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KBREMER\Desktop\Carbon Pollution Standards\Documents\Clean Power Plan\"/>
    </mc:Choice>
  </mc:AlternateContent>
  <bookViews>
    <workbookView xWindow="0" yWindow="0" windowWidth="15330" windowHeight="7830" tabRatio="850"/>
  </bookViews>
  <sheets>
    <sheet name="Description" sheetId="19" r:id="rId1"/>
    <sheet name="Sorted_by_Variable" sheetId="14" r:id="rId2"/>
    <sheet name="Sorted_by_State" sheetId="15" r:id="rId3"/>
    <sheet name="MainModule" sheetId="1" r:id="rId4"/>
    <sheet name="IntermediateData" sheetId="6" r:id="rId5"/>
    <sheet name="LevelizationSchedule" sheetId="17" r:id="rId6"/>
    <sheet name="RefTables" sheetId="7" r:id="rId7"/>
    <sheet name="F861_2012_file2" sheetId="4" r:id="rId8"/>
    <sheet name="F861_2012_file3" sheetId="5" r:id="rId9"/>
  </sheets>
  <definedNames>
    <definedName name="_xlnm._FilterDatabase" localSheetId="7" hidden="1">F861_2012_file2!$A$3:$W$2781</definedName>
    <definedName name="_xlnm._FilterDatabase" localSheetId="8" hidden="1">F861_2012_file3!$A$3:$CP$792</definedName>
    <definedName name="_xlnm._FilterDatabase" localSheetId="4" hidden="1">IntermediateData!#REF!</definedName>
    <definedName name="_xlnm._FilterDatabase" localSheetId="2" hidden="1">Sorted_by_State!$B$46:$AQ$62</definedName>
    <definedName name="caseName">Description!$B$2</definedName>
    <definedName name="decaySchedule_range">RefTables!$B$92:$AV$92</definedName>
    <definedName name="discount_rate">RefTables!$C$114</definedName>
    <definedName name="EE_ramp_rate">RefTables!$C$109</definedName>
    <definedName name="objective_savings_pcnt">RefTables!$C$104</definedName>
    <definedName name="_xlnm.Print_Area" localSheetId="0">Description!$A$1:$Q$25</definedName>
    <definedName name="_xlnm.Print_Area" localSheetId="3">MainModule!$AN$2:$CI$36</definedName>
    <definedName name="_xlnm.Print_Area" localSheetId="2">Sorted_by_State!$B$2:$AQ$62</definedName>
    <definedName name="_xlnm.Print_Area" localSheetId="1">Sorted_by_Variable!$B$2:$AP$719</definedName>
    <definedName name="_xlnm.Print_Titles" localSheetId="7">F861_2012_file2!$1:$3</definedName>
    <definedName name="_xlnm.Print_Titles" localSheetId="8">F861_2012_file3!$1:$3</definedName>
    <definedName name="_xlnm.Print_Titles" localSheetId="3">MainModule!$AS:$AU,MainModule!$2:$4</definedName>
    <definedName name="_xlnm.Print_Titles" localSheetId="2">Sorted_by_State!$B:$D,Sorted_by_State!$2:$4</definedName>
    <definedName name="_xlnm.Print_Titles" localSheetId="1">Sorted_by_Variable!$B:$C,Sorted_by_Variable!$2:$4</definedName>
    <definedName name="selectedState">IntermediateData!$B$2</definedName>
  </definedNames>
  <calcPr calcId="152511"/>
</workbook>
</file>

<file path=xl/calcChain.xml><?xml version="1.0" encoding="utf-8"?>
<calcChain xmlns="http://schemas.openxmlformats.org/spreadsheetml/2006/main">
  <c r="AS44" i="15" l="1"/>
  <c r="AS43" i="15"/>
  <c r="AS42" i="15"/>
  <c r="AS41" i="15"/>
  <c r="AS40" i="15"/>
  <c r="AS39" i="15"/>
  <c r="AS38" i="15"/>
  <c r="AS37" i="15"/>
  <c r="AS36" i="15"/>
  <c r="AS35" i="15"/>
  <c r="AS34" i="15"/>
  <c r="AS33" i="15"/>
  <c r="AS32" i="15"/>
  <c r="AS31" i="15"/>
  <c r="AS30" i="15"/>
  <c r="AS29" i="15"/>
  <c r="AS28" i="15"/>
  <c r="AS27" i="15"/>
  <c r="Z92" i="7" l="1"/>
  <c r="Y92" i="7"/>
  <c r="X92" i="7"/>
  <c r="W92" i="7"/>
  <c r="V92" i="7"/>
  <c r="U92" i="7"/>
  <c r="T92" i="7"/>
  <c r="S92" i="7"/>
  <c r="R92" i="7"/>
  <c r="Q92" i="7"/>
  <c r="P92" i="7"/>
  <c r="O92" i="7"/>
  <c r="N92" i="7"/>
  <c r="M92" i="7"/>
  <c r="L92" i="7"/>
  <c r="K92" i="7"/>
  <c r="J92" i="7"/>
  <c r="I92" i="7"/>
  <c r="H92" i="7"/>
  <c r="G92" i="7"/>
  <c r="F92" i="7"/>
  <c r="E92" i="7"/>
  <c r="D92" i="7"/>
  <c r="C92" i="7"/>
  <c r="B92" i="7"/>
  <c r="AG92" i="7"/>
  <c r="AF92" i="7"/>
  <c r="AE92" i="7"/>
  <c r="AD92" i="7"/>
  <c r="AC92" i="7"/>
  <c r="AB92" i="7"/>
  <c r="AA92" i="7"/>
  <c r="AU92" i="7"/>
  <c r="AT92" i="7"/>
  <c r="AS92" i="7"/>
  <c r="AR92" i="7"/>
  <c r="AQ92" i="7"/>
  <c r="AP92" i="7"/>
  <c r="AO92" i="7"/>
  <c r="AN92" i="7"/>
  <c r="AM92" i="7"/>
  <c r="AL92" i="7"/>
  <c r="AK92" i="7"/>
  <c r="AJ92" i="7"/>
  <c r="AI92" i="7"/>
  <c r="AH92" i="7"/>
  <c r="AV92" i="7"/>
  <c r="C99" i="7"/>
  <c r="C98" i="7"/>
  <c r="AS1115" i="15" l="1"/>
  <c r="AS1114" i="15"/>
  <c r="AS1113" i="15"/>
  <c r="AS1112" i="15"/>
  <c r="AS1111" i="15"/>
  <c r="AS1110" i="15"/>
  <c r="AS1109" i="15"/>
  <c r="AS1108" i="15"/>
  <c r="AS1107" i="15"/>
  <c r="AS1106" i="15"/>
  <c r="AS1105" i="15"/>
  <c r="AS1104" i="15"/>
  <c r="AS1103" i="15"/>
  <c r="AS1102" i="15"/>
  <c r="AS1101" i="15"/>
  <c r="AS1100" i="15"/>
  <c r="AS1099" i="15"/>
  <c r="AS1098" i="15"/>
  <c r="AS1097" i="15"/>
  <c r="B1096" i="15"/>
  <c r="AS1094" i="15"/>
  <c r="AS1093" i="15"/>
  <c r="AS1092" i="15"/>
  <c r="AS1091" i="15"/>
  <c r="AS1090" i="15"/>
  <c r="AS1089" i="15"/>
  <c r="AS1088" i="15"/>
  <c r="AS1087" i="15"/>
  <c r="AS1086" i="15"/>
  <c r="AS1085" i="15"/>
  <c r="AS1084" i="15"/>
  <c r="AS1083" i="15"/>
  <c r="AS1082" i="15"/>
  <c r="AS1081" i="15"/>
  <c r="AS1080" i="15"/>
  <c r="AS1079" i="15"/>
  <c r="AS1078" i="15"/>
  <c r="AS1077" i="15"/>
  <c r="AS1076" i="15"/>
  <c r="B1075" i="15"/>
  <c r="AS1073" i="15"/>
  <c r="AS1072" i="15"/>
  <c r="AS1071" i="15"/>
  <c r="AS1070" i="15"/>
  <c r="AS1069" i="15"/>
  <c r="AS1068" i="15"/>
  <c r="AS1067" i="15"/>
  <c r="AS1066" i="15"/>
  <c r="AS1065" i="15"/>
  <c r="AS1064" i="15"/>
  <c r="AS1063" i="15"/>
  <c r="AS1062" i="15"/>
  <c r="AS1061" i="15"/>
  <c r="AS1060" i="15"/>
  <c r="AS1059" i="15"/>
  <c r="AS1058" i="15"/>
  <c r="AS1057" i="15"/>
  <c r="AS1056" i="15"/>
  <c r="AS1055" i="15"/>
  <c r="AS1052" i="15"/>
  <c r="AS1051" i="15"/>
  <c r="AS1050" i="15"/>
  <c r="AS1049" i="15"/>
  <c r="AS1048" i="15"/>
  <c r="AS1047" i="15"/>
  <c r="AS1046" i="15"/>
  <c r="AS1045" i="15"/>
  <c r="AS1044" i="15"/>
  <c r="AS1043" i="15"/>
  <c r="AS1042" i="15"/>
  <c r="AS1041" i="15"/>
  <c r="AS1040" i="15"/>
  <c r="AS1039" i="15"/>
  <c r="AS1038" i="15"/>
  <c r="AS1037" i="15"/>
  <c r="AS1036" i="15"/>
  <c r="AS1035" i="15"/>
  <c r="AS1034" i="15"/>
  <c r="AS1031" i="15"/>
  <c r="AS1030" i="15"/>
  <c r="AS1029" i="15"/>
  <c r="AS1028" i="15"/>
  <c r="AS1027" i="15"/>
  <c r="AS1026" i="15"/>
  <c r="AS1025" i="15"/>
  <c r="AS1024" i="15"/>
  <c r="AS1023" i="15"/>
  <c r="AS1022" i="15"/>
  <c r="AS1021" i="15"/>
  <c r="AS1020" i="15"/>
  <c r="AS1019" i="15"/>
  <c r="AS1018" i="15"/>
  <c r="AS1017" i="15"/>
  <c r="AS1016" i="15"/>
  <c r="AS1015" i="15"/>
  <c r="AS1014" i="15"/>
  <c r="AS1013" i="15"/>
  <c r="AS1010" i="15"/>
  <c r="AS1009" i="15"/>
  <c r="AS1008" i="15"/>
  <c r="AS1007" i="15"/>
  <c r="AS1006" i="15"/>
  <c r="AS1005" i="15"/>
  <c r="AS1004" i="15"/>
  <c r="AS1003" i="15"/>
  <c r="AS1002" i="15"/>
  <c r="AS1001" i="15"/>
  <c r="AS1000" i="15"/>
  <c r="AS999" i="15"/>
  <c r="AS998" i="15"/>
  <c r="AS997" i="15"/>
  <c r="AS996" i="15"/>
  <c r="AS995" i="15"/>
  <c r="AS994" i="15"/>
  <c r="AS993" i="15"/>
  <c r="AS992" i="15"/>
  <c r="AS989" i="15"/>
  <c r="AS988" i="15"/>
  <c r="AS987" i="15"/>
  <c r="AS986" i="15"/>
  <c r="AS985" i="15"/>
  <c r="AS984" i="15"/>
  <c r="AS983" i="15"/>
  <c r="AS982" i="15"/>
  <c r="AS981" i="15"/>
  <c r="AS980" i="15"/>
  <c r="AS979" i="15"/>
  <c r="AS978" i="15"/>
  <c r="AS977" i="15"/>
  <c r="AS976" i="15"/>
  <c r="AS975" i="15"/>
  <c r="AS974" i="15"/>
  <c r="AS973" i="15"/>
  <c r="AS972" i="15"/>
  <c r="AS971" i="15"/>
  <c r="AS968" i="15"/>
  <c r="AS967" i="15"/>
  <c r="AS966" i="15"/>
  <c r="AS965" i="15"/>
  <c r="AS964" i="15"/>
  <c r="AS963" i="15"/>
  <c r="AS962" i="15"/>
  <c r="AS961" i="15"/>
  <c r="AS960" i="15"/>
  <c r="AS959" i="15"/>
  <c r="AS958" i="15"/>
  <c r="AS957" i="15"/>
  <c r="AS956" i="15"/>
  <c r="AS955" i="15"/>
  <c r="AS954" i="15"/>
  <c r="AS953" i="15"/>
  <c r="AS952" i="15"/>
  <c r="AS951" i="15"/>
  <c r="AS950" i="15"/>
  <c r="AS947" i="15"/>
  <c r="AS946" i="15"/>
  <c r="AS945" i="15"/>
  <c r="AS944" i="15"/>
  <c r="AS943" i="15"/>
  <c r="AS942" i="15"/>
  <c r="AS941" i="15"/>
  <c r="AS940" i="15"/>
  <c r="AS939" i="15"/>
  <c r="AS938" i="15"/>
  <c r="AS937" i="15"/>
  <c r="AS936" i="15"/>
  <c r="AS935" i="15"/>
  <c r="AS934" i="15"/>
  <c r="AS933" i="15"/>
  <c r="AS932" i="15"/>
  <c r="AS931" i="15"/>
  <c r="AS930" i="15"/>
  <c r="AS929" i="15"/>
  <c r="AS926" i="15"/>
  <c r="AS925" i="15"/>
  <c r="AS924" i="15"/>
  <c r="AS923" i="15"/>
  <c r="AS922" i="15"/>
  <c r="AS921" i="15"/>
  <c r="AS920" i="15"/>
  <c r="AS919" i="15"/>
  <c r="AS918" i="15"/>
  <c r="AS917" i="15"/>
  <c r="AS916" i="15"/>
  <c r="AS915" i="15"/>
  <c r="AS914" i="15"/>
  <c r="AS913" i="15"/>
  <c r="AS912" i="15"/>
  <c r="AS911" i="15"/>
  <c r="AS910" i="15"/>
  <c r="AS909" i="15"/>
  <c r="AS908" i="15"/>
  <c r="AS905" i="15"/>
  <c r="AS904" i="15"/>
  <c r="AS903" i="15"/>
  <c r="AS902" i="15"/>
  <c r="AS901" i="15"/>
  <c r="AS900" i="15"/>
  <c r="AS899" i="15"/>
  <c r="AS898" i="15"/>
  <c r="AS897" i="15"/>
  <c r="AS896" i="15"/>
  <c r="AS895" i="15"/>
  <c r="AS894" i="15"/>
  <c r="AS893" i="15"/>
  <c r="AS892" i="15"/>
  <c r="AS891" i="15"/>
  <c r="AS890" i="15"/>
  <c r="AS889" i="15"/>
  <c r="AS888" i="15"/>
  <c r="AS887" i="15"/>
  <c r="AS884" i="15"/>
  <c r="AS883" i="15"/>
  <c r="AS882" i="15"/>
  <c r="AS881" i="15"/>
  <c r="AS880" i="15"/>
  <c r="AS879" i="15"/>
  <c r="AS878" i="15"/>
  <c r="AS877" i="15"/>
  <c r="AS876" i="15"/>
  <c r="AS875" i="15"/>
  <c r="AS874" i="15"/>
  <c r="AS873" i="15"/>
  <c r="AS872" i="15"/>
  <c r="AS871" i="15"/>
  <c r="AS870" i="15"/>
  <c r="AS869" i="15"/>
  <c r="AS868" i="15"/>
  <c r="AS867" i="15"/>
  <c r="AS866" i="15"/>
  <c r="AS863" i="15"/>
  <c r="AS862" i="15"/>
  <c r="AS861" i="15"/>
  <c r="AS860" i="15"/>
  <c r="AS859" i="15"/>
  <c r="AS858" i="15"/>
  <c r="AS857" i="15"/>
  <c r="AS856" i="15"/>
  <c r="AS855" i="15"/>
  <c r="AS854" i="15"/>
  <c r="AS853" i="15"/>
  <c r="AS852" i="15"/>
  <c r="AS851" i="15"/>
  <c r="AS850" i="15"/>
  <c r="AS849" i="15"/>
  <c r="AS848" i="15"/>
  <c r="AS847" i="15"/>
  <c r="AS846" i="15"/>
  <c r="AS845" i="15"/>
  <c r="AS842" i="15"/>
  <c r="AS841" i="15"/>
  <c r="AS840" i="15"/>
  <c r="AS839" i="15"/>
  <c r="AS838" i="15"/>
  <c r="AS837" i="15"/>
  <c r="AS836" i="15"/>
  <c r="AS835" i="15"/>
  <c r="AS834" i="15"/>
  <c r="AS833" i="15"/>
  <c r="AS832" i="15"/>
  <c r="AS831" i="15"/>
  <c r="AS830" i="15"/>
  <c r="AS829" i="15"/>
  <c r="AS828" i="15"/>
  <c r="AS827" i="15"/>
  <c r="AS826" i="15"/>
  <c r="AS825" i="15"/>
  <c r="AS824" i="15"/>
  <c r="AS821" i="15"/>
  <c r="AS820" i="15"/>
  <c r="AS819" i="15"/>
  <c r="AS818" i="15"/>
  <c r="AS817" i="15"/>
  <c r="AS816" i="15"/>
  <c r="AS815" i="15"/>
  <c r="AS814" i="15"/>
  <c r="AS813" i="15"/>
  <c r="AS812" i="15"/>
  <c r="AS811" i="15"/>
  <c r="AS810" i="15"/>
  <c r="AS809" i="15"/>
  <c r="AS808" i="15"/>
  <c r="AS807" i="15"/>
  <c r="AS806" i="15"/>
  <c r="AS805" i="15"/>
  <c r="AS804" i="15"/>
  <c r="AS803" i="15"/>
  <c r="AS800" i="15"/>
  <c r="AS799" i="15"/>
  <c r="AS798" i="15"/>
  <c r="AS797" i="15"/>
  <c r="AS796" i="15"/>
  <c r="AS795" i="15"/>
  <c r="AS794" i="15"/>
  <c r="AS793" i="15"/>
  <c r="AS792" i="15"/>
  <c r="AS791" i="15"/>
  <c r="AS790" i="15"/>
  <c r="AS789" i="15"/>
  <c r="AS788" i="15"/>
  <c r="AS787" i="15"/>
  <c r="AS786" i="15"/>
  <c r="AS785" i="15"/>
  <c r="AS784" i="15"/>
  <c r="AS783" i="15"/>
  <c r="AS782" i="15"/>
  <c r="AS779" i="15"/>
  <c r="AS778" i="15"/>
  <c r="AS777" i="15"/>
  <c r="AS776" i="15"/>
  <c r="AS775" i="15"/>
  <c r="AS774" i="15"/>
  <c r="AS773" i="15"/>
  <c r="AS772" i="15"/>
  <c r="AS771" i="15"/>
  <c r="AS770" i="15"/>
  <c r="AS769" i="15"/>
  <c r="AS768" i="15"/>
  <c r="AS767" i="15"/>
  <c r="AS766" i="15"/>
  <c r="AS765" i="15"/>
  <c r="AS764" i="15"/>
  <c r="AS763" i="15"/>
  <c r="AS762" i="15"/>
  <c r="AS761" i="15"/>
  <c r="AS758" i="15"/>
  <c r="AS757" i="15"/>
  <c r="AS756" i="15"/>
  <c r="AS755" i="15"/>
  <c r="AS754" i="15"/>
  <c r="AS753" i="15"/>
  <c r="AS752" i="15"/>
  <c r="AS751" i="15"/>
  <c r="AS750" i="15"/>
  <c r="AS749" i="15"/>
  <c r="AS748" i="15"/>
  <c r="AS747" i="15"/>
  <c r="AS746" i="15"/>
  <c r="AS745" i="15"/>
  <c r="AS744" i="15"/>
  <c r="AS743" i="15"/>
  <c r="AS742" i="15"/>
  <c r="AS741" i="15"/>
  <c r="AS740" i="15"/>
  <c r="AS737" i="15"/>
  <c r="AS736" i="15"/>
  <c r="AS735" i="15"/>
  <c r="AS734" i="15"/>
  <c r="AS733" i="15"/>
  <c r="AS732" i="15"/>
  <c r="AS731" i="15"/>
  <c r="AS730" i="15"/>
  <c r="AS729" i="15"/>
  <c r="AS728" i="15"/>
  <c r="AS727" i="15"/>
  <c r="AS726" i="15"/>
  <c r="AS725" i="15"/>
  <c r="AS724" i="15"/>
  <c r="AS723" i="15"/>
  <c r="AS722" i="15"/>
  <c r="AS721" i="15"/>
  <c r="AS720" i="15"/>
  <c r="AS719" i="15"/>
  <c r="AS716" i="15"/>
  <c r="AS715" i="15"/>
  <c r="AS714" i="15"/>
  <c r="AS713" i="15"/>
  <c r="AS712" i="15"/>
  <c r="AS711" i="15"/>
  <c r="AS710" i="15"/>
  <c r="AS709" i="15"/>
  <c r="AS708" i="15"/>
  <c r="AS707" i="15"/>
  <c r="AS706" i="15"/>
  <c r="AS705" i="15"/>
  <c r="AS704" i="15"/>
  <c r="AS703" i="15"/>
  <c r="AS702" i="15"/>
  <c r="AS701" i="15"/>
  <c r="AS700" i="15"/>
  <c r="AS699" i="15"/>
  <c r="AS698" i="15"/>
  <c r="AS695" i="15"/>
  <c r="AS694" i="15"/>
  <c r="AS693" i="15"/>
  <c r="AS692" i="15"/>
  <c r="AS691" i="15"/>
  <c r="AS690" i="15"/>
  <c r="AS689" i="15"/>
  <c r="AS688" i="15"/>
  <c r="AS687" i="15"/>
  <c r="AS686" i="15"/>
  <c r="AS685" i="15"/>
  <c r="AS684" i="15"/>
  <c r="AS683" i="15"/>
  <c r="AS682" i="15"/>
  <c r="AS681" i="15"/>
  <c r="AS680" i="15"/>
  <c r="AS679" i="15"/>
  <c r="AS678" i="15"/>
  <c r="AS677" i="15"/>
  <c r="AS674" i="15"/>
  <c r="AS673" i="15"/>
  <c r="AS672" i="15"/>
  <c r="AS671" i="15"/>
  <c r="AS670" i="15"/>
  <c r="AS669" i="15"/>
  <c r="AS668" i="15"/>
  <c r="AS667" i="15"/>
  <c r="AS666" i="15"/>
  <c r="AS665" i="15"/>
  <c r="AS664" i="15"/>
  <c r="AS663" i="15"/>
  <c r="AS662" i="15"/>
  <c r="AS661" i="15"/>
  <c r="AS660" i="15"/>
  <c r="AS659" i="15"/>
  <c r="AS658" i="15"/>
  <c r="AS657" i="15"/>
  <c r="AS656" i="15"/>
  <c r="AS653" i="15"/>
  <c r="AS652" i="15"/>
  <c r="AS651" i="15"/>
  <c r="AS650" i="15"/>
  <c r="AS649" i="15"/>
  <c r="AS648" i="15"/>
  <c r="AS647" i="15"/>
  <c r="AS646" i="15"/>
  <c r="AS645" i="15"/>
  <c r="AS644" i="15"/>
  <c r="AS643" i="15"/>
  <c r="AS642" i="15"/>
  <c r="AS641" i="15"/>
  <c r="AS640" i="15"/>
  <c r="AS639" i="15"/>
  <c r="AS638" i="15"/>
  <c r="AS637" i="15"/>
  <c r="AS636" i="15"/>
  <c r="AS635" i="15"/>
  <c r="AS632" i="15"/>
  <c r="AS631" i="15"/>
  <c r="AS630" i="15"/>
  <c r="AS629" i="15"/>
  <c r="AS628" i="15"/>
  <c r="AS627" i="15"/>
  <c r="AS626" i="15"/>
  <c r="AS625" i="15"/>
  <c r="AS624" i="15"/>
  <c r="AS623" i="15"/>
  <c r="AS622" i="15"/>
  <c r="AS621" i="15"/>
  <c r="AS620" i="15"/>
  <c r="AS619" i="15"/>
  <c r="AS618" i="15"/>
  <c r="AS617" i="15"/>
  <c r="AS616" i="15"/>
  <c r="AS615" i="15"/>
  <c r="AS614" i="15"/>
  <c r="AS611" i="15"/>
  <c r="AS610" i="15"/>
  <c r="AS609" i="15"/>
  <c r="AS608" i="15"/>
  <c r="AS607" i="15"/>
  <c r="AS606" i="15"/>
  <c r="AS605" i="15"/>
  <c r="AS604" i="15"/>
  <c r="AS603" i="15"/>
  <c r="AS602" i="15"/>
  <c r="AS601" i="15"/>
  <c r="AS600" i="15"/>
  <c r="AS599" i="15"/>
  <c r="AS598" i="15"/>
  <c r="AS597" i="15"/>
  <c r="AS596" i="15"/>
  <c r="AS595" i="15"/>
  <c r="AS594" i="15"/>
  <c r="AS593" i="15"/>
  <c r="AS590" i="15"/>
  <c r="AS589" i="15"/>
  <c r="AS588" i="15"/>
  <c r="AS587" i="15"/>
  <c r="AS586" i="15"/>
  <c r="AS585" i="15"/>
  <c r="AS584" i="15"/>
  <c r="AS583" i="15"/>
  <c r="AS582" i="15"/>
  <c r="AS581" i="15"/>
  <c r="AS580" i="15"/>
  <c r="AS579" i="15"/>
  <c r="AS578" i="15"/>
  <c r="AS577" i="15"/>
  <c r="AS576" i="15"/>
  <c r="AS575" i="15"/>
  <c r="AS574" i="15"/>
  <c r="AS573" i="15"/>
  <c r="AS572" i="15"/>
  <c r="AS569" i="15"/>
  <c r="AS568" i="15"/>
  <c r="AS567" i="15"/>
  <c r="AS566" i="15"/>
  <c r="AS565" i="15"/>
  <c r="AS564" i="15"/>
  <c r="AS563" i="15"/>
  <c r="AS562" i="15"/>
  <c r="AS561" i="15"/>
  <c r="AS560" i="15"/>
  <c r="AS559" i="15"/>
  <c r="AS558" i="15"/>
  <c r="AS557" i="15"/>
  <c r="AS556" i="15"/>
  <c r="AS555" i="15"/>
  <c r="AS554" i="15"/>
  <c r="AS553" i="15"/>
  <c r="AS552" i="15"/>
  <c r="AS551" i="15"/>
  <c r="AS548" i="15"/>
  <c r="AS547" i="15"/>
  <c r="AS546" i="15"/>
  <c r="AS545" i="15"/>
  <c r="AS544" i="15"/>
  <c r="AS543" i="15"/>
  <c r="AS542" i="15"/>
  <c r="AS541" i="15"/>
  <c r="AS540" i="15"/>
  <c r="AS539" i="15"/>
  <c r="AS538" i="15"/>
  <c r="AS537" i="15"/>
  <c r="AS536" i="15"/>
  <c r="AS535" i="15"/>
  <c r="AS534" i="15"/>
  <c r="AS533" i="15"/>
  <c r="AS532" i="15"/>
  <c r="AS531" i="15"/>
  <c r="AS530" i="15"/>
  <c r="AS527" i="15"/>
  <c r="AS526" i="15"/>
  <c r="AS525" i="15"/>
  <c r="AS524" i="15"/>
  <c r="AS523" i="15"/>
  <c r="AS522" i="15"/>
  <c r="AS521" i="15"/>
  <c r="AS520" i="15"/>
  <c r="AS519" i="15"/>
  <c r="AS518" i="15"/>
  <c r="AS517" i="15"/>
  <c r="AS516" i="15"/>
  <c r="AS515" i="15"/>
  <c r="AS514" i="15"/>
  <c r="AS513" i="15"/>
  <c r="AS512" i="15"/>
  <c r="AS511" i="15"/>
  <c r="AS510" i="15"/>
  <c r="AS509" i="15"/>
  <c r="AS506" i="15"/>
  <c r="AS505" i="15"/>
  <c r="AS504" i="15"/>
  <c r="AS503" i="15"/>
  <c r="AS502" i="15"/>
  <c r="AS501" i="15"/>
  <c r="AS500" i="15"/>
  <c r="AS499" i="15"/>
  <c r="AS498" i="15"/>
  <c r="AS497" i="15"/>
  <c r="AS496" i="15"/>
  <c r="AS495" i="15"/>
  <c r="AS494" i="15"/>
  <c r="AS493" i="15"/>
  <c r="AS492" i="15"/>
  <c r="AS491" i="15"/>
  <c r="AS490" i="15"/>
  <c r="AS489" i="15"/>
  <c r="AS488" i="15"/>
  <c r="AS485" i="15"/>
  <c r="AS484" i="15"/>
  <c r="AS483" i="15"/>
  <c r="AS482" i="15"/>
  <c r="AS481" i="15"/>
  <c r="AS480" i="15"/>
  <c r="AS479" i="15"/>
  <c r="AS478" i="15"/>
  <c r="AS477" i="15"/>
  <c r="AS476" i="15"/>
  <c r="AS475" i="15"/>
  <c r="AS474" i="15"/>
  <c r="AS473" i="15"/>
  <c r="AS472" i="15"/>
  <c r="AS471" i="15"/>
  <c r="AS470" i="15"/>
  <c r="AS469" i="15"/>
  <c r="AS468" i="15"/>
  <c r="AS467" i="15"/>
  <c r="AS464" i="15"/>
  <c r="AS463" i="15"/>
  <c r="AS462" i="15"/>
  <c r="AS461" i="15"/>
  <c r="AS460" i="15"/>
  <c r="AS459" i="15"/>
  <c r="AS458" i="15"/>
  <c r="AS457" i="15"/>
  <c r="AS456" i="15"/>
  <c r="AS455" i="15"/>
  <c r="AS454" i="15"/>
  <c r="AS453" i="15"/>
  <c r="AS452" i="15"/>
  <c r="AS451" i="15"/>
  <c r="AS450" i="15"/>
  <c r="AS449" i="15"/>
  <c r="AS448" i="15"/>
  <c r="AS447" i="15"/>
  <c r="AS446" i="15"/>
  <c r="AS443" i="15"/>
  <c r="AS442" i="15"/>
  <c r="AS441" i="15"/>
  <c r="AS440" i="15"/>
  <c r="AS439" i="15"/>
  <c r="AS438" i="15"/>
  <c r="AS437" i="15"/>
  <c r="AS436" i="15"/>
  <c r="AS435" i="15"/>
  <c r="AS434" i="15"/>
  <c r="AS433" i="15"/>
  <c r="AS432" i="15"/>
  <c r="AS431" i="15"/>
  <c r="AS430" i="15"/>
  <c r="AS429" i="15"/>
  <c r="AS428" i="15"/>
  <c r="AS427" i="15"/>
  <c r="AS426" i="15"/>
  <c r="AS425" i="15"/>
  <c r="AS422" i="15"/>
  <c r="AS421" i="15"/>
  <c r="AS420" i="15"/>
  <c r="AS419" i="15"/>
  <c r="AS418" i="15"/>
  <c r="AS417" i="15"/>
  <c r="AS416" i="15"/>
  <c r="AS415" i="15"/>
  <c r="AS414" i="15"/>
  <c r="AS413" i="15"/>
  <c r="AS412" i="15"/>
  <c r="AS411" i="15"/>
  <c r="AS410" i="15"/>
  <c r="AS409" i="15"/>
  <c r="AS408" i="15"/>
  <c r="AS407" i="15"/>
  <c r="AS406" i="15"/>
  <c r="AS405" i="15"/>
  <c r="AS404" i="15"/>
  <c r="AS401" i="15"/>
  <c r="AS400" i="15"/>
  <c r="AS399" i="15"/>
  <c r="AS398" i="15"/>
  <c r="AS397" i="15"/>
  <c r="AS396" i="15"/>
  <c r="AS395" i="15"/>
  <c r="AS394" i="15"/>
  <c r="AS393" i="15"/>
  <c r="AS392" i="15"/>
  <c r="AS391" i="15"/>
  <c r="AS390" i="15"/>
  <c r="AS389" i="15"/>
  <c r="AS388" i="15"/>
  <c r="AS387" i="15"/>
  <c r="AS386" i="15"/>
  <c r="AS385" i="15"/>
  <c r="AS384" i="15"/>
  <c r="AS383" i="15"/>
  <c r="AS380" i="15"/>
  <c r="AS379" i="15"/>
  <c r="AS378" i="15"/>
  <c r="AS377" i="15"/>
  <c r="AS376" i="15"/>
  <c r="AS375" i="15"/>
  <c r="AS374" i="15"/>
  <c r="AS373" i="15"/>
  <c r="AS372" i="15"/>
  <c r="AS371" i="15"/>
  <c r="AS370" i="15"/>
  <c r="AS369" i="15"/>
  <c r="AS368" i="15"/>
  <c r="AS367" i="15"/>
  <c r="AS366" i="15"/>
  <c r="AS365" i="15"/>
  <c r="AS364" i="15"/>
  <c r="AS363" i="15"/>
  <c r="AS362" i="15"/>
  <c r="AS359" i="15"/>
  <c r="AS358" i="15"/>
  <c r="AS357" i="15"/>
  <c r="AS356" i="15"/>
  <c r="AS355" i="15"/>
  <c r="AS354" i="15"/>
  <c r="AS353" i="15"/>
  <c r="AS352" i="15"/>
  <c r="AS351" i="15"/>
  <c r="AS350" i="15"/>
  <c r="AS349" i="15"/>
  <c r="AS348" i="15"/>
  <c r="AS347" i="15"/>
  <c r="AS346" i="15"/>
  <c r="AS345" i="15"/>
  <c r="AS344" i="15"/>
  <c r="AS343" i="15"/>
  <c r="AS342" i="15"/>
  <c r="AS341" i="15"/>
  <c r="AS338" i="15"/>
  <c r="AS337" i="15"/>
  <c r="AS336" i="15"/>
  <c r="AS335" i="15"/>
  <c r="AS334" i="15"/>
  <c r="AS333" i="15"/>
  <c r="AS332" i="15"/>
  <c r="AS331" i="15"/>
  <c r="AS330" i="15"/>
  <c r="AS329" i="15"/>
  <c r="AS328" i="15"/>
  <c r="AS327" i="15"/>
  <c r="AS326" i="15"/>
  <c r="AS325" i="15"/>
  <c r="AS324" i="15"/>
  <c r="AS323" i="15"/>
  <c r="AS322" i="15"/>
  <c r="AS321" i="15"/>
  <c r="AS320" i="15"/>
  <c r="AS317" i="15"/>
  <c r="AS316" i="15"/>
  <c r="AS315" i="15"/>
  <c r="AS314" i="15"/>
  <c r="AS313" i="15"/>
  <c r="AS312" i="15"/>
  <c r="AS311" i="15"/>
  <c r="AS310" i="15"/>
  <c r="AS309" i="15"/>
  <c r="AS308" i="15"/>
  <c r="AS307" i="15"/>
  <c r="AS306" i="15"/>
  <c r="AS305" i="15"/>
  <c r="AS304" i="15"/>
  <c r="AS303" i="15"/>
  <c r="AS302" i="15"/>
  <c r="AS301" i="15"/>
  <c r="AS300" i="15"/>
  <c r="AS299" i="15"/>
  <c r="AS296" i="15"/>
  <c r="AS295" i="15"/>
  <c r="AS294" i="15"/>
  <c r="AS293" i="15"/>
  <c r="AS292" i="15"/>
  <c r="AS291" i="15"/>
  <c r="AS290" i="15"/>
  <c r="AS289" i="15"/>
  <c r="AS288" i="15"/>
  <c r="AS287" i="15"/>
  <c r="AS286" i="15"/>
  <c r="AS285" i="15"/>
  <c r="AS284" i="15"/>
  <c r="AS283" i="15"/>
  <c r="AS282" i="15"/>
  <c r="AS281" i="15"/>
  <c r="AS280" i="15"/>
  <c r="AS279" i="15"/>
  <c r="AS278" i="15"/>
  <c r="AS275" i="15"/>
  <c r="AS274" i="15"/>
  <c r="AS273" i="15"/>
  <c r="AS272" i="15"/>
  <c r="AS271" i="15"/>
  <c r="AS270" i="15"/>
  <c r="AS269" i="15"/>
  <c r="AS268" i="15"/>
  <c r="AS267" i="15"/>
  <c r="AS266" i="15"/>
  <c r="AS265" i="15"/>
  <c r="AS264" i="15"/>
  <c r="AS263" i="15"/>
  <c r="AS262" i="15"/>
  <c r="AS261" i="15"/>
  <c r="AS260" i="15"/>
  <c r="AS259" i="15"/>
  <c r="AS258" i="15"/>
  <c r="AS257" i="15"/>
  <c r="AS254" i="15"/>
  <c r="AS253" i="15"/>
  <c r="AS252" i="15"/>
  <c r="AS251" i="15"/>
  <c r="AS250" i="15"/>
  <c r="AS249" i="15"/>
  <c r="AS248" i="15"/>
  <c r="AS247" i="15"/>
  <c r="AS246" i="15"/>
  <c r="AS245" i="15"/>
  <c r="AS244" i="15"/>
  <c r="AS243" i="15"/>
  <c r="AS242" i="15"/>
  <c r="AS241" i="15"/>
  <c r="AS240" i="15"/>
  <c r="AS239" i="15"/>
  <c r="AS238" i="15"/>
  <c r="AS237" i="15"/>
  <c r="AS236" i="15"/>
  <c r="AS233" i="15"/>
  <c r="AS232" i="15"/>
  <c r="AS231" i="15"/>
  <c r="AS230" i="15"/>
  <c r="AS229" i="15"/>
  <c r="AS228" i="15"/>
  <c r="AS227" i="15"/>
  <c r="AS226" i="15"/>
  <c r="AS225" i="15"/>
  <c r="AS224" i="15"/>
  <c r="AS223" i="15"/>
  <c r="AS222" i="15"/>
  <c r="AS221" i="15"/>
  <c r="AS220" i="15"/>
  <c r="AS219" i="15"/>
  <c r="AS218" i="15"/>
  <c r="AS217" i="15"/>
  <c r="AS216" i="15"/>
  <c r="AS215" i="15"/>
  <c r="AS212" i="15"/>
  <c r="AS211" i="15"/>
  <c r="AS210" i="15"/>
  <c r="AS209" i="15"/>
  <c r="AS208" i="15"/>
  <c r="AS207" i="15"/>
  <c r="AS206" i="15"/>
  <c r="AS205" i="15"/>
  <c r="AS204" i="15"/>
  <c r="AS203" i="15"/>
  <c r="AS202" i="15"/>
  <c r="AS201" i="15"/>
  <c r="AS200" i="15"/>
  <c r="AS199" i="15"/>
  <c r="AS198" i="15"/>
  <c r="AS197" i="15"/>
  <c r="AS196" i="15"/>
  <c r="AS195" i="15"/>
  <c r="AS194" i="15"/>
  <c r="AS191" i="15"/>
  <c r="AS190" i="15"/>
  <c r="AS189" i="15"/>
  <c r="AS188" i="15"/>
  <c r="AS187" i="15"/>
  <c r="AS186" i="15"/>
  <c r="AS185" i="15"/>
  <c r="AS184" i="15"/>
  <c r="AS183" i="15"/>
  <c r="AS182" i="15"/>
  <c r="AS181" i="15"/>
  <c r="AS180" i="15"/>
  <c r="AS179" i="15"/>
  <c r="AS178" i="15"/>
  <c r="AS177" i="15"/>
  <c r="AS176" i="15"/>
  <c r="AS175" i="15"/>
  <c r="AS174" i="15"/>
  <c r="AS173" i="15"/>
  <c r="AS170" i="15"/>
  <c r="AS169" i="15"/>
  <c r="AS168" i="15"/>
  <c r="AS167" i="15"/>
  <c r="AS166" i="15"/>
  <c r="AS165" i="15"/>
  <c r="AS164" i="15"/>
  <c r="AS163" i="15"/>
  <c r="AS162" i="15"/>
  <c r="AS161" i="15"/>
  <c r="AS160" i="15"/>
  <c r="AS159" i="15"/>
  <c r="AS158" i="15"/>
  <c r="AS157" i="15"/>
  <c r="AS156" i="15"/>
  <c r="AS155" i="15"/>
  <c r="AS154" i="15"/>
  <c r="AS153" i="15"/>
  <c r="AS152" i="15"/>
  <c r="AS149" i="15"/>
  <c r="AS148" i="15"/>
  <c r="AS147" i="15"/>
  <c r="AS146" i="15"/>
  <c r="AS145" i="15"/>
  <c r="AS144" i="15"/>
  <c r="AS143" i="15"/>
  <c r="AS142" i="15"/>
  <c r="AS141" i="15"/>
  <c r="AS140" i="15"/>
  <c r="AS139" i="15"/>
  <c r="AS138" i="15"/>
  <c r="AS137" i="15"/>
  <c r="AS136" i="15"/>
  <c r="AS135" i="15"/>
  <c r="AS134" i="15"/>
  <c r="AS133" i="15"/>
  <c r="AS132" i="15"/>
  <c r="AS131" i="15"/>
  <c r="AS128" i="15"/>
  <c r="AS127" i="15"/>
  <c r="AS126" i="15"/>
  <c r="AS125" i="15"/>
  <c r="AS124" i="15"/>
  <c r="AS123" i="15"/>
  <c r="AS122" i="15"/>
  <c r="AS121" i="15"/>
  <c r="AS120" i="15"/>
  <c r="AS119" i="15"/>
  <c r="AS118" i="15"/>
  <c r="AS117" i="15"/>
  <c r="AS116" i="15"/>
  <c r="AS115" i="15"/>
  <c r="AS114" i="15"/>
  <c r="AS113" i="15"/>
  <c r="AS112" i="15"/>
  <c r="AS111" i="15"/>
  <c r="AS110" i="15"/>
  <c r="AS107" i="15"/>
  <c r="AS106" i="15"/>
  <c r="AS105" i="15"/>
  <c r="AS104" i="15"/>
  <c r="AS103" i="15"/>
  <c r="AS102" i="15"/>
  <c r="AS101" i="15"/>
  <c r="AS100" i="15"/>
  <c r="AS99" i="15"/>
  <c r="AS98" i="15"/>
  <c r="AS97" i="15"/>
  <c r="AS96" i="15"/>
  <c r="AS95" i="15"/>
  <c r="AS94" i="15"/>
  <c r="AS93" i="15"/>
  <c r="AS92" i="15"/>
  <c r="AS91" i="15"/>
  <c r="AS90" i="15"/>
  <c r="AS89" i="15"/>
  <c r="D67" i="15"/>
  <c r="B67" i="15" s="1"/>
  <c r="AS86" i="15"/>
  <c r="AS85" i="15"/>
  <c r="AS84" i="15"/>
  <c r="AS83" i="15"/>
  <c r="AS82" i="15"/>
  <c r="AS81" i="15"/>
  <c r="AS80" i="15"/>
  <c r="AS79" i="15"/>
  <c r="AS78" i="15"/>
  <c r="AS77" i="15"/>
  <c r="AS76" i="15"/>
  <c r="AS75" i="15"/>
  <c r="AS74" i="15"/>
  <c r="AS73" i="15"/>
  <c r="AS72" i="15"/>
  <c r="AS71" i="15"/>
  <c r="AS70" i="15"/>
  <c r="AS69" i="15"/>
  <c r="AS68" i="15"/>
  <c r="B46" i="15"/>
  <c r="AS65" i="15"/>
  <c r="AS64" i="15"/>
  <c r="AS63" i="15"/>
  <c r="AS62" i="15"/>
  <c r="AS24" i="15"/>
  <c r="AS23" i="15"/>
  <c r="AS22" i="15"/>
  <c r="AS21" i="15"/>
  <c r="AP883" i="14"/>
  <c r="AO883" i="14"/>
  <c r="AN883" i="14"/>
  <c r="AO1115" i="15" s="1"/>
  <c r="AM883" i="14"/>
  <c r="AL883" i="14"/>
  <c r="AM1115" i="15" s="1"/>
  <c r="AK883" i="14"/>
  <c r="AL1115" i="15" s="1"/>
  <c r="AJ883" i="14"/>
  <c r="AK1115" i="15" s="1"/>
  <c r="AI883" i="14"/>
  <c r="AJ1115" i="15" s="1"/>
  <c r="AH883" i="14"/>
  <c r="AG883" i="14"/>
  <c r="AF883" i="14"/>
  <c r="AG1115" i="15" s="1"/>
  <c r="AE883" i="14"/>
  <c r="AD883" i="14"/>
  <c r="AE1115" i="15" s="1"/>
  <c r="AC883" i="14"/>
  <c r="AD1115" i="15" s="1"/>
  <c r="AB883" i="14"/>
  <c r="AC1115" i="15" s="1"/>
  <c r="AA883" i="14"/>
  <c r="Z883" i="14"/>
  <c r="Y883" i="14"/>
  <c r="X883" i="14"/>
  <c r="Y1115" i="15" s="1"/>
  <c r="W883" i="14"/>
  <c r="V883" i="14"/>
  <c r="W1115" i="15" s="1"/>
  <c r="U883" i="14"/>
  <c r="V1115" i="15" s="1"/>
  <c r="T883" i="14"/>
  <c r="U1115" i="15" s="1"/>
  <c r="S883" i="14"/>
  <c r="R883" i="14"/>
  <c r="Q883" i="14"/>
  <c r="P883" i="14"/>
  <c r="Q1115" i="15" s="1"/>
  <c r="O883" i="14"/>
  <c r="N883" i="14"/>
  <c r="O1115" i="15" s="1"/>
  <c r="M883" i="14"/>
  <c r="N1115" i="15" s="1"/>
  <c r="L883" i="14"/>
  <c r="M1115" i="15" s="1"/>
  <c r="K883" i="14"/>
  <c r="J883" i="14"/>
  <c r="I883" i="14"/>
  <c r="H883" i="14"/>
  <c r="I1115" i="15" s="1"/>
  <c r="G883" i="14"/>
  <c r="F883" i="14"/>
  <c r="G1115" i="15" s="1"/>
  <c r="E883" i="14"/>
  <c r="F1115" i="15" s="1"/>
  <c r="AP882" i="14"/>
  <c r="AO882" i="14"/>
  <c r="AN882" i="14"/>
  <c r="AO1094" i="15" s="1"/>
  <c r="AM882" i="14"/>
  <c r="AL882" i="14"/>
  <c r="AM1094" i="15" s="1"/>
  <c r="AK882" i="14"/>
  <c r="AL1094" i="15" s="1"/>
  <c r="AJ882" i="14"/>
  <c r="AK1094" i="15" s="1"/>
  <c r="AI882" i="14"/>
  <c r="AJ1094" i="15" s="1"/>
  <c r="AH882" i="14"/>
  <c r="AG882" i="14"/>
  <c r="AF882" i="14"/>
  <c r="AG1094" i="15" s="1"/>
  <c r="AE882" i="14"/>
  <c r="AD882" i="14"/>
  <c r="AE1094" i="15" s="1"/>
  <c r="AC882" i="14"/>
  <c r="AD1094" i="15" s="1"/>
  <c r="AB882" i="14"/>
  <c r="AC1094" i="15" s="1"/>
  <c r="AA882" i="14"/>
  <c r="Z882" i="14"/>
  <c r="Y882" i="14"/>
  <c r="X882" i="14"/>
  <c r="Y1094" i="15" s="1"/>
  <c r="W882" i="14"/>
  <c r="V882" i="14"/>
  <c r="W1094" i="15" s="1"/>
  <c r="U882" i="14"/>
  <c r="V1094" i="15" s="1"/>
  <c r="T882" i="14"/>
  <c r="U1094" i="15" s="1"/>
  <c r="S882" i="14"/>
  <c r="R882" i="14"/>
  <c r="Q882" i="14"/>
  <c r="P882" i="14"/>
  <c r="Q1094" i="15" s="1"/>
  <c r="O882" i="14"/>
  <c r="N882" i="14"/>
  <c r="O1094" i="15" s="1"/>
  <c r="M882" i="14"/>
  <c r="N1094" i="15" s="1"/>
  <c r="L882" i="14"/>
  <c r="M1094" i="15" s="1"/>
  <c r="K882" i="14"/>
  <c r="J882" i="14"/>
  <c r="I882" i="14"/>
  <c r="H882" i="14"/>
  <c r="I1094" i="15" s="1"/>
  <c r="G882" i="14"/>
  <c r="F882" i="14"/>
  <c r="G1094" i="15" s="1"/>
  <c r="E882" i="14"/>
  <c r="F1094" i="15" s="1"/>
  <c r="AP880" i="14"/>
  <c r="AO880" i="14"/>
  <c r="AN880" i="14"/>
  <c r="AM880" i="14"/>
  <c r="AL880" i="14"/>
  <c r="AK880" i="14"/>
  <c r="AJ880" i="14"/>
  <c r="AI880" i="14"/>
  <c r="AH880" i="14"/>
  <c r="AG880" i="14"/>
  <c r="AF880" i="14"/>
  <c r="AE880" i="14"/>
  <c r="AD880" i="14"/>
  <c r="AC880" i="14"/>
  <c r="AB880" i="14"/>
  <c r="AA880" i="14"/>
  <c r="Z880" i="14"/>
  <c r="Y880" i="14"/>
  <c r="X880" i="14"/>
  <c r="W880" i="14"/>
  <c r="V880" i="14"/>
  <c r="U880" i="14"/>
  <c r="T880" i="14"/>
  <c r="S880" i="14"/>
  <c r="R880" i="14"/>
  <c r="Q880" i="14"/>
  <c r="P880" i="14"/>
  <c r="O880" i="14"/>
  <c r="N880" i="14"/>
  <c r="M880" i="14"/>
  <c r="L880" i="14"/>
  <c r="K880" i="14"/>
  <c r="J880" i="14"/>
  <c r="I880" i="14"/>
  <c r="H880" i="14"/>
  <c r="G880" i="14"/>
  <c r="F880" i="14"/>
  <c r="E880" i="14"/>
  <c r="AP879" i="14"/>
  <c r="AO879" i="14"/>
  <c r="AN879" i="14"/>
  <c r="AM879" i="14"/>
  <c r="AL879" i="14"/>
  <c r="AK879" i="14"/>
  <c r="AJ879" i="14"/>
  <c r="AI879" i="14"/>
  <c r="AH879" i="14"/>
  <c r="AG879" i="14"/>
  <c r="AF879" i="14"/>
  <c r="AE879" i="14"/>
  <c r="AD879" i="14"/>
  <c r="AC879" i="14"/>
  <c r="AB879" i="14"/>
  <c r="AA879" i="14"/>
  <c r="Z879" i="14"/>
  <c r="Y879" i="14"/>
  <c r="X879" i="14"/>
  <c r="W879" i="14"/>
  <c r="V879" i="14"/>
  <c r="U879" i="14"/>
  <c r="T879" i="14"/>
  <c r="S879" i="14"/>
  <c r="R879" i="14"/>
  <c r="Q879" i="14"/>
  <c r="P879" i="14"/>
  <c r="O879" i="14"/>
  <c r="N879" i="14"/>
  <c r="M879" i="14"/>
  <c r="L879" i="14"/>
  <c r="K879" i="14"/>
  <c r="J879" i="14"/>
  <c r="I879" i="14"/>
  <c r="H879" i="14"/>
  <c r="G879" i="14"/>
  <c r="F879" i="14"/>
  <c r="E879" i="14"/>
  <c r="AP878" i="14"/>
  <c r="AO878" i="14"/>
  <c r="AN878" i="14"/>
  <c r="AM878" i="14"/>
  <c r="AL878" i="14"/>
  <c r="AK878" i="14"/>
  <c r="AJ878" i="14"/>
  <c r="AI878" i="14"/>
  <c r="AH878" i="14"/>
  <c r="AG878" i="14"/>
  <c r="AF878" i="14"/>
  <c r="AE878" i="14"/>
  <c r="AD878" i="14"/>
  <c r="AC878" i="14"/>
  <c r="AB878" i="14"/>
  <c r="AA878" i="14"/>
  <c r="Z878" i="14"/>
  <c r="Y878" i="14"/>
  <c r="X878" i="14"/>
  <c r="W878" i="14"/>
  <c r="V878" i="14"/>
  <c r="U878" i="14"/>
  <c r="T878" i="14"/>
  <c r="S878" i="14"/>
  <c r="R878" i="14"/>
  <c r="Q878" i="14"/>
  <c r="P878" i="14"/>
  <c r="O878" i="14"/>
  <c r="N878" i="14"/>
  <c r="M878" i="14"/>
  <c r="L878" i="14"/>
  <c r="K878" i="14"/>
  <c r="J878" i="14"/>
  <c r="I878" i="14"/>
  <c r="H878" i="14"/>
  <c r="G878" i="14"/>
  <c r="F878" i="14"/>
  <c r="E878" i="14"/>
  <c r="AP877" i="14"/>
  <c r="AO877" i="14"/>
  <c r="AN877" i="14"/>
  <c r="AM877" i="14"/>
  <c r="AL877" i="14"/>
  <c r="AK877" i="14"/>
  <c r="AJ877" i="14"/>
  <c r="AI877" i="14"/>
  <c r="AH877" i="14"/>
  <c r="AG877" i="14"/>
  <c r="AF877" i="14"/>
  <c r="AE877" i="14"/>
  <c r="AD877" i="14"/>
  <c r="AC877" i="14"/>
  <c r="AB877" i="14"/>
  <c r="AA877" i="14"/>
  <c r="Z877" i="14"/>
  <c r="Y877" i="14"/>
  <c r="X877" i="14"/>
  <c r="W877" i="14"/>
  <c r="V877" i="14"/>
  <c r="U877" i="14"/>
  <c r="T877" i="14"/>
  <c r="S877" i="14"/>
  <c r="R877" i="14"/>
  <c r="Q877" i="14"/>
  <c r="P877" i="14"/>
  <c r="O877" i="14"/>
  <c r="N877" i="14"/>
  <c r="M877" i="14"/>
  <c r="L877" i="14"/>
  <c r="K877" i="14"/>
  <c r="J877" i="14"/>
  <c r="I877" i="14"/>
  <c r="H877" i="14"/>
  <c r="G877" i="14"/>
  <c r="F877" i="14"/>
  <c r="E877" i="14"/>
  <c r="AP876" i="14"/>
  <c r="AO876" i="14"/>
  <c r="AN876" i="14"/>
  <c r="AM876" i="14"/>
  <c r="AL876" i="14"/>
  <c r="AK876" i="14"/>
  <c r="AJ876" i="14"/>
  <c r="AI876" i="14"/>
  <c r="AH876" i="14"/>
  <c r="AG876" i="14"/>
  <c r="AF876" i="14"/>
  <c r="AE876" i="14"/>
  <c r="AD876" i="14"/>
  <c r="AC876" i="14"/>
  <c r="AB876" i="14"/>
  <c r="AA876" i="14"/>
  <c r="Z876" i="14"/>
  <c r="Y876" i="14"/>
  <c r="X876" i="14"/>
  <c r="W876" i="14"/>
  <c r="V876" i="14"/>
  <c r="U876" i="14"/>
  <c r="T876" i="14"/>
  <c r="S876" i="14"/>
  <c r="R876" i="14"/>
  <c r="Q876" i="14"/>
  <c r="P876" i="14"/>
  <c r="O876" i="14"/>
  <c r="N876" i="14"/>
  <c r="M876" i="14"/>
  <c r="L876" i="14"/>
  <c r="K876" i="14"/>
  <c r="J876" i="14"/>
  <c r="I876" i="14"/>
  <c r="H876" i="14"/>
  <c r="G876" i="14"/>
  <c r="F876" i="14"/>
  <c r="E876" i="14"/>
  <c r="AP875" i="14"/>
  <c r="AO875" i="14"/>
  <c r="AN875" i="14"/>
  <c r="AM875" i="14"/>
  <c r="AL875" i="14"/>
  <c r="AK875" i="14"/>
  <c r="AJ875" i="14"/>
  <c r="AI875" i="14"/>
  <c r="AH875" i="14"/>
  <c r="AG875" i="14"/>
  <c r="AF875" i="14"/>
  <c r="AE875" i="14"/>
  <c r="AD875" i="14"/>
  <c r="AC875" i="14"/>
  <c r="AB875" i="14"/>
  <c r="AA875" i="14"/>
  <c r="Z875" i="14"/>
  <c r="Y875" i="14"/>
  <c r="X875" i="14"/>
  <c r="W875" i="14"/>
  <c r="V875" i="14"/>
  <c r="U875" i="14"/>
  <c r="T875" i="14"/>
  <c r="S875" i="14"/>
  <c r="R875" i="14"/>
  <c r="Q875" i="14"/>
  <c r="P875" i="14"/>
  <c r="O875" i="14"/>
  <c r="N875" i="14"/>
  <c r="M875" i="14"/>
  <c r="L875" i="14"/>
  <c r="K875" i="14"/>
  <c r="J875" i="14"/>
  <c r="I875" i="14"/>
  <c r="H875" i="14"/>
  <c r="G875" i="14"/>
  <c r="F875" i="14"/>
  <c r="E875" i="14"/>
  <c r="AP874" i="14"/>
  <c r="AO874" i="14"/>
  <c r="AN874" i="14"/>
  <c r="AM874" i="14"/>
  <c r="AL874" i="14"/>
  <c r="AK874" i="14"/>
  <c r="AJ874" i="14"/>
  <c r="AI874" i="14"/>
  <c r="AH874" i="14"/>
  <c r="AG874" i="14"/>
  <c r="AF874" i="14"/>
  <c r="AE874" i="14"/>
  <c r="AD874" i="14"/>
  <c r="AC874" i="14"/>
  <c r="AB874" i="14"/>
  <c r="AA874" i="14"/>
  <c r="Z874" i="14"/>
  <c r="Y874" i="14"/>
  <c r="X874" i="14"/>
  <c r="W874" i="14"/>
  <c r="V874" i="14"/>
  <c r="U874" i="14"/>
  <c r="T874" i="14"/>
  <c r="S874" i="14"/>
  <c r="R874" i="14"/>
  <c r="Q874" i="14"/>
  <c r="P874" i="14"/>
  <c r="O874" i="14"/>
  <c r="N874" i="14"/>
  <c r="M874" i="14"/>
  <c r="L874" i="14"/>
  <c r="K874" i="14"/>
  <c r="J874" i="14"/>
  <c r="I874" i="14"/>
  <c r="H874" i="14"/>
  <c r="G874" i="14"/>
  <c r="F874" i="14"/>
  <c r="E874" i="14"/>
  <c r="AP873" i="14"/>
  <c r="AO873" i="14"/>
  <c r="AN873" i="14"/>
  <c r="AM873" i="14"/>
  <c r="AL873" i="14"/>
  <c r="AK873" i="14"/>
  <c r="AJ873" i="14"/>
  <c r="AI873" i="14"/>
  <c r="AH873" i="14"/>
  <c r="AG873" i="14"/>
  <c r="AF873" i="14"/>
  <c r="AE873" i="14"/>
  <c r="AD873" i="14"/>
  <c r="AC873" i="14"/>
  <c r="AB873" i="14"/>
  <c r="AA873" i="14"/>
  <c r="Z873" i="14"/>
  <c r="Y873" i="14"/>
  <c r="X873" i="14"/>
  <c r="W873" i="14"/>
  <c r="V873" i="14"/>
  <c r="U873" i="14"/>
  <c r="T873" i="14"/>
  <c r="S873" i="14"/>
  <c r="R873" i="14"/>
  <c r="Q873" i="14"/>
  <c r="P873" i="14"/>
  <c r="O873" i="14"/>
  <c r="N873" i="14"/>
  <c r="M873" i="14"/>
  <c r="L873" i="14"/>
  <c r="K873" i="14"/>
  <c r="J873" i="14"/>
  <c r="I873" i="14"/>
  <c r="H873" i="14"/>
  <c r="G873" i="14"/>
  <c r="F873" i="14"/>
  <c r="E873" i="14"/>
  <c r="AP872" i="14"/>
  <c r="AO872" i="14"/>
  <c r="AN872" i="14"/>
  <c r="AM872" i="14"/>
  <c r="AL872" i="14"/>
  <c r="AK872" i="14"/>
  <c r="AJ872" i="14"/>
  <c r="AI872" i="14"/>
  <c r="AH872" i="14"/>
  <c r="AG872" i="14"/>
  <c r="AF872" i="14"/>
  <c r="AE872" i="14"/>
  <c r="AD872" i="14"/>
  <c r="AC872" i="14"/>
  <c r="AB872" i="14"/>
  <c r="AA872" i="14"/>
  <c r="Z872" i="14"/>
  <c r="Y872" i="14"/>
  <c r="X872" i="14"/>
  <c r="W872" i="14"/>
  <c r="V872" i="14"/>
  <c r="U872" i="14"/>
  <c r="T872" i="14"/>
  <c r="S872" i="14"/>
  <c r="R872" i="14"/>
  <c r="Q872" i="14"/>
  <c r="P872" i="14"/>
  <c r="O872" i="14"/>
  <c r="N872" i="14"/>
  <c r="M872" i="14"/>
  <c r="L872" i="14"/>
  <c r="K872" i="14"/>
  <c r="J872" i="14"/>
  <c r="I872" i="14"/>
  <c r="H872" i="14"/>
  <c r="G872" i="14"/>
  <c r="F872" i="14"/>
  <c r="E872" i="14"/>
  <c r="AP871" i="14"/>
  <c r="AO871" i="14"/>
  <c r="AN871" i="14"/>
  <c r="AM871" i="14"/>
  <c r="AL871" i="14"/>
  <c r="AK871" i="14"/>
  <c r="AJ871" i="14"/>
  <c r="AI871" i="14"/>
  <c r="AH871" i="14"/>
  <c r="AG871" i="14"/>
  <c r="AF871" i="14"/>
  <c r="AE871" i="14"/>
  <c r="AD871" i="14"/>
  <c r="AC871" i="14"/>
  <c r="AB871" i="14"/>
  <c r="AA871" i="14"/>
  <c r="Z871" i="14"/>
  <c r="Y871" i="14"/>
  <c r="X871" i="14"/>
  <c r="W871" i="14"/>
  <c r="V871" i="14"/>
  <c r="U871" i="14"/>
  <c r="T871" i="14"/>
  <c r="S871" i="14"/>
  <c r="R871" i="14"/>
  <c r="Q871" i="14"/>
  <c r="P871" i="14"/>
  <c r="O871" i="14"/>
  <c r="N871" i="14"/>
  <c r="M871" i="14"/>
  <c r="L871" i="14"/>
  <c r="K871" i="14"/>
  <c r="J871" i="14"/>
  <c r="I871" i="14"/>
  <c r="H871" i="14"/>
  <c r="G871" i="14"/>
  <c r="F871" i="14"/>
  <c r="E871" i="14"/>
  <c r="AP870" i="14"/>
  <c r="AO870" i="14"/>
  <c r="AN870" i="14"/>
  <c r="AM870" i="14"/>
  <c r="AL870" i="14"/>
  <c r="AK870" i="14"/>
  <c r="AJ870" i="14"/>
  <c r="AI870" i="14"/>
  <c r="AH870" i="14"/>
  <c r="AG870" i="14"/>
  <c r="AF870" i="14"/>
  <c r="AE870" i="14"/>
  <c r="AD870" i="14"/>
  <c r="AC870" i="14"/>
  <c r="AB870" i="14"/>
  <c r="AA870" i="14"/>
  <c r="Z870" i="14"/>
  <c r="Y870" i="14"/>
  <c r="X870" i="14"/>
  <c r="W870" i="14"/>
  <c r="V870" i="14"/>
  <c r="U870" i="14"/>
  <c r="T870" i="14"/>
  <c r="S870" i="14"/>
  <c r="R870" i="14"/>
  <c r="Q870" i="14"/>
  <c r="P870" i="14"/>
  <c r="O870" i="14"/>
  <c r="N870" i="14"/>
  <c r="M870" i="14"/>
  <c r="L870" i="14"/>
  <c r="K870" i="14"/>
  <c r="J870" i="14"/>
  <c r="I870" i="14"/>
  <c r="H870" i="14"/>
  <c r="G870" i="14"/>
  <c r="F870" i="14"/>
  <c r="E870" i="14"/>
  <c r="AP869" i="14"/>
  <c r="AO869" i="14"/>
  <c r="AN869" i="14"/>
  <c r="AM869" i="14"/>
  <c r="AL869" i="14"/>
  <c r="AK869" i="14"/>
  <c r="AJ869" i="14"/>
  <c r="AI869" i="14"/>
  <c r="AH869" i="14"/>
  <c r="AG869" i="14"/>
  <c r="AF869" i="14"/>
  <c r="AE869" i="14"/>
  <c r="AD869" i="14"/>
  <c r="AC869" i="14"/>
  <c r="AB869" i="14"/>
  <c r="AA869" i="14"/>
  <c r="Z869" i="14"/>
  <c r="Y869" i="14"/>
  <c r="X869" i="14"/>
  <c r="W869" i="14"/>
  <c r="V869" i="14"/>
  <c r="U869" i="14"/>
  <c r="T869" i="14"/>
  <c r="S869" i="14"/>
  <c r="R869" i="14"/>
  <c r="Q869" i="14"/>
  <c r="P869" i="14"/>
  <c r="O869" i="14"/>
  <c r="N869" i="14"/>
  <c r="M869" i="14"/>
  <c r="L869" i="14"/>
  <c r="K869" i="14"/>
  <c r="J869" i="14"/>
  <c r="I869" i="14"/>
  <c r="H869" i="14"/>
  <c r="G869" i="14"/>
  <c r="F869" i="14"/>
  <c r="E869" i="14"/>
  <c r="AP868" i="14"/>
  <c r="AO868" i="14"/>
  <c r="AN868" i="14"/>
  <c r="AM868" i="14"/>
  <c r="AL868" i="14"/>
  <c r="AK868" i="14"/>
  <c r="AJ868" i="14"/>
  <c r="AI868" i="14"/>
  <c r="AH868" i="14"/>
  <c r="AG868" i="14"/>
  <c r="AF868" i="14"/>
  <c r="AE868" i="14"/>
  <c r="AD868" i="14"/>
  <c r="AC868" i="14"/>
  <c r="AB868" i="14"/>
  <c r="AA868" i="14"/>
  <c r="Z868" i="14"/>
  <c r="Y868" i="14"/>
  <c r="X868" i="14"/>
  <c r="W868" i="14"/>
  <c r="V868" i="14"/>
  <c r="U868" i="14"/>
  <c r="T868" i="14"/>
  <c r="S868" i="14"/>
  <c r="R868" i="14"/>
  <c r="Q868" i="14"/>
  <c r="P868" i="14"/>
  <c r="O868" i="14"/>
  <c r="N868" i="14"/>
  <c r="M868" i="14"/>
  <c r="L868" i="14"/>
  <c r="K868" i="14"/>
  <c r="J868" i="14"/>
  <c r="I868" i="14"/>
  <c r="H868" i="14"/>
  <c r="G868" i="14"/>
  <c r="F868" i="14"/>
  <c r="E868" i="14"/>
  <c r="AP867" i="14"/>
  <c r="AO867" i="14"/>
  <c r="AN867" i="14"/>
  <c r="AM867" i="14"/>
  <c r="AL867" i="14"/>
  <c r="AK867" i="14"/>
  <c r="AJ867" i="14"/>
  <c r="AI867" i="14"/>
  <c r="AH867" i="14"/>
  <c r="AG867" i="14"/>
  <c r="AF867" i="14"/>
  <c r="AE867" i="14"/>
  <c r="AD867" i="14"/>
  <c r="AC867" i="14"/>
  <c r="AB867" i="14"/>
  <c r="AA867" i="14"/>
  <c r="Z867" i="14"/>
  <c r="Y867" i="14"/>
  <c r="X867" i="14"/>
  <c r="W867" i="14"/>
  <c r="V867" i="14"/>
  <c r="U867" i="14"/>
  <c r="T867" i="14"/>
  <c r="S867" i="14"/>
  <c r="R867" i="14"/>
  <c r="Q867" i="14"/>
  <c r="P867" i="14"/>
  <c r="O867" i="14"/>
  <c r="N867" i="14"/>
  <c r="M867" i="14"/>
  <c r="L867" i="14"/>
  <c r="K867" i="14"/>
  <c r="J867" i="14"/>
  <c r="I867" i="14"/>
  <c r="H867" i="14"/>
  <c r="G867" i="14"/>
  <c r="F867" i="14"/>
  <c r="E867" i="14"/>
  <c r="AP866" i="14"/>
  <c r="AO866" i="14"/>
  <c r="AN866" i="14"/>
  <c r="AM866" i="14"/>
  <c r="AL866" i="14"/>
  <c r="AK866" i="14"/>
  <c r="AJ866" i="14"/>
  <c r="AI866" i="14"/>
  <c r="AH866" i="14"/>
  <c r="AG866" i="14"/>
  <c r="AF866" i="14"/>
  <c r="AE866" i="14"/>
  <c r="AD866" i="14"/>
  <c r="AC866" i="14"/>
  <c r="AB866" i="14"/>
  <c r="AA866" i="14"/>
  <c r="Z866" i="14"/>
  <c r="Y866" i="14"/>
  <c r="X866" i="14"/>
  <c r="W866" i="14"/>
  <c r="V866" i="14"/>
  <c r="U866" i="14"/>
  <c r="T866" i="14"/>
  <c r="S866" i="14"/>
  <c r="R866" i="14"/>
  <c r="Q866" i="14"/>
  <c r="P866" i="14"/>
  <c r="O866" i="14"/>
  <c r="N866" i="14"/>
  <c r="M866" i="14"/>
  <c r="L866" i="14"/>
  <c r="K866" i="14"/>
  <c r="J866" i="14"/>
  <c r="I866" i="14"/>
  <c r="H866" i="14"/>
  <c r="G866" i="14"/>
  <c r="F866" i="14"/>
  <c r="E866" i="14"/>
  <c r="AP865" i="14"/>
  <c r="AO865" i="14"/>
  <c r="AN865" i="14"/>
  <c r="AM865" i="14"/>
  <c r="AL865" i="14"/>
  <c r="AK865" i="14"/>
  <c r="AJ865" i="14"/>
  <c r="AI865" i="14"/>
  <c r="AH865" i="14"/>
  <c r="AG865" i="14"/>
  <c r="AF865" i="14"/>
  <c r="AE865" i="14"/>
  <c r="AD865" i="14"/>
  <c r="AC865" i="14"/>
  <c r="AB865" i="14"/>
  <c r="AA865" i="14"/>
  <c r="Z865" i="14"/>
  <c r="Y865" i="14"/>
  <c r="X865" i="14"/>
  <c r="W865" i="14"/>
  <c r="V865" i="14"/>
  <c r="U865" i="14"/>
  <c r="T865" i="14"/>
  <c r="S865" i="14"/>
  <c r="R865" i="14"/>
  <c r="Q865" i="14"/>
  <c r="P865" i="14"/>
  <c r="O865" i="14"/>
  <c r="N865" i="14"/>
  <c r="M865" i="14"/>
  <c r="L865" i="14"/>
  <c r="K865" i="14"/>
  <c r="J865" i="14"/>
  <c r="I865" i="14"/>
  <c r="H865" i="14"/>
  <c r="G865" i="14"/>
  <c r="F865" i="14"/>
  <c r="E865" i="14"/>
  <c r="AP864" i="14"/>
  <c r="AO864" i="14"/>
  <c r="AN864" i="14"/>
  <c r="AM864" i="14"/>
  <c r="AL864" i="14"/>
  <c r="AK864" i="14"/>
  <c r="AJ864" i="14"/>
  <c r="AI864" i="14"/>
  <c r="AH864" i="14"/>
  <c r="AG864" i="14"/>
  <c r="AF864" i="14"/>
  <c r="AE864" i="14"/>
  <c r="AD864" i="14"/>
  <c r="AC864" i="14"/>
  <c r="AB864" i="14"/>
  <c r="AA864" i="14"/>
  <c r="Z864" i="14"/>
  <c r="Y864" i="14"/>
  <c r="X864" i="14"/>
  <c r="W864" i="14"/>
  <c r="V864" i="14"/>
  <c r="U864" i="14"/>
  <c r="T864" i="14"/>
  <c r="S864" i="14"/>
  <c r="R864" i="14"/>
  <c r="Q864" i="14"/>
  <c r="P864" i="14"/>
  <c r="O864" i="14"/>
  <c r="N864" i="14"/>
  <c r="M864" i="14"/>
  <c r="L864" i="14"/>
  <c r="K864" i="14"/>
  <c r="J864" i="14"/>
  <c r="I864" i="14"/>
  <c r="H864" i="14"/>
  <c r="G864" i="14"/>
  <c r="F864" i="14"/>
  <c r="E864" i="14"/>
  <c r="AP863" i="14"/>
  <c r="AO863" i="14"/>
  <c r="AN863" i="14"/>
  <c r="AM863" i="14"/>
  <c r="AL863" i="14"/>
  <c r="AK863" i="14"/>
  <c r="AJ863" i="14"/>
  <c r="AI863" i="14"/>
  <c r="AH863" i="14"/>
  <c r="AG863" i="14"/>
  <c r="AF863" i="14"/>
  <c r="AE863" i="14"/>
  <c r="AD863" i="14"/>
  <c r="AC863" i="14"/>
  <c r="AB863" i="14"/>
  <c r="AA863" i="14"/>
  <c r="Z863" i="14"/>
  <c r="Y863" i="14"/>
  <c r="X863" i="14"/>
  <c r="W863" i="14"/>
  <c r="V863" i="14"/>
  <c r="U863" i="14"/>
  <c r="T863" i="14"/>
  <c r="S863" i="14"/>
  <c r="R863" i="14"/>
  <c r="Q863" i="14"/>
  <c r="P863" i="14"/>
  <c r="O863" i="14"/>
  <c r="N863" i="14"/>
  <c r="M863" i="14"/>
  <c r="L863" i="14"/>
  <c r="K863" i="14"/>
  <c r="J863" i="14"/>
  <c r="I863" i="14"/>
  <c r="H863" i="14"/>
  <c r="G863" i="14"/>
  <c r="F863" i="14"/>
  <c r="E863" i="14"/>
  <c r="AP862" i="14"/>
  <c r="AO862" i="14"/>
  <c r="AN862" i="14"/>
  <c r="AM862" i="14"/>
  <c r="AL862" i="14"/>
  <c r="AK862" i="14"/>
  <c r="AJ862" i="14"/>
  <c r="AI862" i="14"/>
  <c r="AH862" i="14"/>
  <c r="AG862" i="14"/>
  <c r="AF862" i="14"/>
  <c r="AE862" i="14"/>
  <c r="AD862" i="14"/>
  <c r="AC862" i="14"/>
  <c r="AB862" i="14"/>
  <c r="AA862" i="14"/>
  <c r="Z862" i="14"/>
  <c r="Y862" i="14"/>
  <c r="X862" i="14"/>
  <c r="W862" i="14"/>
  <c r="V862" i="14"/>
  <c r="U862" i="14"/>
  <c r="T862" i="14"/>
  <c r="S862" i="14"/>
  <c r="R862" i="14"/>
  <c r="Q862" i="14"/>
  <c r="P862" i="14"/>
  <c r="O862" i="14"/>
  <c r="N862" i="14"/>
  <c r="M862" i="14"/>
  <c r="L862" i="14"/>
  <c r="K862" i="14"/>
  <c r="J862" i="14"/>
  <c r="I862" i="14"/>
  <c r="H862" i="14"/>
  <c r="G862" i="14"/>
  <c r="F862" i="14"/>
  <c r="E862" i="14"/>
  <c r="AP861" i="14"/>
  <c r="AO861" i="14"/>
  <c r="AN861" i="14"/>
  <c r="AM861" i="14"/>
  <c r="AL861" i="14"/>
  <c r="AK861" i="14"/>
  <c r="AJ861" i="14"/>
  <c r="AI861" i="14"/>
  <c r="AH861" i="14"/>
  <c r="AG861" i="14"/>
  <c r="AF861" i="14"/>
  <c r="AE861" i="14"/>
  <c r="AD861" i="14"/>
  <c r="AC861" i="14"/>
  <c r="AB861" i="14"/>
  <c r="AA861" i="14"/>
  <c r="Z861" i="14"/>
  <c r="Y861" i="14"/>
  <c r="X861" i="14"/>
  <c r="W861" i="14"/>
  <c r="V861" i="14"/>
  <c r="U861" i="14"/>
  <c r="T861" i="14"/>
  <c r="S861" i="14"/>
  <c r="R861" i="14"/>
  <c r="Q861" i="14"/>
  <c r="P861" i="14"/>
  <c r="O861" i="14"/>
  <c r="N861" i="14"/>
  <c r="M861" i="14"/>
  <c r="L861" i="14"/>
  <c r="K861" i="14"/>
  <c r="J861" i="14"/>
  <c r="I861" i="14"/>
  <c r="H861" i="14"/>
  <c r="G861" i="14"/>
  <c r="F861" i="14"/>
  <c r="E861" i="14"/>
  <c r="AP860" i="14"/>
  <c r="AO860" i="14"/>
  <c r="AN860" i="14"/>
  <c r="AM860" i="14"/>
  <c r="AL860" i="14"/>
  <c r="AK860" i="14"/>
  <c r="AJ860" i="14"/>
  <c r="AI860" i="14"/>
  <c r="AH860" i="14"/>
  <c r="AG860" i="14"/>
  <c r="AF860" i="14"/>
  <c r="AE860" i="14"/>
  <c r="AD860" i="14"/>
  <c r="AC860" i="14"/>
  <c r="AB860" i="14"/>
  <c r="AA860" i="14"/>
  <c r="Z860" i="14"/>
  <c r="Y860" i="14"/>
  <c r="X860" i="14"/>
  <c r="W860" i="14"/>
  <c r="V860" i="14"/>
  <c r="U860" i="14"/>
  <c r="T860" i="14"/>
  <c r="S860" i="14"/>
  <c r="R860" i="14"/>
  <c r="Q860" i="14"/>
  <c r="P860" i="14"/>
  <c r="O860" i="14"/>
  <c r="N860" i="14"/>
  <c r="M860" i="14"/>
  <c r="L860" i="14"/>
  <c r="K860" i="14"/>
  <c r="J860" i="14"/>
  <c r="I860" i="14"/>
  <c r="H860" i="14"/>
  <c r="G860" i="14"/>
  <c r="F860" i="14"/>
  <c r="E860" i="14"/>
  <c r="AP859" i="14"/>
  <c r="AO859" i="14"/>
  <c r="AN859" i="14"/>
  <c r="AM859" i="14"/>
  <c r="AL859" i="14"/>
  <c r="AK859" i="14"/>
  <c r="AJ859" i="14"/>
  <c r="AI859" i="14"/>
  <c r="AH859" i="14"/>
  <c r="AG859" i="14"/>
  <c r="AF859" i="14"/>
  <c r="AE859" i="14"/>
  <c r="AD859" i="14"/>
  <c r="AC859" i="14"/>
  <c r="AB859" i="14"/>
  <c r="AA859" i="14"/>
  <c r="Z859" i="14"/>
  <c r="Y859" i="14"/>
  <c r="X859" i="14"/>
  <c r="W859" i="14"/>
  <c r="V859" i="14"/>
  <c r="U859" i="14"/>
  <c r="T859" i="14"/>
  <c r="S859" i="14"/>
  <c r="R859" i="14"/>
  <c r="Q859" i="14"/>
  <c r="P859" i="14"/>
  <c r="O859" i="14"/>
  <c r="N859" i="14"/>
  <c r="M859" i="14"/>
  <c r="L859" i="14"/>
  <c r="K859" i="14"/>
  <c r="J859" i="14"/>
  <c r="I859" i="14"/>
  <c r="H859" i="14"/>
  <c r="G859" i="14"/>
  <c r="F859" i="14"/>
  <c r="E859" i="14"/>
  <c r="AP858" i="14"/>
  <c r="AO858" i="14"/>
  <c r="AN858" i="14"/>
  <c r="AM858" i="14"/>
  <c r="AL858" i="14"/>
  <c r="AK858" i="14"/>
  <c r="AJ858" i="14"/>
  <c r="AI858" i="14"/>
  <c r="AH858" i="14"/>
  <c r="AG858" i="14"/>
  <c r="AF858" i="14"/>
  <c r="AE858" i="14"/>
  <c r="AD858" i="14"/>
  <c r="AC858" i="14"/>
  <c r="AB858" i="14"/>
  <c r="AA858" i="14"/>
  <c r="Z858" i="14"/>
  <c r="Y858" i="14"/>
  <c r="X858" i="14"/>
  <c r="W858" i="14"/>
  <c r="V858" i="14"/>
  <c r="U858" i="14"/>
  <c r="T858" i="14"/>
  <c r="S858" i="14"/>
  <c r="R858" i="14"/>
  <c r="Q858" i="14"/>
  <c r="P858" i="14"/>
  <c r="O858" i="14"/>
  <c r="N858" i="14"/>
  <c r="M858" i="14"/>
  <c r="L858" i="14"/>
  <c r="K858" i="14"/>
  <c r="J858" i="14"/>
  <c r="I858" i="14"/>
  <c r="H858" i="14"/>
  <c r="G858" i="14"/>
  <c r="F858" i="14"/>
  <c r="E858" i="14"/>
  <c r="AP857" i="14"/>
  <c r="AO857" i="14"/>
  <c r="AN857" i="14"/>
  <c r="AM857" i="14"/>
  <c r="AL857" i="14"/>
  <c r="AK857" i="14"/>
  <c r="AJ857" i="14"/>
  <c r="AI857" i="14"/>
  <c r="AH857" i="14"/>
  <c r="AG857" i="14"/>
  <c r="AF857" i="14"/>
  <c r="AE857" i="14"/>
  <c r="AD857" i="14"/>
  <c r="AC857" i="14"/>
  <c r="AB857" i="14"/>
  <c r="AA857" i="14"/>
  <c r="Z857" i="14"/>
  <c r="Y857" i="14"/>
  <c r="X857" i="14"/>
  <c r="W857" i="14"/>
  <c r="V857" i="14"/>
  <c r="U857" i="14"/>
  <c r="T857" i="14"/>
  <c r="S857" i="14"/>
  <c r="R857" i="14"/>
  <c r="Q857" i="14"/>
  <c r="P857" i="14"/>
  <c r="O857" i="14"/>
  <c r="N857" i="14"/>
  <c r="M857" i="14"/>
  <c r="L857" i="14"/>
  <c r="K857" i="14"/>
  <c r="J857" i="14"/>
  <c r="I857" i="14"/>
  <c r="H857" i="14"/>
  <c r="G857" i="14"/>
  <c r="F857" i="14"/>
  <c r="E857" i="14"/>
  <c r="AP856" i="14"/>
  <c r="AO856" i="14"/>
  <c r="AN856" i="14"/>
  <c r="AM856" i="14"/>
  <c r="AL856" i="14"/>
  <c r="AK856" i="14"/>
  <c r="AJ856" i="14"/>
  <c r="AI856" i="14"/>
  <c r="AH856" i="14"/>
  <c r="AG856" i="14"/>
  <c r="AF856" i="14"/>
  <c r="AE856" i="14"/>
  <c r="AD856" i="14"/>
  <c r="AC856" i="14"/>
  <c r="AB856" i="14"/>
  <c r="AA856" i="14"/>
  <c r="Z856" i="14"/>
  <c r="Y856" i="14"/>
  <c r="X856" i="14"/>
  <c r="W856" i="14"/>
  <c r="V856" i="14"/>
  <c r="U856" i="14"/>
  <c r="T856" i="14"/>
  <c r="S856" i="14"/>
  <c r="R856" i="14"/>
  <c r="Q856" i="14"/>
  <c r="P856" i="14"/>
  <c r="O856" i="14"/>
  <c r="N856" i="14"/>
  <c r="M856" i="14"/>
  <c r="L856" i="14"/>
  <c r="K856" i="14"/>
  <c r="J856" i="14"/>
  <c r="I856" i="14"/>
  <c r="H856" i="14"/>
  <c r="G856" i="14"/>
  <c r="F856" i="14"/>
  <c r="E856" i="14"/>
  <c r="AP855" i="14"/>
  <c r="AO855" i="14"/>
  <c r="AN855" i="14"/>
  <c r="AM855" i="14"/>
  <c r="AL855" i="14"/>
  <c r="AK855" i="14"/>
  <c r="AJ855" i="14"/>
  <c r="AI855" i="14"/>
  <c r="AH855" i="14"/>
  <c r="AG855" i="14"/>
  <c r="AF855" i="14"/>
  <c r="AE855" i="14"/>
  <c r="AD855" i="14"/>
  <c r="AC855" i="14"/>
  <c r="AB855" i="14"/>
  <c r="AA855" i="14"/>
  <c r="Z855" i="14"/>
  <c r="Y855" i="14"/>
  <c r="X855" i="14"/>
  <c r="W855" i="14"/>
  <c r="V855" i="14"/>
  <c r="U855" i="14"/>
  <c r="T855" i="14"/>
  <c r="S855" i="14"/>
  <c r="R855" i="14"/>
  <c r="Q855" i="14"/>
  <c r="P855" i="14"/>
  <c r="O855" i="14"/>
  <c r="N855" i="14"/>
  <c r="M855" i="14"/>
  <c r="L855" i="14"/>
  <c r="K855" i="14"/>
  <c r="J855" i="14"/>
  <c r="I855" i="14"/>
  <c r="H855" i="14"/>
  <c r="G855" i="14"/>
  <c r="F855" i="14"/>
  <c r="E855" i="14"/>
  <c r="AP854" i="14"/>
  <c r="AO854" i="14"/>
  <c r="AN854" i="14"/>
  <c r="AM854" i="14"/>
  <c r="AL854" i="14"/>
  <c r="AK854" i="14"/>
  <c r="AJ854" i="14"/>
  <c r="AI854" i="14"/>
  <c r="AH854" i="14"/>
  <c r="AG854" i="14"/>
  <c r="AF854" i="14"/>
  <c r="AE854" i="14"/>
  <c r="AD854" i="14"/>
  <c r="AC854" i="14"/>
  <c r="AB854" i="14"/>
  <c r="AA854" i="14"/>
  <c r="Z854" i="14"/>
  <c r="Y854" i="14"/>
  <c r="X854" i="14"/>
  <c r="W854" i="14"/>
  <c r="V854" i="14"/>
  <c r="U854" i="14"/>
  <c r="T854" i="14"/>
  <c r="S854" i="14"/>
  <c r="R854" i="14"/>
  <c r="Q854" i="14"/>
  <c r="P854" i="14"/>
  <c r="O854" i="14"/>
  <c r="N854" i="14"/>
  <c r="M854" i="14"/>
  <c r="L854" i="14"/>
  <c r="K854" i="14"/>
  <c r="J854" i="14"/>
  <c r="I854" i="14"/>
  <c r="H854" i="14"/>
  <c r="G854" i="14"/>
  <c r="F854" i="14"/>
  <c r="E854" i="14"/>
  <c r="AP853" i="14"/>
  <c r="AO853" i="14"/>
  <c r="AN853" i="14"/>
  <c r="AM853" i="14"/>
  <c r="AL853" i="14"/>
  <c r="AK853" i="14"/>
  <c r="AJ853" i="14"/>
  <c r="AI853" i="14"/>
  <c r="AH853" i="14"/>
  <c r="AG853" i="14"/>
  <c r="AF853" i="14"/>
  <c r="AE853" i="14"/>
  <c r="AD853" i="14"/>
  <c r="AC853" i="14"/>
  <c r="AB853" i="14"/>
  <c r="AA853" i="14"/>
  <c r="Z853" i="14"/>
  <c r="Y853" i="14"/>
  <c r="X853" i="14"/>
  <c r="W853" i="14"/>
  <c r="V853" i="14"/>
  <c r="U853" i="14"/>
  <c r="T853" i="14"/>
  <c r="S853" i="14"/>
  <c r="R853" i="14"/>
  <c r="Q853" i="14"/>
  <c r="P853" i="14"/>
  <c r="O853" i="14"/>
  <c r="N853" i="14"/>
  <c r="M853" i="14"/>
  <c r="L853" i="14"/>
  <c r="K853" i="14"/>
  <c r="J853" i="14"/>
  <c r="I853" i="14"/>
  <c r="H853" i="14"/>
  <c r="G853" i="14"/>
  <c r="F853" i="14"/>
  <c r="E853" i="14"/>
  <c r="AP852" i="14"/>
  <c r="AO852" i="14"/>
  <c r="AN852" i="14"/>
  <c r="AM852" i="14"/>
  <c r="AL852" i="14"/>
  <c r="AK852" i="14"/>
  <c r="AJ852" i="14"/>
  <c r="AI852" i="14"/>
  <c r="AH852" i="14"/>
  <c r="AG852" i="14"/>
  <c r="AF852" i="14"/>
  <c r="AE852" i="14"/>
  <c r="AD852" i="14"/>
  <c r="AC852" i="14"/>
  <c r="AB852" i="14"/>
  <c r="AA852" i="14"/>
  <c r="Z852" i="14"/>
  <c r="Y852" i="14"/>
  <c r="X852" i="14"/>
  <c r="W852" i="14"/>
  <c r="V852" i="14"/>
  <c r="U852" i="14"/>
  <c r="T852" i="14"/>
  <c r="S852" i="14"/>
  <c r="R852" i="14"/>
  <c r="Q852" i="14"/>
  <c r="P852" i="14"/>
  <c r="O852" i="14"/>
  <c r="N852" i="14"/>
  <c r="M852" i="14"/>
  <c r="L852" i="14"/>
  <c r="K852" i="14"/>
  <c r="J852" i="14"/>
  <c r="I852" i="14"/>
  <c r="H852" i="14"/>
  <c r="G852" i="14"/>
  <c r="F852" i="14"/>
  <c r="E852" i="14"/>
  <c r="AP851" i="14"/>
  <c r="AO851" i="14"/>
  <c r="AN851" i="14"/>
  <c r="AM851" i="14"/>
  <c r="AL851" i="14"/>
  <c r="AK851" i="14"/>
  <c r="AJ851" i="14"/>
  <c r="AI851" i="14"/>
  <c r="AH851" i="14"/>
  <c r="AG851" i="14"/>
  <c r="AF851" i="14"/>
  <c r="AE851" i="14"/>
  <c r="AD851" i="14"/>
  <c r="AC851" i="14"/>
  <c r="AB851" i="14"/>
  <c r="AA851" i="14"/>
  <c r="Z851" i="14"/>
  <c r="Y851" i="14"/>
  <c r="X851" i="14"/>
  <c r="W851" i="14"/>
  <c r="V851" i="14"/>
  <c r="U851" i="14"/>
  <c r="T851" i="14"/>
  <c r="S851" i="14"/>
  <c r="R851" i="14"/>
  <c r="Q851" i="14"/>
  <c r="P851" i="14"/>
  <c r="O851" i="14"/>
  <c r="N851" i="14"/>
  <c r="M851" i="14"/>
  <c r="L851" i="14"/>
  <c r="K851" i="14"/>
  <c r="J851" i="14"/>
  <c r="I851" i="14"/>
  <c r="H851" i="14"/>
  <c r="G851" i="14"/>
  <c r="F851" i="14"/>
  <c r="E851" i="14"/>
  <c r="AP850" i="14"/>
  <c r="AO850" i="14"/>
  <c r="AN850" i="14"/>
  <c r="AM850" i="14"/>
  <c r="AL850" i="14"/>
  <c r="AK850" i="14"/>
  <c r="AJ850" i="14"/>
  <c r="AI850" i="14"/>
  <c r="AH850" i="14"/>
  <c r="AG850" i="14"/>
  <c r="AF850" i="14"/>
  <c r="AE850" i="14"/>
  <c r="AD850" i="14"/>
  <c r="AC850" i="14"/>
  <c r="AB850" i="14"/>
  <c r="AA850" i="14"/>
  <c r="Z850" i="14"/>
  <c r="Y850" i="14"/>
  <c r="X850" i="14"/>
  <c r="W850" i="14"/>
  <c r="V850" i="14"/>
  <c r="U850" i="14"/>
  <c r="T850" i="14"/>
  <c r="S850" i="14"/>
  <c r="R850" i="14"/>
  <c r="Q850" i="14"/>
  <c r="P850" i="14"/>
  <c r="O850" i="14"/>
  <c r="N850" i="14"/>
  <c r="M850" i="14"/>
  <c r="L850" i="14"/>
  <c r="K850" i="14"/>
  <c r="J850" i="14"/>
  <c r="I850" i="14"/>
  <c r="H850" i="14"/>
  <c r="G850" i="14"/>
  <c r="F850" i="14"/>
  <c r="E850" i="14"/>
  <c r="AP849" i="14"/>
  <c r="AO849" i="14"/>
  <c r="AN849" i="14"/>
  <c r="AM849" i="14"/>
  <c r="AL849" i="14"/>
  <c r="AK849" i="14"/>
  <c r="AJ849" i="14"/>
  <c r="AI849" i="14"/>
  <c r="AH849" i="14"/>
  <c r="AG849" i="14"/>
  <c r="AF849" i="14"/>
  <c r="AE849" i="14"/>
  <c r="AD849" i="14"/>
  <c r="AC849" i="14"/>
  <c r="AB849" i="14"/>
  <c r="AA849" i="14"/>
  <c r="Z849" i="14"/>
  <c r="Y849" i="14"/>
  <c r="X849" i="14"/>
  <c r="W849" i="14"/>
  <c r="V849" i="14"/>
  <c r="U849" i="14"/>
  <c r="T849" i="14"/>
  <c r="S849" i="14"/>
  <c r="R849" i="14"/>
  <c r="Q849" i="14"/>
  <c r="P849" i="14"/>
  <c r="O849" i="14"/>
  <c r="N849" i="14"/>
  <c r="M849" i="14"/>
  <c r="L849" i="14"/>
  <c r="K849" i="14"/>
  <c r="J849" i="14"/>
  <c r="I849" i="14"/>
  <c r="H849" i="14"/>
  <c r="G849" i="14"/>
  <c r="F849" i="14"/>
  <c r="E849" i="14"/>
  <c r="AP848" i="14"/>
  <c r="AO848" i="14"/>
  <c r="AN848" i="14"/>
  <c r="AM848" i="14"/>
  <c r="AL848" i="14"/>
  <c r="AK848" i="14"/>
  <c r="AJ848" i="14"/>
  <c r="AI848" i="14"/>
  <c r="AH848" i="14"/>
  <c r="AG848" i="14"/>
  <c r="AF848" i="14"/>
  <c r="AE848" i="14"/>
  <c r="AD848" i="14"/>
  <c r="AC848" i="14"/>
  <c r="AB848" i="14"/>
  <c r="AA848" i="14"/>
  <c r="Z848" i="14"/>
  <c r="Y848" i="14"/>
  <c r="X848" i="14"/>
  <c r="W848" i="14"/>
  <c r="V848" i="14"/>
  <c r="U848" i="14"/>
  <c r="T848" i="14"/>
  <c r="S848" i="14"/>
  <c r="R848" i="14"/>
  <c r="Q848" i="14"/>
  <c r="P848" i="14"/>
  <c r="O848" i="14"/>
  <c r="N848" i="14"/>
  <c r="M848" i="14"/>
  <c r="L848" i="14"/>
  <c r="K848" i="14"/>
  <c r="J848" i="14"/>
  <c r="I848" i="14"/>
  <c r="H848" i="14"/>
  <c r="G848" i="14"/>
  <c r="F848" i="14"/>
  <c r="E848" i="14"/>
  <c r="AP847" i="14"/>
  <c r="AO847" i="14"/>
  <c r="AN847" i="14"/>
  <c r="AM847" i="14"/>
  <c r="AL847" i="14"/>
  <c r="AK847" i="14"/>
  <c r="AJ847" i="14"/>
  <c r="AI847" i="14"/>
  <c r="AH847" i="14"/>
  <c r="AG847" i="14"/>
  <c r="AF847" i="14"/>
  <c r="AE847" i="14"/>
  <c r="AD847" i="14"/>
  <c r="AC847" i="14"/>
  <c r="AB847" i="14"/>
  <c r="AA847" i="14"/>
  <c r="Z847" i="14"/>
  <c r="Y847" i="14"/>
  <c r="X847" i="14"/>
  <c r="W847" i="14"/>
  <c r="V847" i="14"/>
  <c r="U847" i="14"/>
  <c r="T847" i="14"/>
  <c r="S847" i="14"/>
  <c r="R847" i="14"/>
  <c r="Q847" i="14"/>
  <c r="P847" i="14"/>
  <c r="O847" i="14"/>
  <c r="N847" i="14"/>
  <c r="M847" i="14"/>
  <c r="L847" i="14"/>
  <c r="K847" i="14"/>
  <c r="J847" i="14"/>
  <c r="I847" i="14"/>
  <c r="H847" i="14"/>
  <c r="G847" i="14"/>
  <c r="F847" i="14"/>
  <c r="E847" i="14"/>
  <c r="AP846" i="14"/>
  <c r="AO846" i="14"/>
  <c r="AN846" i="14"/>
  <c r="AM846" i="14"/>
  <c r="AL846" i="14"/>
  <c r="AK846" i="14"/>
  <c r="AJ846" i="14"/>
  <c r="AI846" i="14"/>
  <c r="AH846" i="14"/>
  <c r="AG846" i="14"/>
  <c r="AF846" i="14"/>
  <c r="AE846" i="14"/>
  <c r="AD846" i="14"/>
  <c r="AC846" i="14"/>
  <c r="AB846" i="14"/>
  <c r="AA846" i="14"/>
  <c r="Z846" i="14"/>
  <c r="Y846" i="14"/>
  <c r="X846" i="14"/>
  <c r="W846" i="14"/>
  <c r="V846" i="14"/>
  <c r="U846" i="14"/>
  <c r="T846" i="14"/>
  <c r="S846" i="14"/>
  <c r="R846" i="14"/>
  <c r="Q846" i="14"/>
  <c r="P846" i="14"/>
  <c r="O846" i="14"/>
  <c r="N846" i="14"/>
  <c r="M846" i="14"/>
  <c r="L846" i="14"/>
  <c r="K846" i="14"/>
  <c r="J846" i="14"/>
  <c r="I846" i="14"/>
  <c r="H846" i="14"/>
  <c r="G846" i="14"/>
  <c r="F846" i="14"/>
  <c r="E846" i="14"/>
  <c r="AP845" i="14"/>
  <c r="AO845" i="14"/>
  <c r="AN845" i="14"/>
  <c r="AM845" i="14"/>
  <c r="AL845" i="14"/>
  <c r="AK845" i="14"/>
  <c r="AJ845" i="14"/>
  <c r="AI845" i="14"/>
  <c r="AH845" i="14"/>
  <c r="AG845" i="14"/>
  <c r="AF845" i="14"/>
  <c r="AE845" i="14"/>
  <c r="AD845" i="14"/>
  <c r="AC845" i="14"/>
  <c r="AB845" i="14"/>
  <c r="AA845" i="14"/>
  <c r="Z845" i="14"/>
  <c r="Y845" i="14"/>
  <c r="X845" i="14"/>
  <c r="W845" i="14"/>
  <c r="V845" i="14"/>
  <c r="U845" i="14"/>
  <c r="T845" i="14"/>
  <c r="S845" i="14"/>
  <c r="R845" i="14"/>
  <c r="Q845" i="14"/>
  <c r="P845" i="14"/>
  <c r="O845" i="14"/>
  <c r="N845" i="14"/>
  <c r="M845" i="14"/>
  <c r="L845" i="14"/>
  <c r="K845" i="14"/>
  <c r="J845" i="14"/>
  <c r="I845" i="14"/>
  <c r="H845" i="14"/>
  <c r="G845" i="14"/>
  <c r="F845" i="14"/>
  <c r="E845" i="14"/>
  <c r="AP844" i="14"/>
  <c r="AO844" i="14"/>
  <c r="AN844" i="14"/>
  <c r="AM844" i="14"/>
  <c r="AL844" i="14"/>
  <c r="AK844" i="14"/>
  <c r="AJ844" i="14"/>
  <c r="AI844" i="14"/>
  <c r="AH844" i="14"/>
  <c r="AG844" i="14"/>
  <c r="AF844" i="14"/>
  <c r="AE844" i="14"/>
  <c r="AD844" i="14"/>
  <c r="AC844" i="14"/>
  <c r="AB844" i="14"/>
  <c r="AA844" i="14"/>
  <c r="Z844" i="14"/>
  <c r="Y844" i="14"/>
  <c r="X844" i="14"/>
  <c r="W844" i="14"/>
  <c r="V844" i="14"/>
  <c r="U844" i="14"/>
  <c r="T844" i="14"/>
  <c r="S844" i="14"/>
  <c r="R844" i="14"/>
  <c r="Q844" i="14"/>
  <c r="P844" i="14"/>
  <c r="O844" i="14"/>
  <c r="N844" i="14"/>
  <c r="M844" i="14"/>
  <c r="L844" i="14"/>
  <c r="K844" i="14"/>
  <c r="J844" i="14"/>
  <c r="I844" i="14"/>
  <c r="H844" i="14"/>
  <c r="G844" i="14"/>
  <c r="F844" i="14"/>
  <c r="E844" i="14"/>
  <c r="AP843" i="14"/>
  <c r="AO843" i="14"/>
  <c r="AN843" i="14"/>
  <c r="AM843" i="14"/>
  <c r="AL843" i="14"/>
  <c r="AK843" i="14"/>
  <c r="AJ843" i="14"/>
  <c r="AI843" i="14"/>
  <c r="AH843" i="14"/>
  <c r="AG843" i="14"/>
  <c r="AF843" i="14"/>
  <c r="AE843" i="14"/>
  <c r="AD843" i="14"/>
  <c r="AC843" i="14"/>
  <c r="AB843" i="14"/>
  <c r="AA843" i="14"/>
  <c r="Z843" i="14"/>
  <c r="Y843" i="14"/>
  <c r="X843" i="14"/>
  <c r="W843" i="14"/>
  <c r="V843" i="14"/>
  <c r="U843" i="14"/>
  <c r="T843" i="14"/>
  <c r="S843" i="14"/>
  <c r="R843" i="14"/>
  <c r="Q843" i="14"/>
  <c r="P843" i="14"/>
  <c r="O843" i="14"/>
  <c r="N843" i="14"/>
  <c r="M843" i="14"/>
  <c r="L843" i="14"/>
  <c r="K843" i="14"/>
  <c r="J843" i="14"/>
  <c r="I843" i="14"/>
  <c r="H843" i="14"/>
  <c r="G843" i="14"/>
  <c r="F843" i="14"/>
  <c r="E843" i="14"/>
  <c r="AP842" i="14"/>
  <c r="AO842" i="14"/>
  <c r="AN842" i="14"/>
  <c r="AM842" i="14"/>
  <c r="AL842" i="14"/>
  <c r="AK842" i="14"/>
  <c r="AJ842" i="14"/>
  <c r="AI842" i="14"/>
  <c r="AH842" i="14"/>
  <c r="AG842" i="14"/>
  <c r="AF842" i="14"/>
  <c r="AE842" i="14"/>
  <c r="AD842" i="14"/>
  <c r="AC842" i="14"/>
  <c r="AB842" i="14"/>
  <c r="AA842" i="14"/>
  <c r="Z842" i="14"/>
  <c r="Y842" i="14"/>
  <c r="X842" i="14"/>
  <c r="W842" i="14"/>
  <c r="V842" i="14"/>
  <c r="U842" i="14"/>
  <c r="T842" i="14"/>
  <c r="S842" i="14"/>
  <c r="R842" i="14"/>
  <c r="Q842" i="14"/>
  <c r="P842" i="14"/>
  <c r="O842" i="14"/>
  <c r="N842" i="14"/>
  <c r="M842" i="14"/>
  <c r="L842" i="14"/>
  <c r="K842" i="14"/>
  <c r="J842" i="14"/>
  <c r="I842" i="14"/>
  <c r="H842" i="14"/>
  <c r="G842" i="14"/>
  <c r="F842" i="14"/>
  <c r="E842" i="14"/>
  <c r="AP841" i="14"/>
  <c r="AO841" i="14"/>
  <c r="AN841" i="14"/>
  <c r="AM841" i="14"/>
  <c r="AL841" i="14"/>
  <c r="AK841" i="14"/>
  <c r="AJ841" i="14"/>
  <c r="AI841" i="14"/>
  <c r="AH841" i="14"/>
  <c r="AG841" i="14"/>
  <c r="AF841" i="14"/>
  <c r="AE841" i="14"/>
  <c r="AD841" i="14"/>
  <c r="AC841" i="14"/>
  <c r="AB841" i="14"/>
  <c r="AA841" i="14"/>
  <c r="Z841" i="14"/>
  <c r="Y841" i="14"/>
  <c r="X841" i="14"/>
  <c r="W841" i="14"/>
  <c r="V841" i="14"/>
  <c r="U841" i="14"/>
  <c r="T841" i="14"/>
  <c r="S841" i="14"/>
  <c r="R841" i="14"/>
  <c r="Q841" i="14"/>
  <c r="P841" i="14"/>
  <c r="O841" i="14"/>
  <c r="N841" i="14"/>
  <c r="M841" i="14"/>
  <c r="L841" i="14"/>
  <c r="K841" i="14"/>
  <c r="J841" i="14"/>
  <c r="I841" i="14"/>
  <c r="H841" i="14"/>
  <c r="G841" i="14"/>
  <c r="F841" i="14"/>
  <c r="E841" i="14"/>
  <c r="AP840" i="14"/>
  <c r="AO840" i="14"/>
  <c r="AN840" i="14"/>
  <c r="AM840" i="14"/>
  <c r="AL840" i="14"/>
  <c r="AK840" i="14"/>
  <c r="AJ840" i="14"/>
  <c r="AI840" i="14"/>
  <c r="AH840" i="14"/>
  <c r="AG840" i="14"/>
  <c r="AF840" i="14"/>
  <c r="AE840" i="14"/>
  <c r="AD840" i="14"/>
  <c r="AC840" i="14"/>
  <c r="AB840" i="14"/>
  <c r="AA840" i="14"/>
  <c r="Z840" i="14"/>
  <c r="Y840" i="14"/>
  <c r="X840" i="14"/>
  <c r="W840" i="14"/>
  <c r="V840" i="14"/>
  <c r="U840" i="14"/>
  <c r="T840" i="14"/>
  <c r="S840" i="14"/>
  <c r="R840" i="14"/>
  <c r="Q840" i="14"/>
  <c r="P840" i="14"/>
  <c r="O840" i="14"/>
  <c r="N840" i="14"/>
  <c r="M840" i="14"/>
  <c r="L840" i="14"/>
  <c r="K840" i="14"/>
  <c r="J840" i="14"/>
  <c r="I840" i="14"/>
  <c r="H840" i="14"/>
  <c r="G840" i="14"/>
  <c r="F840" i="14"/>
  <c r="E840" i="14"/>
  <c r="AP839" i="14"/>
  <c r="AO839" i="14"/>
  <c r="AN839" i="14"/>
  <c r="AM839" i="14"/>
  <c r="AL839" i="14"/>
  <c r="AK839" i="14"/>
  <c r="AJ839" i="14"/>
  <c r="AI839" i="14"/>
  <c r="AH839" i="14"/>
  <c r="AG839" i="14"/>
  <c r="AF839" i="14"/>
  <c r="AE839" i="14"/>
  <c r="AD839" i="14"/>
  <c r="AC839" i="14"/>
  <c r="AB839" i="14"/>
  <c r="AA839" i="14"/>
  <c r="Z839" i="14"/>
  <c r="Y839" i="14"/>
  <c r="X839" i="14"/>
  <c r="W839" i="14"/>
  <c r="V839" i="14"/>
  <c r="U839" i="14"/>
  <c r="T839" i="14"/>
  <c r="S839" i="14"/>
  <c r="R839" i="14"/>
  <c r="Q839" i="14"/>
  <c r="P839" i="14"/>
  <c r="O839" i="14"/>
  <c r="N839" i="14"/>
  <c r="M839" i="14"/>
  <c r="L839" i="14"/>
  <c r="K839" i="14"/>
  <c r="J839" i="14"/>
  <c r="I839" i="14"/>
  <c r="H839" i="14"/>
  <c r="G839" i="14"/>
  <c r="F839" i="14"/>
  <c r="E839" i="14"/>
  <c r="AP838" i="14"/>
  <c r="AO838" i="14"/>
  <c r="AN838" i="14"/>
  <c r="AM838" i="14"/>
  <c r="AL838" i="14"/>
  <c r="AK838" i="14"/>
  <c r="AJ838" i="14"/>
  <c r="AI838" i="14"/>
  <c r="AH838" i="14"/>
  <c r="AG838" i="14"/>
  <c r="AF838" i="14"/>
  <c r="AE838" i="14"/>
  <c r="AD838" i="14"/>
  <c r="AC838" i="14"/>
  <c r="AB838" i="14"/>
  <c r="AA838" i="14"/>
  <c r="Z838" i="14"/>
  <c r="Y838" i="14"/>
  <c r="X838" i="14"/>
  <c r="W838" i="14"/>
  <c r="V838" i="14"/>
  <c r="U838" i="14"/>
  <c r="T838" i="14"/>
  <c r="S838" i="14"/>
  <c r="R838" i="14"/>
  <c r="Q838" i="14"/>
  <c r="P838" i="14"/>
  <c r="O838" i="14"/>
  <c r="N838" i="14"/>
  <c r="M838" i="14"/>
  <c r="L838" i="14"/>
  <c r="K838" i="14"/>
  <c r="J838" i="14"/>
  <c r="I838" i="14"/>
  <c r="H838" i="14"/>
  <c r="G838" i="14"/>
  <c r="F838" i="14"/>
  <c r="E838" i="14"/>
  <c r="AP837" i="14"/>
  <c r="AO837" i="14"/>
  <c r="AN837" i="14"/>
  <c r="AM837" i="14"/>
  <c r="AL837" i="14"/>
  <c r="AK837" i="14"/>
  <c r="AJ837" i="14"/>
  <c r="AI837" i="14"/>
  <c r="AH837" i="14"/>
  <c r="AG837" i="14"/>
  <c r="AF837" i="14"/>
  <c r="AE837" i="14"/>
  <c r="AD837" i="14"/>
  <c r="AC837" i="14"/>
  <c r="AB837" i="14"/>
  <c r="AA837" i="14"/>
  <c r="Z837" i="14"/>
  <c r="Y837" i="14"/>
  <c r="X837" i="14"/>
  <c r="W837" i="14"/>
  <c r="V837" i="14"/>
  <c r="U837" i="14"/>
  <c r="T837" i="14"/>
  <c r="S837" i="14"/>
  <c r="R837" i="14"/>
  <c r="Q837" i="14"/>
  <c r="P837" i="14"/>
  <c r="O837" i="14"/>
  <c r="N837" i="14"/>
  <c r="M837" i="14"/>
  <c r="L837" i="14"/>
  <c r="K837" i="14"/>
  <c r="J837" i="14"/>
  <c r="I837" i="14"/>
  <c r="H837" i="14"/>
  <c r="G837" i="14"/>
  <c r="F837" i="14"/>
  <c r="E837" i="14"/>
  <c r="AP836" i="14"/>
  <c r="AO836" i="14"/>
  <c r="AN836" i="14"/>
  <c r="AM836" i="14"/>
  <c r="AL836" i="14"/>
  <c r="AK836" i="14"/>
  <c r="AJ836" i="14"/>
  <c r="AI836" i="14"/>
  <c r="AH836" i="14"/>
  <c r="AG836" i="14"/>
  <c r="AF836" i="14"/>
  <c r="AE836" i="14"/>
  <c r="AD836" i="14"/>
  <c r="AC836" i="14"/>
  <c r="AB836" i="14"/>
  <c r="AA836" i="14"/>
  <c r="Z836" i="14"/>
  <c r="Y836" i="14"/>
  <c r="X836" i="14"/>
  <c r="W836" i="14"/>
  <c r="V836" i="14"/>
  <c r="U836" i="14"/>
  <c r="T836" i="14"/>
  <c r="S836" i="14"/>
  <c r="R836" i="14"/>
  <c r="Q836" i="14"/>
  <c r="P836" i="14"/>
  <c r="O836" i="14"/>
  <c r="N836" i="14"/>
  <c r="M836" i="14"/>
  <c r="L836" i="14"/>
  <c r="K836" i="14"/>
  <c r="J836" i="14"/>
  <c r="I836" i="14"/>
  <c r="H836" i="14"/>
  <c r="G836" i="14"/>
  <c r="F836" i="14"/>
  <c r="E836" i="14"/>
  <c r="AP835" i="14"/>
  <c r="AO835" i="14"/>
  <c r="AN835" i="14"/>
  <c r="AM835" i="14"/>
  <c r="AL835" i="14"/>
  <c r="AK835" i="14"/>
  <c r="AJ835" i="14"/>
  <c r="AI835" i="14"/>
  <c r="AH835" i="14"/>
  <c r="AG835" i="14"/>
  <c r="AF835" i="14"/>
  <c r="AE835" i="14"/>
  <c r="AD835" i="14"/>
  <c r="AC835" i="14"/>
  <c r="AB835" i="14"/>
  <c r="AA835" i="14"/>
  <c r="Z835" i="14"/>
  <c r="Y835" i="14"/>
  <c r="X835" i="14"/>
  <c r="W835" i="14"/>
  <c r="V835" i="14"/>
  <c r="U835" i="14"/>
  <c r="T835" i="14"/>
  <c r="S835" i="14"/>
  <c r="R835" i="14"/>
  <c r="Q835" i="14"/>
  <c r="P835" i="14"/>
  <c r="O835" i="14"/>
  <c r="N835" i="14"/>
  <c r="M835" i="14"/>
  <c r="L835" i="14"/>
  <c r="K835" i="14"/>
  <c r="J835" i="14"/>
  <c r="I835" i="14"/>
  <c r="H835" i="14"/>
  <c r="G835" i="14"/>
  <c r="F835" i="14"/>
  <c r="E835" i="14"/>
  <c r="AP834" i="14"/>
  <c r="AO834" i="14"/>
  <c r="AN834" i="14"/>
  <c r="AM834" i="14"/>
  <c r="AL834" i="14"/>
  <c r="AK834" i="14"/>
  <c r="AJ834" i="14"/>
  <c r="AI834" i="14"/>
  <c r="AH834" i="14"/>
  <c r="AG834" i="14"/>
  <c r="AF834" i="14"/>
  <c r="AE834" i="14"/>
  <c r="AD834" i="14"/>
  <c r="AC834" i="14"/>
  <c r="AB834" i="14"/>
  <c r="AA834" i="14"/>
  <c r="Z834" i="14"/>
  <c r="Y834" i="14"/>
  <c r="X834" i="14"/>
  <c r="W834" i="14"/>
  <c r="V834" i="14"/>
  <c r="U834" i="14"/>
  <c r="T834" i="14"/>
  <c r="S834" i="14"/>
  <c r="R834" i="14"/>
  <c r="Q834" i="14"/>
  <c r="P834" i="14"/>
  <c r="O834" i="14"/>
  <c r="N834" i="14"/>
  <c r="M834" i="14"/>
  <c r="L834" i="14"/>
  <c r="K834" i="14"/>
  <c r="J834" i="14"/>
  <c r="I834" i="14"/>
  <c r="H834" i="14"/>
  <c r="G834" i="14"/>
  <c r="F834" i="14"/>
  <c r="E834" i="14"/>
  <c r="AP833" i="14"/>
  <c r="AO833" i="14"/>
  <c r="AN833" i="14"/>
  <c r="AM833" i="14"/>
  <c r="AN86" i="15" s="1"/>
  <c r="AL833" i="14"/>
  <c r="AK833" i="14"/>
  <c r="AJ833" i="14"/>
  <c r="AI833" i="14"/>
  <c r="AH833" i="14"/>
  <c r="AG833" i="14"/>
  <c r="AF833" i="14"/>
  <c r="AE833" i="14"/>
  <c r="AF86" i="15" s="1"/>
  <c r="AD833" i="14"/>
  <c r="AC833" i="14"/>
  <c r="AB833" i="14"/>
  <c r="AA833" i="14"/>
  <c r="Z833" i="14"/>
  <c r="Y833" i="14"/>
  <c r="X833" i="14"/>
  <c r="W833" i="14"/>
  <c r="X86" i="15" s="1"/>
  <c r="V833" i="14"/>
  <c r="U833" i="14"/>
  <c r="T833" i="14"/>
  <c r="S833" i="14"/>
  <c r="R833" i="14"/>
  <c r="Q833" i="14"/>
  <c r="P833" i="14"/>
  <c r="O833" i="14"/>
  <c r="P86" i="15" s="1"/>
  <c r="N833" i="14"/>
  <c r="M833" i="14"/>
  <c r="L833" i="14"/>
  <c r="K833" i="14"/>
  <c r="J833" i="14"/>
  <c r="I833" i="14"/>
  <c r="H833" i="14"/>
  <c r="G833" i="14"/>
  <c r="H86" i="15" s="1"/>
  <c r="F833" i="14"/>
  <c r="E833" i="14"/>
  <c r="AP832" i="14"/>
  <c r="AO832" i="14"/>
  <c r="AP65" i="15" s="1"/>
  <c r="AN832" i="14"/>
  <c r="AO65" i="15" s="1"/>
  <c r="AM832" i="14"/>
  <c r="AN65" i="15" s="1"/>
  <c r="AL832" i="14"/>
  <c r="AM65" i="15" s="1"/>
  <c r="AK832" i="14"/>
  <c r="AL65" i="15" s="1"/>
  <c r="AJ832" i="14"/>
  <c r="AK65" i="15" s="1"/>
  <c r="AI832" i="14"/>
  <c r="AJ65" i="15" s="1"/>
  <c r="AH832" i="14"/>
  <c r="AG832" i="14"/>
  <c r="AH65" i="15" s="1"/>
  <c r="AF832" i="14"/>
  <c r="AG65" i="15" s="1"/>
  <c r="AE832" i="14"/>
  <c r="AF65" i="15" s="1"/>
  <c r="AD832" i="14"/>
  <c r="AE65" i="15" s="1"/>
  <c r="AC832" i="14"/>
  <c r="AD65" i="15" s="1"/>
  <c r="AB832" i="14"/>
  <c r="AC65" i="15" s="1"/>
  <c r="AA832" i="14"/>
  <c r="AB65" i="15" s="1"/>
  <c r="Z832" i="14"/>
  <c r="Y832" i="14"/>
  <c r="Z65" i="15" s="1"/>
  <c r="X832" i="14"/>
  <c r="Y65" i="15" s="1"/>
  <c r="W832" i="14"/>
  <c r="X65" i="15" s="1"/>
  <c r="V832" i="14"/>
  <c r="W65" i="15" s="1"/>
  <c r="U832" i="14"/>
  <c r="V65" i="15" s="1"/>
  <c r="T832" i="14"/>
  <c r="U65" i="15" s="1"/>
  <c r="S832" i="14"/>
  <c r="T65" i="15" s="1"/>
  <c r="R832" i="14"/>
  <c r="Q832" i="14"/>
  <c r="R65" i="15" s="1"/>
  <c r="P832" i="14"/>
  <c r="Q65" i="15" s="1"/>
  <c r="O832" i="14"/>
  <c r="P65" i="15" s="1"/>
  <c r="N832" i="14"/>
  <c r="O65" i="15" s="1"/>
  <c r="M832" i="14"/>
  <c r="N65" i="15" s="1"/>
  <c r="L832" i="14"/>
  <c r="M65" i="15" s="1"/>
  <c r="K832" i="14"/>
  <c r="L65" i="15" s="1"/>
  <c r="J832" i="14"/>
  <c r="I832" i="14"/>
  <c r="J65" i="15" s="1"/>
  <c r="H832" i="14"/>
  <c r="I65" i="15" s="1"/>
  <c r="G832" i="14"/>
  <c r="H65" i="15" s="1"/>
  <c r="F832" i="14"/>
  <c r="G65" i="15" s="1"/>
  <c r="E832" i="14"/>
  <c r="F65" i="15" s="1"/>
  <c r="AP828" i="14"/>
  <c r="AO828" i="14"/>
  <c r="AN828" i="14"/>
  <c r="AM828" i="14"/>
  <c r="AN1114" i="15" s="1"/>
  <c r="AL828" i="14"/>
  <c r="AK828" i="14"/>
  <c r="AL1114" i="15" s="1"/>
  <c r="AJ828" i="14"/>
  <c r="AK1114" i="15" s="1"/>
  <c r="AI828" i="14"/>
  <c r="AJ1114" i="15" s="1"/>
  <c r="AH828" i="14"/>
  <c r="AG828" i="14"/>
  <c r="AF828" i="14"/>
  <c r="AE828" i="14"/>
  <c r="AF1114" i="15" s="1"/>
  <c r="AD828" i="14"/>
  <c r="AC828" i="14"/>
  <c r="AD1114" i="15" s="1"/>
  <c r="AB828" i="14"/>
  <c r="AC1114" i="15" s="1"/>
  <c r="AA828" i="14"/>
  <c r="AB1114" i="15" s="1"/>
  <c r="Z828" i="14"/>
  <c r="Y828" i="14"/>
  <c r="X828" i="14"/>
  <c r="W828" i="14"/>
  <c r="X1114" i="15" s="1"/>
  <c r="V828" i="14"/>
  <c r="U828" i="14"/>
  <c r="V1114" i="15" s="1"/>
  <c r="T828" i="14"/>
  <c r="U1114" i="15" s="1"/>
  <c r="S828" i="14"/>
  <c r="T1114" i="15" s="1"/>
  <c r="R828" i="14"/>
  <c r="Q828" i="14"/>
  <c r="P828" i="14"/>
  <c r="O828" i="14"/>
  <c r="P1114" i="15" s="1"/>
  <c r="N828" i="14"/>
  <c r="M828" i="14"/>
  <c r="N1114" i="15" s="1"/>
  <c r="L828" i="14"/>
  <c r="M1114" i="15" s="1"/>
  <c r="K828" i="14"/>
  <c r="L1114" i="15" s="1"/>
  <c r="J828" i="14"/>
  <c r="I828" i="14"/>
  <c r="H828" i="14"/>
  <c r="G828" i="14"/>
  <c r="H1114" i="15" s="1"/>
  <c r="F828" i="14"/>
  <c r="E828" i="14"/>
  <c r="F1114" i="15" s="1"/>
  <c r="AP827" i="14"/>
  <c r="AO827" i="14"/>
  <c r="AN827" i="14"/>
  <c r="AM827" i="14"/>
  <c r="AL827" i="14"/>
  <c r="AK827" i="14"/>
  <c r="AJ827" i="14"/>
  <c r="AI827" i="14"/>
  <c r="AH827" i="14"/>
  <c r="AG827" i="14"/>
  <c r="AF827" i="14"/>
  <c r="AE827" i="14"/>
  <c r="AD827" i="14"/>
  <c r="AC827" i="14"/>
  <c r="AB827" i="14"/>
  <c r="AA827" i="14"/>
  <c r="Z827" i="14"/>
  <c r="Y827" i="14"/>
  <c r="X827" i="14"/>
  <c r="W827" i="14"/>
  <c r="V827" i="14"/>
  <c r="U827" i="14"/>
  <c r="T827" i="14"/>
  <c r="S827" i="14"/>
  <c r="R827" i="14"/>
  <c r="Q827" i="14"/>
  <c r="P827" i="14"/>
  <c r="O827" i="14"/>
  <c r="N827" i="14"/>
  <c r="M827" i="14"/>
  <c r="L827" i="14"/>
  <c r="K827" i="14"/>
  <c r="J827" i="14"/>
  <c r="I827" i="14"/>
  <c r="H827" i="14"/>
  <c r="G827" i="14"/>
  <c r="F827" i="14"/>
  <c r="E827" i="14"/>
  <c r="AP825" i="14"/>
  <c r="AO825" i="14"/>
  <c r="AN825" i="14"/>
  <c r="AM825" i="14"/>
  <c r="AL825" i="14"/>
  <c r="AK825" i="14"/>
  <c r="AJ825" i="14"/>
  <c r="AI825" i="14"/>
  <c r="AH825" i="14"/>
  <c r="AG825" i="14"/>
  <c r="AF825" i="14"/>
  <c r="AE825" i="14"/>
  <c r="AD825" i="14"/>
  <c r="AC825" i="14"/>
  <c r="AB825" i="14"/>
  <c r="AA825" i="14"/>
  <c r="Z825" i="14"/>
  <c r="Y825" i="14"/>
  <c r="X825" i="14"/>
  <c r="W825" i="14"/>
  <c r="V825" i="14"/>
  <c r="U825" i="14"/>
  <c r="T825" i="14"/>
  <c r="S825" i="14"/>
  <c r="R825" i="14"/>
  <c r="Q825" i="14"/>
  <c r="P825" i="14"/>
  <c r="O825" i="14"/>
  <c r="N825" i="14"/>
  <c r="M825" i="14"/>
  <c r="L825" i="14"/>
  <c r="K825" i="14"/>
  <c r="J825" i="14"/>
  <c r="I825" i="14"/>
  <c r="H825" i="14"/>
  <c r="G825" i="14"/>
  <c r="F825" i="14"/>
  <c r="E825" i="14"/>
  <c r="AP824" i="14"/>
  <c r="AO824" i="14"/>
  <c r="AN824" i="14"/>
  <c r="AM824" i="14"/>
  <c r="AL824" i="14"/>
  <c r="AK824" i="14"/>
  <c r="AJ824" i="14"/>
  <c r="AI824" i="14"/>
  <c r="AH824" i="14"/>
  <c r="AG824" i="14"/>
  <c r="AF824" i="14"/>
  <c r="AE824" i="14"/>
  <c r="AD824" i="14"/>
  <c r="AC824" i="14"/>
  <c r="AB824" i="14"/>
  <c r="AA824" i="14"/>
  <c r="Z824" i="14"/>
  <c r="Y824" i="14"/>
  <c r="X824" i="14"/>
  <c r="W824" i="14"/>
  <c r="V824" i="14"/>
  <c r="U824" i="14"/>
  <c r="T824" i="14"/>
  <c r="S824" i="14"/>
  <c r="R824" i="14"/>
  <c r="Q824" i="14"/>
  <c r="P824" i="14"/>
  <c r="O824" i="14"/>
  <c r="N824" i="14"/>
  <c r="M824" i="14"/>
  <c r="L824" i="14"/>
  <c r="K824" i="14"/>
  <c r="J824" i="14"/>
  <c r="I824" i="14"/>
  <c r="H824" i="14"/>
  <c r="G824" i="14"/>
  <c r="F824" i="14"/>
  <c r="E824" i="14"/>
  <c r="AP823" i="14"/>
  <c r="AO823" i="14"/>
  <c r="AN823" i="14"/>
  <c r="AM823" i="14"/>
  <c r="AL823" i="14"/>
  <c r="AK823" i="14"/>
  <c r="AJ823" i="14"/>
  <c r="AI823" i="14"/>
  <c r="AH823" i="14"/>
  <c r="AG823" i="14"/>
  <c r="AF823" i="14"/>
  <c r="AE823" i="14"/>
  <c r="AD823" i="14"/>
  <c r="AC823" i="14"/>
  <c r="AB823" i="14"/>
  <c r="AA823" i="14"/>
  <c r="Z823" i="14"/>
  <c r="Y823" i="14"/>
  <c r="X823" i="14"/>
  <c r="W823" i="14"/>
  <c r="V823" i="14"/>
  <c r="U823" i="14"/>
  <c r="T823" i="14"/>
  <c r="S823" i="14"/>
  <c r="R823" i="14"/>
  <c r="Q823" i="14"/>
  <c r="P823" i="14"/>
  <c r="O823" i="14"/>
  <c r="N823" i="14"/>
  <c r="M823" i="14"/>
  <c r="L823" i="14"/>
  <c r="K823" i="14"/>
  <c r="J823" i="14"/>
  <c r="I823" i="14"/>
  <c r="H823" i="14"/>
  <c r="G823" i="14"/>
  <c r="F823" i="14"/>
  <c r="E823" i="14"/>
  <c r="AP822" i="14"/>
  <c r="AO822" i="14"/>
  <c r="AN822" i="14"/>
  <c r="AM822" i="14"/>
  <c r="AL822" i="14"/>
  <c r="AK822" i="14"/>
  <c r="AJ822" i="14"/>
  <c r="AI822" i="14"/>
  <c r="AH822" i="14"/>
  <c r="AG822" i="14"/>
  <c r="AF822" i="14"/>
  <c r="AE822" i="14"/>
  <c r="AD822" i="14"/>
  <c r="AC822" i="14"/>
  <c r="AB822" i="14"/>
  <c r="AA822" i="14"/>
  <c r="Z822" i="14"/>
  <c r="Y822" i="14"/>
  <c r="X822" i="14"/>
  <c r="W822" i="14"/>
  <c r="V822" i="14"/>
  <c r="U822" i="14"/>
  <c r="T822" i="14"/>
  <c r="S822" i="14"/>
  <c r="R822" i="14"/>
  <c r="Q822" i="14"/>
  <c r="P822" i="14"/>
  <c r="O822" i="14"/>
  <c r="N822" i="14"/>
  <c r="M822" i="14"/>
  <c r="L822" i="14"/>
  <c r="K822" i="14"/>
  <c r="J822" i="14"/>
  <c r="I822" i="14"/>
  <c r="H822" i="14"/>
  <c r="G822" i="14"/>
  <c r="F822" i="14"/>
  <c r="E822" i="14"/>
  <c r="AP821" i="14"/>
  <c r="AO821" i="14"/>
  <c r="AN821" i="14"/>
  <c r="AM821" i="14"/>
  <c r="AL821" i="14"/>
  <c r="AK821" i="14"/>
  <c r="AJ821" i="14"/>
  <c r="AI821" i="14"/>
  <c r="AH821" i="14"/>
  <c r="AG821" i="14"/>
  <c r="AF821" i="14"/>
  <c r="AE821" i="14"/>
  <c r="AD821" i="14"/>
  <c r="AC821" i="14"/>
  <c r="AB821" i="14"/>
  <c r="AA821" i="14"/>
  <c r="Z821" i="14"/>
  <c r="Y821" i="14"/>
  <c r="X821" i="14"/>
  <c r="W821" i="14"/>
  <c r="V821" i="14"/>
  <c r="U821" i="14"/>
  <c r="T821" i="14"/>
  <c r="S821" i="14"/>
  <c r="R821" i="14"/>
  <c r="Q821" i="14"/>
  <c r="P821" i="14"/>
  <c r="O821" i="14"/>
  <c r="N821" i="14"/>
  <c r="M821" i="14"/>
  <c r="L821" i="14"/>
  <c r="K821" i="14"/>
  <c r="J821" i="14"/>
  <c r="I821" i="14"/>
  <c r="H821" i="14"/>
  <c r="G821" i="14"/>
  <c r="F821" i="14"/>
  <c r="E821" i="14"/>
  <c r="AP820" i="14"/>
  <c r="AO820" i="14"/>
  <c r="AN820" i="14"/>
  <c r="AM820" i="14"/>
  <c r="AL820" i="14"/>
  <c r="AK820" i="14"/>
  <c r="AJ820" i="14"/>
  <c r="AI820" i="14"/>
  <c r="AH820" i="14"/>
  <c r="AG820" i="14"/>
  <c r="AF820" i="14"/>
  <c r="AE820" i="14"/>
  <c r="AD820" i="14"/>
  <c r="AC820" i="14"/>
  <c r="AB820" i="14"/>
  <c r="AA820" i="14"/>
  <c r="Z820" i="14"/>
  <c r="Y820" i="14"/>
  <c r="X820" i="14"/>
  <c r="W820" i="14"/>
  <c r="V820" i="14"/>
  <c r="U820" i="14"/>
  <c r="T820" i="14"/>
  <c r="S820" i="14"/>
  <c r="R820" i="14"/>
  <c r="Q820" i="14"/>
  <c r="P820" i="14"/>
  <c r="O820" i="14"/>
  <c r="N820" i="14"/>
  <c r="M820" i="14"/>
  <c r="L820" i="14"/>
  <c r="K820" i="14"/>
  <c r="J820" i="14"/>
  <c r="I820" i="14"/>
  <c r="H820" i="14"/>
  <c r="G820" i="14"/>
  <c r="F820" i="14"/>
  <c r="E820" i="14"/>
  <c r="AP819" i="14"/>
  <c r="AO819" i="14"/>
  <c r="AN819" i="14"/>
  <c r="AM819" i="14"/>
  <c r="AL819" i="14"/>
  <c r="AK819" i="14"/>
  <c r="AJ819" i="14"/>
  <c r="AI819" i="14"/>
  <c r="AH819" i="14"/>
  <c r="AG819" i="14"/>
  <c r="AF819" i="14"/>
  <c r="AE819" i="14"/>
  <c r="AD819" i="14"/>
  <c r="AC819" i="14"/>
  <c r="AB819" i="14"/>
  <c r="AA819" i="14"/>
  <c r="Z819" i="14"/>
  <c r="Y819" i="14"/>
  <c r="X819" i="14"/>
  <c r="W819" i="14"/>
  <c r="V819" i="14"/>
  <c r="U819" i="14"/>
  <c r="T819" i="14"/>
  <c r="S819" i="14"/>
  <c r="R819" i="14"/>
  <c r="Q819" i="14"/>
  <c r="P819" i="14"/>
  <c r="O819" i="14"/>
  <c r="N819" i="14"/>
  <c r="M819" i="14"/>
  <c r="L819" i="14"/>
  <c r="K819" i="14"/>
  <c r="J819" i="14"/>
  <c r="I819" i="14"/>
  <c r="H819" i="14"/>
  <c r="G819" i="14"/>
  <c r="F819" i="14"/>
  <c r="E819" i="14"/>
  <c r="AP818" i="14"/>
  <c r="AO818" i="14"/>
  <c r="AN818" i="14"/>
  <c r="AM818" i="14"/>
  <c r="AL818" i="14"/>
  <c r="AK818" i="14"/>
  <c r="AJ818" i="14"/>
  <c r="AI818" i="14"/>
  <c r="AH818" i="14"/>
  <c r="AG818" i="14"/>
  <c r="AF818" i="14"/>
  <c r="AE818" i="14"/>
  <c r="AD818" i="14"/>
  <c r="AC818" i="14"/>
  <c r="AB818" i="14"/>
  <c r="AA818" i="14"/>
  <c r="Z818" i="14"/>
  <c r="Y818" i="14"/>
  <c r="X818" i="14"/>
  <c r="W818" i="14"/>
  <c r="V818" i="14"/>
  <c r="U818" i="14"/>
  <c r="T818" i="14"/>
  <c r="S818" i="14"/>
  <c r="R818" i="14"/>
  <c r="Q818" i="14"/>
  <c r="P818" i="14"/>
  <c r="O818" i="14"/>
  <c r="N818" i="14"/>
  <c r="M818" i="14"/>
  <c r="L818" i="14"/>
  <c r="K818" i="14"/>
  <c r="J818" i="14"/>
  <c r="I818" i="14"/>
  <c r="H818" i="14"/>
  <c r="G818" i="14"/>
  <c r="F818" i="14"/>
  <c r="E818" i="14"/>
  <c r="AP817" i="14"/>
  <c r="AO817" i="14"/>
  <c r="AN817" i="14"/>
  <c r="AM817" i="14"/>
  <c r="AL817" i="14"/>
  <c r="AK817" i="14"/>
  <c r="AJ817" i="14"/>
  <c r="AI817" i="14"/>
  <c r="AH817" i="14"/>
  <c r="AG817" i="14"/>
  <c r="AF817" i="14"/>
  <c r="AE817" i="14"/>
  <c r="AD817" i="14"/>
  <c r="AC817" i="14"/>
  <c r="AB817" i="14"/>
  <c r="AA817" i="14"/>
  <c r="Z817" i="14"/>
  <c r="Y817" i="14"/>
  <c r="X817" i="14"/>
  <c r="W817" i="14"/>
  <c r="V817" i="14"/>
  <c r="U817" i="14"/>
  <c r="T817" i="14"/>
  <c r="S817" i="14"/>
  <c r="R817" i="14"/>
  <c r="Q817" i="14"/>
  <c r="P817" i="14"/>
  <c r="O817" i="14"/>
  <c r="N817" i="14"/>
  <c r="M817" i="14"/>
  <c r="L817" i="14"/>
  <c r="K817" i="14"/>
  <c r="J817" i="14"/>
  <c r="I817" i="14"/>
  <c r="H817" i="14"/>
  <c r="G817" i="14"/>
  <c r="F817" i="14"/>
  <c r="E817" i="14"/>
  <c r="AP816" i="14"/>
  <c r="AO816" i="14"/>
  <c r="AN816" i="14"/>
  <c r="AM816" i="14"/>
  <c r="AL816" i="14"/>
  <c r="AK816" i="14"/>
  <c r="AJ816" i="14"/>
  <c r="AI816" i="14"/>
  <c r="AH816" i="14"/>
  <c r="AG816" i="14"/>
  <c r="AF816" i="14"/>
  <c r="AE816" i="14"/>
  <c r="AD816" i="14"/>
  <c r="AC816" i="14"/>
  <c r="AB816" i="14"/>
  <c r="AA816" i="14"/>
  <c r="Z816" i="14"/>
  <c r="Y816" i="14"/>
  <c r="X816" i="14"/>
  <c r="W816" i="14"/>
  <c r="V816" i="14"/>
  <c r="U816" i="14"/>
  <c r="T816" i="14"/>
  <c r="S816" i="14"/>
  <c r="R816" i="14"/>
  <c r="Q816" i="14"/>
  <c r="P816" i="14"/>
  <c r="O816" i="14"/>
  <c r="N816" i="14"/>
  <c r="M816" i="14"/>
  <c r="L816" i="14"/>
  <c r="K816" i="14"/>
  <c r="J816" i="14"/>
  <c r="I816" i="14"/>
  <c r="H816" i="14"/>
  <c r="G816" i="14"/>
  <c r="F816" i="14"/>
  <c r="E816" i="14"/>
  <c r="AP815" i="14"/>
  <c r="AO815" i="14"/>
  <c r="AN815" i="14"/>
  <c r="AM815" i="14"/>
  <c r="AL815" i="14"/>
  <c r="AK815" i="14"/>
  <c r="AJ815" i="14"/>
  <c r="AI815" i="14"/>
  <c r="AH815" i="14"/>
  <c r="AG815" i="14"/>
  <c r="AF815" i="14"/>
  <c r="AE815" i="14"/>
  <c r="AD815" i="14"/>
  <c r="AC815" i="14"/>
  <c r="AB815" i="14"/>
  <c r="AA815" i="14"/>
  <c r="Z815" i="14"/>
  <c r="Y815" i="14"/>
  <c r="X815" i="14"/>
  <c r="W815" i="14"/>
  <c r="V815" i="14"/>
  <c r="U815" i="14"/>
  <c r="T815" i="14"/>
  <c r="S815" i="14"/>
  <c r="R815" i="14"/>
  <c r="Q815" i="14"/>
  <c r="P815" i="14"/>
  <c r="O815" i="14"/>
  <c r="N815" i="14"/>
  <c r="M815" i="14"/>
  <c r="L815" i="14"/>
  <c r="K815" i="14"/>
  <c r="J815" i="14"/>
  <c r="I815" i="14"/>
  <c r="H815" i="14"/>
  <c r="G815" i="14"/>
  <c r="F815" i="14"/>
  <c r="E815" i="14"/>
  <c r="AP814" i="14"/>
  <c r="AO814" i="14"/>
  <c r="AN814" i="14"/>
  <c r="AM814" i="14"/>
  <c r="AL814" i="14"/>
  <c r="AK814" i="14"/>
  <c r="AJ814" i="14"/>
  <c r="AI814" i="14"/>
  <c r="AH814" i="14"/>
  <c r="AG814" i="14"/>
  <c r="AF814" i="14"/>
  <c r="AE814" i="14"/>
  <c r="AD814" i="14"/>
  <c r="AC814" i="14"/>
  <c r="AB814" i="14"/>
  <c r="AA814" i="14"/>
  <c r="Z814" i="14"/>
  <c r="Y814" i="14"/>
  <c r="X814" i="14"/>
  <c r="W814" i="14"/>
  <c r="V814" i="14"/>
  <c r="U814" i="14"/>
  <c r="T814" i="14"/>
  <c r="S814" i="14"/>
  <c r="R814" i="14"/>
  <c r="Q814" i="14"/>
  <c r="P814" i="14"/>
  <c r="O814" i="14"/>
  <c r="N814" i="14"/>
  <c r="M814" i="14"/>
  <c r="L814" i="14"/>
  <c r="K814" i="14"/>
  <c r="J814" i="14"/>
  <c r="I814" i="14"/>
  <c r="H814" i="14"/>
  <c r="G814" i="14"/>
  <c r="F814" i="14"/>
  <c r="E814" i="14"/>
  <c r="AP813" i="14"/>
  <c r="AO813" i="14"/>
  <c r="AN813" i="14"/>
  <c r="AM813" i="14"/>
  <c r="AL813" i="14"/>
  <c r="AK813" i="14"/>
  <c r="AJ813" i="14"/>
  <c r="AI813" i="14"/>
  <c r="AH813" i="14"/>
  <c r="AG813" i="14"/>
  <c r="AF813" i="14"/>
  <c r="AE813" i="14"/>
  <c r="AD813" i="14"/>
  <c r="AC813" i="14"/>
  <c r="AB813" i="14"/>
  <c r="AA813" i="14"/>
  <c r="Z813" i="14"/>
  <c r="Y813" i="14"/>
  <c r="X813" i="14"/>
  <c r="W813" i="14"/>
  <c r="V813" i="14"/>
  <c r="U813" i="14"/>
  <c r="T813" i="14"/>
  <c r="S813" i="14"/>
  <c r="R813" i="14"/>
  <c r="Q813" i="14"/>
  <c r="P813" i="14"/>
  <c r="O813" i="14"/>
  <c r="N813" i="14"/>
  <c r="M813" i="14"/>
  <c r="L813" i="14"/>
  <c r="K813" i="14"/>
  <c r="J813" i="14"/>
  <c r="I813" i="14"/>
  <c r="H813" i="14"/>
  <c r="G813" i="14"/>
  <c r="F813" i="14"/>
  <c r="E813" i="14"/>
  <c r="AP812" i="14"/>
  <c r="AO812" i="14"/>
  <c r="AN812" i="14"/>
  <c r="AM812" i="14"/>
  <c r="AL812" i="14"/>
  <c r="AK812" i="14"/>
  <c r="AJ812" i="14"/>
  <c r="AI812" i="14"/>
  <c r="AH812" i="14"/>
  <c r="AG812" i="14"/>
  <c r="AF812" i="14"/>
  <c r="AE812" i="14"/>
  <c r="AD812" i="14"/>
  <c r="AC812" i="14"/>
  <c r="AB812" i="14"/>
  <c r="AA812" i="14"/>
  <c r="Z812" i="14"/>
  <c r="Y812" i="14"/>
  <c r="X812" i="14"/>
  <c r="W812" i="14"/>
  <c r="V812" i="14"/>
  <c r="U812" i="14"/>
  <c r="T812" i="14"/>
  <c r="S812" i="14"/>
  <c r="R812" i="14"/>
  <c r="Q812" i="14"/>
  <c r="P812" i="14"/>
  <c r="O812" i="14"/>
  <c r="N812" i="14"/>
  <c r="M812" i="14"/>
  <c r="L812" i="14"/>
  <c r="K812" i="14"/>
  <c r="J812" i="14"/>
  <c r="I812" i="14"/>
  <c r="H812" i="14"/>
  <c r="G812" i="14"/>
  <c r="F812" i="14"/>
  <c r="E812" i="14"/>
  <c r="AP811" i="14"/>
  <c r="AO811" i="14"/>
  <c r="AN811" i="14"/>
  <c r="AM811" i="14"/>
  <c r="AL811" i="14"/>
  <c r="AK811" i="14"/>
  <c r="AJ811" i="14"/>
  <c r="AI811" i="14"/>
  <c r="AH811" i="14"/>
  <c r="AG811" i="14"/>
  <c r="AF811" i="14"/>
  <c r="AE811" i="14"/>
  <c r="AD811" i="14"/>
  <c r="AC811" i="14"/>
  <c r="AB811" i="14"/>
  <c r="AA811" i="14"/>
  <c r="Z811" i="14"/>
  <c r="Y811" i="14"/>
  <c r="X811" i="14"/>
  <c r="W811" i="14"/>
  <c r="V811" i="14"/>
  <c r="U811" i="14"/>
  <c r="T811" i="14"/>
  <c r="S811" i="14"/>
  <c r="R811" i="14"/>
  <c r="Q811" i="14"/>
  <c r="P811" i="14"/>
  <c r="O811" i="14"/>
  <c r="N811" i="14"/>
  <c r="M811" i="14"/>
  <c r="L811" i="14"/>
  <c r="K811" i="14"/>
  <c r="J811" i="14"/>
  <c r="I811" i="14"/>
  <c r="H811" i="14"/>
  <c r="G811" i="14"/>
  <c r="F811" i="14"/>
  <c r="E811" i="14"/>
  <c r="AP810" i="14"/>
  <c r="AO810" i="14"/>
  <c r="AN810" i="14"/>
  <c r="AM810" i="14"/>
  <c r="AL810" i="14"/>
  <c r="AK810" i="14"/>
  <c r="AJ810" i="14"/>
  <c r="AI810" i="14"/>
  <c r="AH810" i="14"/>
  <c r="AG810" i="14"/>
  <c r="AF810" i="14"/>
  <c r="AE810" i="14"/>
  <c r="AD810" i="14"/>
  <c r="AC810" i="14"/>
  <c r="AB810" i="14"/>
  <c r="AA810" i="14"/>
  <c r="Z810" i="14"/>
  <c r="Y810" i="14"/>
  <c r="X810" i="14"/>
  <c r="W810" i="14"/>
  <c r="V810" i="14"/>
  <c r="U810" i="14"/>
  <c r="T810" i="14"/>
  <c r="S810" i="14"/>
  <c r="R810" i="14"/>
  <c r="Q810" i="14"/>
  <c r="P810" i="14"/>
  <c r="O810" i="14"/>
  <c r="N810" i="14"/>
  <c r="M810" i="14"/>
  <c r="L810" i="14"/>
  <c r="K810" i="14"/>
  <c r="J810" i="14"/>
  <c r="I810" i="14"/>
  <c r="H810" i="14"/>
  <c r="G810" i="14"/>
  <c r="F810" i="14"/>
  <c r="E810" i="14"/>
  <c r="AP809" i="14"/>
  <c r="AO809" i="14"/>
  <c r="AN809" i="14"/>
  <c r="AM809" i="14"/>
  <c r="AL809" i="14"/>
  <c r="AK809" i="14"/>
  <c r="AJ809" i="14"/>
  <c r="AI809" i="14"/>
  <c r="AH809" i="14"/>
  <c r="AG809" i="14"/>
  <c r="AF809" i="14"/>
  <c r="AE809" i="14"/>
  <c r="AD809" i="14"/>
  <c r="AC809" i="14"/>
  <c r="AB809" i="14"/>
  <c r="AA809" i="14"/>
  <c r="Z809" i="14"/>
  <c r="Y809" i="14"/>
  <c r="X809" i="14"/>
  <c r="W809" i="14"/>
  <c r="V809" i="14"/>
  <c r="U809" i="14"/>
  <c r="T809" i="14"/>
  <c r="S809" i="14"/>
  <c r="R809" i="14"/>
  <c r="Q809" i="14"/>
  <c r="P809" i="14"/>
  <c r="O809" i="14"/>
  <c r="N809" i="14"/>
  <c r="M809" i="14"/>
  <c r="L809" i="14"/>
  <c r="K809" i="14"/>
  <c r="J809" i="14"/>
  <c r="I809" i="14"/>
  <c r="H809" i="14"/>
  <c r="G809" i="14"/>
  <c r="F809" i="14"/>
  <c r="E809" i="14"/>
  <c r="AP808" i="14"/>
  <c r="AO808" i="14"/>
  <c r="AN808" i="14"/>
  <c r="AM808" i="14"/>
  <c r="AL808" i="14"/>
  <c r="AK808" i="14"/>
  <c r="AJ808" i="14"/>
  <c r="AI808" i="14"/>
  <c r="AH808" i="14"/>
  <c r="AG808" i="14"/>
  <c r="AF808" i="14"/>
  <c r="AE808" i="14"/>
  <c r="AD808" i="14"/>
  <c r="AC808" i="14"/>
  <c r="AB808" i="14"/>
  <c r="AA808" i="14"/>
  <c r="Z808" i="14"/>
  <c r="Y808" i="14"/>
  <c r="X808" i="14"/>
  <c r="W808" i="14"/>
  <c r="V808" i="14"/>
  <c r="U808" i="14"/>
  <c r="T808" i="14"/>
  <c r="S808" i="14"/>
  <c r="R808" i="14"/>
  <c r="Q808" i="14"/>
  <c r="P808" i="14"/>
  <c r="O808" i="14"/>
  <c r="N808" i="14"/>
  <c r="M808" i="14"/>
  <c r="L808" i="14"/>
  <c r="K808" i="14"/>
  <c r="J808" i="14"/>
  <c r="I808" i="14"/>
  <c r="H808" i="14"/>
  <c r="G808" i="14"/>
  <c r="F808" i="14"/>
  <c r="E808" i="14"/>
  <c r="AP807" i="14"/>
  <c r="AO807" i="14"/>
  <c r="AN807" i="14"/>
  <c r="AM807" i="14"/>
  <c r="AL807" i="14"/>
  <c r="AK807" i="14"/>
  <c r="AJ807" i="14"/>
  <c r="AI807" i="14"/>
  <c r="AH807" i="14"/>
  <c r="AG807" i="14"/>
  <c r="AF807" i="14"/>
  <c r="AE807" i="14"/>
  <c r="AD807" i="14"/>
  <c r="AC807" i="14"/>
  <c r="AB807" i="14"/>
  <c r="AA807" i="14"/>
  <c r="Z807" i="14"/>
  <c r="Y807" i="14"/>
  <c r="X807" i="14"/>
  <c r="W807" i="14"/>
  <c r="V807" i="14"/>
  <c r="U807" i="14"/>
  <c r="T807" i="14"/>
  <c r="S807" i="14"/>
  <c r="R807" i="14"/>
  <c r="Q807" i="14"/>
  <c r="P807" i="14"/>
  <c r="O807" i="14"/>
  <c r="N807" i="14"/>
  <c r="M807" i="14"/>
  <c r="L807" i="14"/>
  <c r="K807" i="14"/>
  <c r="J807" i="14"/>
  <c r="I807" i="14"/>
  <c r="H807" i="14"/>
  <c r="G807" i="14"/>
  <c r="F807" i="14"/>
  <c r="E807" i="14"/>
  <c r="AP806" i="14"/>
  <c r="AO806" i="14"/>
  <c r="AN806" i="14"/>
  <c r="AM806" i="14"/>
  <c r="AL806" i="14"/>
  <c r="AK806" i="14"/>
  <c r="AJ806" i="14"/>
  <c r="AI806" i="14"/>
  <c r="AH806" i="14"/>
  <c r="AG806" i="14"/>
  <c r="AF806" i="14"/>
  <c r="AE806" i="14"/>
  <c r="AD806" i="14"/>
  <c r="AC806" i="14"/>
  <c r="AB806" i="14"/>
  <c r="AA806" i="14"/>
  <c r="Z806" i="14"/>
  <c r="Y806" i="14"/>
  <c r="X806" i="14"/>
  <c r="W806" i="14"/>
  <c r="V806" i="14"/>
  <c r="U806" i="14"/>
  <c r="T806" i="14"/>
  <c r="S806" i="14"/>
  <c r="R806" i="14"/>
  <c r="Q806" i="14"/>
  <c r="P806" i="14"/>
  <c r="O806" i="14"/>
  <c r="N806" i="14"/>
  <c r="M806" i="14"/>
  <c r="L806" i="14"/>
  <c r="K806" i="14"/>
  <c r="J806" i="14"/>
  <c r="I806" i="14"/>
  <c r="H806" i="14"/>
  <c r="G806" i="14"/>
  <c r="F806" i="14"/>
  <c r="E806" i="14"/>
  <c r="AP805" i="14"/>
  <c r="AO805" i="14"/>
  <c r="AN805" i="14"/>
  <c r="AM805" i="14"/>
  <c r="AL805" i="14"/>
  <c r="AK805" i="14"/>
  <c r="AJ805" i="14"/>
  <c r="AI805" i="14"/>
  <c r="AH805" i="14"/>
  <c r="AG805" i="14"/>
  <c r="AF805" i="14"/>
  <c r="AE805" i="14"/>
  <c r="AD805" i="14"/>
  <c r="AC805" i="14"/>
  <c r="AB805" i="14"/>
  <c r="AA805" i="14"/>
  <c r="Z805" i="14"/>
  <c r="Y805" i="14"/>
  <c r="X805" i="14"/>
  <c r="W805" i="14"/>
  <c r="V805" i="14"/>
  <c r="U805" i="14"/>
  <c r="T805" i="14"/>
  <c r="S805" i="14"/>
  <c r="R805" i="14"/>
  <c r="Q805" i="14"/>
  <c r="P805" i="14"/>
  <c r="O805" i="14"/>
  <c r="N805" i="14"/>
  <c r="M805" i="14"/>
  <c r="L805" i="14"/>
  <c r="K805" i="14"/>
  <c r="J805" i="14"/>
  <c r="I805" i="14"/>
  <c r="H805" i="14"/>
  <c r="G805" i="14"/>
  <c r="F805" i="14"/>
  <c r="E805" i="14"/>
  <c r="AP804" i="14"/>
  <c r="AO804" i="14"/>
  <c r="AN804" i="14"/>
  <c r="AM804" i="14"/>
  <c r="AL804" i="14"/>
  <c r="AK804" i="14"/>
  <c r="AJ804" i="14"/>
  <c r="AI804" i="14"/>
  <c r="AH804" i="14"/>
  <c r="AG804" i="14"/>
  <c r="AF804" i="14"/>
  <c r="AE804" i="14"/>
  <c r="AD804" i="14"/>
  <c r="AC804" i="14"/>
  <c r="AB804" i="14"/>
  <c r="AA804" i="14"/>
  <c r="Z804" i="14"/>
  <c r="Y804" i="14"/>
  <c r="X804" i="14"/>
  <c r="W804" i="14"/>
  <c r="V804" i="14"/>
  <c r="U804" i="14"/>
  <c r="T804" i="14"/>
  <c r="S804" i="14"/>
  <c r="R804" i="14"/>
  <c r="Q804" i="14"/>
  <c r="P804" i="14"/>
  <c r="O804" i="14"/>
  <c r="N804" i="14"/>
  <c r="M804" i="14"/>
  <c r="L804" i="14"/>
  <c r="K804" i="14"/>
  <c r="J804" i="14"/>
  <c r="I804" i="14"/>
  <c r="H804" i="14"/>
  <c r="G804" i="14"/>
  <c r="F804" i="14"/>
  <c r="E804" i="14"/>
  <c r="AP803" i="14"/>
  <c r="AO803" i="14"/>
  <c r="AN803" i="14"/>
  <c r="AM803" i="14"/>
  <c r="AL803" i="14"/>
  <c r="AK803" i="14"/>
  <c r="AJ803" i="14"/>
  <c r="AI803" i="14"/>
  <c r="AH803" i="14"/>
  <c r="AG803" i="14"/>
  <c r="AF803" i="14"/>
  <c r="AE803" i="14"/>
  <c r="AD803" i="14"/>
  <c r="AC803" i="14"/>
  <c r="AB803" i="14"/>
  <c r="AA803" i="14"/>
  <c r="Z803" i="14"/>
  <c r="Y803" i="14"/>
  <c r="X803" i="14"/>
  <c r="W803" i="14"/>
  <c r="V803" i="14"/>
  <c r="U803" i="14"/>
  <c r="T803" i="14"/>
  <c r="S803" i="14"/>
  <c r="R803" i="14"/>
  <c r="Q803" i="14"/>
  <c r="P803" i="14"/>
  <c r="O803" i="14"/>
  <c r="N803" i="14"/>
  <c r="M803" i="14"/>
  <c r="L803" i="14"/>
  <c r="K803" i="14"/>
  <c r="J803" i="14"/>
  <c r="I803" i="14"/>
  <c r="H803" i="14"/>
  <c r="G803" i="14"/>
  <c r="F803" i="14"/>
  <c r="E803" i="14"/>
  <c r="AP802" i="14"/>
  <c r="AO802" i="14"/>
  <c r="AN802" i="14"/>
  <c r="AM802" i="14"/>
  <c r="AL802" i="14"/>
  <c r="AK802" i="14"/>
  <c r="AJ802" i="14"/>
  <c r="AI802" i="14"/>
  <c r="AH802" i="14"/>
  <c r="AG802" i="14"/>
  <c r="AF802" i="14"/>
  <c r="AE802" i="14"/>
  <c r="AD802" i="14"/>
  <c r="AC802" i="14"/>
  <c r="AB802" i="14"/>
  <c r="AA802" i="14"/>
  <c r="Z802" i="14"/>
  <c r="Y802" i="14"/>
  <c r="X802" i="14"/>
  <c r="W802" i="14"/>
  <c r="V802" i="14"/>
  <c r="U802" i="14"/>
  <c r="T802" i="14"/>
  <c r="S802" i="14"/>
  <c r="R802" i="14"/>
  <c r="Q802" i="14"/>
  <c r="P802" i="14"/>
  <c r="O802" i="14"/>
  <c r="N802" i="14"/>
  <c r="M802" i="14"/>
  <c r="L802" i="14"/>
  <c r="K802" i="14"/>
  <c r="J802" i="14"/>
  <c r="I802" i="14"/>
  <c r="H802" i="14"/>
  <c r="G802" i="14"/>
  <c r="F802" i="14"/>
  <c r="E802" i="14"/>
  <c r="AP801" i="14"/>
  <c r="AO801" i="14"/>
  <c r="AN801" i="14"/>
  <c r="AM801" i="14"/>
  <c r="AL801" i="14"/>
  <c r="AK801" i="14"/>
  <c r="AJ801" i="14"/>
  <c r="AI801" i="14"/>
  <c r="AH801" i="14"/>
  <c r="AG801" i="14"/>
  <c r="AF801" i="14"/>
  <c r="AE801" i="14"/>
  <c r="AD801" i="14"/>
  <c r="AC801" i="14"/>
  <c r="AB801" i="14"/>
  <c r="AA801" i="14"/>
  <c r="Z801" i="14"/>
  <c r="Y801" i="14"/>
  <c r="X801" i="14"/>
  <c r="W801" i="14"/>
  <c r="V801" i="14"/>
  <c r="U801" i="14"/>
  <c r="T801" i="14"/>
  <c r="S801" i="14"/>
  <c r="R801" i="14"/>
  <c r="Q801" i="14"/>
  <c r="P801" i="14"/>
  <c r="O801" i="14"/>
  <c r="N801" i="14"/>
  <c r="M801" i="14"/>
  <c r="L801" i="14"/>
  <c r="K801" i="14"/>
  <c r="J801" i="14"/>
  <c r="I801" i="14"/>
  <c r="H801" i="14"/>
  <c r="G801" i="14"/>
  <c r="F801" i="14"/>
  <c r="E801" i="14"/>
  <c r="AP800" i="14"/>
  <c r="AO800" i="14"/>
  <c r="AN800" i="14"/>
  <c r="AM800" i="14"/>
  <c r="AL800" i="14"/>
  <c r="AK800" i="14"/>
  <c r="AJ800" i="14"/>
  <c r="AI800" i="14"/>
  <c r="AH800" i="14"/>
  <c r="AG800" i="14"/>
  <c r="AF800" i="14"/>
  <c r="AE800" i="14"/>
  <c r="AD800" i="14"/>
  <c r="AC800" i="14"/>
  <c r="AB800" i="14"/>
  <c r="AA800" i="14"/>
  <c r="Z800" i="14"/>
  <c r="Y800" i="14"/>
  <c r="X800" i="14"/>
  <c r="W800" i="14"/>
  <c r="V800" i="14"/>
  <c r="U800" i="14"/>
  <c r="T800" i="14"/>
  <c r="S800" i="14"/>
  <c r="R800" i="14"/>
  <c r="Q800" i="14"/>
  <c r="P800" i="14"/>
  <c r="O800" i="14"/>
  <c r="N800" i="14"/>
  <c r="M800" i="14"/>
  <c r="L800" i="14"/>
  <c r="K800" i="14"/>
  <c r="J800" i="14"/>
  <c r="I800" i="14"/>
  <c r="H800" i="14"/>
  <c r="G800" i="14"/>
  <c r="F800" i="14"/>
  <c r="E800" i="14"/>
  <c r="AP799" i="14"/>
  <c r="AO799" i="14"/>
  <c r="AN799" i="14"/>
  <c r="AM799" i="14"/>
  <c r="AL799" i="14"/>
  <c r="AK799" i="14"/>
  <c r="AJ799" i="14"/>
  <c r="AI799" i="14"/>
  <c r="AH799" i="14"/>
  <c r="AG799" i="14"/>
  <c r="AF799" i="14"/>
  <c r="AE799" i="14"/>
  <c r="AD799" i="14"/>
  <c r="AC799" i="14"/>
  <c r="AB799" i="14"/>
  <c r="AA799" i="14"/>
  <c r="Z799" i="14"/>
  <c r="Y799" i="14"/>
  <c r="X799" i="14"/>
  <c r="W799" i="14"/>
  <c r="V799" i="14"/>
  <c r="U799" i="14"/>
  <c r="T799" i="14"/>
  <c r="S799" i="14"/>
  <c r="R799" i="14"/>
  <c r="Q799" i="14"/>
  <c r="P799" i="14"/>
  <c r="O799" i="14"/>
  <c r="N799" i="14"/>
  <c r="M799" i="14"/>
  <c r="L799" i="14"/>
  <c r="K799" i="14"/>
  <c r="J799" i="14"/>
  <c r="I799" i="14"/>
  <c r="H799" i="14"/>
  <c r="G799" i="14"/>
  <c r="F799" i="14"/>
  <c r="E799" i="14"/>
  <c r="AP798" i="14"/>
  <c r="AO798" i="14"/>
  <c r="AN798" i="14"/>
  <c r="AM798" i="14"/>
  <c r="AL798" i="14"/>
  <c r="AK798" i="14"/>
  <c r="AJ798" i="14"/>
  <c r="AI798" i="14"/>
  <c r="AH798" i="14"/>
  <c r="AG798" i="14"/>
  <c r="AF798" i="14"/>
  <c r="AE798" i="14"/>
  <c r="AD798" i="14"/>
  <c r="AC798" i="14"/>
  <c r="AB798" i="14"/>
  <c r="AA798" i="14"/>
  <c r="Z798" i="14"/>
  <c r="Y798" i="14"/>
  <c r="X798" i="14"/>
  <c r="W798" i="14"/>
  <c r="V798" i="14"/>
  <c r="U798" i="14"/>
  <c r="T798" i="14"/>
  <c r="S798" i="14"/>
  <c r="R798" i="14"/>
  <c r="Q798" i="14"/>
  <c r="P798" i="14"/>
  <c r="O798" i="14"/>
  <c r="N798" i="14"/>
  <c r="M798" i="14"/>
  <c r="L798" i="14"/>
  <c r="K798" i="14"/>
  <c r="J798" i="14"/>
  <c r="I798" i="14"/>
  <c r="H798" i="14"/>
  <c r="G798" i="14"/>
  <c r="F798" i="14"/>
  <c r="E798" i="14"/>
  <c r="AP797" i="14"/>
  <c r="AO797" i="14"/>
  <c r="AN797" i="14"/>
  <c r="AM797" i="14"/>
  <c r="AL797" i="14"/>
  <c r="AK797" i="14"/>
  <c r="AJ797" i="14"/>
  <c r="AI797" i="14"/>
  <c r="AH797" i="14"/>
  <c r="AG797" i="14"/>
  <c r="AF797" i="14"/>
  <c r="AE797" i="14"/>
  <c r="AD797" i="14"/>
  <c r="AC797" i="14"/>
  <c r="AB797" i="14"/>
  <c r="AA797" i="14"/>
  <c r="Z797" i="14"/>
  <c r="Y797" i="14"/>
  <c r="X797" i="14"/>
  <c r="W797" i="14"/>
  <c r="V797" i="14"/>
  <c r="U797" i="14"/>
  <c r="T797" i="14"/>
  <c r="S797" i="14"/>
  <c r="R797" i="14"/>
  <c r="Q797" i="14"/>
  <c r="P797" i="14"/>
  <c r="O797" i="14"/>
  <c r="N797" i="14"/>
  <c r="M797" i="14"/>
  <c r="L797" i="14"/>
  <c r="K797" i="14"/>
  <c r="J797" i="14"/>
  <c r="I797" i="14"/>
  <c r="H797" i="14"/>
  <c r="G797" i="14"/>
  <c r="F797" i="14"/>
  <c r="E797" i="14"/>
  <c r="AP796" i="14"/>
  <c r="AO796" i="14"/>
  <c r="AN796" i="14"/>
  <c r="AM796" i="14"/>
  <c r="AL796" i="14"/>
  <c r="AK796" i="14"/>
  <c r="AJ796" i="14"/>
  <c r="AI796" i="14"/>
  <c r="AH796" i="14"/>
  <c r="AG796" i="14"/>
  <c r="AF796" i="14"/>
  <c r="AE796" i="14"/>
  <c r="AD796" i="14"/>
  <c r="AC796" i="14"/>
  <c r="AB796" i="14"/>
  <c r="AA796" i="14"/>
  <c r="Z796" i="14"/>
  <c r="Y796" i="14"/>
  <c r="X796" i="14"/>
  <c r="W796" i="14"/>
  <c r="V796" i="14"/>
  <c r="U796" i="14"/>
  <c r="T796" i="14"/>
  <c r="S796" i="14"/>
  <c r="R796" i="14"/>
  <c r="Q796" i="14"/>
  <c r="P796" i="14"/>
  <c r="O796" i="14"/>
  <c r="N796" i="14"/>
  <c r="M796" i="14"/>
  <c r="L796" i="14"/>
  <c r="K796" i="14"/>
  <c r="J796" i="14"/>
  <c r="I796" i="14"/>
  <c r="H796" i="14"/>
  <c r="G796" i="14"/>
  <c r="F796" i="14"/>
  <c r="E796" i="14"/>
  <c r="AP795" i="14"/>
  <c r="AO795" i="14"/>
  <c r="AN795" i="14"/>
  <c r="AM795" i="14"/>
  <c r="AL795" i="14"/>
  <c r="AK795" i="14"/>
  <c r="AJ795" i="14"/>
  <c r="AI795" i="14"/>
  <c r="AH795" i="14"/>
  <c r="AG795" i="14"/>
  <c r="AF795" i="14"/>
  <c r="AE795" i="14"/>
  <c r="AD795" i="14"/>
  <c r="AC795" i="14"/>
  <c r="AB795" i="14"/>
  <c r="AA795" i="14"/>
  <c r="Z795" i="14"/>
  <c r="Y795" i="14"/>
  <c r="X795" i="14"/>
  <c r="W795" i="14"/>
  <c r="V795" i="14"/>
  <c r="U795" i="14"/>
  <c r="T795" i="14"/>
  <c r="S795" i="14"/>
  <c r="R795" i="14"/>
  <c r="Q795" i="14"/>
  <c r="P795" i="14"/>
  <c r="O795" i="14"/>
  <c r="N795" i="14"/>
  <c r="M795" i="14"/>
  <c r="L795" i="14"/>
  <c r="K795" i="14"/>
  <c r="J795" i="14"/>
  <c r="I795" i="14"/>
  <c r="H795" i="14"/>
  <c r="G795" i="14"/>
  <c r="F795" i="14"/>
  <c r="E795" i="14"/>
  <c r="AP794" i="14"/>
  <c r="AO794" i="14"/>
  <c r="AN794" i="14"/>
  <c r="AM794" i="14"/>
  <c r="AL794" i="14"/>
  <c r="AK794" i="14"/>
  <c r="AJ794" i="14"/>
  <c r="AI794" i="14"/>
  <c r="AH794" i="14"/>
  <c r="AG794" i="14"/>
  <c r="AF794" i="14"/>
  <c r="AE794" i="14"/>
  <c r="AD794" i="14"/>
  <c r="AC794" i="14"/>
  <c r="AB794" i="14"/>
  <c r="AA794" i="14"/>
  <c r="Z794" i="14"/>
  <c r="Y794" i="14"/>
  <c r="X794" i="14"/>
  <c r="W794" i="14"/>
  <c r="V794" i="14"/>
  <c r="U794" i="14"/>
  <c r="T794" i="14"/>
  <c r="S794" i="14"/>
  <c r="R794" i="14"/>
  <c r="Q794" i="14"/>
  <c r="P794" i="14"/>
  <c r="O794" i="14"/>
  <c r="N794" i="14"/>
  <c r="M794" i="14"/>
  <c r="L794" i="14"/>
  <c r="K794" i="14"/>
  <c r="J794" i="14"/>
  <c r="I794" i="14"/>
  <c r="H794" i="14"/>
  <c r="G794" i="14"/>
  <c r="F794" i="14"/>
  <c r="E794" i="14"/>
  <c r="AP793" i="14"/>
  <c r="AO793" i="14"/>
  <c r="AN793" i="14"/>
  <c r="AM793" i="14"/>
  <c r="AL793" i="14"/>
  <c r="AK793" i="14"/>
  <c r="AJ793" i="14"/>
  <c r="AI793" i="14"/>
  <c r="AH793" i="14"/>
  <c r="AG793" i="14"/>
  <c r="AF793" i="14"/>
  <c r="AE793" i="14"/>
  <c r="AD793" i="14"/>
  <c r="AC793" i="14"/>
  <c r="AB793" i="14"/>
  <c r="AA793" i="14"/>
  <c r="Z793" i="14"/>
  <c r="Y793" i="14"/>
  <c r="X793" i="14"/>
  <c r="W793" i="14"/>
  <c r="V793" i="14"/>
  <c r="U793" i="14"/>
  <c r="T793" i="14"/>
  <c r="S793" i="14"/>
  <c r="R793" i="14"/>
  <c r="Q793" i="14"/>
  <c r="P793" i="14"/>
  <c r="O793" i="14"/>
  <c r="N793" i="14"/>
  <c r="M793" i="14"/>
  <c r="L793" i="14"/>
  <c r="K793" i="14"/>
  <c r="J793" i="14"/>
  <c r="I793" i="14"/>
  <c r="H793" i="14"/>
  <c r="G793" i="14"/>
  <c r="F793" i="14"/>
  <c r="E793" i="14"/>
  <c r="AP792" i="14"/>
  <c r="AO792" i="14"/>
  <c r="AN792" i="14"/>
  <c r="AM792" i="14"/>
  <c r="AL792" i="14"/>
  <c r="AK792" i="14"/>
  <c r="AJ792" i="14"/>
  <c r="AI792" i="14"/>
  <c r="AH792" i="14"/>
  <c r="AG792" i="14"/>
  <c r="AF792" i="14"/>
  <c r="AE792" i="14"/>
  <c r="AD792" i="14"/>
  <c r="AC792" i="14"/>
  <c r="AB792" i="14"/>
  <c r="AA792" i="14"/>
  <c r="Z792" i="14"/>
  <c r="Y792" i="14"/>
  <c r="X792" i="14"/>
  <c r="W792" i="14"/>
  <c r="V792" i="14"/>
  <c r="U792" i="14"/>
  <c r="T792" i="14"/>
  <c r="S792" i="14"/>
  <c r="R792" i="14"/>
  <c r="Q792" i="14"/>
  <c r="P792" i="14"/>
  <c r="O792" i="14"/>
  <c r="N792" i="14"/>
  <c r="M792" i="14"/>
  <c r="L792" i="14"/>
  <c r="K792" i="14"/>
  <c r="J792" i="14"/>
  <c r="I792" i="14"/>
  <c r="H792" i="14"/>
  <c r="G792" i="14"/>
  <c r="F792" i="14"/>
  <c r="E792" i="14"/>
  <c r="AP791" i="14"/>
  <c r="AO791" i="14"/>
  <c r="AN791" i="14"/>
  <c r="AM791" i="14"/>
  <c r="AL791" i="14"/>
  <c r="AK791" i="14"/>
  <c r="AJ791" i="14"/>
  <c r="AI791" i="14"/>
  <c r="AH791" i="14"/>
  <c r="AG791" i="14"/>
  <c r="AF791" i="14"/>
  <c r="AE791" i="14"/>
  <c r="AD791" i="14"/>
  <c r="AC791" i="14"/>
  <c r="AB791" i="14"/>
  <c r="AA791" i="14"/>
  <c r="Z791" i="14"/>
  <c r="Y791" i="14"/>
  <c r="X791" i="14"/>
  <c r="W791" i="14"/>
  <c r="V791" i="14"/>
  <c r="U791" i="14"/>
  <c r="T791" i="14"/>
  <c r="S791" i="14"/>
  <c r="R791" i="14"/>
  <c r="Q791" i="14"/>
  <c r="P791" i="14"/>
  <c r="O791" i="14"/>
  <c r="N791" i="14"/>
  <c r="M791" i="14"/>
  <c r="L791" i="14"/>
  <c r="K791" i="14"/>
  <c r="J791" i="14"/>
  <c r="I791" i="14"/>
  <c r="H791" i="14"/>
  <c r="G791" i="14"/>
  <c r="F791" i="14"/>
  <c r="E791" i="14"/>
  <c r="AP790" i="14"/>
  <c r="AO790" i="14"/>
  <c r="AN790" i="14"/>
  <c r="AM790" i="14"/>
  <c r="AL790" i="14"/>
  <c r="AK790" i="14"/>
  <c r="AJ790" i="14"/>
  <c r="AI790" i="14"/>
  <c r="AH790" i="14"/>
  <c r="AG790" i="14"/>
  <c r="AF790" i="14"/>
  <c r="AE790" i="14"/>
  <c r="AD790" i="14"/>
  <c r="AC790" i="14"/>
  <c r="AB790" i="14"/>
  <c r="AA790" i="14"/>
  <c r="Z790" i="14"/>
  <c r="Y790" i="14"/>
  <c r="X790" i="14"/>
  <c r="W790" i="14"/>
  <c r="V790" i="14"/>
  <c r="U790" i="14"/>
  <c r="T790" i="14"/>
  <c r="S790" i="14"/>
  <c r="R790" i="14"/>
  <c r="Q790" i="14"/>
  <c r="P790" i="14"/>
  <c r="O790" i="14"/>
  <c r="N790" i="14"/>
  <c r="M790" i="14"/>
  <c r="L790" i="14"/>
  <c r="K790" i="14"/>
  <c r="J790" i="14"/>
  <c r="I790" i="14"/>
  <c r="H790" i="14"/>
  <c r="G790" i="14"/>
  <c r="F790" i="14"/>
  <c r="E790" i="14"/>
  <c r="AP789" i="14"/>
  <c r="AO789" i="14"/>
  <c r="AN789" i="14"/>
  <c r="AM789" i="14"/>
  <c r="AL789" i="14"/>
  <c r="AK789" i="14"/>
  <c r="AJ789" i="14"/>
  <c r="AI789" i="14"/>
  <c r="AH789" i="14"/>
  <c r="AG789" i="14"/>
  <c r="AF789" i="14"/>
  <c r="AE789" i="14"/>
  <c r="AD789" i="14"/>
  <c r="AC789" i="14"/>
  <c r="AB789" i="14"/>
  <c r="AA789" i="14"/>
  <c r="Z789" i="14"/>
  <c r="Y789" i="14"/>
  <c r="X789" i="14"/>
  <c r="W789" i="14"/>
  <c r="V789" i="14"/>
  <c r="U789" i="14"/>
  <c r="T789" i="14"/>
  <c r="S789" i="14"/>
  <c r="R789" i="14"/>
  <c r="Q789" i="14"/>
  <c r="P789" i="14"/>
  <c r="O789" i="14"/>
  <c r="N789" i="14"/>
  <c r="M789" i="14"/>
  <c r="L789" i="14"/>
  <c r="K789" i="14"/>
  <c r="J789" i="14"/>
  <c r="I789" i="14"/>
  <c r="H789" i="14"/>
  <c r="G789" i="14"/>
  <c r="F789" i="14"/>
  <c r="E789" i="14"/>
  <c r="AP788" i="14"/>
  <c r="AO788" i="14"/>
  <c r="AN788" i="14"/>
  <c r="AM788" i="14"/>
  <c r="AL788" i="14"/>
  <c r="AK788" i="14"/>
  <c r="AJ788" i="14"/>
  <c r="AI788" i="14"/>
  <c r="AH788" i="14"/>
  <c r="AG788" i="14"/>
  <c r="AF788" i="14"/>
  <c r="AE788" i="14"/>
  <c r="AD788" i="14"/>
  <c r="AC788" i="14"/>
  <c r="AB788" i="14"/>
  <c r="AA788" i="14"/>
  <c r="Z788" i="14"/>
  <c r="Y788" i="14"/>
  <c r="X788" i="14"/>
  <c r="W788" i="14"/>
  <c r="V788" i="14"/>
  <c r="U788" i="14"/>
  <c r="T788" i="14"/>
  <c r="S788" i="14"/>
  <c r="R788" i="14"/>
  <c r="Q788" i="14"/>
  <c r="P788" i="14"/>
  <c r="O788" i="14"/>
  <c r="N788" i="14"/>
  <c r="M788" i="14"/>
  <c r="L788" i="14"/>
  <c r="K788" i="14"/>
  <c r="J788" i="14"/>
  <c r="I788" i="14"/>
  <c r="H788" i="14"/>
  <c r="G788" i="14"/>
  <c r="F788" i="14"/>
  <c r="E788" i="14"/>
  <c r="AP787" i="14"/>
  <c r="AO787" i="14"/>
  <c r="AN787" i="14"/>
  <c r="AM787" i="14"/>
  <c r="AL787" i="14"/>
  <c r="AK787" i="14"/>
  <c r="AJ787" i="14"/>
  <c r="AI787" i="14"/>
  <c r="AH787" i="14"/>
  <c r="AG787" i="14"/>
  <c r="AF787" i="14"/>
  <c r="AE787" i="14"/>
  <c r="AD787" i="14"/>
  <c r="AC787" i="14"/>
  <c r="AB787" i="14"/>
  <c r="AA787" i="14"/>
  <c r="Z787" i="14"/>
  <c r="Y787" i="14"/>
  <c r="X787" i="14"/>
  <c r="W787" i="14"/>
  <c r="V787" i="14"/>
  <c r="U787" i="14"/>
  <c r="T787" i="14"/>
  <c r="S787" i="14"/>
  <c r="R787" i="14"/>
  <c r="Q787" i="14"/>
  <c r="P787" i="14"/>
  <c r="O787" i="14"/>
  <c r="N787" i="14"/>
  <c r="M787" i="14"/>
  <c r="L787" i="14"/>
  <c r="K787" i="14"/>
  <c r="J787" i="14"/>
  <c r="I787" i="14"/>
  <c r="H787" i="14"/>
  <c r="G787" i="14"/>
  <c r="F787" i="14"/>
  <c r="E787" i="14"/>
  <c r="AP786" i="14"/>
  <c r="AO786" i="14"/>
  <c r="AN786" i="14"/>
  <c r="AM786" i="14"/>
  <c r="AL786" i="14"/>
  <c r="AK786" i="14"/>
  <c r="AJ786" i="14"/>
  <c r="AI786" i="14"/>
  <c r="AH786" i="14"/>
  <c r="AG786" i="14"/>
  <c r="AF786" i="14"/>
  <c r="AE786" i="14"/>
  <c r="AD786" i="14"/>
  <c r="AC786" i="14"/>
  <c r="AB786" i="14"/>
  <c r="AA786" i="14"/>
  <c r="Z786" i="14"/>
  <c r="Y786" i="14"/>
  <c r="X786" i="14"/>
  <c r="W786" i="14"/>
  <c r="V786" i="14"/>
  <c r="U786" i="14"/>
  <c r="T786" i="14"/>
  <c r="S786" i="14"/>
  <c r="R786" i="14"/>
  <c r="Q786" i="14"/>
  <c r="P786" i="14"/>
  <c r="O786" i="14"/>
  <c r="N786" i="14"/>
  <c r="M786" i="14"/>
  <c r="L786" i="14"/>
  <c r="K786" i="14"/>
  <c r="J786" i="14"/>
  <c r="I786" i="14"/>
  <c r="H786" i="14"/>
  <c r="G786" i="14"/>
  <c r="F786" i="14"/>
  <c r="E786" i="14"/>
  <c r="AP785" i="14"/>
  <c r="AO785" i="14"/>
  <c r="AN785" i="14"/>
  <c r="AM785" i="14"/>
  <c r="AL785" i="14"/>
  <c r="AK785" i="14"/>
  <c r="AJ785" i="14"/>
  <c r="AI785" i="14"/>
  <c r="AH785" i="14"/>
  <c r="AG785" i="14"/>
  <c r="AF785" i="14"/>
  <c r="AE785" i="14"/>
  <c r="AD785" i="14"/>
  <c r="AC785" i="14"/>
  <c r="AB785" i="14"/>
  <c r="AA785" i="14"/>
  <c r="Z785" i="14"/>
  <c r="Y785" i="14"/>
  <c r="X785" i="14"/>
  <c r="W785" i="14"/>
  <c r="V785" i="14"/>
  <c r="U785" i="14"/>
  <c r="T785" i="14"/>
  <c r="S785" i="14"/>
  <c r="R785" i="14"/>
  <c r="Q785" i="14"/>
  <c r="P785" i="14"/>
  <c r="O785" i="14"/>
  <c r="N785" i="14"/>
  <c r="M785" i="14"/>
  <c r="L785" i="14"/>
  <c r="K785" i="14"/>
  <c r="J785" i="14"/>
  <c r="I785" i="14"/>
  <c r="H785" i="14"/>
  <c r="G785" i="14"/>
  <c r="F785" i="14"/>
  <c r="E785" i="14"/>
  <c r="AP784" i="14"/>
  <c r="AO784" i="14"/>
  <c r="AN784" i="14"/>
  <c r="AM784" i="14"/>
  <c r="AL784" i="14"/>
  <c r="AK784" i="14"/>
  <c r="AJ784" i="14"/>
  <c r="AI784" i="14"/>
  <c r="AH784" i="14"/>
  <c r="AG784" i="14"/>
  <c r="AF784" i="14"/>
  <c r="AE784" i="14"/>
  <c r="AD784" i="14"/>
  <c r="AC784" i="14"/>
  <c r="AB784" i="14"/>
  <c r="AA784" i="14"/>
  <c r="Z784" i="14"/>
  <c r="Y784" i="14"/>
  <c r="X784" i="14"/>
  <c r="W784" i="14"/>
  <c r="V784" i="14"/>
  <c r="U784" i="14"/>
  <c r="T784" i="14"/>
  <c r="S784" i="14"/>
  <c r="R784" i="14"/>
  <c r="Q784" i="14"/>
  <c r="P784" i="14"/>
  <c r="O784" i="14"/>
  <c r="N784" i="14"/>
  <c r="M784" i="14"/>
  <c r="L784" i="14"/>
  <c r="K784" i="14"/>
  <c r="J784" i="14"/>
  <c r="I784" i="14"/>
  <c r="H784" i="14"/>
  <c r="G784" i="14"/>
  <c r="F784" i="14"/>
  <c r="E784" i="14"/>
  <c r="AP783" i="14"/>
  <c r="AO783" i="14"/>
  <c r="AN783" i="14"/>
  <c r="AM783" i="14"/>
  <c r="AL783" i="14"/>
  <c r="AK783" i="14"/>
  <c r="AJ783" i="14"/>
  <c r="AI783" i="14"/>
  <c r="AH783" i="14"/>
  <c r="AG783" i="14"/>
  <c r="AF783" i="14"/>
  <c r="AE783" i="14"/>
  <c r="AD783" i="14"/>
  <c r="AC783" i="14"/>
  <c r="AB783" i="14"/>
  <c r="AA783" i="14"/>
  <c r="Z783" i="14"/>
  <c r="Y783" i="14"/>
  <c r="X783" i="14"/>
  <c r="W783" i="14"/>
  <c r="V783" i="14"/>
  <c r="U783" i="14"/>
  <c r="T783" i="14"/>
  <c r="S783" i="14"/>
  <c r="R783" i="14"/>
  <c r="Q783" i="14"/>
  <c r="P783" i="14"/>
  <c r="O783" i="14"/>
  <c r="N783" i="14"/>
  <c r="M783" i="14"/>
  <c r="L783" i="14"/>
  <c r="K783" i="14"/>
  <c r="J783" i="14"/>
  <c r="I783" i="14"/>
  <c r="H783" i="14"/>
  <c r="G783" i="14"/>
  <c r="F783" i="14"/>
  <c r="E783" i="14"/>
  <c r="AP782" i="14"/>
  <c r="AO782" i="14"/>
  <c r="AN782" i="14"/>
  <c r="AM782" i="14"/>
  <c r="AL782" i="14"/>
  <c r="AK782" i="14"/>
  <c r="AJ782" i="14"/>
  <c r="AI782" i="14"/>
  <c r="AH782" i="14"/>
  <c r="AG782" i="14"/>
  <c r="AF782" i="14"/>
  <c r="AE782" i="14"/>
  <c r="AD782" i="14"/>
  <c r="AC782" i="14"/>
  <c r="AB782" i="14"/>
  <c r="AA782" i="14"/>
  <c r="Z782" i="14"/>
  <c r="Y782" i="14"/>
  <c r="X782" i="14"/>
  <c r="W782" i="14"/>
  <c r="V782" i="14"/>
  <c r="U782" i="14"/>
  <c r="T782" i="14"/>
  <c r="S782" i="14"/>
  <c r="R782" i="14"/>
  <c r="Q782" i="14"/>
  <c r="P782" i="14"/>
  <c r="O782" i="14"/>
  <c r="N782" i="14"/>
  <c r="M782" i="14"/>
  <c r="L782" i="14"/>
  <c r="K782" i="14"/>
  <c r="J782" i="14"/>
  <c r="I782" i="14"/>
  <c r="H782" i="14"/>
  <c r="G782" i="14"/>
  <c r="F782" i="14"/>
  <c r="E782" i="14"/>
  <c r="AP781" i="14"/>
  <c r="AO781" i="14"/>
  <c r="AN781" i="14"/>
  <c r="AM781" i="14"/>
  <c r="AL781" i="14"/>
  <c r="AK781" i="14"/>
  <c r="AJ781" i="14"/>
  <c r="AI781" i="14"/>
  <c r="AH781" i="14"/>
  <c r="AG781" i="14"/>
  <c r="AF781" i="14"/>
  <c r="AE781" i="14"/>
  <c r="AD781" i="14"/>
  <c r="AC781" i="14"/>
  <c r="AB781" i="14"/>
  <c r="AA781" i="14"/>
  <c r="Z781" i="14"/>
  <c r="Y781" i="14"/>
  <c r="X781" i="14"/>
  <c r="W781" i="14"/>
  <c r="V781" i="14"/>
  <c r="U781" i="14"/>
  <c r="T781" i="14"/>
  <c r="S781" i="14"/>
  <c r="R781" i="14"/>
  <c r="Q781" i="14"/>
  <c r="P781" i="14"/>
  <c r="O781" i="14"/>
  <c r="N781" i="14"/>
  <c r="M781" i="14"/>
  <c r="L781" i="14"/>
  <c r="K781" i="14"/>
  <c r="J781" i="14"/>
  <c r="I781" i="14"/>
  <c r="H781" i="14"/>
  <c r="G781" i="14"/>
  <c r="F781" i="14"/>
  <c r="E781" i="14"/>
  <c r="AP780" i="14"/>
  <c r="AO780" i="14"/>
  <c r="AN780" i="14"/>
  <c r="AM780" i="14"/>
  <c r="AL780" i="14"/>
  <c r="AK780" i="14"/>
  <c r="AJ780" i="14"/>
  <c r="AI780" i="14"/>
  <c r="AH780" i="14"/>
  <c r="AG780" i="14"/>
  <c r="AF780" i="14"/>
  <c r="AE780" i="14"/>
  <c r="AD780" i="14"/>
  <c r="AC780" i="14"/>
  <c r="AB780" i="14"/>
  <c r="AA780" i="14"/>
  <c r="Z780" i="14"/>
  <c r="Y780" i="14"/>
  <c r="X780" i="14"/>
  <c r="W780" i="14"/>
  <c r="V780" i="14"/>
  <c r="U780" i="14"/>
  <c r="T780" i="14"/>
  <c r="S780" i="14"/>
  <c r="R780" i="14"/>
  <c r="Q780" i="14"/>
  <c r="P780" i="14"/>
  <c r="O780" i="14"/>
  <c r="N780" i="14"/>
  <c r="M780" i="14"/>
  <c r="L780" i="14"/>
  <c r="K780" i="14"/>
  <c r="J780" i="14"/>
  <c r="I780" i="14"/>
  <c r="H780" i="14"/>
  <c r="G780" i="14"/>
  <c r="F780" i="14"/>
  <c r="E780" i="14"/>
  <c r="AP779" i="14"/>
  <c r="AO779" i="14"/>
  <c r="AN779" i="14"/>
  <c r="AM779" i="14"/>
  <c r="AL779" i="14"/>
  <c r="AK779" i="14"/>
  <c r="AJ779" i="14"/>
  <c r="AI779" i="14"/>
  <c r="AH779" i="14"/>
  <c r="AG779" i="14"/>
  <c r="AF779" i="14"/>
  <c r="AE779" i="14"/>
  <c r="AD779" i="14"/>
  <c r="AC779" i="14"/>
  <c r="AB779" i="14"/>
  <c r="AA779" i="14"/>
  <c r="Z779" i="14"/>
  <c r="Y779" i="14"/>
  <c r="X779" i="14"/>
  <c r="W779" i="14"/>
  <c r="V779" i="14"/>
  <c r="U779" i="14"/>
  <c r="T779" i="14"/>
  <c r="S779" i="14"/>
  <c r="R779" i="14"/>
  <c r="Q779" i="14"/>
  <c r="P779" i="14"/>
  <c r="O779" i="14"/>
  <c r="N779" i="14"/>
  <c r="M779" i="14"/>
  <c r="L779" i="14"/>
  <c r="K779" i="14"/>
  <c r="J779" i="14"/>
  <c r="I779" i="14"/>
  <c r="H779" i="14"/>
  <c r="G779" i="14"/>
  <c r="F779" i="14"/>
  <c r="E779" i="14"/>
  <c r="AP778" i="14"/>
  <c r="AO778" i="14"/>
  <c r="AN778" i="14"/>
  <c r="AO85" i="15" s="1"/>
  <c r="AM778" i="14"/>
  <c r="AL778" i="14"/>
  <c r="AK778" i="14"/>
  <c r="AJ778" i="14"/>
  <c r="AI778" i="14"/>
  <c r="AH778" i="14"/>
  <c r="AG778" i="14"/>
  <c r="AF778" i="14"/>
  <c r="AG85" i="15" s="1"/>
  <c r="AE778" i="14"/>
  <c r="AD778" i="14"/>
  <c r="AC778" i="14"/>
  <c r="AB778" i="14"/>
  <c r="AA778" i="14"/>
  <c r="Z778" i="14"/>
  <c r="Y778" i="14"/>
  <c r="X778" i="14"/>
  <c r="Y85" i="15" s="1"/>
  <c r="W778" i="14"/>
  <c r="V778" i="14"/>
  <c r="U778" i="14"/>
  <c r="T778" i="14"/>
  <c r="S778" i="14"/>
  <c r="R778" i="14"/>
  <c r="Q778" i="14"/>
  <c r="P778" i="14"/>
  <c r="Q85" i="15" s="1"/>
  <c r="O778" i="14"/>
  <c r="N778" i="14"/>
  <c r="M778" i="14"/>
  <c r="L778" i="14"/>
  <c r="K778" i="14"/>
  <c r="J778" i="14"/>
  <c r="I778" i="14"/>
  <c r="H778" i="14"/>
  <c r="I85" i="15" s="1"/>
  <c r="G778" i="14"/>
  <c r="F778" i="14"/>
  <c r="E778" i="14"/>
  <c r="AP777" i="14"/>
  <c r="AQ64" i="15" s="1"/>
  <c r="AO777" i="14"/>
  <c r="AP64" i="15" s="1"/>
  <c r="AN777" i="14"/>
  <c r="AO64" i="15" s="1"/>
  <c r="AM777" i="14"/>
  <c r="AN64" i="15" s="1"/>
  <c r="AL777" i="14"/>
  <c r="AM64" i="15" s="1"/>
  <c r="AK777" i="14"/>
  <c r="AL64" i="15" s="1"/>
  <c r="AJ777" i="14"/>
  <c r="AK64" i="15" s="1"/>
  <c r="AI777" i="14"/>
  <c r="AJ64" i="15" s="1"/>
  <c r="AH777" i="14"/>
  <c r="AI64" i="15" s="1"/>
  <c r="AG777" i="14"/>
  <c r="AH64" i="15" s="1"/>
  <c r="AF777" i="14"/>
  <c r="AG64" i="15" s="1"/>
  <c r="AE777" i="14"/>
  <c r="AF64" i="15" s="1"/>
  <c r="AD777" i="14"/>
  <c r="AE64" i="15" s="1"/>
  <c r="AC777" i="14"/>
  <c r="AD64" i="15" s="1"/>
  <c r="AB777" i="14"/>
  <c r="AC64" i="15" s="1"/>
  <c r="AA777" i="14"/>
  <c r="AB64" i="15" s="1"/>
  <c r="Z777" i="14"/>
  <c r="AA64" i="15" s="1"/>
  <c r="Y777" i="14"/>
  <c r="Z64" i="15" s="1"/>
  <c r="X777" i="14"/>
  <c r="Y64" i="15" s="1"/>
  <c r="W777" i="14"/>
  <c r="X64" i="15" s="1"/>
  <c r="V777" i="14"/>
  <c r="W64" i="15" s="1"/>
  <c r="U777" i="14"/>
  <c r="V64" i="15" s="1"/>
  <c r="T777" i="14"/>
  <c r="U64" i="15" s="1"/>
  <c r="S777" i="14"/>
  <c r="T64" i="15" s="1"/>
  <c r="R777" i="14"/>
  <c r="S64" i="15" s="1"/>
  <c r="Q777" i="14"/>
  <c r="R64" i="15" s="1"/>
  <c r="P777" i="14"/>
  <c r="Q64" i="15" s="1"/>
  <c r="O777" i="14"/>
  <c r="P64" i="15" s="1"/>
  <c r="N777" i="14"/>
  <c r="O64" i="15" s="1"/>
  <c r="M777" i="14"/>
  <c r="N64" i="15" s="1"/>
  <c r="L777" i="14"/>
  <c r="M64" i="15" s="1"/>
  <c r="K777" i="14"/>
  <c r="L64" i="15" s="1"/>
  <c r="J777" i="14"/>
  <c r="K64" i="15" s="1"/>
  <c r="I777" i="14"/>
  <c r="J64" i="15" s="1"/>
  <c r="H777" i="14"/>
  <c r="I64" i="15" s="1"/>
  <c r="G777" i="14"/>
  <c r="H64" i="15" s="1"/>
  <c r="F777" i="14"/>
  <c r="G64" i="15" s="1"/>
  <c r="E777" i="14"/>
  <c r="F64" i="15" s="1"/>
  <c r="AP773" i="14"/>
  <c r="AO773" i="14"/>
  <c r="AN773" i="14"/>
  <c r="AM773" i="14"/>
  <c r="AL773" i="14"/>
  <c r="AK773" i="14"/>
  <c r="AJ773" i="14"/>
  <c r="AI773" i="14"/>
  <c r="AH773" i="14"/>
  <c r="AG773" i="14"/>
  <c r="AF773" i="14"/>
  <c r="AE773" i="14"/>
  <c r="AD773" i="14"/>
  <c r="AC773" i="14"/>
  <c r="AB773" i="14"/>
  <c r="AC1113" i="15" s="1"/>
  <c r="AA773" i="14"/>
  <c r="AB1113" i="15" s="1"/>
  <c r="Z773" i="14"/>
  <c r="Y773" i="14"/>
  <c r="X773" i="14"/>
  <c r="W773" i="14"/>
  <c r="V773" i="14"/>
  <c r="U773" i="14"/>
  <c r="T773" i="14"/>
  <c r="S773" i="14"/>
  <c r="R773" i="14"/>
  <c r="Q773" i="14"/>
  <c r="P773" i="14"/>
  <c r="O773" i="14"/>
  <c r="N773" i="14"/>
  <c r="M773" i="14"/>
  <c r="L773" i="14"/>
  <c r="M1113" i="15" s="1"/>
  <c r="K773" i="14"/>
  <c r="L1113" i="15" s="1"/>
  <c r="J773" i="14"/>
  <c r="I773" i="14"/>
  <c r="H773" i="14"/>
  <c r="G773" i="14"/>
  <c r="F773" i="14"/>
  <c r="E773" i="14"/>
  <c r="AP772" i="14"/>
  <c r="AO772" i="14"/>
  <c r="AN772" i="14"/>
  <c r="AM772" i="14"/>
  <c r="AL772" i="14"/>
  <c r="AK772" i="14"/>
  <c r="AJ772" i="14"/>
  <c r="AI772" i="14"/>
  <c r="AH772" i="14"/>
  <c r="AG772" i="14"/>
  <c r="AF772" i="14"/>
  <c r="AE772" i="14"/>
  <c r="AD772" i="14"/>
  <c r="AC772" i="14"/>
  <c r="AB772" i="14"/>
  <c r="AA772" i="14"/>
  <c r="Z772" i="14"/>
  <c r="Y772" i="14"/>
  <c r="X772" i="14"/>
  <c r="W772" i="14"/>
  <c r="V772" i="14"/>
  <c r="U772" i="14"/>
  <c r="T772" i="14"/>
  <c r="S772" i="14"/>
  <c r="R772" i="14"/>
  <c r="Q772" i="14"/>
  <c r="P772" i="14"/>
  <c r="O772" i="14"/>
  <c r="N772" i="14"/>
  <c r="M772" i="14"/>
  <c r="L772" i="14"/>
  <c r="K772" i="14"/>
  <c r="J772" i="14"/>
  <c r="I772" i="14"/>
  <c r="H772" i="14"/>
  <c r="G772" i="14"/>
  <c r="F772" i="14"/>
  <c r="E772" i="14"/>
  <c r="AP770" i="14"/>
  <c r="AO770" i="14"/>
  <c r="AN770" i="14"/>
  <c r="AM770" i="14"/>
  <c r="AL770" i="14"/>
  <c r="AK770" i="14"/>
  <c r="AJ770" i="14"/>
  <c r="AI770" i="14"/>
  <c r="AH770" i="14"/>
  <c r="AG770" i="14"/>
  <c r="AF770" i="14"/>
  <c r="AE770" i="14"/>
  <c r="AD770" i="14"/>
  <c r="AC770" i="14"/>
  <c r="AB770" i="14"/>
  <c r="AA770" i="14"/>
  <c r="Z770" i="14"/>
  <c r="Y770" i="14"/>
  <c r="X770" i="14"/>
  <c r="W770" i="14"/>
  <c r="V770" i="14"/>
  <c r="U770" i="14"/>
  <c r="T770" i="14"/>
  <c r="S770" i="14"/>
  <c r="R770" i="14"/>
  <c r="Q770" i="14"/>
  <c r="P770" i="14"/>
  <c r="O770" i="14"/>
  <c r="N770" i="14"/>
  <c r="M770" i="14"/>
  <c r="L770" i="14"/>
  <c r="K770" i="14"/>
  <c r="J770" i="14"/>
  <c r="I770" i="14"/>
  <c r="H770" i="14"/>
  <c r="G770" i="14"/>
  <c r="F770" i="14"/>
  <c r="E770" i="14"/>
  <c r="AP769" i="14"/>
  <c r="AO769" i="14"/>
  <c r="AN769" i="14"/>
  <c r="AM769" i="14"/>
  <c r="AL769" i="14"/>
  <c r="AK769" i="14"/>
  <c r="AJ769" i="14"/>
  <c r="AI769" i="14"/>
  <c r="AH769" i="14"/>
  <c r="AG769" i="14"/>
  <c r="AF769" i="14"/>
  <c r="AE769" i="14"/>
  <c r="AD769" i="14"/>
  <c r="AC769" i="14"/>
  <c r="AB769" i="14"/>
  <c r="AA769" i="14"/>
  <c r="Z769" i="14"/>
  <c r="Y769" i="14"/>
  <c r="X769" i="14"/>
  <c r="W769" i="14"/>
  <c r="V769" i="14"/>
  <c r="U769" i="14"/>
  <c r="T769" i="14"/>
  <c r="S769" i="14"/>
  <c r="R769" i="14"/>
  <c r="Q769" i="14"/>
  <c r="P769" i="14"/>
  <c r="O769" i="14"/>
  <c r="N769" i="14"/>
  <c r="M769" i="14"/>
  <c r="L769" i="14"/>
  <c r="K769" i="14"/>
  <c r="J769" i="14"/>
  <c r="I769" i="14"/>
  <c r="H769" i="14"/>
  <c r="G769" i="14"/>
  <c r="F769" i="14"/>
  <c r="E769" i="14"/>
  <c r="AP768" i="14"/>
  <c r="AO768" i="14"/>
  <c r="AN768" i="14"/>
  <c r="AM768" i="14"/>
  <c r="AL768" i="14"/>
  <c r="AK768" i="14"/>
  <c r="AJ768" i="14"/>
  <c r="AI768" i="14"/>
  <c r="AH768" i="14"/>
  <c r="AG768" i="14"/>
  <c r="AF768" i="14"/>
  <c r="AE768" i="14"/>
  <c r="AD768" i="14"/>
  <c r="AC768" i="14"/>
  <c r="AB768" i="14"/>
  <c r="AA768" i="14"/>
  <c r="Z768" i="14"/>
  <c r="Y768" i="14"/>
  <c r="X768" i="14"/>
  <c r="W768" i="14"/>
  <c r="V768" i="14"/>
  <c r="U768" i="14"/>
  <c r="T768" i="14"/>
  <c r="S768" i="14"/>
  <c r="R768" i="14"/>
  <c r="Q768" i="14"/>
  <c r="P768" i="14"/>
  <c r="O768" i="14"/>
  <c r="N768" i="14"/>
  <c r="M768" i="14"/>
  <c r="L768" i="14"/>
  <c r="K768" i="14"/>
  <c r="J768" i="14"/>
  <c r="I768" i="14"/>
  <c r="H768" i="14"/>
  <c r="G768" i="14"/>
  <c r="F768" i="14"/>
  <c r="E768" i="14"/>
  <c r="AP767" i="14"/>
  <c r="AO767" i="14"/>
  <c r="AN767" i="14"/>
  <c r="AM767" i="14"/>
  <c r="AL767" i="14"/>
  <c r="AK767" i="14"/>
  <c r="AJ767" i="14"/>
  <c r="AI767" i="14"/>
  <c r="AH767" i="14"/>
  <c r="AG767" i="14"/>
  <c r="AF767" i="14"/>
  <c r="AE767" i="14"/>
  <c r="AD767" i="14"/>
  <c r="AC767" i="14"/>
  <c r="AB767" i="14"/>
  <c r="AA767" i="14"/>
  <c r="Z767" i="14"/>
  <c r="Y767" i="14"/>
  <c r="X767" i="14"/>
  <c r="W767" i="14"/>
  <c r="V767" i="14"/>
  <c r="U767" i="14"/>
  <c r="T767" i="14"/>
  <c r="S767" i="14"/>
  <c r="R767" i="14"/>
  <c r="Q767" i="14"/>
  <c r="P767" i="14"/>
  <c r="O767" i="14"/>
  <c r="N767" i="14"/>
  <c r="M767" i="14"/>
  <c r="L767" i="14"/>
  <c r="K767" i="14"/>
  <c r="J767" i="14"/>
  <c r="I767" i="14"/>
  <c r="H767" i="14"/>
  <c r="G767" i="14"/>
  <c r="F767" i="14"/>
  <c r="E767" i="14"/>
  <c r="AP766" i="14"/>
  <c r="AO766" i="14"/>
  <c r="AN766" i="14"/>
  <c r="AM766" i="14"/>
  <c r="AL766" i="14"/>
  <c r="AK766" i="14"/>
  <c r="AJ766" i="14"/>
  <c r="AI766" i="14"/>
  <c r="AH766" i="14"/>
  <c r="AG766" i="14"/>
  <c r="AF766" i="14"/>
  <c r="AE766" i="14"/>
  <c r="AD766" i="14"/>
  <c r="AC766" i="14"/>
  <c r="AB766" i="14"/>
  <c r="AA766" i="14"/>
  <c r="Z766" i="14"/>
  <c r="Y766" i="14"/>
  <c r="X766" i="14"/>
  <c r="W766" i="14"/>
  <c r="V766" i="14"/>
  <c r="U766" i="14"/>
  <c r="T766" i="14"/>
  <c r="S766" i="14"/>
  <c r="R766" i="14"/>
  <c r="Q766" i="14"/>
  <c r="P766" i="14"/>
  <c r="O766" i="14"/>
  <c r="N766" i="14"/>
  <c r="M766" i="14"/>
  <c r="L766" i="14"/>
  <c r="K766" i="14"/>
  <c r="J766" i="14"/>
  <c r="I766" i="14"/>
  <c r="H766" i="14"/>
  <c r="G766" i="14"/>
  <c r="F766" i="14"/>
  <c r="E766" i="14"/>
  <c r="AP765" i="14"/>
  <c r="AO765" i="14"/>
  <c r="AN765" i="14"/>
  <c r="AM765" i="14"/>
  <c r="AL765" i="14"/>
  <c r="AK765" i="14"/>
  <c r="AJ765" i="14"/>
  <c r="AI765" i="14"/>
  <c r="AH765" i="14"/>
  <c r="AG765" i="14"/>
  <c r="AF765" i="14"/>
  <c r="AE765" i="14"/>
  <c r="AD765" i="14"/>
  <c r="AC765" i="14"/>
  <c r="AB765" i="14"/>
  <c r="AA765" i="14"/>
  <c r="Z765" i="14"/>
  <c r="Y765" i="14"/>
  <c r="X765" i="14"/>
  <c r="W765" i="14"/>
  <c r="V765" i="14"/>
  <c r="U765" i="14"/>
  <c r="T765" i="14"/>
  <c r="S765" i="14"/>
  <c r="R765" i="14"/>
  <c r="Q765" i="14"/>
  <c r="P765" i="14"/>
  <c r="O765" i="14"/>
  <c r="N765" i="14"/>
  <c r="M765" i="14"/>
  <c r="L765" i="14"/>
  <c r="K765" i="14"/>
  <c r="J765" i="14"/>
  <c r="I765" i="14"/>
  <c r="H765" i="14"/>
  <c r="G765" i="14"/>
  <c r="F765" i="14"/>
  <c r="E765" i="14"/>
  <c r="AP764" i="14"/>
  <c r="AO764" i="14"/>
  <c r="AN764" i="14"/>
  <c r="AM764" i="14"/>
  <c r="AL764" i="14"/>
  <c r="AK764" i="14"/>
  <c r="AJ764" i="14"/>
  <c r="AI764" i="14"/>
  <c r="AH764" i="14"/>
  <c r="AG764" i="14"/>
  <c r="AF764" i="14"/>
  <c r="AE764" i="14"/>
  <c r="AD764" i="14"/>
  <c r="AC764" i="14"/>
  <c r="AB764" i="14"/>
  <c r="AA764" i="14"/>
  <c r="Z764" i="14"/>
  <c r="Y764" i="14"/>
  <c r="X764" i="14"/>
  <c r="W764" i="14"/>
  <c r="V764" i="14"/>
  <c r="U764" i="14"/>
  <c r="T764" i="14"/>
  <c r="S764" i="14"/>
  <c r="R764" i="14"/>
  <c r="Q764" i="14"/>
  <c r="P764" i="14"/>
  <c r="O764" i="14"/>
  <c r="N764" i="14"/>
  <c r="M764" i="14"/>
  <c r="L764" i="14"/>
  <c r="K764" i="14"/>
  <c r="J764" i="14"/>
  <c r="I764" i="14"/>
  <c r="H764" i="14"/>
  <c r="G764" i="14"/>
  <c r="F764" i="14"/>
  <c r="E764" i="14"/>
  <c r="AP763" i="14"/>
  <c r="AO763" i="14"/>
  <c r="AN763" i="14"/>
  <c r="AM763" i="14"/>
  <c r="AL763" i="14"/>
  <c r="AK763" i="14"/>
  <c r="AJ763" i="14"/>
  <c r="AI763" i="14"/>
  <c r="AH763" i="14"/>
  <c r="AG763" i="14"/>
  <c r="AF763" i="14"/>
  <c r="AE763" i="14"/>
  <c r="AD763" i="14"/>
  <c r="AC763" i="14"/>
  <c r="AB763" i="14"/>
  <c r="AA763" i="14"/>
  <c r="Z763" i="14"/>
  <c r="Y763" i="14"/>
  <c r="X763" i="14"/>
  <c r="W763" i="14"/>
  <c r="V763" i="14"/>
  <c r="U763" i="14"/>
  <c r="T763" i="14"/>
  <c r="S763" i="14"/>
  <c r="R763" i="14"/>
  <c r="Q763" i="14"/>
  <c r="P763" i="14"/>
  <c r="O763" i="14"/>
  <c r="N763" i="14"/>
  <c r="M763" i="14"/>
  <c r="L763" i="14"/>
  <c r="K763" i="14"/>
  <c r="J763" i="14"/>
  <c r="I763" i="14"/>
  <c r="H763" i="14"/>
  <c r="G763" i="14"/>
  <c r="F763" i="14"/>
  <c r="E763" i="14"/>
  <c r="AP762" i="14"/>
  <c r="AO762" i="14"/>
  <c r="AN762" i="14"/>
  <c r="AM762" i="14"/>
  <c r="AL762" i="14"/>
  <c r="AK762" i="14"/>
  <c r="AJ762" i="14"/>
  <c r="AI762" i="14"/>
  <c r="AH762" i="14"/>
  <c r="AG762" i="14"/>
  <c r="AF762" i="14"/>
  <c r="AE762" i="14"/>
  <c r="AD762" i="14"/>
  <c r="AC762" i="14"/>
  <c r="AB762" i="14"/>
  <c r="AA762" i="14"/>
  <c r="Z762" i="14"/>
  <c r="Y762" i="14"/>
  <c r="X762" i="14"/>
  <c r="W762" i="14"/>
  <c r="V762" i="14"/>
  <c r="U762" i="14"/>
  <c r="T762" i="14"/>
  <c r="S762" i="14"/>
  <c r="R762" i="14"/>
  <c r="Q762" i="14"/>
  <c r="P762" i="14"/>
  <c r="O762" i="14"/>
  <c r="N762" i="14"/>
  <c r="M762" i="14"/>
  <c r="L762" i="14"/>
  <c r="K762" i="14"/>
  <c r="J762" i="14"/>
  <c r="I762" i="14"/>
  <c r="H762" i="14"/>
  <c r="G762" i="14"/>
  <c r="F762" i="14"/>
  <c r="E762" i="14"/>
  <c r="AP761" i="14"/>
  <c r="AO761" i="14"/>
  <c r="AN761" i="14"/>
  <c r="AM761" i="14"/>
  <c r="AL761" i="14"/>
  <c r="AK761" i="14"/>
  <c r="AJ761" i="14"/>
  <c r="AI761" i="14"/>
  <c r="AH761" i="14"/>
  <c r="AG761" i="14"/>
  <c r="AF761" i="14"/>
  <c r="AE761" i="14"/>
  <c r="AD761" i="14"/>
  <c r="AC761" i="14"/>
  <c r="AB761" i="14"/>
  <c r="AA761" i="14"/>
  <c r="Z761" i="14"/>
  <c r="Y761" i="14"/>
  <c r="X761" i="14"/>
  <c r="W761" i="14"/>
  <c r="V761" i="14"/>
  <c r="U761" i="14"/>
  <c r="T761" i="14"/>
  <c r="S761" i="14"/>
  <c r="R761" i="14"/>
  <c r="Q761" i="14"/>
  <c r="P761" i="14"/>
  <c r="O761" i="14"/>
  <c r="N761" i="14"/>
  <c r="M761" i="14"/>
  <c r="L761" i="14"/>
  <c r="K761" i="14"/>
  <c r="J761" i="14"/>
  <c r="I761" i="14"/>
  <c r="H761" i="14"/>
  <c r="G761" i="14"/>
  <c r="F761" i="14"/>
  <c r="E761" i="14"/>
  <c r="AP760" i="14"/>
  <c r="AO760" i="14"/>
  <c r="AN760" i="14"/>
  <c r="AM760" i="14"/>
  <c r="AL760" i="14"/>
  <c r="AK760" i="14"/>
  <c r="AJ760" i="14"/>
  <c r="AI760" i="14"/>
  <c r="AH760" i="14"/>
  <c r="AG760" i="14"/>
  <c r="AF760" i="14"/>
  <c r="AE760" i="14"/>
  <c r="AD760" i="14"/>
  <c r="AC760" i="14"/>
  <c r="AB760" i="14"/>
  <c r="AA760" i="14"/>
  <c r="Z760" i="14"/>
  <c r="Y760" i="14"/>
  <c r="X760" i="14"/>
  <c r="W760" i="14"/>
  <c r="V760" i="14"/>
  <c r="U760" i="14"/>
  <c r="T760" i="14"/>
  <c r="S760" i="14"/>
  <c r="R760" i="14"/>
  <c r="Q760" i="14"/>
  <c r="P760" i="14"/>
  <c r="O760" i="14"/>
  <c r="N760" i="14"/>
  <c r="M760" i="14"/>
  <c r="L760" i="14"/>
  <c r="K760" i="14"/>
  <c r="J760" i="14"/>
  <c r="I760" i="14"/>
  <c r="H760" i="14"/>
  <c r="G760" i="14"/>
  <c r="F760" i="14"/>
  <c r="E760" i="14"/>
  <c r="AP759" i="14"/>
  <c r="AO759" i="14"/>
  <c r="AN759" i="14"/>
  <c r="AM759" i="14"/>
  <c r="AL759" i="14"/>
  <c r="AK759" i="14"/>
  <c r="AJ759" i="14"/>
  <c r="AI759" i="14"/>
  <c r="AH759" i="14"/>
  <c r="AG759" i="14"/>
  <c r="AF759" i="14"/>
  <c r="AE759" i="14"/>
  <c r="AD759" i="14"/>
  <c r="AC759" i="14"/>
  <c r="AB759" i="14"/>
  <c r="AA759" i="14"/>
  <c r="Z759" i="14"/>
  <c r="Y759" i="14"/>
  <c r="X759" i="14"/>
  <c r="W759" i="14"/>
  <c r="V759" i="14"/>
  <c r="U759" i="14"/>
  <c r="T759" i="14"/>
  <c r="S759" i="14"/>
  <c r="R759" i="14"/>
  <c r="Q759" i="14"/>
  <c r="P759" i="14"/>
  <c r="O759" i="14"/>
  <c r="N759" i="14"/>
  <c r="M759" i="14"/>
  <c r="L759" i="14"/>
  <c r="K759" i="14"/>
  <c r="J759" i="14"/>
  <c r="I759" i="14"/>
  <c r="H759" i="14"/>
  <c r="G759" i="14"/>
  <c r="F759" i="14"/>
  <c r="E759" i="14"/>
  <c r="AP758" i="14"/>
  <c r="AO758" i="14"/>
  <c r="AN758" i="14"/>
  <c r="AM758" i="14"/>
  <c r="AL758" i="14"/>
  <c r="AK758" i="14"/>
  <c r="AJ758" i="14"/>
  <c r="AI758" i="14"/>
  <c r="AH758" i="14"/>
  <c r="AG758" i="14"/>
  <c r="AF758" i="14"/>
  <c r="AE758" i="14"/>
  <c r="AD758" i="14"/>
  <c r="AC758" i="14"/>
  <c r="AB758" i="14"/>
  <c r="AA758" i="14"/>
  <c r="Z758" i="14"/>
  <c r="Y758" i="14"/>
  <c r="X758" i="14"/>
  <c r="W758" i="14"/>
  <c r="V758" i="14"/>
  <c r="U758" i="14"/>
  <c r="T758" i="14"/>
  <c r="S758" i="14"/>
  <c r="R758" i="14"/>
  <c r="Q758" i="14"/>
  <c r="P758" i="14"/>
  <c r="O758" i="14"/>
  <c r="N758" i="14"/>
  <c r="M758" i="14"/>
  <c r="L758" i="14"/>
  <c r="K758" i="14"/>
  <c r="J758" i="14"/>
  <c r="I758" i="14"/>
  <c r="H758" i="14"/>
  <c r="G758" i="14"/>
  <c r="F758" i="14"/>
  <c r="E758" i="14"/>
  <c r="AP757" i="14"/>
  <c r="AO757" i="14"/>
  <c r="AN757" i="14"/>
  <c r="AM757" i="14"/>
  <c r="AL757" i="14"/>
  <c r="AK757" i="14"/>
  <c r="AJ757" i="14"/>
  <c r="AI757" i="14"/>
  <c r="AH757" i="14"/>
  <c r="AG757" i="14"/>
  <c r="AF757" i="14"/>
  <c r="AE757" i="14"/>
  <c r="AD757" i="14"/>
  <c r="AC757" i="14"/>
  <c r="AB757" i="14"/>
  <c r="AA757" i="14"/>
  <c r="Z757" i="14"/>
  <c r="Y757" i="14"/>
  <c r="X757" i="14"/>
  <c r="W757" i="14"/>
  <c r="V757" i="14"/>
  <c r="U757" i="14"/>
  <c r="T757" i="14"/>
  <c r="S757" i="14"/>
  <c r="R757" i="14"/>
  <c r="Q757" i="14"/>
  <c r="P757" i="14"/>
  <c r="O757" i="14"/>
  <c r="N757" i="14"/>
  <c r="M757" i="14"/>
  <c r="L757" i="14"/>
  <c r="K757" i="14"/>
  <c r="J757" i="14"/>
  <c r="I757" i="14"/>
  <c r="H757" i="14"/>
  <c r="G757" i="14"/>
  <c r="F757" i="14"/>
  <c r="E757" i="14"/>
  <c r="AP756" i="14"/>
  <c r="AO756" i="14"/>
  <c r="AN756" i="14"/>
  <c r="AM756" i="14"/>
  <c r="AL756" i="14"/>
  <c r="AK756" i="14"/>
  <c r="AJ756" i="14"/>
  <c r="AI756" i="14"/>
  <c r="AH756" i="14"/>
  <c r="AG756" i="14"/>
  <c r="AF756" i="14"/>
  <c r="AE756" i="14"/>
  <c r="AD756" i="14"/>
  <c r="AC756" i="14"/>
  <c r="AB756" i="14"/>
  <c r="AA756" i="14"/>
  <c r="Z756" i="14"/>
  <c r="Y756" i="14"/>
  <c r="X756" i="14"/>
  <c r="W756" i="14"/>
  <c r="V756" i="14"/>
  <c r="U756" i="14"/>
  <c r="T756" i="14"/>
  <c r="S756" i="14"/>
  <c r="R756" i="14"/>
  <c r="Q756" i="14"/>
  <c r="P756" i="14"/>
  <c r="O756" i="14"/>
  <c r="N756" i="14"/>
  <c r="M756" i="14"/>
  <c r="L756" i="14"/>
  <c r="K756" i="14"/>
  <c r="J756" i="14"/>
  <c r="I756" i="14"/>
  <c r="H756" i="14"/>
  <c r="G756" i="14"/>
  <c r="F756" i="14"/>
  <c r="E756" i="14"/>
  <c r="AP755" i="14"/>
  <c r="AO755" i="14"/>
  <c r="AN755" i="14"/>
  <c r="AM755" i="14"/>
  <c r="AL755" i="14"/>
  <c r="AK755" i="14"/>
  <c r="AJ755" i="14"/>
  <c r="AI755" i="14"/>
  <c r="AH755" i="14"/>
  <c r="AG755" i="14"/>
  <c r="AF755" i="14"/>
  <c r="AE755" i="14"/>
  <c r="AD755" i="14"/>
  <c r="AC755" i="14"/>
  <c r="AB755" i="14"/>
  <c r="AA755" i="14"/>
  <c r="Z755" i="14"/>
  <c r="Y755" i="14"/>
  <c r="X755" i="14"/>
  <c r="W755" i="14"/>
  <c r="V755" i="14"/>
  <c r="U755" i="14"/>
  <c r="T755" i="14"/>
  <c r="S755" i="14"/>
  <c r="R755" i="14"/>
  <c r="Q755" i="14"/>
  <c r="P755" i="14"/>
  <c r="O755" i="14"/>
  <c r="N755" i="14"/>
  <c r="M755" i="14"/>
  <c r="L755" i="14"/>
  <c r="K755" i="14"/>
  <c r="J755" i="14"/>
  <c r="I755" i="14"/>
  <c r="H755" i="14"/>
  <c r="G755" i="14"/>
  <c r="F755" i="14"/>
  <c r="E755" i="14"/>
  <c r="AP754" i="14"/>
  <c r="AO754" i="14"/>
  <c r="AN754" i="14"/>
  <c r="AM754" i="14"/>
  <c r="AL754" i="14"/>
  <c r="AK754" i="14"/>
  <c r="AJ754" i="14"/>
  <c r="AI754" i="14"/>
  <c r="AH754" i="14"/>
  <c r="AG754" i="14"/>
  <c r="AF754" i="14"/>
  <c r="AE754" i="14"/>
  <c r="AD754" i="14"/>
  <c r="AC754" i="14"/>
  <c r="AB754" i="14"/>
  <c r="AA754" i="14"/>
  <c r="Z754" i="14"/>
  <c r="Y754" i="14"/>
  <c r="X754" i="14"/>
  <c r="W754" i="14"/>
  <c r="V754" i="14"/>
  <c r="U754" i="14"/>
  <c r="T754" i="14"/>
  <c r="S754" i="14"/>
  <c r="R754" i="14"/>
  <c r="Q754" i="14"/>
  <c r="P754" i="14"/>
  <c r="O754" i="14"/>
  <c r="N754" i="14"/>
  <c r="M754" i="14"/>
  <c r="L754" i="14"/>
  <c r="K754" i="14"/>
  <c r="J754" i="14"/>
  <c r="I754" i="14"/>
  <c r="H754" i="14"/>
  <c r="G754" i="14"/>
  <c r="F754" i="14"/>
  <c r="E754" i="14"/>
  <c r="AP753" i="14"/>
  <c r="AO753" i="14"/>
  <c r="AN753" i="14"/>
  <c r="AM753" i="14"/>
  <c r="AL753" i="14"/>
  <c r="AK753" i="14"/>
  <c r="AJ753" i="14"/>
  <c r="AI753" i="14"/>
  <c r="AH753" i="14"/>
  <c r="AG753" i="14"/>
  <c r="AF753" i="14"/>
  <c r="AE753" i="14"/>
  <c r="AD753" i="14"/>
  <c r="AC753" i="14"/>
  <c r="AB753" i="14"/>
  <c r="AA753" i="14"/>
  <c r="Z753" i="14"/>
  <c r="Y753" i="14"/>
  <c r="X753" i="14"/>
  <c r="W753" i="14"/>
  <c r="V753" i="14"/>
  <c r="U753" i="14"/>
  <c r="T753" i="14"/>
  <c r="S753" i="14"/>
  <c r="R753" i="14"/>
  <c r="Q753" i="14"/>
  <c r="P753" i="14"/>
  <c r="O753" i="14"/>
  <c r="N753" i="14"/>
  <c r="M753" i="14"/>
  <c r="L753" i="14"/>
  <c r="K753" i="14"/>
  <c r="J753" i="14"/>
  <c r="I753" i="14"/>
  <c r="H753" i="14"/>
  <c r="G753" i="14"/>
  <c r="F753" i="14"/>
  <c r="E753" i="14"/>
  <c r="AP752" i="14"/>
  <c r="AO752" i="14"/>
  <c r="AN752" i="14"/>
  <c r="AM752" i="14"/>
  <c r="AL752" i="14"/>
  <c r="AK752" i="14"/>
  <c r="AJ752" i="14"/>
  <c r="AI752" i="14"/>
  <c r="AH752" i="14"/>
  <c r="AG752" i="14"/>
  <c r="AF752" i="14"/>
  <c r="AE752" i="14"/>
  <c r="AD752" i="14"/>
  <c r="AC752" i="14"/>
  <c r="AB752" i="14"/>
  <c r="AA752" i="14"/>
  <c r="Z752" i="14"/>
  <c r="Y752" i="14"/>
  <c r="X752" i="14"/>
  <c r="W752" i="14"/>
  <c r="V752" i="14"/>
  <c r="U752" i="14"/>
  <c r="T752" i="14"/>
  <c r="S752" i="14"/>
  <c r="R752" i="14"/>
  <c r="Q752" i="14"/>
  <c r="P752" i="14"/>
  <c r="O752" i="14"/>
  <c r="N752" i="14"/>
  <c r="M752" i="14"/>
  <c r="L752" i="14"/>
  <c r="K752" i="14"/>
  <c r="J752" i="14"/>
  <c r="I752" i="14"/>
  <c r="H752" i="14"/>
  <c r="G752" i="14"/>
  <c r="F752" i="14"/>
  <c r="E752" i="14"/>
  <c r="AP751" i="14"/>
  <c r="AO751" i="14"/>
  <c r="AN751" i="14"/>
  <c r="AM751" i="14"/>
  <c r="AL751" i="14"/>
  <c r="AK751" i="14"/>
  <c r="AJ751" i="14"/>
  <c r="AI751" i="14"/>
  <c r="AH751" i="14"/>
  <c r="AG751" i="14"/>
  <c r="AF751" i="14"/>
  <c r="AE751" i="14"/>
  <c r="AD751" i="14"/>
  <c r="AC751" i="14"/>
  <c r="AB751" i="14"/>
  <c r="AA751" i="14"/>
  <c r="Z751" i="14"/>
  <c r="Y751" i="14"/>
  <c r="X751" i="14"/>
  <c r="W751" i="14"/>
  <c r="V751" i="14"/>
  <c r="U751" i="14"/>
  <c r="T751" i="14"/>
  <c r="S751" i="14"/>
  <c r="R751" i="14"/>
  <c r="Q751" i="14"/>
  <c r="P751" i="14"/>
  <c r="O751" i="14"/>
  <c r="N751" i="14"/>
  <c r="M751" i="14"/>
  <c r="L751" i="14"/>
  <c r="K751" i="14"/>
  <c r="J751" i="14"/>
  <c r="I751" i="14"/>
  <c r="H751" i="14"/>
  <c r="G751" i="14"/>
  <c r="F751" i="14"/>
  <c r="E751" i="14"/>
  <c r="AP750" i="14"/>
  <c r="AO750" i="14"/>
  <c r="AN750" i="14"/>
  <c r="AM750" i="14"/>
  <c r="AL750" i="14"/>
  <c r="AK750" i="14"/>
  <c r="AJ750" i="14"/>
  <c r="AI750" i="14"/>
  <c r="AH750" i="14"/>
  <c r="AG750" i="14"/>
  <c r="AF750" i="14"/>
  <c r="AE750" i="14"/>
  <c r="AD750" i="14"/>
  <c r="AC750" i="14"/>
  <c r="AB750" i="14"/>
  <c r="AA750" i="14"/>
  <c r="Z750" i="14"/>
  <c r="Y750" i="14"/>
  <c r="X750" i="14"/>
  <c r="W750" i="14"/>
  <c r="V750" i="14"/>
  <c r="U750" i="14"/>
  <c r="T750" i="14"/>
  <c r="S750" i="14"/>
  <c r="R750" i="14"/>
  <c r="Q750" i="14"/>
  <c r="P750" i="14"/>
  <c r="O750" i="14"/>
  <c r="N750" i="14"/>
  <c r="M750" i="14"/>
  <c r="L750" i="14"/>
  <c r="K750" i="14"/>
  <c r="J750" i="14"/>
  <c r="I750" i="14"/>
  <c r="H750" i="14"/>
  <c r="G750" i="14"/>
  <c r="F750" i="14"/>
  <c r="E750" i="14"/>
  <c r="AP749" i="14"/>
  <c r="AO749" i="14"/>
  <c r="AN749" i="14"/>
  <c r="AM749" i="14"/>
  <c r="AL749" i="14"/>
  <c r="AK749" i="14"/>
  <c r="AJ749" i="14"/>
  <c r="AI749" i="14"/>
  <c r="AH749" i="14"/>
  <c r="AG749" i="14"/>
  <c r="AF749" i="14"/>
  <c r="AE749" i="14"/>
  <c r="AD749" i="14"/>
  <c r="AC749" i="14"/>
  <c r="AB749" i="14"/>
  <c r="AA749" i="14"/>
  <c r="Z749" i="14"/>
  <c r="Y749" i="14"/>
  <c r="X749" i="14"/>
  <c r="W749" i="14"/>
  <c r="V749" i="14"/>
  <c r="U749" i="14"/>
  <c r="T749" i="14"/>
  <c r="S749" i="14"/>
  <c r="R749" i="14"/>
  <c r="Q749" i="14"/>
  <c r="P749" i="14"/>
  <c r="O749" i="14"/>
  <c r="N749" i="14"/>
  <c r="M749" i="14"/>
  <c r="L749" i="14"/>
  <c r="K749" i="14"/>
  <c r="J749" i="14"/>
  <c r="I749" i="14"/>
  <c r="H749" i="14"/>
  <c r="G749" i="14"/>
  <c r="F749" i="14"/>
  <c r="E749" i="14"/>
  <c r="AP748" i="14"/>
  <c r="AO748" i="14"/>
  <c r="AN748" i="14"/>
  <c r="AM748" i="14"/>
  <c r="AL748" i="14"/>
  <c r="AK748" i="14"/>
  <c r="AJ748" i="14"/>
  <c r="AI748" i="14"/>
  <c r="AH748" i="14"/>
  <c r="AG748" i="14"/>
  <c r="AF748" i="14"/>
  <c r="AE748" i="14"/>
  <c r="AD748" i="14"/>
  <c r="AC748" i="14"/>
  <c r="AB748" i="14"/>
  <c r="AA748" i="14"/>
  <c r="Z748" i="14"/>
  <c r="Y748" i="14"/>
  <c r="X748" i="14"/>
  <c r="W748" i="14"/>
  <c r="V748" i="14"/>
  <c r="U748" i="14"/>
  <c r="T748" i="14"/>
  <c r="S748" i="14"/>
  <c r="R748" i="14"/>
  <c r="Q748" i="14"/>
  <c r="P748" i="14"/>
  <c r="O748" i="14"/>
  <c r="N748" i="14"/>
  <c r="M748" i="14"/>
  <c r="L748" i="14"/>
  <c r="K748" i="14"/>
  <c r="J748" i="14"/>
  <c r="I748" i="14"/>
  <c r="H748" i="14"/>
  <c r="G748" i="14"/>
  <c r="F748" i="14"/>
  <c r="E748" i="14"/>
  <c r="AP747" i="14"/>
  <c r="AO747" i="14"/>
  <c r="AN747" i="14"/>
  <c r="AM747" i="14"/>
  <c r="AL747" i="14"/>
  <c r="AK747" i="14"/>
  <c r="AJ747" i="14"/>
  <c r="AI747" i="14"/>
  <c r="AH747" i="14"/>
  <c r="AG747" i="14"/>
  <c r="AF747" i="14"/>
  <c r="AE747" i="14"/>
  <c r="AD747" i="14"/>
  <c r="AC747" i="14"/>
  <c r="AB747" i="14"/>
  <c r="AA747" i="14"/>
  <c r="Z747" i="14"/>
  <c r="Y747" i="14"/>
  <c r="X747" i="14"/>
  <c r="W747" i="14"/>
  <c r="V747" i="14"/>
  <c r="U747" i="14"/>
  <c r="T747" i="14"/>
  <c r="S747" i="14"/>
  <c r="R747" i="14"/>
  <c r="Q747" i="14"/>
  <c r="P747" i="14"/>
  <c r="O747" i="14"/>
  <c r="N747" i="14"/>
  <c r="M747" i="14"/>
  <c r="L747" i="14"/>
  <c r="K747" i="14"/>
  <c r="J747" i="14"/>
  <c r="I747" i="14"/>
  <c r="H747" i="14"/>
  <c r="G747" i="14"/>
  <c r="F747" i="14"/>
  <c r="E747" i="14"/>
  <c r="AP746" i="14"/>
  <c r="AO746" i="14"/>
  <c r="AN746" i="14"/>
  <c r="AM746" i="14"/>
  <c r="AL746" i="14"/>
  <c r="AK746" i="14"/>
  <c r="AJ746" i="14"/>
  <c r="AI746" i="14"/>
  <c r="AH746" i="14"/>
  <c r="AG746" i="14"/>
  <c r="AF746" i="14"/>
  <c r="AE746" i="14"/>
  <c r="AD746" i="14"/>
  <c r="AC746" i="14"/>
  <c r="AB746" i="14"/>
  <c r="AA746" i="14"/>
  <c r="Z746" i="14"/>
  <c r="Y746" i="14"/>
  <c r="X746" i="14"/>
  <c r="W746" i="14"/>
  <c r="V746" i="14"/>
  <c r="U746" i="14"/>
  <c r="T746" i="14"/>
  <c r="S746" i="14"/>
  <c r="R746" i="14"/>
  <c r="Q746" i="14"/>
  <c r="P746" i="14"/>
  <c r="O746" i="14"/>
  <c r="N746" i="14"/>
  <c r="M746" i="14"/>
  <c r="L746" i="14"/>
  <c r="K746" i="14"/>
  <c r="J746" i="14"/>
  <c r="I746" i="14"/>
  <c r="H746" i="14"/>
  <c r="G746" i="14"/>
  <c r="F746" i="14"/>
  <c r="E746" i="14"/>
  <c r="AP745" i="14"/>
  <c r="AO745" i="14"/>
  <c r="AN745" i="14"/>
  <c r="AM745" i="14"/>
  <c r="AL745" i="14"/>
  <c r="AK745" i="14"/>
  <c r="AJ745" i="14"/>
  <c r="AI745" i="14"/>
  <c r="AH745" i="14"/>
  <c r="AG745" i="14"/>
  <c r="AF745" i="14"/>
  <c r="AE745" i="14"/>
  <c r="AD745" i="14"/>
  <c r="AC745" i="14"/>
  <c r="AB745" i="14"/>
  <c r="AA745" i="14"/>
  <c r="Z745" i="14"/>
  <c r="Y745" i="14"/>
  <c r="X745" i="14"/>
  <c r="W745" i="14"/>
  <c r="V745" i="14"/>
  <c r="U745" i="14"/>
  <c r="T745" i="14"/>
  <c r="S745" i="14"/>
  <c r="R745" i="14"/>
  <c r="Q745" i="14"/>
  <c r="P745" i="14"/>
  <c r="O745" i="14"/>
  <c r="N745" i="14"/>
  <c r="M745" i="14"/>
  <c r="L745" i="14"/>
  <c r="K745" i="14"/>
  <c r="J745" i="14"/>
  <c r="I745" i="14"/>
  <c r="H745" i="14"/>
  <c r="G745" i="14"/>
  <c r="F745" i="14"/>
  <c r="E745" i="14"/>
  <c r="AP744" i="14"/>
  <c r="AO744" i="14"/>
  <c r="AN744" i="14"/>
  <c r="AM744" i="14"/>
  <c r="AL744" i="14"/>
  <c r="AK744" i="14"/>
  <c r="AJ744" i="14"/>
  <c r="AI744" i="14"/>
  <c r="AH744" i="14"/>
  <c r="AG744" i="14"/>
  <c r="AF744" i="14"/>
  <c r="AE744" i="14"/>
  <c r="AD744" i="14"/>
  <c r="AC744" i="14"/>
  <c r="AB744" i="14"/>
  <c r="AA744" i="14"/>
  <c r="Z744" i="14"/>
  <c r="Y744" i="14"/>
  <c r="X744" i="14"/>
  <c r="W744" i="14"/>
  <c r="V744" i="14"/>
  <c r="U744" i="14"/>
  <c r="T744" i="14"/>
  <c r="S744" i="14"/>
  <c r="R744" i="14"/>
  <c r="Q744" i="14"/>
  <c r="P744" i="14"/>
  <c r="O744" i="14"/>
  <c r="N744" i="14"/>
  <c r="M744" i="14"/>
  <c r="L744" i="14"/>
  <c r="K744" i="14"/>
  <c r="J744" i="14"/>
  <c r="I744" i="14"/>
  <c r="H744" i="14"/>
  <c r="G744" i="14"/>
  <c r="F744" i="14"/>
  <c r="E744" i="14"/>
  <c r="AP743" i="14"/>
  <c r="AO743" i="14"/>
  <c r="AN743" i="14"/>
  <c r="AM743" i="14"/>
  <c r="AL743" i="14"/>
  <c r="AK743" i="14"/>
  <c r="AJ743" i="14"/>
  <c r="AI743" i="14"/>
  <c r="AH743" i="14"/>
  <c r="AG743" i="14"/>
  <c r="AF743" i="14"/>
  <c r="AE743" i="14"/>
  <c r="AD743" i="14"/>
  <c r="AC743" i="14"/>
  <c r="AB743" i="14"/>
  <c r="AA743" i="14"/>
  <c r="Z743" i="14"/>
  <c r="Y743" i="14"/>
  <c r="X743" i="14"/>
  <c r="W743" i="14"/>
  <c r="V743" i="14"/>
  <c r="U743" i="14"/>
  <c r="T743" i="14"/>
  <c r="S743" i="14"/>
  <c r="R743" i="14"/>
  <c r="Q743" i="14"/>
  <c r="P743" i="14"/>
  <c r="O743" i="14"/>
  <c r="N743" i="14"/>
  <c r="M743" i="14"/>
  <c r="L743" i="14"/>
  <c r="K743" i="14"/>
  <c r="J743" i="14"/>
  <c r="I743" i="14"/>
  <c r="H743" i="14"/>
  <c r="G743" i="14"/>
  <c r="F743" i="14"/>
  <c r="E743" i="14"/>
  <c r="AP742" i="14"/>
  <c r="AO742" i="14"/>
  <c r="AN742" i="14"/>
  <c r="AM742" i="14"/>
  <c r="AL742" i="14"/>
  <c r="AK742" i="14"/>
  <c r="AJ742" i="14"/>
  <c r="AI742" i="14"/>
  <c r="AH742" i="14"/>
  <c r="AG742" i="14"/>
  <c r="AF742" i="14"/>
  <c r="AE742" i="14"/>
  <c r="AD742" i="14"/>
  <c r="AC742" i="14"/>
  <c r="AB742" i="14"/>
  <c r="AA742" i="14"/>
  <c r="Z742" i="14"/>
  <c r="Y742" i="14"/>
  <c r="X742" i="14"/>
  <c r="W742" i="14"/>
  <c r="V742" i="14"/>
  <c r="U742" i="14"/>
  <c r="T742" i="14"/>
  <c r="S742" i="14"/>
  <c r="R742" i="14"/>
  <c r="Q742" i="14"/>
  <c r="P742" i="14"/>
  <c r="O742" i="14"/>
  <c r="N742" i="14"/>
  <c r="M742" i="14"/>
  <c r="L742" i="14"/>
  <c r="K742" i="14"/>
  <c r="J742" i="14"/>
  <c r="I742" i="14"/>
  <c r="H742" i="14"/>
  <c r="G742" i="14"/>
  <c r="F742" i="14"/>
  <c r="E742" i="14"/>
  <c r="AP741" i="14"/>
  <c r="AO741" i="14"/>
  <c r="AN741" i="14"/>
  <c r="AM741" i="14"/>
  <c r="AL741" i="14"/>
  <c r="AK741" i="14"/>
  <c r="AJ741" i="14"/>
  <c r="AI741" i="14"/>
  <c r="AH741" i="14"/>
  <c r="AG741" i="14"/>
  <c r="AF741" i="14"/>
  <c r="AE741" i="14"/>
  <c r="AD741" i="14"/>
  <c r="AC741" i="14"/>
  <c r="AB741" i="14"/>
  <c r="AA741" i="14"/>
  <c r="Z741" i="14"/>
  <c r="Y741" i="14"/>
  <c r="X741" i="14"/>
  <c r="W741" i="14"/>
  <c r="V741" i="14"/>
  <c r="U741" i="14"/>
  <c r="T741" i="14"/>
  <c r="S741" i="14"/>
  <c r="R741" i="14"/>
  <c r="Q741" i="14"/>
  <c r="P741" i="14"/>
  <c r="O741" i="14"/>
  <c r="N741" i="14"/>
  <c r="M741" i="14"/>
  <c r="L741" i="14"/>
  <c r="K741" i="14"/>
  <c r="J741" i="14"/>
  <c r="I741" i="14"/>
  <c r="H741" i="14"/>
  <c r="G741" i="14"/>
  <c r="F741" i="14"/>
  <c r="E741" i="14"/>
  <c r="AP740" i="14"/>
  <c r="AO740" i="14"/>
  <c r="AN740" i="14"/>
  <c r="AM740" i="14"/>
  <c r="AL740" i="14"/>
  <c r="AK740" i="14"/>
  <c r="AJ740" i="14"/>
  <c r="AI740" i="14"/>
  <c r="AH740" i="14"/>
  <c r="AG740" i="14"/>
  <c r="AF740" i="14"/>
  <c r="AE740" i="14"/>
  <c r="AD740" i="14"/>
  <c r="AC740" i="14"/>
  <c r="AB740" i="14"/>
  <c r="AA740" i="14"/>
  <c r="Z740" i="14"/>
  <c r="Y740" i="14"/>
  <c r="X740" i="14"/>
  <c r="W740" i="14"/>
  <c r="V740" i="14"/>
  <c r="U740" i="14"/>
  <c r="T740" i="14"/>
  <c r="S740" i="14"/>
  <c r="R740" i="14"/>
  <c r="Q740" i="14"/>
  <c r="P740" i="14"/>
  <c r="O740" i="14"/>
  <c r="N740" i="14"/>
  <c r="M740" i="14"/>
  <c r="L740" i="14"/>
  <c r="K740" i="14"/>
  <c r="J740" i="14"/>
  <c r="I740" i="14"/>
  <c r="H740" i="14"/>
  <c r="G740" i="14"/>
  <c r="F740" i="14"/>
  <c r="E740" i="14"/>
  <c r="AP739" i="14"/>
  <c r="AO739" i="14"/>
  <c r="AN739" i="14"/>
  <c r="AM739" i="14"/>
  <c r="AL739" i="14"/>
  <c r="AK739" i="14"/>
  <c r="AJ739" i="14"/>
  <c r="AI739" i="14"/>
  <c r="AH739" i="14"/>
  <c r="AG739" i="14"/>
  <c r="AF739" i="14"/>
  <c r="AE739" i="14"/>
  <c r="AD739" i="14"/>
  <c r="AC739" i="14"/>
  <c r="AB739" i="14"/>
  <c r="AA739" i="14"/>
  <c r="Z739" i="14"/>
  <c r="Y739" i="14"/>
  <c r="X739" i="14"/>
  <c r="W739" i="14"/>
  <c r="V739" i="14"/>
  <c r="U739" i="14"/>
  <c r="T739" i="14"/>
  <c r="S739" i="14"/>
  <c r="R739" i="14"/>
  <c r="Q739" i="14"/>
  <c r="P739" i="14"/>
  <c r="O739" i="14"/>
  <c r="N739" i="14"/>
  <c r="M739" i="14"/>
  <c r="L739" i="14"/>
  <c r="K739" i="14"/>
  <c r="J739" i="14"/>
  <c r="I739" i="14"/>
  <c r="H739" i="14"/>
  <c r="G739" i="14"/>
  <c r="F739" i="14"/>
  <c r="E739" i="14"/>
  <c r="AP738" i="14"/>
  <c r="AO738" i="14"/>
  <c r="AN738" i="14"/>
  <c r="AM738" i="14"/>
  <c r="AL738" i="14"/>
  <c r="AK738" i="14"/>
  <c r="AJ738" i="14"/>
  <c r="AI738" i="14"/>
  <c r="AH738" i="14"/>
  <c r="AG738" i="14"/>
  <c r="AF738" i="14"/>
  <c r="AE738" i="14"/>
  <c r="AD738" i="14"/>
  <c r="AC738" i="14"/>
  <c r="AB738" i="14"/>
  <c r="AA738" i="14"/>
  <c r="Z738" i="14"/>
  <c r="Y738" i="14"/>
  <c r="X738" i="14"/>
  <c r="W738" i="14"/>
  <c r="V738" i="14"/>
  <c r="U738" i="14"/>
  <c r="T738" i="14"/>
  <c r="S738" i="14"/>
  <c r="R738" i="14"/>
  <c r="Q738" i="14"/>
  <c r="P738" i="14"/>
  <c r="O738" i="14"/>
  <c r="N738" i="14"/>
  <c r="M738" i="14"/>
  <c r="L738" i="14"/>
  <c r="K738" i="14"/>
  <c r="J738" i="14"/>
  <c r="I738" i="14"/>
  <c r="H738" i="14"/>
  <c r="G738" i="14"/>
  <c r="F738" i="14"/>
  <c r="E738" i="14"/>
  <c r="AP737" i="14"/>
  <c r="AO737" i="14"/>
  <c r="AN737" i="14"/>
  <c r="AM737" i="14"/>
  <c r="AL737" i="14"/>
  <c r="AK737" i="14"/>
  <c r="AJ737" i="14"/>
  <c r="AI737" i="14"/>
  <c r="AH737" i="14"/>
  <c r="AG737" i="14"/>
  <c r="AF737" i="14"/>
  <c r="AE737" i="14"/>
  <c r="AD737" i="14"/>
  <c r="AC737" i="14"/>
  <c r="AB737" i="14"/>
  <c r="AA737" i="14"/>
  <c r="Z737" i="14"/>
  <c r="Y737" i="14"/>
  <c r="X737" i="14"/>
  <c r="W737" i="14"/>
  <c r="V737" i="14"/>
  <c r="U737" i="14"/>
  <c r="T737" i="14"/>
  <c r="S737" i="14"/>
  <c r="R737" i="14"/>
  <c r="Q737" i="14"/>
  <c r="P737" i="14"/>
  <c r="O737" i="14"/>
  <c r="N737" i="14"/>
  <c r="M737" i="14"/>
  <c r="L737" i="14"/>
  <c r="K737" i="14"/>
  <c r="J737" i="14"/>
  <c r="I737" i="14"/>
  <c r="H737" i="14"/>
  <c r="G737" i="14"/>
  <c r="F737" i="14"/>
  <c r="E737" i="14"/>
  <c r="AP736" i="14"/>
  <c r="AO736" i="14"/>
  <c r="AN736" i="14"/>
  <c r="AM736" i="14"/>
  <c r="AL736" i="14"/>
  <c r="AK736" i="14"/>
  <c r="AJ736" i="14"/>
  <c r="AI736" i="14"/>
  <c r="AH736" i="14"/>
  <c r="AG736" i="14"/>
  <c r="AF736" i="14"/>
  <c r="AE736" i="14"/>
  <c r="AD736" i="14"/>
  <c r="AC736" i="14"/>
  <c r="AB736" i="14"/>
  <c r="AA736" i="14"/>
  <c r="Z736" i="14"/>
  <c r="Y736" i="14"/>
  <c r="X736" i="14"/>
  <c r="W736" i="14"/>
  <c r="V736" i="14"/>
  <c r="U736" i="14"/>
  <c r="T736" i="14"/>
  <c r="S736" i="14"/>
  <c r="R736" i="14"/>
  <c r="Q736" i="14"/>
  <c r="P736" i="14"/>
  <c r="O736" i="14"/>
  <c r="N736" i="14"/>
  <c r="M736" i="14"/>
  <c r="L736" i="14"/>
  <c r="K736" i="14"/>
  <c r="J736" i="14"/>
  <c r="I736" i="14"/>
  <c r="H736" i="14"/>
  <c r="G736" i="14"/>
  <c r="F736" i="14"/>
  <c r="E736" i="14"/>
  <c r="AP735" i="14"/>
  <c r="AO735" i="14"/>
  <c r="AN735" i="14"/>
  <c r="AM735" i="14"/>
  <c r="AL735" i="14"/>
  <c r="AK735" i="14"/>
  <c r="AJ735" i="14"/>
  <c r="AI735" i="14"/>
  <c r="AH735" i="14"/>
  <c r="AG735" i="14"/>
  <c r="AF735" i="14"/>
  <c r="AE735" i="14"/>
  <c r="AD735" i="14"/>
  <c r="AC735" i="14"/>
  <c r="AB735" i="14"/>
  <c r="AA735" i="14"/>
  <c r="Z735" i="14"/>
  <c r="Y735" i="14"/>
  <c r="X735" i="14"/>
  <c r="W735" i="14"/>
  <c r="V735" i="14"/>
  <c r="U735" i="14"/>
  <c r="T735" i="14"/>
  <c r="S735" i="14"/>
  <c r="R735" i="14"/>
  <c r="Q735" i="14"/>
  <c r="P735" i="14"/>
  <c r="O735" i="14"/>
  <c r="N735" i="14"/>
  <c r="M735" i="14"/>
  <c r="L735" i="14"/>
  <c r="K735" i="14"/>
  <c r="J735" i="14"/>
  <c r="I735" i="14"/>
  <c r="H735" i="14"/>
  <c r="G735" i="14"/>
  <c r="F735" i="14"/>
  <c r="E735" i="14"/>
  <c r="AP734" i="14"/>
  <c r="AO734" i="14"/>
  <c r="AN734" i="14"/>
  <c r="AM734" i="14"/>
  <c r="AL734" i="14"/>
  <c r="AK734" i="14"/>
  <c r="AJ734" i="14"/>
  <c r="AI734" i="14"/>
  <c r="AH734" i="14"/>
  <c r="AG734" i="14"/>
  <c r="AF734" i="14"/>
  <c r="AE734" i="14"/>
  <c r="AD734" i="14"/>
  <c r="AC734" i="14"/>
  <c r="AB734" i="14"/>
  <c r="AA734" i="14"/>
  <c r="Z734" i="14"/>
  <c r="Y734" i="14"/>
  <c r="X734" i="14"/>
  <c r="W734" i="14"/>
  <c r="V734" i="14"/>
  <c r="U734" i="14"/>
  <c r="T734" i="14"/>
  <c r="S734" i="14"/>
  <c r="R734" i="14"/>
  <c r="Q734" i="14"/>
  <c r="P734" i="14"/>
  <c r="O734" i="14"/>
  <c r="N734" i="14"/>
  <c r="M734" i="14"/>
  <c r="L734" i="14"/>
  <c r="K734" i="14"/>
  <c r="J734" i="14"/>
  <c r="I734" i="14"/>
  <c r="H734" i="14"/>
  <c r="G734" i="14"/>
  <c r="F734" i="14"/>
  <c r="E734" i="14"/>
  <c r="AP733" i="14"/>
  <c r="AO733" i="14"/>
  <c r="AN733" i="14"/>
  <c r="AM733" i="14"/>
  <c r="AL733" i="14"/>
  <c r="AK733" i="14"/>
  <c r="AJ733" i="14"/>
  <c r="AI733" i="14"/>
  <c r="AH733" i="14"/>
  <c r="AG733" i="14"/>
  <c r="AF733" i="14"/>
  <c r="AE733" i="14"/>
  <c r="AD733" i="14"/>
  <c r="AC733" i="14"/>
  <c r="AB733" i="14"/>
  <c r="AA733" i="14"/>
  <c r="Z733" i="14"/>
  <c r="Y733" i="14"/>
  <c r="X733" i="14"/>
  <c r="W733" i="14"/>
  <c r="V733" i="14"/>
  <c r="U733" i="14"/>
  <c r="T733" i="14"/>
  <c r="S733" i="14"/>
  <c r="R733" i="14"/>
  <c r="Q733" i="14"/>
  <c r="P733" i="14"/>
  <c r="O733" i="14"/>
  <c r="N733" i="14"/>
  <c r="M733" i="14"/>
  <c r="L733" i="14"/>
  <c r="K733" i="14"/>
  <c r="J733" i="14"/>
  <c r="I733" i="14"/>
  <c r="H733" i="14"/>
  <c r="G733" i="14"/>
  <c r="F733" i="14"/>
  <c r="E733" i="14"/>
  <c r="AP732" i="14"/>
  <c r="AO732" i="14"/>
  <c r="AN732" i="14"/>
  <c r="AM732" i="14"/>
  <c r="AL732" i="14"/>
  <c r="AK732" i="14"/>
  <c r="AJ732" i="14"/>
  <c r="AI732" i="14"/>
  <c r="AH732" i="14"/>
  <c r="AG732" i="14"/>
  <c r="AF732" i="14"/>
  <c r="AE732" i="14"/>
  <c r="AD732" i="14"/>
  <c r="AC732" i="14"/>
  <c r="AB732" i="14"/>
  <c r="AA732" i="14"/>
  <c r="Z732" i="14"/>
  <c r="Y732" i="14"/>
  <c r="X732" i="14"/>
  <c r="W732" i="14"/>
  <c r="V732" i="14"/>
  <c r="U732" i="14"/>
  <c r="T732" i="14"/>
  <c r="S732" i="14"/>
  <c r="R732" i="14"/>
  <c r="Q732" i="14"/>
  <c r="P732" i="14"/>
  <c r="O732" i="14"/>
  <c r="N732" i="14"/>
  <c r="M732" i="14"/>
  <c r="L732" i="14"/>
  <c r="K732" i="14"/>
  <c r="J732" i="14"/>
  <c r="I732" i="14"/>
  <c r="H732" i="14"/>
  <c r="G732" i="14"/>
  <c r="F732" i="14"/>
  <c r="E732" i="14"/>
  <c r="AP731" i="14"/>
  <c r="AO731" i="14"/>
  <c r="AN731" i="14"/>
  <c r="AM731" i="14"/>
  <c r="AL731" i="14"/>
  <c r="AK731" i="14"/>
  <c r="AJ731" i="14"/>
  <c r="AI731" i="14"/>
  <c r="AH731" i="14"/>
  <c r="AG731" i="14"/>
  <c r="AF731" i="14"/>
  <c r="AE731" i="14"/>
  <c r="AD731" i="14"/>
  <c r="AC731" i="14"/>
  <c r="AB731" i="14"/>
  <c r="AA731" i="14"/>
  <c r="Z731" i="14"/>
  <c r="Y731" i="14"/>
  <c r="X731" i="14"/>
  <c r="W731" i="14"/>
  <c r="V731" i="14"/>
  <c r="U731" i="14"/>
  <c r="T731" i="14"/>
  <c r="S731" i="14"/>
  <c r="R731" i="14"/>
  <c r="Q731" i="14"/>
  <c r="P731" i="14"/>
  <c r="O731" i="14"/>
  <c r="N731" i="14"/>
  <c r="M731" i="14"/>
  <c r="L731" i="14"/>
  <c r="K731" i="14"/>
  <c r="J731" i="14"/>
  <c r="I731" i="14"/>
  <c r="H731" i="14"/>
  <c r="G731" i="14"/>
  <c r="F731" i="14"/>
  <c r="E731" i="14"/>
  <c r="AP730" i="14"/>
  <c r="AO730" i="14"/>
  <c r="AN730" i="14"/>
  <c r="AM730" i="14"/>
  <c r="AL730" i="14"/>
  <c r="AK730" i="14"/>
  <c r="AJ730" i="14"/>
  <c r="AI730" i="14"/>
  <c r="AH730" i="14"/>
  <c r="AG730" i="14"/>
  <c r="AF730" i="14"/>
  <c r="AE730" i="14"/>
  <c r="AD730" i="14"/>
  <c r="AC730" i="14"/>
  <c r="AB730" i="14"/>
  <c r="AA730" i="14"/>
  <c r="Z730" i="14"/>
  <c r="Y730" i="14"/>
  <c r="X730" i="14"/>
  <c r="W730" i="14"/>
  <c r="V730" i="14"/>
  <c r="U730" i="14"/>
  <c r="T730" i="14"/>
  <c r="S730" i="14"/>
  <c r="R730" i="14"/>
  <c r="Q730" i="14"/>
  <c r="P730" i="14"/>
  <c r="O730" i="14"/>
  <c r="N730" i="14"/>
  <c r="M730" i="14"/>
  <c r="L730" i="14"/>
  <c r="K730" i="14"/>
  <c r="J730" i="14"/>
  <c r="I730" i="14"/>
  <c r="H730" i="14"/>
  <c r="G730" i="14"/>
  <c r="F730" i="14"/>
  <c r="E730" i="14"/>
  <c r="AP729" i="14"/>
  <c r="AO729" i="14"/>
  <c r="AN729" i="14"/>
  <c r="AM729" i="14"/>
  <c r="AL729" i="14"/>
  <c r="AK729" i="14"/>
  <c r="AJ729" i="14"/>
  <c r="AI729" i="14"/>
  <c r="AH729" i="14"/>
  <c r="AG729" i="14"/>
  <c r="AF729" i="14"/>
  <c r="AE729" i="14"/>
  <c r="AD729" i="14"/>
  <c r="AC729" i="14"/>
  <c r="AB729" i="14"/>
  <c r="AA729" i="14"/>
  <c r="Z729" i="14"/>
  <c r="Y729" i="14"/>
  <c r="X729" i="14"/>
  <c r="W729" i="14"/>
  <c r="V729" i="14"/>
  <c r="U729" i="14"/>
  <c r="T729" i="14"/>
  <c r="S729" i="14"/>
  <c r="R729" i="14"/>
  <c r="Q729" i="14"/>
  <c r="P729" i="14"/>
  <c r="O729" i="14"/>
  <c r="N729" i="14"/>
  <c r="M729" i="14"/>
  <c r="L729" i="14"/>
  <c r="K729" i="14"/>
  <c r="J729" i="14"/>
  <c r="I729" i="14"/>
  <c r="H729" i="14"/>
  <c r="G729" i="14"/>
  <c r="F729" i="14"/>
  <c r="E729" i="14"/>
  <c r="AP728" i="14"/>
  <c r="AO728" i="14"/>
  <c r="AN728" i="14"/>
  <c r="AM728" i="14"/>
  <c r="AL728" i="14"/>
  <c r="AK728" i="14"/>
  <c r="AJ728" i="14"/>
  <c r="AI728" i="14"/>
  <c r="AH728" i="14"/>
  <c r="AG728" i="14"/>
  <c r="AF728" i="14"/>
  <c r="AE728" i="14"/>
  <c r="AD728" i="14"/>
  <c r="AC728" i="14"/>
  <c r="AB728" i="14"/>
  <c r="AA728" i="14"/>
  <c r="Z728" i="14"/>
  <c r="Y728" i="14"/>
  <c r="X728" i="14"/>
  <c r="W728" i="14"/>
  <c r="V728" i="14"/>
  <c r="U728" i="14"/>
  <c r="T728" i="14"/>
  <c r="S728" i="14"/>
  <c r="R728" i="14"/>
  <c r="Q728" i="14"/>
  <c r="P728" i="14"/>
  <c r="O728" i="14"/>
  <c r="N728" i="14"/>
  <c r="M728" i="14"/>
  <c r="L728" i="14"/>
  <c r="K728" i="14"/>
  <c r="J728" i="14"/>
  <c r="I728" i="14"/>
  <c r="H728" i="14"/>
  <c r="G728" i="14"/>
  <c r="F728" i="14"/>
  <c r="E728" i="14"/>
  <c r="AP727" i="14"/>
  <c r="AO727" i="14"/>
  <c r="AN727" i="14"/>
  <c r="AM727" i="14"/>
  <c r="AL727" i="14"/>
  <c r="AK727" i="14"/>
  <c r="AJ727" i="14"/>
  <c r="AI727" i="14"/>
  <c r="AH727" i="14"/>
  <c r="AG727" i="14"/>
  <c r="AF727" i="14"/>
  <c r="AE727" i="14"/>
  <c r="AD727" i="14"/>
  <c r="AC727" i="14"/>
  <c r="AB727" i="14"/>
  <c r="AA727" i="14"/>
  <c r="Z727" i="14"/>
  <c r="Y727" i="14"/>
  <c r="X727" i="14"/>
  <c r="W727" i="14"/>
  <c r="V727" i="14"/>
  <c r="U727" i="14"/>
  <c r="T727" i="14"/>
  <c r="S727" i="14"/>
  <c r="R727" i="14"/>
  <c r="Q727" i="14"/>
  <c r="P727" i="14"/>
  <c r="O727" i="14"/>
  <c r="N727" i="14"/>
  <c r="M727" i="14"/>
  <c r="L727" i="14"/>
  <c r="K727" i="14"/>
  <c r="J727" i="14"/>
  <c r="I727" i="14"/>
  <c r="H727" i="14"/>
  <c r="G727" i="14"/>
  <c r="F727" i="14"/>
  <c r="E727" i="14"/>
  <c r="AP726" i="14"/>
  <c r="AO726" i="14"/>
  <c r="AN726" i="14"/>
  <c r="AM726" i="14"/>
  <c r="AL726" i="14"/>
  <c r="AK726" i="14"/>
  <c r="AJ726" i="14"/>
  <c r="AI726" i="14"/>
  <c r="AH726" i="14"/>
  <c r="AG726" i="14"/>
  <c r="AF726" i="14"/>
  <c r="AE726" i="14"/>
  <c r="AD726" i="14"/>
  <c r="AC726" i="14"/>
  <c r="AB726" i="14"/>
  <c r="AA726" i="14"/>
  <c r="Z726" i="14"/>
  <c r="Y726" i="14"/>
  <c r="X726" i="14"/>
  <c r="W726" i="14"/>
  <c r="V726" i="14"/>
  <c r="U726" i="14"/>
  <c r="T726" i="14"/>
  <c r="S726" i="14"/>
  <c r="R726" i="14"/>
  <c r="Q726" i="14"/>
  <c r="P726" i="14"/>
  <c r="O726" i="14"/>
  <c r="N726" i="14"/>
  <c r="M726" i="14"/>
  <c r="L726" i="14"/>
  <c r="K726" i="14"/>
  <c r="J726" i="14"/>
  <c r="I726" i="14"/>
  <c r="H726" i="14"/>
  <c r="G726" i="14"/>
  <c r="F726" i="14"/>
  <c r="E726" i="14"/>
  <c r="AP725" i="14"/>
  <c r="AO725" i="14"/>
  <c r="AN725" i="14"/>
  <c r="AM725" i="14"/>
  <c r="AL725" i="14"/>
  <c r="AK725" i="14"/>
  <c r="AJ725" i="14"/>
  <c r="AI725" i="14"/>
  <c r="AH725" i="14"/>
  <c r="AG725" i="14"/>
  <c r="AF725" i="14"/>
  <c r="AE725" i="14"/>
  <c r="AD725" i="14"/>
  <c r="AC725" i="14"/>
  <c r="AB725" i="14"/>
  <c r="AA725" i="14"/>
  <c r="Z725" i="14"/>
  <c r="Y725" i="14"/>
  <c r="X725" i="14"/>
  <c r="W725" i="14"/>
  <c r="V725" i="14"/>
  <c r="U725" i="14"/>
  <c r="T725" i="14"/>
  <c r="S725" i="14"/>
  <c r="R725" i="14"/>
  <c r="Q725" i="14"/>
  <c r="P725" i="14"/>
  <c r="O725" i="14"/>
  <c r="N725" i="14"/>
  <c r="M725" i="14"/>
  <c r="L725" i="14"/>
  <c r="K725" i="14"/>
  <c r="J725" i="14"/>
  <c r="I725" i="14"/>
  <c r="H725" i="14"/>
  <c r="G725" i="14"/>
  <c r="F725" i="14"/>
  <c r="E725" i="14"/>
  <c r="AP724" i="14"/>
  <c r="AO724" i="14"/>
  <c r="AN724" i="14"/>
  <c r="AM724" i="14"/>
  <c r="AL724" i="14"/>
  <c r="AK724" i="14"/>
  <c r="AJ724" i="14"/>
  <c r="AI724" i="14"/>
  <c r="AH724" i="14"/>
  <c r="AG724" i="14"/>
  <c r="AF724" i="14"/>
  <c r="AE724" i="14"/>
  <c r="AD724" i="14"/>
  <c r="AC724" i="14"/>
  <c r="AB724" i="14"/>
  <c r="AA724" i="14"/>
  <c r="Z724" i="14"/>
  <c r="Y724" i="14"/>
  <c r="X724" i="14"/>
  <c r="W724" i="14"/>
  <c r="V724" i="14"/>
  <c r="U724" i="14"/>
  <c r="T724" i="14"/>
  <c r="S724" i="14"/>
  <c r="R724" i="14"/>
  <c r="Q724" i="14"/>
  <c r="P724" i="14"/>
  <c r="O724" i="14"/>
  <c r="N724" i="14"/>
  <c r="M724" i="14"/>
  <c r="L724" i="14"/>
  <c r="K724" i="14"/>
  <c r="J724" i="14"/>
  <c r="I724" i="14"/>
  <c r="H724" i="14"/>
  <c r="G724" i="14"/>
  <c r="F724" i="14"/>
  <c r="E724" i="14"/>
  <c r="AP723" i="14"/>
  <c r="AQ84" i="15" s="1"/>
  <c r="AO723" i="14"/>
  <c r="AN723" i="14"/>
  <c r="AM723" i="14"/>
  <c r="AL723" i="14"/>
  <c r="AK723" i="14"/>
  <c r="AJ723" i="14"/>
  <c r="AI723" i="14"/>
  <c r="AJ84" i="15" s="1"/>
  <c r="AH723" i="14"/>
  <c r="AI84" i="15" s="1"/>
  <c r="AG723" i="14"/>
  <c r="AF723" i="14"/>
  <c r="AE723" i="14"/>
  <c r="AD723" i="14"/>
  <c r="AC723" i="14"/>
  <c r="AB723" i="14"/>
  <c r="AA723" i="14"/>
  <c r="AB84" i="15" s="1"/>
  <c r="Z723" i="14"/>
  <c r="AA84" i="15" s="1"/>
  <c r="Y723" i="14"/>
  <c r="X723" i="14"/>
  <c r="W723" i="14"/>
  <c r="V723" i="14"/>
  <c r="U723" i="14"/>
  <c r="T723" i="14"/>
  <c r="S723" i="14"/>
  <c r="T84" i="15" s="1"/>
  <c r="R723" i="14"/>
  <c r="S84" i="15" s="1"/>
  <c r="Q723" i="14"/>
  <c r="P723" i="14"/>
  <c r="O723" i="14"/>
  <c r="N723" i="14"/>
  <c r="M723" i="14"/>
  <c r="L723" i="14"/>
  <c r="K723" i="14"/>
  <c r="L84" i="15" s="1"/>
  <c r="J723" i="14"/>
  <c r="K84" i="15" s="1"/>
  <c r="I723" i="14"/>
  <c r="H723" i="14"/>
  <c r="G723" i="14"/>
  <c r="F723" i="14"/>
  <c r="E723" i="14"/>
  <c r="AP722" i="14"/>
  <c r="AQ63" i="15" s="1"/>
  <c r="AO722" i="14"/>
  <c r="AP63" i="15" s="1"/>
  <c r="AN722" i="14"/>
  <c r="AO63" i="15" s="1"/>
  <c r="AM722" i="14"/>
  <c r="AN63" i="15" s="1"/>
  <c r="AL722" i="14"/>
  <c r="AM63" i="15" s="1"/>
  <c r="AK722" i="14"/>
  <c r="AL63" i="15" s="1"/>
  <c r="AJ722" i="14"/>
  <c r="AK63" i="15" s="1"/>
  <c r="AI722" i="14"/>
  <c r="AJ63" i="15" s="1"/>
  <c r="AH722" i="14"/>
  <c r="AI63" i="15" s="1"/>
  <c r="AG722" i="14"/>
  <c r="AH63" i="15" s="1"/>
  <c r="AF722" i="14"/>
  <c r="AG63" i="15" s="1"/>
  <c r="AE722" i="14"/>
  <c r="AF63" i="15" s="1"/>
  <c r="AD722" i="14"/>
  <c r="AE63" i="15" s="1"/>
  <c r="AC722" i="14"/>
  <c r="AD63" i="15" s="1"/>
  <c r="AB722" i="14"/>
  <c r="AC63" i="15" s="1"/>
  <c r="AA722" i="14"/>
  <c r="AB63" i="15" s="1"/>
  <c r="Z722" i="14"/>
  <c r="AA63" i="15" s="1"/>
  <c r="Y722" i="14"/>
  <c r="Z63" i="15" s="1"/>
  <c r="X722" i="14"/>
  <c r="Y63" i="15" s="1"/>
  <c r="W722" i="14"/>
  <c r="X63" i="15" s="1"/>
  <c r="V722" i="14"/>
  <c r="W63" i="15" s="1"/>
  <c r="U722" i="14"/>
  <c r="V63" i="15" s="1"/>
  <c r="T722" i="14"/>
  <c r="U63" i="15" s="1"/>
  <c r="S722" i="14"/>
  <c r="T63" i="15" s="1"/>
  <c r="R722" i="14"/>
  <c r="S63" i="15" s="1"/>
  <c r="Q722" i="14"/>
  <c r="R63" i="15" s="1"/>
  <c r="P722" i="14"/>
  <c r="Q63" i="15" s="1"/>
  <c r="O722" i="14"/>
  <c r="P63" i="15" s="1"/>
  <c r="N722" i="14"/>
  <c r="O63" i="15" s="1"/>
  <c r="M722" i="14"/>
  <c r="N63" i="15" s="1"/>
  <c r="L722" i="14"/>
  <c r="M63" i="15" s="1"/>
  <c r="K722" i="14"/>
  <c r="L63" i="15" s="1"/>
  <c r="J722" i="14"/>
  <c r="K63" i="15" s="1"/>
  <c r="I722" i="14"/>
  <c r="J63" i="15" s="1"/>
  <c r="H722" i="14"/>
  <c r="I63" i="15" s="1"/>
  <c r="G722" i="14"/>
  <c r="H63" i="15" s="1"/>
  <c r="F722" i="14"/>
  <c r="G63" i="15" s="1"/>
  <c r="E722" i="14"/>
  <c r="F63" i="15" s="1"/>
  <c r="D775" i="6"/>
  <c r="D720" i="6"/>
  <c r="D665" i="6"/>
  <c r="AP827" i="6"/>
  <c r="AO827" i="6"/>
  <c r="AN827" i="6"/>
  <c r="AM827" i="6"/>
  <c r="AL827" i="6"/>
  <c r="AK827" i="6"/>
  <c r="AJ827" i="6"/>
  <c r="AI827" i="6"/>
  <c r="AH827" i="6"/>
  <c r="AG827" i="6"/>
  <c r="AF827" i="6"/>
  <c r="AE827" i="6"/>
  <c r="AD827" i="6"/>
  <c r="AC827" i="6"/>
  <c r="AB827" i="6"/>
  <c r="AA827" i="6"/>
  <c r="Z827" i="6"/>
  <c r="Y827" i="6"/>
  <c r="X827" i="6"/>
  <c r="W827" i="6"/>
  <c r="V827" i="6"/>
  <c r="U827" i="6"/>
  <c r="T827" i="6"/>
  <c r="S827" i="6"/>
  <c r="R827" i="6"/>
  <c r="Q827" i="6"/>
  <c r="P827" i="6"/>
  <c r="O827" i="6"/>
  <c r="N827" i="6"/>
  <c r="M827" i="6"/>
  <c r="L827" i="6"/>
  <c r="K827" i="6"/>
  <c r="J827" i="6"/>
  <c r="I827" i="6"/>
  <c r="H827" i="6"/>
  <c r="G827" i="6"/>
  <c r="F827" i="6"/>
  <c r="E827" i="6"/>
  <c r="D827" i="6"/>
  <c r="AP772" i="6"/>
  <c r="AO772" i="6"/>
  <c r="AN772" i="6"/>
  <c r="AM772" i="6"/>
  <c r="AL772" i="6"/>
  <c r="AK772" i="6"/>
  <c r="AJ772" i="6"/>
  <c r="AI772" i="6"/>
  <c r="AH772" i="6"/>
  <c r="AG772" i="6"/>
  <c r="AF772" i="6"/>
  <c r="AE772" i="6"/>
  <c r="AD772" i="6"/>
  <c r="AC772" i="6"/>
  <c r="AB772" i="6"/>
  <c r="AA772" i="6"/>
  <c r="Z772" i="6"/>
  <c r="Y772" i="6"/>
  <c r="X772" i="6"/>
  <c r="W772" i="6"/>
  <c r="V772" i="6"/>
  <c r="U772" i="6"/>
  <c r="T772" i="6"/>
  <c r="S772" i="6"/>
  <c r="R772" i="6"/>
  <c r="Q772" i="6"/>
  <c r="P772" i="6"/>
  <c r="O772" i="6"/>
  <c r="N772" i="6"/>
  <c r="M772" i="6"/>
  <c r="L772" i="6"/>
  <c r="K772" i="6"/>
  <c r="J772" i="6"/>
  <c r="I772" i="6"/>
  <c r="H772" i="6"/>
  <c r="G772" i="6"/>
  <c r="F772" i="6"/>
  <c r="E772" i="6"/>
  <c r="D772" i="6"/>
  <c r="AP717" i="6"/>
  <c r="AO717" i="6"/>
  <c r="AN717" i="6"/>
  <c r="AM717" i="6"/>
  <c r="AL717" i="6"/>
  <c r="AK717" i="6"/>
  <c r="AJ717" i="6"/>
  <c r="AI717" i="6"/>
  <c r="AH717" i="6"/>
  <c r="AG717" i="6"/>
  <c r="AF717" i="6"/>
  <c r="AE717" i="6"/>
  <c r="AD717" i="6"/>
  <c r="AC717" i="6"/>
  <c r="AB717" i="6"/>
  <c r="AA717" i="6"/>
  <c r="Z717" i="6"/>
  <c r="Y717" i="6"/>
  <c r="X717" i="6"/>
  <c r="W717" i="6"/>
  <c r="V717" i="6"/>
  <c r="U717" i="6"/>
  <c r="T717" i="6"/>
  <c r="S717" i="6"/>
  <c r="R717" i="6"/>
  <c r="Q717" i="6"/>
  <c r="P717" i="6"/>
  <c r="O717" i="6"/>
  <c r="N717" i="6"/>
  <c r="M717" i="6"/>
  <c r="L717" i="6"/>
  <c r="K717" i="6"/>
  <c r="J717" i="6"/>
  <c r="I717" i="6"/>
  <c r="H717" i="6"/>
  <c r="G717" i="6"/>
  <c r="F717" i="6"/>
  <c r="E717" i="6"/>
  <c r="D717" i="6"/>
  <c r="G85" i="15" l="1"/>
  <c r="O85" i="15"/>
  <c r="W85" i="15"/>
  <c r="AE85" i="15"/>
  <c r="AM85" i="15"/>
  <c r="M86" i="15"/>
  <c r="U86" i="15"/>
  <c r="AC86" i="15"/>
  <c r="AK86" i="15"/>
  <c r="J84" i="15"/>
  <c r="R84" i="15"/>
  <c r="Z84" i="15"/>
  <c r="AH84" i="15"/>
  <c r="AP84" i="15"/>
  <c r="H85" i="15"/>
  <c r="P85" i="15"/>
  <c r="X85" i="15"/>
  <c r="AF85" i="15"/>
  <c r="AN85" i="15"/>
  <c r="F86" i="15"/>
  <c r="N86" i="15"/>
  <c r="V86" i="15"/>
  <c r="AD86" i="15"/>
  <c r="AL86" i="15"/>
  <c r="K85" i="15"/>
  <c r="AQ85" i="15"/>
  <c r="I86" i="15"/>
  <c r="AG86" i="15"/>
  <c r="N84" i="15"/>
  <c r="V84" i="15"/>
  <c r="AD84" i="15"/>
  <c r="AL84" i="15"/>
  <c r="L85" i="15"/>
  <c r="T85" i="15"/>
  <c r="AB85" i="15"/>
  <c r="AJ85" i="15"/>
  <c r="J86" i="15"/>
  <c r="R86" i="15"/>
  <c r="Z86" i="15"/>
  <c r="AH86" i="15"/>
  <c r="AP86" i="15"/>
  <c r="E74" i="15"/>
  <c r="D88" i="15"/>
  <c r="L105" i="15" s="1"/>
  <c r="AA85" i="15"/>
  <c r="M106" i="15"/>
  <c r="Q86" i="15"/>
  <c r="AO86" i="15"/>
  <c r="F84" i="15"/>
  <c r="G84" i="15"/>
  <c r="O84" i="15"/>
  <c r="W84" i="15"/>
  <c r="AE84" i="15"/>
  <c r="AM84" i="15"/>
  <c r="M85" i="15"/>
  <c r="U85" i="15"/>
  <c r="AC85" i="15"/>
  <c r="AK85" i="15"/>
  <c r="AC107" i="15"/>
  <c r="S85" i="15"/>
  <c r="AI85" i="15"/>
  <c r="Y86" i="15"/>
  <c r="H84" i="15"/>
  <c r="P84" i="15"/>
  <c r="X84" i="15"/>
  <c r="AF84" i="15"/>
  <c r="AN84" i="15"/>
  <c r="L86" i="15"/>
  <c r="T86" i="15"/>
  <c r="AB86" i="15"/>
  <c r="AJ86" i="15"/>
  <c r="AC774" i="14"/>
  <c r="F774" i="14"/>
  <c r="N774" i="14"/>
  <c r="V774" i="14"/>
  <c r="AD774" i="14"/>
  <c r="AL774" i="14"/>
  <c r="G774" i="14"/>
  <c r="O774" i="14"/>
  <c r="W774" i="14"/>
  <c r="AE774" i="14"/>
  <c r="AM774" i="14"/>
  <c r="E774" i="14"/>
  <c r="AK774" i="14"/>
  <c r="H774" i="14"/>
  <c r="AF774" i="14"/>
  <c r="AG774" i="14"/>
  <c r="J774" i="14"/>
  <c r="R774" i="14"/>
  <c r="Z774" i="14"/>
  <c r="AH774" i="14"/>
  <c r="AP774" i="14"/>
  <c r="U774" i="14"/>
  <c r="P774" i="14"/>
  <c r="AN774" i="14"/>
  <c r="Q774" i="14"/>
  <c r="AO774" i="14"/>
  <c r="K774" i="14"/>
  <c r="S774" i="14"/>
  <c r="AA774" i="14"/>
  <c r="AI774" i="14"/>
  <c r="M774" i="14"/>
  <c r="X774" i="14"/>
  <c r="I774" i="14"/>
  <c r="Y774" i="14"/>
  <c r="L774" i="14"/>
  <c r="T774" i="14"/>
  <c r="AB774" i="14"/>
  <c r="AJ774" i="14"/>
  <c r="N829" i="14"/>
  <c r="G829" i="14"/>
  <c r="O829" i="14"/>
  <c r="W829" i="14"/>
  <c r="AE829" i="14"/>
  <c r="AM829" i="14"/>
  <c r="H829" i="14"/>
  <c r="P829" i="14"/>
  <c r="X829" i="14"/>
  <c r="AF829" i="14"/>
  <c r="AN829" i="14"/>
  <c r="AL829" i="14"/>
  <c r="Y829" i="14"/>
  <c r="R829" i="14"/>
  <c r="AP829" i="14"/>
  <c r="K829" i="14"/>
  <c r="S829" i="14"/>
  <c r="AA829" i="14"/>
  <c r="AI829" i="14"/>
  <c r="V829" i="14"/>
  <c r="Q829" i="14"/>
  <c r="AO829" i="14"/>
  <c r="J829" i="14"/>
  <c r="AH829" i="14"/>
  <c r="L829" i="14"/>
  <c r="AB829" i="14"/>
  <c r="AJ829" i="14"/>
  <c r="F829" i="14"/>
  <c r="AD829" i="14"/>
  <c r="I829" i="14"/>
  <c r="AG829" i="14"/>
  <c r="Z829" i="14"/>
  <c r="T829" i="14"/>
  <c r="E829" i="14"/>
  <c r="M829" i="14"/>
  <c r="U829" i="14"/>
  <c r="AC829" i="14"/>
  <c r="AK829" i="14"/>
  <c r="W884" i="14"/>
  <c r="AM884" i="14"/>
  <c r="H884" i="14"/>
  <c r="P884" i="14"/>
  <c r="X884" i="14"/>
  <c r="AF884" i="14"/>
  <c r="AN884" i="14"/>
  <c r="I884" i="14"/>
  <c r="Q884" i="14"/>
  <c r="Y884" i="14"/>
  <c r="AG884" i="14"/>
  <c r="AO884" i="14"/>
  <c r="AE884" i="14"/>
  <c r="Z884" i="14"/>
  <c r="S884" i="14"/>
  <c r="L884" i="14"/>
  <c r="T884" i="14"/>
  <c r="AB884" i="14"/>
  <c r="AJ884" i="14"/>
  <c r="G884" i="14"/>
  <c r="J884" i="14"/>
  <c r="AH884" i="14"/>
  <c r="K884" i="14"/>
  <c r="AI884" i="14"/>
  <c r="E884" i="14"/>
  <c r="M884" i="14"/>
  <c r="U884" i="14"/>
  <c r="AC884" i="14"/>
  <c r="AK884" i="14"/>
  <c r="O884" i="14"/>
  <c r="R884" i="14"/>
  <c r="AP884" i="14"/>
  <c r="AA884" i="14"/>
  <c r="F884" i="14"/>
  <c r="N884" i="14"/>
  <c r="V884" i="14"/>
  <c r="AD884" i="14"/>
  <c r="AL884" i="14"/>
  <c r="J881" i="14"/>
  <c r="R881" i="14"/>
  <c r="Z881" i="14"/>
  <c r="K1113" i="15"/>
  <c r="S1113" i="15"/>
  <c r="AA1113" i="15"/>
  <c r="AI1113" i="15"/>
  <c r="AQ1113" i="15"/>
  <c r="AQ86" i="15"/>
  <c r="AJ1113" i="15"/>
  <c r="G1113" i="15"/>
  <c r="O1113" i="15"/>
  <c r="W1113" i="15"/>
  <c r="AE1113" i="15"/>
  <c r="AM1113" i="15"/>
  <c r="AK1113" i="15"/>
  <c r="T1113" i="15"/>
  <c r="U1113" i="15"/>
  <c r="F1113" i="15"/>
  <c r="N1113" i="15"/>
  <c r="V1113" i="15"/>
  <c r="AD1113" i="15"/>
  <c r="AL1113" i="15"/>
  <c r="G1114" i="15"/>
  <c r="O1114" i="15"/>
  <c r="W1114" i="15"/>
  <c r="AE1114" i="15"/>
  <c r="AM1114" i="15"/>
  <c r="H1115" i="15"/>
  <c r="P1115" i="15"/>
  <c r="X1115" i="15"/>
  <c r="AF1115" i="15"/>
  <c r="AN1115" i="15"/>
  <c r="H1113" i="15"/>
  <c r="P1113" i="15"/>
  <c r="X1113" i="15"/>
  <c r="AF1113" i="15"/>
  <c r="AN1113" i="15"/>
  <c r="I1114" i="15"/>
  <c r="Q1114" i="15"/>
  <c r="Y1114" i="15"/>
  <c r="AG1114" i="15"/>
  <c r="AO1114" i="15"/>
  <c r="J1115" i="15"/>
  <c r="R1115" i="15"/>
  <c r="Z1115" i="15"/>
  <c r="AH1115" i="15"/>
  <c r="AP1115" i="15"/>
  <c r="E1103" i="15"/>
  <c r="I1113" i="15"/>
  <c r="Q1113" i="15"/>
  <c r="Y1113" i="15"/>
  <c r="AG1113" i="15"/>
  <c r="AO1113" i="15"/>
  <c r="J1114" i="15"/>
  <c r="R1114" i="15"/>
  <c r="Z1114" i="15"/>
  <c r="AH1114" i="15"/>
  <c r="AP1114" i="15"/>
  <c r="K1115" i="15"/>
  <c r="S1115" i="15"/>
  <c r="AA1115" i="15"/>
  <c r="AI1115" i="15"/>
  <c r="AQ1115" i="15"/>
  <c r="J1113" i="15"/>
  <c r="R1113" i="15"/>
  <c r="Z1113" i="15"/>
  <c r="AH1113" i="15"/>
  <c r="AP1113" i="15"/>
  <c r="K1114" i="15"/>
  <c r="S1114" i="15"/>
  <c r="AA1114" i="15"/>
  <c r="AI1114" i="15"/>
  <c r="AQ1114" i="15"/>
  <c r="L1115" i="15"/>
  <c r="T1115" i="15"/>
  <c r="AB1115" i="15"/>
  <c r="V1092" i="15"/>
  <c r="AE1093" i="15"/>
  <c r="H1094" i="15"/>
  <c r="P1094" i="15"/>
  <c r="X1094" i="15"/>
  <c r="AF1094" i="15"/>
  <c r="AN1094" i="15"/>
  <c r="H1092" i="15"/>
  <c r="P1092" i="15"/>
  <c r="X1092" i="15"/>
  <c r="AG1093" i="15"/>
  <c r="AO1093" i="15"/>
  <c r="J1094" i="15"/>
  <c r="R1094" i="15"/>
  <c r="Z1094" i="15"/>
  <c r="AH1094" i="15"/>
  <c r="AP1094" i="15"/>
  <c r="E1082" i="15"/>
  <c r="I1092" i="15"/>
  <c r="Q1092" i="15"/>
  <c r="Y1092" i="15"/>
  <c r="K1094" i="15"/>
  <c r="S1094" i="15"/>
  <c r="AA1094" i="15"/>
  <c r="AI1094" i="15"/>
  <c r="AQ1094" i="15"/>
  <c r="Z1092" i="15"/>
  <c r="AH1092" i="15"/>
  <c r="AP1092" i="15"/>
  <c r="AI1093" i="15"/>
  <c r="AQ1093" i="15"/>
  <c r="L1094" i="15"/>
  <c r="T1094" i="15"/>
  <c r="AB1094" i="15"/>
  <c r="AM106" i="15"/>
  <c r="X105" i="15"/>
  <c r="F106" i="15"/>
  <c r="AC106" i="15"/>
  <c r="P107" i="15"/>
  <c r="O105" i="15"/>
  <c r="AA105" i="15"/>
  <c r="AK105" i="15"/>
  <c r="G106" i="15"/>
  <c r="S106" i="15"/>
  <c r="AD106" i="15"/>
  <c r="AQ106" i="15"/>
  <c r="R107" i="15"/>
  <c r="AQ107" i="15"/>
  <c r="AI107" i="15"/>
  <c r="AA107" i="15"/>
  <c r="S107" i="15"/>
  <c r="K107" i="15"/>
  <c r="AP106" i="15"/>
  <c r="AH106" i="15"/>
  <c r="Z106" i="15"/>
  <c r="R106" i="15"/>
  <c r="J106" i="15"/>
  <c r="AO105" i="15"/>
  <c r="AG105" i="15"/>
  <c r="Y105" i="15"/>
  <c r="Q105" i="15"/>
  <c r="I105" i="15"/>
  <c r="AH107" i="15"/>
  <c r="Y107" i="15"/>
  <c r="AP107" i="15"/>
  <c r="AG107" i="15"/>
  <c r="X107" i="15"/>
  <c r="O107" i="15"/>
  <c r="F107" i="15"/>
  <c r="AJ106" i="15"/>
  <c r="AA106" i="15"/>
  <c r="Q106" i="15"/>
  <c r="AM107" i="15"/>
  <c r="AD107" i="15"/>
  <c r="U107" i="15"/>
  <c r="L107" i="15"/>
  <c r="AO106" i="15"/>
  <c r="AF106" i="15"/>
  <c r="W106" i="15"/>
  <c r="N106" i="15"/>
  <c r="AI105" i="15"/>
  <c r="Z105" i="15"/>
  <c r="P105" i="15"/>
  <c r="G105" i="15"/>
  <c r="AJ107" i="15"/>
  <c r="Z107" i="15"/>
  <c r="Q107" i="15"/>
  <c r="H107" i="15"/>
  <c r="W105" i="15"/>
  <c r="O106" i="15"/>
  <c r="AE107" i="15"/>
  <c r="N105" i="15"/>
  <c r="AJ105" i="15"/>
  <c r="P106" i="15"/>
  <c r="AN106" i="15"/>
  <c r="AF107" i="15"/>
  <c r="F105" i="15"/>
  <c r="R105" i="15"/>
  <c r="AB105" i="15"/>
  <c r="AL105" i="15"/>
  <c r="H106" i="15"/>
  <c r="T106" i="15"/>
  <c r="AE106" i="15"/>
  <c r="T107" i="15"/>
  <c r="AL107" i="15"/>
  <c r="M105" i="15"/>
  <c r="N107" i="15"/>
  <c r="E95" i="15"/>
  <c r="S105" i="15"/>
  <c r="AM105" i="15"/>
  <c r="AG106" i="15"/>
  <c r="V107" i="15"/>
  <c r="J105" i="15"/>
  <c r="T105" i="15"/>
  <c r="AD105" i="15"/>
  <c r="AN105" i="15"/>
  <c r="K106" i="15"/>
  <c r="V106" i="15"/>
  <c r="AI106" i="15"/>
  <c r="I107" i="15"/>
  <c r="W107" i="15"/>
  <c r="AO107" i="15"/>
  <c r="AH105" i="15"/>
  <c r="AB106" i="15"/>
  <c r="H105" i="15"/>
  <c r="AC105" i="15"/>
  <c r="I106" i="15"/>
  <c r="U106" i="15"/>
  <c r="G107" i="15"/>
  <c r="AN107" i="15"/>
  <c r="K105" i="15"/>
  <c r="U105" i="15"/>
  <c r="AE105" i="15"/>
  <c r="AP105" i="15"/>
  <c r="L106" i="15"/>
  <c r="X106" i="15"/>
  <c r="AK106" i="15"/>
  <c r="J107" i="15"/>
  <c r="AB107" i="15"/>
  <c r="M84" i="15"/>
  <c r="U84" i="15"/>
  <c r="AC84" i="15"/>
  <c r="AK84" i="15"/>
  <c r="F85" i="15"/>
  <c r="N85" i="15"/>
  <c r="V85" i="15"/>
  <c r="AD85" i="15"/>
  <c r="AL85" i="15"/>
  <c r="G86" i="15"/>
  <c r="O86" i="15"/>
  <c r="W86" i="15"/>
  <c r="AE86" i="15"/>
  <c r="AM86" i="15"/>
  <c r="I84" i="15"/>
  <c r="Q84" i="15"/>
  <c r="Y84" i="15"/>
  <c r="AG84" i="15"/>
  <c r="AO84" i="15"/>
  <c r="J85" i="15"/>
  <c r="R85" i="15"/>
  <c r="Z85" i="15"/>
  <c r="AH85" i="15"/>
  <c r="AP85" i="15"/>
  <c r="K86" i="15"/>
  <c r="S86" i="15"/>
  <c r="AA86" i="15"/>
  <c r="AI86" i="15"/>
  <c r="AP881" i="14"/>
  <c r="AH881" i="14"/>
  <c r="K65" i="15"/>
  <c r="S65" i="15"/>
  <c r="AA65" i="15"/>
  <c r="AI65" i="15"/>
  <c r="AQ65" i="15"/>
  <c r="I826" i="14"/>
  <c r="J1093" i="15" s="1"/>
  <c r="Q826" i="14"/>
  <c r="R1093" i="15" s="1"/>
  <c r="Y826" i="14"/>
  <c r="Z1093" i="15" s="1"/>
  <c r="AG826" i="14"/>
  <c r="AH1093" i="15" s="1"/>
  <c r="AO826" i="14"/>
  <c r="AP1093" i="15" s="1"/>
  <c r="K826" i="14"/>
  <c r="L1093" i="15" s="1"/>
  <c r="S826" i="14"/>
  <c r="T1093" i="15" s="1"/>
  <c r="AA826" i="14"/>
  <c r="AB1093" i="15" s="1"/>
  <c r="AI826" i="14"/>
  <c r="AJ1093" i="15" s="1"/>
  <c r="T826" i="14"/>
  <c r="U1093" i="15" s="1"/>
  <c r="F826" i="14"/>
  <c r="G1093" i="15" s="1"/>
  <c r="AD826" i="14"/>
  <c r="L826" i="14"/>
  <c r="M1093" i="15" s="1"/>
  <c r="AJ826" i="14"/>
  <c r="AK1093" i="15" s="1"/>
  <c r="V826" i="14"/>
  <c r="W1093" i="15" s="1"/>
  <c r="AB826" i="14"/>
  <c r="AC1093" i="15" s="1"/>
  <c r="N826" i="14"/>
  <c r="O1093" i="15" s="1"/>
  <c r="AL826" i="14"/>
  <c r="AM1093" i="15" s="1"/>
  <c r="AN771" i="14"/>
  <c r="AO1092" i="15" s="1"/>
  <c r="H771" i="14"/>
  <c r="P771" i="14"/>
  <c r="AI881" i="14"/>
  <c r="AC881" i="14"/>
  <c r="T881" i="14"/>
  <c r="K881" i="14"/>
  <c r="E881" i="14"/>
  <c r="AK881" i="14"/>
  <c r="L881" i="14"/>
  <c r="F881" i="14"/>
  <c r="N881" i="14"/>
  <c r="V881" i="14"/>
  <c r="AD881" i="14"/>
  <c r="AL881" i="14"/>
  <c r="H881" i="14"/>
  <c r="P881" i="14"/>
  <c r="X881" i="14"/>
  <c r="AF881" i="14"/>
  <c r="AN881" i="14"/>
  <c r="AA881" i="14"/>
  <c r="U881" i="14"/>
  <c r="AJ881" i="14"/>
  <c r="G881" i="14"/>
  <c r="O881" i="14"/>
  <c r="W881" i="14"/>
  <c r="AE881" i="14"/>
  <c r="AM881" i="14"/>
  <c r="I881" i="14"/>
  <c r="Q881" i="14"/>
  <c r="Y881" i="14"/>
  <c r="AG881" i="14"/>
  <c r="AO881" i="14"/>
  <c r="S881" i="14"/>
  <c r="M881" i="14"/>
  <c r="AB881" i="14"/>
  <c r="F771" i="14"/>
  <c r="G1092" i="15" s="1"/>
  <c r="N771" i="14"/>
  <c r="O1092" i="15" s="1"/>
  <c r="V771" i="14"/>
  <c r="W1092" i="15" s="1"/>
  <c r="AD771" i="14"/>
  <c r="AE1092" i="15" s="1"/>
  <c r="AL771" i="14"/>
  <c r="AM1092" i="15" s="1"/>
  <c r="G771" i="14"/>
  <c r="O771" i="14"/>
  <c r="W771" i="14"/>
  <c r="AE771" i="14"/>
  <c r="AF1092" i="15" s="1"/>
  <c r="AM771" i="14"/>
  <c r="AN1092" i="15" s="1"/>
  <c r="I771" i="14"/>
  <c r="J1092" i="15" s="1"/>
  <c r="Q771" i="14"/>
  <c r="R1092" i="15" s="1"/>
  <c r="Y771" i="14"/>
  <c r="AG771" i="14"/>
  <c r="AO771" i="14"/>
  <c r="X771" i="14"/>
  <c r="J771" i="14"/>
  <c r="K1092" i="15" s="1"/>
  <c r="R771" i="14"/>
  <c r="S1092" i="15" s="1"/>
  <c r="Z771" i="14"/>
  <c r="AA1092" i="15" s="1"/>
  <c r="AH771" i="14"/>
  <c r="AI1092" i="15" s="1"/>
  <c r="AP771" i="14"/>
  <c r="AQ1092" i="15" s="1"/>
  <c r="L771" i="14"/>
  <c r="M1092" i="15" s="1"/>
  <c r="T771" i="14"/>
  <c r="U1092" i="15" s="1"/>
  <c r="AB771" i="14"/>
  <c r="AC1092" i="15" s="1"/>
  <c r="AJ771" i="14"/>
  <c r="AK1092" i="15" s="1"/>
  <c r="AF771" i="14"/>
  <c r="AG1092" i="15" s="1"/>
  <c r="S771" i="14"/>
  <c r="T1092" i="15" s="1"/>
  <c r="AI771" i="14"/>
  <c r="AJ1092" i="15" s="1"/>
  <c r="E771" i="14"/>
  <c r="F1092" i="15" s="1"/>
  <c r="U771" i="14"/>
  <c r="AC771" i="14"/>
  <c r="AD1092" i="15" s="1"/>
  <c r="K771" i="14"/>
  <c r="L1092" i="15" s="1"/>
  <c r="AA771" i="14"/>
  <c r="AB1092" i="15" s="1"/>
  <c r="M771" i="14"/>
  <c r="N1092" i="15" s="1"/>
  <c r="AK771" i="14"/>
  <c r="AL1092" i="15" s="1"/>
  <c r="J826" i="14"/>
  <c r="K1093" i="15" s="1"/>
  <c r="R826" i="14"/>
  <c r="S1093" i="15" s="1"/>
  <c r="Z826" i="14"/>
  <c r="AA1093" i="15" s="1"/>
  <c r="AH826" i="14"/>
  <c r="AP826" i="14"/>
  <c r="E826" i="14"/>
  <c r="F1093" i="15" s="1"/>
  <c r="AK826" i="14"/>
  <c r="AL1093" i="15" s="1"/>
  <c r="W826" i="14"/>
  <c r="X1093" i="15" s="1"/>
  <c r="U826" i="14"/>
  <c r="V1093" i="15" s="1"/>
  <c r="G826" i="14"/>
  <c r="H1093" i="15" s="1"/>
  <c r="AM826" i="14"/>
  <c r="AN1093" i="15" s="1"/>
  <c r="M826" i="14"/>
  <c r="N1093" i="15" s="1"/>
  <c r="AC826" i="14"/>
  <c r="AD1093" i="15" s="1"/>
  <c r="O826" i="14"/>
  <c r="P1093" i="15" s="1"/>
  <c r="AE826" i="14"/>
  <c r="AF1093" i="15" s="1"/>
  <c r="H826" i="14"/>
  <c r="I1093" i="15" s="1"/>
  <c r="P826" i="14"/>
  <c r="Q1093" i="15" s="1"/>
  <c r="X826" i="14"/>
  <c r="Y1093" i="15" s="1"/>
  <c r="AF826" i="14"/>
  <c r="AN826" i="14"/>
  <c r="AL106" i="15" l="1"/>
  <c r="V105" i="15"/>
  <c r="AF105" i="15"/>
  <c r="AQ105" i="15"/>
  <c r="M107" i="15"/>
  <c r="B88" i="15"/>
  <c r="D109" i="15"/>
  <c r="AK107" i="15"/>
  <c r="Y106" i="15"/>
  <c r="AE127" i="15" l="1"/>
  <c r="O127" i="15"/>
  <c r="AO128" i="15"/>
  <c r="P127" i="15"/>
  <c r="AE128" i="15"/>
  <c r="F127" i="15"/>
  <c r="V128" i="15"/>
  <c r="AB126" i="15"/>
  <c r="AB127" i="15"/>
  <c r="AQ128" i="15"/>
  <c r="Z128" i="15"/>
  <c r="S128" i="15"/>
  <c r="L128" i="15"/>
  <c r="Z127" i="15"/>
  <c r="N128" i="15"/>
  <c r="T127" i="15"/>
  <c r="J128" i="15"/>
  <c r="AM127" i="15"/>
  <c r="R128" i="15"/>
  <c r="AJ128" i="15"/>
  <c r="AG128" i="15"/>
  <c r="H127" i="15"/>
  <c r="W128" i="15"/>
  <c r="AK126" i="15"/>
  <c r="T126" i="15"/>
  <c r="AA128" i="15"/>
  <c r="AQ127" i="15"/>
  <c r="I126" i="15"/>
  <c r="AG126" i="15"/>
  <c r="Y128" i="15"/>
  <c r="AM126" i="15"/>
  <c r="O128" i="15"/>
  <c r="AC126" i="15"/>
  <c r="F128" i="15"/>
  <c r="L126" i="15"/>
  <c r="L127" i="15"/>
  <c r="K128" i="15"/>
  <c r="AH127" i="15"/>
  <c r="AA127" i="15"/>
  <c r="W127" i="15"/>
  <c r="E116" i="15"/>
  <c r="AP127" i="15"/>
  <c r="AH126" i="15"/>
  <c r="AF127" i="15"/>
  <c r="G126" i="15"/>
  <c r="V127" i="15"/>
  <c r="AL128" i="15"/>
  <c r="M127" i="15"/>
  <c r="M128" i="15"/>
  <c r="S126" i="15"/>
  <c r="N126" i="15"/>
  <c r="J126" i="15"/>
  <c r="F126" i="15"/>
  <c r="B109" i="15"/>
  <c r="H126" i="15"/>
  <c r="I127" i="15"/>
  <c r="I128" i="15"/>
  <c r="AL127" i="15"/>
  <c r="AC127" i="15"/>
  <c r="AI126" i="15"/>
  <c r="AP126" i="15"/>
  <c r="AF126" i="15"/>
  <c r="AN126" i="15"/>
  <c r="X126" i="15"/>
  <c r="X127" i="15"/>
  <c r="AJ126" i="15"/>
  <c r="AI128" i="15"/>
  <c r="H128" i="15"/>
  <c r="AE126" i="15"/>
  <c r="U126" i="15"/>
  <c r="AI127" i="15"/>
  <c r="K127" i="15"/>
  <c r="AH128" i="15"/>
  <c r="AL126" i="15"/>
  <c r="V126" i="15"/>
  <c r="AO127" i="15"/>
  <c r="AG127" i="15"/>
  <c r="AF128" i="15"/>
  <c r="AN127" i="15"/>
  <c r="AD127" i="15"/>
  <c r="U127" i="15"/>
  <c r="AA126" i="15"/>
  <c r="Z126" i="15"/>
  <c r="P126" i="15"/>
  <c r="N127" i="15"/>
  <c r="K126" i="15"/>
  <c r="T128" i="15"/>
  <c r="AO126" i="15"/>
  <c r="J127" i="15"/>
  <c r="Y126" i="15"/>
  <c r="AK128" i="15"/>
  <c r="W126" i="15"/>
  <c r="M126" i="15"/>
  <c r="D130" i="15"/>
  <c r="Q126" i="15"/>
  <c r="AC128" i="15"/>
  <c r="AD126" i="15"/>
  <c r="P128" i="15"/>
  <c r="Y127" i="15"/>
  <c r="AM128" i="15"/>
  <c r="AD128" i="15"/>
  <c r="AJ127" i="15"/>
  <c r="AP128" i="15"/>
  <c r="AB128" i="15"/>
  <c r="X128" i="15"/>
  <c r="AN128" i="15"/>
  <c r="R126" i="15"/>
  <c r="Q128" i="15"/>
  <c r="G128" i="15"/>
  <c r="AK127" i="15"/>
  <c r="AQ126" i="15"/>
  <c r="R127" i="15"/>
  <c r="G127" i="15"/>
  <c r="S127" i="15"/>
  <c r="O126" i="15"/>
  <c r="U128" i="15"/>
  <c r="Q127" i="15"/>
  <c r="AS55" i="15"/>
  <c r="AS56" i="15"/>
  <c r="AS57" i="15"/>
  <c r="AS14" i="15"/>
  <c r="AS15" i="15"/>
  <c r="AS16" i="15"/>
  <c r="AP553" i="14"/>
  <c r="AQ1107" i="15" s="1"/>
  <c r="AO553" i="14"/>
  <c r="AP1107" i="15" s="1"/>
  <c r="AN553" i="14"/>
  <c r="AO1107" i="15" s="1"/>
  <c r="AM553" i="14"/>
  <c r="AN1107" i="15" s="1"/>
  <c r="AL553" i="14"/>
  <c r="AM1107" i="15" s="1"/>
  <c r="AK553" i="14"/>
  <c r="AL1107" i="15" s="1"/>
  <c r="AJ553" i="14"/>
  <c r="AK1107" i="15" s="1"/>
  <c r="AI553" i="14"/>
  <c r="AJ1107" i="15" s="1"/>
  <c r="AH553" i="14"/>
  <c r="AI1107" i="15" s="1"/>
  <c r="AG553" i="14"/>
  <c r="AH1107" i="15" s="1"/>
  <c r="AF553" i="14"/>
  <c r="AG1107" i="15" s="1"/>
  <c r="AE553" i="14"/>
  <c r="AF1107" i="15" s="1"/>
  <c r="AD553" i="14"/>
  <c r="AE1107" i="15" s="1"/>
  <c r="AC553" i="14"/>
  <c r="AD1107" i="15" s="1"/>
  <c r="AB553" i="14"/>
  <c r="AC1107" i="15" s="1"/>
  <c r="AA553" i="14"/>
  <c r="AB1107" i="15" s="1"/>
  <c r="Z553" i="14"/>
  <c r="AA1107" i="15" s="1"/>
  <c r="Y553" i="14"/>
  <c r="Z1107" i="15" s="1"/>
  <c r="X553" i="14"/>
  <c r="Y1107" i="15" s="1"/>
  <c r="W553" i="14"/>
  <c r="X1107" i="15" s="1"/>
  <c r="V553" i="14"/>
  <c r="W1107" i="15" s="1"/>
  <c r="U553" i="14"/>
  <c r="V1107" i="15" s="1"/>
  <c r="T553" i="14"/>
  <c r="U1107" i="15" s="1"/>
  <c r="S553" i="14"/>
  <c r="T1107" i="15" s="1"/>
  <c r="R553" i="14"/>
  <c r="S1107" i="15" s="1"/>
  <c r="Q553" i="14"/>
  <c r="R1107" i="15" s="1"/>
  <c r="P553" i="14"/>
  <c r="Q1107" i="15" s="1"/>
  <c r="O553" i="14"/>
  <c r="P1107" i="15" s="1"/>
  <c r="N553" i="14"/>
  <c r="O1107" i="15" s="1"/>
  <c r="M553" i="14"/>
  <c r="N1107" i="15" s="1"/>
  <c r="L553" i="14"/>
  <c r="M1107" i="15" s="1"/>
  <c r="K553" i="14"/>
  <c r="L1107" i="15" s="1"/>
  <c r="J553" i="14"/>
  <c r="K1107" i="15" s="1"/>
  <c r="I553" i="14"/>
  <c r="J1107" i="15" s="1"/>
  <c r="H553" i="14"/>
  <c r="I1107" i="15" s="1"/>
  <c r="G553" i="14"/>
  <c r="H1107" i="15" s="1"/>
  <c r="F553" i="14"/>
  <c r="G1107" i="15" s="1"/>
  <c r="E553" i="14"/>
  <c r="F1107" i="15" s="1"/>
  <c r="AP552" i="14"/>
  <c r="AQ1086" i="15" s="1"/>
  <c r="AO552" i="14"/>
  <c r="AP1086" i="15" s="1"/>
  <c r="AN552" i="14"/>
  <c r="AO1086" i="15" s="1"/>
  <c r="AM552" i="14"/>
  <c r="AN1086" i="15" s="1"/>
  <c r="AL552" i="14"/>
  <c r="AM1086" i="15" s="1"/>
  <c r="AK552" i="14"/>
  <c r="AL1086" i="15" s="1"/>
  <c r="AJ552" i="14"/>
  <c r="AK1086" i="15" s="1"/>
  <c r="AI552" i="14"/>
  <c r="AJ1086" i="15" s="1"/>
  <c r="AH552" i="14"/>
  <c r="AI1086" i="15" s="1"/>
  <c r="AG552" i="14"/>
  <c r="AH1086" i="15" s="1"/>
  <c r="AF552" i="14"/>
  <c r="AG1086" i="15" s="1"/>
  <c r="AE552" i="14"/>
  <c r="AF1086" i="15" s="1"/>
  <c r="AD552" i="14"/>
  <c r="AE1086" i="15" s="1"/>
  <c r="AC552" i="14"/>
  <c r="AD1086" i="15" s="1"/>
  <c r="AB552" i="14"/>
  <c r="AC1086" i="15" s="1"/>
  <c r="AA552" i="14"/>
  <c r="AB1086" i="15" s="1"/>
  <c r="Z552" i="14"/>
  <c r="AA1086" i="15" s="1"/>
  <c r="Y552" i="14"/>
  <c r="Z1086" i="15" s="1"/>
  <c r="X552" i="14"/>
  <c r="Y1086" i="15" s="1"/>
  <c r="W552" i="14"/>
  <c r="X1086" i="15" s="1"/>
  <c r="V552" i="14"/>
  <c r="W1086" i="15" s="1"/>
  <c r="U552" i="14"/>
  <c r="V1086" i="15" s="1"/>
  <c r="T552" i="14"/>
  <c r="U1086" i="15" s="1"/>
  <c r="S552" i="14"/>
  <c r="T1086" i="15" s="1"/>
  <c r="R552" i="14"/>
  <c r="S1086" i="15" s="1"/>
  <c r="Q552" i="14"/>
  <c r="R1086" i="15" s="1"/>
  <c r="P552" i="14"/>
  <c r="Q1086" i="15" s="1"/>
  <c r="O552" i="14"/>
  <c r="P1086" i="15" s="1"/>
  <c r="N552" i="14"/>
  <c r="O1086" i="15" s="1"/>
  <c r="M552" i="14"/>
  <c r="N1086" i="15" s="1"/>
  <c r="L552" i="14"/>
  <c r="M1086" i="15" s="1"/>
  <c r="K552" i="14"/>
  <c r="L1086" i="15" s="1"/>
  <c r="J552" i="14"/>
  <c r="K1086" i="15" s="1"/>
  <c r="I552" i="14"/>
  <c r="J1086" i="15" s="1"/>
  <c r="H552" i="14"/>
  <c r="I1086" i="15" s="1"/>
  <c r="G552" i="14"/>
  <c r="H1086" i="15" s="1"/>
  <c r="F552" i="14"/>
  <c r="G1086" i="15" s="1"/>
  <c r="E552" i="14"/>
  <c r="F1086" i="15" s="1"/>
  <c r="AP550" i="14"/>
  <c r="AO550" i="14"/>
  <c r="AN550" i="14"/>
  <c r="AM550" i="14"/>
  <c r="AL550" i="14"/>
  <c r="AK550" i="14"/>
  <c r="AJ550" i="14"/>
  <c r="AI550" i="14"/>
  <c r="AH550" i="14"/>
  <c r="AG550" i="14"/>
  <c r="AF550" i="14"/>
  <c r="AE550" i="14"/>
  <c r="AD550" i="14"/>
  <c r="AC550" i="14"/>
  <c r="AB550" i="14"/>
  <c r="AA550" i="14"/>
  <c r="Z550" i="14"/>
  <c r="Y550" i="14"/>
  <c r="X550" i="14"/>
  <c r="W550" i="14"/>
  <c r="V550" i="14"/>
  <c r="U550" i="14"/>
  <c r="T550" i="14"/>
  <c r="S550" i="14"/>
  <c r="R550" i="14"/>
  <c r="Q550" i="14"/>
  <c r="P550" i="14"/>
  <c r="O550" i="14"/>
  <c r="N550" i="14"/>
  <c r="M550" i="14"/>
  <c r="L550" i="14"/>
  <c r="K550" i="14"/>
  <c r="J550" i="14"/>
  <c r="I550" i="14"/>
  <c r="H550" i="14"/>
  <c r="G550" i="14"/>
  <c r="F550" i="14"/>
  <c r="E550" i="14"/>
  <c r="AP549" i="14"/>
  <c r="AO549" i="14"/>
  <c r="AN549" i="14"/>
  <c r="AM549" i="14"/>
  <c r="AL549" i="14"/>
  <c r="AK549" i="14"/>
  <c r="AJ549" i="14"/>
  <c r="AI549" i="14"/>
  <c r="AH549" i="14"/>
  <c r="AG549" i="14"/>
  <c r="AF549" i="14"/>
  <c r="AE549" i="14"/>
  <c r="AD549" i="14"/>
  <c r="AC549" i="14"/>
  <c r="AB549" i="14"/>
  <c r="AA549" i="14"/>
  <c r="Z549" i="14"/>
  <c r="Y549" i="14"/>
  <c r="X549" i="14"/>
  <c r="W549" i="14"/>
  <c r="V549" i="14"/>
  <c r="U549" i="14"/>
  <c r="T549" i="14"/>
  <c r="S549" i="14"/>
  <c r="R549" i="14"/>
  <c r="Q549" i="14"/>
  <c r="P549" i="14"/>
  <c r="O549" i="14"/>
  <c r="N549" i="14"/>
  <c r="M549" i="14"/>
  <c r="L549" i="14"/>
  <c r="K549" i="14"/>
  <c r="J549" i="14"/>
  <c r="I549" i="14"/>
  <c r="H549" i="14"/>
  <c r="G549" i="14"/>
  <c r="F549" i="14"/>
  <c r="E549" i="14"/>
  <c r="AP548" i="14"/>
  <c r="AO548" i="14"/>
  <c r="AN548" i="14"/>
  <c r="AM548" i="14"/>
  <c r="AL548" i="14"/>
  <c r="AK548" i="14"/>
  <c r="AJ548" i="14"/>
  <c r="AI548" i="14"/>
  <c r="AH548" i="14"/>
  <c r="AG548" i="14"/>
  <c r="AF548" i="14"/>
  <c r="AE548" i="14"/>
  <c r="AD548" i="14"/>
  <c r="AC548" i="14"/>
  <c r="AB548" i="14"/>
  <c r="AA548" i="14"/>
  <c r="Z548" i="14"/>
  <c r="Y548" i="14"/>
  <c r="X548" i="14"/>
  <c r="W548" i="14"/>
  <c r="V548" i="14"/>
  <c r="U548" i="14"/>
  <c r="T548" i="14"/>
  <c r="S548" i="14"/>
  <c r="R548" i="14"/>
  <c r="Q548" i="14"/>
  <c r="P548" i="14"/>
  <c r="O548" i="14"/>
  <c r="N548" i="14"/>
  <c r="M548" i="14"/>
  <c r="L548" i="14"/>
  <c r="K548" i="14"/>
  <c r="J548" i="14"/>
  <c r="I548" i="14"/>
  <c r="H548" i="14"/>
  <c r="G548" i="14"/>
  <c r="F548" i="14"/>
  <c r="E548" i="14"/>
  <c r="AP547" i="14"/>
  <c r="AO547" i="14"/>
  <c r="AN547" i="14"/>
  <c r="AM547" i="14"/>
  <c r="AL547" i="14"/>
  <c r="AK547" i="14"/>
  <c r="AJ547" i="14"/>
  <c r="AI547" i="14"/>
  <c r="AH547" i="14"/>
  <c r="AG547" i="14"/>
  <c r="AF547" i="14"/>
  <c r="AE547" i="14"/>
  <c r="AD547" i="14"/>
  <c r="AC547" i="14"/>
  <c r="AB547" i="14"/>
  <c r="AA547" i="14"/>
  <c r="Z547" i="14"/>
  <c r="Y547" i="14"/>
  <c r="X547" i="14"/>
  <c r="W547" i="14"/>
  <c r="V547" i="14"/>
  <c r="U547" i="14"/>
  <c r="T547" i="14"/>
  <c r="S547" i="14"/>
  <c r="R547" i="14"/>
  <c r="Q547" i="14"/>
  <c r="P547" i="14"/>
  <c r="O547" i="14"/>
  <c r="N547" i="14"/>
  <c r="M547" i="14"/>
  <c r="L547" i="14"/>
  <c r="K547" i="14"/>
  <c r="J547" i="14"/>
  <c r="I547" i="14"/>
  <c r="H547" i="14"/>
  <c r="G547" i="14"/>
  <c r="F547" i="14"/>
  <c r="E547" i="14"/>
  <c r="AP546" i="14"/>
  <c r="AO546" i="14"/>
  <c r="AN546" i="14"/>
  <c r="AM546" i="14"/>
  <c r="AL546" i="14"/>
  <c r="AK546" i="14"/>
  <c r="AJ546" i="14"/>
  <c r="AI546" i="14"/>
  <c r="AH546" i="14"/>
  <c r="AG546" i="14"/>
  <c r="AF546" i="14"/>
  <c r="AE546" i="14"/>
  <c r="AD546" i="14"/>
  <c r="AC546" i="14"/>
  <c r="AB546" i="14"/>
  <c r="AA546" i="14"/>
  <c r="Z546" i="14"/>
  <c r="Y546" i="14"/>
  <c r="X546" i="14"/>
  <c r="W546" i="14"/>
  <c r="V546" i="14"/>
  <c r="U546" i="14"/>
  <c r="T546" i="14"/>
  <c r="S546" i="14"/>
  <c r="R546" i="14"/>
  <c r="Q546" i="14"/>
  <c r="P546" i="14"/>
  <c r="O546" i="14"/>
  <c r="N546" i="14"/>
  <c r="M546" i="14"/>
  <c r="L546" i="14"/>
  <c r="K546" i="14"/>
  <c r="J546" i="14"/>
  <c r="I546" i="14"/>
  <c r="H546" i="14"/>
  <c r="G546" i="14"/>
  <c r="F546" i="14"/>
  <c r="E546" i="14"/>
  <c r="AP545" i="14"/>
  <c r="AO545" i="14"/>
  <c r="AN545" i="14"/>
  <c r="AM545" i="14"/>
  <c r="AL545" i="14"/>
  <c r="AK545" i="14"/>
  <c r="AJ545" i="14"/>
  <c r="AI545" i="14"/>
  <c r="AH545" i="14"/>
  <c r="AG545" i="14"/>
  <c r="AF545" i="14"/>
  <c r="AE545" i="14"/>
  <c r="AD545" i="14"/>
  <c r="AC545" i="14"/>
  <c r="AB545" i="14"/>
  <c r="AA545" i="14"/>
  <c r="Z545" i="14"/>
  <c r="Y545" i="14"/>
  <c r="X545" i="14"/>
  <c r="W545" i="14"/>
  <c r="V545" i="14"/>
  <c r="U545" i="14"/>
  <c r="T545" i="14"/>
  <c r="S545" i="14"/>
  <c r="R545" i="14"/>
  <c r="Q545" i="14"/>
  <c r="P545" i="14"/>
  <c r="O545" i="14"/>
  <c r="N545" i="14"/>
  <c r="M545" i="14"/>
  <c r="L545" i="14"/>
  <c r="K545" i="14"/>
  <c r="J545" i="14"/>
  <c r="I545" i="14"/>
  <c r="H545" i="14"/>
  <c r="G545" i="14"/>
  <c r="F545" i="14"/>
  <c r="E545" i="14"/>
  <c r="AP544" i="14"/>
  <c r="AO544" i="14"/>
  <c r="AN544" i="14"/>
  <c r="AM544" i="14"/>
  <c r="AL544" i="14"/>
  <c r="AK544" i="14"/>
  <c r="AJ544" i="14"/>
  <c r="AI544" i="14"/>
  <c r="AH544" i="14"/>
  <c r="AG544" i="14"/>
  <c r="AF544" i="14"/>
  <c r="AE544" i="14"/>
  <c r="AD544" i="14"/>
  <c r="AC544" i="14"/>
  <c r="AB544" i="14"/>
  <c r="AA544" i="14"/>
  <c r="Z544" i="14"/>
  <c r="Y544" i="14"/>
  <c r="X544" i="14"/>
  <c r="W544" i="14"/>
  <c r="V544" i="14"/>
  <c r="U544" i="14"/>
  <c r="T544" i="14"/>
  <c r="S544" i="14"/>
  <c r="R544" i="14"/>
  <c r="Q544" i="14"/>
  <c r="P544" i="14"/>
  <c r="O544" i="14"/>
  <c r="N544" i="14"/>
  <c r="M544" i="14"/>
  <c r="L544" i="14"/>
  <c r="K544" i="14"/>
  <c r="J544" i="14"/>
  <c r="I544" i="14"/>
  <c r="H544" i="14"/>
  <c r="G544" i="14"/>
  <c r="F544" i="14"/>
  <c r="E544" i="14"/>
  <c r="AP543" i="14"/>
  <c r="AO543" i="14"/>
  <c r="AN543" i="14"/>
  <c r="AM543" i="14"/>
  <c r="AL543" i="14"/>
  <c r="AK543" i="14"/>
  <c r="AJ543" i="14"/>
  <c r="AI543" i="14"/>
  <c r="AH543" i="14"/>
  <c r="AG543" i="14"/>
  <c r="AF543" i="14"/>
  <c r="AE543" i="14"/>
  <c r="AD543" i="14"/>
  <c r="AC543" i="14"/>
  <c r="AB543" i="14"/>
  <c r="AA543" i="14"/>
  <c r="Z543" i="14"/>
  <c r="Y543" i="14"/>
  <c r="X543" i="14"/>
  <c r="W543" i="14"/>
  <c r="V543" i="14"/>
  <c r="U543" i="14"/>
  <c r="T543" i="14"/>
  <c r="S543" i="14"/>
  <c r="R543" i="14"/>
  <c r="Q543" i="14"/>
  <c r="P543" i="14"/>
  <c r="O543" i="14"/>
  <c r="N543" i="14"/>
  <c r="M543" i="14"/>
  <c r="L543" i="14"/>
  <c r="K543" i="14"/>
  <c r="J543" i="14"/>
  <c r="I543" i="14"/>
  <c r="H543" i="14"/>
  <c r="G543" i="14"/>
  <c r="F543" i="14"/>
  <c r="E543" i="14"/>
  <c r="AP542" i="14"/>
  <c r="AO542" i="14"/>
  <c r="AN542" i="14"/>
  <c r="AM542" i="14"/>
  <c r="AL542" i="14"/>
  <c r="AK542" i="14"/>
  <c r="AJ542" i="14"/>
  <c r="AI542" i="14"/>
  <c r="AH542" i="14"/>
  <c r="AG542" i="14"/>
  <c r="AF542" i="14"/>
  <c r="AE542" i="14"/>
  <c r="AD542" i="14"/>
  <c r="AC542" i="14"/>
  <c r="AB542" i="14"/>
  <c r="AA542" i="14"/>
  <c r="Z542" i="14"/>
  <c r="Y542" i="14"/>
  <c r="X542" i="14"/>
  <c r="W542" i="14"/>
  <c r="V542" i="14"/>
  <c r="U542" i="14"/>
  <c r="T542" i="14"/>
  <c r="S542" i="14"/>
  <c r="R542" i="14"/>
  <c r="Q542" i="14"/>
  <c r="P542" i="14"/>
  <c r="O542" i="14"/>
  <c r="N542" i="14"/>
  <c r="M542" i="14"/>
  <c r="L542" i="14"/>
  <c r="K542" i="14"/>
  <c r="J542" i="14"/>
  <c r="I542" i="14"/>
  <c r="H542" i="14"/>
  <c r="G542" i="14"/>
  <c r="F542" i="14"/>
  <c r="E542" i="14"/>
  <c r="AP541" i="14"/>
  <c r="AO541" i="14"/>
  <c r="AN541" i="14"/>
  <c r="AM541" i="14"/>
  <c r="AL541" i="14"/>
  <c r="AK541" i="14"/>
  <c r="AJ541" i="14"/>
  <c r="AI541" i="14"/>
  <c r="AH541" i="14"/>
  <c r="AG541" i="14"/>
  <c r="AF541" i="14"/>
  <c r="AE541" i="14"/>
  <c r="AD541" i="14"/>
  <c r="AC541" i="14"/>
  <c r="AB541" i="14"/>
  <c r="AA541" i="14"/>
  <c r="Z541" i="14"/>
  <c r="Y541" i="14"/>
  <c r="X541" i="14"/>
  <c r="W541" i="14"/>
  <c r="V541" i="14"/>
  <c r="U541" i="14"/>
  <c r="T541" i="14"/>
  <c r="S541" i="14"/>
  <c r="R541" i="14"/>
  <c r="Q541" i="14"/>
  <c r="P541" i="14"/>
  <c r="O541" i="14"/>
  <c r="N541" i="14"/>
  <c r="M541" i="14"/>
  <c r="L541" i="14"/>
  <c r="K541" i="14"/>
  <c r="J541" i="14"/>
  <c r="I541" i="14"/>
  <c r="H541" i="14"/>
  <c r="G541" i="14"/>
  <c r="F541" i="14"/>
  <c r="E541" i="14"/>
  <c r="AP540" i="14"/>
  <c r="AO540" i="14"/>
  <c r="AN540" i="14"/>
  <c r="AM540" i="14"/>
  <c r="AL540" i="14"/>
  <c r="AK540" i="14"/>
  <c r="AJ540" i="14"/>
  <c r="AI540" i="14"/>
  <c r="AH540" i="14"/>
  <c r="AG540" i="14"/>
  <c r="AF540" i="14"/>
  <c r="AE540" i="14"/>
  <c r="AD540" i="14"/>
  <c r="AC540" i="14"/>
  <c r="AB540" i="14"/>
  <c r="AA540" i="14"/>
  <c r="Z540" i="14"/>
  <c r="Y540" i="14"/>
  <c r="X540" i="14"/>
  <c r="W540" i="14"/>
  <c r="V540" i="14"/>
  <c r="U540" i="14"/>
  <c r="T540" i="14"/>
  <c r="S540" i="14"/>
  <c r="R540" i="14"/>
  <c r="Q540" i="14"/>
  <c r="P540" i="14"/>
  <c r="O540" i="14"/>
  <c r="N540" i="14"/>
  <c r="M540" i="14"/>
  <c r="L540" i="14"/>
  <c r="K540" i="14"/>
  <c r="J540" i="14"/>
  <c r="I540" i="14"/>
  <c r="H540" i="14"/>
  <c r="G540" i="14"/>
  <c r="F540" i="14"/>
  <c r="E540" i="14"/>
  <c r="AP539" i="14"/>
  <c r="AO539" i="14"/>
  <c r="AN539" i="14"/>
  <c r="AM539" i="14"/>
  <c r="AL539" i="14"/>
  <c r="AK539" i="14"/>
  <c r="AJ539" i="14"/>
  <c r="AI539" i="14"/>
  <c r="AH539" i="14"/>
  <c r="AG539" i="14"/>
  <c r="AF539" i="14"/>
  <c r="AE539" i="14"/>
  <c r="AD539" i="14"/>
  <c r="AC539" i="14"/>
  <c r="AB539" i="14"/>
  <c r="AA539" i="14"/>
  <c r="Z539" i="14"/>
  <c r="Y539" i="14"/>
  <c r="X539" i="14"/>
  <c r="W539" i="14"/>
  <c r="V539" i="14"/>
  <c r="U539" i="14"/>
  <c r="T539" i="14"/>
  <c r="S539" i="14"/>
  <c r="R539" i="14"/>
  <c r="Q539" i="14"/>
  <c r="P539" i="14"/>
  <c r="O539" i="14"/>
  <c r="N539" i="14"/>
  <c r="M539" i="14"/>
  <c r="L539" i="14"/>
  <c r="K539" i="14"/>
  <c r="J539" i="14"/>
  <c r="I539" i="14"/>
  <c r="H539" i="14"/>
  <c r="G539" i="14"/>
  <c r="F539" i="14"/>
  <c r="E539" i="14"/>
  <c r="AP538" i="14"/>
  <c r="AO538" i="14"/>
  <c r="AN538" i="14"/>
  <c r="AM538" i="14"/>
  <c r="AL538" i="14"/>
  <c r="AK538" i="14"/>
  <c r="AJ538" i="14"/>
  <c r="AI538" i="14"/>
  <c r="AH538" i="14"/>
  <c r="AG538" i="14"/>
  <c r="AF538" i="14"/>
  <c r="AE538" i="14"/>
  <c r="AD538" i="14"/>
  <c r="AC538" i="14"/>
  <c r="AB538" i="14"/>
  <c r="AA538" i="14"/>
  <c r="Z538" i="14"/>
  <c r="Y538" i="14"/>
  <c r="X538" i="14"/>
  <c r="W538" i="14"/>
  <c r="V538" i="14"/>
  <c r="U538" i="14"/>
  <c r="T538" i="14"/>
  <c r="S538" i="14"/>
  <c r="R538" i="14"/>
  <c r="Q538" i="14"/>
  <c r="P538" i="14"/>
  <c r="O538" i="14"/>
  <c r="N538" i="14"/>
  <c r="M538" i="14"/>
  <c r="L538" i="14"/>
  <c r="K538" i="14"/>
  <c r="J538" i="14"/>
  <c r="I538" i="14"/>
  <c r="H538" i="14"/>
  <c r="G538" i="14"/>
  <c r="F538" i="14"/>
  <c r="E538" i="14"/>
  <c r="AP537" i="14"/>
  <c r="AO537" i="14"/>
  <c r="AN537" i="14"/>
  <c r="AM537" i="14"/>
  <c r="AL537" i="14"/>
  <c r="AK537" i="14"/>
  <c r="AJ537" i="14"/>
  <c r="AI537" i="14"/>
  <c r="AH537" i="14"/>
  <c r="AG537" i="14"/>
  <c r="AF537" i="14"/>
  <c r="AE537" i="14"/>
  <c r="AD537" i="14"/>
  <c r="AC537" i="14"/>
  <c r="AB537" i="14"/>
  <c r="AA537" i="14"/>
  <c r="Z537" i="14"/>
  <c r="Y537" i="14"/>
  <c r="X537" i="14"/>
  <c r="W537" i="14"/>
  <c r="V537" i="14"/>
  <c r="U537" i="14"/>
  <c r="T537" i="14"/>
  <c r="S537" i="14"/>
  <c r="R537" i="14"/>
  <c r="Q537" i="14"/>
  <c r="P537" i="14"/>
  <c r="O537" i="14"/>
  <c r="N537" i="14"/>
  <c r="M537" i="14"/>
  <c r="L537" i="14"/>
  <c r="K537" i="14"/>
  <c r="J537" i="14"/>
  <c r="I537" i="14"/>
  <c r="H537" i="14"/>
  <c r="G537" i="14"/>
  <c r="F537" i="14"/>
  <c r="E537" i="14"/>
  <c r="AP536" i="14"/>
  <c r="AO536" i="14"/>
  <c r="AN536" i="14"/>
  <c r="AM536" i="14"/>
  <c r="AL536" i="14"/>
  <c r="AK536" i="14"/>
  <c r="AJ536" i="14"/>
  <c r="AI536" i="14"/>
  <c r="AH536" i="14"/>
  <c r="AG536" i="14"/>
  <c r="AF536" i="14"/>
  <c r="AE536" i="14"/>
  <c r="AD536" i="14"/>
  <c r="AC536" i="14"/>
  <c r="AB536" i="14"/>
  <c r="AA536" i="14"/>
  <c r="Z536" i="14"/>
  <c r="Y536" i="14"/>
  <c r="X536" i="14"/>
  <c r="W536" i="14"/>
  <c r="V536" i="14"/>
  <c r="U536" i="14"/>
  <c r="T536" i="14"/>
  <c r="S536" i="14"/>
  <c r="R536" i="14"/>
  <c r="Q536" i="14"/>
  <c r="P536" i="14"/>
  <c r="O536" i="14"/>
  <c r="N536" i="14"/>
  <c r="M536" i="14"/>
  <c r="L536" i="14"/>
  <c r="K536" i="14"/>
  <c r="J536" i="14"/>
  <c r="I536" i="14"/>
  <c r="H536" i="14"/>
  <c r="G536" i="14"/>
  <c r="F536" i="14"/>
  <c r="E536" i="14"/>
  <c r="AP535" i="14"/>
  <c r="AO535" i="14"/>
  <c r="AN535" i="14"/>
  <c r="AM535" i="14"/>
  <c r="AL535" i="14"/>
  <c r="AK535" i="14"/>
  <c r="AJ535" i="14"/>
  <c r="AI535" i="14"/>
  <c r="AH535" i="14"/>
  <c r="AG535" i="14"/>
  <c r="AF535" i="14"/>
  <c r="AE535" i="14"/>
  <c r="AD535" i="14"/>
  <c r="AC535" i="14"/>
  <c r="AB535" i="14"/>
  <c r="AA535" i="14"/>
  <c r="Z535" i="14"/>
  <c r="Y535" i="14"/>
  <c r="X535" i="14"/>
  <c r="W535" i="14"/>
  <c r="V535" i="14"/>
  <c r="U535" i="14"/>
  <c r="T535" i="14"/>
  <c r="S535" i="14"/>
  <c r="R535" i="14"/>
  <c r="Q535" i="14"/>
  <c r="P535" i="14"/>
  <c r="O535" i="14"/>
  <c r="N535" i="14"/>
  <c r="M535" i="14"/>
  <c r="L535" i="14"/>
  <c r="K535" i="14"/>
  <c r="J535" i="14"/>
  <c r="I535" i="14"/>
  <c r="H535" i="14"/>
  <c r="G535" i="14"/>
  <c r="F535" i="14"/>
  <c r="E535" i="14"/>
  <c r="AP534" i="14"/>
  <c r="AO534" i="14"/>
  <c r="AN534" i="14"/>
  <c r="AM534" i="14"/>
  <c r="AL534" i="14"/>
  <c r="AK534" i="14"/>
  <c r="AJ534" i="14"/>
  <c r="AI534" i="14"/>
  <c r="AH534" i="14"/>
  <c r="AG534" i="14"/>
  <c r="AF534" i="14"/>
  <c r="AE534" i="14"/>
  <c r="AD534" i="14"/>
  <c r="AC534" i="14"/>
  <c r="AB534" i="14"/>
  <c r="AA534" i="14"/>
  <c r="Z534" i="14"/>
  <c r="Y534" i="14"/>
  <c r="X534" i="14"/>
  <c r="W534" i="14"/>
  <c r="V534" i="14"/>
  <c r="U534" i="14"/>
  <c r="T534" i="14"/>
  <c r="S534" i="14"/>
  <c r="R534" i="14"/>
  <c r="Q534" i="14"/>
  <c r="P534" i="14"/>
  <c r="O534" i="14"/>
  <c r="N534" i="14"/>
  <c r="M534" i="14"/>
  <c r="L534" i="14"/>
  <c r="K534" i="14"/>
  <c r="J534" i="14"/>
  <c r="I534" i="14"/>
  <c r="H534" i="14"/>
  <c r="G534" i="14"/>
  <c r="F534" i="14"/>
  <c r="E534" i="14"/>
  <c r="AP533" i="14"/>
  <c r="AO533" i="14"/>
  <c r="AN533" i="14"/>
  <c r="AM533" i="14"/>
  <c r="AL533" i="14"/>
  <c r="AK533" i="14"/>
  <c r="AJ533" i="14"/>
  <c r="AI533" i="14"/>
  <c r="AH533" i="14"/>
  <c r="AG533" i="14"/>
  <c r="AF533" i="14"/>
  <c r="AE533" i="14"/>
  <c r="AD533" i="14"/>
  <c r="AC533" i="14"/>
  <c r="AB533" i="14"/>
  <c r="AA533" i="14"/>
  <c r="Z533" i="14"/>
  <c r="Y533" i="14"/>
  <c r="X533" i="14"/>
  <c r="W533" i="14"/>
  <c r="V533" i="14"/>
  <c r="U533" i="14"/>
  <c r="T533" i="14"/>
  <c r="S533" i="14"/>
  <c r="R533" i="14"/>
  <c r="Q533" i="14"/>
  <c r="P533" i="14"/>
  <c r="O533" i="14"/>
  <c r="N533" i="14"/>
  <c r="M533" i="14"/>
  <c r="L533" i="14"/>
  <c r="K533" i="14"/>
  <c r="J533" i="14"/>
  <c r="I533" i="14"/>
  <c r="H533" i="14"/>
  <c r="G533" i="14"/>
  <c r="F533" i="14"/>
  <c r="E533" i="14"/>
  <c r="AP532" i="14"/>
  <c r="AO532" i="14"/>
  <c r="AN532" i="14"/>
  <c r="AM532" i="14"/>
  <c r="AL532" i="14"/>
  <c r="AK532" i="14"/>
  <c r="AJ532" i="14"/>
  <c r="AI532" i="14"/>
  <c r="AH532" i="14"/>
  <c r="AG532" i="14"/>
  <c r="AF532" i="14"/>
  <c r="AE532" i="14"/>
  <c r="AD532" i="14"/>
  <c r="AC532" i="14"/>
  <c r="AB532" i="14"/>
  <c r="AA532" i="14"/>
  <c r="Z532" i="14"/>
  <c r="Y532" i="14"/>
  <c r="X532" i="14"/>
  <c r="W532" i="14"/>
  <c r="V532" i="14"/>
  <c r="U532" i="14"/>
  <c r="T532" i="14"/>
  <c r="S532" i="14"/>
  <c r="R532" i="14"/>
  <c r="Q532" i="14"/>
  <c r="P532" i="14"/>
  <c r="O532" i="14"/>
  <c r="N532" i="14"/>
  <c r="M532" i="14"/>
  <c r="L532" i="14"/>
  <c r="K532" i="14"/>
  <c r="J532" i="14"/>
  <c r="I532" i="14"/>
  <c r="H532" i="14"/>
  <c r="G532" i="14"/>
  <c r="F532" i="14"/>
  <c r="E532" i="14"/>
  <c r="AP531" i="14"/>
  <c r="AO531" i="14"/>
  <c r="AN531" i="14"/>
  <c r="AM531" i="14"/>
  <c r="AL531" i="14"/>
  <c r="AK531" i="14"/>
  <c r="AJ531" i="14"/>
  <c r="AI531" i="14"/>
  <c r="AH531" i="14"/>
  <c r="AG531" i="14"/>
  <c r="AF531" i="14"/>
  <c r="AE531" i="14"/>
  <c r="AD531" i="14"/>
  <c r="AC531" i="14"/>
  <c r="AB531" i="14"/>
  <c r="AA531" i="14"/>
  <c r="Z531" i="14"/>
  <c r="Y531" i="14"/>
  <c r="X531" i="14"/>
  <c r="W531" i="14"/>
  <c r="V531" i="14"/>
  <c r="U531" i="14"/>
  <c r="T531" i="14"/>
  <c r="S531" i="14"/>
  <c r="R531" i="14"/>
  <c r="Q531" i="14"/>
  <c r="P531" i="14"/>
  <c r="O531" i="14"/>
  <c r="N531" i="14"/>
  <c r="M531" i="14"/>
  <c r="L531" i="14"/>
  <c r="K531" i="14"/>
  <c r="J531" i="14"/>
  <c r="I531" i="14"/>
  <c r="H531" i="14"/>
  <c r="G531" i="14"/>
  <c r="F531" i="14"/>
  <c r="E531" i="14"/>
  <c r="AP530" i="14"/>
  <c r="AO530" i="14"/>
  <c r="AN530" i="14"/>
  <c r="AM530" i="14"/>
  <c r="AL530" i="14"/>
  <c r="AK530" i="14"/>
  <c r="AJ530" i="14"/>
  <c r="AI530" i="14"/>
  <c r="AH530" i="14"/>
  <c r="AG530" i="14"/>
  <c r="AF530" i="14"/>
  <c r="AE530" i="14"/>
  <c r="AD530" i="14"/>
  <c r="AC530" i="14"/>
  <c r="AB530" i="14"/>
  <c r="AA530" i="14"/>
  <c r="Z530" i="14"/>
  <c r="Y530" i="14"/>
  <c r="X530" i="14"/>
  <c r="W530" i="14"/>
  <c r="V530" i="14"/>
  <c r="U530" i="14"/>
  <c r="T530" i="14"/>
  <c r="S530" i="14"/>
  <c r="R530" i="14"/>
  <c r="Q530" i="14"/>
  <c r="P530" i="14"/>
  <c r="O530" i="14"/>
  <c r="N530" i="14"/>
  <c r="M530" i="14"/>
  <c r="L530" i="14"/>
  <c r="K530" i="14"/>
  <c r="J530" i="14"/>
  <c r="I530" i="14"/>
  <c r="H530" i="14"/>
  <c r="G530" i="14"/>
  <c r="F530" i="14"/>
  <c r="E530" i="14"/>
  <c r="AP529" i="14"/>
  <c r="AO529" i="14"/>
  <c r="AN529" i="14"/>
  <c r="AM529" i="14"/>
  <c r="AL529" i="14"/>
  <c r="AK529" i="14"/>
  <c r="AJ529" i="14"/>
  <c r="AI529" i="14"/>
  <c r="AH529" i="14"/>
  <c r="AG529" i="14"/>
  <c r="AF529" i="14"/>
  <c r="AE529" i="14"/>
  <c r="AD529" i="14"/>
  <c r="AC529" i="14"/>
  <c r="AB529" i="14"/>
  <c r="AA529" i="14"/>
  <c r="Z529" i="14"/>
  <c r="Y529" i="14"/>
  <c r="X529" i="14"/>
  <c r="W529" i="14"/>
  <c r="V529" i="14"/>
  <c r="U529" i="14"/>
  <c r="T529" i="14"/>
  <c r="S529" i="14"/>
  <c r="R529" i="14"/>
  <c r="Q529" i="14"/>
  <c r="P529" i="14"/>
  <c r="O529" i="14"/>
  <c r="N529" i="14"/>
  <c r="M529" i="14"/>
  <c r="L529" i="14"/>
  <c r="K529" i="14"/>
  <c r="J529" i="14"/>
  <c r="I529" i="14"/>
  <c r="H529" i="14"/>
  <c r="G529" i="14"/>
  <c r="F529" i="14"/>
  <c r="E529" i="14"/>
  <c r="AP528" i="14"/>
  <c r="AO528" i="14"/>
  <c r="AN528" i="14"/>
  <c r="AM528" i="14"/>
  <c r="AL528" i="14"/>
  <c r="AK528" i="14"/>
  <c r="AJ528" i="14"/>
  <c r="AI528" i="14"/>
  <c r="AH528" i="14"/>
  <c r="AG528" i="14"/>
  <c r="AF528" i="14"/>
  <c r="AE528" i="14"/>
  <c r="AD528" i="14"/>
  <c r="AC528" i="14"/>
  <c r="AB528" i="14"/>
  <c r="AA528" i="14"/>
  <c r="Z528" i="14"/>
  <c r="Y528" i="14"/>
  <c r="X528" i="14"/>
  <c r="W528" i="14"/>
  <c r="V528" i="14"/>
  <c r="U528" i="14"/>
  <c r="T528" i="14"/>
  <c r="S528" i="14"/>
  <c r="R528" i="14"/>
  <c r="Q528" i="14"/>
  <c r="P528" i="14"/>
  <c r="O528" i="14"/>
  <c r="N528" i="14"/>
  <c r="M528" i="14"/>
  <c r="L528" i="14"/>
  <c r="K528" i="14"/>
  <c r="J528" i="14"/>
  <c r="I528" i="14"/>
  <c r="H528" i="14"/>
  <c r="G528" i="14"/>
  <c r="F528" i="14"/>
  <c r="E528" i="14"/>
  <c r="AP527" i="14"/>
  <c r="AO527" i="14"/>
  <c r="AN527" i="14"/>
  <c r="AM527" i="14"/>
  <c r="AL527" i="14"/>
  <c r="AK527" i="14"/>
  <c r="AJ527" i="14"/>
  <c r="AI527" i="14"/>
  <c r="AH527" i="14"/>
  <c r="AG527" i="14"/>
  <c r="AF527" i="14"/>
  <c r="AE527" i="14"/>
  <c r="AD527" i="14"/>
  <c r="AC527" i="14"/>
  <c r="AB527" i="14"/>
  <c r="AA527" i="14"/>
  <c r="Z527" i="14"/>
  <c r="Y527" i="14"/>
  <c r="X527" i="14"/>
  <c r="W527" i="14"/>
  <c r="V527" i="14"/>
  <c r="U527" i="14"/>
  <c r="T527" i="14"/>
  <c r="S527" i="14"/>
  <c r="R527" i="14"/>
  <c r="Q527" i="14"/>
  <c r="P527" i="14"/>
  <c r="O527" i="14"/>
  <c r="N527" i="14"/>
  <c r="M527" i="14"/>
  <c r="L527" i="14"/>
  <c r="K527" i="14"/>
  <c r="J527" i="14"/>
  <c r="I527" i="14"/>
  <c r="H527" i="14"/>
  <c r="G527" i="14"/>
  <c r="F527" i="14"/>
  <c r="E527" i="14"/>
  <c r="AP526" i="14"/>
  <c r="AO526" i="14"/>
  <c r="AN526" i="14"/>
  <c r="AM526" i="14"/>
  <c r="AL526" i="14"/>
  <c r="AK526" i="14"/>
  <c r="AJ526" i="14"/>
  <c r="AI526" i="14"/>
  <c r="AH526" i="14"/>
  <c r="AG526" i="14"/>
  <c r="AF526" i="14"/>
  <c r="AE526" i="14"/>
  <c r="AD526" i="14"/>
  <c r="AC526" i="14"/>
  <c r="AB526" i="14"/>
  <c r="AA526" i="14"/>
  <c r="Z526" i="14"/>
  <c r="Y526" i="14"/>
  <c r="X526" i="14"/>
  <c r="W526" i="14"/>
  <c r="V526" i="14"/>
  <c r="U526" i="14"/>
  <c r="T526" i="14"/>
  <c r="S526" i="14"/>
  <c r="R526" i="14"/>
  <c r="Q526" i="14"/>
  <c r="P526" i="14"/>
  <c r="O526" i="14"/>
  <c r="N526" i="14"/>
  <c r="M526" i="14"/>
  <c r="L526" i="14"/>
  <c r="K526" i="14"/>
  <c r="J526" i="14"/>
  <c r="I526" i="14"/>
  <c r="H526" i="14"/>
  <c r="G526" i="14"/>
  <c r="F526" i="14"/>
  <c r="E526" i="14"/>
  <c r="AP525" i="14"/>
  <c r="AO525" i="14"/>
  <c r="AN525" i="14"/>
  <c r="AM525" i="14"/>
  <c r="AL525" i="14"/>
  <c r="AK525" i="14"/>
  <c r="AJ525" i="14"/>
  <c r="AI525" i="14"/>
  <c r="AH525" i="14"/>
  <c r="AG525" i="14"/>
  <c r="AF525" i="14"/>
  <c r="AE525" i="14"/>
  <c r="AD525" i="14"/>
  <c r="AC525" i="14"/>
  <c r="AB525" i="14"/>
  <c r="AA525" i="14"/>
  <c r="Z525" i="14"/>
  <c r="Y525" i="14"/>
  <c r="X525" i="14"/>
  <c r="W525" i="14"/>
  <c r="V525" i="14"/>
  <c r="U525" i="14"/>
  <c r="T525" i="14"/>
  <c r="S525" i="14"/>
  <c r="R525" i="14"/>
  <c r="Q525" i="14"/>
  <c r="P525" i="14"/>
  <c r="O525" i="14"/>
  <c r="N525" i="14"/>
  <c r="M525" i="14"/>
  <c r="L525" i="14"/>
  <c r="K525" i="14"/>
  <c r="J525" i="14"/>
  <c r="I525" i="14"/>
  <c r="H525" i="14"/>
  <c r="G525" i="14"/>
  <c r="F525" i="14"/>
  <c r="E525" i="14"/>
  <c r="AP524" i="14"/>
  <c r="AO524" i="14"/>
  <c r="AN524" i="14"/>
  <c r="AM524" i="14"/>
  <c r="AL524" i="14"/>
  <c r="AK524" i="14"/>
  <c r="AJ524" i="14"/>
  <c r="AI524" i="14"/>
  <c r="AH524" i="14"/>
  <c r="AG524" i="14"/>
  <c r="AF524" i="14"/>
  <c r="AE524" i="14"/>
  <c r="AD524" i="14"/>
  <c r="AC524" i="14"/>
  <c r="AB524" i="14"/>
  <c r="AA524" i="14"/>
  <c r="Z524" i="14"/>
  <c r="Y524" i="14"/>
  <c r="X524" i="14"/>
  <c r="W524" i="14"/>
  <c r="V524" i="14"/>
  <c r="U524" i="14"/>
  <c r="T524" i="14"/>
  <c r="S524" i="14"/>
  <c r="R524" i="14"/>
  <c r="Q524" i="14"/>
  <c r="P524" i="14"/>
  <c r="O524" i="14"/>
  <c r="N524" i="14"/>
  <c r="M524" i="14"/>
  <c r="L524" i="14"/>
  <c r="K524" i="14"/>
  <c r="J524" i="14"/>
  <c r="I524" i="14"/>
  <c r="H524" i="14"/>
  <c r="G524" i="14"/>
  <c r="F524" i="14"/>
  <c r="E524" i="14"/>
  <c r="AP523" i="14"/>
  <c r="AO523" i="14"/>
  <c r="AN523" i="14"/>
  <c r="AM523" i="14"/>
  <c r="AL523" i="14"/>
  <c r="AK523" i="14"/>
  <c r="AJ523" i="14"/>
  <c r="AI523" i="14"/>
  <c r="AH523" i="14"/>
  <c r="AG523" i="14"/>
  <c r="AF523" i="14"/>
  <c r="AE523" i="14"/>
  <c r="AD523" i="14"/>
  <c r="AC523" i="14"/>
  <c r="AB523" i="14"/>
  <c r="AA523" i="14"/>
  <c r="Z523" i="14"/>
  <c r="Y523" i="14"/>
  <c r="X523" i="14"/>
  <c r="W523" i="14"/>
  <c r="V523" i="14"/>
  <c r="U523" i="14"/>
  <c r="T523" i="14"/>
  <c r="S523" i="14"/>
  <c r="R523" i="14"/>
  <c r="Q523" i="14"/>
  <c r="P523" i="14"/>
  <c r="O523" i="14"/>
  <c r="N523" i="14"/>
  <c r="M523" i="14"/>
  <c r="L523" i="14"/>
  <c r="K523" i="14"/>
  <c r="J523" i="14"/>
  <c r="I523" i="14"/>
  <c r="H523" i="14"/>
  <c r="G523" i="14"/>
  <c r="F523" i="14"/>
  <c r="E523" i="14"/>
  <c r="AP522" i="14"/>
  <c r="AO522" i="14"/>
  <c r="AN522" i="14"/>
  <c r="AM522" i="14"/>
  <c r="AL522" i="14"/>
  <c r="AK522" i="14"/>
  <c r="AJ522" i="14"/>
  <c r="AI522" i="14"/>
  <c r="AH522" i="14"/>
  <c r="AG522" i="14"/>
  <c r="AF522" i="14"/>
  <c r="AE522" i="14"/>
  <c r="AD522" i="14"/>
  <c r="AC522" i="14"/>
  <c r="AB522" i="14"/>
  <c r="AA522" i="14"/>
  <c r="Z522" i="14"/>
  <c r="Y522" i="14"/>
  <c r="X522" i="14"/>
  <c r="W522" i="14"/>
  <c r="V522" i="14"/>
  <c r="U522" i="14"/>
  <c r="T522" i="14"/>
  <c r="S522" i="14"/>
  <c r="R522" i="14"/>
  <c r="Q522" i="14"/>
  <c r="P522" i="14"/>
  <c r="O522" i="14"/>
  <c r="N522" i="14"/>
  <c r="M522" i="14"/>
  <c r="L522" i="14"/>
  <c r="K522" i="14"/>
  <c r="J522" i="14"/>
  <c r="I522" i="14"/>
  <c r="H522" i="14"/>
  <c r="G522" i="14"/>
  <c r="F522" i="14"/>
  <c r="E522" i="14"/>
  <c r="AP521" i="14"/>
  <c r="AO521" i="14"/>
  <c r="AN521" i="14"/>
  <c r="AM521" i="14"/>
  <c r="AL521" i="14"/>
  <c r="AK521" i="14"/>
  <c r="AJ521" i="14"/>
  <c r="AI521" i="14"/>
  <c r="AH521" i="14"/>
  <c r="AG521" i="14"/>
  <c r="AF521" i="14"/>
  <c r="AE521" i="14"/>
  <c r="AD521" i="14"/>
  <c r="AC521" i="14"/>
  <c r="AB521" i="14"/>
  <c r="AA521" i="14"/>
  <c r="Z521" i="14"/>
  <c r="Y521" i="14"/>
  <c r="X521" i="14"/>
  <c r="W521" i="14"/>
  <c r="V521" i="14"/>
  <c r="U521" i="14"/>
  <c r="T521" i="14"/>
  <c r="S521" i="14"/>
  <c r="R521" i="14"/>
  <c r="Q521" i="14"/>
  <c r="P521" i="14"/>
  <c r="O521" i="14"/>
  <c r="N521" i="14"/>
  <c r="M521" i="14"/>
  <c r="L521" i="14"/>
  <c r="K521" i="14"/>
  <c r="J521" i="14"/>
  <c r="I521" i="14"/>
  <c r="H521" i="14"/>
  <c r="G521" i="14"/>
  <c r="F521" i="14"/>
  <c r="E521" i="14"/>
  <c r="AP520" i="14"/>
  <c r="AO520" i="14"/>
  <c r="AN520" i="14"/>
  <c r="AM520" i="14"/>
  <c r="AL520" i="14"/>
  <c r="AK520" i="14"/>
  <c r="AJ520" i="14"/>
  <c r="AI520" i="14"/>
  <c r="AH520" i="14"/>
  <c r="AG520" i="14"/>
  <c r="AF520" i="14"/>
  <c r="AE520" i="14"/>
  <c r="AD520" i="14"/>
  <c r="AC520" i="14"/>
  <c r="AB520" i="14"/>
  <c r="AA520" i="14"/>
  <c r="Z520" i="14"/>
  <c r="Y520" i="14"/>
  <c r="X520" i="14"/>
  <c r="W520" i="14"/>
  <c r="V520" i="14"/>
  <c r="U520" i="14"/>
  <c r="T520" i="14"/>
  <c r="S520" i="14"/>
  <c r="R520" i="14"/>
  <c r="Q520" i="14"/>
  <c r="P520" i="14"/>
  <c r="O520" i="14"/>
  <c r="N520" i="14"/>
  <c r="M520" i="14"/>
  <c r="L520" i="14"/>
  <c r="K520" i="14"/>
  <c r="J520" i="14"/>
  <c r="I520" i="14"/>
  <c r="H520" i="14"/>
  <c r="G520" i="14"/>
  <c r="F520" i="14"/>
  <c r="E520" i="14"/>
  <c r="AP519" i="14"/>
  <c r="AO519" i="14"/>
  <c r="AN519" i="14"/>
  <c r="AM519" i="14"/>
  <c r="AL519" i="14"/>
  <c r="AK519" i="14"/>
  <c r="AJ519" i="14"/>
  <c r="AI519" i="14"/>
  <c r="AH519" i="14"/>
  <c r="AG519" i="14"/>
  <c r="AF519" i="14"/>
  <c r="AE519" i="14"/>
  <c r="AD519" i="14"/>
  <c r="AC519" i="14"/>
  <c r="AB519" i="14"/>
  <c r="AA519" i="14"/>
  <c r="Z519" i="14"/>
  <c r="Y519" i="14"/>
  <c r="X519" i="14"/>
  <c r="W519" i="14"/>
  <c r="V519" i="14"/>
  <c r="U519" i="14"/>
  <c r="T519" i="14"/>
  <c r="S519" i="14"/>
  <c r="R519" i="14"/>
  <c r="Q519" i="14"/>
  <c r="P519" i="14"/>
  <c r="O519" i="14"/>
  <c r="N519" i="14"/>
  <c r="M519" i="14"/>
  <c r="L519" i="14"/>
  <c r="K519" i="14"/>
  <c r="J519" i="14"/>
  <c r="I519" i="14"/>
  <c r="H519" i="14"/>
  <c r="G519" i="14"/>
  <c r="F519" i="14"/>
  <c r="E519" i="14"/>
  <c r="AP518" i="14"/>
  <c r="AO518" i="14"/>
  <c r="AN518" i="14"/>
  <c r="AM518" i="14"/>
  <c r="AL518" i="14"/>
  <c r="AK518" i="14"/>
  <c r="AJ518" i="14"/>
  <c r="AI518" i="14"/>
  <c r="AH518" i="14"/>
  <c r="AG518" i="14"/>
  <c r="AF518" i="14"/>
  <c r="AE518" i="14"/>
  <c r="AD518" i="14"/>
  <c r="AC518" i="14"/>
  <c r="AB518" i="14"/>
  <c r="AA518" i="14"/>
  <c r="Z518" i="14"/>
  <c r="Y518" i="14"/>
  <c r="X518" i="14"/>
  <c r="W518" i="14"/>
  <c r="V518" i="14"/>
  <c r="U518" i="14"/>
  <c r="T518" i="14"/>
  <c r="S518" i="14"/>
  <c r="R518" i="14"/>
  <c r="Q518" i="14"/>
  <c r="P518" i="14"/>
  <c r="O518" i="14"/>
  <c r="N518" i="14"/>
  <c r="M518" i="14"/>
  <c r="L518" i="14"/>
  <c r="K518" i="14"/>
  <c r="J518" i="14"/>
  <c r="I518" i="14"/>
  <c r="H518" i="14"/>
  <c r="G518" i="14"/>
  <c r="F518" i="14"/>
  <c r="E518" i="14"/>
  <c r="AP517" i="14"/>
  <c r="AO517" i="14"/>
  <c r="AN517" i="14"/>
  <c r="AM517" i="14"/>
  <c r="AL517" i="14"/>
  <c r="AK517" i="14"/>
  <c r="AJ517" i="14"/>
  <c r="AI517" i="14"/>
  <c r="AH517" i="14"/>
  <c r="AG517" i="14"/>
  <c r="AF517" i="14"/>
  <c r="AE517" i="14"/>
  <c r="AD517" i="14"/>
  <c r="AC517" i="14"/>
  <c r="AB517" i="14"/>
  <c r="AA517" i="14"/>
  <c r="Z517" i="14"/>
  <c r="Y517" i="14"/>
  <c r="X517" i="14"/>
  <c r="W517" i="14"/>
  <c r="V517" i="14"/>
  <c r="U517" i="14"/>
  <c r="T517" i="14"/>
  <c r="S517" i="14"/>
  <c r="R517" i="14"/>
  <c r="Q517" i="14"/>
  <c r="P517" i="14"/>
  <c r="O517" i="14"/>
  <c r="N517" i="14"/>
  <c r="M517" i="14"/>
  <c r="L517" i="14"/>
  <c r="K517" i="14"/>
  <c r="J517" i="14"/>
  <c r="I517" i="14"/>
  <c r="H517" i="14"/>
  <c r="G517" i="14"/>
  <c r="F517" i="14"/>
  <c r="E517" i="14"/>
  <c r="AP516" i="14"/>
  <c r="AO516" i="14"/>
  <c r="AN516" i="14"/>
  <c r="AM516" i="14"/>
  <c r="AL516" i="14"/>
  <c r="AK516" i="14"/>
  <c r="AJ516" i="14"/>
  <c r="AI516" i="14"/>
  <c r="AH516" i="14"/>
  <c r="AG516" i="14"/>
  <c r="AF516" i="14"/>
  <c r="AE516" i="14"/>
  <c r="AD516" i="14"/>
  <c r="AC516" i="14"/>
  <c r="AB516" i="14"/>
  <c r="AA516" i="14"/>
  <c r="Z516" i="14"/>
  <c r="Y516" i="14"/>
  <c r="X516" i="14"/>
  <c r="W516" i="14"/>
  <c r="V516" i="14"/>
  <c r="U516" i="14"/>
  <c r="T516" i="14"/>
  <c r="S516" i="14"/>
  <c r="R516" i="14"/>
  <c r="Q516" i="14"/>
  <c r="P516" i="14"/>
  <c r="O516" i="14"/>
  <c r="N516" i="14"/>
  <c r="M516" i="14"/>
  <c r="L516" i="14"/>
  <c r="K516" i="14"/>
  <c r="J516" i="14"/>
  <c r="I516" i="14"/>
  <c r="H516" i="14"/>
  <c r="G516" i="14"/>
  <c r="F516" i="14"/>
  <c r="E516" i="14"/>
  <c r="AP515" i="14"/>
  <c r="AO515" i="14"/>
  <c r="AN515" i="14"/>
  <c r="AM515" i="14"/>
  <c r="AL515" i="14"/>
  <c r="AK515" i="14"/>
  <c r="AJ515" i="14"/>
  <c r="AI515" i="14"/>
  <c r="AH515" i="14"/>
  <c r="AG515" i="14"/>
  <c r="AF515" i="14"/>
  <c r="AE515" i="14"/>
  <c r="AD515" i="14"/>
  <c r="AC515" i="14"/>
  <c r="AB515" i="14"/>
  <c r="AA515" i="14"/>
  <c r="Z515" i="14"/>
  <c r="Y515" i="14"/>
  <c r="X515" i="14"/>
  <c r="W515" i="14"/>
  <c r="V515" i="14"/>
  <c r="U515" i="14"/>
  <c r="T515" i="14"/>
  <c r="S515" i="14"/>
  <c r="R515" i="14"/>
  <c r="Q515" i="14"/>
  <c r="P515" i="14"/>
  <c r="O515" i="14"/>
  <c r="N515" i="14"/>
  <c r="M515" i="14"/>
  <c r="L515" i="14"/>
  <c r="K515" i="14"/>
  <c r="J515" i="14"/>
  <c r="I515" i="14"/>
  <c r="H515" i="14"/>
  <c r="G515" i="14"/>
  <c r="F515" i="14"/>
  <c r="E515" i="14"/>
  <c r="AP514" i="14"/>
  <c r="AO514" i="14"/>
  <c r="AN514" i="14"/>
  <c r="AM514" i="14"/>
  <c r="AL514" i="14"/>
  <c r="AK514" i="14"/>
  <c r="AJ514" i="14"/>
  <c r="AI514" i="14"/>
  <c r="AH514" i="14"/>
  <c r="AG514" i="14"/>
  <c r="AF514" i="14"/>
  <c r="AE514" i="14"/>
  <c r="AD514" i="14"/>
  <c r="AC514" i="14"/>
  <c r="AB514" i="14"/>
  <c r="AA514" i="14"/>
  <c r="Z514" i="14"/>
  <c r="Y514" i="14"/>
  <c r="X514" i="14"/>
  <c r="W514" i="14"/>
  <c r="V514" i="14"/>
  <c r="U514" i="14"/>
  <c r="T514" i="14"/>
  <c r="S514" i="14"/>
  <c r="R514" i="14"/>
  <c r="Q514" i="14"/>
  <c r="P514" i="14"/>
  <c r="O514" i="14"/>
  <c r="N514" i="14"/>
  <c r="M514" i="14"/>
  <c r="L514" i="14"/>
  <c r="K514" i="14"/>
  <c r="J514" i="14"/>
  <c r="I514" i="14"/>
  <c r="H514" i="14"/>
  <c r="G514" i="14"/>
  <c r="F514" i="14"/>
  <c r="E514" i="14"/>
  <c r="AP513" i="14"/>
  <c r="AO513" i="14"/>
  <c r="AN513" i="14"/>
  <c r="AM513" i="14"/>
  <c r="AL513" i="14"/>
  <c r="AK513" i="14"/>
  <c r="AJ513" i="14"/>
  <c r="AI513" i="14"/>
  <c r="AH513" i="14"/>
  <c r="AG513" i="14"/>
  <c r="AF513" i="14"/>
  <c r="AE513" i="14"/>
  <c r="AD513" i="14"/>
  <c r="AC513" i="14"/>
  <c r="AB513" i="14"/>
  <c r="AA513" i="14"/>
  <c r="Z513" i="14"/>
  <c r="Y513" i="14"/>
  <c r="X513" i="14"/>
  <c r="W513" i="14"/>
  <c r="V513" i="14"/>
  <c r="U513" i="14"/>
  <c r="T513" i="14"/>
  <c r="S513" i="14"/>
  <c r="R513" i="14"/>
  <c r="Q513" i="14"/>
  <c r="P513" i="14"/>
  <c r="O513" i="14"/>
  <c r="N513" i="14"/>
  <c r="M513" i="14"/>
  <c r="L513" i="14"/>
  <c r="K513" i="14"/>
  <c r="J513" i="14"/>
  <c r="I513" i="14"/>
  <c r="H513" i="14"/>
  <c r="G513" i="14"/>
  <c r="F513" i="14"/>
  <c r="E513" i="14"/>
  <c r="AP512" i="14"/>
  <c r="AO512" i="14"/>
  <c r="AN512" i="14"/>
  <c r="AM512" i="14"/>
  <c r="AL512" i="14"/>
  <c r="AK512" i="14"/>
  <c r="AJ512" i="14"/>
  <c r="AI512" i="14"/>
  <c r="AH512" i="14"/>
  <c r="AG512" i="14"/>
  <c r="AF512" i="14"/>
  <c r="AE512" i="14"/>
  <c r="AD512" i="14"/>
  <c r="AC512" i="14"/>
  <c r="AB512" i="14"/>
  <c r="AA512" i="14"/>
  <c r="Z512" i="14"/>
  <c r="Y512" i="14"/>
  <c r="X512" i="14"/>
  <c r="W512" i="14"/>
  <c r="V512" i="14"/>
  <c r="U512" i="14"/>
  <c r="T512" i="14"/>
  <c r="S512" i="14"/>
  <c r="R512" i="14"/>
  <c r="Q512" i="14"/>
  <c r="P512" i="14"/>
  <c r="O512" i="14"/>
  <c r="N512" i="14"/>
  <c r="M512" i="14"/>
  <c r="L512" i="14"/>
  <c r="K512" i="14"/>
  <c r="J512" i="14"/>
  <c r="I512" i="14"/>
  <c r="H512" i="14"/>
  <c r="G512" i="14"/>
  <c r="F512" i="14"/>
  <c r="E512" i="14"/>
  <c r="AP511" i="14"/>
  <c r="AO511" i="14"/>
  <c r="AN511" i="14"/>
  <c r="AM511" i="14"/>
  <c r="AL511" i="14"/>
  <c r="AK511" i="14"/>
  <c r="AJ511" i="14"/>
  <c r="AI511" i="14"/>
  <c r="AH511" i="14"/>
  <c r="AG511" i="14"/>
  <c r="AF511" i="14"/>
  <c r="AE511" i="14"/>
  <c r="AD511" i="14"/>
  <c r="AC511" i="14"/>
  <c r="AB511" i="14"/>
  <c r="AA511" i="14"/>
  <c r="Z511" i="14"/>
  <c r="Y511" i="14"/>
  <c r="X511" i="14"/>
  <c r="W511" i="14"/>
  <c r="V511" i="14"/>
  <c r="U511" i="14"/>
  <c r="T511" i="14"/>
  <c r="S511" i="14"/>
  <c r="R511" i="14"/>
  <c r="Q511" i="14"/>
  <c r="P511" i="14"/>
  <c r="O511" i="14"/>
  <c r="N511" i="14"/>
  <c r="M511" i="14"/>
  <c r="L511" i="14"/>
  <c r="K511" i="14"/>
  <c r="J511" i="14"/>
  <c r="I511" i="14"/>
  <c r="H511" i="14"/>
  <c r="G511" i="14"/>
  <c r="F511" i="14"/>
  <c r="E511" i="14"/>
  <c r="AP510" i="14"/>
  <c r="AO510" i="14"/>
  <c r="AN510" i="14"/>
  <c r="AM510" i="14"/>
  <c r="AL510" i="14"/>
  <c r="AK510" i="14"/>
  <c r="AJ510" i="14"/>
  <c r="AI510" i="14"/>
  <c r="AH510" i="14"/>
  <c r="AG510" i="14"/>
  <c r="AF510" i="14"/>
  <c r="AE510" i="14"/>
  <c r="AD510" i="14"/>
  <c r="AC510" i="14"/>
  <c r="AB510" i="14"/>
  <c r="AA510" i="14"/>
  <c r="Z510" i="14"/>
  <c r="Y510" i="14"/>
  <c r="X510" i="14"/>
  <c r="W510" i="14"/>
  <c r="V510" i="14"/>
  <c r="U510" i="14"/>
  <c r="T510" i="14"/>
  <c r="S510" i="14"/>
  <c r="R510" i="14"/>
  <c r="Q510" i="14"/>
  <c r="P510" i="14"/>
  <c r="O510" i="14"/>
  <c r="N510" i="14"/>
  <c r="M510" i="14"/>
  <c r="L510" i="14"/>
  <c r="K510" i="14"/>
  <c r="J510" i="14"/>
  <c r="I510" i="14"/>
  <c r="H510" i="14"/>
  <c r="G510" i="14"/>
  <c r="F510" i="14"/>
  <c r="E510" i="14"/>
  <c r="AP509" i="14"/>
  <c r="AO509" i="14"/>
  <c r="AN509" i="14"/>
  <c r="AM509" i="14"/>
  <c r="AL509" i="14"/>
  <c r="AK509" i="14"/>
  <c r="AJ509" i="14"/>
  <c r="AI509" i="14"/>
  <c r="AH509" i="14"/>
  <c r="AG509" i="14"/>
  <c r="AF509" i="14"/>
  <c r="AE509" i="14"/>
  <c r="AD509" i="14"/>
  <c r="AC509" i="14"/>
  <c r="AB509" i="14"/>
  <c r="AA509" i="14"/>
  <c r="Z509" i="14"/>
  <c r="Y509" i="14"/>
  <c r="X509" i="14"/>
  <c r="W509" i="14"/>
  <c r="V509" i="14"/>
  <c r="U509" i="14"/>
  <c r="T509" i="14"/>
  <c r="S509" i="14"/>
  <c r="R509" i="14"/>
  <c r="Q509" i="14"/>
  <c r="P509" i="14"/>
  <c r="O509" i="14"/>
  <c r="N509" i="14"/>
  <c r="M509" i="14"/>
  <c r="L509" i="14"/>
  <c r="K509" i="14"/>
  <c r="J509" i="14"/>
  <c r="I509" i="14"/>
  <c r="H509" i="14"/>
  <c r="G509" i="14"/>
  <c r="F509" i="14"/>
  <c r="E509" i="14"/>
  <c r="AP508" i="14"/>
  <c r="AO508" i="14"/>
  <c r="AN508" i="14"/>
  <c r="AM508" i="14"/>
  <c r="AL508" i="14"/>
  <c r="AK508" i="14"/>
  <c r="AJ508" i="14"/>
  <c r="AI508" i="14"/>
  <c r="AH508" i="14"/>
  <c r="AG508" i="14"/>
  <c r="AF508" i="14"/>
  <c r="AE508" i="14"/>
  <c r="AD508" i="14"/>
  <c r="AC508" i="14"/>
  <c r="AB508" i="14"/>
  <c r="AA508" i="14"/>
  <c r="Z508" i="14"/>
  <c r="Y508" i="14"/>
  <c r="X508" i="14"/>
  <c r="W508" i="14"/>
  <c r="V508" i="14"/>
  <c r="U508" i="14"/>
  <c r="T508" i="14"/>
  <c r="S508" i="14"/>
  <c r="R508" i="14"/>
  <c r="Q508" i="14"/>
  <c r="P508" i="14"/>
  <c r="O508" i="14"/>
  <c r="N508" i="14"/>
  <c r="M508" i="14"/>
  <c r="L508" i="14"/>
  <c r="K508" i="14"/>
  <c r="J508" i="14"/>
  <c r="I508" i="14"/>
  <c r="H508" i="14"/>
  <c r="G508" i="14"/>
  <c r="F508" i="14"/>
  <c r="E508" i="14"/>
  <c r="AP507" i="14"/>
  <c r="AO507" i="14"/>
  <c r="AN507" i="14"/>
  <c r="AM507" i="14"/>
  <c r="AL507" i="14"/>
  <c r="AK507" i="14"/>
  <c r="AJ507" i="14"/>
  <c r="AI507" i="14"/>
  <c r="AH507" i="14"/>
  <c r="AG507" i="14"/>
  <c r="AF507" i="14"/>
  <c r="AE507" i="14"/>
  <c r="AD507" i="14"/>
  <c r="AC507" i="14"/>
  <c r="AB507" i="14"/>
  <c r="AA507" i="14"/>
  <c r="Z507" i="14"/>
  <c r="Y507" i="14"/>
  <c r="X507" i="14"/>
  <c r="W507" i="14"/>
  <c r="V507" i="14"/>
  <c r="U507" i="14"/>
  <c r="T507" i="14"/>
  <c r="S507" i="14"/>
  <c r="R507" i="14"/>
  <c r="Q507" i="14"/>
  <c r="P507" i="14"/>
  <c r="O507" i="14"/>
  <c r="N507" i="14"/>
  <c r="M507" i="14"/>
  <c r="L507" i="14"/>
  <c r="K507" i="14"/>
  <c r="J507" i="14"/>
  <c r="I507" i="14"/>
  <c r="H507" i="14"/>
  <c r="G507" i="14"/>
  <c r="F507" i="14"/>
  <c r="E507" i="14"/>
  <c r="AP506" i="14"/>
  <c r="AO506" i="14"/>
  <c r="AN506" i="14"/>
  <c r="AM506" i="14"/>
  <c r="AL506" i="14"/>
  <c r="AK506" i="14"/>
  <c r="AJ506" i="14"/>
  <c r="AI506" i="14"/>
  <c r="AH506" i="14"/>
  <c r="AG506" i="14"/>
  <c r="AF506" i="14"/>
  <c r="AE506" i="14"/>
  <c r="AD506" i="14"/>
  <c r="AC506" i="14"/>
  <c r="AB506" i="14"/>
  <c r="AA506" i="14"/>
  <c r="Z506" i="14"/>
  <c r="Y506" i="14"/>
  <c r="X506" i="14"/>
  <c r="W506" i="14"/>
  <c r="V506" i="14"/>
  <c r="U506" i="14"/>
  <c r="T506" i="14"/>
  <c r="S506" i="14"/>
  <c r="R506" i="14"/>
  <c r="Q506" i="14"/>
  <c r="P506" i="14"/>
  <c r="O506" i="14"/>
  <c r="N506" i="14"/>
  <c r="M506" i="14"/>
  <c r="L506" i="14"/>
  <c r="K506" i="14"/>
  <c r="J506" i="14"/>
  <c r="I506" i="14"/>
  <c r="H506" i="14"/>
  <c r="G506" i="14"/>
  <c r="F506" i="14"/>
  <c r="E506" i="14"/>
  <c r="AP505" i="14"/>
  <c r="AQ120" i="15" s="1"/>
  <c r="AO505" i="14"/>
  <c r="AP120" i="15" s="1"/>
  <c r="AN505" i="14"/>
  <c r="AO120" i="15" s="1"/>
  <c r="AM505" i="14"/>
  <c r="AN120" i="15" s="1"/>
  <c r="AL505" i="14"/>
  <c r="AM120" i="15" s="1"/>
  <c r="AK505" i="14"/>
  <c r="AL120" i="15" s="1"/>
  <c r="AJ505" i="14"/>
  <c r="AK120" i="15" s="1"/>
  <c r="AI505" i="14"/>
  <c r="AJ120" i="15" s="1"/>
  <c r="AH505" i="14"/>
  <c r="AI120" i="15" s="1"/>
  <c r="AG505" i="14"/>
  <c r="AH120" i="15" s="1"/>
  <c r="AF505" i="14"/>
  <c r="AG120" i="15" s="1"/>
  <c r="AE505" i="14"/>
  <c r="AF120" i="15" s="1"/>
  <c r="AD505" i="14"/>
  <c r="AE120" i="15" s="1"/>
  <c r="AC505" i="14"/>
  <c r="AD120" i="15" s="1"/>
  <c r="AB505" i="14"/>
  <c r="AC120" i="15" s="1"/>
  <c r="AA505" i="14"/>
  <c r="AB120" i="15" s="1"/>
  <c r="Z505" i="14"/>
  <c r="AA120" i="15" s="1"/>
  <c r="Y505" i="14"/>
  <c r="Z120" i="15" s="1"/>
  <c r="X505" i="14"/>
  <c r="Y120" i="15" s="1"/>
  <c r="W505" i="14"/>
  <c r="X120" i="15" s="1"/>
  <c r="V505" i="14"/>
  <c r="W120" i="15" s="1"/>
  <c r="U505" i="14"/>
  <c r="V120" i="15" s="1"/>
  <c r="T505" i="14"/>
  <c r="U120" i="15" s="1"/>
  <c r="S505" i="14"/>
  <c r="T120" i="15" s="1"/>
  <c r="R505" i="14"/>
  <c r="S120" i="15" s="1"/>
  <c r="Q505" i="14"/>
  <c r="R120" i="15" s="1"/>
  <c r="P505" i="14"/>
  <c r="Q120" i="15" s="1"/>
  <c r="O505" i="14"/>
  <c r="P120" i="15" s="1"/>
  <c r="N505" i="14"/>
  <c r="O120" i="15" s="1"/>
  <c r="M505" i="14"/>
  <c r="N120" i="15" s="1"/>
  <c r="L505" i="14"/>
  <c r="M120" i="15" s="1"/>
  <c r="K505" i="14"/>
  <c r="L120" i="15" s="1"/>
  <c r="J505" i="14"/>
  <c r="K120" i="15" s="1"/>
  <c r="I505" i="14"/>
  <c r="J120" i="15" s="1"/>
  <c r="H505" i="14"/>
  <c r="I120" i="15" s="1"/>
  <c r="G505" i="14"/>
  <c r="H120" i="15" s="1"/>
  <c r="F505" i="14"/>
  <c r="G120" i="15" s="1"/>
  <c r="E505" i="14"/>
  <c r="F120" i="15" s="1"/>
  <c r="AP504" i="14"/>
  <c r="AQ99" i="15" s="1"/>
  <c r="AO504" i="14"/>
  <c r="AP99" i="15" s="1"/>
  <c r="AN504" i="14"/>
  <c r="AO99" i="15" s="1"/>
  <c r="AM504" i="14"/>
  <c r="AN99" i="15" s="1"/>
  <c r="AL504" i="14"/>
  <c r="AM99" i="15" s="1"/>
  <c r="AK504" i="14"/>
  <c r="AL99" i="15" s="1"/>
  <c r="AJ504" i="14"/>
  <c r="AK99" i="15" s="1"/>
  <c r="AI504" i="14"/>
  <c r="AJ99" i="15" s="1"/>
  <c r="AH504" i="14"/>
  <c r="AI99" i="15" s="1"/>
  <c r="AG504" i="14"/>
  <c r="AH99" i="15" s="1"/>
  <c r="AF504" i="14"/>
  <c r="AG99" i="15" s="1"/>
  <c r="AE504" i="14"/>
  <c r="AF99" i="15" s="1"/>
  <c r="AD504" i="14"/>
  <c r="AE99" i="15" s="1"/>
  <c r="AC504" i="14"/>
  <c r="AD99" i="15" s="1"/>
  <c r="AB504" i="14"/>
  <c r="AC99" i="15" s="1"/>
  <c r="AA504" i="14"/>
  <c r="AB99" i="15" s="1"/>
  <c r="Z504" i="14"/>
  <c r="AA99" i="15" s="1"/>
  <c r="Y504" i="14"/>
  <c r="Z99" i="15" s="1"/>
  <c r="X504" i="14"/>
  <c r="Y99" i="15" s="1"/>
  <c r="W504" i="14"/>
  <c r="X99" i="15" s="1"/>
  <c r="V504" i="14"/>
  <c r="W99" i="15" s="1"/>
  <c r="U504" i="14"/>
  <c r="V99" i="15" s="1"/>
  <c r="T504" i="14"/>
  <c r="U99" i="15" s="1"/>
  <c r="S504" i="14"/>
  <c r="T99" i="15" s="1"/>
  <c r="R504" i="14"/>
  <c r="S99" i="15" s="1"/>
  <c r="Q504" i="14"/>
  <c r="R99" i="15" s="1"/>
  <c r="P504" i="14"/>
  <c r="Q99" i="15" s="1"/>
  <c r="O504" i="14"/>
  <c r="P99" i="15" s="1"/>
  <c r="N504" i="14"/>
  <c r="O99" i="15" s="1"/>
  <c r="M504" i="14"/>
  <c r="N99" i="15" s="1"/>
  <c r="L504" i="14"/>
  <c r="M99" i="15" s="1"/>
  <c r="K504" i="14"/>
  <c r="L99" i="15" s="1"/>
  <c r="J504" i="14"/>
  <c r="K99" i="15" s="1"/>
  <c r="I504" i="14"/>
  <c r="J99" i="15" s="1"/>
  <c r="H504" i="14"/>
  <c r="I99" i="15" s="1"/>
  <c r="G504" i="14"/>
  <c r="H99" i="15" s="1"/>
  <c r="F504" i="14"/>
  <c r="G99" i="15" s="1"/>
  <c r="E504" i="14"/>
  <c r="F99" i="15" s="1"/>
  <c r="AP503" i="14"/>
  <c r="AQ78" i="15" s="1"/>
  <c r="AO503" i="14"/>
  <c r="AP78" i="15" s="1"/>
  <c r="AN503" i="14"/>
  <c r="AO78" i="15" s="1"/>
  <c r="AM503" i="14"/>
  <c r="AN78" i="15" s="1"/>
  <c r="AL503" i="14"/>
  <c r="AM78" i="15" s="1"/>
  <c r="AK503" i="14"/>
  <c r="AL78" i="15" s="1"/>
  <c r="AJ503" i="14"/>
  <c r="AK78" i="15" s="1"/>
  <c r="AI503" i="14"/>
  <c r="AJ78" i="15" s="1"/>
  <c r="AH503" i="14"/>
  <c r="AI78" i="15" s="1"/>
  <c r="AG503" i="14"/>
  <c r="AH78" i="15" s="1"/>
  <c r="AF503" i="14"/>
  <c r="AG78" i="15" s="1"/>
  <c r="AE503" i="14"/>
  <c r="AF78" i="15" s="1"/>
  <c r="AD503" i="14"/>
  <c r="AE78" i="15" s="1"/>
  <c r="AC503" i="14"/>
  <c r="AD78" i="15" s="1"/>
  <c r="AB503" i="14"/>
  <c r="AC78" i="15" s="1"/>
  <c r="AA503" i="14"/>
  <c r="AB78" i="15" s="1"/>
  <c r="Z503" i="14"/>
  <c r="AA78" i="15" s="1"/>
  <c r="Y503" i="14"/>
  <c r="Z78" i="15" s="1"/>
  <c r="X503" i="14"/>
  <c r="Y78" i="15" s="1"/>
  <c r="W503" i="14"/>
  <c r="X78" i="15" s="1"/>
  <c r="V503" i="14"/>
  <c r="W78" i="15" s="1"/>
  <c r="U503" i="14"/>
  <c r="V78" i="15" s="1"/>
  <c r="T503" i="14"/>
  <c r="U78" i="15" s="1"/>
  <c r="S503" i="14"/>
  <c r="T78" i="15" s="1"/>
  <c r="R503" i="14"/>
  <c r="S78" i="15" s="1"/>
  <c r="Q503" i="14"/>
  <c r="R78" i="15" s="1"/>
  <c r="P503" i="14"/>
  <c r="Q78" i="15" s="1"/>
  <c r="O503" i="14"/>
  <c r="P78" i="15" s="1"/>
  <c r="N503" i="14"/>
  <c r="O78" i="15" s="1"/>
  <c r="M503" i="14"/>
  <c r="N78" i="15" s="1"/>
  <c r="L503" i="14"/>
  <c r="M78" i="15" s="1"/>
  <c r="K503" i="14"/>
  <c r="L78" i="15" s="1"/>
  <c r="J503" i="14"/>
  <c r="K78" i="15" s="1"/>
  <c r="I503" i="14"/>
  <c r="J78" i="15" s="1"/>
  <c r="H503" i="14"/>
  <c r="I78" i="15" s="1"/>
  <c r="G503" i="14"/>
  <c r="H78" i="15" s="1"/>
  <c r="F503" i="14"/>
  <c r="G78" i="15" s="1"/>
  <c r="E503" i="14"/>
  <c r="F78" i="15" s="1"/>
  <c r="AP502" i="14"/>
  <c r="AO502" i="14"/>
  <c r="AN502" i="14"/>
  <c r="AM502" i="14"/>
  <c r="AL502" i="14"/>
  <c r="AK502" i="14"/>
  <c r="AJ502" i="14"/>
  <c r="AI502" i="14"/>
  <c r="AH502" i="14"/>
  <c r="AG502" i="14"/>
  <c r="AF502" i="14"/>
  <c r="AE502" i="14"/>
  <c r="AD502" i="14"/>
  <c r="AC502" i="14"/>
  <c r="AB502" i="14"/>
  <c r="AA502" i="14"/>
  <c r="Z502" i="14"/>
  <c r="Y502" i="14"/>
  <c r="X502" i="14"/>
  <c r="W502" i="14"/>
  <c r="V502" i="14"/>
  <c r="U502" i="14"/>
  <c r="T502" i="14"/>
  <c r="S502" i="14"/>
  <c r="R502" i="14"/>
  <c r="Q502" i="14"/>
  <c r="P502" i="14"/>
  <c r="O502" i="14"/>
  <c r="N502" i="14"/>
  <c r="M502" i="14"/>
  <c r="L502" i="14"/>
  <c r="K502" i="14"/>
  <c r="J502" i="14"/>
  <c r="I502" i="14"/>
  <c r="H502" i="14"/>
  <c r="G502" i="14"/>
  <c r="F502" i="14"/>
  <c r="E502" i="14"/>
  <c r="AP498" i="14"/>
  <c r="AO498" i="14"/>
  <c r="AN498" i="14"/>
  <c r="AM498" i="14"/>
  <c r="AL498" i="14"/>
  <c r="AK498" i="14"/>
  <c r="AJ498" i="14"/>
  <c r="AI498" i="14"/>
  <c r="AH498" i="14"/>
  <c r="AG498" i="14"/>
  <c r="AF498" i="14"/>
  <c r="AE498" i="14"/>
  <c r="AD498" i="14"/>
  <c r="AC498" i="14"/>
  <c r="AB498" i="14"/>
  <c r="AA498" i="14"/>
  <c r="Z498" i="14"/>
  <c r="Y498" i="14"/>
  <c r="X498" i="14"/>
  <c r="W498" i="14"/>
  <c r="V498" i="14"/>
  <c r="U498" i="14"/>
  <c r="T498" i="14"/>
  <c r="S498" i="14"/>
  <c r="R498" i="14"/>
  <c r="Q498" i="14"/>
  <c r="P498" i="14"/>
  <c r="O498" i="14"/>
  <c r="N498" i="14"/>
  <c r="M498" i="14"/>
  <c r="L498" i="14"/>
  <c r="K498" i="14"/>
  <c r="J498" i="14"/>
  <c r="I498" i="14"/>
  <c r="H498" i="14"/>
  <c r="G498" i="14"/>
  <c r="F498" i="14"/>
  <c r="E498" i="14"/>
  <c r="AP497" i="14"/>
  <c r="AO497" i="14"/>
  <c r="AN497" i="14"/>
  <c r="AM497" i="14"/>
  <c r="AL497" i="14"/>
  <c r="AK497" i="14"/>
  <c r="AJ497" i="14"/>
  <c r="AI497" i="14"/>
  <c r="AH497" i="14"/>
  <c r="AG497" i="14"/>
  <c r="AF497" i="14"/>
  <c r="AE497" i="14"/>
  <c r="AD497" i="14"/>
  <c r="AC497" i="14"/>
  <c r="AB497" i="14"/>
  <c r="AA497" i="14"/>
  <c r="Z497" i="14"/>
  <c r="Y497" i="14"/>
  <c r="X497" i="14"/>
  <c r="W497" i="14"/>
  <c r="V497" i="14"/>
  <c r="U497" i="14"/>
  <c r="T497" i="14"/>
  <c r="S497" i="14"/>
  <c r="R497" i="14"/>
  <c r="Q497" i="14"/>
  <c r="P497" i="14"/>
  <c r="O497" i="14"/>
  <c r="N497" i="14"/>
  <c r="M497" i="14"/>
  <c r="L497" i="14"/>
  <c r="K497" i="14"/>
  <c r="J497" i="14"/>
  <c r="I497" i="14"/>
  <c r="H497" i="14"/>
  <c r="G497" i="14"/>
  <c r="F497" i="14"/>
  <c r="E497" i="14"/>
  <c r="AP495" i="14"/>
  <c r="AO495" i="14"/>
  <c r="AN495" i="14"/>
  <c r="AM495" i="14"/>
  <c r="AL495" i="14"/>
  <c r="AK495" i="14"/>
  <c r="AJ495" i="14"/>
  <c r="AI495" i="14"/>
  <c r="AH495" i="14"/>
  <c r="AG495" i="14"/>
  <c r="AF495" i="14"/>
  <c r="AE495" i="14"/>
  <c r="AD495" i="14"/>
  <c r="AC495" i="14"/>
  <c r="AB495" i="14"/>
  <c r="AA495" i="14"/>
  <c r="Z495" i="14"/>
  <c r="Y495" i="14"/>
  <c r="X495" i="14"/>
  <c r="W495" i="14"/>
  <c r="V495" i="14"/>
  <c r="U495" i="14"/>
  <c r="T495" i="14"/>
  <c r="S495" i="14"/>
  <c r="R495" i="14"/>
  <c r="Q495" i="14"/>
  <c r="P495" i="14"/>
  <c r="O495" i="14"/>
  <c r="N495" i="14"/>
  <c r="M495" i="14"/>
  <c r="L495" i="14"/>
  <c r="K495" i="14"/>
  <c r="J495" i="14"/>
  <c r="I495" i="14"/>
  <c r="H495" i="14"/>
  <c r="G495" i="14"/>
  <c r="F495" i="14"/>
  <c r="E495" i="14"/>
  <c r="AP494" i="14"/>
  <c r="AO494" i="14"/>
  <c r="AN494" i="14"/>
  <c r="AM494" i="14"/>
  <c r="AL494" i="14"/>
  <c r="AK494" i="14"/>
  <c r="AJ494" i="14"/>
  <c r="AI494" i="14"/>
  <c r="AH494" i="14"/>
  <c r="AG494" i="14"/>
  <c r="AF494" i="14"/>
  <c r="AE494" i="14"/>
  <c r="AD494" i="14"/>
  <c r="AC494" i="14"/>
  <c r="AB494" i="14"/>
  <c r="AA494" i="14"/>
  <c r="Z494" i="14"/>
  <c r="Y494" i="14"/>
  <c r="X494" i="14"/>
  <c r="W494" i="14"/>
  <c r="V494" i="14"/>
  <c r="U494" i="14"/>
  <c r="T494" i="14"/>
  <c r="S494" i="14"/>
  <c r="R494" i="14"/>
  <c r="Q494" i="14"/>
  <c r="P494" i="14"/>
  <c r="O494" i="14"/>
  <c r="N494" i="14"/>
  <c r="M494" i="14"/>
  <c r="L494" i="14"/>
  <c r="K494" i="14"/>
  <c r="J494" i="14"/>
  <c r="I494" i="14"/>
  <c r="H494" i="14"/>
  <c r="G494" i="14"/>
  <c r="F494" i="14"/>
  <c r="E494" i="14"/>
  <c r="AP493" i="14"/>
  <c r="AO493" i="14"/>
  <c r="AN493" i="14"/>
  <c r="AM493" i="14"/>
  <c r="AL493" i="14"/>
  <c r="AK493" i="14"/>
  <c r="AJ493" i="14"/>
  <c r="AI493" i="14"/>
  <c r="AH493" i="14"/>
  <c r="AG493" i="14"/>
  <c r="AF493" i="14"/>
  <c r="AE493" i="14"/>
  <c r="AD493" i="14"/>
  <c r="AC493" i="14"/>
  <c r="AB493" i="14"/>
  <c r="AA493" i="14"/>
  <c r="Z493" i="14"/>
  <c r="Y493" i="14"/>
  <c r="X493" i="14"/>
  <c r="W493" i="14"/>
  <c r="V493" i="14"/>
  <c r="U493" i="14"/>
  <c r="T493" i="14"/>
  <c r="S493" i="14"/>
  <c r="R493" i="14"/>
  <c r="Q493" i="14"/>
  <c r="P493" i="14"/>
  <c r="O493" i="14"/>
  <c r="N493" i="14"/>
  <c r="M493" i="14"/>
  <c r="L493" i="14"/>
  <c r="K493" i="14"/>
  <c r="J493" i="14"/>
  <c r="I493" i="14"/>
  <c r="H493" i="14"/>
  <c r="G493" i="14"/>
  <c r="F493" i="14"/>
  <c r="E493" i="14"/>
  <c r="AP492" i="14"/>
  <c r="AO492" i="14"/>
  <c r="AN492" i="14"/>
  <c r="AM492" i="14"/>
  <c r="AL492" i="14"/>
  <c r="AK492" i="14"/>
  <c r="AJ492" i="14"/>
  <c r="AI492" i="14"/>
  <c r="AH492" i="14"/>
  <c r="AG492" i="14"/>
  <c r="AF492" i="14"/>
  <c r="AE492" i="14"/>
  <c r="AD492" i="14"/>
  <c r="AC492" i="14"/>
  <c r="AB492" i="14"/>
  <c r="AA492" i="14"/>
  <c r="Z492" i="14"/>
  <c r="Y492" i="14"/>
  <c r="X492" i="14"/>
  <c r="W492" i="14"/>
  <c r="V492" i="14"/>
  <c r="U492" i="14"/>
  <c r="T492" i="14"/>
  <c r="S492" i="14"/>
  <c r="R492" i="14"/>
  <c r="Q492" i="14"/>
  <c r="P492" i="14"/>
  <c r="O492" i="14"/>
  <c r="N492" i="14"/>
  <c r="M492" i="14"/>
  <c r="L492" i="14"/>
  <c r="K492" i="14"/>
  <c r="J492" i="14"/>
  <c r="I492" i="14"/>
  <c r="H492" i="14"/>
  <c r="G492" i="14"/>
  <c r="F492" i="14"/>
  <c r="E492" i="14"/>
  <c r="AP491" i="14"/>
  <c r="AO491" i="14"/>
  <c r="AN491" i="14"/>
  <c r="AM491" i="14"/>
  <c r="AL491" i="14"/>
  <c r="AK491" i="14"/>
  <c r="AJ491" i="14"/>
  <c r="AI491" i="14"/>
  <c r="AH491" i="14"/>
  <c r="AG491" i="14"/>
  <c r="AF491" i="14"/>
  <c r="AE491" i="14"/>
  <c r="AD491" i="14"/>
  <c r="AC491" i="14"/>
  <c r="AB491" i="14"/>
  <c r="AA491" i="14"/>
  <c r="Z491" i="14"/>
  <c r="Y491" i="14"/>
  <c r="X491" i="14"/>
  <c r="W491" i="14"/>
  <c r="V491" i="14"/>
  <c r="U491" i="14"/>
  <c r="T491" i="14"/>
  <c r="S491" i="14"/>
  <c r="R491" i="14"/>
  <c r="Q491" i="14"/>
  <c r="P491" i="14"/>
  <c r="O491" i="14"/>
  <c r="N491" i="14"/>
  <c r="M491" i="14"/>
  <c r="L491" i="14"/>
  <c r="K491" i="14"/>
  <c r="J491" i="14"/>
  <c r="I491" i="14"/>
  <c r="H491" i="14"/>
  <c r="G491" i="14"/>
  <c r="F491" i="14"/>
  <c r="E491" i="14"/>
  <c r="AP490" i="14"/>
  <c r="AO490" i="14"/>
  <c r="AN490" i="14"/>
  <c r="AM490" i="14"/>
  <c r="AL490" i="14"/>
  <c r="AK490" i="14"/>
  <c r="AJ490" i="14"/>
  <c r="AI490" i="14"/>
  <c r="AH490" i="14"/>
  <c r="AG490" i="14"/>
  <c r="AF490" i="14"/>
  <c r="AE490" i="14"/>
  <c r="AD490" i="14"/>
  <c r="AC490" i="14"/>
  <c r="AB490" i="14"/>
  <c r="AA490" i="14"/>
  <c r="Z490" i="14"/>
  <c r="Y490" i="14"/>
  <c r="X490" i="14"/>
  <c r="W490" i="14"/>
  <c r="V490" i="14"/>
  <c r="U490" i="14"/>
  <c r="T490" i="14"/>
  <c r="S490" i="14"/>
  <c r="R490" i="14"/>
  <c r="Q490" i="14"/>
  <c r="P490" i="14"/>
  <c r="O490" i="14"/>
  <c r="N490" i="14"/>
  <c r="M490" i="14"/>
  <c r="L490" i="14"/>
  <c r="K490" i="14"/>
  <c r="J490" i="14"/>
  <c r="I490" i="14"/>
  <c r="H490" i="14"/>
  <c r="G490" i="14"/>
  <c r="F490" i="14"/>
  <c r="E490" i="14"/>
  <c r="AP489" i="14"/>
  <c r="AO489" i="14"/>
  <c r="AN489" i="14"/>
  <c r="AM489" i="14"/>
  <c r="AL489" i="14"/>
  <c r="AK489" i="14"/>
  <c r="AJ489" i="14"/>
  <c r="AI489" i="14"/>
  <c r="AH489" i="14"/>
  <c r="AG489" i="14"/>
  <c r="AF489" i="14"/>
  <c r="AE489" i="14"/>
  <c r="AD489" i="14"/>
  <c r="AC489" i="14"/>
  <c r="AB489" i="14"/>
  <c r="AA489" i="14"/>
  <c r="Z489" i="14"/>
  <c r="Y489" i="14"/>
  <c r="X489" i="14"/>
  <c r="W489" i="14"/>
  <c r="V489" i="14"/>
  <c r="U489" i="14"/>
  <c r="T489" i="14"/>
  <c r="S489" i="14"/>
  <c r="R489" i="14"/>
  <c r="Q489" i="14"/>
  <c r="P489" i="14"/>
  <c r="O489" i="14"/>
  <c r="N489" i="14"/>
  <c r="M489" i="14"/>
  <c r="L489" i="14"/>
  <c r="K489" i="14"/>
  <c r="J489" i="14"/>
  <c r="I489" i="14"/>
  <c r="H489" i="14"/>
  <c r="G489" i="14"/>
  <c r="F489" i="14"/>
  <c r="E489" i="14"/>
  <c r="AP488" i="14"/>
  <c r="AO488" i="14"/>
  <c r="AN488" i="14"/>
  <c r="AM488" i="14"/>
  <c r="AL488" i="14"/>
  <c r="AK488" i="14"/>
  <c r="AJ488" i="14"/>
  <c r="AI488" i="14"/>
  <c r="AH488" i="14"/>
  <c r="AG488" i="14"/>
  <c r="AF488" i="14"/>
  <c r="AE488" i="14"/>
  <c r="AD488" i="14"/>
  <c r="AC488" i="14"/>
  <c r="AB488" i="14"/>
  <c r="AA488" i="14"/>
  <c r="Z488" i="14"/>
  <c r="Y488" i="14"/>
  <c r="X488" i="14"/>
  <c r="W488" i="14"/>
  <c r="V488" i="14"/>
  <c r="U488" i="14"/>
  <c r="T488" i="14"/>
  <c r="S488" i="14"/>
  <c r="R488" i="14"/>
  <c r="Q488" i="14"/>
  <c r="P488" i="14"/>
  <c r="O488" i="14"/>
  <c r="N488" i="14"/>
  <c r="M488" i="14"/>
  <c r="L488" i="14"/>
  <c r="K488" i="14"/>
  <c r="J488" i="14"/>
  <c r="I488" i="14"/>
  <c r="H488" i="14"/>
  <c r="G488" i="14"/>
  <c r="F488" i="14"/>
  <c r="E488" i="14"/>
  <c r="AP487" i="14"/>
  <c r="AO487" i="14"/>
  <c r="AN487" i="14"/>
  <c r="AM487" i="14"/>
  <c r="AL487" i="14"/>
  <c r="AK487" i="14"/>
  <c r="AJ487" i="14"/>
  <c r="AI487" i="14"/>
  <c r="AH487" i="14"/>
  <c r="AG487" i="14"/>
  <c r="AF487" i="14"/>
  <c r="AE487" i="14"/>
  <c r="AD487" i="14"/>
  <c r="AC487" i="14"/>
  <c r="AB487" i="14"/>
  <c r="AA487" i="14"/>
  <c r="Z487" i="14"/>
  <c r="Y487" i="14"/>
  <c r="X487" i="14"/>
  <c r="W487" i="14"/>
  <c r="V487" i="14"/>
  <c r="U487" i="14"/>
  <c r="T487" i="14"/>
  <c r="S487" i="14"/>
  <c r="R487" i="14"/>
  <c r="Q487" i="14"/>
  <c r="P487" i="14"/>
  <c r="O487" i="14"/>
  <c r="N487" i="14"/>
  <c r="M487" i="14"/>
  <c r="L487" i="14"/>
  <c r="K487" i="14"/>
  <c r="J487" i="14"/>
  <c r="I487" i="14"/>
  <c r="H487" i="14"/>
  <c r="G487" i="14"/>
  <c r="F487" i="14"/>
  <c r="E487" i="14"/>
  <c r="AP486" i="14"/>
  <c r="AO486" i="14"/>
  <c r="AN486" i="14"/>
  <c r="AM486" i="14"/>
  <c r="AL486" i="14"/>
  <c r="AK486" i="14"/>
  <c r="AJ486" i="14"/>
  <c r="AI486" i="14"/>
  <c r="AH486" i="14"/>
  <c r="AG486" i="14"/>
  <c r="AF486" i="14"/>
  <c r="AE486" i="14"/>
  <c r="AD486" i="14"/>
  <c r="AC486" i="14"/>
  <c r="AB486" i="14"/>
  <c r="AA486" i="14"/>
  <c r="Z486" i="14"/>
  <c r="Y486" i="14"/>
  <c r="X486" i="14"/>
  <c r="W486" i="14"/>
  <c r="V486" i="14"/>
  <c r="U486" i="14"/>
  <c r="T486" i="14"/>
  <c r="S486" i="14"/>
  <c r="R486" i="14"/>
  <c r="Q486" i="14"/>
  <c r="P486" i="14"/>
  <c r="O486" i="14"/>
  <c r="N486" i="14"/>
  <c r="M486" i="14"/>
  <c r="L486" i="14"/>
  <c r="K486" i="14"/>
  <c r="J486" i="14"/>
  <c r="I486" i="14"/>
  <c r="H486" i="14"/>
  <c r="G486" i="14"/>
  <c r="F486" i="14"/>
  <c r="E486" i="14"/>
  <c r="AP485" i="14"/>
  <c r="AO485" i="14"/>
  <c r="AN485" i="14"/>
  <c r="AM485" i="14"/>
  <c r="AL485" i="14"/>
  <c r="AK485" i="14"/>
  <c r="AJ485" i="14"/>
  <c r="AI485" i="14"/>
  <c r="AH485" i="14"/>
  <c r="AG485" i="14"/>
  <c r="AF485" i="14"/>
  <c r="AE485" i="14"/>
  <c r="AD485" i="14"/>
  <c r="AC485" i="14"/>
  <c r="AB485" i="14"/>
  <c r="AA485" i="14"/>
  <c r="Z485" i="14"/>
  <c r="Y485" i="14"/>
  <c r="X485" i="14"/>
  <c r="W485" i="14"/>
  <c r="V485" i="14"/>
  <c r="U485" i="14"/>
  <c r="T485" i="14"/>
  <c r="S485" i="14"/>
  <c r="R485" i="14"/>
  <c r="Q485" i="14"/>
  <c r="P485" i="14"/>
  <c r="O485" i="14"/>
  <c r="N485" i="14"/>
  <c r="M485" i="14"/>
  <c r="L485" i="14"/>
  <c r="K485" i="14"/>
  <c r="J485" i="14"/>
  <c r="I485" i="14"/>
  <c r="H485" i="14"/>
  <c r="G485" i="14"/>
  <c r="F485" i="14"/>
  <c r="E485" i="14"/>
  <c r="AP484" i="14"/>
  <c r="AO484" i="14"/>
  <c r="AN484" i="14"/>
  <c r="AM484" i="14"/>
  <c r="AL484" i="14"/>
  <c r="AK484" i="14"/>
  <c r="AJ484" i="14"/>
  <c r="AI484" i="14"/>
  <c r="AH484" i="14"/>
  <c r="AG484" i="14"/>
  <c r="AF484" i="14"/>
  <c r="AE484" i="14"/>
  <c r="AD484" i="14"/>
  <c r="AC484" i="14"/>
  <c r="AB484" i="14"/>
  <c r="AA484" i="14"/>
  <c r="Z484" i="14"/>
  <c r="Y484" i="14"/>
  <c r="X484" i="14"/>
  <c r="W484" i="14"/>
  <c r="V484" i="14"/>
  <c r="U484" i="14"/>
  <c r="T484" i="14"/>
  <c r="S484" i="14"/>
  <c r="R484" i="14"/>
  <c r="Q484" i="14"/>
  <c r="P484" i="14"/>
  <c r="O484" i="14"/>
  <c r="N484" i="14"/>
  <c r="M484" i="14"/>
  <c r="L484" i="14"/>
  <c r="K484" i="14"/>
  <c r="J484" i="14"/>
  <c r="I484" i="14"/>
  <c r="H484" i="14"/>
  <c r="G484" i="14"/>
  <c r="F484" i="14"/>
  <c r="E484" i="14"/>
  <c r="AP483" i="14"/>
  <c r="AO483" i="14"/>
  <c r="AN483" i="14"/>
  <c r="AM483" i="14"/>
  <c r="AL483" i="14"/>
  <c r="AK483" i="14"/>
  <c r="AJ483" i="14"/>
  <c r="AI483" i="14"/>
  <c r="AH483" i="14"/>
  <c r="AG483" i="14"/>
  <c r="AF483" i="14"/>
  <c r="AE483" i="14"/>
  <c r="AD483" i="14"/>
  <c r="AC483" i="14"/>
  <c r="AB483" i="14"/>
  <c r="AA483" i="14"/>
  <c r="Z483" i="14"/>
  <c r="Y483" i="14"/>
  <c r="X483" i="14"/>
  <c r="W483" i="14"/>
  <c r="V483" i="14"/>
  <c r="U483" i="14"/>
  <c r="T483" i="14"/>
  <c r="S483" i="14"/>
  <c r="R483" i="14"/>
  <c r="Q483" i="14"/>
  <c r="P483" i="14"/>
  <c r="O483" i="14"/>
  <c r="N483" i="14"/>
  <c r="M483" i="14"/>
  <c r="L483" i="14"/>
  <c r="K483" i="14"/>
  <c r="J483" i="14"/>
  <c r="I483" i="14"/>
  <c r="H483" i="14"/>
  <c r="G483" i="14"/>
  <c r="F483" i="14"/>
  <c r="E483" i="14"/>
  <c r="AP482" i="14"/>
  <c r="AO482" i="14"/>
  <c r="AN482" i="14"/>
  <c r="AM482" i="14"/>
  <c r="AL482" i="14"/>
  <c r="AK482" i="14"/>
  <c r="AJ482" i="14"/>
  <c r="AI482" i="14"/>
  <c r="AH482" i="14"/>
  <c r="AG482" i="14"/>
  <c r="AF482" i="14"/>
  <c r="AE482" i="14"/>
  <c r="AD482" i="14"/>
  <c r="AC482" i="14"/>
  <c r="AB482" i="14"/>
  <c r="AA482" i="14"/>
  <c r="Z482" i="14"/>
  <c r="Y482" i="14"/>
  <c r="X482" i="14"/>
  <c r="W482" i="14"/>
  <c r="V482" i="14"/>
  <c r="U482" i="14"/>
  <c r="T482" i="14"/>
  <c r="S482" i="14"/>
  <c r="R482" i="14"/>
  <c r="Q482" i="14"/>
  <c r="P482" i="14"/>
  <c r="O482" i="14"/>
  <c r="N482" i="14"/>
  <c r="M482" i="14"/>
  <c r="L482" i="14"/>
  <c r="K482" i="14"/>
  <c r="J482" i="14"/>
  <c r="I482" i="14"/>
  <c r="H482" i="14"/>
  <c r="G482" i="14"/>
  <c r="F482" i="14"/>
  <c r="E482" i="14"/>
  <c r="AP481" i="14"/>
  <c r="AO481" i="14"/>
  <c r="AN481" i="14"/>
  <c r="AM481" i="14"/>
  <c r="AL481" i="14"/>
  <c r="AK481" i="14"/>
  <c r="AJ481" i="14"/>
  <c r="AI481" i="14"/>
  <c r="AH481" i="14"/>
  <c r="AG481" i="14"/>
  <c r="AF481" i="14"/>
  <c r="AE481" i="14"/>
  <c r="AD481" i="14"/>
  <c r="AC481" i="14"/>
  <c r="AB481" i="14"/>
  <c r="AA481" i="14"/>
  <c r="Z481" i="14"/>
  <c r="Y481" i="14"/>
  <c r="X481" i="14"/>
  <c r="W481" i="14"/>
  <c r="V481" i="14"/>
  <c r="U481" i="14"/>
  <c r="T481" i="14"/>
  <c r="S481" i="14"/>
  <c r="R481" i="14"/>
  <c r="Q481" i="14"/>
  <c r="P481" i="14"/>
  <c r="O481" i="14"/>
  <c r="N481" i="14"/>
  <c r="M481" i="14"/>
  <c r="L481" i="14"/>
  <c r="K481" i="14"/>
  <c r="J481" i="14"/>
  <c r="I481" i="14"/>
  <c r="H481" i="14"/>
  <c r="G481" i="14"/>
  <c r="F481" i="14"/>
  <c r="E481" i="14"/>
  <c r="AP480" i="14"/>
  <c r="AO480" i="14"/>
  <c r="AN480" i="14"/>
  <c r="AM480" i="14"/>
  <c r="AL480" i="14"/>
  <c r="AK480" i="14"/>
  <c r="AJ480" i="14"/>
  <c r="AI480" i="14"/>
  <c r="AH480" i="14"/>
  <c r="AG480" i="14"/>
  <c r="AF480" i="14"/>
  <c r="AE480" i="14"/>
  <c r="AD480" i="14"/>
  <c r="AC480" i="14"/>
  <c r="AB480" i="14"/>
  <c r="AA480" i="14"/>
  <c r="Z480" i="14"/>
  <c r="Y480" i="14"/>
  <c r="X480" i="14"/>
  <c r="W480" i="14"/>
  <c r="V480" i="14"/>
  <c r="U480" i="14"/>
  <c r="T480" i="14"/>
  <c r="S480" i="14"/>
  <c r="R480" i="14"/>
  <c r="Q480" i="14"/>
  <c r="P480" i="14"/>
  <c r="O480" i="14"/>
  <c r="N480" i="14"/>
  <c r="M480" i="14"/>
  <c r="L480" i="14"/>
  <c r="K480" i="14"/>
  <c r="J480" i="14"/>
  <c r="I480" i="14"/>
  <c r="H480" i="14"/>
  <c r="G480" i="14"/>
  <c r="F480" i="14"/>
  <c r="E480" i="14"/>
  <c r="AP479" i="14"/>
  <c r="AO479" i="14"/>
  <c r="AN479" i="14"/>
  <c r="AM479" i="14"/>
  <c r="AL479" i="14"/>
  <c r="AK479" i="14"/>
  <c r="AJ479" i="14"/>
  <c r="AI479" i="14"/>
  <c r="AH479" i="14"/>
  <c r="AG479" i="14"/>
  <c r="AF479" i="14"/>
  <c r="AE479" i="14"/>
  <c r="AD479" i="14"/>
  <c r="AC479" i="14"/>
  <c r="AB479" i="14"/>
  <c r="AA479" i="14"/>
  <c r="Z479" i="14"/>
  <c r="Y479" i="14"/>
  <c r="X479" i="14"/>
  <c r="W479" i="14"/>
  <c r="V479" i="14"/>
  <c r="U479" i="14"/>
  <c r="T479" i="14"/>
  <c r="S479" i="14"/>
  <c r="R479" i="14"/>
  <c r="Q479" i="14"/>
  <c r="P479" i="14"/>
  <c r="O479" i="14"/>
  <c r="N479" i="14"/>
  <c r="M479" i="14"/>
  <c r="L479" i="14"/>
  <c r="K479" i="14"/>
  <c r="J479" i="14"/>
  <c r="I479" i="14"/>
  <c r="H479" i="14"/>
  <c r="G479" i="14"/>
  <c r="F479" i="14"/>
  <c r="E479" i="14"/>
  <c r="AP478" i="14"/>
  <c r="AO478" i="14"/>
  <c r="AN478" i="14"/>
  <c r="AM478" i="14"/>
  <c r="AL478" i="14"/>
  <c r="AK478" i="14"/>
  <c r="AJ478" i="14"/>
  <c r="AI478" i="14"/>
  <c r="AH478" i="14"/>
  <c r="AG478" i="14"/>
  <c r="AF478" i="14"/>
  <c r="AE478" i="14"/>
  <c r="AD478" i="14"/>
  <c r="AC478" i="14"/>
  <c r="AB478" i="14"/>
  <c r="AA478" i="14"/>
  <c r="Z478" i="14"/>
  <c r="Y478" i="14"/>
  <c r="X478" i="14"/>
  <c r="W478" i="14"/>
  <c r="V478" i="14"/>
  <c r="U478" i="14"/>
  <c r="T478" i="14"/>
  <c r="S478" i="14"/>
  <c r="R478" i="14"/>
  <c r="Q478" i="14"/>
  <c r="P478" i="14"/>
  <c r="O478" i="14"/>
  <c r="N478" i="14"/>
  <c r="M478" i="14"/>
  <c r="L478" i="14"/>
  <c r="K478" i="14"/>
  <c r="J478" i="14"/>
  <c r="I478" i="14"/>
  <c r="H478" i="14"/>
  <c r="G478" i="14"/>
  <c r="F478" i="14"/>
  <c r="E478" i="14"/>
  <c r="AP477" i="14"/>
  <c r="AO477" i="14"/>
  <c r="AN477" i="14"/>
  <c r="AM477" i="14"/>
  <c r="AL477" i="14"/>
  <c r="AK477" i="14"/>
  <c r="AJ477" i="14"/>
  <c r="AI477" i="14"/>
  <c r="AH477" i="14"/>
  <c r="AG477" i="14"/>
  <c r="AF477" i="14"/>
  <c r="AE477" i="14"/>
  <c r="AD477" i="14"/>
  <c r="AC477" i="14"/>
  <c r="AB477" i="14"/>
  <c r="AA477" i="14"/>
  <c r="Z477" i="14"/>
  <c r="Y477" i="14"/>
  <c r="X477" i="14"/>
  <c r="W477" i="14"/>
  <c r="V477" i="14"/>
  <c r="U477" i="14"/>
  <c r="T477" i="14"/>
  <c r="S477" i="14"/>
  <c r="R477" i="14"/>
  <c r="Q477" i="14"/>
  <c r="P477" i="14"/>
  <c r="O477" i="14"/>
  <c r="N477" i="14"/>
  <c r="M477" i="14"/>
  <c r="L477" i="14"/>
  <c r="K477" i="14"/>
  <c r="J477" i="14"/>
  <c r="I477" i="14"/>
  <c r="H477" i="14"/>
  <c r="G477" i="14"/>
  <c r="F477" i="14"/>
  <c r="E477" i="14"/>
  <c r="AP476" i="14"/>
  <c r="AO476" i="14"/>
  <c r="AN476" i="14"/>
  <c r="AM476" i="14"/>
  <c r="AL476" i="14"/>
  <c r="AK476" i="14"/>
  <c r="AJ476" i="14"/>
  <c r="AI476" i="14"/>
  <c r="AH476" i="14"/>
  <c r="AG476" i="14"/>
  <c r="AF476" i="14"/>
  <c r="AE476" i="14"/>
  <c r="AD476" i="14"/>
  <c r="AC476" i="14"/>
  <c r="AB476" i="14"/>
  <c r="AA476" i="14"/>
  <c r="Z476" i="14"/>
  <c r="Y476" i="14"/>
  <c r="X476" i="14"/>
  <c r="W476" i="14"/>
  <c r="V476" i="14"/>
  <c r="U476" i="14"/>
  <c r="T476" i="14"/>
  <c r="S476" i="14"/>
  <c r="R476" i="14"/>
  <c r="Q476" i="14"/>
  <c r="P476" i="14"/>
  <c r="O476" i="14"/>
  <c r="N476" i="14"/>
  <c r="M476" i="14"/>
  <c r="L476" i="14"/>
  <c r="K476" i="14"/>
  <c r="J476" i="14"/>
  <c r="I476" i="14"/>
  <c r="H476" i="14"/>
  <c r="G476" i="14"/>
  <c r="F476" i="14"/>
  <c r="E476" i="14"/>
  <c r="AP475" i="14"/>
  <c r="AO475" i="14"/>
  <c r="AN475" i="14"/>
  <c r="AM475" i="14"/>
  <c r="AL475" i="14"/>
  <c r="AK475" i="14"/>
  <c r="AJ475" i="14"/>
  <c r="AI475" i="14"/>
  <c r="AH475" i="14"/>
  <c r="AG475" i="14"/>
  <c r="AF475" i="14"/>
  <c r="AE475" i="14"/>
  <c r="AD475" i="14"/>
  <c r="AC475" i="14"/>
  <c r="AB475" i="14"/>
  <c r="AA475" i="14"/>
  <c r="Z475" i="14"/>
  <c r="Y475" i="14"/>
  <c r="X475" i="14"/>
  <c r="W475" i="14"/>
  <c r="V475" i="14"/>
  <c r="U475" i="14"/>
  <c r="T475" i="14"/>
  <c r="S475" i="14"/>
  <c r="R475" i="14"/>
  <c r="Q475" i="14"/>
  <c r="P475" i="14"/>
  <c r="O475" i="14"/>
  <c r="N475" i="14"/>
  <c r="M475" i="14"/>
  <c r="L475" i="14"/>
  <c r="K475" i="14"/>
  <c r="J475" i="14"/>
  <c r="I475" i="14"/>
  <c r="H475" i="14"/>
  <c r="G475" i="14"/>
  <c r="F475" i="14"/>
  <c r="E475" i="14"/>
  <c r="AP474" i="14"/>
  <c r="AO474" i="14"/>
  <c r="AN474" i="14"/>
  <c r="AM474" i="14"/>
  <c r="AL474" i="14"/>
  <c r="AK474" i="14"/>
  <c r="AJ474" i="14"/>
  <c r="AI474" i="14"/>
  <c r="AH474" i="14"/>
  <c r="AG474" i="14"/>
  <c r="AF474" i="14"/>
  <c r="AE474" i="14"/>
  <c r="AD474" i="14"/>
  <c r="AC474" i="14"/>
  <c r="AB474" i="14"/>
  <c r="AA474" i="14"/>
  <c r="Z474" i="14"/>
  <c r="Y474" i="14"/>
  <c r="X474" i="14"/>
  <c r="W474" i="14"/>
  <c r="V474" i="14"/>
  <c r="U474" i="14"/>
  <c r="T474" i="14"/>
  <c r="S474" i="14"/>
  <c r="R474" i="14"/>
  <c r="Q474" i="14"/>
  <c r="P474" i="14"/>
  <c r="O474" i="14"/>
  <c r="N474" i="14"/>
  <c r="M474" i="14"/>
  <c r="L474" i="14"/>
  <c r="K474" i="14"/>
  <c r="J474" i="14"/>
  <c r="I474" i="14"/>
  <c r="H474" i="14"/>
  <c r="G474" i="14"/>
  <c r="F474" i="14"/>
  <c r="E474" i="14"/>
  <c r="AP473" i="14"/>
  <c r="AO473" i="14"/>
  <c r="AN473" i="14"/>
  <c r="AM473" i="14"/>
  <c r="AL473" i="14"/>
  <c r="AK473" i="14"/>
  <c r="AJ473" i="14"/>
  <c r="AI473" i="14"/>
  <c r="AH473" i="14"/>
  <c r="AG473" i="14"/>
  <c r="AF473" i="14"/>
  <c r="AE473" i="14"/>
  <c r="AD473" i="14"/>
  <c r="AC473" i="14"/>
  <c r="AB473" i="14"/>
  <c r="AA473" i="14"/>
  <c r="Z473" i="14"/>
  <c r="Y473" i="14"/>
  <c r="X473" i="14"/>
  <c r="W473" i="14"/>
  <c r="V473" i="14"/>
  <c r="U473" i="14"/>
  <c r="T473" i="14"/>
  <c r="S473" i="14"/>
  <c r="R473" i="14"/>
  <c r="Q473" i="14"/>
  <c r="P473" i="14"/>
  <c r="O473" i="14"/>
  <c r="N473" i="14"/>
  <c r="M473" i="14"/>
  <c r="L473" i="14"/>
  <c r="K473" i="14"/>
  <c r="J473" i="14"/>
  <c r="I473" i="14"/>
  <c r="H473" i="14"/>
  <c r="G473" i="14"/>
  <c r="F473" i="14"/>
  <c r="E473" i="14"/>
  <c r="AP472" i="14"/>
  <c r="AO472" i="14"/>
  <c r="AN472" i="14"/>
  <c r="AM472" i="14"/>
  <c r="AL472" i="14"/>
  <c r="AK472" i="14"/>
  <c r="AJ472" i="14"/>
  <c r="AI472" i="14"/>
  <c r="AH472" i="14"/>
  <c r="AG472" i="14"/>
  <c r="AF472" i="14"/>
  <c r="AE472" i="14"/>
  <c r="AD472" i="14"/>
  <c r="AC472" i="14"/>
  <c r="AB472" i="14"/>
  <c r="AA472" i="14"/>
  <c r="Z472" i="14"/>
  <c r="Y472" i="14"/>
  <c r="X472" i="14"/>
  <c r="W472" i="14"/>
  <c r="V472" i="14"/>
  <c r="U472" i="14"/>
  <c r="T472" i="14"/>
  <c r="S472" i="14"/>
  <c r="R472" i="14"/>
  <c r="Q472" i="14"/>
  <c r="P472" i="14"/>
  <c r="O472" i="14"/>
  <c r="N472" i="14"/>
  <c r="M472" i="14"/>
  <c r="L472" i="14"/>
  <c r="K472" i="14"/>
  <c r="J472" i="14"/>
  <c r="I472" i="14"/>
  <c r="H472" i="14"/>
  <c r="G472" i="14"/>
  <c r="F472" i="14"/>
  <c r="E472" i="14"/>
  <c r="AP471" i="14"/>
  <c r="AO471" i="14"/>
  <c r="AN471" i="14"/>
  <c r="AM471" i="14"/>
  <c r="AL471" i="14"/>
  <c r="AK471" i="14"/>
  <c r="AJ471" i="14"/>
  <c r="AI471" i="14"/>
  <c r="AH471" i="14"/>
  <c r="AG471" i="14"/>
  <c r="AF471" i="14"/>
  <c r="AE471" i="14"/>
  <c r="AD471" i="14"/>
  <c r="AC471" i="14"/>
  <c r="AB471" i="14"/>
  <c r="AA471" i="14"/>
  <c r="Z471" i="14"/>
  <c r="Y471" i="14"/>
  <c r="X471" i="14"/>
  <c r="W471" i="14"/>
  <c r="V471" i="14"/>
  <c r="U471" i="14"/>
  <c r="T471" i="14"/>
  <c r="S471" i="14"/>
  <c r="R471" i="14"/>
  <c r="Q471" i="14"/>
  <c r="P471" i="14"/>
  <c r="O471" i="14"/>
  <c r="N471" i="14"/>
  <c r="M471" i="14"/>
  <c r="L471" i="14"/>
  <c r="K471" i="14"/>
  <c r="J471" i="14"/>
  <c r="I471" i="14"/>
  <c r="H471" i="14"/>
  <c r="G471" i="14"/>
  <c r="F471" i="14"/>
  <c r="E471" i="14"/>
  <c r="AP470" i="14"/>
  <c r="AO470" i="14"/>
  <c r="AN470" i="14"/>
  <c r="AM470" i="14"/>
  <c r="AL470" i="14"/>
  <c r="AK470" i="14"/>
  <c r="AJ470" i="14"/>
  <c r="AI470" i="14"/>
  <c r="AH470" i="14"/>
  <c r="AG470" i="14"/>
  <c r="AF470" i="14"/>
  <c r="AE470" i="14"/>
  <c r="AD470" i="14"/>
  <c r="AC470" i="14"/>
  <c r="AB470" i="14"/>
  <c r="AA470" i="14"/>
  <c r="Z470" i="14"/>
  <c r="Y470" i="14"/>
  <c r="X470" i="14"/>
  <c r="W470" i="14"/>
  <c r="V470" i="14"/>
  <c r="U470" i="14"/>
  <c r="T470" i="14"/>
  <c r="S470" i="14"/>
  <c r="R470" i="14"/>
  <c r="Q470" i="14"/>
  <c r="P470" i="14"/>
  <c r="O470" i="14"/>
  <c r="N470" i="14"/>
  <c r="M470" i="14"/>
  <c r="L470" i="14"/>
  <c r="K470" i="14"/>
  <c r="J470" i="14"/>
  <c r="I470" i="14"/>
  <c r="H470" i="14"/>
  <c r="G470" i="14"/>
  <c r="F470" i="14"/>
  <c r="E470" i="14"/>
  <c r="AP469" i="14"/>
  <c r="AO469" i="14"/>
  <c r="AN469" i="14"/>
  <c r="AM469" i="14"/>
  <c r="AL469" i="14"/>
  <c r="AK469" i="14"/>
  <c r="AJ469" i="14"/>
  <c r="AI469" i="14"/>
  <c r="AH469" i="14"/>
  <c r="AG469" i="14"/>
  <c r="AF469" i="14"/>
  <c r="AE469" i="14"/>
  <c r="AD469" i="14"/>
  <c r="AC469" i="14"/>
  <c r="AB469" i="14"/>
  <c r="AA469" i="14"/>
  <c r="Z469" i="14"/>
  <c r="Y469" i="14"/>
  <c r="X469" i="14"/>
  <c r="W469" i="14"/>
  <c r="V469" i="14"/>
  <c r="U469" i="14"/>
  <c r="T469" i="14"/>
  <c r="S469" i="14"/>
  <c r="R469" i="14"/>
  <c r="Q469" i="14"/>
  <c r="P469" i="14"/>
  <c r="O469" i="14"/>
  <c r="N469" i="14"/>
  <c r="M469" i="14"/>
  <c r="L469" i="14"/>
  <c r="K469" i="14"/>
  <c r="J469" i="14"/>
  <c r="I469" i="14"/>
  <c r="H469" i="14"/>
  <c r="G469" i="14"/>
  <c r="F469" i="14"/>
  <c r="E469" i="14"/>
  <c r="AP468" i="14"/>
  <c r="AO468" i="14"/>
  <c r="AN468" i="14"/>
  <c r="AM468" i="14"/>
  <c r="AL468" i="14"/>
  <c r="AK468" i="14"/>
  <c r="AJ468" i="14"/>
  <c r="AI468" i="14"/>
  <c r="AH468" i="14"/>
  <c r="AG468" i="14"/>
  <c r="AF468" i="14"/>
  <c r="AE468" i="14"/>
  <c r="AD468" i="14"/>
  <c r="AC468" i="14"/>
  <c r="AB468" i="14"/>
  <c r="AA468" i="14"/>
  <c r="Z468" i="14"/>
  <c r="Y468" i="14"/>
  <c r="X468" i="14"/>
  <c r="W468" i="14"/>
  <c r="V468" i="14"/>
  <c r="U468" i="14"/>
  <c r="T468" i="14"/>
  <c r="S468" i="14"/>
  <c r="R468" i="14"/>
  <c r="Q468" i="14"/>
  <c r="P468" i="14"/>
  <c r="O468" i="14"/>
  <c r="N468" i="14"/>
  <c r="M468" i="14"/>
  <c r="L468" i="14"/>
  <c r="K468" i="14"/>
  <c r="J468" i="14"/>
  <c r="I468" i="14"/>
  <c r="H468" i="14"/>
  <c r="G468" i="14"/>
  <c r="F468" i="14"/>
  <c r="E468" i="14"/>
  <c r="AP467" i="14"/>
  <c r="AO467" i="14"/>
  <c r="AN467" i="14"/>
  <c r="AM467" i="14"/>
  <c r="AL467" i="14"/>
  <c r="AK467" i="14"/>
  <c r="AJ467" i="14"/>
  <c r="AI467" i="14"/>
  <c r="AH467" i="14"/>
  <c r="AG467" i="14"/>
  <c r="AF467" i="14"/>
  <c r="AE467" i="14"/>
  <c r="AD467" i="14"/>
  <c r="AC467" i="14"/>
  <c r="AB467" i="14"/>
  <c r="AA467" i="14"/>
  <c r="Z467" i="14"/>
  <c r="Y467" i="14"/>
  <c r="X467" i="14"/>
  <c r="W467" i="14"/>
  <c r="V467" i="14"/>
  <c r="U467" i="14"/>
  <c r="T467" i="14"/>
  <c r="S467" i="14"/>
  <c r="R467" i="14"/>
  <c r="Q467" i="14"/>
  <c r="P467" i="14"/>
  <c r="O467" i="14"/>
  <c r="N467" i="14"/>
  <c r="M467" i="14"/>
  <c r="L467" i="14"/>
  <c r="K467" i="14"/>
  <c r="J467" i="14"/>
  <c r="I467" i="14"/>
  <c r="H467" i="14"/>
  <c r="G467" i="14"/>
  <c r="F467" i="14"/>
  <c r="E467" i="14"/>
  <c r="AP466" i="14"/>
  <c r="AO466" i="14"/>
  <c r="AN466" i="14"/>
  <c r="AM466" i="14"/>
  <c r="AL466" i="14"/>
  <c r="AK466" i="14"/>
  <c r="AJ466" i="14"/>
  <c r="AI466" i="14"/>
  <c r="AH466" i="14"/>
  <c r="AG466" i="14"/>
  <c r="AF466" i="14"/>
  <c r="AE466" i="14"/>
  <c r="AD466" i="14"/>
  <c r="AC466" i="14"/>
  <c r="AB466" i="14"/>
  <c r="AA466" i="14"/>
  <c r="Z466" i="14"/>
  <c r="Y466" i="14"/>
  <c r="X466" i="14"/>
  <c r="W466" i="14"/>
  <c r="V466" i="14"/>
  <c r="U466" i="14"/>
  <c r="T466" i="14"/>
  <c r="S466" i="14"/>
  <c r="R466" i="14"/>
  <c r="Q466" i="14"/>
  <c r="P466" i="14"/>
  <c r="O466" i="14"/>
  <c r="N466" i="14"/>
  <c r="M466" i="14"/>
  <c r="L466" i="14"/>
  <c r="K466" i="14"/>
  <c r="J466" i="14"/>
  <c r="I466" i="14"/>
  <c r="H466" i="14"/>
  <c r="G466" i="14"/>
  <c r="F466" i="14"/>
  <c r="E466" i="14"/>
  <c r="AP465" i="14"/>
  <c r="AO465" i="14"/>
  <c r="AN465" i="14"/>
  <c r="AM465" i="14"/>
  <c r="AL465" i="14"/>
  <c r="AK465" i="14"/>
  <c r="AJ465" i="14"/>
  <c r="AI465" i="14"/>
  <c r="AH465" i="14"/>
  <c r="AG465" i="14"/>
  <c r="AF465" i="14"/>
  <c r="AE465" i="14"/>
  <c r="AD465" i="14"/>
  <c r="AC465" i="14"/>
  <c r="AB465" i="14"/>
  <c r="AA465" i="14"/>
  <c r="Z465" i="14"/>
  <c r="Y465" i="14"/>
  <c r="X465" i="14"/>
  <c r="W465" i="14"/>
  <c r="V465" i="14"/>
  <c r="U465" i="14"/>
  <c r="T465" i="14"/>
  <c r="S465" i="14"/>
  <c r="R465" i="14"/>
  <c r="Q465" i="14"/>
  <c r="P465" i="14"/>
  <c r="O465" i="14"/>
  <c r="N465" i="14"/>
  <c r="M465" i="14"/>
  <c r="L465" i="14"/>
  <c r="K465" i="14"/>
  <c r="J465" i="14"/>
  <c r="I465" i="14"/>
  <c r="H465" i="14"/>
  <c r="G465" i="14"/>
  <c r="F465" i="14"/>
  <c r="E465" i="14"/>
  <c r="AP464" i="14"/>
  <c r="AO464" i="14"/>
  <c r="AN464" i="14"/>
  <c r="AM464" i="14"/>
  <c r="AL464" i="14"/>
  <c r="AK464" i="14"/>
  <c r="AJ464" i="14"/>
  <c r="AI464" i="14"/>
  <c r="AH464" i="14"/>
  <c r="AG464" i="14"/>
  <c r="AF464" i="14"/>
  <c r="AE464" i="14"/>
  <c r="AD464" i="14"/>
  <c r="AC464" i="14"/>
  <c r="AB464" i="14"/>
  <c r="AA464" i="14"/>
  <c r="Z464" i="14"/>
  <c r="Y464" i="14"/>
  <c r="X464" i="14"/>
  <c r="W464" i="14"/>
  <c r="V464" i="14"/>
  <c r="U464" i="14"/>
  <c r="T464" i="14"/>
  <c r="S464" i="14"/>
  <c r="R464" i="14"/>
  <c r="Q464" i="14"/>
  <c r="P464" i="14"/>
  <c r="O464" i="14"/>
  <c r="N464" i="14"/>
  <c r="M464" i="14"/>
  <c r="L464" i="14"/>
  <c r="K464" i="14"/>
  <c r="J464" i="14"/>
  <c r="I464" i="14"/>
  <c r="H464" i="14"/>
  <c r="G464" i="14"/>
  <c r="F464" i="14"/>
  <c r="E464" i="14"/>
  <c r="AP463" i="14"/>
  <c r="AO463" i="14"/>
  <c r="AN463" i="14"/>
  <c r="AM463" i="14"/>
  <c r="AL463" i="14"/>
  <c r="AK463" i="14"/>
  <c r="AJ463" i="14"/>
  <c r="AI463" i="14"/>
  <c r="AH463" i="14"/>
  <c r="AG463" i="14"/>
  <c r="AF463" i="14"/>
  <c r="AE463" i="14"/>
  <c r="AD463" i="14"/>
  <c r="AC463" i="14"/>
  <c r="AB463" i="14"/>
  <c r="AA463" i="14"/>
  <c r="Z463" i="14"/>
  <c r="Y463" i="14"/>
  <c r="X463" i="14"/>
  <c r="W463" i="14"/>
  <c r="V463" i="14"/>
  <c r="U463" i="14"/>
  <c r="T463" i="14"/>
  <c r="S463" i="14"/>
  <c r="R463" i="14"/>
  <c r="Q463" i="14"/>
  <c r="P463" i="14"/>
  <c r="O463" i="14"/>
  <c r="N463" i="14"/>
  <c r="M463" i="14"/>
  <c r="L463" i="14"/>
  <c r="K463" i="14"/>
  <c r="J463" i="14"/>
  <c r="I463" i="14"/>
  <c r="H463" i="14"/>
  <c r="G463" i="14"/>
  <c r="F463" i="14"/>
  <c r="E463" i="14"/>
  <c r="AP462" i="14"/>
  <c r="AO462" i="14"/>
  <c r="AN462" i="14"/>
  <c r="AM462" i="14"/>
  <c r="AL462" i="14"/>
  <c r="AK462" i="14"/>
  <c r="AJ462" i="14"/>
  <c r="AI462" i="14"/>
  <c r="AH462" i="14"/>
  <c r="AG462" i="14"/>
  <c r="AF462" i="14"/>
  <c r="AE462" i="14"/>
  <c r="AD462" i="14"/>
  <c r="AC462" i="14"/>
  <c r="AB462" i="14"/>
  <c r="AA462" i="14"/>
  <c r="Z462" i="14"/>
  <c r="Y462" i="14"/>
  <c r="X462" i="14"/>
  <c r="W462" i="14"/>
  <c r="V462" i="14"/>
  <c r="U462" i="14"/>
  <c r="T462" i="14"/>
  <c r="S462" i="14"/>
  <c r="R462" i="14"/>
  <c r="Q462" i="14"/>
  <c r="P462" i="14"/>
  <c r="O462" i="14"/>
  <c r="N462" i="14"/>
  <c r="M462" i="14"/>
  <c r="L462" i="14"/>
  <c r="K462" i="14"/>
  <c r="J462" i="14"/>
  <c r="I462" i="14"/>
  <c r="H462" i="14"/>
  <c r="G462" i="14"/>
  <c r="F462" i="14"/>
  <c r="E462" i="14"/>
  <c r="AP461" i="14"/>
  <c r="AO461" i="14"/>
  <c r="AN461" i="14"/>
  <c r="AM461" i="14"/>
  <c r="AL461" i="14"/>
  <c r="AK461" i="14"/>
  <c r="AJ461" i="14"/>
  <c r="AI461" i="14"/>
  <c r="AH461" i="14"/>
  <c r="AG461" i="14"/>
  <c r="AF461" i="14"/>
  <c r="AE461" i="14"/>
  <c r="AD461" i="14"/>
  <c r="AC461" i="14"/>
  <c r="AB461" i="14"/>
  <c r="AA461" i="14"/>
  <c r="Z461" i="14"/>
  <c r="Y461" i="14"/>
  <c r="X461" i="14"/>
  <c r="W461" i="14"/>
  <c r="V461" i="14"/>
  <c r="U461" i="14"/>
  <c r="T461" i="14"/>
  <c r="S461" i="14"/>
  <c r="R461" i="14"/>
  <c r="Q461" i="14"/>
  <c r="P461" i="14"/>
  <c r="O461" i="14"/>
  <c r="N461" i="14"/>
  <c r="M461" i="14"/>
  <c r="L461" i="14"/>
  <c r="K461" i="14"/>
  <c r="J461" i="14"/>
  <c r="I461" i="14"/>
  <c r="H461" i="14"/>
  <c r="G461" i="14"/>
  <c r="F461" i="14"/>
  <c r="E461" i="14"/>
  <c r="AP460" i="14"/>
  <c r="AO460" i="14"/>
  <c r="AN460" i="14"/>
  <c r="AM460" i="14"/>
  <c r="AL460" i="14"/>
  <c r="AK460" i="14"/>
  <c r="AJ460" i="14"/>
  <c r="AI460" i="14"/>
  <c r="AH460" i="14"/>
  <c r="AG460" i="14"/>
  <c r="AF460" i="14"/>
  <c r="AE460" i="14"/>
  <c r="AD460" i="14"/>
  <c r="AC460" i="14"/>
  <c r="AB460" i="14"/>
  <c r="AA460" i="14"/>
  <c r="Z460" i="14"/>
  <c r="Y460" i="14"/>
  <c r="X460" i="14"/>
  <c r="W460" i="14"/>
  <c r="V460" i="14"/>
  <c r="U460" i="14"/>
  <c r="T460" i="14"/>
  <c r="S460" i="14"/>
  <c r="R460" i="14"/>
  <c r="Q460" i="14"/>
  <c r="P460" i="14"/>
  <c r="O460" i="14"/>
  <c r="N460" i="14"/>
  <c r="M460" i="14"/>
  <c r="L460" i="14"/>
  <c r="K460" i="14"/>
  <c r="J460" i="14"/>
  <c r="I460" i="14"/>
  <c r="H460" i="14"/>
  <c r="G460" i="14"/>
  <c r="F460" i="14"/>
  <c r="E460" i="14"/>
  <c r="AP459" i="14"/>
  <c r="AO459" i="14"/>
  <c r="AN459" i="14"/>
  <c r="AM459" i="14"/>
  <c r="AL459" i="14"/>
  <c r="AK459" i="14"/>
  <c r="AJ459" i="14"/>
  <c r="AI459" i="14"/>
  <c r="AH459" i="14"/>
  <c r="AG459" i="14"/>
  <c r="AF459" i="14"/>
  <c r="AE459" i="14"/>
  <c r="AD459" i="14"/>
  <c r="AC459" i="14"/>
  <c r="AB459" i="14"/>
  <c r="AA459" i="14"/>
  <c r="Z459" i="14"/>
  <c r="Y459" i="14"/>
  <c r="X459" i="14"/>
  <c r="W459" i="14"/>
  <c r="V459" i="14"/>
  <c r="U459" i="14"/>
  <c r="T459" i="14"/>
  <c r="S459" i="14"/>
  <c r="R459" i="14"/>
  <c r="Q459" i="14"/>
  <c r="P459" i="14"/>
  <c r="O459" i="14"/>
  <c r="N459" i="14"/>
  <c r="M459" i="14"/>
  <c r="L459" i="14"/>
  <c r="K459" i="14"/>
  <c r="J459" i="14"/>
  <c r="I459" i="14"/>
  <c r="H459" i="14"/>
  <c r="G459" i="14"/>
  <c r="F459" i="14"/>
  <c r="E459" i="14"/>
  <c r="AP458" i="14"/>
  <c r="AO458" i="14"/>
  <c r="AN458" i="14"/>
  <c r="AM458" i="14"/>
  <c r="AL458" i="14"/>
  <c r="AK458" i="14"/>
  <c r="AJ458" i="14"/>
  <c r="AI458" i="14"/>
  <c r="AH458" i="14"/>
  <c r="AG458" i="14"/>
  <c r="AF458" i="14"/>
  <c r="AE458" i="14"/>
  <c r="AD458" i="14"/>
  <c r="AC458" i="14"/>
  <c r="AB458" i="14"/>
  <c r="AA458" i="14"/>
  <c r="Z458" i="14"/>
  <c r="Y458" i="14"/>
  <c r="X458" i="14"/>
  <c r="W458" i="14"/>
  <c r="V458" i="14"/>
  <c r="U458" i="14"/>
  <c r="T458" i="14"/>
  <c r="S458" i="14"/>
  <c r="R458" i="14"/>
  <c r="Q458" i="14"/>
  <c r="P458" i="14"/>
  <c r="O458" i="14"/>
  <c r="N458" i="14"/>
  <c r="M458" i="14"/>
  <c r="L458" i="14"/>
  <c r="K458" i="14"/>
  <c r="J458" i="14"/>
  <c r="I458" i="14"/>
  <c r="H458" i="14"/>
  <c r="G458" i="14"/>
  <c r="F458" i="14"/>
  <c r="E458" i="14"/>
  <c r="AP457" i="14"/>
  <c r="AO457" i="14"/>
  <c r="AN457" i="14"/>
  <c r="AM457" i="14"/>
  <c r="AL457" i="14"/>
  <c r="AK457" i="14"/>
  <c r="AJ457" i="14"/>
  <c r="AI457" i="14"/>
  <c r="AH457" i="14"/>
  <c r="AG457" i="14"/>
  <c r="AF457" i="14"/>
  <c r="AE457" i="14"/>
  <c r="AD457" i="14"/>
  <c r="AC457" i="14"/>
  <c r="AB457" i="14"/>
  <c r="AA457" i="14"/>
  <c r="Z457" i="14"/>
  <c r="Y457" i="14"/>
  <c r="X457" i="14"/>
  <c r="W457" i="14"/>
  <c r="V457" i="14"/>
  <c r="U457" i="14"/>
  <c r="T457" i="14"/>
  <c r="S457" i="14"/>
  <c r="R457" i="14"/>
  <c r="Q457" i="14"/>
  <c r="P457" i="14"/>
  <c r="O457" i="14"/>
  <c r="N457" i="14"/>
  <c r="M457" i="14"/>
  <c r="L457" i="14"/>
  <c r="K457" i="14"/>
  <c r="J457" i="14"/>
  <c r="I457" i="14"/>
  <c r="H457" i="14"/>
  <c r="G457" i="14"/>
  <c r="F457" i="14"/>
  <c r="E457" i="14"/>
  <c r="AP456" i="14"/>
  <c r="AO456" i="14"/>
  <c r="AN456" i="14"/>
  <c r="AM456" i="14"/>
  <c r="AL456" i="14"/>
  <c r="AK456" i="14"/>
  <c r="AJ456" i="14"/>
  <c r="AI456" i="14"/>
  <c r="AH456" i="14"/>
  <c r="AG456" i="14"/>
  <c r="AF456" i="14"/>
  <c r="AE456" i="14"/>
  <c r="AD456" i="14"/>
  <c r="AC456" i="14"/>
  <c r="AB456" i="14"/>
  <c r="AA456" i="14"/>
  <c r="Z456" i="14"/>
  <c r="Y456" i="14"/>
  <c r="X456" i="14"/>
  <c r="W456" i="14"/>
  <c r="V456" i="14"/>
  <c r="U456" i="14"/>
  <c r="T456" i="14"/>
  <c r="S456" i="14"/>
  <c r="R456" i="14"/>
  <c r="Q456" i="14"/>
  <c r="P456" i="14"/>
  <c r="O456" i="14"/>
  <c r="N456" i="14"/>
  <c r="M456" i="14"/>
  <c r="L456" i="14"/>
  <c r="K456" i="14"/>
  <c r="J456" i="14"/>
  <c r="I456" i="14"/>
  <c r="H456" i="14"/>
  <c r="G456" i="14"/>
  <c r="F456" i="14"/>
  <c r="E456" i="14"/>
  <c r="AP455" i="14"/>
  <c r="AO455" i="14"/>
  <c r="AN455" i="14"/>
  <c r="AM455" i="14"/>
  <c r="AL455" i="14"/>
  <c r="AK455" i="14"/>
  <c r="AJ455" i="14"/>
  <c r="AI455" i="14"/>
  <c r="AH455" i="14"/>
  <c r="AG455" i="14"/>
  <c r="AF455" i="14"/>
  <c r="AE455" i="14"/>
  <c r="AD455" i="14"/>
  <c r="AC455" i="14"/>
  <c r="AB455" i="14"/>
  <c r="AA455" i="14"/>
  <c r="Z455" i="14"/>
  <c r="Y455" i="14"/>
  <c r="X455" i="14"/>
  <c r="W455" i="14"/>
  <c r="V455" i="14"/>
  <c r="U455" i="14"/>
  <c r="T455" i="14"/>
  <c r="S455" i="14"/>
  <c r="R455" i="14"/>
  <c r="Q455" i="14"/>
  <c r="P455" i="14"/>
  <c r="O455" i="14"/>
  <c r="N455" i="14"/>
  <c r="M455" i="14"/>
  <c r="L455" i="14"/>
  <c r="K455" i="14"/>
  <c r="J455" i="14"/>
  <c r="I455" i="14"/>
  <c r="H455" i="14"/>
  <c r="G455" i="14"/>
  <c r="F455" i="14"/>
  <c r="E455" i="14"/>
  <c r="AP454" i="14"/>
  <c r="AO454" i="14"/>
  <c r="AN454" i="14"/>
  <c r="AM454" i="14"/>
  <c r="AL454" i="14"/>
  <c r="AK454" i="14"/>
  <c r="AJ454" i="14"/>
  <c r="AI454" i="14"/>
  <c r="AH454" i="14"/>
  <c r="AG454" i="14"/>
  <c r="AF454" i="14"/>
  <c r="AE454" i="14"/>
  <c r="AD454" i="14"/>
  <c r="AC454" i="14"/>
  <c r="AB454" i="14"/>
  <c r="AA454" i="14"/>
  <c r="Z454" i="14"/>
  <c r="Y454" i="14"/>
  <c r="X454" i="14"/>
  <c r="W454" i="14"/>
  <c r="V454" i="14"/>
  <c r="U454" i="14"/>
  <c r="T454" i="14"/>
  <c r="S454" i="14"/>
  <c r="R454" i="14"/>
  <c r="Q454" i="14"/>
  <c r="P454" i="14"/>
  <c r="O454" i="14"/>
  <c r="N454" i="14"/>
  <c r="M454" i="14"/>
  <c r="L454" i="14"/>
  <c r="K454" i="14"/>
  <c r="J454" i="14"/>
  <c r="I454" i="14"/>
  <c r="H454" i="14"/>
  <c r="G454" i="14"/>
  <c r="F454" i="14"/>
  <c r="E454" i="14"/>
  <c r="AP453" i="14"/>
  <c r="AO453" i="14"/>
  <c r="AN453" i="14"/>
  <c r="AM453" i="14"/>
  <c r="AL453" i="14"/>
  <c r="AK453" i="14"/>
  <c r="AJ453" i="14"/>
  <c r="AI453" i="14"/>
  <c r="AH453" i="14"/>
  <c r="AG453" i="14"/>
  <c r="AF453" i="14"/>
  <c r="AE453" i="14"/>
  <c r="AD453" i="14"/>
  <c r="AC453" i="14"/>
  <c r="AB453" i="14"/>
  <c r="AA453" i="14"/>
  <c r="Z453" i="14"/>
  <c r="Y453" i="14"/>
  <c r="X453" i="14"/>
  <c r="W453" i="14"/>
  <c r="V453" i="14"/>
  <c r="U453" i="14"/>
  <c r="T453" i="14"/>
  <c r="S453" i="14"/>
  <c r="R453" i="14"/>
  <c r="Q453" i="14"/>
  <c r="P453" i="14"/>
  <c r="O453" i="14"/>
  <c r="N453" i="14"/>
  <c r="M453" i="14"/>
  <c r="L453" i="14"/>
  <c r="K453" i="14"/>
  <c r="J453" i="14"/>
  <c r="I453" i="14"/>
  <c r="H453" i="14"/>
  <c r="G453" i="14"/>
  <c r="F453" i="14"/>
  <c r="E453" i="14"/>
  <c r="AP452" i="14"/>
  <c r="AO452" i="14"/>
  <c r="AN452" i="14"/>
  <c r="AM452" i="14"/>
  <c r="AL452" i="14"/>
  <c r="AK452" i="14"/>
  <c r="AJ452" i="14"/>
  <c r="AI452" i="14"/>
  <c r="AH452" i="14"/>
  <c r="AG452" i="14"/>
  <c r="AF452" i="14"/>
  <c r="AE452" i="14"/>
  <c r="AD452" i="14"/>
  <c r="AC452" i="14"/>
  <c r="AB452" i="14"/>
  <c r="AA452" i="14"/>
  <c r="Z452" i="14"/>
  <c r="Y452" i="14"/>
  <c r="X452" i="14"/>
  <c r="W452" i="14"/>
  <c r="V452" i="14"/>
  <c r="U452" i="14"/>
  <c r="T452" i="14"/>
  <c r="S452" i="14"/>
  <c r="R452" i="14"/>
  <c r="Q452" i="14"/>
  <c r="P452" i="14"/>
  <c r="O452" i="14"/>
  <c r="N452" i="14"/>
  <c r="M452" i="14"/>
  <c r="L452" i="14"/>
  <c r="K452" i="14"/>
  <c r="J452" i="14"/>
  <c r="I452" i="14"/>
  <c r="H452" i="14"/>
  <c r="G452" i="14"/>
  <c r="F452" i="14"/>
  <c r="E452" i="14"/>
  <c r="AP451" i="14"/>
  <c r="AO451" i="14"/>
  <c r="AN451" i="14"/>
  <c r="AM451" i="14"/>
  <c r="AL451" i="14"/>
  <c r="AK451" i="14"/>
  <c r="AJ451" i="14"/>
  <c r="AI451" i="14"/>
  <c r="AH451" i="14"/>
  <c r="AG451" i="14"/>
  <c r="AF451" i="14"/>
  <c r="AE451" i="14"/>
  <c r="AD451" i="14"/>
  <c r="AC451" i="14"/>
  <c r="AB451" i="14"/>
  <c r="AA451" i="14"/>
  <c r="Z451" i="14"/>
  <c r="Y451" i="14"/>
  <c r="X451" i="14"/>
  <c r="W451" i="14"/>
  <c r="V451" i="14"/>
  <c r="U451" i="14"/>
  <c r="T451" i="14"/>
  <c r="S451" i="14"/>
  <c r="R451" i="14"/>
  <c r="Q451" i="14"/>
  <c r="P451" i="14"/>
  <c r="O451" i="14"/>
  <c r="N451" i="14"/>
  <c r="M451" i="14"/>
  <c r="L451" i="14"/>
  <c r="K451" i="14"/>
  <c r="J451" i="14"/>
  <c r="I451" i="14"/>
  <c r="H451" i="14"/>
  <c r="G451" i="14"/>
  <c r="F451" i="14"/>
  <c r="E451" i="14"/>
  <c r="AP450" i="14"/>
  <c r="AQ119" i="15" s="1"/>
  <c r="AO450" i="14"/>
  <c r="AP119" i="15" s="1"/>
  <c r="AN450" i="14"/>
  <c r="AO119" i="15" s="1"/>
  <c r="AM450" i="14"/>
  <c r="AN119" i="15" s="1"/>
  <c r="AL450" i="14"/>
  <c r="AM119" i="15" s="1"/>
  <c r="AK450" i="14"/>
  <c r="AL119" i="15" s="1"/>
  <c r="AJ450" i="14"/>
  <c r="AK119" i="15" s="1"/>
  <c r="AI450" i="14"/>
  <c r="AJ119" i="15" s="1"/>
  <c r="AH450" i="14"/>
  <c r="AI119" i="15" s="1"/>
  <c r="AG450" i="14"/>
  <c r="AH119" i="15" s="1"/>
  <c r="AF450" i="14"/>
  <c r="AG119" i="15" s="1"/>
  <c r="AE450" i="14"/>
  <c r="AF119" i="15" s="1"/>
  <c r="AD450" i="14"/>
  <c r="AE119" i="15" s="1"/>
  <c r="AC450" i="14"/>
  <c r="AD119" i="15" s="1"/>
  <c r="AB450" i="14"/>
  <c r="AC119" i="15" s="1"/>
  <c r="AA450" i="14"/>
  <c r="AB119" i="15" s="1"/>
  <c r="Z450" i="14"/>
  <c r="AA119" i="15" s="1"/>
  <c r="Y450" i="14"/>
  <c r="Z119" i="15" s="1"/>
  <c r="X450" i="14"/>
  <c r="Y119" i="15" s="1"/>
  <c r="W450" i="14"/>
  <c r="X119" i="15" s="1"/>
  <c r="V450" i="14"/>
  <c r="W119" i="15" s="1"/>
  <c r="U450" i="14"/>
  <c r="V119" i="15" s="1"/>
  <c r="T450" i="14"/>
  <c r="U119" i="15" s="1"/>
  <c r="S450" i="14"/>
  <c r="T119" i="15" s="1"/>
  <c r="R450" i="14"/>
  <c r="S119" i="15" s="1"/>
  <c r="Q450" i="14"/>
  <c r="R119" i="15" s="1"/>
  <c r="P450" i="14"/>
  <c r="Q119" i="15" s="1"/>
  <c r="O450" i="14"/>
  <c r="P119" i="15" s="1"/>
  <c r="N450" i="14"/>
  <c r="O119" i="15" s="1"/>
  <c r="M450" i="14"/>
  <c r="N119" i="15" s="1"/>
  <c r="L450" i="14"/>
  <c r="M119" i="15" s="1"/>
  <c r="K450" i="14"/>
  <c r="L119" i="15" s="1"/>
  <c r="J450" i="14"/>
  <c r="K119" i="15" s="1"/>
  <c r="I450" i="14"/>
  <c r="J119" i="15" s="1"/>
  <c r="H450" i="14"/>
  <c r="I119" i="15" s="1"/>
  <c r="G450" i="14"/>
  <c r="H119" i="15" s="1"/>
  <c r="F450" i="14"/>
  <c r="G119" i="15" s="1"/>
  <c r="E450" i="14"/>
  <c r="F119" i="15" s="1"/>
  <c r="AP449" i="14"/>
  <c r="AQ98" i="15" s="1"/>
  <c r="AO449" i="14"/>
  <c r="AP98" i="15" s="1"/>
  <c r="AN449" i="14"/>
  <c r="AO98" i="15" s="1"/>
  <c r="AM449" i="14"/>
  <c r="AN98" i="15" s="1"/>
  <c r="AL449" i="14"/>
  <c r="AM98" i="15" s="1"/>
  <c r="AK449" i="14"/>
  <c r="AL98" i="15" s="1"/>
  <c r="AJ449" i="14"/>
  <c r="AK98" i="15" s="1"/>
  <c r="AI449" i="14"/>
  <c r="AJ98" i="15" s="1"/>
  <c r="AH449" i="14"/>
  <c r="AI98" i="15" s="1"/>
  <c r="AG449" i="14"/>
  <c r="AH98" i="15" s="1"/>
  <c r="AF449" i="14"/>
  <c r="AG98" i="15" s="1"/>
  <c r="AE449" i="14"/>
  <c r="AF98" i="15" s="1"/>
  <c r="AD449" i="14"/>
  <c r="AE98" i="15" s="1"/>
  <c r="AC449" i="14"/>
  <c r="AD98" i="15" s="1"/>
  <c r="AB449" i="14"/>
  <c r="AC98" i="15" s="1"/>
  <c r="AA449" i="14"/>
  <c r="AB98" i="15" s="1"/>
  <c r="Z449" i="14"/>
  <c r="AA98" i="15" s="1"/>
  <c r="Y449" i="14"/>
  <c r="Z98" i="15" s="1"/>
  <c r="X449" i="14"/>
  <c r="Y98" i="15" s="1"/>
  <c r="W449" i="14"/>
  <c r="X98" i="15" s="1"/>
  <c r="V449" i="14"/>
  <c r="W98" i="15" s="1"/>
  <c r="U449" i="14"/>
  <c r="V98" i="15" s="1"/>
  <c r="T449" i="14"/>
  <c r="U98" i="15" s="1"/>
  <c r="S449" i="14"/>
  <c r="T98" i="15" s="1"/>
  <c r="R449" i="14"/>
  <c r="S98" i="15" s="1"/>
  <c r="Q449" i="14"/>
  <c r="R98" i="15" s="1"/>
  <c r="P449" i="14"/>
  <c r="Q98" i="15" s="1"/>
  <c r="O449" i="14"/>
  <c r="P98" i="15" s="1"/>
  <c r="N449" i="14"/>
  <c r="O98" i="15" s="1"/>
  <c r="M449" i="14"/>
  <c r="N98" i="15" s="1"/>
  <c r="L449" i="14"/>
  <c r="M98" i="15" s="1"/>
  <c r="K449" i="14"/>
  <c r="L98" i="15" s="1"/>
  <c r="J449" i="14"/>
  <c r="K98" i="15" s="1"/>
  <c r="I449" i="14"/>
  <c r="J98" i="15" s="1"/>
  <c r="H449" i="14"/>
  <c r="I98" i="15" s="1"/>
  <c r="G449" i="14"/>
  <c r="H98" i="15" s="1"/>
  <c r="F449" i="14"/>
  <c r="G98" i="15" s="1"/>
  <c r="E449" i="14"/>
  <c r="F98" i="15" s="1"/>
  <c r="AP448" i="14"/>
  <c r="AQ77" i="15" s="1"/>
  <c r="AO448" i="14"/>
  <c r="AP77" i="15" s="1"/>
  <c r="AN448" i="14"/>
  <c r="AO77" i="15" s="1"/>
  <c r="AM448" i="14"/>
  <c r="AN77" i="15" s="1"/>
  <c r="AL448" i="14"/>
  <c r="AM77" i="15" s="1"/>
  <c r="AK448" i="14"/>
  <c r="AL77" i="15" s="1"/>
  <c r="AJ448" i="14"/>
  <c r="AK77" i="15" s="1"/>
  <c r="AI448" i="14"/>
  <c r="AJ77" i="15" s="1"/>
  <c r="AH448" i="14"/>
  <c r="AI77" i="15" s="1"/>
  <c r="AG448" i="14"/>
  <c r="AH77" i="15" s="1"/>
  <c r="AF448" i="14"/>
  <c r="AG77" i="15" s="1"/>
  <c r="AE448" i="14"/>
  <c r="AF77" i="15" s="1"/>
  <c r="AD448" i="14"/>
  <c r="AE77" i="15" s="1"/>
  <c r="AC448" i="14"/>
  <c r="AD77" i="15" s="1"/>
  <c r="AB448" i="14"/>
  <c r="AC77" i="15" s="1"/>
  <c r="AA448" i="14"/>
  <c r="AB77" i="15" s="1"/>
  <c r="Z448" i="14"/>
  <c r="AA77" i="15" s="1"/>
  <c r="Y448" i="14"/>
  <c r="Z77" i="15" s="1"/>
  <c r="X448" i="14"/>
  <c r="Y77" i="15" s="1"/>
  <c r="W448" i="14"/>
  <c r="X77" i="15" s="1"/>
  <c r="V448" i="14"/>
  <c r="W77" i="15" s="1"/>
  <c r="U448" i="14"/>
  <c r="V77" i="15" s="1"/>
  <c r="T448" i="14"/>
  <c r="U77" i="15" s="1"/>
  <c r="S448" i="14"/>
  <c r="T77" i="15" s="1"/>
  <c r="R448" i="14"/>
  <c r="S77" i="15" s="1"/>
  <c r="Q448" i="14"/>
  <c r="R77" i="15" s="1"/>
  <c r="P448" i="14"/>
  <c r="Q77" i="15" s="1"/>
  <c r="O448" i="14"/>
  <c r="P77" i="15" s="1"/>
  <c r="N448" i="14"/>
  <c r="O77" i="15" s="1"/>
  <c r="M448" i="14"/>
  <c r="N77" i="15" s="1"/>
  <c r="L448" i="14"/>
  <c r="M77" i="15" s="1"/>
  <c r="K448" i="14"/>
  <c r="L77" i="15" s="1"/>
  <c r="J448" i="14"/>
  <c r="K77" i="15" s="1"/>
  <c r="I448" i="14"/>
  <c r="J77" i="15" s="1"/>
  <c r="H448" i="14"/>
  <c r="I77" i="15" s="1"/>
  <c r="G448" i="14"/>
  <c r="H77" i="15" s="1"/>
  <c r="F448" i="14"/>
  <c r="G77" i="15" s="1"/>
  <c r="E448" i="14"/>
  <c r="F77" i="15" s="1"/>
  <c r="AP447" i="14"/>
  <c r="AO447" i="14"/>
  <c r="AN447" i="14"/>
  <c r="AM447" i="14"/>
  <c r="AL447" i="14"/>
  <c r="AK447" i="14"/>
  <c r="AJ447" i="14"/>
  <c r="AI447" i="14"/>
  <c r="AH447" i="14"/>
  <c r="AG447" i="14"/>
  <c r="AF447" i="14"/>
  <c r="AE447" i="14"/>
  <c r="AD447" i="14"/>
  <c r="AC447" i="14"/>
  <c r="AB447" i="14"/>
  <c r="AA447" i="14"/>
  <c r="Z447" i="14"/>
  <c r="Y447" i="14"/>
  <c r="X447" i="14"/>
  <c r="W447" i="14"/>
  <c r="V447" i="14"/>
  <c r="U447" i="14"/>
  <c r="T447" i="14"/>
  <c r="S447" i="14"/>
  <c r="R447" i="14"/>
  <c r="Q447" i="14"/>
  <c r="P447" i="14"/>
  <c r="O447" i="14"/>
  <c r="N447" i="14"/>
  <c r="M447" i="14"/>
  <c r="L447" i="14"/>
  <c r="K447" i="14"/>
  <c r="J447" i="14"/>
  <c r="I447" i="14"/>
  <c r="H447" i="14"/>
  <c r="G447" i="14"/>
  <c r="F447" i="14"/>
  <c r="E447" i="14"/>
  <c r="D390" i="6"/>
  <c r="D335" i="6"/>
  <c r="D445" i="6"/>
  <c r="D662" i="6"/>
  <c r="E662" i="6"/>
  <c r="F662" i="6"/>
  <c r="G662" i="6"/>
  <c r="H662" i="6"/>
  <c r="I662" i="6"/>
  <c r="J662" i="6"/>
  <c r="K662" i="6"/>
  <c r="L662" i="6"/>
  <c r="M662" i="6"/>
  <c r="N662" i="6"/>
  <c r="O662" i="6"/>
  <c r="P662" i="6"/>
  <c r="Q662" i="6"/>
  <c r="R662" i="6"/>
  <c r="S662" i="6"/>
  <c r="T662" i="6"/>
  <c r="U662" i="6"/>
  <c r="V662" i="6"/>
  <c r="W662" i="6"/>
  <c r="X662" i="6"/>
  <c r="Y662" i="6"/>
  <c r="Z662" i="6"/>
  <c r="AA662" i="6"/>
  <c r="AB662" i="6"/>
  <c r="AC662" i="6"/>
  <c r="AD662" i="6"/>
  <c r="AE662" i="6"/>
  <c r="AF662" i="6"/>
  <c r="AG662" i="6"/>
  <c r="AH662" i="6"/>
  <c r="AI662" i="6"/>
  <c r="AJ662" i="6"/>
  <c r="AK662" i="6"/>
  <c r="AL662" i="6"/>
  <c r="AM662" i="6"/>
  <c r="AN662" i="6"/>
  <c r="AO662" i="6"/>
  <c r="AP662" i="6"/>
  <c r="D282" i="14"/>
  <c r="L140" i="15" l="1"/>
  <c r="T140" i="15"/>
  <c r="AB140" i="15"/>
  <c r="AJ140" i="15"/>
  <c r="M140" i="15"/>
  <c r="U140" i="15"/>
  <c r="I140" i="15"/>
  <c r="Y140" i="15"/>
  <c r="AO140" i="15"/>
  <c r="Q140" i="15"/>
  <c r="AG140" i="15"/>
  <c r="K149" i="15"/>
  <c r="Y147" i="15"/>
  <c r="AE148" i="15"/>
  <c r="F147" i="15"/>
  <c r="AC147" i="15"/>
  <c r="T148" i="15"/>
  <c r="L149" i="15"/>
  <c r="AP149" i="15"/>
  <c r="AI147" i="15"/>
  <c r="AF147" i="15"/>
  <c r="D151" i="15"/>
  <c r="V161" i="15" s="1"/>
  <c r="AK148" i="15"/>
  <c r="W147" i="15"/>
  <c r="AP147" i="15"/>
  <c r="AB147" i="15"/>
  <c r="AF148" i="15"/>
  <c r="AP148" i="15"/>
  <c r="Q147" i="15"/>
  <c r="W148" i="15"/>
  <c r="AK149" i="15"/>
  <c r="S147" i="15"/>
  <c r="I148" i="15"/>
  <c r="AN148" i="15"/>
  <c r="AE149" i="15"/>
  <c r="X147" i="15"/>
  <c r="K147" i="15"/>
  <c r="AB149" i="15"/>
  <c r="P148" i="15"/>
  <c r="X148" i="15"/>
  <c r="AH148" i="15"/>
  <c r="AA149" i="15"/>
  <c r="AO147" i="15"/>
  <c r="H149" i="15"/>
  <c r="V147" i="15"/>
  <c r="L148" i="15"/>
  <c r="AO148" i="15"/>
  <c r="AG149" i="15"/>
  <c r="Z147" i="15"/>
  <c r="Q148" i="15"/>
  <c r="AJ148" i="15"/>
  <c r="AE147" i="15"/>
  <c r="AM149" i="15"/>
  <c r="R147" i="15"/>
  <c r="AC149" i="15"/>
  <c r="AM147" i="15"/>
  <c r="S149" i="15"/>
  <c r="AG147" i="15"/>
  <c r="AM148" i="15"/>
  <c r="N147" i="15"/>
  <c r="AQ149" i="15"/>
  <c r="P149" i="15"/>
  <c r="V148" i="15"/>
  <c r="AA147" i="15"/>
  <c r="O147" i="15"/>
  <c r="AL149" i="15"/>
  <c r="F149" i="15"/>
  <c r="U148" i="15"/>
  <c r="Y149" i="15"/>
  <c r="G148" i="15"/>
  <c r="G147" i="15"/>
  <c r="N148" i="15"/>
  <c r="AQ148" i="15"/>
  <c r="AL147" i="15"/>
  <c r="AJ149" i="15"/>
  <c r="AD149" i="15"/>
  <c r="J148" i="15"/>
  <c r="AB148" i="15"/>
  <c r="R149" i="15"/>
  <c r="M149" i="15"/>
  <c r="AI148" i="15"/>
  <c r="AI149" i="15"/>
  <c r="O148" i="15"/>
  <c r="AN147" i="15"/>
  <c r="P147" i="15"/>
  <c r="U149" i="15"/>
  <c r="Q149" i="15"/>
  <c r="Y148" i="15"/>
  <c r="E137" i="15"/>
  <c r="AO149" i="15"/>
  <c r="Z148" i="15"/>
  <c r="I147" i="15"/>
  <c r="J149" i="15"/>
  <c r="I149" i="15"/>
  <c r="R148" i="15"/>
  <c r="V149" i="15"/>
  <c r="K148" i="15"/>
  <c r="AC148" i="15"/>
  <c r="AN149" i="15"/>
  <c r="S148" i="15"/>
  <c r="G149" i="15"/>
  <c r="AF149" i="15"/>
  <c r="O149" i="15"/>
  <c r="AD148" i="15"/>
  <c r="H148" i="15"/>
  <c r="M147" i="15"/>
  <c r="M148" i="15"/>
  <c r="L147" i="15"/>
  <c r="T147" i="15"/>
  <c r="X149" i="15"/>
  <c r="AG148" i="15"/>
  <c r="AK147" i="15"/>
  <c r="AJ147" i="15"/>
  <c r="B130" i="15"/>
  <c r="J147" i="15"/>
  <c r="T149" i="15"/>
  <c r="AA148" i="15"/>
  <c r="AQ147" i="15"/>
  <c r="AH149" i="15"/>
  <c r="AL148" i="15"/>
  <c r="U147" i="15"/>
  <c r="AD147" i="15"/>
  <c r="W149" i="15"/>
  <c r="N149" i="15"/>
  <c r="H147" i="15"/>
  <c r="Z149" i="15"/>
  <c r="F148" i="15"/>
  <c r="AH147" i="15"/>
  <c r="K140" i="15"/>
  <c r="S140" i="15"/>
  <c r="AA140" i="15"/>
  <c r="AI140" i="15"/>
  <c r="AQ140" i="15"/>
  <c r="M161" i="15"/>
  <c r="U161" i="15"/>
  <c r="AC161" i="15"/>
  <c r="AK161" i="15"/>
  <c r="I141" i="15"/>
  <c r="Q141" i="15"/>
  <c r="Y141" i="15"/>
  <c r="AG141" i="15"/>
  <c r="AO141" i="15"/>
  <c r="K162" i="15"/>
  <c r="S162" i="15"/>
  <c r="AA162" i="15"/>
  <c r="AI162" i="15"/>
  <c r="AQ162" i="15"/>
  <c r="G141" i="15"/>
  <c r="O141" i="15"/>
  <c r="W141" i="15"/>
  <c r="AE141" i="15"/>
  <c r="AM141" i="15"/>
  <c r="I162" i="15"/>
  <c r="Q162" i="15"/>
  <c r="Y162" i="15"/>
  <c r="AG162" i="15"/>
  <c r="AO162" i="15"/>
  <c r="J140" i="15"/>
  <c r="R140" i="15"/>
  <c r="Z140" i="15"/>
  <c r="AH140" i="15"/>
  <c r="AP140" i="15"/>
  <c r="L161" i="15"/>
  <c r="T161" i="15"/>
  <c r="AB161" i="15"/>
  <c r="AJ161" i="15"/>
  <c r="H141" i="15"/>
  <c r="P141" i="15"/>
  <c r="X141" i="15"/>
  <c r="AF141" i="15"/>
  <c r="AN141" i="15"/>
  <c r="J162" i="15"/>
  <c r="R162" i="15"/>
  <c r="Z162" i="15"/>
  <c r="AH162" i="15"/>
  <c r="AP162" i="15"/>
  <c r="AK140" i="15"/>
  <c r="G161" i="15"/>
  <c r="W161" i="15"/>
  <c r="AM161" i="15"/>
  <c r="F140" i="15"/>
  <c r="N140" i="15"/>
  <c r="V140" i="15"/>
  <c r="AD140" i="15"/>
  <c r="AL140" i="15"/>
  <c r="H161" i="15"/>
  <c r="P161" i="15"/>
  <c r="X161" i="15"/>
  <c r="AF161" i="15"/>
  <c r="AN161" i="15"/>
  <c r="AE161" i="15"/>
  <c r="O140" i="15"/>
  <c r="AM140" i="15"/>
  <c r="AG161" i="15"/>
  <c r="U141" i="15"/>
  <c r="G162" i="15"/>
  <c r="AE162" i="15"/>
  <c r="AC140" i="15"/>
  <c r="O161" i="15"/>
  <c r="G140" i="15"/>
  <c r="W140" i="15"/>
  <c r="AE140" i="15"/>
  <c r="I161" i="15"/>
  <c r="Q161" i="15"/>
  <c r="Y161" i="15"/>
  <c r="AO161" i="15"/>
  <c r="M141" i="15"/>
  <c r="AC141" i="15"/>
  <c r="AK141" i="15"/>
  <c r="O162" i="15"/>
  <c r="W162" i="15"/>
  <c r="AM162" i="15"/>
  <c r="H140" i="15"/>
  <c r="P140" i="15"/>
  <c r="X140" i="15"/>
  <c r="AF140" i="15"/>
  <c r="AN140" i="15"/>
  <c r="J161" i="15"/>
  <c r="R161" i="15"/>
  <c r="Z161" i="15"/>
  <c r="AH161" i="15"/>
  <c r="AP161" i="15"/>
  <c r="F141" i="15"/>
  <c r="N141" i="15"/>
  <c r="V141" i="15"/>
  <c r="AD141" i="15"/>
  <c r="AL141" i="15"/>
  <c r="H162" i="15"/>
  <c r="P162" i="15"/>
  <c r="X162" i="15"/>
  <c r="AF162" i="15"/>
  <c r="AN162" i="15"/>
  <c r="J141" i="15"/>
  <c r="R141" i="15"/>
  <c r="Z141" i="15"/>
  <c r="AH141" i="15"/>
  <c r="AP141" i="15"/>
  <c r="L162" i="15"/>
  <c r="T162" i="15"/>
  <c r="AB162" i="15"/>
  <c r="AJ162" i="15"/>
  <c r="K141" i="15"/>
  <c r="S141" i="15"/>
  <c r="AA141" i="15"/>
  <c r="AI141" i="15"/>
  <c r="AQ141" i="15"/>
  <c r="M162" i="15"/>
  <c r="U162" i="15"/>
  <c r="AC162" i="15"/>
  <c r="AK162" i="15"/>
  <c r="L141" i="15"/>
  <c r="T141" i="15"/>
  <c r="AB141" i="15"/>
  <c r="AJ141" i="15"/>
  <c r="F162" i="15"/>
  <c r="N162" i="15"/>
  <c r="V162" i="15"/>
  <c r="AD162" i="15"/>
  <c r="AL162" i="15"/>
  <c r="X1106" i="15"/>
  <c r="X1085" i="15"/>
  <c r="I1106" i="15"/>
  <c r="I1085" i="15"/>
  <c r="Y1106" i="15"/>
  <c r="Y1085" i="15"/>
  <c r="J1106" i="15"/>
  <c r="J1085" i="15"/>
  <c r="R1106" i="15"/>
  <c r="R1085" i="15"/>
  <c r="Z1106" i="15"/>
  <c r="Z1085" i="15"/>
  <c r="AH1106" i="15"/>
  <c r="AH1085" i="15"/>
  <c r="AP1106" i="15"/>
  <c r="AP1085" i="15"/>
  <c r="K1106" i="15"/>
  <c r="K1085" i="15"/>
  <c r="S1106" i="15"/>
  <c r="S1085" i="15"/>
  <c r="AA1106" i="15"/>
  <c r="AA1085" i="15"/>
  <c r="AI1106" i="15"/>
  <c r="AI1085" i="15"/>
  <c r="AQ1106" i="15"/>
  <c r="AQ1085" i="15"/>
  <c r="AN1106" i="15"/>
  <c r="AN1085" i="15"/>
  <c r="Q1106" i="15"/>
  <c r="Q1085" i="15"/>
  <c r="T1106" i="15"/>
  <c r="T1085" i="15"/>
  <c r="M1106" i="15"/>
  <c r="M1085" i="15"/>
  <c r="U1106" i="15"/>
  <c r="U1085" i="15"/>
  <c r="AC1106" i="15"/>
  <c r="AC1085" i="15"/>
  <c r="AK1106" i="15"/>
  <c r="AK1085" i="15"/>
  <c r="P1106" i="15"/>
  <c r="P1085" i="15"/>
  <c r="AF1106" i="15"/>
  <c r="AF1085" i="15"/>
  <c r="AO1106" i="15"/>
  <c r="AO1085" i="15"/>
  <c r="L1106" i="15"/>
  <c r="L1085" i="15"/>
  <c r="AJ1106" i="15"/>
  <c r="AJ1085" i="15"/>
  <c r="F1106" i="15"/>
  <c r="F1085" i="15"/>
  <c r="N1106" i="15"/>
  <c r="N1085" i="15"/>
  <c r="V1106" i="15"/>
  <c r="V1085" i="15"/>
  <c r="AD1106" i="15"/>
  <c r="AD1085" i="15"/>
  <c r="AL1106" i="15"/>
  <c r="AL1085" i="15"/>
  <c r="H1106" i="15"/>
  <c r="H1085" i="15"/>
  <c r="AG1106" i="15"/>
  <c r="AG1085" i="15"/>
  <c r="AB1106" i="15"/>
  <c r="AB1085" i="15"/>
  <c r="G1106" i="15"/>
  <c r="G1085" i="15"/>
  <c r="O1106" i="15"/>
  <c r="O1085" i="15"/>
  <c r="W1106" i="15"/>
  <c r="W1085" i="15"/>
  <c r="AE1106" i="15"/>
  <c r="AE1085" i="15"/>
  <c r="AM1106" i="15"/>
  <c r="AM1085" i="15"/>
  <c r="I6" i="17"/>
  <c r="J6" i="17" s="1"/>
  <c r="K6" i="17" s="1"/>
  <c r="L6" i="17" s="1"/>
  <c r="M6" i="17" s="1"/>
  <c r="N6" i="17" s="1"/>
  <c r="O6" i="17" s="1"/>
  <c r="P6" i="17" s="1"/>
  <c r="Q6" i="17" s="1"/>
  <c r="R6" i="17" s="1"/>
  <c r="S6" i="17" s="1"/>
  <c r="T6" i="17" s="1"/>
  <c r="U6" i="17" s="1"/>
  <c r="V6" i="17" s="1"/>
  <c r="W6" i="17" s="1"/>
  <c r="X6" i="17" s="1"/>
  <c r="Y6" i="17" s="1"/>
  <c r="Z6" i="17" s="1"/>
  <c r="AA6" i="17" s="1"/>
  <c r="AB6" i="17" s="1"/>
  <c r="AC6" i="17" s="1"/>
  <c r="AD6" i="17" s="1"/>
  <c r="AE6" i="17" s="1"/>
  <c r="AF6" i="17" s="1"/>
  <c r="AG6" i="17" s="1"/>
  <c r="AH6" i="17" s="1"/>
  <c r="AI6" i="17" s="1"/>
  <c r="AJ6" i="17" s="1"/>
  <c r="AK6" i="17" s="1"/>
  <c r="AL6" i="17" s="1"/>
  <c r="AM6" i="17" s="1"/>
  <c r="AN6" i="17" s="1"/>
  <c r="AO6" i="17" s="1"/>
  <c r="AP6" i="17" s="1"/>
  <c r="AQ6" i="17" s="1"/>
  <c r="AR6" i="17" s="1"/>
  <c r="AS6" i="17" s="1"/>
  <c r="AT6" i="17" s="1"/>
  <c r="AQ161" i="15" l="1"/>
  <c r="K161" i="15"/>
  <c r="N161" i="15"/>
  <c r="AA161" i="15"/>
  <c r="AI161" i="15"/>
  <c r="AD161" i="15"/>
  <c r="F161" i="15"/>
  <c r="S161" i="15"/>
  <c r="G170" i="15"/>
  <c r="U168" i="15"/>
  <c r="T169" i="15"/>
  <c r="AB170" i="15"/>
  <c r="AP168" i="15"/>
  <c r="AO169" i="15"/>
  <c r="J170" i="15"/>
  <c r="D172" i="15"/>
  <c r="X168" i="15"/>
  <c r="AJ168" i="15"/>
  <c r="AP170" i="15"/>
  <c r="AG168" i="15"/>
  <c r="G168" i="15"/>
  <c r="AE168" i="15"/>
  <c r="O168" i="15"/>
  <c r="AL169" i="15"/>
  <c r="M168" i="15"/>
  <c r="L169" i="15"/>
  <c r="T170" i="15"/>
  <c r="AH168" i="15"/>
  <c r="AC169" i="15"/>
  <c r="AM169" i="15"/>
  <c r="AH170" i="15"/>
  <c r="L168" i="15"/>
  <c r="W168" i="15"/>
  <c r="Q170" i="15"/>
  <c r="H168" i="15"/>
  <c r="Q169" i="15"/>
  <c r="AD170" i="15"/>
  <c r="AD169" i="15"/>
  <c r="AK170" i="15"/>
  <c r="AQ168" i="15"/>
  <c r="L170" i="15"/>
  <c r="Z168" i="15"/>
  <c r="P169" i="15"/>
  <c r="Y169" i="15"/>
  <c r="V170" i="15"/>
  <c r="AG170" i="15"/>
  <c r="I168" i="15"/>
  <c r="AF169" i="15"/>
  <c r="E158" i="15"/>
  <c r="K170" i="15"/>
  <c r="F168" i="15"/>
  <c r="W170" i="15"/>
  <c r="AK168" i="15"/>
  <c r="AJ169" i="15"/>
  <c r="K168" i="15"/>
  <c r="S169" i="15"/>
  <c r="Z170" i="15"/>
  <c r="AI170" i="15"/>
  <c r="N168" i="15"/>
  <c r="J169" i="15"/>
  <c r="W169" i="15"/>
  <c r="H169" i="15"/>
  <c r="F170" i="15"/>
  <c r="AB168" i="15"/>
  <c r="AA170" i="15"/>
  <c r="AL170" i="15"/>
  <c r="N169" i="15"/>
  <c r="AA168" i="15"/>
  <c r="J168" i="15"/>
  <c r="AM168" i="15"/>
  <c r="H170" i="15"/>
  <c r="T168" i="15"/>
  <c r="AF168" i="15"/>
  <c r="F169" i="15"/>
  <c r="S168" i="15"/>
  <c r="AN170" i="15"/>
  <c r="Y168" i="15"/>
  <c r="AH169" i="15"/>
  <c r="AF170" i="15"/>
  <c r="R169" i="15"/>
  <c r="AC168" i="15"/>
  <c r="AJ170" i="15"/>
  <c r="N170" i="15"/>
  <c r="B151" i="15"/>
  <c r="I169" i="15"/>
  <c r="U169" i="15"/>
  <c r="AP169" i="15"/>
  <c r="O170" i="15"/>
  <c r="AB169" i="15"/>
  <c r="K169" i="15"/>
  <c r="X170" i="15"/>
  <c r="AL168" i="15"/>
  <c r="V168" i="15"/>
  <c r="P170" i="15"/>
  <c r="Z169" i="15"/>
  <c r="M170" i="15"/>
  <c r="P168" i="15"/>
  <c r="AG169" i="15"/>
  <c r="Q168" i="15"/>
  <c r="AI168" i="15"/>
  <c r="M169" i="15"/>
  <c r="G169" i="15"/>
  <c r="AQ169" i="15"/>
  <c r="I170" i="15"/>
  <c r="Y170" i="15"/>
  <c r="AM170" i="15"/>
  <c r="AI169" i="15"/>
  <c r="AK169" i="15"/>
  <c r="AN169" i="15"/>
  <c r="AC170" i="15"/>
  <c r="AO168" i="15"/>
  <c r="AQ170" i="15"/>
  <c r="AO170" i="15"/>
  <c r="U170" i="15"/>
  <c r="AD168" i="15"/>
  <c r="R170" i="15"/>
  <c r="AE169" i="15"/>
  <c r="X169" i="15"/>
  <c r="V169" i="15"/>
  <c r="S170" i="15"/>
  <c r="O169" i="15"/>
  <c r="AN168" i="15"/>
  <c r="AE170" i="15"/>
  <c r="AA169" i="15"/>
  <c r="R168" i="15"/>
  <c r="AL161" i="15"/>
  <c r="AT55" i="1"/>
  <c r="AT54" i="1"/>
  <c r="AH190" i="15" l="1"/>
  <c r="I189" i="15"/>
  <c r="V182" i="15"/>
  <c r="I191" i="15"/>
  <c r="W189" i="15"/>
  <c r="AB182" i="15"/>
  <c r="H191" i="15"/>
  <c r="V189" i="15"/>
  <c r="AQ191" i="15"/>
  <c r="J190" i="15"/>
  <c r="O183" i="15"/>
  <c r="AG191" i="15"/>
  <c r="AM189" i="15"/>
  <c r="AJ182" i="15"/>
  <c r="AM190" i="15"/>
  <c r="F189" i="15"/>
  <c r="S182" i="15"/>
  <c r="I190" i="15"/>
  <c r="AG182" i="15"/>
  <c r="S189" i="15"/>
  <c r="AC191" i="15"/>
  <c r="AN183" i="15"/>
  <c r="N191" i="15"/>
  <c r="Y183" i="15"/>
  <c r="K189" i="15"/>
  <c r="H189" i="15"/>
  <c r="S183" i="15"/>
  <c r="AH183" i="15"/>
  <c r="J191" i="15"/>
  <c r="Z189" i="15"/>
  <c r="AK182" i="15"/>
  <c r="Y182" i="15"/>
  <c r="AA191" i="15"/>
  <c r="AG189" i="15"/>
  <c r="AL182" i="15"/>
  <c r="Q191" i="15"/>
  <c r="O189" i="15"/>
  <c r="L182" i="15"/>
  <c r="W190" i="15"/>
  <c r="AB183" i="15"/>
  <c r="D193" i="15"/>
  <c r="U189" i="15"/>
  <c r="H182" i="15"/>
  <c r="AA183" i="15"/>
  <c r="AQ190" i="15"/>
  <c r="N183" i="15"/>
  <c r="AB190" i="15"/>
  <c r="AN182" i="15"/>
  <c r="H183" i="15"/>
  <c r="R182" i="15"/>
  <c r="I182" i="15"/>
  <c r="X182" i="15"/>
  <c r="AK190" i="15"/>
  <c r="AI183" i="15"/>
  <c r="V191" i="15"/>
  <c r="Z190" i="15"/>
  <c r="AE183" i="15"/>
  <c r="E179" i="15"/>
  <c r="P190" i="15"/>
  <c r="U183" i="15"/>
  <c r="X191" i="15"/>
  <c r="AD189" i="15"/>
  <c r="AI182" i="15"/>
  <c r="AI190" i="15"/>
  <c r="R183" i="15"/>
  <c r="S190" i="15"/>
  <c r="Q182" i="15"/>
  <c r="AC189" i="15"/>
  <c r="AM191" i="15"/>
  <c r="P189" i="15"/>
  <c r="T190" i="15"/>
  <c r="M190" i="15"/>
  <c r="F190" i="15"/>
  <c r="AK189" i="15"/>
  <c r="G182" i="15"/>
  <c r="AK191" i="15"/>
  <c r="T191" i="15"/>
  <c r="L190" i="15"/>
  <c r="Q189" i="15"/>
  <c r="Y191" i="15"/>
  <c r="AC183" i="15"/>
  <c r="O190" i="15"/>
  <c r="AA182" i="15"/>
  <c r="AQ183" i="15"/>
  <c r="AO183" i="15"/>
  <c r="AQ189" i="15"/>
  <c r="N190" i="15"/>
  <c r="AJ189" i="15"/>
  <c r="M191" i="15"/>
  <c r="I183" i="15"/>
  <c r="J182" i="15"/>
  <c r="Y190" i="15"/>
  <c r="M189" i="15"/>
  <c r="K191" i="15"/>
  <c r="B172" i="15"/>
  <c r="U182" i="15"/>
  <c r="AL183" i="15"/>
  <c r="AH182" i="15"/>
  <c r="AF182" i="15"/>
  <c r="AD182" i="15"/>
  <c r="AD191" i="15"/>
  <c r="AE191" i="15"/>
  <c r="AF191" i="15"/>
  <c r="O191" i="15"/>
  <c r="X183" i="15"/>
  <c r="AI191" i="15"/>
  <c r="AM183" i="15"/>
  <c r="AN190" i="15"/>
  <c r="M183" i="15"/>
  <c r="G190" i="15"/>
  <c r="K182" i="15"/>
  <c r="AF183" i="15"/>
  <c r="P183" i="15"/>
  <c r="R189" i="15"/>
  <c r="AP189" i="15"/>
  <c r="AG183" i="15"/>
  <c r="AG190" i="15"/>
  <c r="AN189" i="15"/>
  <c r="AJ190" i="15"/>
  <c r="X190" i="15"/>
  <c r="U191" i="15"/>
  <c r="AO182" i="15"/>
  <c r="M182" i="15"/>
  <c r="AJ183" i="15"/>
  <c r="AL190" i="15"/>
  <c r="R190" i="15"/>
  <c r="U190" i="15"/>
  <c r="Z182" i="15"/>
  <c r="S191" i="15"/>
  <c r="W183" i="15"/>
  <c r="AF190" i="15"/>
  <c r="T182" i="15"/>
  <c r="AL189" i="15"/>
  <c r="AH191" i="15"/>
  <c r="F183" i="15"/>
  <c r="AP182" i="15"/>
  <c r="Z183" i="15"/>
  <c r="AB189" i="15"/>
  <c r="W182" i="15"/>
  <c r="X189" i="15"/>
  <c r="V183" i="15"/>
  <c r="J183" i="15"/>
  <c r="AM182" i="15"/>
  <c r="G183" i="15"/>
  <c r="N189" i="15"/>
  <c r="AE182" i="15"/>
  <c r="W191" i="15"/>
  <c r="AJ191" i="15"/>
  <c r="AN191" i="15"/>
  <c r="AC182" i="15"/>
  <c r="AA190" i="15"/>
  <c r="AE189" i="15"/>
  <c r="R191" i="15"/>
  <c r="F191" i="15"/>
  <c r="AO189" i="15"/>
  <c r="F182" i="15"/>
  <c r="G189" i="15"/>
  <c r="P191" i="15"/>
  <c r="L183" i="15"/>
  <c r="AI189" i="15"/>
  <c r="AD190" i="15"/>
  <c r="AC190" i="15"/>
  <c r="AB191" i="15"/>
  <c r="O182" i="15"/>
  <c r="AD183" i="15"/>
  <c r="V190" i="15"/>
  <c r="AA189" i="15"/>
  <c r="AP183" i="15"/>
  <c r="Y189" i="15"/>
  <c r="AO191" i="15"/>
  <c r="AK183" i="15"/>
  <c r="AE190" i="15"/>
  <c r="AQ182" i="15"/>
  <c r="J189" i="15"/>
  <c r="AF189" i="15"/>
  <c r="Q190" i="15"/>
  <c r="AO190" i="15"/>
  <c r="Z191" i="15"/>
  <c r="AL191" i="15"/>
  <c r="L189" i="15"/>
  <c r="Q183" i="15"/>
  <c r="K190" i="15"/>
  <c r="AP190" i="15"/>
  <c r="H190" i="15"/>
  <c r="G191" i="15"/>
  <c r="AP191" i="15"/>
  <c r="K183" i="15"/>
  <c r="L191" i="15"/>
  <c r="N182" i="15"/>
  <c r="T183" i="15"/>
  <c r="P182" i="15"/>
  <c r="AH189" i="15"/>
  <c r="T189" i="15"/>
  <c r="X211" i="15" l="1"/>
  <c r="AK204" i="15"/>
  <c r="H212" i="15"/>
  <c r="V210" i="15"/>
  <c r="AI203" i="15"/>
  <c r="N212" i="15"/>
  <c r="T210" i="15"/>
  <c r="T211" i="15"/>
  <c r="Z212" i="15"/>
  <c r="X204" i="15"/>
  <c r="W212" i="15"/>
  <c r="T212" i="15"/>
  <c r="V204" i="15"/>
  <c r="AQ211" i="15"/>
  <c r="I204" i="15"/>
  <c r="R210" i="15"/>
  <c r="F211" i="15"/>
  <c r="AI211" i="15"/>
  <c r="Z211" i="15"/>
  <c r="AG210" i="15"/>
  <c r="AQ212" i="15"/>
  <c r="R204" i="15"/>
  <c r="W204" i="15"/>
  <c r="AB203" i="15"/>
  <c r="AA203" i="15"/>
  <c r="L211" i="15"/>
  <c r="N204" i="15"/>
  <c r="G212" i="15"/>
  <c r="J204" i="15"/>
  <c r="AA211" i="15"/>
  <c r="AG204" i="15"/>
  <c r="P210" i="15"/>
  <c r="AH210" i="15"/>
  <c r="V211" i="15"/>
  <c r="B193" i="15"/>
  <c r="P203" i="15"/>
  <c r="M204" i="15"/>
  <c r="AC211" i="15"/>
  <c r="AI210" i="15"/>
  <c r="Q211" i="15"/>
  <c r="AO212" i="15"/>
  <c r="P211" i="15"/>
  <c r="AC204" i="15"/>
  <c r="AM211" i="15"/>
  <c r="N210" i="15"/>
  <c r="F212" i="15"/>
  <c r="L210" i="15"/>
  <c r="J212" i="15"/>
  <c r="AD211" i="15"/>
  <c r="AM203" i="15"/>
  <c r="M210" i="15"/>
  <c r="AI204" i="15"/>
  <c r="AB212" i="15"/>
  <c r="AM210" i="15"/>
  <c r="AJ204" i="15"/>
  <c r="R211" i="15"/>
  <c r="AG212" i="15"/>
  <c r="H211" i="15"/>
  <c r="U204" i="15"/>
  <c r="AE211" i="15"/>
  <c r="F210" i="15"/>
  <c r="S203" i="15"/>
  <c r="AK211" i="15"/>
  <c r="AK212" i="15"/>
  <c r="AQ210" i="15"/>
  <c r="AH211" i="15"/>
  <c r="AP203" i="15"/>
  <c r="AG211" i="15"/>
  <c r="N211" i="15"/>
  <c r="AN203" i="15"/>
  <c r="K211" i="15"/>
  <c r="AD203" i="15"/>
  <c r="P204" i="15"/>
  <c r="AA204" i="15"/>
  <c r="AQ204" i="15"/>
  <c r="AN204" i="15"/>
  <c r="AO203" i="15"/>
  <c r="Q204" i="15"/>
  <c r="I211" i="15"/>
  <c r="AM204" i="15"/>
  <c r="Y212" i="15"/>
  <c r="W211" i="15"/>
  <c r="K203" i="15"/>
  <c r="AC212" i="15"/>
  <c r="AG203" i="15"/>
  <c r="AN210" i="15"/>
  <c r="AN211" i="15"/>
  <c r="O210" i="15"/>
  <c r="X212" i="15"/>
  <c r="AL210" i="15"/>
  <c r="L204" i="15"/>
  <c r="AD212" i="15"/>
  <c r="AJ210" i="15"/>
  <c r="AJ211" i="15"/>
  <c r="K210" i="15"/>
  <c r="J210" i="15"/>
  <c r="F203" i="15"/>
  <c r="I210" i="15"/>
  <c r="AP204" i="15"/>
  <c r="AI212" i="15"/>
  <c r="AE204" i="15"/>
  <c r="AP211" i="15"/>
  <c r="AA212" i="15"/>
  <c r="G203" i="15"/>
  <c r="R203" i="15"/>
  <c r="Q203" i="15"/>
  <c r="AK203" i="15"/>
  <c r="N203" i="15"/>
  <c r="S211" i="15"/>
  <c r="AC203" i="15"/>
  <c r="I212" i="15"/>
  <c r="O211" i="15"/>
  <c r="V212" i="15"/>
  <c r="S210" i="15"/>
  <c r="AO210" i="15"/>
  <c r="M203" i="15"/>
  <c r="AE212" i="15"/>
  <c r="T203" i="15"/>
  <c r="AF203" i="15"/>
  <c r="AL204" i="15"/>
  <c r="AC210" i="15"/>
  <c r="Q210" i="15"/>
  <c r="AB204" i="15"/>
  <c r="X210" i="15"/>
  <c r="Y203" i="15"/>
  <c r="W203" i="15"/>
  <c r="U212" i="15"/>
  <c r="H210" i="15"/>
  <c r="AH203" i="15"/>
  <c r="X203" i="15"/>
  <c r="O212" i="15"/>
  <c r="AF211" i="15"/>
  <c r="G211" i="15"/>
  <c r="U211" i="15"/>
  <c r="AP212" i="15"/>
  <c r="Y210" i="15"/>
  <c r="S212" i="15"/>
  <c r="J211" i="15"/>
  <c r="R212" i="15"/>
  <c r="K212" i="15"/>
  <c r="Y211" i="15"/>
  <c r="W210" i="15"/>
  <c r="Z210" i="15"/>
  <c r="H204" i="15"/>
  <c r="T204" i="15"/>
  <c r="AO204" i="15"/>
  <c r="E200" i="15"/>
  <c r="AF204" i="15"/>
  <c r="O204" i="15"/>
  <c r="AE210" i="15"/>
  <c r="AD210" i="15"/>
  <c r="M211" i="15"/>
  <c r="AP210" i="15"/>
  <c r="AJ212" i="15"/>
  <c r="AK210" i="15"/>
  <c r="AL203" i="15"/>
  <c r="Z204" i="15"/>
  <c r="J203" i="15"/>
  <c r="F204" i="15"/>
  <c r="AB210" i="15"/>
  <c r="U210" i="15"/>
  <c r="AF210" i="15"/>
  <c r="G210" i="15"/>
  <c r="AH204" i="15"/>
  <c r="I203" i="15"/>
  <c r="AD204" i="15"/>
  <c r="AQ203" i="15"/>
  <c r="S204" i="15"/>
  <c r="AF212" i="15"/>
  <c r="D214" i="15"/>
  <c r="AB211" i="15"/>
  <c r="O203" i="15"/>
  <c r="AE203" i="15"/>
  <c r="U203" i="15"/>
  <c r="K204" i="15"/>
  <c r="Y204" i="15"/>
  <c r="Z203" i="15"/>
  <c r="AO211" i="15"/>
  <c r="Q212" i="15"/>
  <c r="P212" i="15"/>
  <c r="AL212" i="15"/>
  <c r="AA210" i="15"/>
  <c r="AM212" i="15"/>
  <c r="V203" i="15"/>
  <c r="L203" i="15"/>
  <c r="AJ203" i="15"/>
  <c r="G204" i="15"/>
  <c r="L212" i="15"/>
  <c r="AH212" i="15"/>
  <c r="AN212" i="15"/>
  <c r="M212" i="15"/>
  <c r="AL211" i="15"/>
  <c r="H203" i="15"/>
  <c r="AM232" i="15" l="1"/>
  <c r="N231" i="15"/>
  <c r="V232" i="15"/>
  <c r="R233" i="15"/>
  <c r="K231" i="15"/>
  <c r="X224" i="15"/>
  <c r="L232" i="15"/>
  <c r="P225" i="15"/>
  <c r="Y233" i="15"/>
  <c r="Q231" i="15"/>
  <c r="AC224" i="15"/>
  <c r="S232" i="15"/>
  <c r="U225" i="15"/>
  <c r="J233" i="15"/>
  <c r="AG224" i="15"/>
  <c r="T225" i="15"/>
  <c r="S225" i="15"/>
  <c r="AN231" i="15"/>
  <c r="AG232" i="15"/>
  <c r="AB225" i="15"/>
  <c r="F224" i="15"/>
  <c r="AH224" i="15"/>
  <c r="AE225" i="15"/>
  <c r="V224" i="15"/>
  <c r="AO231" i="15"/>
  <c r="H231" i="15"/>
  <c r="I232" i="15"/>
  <c r="M225" i="15"/>
  <c r="Q224" i="15"/>
  <c r="AD224" i="15"/>
  <c r="R231" i="15"/>
  <c r="AO224" i="15"/>
  <c r="AJ232" i="15"/>
  <c r="S233" i="15"/>
  <c r="AN233" i="15"/>
  <c r="AK231" i="15"/>
  <c r="AK233" i="15"/>
  <c r="AE224" i="15"/>
  <c r="Z231" i="15"/>
  <c r="Y231" i="15"/>
  <c r="K224" i="15"/>
  <c r="J225" i="15"/>
  <c r="AG233" i="15"/>
  <c r="AF233" i="15"/>
  <c r="AC231" i="15"/>
  <c r="W224" i="15"/>
  <c r="V233" i="15"/>
  <c r="I233" i="15"/>
  <c r="S224" i="15"/>
  <c r="AI231" i="15"/>
  <c r="AE232" i="15"/>
  <c r="AM233" i="15"/>
  <c r="N232" i="15"/>
  <c r="F233" i="15"/>
  <c r="AO225" i="15"/>
  <c r="P224" i="15"/>
  <c r="H225" i="15"/>
  <c r="M233" i="15"/>
  <c r="U224" i="15"/>
  <c r="AB232" i="15"/>
  <c r="AQ224" i="15"/>
  <c r="AG231" i="15"/>
  <c r="E221" i="15"/>
  <c r="AB231" i="15"/>
  <c r="O232" i="15"/>
  <c r="Y225" i="15"/>
  <c r="AD225" i="15"/>
  <c r="Z233" i="15"/>
  <c r="K232" i="15"/>
  <c r="AA233" i="15"/>
  <c r="Z232" i="15"/>
  <c r="W232" i="15"/>
  <c r="AE233" i="15"/>
  <c r="F232" i="15"/>
  <c r="AI232" i="15"/>
  <c r="AG225" i="15"/>
  <c r="H224" i="15"/>
  <c r="AE231" i="15"/>
  <c r="AM224" i="15"/>
  <c r="AP232" i="15"/>
  <c r="AL225" i="15"/>
  <c r="M224" i="15"/>
  <c r="AJ231" i="15"/>
  <c r="AJ224" i="15"/>
  <c r="H232" i="15"/>
  <c r="D235" i="15"/>
  <c r="N224" i="15"/>
  <c r="AA224" i="15"/>
  <c r="AH225" i="15"/>
  <c r="AP225" i="15"/>
  <c r="I224" i="15"/>
  <c r="AP233" i="15"/>
  <c r="Y224" i="15"/>
  <c r="R224" i="15"/>
  <c r="K225" i="15"/>
  <c r="W233" i="15"/>
  <c r="Y232" i="15"/>
  <c r="S231" i="15"/>
  <c r="AF232" i="15"/>
  <c r="AH233" i="15"/>
  <c r="AB224" i="15"/>
  <c r="AC233" i="15"/>
  <c r="R225" i="15"/>
  <c r="K233" i="15"/>
  <c r="R232" i="15"/>
  <c r="AO233" i="15"/>
  <c r="G232" i="15"/>
  <c r="M232" i="15"/>
  <c r="J231" i="15"/>
  <c r="V225" i="15"/>
  <c r="T224" i="15"/>
  <c r="AQ233" i="15"/>
  <c r="P232" i="15"/>
  <c r="AQ225" i="15"/>
  <c r="P233" i="15"/>
  <c r="AD231" i="15"/>
  <c r="AL232" i="15"/>
  <c r="AL233" i="15"/>
  <c r="AF231" i="15"/>
  <c r="AN224" i="15"/>
  <c r="AH232" i="15"/>
  <c r="AF225" i="15"/>
  <c r="G224" i="15"/>
  <c r="AM231" i="15"/>
  <c r="F225" i="15"/>
  <c r="AO232" i="15"/>
  <c r="AK225" i="15"/>
  <c r="B214" i="15"/>
  <c r="W225" i="15"/>
  <c r="X231" i="15"/>
  <c r="W231" i="15"/>
  <c r="AQ232" i="15"/>
  <c r="J224" i="15"/>
  <c r="Q232" i="15"/>
  <c r="AA225" i="15"/>
  <c r="AI224" i="15"/>
  <c r="AN232" i="15"/>
  <c r="L225" i="15"/>
  <c r="H233" i="15"/>
  <c r="V231" i="15"/>
  <c r="AD232" i="15"/>
  <c r="AB233" i="15"/>
  <c r="T231" i="15"/>
  <c r="AF224" i="15"/>
  <c r="X232" i="15"/>
  <c r="X225" i="15"/>
  <c r="AI233" i="15"/>
  <c r="AA231" i="15"/>
  <c r="AK224" i="15"/>
  <c r="AC232" i="15"/>
  <c r="AC225" i="15"/>
  <c r="AD233" i="15"/>
  <c r="G225" i="15"/>
  <c r="AJ225" i="15"/>
  <c r="AI225" i="15"/>
  <c r="U232" i="15"/>
  <c r="T233" i="15"/>
  <c r="O231" i="15"/>
  <c r="AL224" i="15"/>
  <c r="AK232" i="15"/>
  <c r="I231" i="15"/>
  <c r="AJ233" i="15"/>
  <c r="O233" i="15"/>
  <c r="Q225" i="15"/>
  <c r="T232" i="15"/>
  <c r="P231" i="15"/>
  <c r="F231" i="15"/>
  <c r="AP224" i="15"/>
  <c r="L231" i="15"/>
  <c r="G233" i="15"/>
  <c r="N225" i="15"/>
  <c r="Z224" i="15"/>
  <c r="L224" i="15"/>
  <c r="U231" i="15"/>
  <c r="L233" i="15"/>
  <c r="N233" i="15"/>
  <c r="Z225" i="15"/>
  <c r="O225" i="15"/>
  <c r="AN225" i="15"/>
  <c r="AP231" i="15"/>
  <c r="G231" i="15"/>
  <c r="M231" i="15"/>
  <c r="I225" i="15"/>
  <c r="AM225" i="15"/>
  <c r="AA232" i="15"/>
  <c r="X233" i="15"/>
  <c r="O224" i="15"/>
  <c r="AQ231" i="15"/>
  <c r="AL231" i="15"/>
  <c r="J232" i="15"/>
  <c r="U233" i="15"/>
  <c r="Q233" i="15"/>
  <c r="AH231" i="15"/>
  <c r="AO253" i="15" l="1"/>
  <c r="P252" i="15"/>
  <c r="AO254" i="15"/>
  <c r="P253" i="15"/>
  <c r="AF254" i="15"/>
  <c r="G253" i="15"/>
  <c r="L254" i="15"/>
  <c r="AE246" i="15"/>
  <c r="AC254" i="15"/>
  <c r="AB246" i="15"/>
  <c r="AB254" i="15"/>
  <c r="AA246" i="15"/>
  <c r="AD254" i="15"/>
  <c r="AC246" i="15"/>
  <c r="T254" i="15"/>
  <c r="K245" i="15"/>
  <c r="V245" i="15"/>
  <c r="K246" i="15"/>
  <c r="M252" i="15"/>
  <c r="AO245" i="15"/>
  <c r="AC252" i="15"/>
  <c r="AA254" i="15"/>
  <c r="I252" i="15"/>
  <c r="U252" i="15"/>
  <c r="H252" i="15"/>
  <c r="AG254" i="15"/>
  <c r="X254" i="15"/>
  <c r="AL252" i="15"/>
  <c r="U246" i="15"/>
  <c r="R246" i="15"/>
  <c r="M254" i="15"/>
  <c r="O254" i="15"/>
  <c r="S246" i="15"/>
  <c r="AL254" i="15"/>
  <c r="AF245" i="15"/>
  <c r="L245" i="15"/>
  <c r="X246" i="15"/>
  <c r="AQ245" i="15"/>
  <c r="X245" i="15"/>
  <c r="AP254" i="15"/>
  <c r="Q254" i="15"/>
  <c r="H254" i="15"/>
  <c r="AP245" i="15"/>
  <c r="AJ245" i="15"/>
  <c r="AI245" i="15"/>
  <c r="AA252" i="15"/>
  <c r="G254" i="15"/>
  <c r="AQ253" i="15"/>
  <c r="U254" i="15"/>
  <c r="I254" i="15"/>
  <c r="AK252" i="15"/>
  <c r="Z245" i="15"/>
  <c r="AH246" i="15"/>
  <c r="AE245" i="15"/>
  <c r="K252" i="15"/>
  <c r="N246" i="15"/>
  <c r="Z252" i="15"/>
  <c r="R245" i="15"/>
  <c r="S245" i="15"/>
  <c r="AP252" i="15"/>
  <c r="AB252" i="15"/>
  <c r="AG253" i="15"/>
  <c r="H253" i="15"/>
  <c r="AK253" i="15"/>
  <c r="N254" i="15"/>
  <c r="Q246" i="15"/>
  <c r="AH253" i="15"/>
  <c r="F245" i="15"/>
  <c r="AQ246" i="15"/>
  <c r="AJ246" i="15"/>
  <c r="AD246" i="15"/>
  <c r="L253" i="15"/>
  <c r="AA253" i="15"/>
  <c r="B235" i="15"/>
  <c r="T246" i="15"/>
  <c r="I253" i="15"/>
  <c r="J253" i="15"/>
  <c r="AE254" i="15"/>
  <c r="Z254" i="15"/>
  <c r="AE253" i="15"/>
  <c r="AI252" i="15"/>
  <c r="AF246" i="15"/>
  <c r="Y253" i="15"/>
  <c r="AL246" i="15"/>
  <c r="Y254" i="15"/>
  <c r="AM252" i="15"/>
  <c r="P254" i="15"/>
  <c r="AD252" i="15"/>
  <c r="Z253" i="15"/>
  <c r="L246" i="15"/>
  <c r="AL253" i="15"/>
  <c r="H246" i="15"/>
  <c r="AJ253" i="15"/>
  <c r="G246" i="15"/>
  <c r="AP253" i="15"/>
  <c r="I246" i="15"/>
  <c r="M253" i="15"/>
  <c r="S254" i="15"/>
  <c r="AI254" i="15"/>
  <c r="T245" i="15"/>
  <c r="Y246" i="15"/>
  <c r="D256" i="15"/>
  <c r="AD245" i="15"/>
  <c r="M245" i="15"/>
  <c r="N253" i="15"/>
  <c r="U245" i="15"/>
  <c r="Q253" i="15"/>
  <c r="AE252" i="15"/>
  <c r="V252" i="15"/>
  <c r="V253" i="15"/>
  <c r="U253" i="15"/>
  <c r="AL245" i="15"/>
  <c r="AD253" i="15"/>
  <c r="J246" i="15"/>
  <c r="AJ254" i="15"/>
  <c r="S253" i="15"/>
  <c r="V246" i="15"/>
  <c r="AM253" i="15"/>
  <c r="AG245" i="15"/>
  <c r="F253" i="15"/>
  <c r="AB245" i="15"/>
  <c r="AB253" i="15"/>
  <c r="AC253" i="15"/>
  <c r="AN252" i="15"/>
  <c r="O252" i="15"/>
  <c r="Y245" i="15"/>
  <c r="AG252" i="15"/>
  <c r="AG246" i="15"/>
  <c r="O245" i="15"/>
  <c r="N245" i="15"/>
  <c r="R254" i="15"/>
  <c r="AF252" i="15"/>
  <c r="F246" i="15"/>
  <c r="AF253" i="15"/>
  <c r="G252" i="15"/>
  <c r="W253" i="15"/>
  <c r="AK254" i="15"/>
  <c r="L252" i="15"/>
  <c r="Q245" i="15"/>
  <c r="S252" i="15"/>
  <c r="H245" i="15"/>
  <c r="R252" i="15"/>
  <c r="G245" i="15"/>
  <c r="T252" i="15"/>
  <c r="J245" i="15"/>
  <c r="AN245" i="15"/>
  <c r="O246" i="15"/>
  <c r="Q252" i="15"/>
  <c r="T253" i="15"/>
  <c r="AQ252" i="15"/>
  <c r="AH245" i="15"/>
  <c r="W246" i="15"/>
  <c r="K254" i="15"/>
  <c r="R253" i="15"/>
  <c r="J254" i="15"/>
  <c r="X252" i="15"/>
  <c r="AK245" i="15"/>
  <c r="X253" i="15"/>
  <c r="AN254" i="15"/>
  <c r="O253" i="15"/>
  <c r="W254" i="15"/>
  <c r="AN246" i="15"/>
  <c r="I245" i="15"/>
  <c r="AM246" i="15"/>
  <c r="AQ254" i="15"/>
  <c r="AK246" i="15"/>
  <c r="E242" i="15"/>
  <c r="AO246" i="15"/>
  <c r="AM254" i="15"/>
  <c r="W245" i="15"/>
  <c r="AM245" i="15"/>
  <c r="Z246" i="15"/>
  <c r="AO252" i="15"/>
  <c r="AI246" i="15"/>
  <c r="AI253" i="15"/>
  <c r="AC245" i="15"/>
  <c r="J252" i="15"/>
  <c r="AP246" i="15"/>
  <c r="AH254" i="15"/>
  <c r="W252" i="15"/>
  <c r="N252" i="15"/>
  <c r="AA245" i="15"/>
  <c r="K253" i="15"/>
  <c r="Y252" i="15"/>
  <c r="AJ252" i="15"/>
  <c r="V254" i="15"/>
  <c r="AN253" i="15"/>
  <c r="F252" i="15"/>
  <c r="AH252" i="15"/>
  <c r="P245" i="15"/>
  <c r="P246" i="15"/>
  <c r="F254" i="15"/>
  <c r="M246" i="15"/>
  <c r="AS20" i="15"/>
  <c r="AS19" i="15"/>
  <c r="AS18" i="15"/>
  <c r="AS17" i="15"/>
  <c r="AS13" i="15"/>
  <c r="AS12" i="15"/>
  <c r="AS11" i="15"/>
  <c r="AS10" i="15"/>
  <c r="AS9" i="15"/>
  <c r="AS8" i="15"/>
  <c r="AS7" i="15"/>
  <c r="AS61" i="15"/>
  <c r="AS60" i="15"/>
  <c r="AS59" i="15"/>
  <c r="AS58" i="15"/>
  <c r="AS48" i="15"/>
  <c r="AS49" i="15"/>
  <c r="AS50" i="15"/>
  <c r="AS51" i="15"/>
  <c r="AS52" i="15"/>
  <c r="AS53" i="15"/>
  <c r="AS54" i="15"/>
  <c r="AS47" i="15"/>
  <c r="W274" i="15" l="1"/>
  <c r="V275" i="15"/>
  <c r="AC275" i="15"/>
  <c r="AI273" i="15"/>
  <c r="AD274" i="15"/>
  <c r="R267" i="15"/>
  <c r="Z275" i="15"/>
  <c r="M273" i="15"/>
  <c r="X266" i="15"/>
  <c r="N274" i="15"/>
  <c r="P267" i="15"/>
  <c r="J275" i="15"/>
  <c r="L267" i="15"/>
  <c r="AH273" i="15"/>
  <c r="AB275" i="15"/>
  <c r="G267" i="15"/>
  <c r="Z273" i="15"/>
  <c r="X273" i="15"/>
  <c r="AA266" i="15"/>
  <c r="B256" i="15"/>
  <c r="I273" i="15"/>
  <c r="AN273" i="15"/>
  <c r="AL274" i="15"/>
  <c r="AP266" i="15"/>
  <c r="AO273" i="15"/>
  <c r="AK266" i="15"/>
  <c r="G275" i="15"/>
  <c r="J273" i="15"/>
  <c r="AL267" i="15"/>
  <c r="AP275" i="15"/>
  <c r="AB267" i="15"/>
  <c r="AA267" i="15"/>
  <c r="M266" i="15"/>
  <c r="X275" i="15"/>
  <c r="AJ274" i="15"/>
  <c r="AG266" i="15"/>
  <c r="Y267" i="15"/>
  <c r="AJ273" i="15"/>
  <c r="V267" i="15"/>
  <c r="S267" i="15"/>
  <c r="O273" i="15"/>
  <c r="AK273" i="15"/>
  <c r="AB274" i="15"/>
  <c r="P274" i="15"/>
  <c r="R273" i="15"/>
  <c r="AC273" i="15"/>
  <c r="AC267" i="15"/>
  <c r="T266" i="15"/>
  <c r="D277" i="15"/>
  <c r="AP267" i="15"/>
  <c r="I267" i="15"/>
  <c r="AJ266" i="15"/>
  <c r="T273" i="15"/>
  <c r="F266" i="15"/>
  <c r="AN275" i="15"/>
  <c r="O274" i="15"/>
  <c r="N275" i="15"/>
  <c r="U275" i="15"/>
  <c r="AA273" i="15"/>
  <c r="Q274" i="15"/>
  <c r="J267" i="15"/>
  <c r="L275" i="15"/>
  <c r="AO267" i="15"/>
  <c r="P266" i="15"/>
  <c r="H267" i="15"/>
  <c r="AG274" i="15"/>
  <c r="Q273" i="15"/>
  <c r="AI266" i="15"/>
  <c r="E263" i="15"/>
  <c r="O267" i="15"/>
  <c r="AL273" i="15"/>
  <c r="W273" i="15"/>
  <c r="U273" i="15"/>
  <c r="H274" i="15"/>
  <c r="W275" i="15"/>
  <c r="AD273" i="15"/>
  <c r="Y275" i="15"/>
  <c r="AD266" i="15"/>
  <c r="AA275" i="15"/>
  <c r="O266" i="15"/>
  <c r="AM267" i="15"/>
  <c r="AF275" i="15"/>
  <c r="G274" i="15"/>
  <c r="F275" i="15"/>
  <c r="M275" i="15"/>
  <c r="S273" i="15"/>
  <c r="AG273" i="15"/>
  <c r="AO266" i="15"/>
  <c r="AO274" i="15"/>
  <c r="AG267" i="15"/>
  <c r="H266" i="15"/>
  <c r="AE273" i="15"/>
  <c r="AM266" i="15"/>
  <c r="J274" i="15"/>
  <c r="Z266" i="15"/>
  <c r="AJ267" i="15"/>
  <c r="Y274" i="15"/>
  <c r="U266" i="15"/>
  <c r="AD267" i="15"/>
  <c r="M267" i="15"/>
  <c r="R275" i="15"/>
  <c r="AH274" i="15"/>
  <c r="AH266" i="15"/>
  <c r="N266" i="15"/>
  <c r="AI274" i="15"/>
  <c r="AK274" i="15"/>
  <c r="K273" i="15"/>
  <c r="AA274" i="15"/>
  <c r="AJ275" i="15"/>
  <c r="AE266" i="15"/>
  <c r="L266" i="15"/>
  <c r="J266" i="15"/>
  <c r="AB266" i="15"/>
  <c r="R274" i="15"/>
  <c r="AH275" i="15"/>
  <c r="P275" i="15"/>
  <c r="AO275" i="15"/>
  <c r="Y266" i="15"/>
  <c r="L273" i="15"/>
  <c r="AE275" i="15"/>
  <c r="AQ275" i="15"/>
  <c r="Y273" i="15"/>
  <c r="AB273" i="15"/>
  <c r="U274" i="15"/>
  <c r="Q266" i="15"/>
  <c r="K275" i="15"/>
  <c r="F273" i="15"/>
  <c r="T275" i="15"/>
  <c r="AL266" i="15"/>
  <c r="S274" i="15"/>
  <c r="AM274" i="15"/>
  <c r="AL275" i="15"/>
  <c r="M274" i="15"/>
  <c r="L274" i="15"/>
  <c r="O275" i="15"/>
  <c r="AH267" i="15"/>
  <c r="I266" i="15"/>
  <c r="AF273" i="15"/>
  <c r="AN266" i="15"/>
  <c r="AN274" i="15"/>
  <c r="AF267" i="15"/>
  <c r="G266" i="15"/>
  <c r="AK267" i="15"/>
  <c r="AF274" i="15"/>
  <c r="V266" i="15"/>
  <c r="AI267" i="15"/>
  <c r="AQ274" i="15"/>
  <c r="Q275" i="15"/>
  <c r="AE267" i="15"/>
  <c r="N267" i="15"/>
  <c r="AI275" i="15"/>
  <c r="R266" i="15"/>
  <c r="H273" i="15"/>
  <c r="AQ266" i="15"/>
  <c r="AE274" i="15"/>
  <c r="AD275" i="15"/>
  <c r="AK275" i="15"/>
  <c r="AQ273" i="15"/>
  <c r="AP274" i="15"/>
  <c r="Z267" i="15"/>
  <c r="AM275" i="15"/>
  <c r="V273" i="15"/>
  <c r="AF266" i="15"/>
  <c r="Z274" i="15"/>
  <c r="X267" i="15"/>
  <c r="AG275" i="15"/>
  <c r="W267" i="15"/>
  <c r="I274" i="15"/>
  <c r="K266" i="15"/>
  <c r="U267" i="15"/>
  <c r="V274" i="15"/>
  <c r="K274" i="15"/>
  <c r="F267" i="15"/>
  <c r="AC266" i="15"/>
  <c r="X274" i="15"/>
  <c r="S275" i="15"/>
  <c r="AQ267" i="15"/>
  <c r="AM273" i="15"/>
  <c r="AC274" i="15"/>
  <c r="N273" i="15"/>
  <c r="Q267" i="15"/>
  <c r="W266" i="15"/>
  <c r="K267" i="15"/>
  <c r="F274" i="15"/>
  <c r="G273" i="15"/>
  <c r="H275" i="15"/>
  <c r="T274" i="15"/>
  <c r="AP273" i="15"/>
  <c r="AN267" i="15"/>
  <c r="I275" i="15"/>
  <c r="P273" i="15"/>
  <c r="S266" i="15"/>
  <c r="T267" i="15"/>
  <c r="AG296" i="15" l="1"/>
  <c r="AH294" i="15"/>
  <c r="H288" i="15"/>
  <c r="V296" i="15"/>
  <c r="AG294" i="15"/>
  <c r="G288" i="15"/>
  <c r="AD296" i="15"/>
  <c r="AN294" i="15"/>
  <c r="N288" i="15"/>
  <c r="T296" i="15"/>
  <c r="AE294" i="15"/>
  <c r="AJ287" i="15"/>
  <c r="AC295" i="15"/>
  <c r="K287" i="15"/>
  <c r="R288" i="15"/>
  <c r="G295" i="15"/>
  <c r="AI296" i="15"/>
  <c r="AH296" i="15"/>
  <c r="AB296" i="15"/>
  <c r="Z296" i="15"/>
  <c r="V294" i="15"/>
  <c r="AL295" i="15"/>
  <c r="O295" i="15"/>
  <c r="AA296" i="15"/>
  <c r="V287" i="15"/>
  <c r="AB295" i="15"/>
  <c r="AL294" i="15"/>
  <c r="AA294" i="15"/>
  <c r="M294" i="15"/>
  <c r="O287" i="15"/>
  <c r="H294" i="15"/>
  <c r="B277" i="15"/>
  <c r="Q288" i="15"/>
  <c r="I288" i="15"/>
  <c r="H296" i="15"/>
  <c r="R295" i="15"/>
  <c r="Y295" i="15"/>
  <c r="M287" i="15"/>
  <c r="R296" i="15"/>
  <c r="Y288" i="15"/>
  <c r="AB288" i="15"/>
  <c r="AN296" i="15"/>
  <c r="W296" i="15"/>
  <c r="Z294" i="15"/>
  <c r="AM287" i="15"/>
  <c r="M296" i="15"/>
  <c r="Y294" i="15"/>
  <c r="AL287" i="15"/>
  <c r="U296" i="15"/>
  <c r="AF294" i="15"/>
  <c r="F288" i="15"/>
  <c r="K296" i="15"/>
  <c r="W294" i="15"/>
  <c r="AB287" i="15"/>
  <c r="M295" i="15"/>
  <c r="AK296" i="15"/>
  <c r="AP287" i="15"/>
  <c r="AD294" i="15"/>
  <c r="I296" i="15"/>
  <c r="G296" i="15"/>
  <c r="T295" i="15"/>
  <c r="AK295" i="15"/>
  <c r="J288" i="15"/>
  <c r="AB294" i="15"/>
  <c r="X287" i="15"/>
  <c r="AA288" i="15"/>
  <c r="AI295" i="15"/>
  <c r="AH295" i="15"/>
  <c r="AP295" i="15"/>
  <c r="AF295" i="15"/>
  <c r="L287" i="15"/>
  <c r="AG288" i="15"/>
  <c r="U294" i="15"/>
  <c r="AN288" i="15"/>
  <c r="N287" i="15"/>
  <c r="AI288" i="15"/>
  <c r="AQ288" i="15"/>
  <c r="G287" i="15"/>
  <c r="AQ296" i="15"/>
  <c r="K288" i="15"/>
  <c r="AF296" i="15"/>
  <c r="N296" i="15"/>
  <c r="R294" i="15"/>
  <c r="AE287" i="15"/>
  <c r="AQ295" i="15"/>
  <c r="Q294" i="15"/>
  <c r="AD287" i="15"/>
  <c r="L296" i="15"/>
  <c r="X294" i="15"/>
  <c r="AK287" i="15"/>
  <c r="AO295" i="15"/>
  <c r="O294" i="15"/>
  <c r="T287" i="15"/>
  <c r="AJ294" i="15"/>
  <c r="S296" i="15"/>
  <c r="Z287" i="15"/>
  <c r="N294" i="15"/>
  <c r="V295" i="15"/>
  <c r="U295" i="15"/>
  <c r="AC294" i="15"/>
  <c r="N295" i="15"/>
  <c r="AE295" i="15"/>
  <c r="L288" i="15"/>
  <c r="S287" i="15"/>
  <c r="X296" i="15"/>
  <c r="J294" i="15"/>
  <c r="W287" i="15"/>
  <c r="I294" i="15"/>
  <c r="P294" i="15"/>
  <c r="AC287" i="15"/>
  <c r="G294" i="15"/>
  <c r="T294" i="15"/>
  <c r="J287" i="15"/>
  <c r="AK294" i="15"/>
  <c r="F294" i="15"/>
  <c r="AJ288" i="15"/>
  <c r="AA295" i="15"/>
  <c r="AM288" i="15"/>
  <c r="U287" i="15"/>
  <c r="AK288" i="15"/>
  <c r="AJ296" i="15"/>
  <c r="K294" i="15"/>
  <c r="AD295" i="15"/>
  <c r="S295" i="15"/>
  <c r="AE288" i="15"/>
  <c r="AL288" i="15"/>
  <c r="AC288" i="15"/>
  <c r="AI294" i="15"/>
  <c r="AO287" i="15"/>
  <c r="T288" i="15"/>
  <c r="Q296" i="15"/>
  <c r="AM295" i="15"/>
  <c r="K295" i="15"/>
  <c r="X288" i="15"/>
  <c r="AO296" i="15"/>
  <c r="J295" i="15"/>
  <c r="W288" i="15"/>
  <c r="E284" i="15"/>
  <c r="Q295" i="15"/>
  <c r="AD288" i="15"/>
  <c r="AL296" i="15"/>
  <c r="H295" i="15"/>
  <c r="U288" i="15"/>
  <c r="Y296" i="15"/>
  <c r="AQ287" i="15"/>
  <c r="S294" i="15"/>
  <c r="AN295" i="15"/>
  <c r="Y287" i="15"/>
  <c r="AN287" i="15"/>
  <c r="AI287" i="15"/>
  <c r="AH287" i="15"/>
  <c r="AF287" i="15"/>
  <c r="F295" i="15"/>
  <c r="AQ294" i="15"/>
  <c r="AP288" i="15"/>
  <c r="AP296" i="15"/>
  <c r="AP294" i="15"/>
  <c r="P288" i="15"/>
  <c r="AE296" i="15"/>
  <c r="AO294" i="15"/>
  <c r="O288" i="15"/>
  <c r="AM296" i="15"/>
  <c r="I295" i="15"/>
  <c r="V288" i="15"/>
  <c r="AC296" i="15"/>
  <c r="AM294" i="15"/>
  <c r="M288" i="15"/>
  <c r="F296" i="15"/>
  <c r="AA287" i="15"/>
  <c r="AH288" i="15"/>
  <c r="W295" i="15"/>
  <c r="I287" i="15"/>
  <c r="Q287" i="15"/>
  <c r="P287" i="15"/>
  <c r="H287" i="15"/>
  <c r="AJ295" i="15"/>
  <c r="D298" i="15"/>
  <c r="AG287" i="15"/>
  <c r="J296" i="15"/>
  <c r="P296" i="15"/>
  <c r="Z295" i="15"/>
  <c r="AG295" i="15"/>
  <c r="X295" i="15"/>
  <c r="L295" i="15"/>
  <c r="L294" i="15"/>
  <c r="AO288" i="15"/>
  <c r="R287" i="15"/>
  <c r="AF288" i="15"/>
  <c r="F287" i="15"/>
  <c r="P295" i="15"/>
  <c r="S288" i="15"/>
  <c r="Z288" i="15"/>
  <c r="O296" i="15"/>
  <c r="V316" i="15" l="1"/>
  <c r="AI309" i="15"/>
  <c r="J308" i="15"/>
  <c r="AC316" i="15"/>
  <c r="AH309" i="15"/>
  <c r="I308" i="15"/>
  <c r="L316" i="15"/>
  <c r="Y309" i="15"/>
  <c r="AJ317" i="15"/>
  <c r="K316" i="15"/>
  <c r="X309" i="15"/>
  <c r="AO317" i="15"/>
  <c r="AD309" i="15"/>
  <c r="P316" i="15"/>
  <c r="AI317" i="15"/>
  <c r="L309" i="15"/>
  <c r="AL315" i="15"/>
  <c r="Q317" i="15"/>
  <c r="U309" i="15"/>
  <c r="Z317" i="15"/>
  <c r="AL308" i="15"/>
  <c r="B298" i="15"/>
  <c r="F309" i="15"/>
  <c r="AG317" i="15"/>
  <c r="I316" i="15"/>
  <c r="P315" i="15"/>
  <c r="AM316" i="15"/>
  <c r="O317" i="15"/>
  <c r="AC315" i="15"/>
  <c r="AP308" i="15"/>
  <c r="V317" i="15"/>
  <c r="AB315" i="15"/>
  <c r="AO308" i="15"/>
  <c r="M317" i="15"/>
  <c r="S315" i="15"/>
  <c r="AF308" i="15"/>
  <c r="AQ316" i="15"/>
  <c r="R315" i="15"/>
  <c r="AE308" i="15"/>
  <c r="Q316" i="15"/>
  <c r="AN317" i="15"/>
  <c r="AC309" i="15"/>
  <c r="AM315" i="15"/>
  <c r="R317" i="15"/>
  <c r="W309" i="15"/>
  <c r="AC308" i="15"/>
  <c r="X316" i="15"/>
  <c r="H316" i="15"/>
  <c r="AJ309" i="15"/>
  <c r="AK309" i="15"/>
  <c r="R316" i="15"/>
  <c r="AM317" i="15"/>
  <c r="N316" i="15"/>
  <c r="AA309" i="15"/>
  <c r="D319" i="15"/>
  <c r="U316" i="15"/>
  <c r="Z309" i="15"/>
  <c r="AK317" i="15"/>
  <c r="AQ315" i="15"/>
  <c r="Q309" i="15"/>
  <c r="AB317" i="15"/>
  <c r="AP315" i="15"/>
  <c r="P309" i="15"/>
  <c r="Y317" i="15"/>
  <c r="N309" i="15"/>
  <c r="AN315" i="15"/>
  <c r="S317" i="15"/>
  <c r="AI308" i="15"/>
  <c r="V315" i="15"/>
  <c r="AH316" i="15"/>
  <c r="AB308" i="15"/>
  <c r="AP317" i="15"/>
  <c r="AE309" i="15"/>
  <c r="W317" i="15"/>
  <c r="AD317" i="15"/>
  <c r="J309" i="15"/>
  <c r="AA315" i="15"/>
  <c r="Z315" i="15"/>
  <c r="AG316" i="15"/>
  <c r="H315" i="15"/>
  <c r="AH317" i="15"/>
  <c r="V309" i="15"/>
  <c r="J317" i="15"/>
  <c r="AE315" i="15"/>
  <c r="O309" i="15"/>
  <c r="G317" i="15"/>
  <c r="AH308" i="15"/>
  <c r="T315" i="15"/>
  <c r="AJ316" i="15"/>
  <c r="AI316" i="15"/>
  <c r="J315" i="15"/>
  <c r="AO315" i="15"/>
  <c r="M309" i="15"/>
  <c r="AP316" i="15"/>
  <c r="AF315" i="15"/>
  <c r="M308" i="15"/>
  <c r="L308" i="15"/>
  <c r="AE317" i="15"/>
  <c r="F316" i="15"/>
  <c r="S309" i="15"/>
  <c r="AL317" i="15"/>
  <c r="M316" i="15"/>
  <c r="R309" i="15"/>
  <c r="AC317" i="15"/>
  <c r="AI315" i="15"/>
  <c r="I309" i="15"/>
  <c r="T317" i="15"/>
  <c r="AH315" i="15"/>
  <c r="H309" i="15"/>
  <c r="I317" i="15"/>
  <c r="AK308" i="15"/>
  <c r="X315" i="15"/>
  <c r="AE316" i="15"/>
  <c r="S308" i="15"/>
  <c r="F315" i="15"/>
  <c r="N315" i="15"/>
  <c r="AQ317" i="15"/>
  <c r="O315" i="15"/>
  <c r="AN316" i="15"/>
  <c r="V308" i="15"/>
  <c r="AO316" i="15"/>
  <c r="AK315" i="15"/>
  <c r="K309" i="15"/>
  <c r="AJ315" i="15"/>
  <c r="U317" i="15"/>
  <c r="AN308" i="15"/>
  <c r="L317" i="15"/>
  <c r="AM308" i="15"/>
  <c r="U308" i="15"/>
  <c r="O316" i="15"/>
  <c r="AM309" i="15"/>
  <c r="K317" i="15"/>
  <c r="W316" i="15"/>
  <c r="U315" i="15"/>
  <c r="N317" i="15"/>
  <c r="AG308" i="15"/>
  <c r="K315" i="15"/>
  <c r="X308" i="15"/>
  <c r="W308" i="15"/>
  <c r="X317" i="15"/>
  <c r="W315" i="15"/>
  <c r="G309" i="15"/>
  <c r="P317" i="15"/>
  <c r="AQ308" i="15"/>
  <c r="F308" i="15"/>
  <c r="AL316" i="15"/>
  <c r="M315" i="15"/>
  <c r="Z308" i="15"/>
  <c r="F317" i="15"/>
  <c r="L315" i="15"/>
  <c r="Y308" i="15"/>
  <c r="AB316" i="15"/>
  <c r="AO309" i="15"/>
  <c r="P308" i="15"/>
  <c r="AA316" i="15"/>
  <c r="AN309" i="15"/>
  <c r="O308" i="15"/>
  <c r="Y315" i="15"/>
  <c r="H317" i="15"/>
  <c r="AJ308" i="15"/>
  <c r="G315" i="15"/>
  <c r="Z316" i="15"/>
  <c r="AD308" i="15"/>
  <c r="Y316" i="15"/>
  <c r="T309" i="15"/>
  <c r="G316" i="15"/>
  <c r="AA317" i="15"/>
  <c r="AF317" i="15"/>
  <c r="E305" i="15"/>
  <c r="R308" i="15"/>
  <c r="AF309" i="15"/>
  <c r="AG315" i="15"/>
  <c r="AK316" i="15"/>
  <c r="G308" i="15"/>
  <c r="AA308" i="15"/>
  <c r="AF316" i="15"/>
  <c r="Q315" i="15"/>
  <c r="AB309" i="15"/>
  <c r="AP309" i="15"/>
  <c r="I315" i="15"/>
  <c r="AL309" i="15"/>
  <c r="Q308" i="15"/>
  <c r="AG309" i="15"/>
  <c r="K308" i="15"/>
  <c r="AD316" i="15"/>
  <c r="H308" i="15"/>
  <c r="J316" i="15"/>
  <c r="AQ309" i="15"/>
  <c r="S316" i="15"/>
  <c r="N308" i="15"/>
  <c r="T316" i="15"/>
  <c r="T308" i="15"/>
  <c r="AD315" i="15"/>
  <c r="AI338" i="15" l="1"/>
  <c r="J337" i="15"/>
  <c r="W330" i="15"/>
  <c r="E326" i="15"/>
  <c r="Y337" i="15"/>
  <c r="AL330" i="15"/>
  <c r="M329" i="15"/>
  <c r="X337" i="15"/>
  <c r="AK330" i="15"/>
  <c r="AM338" i="15"/>
  <c r="N336" i="15"/>
  <c r="X338" i="15"/>
  <c r="AG330" i="15"/>
  <c r="H338" i="15"/>
  <c r="AB330" i="15"/>
  <c r="R336" i="15"/>
  <c r="O337" i="15"/>
  <c r="O338" i="15"/>
  <c r="P329" i="15"/>
  <c r="AA330" i="15"/>
  <c r="D340" i="15"/>
  <c r="AQ330" i="15"/>
  <c r="U337" i="15"/>
  <c r="Y330" i="15"/>
  <c r="S338" i="15"/>
  <c r="AG336" i="15"/>
  <c r="G330" i="15"/>
  <c r="AH338" i="15"/>
  <c r="I337" i="15"/>
  <c r="V330" i="15"/>
  <c r="AG338" i="15"/>
  <c r="H337" i="15"/>
  <c r="U330" i="15"/>
  <c r="N338" i="15"/>
  <c r="T330" i="15"/>
  <c r="AL337" i="15"/>
  <c r="H330" i="15"/>
  <c r="V337" i="15"/>
  <c r="AQ329" i="15"/>
  <c r="P330" i="15"/>
  <c r="L336" i="15"/>
  <c r="L337" i="15"/>
  <c r="AE338" i="15"/>
  <c r="AE329" i="15"/>
  <c r="R330" i="15"/>
  <c r="H329" i="15"/>
  <c r="AC338" i="15"/>
  <c r="Z329" i="15"/>
  <c r="AP337" i="15"/>
  <c r="Q336" i="15"/>
  <c r="AD329" i="15"/>
  <c r="R338" i="15"/>
  <c r="AF336" i="15"/>
  <c r="F330" i="15"/>
  <c r="Q338" i="15"/>
  <c r="AE336" i="15"/>
  <c r="AJ329" i="15"/>
  <c r="AB337" i="15"/>
  <c r="AI329" i="15"/>
  <c r="M337" i="15"/>
  <c r="W329" i="15"/>
  <c r="AJ336" i="15"/>
  <c r="T338" i="15"/>
  <c r="R329" i="15"/>
  <c r="L330" i="15"/>
  <c r="J336" i="15"/>
  <c r="AD337" i="15"/>
  <c r="G338" i="15"/>
  <c r="AQ336" i="15"/>
  <c r="S336" i="15"/>
  <c r="AN330" i="15"/>
  <c r="AD338" i="15"/>
  <c r="Z337" i="15"/>
  <c r="AM330" i="15"/>
  <c r="N329" i="15"/>
  <c r="AO337" i="15"/>
  <c r="P336" i="15"/>
  <c r="AC329" i="15"/>
  <c r="AN337" i="15"/>
  <c r="O336" i="15"/>
  <c r="T329" i="15"/>
  <c r="AP336" i="15"/>
  <c r="J329" i="15"/>
  <c r="AA336" i="15"/>
  <c r="AJ338" i="15"/>
  <c r="K336" i="15"/>
  <c r="S337" i="15"/>
  <c r="P338" i="15"/>
  <c r="Q329" i="15"/>
  <c r="K330" i="15"/>
  <c r="AC336" i="15"/>
  <c r="X330" i="15"/>
  <c r="AQ337" i="15"/>
  <c r="W337" i="15"/>
  <c r="Z330" i="15"/>
  <c r="AO330" i="15"/>
  <c r="AO336" i="15"/>
  <c r="AP338" i="15"/>
  <c r="AD330" i="15"/>
  <c r="P337" i="15"/>
  <c r="AB338" i="15"/>
  <c r="M338" i="15"/>
  <c r="AJ337" i="15"/>
  <c r="AJ330" i="15"/>
  <c r="AE337" i="15"/>
  <c r="J330" i="15"/>
  <c r="AP329" i="15"/>
  <c r="T337" i="15"/>
  <c r="AA338" i="15"/>
  <c r="O330" i="15"/>
  <c r="Q337" i="15"/>
  <c r="AO338" i="15"/>
  <c r="AC330" i="15"/>
  <c r="AH330" i="15"/>
  <c r="S330" i="15"/>
  <c r="Q330" i="15"/>
  <c r="AH336" i="15"/>
  <c r="B319" i="15"/>
  <c r="F338" i="15"/>
  <c r="AA329" i="15"/>
  <c r="K338" i="15"/>
  <c r="AL329" i="15"/>
  <c r="AN336" i="15"/>
  <c r="Y338" i="15"/>
  <c r="M330" i="15"/>
  <c r="I330" i="15"/>
  <c r="AH329" i="15"/>
  <c r="AN338" i="15"/>
  <c r="AI330" i="15"/>
  <c r="L338" i="15"/>
  <c r="S329" i="15"/>
  <c r="T336" i="15"/>
  <c r="Y336" i="15"/>
  <c r="Z338" i="15"/>
  <c r="N330" i="15"/>
  <c r="AM336" i="15"/>
  <c r="AM337" i="15"/>
  <c r="AA337" i="15"/>
  <c r="K337" i="15"/>
  <c r="AM329" i="15"/>
  <c r="AD336" i="15"/>
  <c r="O329" i="15"/>
  <c r="AC337" i="15"/>
  <c r="G329" i="15"/>
  <c r="I336" i="15"/>
  <c r="J338" i="15"/>
  <c r="AK329" i="15"/>
  <c r="W336" i="15"/>
  <c r="N337" i="15"/>
  <c r="AL336" i="15"/>
  <c r="V336" i="15"/>
  <c r="AK338" i="15"/>
  <c r="AF330" i="15"/>
  <c r="F337" i="15"/>
  <c r="AO329" i="15"/>
  <c r="Z336" i="15"/>
  <c r="AQ338" i="15"/>
  <c r="AE330" i="15"/>
  <c r="AG337" i="15"/>
  <c r="U329" i="15"/>
  <c r="G336" i="15"/>
  <c r="AB336" i="15"/>
  <c r="M336" i="15"/>
  <c r="AP330" i="15"/>
  <c r="AI337" i="15"/>
  <c r="AF329" i="15"/>
  <c r="Y329" i="15"/>
  <c r="AN329" i="15"/>
  <c r="U336" i="15"/>
  <c r="AH337" i="15"/>
  <c r="V329" i="15"/>
  <c r="X336" i="15"/>
  <c r="I338" i="15"/>
  <c r="AB329" i="15"/>
  <c r="X329" i="15"/>
  <c r="I329" i="15"/>
  <c r="AK337" i="15"/>
  <c r="AG329" i="15"/>
  <c r="G337" i="15"/>
  <c r="K329" i="15"/>
  <c r="W338" i="15"/>
  <c r="R337" i="15"/>
  <c r="F329" i="15"/>
  <c r="H336" i="15"/>
  <c r="AF337" i="15"/>
  <c r="L329" i="15"/>
  <c r="AL338" i="15"/>
  <c r="V338" i="15"/>
  <c r="AI336" i="15"/>
  <c r="AF338" i="15"/>
  <c r="F336" i="15"/>
  <c r="AK336" i="15"/>
  <c r="U338" i="15"/>
  <c r="U57" i="15"/>
  <c r="AI56" i="15"/>
  <c r="S56" i="15"/>
  <c r="AE56" i="15"/>
  <c r="W56" i="15"/>
  <c r="Q57" i="15"/>
  <c r="AG56" i="15"/>
  <c r="Q56" i="15"/>
  <c r="AO57" i="15"/>
  <c r="O56" i="15"/>
  <c r="G56" i="15"/>
  <c r="M57" i="15"/>
  <c r="AF56" i="15"/>
  <c r="P56" i="15"/>
  <c r="I57" i="15"/>
  <c r="AM56" i="15"/>
  <c r="AK57" i="15"/>
  <c r="AQ56" i="15"/>
  <c r="AA56" i="15"/>
  <c r="K56" i="15"/>
  <c r="AG57" i="15"/>
  <c r="AO56" i="15"/>
  <c r="Y56" i="15"/>
  <c r="I56" i="15"/>
  <c r="AC57" i="15"/>
  <c r="AN56" i="15"/>
  <c r="X56" i="15"/>
  <c r="H56" i="15"/>
  <c r="Y57" i="15"/>
  <c r="AK56" i="15"/>
  <c r="AB57" i="15"/>
  <c r="S57" i="15"/>
  <c r="H57" i="15"/>
  <c r="W57" i="15"/>
  <c r="AB56" i="15"/>
  <c r="U56" i="15"/>
  <c r="N57" i="15"/>
  <c r="AF57" i="15"/>
  <c r="L57" i="15"/>
  <c r="AP57" i="15"/>
  <c r="AP56" i="15"/>
  <c r="AI57" i="15"/>
  <c r="AJ57" i="15"/>
  <c r="O57" i="15"/>
  <c r="P57" i="15"/>
  <c r="AJ56" i="15"/>
  <c r="R57" i="15"/>
  <c r="AA57" i="15"/>
  <c r="F56" i="15"/>
  <c r="N56" i="15"/>
  <c r="F57" i="15"/>
  <c r="AE57" i="15"/>
  <c r="X57" i="15"/>
  <c r="K57" i="15"/>
  <c r="J57" i="15"/>
  <c r="V56" i="15"/>
  <c r="J56" i="15"/>
  <c r="AQ57" i="15"/>
  <c r="AH56" i="15"/>
  <c r="M56" i="15"/>
  <c r="AD56" i="15"/>
  <c r="V57" i="15"/>
  <c r="R56" i="15"/>
  <c r="AN57" i="15"/>
  <c r="G57" i="15"/>
  <c r="Z57" i="15"/>
  <c r="AL56" i="15"/>
  <c r="AD57" i="15"/>
  <c r="Z56" i="15"/>
  <c r="AC56" i="15"/>
  <c r="AM57" i="15"/>
  <c r="AH57" i="15"/>
  <c r="AL57" i="15"/>
  <c r="L56" i="15"/>
  <c r="T57" i="15"/>
  <c r="T56" i="15"/>
  <c r="C90" i="7"/>
  <c r="AL358" i="15" l="1"/>
  <c r="M357" i="15"/>
  <c r="K358" i="15"/>
  <c r="S351" i="15"/>
  <c r="Z359" i="15"/>
  <c r="AE357" i="15"/>
  <c r="AO350" i="15"/>
  <c r="P359" i="15"/>
  <c r="T357" i="15"/>
  <c r="AF350" i="15"/>
  <c r="AI358" i="15"/>
  <c r="AF359" i="15"/>
  <c r="W351" i="15"/>
  <c r="P358" i="15"/>
  <c r="K350" i="15"/>
  <c r="T351" i="15"/>
  <c r="L358" i="15"/>
  <c r="AQ358" i="15"/>
  <c r="AP358" i="15"/>
  <c r="G357" i="15"/>
  <c r="G351" i="15"/>
  <c r="X358" i="15"/>
  <c r="O358" i="15"/>
  <c r="AC351" i="15"/>
  <c r="AM359" i="15"/>
  <c r="N358" i="15"/>
  <c r="R359" i="15"/>
  <c r="W357" i="15"/>
  <c r="AH350" i="15"/>
  <c r="AK358" i="15"/>
  <c r="AP351" i="15"/>
  <c r="Q350" i="15"/>
  <c r="AA358" i="15"/>
  <c r="AG351" i="15"/>
  <c r="H350" i="15"/>
  <c r="H358" i="15"/>
  <c r="U358" i="15"/>
  <c r="W350" i="15"/>
  <c r="AJ351" i="15"/>
  <c r="T350" i="15"/>
  <c r="AD351" i="15"/>
  <c r="AN351" i="15"/>
  <c r="N351" i="15"/>
  <c r="AB350" i="15"/>
  <c r="Q357" i="15"/>
  <c r="W358" i="15"/>
  <c r="AM350" i="15"/>
  <c r="AQ350" i="15"/>
  <c r="U357" i="15"/>
  <c r="T358" i="15"/>
  <c r="AI359" i="15"/>
  <c r="J351" i="15"/>
  <c r="AD357" i="15"/>
  <c r="AN350" i="15"/>
  <c r="J357" i="15"/>
  <c r="AH358" i="15"/>
  <c r="AE351" i="15"/>
  <c r="AL359" i="15"/>
  <c r="AQ357" i="15"/>
  <c r="D361" i="15"/>
  <c r="T359" i="15"/>
  <c r="AD358" i="15"/>
  <c r="AJ359" i="15"/>
  <c r="AO357" i="15"/>
  <c r="K351" i="15"/>
  <c r="Q359" i="15"/>
  <c r="V357" i="15"/>
  <c r="AG350" i="15"/>
  <c r="F359" i="15"/>
  <c r="K357" i="15"/>
  <c r="X350" i="15"/>
  <c r="Z358" i="15"/>
  <c r="M359" i="15"/>
  <c r="L351" i="15"/>
  <c r="AJ357" i="15"/>
  <c r="AB359" i="15"/>
  <c r="F351" i="15"/>
  <c r="AG357" i="15"/>
  <c r="G358" i="15"/>
  <c r="H357" i="15"/>
  <c r="AL351" i="15"/>
  <c r="AA350" i="15"/>
  <c r="X351" i="15"/>
  <c r="U350" i="15"/>
  <c r="S359" i="15"/>
  <c r="V358" i="15"/>
  <c r="AA359" i="15"/>
  <c r="AF357" i="15"/>
  <c r="AP350" i="15"/>
  <c r="H359" i="15"/>
  <c r="L357" i="15"/>
  <c r="Y350" i="15"/>
  <c r="AJ358" i="15"/>
  <c r="AO351" i="15"/>
  <c r="P350" i="15"/>
  <c r="Q358" i="15"/>
  <c r="AN358" i="15"/>
  <c r="AK350" i="15"/>
  <c r="R357" i="15"/>
  <c r="J359" i="15"/>
  <c r="AE350" i="15"/>
  <c r="O357" i="15"/>
  <c r="I357" i="15"/>
  <c r="AM351" i="15"/>
  <c r="M351" i="15"/>
  <c r="Y358" i="15"/>
  <c r="N350" i="15"/>
  <c r="AA357" i="15"/>
  <c r="K359" i="15"/>
  <c r="AE359" i="15"/>
  <c r="F358" i="15"/>
  <c r="I359" i="15"/>
  <c r="N357" i="15"/>
  <c r="Z350" i="15"/>
  <c r="AB358" i="15"/>
  <c r="AH351" i="15"/>
  <c r="I350" i="15"/>
  <c r="R358" i="15"/>
  <c r="Y351" i="15"/>
  <c r="AP359" i="15"/>
  <c r="AL357" i="15"/>
  <c r="AP357" i="15"/>
  <c r="L350" i="15"/>
  <c r="V351" i="15"/>
  <c r="M358" i="15"/>
  <c r="F350" i="15"/>
  <c r="P351" i="15"/>
  <c r="O351" i="15"/>
  <c r="AC350" i="15"/>
  <c r="U359" i="15"/>
  <c r="AB351" i="15"/>
  <c r="U351" i="15"/>
  <c r="Z357" i="15"/>
  <c r="O359" i="15"/>
  <c r="AC357" i="15"/>
  <c r="AC358" i="15"/>
  <c r="AI351" i="15"/>
  <c r="J350" i="15"/>
  <c r="J358" i="15"/>
  <c r="R351" i="15"/>
  <c r="AH359" i="15"/>
  <c r="AM357" i="15"/>
  <c r="I351" i="15"/>
  <c r="X359" i="15"/>
  <c r="S357" i="15"/>
  <c r="F357" i="15"/>
  <c r="L359" i="15"/>
  <c r="AJ350" i="15"/>
  <c r="P357" i="15"/>
  <c r="V359" i="15"/>
  <c r="S350" i="15"/>
  <c r="G350" i="15"/>
  <c r="AO358" i="15"/>
  <c r="AI357" i="15"/>
  <c r="E347" i="15"/>
  <c r="B340" i="15"/>
  <c r="Y357" i="15"/>
  <c r="AF358" i="15"/>
  <c r="W359" i="15"/>
  <c r="AK357" i="15"/>
  <c r="AM358" i="15"/>
  <c r="AQ351" i="15"/>
  <c r="R350" i="15"/>
  <c r="S358" i="15"/>
  <c r="Z351" i="15"/>
  <c r="AQ359" i="15"/>
  <c r="I358" i="15"/>
  <c r="Q351" i="15"/>
  <c r="AG359" i="15"/>
  <c r="AB357" i="15"/>
  <c r="X357" i="15"/>
  <c r="AD359" i="15"/>
  <c r="H351" i="15"/>
  <c r="AH357" i="15"/>
  <c r="AO359" i="15"/>
  <c r="AD350" i="15"/>
  <c r="AI350" i="15"/>
  <c r="AC359" i="15"/>
  <c r="AG358" i="15"/>
  <c r="O350" i="15"/>
  <c r="M350" i="15"/>
  <c r="AL350" i="15"/>
  <c r="G359" i="15"/>
  <c r="AA351" i="15"/>
  <c r="AN357" i="15"/>
  <c r="Y359" i="15"/>
  <c r="N359" i="15"/>
  <c r="AK351" i="15"/>
  <c r="V350" i="15"/>
  <c r="AE358" i="15"/>
  <c r="AK359" i="15"/>
  <c r="AF351" i="15"/>
  <c r="AN359" i="15"/>
  <c r="D90" i="7"/>
  <c r="X380" i="15" l="1"/>
  <c r="G380" i="15"/>
  <c r="V380" i="15"/>
  <c r="T378" i="15"/>
  <c r="AG371" i="15"/>
  <c r="AB379" i="15"/>
  <c r="AO372" i="15"/>
  <c r="P371" i="15"/>
  <c r="S379" i="15"/>
  <c r="AF372" i="15"/>
  <c r="G371" i="15"/>
  <c r="I379" i="15"/>
  <c r="V372" i="15"/>
  <c r="AN379" i="15"/>
  <c r="T371" i="15"/>
  <c r="AI371" i="15"/>
  <c r="I378" i="15"/>
  <c r="AD379" i="15"/>
  <c r="L371" i="15"/>
  <c r="Z380" i="15"/>
  <c r="AM372" i="15"/>
  <c r="O378" i="15"/>
  <c r="G379" i="15"/>
  <c r="H379" i="15"/>
  <c r="P380" i="15"/>
  <c r="AL379" i="15"/>
  <c r="J380" i="15"/>
  <c r="L378" i="15"/>
  <c r="Y371" i="15"/>
  <c r="T379" i="15"/>
  <c r="AG372" i="15"/>
  <c r="H371" i="15"/>
  <c r="K379" i="15"/>
  <c r="X372" i="15"/>
  <c r="AQ380" i="15"/>
  <c r="AN378" i="15"/>
  <c r="N372" i="15"/>
  <c r="V379" i="15"/>
  <c r="R380" i="15"/>
  <c r="S371" i="15"/>
  <c r="AQ372" i="15"/>
  <c r="N379" i="15"/>
  <c r="E368" i="15"/>
  <c r="W379" i="15"/>
  <c r="G372" i="15"/>
  <c r="AE372" i="15"/>
  <c r="AD380" i="15"/>
  <c r="F371" i="15"/>
  <c r="AA378" i="15"/>
  <c r="AG379" i="15"/>
  <c r="AC372" i="15"/>
  <c r="P379" i="15"/>
  <c r="AK372" i="15"/>
  <c r="L380" i="15"/>
  <c r="W372" i="15"/>
  <c r="AM378" i="15"/>
  <c r="H380" i="15"/>
  <c r="AK380" i="15"/>
  <c r="AK379" i="15"/>
  <c r="AP372" i="15"/>
  <c r="Q371" i="15"/>
  <c r="L379" i="15"/>
  <c r="Y372" i="15"/>
  <c r="D382" i="15"/>
  <c r="AP378" i="15"/>
  <c r="P372" i="15"/>
  <c r="AB380" i="15"/>
  <c r="AF378" i="15"/>
  <c r="F372" i="15"/>
  <c r="F379" i="15"/>
  <c r="AH379" i="15"/>
  <c r="AP380" i="15"/>
  <c r="AA372" i="15"/>
  <c r="AL378" i="15"/>
  <c r="AA380" i="15"/>
  <c r="AG378" i="15"/>
  <c r="V371" i="15"/>
  <c r="K371" i="15"/>
  <c r="AQ371" i="15"/>
  <c r="U378" i="15"/>
  <c r="AM379" i="15"/>
  <c r="AC380" i="15"/>
  <c r="AC379" i="15"/>
  <c r="AH372" i="15"/>
  <c r="I371" i="15"/>
  <c r="AQ378" i="15"/>
  <c r="Q372" i="15"/>
  <c r="AG380" i="15"/>
  <c r="AH378" i="15"/>
  <c r="H372" i="15"/>
  <c r="Q380" i="15"/>
  <c r="X378" i="15"/>
  <c r="AK371" i="15"/>
  <c r="AD378" i="15"/>
  <c r="R379" i="15"/>
  <c r="N380" i="15"/>
  <c r="K372" i="15"/>
  <c r="V378" i="15"/>
  <c r="X379" i="15"/>
  <c r="O372" i="15"/>
  <c r="J379" i="15"/>
  <c r="Z379" i="15"/>
  <c r="AP371" i="15"/>
  <c r="Q378" i="15"/>
  <c r="AM380" i="15"/>
  <c r="U380" i="15"/>
  <c r="U379" i="15"/>
  <c r="Z372" i="15"/>
  <c r="AH380" i="15"/>
  <c r="AI378" i="15"/>
  <c r="I372" i="15"/>
  <c r="S380" i="15"/>
  <c r="Z378" i="15"/>
  <c r="AM371" i="15"/>
  <c r="AQ379" i="15"/>
  <c r="P378" i="15"/>
  <c r="AC371" i="15"/>
  <c r="N378" i="15"/>
  <c r="AC378" i="15"/>
  <c r="AF379" i="15"/>
  <c r="AH371" i="15"/>
  <c r="F378" i="15"/>
  <c r="AK378" i="15"/>
  <c r="Z371" i="15"/>
  <c r="W378" i="15"/>
  <c r="G378" i="15"/>
  <c r="AP379" i="15"/>
  <c r="AI372" i="15"/>
  <c r="AE380" i="15"/>
  <c r="M380" i="15"/>
  <c r="M379" i="15"/>
  <c r="R372" i="15"/>
  <c r="T380" i="15"/>
  <c r="AN371" i="15"/>
  <c r="F380" i="15"/>
  <c r="R378" i="15"/>
  <c r="AE371" i="15"/>
  <c r="H378" i="15"/>
  <c r="U371" i="15"/>
  <c r="M378" i="15"/>
  <c r="R371" i="15"/>
  <c r="S372" i="15"/>
  <c r="AJ372" i="15"/>
  <c r="AL371" i="15"/>
  <c r="AN380" i="15"/>
  <c r="W380" i="15"/>
  <c r="AJ380" i="15"/>
  <c r="AJ378" i="15"/>
  <c r="J372" i="15"/>
  <c r="I380" i="15"/>
  <c r="S378" i="15"/>
  <c r="AF371" i="15"/>
  <c r="AI379" i="15"/>
  <c r="J378" i="15"/>
  <c r="W371" i="15"/>
  <c r="Y379" i="15"/>
  <c r="AL372" i="15"/>
  <c r="M371" i="15"/>
  <c r="M372" i="15"/>
  <c r="AB372" i="15"/>
  <c r="AO378" i="15"/>
  <c r="AL380" i="15"/>
  <c r="U372" i="15"/>
  <c r="AA371" i="15"/>
  <c r="O379" i="15"/>
  <c r="N371" i="15"/>
  <c r="J371" i="15"/>
  <c r="AO379" i="15"/>
  <c r="T372" i="15"/>
  <c r="AF380" i="15"/>
  <c r="O380" i="15"/>
  <c r="AI380" i="15"/>
  <c r="AB378" i="15"/>
  <c r="AO371" i="15"/>
  <c r="AJ379" i="15"/>
  <c r="K378" i="15"/>
  <c r="X371" i="15"/>
  <c r="AA379" i="15"/>
  <c r="AN372" i="15"/>
  <c r="O371" i="15"/>
  <c r="Q379" i="15"/>
  <c r="AD372" i="15"/>
  <c r="Y380" i="15"/>
  <c r="AJ371" i="15"/>
  <c r="L372" i="15"/>
  <c r="Y378" i="15"/>
  <c r="K380" i="15"/>
  <c r="AB371" i="15"/>
  <c r="B361" i="15"/>
  <c r="AE378" i="15"/>
  <c r="AE379" i="15"/>
  <c r="AO380" i="15"/>
  <c r="AD371" i="15"/>
  <c r="E90" i="7"/>
  <c r="F90" i="7" s="1"/>
  <c r="G90" i="7" s="1"/>
  <c r="D403" i="15" l="1"/>
  <c r="T401" i="15"/>
  <c r="AH399" i="15"/>
  <c r="H393" i="15"/>
  <c r="AA401" i="15"/>
  <c r="AO399" i="15"/>
  <c r="O393" i="15"/>
  <c r="AO401" i="15"/>
  <c r="P400" i="15"/>
  <c r="AC393" i="15"/>
  <c r="AN401" i="15"/>
  <c r="O400" i="15"/>
  <c r="AB393" i="15"/>
  <c r="AC401" i="15"/>
  <c r="N393" i="15"/>
  <c r="Q400" i="15"/>
  <c r="U392" i="15"/>
  <c r="AP393" i="15"/>
  <c r="L400" i="15"/>
  <c r="N401" i="15"/>
  <c r="AB399" i="15"/>
  <c r="M392" i="15"/>
  <c r="AC400" i="15"/>
  <c r="AC392" i="15"/>
  <c r="Z392" i="15"/>
  <c r="R399" i="15"/>
  <c r="K401" i="15"/>
  <c r="AL392" i="15"/>
  <c r="AM399" i="15"/>
  <c r="X401" i="15"/>
  <c r="L393" i="15"/>
  <c r="X392" i="15"/>
  <c r="J393" i="15"/>
  <c r="AC399" i="15"/>
  <c r="AL400" i="15"/>
  <c r="Y393" i="15"/>
  <c r="J399" i="15"/>
  <c r="AP400" i="15"/>
  <c r="AD392" i="15"/>
  <c r="AE399" i="15"/>
  <c r="P401" i="15"/>
  <c r="AQ392" i="15"/>
  <c r="H392" i="15"/>
  <c r="G401" i="15"/>
  <c r="AL393" i="15"/>
  <c r="Q392" i="15"/>
  <c r="AP392" i="15"/>
  <c r="AF399" i="15"/>
  <c r="P393" i="15"/>
  <c r="W393" i="15"/>
  <c r="AK393" i="15"/>
  <c r="K392" i="15"/>
  <c r="AK392" i="15"/>
  <c r="U400" i="15"/>
  <c r="R401" i="15"/>
  <c r="L401" i="15"/>
  <c r="Z399" i="15"/>
  <c r="AM392" i="15"/>
  <c r="S401" i="15"/>
  <c r="AG399" i="15"/>
  <c r="G393" i="15"/>
  <c r="AG401" i="15"/>
  <c r="H400" i="15"/>
  <c r="U393" i="15"/>
  <c r="AF401" i="15"/>
  <c r="G400" i="15"/>
  <c r="T393" i="15"/>
  <c r="M401" i="15"/>
  <c r="AN392" i="15"/>
  <c r="AN399" i="15"/>
  <c r="AM401" i="15"/>
  <c r="Z393" i="15"/>
  <c r="AI399" i="15"/>
  <c r="V400" i="15"/>
  <c r="AO393" i="15"/>
  <c r="AD401" i="15"/>
  <c r="AE401" i="15"/>
  <c r="P399" i="15"/>
  <c r="J392" i="15"/>
  <c r="AQ400" i="15"/>
  <c r="AE392" i="15"/>
  <c r="Y399" i="15"/>
  <c r="Y401" i="15"/>
  <c r="M393" i="15"/>
  <c r="AL399" i="15"/>
  <c r="AJ400" i="15"/>
  <c r="X399" i="15"/>
  <c r="W401" i="15"/>
  <c r="S399" i="15"/>
  <c r="I393" i="15"/>
  <c r="Y400" i="15"/>
  <c r="AJ399" i="15"/>
  <c r="AI400" i="15"/>
  <c r="W392" i="15"/>
  <c r="Q399" i="15"/>
  <c r="Q401" i="15"/>
  <c r="AJ392" i="15"/>
  <c r="AD399" i="15"/>
  <c r="T400" i="15"/>
  <c r="H399" i="15"/>
  <c r="AH392" i="15"/>
  <c r="Q393" i="15"/>
  <c r="F400" i="15"/>
  <c r="O401" i="15"/>
  <c r="AI401" i="15"/>
  <c r="X400" i="15"/>
  <c r="W400" i="15"/>
  <c r="AD393" i="15"/>
  <c r="AB400" i="15"/>
  <c r="AI393" i="15"/>
  <c r="S400" i="15"/>
  <c r="AF393" i="15"/>
  <c r="G392" i="15"/>
  <c r="Z400" i="15"/>
  <c r="AM393" i="15"/>
  <c r="N392" i="15"/>
  <c r="AN400" i="15"/>
  <c r="O399" i="15"/>
  <c r="T392" i="15"/>
  <c r="N399" i="15"/>
  <c r="AA392" i="15"/>
  <c r="AA399" i="15"/>
  <c r="Z401" i="15"/>
  <c r="AA393" i="15"/>
  <c r="N400" i="15"/>
  <c r="AK401" i="15"/>
  <c r="AL401" i="15"/>
  <c r="AG393" i="15"/>
  <c r="S393" i="15"/>
  <c r="AA400" i="15"/>
  <c r="AN393" i="15"/>
  <c r="O392" i="15"/>
  <c r="AH400" i="15"/>
  <c r="I399" i="15"/>
  <c r="V392" i="15"/>
  <c r="I401" i="15"/>
  <c r="W399" i="15"/>
  <c r="AB392" i="15"/>
  <c r="H401" i="15"/>
  <c r="V399" i="15"/>
  <c r="AI392" i="15"/>
  <c r="AQ399" i="15"/>
  <c r="AP401" i="15"/>
  <c r="AQ393" i="15"/>
  <c r="AD400" i="15"/>
  <c r="R392" i="15"/>
  <c r="V393" i="15"/>
  <c r="Y392" i="15"/>
  <c r="AH401" i="15"/>
  <c r="M399" i="15"/>
  <c r="V401" i="15"/>
  <c r="L399" i="15"/>
  <c r="AH393" i="15"/>
  <c r="AM400" i="15"/>
  <c r="F393" i="15"/>
  <c r="M400" i="15"/>
  <c r="I400" i="15"/>
  <c r="R393" i="15"/>
  <c r="AJ401" i="15"/>
  <c r="K400" i="15"/>
  <c r="X393" i="15"/>
  <c r="AQ401" i="15"/>
  <c r="R400" i="15"/>
  <c r="AE393" i="15"/>
  <c r="F392" i="15"/>
  <c r="AF400" i="15"/>
  <c r="G399" i="15"/>
  <c r="L392" i="15"/>
  <c r="AE400" i="15"/>
  <c r="F399" i="15"/>
  <c r="S392" i="15"/>
  <c r="K399" i="15"/>
  <c r="J401" i="15"/>
  <c r="K393" i="15"/>
  <c r="AK399" i="15"/>
  <c r="U401" i="15"/>
  <c r="AF392" i="15"/>
  <c r="F401" i="15"/>
  <c r="T399" i="15"/>
  <c r="AO392" i="15"/>
  <c r="AG392" i="15"/>
  <c r="AO400" i="15"/>
  <c r="AB401" i="15"/>
  <c r="AP399" i="15"/>
  <c r="J400" i="15"/>
  <c r="E389" i="15"/>
  <c r="B382" i="15"/>
  <c r="AJ393" i="15"/>
  <c r="AG400" i="15"/>
  <c r="U399" i="15"/>
  <c r="P392" i="15"/>
  <c r="I392" i="15"/>
  <c r="AK400" i="15"/>
  <c r="H90" i="7"/>
  <c r="V420" i="15" l="1"/>
  <c r="E410" i="15"/>
  <c r="T421" i="15"/>
  <c r="AP422" i="15"/>
  <c r="AG420" i="15"/>
  <c r="I422" i="15"/>
  <c r="W420" i="15"/>
  <c r="AJ421" i="15"/>
  <c r="AN422" i="15"/>
  <c r="F421" i="15"/>
  <c r="L422" i="15"/>
  <c r="H420" i="15"/>
  <c r="M421" i="15"/>
  <c r="L421" i="15"/>
  <c r="J421" i="15"/>
  <c r="AQ422" i="15"/>
  <c r="M422" i="15"/>
  <c r="P422" i="15"/>
  <c r="AA422" i="15"/>
  <c r="J420" i="15"/>
  <c r="R422" i="15"/>
  <c r="M420" i="15"/>
  <c r="K421" i="15"/>
  <c r="AN421" i="15"/>
  <c r="O420" i="15"/>
  <c r="AA421" i="15"/>
  <c r="AE422" i="15"/>
  <c r="AJ420" i="15"/>
  <c r="AP421" i="15"/>
  <c r="AL422" i="15"/>
  <c r="AQ420" i="15"/>
  <c r="AD421" i="15"/>
  <c r="H422" i="15"/>
  <c r="Q421" i="15"/>
  <c r="U420" i="15"/>
  <c r="AB420" i="15"/>
  <c r="B403" i="15"/>
  <c r="AF420" i="15"/>
  <c r="AC421" i="15"/>
  <c r="AF421" i="15"/>
  <c r="G420" i="15"/>
  <c r="R421" i="15"/>
  <c r="V422" i="15"/>
  <c r="AA420" i="15"/>
  <c r="AG421" i="15"/>
  <c r="AC422" i="15"/>
  <c r="AH420" i="15"/>
  <c r="J422" i="15"/>
  <c r="AF422" i="15"/>
  <c r="U421" i="15"/>
  <c r="L420" i="15"/>
  <c r="X421" i="15"/>
  <c r="I421" i="15"/>
  <c r="AI421" i="15"/>
  <c r="AL421" i="15"/>
  <c r="AK422" i="15"/>
  <c r="Z421" i="15"/>
  <c r="Z422" i="15"/>
  <c r="Y422" i="15"/>
  <c r="AM420" i="15"/>
  <c r="O422" i="15"/>
  <c r="T420" i="15"/>
  <c r="Y421" i="15"/>
  <c r="AD422" i="15"/>
  <c r="Z420" i="15"/>
  <c r="AE421" i="15"/>
  <c r="S420" i="15"/>
  <c r="N422" i="15"/>
  <c r="AK421" i="15"/>
  <c r="AJ422" i="15"/>
  <c r="G422" i="15"/>
  <c r="AH422" i="15"/>
  <c r="O421" i="15"/>
  <c r="Q420" i="15"/>
  <c r="AK420" i="15"/>
  <c r="AO422" i="15"/>
  <c r="I420" i="15"/>
  <c r="D424" i="15"/>
  <c r="X420" i="15"/>
  <c r="AL420" i="15"/>
  <c r="AO421" i="15"/>
  <c r="Q422" i="15"/>
  <c r="V421" i="15"/>
  <c r="AN420" i="15"/>
  <c r="G421" i="15"/>
  <c r="W421" i="15"/>
  <c r="AO420" i="15"/>
  <c r="AM421" i="15"/>
  <c r="N420" i="15"/>
  <c r="X422" i="15"/>
  <c r="R420" i="15"/>
  <c r="T422" i="15"/>
  <c r="AB422" i="15"/>
  <c r="AI422" i="15"/>
  <c r="F422" i="15"/>
  <c r="K422" i="15"/>
  <c r="AG422" i="15"/>
  <c r="AM422" i="15"/>
  <c r="AD420" i="15"/>
  <c r="U422" i="15"/>
  <c r="P421" i="15"/>
  <c r="Y420" i="15"/>
  <c r="S422" i="15"/>
  <c r="S421" i="15"/>
  <c r="W422" i="15"/>
  <c r="H421" i="15"/>
  <c r="AQ421" i="15"/>
  <c r="N421" i="15"/>
  <c r="P420" i="15"/>
  <c r="AP420" i="15"/>
  <c r="AB421" i="15"/>
  <c r="AE420" i="15"/>
  <c r="AH421" i="15"/>
  <c r="AI420" i="15"/>
  <c r="F420" i="15"/>
  <c r="AC420" i="15"/>
  <c r="K420" i="15"/>
  <c r="S413" i="15"/>
  <c r="AA413" i="15"/>
  <c r="AK413" i="15"/>
  <c r="AG414" i="15"/>
  <c r="L413" i="15"/>
  <c r="G413" i="15"/>
  <c r="AF414" i="15"/>
  <c r="M414" i="15"/>
  <c r="AH414" i="15"/>
  <c r="F413" i="15"/>
  <c r="AI413" i="15"/>
  <c r="AQ413" i="15"/>
  <c r="K414" i="15"/>
  <c r="AO414" i="15"/>
  <c r="T413" i="15"/>
  <c r="O413" i="15"/>
  <c r="I413" i="15"/>
  <c r="J413" i="15"/>
  <c r="AN414" i="15"/>
  <c r="L414" i="15"/>
  <c r="U414" i="15"/>
  <c r="AP414" i="15"/>
  <c r="N413" i="15"/>
  <c r="S414" i="15"/>
  <c r="AB413" i="15"/>
  <c r="W413" i="15"/>
  <c r="AG413" i="15"/>
  <c r="R413" i="15"/>
  <c r="T414" i="15"/>
  <c r="AC414" i="15"/>
  <c r="X413" i="15"/>
  <c r="U413" i="15"/>
  <c r="Q414" i="15"/>
  <c r="AE414" i="15"/>
  <c r="Y413" i="15"/>
  <c r="AM414" i="15"/>
  <c r="P414" i="15"/>
  <c r="AD414" i="15"/>
  <c r="R414" i="15"/>
  <c r="AD413" i="15"/>
  <c r="AL413" i="15"/>
  <c r="AC413" i="15"/>
  <c r="AQ414" i="15"/>
  <c r="AO413" i="15"/>
  <c r="H414" i="15"/>
  <c r="AJ414" i="15"/>
  <c r="F414" i="15"/>
  <c r="X414" i="15"/>
  <c r="N414" i="15"/>
  <c r="AJ413" i="15"/>
  <c r="H413" i="15"/>
  <c r="O414" i="15"/>
  <c r="Z413" i="15"/>
  <c r="V414" i="15"/>
  <c r="J414" i="15"/>
  <c r="P413" i="15"/>
  <c r="G414" i="15"/>
  <c r="W414" i="15"/>
  <c r="AH413" i="15"/>
  <c r="AF413" i="15"/>
  <c r="AL414" i="15"/>
  <c r="Z414" i="15"/>
  <c r="V413" i="15"/>
  <c r="AA414" i="15"/>
  <c r="M413" i="15"/>
  <c r="AI414" i="15"/>
  <c r="Q413" i="15"/>
  <c r="AE413" i="15"/>
  <c r="AP413" i="15"/>
  <c r="AN413" i="15"/>
  <c r="AM413" i="15"/>
  <c r="AB414" i="15"/>
  <c r="K413" i="15"/>
  <c r="Y414" i="15"/>
  <c r="I414" i="15"/>
  <c r="AK414" i="15"/>
  <c r="I90" i="7"/>
  <c r="AG443" i="15" l="1"/>
  <c r="V442" i="15"/>
  <c r="Y443" i="15"/>
  <c r="AD441" i="15"/>
  <c r="AH442" i="15"/>
  <c r="AC443" i="15"/>
  <c r="AN443" i="15"/>
  <c r="S441" i="15"/>
  <c r="O442" i="15"/>
  <c r="AM442" i="15"/>
  <c r="X442" i="15"/>
  <c r="AE442" i="15"/>
  <c r="AG442" i="15"/>
  <c r="AI442" i="15"/>
  <c r="Z441" i="15"/>
  <c r="AE443" i="15"/>
  <c r="F443" i="15"/>
  <c r="P442" i="15"/>
  <c r="N443" i="15"/>
  <c r="AE441" i="15"/>
  <c r="O441" i="15"/>
  <c r="V441" i="15"/>
  <c r="K442" i="15"/>
  <c r="AM443" i="15"/>
  <c r="N442" i="15"/>
  <c r="P443" i="15"/>
  <c r="T441" i="15"/>
  <c r="Y442" i="15"/>
  <c r="R443" i="15"/>
  <c r="AA443" i="15"/>
  <c r="G441" i="15"/>
  <c r="AP441" i="15"/>
  <c r="Z442" i="15"/>
  <c r="AN441" i="15"/>
  <c r="AD443" i="15"/>
  <c r="AJ443" i="15"/>
  <c r="Y441" i="15"/>
  <c r="S443" i="15"/>
  <c r="F442" i="15"/>
  <c r="K441" i="15"/>
  <c r="AF442" i="15"/>
  <c r="E431" i="15"/>
  <c r="M442" i="15"/>
  <c r="H443" i="15"/>
  <c r="AP443" i="15"/>
  <c r="AL442" i="15"/>
  <c r="M441" i="15"/>
  <c r="I442" i="15"/>
  <c r="M443" i="15"/>
  <c r="R441" i="15"/>
  <c r="W441" i="15"/>
  <c r="AQ441" i="15"/>
  <c r="AN442" i="15"/>
  <c r="X443" i="15"/>
  <c r="AH443" i="15"/>
  <c r="Q443" i="15"/>
  <c r="B424" i="15"/>
  <c r="AG441" i="15"/>
  <c r="AK442" i="15"/>
  <c r="AO443" i="15"/>
  <c r="AD442" i="15"/>
  <c r="AI443" i="15"/>
  <c r="AM441" i="15"/>
  <c r="AQ442" i="15"/>
  <c r="I441" i="15"/>
  <c r="J441" i="15"/>
  <c r="AF441" i="15"/>
  <c r="AB442" i="15"/>
  <c r="K443" i="15"/>
  <c r="I443" i="15"/>
  <c r="J442" i="15"/>
  <c r="AI441" i="15"/>
  <c r="H441" i="15"/>
  <c r="L442" i="15"/>
  <c r="AK441" i="15"/>
  <c r="V443" i="15"/>
  <c r="AC442" i="15"/>
  <c r="AO441" i="15"/>
  <c r="N441" i="15"/>
  <c r="U441" i="15"/>
  <c r="AL443" i="15"/>
  <c r="AP442" i="15"/>
  <c r="Z443" i="15"/>
  <c r="L443" i="15"/>
  <c r="R442" i="15"/>
  <c r="L441" i="15"/>
  <c r="AC441" i="15"/>
  <c r="G442" i="15"/>
  <c r="Q442" i="15"/>
  <c r="AB441" i="15"/>
  <c r="U443" i="15"/>
  <c r="AJ441" i="15"/>
  <c r="P441" i="15"/>
  <c r="AJ442" i="15"/>
  <c r="AB443" i="15"/>
  <c r="AA442" i="15"/>
  <c r="X441" i="15"/>
  <c r="H442" i="15"/>
  <c r="O443" i="15"/>
  <c r="AQ443" i="15"/>
  <c r="AH441" i="15"/>
  <c r="F441" i="15"/>
  <c r="W442" i="15"/>
  <c r="T443" i="15"/>
  <c r="G443" i="15"/>
  <c r="AF443" i="15"/>
  <c r="AO442" i="15"/>
  <c r="AK443" i="15"/>
  <c r="AL441" i="15"/>
  <c r="J443" i="15"/>
  <c r="AA441" i="15"/>
  <c r="S442" i="15"/>
  <c r="T442" i="15"/>
  <c r="U442" i="15"/>
  <c r="W443" i="15"/>
  <c r="Q441" i="15"/>
  <c r="D445" i="15"/>
  <c r="X434" i="15"/>
  <c r="AC435" i="15"/>
  <c r="AL434" i="15"/>
  <c r="AG434" i="15"/>
  <c r="Y435" i="15"/>
  <c r="S434" i="15"/>
  <c r="AG435" i="15"/>
  <c r="AB434" i="15"/>
  <c r="AD435" i="15"/>
  <c r="AM435" i="15"/>
  <c r="AH434" i="15"/>
  <c r="H435" i="15"/>
  <c r="AP435" i="15"/>
  <c r="AF434" i="15"/>
  <c r="G434" i="15"/>
  <c r="AK435" i="15"/>
  <c r="AO434" i="15"/>
  <c r="AI434" i="15"/>
  <c r="AO435" i="15"/>
  <c r="AJ434" i="15"/>
  <c r="AL435" i="15"/>
  <c r="AP434" i="15"/>
  <c r="P435" i="15"/>
  <c r="AN434" i="15"/>
  <c r="M434" i="15"/>
  <c r="U434" i="15"/>
  <c r="O434" i="15"/>
  <c r="K435" i="15"/>
  <c r="J435" i="15"/>
  <c r="X435" i="15"/>
  <c r="L435" i="15"/>
  <c r="H434" i="15"/>
  <c r="M435" i="15"/>
  <c r="AQ435" i="15"/>
  <c r="V434" i="15"/>
  <c r="Q434" i="15"/>
  <c r="L434" i="15"/>
  <c r="N435" i="15"/>
  <c r="W435" i="15"/>
  <c r="R434" i="15"/>
  <c r="Z435" i="15"/>
  <c r="AC434" i="15"/>
  <c r="AI435" i="15"/>
  <c r="K434" i="15"/>
  <c r="G435" i="15"/>
  <c r="AA434" i="15"/>
  <c r="F435" i="15"/>
  <c r="O435" i="15"/>
  <c r="P434" i="15"/>
  <c r="W434" i="15"/>
  <c r="U435" i="15"/>
  <c r="AE434" i="15"/>
  <c r="AQ434" i="15"/>
  <c r="V435" i="15"/>
  <c r="AE435" i="15"/>
  <c r="R435" i="15"/>
  <c r="AM434" i="15"/>
  <c r="F434" i="15"/>
  <c r="AH435" i="15"/>
  <c r="AK434" i="15"/>
  <c r="S435" i="15"/>
  <c r="I434" i="15"/>
  <c r="Z434" i="15"/>
  <c r="AJ435" i="15"/>
  <c r="AA435" i="15"/>
  <c r="Y434" i="15"/>
  <c r="T435" i="15"/>
  <c r="Q435" i="15"/>
  <c r="AF435" i="15"/>
  <c r="I435" i="15"/>
  <c r="T434" i="15"/>
  <c r="AB435" i="15"/>
  <c r="N434" i="15"/>
  <c r="J434" i="15"/>
  <c r="AN435" i="15"/>
  <c r="AD434" i="15"/>
  <c r="J90" i="7"/>
  <c r="AS2" i="1"/>
  <c r="AE464" i="15" l="1"/>
  <c r="F463" i="15"/>
  <c r="V464" i="15"/>
  <c r="AB462" i="15"/>
  <c r="AI463" i="15"/>
  <c r="J462" i="15"/>
  <c r="Z463" i="15"/>
  <c r="AF464" i="15"/>
  <c r="M464" i="15"/>
  <c r="AG463" i="15"/>
  <c r="AE463" i="15"/>
  <c r="AL462" i="15"/>
  <c r="L463" i="15"/>
  <c r="X463" i="15"/>
  <c r="Q464" i="15"/>
  <c r="W464" i="15"/>
  <c r="AK462" i="15"/>
  <c r="N464" i="15"/>
  <c r="T462" i="15"/>
  <c r="AA463" i="15"/>
  <c r="AQ464" i="15"/>
  <c r="R463" i="15"/>
  <c r="P464" i="15"/>
  <c r="AJ463" i="15"/>
  <c r="Q463" i="15"/>
  <c r="O463" i="15"/>
  <c r="F462" i="15"/>
  <c r="S462" i="15"/>
  <c r="AG464" i="15"/>
  <c r="X462" i="15"/>
  <c r="O464" i="15"/>
  <c r="AC462" i="15"/>
  <c r="F464" i="15"/>
  <c r="L462" i="15"/>
  <c r="S463" i="15"/>
  <c r="AI464" i="15"/>
  <c r="J463" i="15"/>
  <c r="AM463" i="15"/>
  <c r="T463" i="15"/>
  <c r="AQ462" i="15"/>
  <c r="AM462" i="15"/>
  <c r="B445" i="15"/>
  <c r="H463" i="15"/>
  <c r="AH464" i="15"/>
  <c r="V462" i="15"/>
  <c r="V463" i="15"/>
  <c r="AL464" i="15"/>
  <c r="M463" i="15"/>
  <c r="L464" i="15"/>
  <c r="Z462" i="15"/>
  <c r="AP463" i="15"/>
  <c r="Q462" i="15"/>
  <c r="O462" i="15"/>
  <c r="Z464" i="15"/>
  <c r="X464" i="15"/>
  <c r="R464" i="15"/>
  <c r="AF462" i="15"/>
  <c r="AN463" i="15"/>
  <c r="AI462" i="15"/>
  <c r="M462" i="15"/>
  <c r="AB464" i="15"/>
  <c r="S464" i="15"/>
  <c r="G463" i="15"/>
  <c r="K462" i="15"/>
  <c r="I464" i="15"/>
  <c r="AB463" i="15"/>
  <c r="D466" i="15"/>
  <c r="T464" i="15"/>
  <c r="K464" i="15"/>
  <c r="AE462" i="15"/>
  <c r="AN464" i="15"/>
  <c r="P463" i="15"/>
  <c r="Y464" i="15"/>
  <c r="AM464" i="15"/>
  <c r="AD464" i="15"/>
  <c r="AQ463" i="15"/>
  <c r="AH463" i="15"/>
  <c r="AC464" i="15"/>
  <c r="H464" i="15"/>
  <c r="U464" i="15"/>
  <c r="P462" i="15"/>
  <c r="N463" i="15"/>
  <c r="AJ462" i="15"/>
  <c r="R462" i="15"/>
  <c r="I462" i="15"/>
  <c r="J464" i="15"/>
  <c r="Y463" i="15"/>
  <c r="AN462" i="15"/>
  <c r="AD463" i="15"/>
  <c r="AH462" i="15"/>
  <c r="AP464" i="15"/>
  <c r="AK464" i="15"/>
  <c r="U462" i="15"/>
  <c r="AA464" i="15"/>
  <c r="AA462" i="15"/>
  <c r="I463" i="15"/>
  <c r="AK463" i="15"/>
  <c r="AO462" i="15"/>
  <c r="W462" i="15"/>
  <c r="AF463" i="15"/>
  <c r="AC463" i="15"/>
  <c r="AG462" i="15"/>
  <c r="G462" i="15"/>
  <c r="G464" i="15"/>
  <c r="K463" i="15"/>
  <c r="AD462" i="15"/>
  <c r="H462" i="15"/>
  <c r="AL463" i="15"/>
  <c r="AP462" i="15"/>
  <c r="N462" i="15"/>
  <c r="AO463" i="15"/>
  <c r="Y462" i="15"/>
  <c r="W463" i="15"/>
  <c r="AO464" i="15"/>
  <c r="E452" i="15"/>
  <c r="U463" i="15"/>
  <c r="AJ464" i="15"/>
  <c r="Y455" i="15"/>
  <c r="U456" i="15"/>
  <c r="AH456" i="15"/>
  <c r="V456" i="15"/>
  <c r="AG455" i="15"/>
  <c r="AC456" i="15"/>
  <c r="H455" i="15"/>
  <c r="K456" i="15"/>
  <c r="I456" i="15"/>
  <c r="AP456" i="15"/>
  <c r="AD456" i="15"/>
  <c r="L456" i="15"/>
  <c r="AO455" i="15"/>
  <c r="G456" i="15"/>
  <c r="AK456" i="15"/>
  <c r="P455" i="15"/>
  <c r="K455" i="15"/>
  <c r="AA456" i="15"/>
  <c r="M455" i="15"/>
  <c r="S456" i="15"/>
  <c r="F455" i="15"/>
  <c r="H456" i="15"/>
  <c r="Q456" i="15"/>
  <c r="L455" i="15"/>
  <c r="AL456" i="15"/>
  <c r="T456" i="15"/>
  <c r="AH455" i="15"/>
  <c r="AM455" i="15"/>
  <c r="I455" i="15"/>
  <c r="AM456" i="15"/>
  <c r="AQ455" i="15"/>
  <c r="AC455" i="15"/>
  <c r="AL455" i="15"/>
  <c r="AN456" i="15"/>
  <c r="R456" i="15"/>
  <c r="F456" i="15"/>
  <c r="AE455" i="15"/>
  <c r="AN455" i="15"/>
  <c r="S455" i="15"/>
  <c r="AD455" i="15"/>
  <c r="AB455" i="15"/>
  <c r="AA455" i="15"/>
  <c r="U455" i="15"/>
  <c r="AJ455" i="15"/>
  <c r="G455" i="15"/>
  <c r="M456" i="15"/>
  <c r="J455" i="15"/>
  <c r="W455" i="15"/>
  <c r="O456" i="15"/>
  <c r="AI455" i="15"/>
  <c r="AK455" i="15"/>
  <c r="R455" i="15"/>
  <c r="W456" i="15"/>
  <c r="P456" i="15"/>
  <c r="Y456" i="15"/>
  <c r="X455" i="15"/>
  <c r="AQ456" i="15"/>
  <c r="N455" i="15"/>
  <c r="J456" i="15"/>
  <c r="O455" i="15"/>
  <c r="AF455" i="15"/>
  <c r="V455" i="15"/>
  <c r="AP455" i="15"/>
  <c r="AI456" i="15"/>
  <c r="Q455" i="15"/>
  <c r="N456" i="15"/>
  <c r="AB456" i="15"/>
  <c r="AJ456" i="15"/>
  <c r="X456" i="15"/>
  <c r="AF456" i="15"/>
  <c r="AG456" i="15"/>
  <c r="T455" i="15"/>
  <c r="Z455" i="15"/>
  <c r="AE456" i="15"/>
  <c r="AO456" i="15"/>
  <c r="Z456" i="15"/>
  <c r="K90" i="7"/>
  <c r="AL485" i="15" l="1"/>
  <c r="M484" i="15"/>
  <c r="L485" i="15"/>
  <c r="Z483" i="15"/>
  <c r="AP484" i="15"/>
  <c r="Q483" i="15"/>
  <c r="AD476" i="15"/>
  <c r="AM484" i="15"/>
  <c r="S477" i="15"/>
  <c r="J485" i="15"/>
  <c r="AA477" i="15"/>
  <c r="U485" i="15"/>
  <c r="AQ477" i="15"/>
  <c r="V485" i="15"/>
  <c r="AB483" i="15"/>
  <c r="AI484" i="15"/>
  <c r="J483" i="15"/>
  <c r="AC484" i="15"/>
  <c r="AB485" i="15"/>
  <c r="AP483" i="15"/>
  <c r="S485" i="15"/>
  <c r="AG483" i="15"/>
  <c r="G477" i="15"/>
  <c r="Y485" i="15"/>
  <c r="AK477" i="15"/>
  <c r="AK485" i="15"/>
  <c r="N483" i="15"/>
  <c r="K476" i="15"/>
  <c r="W483" i="15"/>
  <c r="AA476" i="15"/>
  <c r="G484" i="15"/>
  <c r="AI476" i="15"/>
  <c r="U483" i="15"/>
  <c r="AD484" i="15"/>
  <c r="AB484" i="15"/>
  <c r="Q484" i="15"/>
  <c r="I484" i="15"/>
  <c r="H477" i="15"/>
  <c r="AJ484" i="15"/>
  <c r="F483" i="15"/>
  <c r="W484" i="15"/>
  <c r="D487" i="15"/>
  <c r="L483" i="15"/>
  <c r="R483" i="15"/>
  <c r="J484" i="15"/>
  <c r="AL476" i="15"/>
  <c r="N484" i="15"/>
  <c r="U476" i="15"/>
  <c r="AJ477" i="15"/>
  <c r="AG484" i="15"/>
  <c r="F477" i="15"/>
  <c r="T484" i="15"/>
  <c r="Z476" i="15"/>
  <c r="T477" i="15"/>
  <c r="Q477" i="15"/>
  <c r="M477" i="15"/>
  <c r="AG476" i="15"/>
  <c r="J476" i="15"/>
  <c r="AH476" i="15"/>
  <c r="V477" i="15"/>
  <c r="N485" i="15"/>
  <c r="T485" i="15"/>
  <c r="AI485" i="15"/>
  <c r="Y483" i="15"/>
  <c r="N476" i="15"/>
  <c r="AC483" i="15"/>
  <c r="X485" i="15"/>
  <c r="I477" i="15"/>
  <c r="H484" i="15"/>
  <c r="R476" i="15"/>
  <c r="V483" i="15"/>
  <c r="H476" i="15"/>
  <c r="X476" i="15"/>
  <c r="W476" i="15"/>
  <c r="S476" i="15"/>
  <c r="I485" i="15"/>
  <c r="G476" i="15"/>
  <c r="AD477" i="15"/>
  <c r="O484" i="15"/>
  <c r="AJ483" i="15"/>
  <c r="K484" i="15"/>
  <c r="Z484" i="15"/>
  <c r="W477" i="15"/>
  <c r="M485" i="15"/>
  <c r="AN476" i="15"/>
  <c r="AM483" i="15"/>
  <c r="AG485" i="15"/>
  <c r="Y477" i="15"/>
  <c r="G485" i="15"/>
  <c r="X477" i="15"/>
  <c r="F484" i="15"/>
  <c r="S483" i="15"/>
  <c r="P483" i="15"/>
  <c r="AC477" i="15"/>
  <c r="AL483" i="15"/>
  <c r="X483" i="15"/>
  <c r="AE483" i="15"/>
  <c r="P484" i="15"/>
  <c r="AQ484" i="15"/>
  <c r="R484" i="15"/>
  <c r="E473" i="15"/>
  <c r="L476" i="15"/>
  <c r="T476" i="15"/>
  <c r="I476" i="15"/>
  <c r="N477" i="15"/>
  <c r="AO485" i="15"/>
  <c r="AK476" i="15"/>
  <c r="AO484" i="15"/>
  <c r="AF476" i="15"/>
  <c r="M476" i="15"/>
  <c r="AH483" i="15"/>
  <c r="L484" i="15"/>
  <c r="AF484" i="15"/>
  <c r="G483" i="15"/>
  <c r="AE477" i="15"/>
  <c r="K483" i="15"/>
  <c r="AN485" i="15"/>
  <c r="R477" i="15"/>
  <c r="AN484" i="15"/>
  <c r="AA484" i="15"/>
  <c r="AO483" i="15"/>
  <c r="AM485" i="15"/>
  <c r="AL484" i="15"/>
  <c r="H485" i="15"/>
  <c r="AF485" i="15"/>
  <c r="Q476" i="15"/>
  <c r="P485" i="15"/>
  <c r="AE485" i="15"/>
  <c r="AO477" i="15"/>
  <c r="AC485" i="15"/>
  <c r="AM477" i="15"/>
  <c r="AK483" i="15"/>
  <c r="AO476" i="15"/>
  <c r="Z477" i="15"/>
  <c r="AK484" i="15"/>
  <c r="AA483" i="15"/>
  <c r="AQ476" i="15"/>
  <c r="AB477" i="15"/>
  <c r="AL477" i="15"/>
  <c r="AD485" i="15"/>
  <c r="S484" i="15"/>
  <c r="I483" i="15"/>
  <c r="Y484" i="15"/>
  <c r="X484" i="15"/>
  <c r="V484" i="15"/>
  <c r="R485" i="15"/>
  <c r="AP485" i="15"/>
  <c r="AI477" i="15"/>
  <c r="AF483" i="15"/>
  <c r="Z485" i="15"/>
  <c r="AH485" i="15"/>
  <c r="F485" i="15"/>
  <c r="AN483" i="15"/>
  <c r="Q485" i="15"/>
  <c r="AD483" i="15"/>
  <c r="O483" i="15"/>
  <c r="AI483" i="15"/>
  <c r="Y476" i="15"/>
  <c r="U484" i="15"/>
  <c r="AH477" i="15"/>
  <c r="O476" i="15"/>
  <c r="T483" i="15"/>
  <c r="K485" i="15"/>
  <c r="V476" i="15"/>
  <c r="J477" i="15"/>
  <c r="AM476" i="15"/>
  <c r="P477" i="15"/>
  <c r="AP477" i="15"/>
  <c r="AP476" i="15"/>
  <c r="AQ483" i="15"/>
  <c r="L477" i="15"/>
  <c r="AN477" i="15"/>
  <c r="U477" i="15"/>
  <c r="AJ485" i="15"/>
  <c r="AH484" i="15"/>
  <c r="F476" i="15"/>
  <c r="AE476" i="15"/>
  <c r="AC476" i="15"/>
  <c r="AJ476" i="15"/>
  <c r="AG477" i="15"/>
  <c r="B466" i="15"/>
  <c r="AF477" i="15"/>
  <c r="P476" i="15"/>
  <c r="M483" i="15"/>
  <c r="AB476" i="15"/>
  <c r="AQ485" i="15"/>
  <c r="AE484" i="15"/>
  <c r="K477" i="15"/>
  <c r="AA485" i="15"/>
  <c r="O477" i="15"/>
  <c r="H483" i="15"/>
  <c r="O485" i="15"/>
  <c r="W485" i="15"/>
  <c r="L90" i="7"/>
  <c r="D57" i="6"/>
  <c r="E57" i="6"/>
  <c r="F57" i="6"/>
  <c r="G57" i="6"/>
  <c r="H57" i="6"/>
  <c r="I57" i="6"/>
  <c r="J57" i="6"/>
  <c r="K57" i="6"/>
  <c r="L57" i="6"/>
  <c r="M57" i="6"/>
  <c r="N57" i="6"/>
  <c r="O57" i="6"/>
  <c r="P57" i="6"/>
  <c r="Q57" i="6"/>
  <c r="R57" i="6"/>
  <c r="S57" i="6"/>
  <c r="T57" i="6"/>
  <c r="U57" i="6"/>
  <c r="V57" i="6"/>
  <c r="W57" i="6"/>
  <c r="X57" i="6"/>
  <c r="Y57" i="6"/>
  <c r="Z57" i="6"/>
  <c r="AA57" i="6"/>
  <c r="AB57" i="6"/>
  <c r="AC57" i="6"/>
  <c r="AD57" i="6"/>
  <c r="AE57" i="6"/>
  <c r="AF57" i="6"/>
  <c r="AG57" i="6"/>
  <c r="AH57" i="6"/>
  <c r="AI57" i="6"/>
  <c r="AJ57" i="6"/>
  <c r="AK57" i="6"/>
  <c r="AL57" i="6"/>
  <c r="AM57" i="6"/>
  <c r="AN57" i="6"/>
  <c r="AO57" i="6"/>
  <c r="AP57" i="6"/>
  <c r="AP715" i="14"/>
  <c r="AO715" i="14"/>
  <c r="AN715" i="14"/>
  <c r="AM715" i="14"/>
  <c r="AL715" i="14"/>
  <c r="AK715" i="14"/>
  <c r="AJ715" i="14"/>
  <c r="AI715" i="14"/>
  <c r="AH715" i="14"/>
  <c r="AG715" i="14"/>
  <c r="AF715" i="14"/>
  <c r="AE715" i="14"/>
  <c r="AD715" i="14"/>
  <c r="AC715" i="14"/>
  <c r="AB715" i="14"/>
  <c r="AA715" i="14"/>
  <c r="Z715" i="14"/>
  <c r="Y715" i="14"/>
  <c r="X715" i="14"/>
  <c r="W715" i="14"/>
  <c r="V715" i="14"/>
  <c r="U715" i="14"/>
  <c r="T715" i="14"/>
  <c r="S715" i="14"/>
  <c r="R715" i="14"/>
  <c r="Q715" i="14"/>
  <c r="P715" i="14"/>
  <c r="O715" i="14"/>
  <c r="N715" i="14"/>
  <c r="M715" i="14"/>
  <c r="L715" i="14"/>
  <c r="K715" i="14"/>
  <c r="J715" i="14"/>
  <c r="I715" i="14"/>
  <c r="H715" i="14"/>
  <c r="G715" i="14"/>
  <c r="F715" i="14"/>
  <c r="E715" i="14"/>
  <c r="AP714" i="14"/>
  <c r="AO714" i="14"/>
  <c r="AN714" i="14"/>
  <c r="AM714" i="14"/>
  <c r="AL714" i="14"/>
  <c r="AK714" i="14"/>
  <c r="AJ714" i="14"/>
  <c r="AI714" i="14"/>
  <c r="AH714" i="14"/>
  <c r="AG714" i="14"/>
  <c r="AF714" i="14"/>
  <c r="AE714" i="14"/>
  <c r="AD714" i="14"/>
  <c r="AC714" i="14"/>
  <c r="AB714" i="14"/>
  <c r="AA714" i="14"/>
  <c r="Z714" i="14"/>
  <c r="Y714" i="14"/>
  <c r="X714" i="14"/>
  <c r="W714" i="14"/>
  <c r="V714" i="14"/>
  <c r="U714" i="14"/>
  <c r="T714" i="14"/>
  <c r="S714" i="14"/>
  <c r="R714" i="14"/>
  <c r="Q714" i="14"/>
  <c r="P714" i="14"/>
  <c r="O714" i="14"/>
  <c r="N714" i="14"/>
  <c r="M714" i="14"/>
  <c r="L714" i="14"/>
  <c r="K714" i="14"/>
  <c r="J714" i="14"/>
  <c r="I714" i="14"/>
  <c r="H714" i="14"/>
  <c r="G714" i="14"/>
  <c r="F714" i="14"/>
  <c r="E714" i="14"/>
  <c r="AP713" i="14"/>
  <c r="AO713" i="14"/>
  <c r="AN713" i="14"/>
  <c r="AM713" i="14"/>
  <c r="AL713" i="14"/>
  <c r="AK713" i="14"/>
  <c r="AJ713" i="14"/>
  <c r="AI713" i="14"/>
  <c r="AH713" i="14"/>
  <c r="AG713" i="14"/>
  <c r="AF713" i="14"/>
  <c r="AE713" i="14"/>
  <c r="AD713" i="14"/>
  <c r="AC713" i="14"/>
  <c r="AB713" i="14"/>
  <c r="AA713" i="14"/>
  <c r="Z713" i="14"/>
  <c r="Y713" i="14"/>
  <c r="X713" i="14"/>
  <c r="W713" i="14"/>
  <c r="V713" i="14"/>
  <c r="U713" i="14"/>
  <c r="T713" i="14"/>
  <c r="S713" i="14"/>
  <c r="R713" i="14"/>
  <c r="Q713" i="14"/>
  <c r="P713" i="14"/>
  <c r="O713" i="14"/>
  <c r="N713" i="14"/>
  <c r="M713" i="14"/>
  <c r="L713" i="14"/>
  <c r="K713" i="14"/>
  <c r="J713" i="14"/>
  <c r="I713" i="14"/>
  <c r="H713" i="14"/>
  <c r="G713" i="14"/>
  <c r="F713" i="14"/>
  <c r="E713" i="14"/>
  <c r="AP712" i="14"/>
  <c r="AO712" i="14"/>
  <c r="AN712" i="14"/>
  <c r="AM712" i="14"/>
  <c r="AL712" i="14"/>
  <c r="AK712" i="14"/>
  <c r="AJ712" i="14"/>
  <c r="AI712" i="14"/>
  <c r="AH712" i="14"/>
  <c r="AG712" i="14"/>
  <c r="AF712" i="14"/>
  <c r="AE712" i="14"/>
  <c r="AD712" i="14"/>
  <c r="AC712" i="14"/>
  <c r="AB712" i="14"/>
  <c r="AA712" i="14"/>
  <c r="Z712" i="14"/>
  <c r="Y712" i="14"/>
  <c r="X712" i="14"/>
  <c r="W712" i="14"/>
  <c r="V712" i="14"/>
  <c r="U712" i="14"/>
  <c r="T712" i="14"/>
  <c r="S712" i="14"/>
  <c r="R712" i="14"/>
  <c r="Q712" i="14"/>
  <c r="P712" i="14"/>
  <c r="O712" i="14"/>
  <c r="N712" i="14"/>
  <c r="M712" i="14"/>
  <c r="L712" i="14"/>
  <c r="K712" i="14"/>
  <c r="J712" i="14"/>
  <c r="I712" i="14"/>
  <c r="H712" i="14"/>
  <c r="G712" i="14"/>
  <c r="F712" i="14"/>
  <c r="E712" i="14"/>
  <c r="AP711" i="14"/>
  <c r="AO711" i="14"/>
  <c r="AN711" i="14"/>
  <c r="AM711" i="14"/>
  <c r="AL711" i="14"/>
  <c r="AK711" i="14"/>
  <c r="AJ711" i="14"/>
  <c r="AI711" i="14"/>
  <c r="AH711" i="14"/>
  <c r="AG711" i="14"/>
  <c r="AF711" i="14"/>
  <c r="AE711" i="14"/>
  <c r="AD711" i="14"/>
  <c r="AC711" i="14"/>
  <c r="AB711" i="14"/>
  <c r="AA711" i="14"/>
  <c r="Z711" i="14"/>
  <c r="Y711" i="14"/>
  <c r="X711" i="14"/>
  <c r="W711" i="14"/>
  <c r="V711" i="14"/>
  <c r="U711" i="14"/>
  <c r="T711" i="14"/>
  <c r="S711" i="14"/>
  <c r="R711" i="14"/>
  <c r="Q711" i="14"/>
  <c r="P711" i="14"/>
  <c r="O711" i="14"/>
  <c r="N711" i="14"/>
  <c r="M711" i="14"/>
  <c r="L711" i="14"/>
  <c r="K711" i="14"/>
  <c r="J711" i="14"/>
  <c r="I711" i="14"/>
  <c r="H711" i="14"/>
  <c r="G711" i="14"/>
  <c r="F711" i="14"/>
  <c r="E711" i="14"/>
  <c r="AP710" i="14"/>
  <c r="AO710" i="14"/>
  <c r="AN710" i="14"/>
  <c r="AM710" i="14"/>
  <c r="AL710" i="14"/>
  <c r="AK710" i="14"/>
  <c r="AJ710" i="14"/>
  <c r="AI710" i="14"/>
  <c r="AH710" i="14"/>
  <c r="AG710" i="14"/>
  <c r="AF710" i="14"/>
  <c r="AE710" i="14"/>
  <c r="AD710" i="14"/>
  <c r="AC710" i="14"/>
  <c r="AB710" i="14"/>
  <c r="AA710" i="14"/>
  <c r="Z710" i="14"/>
  <c r="Y710" i="14"/>
  <c r="X710" i="14"/>
  <c r="W710" i="14"/>
  <c r="V710" i="14"/>
  <c r="U710" i="14"/>
  <c r="T710" i="14"/>
  <c r="S710" i="14"/>
  <c r="R710" i="14"/>
  <c r="Q710" i="14"/>
  <c r="P710" i="14"/>
  <c r="O710" i="14"/>
  <c r="N710" i="14"/>
  <c r="M710" i="14"/>
  <c r="L710" i="14"/>
  <c r="K710" i="14"/>
  <c r="J710" i="14"/>
  <c r="I710" i="14"/>
  <c r="H710" i="14"/>
  <c r="G710" i="14"/>
  <c r="F710" i="14"/>
  <c r="E710" i="14"/>
  <c r="AP709" i="14"/>
  <c r="AO709" i="14"/>
  <c r="AN709" i="14"/>
  <c r="AM709" i="14"/>
  <c r="AL709" i="14"/>
  <c r="AK709" i="14"/>
  <c r="AJ709" i="14"/>
  <c r="AI709" i="14"/>
  <c r="AH709" i="14"/>
  <c r="AG709" i="14"/>
  <c r="AF709" i="14"/>
  <c r="AE709" i="14"/>
  <c r="AD709" i="14"/>
  <c r="AC709" i="14"/>
  <c r="AB709" i="14"/>
  <c r="AA709" i="14"/>
  <c r="Z709" i="14"/>
  <c r="Y709" i="14"/>
  <c r="X709" i="14"/>
  <c r="W709" i="14"/>
  <c r="V709" i="14"/>
  <c r="U709" i="14"/>
  <c r="T709" i="14"/>
  <c r="S709" i="14"/>
  <c r="R709" i="14"/>
  <c r="Q709" i="14"/>
  <c r="P709" i="14"/>
  <c r="O709" i="14"/>
  <c r="N709" i="14"/>
  <c r="M709" i="14"/>
  <c r="L709" i="14"/>
  <c r="K709" i="14"/>
  <c r="J709" i="14"/>
  <c r="I709" i="14"/>
  <c r="H709" i="14"/>
  <c r="G709" i="14"/>
  <c r="F709" i="14"/>
  <c r="E709" i="14"/>
  <c r="AP708" i="14"/>
  <c r="AO708" i="14"/>
  <c r="AN708" i="14"/>
  <c r="AM708" i="14"/>
  <c r="AL708" i="14"/>
  <c r="AK708" i="14"/>
  <c r="AJ708" i="14"/>
  <c r="AI708" i="14"/>
  <c r="AH708" i="14"/>
  <c r="AG708" i="14"/>
  <c r="AF708" i="14"/>
  <c r="AE708" i="14"/>
  <c r="AD708" i="14"/>
  <c r="AC708" i="14"/>
  <c r="AB708" i="14"/>
  <c r="AA708" i="14"/>
  <c r="Z708" i="14"/>
  <c r="Y708" i="14"/>
  <c r="X708" i="14"/>
  <c r="W708" i="14"/>
  <c r="V708" i="14"/>
  <c r="U708" i="14"/>
  <c r="T708" i="14"/>
  <c r="S708" i="14"/>
  <c r="R708" i="14"/>
  <c r="Q708" i="14"/>
  <c r="P708" i="14"/>
  <c r="O708" i="14"/>
  <c r="N708" i="14"/>
  <c r="M708" i="14"/>
  <c r="L708" i="14"/>
  <c r="K708" i="14"/>
  <c r="J708" i="14"/>
  <c r="I708" i="14"/>
  <c r="H708" i="14"/>
  <c r="G708" i="14"/>
  <c r="F708" i="14"/>
  <c r="E708" i="14"/>
  <c r="AP707" i="14"/>
  <c r="AO707" i="14"/>
  <c r="AN707" i="14"/>
  <c r="AM707" i="14"/>
  <c r="AL707" i="14"/>
  <c r="AK707" i="14"/>
  <c r="AJ707" i="14"/>
  <c r="AI707" i="14"/>
  <c r="AH707" i="14"/>
  <c r="AG707" i="14"/>
  <c r="AF707" i="14"/>
  <c r="AE707" i="14"/>
  <c r="AD707" i="14"/>
  <c r="AC707" i="14"/>
  <c r="AB707" i="14"/>
  <c r="AA707" i="14"/>
  <c r="Z707" i="14"/>
  <c r="Y707" i="14"/>
  <c r="X707" i="14"/>
  <c r="W707" i="14"/>
  <c r="V707" i="14"/>
  <c r="U707" i="14"/>
  <c r="T707" i="14"/>
  <c r="S707" i="14"/>
  <c r="R707" i="14"/>
  <c r="Q707" i="14"/>
  <c r="P707" i="14"/>
  <c r="O707" i="14"/>
  <c r="N707" i="14"/>
  <c r="M707" i="14"/>
  <c r="L707" i="14"/>
  <c r="K707" i="14"/>
  <c r="J707" i="14"/>
  <c r="I707" i="14"/>
  <c r="H707" i="14"/>
  <c r="G707" i="14"/>
  <c r="F707" i="14"/>
  <c r="E707" i="14"/>
  <c r="AP706" i="14"/>
  <c r="AO706" i="14"/>
  <c r="AN706" i="14"/>
  <c r="AM706" i="14"/>
  <c r="AL706" i="14"/>
  <c r="AK706" i="14"/>
  <c r="AJ706" i="14"/>
  <c r="AI706" i="14"/>
  <c r="AH706" i="14"/>
  <c r="AG706" i="14"/>
  <c r="AF706" i="14"/>
  <c r="AE706" i="14"/>
  <c r="AD706" i="14"/>
  <c r="AC706" i="14"/>
  <c r="AB706" i="14"/>
  <c r="AA706" i="14"/>
  <c r="Z706" i="14"/>
  <c r="Y706" i="14"/>
  <c r="X706" i="14"/>
  <c r="W706" i="14"/>
  <c r="V706" i="14"/>
  <c r="U706" i="14"/>
  <c r="T706" i="14"/>
  <c r="S706" i="14"/>
  <c r="R706" i="14"/>
  <c r="Q706" i="14"/>
  <c r="P706" i="14"/>
  <c r="O706" i="14"/>
  <c r="N706" i="14"/>
  <c r="M706" i="14"/>
  <c r="L706" i="14"/>
  <c r="K706" i="14"/>
  <c r="J706" i="14"/>
  <c r="I706" i="14"/>
  <c r="H706" i="14"/>
  <c r="G706" i="14"/>
  <c r="F706" i="14"/>
  <c r="E706" i="14"/>
  <c r="AP705" i="14"/>
  <c r="AO705" i="14"/>
  <c r="AN705" i="14"/>
  <c r="AM705" i="14"/>
  <c r="AL705" i="14"/>
  <c r="AK705" i="14"/>
  <c r="AJ705" i="14"/>
  <c r="AI705" i="14"/>
  <c r="AH705" i="14"/>
  <c r="AG705" i="14"/>
  <c r="AF705" i="14"/>
  <c r="AE705" i="14"/>
  <c r="AD705" i="14"/>
  <c r="AC705" i="14"/>
  <c r="AB705" i="14"/>
  <c r="AA705" i="14"/>
  <c r="Z705" i="14"/>
  <c r="Y705" i="14"/>
  <c r="X705" i="14"/>
  <c r="W705" i="14"/>
  <c r="V705" i="14"/>
  <c r="U705" i="14"/>
  <c r="T705" i="14"/>
  <c r="S705" i="14"/>
  <c r="R705" i="14"/>
  <c r="Q705" i="14"/>
  <c r="P705" i="14"/>
  <c r="O705" i="14"/>
  <c r="N705" i="14"/>
  <c r="M705" i="14"/>
  <c r="L705" i="14"/>
  <c r="K705" i="14"/>
  <c r="J705" i="14"/>
  <c r="I705" i="14"/>
  <c r="H705" i="14"/>
  <c r="G705" i="14"/>
  <c r="F705" i="14"/>
  <c r="E705" i="14"/>
  <c r="AP704" i="14"/>
  <c r="AO704" i="14"/>
  <c r="AN704" i="14"/>
  <c r="AM704" i="14"/>
  <c r="AL704" i="14"/>
  <c r="AK704" i="14"/>
  <c r="AJ704" i="14"/>
  <c r="AI704" i="14"/>
  <c r="AH704" i="14"/>
  <c r="AG704" i="14"/>
  <c r="AF704" i="14"/>
  <c r="AE704" i="14"/>
  <c r="AD704" i="14"/>
  <c r="AC704" i="14"/>
  <c r="AB704" i="14"/>
  <c r="AA704" i="14"/>
  <c r="Z704" i="14"/>
  <c r="Y704" i="14"/>
  <c r="X704" i="14"/>
  <c r="W704" i="14"/>
  <c r="V704" i="14"/>
  <c r="U704" i="14"/>
  <c r="T704" i="14"/>
  <c r="S704" i="14"/>
  <c r="R704" i="14"/>
  <c r="Q704" i="14"/>
  <c r="P704" i="14"/>
  <c r="O704" i="14"/>
  <c r="N704" i="14"/>
  <c r="M704" i="14"/>
  <c r="L704" i="14"/>
  <c r="K704" i="14"/>
  <c r="J704" i="14"/>
  <c r="I704" i="14"/>
  <c r="H704" i="14"/>
  <c r="G704" i="14"/>
  <c r="F704" i="14"/>
  <c r="E704" i="14"/>
  <c r="AP703" i="14"/>
  <c r="AO703" i="14"/>
  <c r="AN703" i="14"/>
  <c r="AM703" i="14"/>
  <c r="AL703" i="14"/>
  <c r="AK703" i="14"/>
  <c r="AJ703" i="14"/>
  <c r="AI703" i="14"/>
  <c r="AH703" i="14"/>
  <c r="AG703" i="14"/>
  <c r="AF703" i="14"/>
  <c r="AE703" i="14"/>
  <c r="AD703" i="14"/>
  <c r="AC703" i="14"/>
  <c r="AB703" i="14"/>
  <c r="AA703" i="14"/>
  <c r="Z703" i="14"/>
  <c r="Y703" i="14"/>
  <c r="X703" i="14"/>
  <c r="W703" i="14"/>
  <c r="V703" i="14"/>
  <c r="U703" i="14"/>
  <c r="T703" i="14"/>
  <c r="S703" i="14"/>
  <c r="R703" i="14"/>
  <c r="Q703" i="14"/>
  <c r="P703" i="14"/>
  <c r="O703" i="14"/>
  <c r="N703" i="14"/>
  <c r="M703" i="14"/>
  <c r="L703" i="14"/>
  <c r="K703" i="14"/>
  <c r="J703" i="14"/>
  <c r="I703" i="14"/>
  <c r="H703" i="14"/>
  <c r="G703" i="14"/>
  <c r="F703" i="14"/>
  <c r="E703" i="14"/>
  <c r="AP702" i="14"/>
  <c r="AO702" i="14"/>
  <c r="AN702" i="14"/>
  <c r="AM702" i="14"/>
  <c r="AL702" i="14"/>
  <c r="AK702" i="14"/>
  <c r="AJ702" i="14"/>
  <c r="AI702" i="14"/>
  <c r="AH702" i="14"/>
  <c r="AG702" i="14"/>
  <c r="AF702" i="14"/>
  <c r="AE702" i="14"/>
  <c r="AD702" i="14"/>
  <c r="AC702" i="14"/>
  <c r="AB702" i="14"/>
  <c r="AA702" i="14"/>
  <c r="Z702" i="14"/>
  <c r="Y702" i="14"/>
  <c r="X702" i="14"/>
  <c r="W702" i="14"/>
  <c r="V702" i="14"/>
  <c r="U702" i="14"/>
  <c r="T702" i="14"/>
  <c r="S702" i="14"/>
  <c r="R702" i="14"/>
  <c r="Q702" i="14"/>
  <c r="P702" i="14"/>
  <c r="O702" i="14"/>
  <c r="N702" i="14"/>
  <c r="M702" i="14"/>
  <c r="L702" i="14"/>
  <c r="K702" i="14"/>
  <c r="J702" i="14"/>
  <c r="I702" i="14"/>
  <c r="H702" i="14"/>
  <c r="G702" i="14"/>
  <c r="F702" i="14"/>
  <c r="E702" i="14"/>
  <c r="AP701" i="14"/>
  <c r="AO701" i="14"/>
  <c r="AN701" i="14"/>
  <c r="AM701" i="14"/>
  <c r="AL701" i="14"/>
  <c r="AK701" i="14"/>
  <c r="AJ701" i="14"/>
  <c r="AI701" i="14"/>
  <c r="AH701" i="14"/>
  <c r="AG701" i="14"/>
  <c r="AF701" i="14"/>
  <c r="AE701" i="14"/>
  <c r="AD701" i="14"/>
  <c r="AC701" i="14"/>
  <c r="AB701" i="14"/>
  <c r="AA701" i="14"/>
  <c r="Z701" i="14"/>
  <c r="Y701" i="14"/>
  <c r="X701" i="14"/>
  <c r="W701" i="14"/>
  <c r="V701" i="14"/>
  <c r="U701" i="14"/>
  <c r="T701" i="14"/>
  <c r="S701" i="14"/>
  <c r="R701" i="14"/>
  <c r="Q701" i="14"/>
  <c r="P701" i="14"/>
  <c r="O701" i="14"/>
  <c r="N701" i="14"/>
  <c r="M701" i="14"/>
  <c r="L701" i="14"/>
  <c r="K701" i="14"/>
  <c r="J701" i="14"/>
  <c r="I701" i="14"/>
  <c r="H701" i="14"/>
  <c r="G701" i="14"/>
  <c r="F701" i="14"/>
  <c r="E701" i="14"/>
  <c r="AP700" i="14"/>
  <c r="AO700" i="14"/>
  <c r="AN700" i="14"/>
  <c r="AM700" i="14"/>
  <c r="AL700" i="14"/>
  <c r="AK700" i="14"/>
  <c r="AJ700" i="14"/>
  <c r="AI700" i="14"/>
  <c r="AH700" i="14"/>
  <c r="AG700" i="14"/>
  <c r="AF700" i="14"/>
  <c r="AE700" i="14"/>
  <c r="AD700" i="14"/>
  <c r="AC700" i="14"/>
  <c r="AB700" i="14"/>
  <c r="AA700" i="14"/>
  <c r="Z700" i="14"/>
  <c r="Y700" i="14"/>
  <c r="X700" i="14"/>
  <c r="W700" i="14"/>
  <c r="V700" i="14"/>
  <c r="U700" i="14"/>
  <c r="T700" i="14"/>
  <c r="S700" i="14"/>
  <c r="R700" i="14"/>
  <c r="Q700" i="14"/>
  <c r="P700" i="14"/>
  <c r="O700" i="14"/>
  <c r="N700" i="14"/>
  <c r="M700" i="14"/>
  <c r="L700" i="14"/>
  <c r="K700" i="14"/>
  <c r="J700" i="14"/>
  <c r="I700" i="14"/>
  <c r="H700" i="14"/>
  <c r="G700" i="14"/>
  <c r="F700" i="14"/>
  <c r="E700" i="14"/>
  <c r="AP699" i="14"/>
  <c r="AO699" i="14"/>
  <c r="AN699" i="14"/>
  <c r="AM699" i="14"/>
  <c r="AL699" i="14"/>
  <c r="AK699" i="14"/>
  <c r="AJ699" i="14"/>
  <c r="AI699" i="14"/>
  <c r="AH699" i="14"/>
  <c r="AG699" i="14"/>
  <c r="AF699" i="14"/>
  <c r="AE699" i="14"/>
  <c r="AD699" i="14"/>
  <c r="AC699" i="14"/>
  <c r="AB699" i="14"/>
  <c r="AA699" i="14"/>
  <c r="Z699" i="14"/>
  <c r="Y699" i="14"/>
  <c r="X699" i="14"/>
  <c r="W699" i="14"/>
  <c r="V699" i="14"/>
  <c r="U699" i="14"/>
  <c r="T699" i="14"/>
  <c r="S699" i="14"/>
  <c r="R699" i="14"/>
  <c r="Q699" i="14"/>
  <c r="P699" i="14"/>
  <c r="O699" i="14"/>
  <c r="N699" i="14"/>
  <c r="M699" i="14"/>
  <c r="L699" i="14"/>
  <c r="K699" i="14"/>
  <c r="J699" i="14"/>
  <c r="I699" i="14"/>
  <c r="H699" i="14"/>
  <c r="G699" i="14"/>
  <c r="F699" i="14"/>
  <c r="E699" i="14"/>
  <c r="AP698" i="14"/>
  <c r="AO698" i="14"/>
  <c r="AN698" i="14"/>
  <c r="AM698" i="14"/>
  <c r="AL698" i="14"/>
  <c r="AK698" i="14"/>
  <c r="AJ698" i="14"/>
  <c r="AI698" i="14"/>
  <c r="AH698" i="14"/>
  <c r="AG698" i="14"/>
  <c r="AF698" i="14"/>
  <c r="AE698" i="14"/>
  <c r="AD698" i="14"/>
  <c r="AC698" i="14"/>
  <c r="AB698" i="14"/>
  <c r="AA698" i="14"/>
  <c r="Z698" i="14"/>
  <c r="Y698" i="14"/>
  <c r="X698" i="14"/>
  <c r="W698" i="14"/>
  <c r="V698" i="14"/>
  <c r="U698" i="14"/>
  <c r="T698" i="14"/>
  <c r="S698" i="14"/>
  <c r="R698" i="14"/>
  <c r="Q698" i="14"/>
  <c r="P698" i="14"/>
  <c r="O698" i="14"/>
  <c r="N698" i="14"/>
  <c r="M698" i="14"/>
  <c r="L698" i="14"/>
  <c r="K698" i="14"/>
  <c r="J698" i="14"/>
  <c r="I698" i="14"/>
  <c r="H698" i="14"/>
  <c r="G698" i="14"/>
  <c r="F698" i="14"/>
  <c r="E698" i="14"/>
  <c r="AP697" i="14"/>
  <c r="AO697" i="14"/>
  <c r="AN697" i="14"/>
  <c r="AM697" i="14"/>
  <c r="AL697" i="14"/>
  <c r="AK697" i="14"/>
  <c r="AJ697" i="14"/>
  <c r="AI697" i="14"/>
  <c r="AH697" i="14"/>
  <c r="AG697" i="14"/>
  <c r="AF697" i="14"/>
  <c r="AE697" i="14"/>
  <c r="AD697" i="14"/>
  <c r="AC697" i="14"/>
  <c r="AB697" i="14"/>
  <c r="AA697" i="14"/>
  <c r="Z697" i="14"/>
  <c r="Y697" i="14"/>
  <c r="X697" i="14"/>
  <c r="W697" i="14"/>
  <c r="V697" i="14"/>
  <c r="U697" i="14"/>
  <c r="T697" i="14"/>
  <c r="S697" i="14"/>
  <c r="R697" i="14"/>
  <c r="Q697" i="14"/>
  <c r="P697" i="14"/>
  <c r="O697" i="14"/>
  <c r="N697" i="14"/>
  <c r="M697" i="14"/>
  <c r="L697" i="14"/>
  <c r="K697" i="14"/>
  <c r="J697" i="14"/>
  <c r="I697" i="14"/>
  <c r="H697" i="14"/>
  <c r="G697" i="14"/>
  <c r="F697" i="14"/>
  <c r="E697" i="14"/>
  <c r="AP696" i="14"/>
  <c r="AO696" i="14"/>
  <c r="AN696" i="14"/>
  <c r="AM696" i="14"/>
  <c r="AL696" i="14"/>
  <c r="AK696" i="14"/>
  <c r="AJ696" i="14"/>
  <c r="AI696" i="14"/>
  <c r="AH696" i="14"/>
  <c r="AG696" i="14"/>
  <c r="AF696" i="14"/>
  <c r="AE696" i="14"/>
  <c r="AD696" i="14"/>
  <c r="AC696" i="14"/>
  <c r="AB696" i="14"/>
  <c r="AA696" i="14"/>
  <c r="Z696" i="14"/>
  <c r="Y696" i="14"/>
  <c r="X696" i="14"/>
  <c r="W696" i="14"/>
  <c r="V696" i="14"/>
  <c r="U696" i="14"/>
  <c r="T696" i="14"/>
  <c r="S696" i="14"/>
  <c r="R696" i="14"/>
  <c r="Q696" i="14"/>
  <c r="P696" i="14"/>
  <c r="O696" i="14"/>
  <c r="N696" i="14"/>
  <c r="M696" i="14"/>
  <c r="L696" i="14"/>
  <c r="K696" i="14"/>
  <c r="J696" i="14"/>
  <c r="I696" i="14"/>
  <c r="H696" i="14"/>
  <c r="G696" i="14"/>
  <c r="F696" i="14"/>
  <c r="E696" i="14"/>
  <c r="AP695" i="14"/>
  <c r="AO695" i="14"/>
  <c r="AN695" i="14"/>
  <c r="AM695" i="14"/>
  <c r="AL695" i="14"/>
  <c r="AK695" i="14"/>
  <c r="AJ695" i="14"/>
  <c r="AI695" i="14"/>
  <c r="AH695" i="14"/>
  <c r="AG695" i="14"/>
  <c r="AF695" i="14"/>
  <c r="AE695" i="14"/>
  <c r="AD695" i="14"/>
  <c r="AC695" i="14"/>
  <c r="AB695" i="14"/>
  <c r="AA695" i="14"/>
  <c r="Z695" i="14"/>
  <c r="Y695" i="14"/>
  <c r="X695" i="14"/>
  <c r="W695" i="14"/>
  <c r="V695" i="14"/>
  <c r="U695" i="14"/>
  <c r="T695" i="14"/>
  <c r="S695" i="14"/>
  <c r="R695" i="14"/>
  <c r="Q695" i="14"/>
  <c r="P695" i="14"/>
  <c r="O695" i="14"/>
  <c r="N695" i="14"/>
  <c r="M695" i="14"/>
  <c r="L695" i="14"/>
  <c r="K695" i="14"/>
  <c r="J695" i="14"/>
  <c r="I695" i="14"/>
  <c r="H695" i="14"/>
  <c r="G695" i="14"/>
  <c r="F695" i="14"/>
  <c r="E695" i="14"/>
  <c r="AP694" i="14"/>
  <c r="AO694" i="14"/>
  <c r="AN694" i="14"/>
  <c r="AM694" i="14"/>
  <c r="AL694" i="14"/>
  <c r="AK694" i="14"/>
  <c r="AJ694" i="14"/>
  <c r="AI694" i="14"/>
  <c r="AH694" i="14"/>
  <c r="AG694" i="14"/>
  <c r="AF694" i="14"/>
  <c r="AE694" i="14"/>
  <c r="AD694" i="14"/>
  <c r="AC694" i="14"/>
  <c r="AB694" i="14"/>
  <c r="AA694" i="14"/>
  <c r="Z694" i="14"/>
  <c r="Y694" i="14"/>
  <c r="X694" i="14"/>
  <c r="W694" i="14"/>
  <c r="V694" i="14"/>
  <c r="U694" i="14"/>
  <c r="T694" i="14"/>
  <c r="S694" i="14"/>
  <c r="R694" i="14"/>
  <c r="Q694" i="14"/>
  <c r="P694" i="14"/>
  <c r="O694" i="14"/>
  <c r="N694" i="14"/>
  <c r="M694" i="14"/>
  <c r="L694" i="14"/>
  <c r="K694" i="14"/>
  <c r="J694" i="14"/>
  <c r="I694" i="14"/>
  <c r="H694" i="14"/>
  <c r="G694" i="14"/>
  <c r="F694" i="14"/>
  <c r="E694" i="14"/>
  <c r="AP693" i="14"/>
  <c r="AO693" i="14"/>
  <c r="AN693" i="14"/>
  <c r="AM693" i="14"/>
  <c r="AL693" i="14"/>
  <c r="AK693" i="14"/>
  <c r="AJ693" i="14"/>
  <c r="AI693" i="14"/>
  <c r="AH693" i="14"/>
  <c r="AG693" i="14"/>
  <c r="AF693" i="14"/>
  <c r="AE693" i="14"/>
  <c r="AD693" i="14"/>
  <c r="AC693" i="14"/>
  <c r="AB693" i="14"/>
  <c r="AA693" i="14"/>
  <c r="Z693" i="14"/>
  <c r="Y693" i="14"/>
  <c r="X693" i="14"/>
  <c r="W693" i="14"/>
  <c r="V693" i="14"/>
  <c r="U693" i="14"/>
  <c r="T693" i="14"/>
  <c r="S693" i="14"/>
  <c r="R693" i="14"/>
  <c r="Q693" i="14"/>
  <c r="P693" i="14"/>
  <c r="O693" i="14"/>
  <c r="N693" i="14"/>
  <c r="M693" i="14"/>
  <c r="L693" i="14"/>
  <c r="K693" i="14"/>
  <c r="J693" i="14"/>
  <c r="I693" i="14"/>
  <c r="H693" i="14"/>
  <c r="G693" i="14"/>
  <c r="F693" i="14"/>
  <c r="E693" i="14"/>
  <c r="AP692" i="14"/>
  <c r="AO692" i="14"/>
  <c r="AN692" i="14"/>
  <c r="AM692" i="14"/>
  <c r="AL692" i="14"/>
  <c r="AK692" i="14"/>
  <c r="AJ692" i="14"/>
  <c r="AI692" i="14"/>
  <c r="AH692" i="14"/>
  <c r="AG692" i="14"/>
  <c r="AF692" i="14"/>
  <c r="AE692" i="14"/>
  <c r="AD692" i="14"/>
  <c r="AC692" i="14"/>
  <c r="AB692" i="14"/>
  <c r="AA692" i="14"/>
  <c r="Z692" i="14"/>
  <c r="Y692" i="14"/>
  <c r="X692" i="14"/>
  <c r="W692" i="14"/>
  <c r="V692" i="14"/>
  <c r="U692" i="14"/>
  <c r="T692" i="14"/>
  <c r="S692" i="14"/>
  <c r="R692" i="14"/>
  <c r="Q692" i="14"/>
  <c r="P692" i="14"/>
  <c r="O692" i="14"/>
  <c r="N692" i="14"/>
  <c r="M692" i="14"/>
  <c r="L692" i="14"/>
  <c r="K692" i="14"/>
  <c r="J692" i="14"/>
  <c r="I692" i="14"/>
  <c r="H692" i="14"/>
  <c r="G692" i="14"/>
  <c r="F692" i="14"/>
  <c r="E692" i="14"/>
  <c r="AP691" i="14"/>
  <c r="AO691" i="14"/>
  <c r="AN691" i="14"/>
  <c r="AM691" i="14"/>
  <c r="AL691" i="14"/>
  <c r="AK691" i="14"/>
  <c r="AJ691" i="14"/>
  <c r="AI691" i="14"/>
  <c r="AH691" i="14"/>
  <c r="AG691" i="14"/>
  <c r="AF691" i="14"/>
  <c r="AE691" i="14"/>
  <c r="AD691" i="14"/>
  <c r="AC691" i="14"/>
  <c r="AB691" i="14"/>
  <c r="AA691" i="14"/>
  <c r="Z691" i="14"/>
  <c r="Y691" i="14"/>
  <c r="X691" i="14"/>
  <c r="W691" i="14"/>
  <c r="V691" i="14"/>
  <c r="U691" i="14"/>
  <c r="T691" i="14"/>
  <c r="S691" i="14"/>
  <c r="R691" i="14"/>
  <c r="Q691" i="14"/>
  <c r="P691" i="14"/>
  <c r="O691" i="14"/>
  <c r="N691" i="14"/>
  <c r="M691" i="14"/>
  <c r="L691" i="14"/>
  <c r="K691" i="14"/>
  <c r="J691" i="14"/>
  <c r="I691" i="14"/>
  <c r="H691" i="14"/>
  <c r="G691" i="14"/>
  <c r="F691" i="14"/>
  <c r="E691" i="14"/>
  <c r="AP690" i="14"/>
  <c r="AO690" i="14"/>
  <c r="AN690" i="14"/>
  <c r="AM690" i="14"/>
  <c r="AL690" i="14"/>
  <c r="AK690" i="14"/>
  <c r="AJ690" i="14"/>
  <c r="AI690" i="14"/>
  <c r="AH690" i="14"/>
  <c r="AG690" i="14"/>
  <c r="AF690" i="14"/>
  <c r="AE690" i="14"/>
  <c r="AD690" i="14"/>
  <c r="AC690" i="14"/>
  <c r="AB690" i="14"/>
  <c r="AA690" i="14"/>
  <c r="Z690" i="14"/>
  <c r="Y690" i="14"/>
  <c r="X690" i="14"/>
  <c r="W690" i="14"/>
  <c r="V690" i="14"/>
  <c r="U690" i="14"/>
  <c r="T690" i="14"/>
  <c r="S690" i="14"/>
  <c r="R690" i="14"/>
  <c r="Q690" i="14"/>
  <c r="P690" i="14"/>
  <c r="O690" i="14"/>
  <c r="N690" i="14"/>
  <c r="M690" i="14"/>
  <c r="L690" i="14"/>
  <c r="K690" i="14"/>
  <c r="J690" i="14"/>
  <c r="I690" i="14"/>
  <c r="H690" i="14"/>
  <c r="G690" i="14"/>
  <c r="F690" i="14"/>
  <c r="E690" i="14"/>
  <c r="AP689" i="14"/>
  <c r="AO689" i="14"/>
  <c r="AN689" i="14"/>
  <c r="AM689" i="14"/>
  <c r="AL689" i="14"/>
  <c r="AK689" i="14"/>
  <c r="AJ689" i="14"/>
  <c r="AI689" i="14"/>
  <c r="AH689" i="14"/>
  <c r="AG689" i="14"/>
  <c r="AF689" i="14"/>
  <c r="AE689" i="14"/>
  <c r="AD689" i="14"/>
  <c r="AC689" i="14"/>
  <c r="AB689" i="14"/>
  <c r="AA689" i="14"/>
  <c r="Z689" i="14"/>
  <c r="Y689" i="14"/>
  <c r="X689" i="14"/>
  <c r="W689" i="14"/>
  <c r="V689" i="14"/>
  <c r="U689" i="14"/>
  <c r="T689" i="14"/>
  <c r="S689" i="14"/>
  <c r="R689" i="14"/>
  <c r="Q689" i="14"/>
  <c r="P689" i="14"/>
  <c r="O689" i="14"/>
  <c r="N689" i="14"/>
  <c r="M689" i="14"/>
  <c r="L689" i="14"/>
  <c r="K689" i="14"/>
  <c r="J689" i="14"/>
  <c r="I689" i="14"/>
  <c r="H689" i="14"/>
  <c r="G689" i="14"/>
  <c r="F689" i="14"/>
  <c r="E689" i="14"/>
  <c r="AP688" i="14"/>
  <c r="AQ502" i="15" s="1"/>
  <c r="AO688" i="14"/>
  <c r="AP502" i="15" s="1"/>
  <c r="AN688" i="14"/>
  <c r="AO502" i="15" s="1"/>
  <c r="AM688" i="14"/>
  <c r="AN502" i="15" s="1"/>
  <c r="AL688" i="14"/>
  <c r="AM502" i="15" s="1"/>
  <c r="AK688" i="14"/>
  <c r="AL502" i="15" s="1"/>
  <c r="AJ688" i="14"/>
  <c r="AK502" i="15" s="1"/>
  <c r="AI688" i="14"/>
  <c r="AJ502" i="15" s="1"/>
  <c r="AH688" i="14"/>
  <c r="AI502" i="15" s="1"/>
  <c r="AG688" i="14"/>
  <c r="AH502" i="15" s="1"/>
  <c r="AF688" i="14"/>
  <c r="AG502" i="15" s="1"/>
  <c r="AE688" i="14"/>
  <c r="AF502" i="15" s="1"/>
  <c r="AD688" i="14"/>
  <c r="AE502" i="15" s="1"/>
  <c r="AC688" i="14"/>
  <c r="AD502" i="15" s="1"/>
  <c r="AB688" i="14"/>
  <c r="AC502" i="15" s="1"/>
  <c r="AA688" i="14"/>
  <c r="AB502" i="15" s="1"/>
  <c r="Z688" i="14"/>
  <c r="AA502" i="15" s="1"/>
  <c r="Y688" i="14"/>
  <c r="Z502" i="15" s="1"/>
  <c r="X688" i="14"/>
  <c r="Y502" i="15" s="1"/>
  <c r="W688" i="14"/>
  <c r="X502" i="15" s="1"/>
  <c r="V688" i="14"/>
  <c r="W502" i="15" s="1"/>
  <c r="U688" i="14"/>
  <c r="V502" i="15" s="1"/>
  <c r="T688" i="14"/>
  <c r="U502" i="15" s="1"/>
  <c r="S688" i="14"/>
  <c r="T502" i="15" s="1"/>
  <c r="R688" i="14"/>
  <c r="S502" i="15" s="1"/>
  <c r="Q688" i="14"/>
  <c r="R502" i="15" s="1"/>
  <c r="P688" i="14"/>
  <c r="Q502" i="15" s="1"/>
  <c r="O688" i="14"/>
  <c r="P502" i="15" s="1"/>
  <c r="N688" i="14"/>
  <c r="O502" i="15" s="1"/>
  <c r="M688" i="14"/>
  <c r="N502" i="15" s="1"/>
  <c r="L688" i="14"/>
  <c r="M502" i="15" s="1"/>
  <c r="K688" i="14"/>
  <c r="L502" i="15" s="1"/>
  <c r="J688" i="14"/>
  <c r="K502" i="15" s="1"/>
  <c r="I688" i="14"/>
  <c r="J502" i="15" s="1"/>
  <c r="H688" i="14"/>
  <c r="I502" i="15" s="1"/>
  <c r="G688" i="14"/>
  <c r="H502" i="15" s="1"/>
  <c r="F688" i="14"/>
  <c r="G502" i="15" s="1"/>
  <c r="E688" i="14"/>
  <c r="F502" i="15" s="1"/>
  <c r="AP687" i="14"/>
  <c r="AQ481" i="15" s="1"/>
  <c r="AO687" i="14"/>
  <c r="AP481" i="15" s="1"/>
  <c r="AN687" i="14"/>
  <c r="AO481" i="15" s="1"/>
  <c r="AM687" i="14"/>
  <c r="AN481" i="15" s="1"/>
  <c r="AL687" i="14"/>
  <c r="AM481" i="15" s="1"/>
  <c r="AK687" i="14"/>
  <c r="AL481" i="15" s="1"/>
  <c r="AJ687" i="14"/>
  <c r="AK481" i="15" s="1"/>
  <c r="AI687" i="14"/>
  <c r="AJ481" i="15" s="1"/>
  <c r="AH687" i="14"/>
  <c r="AI481" i="15" s="1"/>
  <c r="AG687" i="14"/>
  <c r="AH481" i="15" s="1"/>
  <c r="AF687" i="14"/>
  <c r="AG481" i="15" s="1"/>
  <c r="AE687" i="14"/>
  <c r="AF481" i="15" s="1"/>
  <c r="AD687" i="14"/>
  <c r="AE481" i="15" s="1"/>
  <c r="AC687" i="14"/>
  <c r="AD481" i="15" s="1"/>
  <c r="AB687" i="14"/>
  <c r="AC481" i="15" s="1"/>
  <c r="AA687" i="14"/>
  <c r="AB481" i="15" s="1"/>
  <c r="Z687" i="14"/>
  <c r="AA481" i="15" s="1"/>
  <c r="Y687" i="14"/>
  <c r="Z481" i="15" s="1"/>
  <c r="X687" i="14"/>
  <c r="Y481" i="15" s="1"/>
  <c r="W687" i="14"/>
  <c r="X481" i="15" s="1"/>
  <c r="V687" i="14"/>
  <c r="W481" i="15" s="1"/>
  <c r="U687" i="14"/>
  <c r="V481" i="15" s="1"/>
  <c r="T687" i="14"/>
  <c r="U481" i="15" s="1"/>
  <c r="S687" i="14"/>
  <c r="T481" i="15" s="1"/>
  <c r="R687" i="14"/>
  <c r="S481" i="15" s="1"/>
  <c r="Q687" i="14"/>
  <c r="R481" i="15" s="1"/>
  <c r="P687" i="14"/>
  <c r="Q481" i="15" s="1"/>
  <c r="O687" i="14"/>
  <c r="P481" i="15" s="1"/>
  <c r="N687" i="14"/>
  <c r="O481" i="15" s="1"/>
  <c r="M687" i="14"/>
  <c r="N481" i="15" s="1"/>
  <c r="L687" i="14"/>
  <c r="M481" i="15" s="1"/>
  <c r="K687" i="14"/>
  <c r="L481" i="15" s="1"/>
  <c r="J687" i="14"/>
  <c r="K481" i="15" s="1"/>
  <c r="I687" i="14"/>
  <c r="J481" i="15" s="1"/>
  <c r="H687" i="14"/>
  <c r="I481" i="15" s="1"/>
  <c r="G687" i="14"/>
  <c r="H481" i="15" s="1"/>
  <c r="F687" i="14"/>
  <c r="G481" i="15" s="1"/>
  <c r="E687" i="14"/>
  <c r="F481" i="15" s="1"/>
  <c r="AP686" i="14"/>
  <c r="AQ460" i="15" s="1"/>
  <c r="AO686" i="14"/>
  <c r="AP460" i="15" s="1"/>
  <c r="AN686" i="14"/>
  <c r="AO460" i="15" s="1"/>
  <c r="AM686" i="14"/>
  <c r="AN460" i="15" s="1"/>
  <c r="AL686" i="14"/>
  <c r="AM460" i="15" s="1"/>
  <c r="AK686" i="14"/>
  <c r="AL460" i="15" s="1"/>
  <c r="AJ686" i="14"/>
  <c r="AK460" i="15" s="1"/>
  <c r="AI686" i="14"/>
  <c r="AJ460" i="15" s="1"/>
  <c r="AH686" i="14"/>
  <c r="AI460" i="15" s="1"/>
  <c r="AG686" i="14"/>
  <c r="AH460" i="15" s="1"/>
  <c r="AF686" i="14"/>
  <c r="AG460" i="15" s="1"/>
  <c r="AE686" i="14"/>
  <c r="AF460" i="15" s="1"/>
  <c r="AD686" i="14"/>
  <c r="AE460" i="15" s="1"/>
  <c r="AC686" i="14"/>
  <c r="AD460" i="15" s="1"/>
  <c r="AB686" i="14"/>
  <c r="AC460" i="15" s="1"/>
  <c r="AA686" i="14"/>
  <c r="AB460" i="15" s="1"/>
  <c r="Z686" i="14"/>
  <c r="AA460" i="15" s="1"/>
  <c r="Y686" i="14"/>
  <c r="Z460" i="15" s="1"/>
  <c r="X686" i="14"/>
  <c r="Y460" i="15" s="1"/>
  <c r="W686" i="14"/>
  <c r="X460" i="15" s="1"/>
  <c r="V686" i="14"/>
  <c r="W460" i="15" s="1"/>
  <c r="U686" i="14"/>
  <c r="V460" i="15" s="1"/>
  <c r="T686" i="14"/>
  <c r="U460" i="15" s="1"/>
  <c r="S686" i="14"/>
  <c r="T460" i="15" s="1"/>
  <c r="R686" i="14"/>
  <c r="S460" i="15" s="1"/>
  <c r="Q686" i="14"/>
  <c r="R460" i="15" s="1"/>
  <c r="P686" i="14"/>
  <c r="Q460" i="15" s="1"/>
  <c r="O686" i="14"/>
  <c r="P460" i="15" s="1"/>
  <c r="N686" i="14"/>
  <c r="O460" i="15" s="1"/>
  <c r="M686" i="14"/>
  <c r="N460" i="15" s="1"/>
  <c r="L686" i="14"/>
  <c r="M460" i="15" s="1"/>
  <c r="K686" i="14"/>
  <c r="L460" i="15" s="1"/>
  <c r="J686" i="14"/>
  <c r="K460" i="15" s="1"/>
  <c r="I686" i="14"/>
  <c r="J460" i="15" s="1"/>
  <c r="H686" i="14"/>
  <c r="I460" i="15" s="1"/>
  <c r="G686" i="14"/>
  <c r="H460" i="15" s="1"/>
  <c r="F686" i="14"/>
  <c r="G460" i="15" s="1"/>
  <c r="E686" i="14"/>
  <c r="F460" i="15" s="1"/>
  <c r="AP685" i="14"/>
  <c r="AQ439" i="15" s="1"/>
  <c r="AO685" i="14"/>
  <c r="AP439" i="15" s="1"/>
  <c r="AN685" i="14"/>
  <c r="AO439" i="15" s="1"/>
  <c r="AM685" i="14"/>
  <c r="AN439" i="15" s="1"/>
  <c r="AL685" i="14"/>
  <c r="AM439" i="15" s="1"/>
  <c r="AK685" i="14"/>
  <c r="AL439" i="15" s="1"/>
  <c r="AJ685" i="14"/>
  <c r="AK439" i="15" s="1"/>
  <c r="AI685" i="14"/>
  <c r="AJ439" i="15" s="1"/>
  <c r="AH685" i="14"/>
  <c r="AI439" i="15" s="1"/>
  <c r="AG685" i="14"/>
  <c r="AH439" i="15" s="1"/>
  <c r="AF685" i="14"/>
  <c r="AG439" i="15" s="1"/>
  <c r="AE685" i="14"/>
  <c r="AF439" i="15" s="1"/>
  <c r="AD685" i="14"/>
  <c r="AE439" i="15" s="1"/>
  <c r="AC685" i="14"/>
  <c r="AD439" i="15" s="1"/>
  <c r="AB685" i="14"/>
  <c r="AC439" i="15" s="1"/>
  <c r="AA685" i="14"/>
  <c r="AB439" i="15" s="1"/>
  <c r="Z685" i="14"/>
  <c r="AA439" i="15" s="1"/>
  <c r="Y685" i="14"/>
  <c r="Z439" i="15" s="1"/>
  <c r="X685" i="14"/>
  <c r="Y439" i="15" s="1"/>
  <c r="W685" i="14"/>
  <c r="X439" i="15" s="1"/>
  <c r="V685" i="14"/>
  <c r="W439" i="15" s="1"/>
  <c r="U685" i="14"/>
  <c r="V439" i="15" s="1"/>
  <c r="T685" i="14"/>
  <c r="U439" i="15" s="1"/>
  <c r="S685" i="14"/>
  <c r="T439" i="15" s="1"/>
  <c r="R685" i="14"/>
  <c r="S439" i="15" s="1"/>
  <c r="Q685" i="14"/>
  <c r="R439" i="15" s="1"/>
  <c r="P685" i="14"/>
  <c r="Q439" i="15" s="1"/>
  <c r="O685" i="14"/>
  <c r="P439" i="15" s="1"/>
  <c r="N685" i="14"/>
  <c r="O439" i="15" s="1"/>
  <c r="M685" i="14"/>
  <c r="N439" i="15" s="1"/>
  <c r="L685" i="14"/>
  <c r="M439" i="15" s="1"/>
  <c r="K685" i="14"/>
  <c r="L439" i="15" s="1"/>
  <c r="J685" i="14"/>
  <c r="K439" i="15" s="1"/>
  <c r="I685" i="14"/>
  <c r="J439" i="15" s="1"/>
  <c r="H685" i="14"/>
  <c r="I439" i="15" s="1"/>
  <c r="G685" i="14"/>
  <c r="H439" i="15" s="1"/>
  <c r="F685" i="14"/>
  <c r="G439" i="15" s="1"/>
  <c r="E685" i="14"/>
  <c r="F439" i="15" s="1"/>
  <c r="AP684" i="14"/>
  <c r="AQ418" i="15" s="1"/>
  <c r="AO684" i="14"/>
  <c r="AP418" i="15" s="1"/>
  <c r="AN684" i="14"/>
  <c r="AO418" i="15" s="1"/>
  <c r="AM684" i="14"/>
  <c r="AN418" i="15" s="1"/>
  <c r="AL684" i="14"/>
  <c r="AM418" i="15" s="1"/>
  <c r="AK684" i="14"/>
  <c r="AL418" i="15" s="1"/>
  <c r="AJ684" i="14"/>
  <c r="AK418" i="15" s="1"/>
  <c r="AI684" i="14"/>
  <c r="AJ418" i="15" s="1"/>
  <c r="AH684" i="14"/>
  <c r="AI418" i="15" s="1"/>
  <c r="AG684" i="14"/>
  <c r="AH418" i="15" s="1"/>
  <c r="AF684" i="14"/>
  <c r="AG418" i="15" s="1"/>
  <c r="AE684" i="14"/>
  <c r="AF418" i="15" s="1"/>
  <c r="AD684" i="14"/>
  <c r="AE418" i="15" s="1"/>
  <c r="AC684" i="14"/>
  <c r="AD418" i="15" s="1"/>
  <c r="AB684" i="14"/>
  <c r="AC418" i="15" s="1"/>
  <c r="AA684" i="14"/>
  <c r="AB418" i="15" s="1"/>
  <c r="Z684" i="14"/>
  <c r="AA418" i="15" s="1"/>
  <c r="Y684" i="14"/>
  <c r="Z418" i="15" s="1"/>
  <c r="X684" i="14"/>
  <c r="Y418" i="15" s="1"/>
  <c r="W684" i="14"/>
  <c r="X418" i="15" s="1"/>
  <c r="V684" i="14"/>
  <c r="W418" i="15" s="1"/>
  <c r="U684" i="14"/>
  <c r="V418" i="15" s="1"/>
  <c r="T684" i="14"/>
  <c r="U418" i="15" s="1"/>
  <c r="S684" i="14"/>
  <c r="T418" i="15" s="1"/>
  <c r="R684" i="14"/>
  <c r="S418" i="15" s="1"/>
  <c r="Q684" i="14"/>
  <c r="R418" i="15" s="1"/>
  <c r="P684" i="14"/>
  <c r="Q418" i="15" s="1"/>
  <c r="O684" i="14"/>
  <c r="P418" i="15" s="1"/>
  <c r="N684" i="14"/>
  <c r="O418" i="15" s="1"/>
  <c r="M684" i="14"/>
  <c r="N418" i="15" s="1"/>
  <c r="L684" i="14"/>
  <c r="M418" i="15" s="1"/>
  <c r="K684" i="14"/>
  <c r="L418" i="15" s="1"/>
  <c r="J684" i="14"/>
  <c r="K418" i="15" s="1"/>
  <c r="I684" i="14"/>
  <c r="J418" i="15" s="1"/>
  <c r="H684" i="14"/>
  <c r="I418" i="15" s="1"/>
  <c r="G684" i="14"/>
  <c r="H418" i="15" s="1"/>
  <c r="F684" i="14"/>
  <c r="G418" i="15" s="1"/>
  <c r="E684" i="14"/>
  <c r="F418" i="15" s="1"/>
  <c r="AP683" i="14"/>
  <c r="AQ397" i="15" s="1"/>
  <c r="AO683" i="14"/>
  <c r="AP397" i="15" s="1"/>
  <c r="AN683" i="14"/>
  <c r="AO397" i="15" s="1"/>
  <c r="AM683" i="14"/>
  <c r="AN397" i="15" s="1"/>
  <c r="AL683" i="14"/>
  <c r="AM397" i="15" s="1"/>
  <c r="AK683" i="14"/>
  <c r="AL397" i="15" s="1"/>
  <c r="AJ683" i="14"/>
  <c r="AK397" i="15" s="1"/>
  <c r="AI683" i="14"/>
  <c r="AJ397" i="15" s="1"/>
  <c r="AH683" i="14"/>
  <c r="AI397" i="15" s="1"/>
  <c r="AG683" i="14"/>
  <c r="AH397" i="15" s="1"/>
  <c r="AF683" i="14"/>
  <c r="AG397" i="15" s="1"/>
  <c r="AE683" i="14"/>
  <c r="AF397" i="15" s="1"/>
  <c r="AD683" i="14"/>
  <c r="AE397" i="15" s="1"/>
  <c r="AC683" i="14"/>
  <c r="AD397" i="15" s="1"/>
  <c r="AB683" i="14"/>
  <c r="AC397" i="15" s="1"/>
  <c r="AA683" i="14"/>
  <c r="AB397" i="15" s="1"/>
  <c r="Z683" i="14"/>
  <c r="AA397" i="15" s="1"/>
  <c r="Y683" i="14"/>
  <c r="Z397" i="15" s="1"/>
  <c r="X683" i="14"/>
  <c r="Y397" i="15" s="1"/>
  <c r="W683" i="14"/>
  <c r="X397" i="15" s="1"/>
  <c r="V683" i="14"/>
  <c r="W397" i="15" s="1"/>
  <c r="U683" i="14"/>
  <c r="V397" i="15" s="1"/>
  <c r="T683" i="14"/>
  <c r="U397" i="15" s="1"/>
  <c r="S683" i="14"/>
  <c r="T397" i="15" s="1"/>
  <c r="R683" i="14"/>
  <c r="S397" i="15" s="1"/>
  <c r="Q683" i="14"/>
  <c r="R397" i="15" s="1"/>
  <c r="P683" i="14"/>
  <c r="Q397" i="15" s="1"/>
  <c r="O683" i="14"/>
  <c r="P397" i="15" s="1"/>
  <c r="N683" i="14"/>
  <c r="O397" i="15" s="1"/>
  <c r="M683" i="14"/>
  <c r="N397" i="15" s="1"/>
  <c r="L683" i="14"/>
  <c r="M397" i="15" s="1"/>
  <c r="K683" i="14"/>
  <c r="L397" i="15" s="1"/>
  <c r="J683" i="14"/>
  <c r="K397" i="15" s="1"/>
  <c r="I683" i="14"/>
  <c r="J397" i="15" s="1"/>
  <c r="H683" i="14"/>
  <c r="I397" i="15" s="1"/>
  <c r="G683" i="14"/>
  <c r="H397" i="15" s="1"/>
  <c r="F683" i="14"/>
  <c r="G397" i="15" s="1"/>
  <c r="E683" i="14"/>
  <c r="F397" i="15" s="1"/>
  <c r="AP682" i="14"/>
  <c r="AQ376" i="15" s="1"/>
  <c r="AO682" i="14"/>
  <c r="AP376" i="15" s="1"/>
  <c r="AN682" i="14"/>
  <c r="AO376" i="15" s="1"/>
  <c r="AM682" i="14"/>
  <c r="AN376" i="15" s="1"/>
  <c r="AL682" i="14"/>
  <c r="AM376" i="15" s="1"/>
  <c r="AK682" i="14"/>
  <c r="AL376" i="15" s="1"/>
  <c r="AJ682" i="14"/>
  <c r="AK376" i="15" s="1"/>
  <c r="AI682" i="14"/>
  <c r="AJ376" i="15" s="1"/>
  <c r="AH682" i="14"/>
  <c r="AI376" i="15" s="1"/>
  <c r="AG682" i="14"/>
  <c r="AH376" i="15" s="1"/>
  <c r="AF682" i="14"/>
  <c r="AG376" i="15" s="1"/>
  <c r="AE682" i="14"/>
  <c r="AF376" i="15" s="1"/>
  <c r="AD682" i="14"/>
  <c r="AE376" i="15" s="1"/>
  <c r="AC682" i="14"/>
  <c r="AD376" i="15" s="1"/>
  <c r="AB682" i="14"/>
  <c r="AC376" i="15" s="1"/>
  <c r="AA682" i="14"/>
  <c r="AB376" i="15" s="1"/>
  <c r="Z682" i="14"/>
  <c r="AA376" i="15" s="1"/>
  <c r="Y682" i="14"/>
  <c r="Z376" i="15" s="1"/>
  <c r="X682" i="14"/>
  <c r="Y376" i="15" s="1"/>
  <c r="W682" i="14"/>
  <c r="X376" i="15" s="1"/>
  <c r="V682" i="14"/>
  <c r="W376" i="15" s="1"/>
  <c r="U682" i="14"/>
  <c r="V376" i="15" s="1"/>
  <c r="T682" i="14"/>
  <c r="U376" i="15" s="1"/>
  <c r="S682" i="14"/>
  <c r="T376" i="15" s="1"/>
  <c r="R682" i="14"/>
  <c r="S376" i="15" s="1"/>
  <c r="Q682" i="14"/>
  <c r="R376" i="15" s="1"/>
  <c r="P682" i="14"/>
  <c r="Q376" i="15" s="1"/>
  <c r="O682" i="14"/>
  <c r="P376" i="15" s="1"/>
  <c r="N682" i="14"/>
  <c r="O376" i="15" s="1"/>
  <c r="M682" i="14"/>
  <c r="N376" i="15" s="1"/>
  <c r="L682" i="14"/>
  <c r="M376" i="15" s="1"/>
  <c r="K682" i="14"/>
  <c r="L376" i="15" s="1"/>
  <c r="J682" i="14"/>
  <c r="K376" i="15" s="1"/>
  <c r="I682" i="14"/>
  <c r="J376" i="15" s="1"/>
  <c r="H682" i="14"/>
  <c r="I376" i="15" s="1"/>
  <c r="G682" i="14"/>
  <c r="H376" i="15" s="1"/>
  <c r="F682" i="14"/>
  <c r="G376" i="15" s="1"/>
  <c r="E682" i="14"/>
  <c r="F376" i="15" s="1"/>
  <c r="AP681" i="14"/>
  <c r="AQ355" i="15" s="1"/>
  <c r="AO681" i="14"/>
  <c r="AP355" i="15" s="1"/>
  <c r="AN681" i="14"/>
  <c r="AO355" i="15" s="1"/>
  <c r="AM681" i="14"/>
  <c r="AN355" i="15" s="1"/>
  <c r="AL681" i="14"/>
  <c r="AM355" i="15" s="1"/>
  <c r="AK681" i="14"/>
  <c r="AL355" i="15" s="1"/>
  <c r="AJ681" i="14"/>
  <c r="AK355" i="15" s="1"/>
  <c r="AI681" i="14"/>
  <c r="AJ355" i="15" s="1"/>
  <c r="AH681" i="14"/>
  <c r="AI355" i="15" s="1"/>
  <c r="AG681" i="14"/>
  <c r="AH355" i="15" s="1"/>
  <c r="AF681" i="14"/>
  <c r="AG355" i="15" s="1"/>
  <c r="AE681" i="14"/>
  <c r="AF355" i="15" s="1"/>
  <c r="AD681" i="14"/>
  <c r="AE355" i="15" s="1"/>
  <c r="AC681" i="14"/>
  <c r="AD355" i="15" s="1"/>
  <c r="AB681" i="14"/>
  <c r="AC355" i="15" s="1"/>
  <c r="AA681" i="14"/>
  <c r="AB355" i="15" s="1"/>
  <c r="Z681" i="14"/>
  <c r="AA355" i="15" s="1"/>
  <c r="Y681" i="14"/>
  <c r="Z355" i="15" s="1"/>
  <c r="X681" i="14"/>
  <c r="Y355" i="15" s="1"/>
  <c r="W681" i="14"/>
  <c r="X355" i="15" s="1"/>
  <c r="V681" i="14"/>
  <c r="W355" i="15" s="1"/>
  <c r="U681" i="14"/>
  <c r="V355" i="15" s="1"/>
  <c r="T681" i="14"/>
  <c r="U355" i="15" s="1"/>
  <c r="S681" i="14"/>
  <c r="T355" i="15" s="1"/>
  <c r="R681" i="14"/>
  <c r="S355" i="15" s="1"/>
  <c r="Q681" i="14"/>
  <c r="R355" i="15" s="1"/>
  <c r="P681" i="14"/>
  <c r="Q355" i="15" s="1"/>
  <c r="O681" i="14"/>
  <c r="P355" i="15" s="1"/>
  <c r="N681" i="14"/>
  <c r="O355" i="15" s="1"/>
  <c r="M681" i="14"/>
  <c r="N355" i="15" s="1"/>
  <c r="L681" i="14"/>
  <c r="M355" i="15" s="1"/>
  <c r="K681" i="14"/>
  <c r="L355" i="15" s="1"/>
  <c r="J681" i="14"/>
  <c r="K355" i="15" s="1"/>
  <c r="I681" i="14"/>
  <c r="J355" i="15" s="1"/>
  <c r="H681" i="14"/>
  <c r="I355" i="15" s="1"/>
  <c r="G681" i="14"/>
  <c r="H355" i="15" s="1"/>
  <c r="F681" i="14"/>
  <c r="G355" i="15" s="1"/>
  <c r="E681" i="14"/>
  <c r="F355" i="15" s="1"/>
  <c r="AP680" i="14"/>
  <c r="AQ334" i="15" s="1"/>
  <c r="AO680" i="14"/>
  <c r="AP334" i="15" s="1"/>
  <c r="AN680" i="14"/>
  <c r="AO334" i="15" s="1"/>
  <c r="AM680" i="14"/>
  <c r="AN334" i="15" s="1"/>
  <c r="AL680" i="14"/>
  <c r="AM334" i="15" s="1"/>
  <c r="AK680" i="14"/>
  <c r="AL334" i="15" s="1"/>
  <c r="AJ680" i="14"/>
  <c r="AK334" i="15" s="1"/>
  <c r="AI680" i="14"/>
  <c r="AJ334" i="15" s="1"/>
  <c r="AH680" i="14"/>
  <c r="AI334" i="15" s="1"/>
  <c r="AG680" i="14"/>
  <c r="AH334" i="15" s="1"/>
  <c r="AF680" i="14"/>
  <c r="AG334" i="15" s="1"/>
  <c r="AE680" i="14"/>
  <c r="AF334" i="15" s="1"/>
  <c r="AD680" i="14"/>
  <c r="AE334" i="15" s="1"/>
  <c r="AC680" i="14"/>
  <c r="AD334" i="15" s="1"/>
  <c r="AB680" i="14"/>
  <c r="AC334" i="15" s="1"/>
  <c r="AA680" i="14"/>
  <c r="AB334" i="15" s="1"/>
  <c r="Z680" i="14"/>
  <c r="AA334" i="15" s="1"/>
  <c r="Y680" i="14"/>
  <c r="Z334" i="15" s="1"/>
  <c r="X680" i="14"/>
  <c r="Y334" i="15" s="1"/>
  <c r="W680" i="14"/>
  <c r="X334" i="15" s="1"/>
  <c r="V680" i="14"/>
  <c r="W334" i="15" s="1"/>
  <c r="U680" i="14"/>
  <c r="V334" i="15" s="1"/>
  <c r="T680" i="14"/>
  <c r="U334" i="15" s="1"/>
  <c r="S680" i="14"/>
  <c r="T334" i="15" s="1"/>
  <c r="R680" i="14"/>
  <c r="S334" i="15" s="1"/>
  <c r="Q680" i="14"/>
  <c r="R334" i="15" s="1"/>
  <c r="P680" i="14"/>
  <c r="Q334" i="15" s="1"/>
  <c r="O680" i="14"/>
  <c r="P334" i="15" s="1"/>
  <c r="N680" i="14"/>
  <c r="O334" i="15" s="1"/>
  <c r="M680" i="14"/>
  <c r="N334" i="15" s="1"/>
  <c r="L680" i="14"/>
  <c r="M334" i="15" s="1"/>
  <c r="K680" i="14"/>
  <c r="L334" i="15" s="1"/>
  <c r="J680" i="14"/>
  <c r="K334" i="15" s="1"/>
  <c r="I680" i="14"/>
  <c r="J334" i="15" s="1"/>
  <c r="H680" i="14"/>
  <c r="I334" i="15" s="1"/>
  <c r="G680" i="14"/>
  <c r="H334" i="15" s="1"/>
  <c r="F680" i="14"/>
  <c r="G334" i="15" s="1"/>
  <c r="E680" i="14"/>
  <c r="F334" i="15" s="1"/>
  <c r="AP679" i="14"/>
  <c r="AQ313" i="15" s="1"/>
  <c r="AO679" i="14"/>
  <c r="AP313" i="15" s="1"/>
  <c r="AN679" i="14"/>
  <c r="AO313" i="15" s="1"/>
  <c r="AM679" i="14"/>
  <c r="AN313" i="15" s="1"/>
  <c r="AL679" i="14"/>
  <c r="AM313" i="15" s="1"/>
  <c r="AK679" i="14"/>
  <c r="AL313" i="15" s="1"/>
  <c r="AJ679" i="14"/>
  <c r="AK313" i="15" s="1"/>
  <c r="AI679" i="14"/>
  <c r="AJ313" i="15" s="1"/>
  <c r="AH679" i="14"/>
  <c r="AI313" i="15" s="1"/>
  <c r="AG679" i="14"/>
  <c r="AH313" i="15" s="1"/>
  <c r="AF679" i="14"/>
  <c r="AG313" i="15" s="1"/>
  <c r="AE679" i="14"/>
  <c r="AF313" i="15" s="1"/>
  <c r="AD679" i="14"/>
  <c r="AE313" i="15" s="1"/>
  <c r="AC679" i="14"/>
  <c r="AD313" i="15" s="1"/>
  <c r="AB679" i="14"/>
  <c r="AC313" i="15" s="1"/>
  <c r="AA679" i="14"/>
  <c r="AB313" i="15" s="1"/>
  <c r="Z679" i="14"/>
  <c r="AA313" i="15" s="1"/>
  <c r="Y679" i="14"/>
  <c r="Z313" i="15" s="1"/>
  <c r="X679" i="14"/>
  <c r="Y313" i="15" s="1"/>
  <c r="W679" i="14"/>
  <c r="X313" i="15" s="1"/>
  <c r="V679" i="14"/>
  <c r="W313" i="15" s="1"/>
  <c r="U679" i="14"/>
  <c r="V313" i="15" s="1"/>
  <c r="T679" i="14"/>
  <c r="U313" i="15" s="1"/>
  <c r="S679" i="14"/>
  <c r="T313" i="15" s="1"/>
  <c r="R679" i="14"/>
  <c r="S313" i="15" s="1"/>
  <c r="Q679" i="14"/>
  <c r="R313" i="15" s="1"/>
  <c r="P679" i="14"/>
  <c r="Q313" i="15" s="1"/>
  <c r="O679" i="14"/>
  <c r="P313" i="15" s="1"/>
  <c r="N679" i="14"/>
  <c r="O313" i="15" s="1"/>
  <c r="M679" i="14"/>
  <c r="N313" i="15" s="1"/>
  <c r="L679" i="14"/>
  <c r="M313" i="15" s="1"/>
  <c r="K679" i="14"/>
  <c r="L313" i="15" s="1"/>
  <c r="J679" i="14"/>
  <c r="K313" i="15" s="1"/>
  <c r="I679" i="14"/>
  <c r="J313" i="15" s="1"/>
  <c r="H679" i="14"/>
  <c r="I313" i="15" s="1"/>
  <c r="G679" i="14"/>
  <c r="H313" i="15" s="1"/>
  <c r="F679" i="14"/>
  <c r="G313" i="15" s="1"/>
  <c r="E679" i="14"/>
  <c r="F313" i="15" s="1"/>
  <c r="AP678" i="14"/>
  <c r="AQ292" i="15" s="1"/>
  <c r="AO678" i="14"/>
  <c r="AP292" i="15" s="1"/>
  <c r="AN678" i="14"/>
  <c r="AO292" i="15" s="1"/>
  <c r="AM678" i="14"/>
  <c r="AN292" i="15" s="1"/>
  <c r="AL678" i="14"/>
  <c r="AM292" i="15" s="1"/>
  <c r="AK678" i="14"/>
  <c r="AL292" i="15" s="1"/>
  <c r="AJ678" i="14"/>
  <c r="AK292" i="15" s="1"/>
  <c r="AI678" i="14"/>
  <c r="AJ292" i="15" s="1"/>
  <c r="AH678" i="14"/>
  <c r="AI292" i="15" s="1"/>
  <c r="AG678" i="14"/>
  <c r="AH292" i="15" s="1"/>
  <c r="AF678" i="14"/>
  <c r="AG292" i="15" s="1"/>
  <c r="AE678" i="14"/>
  <c r="AF292" i="15" s="1"/>
  <c r="AD678" i="14"/>
  <c r="AE292" i="15" s="1"/>
  <c r="AC678" i="14"/>
  <c r="AD292" i="15" s="1"/>
  <c r="AB678" i="14"/>
  <c r="AC292" i="15" s="1"/>
  <c r="AA678" i="14"/>
  <c r="AB292" i="15" s="1"/>
  <c r="Z678" i="14"/>
  <c r="AA292" i="15" s="1"/>
  <c r="Y678" i="14"/>
  <c r="Z292" i="15" s="1"/>
  <c r="X678" i="14"/>
  <c r="Y292" i="15" s="1"/>
  <c r="W678" i="14"/>
  <c r="X292" i="15" s="1"/>
  <c r="V678" i="14"/>
  <c r="W292" i="15" s="1"/>
  <c r="U678" i="14"/>
  <c r="V292" i="15" s="1"/>
  <c r="T678" i="14"/>
  <c r="U292" i="15" s="1"/>
  <c r="S678" i="14"/>
  <c r="T292" i="15" s="1"/>
  <c r="R678" i="14"/>
  <c r="S292" i="15" s="1"/>
  <c r="Q678" i="14"/>
  <c r="R292" i="15" s="1"/>
  <c r="P678" i="14"/>
  <c r="Q292" i="15" s="1"/>
  <c r="O678" i="14"/>
  <c r="P292" i="15" s="1"/>
  <c r="N678" i="14"/>
  <c r="O292" i="15" s="1"/>
  <c r="M678" i="14"/>
  <c r="N292" i="15" s="1"/>
  <c r="L678" i="14"/>
  <c r="M292" i="15" s="1"/>
  <c r="K678" i="14"/>
  <c r="L292" i="15" s="1"/>
  <c r="J678" i="14"/>
  <c r="K292" i="15" s="1"/>
  <c r="I678" i="14"/>
  <c r="J292" i="15" s="1"/>
  <c r="H678" i="14"/>
  <c r="I292" i="15" s="1"/>
  <c r="G678" i="14"/>
  <c r="H292" i="15" s="1"/>
  <c r="F678" i="14"/>
  <c r="G292" i="15" s="1"/>
  <c r="E678" i="14"/>
  <c r="F292" i="15" s="1"/>
  <c r="AP677" i="14"/>
  <c r="AQ271" i="15" s="1"/>
  <c r="AO677" i="14"/>
  <c r="AP271" i="15" s="1"/>
  <c r="AN677" i="14"/>
  <c r="AO271" i="15" s="1"/>
  <c r="AM677" i="14"/>
  <c r="AN271" i="15" s="1"/>
  <c r="AL677" i="14"/>
  <c r="AM271" i="15" s="1"/>
  <c r="AK677" i="14"/>
  <c r="AL271" i="15" s="1"/>
  <c r="AJ677" i="14"/>
  <c r="AK271" i="15" s="1"/>
  <c r="AI677" i="14"/>
  <c r="AJ271" i="15" s="1"/>
  <c r="AH677" i="14"/>
  <c r="AI271" i="15" s="1"/>
  <c r="AG677" i="14"/>
  <c r="AH271" i="15" s="1"/>
  <c r="AF677" i="14"/>
  <c r="AG271" i="15" s="1"/>
  <c r="AE677" i="14"/>
  <c r="AF271" i="15" s="1"/>
  <c r="AD677" i="14"/>
  <c r="AE271" i="15" s="1"/>
  <c r="AC677" i="14"/>
  <c r="AD271" i="15" s="1"/>
  <c r="AB677" i="14"/>
  <c r="AC271" i="15" s="1"/>
  <c r="AA677" i="14"/>
  <c r="AB271" i="15" s="1"/>
  <c r="Z677" i="14"/>
  <c r="AA271" i="15" s="1"/>
  <c r="Y677" i="14"/>
  <c r="Z271" i="15" s="1"/>
  <c r="X677" i="14"/>
  <c r="Y271" i="15" s="1"/>
  <c r="W677" i="14"/>
  <c r="X271" i="15" s="1"/>
  <c r="V677" i="14"/>
  <c r="W271" i="15" s="1"/>
  <c r="U677" i="14"/>
  <c r="V271" i="15" s="1"/>
  <c r="T677" i="14"/>
  <c r="U271" i="15" s="1"/>
  <c r="S677" i="14"/>
  <c r="T271" i="15" s="1"/>
  <c r="R677" i="14"/>
  <c r="S271" i="15" s="1"/>
  <c r="Q677" i="14"/>
  <c r="R271" i="15" s="1"/>
  <c r="P677" i="14"/>
  <c r="Q271" i="15" s="1"/>
  <c r="O677" i="14"/>
  <c r="P271" i="15" s="1"/>
  <c r="N677" i="14"/>
  <c r="O271" i="15" s="1"/>
  <c r="M677" i="14"/>
  <c r="N271" i="15" s="1"/>
  <c r="L677" i="14"/>
  <c r="M271" i="15" s="1"/>
  <c r="K677" i="14"/>
  <c r="L271" i="15" s="1"/>
  <c r="J677" i="14"/>
  <c r="K271" i="15" s="1"/>
  <c r="I677" i="14"/>
  <c r="J271" i="15" s="1"/>
  <c r="H677" i="14"/>
  <c r="I271" i="15" s="1"/>
  <c r="G677" i="14"/>
  <c r="H271" i="15" s="1"/>
  <c r="F677" i="14"/>
  <c r="G271" i="15" s="1"/>
  <c r="E677" i="14"/>
  <c r="F271" i="15" s="1"/>
  <c r="AP718" i="14"/>
  <c r="AO718" i="14"/>
  <c r="AN718" i="14"/>
  <c r="AM718" i="14"/>
  <c r="AL718" i="14"/>
  <c r="AK718" i="14"/>
  <c r="AJ718" i="14"/>
  <c r="AI718" i="14"/>
  <c r="AH718" i="14"/>
  <c r="AG718" i="14"/>
  <c r="AF718" i="14"/>
  <c r="AE718" i="14"/>
  <c r="AD718" i="14"/>
  <c r="AC718" i="14"/>
  <c r="AB718" i="14"/>
  <c r="AA718" i="14"/>
  <c r="Z718" i="14"/>
  <c r="Y718" i="14"/>
  <c r="X718" i="14"/>
  <c r="W718" i="14"/>
  <c r="V718" i="14"/>
  <c r="U718" i="14"/>
  <c r="T718" i="14"/>
  <c r="S718" i="14"/>
  <c r="R718" i="14"/>
  <c r="Q718" i="14"/>
  <c r="P718" i="14"/>
  <c r="O718" i="14"/>
  <c r="N718" i="14"/>
  <c r="M718" i="14"/>
  <c r="L718" i="14"/>
  <c r="K718" i="14"/>
  <c r="J718" i="14"/>
  <c r="I718" i="14"/>
  <c r="H718" i="14"/>
  <c r="G718" i="14"/>
  <c r="F718" i="14"/>
  <c r="E718" i="14"/>
  <c r="AP676" i="14"/>
  <c r="AQ250" i="15" s="1"/>
  <c r="AO676" i="14"/>
  <c r="AP250" i="15" s="1"/>
  <c r="AN676" i="14"/>
  <c r="AO250" i="15" s="1"/>
  <c r="AM676" i="14"/>
  <c r="AN250" i="15" s="1"/>
  <c r="AL676" i="14"/>
  <c r="AM250" i="15" s="1"/>
  <c r="AK676" i="14"/>
  <c r="AL250" i="15" s="1"/>
  <c r="AJ676" i="14"/>
  <c r="AK250" i="15" s="1"/>
  <c r="AI676" i="14"/>
  <c r="AJ250" i="15" s="1"/>
  <c r="AH676" i="14"/>
  <c r="AI250" i="15" s="1"/>
  <c r="AG676" i="14"/>
  <c r="AH250" i="15" s="1"/>
  <c r="AF676" i="14"/>
  <c r="AG250" i="15" s="1"/>
  <c r="AE676" i="14"/>
  <c r="AF250" i="15" s="1"/>
  <c r="AD676" i="14"/>
  <c r="AE250" i="15" s="1"/>
  <c r="AC676" i="14"/>
  <c r="AD250" i="15" s="1"/>
  <c r="AB676" i="14"/>
  <c r="AC250" i="15" s="1"/>
  <c r="AA676" i="14"/>
  <c r="AB250" i="15" s="1"/>
  <c r="Z676" i="14"/>
  <c r="AA250" i="15" s="1"/>
  <c r="Y676" i="14"/>
  <c r="Z250" i="15" s="1"/>
  <c r="X676" i="14"/>
  <c r="Y250" i="15" s="1"/>
  <c r="W676" i="14"/>
  <c r="X250" i="15" s="1"/>
  <c r="V676" i="14"/>
  <c r="W250" i="15" s="1"/>
  <c r="U676" i="14"/>
  <c r="V250" i="15" s="1"/>
  <c r="T676" i="14"/>
  <c r="U250" i="15" s="1"/>
  <c r="S676" i="14"/>
  <c r="T250" i="15" s="1"/>
  <c r="R676" i="14"/>
  <c r="S250" i="15" s="1"/>
  <c r="Q676" i="14"/>
  <c r="R250" i="15" s="1"/>
  <c r="P676" i="14"/>
  <c r="Q250" i="15" s="1"/>
  <c r="O676" i="14"/>
  <c r="P250" i="15" s="1"/>
  <c r="N676" i="14"/>
  <c r="O250" i="15" s="1"/>
  <c r="M676" i="14"/>
  <c r="N250" i="15" s="1"/>
  <c r="L676" i="14"/>
  <c r="M250" i="15" s="1"/>
  <c r="K676" i="14"/>
  <c r="L250" i="15" s="1"/>
  <c r="J676" i="14"/>
  <c r="K250" i="15" s="1"/>
  <c r="I676" i="14"/>
  <c r="J250" i="15" s="1"/>
  <c r="H676" i="14"/>
  <c r="I250" i="15" s="1"/>
  <c r="G676" i="14"/>
  <c r="H250" i="15" s="1"/>
  <c r="F676" i="14"/>
  <c r="G250" i="15" s="1"/>
  <c r="E676" i="14"/>
  <c r="F250" i="15" s="1"/>
  <c r="AP675" i="14"/>
  <c r="AQ229" i="15" s="1"/>
  <c r="AO675" i="14"/>
  <c r="AP229" i="15" s="1"/>
  <c r="AN675" i="14"/>
  <c r="AO229" i="15" s="1"/>
  <c r="AM675" i="14"/>
  <c r="AN229" i="15" s="1"/>
  <c r="AL675" i="14"/>
  <c r="AM229" i="15" s="1"/>
  <c r="AK675" i="14"/>
  <c r="AL229" i="15" s="1"/>
  <c r="AJ675" i="14"/>
  <c r="AK229" i="15" s="1"/>
  <c r="AI675" i="14"/>
  <c r="AJ229" i="15" s="1"/>
  <c r="AH675" i="14"/>
  <c r="AI229" i="15" s="1"/>
  <c r="AG675" i="14"/>
  <c r="AH229" i="15" s="1"/>
  <c r="AF675" i="14"/>
  <c r="AG229" i="15" s="1"/>
  <c r="AE675" i="14"/>
  <c r="AF229" i="15" s="1"/>
  <c r="AD675" i="14"/>
  <c r="AE229" i="15" s="1"/>
  <c r="AC675" i="14"/>
  <c r="AD229" i="15" s="1"/>
  <c r="AB675" i="14"/>
  <c r="AC229" i="15" s="1"/>
  <c r="AA675" i="14"/>
  <c r="AB229" i="15" s="1"/>
  <c r="Z675" i="14"/>
  <c r="AA229" i="15" s="1"/>
  <c r="Y675" i="14"/>
  <c r="Z229" i="15" s="1"/>
  <c r="X675" i="14"/>
  <c r="Y229" i="15" s="1"/>
  <c r="W675" i="14"/>
  <c r="X229" i="15" s="1"/>
  <c r="V675" i="14"/>
  <c r="W229" i="15" s="1"/>
  <c r="U675" i="14"/>
  <c r="V229" i="15" s="1"/>
  <c r="T675" i="14"/>
  <c r="U229" i="15" s="1"/>
  <c r="S675" i="14"/>
  <c r="T229" i="15" s="1"/>
  <c r="R675" i="14"/>
  <c r="S229" i="15" s="1"/>
  <c r="Q675" i="14"/>
  <c r="R229" i="15" s="1"/>
  <c r="P675" i="14"/>
  <c r="Q229" i="15" s="1"/>
  <c r="O675" i="14"/>
  <c r="P229" i="15" s="1"/>
  <c r="N675" i="14"/>
  <c r="O229" i="15" s="1"/>
  <c r="M675" i="14"/>
  <c r="N229" i="15" s="1"/>
  <c r="L675" i="14"/>
  <c r="M229" i="15" s="1"/>
  <c r="K675" i="14"/>
  <c r="L229" i="15" s="1"/>
  <c r="J675" i="14"/>
  <c r="K229" i="15" s="1"/>
  <c r="I675" i="14"/>
  <c r="J229" i="15" s="1"/>
  <c r="H675" i="14"/>
  <c r="I229" i="15" s="1"/>
  <c r="G675" i="14"/>
  <c r="H229" i="15" s="1"/>
  <c r="F675" i="14"/>
  <c r="G229" i="15" s="1"/>
  <c r="E675" i="14"/>
  <c r="F229" i="15" s="1"/>
  <c r="AP673" i="14"/>
  <c r="AQ187" i="15" s="1"/>
  <c r="AO673" i="14"/>
  <c r="AP187" i="15" s="1"/>
  <c r="AN673" i="14"/>
  <c r="AO187" i="15" s="1"/>
  <c r="AM673" i="14"/>
  <c r="AN187" i="15" s="1"/>
  <c r="AL673" i="14"/>
  <c r="AM187" i="15" s="1"/>
  <c r="AK673" i="14"/>
  <c r="AL187" i="15" s="1"/>
  <c r="AJ673" i="14"/>
  <c r="AK187" i="15" s="1"/>
  <c r="AI673" i="14"/>
  <c r="AJ187" i="15" s="1"/>
  <c r="AH673" i="14"/>
  <c r="AI187" i="15" s="1"/>
  <c r="AG673" i="14"/>
  <c r="AH187" i="15" s="1"/>
  <c r="AF673" i="14"/>
  <c r="AG187" i="15" s="1"/>
  <c r="AE673" i="14"/>
  <c r="AF187" i="15" s="1"/>
  <c r="AD673" i="14"/>
  <c r="AE187" i="15" s="1"/>
  <c r="AC673" i="14"/>
  <c r="AD187" i="15" s="1"/>
  <c r="AB673" i="14"/>
  <c r="AC187" i="15" s="1"/>
  <c r="AA673" i="14"/>
  <c r="AB187" i="15" s="1"/>
  <c r="Z673" i="14"/>
  <c r="AA187" i="15" s="1"/>
  <c r="Y673" i="14"/>
  <c r="Z187" i="15" s="1"/>
  <c r="X673" i="14"/>
  <c r="Y187" i="15" s="1"/>
  <c r="W673" i="14"/>
  <c r="X187" i="15" s="1"/>
  <c r="V673" i="14"/>
  <c r="W187" i="15" s="1"/>
  <c r="U673" i="14"/>
  <c r="V187" i="15" s="1"/>
  <c r="T673" i="14"/>
  <c r="U187" i="15" s="1"/>
  <c r="S673" i="14"/>
  <c r="T187" i="15" s="1"/>
  <c r="R673" i="14"/>
  <c r="S187" i="15" s="1"/>
  <c r="Q673" i="14"/>
  <c r="R187" i="15" s="1"/>
  <c r="P673" i="14"/>
  <c r="Q187" i="15" s="1"/>
  <c r="O673" i="14"/>
  <c r="P187" i="15" s="1"/>
  <c r="N673" i="14"/>
  <c r="O187" i="15" s="1"/>
  <c r="M673" i="14"/>
  <c r="N187" i="15" s="1"/>
  <c r="L673" i="14"/>
  <c r="M187" i="15" s="1"/>
  <c r="K673" i="14"/>
  <c r="L187" i="15" s="1"/>
  <c r="J673" i="14"/>
  <c r="K187" i="15" s="1"/>
  <c r="I673" i="14"/>
  <c r="J187" i="15" s="1"/>
  <c r="H673" i="14"/>
  <c r="I187" i="15" s="1"/>
  <c r="G673" i="14"/>
  <c r="H187" i="15" s="1"/>
  <c r="F673" i="14"/>
  <c r="G187" i="15" s="1"/>
  <c r="E673" i="14"/>
  <c r="F187" i="15" s="1"/>
  <c r="AP674" i="14"/>
  <c r="AQ208" i="15" s="1"/>
  <c r="AO674" i="14"/>
  <c r="AP208" i="15" s="1"/>
  <c r="AN674" i="14"/>
  <c r="AO208" i="15" s="1"/>
  <c r="AM674" i="14"/>
  <c r="AN208" i="15" s="1"/>
  <c r="AL674" i="14"/>
  <c r="AM208" i="15" s="1"/>
  <c r="AK674" i="14"/>
  <c r="AL208" i="15" s="1"/>
  <c r="AJ674" i="14"/>
  <c r="AK208" i="15" s="1"/>
  <c r="AI674" i="14"/>
  <c r="AJ208" i="15" s="1"/>
  <c r="AH674" i="14"/>
  <c r="AI208" i="15" s="1"/>
  <c r="AG674" i="14"/>
  <c r="AH208" i="15" s="1"/>
  <c r="AF674" i="14"/>
  <c r="AG208" i="15" s="1"/>
  <c r="AE674" i="14"/>
  <c r="AF208" i="15" s="1"/>
  <c r="AD674" i="14"/>
  <c r="AE208" i="15" s="1"/>
  <c r="AC674" i="14"/>
  <c r="AD208" i="15" s="1"/>
  <c r="AB674" i="14"/>
  <c r="AC208" i="15" s="1"/>
  <c r="AA674" i="14"/>
  <c r="AB208" i="15" s="1"/>
  <c r="Z674" i="14"/>
  <c r="AA208" i="15" s="1"/>
  <c r="Y674" i="14"/>
  <c r="Z208" i="15" s="1"/>
  <c r="X674" i="14"/>
  <c r="Y208" i="15" s="1"/>
  <c r="W674" i="14"/>
  <c r="X208" i="15" s="1"/>
  <c r="V674" i="14"/>
  <c r="W208" i="15" s="1"/>
  <c r="U674" i="14"/>
  <c r="V208" i="15" s="1"/>
  <c r="T674" i="14"/>
  <c r="U208" i="15" s="1"/>
  <c r="S674" i="14"/>
  <c r="T208" i="15" s="1"/>
  <c r="R674" i="14"/>
  <c r="S208" i="15" s="1"/>
  <c r="Q674" i="14"/>
  <c r="R208" i="15" s="1"/>
  <c r="P674" i="14"/>
  <c r="Q208" i="15" s="1"/>
  <c r="O674" i="14"/>
  <c r="P208" i="15" s="1"/>
  <c r="N674" i="14"/>
  <c r="O208" i="15" s="1"/>
  <c r="M674" i="14"/>
  <c r="N208" i="15" s="1"/>
  <c r="L674" i="14"/>
  <c r="M208" i="15" s="1"/>
  <c r="K674" i="14"/>
  <c r="L208" i="15" s="1"/>
  <c r="J674" i="14"/>
  <c r="K208" i="15" s="1"/>
  <c r="I674" i="14"/>
  <c r="J208" i="15" s="1"/>
  <c r="H674" i="14"/>
  <c r="I208" i="15" s="1"/>
  <c r="G674" i="14"/>
  <c r="H208" i="15" s="1"/>
  <c r="F674" i="14"/>
  <c r="G208" i="15" s="1"/>
  <c r="E674" i="14"/>
  <c r="F208" i="15" s="1"/>
  <c r="AP672" i="14"/>
  <c r="AQ166" i="15" s="1"/>
  <c r="AO672" i="14"/>
  <c r="AP166" i="15" s="1"/>
  <c r="AN672" i="14"/>
  <c r="AO166" i="15" s="1"/>
  <c r="AM672" i="14"/>
  <c r="AN166" i="15" s="1"/>
  <c r="AL672" i="14"/>
  <c r="AM166" i="15" s="1"/>
  <c r="AK672" i="14"/>
  <c r="AL166" i="15" s="1"/>
  <c r="AJ672" i="14"/>
  <c r="AK166" i="15" s="1"/>
  <c r="AI672" i="14"/>
  <c r="AJ166" i="15" s="1"/>
  <c r="AH672" i="14"/>
  <c r="AI166" i="15" s="1"/>
  <c r="AG672" i="14"/>
  <c r="AH166" i="15" s="1"/>
  <c r="AF672" i="14"/>
  <c r="AG166" i="15" s="1"/>
  <c r="AE672" i="14"/>
  <c r="AF166" i="15" s="1"/>
  <c r="AD672" i="14"/>
  <c r="AE166" i="15" s="1"/>
  <c r="AC672" i="14"/>
  <c r="AD166" i="15" s="1"/>
  <c r="AB672" i="14"/>
  <c r="AC166" i="15" s="1"/>
  <c r="AA672" i="14"/>
  <c r="AB166" i="15" s="1"/>
  <c r="Z672" i="14"/>
  <c r="AA166" i="15" s="1"/>
  <c r="Y672" i="14"/>
  <c r="Z166" i="15" s="1"/>
  <c r="X672" i="14"/>
  <c r="Y166" i="15" s="1"/>
  <c r="W672" i="14"/>
  <c r="X166" i="15" s="1"/>
  <c r="V672" i="14"/>
  <c r="W166" i="15" s="1"/>
  <c r="U672" i="14"/>
  <c r="V166" i="15" s="1"/>
  <c r="T672" i="14"/>
  <c r="U166" i="15" s="1"/>
  <c r="S672" i="14"/>
  <c r="T166" i="15" s="1"/>
  <c r="R672" i="14"/>
  <c r="S166" i="15" s="1"/>
  <c r="Q672" i="14"/>
  <c r="R166" i="15" s="1"/>
  <c r="P672" i="14"/>
  <c r="Q166" i="15" s="1"/>
  <c r="O672" i="14"/>
  <c r="P166" i="15" s="1"/>
  <c r="N672" i="14"/>
  <c r="O166" i="15" s="1"/>
  <c r="M672" i="14"/>
  <c r="N166" i="15" s="1"/>
  <c r="L672" i="14"/>
  <c r="M166" i="15" s="1"/>
  <c r="K672" i="14"/>
  <c r="L166" i="15" s="1"/>
  <c r="J672" i="14"/>
  <c r="K166" i="15" s="1"/>
  <c r="I672" i="14"/>
  <c r="J166" i="15" s="1"/>
  <c r="H672" i="14"/>
  <c r="I166" i="15" s="1"/>
  <c r="G672" i="14"/>
  <c r="H166" i="15" s="1"/>
  <c r="F672" i="14"/>
  <c r="G166" i="15" s="1"/>
  <c r="E672" i="14"/>
  <c r="F166" i="15" s="1"/>
  <c r="AP671" i="14"/>
  <c r="AQ145" i="15" s="1"/>
  <c r="AO671" i="14"/>
  <c r="AP145" i="15" s="1"/>
  <c r="AN671" i="14"/>
  <c r="AO145" i="15" s="1"/>
  <c r="AM671" i="14"/>
  <c r="AN145" i="15" s="1"/>
  <c r="AL671" i="14"/>
  <c r="AM145" i="15" s="1"/>
  <c r="AK671" i="14"/>
  <c r="AL145" i="15" s="1"/>
  <c r="AJ671" i="14"/>
  <c r="AK145" i="15" s="1"/>
  <c r="AI671" i="14"/>
  <c r="AJ145" i="15" s="1"/>
  <c r="AH671" i="14"/>
  <c r="AI145" i="15" s="1"/>
  <c r="AG671" i="14"/>
  <c r="AH145" i="15" s="1"/>
  <c r="AF671" i="14"/>
  <c r="AG145" i="15" s="1"/>
  <c r="AE671" i="14"/>
  <c r="AF145" i="15" s="1"/>
  <c r="AD671" i="14"/>
  <c r="AE145" i="15" s="1"/>
  <c r="AC671" i="14"/>
  <c r="AD145" i="15" s="1"/>
  <c r="AB671" i="14"/>
  <c r="AC145" i="15" s="1"/>
  <c r="AA671" i="14"/>
  <c r="AB145" i="15" s="1"/>
  <c r="Z671" i="14"/>
  <c r="AA145" i="15" s="1"/>
  <c r="Y671" i="14"/>
  <c r="Z145" i="15" s="1"/>
  <c r="X671" i="14"/>
  <c r="Y145" i="15" s="1"/>
  <c r="W671" i="14"/>
  <c r="X145" i="15" s="1"/>
  <c r="V671" i="14"/>
  <c r="W145" i="15" s="1"/>
  <c r="U671" i="14"/>
  <c r="V145" i="15" s="1"/>
  <c r="T671" i="14"/>
  <c r="U145" i="15" s="1"/>
  <c r="S671" i="14"/>
  <c r="T145" i="15" s="1"/>
  <c r="R671" i="14"/>
  <c r="S145" i="15" s="1"/>
  <c r="Q671" i="14"/>
  <c r="R145" i="15" s="1"/>
  <c r="P671" i="14"/>
  <c r="Q145" i="15" s="1"/>
  <c r="O671" i="14"/>
  <c r="P145" i="15" s="1"/>
  <c r="N671" i="14"/>
  <c r="O145" i="15" s="1"/>
  <c r="M671" i="14"/>
  <c r="N145" i="15" s="1"/>
  <c r="L671" i="14"/>
  <c r="M145" i="15" s="1"/>
  <c r="K671" i="14"/>
  <c r="L145" i="15" s="1"/>
  <c r="J671" i="14"/>
  <c r="K145" i="15" s="1"/>
  <c r="I671" i="14"/>
  <c r="J145" i="15" s="1"/>
  <c r="H671" i="14"/>
  <c r="I145" i="15" s="1"/>
  <c r="G671" i="14"/>
  <c r="H145" i="15" s="1"/>
  <c r="F671" i="14"/>
  <c r="G145" i="15" s="1"/>
  <c r="E671" i="14"/>
  <c r="F145" i="15" s="1"/>
  <c r="AP670" i="14"/>
  <c r="AQ124" i="15" s="1"/>
  <c r="AO670" i="14"/>
  <c r="AP124" i="15" s="1"/>
  <c r="AN670" i="14"/>
  <c r="AO124" i="15" s="1"/>
  <c r="AM670" i="14"/>
  <c r="AN124" i="15" s="1"/>
  <c r="AL670" i="14"/>
  <c r="AM124" i="15" s="1"/>
  <c r="AK670" i="14"/>
  <c r="AL124" i="15" s="1"/>
  <c r="AJ670" i="14"/>
  <c r="AK124" i="15" s="1"/>
  <c r="AI670" i="14"/>
  <c r="AJ124" i="15" s="1"/>
  <c r="AH670" i="14"/>
  <c r="AI124" i="15" s="1"/>
  <c r="AG670" i="14"/>
  <c r="AH124" i="15" s="1"/>
  <c r="AF670" i="14"/>
  <c r="AG124" i="15" s="1"/>
  <c r="AE670" i="14"/>
  <c r="AF124" i="15" s="1"/>
  <c r="AD670" i="14"/>
  <c r="AE124" i="15" s="1"/>
  <c r="AC670" i="14"/>
  <c r="AD124" i="15" s="1"/>
  <c r="AB670" i="14"/>
  <c r="AC124" i="15" s="1"/>
  <c r="AA670" i="14"/>
  <c r="AB124" i="15" s="1"/>
  <c r="Z670" i="14"/>
  <c r="AA124" i="15" s="1"/>
  <c r="Y670" i="14"/>
  <c r="Z124" i="15" s="1"/>
  <c r="X670" i="14"/>
  <c r="Y124" i="15" s="1"/>
  <c r="W670" i="14"/>
  <c r="X124" i="15" s="1"/>
  <c r="V670" i="14"/>
  <c r="W124" i="15" s="1"/>
  <c r="U670" i="14"/>
  <c r="V124" i="15" s="1"/>
  <c r="T670" i="14"/>
  <c r="U124" i="15" s="1"/>
  <c r="S670" i="14"/>
  <c r="T124" i="15" s="1"/>
  <c r="R670" i="14"/>
  <c r="S124" i="15" s="1"/>
  <c r="Q670" i="14"/>
  <c r="R124" i="15" s="1"/>
  <c r="P670" i="14"/>
  <c r="Q124" i="15" s="1"/>
  <c r="O670" i="14"/>
  <c r="P124" i="15" s="1"/>
  <c r="N670" i="14"/>
  <c r="O124" i="15" s="1"/>
  <c r="M670" i="14"/>
  <c r="N124" i="15" s="1"/>
  <c r="L670" i="14"/>
  <c r="M124" i="15" s="1"/>
  <c r="K670" i="14"/>
  <c r="L124" i="15" s="1"/>
  <c r="J670" i="14"/>
  <c r="K124" i="15" s="1"/>
  <c r="I670" i="14"/>
  <c r="J124" i="15" s="1"/>
  <c r="H670" i="14"/>
  <c r="I124" i="15" s="1"/>
  <c r="G670" i="14"/>
  <c r="H124" i="15" s="1"/>
  <c r="F670" i="14"/>
  <c r="G124" i="15" s="1"/>
  <c r="E670" i="14"/>
  <c r="F124" i="15" s="1"/>
  <c r="AP669" i="14"/>
  <c r="AQ103" i="15" s="1"/>
  <c r="AO669" i="14"/>
  <c r="AP103" i="15" s="1"/>
  <c r="AN669" i="14"/>
  <c r="AO103" i="15" s="1"/>
  <c r="AM669" i="14"/>
  <c r="AN103" i="15" s="1"/>
  <c r="AL669" i="14"/>
  <c r="AM103" i="15" s="1"/>
  <c r="AK669" i="14"/>
  <c r="AL103" i="15" s="1"/>
  <c r="AJ669" i="14"/>
  <c r="AK103" i="15" s="1"/>
  <c r="AI669" i="14"/>
  <c r="AJ103" i="15" s="1"/>
  <c r="AH669" i="14"/>
  <c r="AI103" i="15" s="1"/>
  <c r="AG669" i="14"/>
  <c r="AH103" i="15" s="1"/>
  <c r="AF669" i="14"/>
  <c r="AG103" i="15" s="1"/>
  <c r="AE669" i="14"/>
  <c r="AF103" i="15" s="1"/>
  <c r="AD669" i="14"/>
  <c r="AE103" i="15" s="1"/>
  <c r="AC669" i="14"/>
  <c r="AD103" i="15" s="1"/>
  <c r="AB669" i="14"/>
  <c r="AC103" i="15" s="1"/>
  <c r="AA669" i="14"/>
  <c r="AB103" i="15" s="1"/>
  <c r="Z669" i="14"/>
  <c r="AA103" i="15" s="1"/>
  <c r="Y669" i="14"/>
  <c r="Z103" i="15" s="1"/>
  <c r="X669" i="14"/>
  <c r="Y103" i="15" s="1"/>
  <c r="W669" i="14"/>
  <c r="X103" i="15" s="1"/>
  <c r="V669" i="14"/>
  <c r="W103" i="15" s="1"/>
  <c r="U669" i="14"/>
  <c r="V103" i="15" s="1"/>
  <c r="T669" i="14"/>
  <c r="U103" i="15" s="1"/>
  <c r="S669" i="14"/>
  <c r="T103" i="15" s="1"/>
  <c r="R669" i="14"/>
  <c r="S103" i="15" s="1"/>
  <c r="Q669" i="14"/>
  <c r="R103" i="15" s="1"/>
  <c r="P669" i="14"/>
  <c r="Q103" i="15" s="1"/>
  <c r="O669" i="14"/>
  <c r="P103" i="15" s="1"/>
  <c r="N669" i="14"/>
  <c r="O103" i="15" s="1"/>
  <c r="M669" i="14"/>
  <c r="N103" i="15" s="1"/>
  <c r="L669" i="14"/>
  <c r="M103" i="15" s="1"/>
  <c r="K669" i="14"/>
  <c r="L103" i="15" s="1"/>
  <c r="J669" i="14"/>
  <c r="K103" i="15" s="1"/>
  <c r="I669" i="14"/>
  <c r="J103" i="15" s="1"/>
  <c r="H669" i="14"/>
  <c r="I103" i="15" s="1"/>
  <c r="G669" i="14"/>
  <c r="H103" i="15" s="1"/>
  <c r="F669" i="14"/>
  <c r="G103" i="15" s="1"/>
  <c r="E669" i="14"/>
  <c r="F103" i="15" s="1"/>
  <c r="AP668" i="14"/>
  <c r="AQ82" i="15" s="1"/>
  <c r="AO668" i="14"/>
  <c r="AP82" i="15" s="1"/>
  <c r="AN668" i="14"/>
  <c r="AO82" i="15" s="1"/>
  <c r="AM668" i="14"/>
  <c r="AN82" i="15" s="1"/>
  <c r="AL668" i="14"/>
  <c r="AM82" i="15" s="1"/>
  <c r="AK668" i="14"/>
  <c r="AL82" i="15" s="1"/>
  <c r="AJ668" i="14"/>
  <c r="AK82" i="15" s="1"/>
  <c r="AI668" i="14"/>
  <c r="AJ82" i="15" s="1"/>
  <c r="AH668" i="14"/>
  <c r="AI82" i="15" s="1"/>
  <c r="AG668" i="14"/>
  <c r="AH82" i="15" s="1"/>
  <c r="AF668" i="14"/>
  <c r="AG82" i="15" s="1"/>
  <c r="AE668" i="14"/>
  <c r="AF82" i="15" s="1"/>
  <c r="AD668" i="14"/>
  <c r="AE82" i="15" s="1"/>
  <c r="AC668" i="14"/>
  <c r="AD82" i="15" s="1"/>
  <c r="AB668" i="14"/>
  <c r="AC82" i="15" s="1"/>
  <c r="AA668" i="14"/>
  <c r="AB82" i="15" s="1"/>
  <c r="Z668" i="14"/>
  <c r="AA82" i="15" s="1"/>
  <c r="Y668" i="14"/>
  <c r="Z82" i="15" s="1"/>
  <c r="X668" i="14"/>
  <c r="Y82" i="15" s="1"/>
  <c r="W668" i="14"/>
  <c r="X82" i="15" s="1"/>
  <c r="V668" i="14"/>
  <c r="W82" i="15" s="1"/>
  <c r="U668" i="14"/>
  <c r="V82" i="15" s="1"/>
  <c r="T668" i="14"/>
  <c r="U82" i="15" s="1"/>
  <c r="S668" i="14"/>
  <c r="T82" i="15" s="1"/>
  <c r="R668" i="14"/>
  <c r="S82" i="15" s="1"/>
  <c r="Q668" i="14"/>
  <c r="R82" i="15" s="1"/>
  <c r="P668" i="14"/>
  <c r="Q82" i="15" s="1"/>
  <c r="O668" i="14"/>
  <c r="P82" i="15" s="1"/>
  <c r="N668" i="14"/>
  <c r="O82" i="15" s="1"/>
  <c r="M668" i="14"/>
  <c r="N82" i="15" s="1"/>
  <c r="L668" i="14"/>
  <c r="M82" i="15" s="1"/>
  <c r="K668" i="14"/>
  <c r="L82" i="15" s="1"/>
  <c r="J668" i="14"/>
  <c r="K82" i="15" s="1"/>
  <c r="I668" i="14"/>
  <c r="J82" i="15" s="1"/>
  <c r="H668" i="14"/>
  <c r="I82" i="15" s="1"/>
  <c r="G668" i="14"/>
  <c r="H82" i="15" s="1"/>
  <c r="F668" i="14"/>
  <c r="G82" i="15" s="1"/>
  <c r="E668" i="14"/>
  <c r="F82" i="15" s="1"/>
  <c r="AP717" i="14"/>
  <c r="AO717" i="14"/>
  <c r="AN717" i="14"/>
  <c r="AM717" i="14"/>
  <c r="AL717" i="14"/>
  <c r="AK717" i="14"/>
  <c r="AJ717" i="14"/>
  <c r="AI717" i="14"/>
  <c r="AH717" i="14"/>
  <c r="AG717" i="14"/>
  <c r="AF717" i="14"/>
  <c r="AE717" i="14"/>
  <c r="AD717" i="14"/>
  <c r="AC717" i="14"/>
  <c r="AB717" i="14"/>
  <c r="AA717" i="14"/>
  <c r="Z717" i="14"/>
  <c r="Y717" i="14"/>
  <c r="X717" i="14"/>
  <c r="W717" i="14"/>
  <c r="V717" i="14"/>
  <c r="U717" i="14"/>
  <c r="T717" i="14"/>
  <c r="S717" i="14"/>
  <c r="R717" i="14"/>
  <c r="Q717" i="14"/>
  <c r="P717" i="14"/>
  <c r="O717" i="14"/>
  <c r="N717" i="14"/>
  <c r="M717" i="14"/>
  <c r="L717" i="14"/>
  <c r="K717" i="14"/>
  <c r="J717" i="14"/>
  <c r="I717" i="14"/>
  <c r="H717" i="14"/>
  <c r="G717" i="14"/>
  <c r="F717" i="14"/>
  <c r="E717" i="14"/>
  <c r="AP667" i="14"/>
  <c r="AO667" i="14"/>
  <c r="AN667" i="14"/>
  <c r="AM667" i="14"/>
  <c r="AL667" i="14"/>
  <c r="AK667" i="14"/>
  <c r="AJ667" i="14"/>
  <c r="AI667" i="14"/>
  <c r="AH667" i="14"/>
  <c r="AG667" i="14"/>
  <c r="AF667" i="14"/>
  <c r="AE667" i="14"/>
  <c r="AD667" i="14"/>
  <c r="AC667" i="14"/>
  <c r="AB667" i="14"/>
  <c r="AA667" i="14"/>
  <c r="Z667" i="14"/>
  <c r="Y667" i="14"/>
  <c r="X667" i="14"/>
  <c r="W667" i="14"/>
  <c r="V667" i="14"/>
  <c r="U667" i="14"/>
  <c r="T667" i="14"/>
  <c r="S667" i="14"/>
  <c r="R667" i="14"/>
  <c r="Q667" i="14"/>
  <c r="P667" i="14"/>
  <c r="O667" i="14"/>
  <c r="N667" i="14"/>
  <c r="M667" i="14"/>
  <c r="L667" i="14"/>
  <c r="K667" i="14"/>
  <c r="J667" i="14"/>
  <c r="I667" i="14"/>
  <c r="H667" i="14"/>
  <c r="G667" i="14"/>
  <c r="F667" i="14"/>
  <c r="E667" i="14"/>
  <c r="AP660" i="14"/>
  <c r="AO660" i="14"/>
  <c r="AN660" i="14"/>
  <c r="AM660" i="14"/>
  <c r="AL660" i="14"/>
  <c r="AK660" i="14"/>
  <c r="AJ660" i="14"/>
  <c r="AI660" i="14"/>
  <c r="AH660" i="14"/>
  <c r="AG660" i="14"/>
  <c r="AF660" i="14"/>
  <c r="AE660" i="14"/>
  <c r="AD660" i="14"/>
  <c r="AC660" i="14"/>
  <c r="AB660" i="14"/>
  <c r="AA660" i="14"/>
  <c r="Z660" i="14"/>
  <c r="Y660" i="14"/>
  <c r="X660" i="14"/>
  <c r="W660" i="14"/>
  <c r="V660" i="14"/>
  <c r="U660" i="14"/>
  <c r="T660" i="14"/>
  <c r="S660" i="14"/>
  <c r="R660" i="14"/>
  <c r="Q660" i="14"/>
  <c r="P660" i="14"/>
  <c r="O660" i="14"/>
  <c r="N660" i="14"/>
  <c r="M660" i="14"/>
  <c r="L660" i="14"/>
  <c r="K660" i="14"/>
  <c r="J660" i="14"/>
  <c r="I660" i="14"/>
  <c r="H660" i="14"/>
  <c r="G660" i="14"/>
  <c r="F660" i="14"/>
  <c r="E660" i="14"/>
  <c r="AP659" i="14"/>
  <c r="AO659" i="14"/>
  <c r="AN659" i="14"/>
  <c r="AM659" i="14"/>
  <c r="AL659" i="14"/>
  <c r="AK659" i="14"/>
  <c r="AJ659" i="14"/>
  <c r="AI659" i="14"/>
  <c r="AH659" i="14"/>
  <c r="AG659" i="14"/>
  <c r="AF659" i="14"/>
  <c r="AE659" i="14"/>
  <c r="AD659" i="14"/>
  <c r="AC659" i="14"/>
  <c r="AB659" i="14"/>
  <c r="AA659" i="14"/>
  <c r="Z659" i="14"/>
  <c r="Y659" i="14"/>
  <c r="X659" i="14"/>
  <c r="W659" i="14"/>
  <c r="V659" i="14"/>
  <c r="U659" i="14"/>
  <c r="T659" i="14"/>
  <c r="S659" i="14"/>
  <c r="R659" i="14"/>
  <c r="Q659" i="14"/>
  <c r="P659" i="14"/>
  <c r="O659" i="14"/>
  <c r="N659" i="14"/>
  <c r="M659" i="14"/>
  <c r="L659" i="14"/>
  <c r="K659" i="14"/>
  <c r="J659" i="14"/>
  <c r="I659" i="14"/>
  <c r="H659" i="14"/>
  <c r="G659" i="14"/>
  <c r="F659" i="14"/>
  <c r="E659" i="14"/>
  <c r="AP658" i="14"/>
  <c r="AO658" i="14"/>
  <c r="AN658" i="14"/>
  <c r="AM658" i="14"/>
  <c r="AL658" i="14"/>
  <c r="AK658" i="14"/>
  <c r="AJ658" i="14"/>
  <c r="AI658" i="14"/>
  <c r="AH658" i="14"/>
  <c r="AG658" i="14"/>
  <c r="AF658" i="14"/>
  <c r="AE658" i="14"/>
  <c r="AD658" i="14"/>
  <c r="AC658" i="14"/>
  <c r="AB658" i="14"/>
  <c r="AA658" i="14"/>
  <c r="Z658" i="14"/>
  <c r="Y658" i="14"/>
  <c r="X658" i="14"/>
  <c r="W658" i="14"/>
  <c r="V658" i="14"/>
  <c r="U658" i="14"/>
  <c r="T658" i="14"/>
  <c r="S658" i="14"/>
  <c r="R658" i="14"/>
  <c r="Q658" i="14"/>
  <c r="P658" i="14"/>
  <c r="O658" i="14"/>
  <c r="N658" i="14"/>
  <c r="M658" i="14"/>
  <c r="L658" i="14"/>
  <c r="K658" i="14"/>
  <c r="J658" i="14"/>
  <c r="I658" i="14"/>
  <c r="H658" i="14"/>
  <c r="G658" i="14"/>
  <c r="F658" i="14"/>
  <c r="E658" i="14"/>
  <c r="AP657" i="14"/>
  <c r="AO657" i="14"/>
  <c r="AN657" i="14"/>
  <c r="AM657" i="14"/>
  <c r="AL657" i="14"/>
  <c r="AK657" i="14"/>
  <c r="AJ657" i="14"/>
  <c r="AI657" i="14"/>
  <c r="AH657" i="14"/>
  <c r="AG657" i="14"/>
  <c r="AF657" i="14"/>
  <c r="AE657" i="14"/>
  <c r="AD657" i="14"/>
  <c r="AC657" i="14"/>
  <c r="AB657" i="14"/>
  <c r="AA657" i="14"/>
  <c r="Z657" i="14"/>
  <c r="Y657" i="14"/>
  <c r="X657" i="14"/>
  <c r="W657" i="14"/>
  <c r="V657" i="14"/>
  <c r="U657" i="14"/>
  <c r="T657" i="14"/>
  <c r="S657" i="14"/>
  <c r="R657" i="14"/>
  <c r="Q657" i="14"/>
  <c r="P657" i="14"/>
  <c r="O657" i="14"/>
  <c r="N657" i="14"/>
  <c r="M657" i="14"/>
  <c r="L657" i="14"/>
  <c r="K657" i="14"/>
  <c r="J657" i="14"/>
  <c r="I657" i="14"/>
  <c r="H657" i="14"/>
  <c r="G657" i="14"/>
  <c r="F657" i="14"/>
  <c r="E657" i="14"/>
  <c r="AP656" i="14"/>
  <c r="AO656" i="14"/>
  <c r="AN656" i="14"/>
  <c r="AM656" i="14"/>
  <c r="AL656" i="14"/>
  <c r="AK656" i="14"/>
  <c r="AJ656" i="14"/>
  <c r="AI656" i="14"/>
  <c r="AH656" i="14"/>
  <c r="AG656" i="14"/>
  <c r="AF656" i="14"/>
  <c r="AE656" i="14"/>
  <c r="AD656" i="14"/>
  <c r="AC656" i="14"/>
  <c r="AB656" i="14"/>
  <c r="AA656" i="14"/>
  <c r="Z656" i="14"/>
  <c r="Y656" i="14"/>
  <c r="X656" i="14"/>
  <c r="W656" i="14"/>
  <c r="V656" i="14"/>
  <c r="U656" i="14"/>
  <c r="T656" i="14"/>
  <c r="S656" i="14"/>
  <c r="R656" i="14"/>
  <c r="Q656" i="14"/>
  <c r="P656" i="14"/>
  <c r="O656" i="14"/>
  <c r="N656" i="14"/>
  <c r="M656" i="14"/>
  <c r="L656" i="14"/>
  <c r="K656" i="14"/>
  <c r="J656" i="14"/>
  <c r="I656" i="14"/>
  <c r="H656" i="14"/>
  <c r="G656" i="14"/>
  <c r="F656" i="14"/>
  <c r="E656" i="14"/>
  <c r="AP655" i="14"/>
  <c r="AO655" i="14"/>
  <c r="AN655" i="14"/>
  <c r="AM655" i="14"/>
  <c r="AL655" i="14"/>
  <c r="AK655" i="14"/>
  <c r="AJ655" i="14"/>
  <c r="AI655" i="14"/>
  <c r="AH655" i="14"/>
  <c r="AG655" i="14"/>
  <c r="AF655" i="14"/>
  <c r="AE655" i="14"/>
  <c r="AD655" i="14"/>
  <c r="AC655" i="14"/>
  <c r="AB655" i="14"/>
  <c r="AA655" i="14"/>
  <c r="Z655" i="14"/>
  <c r="Y655" i="14"/>
  <c r="X655" i="14"/>
  <c r="W655" i="14"/>
  <c r="V655" i="14"/>
  <c r="U655" i="14"/>
  <c r="T655" i="14"/>
  <c r="S655" i="14"/>
  <c r="R655" i="14"/>
  <c r="Q655" i="14"/>
  <c r="P655" i="14"/>
  <c r="O655" i="14"/>
  <c r="N655" i="14"/>
  <c r="M655" i="14"/>
  <c r="L655" i="14"/>
  <c r="K655" i="14"/>
  <c r="J655" i="14"/>
  <c r="I655" i="14"/>
  <c r="H655" i="14"/>
  <c r="G655" i="14"/>
  <c r="F655" i="14"/>
  <c r="E655" i="14"/>
  <c r="AP654" i="14"/>
  <c r="AO654" i="14"/>
  <c r="AN654" i="14"/>
  <c r="AM654" i="14"/>
  <c r="AL654" i="14"/>
  <c r="AK654" i="14"/>
  <c r="AJ654" i="14"/>
  <c r="AI654" i="14"/>
  <c r="AH654" i="14"/>
  <c r="AG654" i="14"/>
  <c r="AF654" i="14"/>
  <c r="AE654" i="14"/>
  <c r="AD654" i="14"/>
  <c r="AC654" i="14"/>
  <c r="AB654" i="14"/>
  <c r="AA654" i="14"/>
  <c r="Z654" i="14"/>
  <c r="Y654" i="14"/>
  <c r="X654" i="14"/>
  <c r="W654" i="14"/>
  <c r="V654" i="14"/>
  <c r="U654" i="14"/>
  <c r="T654" i="14"/>
  <c r="S654" i="14"/>
  <c r="R654" i="14"/>
  <c r="Q654" i="14"/>
  <c r="P654" i="14"/>
  <c r="O654" i="14"/>
  <c r="N654" i="14"/>
  <c r="M654" i="14"/>
  <c r="L654" i="14"/>
  <c r="K654" i="14"/>
  <c r="J654" i="14"/>
  <c r="I654" i="14"/>
  <c r="H654" i="14"/>
  <c r="G654" i="14"/>
  <c r="F654" i="14"/>
  <c r="E654" i="14"/>
  <c r="AP653" i="14"/>
  <c r="AO653" i="14"/>
  <c r="AN653" i="14"/>
  <c r="AM653" i="14"/>
  <c r="AL653" i="14"/>
  <c r="AK653" i="14"/>
  <c r="AJ653" i="14"/>
  <c r="AI653" i="14"/>
  <c r="AH653" i="14"/>
  <c r="AG653" i="14"/>
  <c r="AF653" i="14"/>
  <c r="AE653" i="14"/>
  <c r="AD653" i="14"/>
  <c r="AC653" i="14"/>
  <c r="AB653" i="14"/>
  <c r="AA653" i="14"/>
  <c r="Z653" i="14"/>
  <c r="Y653" i="14"/>
  <c r="X653" i="14"/>
  <c r="W653" i="14"/>
  <c r="V653" i="14"/>
  <c r="U653" i="14"/>
  <c r="T653" i="14"/>
  <c r="S653" i="14"/>
  <c r="R653" i="14"/>
  <c r="Q653" i="14"/>
  <c r="P653" i="14"/>
  <c r="O653" i="14"/>
  <c r="N653" i="14"/>
  <c r="M653" i="14"/>
  <c r="L653" i="14"/>
  <c r="K653" i="14"/>
  <c r="J653" i="14"/>
  <c r="I653" i="14"/>
  <c r="H653" i="14"/>
  <c r="G653" i="14"/>
  <c r="F653" i="14"/>
  <c r="E653" i="14"/>
  <c r="AP652" i="14"/>
  <c r="AO652" i="14"/>
  <c r="AN652" i="14"/>
  <c r="AM652" i="14"/>
  <c r="AL652" i="14"/>
  <c r="AK652" i="14"/>
  <c r="AJ652" i="14"/>
  <c r="AI652" i="14"/>
  <c r="AH652" i="14"/>
  <c r="AG652" i="14"/>
  <c r="AF652" i="14"/>
  <c r="AE652" i="14"/>
  <c r="AD652" i="14"/>
  <c r="AC652" i="14"/>
  <c r="AB652" i="14"/>
  <c r="AA652" i="14"/>
  <c r="Z652" i="14"/>
  <c r="Y652" i="14"/>
  <c r="X652" i="14"/>
  <c r="W652" i="14"/>
  <c r="V652" i="14"/>
  <c r="U652" i="14"/>
  <c r="T652" i="14"/>
  <c r="S652" i="14"/>
  <c r="R652" i="14"/>
  <c r="Q652" i="14"/>
  <c r="P652" i="14"/>
  <c r="O652" i="14"/>
  <c r="N652" i="14"/>
  <c r="M652" i="14"/>
  <c r="L652" i="14"/>
  <c r="K652" i="14"/>
  <c r="J652" i="14"/>
  <c r="I652" i="14"/>
  <c r="H652" i="14"/>
  <c r="G652" i="14"/>
  <c r="F652" i="14"/>
  <c r="E652" i="14"/>
  <c r="AP651" i="14"/>
  <c r="AO651" i="14"/>
  <c r="AN651" i="14"/>
  <c r="AM651" i="14"/>
  <c r="AL651" i="14"/>
  <c r="AK651" i="14"/>
  <c r="AJ651" i="14"/>
  <c r="AI651" i="14"/>
  <c r="AH651" i="14"/>
  <c r="AG651" i="14"/>
  <c r="AF651" i="14"/>
  <c r="AE651" i="14"/>
  <c r="AD651" i="14"/>
  <c r="AC651" i="14"/>
  <c r="AB651" i="14"/>
  <c r="AA651" i="14"/>
  <c r="Z651" i="14"/>
  <c r="Y651" i="14"/>
  <c r="X651" i="14"/>
  <c r="W651" i="14"/>
  <c r="V651" i="14"/>
  <c r="U651" i="14"/>
  <c r="T651" i="14"/>
  <c r="S651" i="14"/>
  <c r="R651" i="14"/>
  <c r="Q651" i="14"/>
  <c r="P651" i="14"/>
  <c r="O651" i="14"/>
  <c r="N651" i="14"/>
  <c r="M651" i="14"/>
  <c r="L651" i="14"/>
  <c r="K651" i="14"/>
  <c r="J651" i="14"/>
  <c r="I651" i="14"/>
  <c r="H651" i="14"/>
  <c r="G651" i="14"/>
  <c r="F651" i="14"/>
  <c r="E651" i="14"/>
  <c r="AP650" i="14"/>
  <c r="AO650" i="14"/>
  <c r="AN650" i="14"/>
  <c r="AM650" i="14"/>
  <c r="AL650" i="14"/>
  <c r="AK650" i="14"/>
  <c r="AJ650" i="14"/>
  <c r="AI650" i="14"/>
  <c r="AH650" i="14"/>
  <c r="AG650" i="14"/>
  <c r="AF650" i="14"/>
  <c r="AE650" i="14"/>
  <c r="AD650" i="14"/>
  <c r="AC650" i="14"/>
  <c r="AB650" i="14"/>
  <c r="AA650" i="14"/>
  <c r="Z650" i="14"/>
  <c r="Y650" i="14"/>
  <c r="X650" i="14"/>
  <c r="W650" i="14"/>
  <c r="V650" i="14"/>
  <c r="U650" i="14"/>
  <c r="T650" i="14"/>
  <c r="S650" i="14"/>
  <c r="R650" i="14"/>
  <c r="Q650" i="14"/>
  <c r="P650" i="14"/>
  <c r="O650" i="14"/>
  <c r="N650" i="14"/>
  <c r="M650" i="14"/>
  <c r="L650" i="14"/>
  <c r="K650" i="14"/>
  <c r="J650" i="14"/>
  <c r="I650" i="14"/>
  <c r="H650" i="14"/>
  <c r="G650" i="14"/>
  <c r="F650" i="14"/>
  <c r="E650" i="14"/>
  <c r="AP649" i="14"/>
  <c r="AO649" i="14"/>
  <c r="AN649" i="14"/>
  <c r="AM649" i="14"/>
  <c r="AL649" i="14"/>
  <c r="AK649" i="14"/>
  <c r="AJ649" i="14"/>
  <c r="AI649" i="14"/>
  <c r="AH649" i="14"/>
  <c r="AG649" i="14"/>
  <c r="AF649" i="14"/>
  <c r="AE649" i="14"/>
  <c r="AD649" i="14"/>
  <c r="AC649" i="14"/>
  <c r="AB649" i="14"/>
  <c r="AA649" i="14"/>
  <c r="Z649" i="14"/>
  <c r="Y649" i="14"/>
  <c r="X649" i="14"/>
  <c r="W649" i="14"/>
  <c r="V649" i="14"/>
  <c r="U649" i="14"/>
  <c r="T649" i="14"/>
  <c r="S649" i="14"/>
  <c r="R649" i="14"/>
  <c r="Q649" i="14"/>
  <c r="P649" i="14"/>
  <c r="O649" i="14"/>
  <c r="N649" i="14"/>
  <c r="M649" i="14"/>
  <c r="L649" i="14"/>
  <c r="K649" i="14"/>
  <c r="J649" i="14"/>
  <c r="I649" i="14"/>
  <c r="H649" i="14"/>
  <c r="G649" i="14"/>
  <c r="F649" i="14"/>
  <c r="E649" i="14"/>
  <c r="AP648" i="14"/>
  <c r="AO648" i="14"/>
  <c r="AN648" i="14"/>
  <c r="AM648" i="14"/>
  <c r="AL648" i="14"/>
  <c r="AK648" i="14"/>
  <c r="AJ648" i="14"/>
  <c r="AI648" i="14"/>
  <c r="AH648" i="14"/>
  <c r="AG648" i="14"/>
  <c r="AF648" i="14"/>
  <c r="AE648" i="14"/>
  <c r="AD648" i="14"/>
  <c r="AC648" i="14"/>
  <c r="AB648" i="14"/>
  <c r="AA648" i="14"/>
  <c r="Z648" i="14"/>
  <c r="Y648" i="14"/>
  <c r="X648" i="14"/>
  <c r="W648" i="14"/>
  <c r="V648" i="14"/>
  <c r="U648" i="14"/>
  <c r="T648" i="14"/>
  <c r="S648" i="14"/>
  <c r="R648" i="14"/>
  <c r="Q648" i="14"/>
  <c r="P648" i="14"/>
  <c r="O648" i="14"/>
  <c r="N648" i="14"/>
  <c r="M648" i="14"/>
  <c r="L648" i="14"/>
  <c r="K648" i="14"/>
  <c r="J648" i="14"/>
  <c r="I648" i="14"/>
  <c r="H648" i="14"/>
  <c r="G648" i="14"/>
  <c r="F648" i="14"/>
  <c r="E648" i="14"/>
  <c r="AP647" i="14"/>
  <c r="AO647" i="14"/>
  <c r="AN647" i="14"/>
  <c r="AM647" i="14"/>
  <c r="AL647" i="14"/>
  <c r="AK647" i="14"/>
  <c r="AJ647" i="14"/>
  <c r="AI647" i="14"/>
  <c r="AH647" i="14"/>
  <c r="AG647" i="14"/>
  <c r="AF647" i="14"/>
  <c r="AE647" i="14"/>
  <c r="AD647" i="14"/>
  <c r="AC647" i="14"/>
  <c r="AB647" i="14"/>
  <c r="AA647" i="14"/>
  <c r="Z647" i="14"/>
  <c r="Y647" i="14"/>
  <c r="X647" i="14"/>
  <c r="W647" i="14"/>
  <c r="V647" i="14"/>
  <c r="U647" i="14"/>
  <c r="T647" i="14"/>
  <c r="S647" i="14"/>
  <c r="R647" i="14"/>
  <c r="Q647" i="14"/>
  <c r="P647" i="14"/>
  <c r="O647" i="14"/>
  <c r="N647" i="14"/>
  <c r="M647" i="14"/>
  <c r="L647" i="14"/>
  <c r="K647" i="14"/>
  <c r="J647" i="14"/>
  <c r="I647" i="14"/>
  <c r="H647" i="14"/>
  <c r="G647" i="14"/>
  <c r="F647" i="14"/>
  <c r="E647" i="14"/>
  <c r="AP646" i="14"/>
  <c r="AO646" i="14"/>
  <c r="AN646" i="14"/>
  <c r="AM646" i="14"/>
  <c r="AL646" i="14"/>
  <c r="AK646" i="14"/>
  <c r="AJ646" i="14"/>
  <c r="AI646" i="14"/>
  <c r="AH646" i="14"/>
  <c r="AG646" i="14"/>
  <c r="AF646" i="14"/>
  <c r="AE646" i="14"/>
  <c r="AD646" i="14"/>
  <c r="AC646" i="14"/>
  <c r="AB646" i="14"/>
  <c r="AA646" i="14"/>
  <c r="Z646" i="14"/>
  <c r="Y646" i="14"/>
  <c r="X646" i="14"/>
  <c r="W646" i="14"/>
  <c r="V646" i="14"/>
  <c r="U646" i="14"/>
  <c r="T646" i="14"/>
  <c r="S646" i="14"/>
  <c r="R646" i="14"/>
  <c r="Q646" i="14"/>
  <c r="P646" i="14"/>
  <c r="O646" i="14"/>
  <c r="N646" i="14"/>
  <c r="M646" i="14"/>
  <c r="L646" i="14"/>
  <c r="K646" i="14"/>
  <c r="J646" i="14"/>
  <c r="I646" i="14"/>
  <c r="H646" i="14"/>
  <c r="G646" i="14"/>
  <c r="F646" i="14"/>
  <c r="E646" i="14"/>
  <c r="AP645" i="14"/>
  <c r="AO645" i="14"/>
  <c r="AN645" i="14"/>
  <c r="AM645" i="14"/>
  <c r="AL645" i="14"/>
  <c r="AK645" i="14"/>
  <c r="AJ645" i="14"/>
  <c r="AI645" i="14"/>
  <c r="AH645" i="14"/>
  <c r="AG645" i="14"/>
  <c r="AF645" i="14"/>
  <c r="AE645" i="14"/>
  <c r="AD645" i="14"/>
  <c r="AC645" i="14"/>
  <c r="AB645" i="14"/>
  <c r="AA645" i="14"/>
  <c r="Z645" i="14"/>
  <c r="Y645" i="14"/>
  <c r="X645" i="14"/>
  <c r="W645" i="14"/>
  <c r="V645" i="14"/>
  <c r="U645" i="14"/>
  <c r="T645" i="14"/>
  <c r="S645" i="14"/>
  <c r="R645" i="14"/>
  <c r="Q645" i="14"/>
  <c r="P645" i="14"/>
  <c r="O645" i="14"/>
  <c r="N645" i="14"/>
  <c r="M645" i="14"/>
  <c r="L645" i="14"/>
  <c r="K645" i="14"/>
  <c r="J645" i="14"/>
  <c r="I645" i="14"/>
  <c r="H645" i="14"/>
  <c r="G645" i="14"/>
  <c r="F645" i="14"/>
  <c r="E645" i="14"/>
  <c r="AP644" i="14"/>
  <c r="AO644" i="14"/>
  <c r="AN644" i="14"/>
  <c r="AM644" i="14"/>
  <c r="AL644" i="14"/>
  <c r="AK644" i="14"/>
  <c r="AJ644" i="14"/>
  <c r="AI644" i="14"/>
  <c r="AH644" i="14"/>
  <c r="AG644" i="14"/>
  <c r="AF644" i="14"/>
  <c r="AE644" i="14"/>
  <c r="AD644" i="14"/>
  <c r="AC644" i="14"/>
  <c r="AB644" i="14"/>
  <c r="AA644" i="14"/>
  <c r="Z644" i="14"/>
  <c r="Y644" i="14"/>
  <c r="X644" i="14"/>
  <c r="W644" i="14"/>
  <c r="V644" i="14"/>
  <c r="U644" i="14"/>
  <c r="T644" i="14"/>
  <c r="S644" i="14"/>
  <c r="R644" i="14"/>
  <c r="Q644" i="14"/>
  <c r="P644" i="14"/>
  <c r="O644" i="14"/>
  <c r="N644" i="14"/>
  <c r="M644" i="14"/>
  <c r="L644" i="14"/>
  <c r="K644" i="14"/>
  <c r="J644" i="14"/>
  <c r="I644" i="14"/>
  <c r="H644" i="14"/>
  <c r="G644" i="14"/>
  <c r="F644" i="14"/>
  <c r="E644" i="14"/>
  <c r="AP643" i="14"/>
  <c r="AO643" i="14"/>
  <c r="AN643" i="14"/>
  <c r="AM643" i="14"/>
  <c r="AL643" i="14"/>
  <c r="AK643" i="14"/>
  <c r="AJ643" i="14"/>
  <c r="AI643" i="14"/>
  <c r="AH643" i="14"/>
  <c r="AG643" i="14"/>
  <c r="AF643" i="14"/>
  <c r="AE643" i="14"/>
  <c r="AD643" i="14"/>
  <c r="AC643" i="14"/>
  <c r="AB643" i="14"/>
  <c r="AA643" i="14"/>
  <c r="Z643" i="14"/>
  <c r="Y643" i="14"/>
  <c r="X643" i="14"/>
  <c r="W643" i="14"/>
  <c r="V643" i="14"/>
  <c r="U643" i="14"/>
  <c r="T643" i="14"/>
  <c r="S643" i="14"/>
  <c r="R643" i="14"/>
  <c r="Q643" i="14"/>
  <c r="P643" i="14"/>
  <c r="O643" i="14"/>
  <c r="N643" i="14"/>
  <c r="M643" i="14"/>
  <c r="L643" i="14"/>
  <c r="K643" i="14"/>
  <c r="J643" i="14"/>
  <c r="I643" i="14"/>
  <c r="H643" i="14"/>
  <c r="G643" i="14"/>
  <c r="F643" i="14"/>
  <c r="E643" i="14"/>
  <c r="AP642" i="14"/>
  <c r="AO642" i="14"/>
  <c r="AN642" i="14"/>
  <c r="AM642" i="14"/>
  <c r="AL642" i="14"/>
  <c r="AK642" i="14"/>
  <c r="AJ642" i="14"/>
  <c r="AI642" i="14"/>
  <c r="AH642" i="14"/>
  <c r="AG642" i="14"/>
  <c r="AF642" i="14"/>
  <c r="AE642" i="14"/>
  <c r="AD642" i="14"/>
  <c r="AC642" i="14"/>
  <c r="AB642" i="14"/>
  <c r="AA642" i="14"/>
  <c r="Z642" i="14"/>
  <c r="Y642" i="14"/>
  <c r="X642" i="14"/>
  <c r="W642" i="14"/>
  <c r="V642" i="14"/>
  <c r="U642" i="14"/>
  <c r="T642" i="14"/>
  <c r="S642" i="14"/>
  <c r="R642" i="14"/>
  <c r="Q642" i="14"/>
  <c r="P642" i="14"/>
  <c r="O642" i="14"/>
  <c r="N642" i="14"/>
  <c r="M642" i="14"/>
  <c r="L642" i="14"/>
  <c r="K642" i="14"/>
  <c r="J642" i="14"/>
  <c r="I642" i="14"/>
  <c r="H642" i="14"/>
  <c r="G642" i="14"/>
  <c r="F642" i="14"/>
  <c r="E642" i="14"/>
  <c r="AP641" i="14"/>
  <c r="AO641" i="14"/>
  <c r="AN641" i="14"/>
  <c r="AM641" i="14"/>
  <c r="AL641" i="14"/>
  <c r="AK641" i="14"/>
  <c r="AJ641" i="14"/>
  <c r="AI641" i="14"/>
  <c r="AH641" i="14"/>
  <c r="AG641" i="14"/>
  <c r="AF641" i="14"/>
  <c r="AE641" i="14"/>
  <c r="AD641" i="14"/>
  <c r="AC641" i="14"/>
  <c r="AB641" i="14"/>
  <c r="AA641" i="14"/>
  <c r="Z641" i="14"/>
  <c r="Y641" i="14"/>
  <c r="X641" i="14"/>
  <c r="W641" i="14"/>
  <c r="V641" i="14"/>
  <c r="U641" i="14"/>
  <c r="T641" i="14"/>
  <c r="S641" i="14"/>
  <c r="R641" i="14"/>
  <c r="Q641" i="14"/>
  <c r="P641" i="14"/>
  <c r="O641" i="14"/>
  <c r="N641" i="14"/>
  <c r="M641" i="14"/>
  <c r="L641" i="14"/>
  <c r="K641" i="14"/>
  <c r="J641" i="14"/>
  <c r="I641" i="14"/>
  <c r="H641" i="14"/>
  <c r="G641" i="14"/>
  <c r="F641" i="14"/>
  <c r="E641" i="14"/>
  <c r="AP640" i="14"/>
  <c r="AO640" i="14"/>
  <c r="AN640" i="14"/>
  <c r="AM640" i="14"/>
  <c r="AL640" i="14"/>
  <c r="AK640" i="14"/>
  <c r="AJ640" i="14"/>
  <c r="AI640" i="14"/>
  <c r="AH640" i="14"/>
  <c r="AG640" i="14"/>
  <c r="AF640" i="14"/>
  <c r="AE640" i="14"/>
  <c r="AD640" i="14"/>
  <c r="AC640" i="14"/>
  <c r="AB640" i="14"/>
  <c r="AA640" i="14"/>
  <c r="Z640" i="14"/>
  <c r="Y640" i="14"/>
  <c r="X640" i="14"/>
  <c r="W640" i="14"/>
  <c r="V640" i="14"/>
  <c r="U640" i="14"/>
  <c r="T640" i="14"/>
  <c r="S640" i="14"/>
  <c r="R640" i="14"/>
  <c r="Q640" i="14"/>
  <c r="P640" i="14"/>
  <c r="O640" i="14"/>
  <c r="N640" i="14"/>
  <c r="M640" i="14"/>
  <c r="L640" i="14"/>
  <c r="K640" i="14"/>
  <c r="J640" i="14"/>
  <c r="I640" i="14"/>
  <c r="H640" i="14"/>
  <c r="G640" i="14"/>
  <c r="F640" i="14"/>
  <c r="E640" i="14"/>
  <c r="AP639" i="14"/>
  <c r="AO639" i="14"/>
  <c r="AN639" i="14"/>
  <c r="AM639" i="14"/>
  <c r="AL639" i="14"/>
  <c r="AK639" i="14"/>
  <c r="AJ639" i="14"/>
  <c r="AI639" i="14"/>
  <c r="AH639" i="14"/>
  <c r="AG639" i="14"/>
  <c r="AF639" i="14"/>
  <c r="AE639" i="14"/>
  <c r="AD639" i="14"/>
  <c r="AC639" i="14"/>
  <c r="AB639" i="14"/>
  <c r="AA639" i="14"/>
  <c r="Z639" i="14"/>
  <c r="Y639" i="14"/>
  <c r="X639" i="14"/>
  <c r="W639" i="14"/>
  <c r="V639" i="14"/>
  <c r="U639" i="14"/>
  <c r="T639" i="14"/>
  <c r="S639" i="14"/>
  <c r="R639" i="14"/>
  <c r="Q639" i="14"/>
  <c r="P639" i="14"/>
  <c r="O639" i="14"/>
  <c r="N639" i="14"/>
  <c r="M639" i="14"/>
  <c r="L639" i="14"/>
  <c r="K639" i="14"/>
  <c r="J639" i="14"/>
  <c r="I639" i="14"/>
  <c r="H639" i="14"/>
  <c r="G639" i="14"/>
  <c r="F639" i="14"/>
  <c r="E639" i="14"/>
  <c r="AP638" i="14"/>
  <c r="AO638" i="14"/>
  <c r="AN638" i="14"/>
  <c r="AM638" i="14"/>
  <c r="AL638" i="14"/>
  <c r="AK638" i="14"/>
  <c r="AJ638" i="14"/>
  <c r="AI638" i="14"/>
  <c r="AH638" i="14"/>
  <c r="AG638" i="14"/>
  <c r="AF638" i="14"/>
  <c r="AE638" i="14"/>
  <c r="AD638" i="14"/>
  <c r="AC638" i="14"/>
  <c r="AB638" i="14"/>
  <c r="AA638" i="14"/>
  <c r="Z638" i="14"/>
  <c r="Y638" i="14"/>
  <c r="X638" i="14"/>
  <c r="W638" i="14"/>
  <c r="V638" i="14"/>
  <c r="U638" i="14"/>
  <c r="T638" i="14"/>
  <c r="S638" i="14"/>
  <c r="R638" i="14"/>
  <c r="Q638" i="14"/>
  <c r="P638" i="14"/>
  <c r="O638" i="14"/>
  <c r="N638" i="14"/>
  <c r="M638" i="14"/>
  <c r="L638" i="14"/>
  <c r="K638" i="14"/>
  <c r="J638" i="14"/>
  <c r="I638" i="14"/>
  <c r="H638" i="14"/>
  <c r="G638" i="14"/>
  <c r="F638" i="14"/>
  <c r="E638" i="14"/>
  <c r="AP637" i="14"/>
  <c r="AO637" i="14"/>
  <c r="AN637" i="14"/>
  <c r="AM637" i="14"/>
  <c r="AL637" i="14"/>
  <c r="AK637" i="14"/>
  <c r="AJ637" i="14"/>
  <c r="AI637" i="14"/>
  <c r="AH637" i="14"/>
  <c r="AG637" i="14"/>
  <c r="AF637" i="14"/>
  <c r="AE637" i="14"/>
  <c r="AD637" i="14"/>
  <c r="AC637" i="14"/>
  <c r="AB637" i="14"/>
  <c r="AA637" i="14"/>
  <c r="Z637" i="14"/>
  <c r="Y637" i="14"/>
  <c r="X637" i="14"/>
  <c r="W637" i="14"/>
  <c r="V637" i="14"/>
  <c r="U637" i="14"/>
  <c r="T637" i="14"/>
  <c r="S637" i="14"/>
  <c r="R637" i="14"/>
  <c r="Q637" i="14"/>
  <c r="P637" i="14"/>
  <c r="O637" i="14"/>
  <c r="N637" i="14"/>
  <c r="M637" i="14"/>
  <c r="L637" i="14"/>
  <c r="K637" i="14"/>
  <c r="J637" i="14"/>
  <c r="I637" i="14"/>
  <c r="H637" i="14"/>
  <c r="G637" i="14"/>
  <c r="F637" i="14"/>
  <c r="E637" i="14"/>
  <c r="AP636" i="14"/>
  <c r="AO636" i="14"/>
  <c r="AN636" i="14"/>
  <c r="AM636" i="14"/>
  <c r="AL636" i="14"/>
  <c r="AK636" i="14"/>
  <c r="AJ636" i="14"/>
  <c r="AI636" i="14"/>
  <c r="AH636" i="14"/>
  <c r="AG636" i="14"/>
  <c r="AF636" i="14"/>
  <c r="AE636" i="14"/>
  <c r="AD636" i="14"/>
  <c r="AC636" i="14"/>
  <c r="AB636" i="14"/>
  <c r="AA636" i="14"/>
  <c r="Z636" i="14"/>
  <c r="Y636" i="14"/>
  <c r="X636" i="14"/>
  <c r="W636" i="14"/>
  <c r="V636" i="14"/>
  <c r="U636" i="14"/>
  <c r="T636" i="14"/>
  <c r="S636" i="14"/>
  <c r="R636" i="14"/>
  <c r="Q636" i="14"/>
  <c r="P636" i="14"/>
  <c r="O636" i="14"/>
  <c r="N636" i="14"/>
  <c r="M636" i="14"/>
  <c r="L636" i="14"/>
  <c r="K636" i="14"/>
  <c r="J636" i="14"/>
  <c r="I636" i="14"/>
  <c r="H636" i="14"/>
  <c r="G636" i="14"/>
  <c r="F636" i="14"/>
  <c r="E636" i="14"/>
  <c r="AP635" i="14"/>
  <c r="AO635" i="14"/>
  <c r="AN635" i="14"/>
  <c r="AM635" i="14"/>
  <c r="AL635" i="14"/>
  <c r="AK635" i="14"/>
  <c r="AJ635" i="14"/>
  <c r="AI635" i="14"/>
  <c r="AH635" i="14"/>
  <c r="AG635" i="14"/>
  <c r="AF635" i="14"/>
  <c r="AE635" i="14"/>
  <c r="AD635" i="14"/>
  <c r="AC635" i="14"/>
  <c r="AB635" i="14"/>
  <c r="AA635" i="14"/>
  <c r="Z635" i="14"/>
  <c r="Y635" i="14"/>
  <c r="X635" i="14"/>
  <c r="W635" i="14"/>
  <c r="V635" i="14"/>
  <c r="U635" i="14"/>
  <c r="T635" i="14"/>
  <c r="S635" i="14"/>
  <c r="R635" i="14"/>
  <c r="Q635" i="14"/>
  <c r="P635" i="14"/>
  <c r="O635" i="14"/>
  <c r="N635" i="14"/>
  <c r="M635" i="14"/>
  <c r="L635" i="14"/>
  <c r="K635" i="14"/>
  <c r="J635" i="14"/>
  <c r="I635" i="14"/>
  <c r="H635" i="14"/>
  <c r="G635" i="14"/>
  <c r="F635" i="14"/>
  <c r="E635" i="14"/>
  <c r="AP634" i="14"/>
  <c r="AO634" i="14"/>
  <c r="AN634" i="14"/>
  <c r="AM634" i="14"/>
  <c r="AL634" i="14"/>
  <c r="AK634" i="14"/>
  <c r="AJ634" i="14"/>
  <c r="AI634" i="14"/>
  <c r="AH634" i="14"/>
  <c r="AG634" i="14"/>
  <c r="AF634" i="14"/>
  <c r="AE634" i="14"/>
  <c r="AD634" i="14"/>
  <c r="AC634" i="14"/>
  <c r="AB634" i="14"/>
  <c r="AA634" i="14"/>
  <c r="Z634" i="14"/>
  <c r="Y634" i="14"/>
  <c r="X634" i="14"/>
  <c r="W634" i="14"/>
  <c r="V634" i="14"/>
  <c r="U634" i="14"/>
  <c r="T634" i="14"/>
  <c r="S634" i="14"/>
  <c r="R634" i="14"/>
  <c r="Q634" i="14"/>
  <c r="P634" i="14"/>
  <c r="O634" i="14"/>
  <c r="N634" i="14"/>
  <c r="M634" i="14"/>
  <c r="L634" i="14"/>
  <c r="K634" i="14"/>
  <c r="J634" i="14"/>
  <c r="I634" i="14"/>
  <c r="H634" i="14"/>
  <c r="G634" i="14"/>
  <c r="F634" i="14"/>
  <c r="E634" i="14"/>
  <c r="AP633" i="14"/>
  <c r="AQ501" i="15" s="1"/>
  <c r="AO633" i="14"/>
  <c r="AP501" i="15" s="1"/>
  <c r="AN633" i="14"/>
  <c r="AO501" i="15" s="1"/>
  <c r="AM633" i="14"/>
  <c r="AN501" i="15" s="1"/>
  <c r="AL633" i="14"/>
  <c r="AM501" i="15" s="1"/>
  <c r="AK633" i="14"/>
  <c r="AL501" i="15" s="1"/>
  <c r="AJ633" i="14"/>
  <c r="AK501" i="15" s="1"/>
  <c r="AI633" i="14"/>
  <c r="AJ501" i="15" s="1"/>
  <c r="AH633" i="14"/>
  <c r="AI501" i="15" s="1"/>
  <c r="AG633" i="14"/>
  <c r="AH501" i="15" s="1"/>
  <c r="AF633" i="14"/>
  <c r="AG501" i="15" s="1"/>
  <c r="AE633" i="14"/>
  <c r="AF501" i="15" s="1"/>
  <c r="AD633" i="14"/>
  <c r="AE501" i="15" s="1"/>
  <c r="AC633" i="14"/>
  <c r="AD501" i="15" s="1"/>
  <c r="AB633" i="14"/>
  <c r="AC501" i="15" s="1"/>
  <c r="AA633" i="14"/>
  <c r="AB501" i="15" s="1"/>
  <c r="Z633" i="14"/>
  <c r="AA501" i="15" s="1"/>
  <c r="Y633" i="14"/>
  <c r="Z501" i="15" s="1"/>
  <c r="X633" i="14"/>
  <c r="Y501" i="15" s="1"/>
  <c r="W633" i="14"/>
  <c r="X501" i="15" s="1"/>
  <c r="V633" i="14"/>
  <c r="W501" i="15" s="1"/>
  <c r="U633" i="14"/>
  <c r="V501" i="15" s="1"/>
  <c r="T633" i="14"/>
  <c r="U501" i="15" s="1"/>
  <c r="S633" i="14"/>
  <c r="T501" i="15" s="1"/>
  <c r="R633" i="14"/>
  <c r="S501" i="15" s="1"/>
  <c r="Q633" i="14"/>
  <c r="R501" i="15" s="1"/>
  <c r="P633" i="14"/>
  <c r="Q501" i="15" s="1"/>
  <c r="O633" i="14"/>
  <c r="P501" i="15" s="1"/>
  <c r="N633" i="14"/>
  <c r="O501" i="15" s="1"/>
  <c r="M633" i="14"/>
  <c r="N501" i="15" s="1"/>
  <c r="L633" i="14"/>
  <c r="M501" i="15" s="1"/>
  <c r="K633" i="14"/>
  <c r="L501" i="15" s="1"/>
  <c r="J633" i="14"/>
  <c r="K501" i="15" s="1"/>
  <c r="I633" i="14"/>
  <c r="J501" i="15" s="1"/>
  <c r="H633" i="14"/>
  <c r="I501" i="15" s="1"/>
  <c r="G633" i="14"/>
  <c r="H501" i="15" s="1"/>
  <c r="F633" i="14"/>
  <c r="G501" i="15" s="1"/>
  <c r="E633" i="14"/>
  <c r="F501" i="15" s="1"/>
  <c r="AP632" i="14"/>
  <c r="AQ480" i="15" s="1"/>
  <c r="AO632" i="14"/>
  <c r="AP480" i="15" s="1"/>
  <c r="AN632" i="14"/>
  <c r="AO480" i="15" s="1"/>
  <c r="AM632" i="14"/>
  <c r="AN480" i="15" s="1"/>
  <c r="AL632" i="14"/>
  <c r="AM480" i="15" s="1"/>
  <c r="AK632" i="14"/>
  <c r="AL480" i="15" s="1"/>
  <c r="AJ632" i="14"/>
  <c r="AK480" i="15" s="1"/>
  <c r="AI632" i="14"/>
  <c r="AJ480" i="15" s="1"/>
  <c r="AH632" i="14"/>
  <c r="AI480" i="15" s="1"/>
  <c r="AG632" i="14"/>
  <c r="AH480" i="15" s="1"/>
  <c r="AF632" i="14"/>
  <c r="AG480" i="15" s="1"/>
  <c r="AE632" i="14"/>
  <c r="AF480" i="15" s="1"/>
  <c r="AD632" i="14"/>
  <c r="AE480" i="15" s="1"/>
  <c r="AC632" i="14"/>
  <c r="AD480" i="15" s="1"/>
  <c r="AB632" i="14"/>
  <c r="AC480" i="15" s="1"/>
  <c r="AA632" i="14"/>
  <c r="AB480" i="15" s="1"/>
  <c r="Z632" i="14"/>
  <c r="AA480" i="15" s="1"/>
  <c r="Y632" i="14"/>
  <c r="Z480" i="15" s="1"/>
  <c r="X632" i="14"/>
  <c r="Y480" i="15" s="1"/>
  <c r="W632" i="14"/>
  <c r="X480" i="15" s="1"/>
  <c r="V632" i="14"/>
  <c r="W480" i="15" s="1"/>
  <c r="U632" i="14"/>
  <c r="V480" i="15" s="1"/>
  <c r="T632" i="14"/>
  <c r="U480" i="15" s="1"/>
  <c r="S632" i="14"/>
  <c r="T480" i="15" s="1"/>
  <c r="R632" i="14"/>
  <c r="S480" i="15" s="1"/>
  <c r="Q632" i="14"/>
  <c r="R480" i="15" s="1"/>
  <c r="P632" i="14"/>
  <c r="Q480" i="15" s="1"/>
  <c r="O632" i="14"/>
  <c r="P480" i="15" s="1"/>
  <c r="N632" i="14"/>
  <c r="O480" i="15" s="1"/>
  <c r="M632" i="14"/>
  <c r="N480" i="15" s="1"/>
  <c r="L632" i="14"/>
  <c r="M480" i="15" s="1"/>
  <c r="K632" i="14"/>
  <c r="L480" i="15" s="1"/>
  <c r="J632" i="14"/>
  <c r="K480" i="15" s="1"/>
  <c r="I632" i="14"/>
  <c r="J480" i="15" s="1"/>
  <c r="H632" i="14"/>
  <c r="I480" i="15" s="1"/>
  <c r="G632" i="14"/>
  <c r="H480" i="15" s="1"/>
  <c r="F632" i="14"/>
  <c r="G480" i="15" s="1"/>
  <c r="E632" i="14"/>
  <c r="F480" i="15" s="1"/>
  <c r="AP631" i="14"/>
  <c r="AQ459" i="15" s="1"/>
  <c r="AO631" i="14"/>
  <c r="AP459" i="15" s="1"/>
  <c r="AN631" i="14"/>
  <c r="AO459" i="15" s="1"/>
  <c r="AM631" i="14"/>
  <c r="AN459" i="15" s="1"/>
  <c r="AL631" i="14"/>
  <c r="AM459" i="15" s="1"/>
  <c r="AK631" i="14"/>
  <c r="AL459" i="15" s="1"/>
  <c r="AJ631" i="14"/>
  <c r="AK459" i="15" s="1"/>
  <c r="AI631" i="14"/>
  <c r="AJ459" i="15" s="1"/>
  <c r="AH631" i="14"/>
  <c r="AI459" i="15" s="1"/>
  <c r="AG631" i="14"/>
  <c r="AH459" i="15" s="1"/>
  <c r="AF631" i="14"/>
  <c r="AG459" i="15" s="1"/>
  <c r="AE631" i="14"/>
  <c r="AF459" i="15" s="1"/>
  <c r="AD631" i="14"/>
  <c r="AE459" i="15" s="1"/>
  <c r="AC631" i="14"/>
  <c r="AD459" i="15" s="1"/>
  <c r="AB631" i="14"/>
  <c r="AC459" i="15" s="1"/>
  <c r="AA631" i="14"/>
  <c r="AB459" i="15" s="1"/>
  <c r="Z631" i="14"/>
  <c r="AA459" i="15" s="1"/>
  <c r="Y631" i="14"/>
  <c r="Z459" i="15" s="1"/>
  <c r="X631" i="14"/>
  <c r="Y459" i="15" s="1"/>
  <c r="W631" i="14"/>
  <c r="X459" i="15" s="1"/>
  <c r="V631" i="14"/>
  <c r="W459" i="15" s="1"/>
  <c r="U631" i="14"/>
  <c r="V459" i="15" s="1"/>
  <c r="T631" i="14"/>
  <c r="U459" i="15" s="1"/>
  <c r="S631" i="14"/>
  <c r="T459" i="15" s="1"/>
  <c r="R631" i="14"/>
  <c r="S459" i="15" s="1"/>
  <c r="Q631" i="14"/>
  <c r="R459" i="15" s="1"/>
  <c r="P631" i="14"/>
  <c r="Q459" i="15" s="1"/>
  <c r="O631" i="14"/>
  <c r="P459" i="15" s="1"/>
  <c r="N631" i="14"/>
  <c r="O459" i="15" s="1"/>
  <c r="M631" i="14"/>
  <c r="N459" i="15" s="1"/>
  <c r="L631" i="14"/>
  <c r="M459" i="15" s="1"/>
  <c r="K631" i="14"/>
  <c r="L459" i="15" s="1"/>
  <c r="J631" i="14"/>
  <c r="K459" i="15" s="1"/>
  <c r="I631" i="14"/>
  <c r="J459" i="15" s="1"/>
  <c r="H631" i="14"/>
  <c r="I459" i="15" s="1"/>
  <c r="G631" i="14"/>
  <c r="H459" i="15" s="1"/>
  <c r="F631" i="14"/>
  <c r="G459" i="15" s="1"/>
  <c r="E631" i="14"/>
  <c r="F459" i="15" s="1"/>
  <c r="AP630" i="14"/>
  <c r="AQ438" i="15" s="1"/>
  <c r="AO630" i="14"/>
  <c r="AP438" i="15" s="1"/>
  <c r="AN630" i="14"/>
  <c r="AO438" i="15" s="1"/>
  <c r="AM630" i="14"/>
  <c r="AN438" i="15" s="1"/>
  <c r="AL630" i="14"/>
  <c r="AM438" i="15" s="1"/>
  <c r="AK630" i="14"/>
  <c r="AL438" i="15" s="1"/>
  <c r="AJ630" i="14"/>
  <c r="AK438" i="15" s="1"/>
  <c r="AI630" i="14"/>
  <c r="AJ438" i="15" s="1"/>
  <c r="AH630" i="14"/>
  <c r="AI438" i="15" s="1"/>
  <c r="AG630" i="14"/>
  <c r="AH438" i="15" s="1"/>
  <c r="AF630" i="14"/>
  <c r="AG438" i="15" s="1"/>
  <c r="AE630" i="14"/>
  <c r="AF438" i="15" s="1"/>
  <c r="AD630" i="14"/>
  <c r="AE438" i="15" s="1"/>
  <c r="AC630" i="14"/>
  <c r="AD438" i="15" s="1"/>
  <c r="AB630" i="14"/>
  <c r="AC438" i="15" s="1"/>
  <c r="AA630" i="14"/>
  <c r="AB438" i="15" s="1"/>
  <c r="Z630" i="14"/>
  <c r="AA438" i="15" s="1"/>
  <c r="Y630" i="14"/>
  <c r="Z438" i="15" s="1"/>
  <c r="X630" i="14"/>
  <c r="Y438" i="15" s="1"/>
  <c r="W630" i="14"/>
  <c r="X438" i="15" s="1"/>
  <c r="V630" i="14"/>
  <c r="W438" i="15" s="1"/>
  <c r="U630" i="14"/>
  <c r="V438" i="15" s="1"/>
  <c r="T630" i="14"/>
  <c r="U438" i="15" s="1"/>
  <c r="S630" i="14"/>
  <c r="T438" i="15" s="1"/>
  <c r="R630" i="14"/>
  <c r="S438" i="15" s="1"/>
  <c r="Q630" i="14"/>
  <c r="R438" i="15" s="1"/>
  <c r="P630" i="14"/>
  <c r="Q438" i="15" s="1"/>
  <c r="O630" i="14"/>
  <c r="P438" i="15" s="1"/>
  <c r="N630" i="14"/>
  <c r="O438" i="15" s="1"/>
  <c r="M630" i="14"/>
  <c r="N438" i="15" s="1"/>
  <c r="L630" i="14"/>
  <c r="M438" i="15" s="1"/>
  <c r="K630" i="14"/>
  <c r="L438" i="15" s="1"/>
  <c r="J630" i="14"/>
  <c r="K438" i="15" s="1"/>
  <c r="I630" i="14"/>
  <c r="J438" i="15" s="1"/>
  <c r="H630" i="14"/>
  <c r="I438" i="15" s="1"/>
  <c r="G630" i="14"/>
  <c r="H438" i="15" s="1"/>
  <c r="F630" i="14"/>
  <c r="G438" i="15" s="1"/>
  <c r="E630" i="14"/>
  <c r="F438" i="15" s="1"/>
  <c r="AP629" i="14"/>
  <c r="AQ417" i="15" s="1"/>
  <c r="AO629" i="14"/>
  <c r="AP417" i="15" s="1"/>
  <c r="AN629" i="14"/>
  <c r="AO417" i="15" s="1"/>
  <c r="AM629" i="14"/>
  <c r="AN417" i="15" s="1"/>
  <c r="AL629" i="14"/>
  <c r="AM417" i="15" s="1"/>
  <c r="AK629" i="14"/>
  <c r="AL417" i="15" s="1"/>
  <c r="AJ629" i="14"/>
  <c r="AK417" i="15" s="1"/>
  <c r="AI629" i="14"/>
  <c r="AJ417" i="15" s="1"/>
  <c r="AH629" i="14"/>
  <c r="AI417" i="15" s="1"/>
  <c r="AG629" i="14"/>
  <c r="AH417" i="15" s="1"/>
  <c r="AF629" i="14"/>
  <c r="AG417" i="15" s="1"/>
  <c r="AE629" i="14"/>
  <c r="AF417" i="15" s="1"/>
  <c r="AD629" i="14"/>
  <c r="AE417" i="15" s="1"/>
  <c r="AC629" i="14"/>
  <c r="AD417" i="15" s="1"/>
  <c r="AB629" i="14"/>
  <c r="AC417" i="15" s="1"/>
  <c r="AA629" i="14"/>
  <c r="AB417" i="15" s="1"/>
  <c r="Z629" i="14"/>
  <c r="AA417" i="15" s="1"/>
  <c r="Y629" i="14"/>
  <c r="Z417" i="15" s="1"/>
  <c r="X629" i="14"/>
  <c r="Y417" i="15" s="1"/>
  <c r="W629" i="14"/>
  <c r="X417" i="15" s="1"/>
  <c r="V629" i="14"/>
  <c r="W417" i="15" s="1"/>
  <c r="U629" i="14"/>
  <c r="V417" i="15" s="1"/>
  <c r="T629" i="14"/>
  <c r="U417" i="15" s="1"/>
  <c r="S629" i="14"/>
  <c r="T417" i="15" s="1"/>
  <c r="R629" i="14"/>
  <c r="S417" i="15" s="1"/>
  <c r="Q629" i="14"/>
  <c r="R417" i="15" s="1"/>
  <c r="P629" i="14"/>
  <c r="Q417" i="15" s="1"/>
  <c r="O629" i="14"/>
  <c r="P417" i="15" s="1"/>
  <c r="N629" i="14"/>
  <c r="O417" i="15" s="1"/>
  <c r="M629" i="14"/>
  <c r="N417" i="15" s="1"/>
  <c r="L629" i="14"/>
  <c r="M417" i="15" s="1"/>
  <c r="K629" i="14"/>
  <c r="L417" i="15" s="1"/>
  <c r="J629" i="14"/>
  <c r="K417" i="15" s="1"/>
  <c r="I629" i="14"/>
  <c r="J417" i="15" s="1"/>
  <c r="H629" i="14"/>
  <c r="I417" i="15" s="1"/>
  <c r="G629" i="14"/>
  <c r="H417" i="15" s="1"/>
  <c r="F629" i="14"/>
  <c r="G417" i="15" s="1"/>
  <c r="E629" i="14"/>
  <c r="F417" i="15" s="1"/>
  <c r="AP628" i="14"/>
  <c r="AQ396" i="15" s="1"/>
  <c r="AO628" i="14"/>
  <c r="AP396" i="15" s="1"/>
  <c r="AN628" i="14"/>
  <c r="AO396" i="15" s="1"/>
  <c r="AM628" i="14"/>
  <c r="AN396" i="15" s="1"/>
  <c r="AL628" i="14"/>
  <c r="AM396" i="15" s="1"/>
  <c r="AK628" i="14"/>
  <c r="AL396" i="15" s="1"/>
  <c r="AJ628" i="14"/>
  <c r="AK396" i="15" s="1"/>
  <c r="AI628" i="14"/>
  <c r="AJ396" i="15" s="1"/>
  <c r="AH628" i="14"/>
  <c r="AI396" i="15" s="1"/>
  <c r="AG628" i="14"/>
  <c r="AH396" i="15" s="1"/>
  <c r="AF628" i="14"/>
  <c r="AG396" i="15" s="1"/>
  <c r="AE628" i="14"/>
  <c r="AF396" i="15" s="1"/>
  <c r="AD628" i="14"/>
  <c r="AE396" i="15" s="1"/>
  <c r="AC628" i="14"/>
  <c r="AD396" i="15" s="1"/>
  <c r="AB628" i="14"/>
  <c r="AC396" i="15" s="1"/>
  <c r="AA628" i="14"/>
  <c r="AB396" i="15" s="1"/>
  <c r="Z628" i="14"/>
  <c r="AA396" i="15" s="1"/>
  <c r="Y628" i="14"/>
  <c r="Z396" i="15" s="1"/>
  <c r="X628" i="14"/>
  <c r="Y396" i="15" s="1"/>
  <c r="W628" i="14"/>
  <c r="X396" i="15" s="1"/>
  <c r="V628" i="14"/>
  <c r="W396" i="15" s="1"/>
  <c r="U628" i="14"/>
  <c r="V396" i="15" s="1"/>
  <c r="T628" i="14"/>
  <c r="U396" i="15" s="1"/>
  <c r="S628" i="14"/>
  <c r="T396" i="15" s="1"/>
  <c r="R628" i="14"/>
  <c r="S396" i="15" s="1"/>
  <c r="Q628" i="14"/>
  <c r="R396" i="15" s="1"/>
  <c r="P628" i="14"/>
  <c r="Q396" i="15" s="1"/>
  <c r="O628" i="14"/>
  <c r="P396" i="15" s="1"/>
  <c r="N628" i="14"/>
  <c r="O396" i="15" s="1"/>
  <c r="M628" i="14"/>
  <c r="N396" i="15" s="1"/>
  <c r="L628" i="14"/>
  <c r="M396" i="15" s="1"/>
  <c r="K628" i="14"/>
  <c r="L396" i="15" s="1"/>
  <c r="J628" i="14"/>
  <c r="K396" i="15" s="1"/>
  <c r="I628" i="14"/>
  <c r="J396" i="15" s="1"/>
  <c r="H628" i="14"/>
  <c r="I396" i="15" s="1"/>
  <c r="G628" i="14"/>
  <c r="H396" i="15" s="1"/>
  <c r="F628" i="14"/>
  <c r="G396" i="15" s="1"/>
  <c r="E628" i="14"/>
  <c r="F396" i="15" s="1"/>
  <c r="AP627" i="14"/>
  <c r="AQ375" i="15" s="1"/>
  <c r="AO627" i="14"/>
  <c r="AP375" i="15" s="1"/>
  <c r="AN627" i="14"/>
  <c r="AO375" i="15" s="1"/>
  <c r="AM627" i="14"/>
  <c r="AN375" i="15" s="1"/>
  <c r="AL627" i="14"/>
  <c r="AM375" i="15" s="1"/>
  <c r="AK627" i="14"/>
  <c r="AL375" i="15" s="1"/>
  <c r="AJ627" i="14"/>
  <c r="AK375" i="15" s="1"/>
  <c r="AI627" i="14"/>
  <c r="AJ375" i="15" s="1"/>
  <c r="AH627" i="14"/>
  <c r="AI375" i="15" s="1"/>
  <c r="AG627" i="14"/>
  <c r="AH375" i="15" s="1"/>
  <c r="AF627" i="14"/>
  <c r="AG375" i="15" s="1"/>
  <c r="AE627" i="14"/>
  <c r="AF375" i="15" s="1"/>
  <c r="AD627" i="14"/>
  <c r="AE375" i="15" s="1"/>
  <c r="AC627" i="14"/>
  <c r="AD375" i="15" s="1"/>
  <c r="AB627" i="14"/>
  <c r="AC375" i="15" s="1"/>
  <c r="AA627" i="14"/>
  <c r="AB375" i="15" s="1"/>
  <c r="Z627" i="14"/>
  <c r="AA375" i="15" s="1"/>
  <c r="Y627" i="14"/>
  <c r="Z375" i="15" s="1"/>
  <c r="X627" i="14"/>
  <c r="Y375" i="15" s="1"/>
  <c r="W627" i="14"/>
  <c r="X375" i="15" s="1"/>
  <c r="V627" i="14"/>
  <c r="W375" i="15" s="1"/>
  <c r="U627" i="14"/>
  <c r="V375" i="15" s="1"/>
  <c r="T627" i="14"/>
  <c r="U375" i="15" s="1"/>
  <c r="S627" i="14"/>
  <c r="T375" i="15" s="1"/>
  <c r="R627" i="14"/>
  <c r="S375" i="15" s="1"/>
  <c r="Q627" i="14"/>
  <c r="R375" i="15" s="1"/>
  <c r="P627" i="14"/>
  <c r="Q375" i="15" s="1"/>
  <c r="O627" i="14"/>
  <c r="P375" i="15" s="1"/>
  <c r="N627" i="14"/>
  <c r="O375" i="15" s="1"/>
  <c r="M627" i="14"/>
  <c r="N375" i="15" s="1"/>
  <c r="L627" i="14"/>
  <c r="M375" i="15" s="1"/>
  <c r="K627" i="14"/>
  <c r="L375" i="15" s="1"/>
  <c r="J627" i="14"/>
  <c r="K375" i="15" s="1"/>
  <c r="I627" i="14"/>
  <c r="J375" i="15" s="1"/>
  <c r="H627" i="14"/>
  <c r="I375" i="15" s="1"/>
  <c r="G627" i="14"/>
  <c r="H375" i="15" s="1"/>
  <c r="F627" i="14"/>
  <c r="G375" i="15" s="1"/>
  <c r="E627" i="14"/>
  <c r="F375" i="15" s="1"/>
  <c r="AP626" i="14"/>
  <c r="AQ354" i="15" s="1"/>
  <c r="AO626" i="14"/>
  <c r="AP354" i="15" s="1"/>
  <c r="AN626" i="14"/>
  <c r="AO354" i="15" s="1"/>
  <c r="AM626" i="14"/>
  <c r="AN354" i="15" s="1"/>
  <c r="AL626" i="14"/>
  <c r="AM354" i="15" s="1"/>
  <c r="AK626" i="14"/>
  <c r="AL354" i="15" s="1"/>
  <c r="AJ626" i="14"/>
  <c r="AK354" i="15" s="1"/>
  <c r="AI626" i="14"/>
  <c r="AJ354" i="15" s="1"/>
  <c r="AH626" i="14"/>
  <c r="AI354" i="15" s="1"/>
  <c r="AG626" i="14"/>
  <c r="AH354" i="15" s="1"/>
  <c r="AF626" i="14"/>
  <c r="AG354" i="15" s="1"/>
  <c r="AE626" i="14"/>
  <c r="AF354" i="15" s="1"/>
  <c r="AD626" i="14"/>
  <c r="AE354" i="15" s="1"/>
  <c r="AC626" i="14"/>
  <c r="AD354" i="15" s="1"/>
  <c r="AB626" i="14"/>
  <c r="AC354" i="15" s="1"/>
  <c r="AA626" i="14"/>
  <c r="AB354" i="15" s="1"/>
  <c r="Z626" i="14"/>
  <c r="AA354" i="15" s="1"/>
  <c r="Y626" i="14"/>
  <c r="Z354" i="15" s="1"/>
  <c r="X626" i="14"/>
  <c r="Y354" i="15" s="1"/>
  <c r="W626" i="14"/>
  <c r="X354" i="15" s="1"/>
  <c r="V626" i="14"/>
  <c r="W354" i="15" s="1"/>
  <c r="U626" i="14"/>
  <c r="V354" i="15" s="1"/>
  <c r="T626" i="14"/>
  <c r="U354" i="15" s="1"/>
  <c r="S626" i="14"/>
  <c r="T354" i="15" s="1"/>
  <c r="R626" i="14"/>
  <c r="S354" i="15" s="1"/>
  <c r="Q626" i="14"/>
  <c r="R354" i="15" s="1"/>
  <c r="P626" i="14"/>
  <c r="Q354" i="15" s="1"/>
  <c r="O626" i="14"/>
  <c r="P354" i="15" s="1"/>
  <c r="N626" i="14"/>
  <c r="O354" i="15" s="1"/>
  <c r="M626" i="14"/>
  <c r="N354" i="15" s="1"/>
  <c r="L626" i="14"/>
  <c r="M354" i="15" s="1"/>
  <c r="K626" i="14"/>
  <c r="L354" i="15" s="1"/>
  <c r="J626" i="14"/>
  <c r="K354" i="15" s="1"/>
  <c r="I626" i="14"/>
  <c r="J354" i="15" s="1"/>
  <c r="H626" i="14"/>
  <c r="I354" i="15" s="1"/>
  <c r="G626" i="14"/>
  <c r="H354" i="15" s="1"/>
  <c r="F626" i="14"/>
  <c r="G354" i="15" s="1"/>
  <c r="E626" i="14"/>
  <c r="F354" i="15" s="1"/>
  <c r="AP625" i="14"/>
  <c r="AQ333" i="15" s="1"/>
  <c r="AO625" i="14"/>
  <c r="AP333" i="15" s="1"/>
  <c r="AN625" i="14"/>
  <c r="AO333" i="15" s="1"/>
  <c r="AM625" i="14"/>
  <c r="AN333" i="15" s="1"/>
  <c r="AL625" i="14"/>
  <c r="AM333" i="15" s="1"/>
  <c r="AK625" i="14"/>
  <c r="AL333" i="15" s="1"/>
  <c r="AJ625" i="14"/>
  <c r="AK333" i="15" s="1"/>
  <c r="AI625" i="14"/>
  <c r="AJ333" i="15" s="1"/>
  <c r="AH625" i="14"/>
  <c r="AI333" i="15" s="1"/>
  <c r="AG625" i="14"/>
  <c r="AH333" i="15" s="1"/>
  <c r="AF625" i="14"/>
  <c r="AG333" i="15" s="1"/>
  <c r="AE625" i="14"/>
  <c r="AF333" i="15" s="1"/>
  <c r="AD625" i="14"/>
  <c r="AE333" i="15" s="1"/>
  <c r="AC625" i="14"/>
  <c r="AD333" i="15" s="1"/>
  <c r="AB625" i="14"/>
  <c r="AC333" i="15" s="1"/>
  <c r="AA625" i="14"/>
  <c r="AB333" i="15" s="1"/>
  <c r="Z625" i="14"/>
  <c r="AA333" i="15" s="1"/>
  <c r="Y625" i="14"/>
  <c r="Z333" i="15" s="1"/>
  <c r="X625" i="14"/>
  <c r="Y333" i="15" s="1"/>
  <c r="W625" i="14"/>
  <c r="X333" i="15" s="1"/>
  <c r="V625" i="14"/>
  <c r="W333" i="15" s="1"/>
  <c r="U625" i="14"/>
  <c r="V333" i="15" s="1"/>
  <c r="T625" i="14"/>
  <c r="U333" i="15" s="1"/>
  <c r="S625" i="14"/>
  <c r="T333" i="15" s="1"/>
  <c r="R625" i="14"/>
  <c r="S333" i="15" s="1"/>
  <c r="Q625" i="14"/>
  <c r="R333" i="15" s="1"/>
  <c r="P625" i="14"/>
  <c r="Q333" i="15" s="1"/>
  <c r="O625" i="14"/>
  <c r="P333" i="15" s="1"/>
  <c r="N625" i="14"/>
  <c r="O333" i="15" s="1"/>
  <c r="M625" i="14"/>
  <c r="N333" i="15" s="1"/>
  <c r="L625" i="14"/>
  <c r="M333" i="15" s="1"/>
  <c r="K625" i="14"/>
  <c r="L333" i="15" s="1"/>
  <c r="J625" i="14"/>
  <c r="K333" i="15" s="1"/>
  <c r="I625" i="14"/>
  <c r="J333" i="15" s="1"/>
  <c r="H625" i="14"/>
  <c r="I333" i="15" s="1"/>
  <c r="G625" i="14"/>
  <c r="H333" i="15" s="1"/>
  <c r="F625" i="14"/>
  <c r="G333" i="15" s="1"/>
  <c r="E625" i="14"/>
  <c r="F333" i="15" s="1"/>
  <c r="AP624" i="14"/>
  <c r="AQ312" i="15" s="1"/>
  <c r="AO624" i="14"/>
  <c r="AP312" i="15" s="1"/>
  <c r="AN624" i="14"/>
  <c r="AO312" i="15" s="1"/>
  <c r="AM624" i="14"/>
  <c r="AN312" i="15" s="1"/>
  <c r="AL624" i="14"/>
  <c r="AM312" i="15" s="1"/>
  <c r="AK624" i="14"/>
  <c r="AL312" i="15" s="1"/>
  <c r="AJ624" i="14"/>
  <c r="AK312" i="15" s="1"/>
  <c r="AI624" i="14"/>
  <c r="AJ312" i="15" s="1"/>
  <c r="AH624" i="14"/>
  <c r="AI312" i="15" s="1"/>
  <c r="AG624" i="14"/>
  <c r="AH312" i="15" s="1"/>
  <c r="AF624" i="14"/>
  <c r="AG312" i="15" s="1"/>
  <c r="AE624" i="14"/>
  <c r="AF312" i="15" s="1"/>
  <c r="AD624" i="14"/>
  <c r="AE312" i="15" s="1"/>
  <c r="AC624" i="14"/>
  <c r="AD312" i="15" s="1"/>
  <c r="AB624" i="14"/>
  <c r="AC312" i="15" s="1"/>
  <c r="AA624" i="14"/>
  <c r="AB312" i="15" s="1"/>
  <c r="Z624" i="14"/>
  <c r="AA312" i="15" s="1"/>
  <c r="Y624" i="14"/>
  <c r="Z312" i="15" s="1"/>
  <c r="X624" i="14"/>
  <c r="Y312" i="15" s="1"/>
  <c r="W624" i="14"/>
  <c r="X312" i="15" s="1"/>
  <c r="V624" i="14"/>
  <c r="W312" i="15" s="1"/>
  <c r="U624" i="14"/>
  <c r="V312" i="15" s="1"/>
  <c r="T624" i="14"/>
  <c r="U312" i="15" s="1"/>
  <c r="S624" i="14"/>
  <c r="T312" i="15" s="1"/>
  <c r="R624" i="14"/>
  <c r="S312" i="15" s="1"/>
  <c r="Q624" i="14"/>
  <c r="R312" i="15" s="1"/>
  <c r="P624" i="14"/>
  <c r="Q312" i="15" s="1"/>
  <c r="O624" i="14"/>
  <c r="P312" i="15" s="1"/>
  <c r="N624" i="14"/>
  <c r="O312" i="15" s="1"/>
  <c r="M624" i="14"/>
  <c r="N312" i="15" s="1"/>
  <c r="L624" i="14"/>
  <c r="M312" i="15" s="1"/>
  <c r="K624" i="14"/>
  <c r="L312" i="15" s="1"/>
  <c r="J624" i="14"/>
  <c r="K312" i="15" s="1"/>
  <c r="I624" i="14"/>
  <c r="J312" i="15" s="1"/>
  <c r="H624" i="14"/>
  <c r="I312" i="15" s="1"/>
  <c r="G624" i="14"/>
  <c r="H312" i="15" s="1"/>
  <c r="F624" i="14"/>
  <c r="G312" i="15" s="1"/>
  <c r="E624" i="14"/>
  <c r="F312" i="15" s="1"/>
  <c r="AP623" i="14"/>
  <c r="AQ291" i="15" s="1"/>
  <c r="AO623" i="14"/>
  <c r="AP291" i="15" s="1"/>
  <c r="AN623" i="14"/>
  <c r="AO291" i="15" s="1"/>
  <c r="AM623" i="14"/>
  <c r="AN291" i="15" s="1"/>
  <c r="AL623" i="14"/>
  <c r="AM291" i="15" s="1"/>
  <c r="AK623" i="14"/>
  <c r="AL291" i="15" s="1"/>
  <c r="AJ623" i="14"/>
  <c r="AK291" i="15" s="1"/>
  <c r="AI623" i="14"/>
  <c r="AJ291" i="15" s="1"/>
  <c r="AH623" i="14"/>
  <c r="AI291" i="15" s="1"/>
  <c r="AG623" i="14"/>
  <c r="AH291" i="15" s="1"/>
  <c r="AF623" i="14"/>
  <c r="AG291" i="15" s="1"/>
  <c r="AE623" i="14"/>
  <c r="AF291" i="15" s="1"/>
  <c r="AD623" i="14"/>
  <c r="AE291" i="15" s="1"/>
  <c r="AC623" i="14"/>
  <c r="AD291" i="15" s="1"/>
  <c r="AB623" i="14"/>
  <c r="AC291" i="15" s="1"/>
  <c r="AA623" i="14"/>
  <c r="AB291" i="15" s="1"/>
  <c r="Z623" i="14"/>
  <c r="AA291" i="15" s="1"/>
  <c r="Y623" i="14"/>
  <c r="Z291" i="15" s="1"/>
  <c r="X623" i="14"/>
  <c r="Y291" i="15" s="1"/>
  <c r="W623" i="14"/>
  <c r="X291" i="15" s="1"/>
  <c r="V623" i="14"/>
  <c r="W291" i="15" s="1"/>
  <c r="U623" i="14"/>
  <c r="V291" i="15" s="1"/>
  <c r="T623" i="14"/>
  <c r="U291" i="15" s="1"/>
  <c r="S623" i="14"/>
  <c r="T291" i="15" s="1"/>
  <c r="R623" i="14"/>
  <c r="S291" i="15" s="1"/>
  <c r="Q623" i="14"/>
  <c r="R291" i="15" s="1"/>
  <c r="P623" i="14"/>
  <c r="Q291" i="15" s="1"/>
  <c r="O623" i="14"/>
  <c r="P291" i="15" s="1"/>
  <c r="N623" i="14"/>
  <c r="O291" i="15" s="1"/>
  <c r="M623" i="14"/>
  <c r="N291" i="15" s="1"/>
  <c r="L623" i="14"/>
  <c r="M291" i="15" s="1"/>
  <c r="K623" i="14"/>
  <c r="L291" i="15" s="1"/>
  <c r="J623" i="14"/>
  <c r="K291" i="15" s="1"/>
  <c r="I623" i="14"/>
  <c r="J291" i="15" s="1"/>
  <c r="H623" i="14"/>
  <c r="I291" i="15" s="1"/>
  <c r="G623" i="14"/>
  <c r="H291" i="15" s="1"/>
  <c r="F623" i="14"/>
  <c r="G291" i="15" s="1"/>
  <c r="E623" i="14"/>
  <c r="F291" i="15" s="1"/>
  <c r="AP622" i="14"/>
  <c r="AQ270" i="15" s="1"/>
  <c r="AO622" i="14"/>
  <c r="AP270" i="15" s="1"/>
  <c r="AN622" i="14"/>
  <c r="AO270" i="15" s="1"/>
  <c r="AM622" i="14"/>
  <c r="AN270" i="15" s="1"/>
  <c r="AL622" i="14"/>
  <c r="AM270" i="15" s="1"/>
  <c r="AK622" i="14"/>
  <c r="AL270" i="15" s="1"/>
  <c r="AJ622" i="14"/>
  <c r="AK270" i="15" s="1"/>
  <c r="AI622" i="14"/>
  <c r="AJ270" i="15" s="1"/>
  <c r="AH622" i="14"/>
  <c r="AI270" i="15" s="1"/>
  <c r="AG622" i="14"/>
  <c r="AH270" i="15" s="1"/>
  <c r="AF622" i="14"/>
  <c r="AG270" i="15" s="1"/>
  <c r="AE622" i="14"/>
  <c r="AF270" i="15" s="1"/>
  <c r="AD622" i="14"/>
  <c r="AE270" i="15" s="1"/>
  <c r="AC622" i="14"/>
  <c r="AD270" i="15" s="1"/>
  <c r="AB622" i="14"/>
  <c r="AC270" i="15" s="1"/>
  <c r="AA622" i="14"/>
  <c r="AB270" i="15" s="1"/>
  <c r="Z622" i="14"/>
  <c r="AA270" i="15" s="1"/>
  <c r="Y622" i="14"/>
  <c r="Z270" i="15" s="1"/>
  <c r="X622" i="14"/>
  <c r="Y270" i="15" s="1"/>
  <c r="W622" i="14"/>
  <c r="X270" i="15" s="1"/>
  <c r="V622" i="14"/>
  <c r="W270" i="15" s="1"/>
  <c r="U622" i="14"/>
  <c r="V270" i="15" s="1"/>
  <c r="T622" i="14"/>
  <c r="U270" i="15" s="1"/>
  <c r="S622" i="14"/>
  <c r="T270" i="15" s="1"/>
  <c r="R622" i="14"/>
  <c r="S270" i="15" s="1"/>
  <c r="Q622" i="14"/>
  <c r="R270" i="15" s="1"/>
  <c r="P622" i="14"/>
  <c r="Q270" i="15" s="1"/>
  <c r="O622" i="14"/>
  <c r="P270" i="15" s="1"/>
  <c r="N622" i="14"/>
  <c r="O270" i="15" s="1"/>
  <c r="M622" i="14"/>
  <c r="N270" i="15" s="1"/>
  <c r="L622" i="14"/>
  <c r="M270" i="15" s="1"/>
  <c r="K622" i="14"/>
  <c r="L270" i="15" s="1"/>
  <c r="J622" i="14"/>
  <c r="K270" i="15" s="1"/>
  <c r="I622" i="14"/>
  <c r="J270" i="15" s="1"/>
  <c r="H622" i="14"/>
  <c r="I270" i="15" s="1"/>
  <c r="G622" i="14"/>
  <c r="H270" i="15" s="1"/>
  <c r="F622" i="14"/>
  <c r="G270" i="15" s="1"/>
  <c r="E622" i="14"/>
  <c r="F270" i="15" s="1"/>
  <c r="AP663" i="14"/>
  <c r="AO663" i="14"/>
  <c r="AN663" i="14"/>
  <c r="AM663" i="14"/>
  <c r="AL663" i="14"/>
  <c r="AK663" i="14"/>
  <c r="AJ663" i="14"/>
  <c r="AI663" i="14"/>
  <c r="AH663" i="14"/>
  <c r="AG663" i="14"/>
  <c r="AF663" i="14"/>
  <c r="AE663" i="14"/>
  <c r="AD663" i="14"/>
  <c r="AC663" i="14"/>
  <c r="AB663" i="14"/>
  <c r="AA663" i="14"/>
  <c r="Z663" i="14"/>
  <c r="Y663" i="14"/>
  <c r="X663" i="14"/>
  <c r="W663" i="14"/>
  <c r="V663" i="14"/>
  <c r="U663" i="14"/>
  <c r="T663" i="14"/>
  <c r="S663" i="14"/>
  <c r="R663" i="14"/>
  <c r="Q663" i="14"/>
  <c r="P663" i="14"/>
  <c r="O663" i="14"/>
  <c r="N663" i="14"/>
  <c r="M663" i="14"/>
  <c r="L663" i="14"/>
  <c r="K663" i="14"/>
  <c r="J663" i="14"/>
  <c r="I663" i="14"/>
  <c r="H663" i="14"/>
  <c r="G663" i="14"/>
  <c r="F663" i="14"/>
  <c r="E663" i="14"/>
  <c r="AP621" i="14"/>
  <c r="AQ249" i="15" s="1"/>
  <c r="AO621" i="14"/>
  <c r="AP249" i="15" s="1"/>
  <c r="AN621" i="14"/>
  <c r="AO249" i="15" s="1"/>
  <c r="AM621" i="14"/>
  <c r="AN249" i="15" s="1"/>
  <c r="AL621" i="14"/>
  <c r="AM249" i="15" s="1"/>
  <c r="AK621" i="14"/>
  <c r="AL249" i="15" s="1"/>
  <c r="AJ621" i="14"/>
  <c r="AK249" i="15" s="1"/>
  <c r="AI621" i="14"/>
  <c r="AJ249" i="15" s="1"/>
  <c r="AH621" i="14"/>
  <c r="AI249" i="15" s="1"/>
  <c r="AG621" i="14"/>
  <c r="AH249" i="15" s="1"/>
  <c r="AF621" i="14"/>
  <c r="AG249" i="15" s="1"/>
  <c r="AE621" i="14"/>
  <c r="AF249" i="15" s="1"/>
  <c r="AD621" i="14"/>
  <c r="AE249" i="15" s="1"/>
  <c r="AC621" i="14"/>
  <c r="AD249" i="15" s="1"/>
  <c r="AB621" i="14"/>
  <c r="AC249" i="15" s="1"/>
  <c r="AA621" i="14"/>
  <c r="AB249" i="15" s="1"/>
  <c r="Z621" i="14"/>
  <c r="AA249" i="15" s="1"/>
  <c r="Y621" i="14"/>
  <c r="Z249" i="15" s="1"/>
  <c r="X621" i="14"/>
  <c r="Y249" i="15" s="1"/>
  <c r="W621" i="14"/>
  <c r="X249" i="15" s="1"/>
  <c r="V621" i="14"/>
  <c r="W249" i="15" s="1"/>
  <c r="U621" i="14"/>
  <c r="V249" i="15" s="1"/>
  <c r="T621" i="14"/>
  <c r="U249" i="15" s="1"/>
  <c r="S621" i="14"/>
  <c r="T249" i="15" s="1"/>
  <c r="R621" i="14"/>
  <c r="S249" i="15" s="1"/>
  <c r="Q621" i="14"/>
  <c r="R249" i="15" s="1"/>
  <c r="P621" i="14"/>
  <c r="Q249" i="15" s="1"/>
  <c r="O621" i="14"/>
  <c r="P249" i="15" s="1"/>
  <c r="N621" i="14"/>
  <c r="O249" i="15" s="1"/>
  <c r="M621" i="14"/>
  <c r="N249" i="15" s="1"/>
  <c r="L621" i="14"/>
  <c r="M249" i="15" s="1"/>
  <c r="K621" i="14"/>
  <c r="L249" i="15" s="1"/>
  <c r="J621" i="14"/>
  <c r="K249" i="15" s="1"/>
  <c r="I621" i="14"/>
  <c r="J249" i="15" s="1"/>
  <c r="H621" i="14"/>
  <c r="I249" i="15" s="1"/>
  <c r="G621" i="14"/>
  <c r="H249" i="15" s="1"/>
  <c r="F621" i="14"/>
  <c r="G249" i="15" s="1"/>
  <c r="E621" i="14"/>
  <c r="F249" i="15" s="1"/>
  <c r="AP620" i="14"/>
  <c r="AQ228" i="15" s="1"/>
  <c r="AO620" i="14"/>
  <c r="AP228" i="15" s="1"/>
  <c r="AN620" i="14"/>
  <c r="AO228" i="15" s="1"/>
  <c r="AM620" i="14"/>
  <c r="AN228" i="15" s="1"/>
  <c r="AL620" i="14"/>
  <c r="AM228" i="15" s="1"/>
  <c r="AK620" i="14"/>
  <c r="AL228" i="15" s="1"/>
  <c r="AJ620" i="14"/>
  <c r="AK228" i="15" s="1"/>
  <c r="AI620" i="14"/>
  <c r="AJ228" i="15" s="1"/>
  <c r="AH620" i="14"/>
  <c r="AI228" i="15" s="1"/>
  <c r="AG620" i="14"/>
  <c r="AH228" i="15" s="1"/>
  <c r="AF620" i="14"/>
  <c r="AG228" i="15" s="1"/>
  <c r="AE620" i="14"/>
  <c r="AF228" i="15" s="1"/>
  <c r="AD620" i="14"/>
  <c r="AE228" i="15" s="1"/>
  <c r="AC620" i="14"/>
  <c r="AD228" i="15" s="1"/>
  <c r="AB620" i="14"/>
  <c r="AC228" i="15" s="1"/>
  <c r="AA620" i="14"/>
  <c r="AB228" i="15" s="1"/>
  <c r="Z620" i="14"/>
  <c r="AA228" i="15" s="1"/>
  <c r="Y620" i="14"/>
  <c r="Z228" i="15" s="1"/>
  <c r="X620" i="14"/>
  <c r="Y228" i="15" s="1"/>
  <c r="W620" i="14"/>
  <c r="X228" i="15" s="1"/>
  <c r="V620" i="14"/>
  <c r="W228" i="15" s="1"/>
  <c r="U620" i="14"/>
  <c r="V228" i="15" s="1"/>
  <c r="T620" i="14"/>
  <c r="U228" i="15" s="1"/>
  <c r="S620" i="14"/>
  <c r="T228" i="15" s="1"/>
  <c r="R620" i="14"/>
  <c r="S228" i="15" s="1"/>
  <c r="Q620" i="14"/>
  <c r="R228" i="15" s="1"/>
  <c r="P620" i="14"/>
  <c r="Q228" i="15" s="1"/>
  <c r="O620" i="14"/>
  <c r="P228" i="15" s="1"/>
  <c r="N620" i="14"/>
  <c r="O228" i="15" s="1"/>
  <c r="M620" i="14"/>
  <c r="N228" i="15" s="1"/>
  <c r="L620" i="14"/>
  <c r="M228" i="15" s="1"/>
  <c r="K620" i="14"/>
  <c r="L228" i="15" s="1"/>
  <c r="J620" i="14"/>
  <c r="K228" i="15" s="1"/>
  <c r="I620" i="14"/>
  <c r="J228" i="15" s="1"/>
  <c r="H620" i="14"/>
  <c r="I228" i="15" s="1"/>
  <c r="G620" i="14"/>
  <c r="H228" i="15" s="1"/>
  <c r="F620" i="14"/>
  <c r="G228" i="15" s="1"/>
  <c r="E620" i="14"/>
  <c r="F228" i="15" s="1"/>
  <c r="AP618" i="14"/>
  <c r="AQ186" i="15" s="1"/>
  <c r="AO618" i="14"/>
  <c r="AP186" i="15" s="1"/>
  <c r="AN618" i="14"/>
  <c r="AO186" i="15" s="1"/>
  <c r="AM618" i="14"/>
  <c r="AN186" i="15" s="1"/>
  <c r="AL618" i="14"/>
  <c r="AM186" i="15" s="1"/>
  <c r="AK618" i="14"/>
  <c r="AL186" i="15" s="1"/>
  <c r="AJ618" i="14"/>
  <c r="AK186" i="15" s="1"/>
  <c r="AI618" i="14"/>
  <c r="AJ186" i="15" s="1"/>
  <c r="AH618" i="14"/>
  <c r="AI186" i="15" s="1"/>
  <c r="AG618" i="14"/>
  <c r="AH186" i="15" s="1"/>
  <c r="AF618" i="14"/>
  <c r="AG186" i="15" s="1"/>
  <c r="AE618" i="14"/>
  <c r="AF186" i="15" s="1"/>
  <c r="AD618" i="14"/>
  <c r="AE186" i="15" s="1"/>
  <c r="AC618" i="14"/>
  <c r="AD186" i="15" s="1"/>
  <c r="AB618" i="14"/>
  <c r="AC186" i="15" s="1"/>
  <c r="AA618" i="14"/>
  <c r="AB186" i="15" s="1"/>
  <c r="Z618" i="14"/>
  <c r="AA186" i="15" s="1"/>
  <c r="Y618" i="14"/>
  <c r="Z186" i="15" s="1"/>
  <c r="X618" i="14"/>
  <c r="Y186" i="15" s="1"/>
  <c r="W618" i="14"/>
  <c r="X186" i="15" s="1"/>
  <c r="V618" i="14"/>
  <c r="W186" i="15" s="1"/>
  <c r="U618" i="14"/>
  <c r="V186" i="15" s="1"/>
  <c r="T618" i="14"/>
  <c r="U186" i="15" s="1"/>
  <c r="S618" i="14"/>
  <c r="T186" i="15" s="1"/>
  <c r="R618" i="14"/>
  <c r="S186" i="15" s="1"/>
  <c r="Q618" i="14"/>
  <c r="R186" i="15" s="1"/>
  <c r="P618" i="14"/>
  <c r="Q186" i="15" s="1"/>
  <c r="O618" i="14"/>
  <c r="P186" i="15" s="1"/>
  <c r="N618" i="14"/>
  <c r="O186" i="15" s="1"/>
  <c r="M618" i="14"/>
  <c r="N186" i="15" s="1"/>
  <c r="L618" i="14"/>
  <c r="M186" i="15" s="1"/>
  <c r="K618" i="14"/>
  <c r="L186" i="15" s="1"/>
  <c r="J618" i="14"/>
  <c r="K186" i="15" s="1"/>
  <c r="I618" i="14"/>
  <c r="J186" i="15" s="1"/>
  <c r="H618" i="14"/>
  <c r="I186" i="15" s="1"/>
  <c r="G618" i="14"/>
  <c r="H186" i="15" s="1"/>
  <c r="F618" i="14"/>
  <c r="G186" i="15" s="1"/>
  <c r="E618" i="14"/>
  <c r="F186" i="15" s="1"/>
  <c r="AP619" i="14"/>
  <c r="AQ207" i="15" s="1"/>
  <c r="AO619" i="14"/>
  <c r="AP207" i="15" s="1"/>
  <c r="AN619" i="14"/>
  <c r="AO207" i="15" s="1"/>
  <c r="AM619" i="14"/>
  <c r="AN207" i="15" s="1"/>
  <c r="AL619" i="14"/>
  <c r="AM207" i="15" s="1"/>
  <c r="AK619" i="14"/>
  <c r="AL207" i="15" s="1"/>
  <c r="AJ619" i="14"/>
  <c r="AK207" i="15" s="1"/>
  <c r="AI619" i="14"/>
  <c r="AJ207" i="15" s="1"/>
  <c r="AH619" i="14"/>
  <c r="AI207" i="15" s="1"/>
  <c r="AG619" i="14"/>
  <c r="AH207" i="15" s="1"/>
  <c r="AF619" i="14"/>
  <c r="AG207" i="15" s="1"/>
  <c r="AE619" i="14"/>
  <c r="AF207" i="15" s="1"/>
  <c r="AD619" i="14"/>
  <c r="AE207" i="15" s="1"/>
  <c r="AC619" i="14"/>
  <c r="AD207" i="15" s="1"/>
  <c r="AB619" i="14"/>
  <c r="AC207" i="15" s="1"/>
  <c r="AA619" i="14"/>
  <c r="AB207" i="15" s="1"/>
  <c r="Z619" i="14"/>
  <c r="AA207" i="15" s="1"/>
  <c r="Y619" i="14"/>
  <c r="Z207" i="15" s="1"/>
  <c r="X619" i="14"/>
  <c r="Y207" i="15" s="1"/>
  <c r="W619" i="14"/>
  <c r="X207" i="15" s="1"/>
  <c r="V619" i="14"/>
  <c r="W207" i="15" s="1"/>
  <c r="U619" i="14"/>
  <c r="V207" i="15" s="1"/>
  <c r="T619" i="14"/>
  <c r="U207" i="15" s="1"/>
  <c r="S619" i="14"/>
  <c r="T207" i="15" s="1"/>
  <c r="R619" i="14"/>
  <c r="S207" i="15" s="1"/>
  <c r="Q619" i="14"/>
  <c r="R207" i="15" s="1"/>
  <c r="P619" i="14"/>
  <c r="Q207" i="15" s="1"/>
  <c r="O619" i="14"/>
  <c r="P207" i="15" s="1"/>
  <c r="N619" i="14"/>
  <c r="O207" i="15" s="1"/>
  <c r="M619" i="14"/>
  <c r="N207" i="15" s="1"/>
  <c r="L619" i="14"/>
  <c r="M207" i="15" s="1"/>
  <c r="K619" i="14"/>
  <c r="L207" i="15" s="1"/>
  <c r="J619" i="14"/>
  <c r="K207" i="15" s="1"/>
  <c r="I619" i="14"/>
  <c r="J207" i="15" s="1"/>
  <c r="H619" i="14"/>
  <c r="I207" i="15" s="1"/>
  <c r="G619" i="14"/>
  <c r="H207" i="15" s="1"/>
  <c r="F619" i="14"/>
  <c r="G207" i="15" s="1"/>
  <c r="E619" i="14"/>
  <c r="F207" i="15" s="1"/>
  <c r="AP617" i="14"/>
  <c r="AQ165" i="15" s="1"/>
  <c r="AO617" i="14"/>
  <c r="AP165" i="15" s="1"/>
  <c r="AN617" i="14"/>
  <c r="AO165" i="15" s="1"/>
  <c r="AM617" i="14"/>
  <c r="AN165" i="15" s="1"/>
  <c r="AL617" i="14"/>
  <c r="AM165" i="15" s="1"/>
  <c r="AK617" i="14"/>
  <c r="AL165" i="15" s="1"/>
  <c r="AJ617" i="14"/>
  <c r="AK165" i="15" s="1"/>
  <c r="AI617" i="14"/>
  <c r="AJ165" i="15" s="1"/>
  <c r="AH617" i="14"/>
  <c r="AI165" i="15" s="1"/>
  <c r="AG617" i="14"/>
  <c r="AH165" i="15" s="1"/>
  <c r="AF617" i="14"/>
  <c r="AG165" i="15" s="1"/>
  <c r="AE617" i="14"/>
  <c r="AF165" i="15" s="1"/>
  <c r="AD617" i="14"/>
  <c r="AE165" i="15" s="1"/>
  <c r="AC617" i="14"/>
  <c r="AD165" i="15" s="1"/>
  <c r="AB617" i="14"/>
  <c r="AC165" i="15" s="1"/>
  <c r="AA617" i="14"/>
  <c r="AB165" i="15" s="1"/>
  <c r="Z617" i="14"/>
  <c r="AA165" i="15" s="1"/>
  <c r="Y617" i="14"/>
  <c r="Z165" i="15" s="1"/>
  <c r="X617" i="14"/>
  <c r="Y165" i="15" s="1"/>
  <c r="W617" i="14"/>
  <c r="X165" i="15" s="1"/>
  <c r="V617" i="14"/>
  <c r="W165" i="15" s="1"/>
  <c r="U617" i="14"/>
  <c r="V165" i="15" s="1"/>
  <c r="T617" i="14"/>
  <c r="U165" i="15" s="1"/>
  <c r="S617" i="14"/>
  <c r="T165" i="15" s="1"/>
  <c r="R617" i="14"/>
  <c r="S165" i="15" s="1"/>
  <c r="Q617" i="14"/>
  <c r="R165" i="15" s="1"/>
  <c r="P617" i="14"/>
  <c r="Q165" i="15" s="1"/>
  <c r="O617" i="14"/>
  <c r="P165" i="15" s="1"/>
  <c r="N617" i="14"/>
  <c r="O165" i="15" s="1"/>
  <c r="M617" i="14"/>
  <c r="N165" i="15" s="1"/>
  <c r="L617" i="14"/>
  <c r="M165" i="15" s="1"/>
  <c r="K617" i="14"/>
  <c r="L165" i="15" s="1"/>
  <c r="J617" i="14"/>
  <c r="K165" i="15" s="1"/>
  <c r="I617" i="14"/>
  <c r="J165" i="15" s="1"/>
  <c r="H617" i="14"/>
  <c r="I165" i="15" s="1"/>
  <c r="G617" i="14"/>
  <c r="H165" i="15" s="1"/>
  <c r="F617" i="14"/>
  <c r="G165" i="15" s="1"/>
  <c r="E617" i="14"/>
  <c r="F165" i="15" s="1"/>
  <c r="AP616" i="14"/>
  <c r="AQ144" i="15" s="1"/>
  <c r="AO616" i="14"/>
  <c r="AP144" i="15" s="1"/>
  <c r="AN616" i="14"/>
  <c r="AO144" i="15" s="1"/>
  <c r="AM616" i="14"/>
  <c r="AN144" i="15" s="1"/>
  <c r="AL616" i="14"/>
  <c r="AM144" i="15" s="1"/>
  <c r="AK616" i="14"/>
  <c r="AL144" i="15" s="1"/>
  <c r="AJ616" i="14"/>
  <c r="AK144" i="15" s="1"/>
  <c r="AI616" i="14"/>
  <c r="AJ144" i="15" s="1"/>
  <c r="AH616" i="14"/>
  <c r="AI144" i="15" s="1"/>
  <c r="AG616" i="14"/>
  <c r="AH144" i="15" s="1"/>
  <c r="AF616" i="14"/>
  <c r="AG144" i="15" s="1"/>
  <c r="AE616" i="14"/>
  <c r="AF144" i="15" s="1"/>
  <c r="AD616" i="14"/>
  <c r="AE144" i="15" s="1"/>
  <c r="AC616" i="14"/>
  <c r="AD144" i="15" s="1"/>
  <c r="AB616" i="14"/>
  <c r="AC144" i="15" s="1"/>
  <c r="AA616" i="14"/>
  <c r="AB144" i="15" s="1"/>
  <c r="Z616" i="14"/>
  <c r="AA144" i="15" s="1"/>
  <c r="Y616" i="14"/>
  <c r="Z144" i="15" s="1"/>
  <c r="X616" i="14"/>
  <c r="Y144" i="15" s="1"/>
  <c r="W616" i="14"/>
  <c r="X144" i="15" s="1"/>
  <c r="V616" i="14"/>
  <c r="W144" i="15" s="1"/>
  <c r="U616" i="14"/>
  <c r="V144" i="15" s="1"/>
  <c r="T616" i="14"/>
  <c r="U144" i="15" s="1"/>
  <c r="S616" i="14"/>
  <c r="T144" i="15" s="1"/>
  <c r="R616" i="14"/>
  <c r="S144" i="15" s="1"/>
  <c r="Q616" i="14"/>
  <c r="R144" i="15" s="1"/>
  <c r="P616" i="14"/>
  <c r="Q144" i="15" s="1"/>
  <c r="O616" i="14"/>
  <c r="P144" i="15" s="1"/>
  <c r="N616" i="14"/>
  <c r="O144" i="15" s="1"/>
  <c r="M616" i="14"/>
  <c r="N144" i="15" s="1"/>
  <c r="L616" i="14"/>
  <c r="M144" i="15" s="1"/>
  <c r="K616" i="14"/>
  <c r="L144" i="15" s="1"/>
  <c r="J616" i="14"/>
  <c r="K144" i="15" s="1"/>
  <c r="I616" i="14"/>
  <c r="J144" i="15" s="1"/>
  <c r="H616" i="14"/>
  <c r="I144" i="15" s="1"/>
  <c r="G616" i="14"/>
  <c r="H144" i="15" s="1"/>
  <c r="F616" i="14"/>
  <c r="G144" i="15" s="1"/>
  <c r="E616" i="14"/>
  <c r="F144" i="15" s="1"/>
  <c r="AP615" i="14"/>
  <c r="AQ123" i="15" s="1"/>
  <c r="AO615" i="14"/>
  <c r="AP123" i="15" s="1"/>
  <c r="AN615" i="14"/>
  <c r="AO123" i="15" s="1"/>
  <c r="AM615" i="14"/>
  <c r="AN123" i="15" s="1"/>
  <c r="AL615" i="14"/>
  <c r="AM123" i="15" s="1"/>
  <c r="AK615" i="14"/>
  <c r="AL123" i="15" s="1"/>
  <c r="AJ615" i="14"/>
  <c r="AK123" i="15" s="1"/>
  <c r="AI615" i="14"/>
  <c r="AJ123" i="15" s="1"/>
  <c r="AH615" i="14"/>
  <c r="AI123" i="15" s="1"/>
  <c r="AG615" i="14"/>
  <c r="AH123" i="15" s="1"/>
  <c r="AF615" i="14"/>
  <c r="AG123" i="15" s="1"/>
  <c r="AE615" i="14"/>
  <c r="AF123" i="15" s="1"/>
  <c r="AD615" i="14"/>
  <c r="AE123" i="15" s="1"/>
  <c r="AC615" i="14"/>
  <c r="AD123" i="15" s="1"/>
  <c r="AB615" i="14"/>
  <c r="AC123" i="15" s="1"/>
  <c r="AA615" i="14"/>
  <c r="AB123" i="15" s="1"/>
  <c r="Z615" i="14"/>
  <c r="AA123" i="15" s="1"/>
  <c r="Y615" i="14"/>
  <c r="Z123" i="15" s="1"/>
  <c r="X615" i="14"/>
  <c r="Y123" i="15" s="1"/>
  <c r="W615" i="14"/>
  <c r="X123" i="15" s="1"/>
  <c r="V615" i="14"/>
  <c r="W123" i="15" s="1"/>
  <c r="U615" i="14"/>
  <c r="V123" i="15" s="1"/>
  <c r="T615" i="14"/>
  <c r="U123" i="15" s="1"/>
  <c r="S615" i="14"/>
  <c r="T123" i="15" s="1"/>
  <c r="R615" i="14"/>
  <c r="S123" i="15" s="1"/>
  <c r="Q615" i="14"/>
  <c r="R123" i="15" s="1"/>
  <c r="P615" i="14"/>
  <c r="Q123" i="15" s="1"/>
  <c r="O615" i="14"/>
  <c r="P123" i="15" s="1"/>
  <c r="N615" i="14"/>
  <c r="O123" i="15" s="1"/>
  <c r="M615" i="14"/>
  <c r="N123" i="15" s="1"/>
  <c r="L615" i="14"/>
  <c r="M123" i="15" s="1"/>
  <c r="K615" i="14"/>
  <c r="L123" i="15" s="1"/>
  <c r="J615" i="14"/>
  <c r="K123" i="15" s="1"/>
  <c r="I615" i="14"/>
  <c r="J123" i="15" s="1"/>
  <c r="H615" i="14"/>
  <c r="I123" i="15" s="1"/>
  <c r="G615" i="14"/>
  <c r="H123" i="15" s="1"/>
  <c r="F615" i="14"/>
  <c r="G123" i="15" s="1"/>
  <c r="E615" i="14"/>
  <c r="F123" i="15" s="1"/>
  <c r="AP614" i="14"/>
  <c r="AQ102" i="15" s="1"/>
  <c r="AO614" i="14"/>
  <c r="AP102" i="15" s="1"/>
  <c r="AN614" i="14"/>
  <c r="AO102" i="15" s="1"/>
  <c r="AM614" i="14"/>
  <c r="AN102" i="15" s="1"/>
  <c r="AL614" i="14"/>
  <c r="AM102" i="15" s="1"/>
  <c r="AK614" i="14"/>
  <c r="AL102" i="15" s="1"/>
  <c r="AJ614" i="14"/>
  <c r="AK102" i="15" s="1"/>
  <c r="AI614" i="14"/>
  <c r="AJ102" i="15" s="1"/>
  <c r="AH614" i="14"/>
  <c r="AI102" i="15" s="1"/>
  <c r="AG614" i="14"/>
  <c r="AH102" i="15" s="1"/>
  <c r="AF614" i="14"/>
  <c r="AG102" i="15" s="1"/>
  <c r="AE614" i="14"/>
  <c r="AF102" i="15" s="1"/>
  <c r="AD614" i="14"/>
  <c r="AE102" i="15" s="1"/>
  <c r="AC614" i="14"/>
  <c r="AD102" i="15" s="1"/>
  <c r="AB614" i="14"/>
  <c r="AC102" i="15" s="1"/>
  <c r="AA614" i="14"/>
  <c r="AB102" i="15" s="1"/>
  <c r="Z614" i="14"/>
  <c r="AA102" i="15" s="1"/>
  <c r="Y614" i="14"/>
  <c r="Z102" i="15" s="1"/>
  <c r="X614" i="14"/>
  <c r="Y102" i="15" s="1"/>
  <c r="W614" i="14"/>
  <c r="X102" i="15" s="1"/>
  <c r="V614" i="14"/>
  <c r="W102" i="15" s="1"/>
  <c r="U614" i="14"/>
  <c r="V102" i="15" s="1"/>
  <c r="T614" i="14"/>
  <c r="U102" i="15" s="1"/>
  <c r="S614" i="14"/>
  <c r="T102" i="15" s="1"/>
  <c r="R614" i="14"/>
  <c r="S102" i="15" s="1"/>
  <c r="Q614" i="14"/>
  <c r="R102" i="15" s="1"/>
  <c r="P614" i="14"/>
  <c r="Q102" i="15" s="1"/>
  <c r="O614" i="14"/>
  <c r="P102" i="15" s="1"/>
  <c r="N614" i="14"/>
  <c r="O102" i="15" s="1"/>
  <c r="M614" i="14"/>
  <c r="N102" i="15" s="1"/>
  <c r="L614" i="14"/>
  <c r="M102" i="15" s="1"/>
  <c r="K614" i="14"/>
  <c r="L102" i="15" s="1"/>
  <c r="J614" i="14"/>
  <c r="K102" i="15" s="1"/>
  <c r="I614" i="14"/>
  <c r="J102" i="15" s="1"/>
  <c r="H614" i="14"/>
  <c r="I102" i="15" s="1"/>
  <c r="G614" i="14"/>
  <c r="H102" i="15" s="1"/>
  <c r="F614" i="14"/>
  <c r="G102" i="15" s="1"/>
  <c r="E614" i="14"/>
  <c r="F102" i="15" s="1"/>
  <c r="AP613" i="14"/>
  <c r="AQ81" i="15" s="1"/>
  <c r="AO613" i="14"/>
  <c r="AP81" i="15" s="1"/>
  <c r="AN613" i="14"/>
  <c r="AO81" i="15" s="1"/>
  <c r="AM613" i="14"/>
  <c r="AN81" i="15" s="1"/>
  <c r="AL613" i="14"/>
  <c r="AM81" i="15" s="1"/>
  <c r="AK613" i="14"/>
  <c r="AL81" i="15" s="1"/>
  <c r="AJ613" i="14"/>
  <c r="AK81" i="15" s="1"/>
  <c r="AI613" i="14"/>
  <c r="AJ81" i="15" s="1"/>
  <c r="AH613" i="14"/>
  <c r="AI81" i="15" s="1"/>
  <c r="AG613" i="14"/>
  <c r="AH81" i="15" s="1"/>
  <c r="AF613" i="14"/>
  <c r="AG81" i="15" s="1"/>
  <c r="AE613" i="14"/>
  <c r="AF81" i="15" s="1"/>
  <c r="AD613" i="14"/>
  <c r="AE81" i="15" s="1"/>
  <c r="AC613" i="14"/>
  <c r="AD81" i="15" s="1"/>
  <c r="AB613" i="14"/>
  <c r="AC81" i="15" s="1"/>
  <c r="AA613" i="14"/>
  <c r="AB81" i="15" s="1"/>
  <c r="Z613" i="14"/>
  <c r="AA81" i="15" s="1"/>
  <c r="Y613" i="14"/>
  <c r="Z81" i="15" s="1"/>
  <c r="X613" i="14"/>
  <c r="Y81" i="15" s="1"/>
  <c r="W613" i="14"/>
  <c r="X81" i="15" s="1"/>
  <c r="V613" i="14"/>
  <c r="W81" i="15" s="1"/>
  <c r="U613" i="14"/>
  <c r="V81" i="15" s="1"/>
  <c r="T613" i="14"/>
  <c r="U81" i="15" s="1"/>
  <c r="S613" i="14"/>
  <c r="T81" i="15" s="1"/>
  <c r="R613" i="14"/>
  <c r="S81" i="15" s="1"/>
  <c r="Q613" i="14"/>
  <c r="R81" i="15" s="1"/>
  <c r="P613" i="14"/>
  <c r="Q81" i="15" s="1"/>
  <c r="O613" i="14"/>
  <c r="P81" i="15" s="1"/>
  <c r="N613" i="14"/>
  <c r="O81" i="15" s="1"/>
  <c r="M613" i="14"/>
  <c r="N81" i="15" s="1"/>
  <c r="L613" i="14"/>
  <c r="M81" i="15" s="1"/>
  <c r="K613" i="14"/>
  <c r="L81" i="15" s="1"/>
  <c r="J613" i="14"/>
  <c r="K81" i="15" s="1"/>
  <c r="I613" i="14"/>
  <c r="J81" i="15" s="1"/>
  <c r="H613" i="14"/>
  <c r="I81" i="15" s="1"/>
  <c r="G613" i="14"/>
  <c r="H81" i="15" s="1"/>
  <c r="F613" i="14"/>
  <c r="G81" i="15" s="1"/>
  <c r="E613" i="14"/>
  <c r="F81" i="15" s="1"/>
  <c r="AP662" i="14"/>
  <c r="AO662" i="14"/>
  <c r="AN662" i="14"/>
  <c r="AM662" i="14"/>
  <c r="AL662" i="14"/>
  <c r="AK662" i="14"/>
  <c r="AJ662" i="14"/>
  <c r="AI662" i="14"/>
  <c r="AH662" i="14"/>
  <c r="AG662" i="14"/>
  <c r="AF662" i="14"/>
  <c r="AE662" i="14"/>
  <c r="AD662" i="14"/>
  <c r="AC662" i="14"/>
  <c r="AB662" i="14"/>
  <c r="AA662" i="14"/>
  <c r="Z662" i="14"/>
  <c r="Y662" i="14"/>
  <c r="X662" i="14"/>
  <c r="W662" i="14"/>
  <c r="V662" i="14"/>
  <c r="U662" i="14"/>
  <c r="T662" i="14"/>
  <c r="S662" i="14"/>
  <c r="R662" i="14"/>
  <c r="Q662" i="14"/>
  <c r="P662" i="14"/>
  <c r="O662" i="14"/>
  <c r="N662" i="14"/>
  <c r="M662" i="14"/>
  <c r="L662" i="14"/>
  <c r="K662" i="14"/>
  <c r="J662" i="14"/>
  <c r="I662" i="14"/>
  <c r="H662" i="14"/>
  <c r="G662" i="14"/>
  <c r="F662" i="14"/>
  <c r="E662" i="14"/>
  <c r="AP612" i="14"/>
  <c r="AO612" i="14"/>
  <c r="AN612" i="14"/>
  <c r="AM612" i="14"/>
  <c r="AL612" i="14"/>
  <c r="AK612" i="14"/>
  <c r="AJ612" i="14"/>
  <c r="AI612" i="14"/>
  <c r="AH612" i="14"/>
  <c r="AG612" i="14"/>
  <c r="AF612" i="14"/>
  <c r="AE612" i="14"/>
  <c r="AD612" i="14"/>
  <c r="AC612" i="14"/>
  <c r="AB612" i="14"/>
  <c r="AA612" i="14"/>
  <c r="Z612" i="14"/>
  <c r="Y612" i="14"/>
  <c r="X612" i="14"/>
  <c r="W612" i="14"/>
  <c r="V612" i="14"/>
  <c r="U612" i="14"/>
  <c r="T612" i="14"/>
  <c r="S612" i="14"/>
  <c r="R612" i="14"/>
  <c r="Q612" i="14"/>
  <c r="P612" i="14"/>
  <c r="O612" i="14"/>
  <c r="N612" i="14"/>
  <c r="M612" i="14"/>
  <c r="L612" i="14"/>
  <c r="K612" i="14"/>
  <c r="J612" i="14"/>
  <c r="I612" i="14"/>
  <c r="H612" i="14"/>
  <c r="G612" i="14"/>
  <c r="F612" i="14"/>
  <c r="E612" i="14"/>
  <c r="AP605" i="14"/>
  <c r="AO605" i="14"/>
  <c r="AN605" i="14"/>
  <c r="AM605" i="14"/>
  <c r="AL605" i="14"/>
  <c r="AK605" i="14"/>
  <c r="AJ605" i="14"/>
  <c r="AI605" i="14"/>
  <c r="AH605" i="14"/>
  <c r="AG605" i="14"/>
  <c r="AF605" i="14"/>
  <c r="AE605" i="14"/>
  <c r="AD605" i="14"/>
  <c r="AC605" i="14"/>
  <c r="AB605" i="14"/>
  <c r="AA605" i="14"/>
  <c r="Z605" i="14"/>
  <c r="Y605" i="14"/>
  <c r="X605" i="14"/>
  <c r="W605" i="14"/>
  <c r="V605" i="14"/>
  <c r="U605" i="14"/>
  <c r="T605" i="14"/>
  <c r="S605" i="14"/>
  <c r="R605" i="14"/>
  <c r="Q605" i="14"/>
  <c r="P605" i="14"/>
  <c r="O605" i="14"/>
  <c r="N605" i="14"/>
  <c r="M605" i="14"/>
  <c r="L605" i="14"/>
  <c r="K605" i="14"/>
  <c r="J605" i="14"/>
  <c r="I605" i="14"/>
  <c r="H605" i="14"/>
  <c r="G605" i="14"/>
  <c r="F605" i="14"/>
  <c r="E605" i="14"/>
  <c r="AP604" i="14"/>
  <c r="AO604" i="14"/>
  <c r="AN604" i="14"/>
  <c r="AM604" i="14"/>
  <c r="AL604" i="14"/>
  <c r="AK604" i="14"/>
  <c r="AJ604" i="14"/>
  <c r="AI604" i="14"/>
  <c r="AH604" i="14"/>
  <c r="AG604" i="14"/>
  <c r="AF604" i="14"/>
  <c r="AE604" i="14"/>
  <c r="AD604" i="14"/>
  <c r="AC604" i="14"/>
  <c r="AB604" i="14"/>
  <c r="AA604" i="14"/>
  <c r="Z604" i="14"/>
  <c r="Y604" i="14"/>
  <c r="X604" i="14"/>
  <c r="W604" i="14"/>
  <c r="V604" i="14"/>
  <c r="U604" i="14"/>
  <c r="T604" i="14"/>
  <c r="S604" i="14"/>
  <c r="R604" i="14"/>
  <c r="Q604" i="14"/>
  <c r="P604" i="14"/>
  <c r="O604" i="14"/>
  <c r="N604" i="14"/>
  <c r="M604" i="14"/>
  <c r="L604" i="14"/>
  <c r="K604" i="14"/>
  <c r="J604" i="14"/>
  <c r="I604" i="14"/>
  <c r="H604" i="14"/>
  <c r="G604" i="14"/>
  <c r="F604" i="14"/>
  <c r="E604" i="14"/>
  <c r="AP603" i="14"/>
  <c r="AO603" i="14"/>
  <c r="AN603" i="14"/>
  <c r="AM603" i="14"/>
  <c r="AL603" i="14"/>
  <c r="AK603" i="14"/>
  <c r="AJ603" i="14"/>
  <c r="AI603" i="14"/>
  <c r="AH603" i="14"/>
  <c r="AG603" i="14"/>
  <c r="AF603" i="14"/>
  <c r="AE603" i="14"/>
  <c r="AD603" i="14"/>
  <c r="AC603" i="14"/>
  <c r="AB603" i="14"/>
  <c r="AA603" i="14"/>
  <c r="Z603" i="14"/>
  <c r="Y603" i="14"/>
  <c r="X603" i="14"/>
  <c r="W603" i="14"/>
  <c r="V603" i="14"/>
  <c r="U603" i="14"/>
  <c r="T603" i="14"/>
  <c r="S603" i="14"/>
  <c r="R603" i="14"/>
  <c r="Q603" i="14"/>
  <c r="P603" i="14"/>
  <c r="O603" i="14"/>
  <c r="N603" i="14"/>
  <c r="M603" i="14"/>
  <c r="L603" i="14"/>
  <c r="K603" i="14"/>
  <c r="J603" i="14"/>
  <c r="I603" i="14"/>
  <c r="H603" i="14"/>
  <c r="G603" i="14"/>
  <c r="F603" i="14"/>
  <c r="E603" i="14"/>
  <c r="AP602" i="14"/>
  <c r="AO602" i="14"/>
  <c r="AN602" i="14"/>
  <c r="AM602" i="14"/>
  <c r="AL602" i="14"/>
  <c r="AK602" i="14"/>
  <c r="AJ602" i="14"/>
  <c r="AI602" i="14"/>
  <c r="AH602" i="14"/>
  <c r="AG602" i="14"/>
  <c r="AF602" i="14"/>
  <c r="AE602" i="14"/>
  <c r="AD602" i="14"/>
  <c r="AC602" i="14"/>
  <c r="AB602" i="14"/>
  <c r="AA602" i="14"/>
  <c r="Z602" i="14"/>
  <c r="Y602" i="14"/>
  <c r="X602" i="14"/>
  <c r="W602" i="14"/>
  <c r="V602" i="14"/>
  <c r="U602" i="14"/>
  <c r="T602" i="14"/>
  <c r="S602" i="14"/>
  <c r="R602" i="14"/>
  <c r="Q602" i="14"/>
  <c r="P602" i="14"/>
  <c r="O602" i="14"/>
  <c r="N602" i="14"/>
  <c r="M602" i="14"/>
  <c r="L602" i="14"/>
  <c r="K602" i="14"/>
  <c r="J602" i="14"/>
  <c r="I602" i="14"/>
  <c r="H602" i="14"/>
  <c r="G602" i="14"/>
  <c r="F602" i="14"/>
  <c r="E602" i="14"/>
  <c r="AP601" i="14"/>
  <c r="AO601" i="14"/>
  <c r="AN601" i="14"/>
  <c r="AM601" i="14"/>
  <c r="AL601" i="14"/>
  <c r="AK601" i="14"/>
  <c r="AJ601" i="14"/>
  <c r="AI601" i="14"/>
  <c r="AH601" i="14"/>
  <c r="AG601" i="14"/>
  <c r="AF601" i="14"/>
  <c r="AE601" i="14"/>
  <c r="AD601" i="14"/>
  <c r="AC601" i="14"/>
  <c r="AB601" i="14"/>
  <c r="AA601" i="14"/>
  <c r="Z601" i="14"/>
  <c r="Y601" i="14"/>
  <c r="X601" i="14"/>
  <c r="W601" i="14"/>
  <c r="V601" i="14"/>
  <c r="U601" i="14"/>
  <c r="T601" i="14"/>
  <c r="S601" i="14"/>
  <c r="R601" i="14"/>
  <c r="Q601" i="14"/>
  <c r="P601" i="14"/>
  <c r="O601" i="14"/>
  <c r="N601" i="14"/>
  <c r="M601" i="14"/>
  <c r="L601" i="14"/>
  <c r="K601" i="14"/>
  <c r="J601" i="14"/>
  <c r="I601" i="14"/>
  <c r="H601" i="14"/>
  <c r="G601" i="14"/>
  <c r="F601" i="14"/>
  <c r="E601" i="14"/>
  <c r="AP600" i="14"/>
  <c r="AO600" i="14"/>
  <c r="AN600" i="14"/>
  <c r="AM600" i="14"/>
  <c r="AL600" i="14"/>
  <c r="AK600" i="14"/>
  <c r="AJ600" i="14"/>
  <c r="AI600" i="14"/>
  <c r="AH600" i="14"/>
  <c r="AG600" i="14"/>
  <c r="AF600" i="14"/>
  <c r="AE600" i="14"/>
  <c r="AD600" i="14"/>
  <c r="AC600" i="14"/>
  <c r="AB600" i="14"/>
  <c r="AA600" i="14"/>
  <c r="Z600" i="14"/>
  <c r="Y600" i="14"/>
  <c r="X600" i="14"/>
  <c r="W600" i="14"/>
  <c r="V600" i="14"/>
  <c r="U600" i="14"/>
  <c r="T600" i="14"/>
  <c r="S600" i="14"/>
  <c r="R600" i="14"/>
  <c r="Q600" i="14"/>
  <c r="P600" i="14"/>
  <c r="O600" i="14"/>
  <c r="N600" i="14"/>
  <c r="M600" i="14"/>
  <c r="L600" i="14"/>
  <c r="K600" i="14"/>
  <c r="J600" i="14"/>
  <c r="I600" i="14"/>
  <c r="H600" i="14"/>
  <c r="G600" i="14"/>
  <c r="F600" i="14"/>
  <c r="E600" i="14"/>
  <c r="AP599" i="14"/>
  <c r="AO599" i="14"/>
  <c r="AN599" i="14"/>
  <c r="AM599" i="14"/>
  <c r="AL599" i="14"/>
  <c r="AK599" i="14"/>
  <c r="AJ599" i="14"/>
  <c r="AI599" i="14"/>
  <c r="AH599" i="14"/>
  <c r="AG599" i="14"/>
  <c r="AF599" i="14"/>
  <c r="AE599" i="14"/>
  <c r="AD599" i="14"/>
  <c r="AC599" i="14"/>
  <c r="AB599" i="14"/>
  <c r="AA599" i="14"/>
  <c r="Z599" i="14"/>
  <c r="Y599" i="14"/>
  <c r="X599" i="14"/>
  <c r="W599" i="14"/>
  <c r="V599" i="14"/>
  <c r="U599" i="14"/>
  <c r="T599" i="14"/>
  <c r="S599" i="14"/>
  <c r="R599" i="14"/>
  <c r="Q599" i="14"/>
  <c r="P599" i="14"/>
  <c r="O599" i="14"/>
  <c r="N599" i="14"/>
  <c r="M599" i="14"/>
  <c r="L599" i="14"/>
  <c r="K599" i="14"/>
  <c r="J599" i="14"/>
  <c r="I599" i="14"/>
  <c r="H599" i="14"/>
  <c r="G599" i="14"/>
  <c r="F599" i="14"/>
  <c r="E599" i="14"/>
  <c r="AP598" i="14"/>
  <c r="AO598" i="14"/>
  <c r="AN598" i="14"/>
  <c r="AM598" i="14"/>
  <c r="AL598" i="14"/>
  <c r="AK598" i="14"/>
  <c r="AJ598" i="14"/>
  <c r="AI598" i="14"/>
  <c r="AH598" i="14"/>
  <c r="AG598" i="14"/>
  <c r="AF598" i="14"/>
  <c r="AE598" i="14"/>
  <c r="AD598" i="14"/>
  <c r="AC598" i="14"/>
  <c r="AB598" i="14"/>
  <c r="AA598" i="14"/>
  <c r="Z598" i="14"/>
  <c r="Y598" i="14"/>
  <c r="X598" i="14"/>
  <c r="W598" i="14"/>
  <c r="V598" i="14"/>
  <c r="U598" i="14"/>
  <c r="T598" i="14"/>
  <c r="S598" i="14"/>
  <c r="R598" i="14"/>
  <c r="Q598" i="14"/>
  <c r="P598" i="14"/>
  <c r="O598" i="14"/>
  <c r="N598" i="14"/>
  <c r="M598" i="14"/>
  <c r="L598" i="14"/>
  <c r="K598" i="14"/>
  <c r="J598" i="14"/>
  <c r="I598" i="14"/>
  <c r="H598" i="14"/>
  <c r="G598" i="14"/>
  <c r="F598" i="14"/>
  <c r="E598" i="14"/>
  <c r="AP597" i="14"/>
  <c r="AO597" i="14"/>
  <c r="AN597" i="14"/>
  <c r="AM597" i="14"/>
  <c r="AL597" i="14"/>
  <c r="AK597" i="14"/>
  <c r="AJ597" i="14"/>
  <c r="AI597" i="14"/>
  <c r="AH597" i="14"/>
  <c r="AG597" i="14"/>
  <c r="AF597" i="14"/>
  <c r="AE597" i="14"/>
  <c r="AD597" i="14"/>
  <c r="AC597" i="14"/>
  <c r="AB597" i="14"/>
  <c r="AA597" i="14"/>
  <c r="Z597" i="14"/>
  <c r="Y597" i="14"/>
  <c r="X597" i="14"/>
  <c r="W597" i="14"/>
  <c r="V597" i="14"/>
  <c r="U597" i="14"/>
  <c r="T597" i="14"/>
  <c r="S597" i="14"/>
  <c r="R597" i="14"/>
  <c r="Q597" i="14"/>
  <c r="P597" i="14"/>
  <c r="O597" i="14"/>
  <c r="N597" i="14"/>
  <c r="M597" i="14"/>
  <c r="L597" i="14"/>
  <c r="K597" i="14"/>
  <c r="J597" i="14"/>
  <c r="I597" i="14"/>
  <c r="H597" i="14"/>
  <c r="G597" i="14"/>
  <c r="F597" i="14"/>
  <c r="E597" i="14"/>
  <c r="AP596" i="14"/>
  <c r="AO596" i="14"/>
  <c r="AN596" i="14"/>
  <c r="AM596" i="14"/>
  <c r="AL596" i="14"/>
  <c r="AK596" i="14"/>
  <c r="AJ596" i="14"/>
  <c r="AI596" i="14"/>
  <c r="AH596" i="14"/>
  <c r="AG596" i="14"/>
  <c r="AF596" i="14"/>
  <c r="AE596" i="14"/>
  <c r="AD596" i="14"/>
  <c r="AC596" i="14"/>
  <c r="AB596" i="14"/>
  <c r="AA596" i="14"/>
  <c r="Z596" i="14"/>
  <c r="Y596" i="14"/>
  <c r="X596" i="14"/>
  <c r="W596" i="14"/>
  <c r="V596" i="14"/>
  <c r="U596" i="14"/>
  <c r="T596" i="14"/>
  <c r="S596" i="14"/>
  <c r="R596" i="14"/>
  <c r="Q596" i="14"/>
  <c r="P596" i="14"/>
  <c r="O596" i="14"/>
  <c r="N596" i="14"/>
  <c r="M596" i="14"/>
  <c r="L596" i="14"/>
  <c r="K596" i="14"/>
  <c r="J596" i="14"/>
  <c r="I596" i="14"/>
  <c r="H596" i="14"/>
  <c r="G596" i="14"/>
  <c r="F596" i="14"/>
  <c r="E596" i="14"/>
  <c r="AP595" i="14"/>
  <c r="AO595" i="14"/>
  <c r="AN595" i="14"/>
  <c r="AM595" i="14"/>
  <c r="AL595" i="14"/>
  <c r="AK595" i="14"/>
  <c r="AJ595" i="14"/>
  <c r="AI595" i="14"/>
  <c r="AH595" i="14"/>
  <c r="AG595" i="14"/>
  <c r="AF595" i="14"/>
  <c r="AE595" i="14"/>
  <c r="AD595" i="14"/>
  <c r="AC595" i="14"/>
  <c r="AB595" i="14"/>
  <c r="AA595" i="14"/>
  <c r="Z595" i="14"/>
  <c r="Y595" i="14"/>
  <c r="X595" i="14"/>
  <c r="W595" i="14"/>
  <c r="V595" i="14"/>
  <c r="U595" i="14"/>
  <c r="T595" i="14"/>
  <c r="S595" i="14"/>
  <c r="R595" i="14"/>
  <c r="Q595" i="14"/>
  <c r="P595" i="14"/>
  <c r="O595" i="14"/>
  <c r="N595" i="14"/>
  <c r="M595" i="14"/>
  <c r="L595" i="14"/>
  <c r="K595" i="14"/>
  <c r="J595" i="14"/>
  <c r="I595" i="14"/>
  <c r="H595" i="14"/>
  <c r="G595" i="14"/>
  <c r="F595" i="14"/>
  <c r="E595" i="14"/>
  <c r="AP594" i="14"/>
  <c r="AO594" i="14"/>
  <c r="AN594" i="14"/>
  <c r="AM594" i="14"/>
  <c r="AL594" i="14"/>
  <c r="AK594" i="14"/>
  <c r="AJ594" i="14"/>
  <c r="AI594" i="14"/>
  <c r="AH594" i="14"/>
  <c r="AG594" i="14"/>
  <c r="AF594" i="14"/>
  <c r="AE594" i="14"/>
  <c r="AD594" i="14"/>
  <c r="AC594" i="14"/>
  <c r="AB594" i="14"/>
  <c r="AA594" i="14"/>
  <c r="Z594" i="14"/>
  <c r="Y594" i="14"/>
  <c r="X594" i="14"/>
  <c r="W594" i="14"/>
  <c r="V594" i="14"/>
  <c r="U594" i="14"/>
  <c r="T594" i="14"/>
  <c r="S594" i="14"/>
  <c r="R594" i="14"/>
  <c r="Q594" i="14"/>
  <c r="P594" i="14"/>
  <c r="O594" i="14"/>
  <c r="N594" i="14"/>
  <c r="M594" i="14"/>
  <c r="L594" i="14"/>
  <c r="K594" i="14"/>
  <c r="J594" i="14"/>
  <c r="I594" i="14"/>
  <c r="H594" i="14"/>
  <c r="G594" i="14"/>
  <c r="F594" i="14"/>
  <c r="E594" i="14"/>
  <c r="AP593" i="14"/>
  <c r="AO593" i="14"/>
  <c r="AN593" i="14"/>
  <c r="AM593" i="14"/>
  <c r="AL593" i="14"/>
  <c r="AK593" i="14"/>
  <c r="AJ593" i="14"/>
  <c r="AI593" i="14"/>
  <c r="AH593" i="14"/>
  <c r="AG593" i="14"/>
  <c r="AF593" i="14"/>
  <c r="AE593" i="14"/>
  <c r="AD593" i="14"/>
  <c r="AC593" i="14"/>
  <c r="AB593" i="14"/>
  <c r="AA593" i="14"/>
  <c r="Z593" i="14"/>
  <c r="Y593" i="14"/>
  <c r="X593" i="14"/>
  <c r="W593" i="14"/>
  <c r="V593" i="14"/>
  <c r="U593" i="14"/>
  <c r="T593" i="14"/>
  <c r="S593" i="14"/>
  <c r="R593" i="14"/>
  <c r="Q593" i="14"/>
  <c r="P593" i="14"/>
  <c r="O593" i="14"/>
  <c r="N593" i="14"/>
  <c r="M593" i="14"/>
  <c r="L593" i="14"/>
  <c r="K593" i="14"/>
  <c r="J593" i="14"/>
  <c r="I593" i="14"/>
  <c r="H593" i="14"/>
  <c r="G593" i="14"/>
  <c r="F593" i="14"/>
  <c r="E593" i="14"/>
  <c r="AP592" i="14"/>
  <c r="AO592" i="14"/>
  <c r="AN592" i="14"/>
  <c r="AM592" i="14"/>
  <c r="AL592" i="14"/>
  <c r="AK592" i="14"/>
  <c r="AJ592" i="14"/>
  <c r="AI592" i="14"/>
  <c r="AH592" i="14"/>
  <c r="AG592" i="14"/>
  <c r="AF592" i="14"/>
  <c r="AE592" i="14"/>
  <c r="AD592" i="14"/>
  <c r="AC592" i="14"/>
  <c r="AB592" i="14"/>
  <c r="AA592" i="14"/>
  <c r="Z592" i="14"/>
  <c r="Y592" i="14"/>
  <c r="X592" i="14"/>
  <c r="W592" i="14"/>
  <c r="V592" i="14"/>
  <c r="U592" i="14"/>
  <c r="T592" i="14"/>
  <c r="S592" i="14"/>
  <c r="R592" i="14"/>
  <c r="Q592" i="14"/>
  <c r="P592" i="14"/>
  <c r="O592" i="14"/>
  <c r="N592" i="14"/>
  <c r="M592" i="14"/>
  <c r="L592" i="14"/>
  <c r="K592" i="14"/>
  <c r="J592" i="14"/>
  <c r="I592" i="14"/>
  <c r="H592" i="14"/>
  <c r="G592" i="14"/>
  <c r="F592" i="14"/>
  <c r="E592" i="14"/>
  <c r="AP591" i="14"/>
  <c r="AO591" i="14"/>
  <c r="AN591" i="14"/>
  <c r="AM591" i="14"/>
  <c r="AL591" i="14"/>
  <c r="AK591" i="14"/>
  <c r="AJ591" i="14"/>
  <c r="AI591" i="14"/>
  <c r="AH591" i="14"/>
  <c r="AG591" i="14"/>
  <c r="AF591" i="14"/>
  <c r="AE591" i="14"/>
  <c r="AD591" i="14"/>
  <c r="AC591" i="14"/>
  <c r="AB591" i="14"/>
  <c r="AA591" i="14"/>
  <c r="Z591" i="14"/>
  <c r="Y591" i="14"/>
  <c r="X591" i="14"/>
  <c r="W591" i="14"/>
  <c r="V591" i="14"/>
  <c r="U591" i="14"/>
  <c r="T591" i="14"/>
  <c r="S591" i="14"/>
  <c r="R591" i="14"/>
  <c r="Q591" i="14"/>
  <c r="P591" i="14"/>
  <c r="O591" i="14"/>
  <c r="N591" i="14"/>
  <c r="M591" i="14"/>
  <c r="L591" i="14"/>
  <c r="K591" i="14"/>
  <c r="J591" i="14"/>
  <c r="I591" i="14"/>
  <c r="H591" i="14"/>
  <c r="G591" i="14"/>
  <c r="F591" i="14"/>
  <c r="E591" i="14"/>
  <c r="AP590" i="14"/>
  <c r="AO590" i="14"/>
  <c r="AN590" i="14"/>
  <c r="AM590" i="14"/>
  <c r="AL590" i="14"/>
  <c r="AK590" i="14"/>
  <c r="AJ590" i="14"/>
  <c r="AI590" i="14"/>
  <c r="AH590" i="14"/>
  <c r="AG590" i="14"/>
  <c r="AF590" i="14"/>
  <c r="AE590" i="14"/>
  <c r="AD590" i="14"/>
  <c r="AC590" i="14"/>
  <c r="AB590" i="14"/>
  <c r="AA590" i="14"/>
  <c r="Z590" i="14"/>
  <c r="Y590" i="14"/>
  <c r="X590" i="14"/>
  <c r="W590" i="14"/>
  <c r="V590" i="14"/>
  <c r="U590" i="14"/>
  <c r="T590" i="14"/>
  <c r="S590" i="14"/>
  <c r="R590" i="14"/>
  <c r="Q590" i="14"/>
  <c r="P590" i="14"/>
  <c r="O590" i="14"/>
  <c r="N590" i="14"/>
  <c r="M590" i="14"/>
  <c r="L590" i="14"/>
  <c r="K590" i="14"/>
  <c r="J590" i="14"/>
  <c r="I590" i="14"/>
  <c r="H590" i="14"/>
  <c r="G590" i="14"/>
  <c r="F590" i="14"/>
  <c r="E590" i="14"/>
  <c r="AP589" i="14"/>
  <c r="AO589" i="14"/>
  <c r="AN589" i="14"/>
  <c r="AM589" i="14"/>
  <c r="AL589" i="14"/>
  <c r="AK589" i="14"/>
  <c r="AJ589" i="14"/>
  <c r="AI589" i="14"/>
  <c r="AH589" i="14"/>
  <c r="AG589" i="14"/>
  <c r="AF589" i="14"/>
  <c r="AE589" i="14"/>
  <c r="AD589" i="14"/>
  <c r="AC589" i="14"/>
  <c r="AB589" i="14"/>
  <c r="AA589" i="14"/>
  <c r="Z589" i="14"/>
  <c r="Y589" i="14"/>
  <c r="X589" i="14"/>
  <c r="W589" i="14"/>
  <c r="V589" i="14"/>
  <c r="U589" i="14"/>
  <c r="T589" i="14"/>
  <c r="S589" i="14"/>
  <c r="R589" i="14"/>
  <c r="Q589" i="14"/>
  <c r="P589" i="14"/>
  <c r="O589" i="14"/>
  <c r="N589" i="14"/>
  <c r="M589" i="14"/>
  <c r="L589" i="14"/>
  <c r="K589" i="14"/>
  <c r="J589" i="14"/>
  <c r="I589" i="14"/>
  <c r="H589" i="14"/>
  <c r="G589" i="14"/>
  <c r="F589" i="14"/>
  <c r="E589" i="14"/>
  <c r="AP588" i="14"/>
  <c r="AO588" i="14"/>
  <c r="AN588" i="14"/>
  <c r="AM588" i="14"/>
  <c r="AL588" i="14"/>
  <c r="AK588" i="14"/>
  <c r="AJ588" i="14"/>
  <c r="AI588" i="14"/>
  <c r="AH588" i="14"/>
  <c r="AG588" i="14"/>
  <c r="AF588" i="14"/>
  <c r="AE588" i="14"/>
  <c r="AD588" i="14"/>
  <c r="AC588" i="14"/>
  <c r="AB588" i="14"/>
  <c r="AA588" i="14"/>
  <c r="Z588" i="14"/>
  <c r="Y588" i="14"/>
  <c r="X588" i="14"/>
  <c r="W588" i="14"/>
  <c r="V588" i="14"/>
  <c r="U588" i="14"/>
  <c r="T588" i="14"/>
  <c r="S588" i="14"/>
  <c r="R588" i="14"/>
  <c r="Q588" i="14"/>
  <c r="P588" i="14"/>
  <c r="O588" i="14"/>
  <c r="N588" i="14"/>
  <c r="M588" i="14"/>
  <c r="L588" i="14"/>
  <c r="K588" i="14"/>
  <c r="J588" i="14"/>
  <c r="I588" i="14"/>
  <c r="H588" i="14"/>
  <c r="G588" i="14"/>
  <c r="F588" i="14"/>
  <c r="E588" i="14"/>
  <c r="AP587" i="14"/>
  <c r="AO587" i="14"/>
  <c r="AN587" i="14"/>
  <c r="AM587" i="14"/>
  <c r="AL587" i="14"/>
  <c r="AK587" i="14"/>
  <c r="AJ587" i="14"/>
  <c r="AI587" i="14"/>
  <c r="AH587" i="14"/>
  <c r="AG587" i="14"/>
  <c r="AF587" i="14"/>
  <c r="AE587" i="14"/>
  <c r="AD587" i="14"/>
  <c r="AC587" i="14"/>
  <c r="AB587" i="14"/>
  <c r="AA587" i="14"/>
  <c r="Z587" i="14"/>
  <c r="Y587" i="14"/>
  <c r="X587" i="14"/>
  <c r="W587" i="14"/>
  <c r="V587" i="14"/>
  <c r="U587" i="14"/>
  <c r="T587" i="14"/>
  <c r="S587" i="14"/>
  <c r="R587" i="14"/>
  <c r="Q587" i="14"/>
  <c r="P587" i="14"/>
  <c r="O587" i="14"/>
  <c r="N587" i="14"/>
  <c r="M587" i="14"/>
  <c r="L587" i="14"/>
  <c r="K587" i="14"/>
  <c r="J587" i="14"/>
  <c r="I587" i="14"/>
  <c r="H587" i="14"/>
  <c r="G587" i="14"/>
  <c r="F587" i="14"/>
  <c r="E587" i="14"/>
  <c r="AP586" i="14"/>
  <c r="AO586" i="14"/>
  <c r="AN586" i="14"/>
  <c r="AM586" i="14"/>
  <c r="AL586" i="14"/>
  <c r="AK586" i="14"/>
  <c r="AJ586" i="14"/>
  <c r="AI586" i="14"/>
  <c r="AH586" i="14"/>
  <c r="AG586" i="14"/>
  <c r="AF586" i="14"/>
  <c r="AE586" i="14"/>
  <c r="AD586" i="14"/>
  <c r="AC586" i="14"/>
  <c r="AB586" i="14"/>
  <c r="AA586" i="14"/>
  <c r="Z586" i="14"/>
  <c r="Y586" i="14"/>
  <c r="X586" i="14"/>
  <c r="W586" i="14"/>
  <c r="V586" i="14"/>
  <c r="U586" i="14"/>
  <c r="T586" i="14"/>
  <c r="S586" i="14"/>
  <c r="R586" i="14"/>
  <c r="Q586" i="14"/>
  <c r="P586" i="14"/>
  <c r="O586" i="14"/>
  <c r="N586" i="14"/>
  <c r="M586" i="14"/>
  <c r="L586" i="14"/>
  <c r="K586" i="14"/>
  <c r="J586" i="14"/>
  <c r="I586" i="14"/>
  <c r="H586" i="14"/>
  <c r="G586" i="14"/>
  <c r="F586" i="14"/>
  <c r="E586" i="14"/>
  <c r="AP585" i="14"/>
  <c r="AO585" i="14"/>
  <c r="AN585" i="14"/>
  <c r="AM585" i="14"/>
  <c r="AL585" i="14"/>
  <c r="AK585" i="14"/>
  <c r="AJ585" i="14"/>
  <c r="AI585" i="14"/>
  <c r="AH585" i="14"/>
  <c r="AG585" i="14"/>
  <c r="AF585" i="14"/>
  <c r="AE585" i="14"/>
  <c r="AD585" i="14"/>
  <c r="AC585" i="14"/>
  <c r="AB585" i="14"/>
  <c r="AA585" i="14"/>
  <c r="Z585" i="14"/>
  <c r="Y585" i="14"/>
  <c r="X585" i="14"/>
  <c r="W585" i="14"/>
  <c r="V585" i="14"/>
  <c r="U585" i="14"/>
  <c r="T585" i="14"/>
  <c r="S585" i="14"/>
  <c r="R585" i="14"/>
  <c r="Q585" i="14"/>
  <c r="P585" i="14"/>
  <c r="O585" i="14"/>
  <c r="N585" i="14"/>
  <c r="M585" i="14"/>
  <c r="L585" i="14"/>
  <c r="K585" i="14"/>
  <c r="J585" i="14"/>
  <c r="I585" i="14"/>
  <c r="H585" i="14"/>
  <c r="G585" i="14"/>
  <c r="F585" i="14"/>
  <c r="E585" i="14"/>
  <c r="AP584" i="14"/>
  <c r="AO584" i="14"/>
  <c r="AN584" i="14"/>
  <c r="AM584" i="14"/>
  <c r="AL584" i="14"/>
  <c r="AK584" i="14"/>
  <c r="AJ584" i="14"/>
  <c r="AI584" i="14"/>
  <c r="AH584" i="14"/>
  <c r="AG584" i="14"/>
  <c r="AF584" i="14"/>
  <c r="AE584" i="14"/>
  <c r="AD584" i="14"/>
  <c r="AC584" i="14"/>
  <c r="AB584" i="14"/>
  <c r="AA584" i="14"/>
  <c r="Z584" i="14"/>
  <c r="Y584" i="14"/>
  <c r="X584" i="14"/>
  <c r="W584" i="14"/>
  <c r="V584" i="14"/>
  <c r="U584" i="14"/>
  <c r="T584" i="14"/>
  <c r="S584" i="14"/>
  <c r="R584" i="14"/>
  <c r="Q584" i="14"/>
  <c r="P584" i="14"/>
  <c r="O584" i="14"/>
  <c r="N584" i="14"/>
  <c r="M584" i="14"/>
  <c r="L584" i="14"/>
  <c r="K584" i="14"/>
  <c r="J584" i="14"/>
  <c r="I584" i="14"/>
  <c r="H584" i="14"/>
  <c r="G584" i="14"/>
  <c r="F584" i="14"/>
  <c r="E584" i="14"/>
  <c r="AP583" i="14"/>
  <c r="AO583" i="14"/>
  <c r="AN583" i="14"/>
  <c r="AM583" i="14"/>
  <c r="AL583" i="14"/>
  <c r="AK583" i="14"/>
  <c r="AJ583" i="14"/>
  <c r="AI583" i="14"/>
  <c r="AH583" i="14"/>
  <c r="AG583" i="14"/>
  <c r="AF583" i="14"/>
  <c r="AE583" i="14"/>
  <c r="AD583" i="14"/>
  <c r="AC583" i="14"/>
  <c r="AB583" i="14"/>
  <c r="AA583" i="14"/>
  <c r="Z583" i="14"/>
  <c r="Y583" i="14"/>
  <c r="X583" i="14"/>
  <c r="W583" i="14"/>
  <c r="V583" i="14"/>
  <c r="U583" i="14"/>
  <c r="T583" i="14"/>
  <c r="S583" i="14"/>
  <c r="R583" i="14"/>
  <c r="Q583" i="14"/>
  <c r="P583" i="14"/>
  <c r="O583" i="14"/>
  <c r="N583" i="14"/>
  <c r="M583" i="14"/>
  <c r="L583" i="14"/>
  <c r="K583" i="14"/>
  <c r="J583" i="14"/>
  <c r="I583" i="14"/>
  <c r="H583" i="14"/>
  <c r="G583" i="14"/>
  <c r="F583" i="14"/>
  <c r="E583" i="14"/>
  <c r="AP582" i="14"/>
  <c r="AO582" i="14"/>
  <c r="AN582" i="14"/>
  <c r="AM582" i="14"/>
  <c r="AL582" i="14"/>
  <c r="AK582" i="14"/>
  <c r="AJ582" i="14"/>
  <c r="AI582" i="14"/>
  <c r="AH582" i="14"/>
  <c r="AG582" i="14"/>
  <c r="AF582" i="14"/>
  <c r="AE582" i="14"/>
  <c r="AD582" i="14"/>
  <c r="AC582" i="14"/>
  <c r="AB582" i="14"/>
  <c r="AA582" i="14"/>
  <c r="Z582" i="14"/>
  <c r="Y582" i="14"/>
  <c r="X582" i="14"/>
  <c r="W582" i="14"/>
  <c r="V582" i="14"/>
  <c r="U582" i="14"/>
  <c r="T582" i="14"/>
  <c r="S582" i="14"/>
  <c r="R582" i="14"/>
  <c r="Q582" i="14"/>
  <c r="P582" i="14"/>
  <c r="O582" i="14"/>
  <c r="N582" i="14"/>
  <c r="M582" i="14"/>
  <c r="L582" i="14"/>
  <c r="K582" i="14"/>
  <c r="J582" i="14"/>
  <c r="I582" i="14"/>
  <c r="H582" i="14"/>
  <c r="G582" i="14"/>
  <c r="F582" i="14"/>
  <c r="E582" i="14"/>
  <c r="AP581" i="14"/>
  <c r="AO581" i="14"/>
  <c r="AN581" i="14"/>
  <c r="AM581" i="14"/>
  <c r="AL581" i="14"/>
  <c r="AK581" i="14"/>
  <c r="AJ581" i="14"/>
  <c r="AI581" i="14"/>
  <c r="AH581" i="14"/>
  <c r="AG581" i="14"/>
  <c r="AF581" i="14"/>
  <c r="AE581" i="14"/>
  <c r="AD581" i="14"/>
  <c r="AC581" i="14"/>
  <c r="AB581" i="14"/>
  <c r="AA581" i="14"/>
  <c r="Z581" i="14"/>
  <c r="Y581" i="14"/>
  <c r="X581" i="14"/>
  <c r="W581" i="14"/>
  <c r="V581" i="14"/>
  <c r="U581" i="14"/>
  <c r="T581" i="14"/>
  <c r="S581" i="14"/>
  <c r="R581" i="14"/>
  <c r="Q581" i="14"/>
  <c r="P581" i="14"/>
  <c r="O581" i="14"/>
  <c r="N581" i="14"/>
  <c r="M581" i="14"/>
  <c r="L581" i="14"/>
  <c r="K581" i="14"/>
  <c r="J581" i="14"/>
  <c r="I581" i="14"/>
  <c r="H581" i="14"/>
  <c r="G581" i="14"/>
  <c r="F581" i="14"/>
  <c r="E581" i="14"/>
  <c r="AP580" i="14"/>
  <c r="AO580" i="14"/>
  <c r="AN580" i="14"/>
  <c r="AM580" i="14"/>
  <c r="AL580" i="14"/>
  <c r="AK580" i="14"/>
  <c r="AJ580" i="14"/>
  <c r="AI580" i="14"/>
  <c r="AH580" i="14"/>
  <c r="AG580" i="14"/>
  <c r="AF580" i="14"/>
  <c r="AE580" i="14"/>
  <c r="AD580" i="14"/>
  <c r="AC580" i="14"/>
  <c r="AB580" i="14"/>
  <c r="AA580" i="14"/>
  <c r="Z580" i="14"/>
  <c r="Y580" i="14"/>
  <c r="X580" i="14"/>
  <c r="W580" i="14"/>
  <c r="V580" i="14"/>
  <c r="U580" i="14"/>
  <c r="T580" i="14"/>
  <c r="S580" i="14"/>
  <c r="R580" i="14"/>
  <c r="Q580" i="14"/>
  <c r="P580" i="14"/>
  <c r="O580" i="14"/>
  <c r="N580" i="14"/>
  <c r="M580" i="14"/>
  <c r="L580" i="14"/>
  <c r="K580" i="14"/>
  <c r="J580" i="14"/>
  <c r="I580" i="14"/>
  <c r="H580" i="14"/>
  <c r="G580" i="14"/>
  <c r="F580" i="14"/>
  <c r="E580" i="14"/>
  <c r="AP579" i="14"/>
  <c r="AO579" i="14"/>
  <c r="AN579" i="14"/>
  <c r="AM579" i="14"/>
  <c r="AL579" i="14"/>
  <c r="AK579" i="14"/>
  <c r="AJ579" i="14"/>
  <c r="AI579" i="14"/>
  <c r="AH579" i="14"/>
  <c r="AG579" i="14"/>
  <c r="AF579" i="14"/>
  <c r="AE579" i="14"/>
  <c r="AD579" i="14"/>
  <c r="AC579" i="14"/>
  <c r="AB579" i="14"/>
  <c r="AA579" i="14"/>
  <c r="Z579" i="14"/>
  <c r="Y579" i="14"/>
  <c r="X579" i="14"/>
  <c r="W579" i="14"/>
  <c r="V579" i="14"/>
  <c r="U579" i="14"/>
  <c r="T579" i="14"/>
  <c r="S579" i="14"/>
  <c r="R579" i="14"/>
  <c r="Q579" i="14"/>
  <c r="P579" i="14"/>
  <c r="O579" i="14"/>
  <c r="N579" i="14"/>
  <c r="M579" i="14"/>
  <c r="L579" i="14"/>
  <c r="K579" i="14"/>
  <c r="J579" i="14"/>
  <c r="I579" i="14"/>
  <c r="H579" i="14"/>
  <c r="G579" i="14"/>
  <c r="F579" i="14"/>
  <c r="E579" i="14"/>
  <c r="AP578" i="14"/>
  <c r="AQ500" i="15" s="1"/>
  <c r="AO578" i="14"/>
  <c r="AP500" i="15" s="1"/>
  <c r="AN578" i="14"/>
  <c r="AO500" i="15" s="1"/>
  <c r="AM578" i="14"/>
  <c r="AN500" i="15" s="1"/>
  <c r="AL578" i="14"/>
  <c r="AM500" i="15" s="1"/>
  <c r="AK578" i="14"/>
  <c r="AL500" i="15" s="1"/>
  <c r="AJ578" i="14"/>
  <c r="AK500" i="15" s="1"/>
  <c r="AI578" i="14"/>
  <c r="AJ500" i="15" s="1"/>
  <c r="AH578" i="14"/>
  <c r="AI500" i="15" s="1"/>
  <c r="AG578" i="14"/>
  <c r="AH500" i="15" s="1"/>
  <c r="AF578" i="14"/>
  <c r="AG500" i="15" s="1"/>
  <c r="AE578" i="14"/>
  <c r="AF500" i="15" s="1"/>
  <c r="AD578" i="14"/>
  <c r="AE500" i="15" s="1"/>
  <c r="AC578" i="14"/>
  <c r="AD500" i="15" s="1"/>
  <c r="AB578" i="14"/>
  <c r="AC500" i="15" s="1"/>
  <c r="AA578" i="14"/>
  <c r="AB500" i="15" s="1"/>
  <c r="Z578" i="14"/>
  <c r="AA500" i="15" s="1"/>
  <c r="Y578" i="14"/>
  <c r="Z500" i="15" s="1"/>
  <c r="X578" i="14"/>
  <c r="Y500" i="15" s="1"/>
  <c r="W578" i="14"/>
  <c r="X500" i="15" s="1"/>
  <c r="V578" i="14"/>
  <c r="W500" i="15" s="1"/>
  <c r="U578" i="14"/>
  <c r="V500" i="15" s="1"/>
  <c r="T578" i="14"/>
  <c r="U500" i="15" s="1"/>
  <c r="S578" i="14"/>
  <c r="T500" i="15" s="1"/>
  <c r="R578" i="14"/>
  <c r="S500" i="15" s="1"/>
  <c r="Q578" i="14"/>
  <c r="R500" i="15" s="1"/>
  <c r="P578" i="14"/>
  <c r="Q500" i="15" s="1"/>
  <c r="O578" i="14"/>
  <c r="P500" i="15" s="1"/>
  <c r="N578" i="14"/>
  <c r="O500" i="15" s="1"/>
  <c r="M578" i="14"/>
  <c r="N500" i="15" s="1"/>
  <c r="L578" i="14"/>
  <c r="M500" i="15" s="1"/>
  <c r="K578" i="14"/>
  <c r="L500" i="15" s="1"/>
  <c r="J578" i="14"/>
  <c r="K500" i="15" s="1"/>
  <c r="I578" i="14"/>
  <c r="J500" i="15" s="1"/>
  <c r="H578" i="14"/>
  <c r="I500" i="15" s="1"/>
  <c r="G578" i="14"/>
  <c r="H500" i="15" s="1"/>
  <c r="F578" i="14"/>
  <c r="G500" i="15" s="1"/>
  <c r="E578" i="14"/>
  <c r="F500" i="15" s="1"/>
  <c r="AP577" i="14"/>
  <c r="AQ479" i="15" s="1"/>
  <c r="AO577" i="14"/>
  <c r="AP479" i="15" s="1"/>
  <c r="AN577" i="14"/>
  <c r="AO479" i="15" s="1"/>
  <c r="AM577" i="14"/>
  <c r="AN479" i="15" s="1"/>
  <c r="AL577" i="14"/>
  <c r="AM479" i="15" s="1"/>
  <c r="AK577" i="14"/>
  <c r="AL479" i="15" s="1"/>
  <c r="AJ577" i="14"/>
  <c r="AK479" i="15" s="1"/>
  <c r="AI577" i="14"/>
  <c r="AJ479" i="15" s="1"/>
  <c r="AH577" i="14"/>
  <c r="AI479" i="15" s="1"/>
  <c r="AG577" i="14"/>
  <c r="AH479" i="15" s="1"/>
  <c r="AF577" i="14"/>
  <c r="AG479" i="15" s="1"/>
  <c r="AE577" i="14"/>
  <c r="AF479" i="15" s="1"/>
  <c r="AD577" i="14"/>
  <c r="AE479" i="15" s="1"/>
  <c r="AC577" i="14"/>
  <c r="AD479" i="15" s="1"/>
  <c r="AB577" i="14"/>
  <c r="AC479" i="15" s="1"/>
  <c r="AA577" i="14"/>
  <c r="AB479" i="15" s="1"/>
  <c r="Z577" i="14"/>
  <c r="AA479" i="15" s="1"/>
  <c r="Y577" i="14"/>
  <c r="Z479" i="15" s="1"/>
  <c r="X577" i="14"/>
  <c r="Y479" i="15" s="1"/>
  <c r="W577" i="14"/>
  <c r="X479" i="15" s="1"/>
  <c r="V577" i="14"/>
  <c r="W479" i="15" s="1"/>
  <c r="U577" i="14"/>
  <c r="V479" i="15" s="1"/>
  <c r="T577" i="14"/>
  <c r="U479" i="15" s="1"/>
  <c r="S577" i="14"/>
  <c r="T479" i="15" s="1"/>
  <c r="R577" i="14"/>
  <c r="S479" i="15" s="1"/>
  <c r="Q577" i="14"/>
  <c r="R479" i="15" s="1"/>
  <c r="P577" i="14"/>
  <c r="Q479" i="15" s="1"/>
  <c r="O577" i="14"/>
  <c r="P479" i="15" s="1"/>
  <c r="N577" i="14"/>
  <c r="O479" i="15" s="1"/>
  <c r="M577" i="14"/>
  <c r="N479" i="15" s="1"/>
  <c r="L577" i="14"/>
  <c r="M479" i="15" s="1"/>
  <c r="K577" i="14"/>
  <c r="L479" i="15" s="1"/>
  <c r="J577" i="14"/>
  <c r="K479" i="15" s="1"/>
  <c r="I577" i="14"/>
  <c r="J479" i="15" s="1"/>
  <c r="H577" i="14"/>
  <c r="I479" i="15" s="1"/>
  <c r="G577" i="14"/>
  <c r="H479" i="15" s="1"/>
  <c r="F577" i="14"/>
  <c r="G479" i="15" s="1"/>
  <c r="E577" i="14"/>
  <c r="F479" i="15" s="1"/>
  <c r="AP576" i="14"/>
  <c r="AQ458" i="15" s="1"/>
  <c r="AO576" i="14"/>
  <c r="AP458" i="15" s="1"/>
  <c r="AN576" i="14"/>
  <c r="AO458" i="15" s="1"/>
  <c r="AM576" i="14"/>
  <c r="AN458" i="15" s="1"/>
  <c r="AL576" i="14"/>
  <c r="AM458" i="15" s="1"/>
  <c r="AK576" i="14"/>
  <c r="AL458" i="15" s="1"/>
  <c r="AJ576" i="14"/>
  <c r="AK458" i="15" s="1"/>
  <c r="AI576" i="14"/>
  <c r="AJ458" i="15" s="1"/>
  <c r="AH576" i="14"/>
  <c r="AI458" i="15" s="1"/>
  <c r="AG576" i="14"/>
  <c r="AH458" i="15" s="1"/>
  <c r="AF576" i="14"/>
  <c r="AG458" i="15" s="1"/>
  <c r="AE576" i="14"/>
  <c r="AF458" i="15" s="1"/>
  <c r="AD576" i="14"/>
  <c r="AE458" i="15" s="1"/>
  <c r="AC576" i="14"/>
  <c r="AD458" i="15" s="1"/>
  <c r="AB576" i="14"/>
  <c r="AC458" i="15" s="1"/>
  <c r="AA576" i="14"/>
  <c r="AB458" i="15" s="1"/>
  <c r="Z576" i="14"/>
  <c r="AA458" i="15" s="1"/>
  <c r="Y576" i="14"/>
  <c r="Z458" i="15" s="1"/>
  <c r="X576" i="14"/>
  <c r="Y458" i="15" s="1"/>
  <c r="W576" i="14"/>
  <c r="X458" i="15" s="1"/>
  <c r="V576" i="14"/>
  <c r="W458" i="15" s="1"/>
  <c r="U576" i="14"/>
  <c r="V458" i="15" s="1"/>
  <c r="T576" i="14"/>
  <c r="U458" i="15" s="1"/>
  <c r="S576" i="14"/>
  <c r="T458" i="15" s="1"/>
  <c r="R576" i="14"/>
  <c r="S458" i="15" s="1"/>
  <c r="Q576" i="14"/>
  <c r="R458" i="15" s="1"/>
  <c r="P576" i="14"/>
  <c r="Q458" i="15" s="1"/>
  <c r="O576" i="14"/>
  <c r="P458" i="15" s="1"/>
  <c r="N576" i="14"/>
  <c r="O458" i="15" s="1"/>
  <c r="M576" i="14"/>
  <c r="N458" i="15" s="1"/>
  <c r="L576" i="14"/>
  <c r="M458" i="15" s="1"/>
  <c r="K576" i="14"/>
  <c r="L458" i="15" s="1"/>
  <c r="J576" i="14"/>
  <c r="K458" i="15" s="1"/>
  <c r="I576" i="14"/>
  <c r="J458" i="15" s="1"/>
  <c r="H576" i="14"/>
  <c r="I458" i="15" s="1"/>
  <c r="G576" i="14"/>
  <c r="H458" i="15" s="1"/>
  <c r="F576" i="14"/>
  <c r="G458" i="15" s="1"/>
  <c r="E576" i="14"/>
  <c r="F458" i="15" s="1"/>
  <c r="AP575" i="14"/>
  <c r="AQ437" i="15" s="1"/>
  <c r="AO575" i="14"/>
  <c r="AP437" i="15" s="1"/>
  <c r="AN575" i="14"/>
  <c r="AO437" i="15" s="1"/>
  <c r="AM575" i="14"/>
  <c r="AN437" i="15" s="1"/>
  <c r="AL575" i="14"/>
  <c r="AM437" i="15" s="1"/>
  <c r="AK575" i="14"/>
  <c r="AL437" i="15" s="1"/>
  <c r="AJ575" i="14"/>
  <c r="AK437" i="15" s="1"/>
  <c r="AI575" i="14"/>
  <c r="AJ437" i="15" s="1"/>
  <c r="AH575" i="14"/>
  <c r="AI437" i="15" s="1"/>
  <c r="AG575" i="14"/>
  <c r="AH437" i="15" s="1"/>
  <c r="AF575" i="14"/>
  <c r="AG437" i="15" s="1"/>
  <c r="AE575" i="14"/>
  <c r="AF437" i="15" s="1"/>
  <c r="AD575" i="14"/>
  <c r="AE437" i="15" s="1"/>
  <c r="AC575" i="14"/>
  <c r="AD437" i="15" s="1"/>
  <c r="AB575" i="14"/>
  <c r="AC437" i="15" s="1"/>
  <c r="AA575" i="14"/>
  <c r="AB437" i="15" s="1"/>
  <c r="Z575" i="14"/>
  <c r="AA437" i="15" s="1"/>
  <c r="Y575" i="14"/>
  <c r="Z437" i="15" s="1"/>
  <c r="X575" i="14"/>
  <c r="Y437" i="15" s="1"/>
  <c r="W575" i="14"/>
  <c r="X437" i="15" s="1"/>
  <c r="V575" i="14"/>
  <c r="W437" i="15" s="1"/>
  <c r="U575" i="14"/>
  <c r="V437" i="15" s="1"/>
  <c r="T575" i="14"/>
  <c r="U437" i="15" s="1"/>
  <c r="S575" i="14"/>
  <c r="T437" i="15" s="1"/>
  <c r="R575" i="14"/>
  <c r="S437" i="15" s="1"/>
  <c r="Q575" i="14"/>
  <c r="R437" i="15" s="1"/>
  <c r="P575" i="14"/>
  <c r="Q437" i="15" s="1"/>
  <c r="O575" i="14"/>
  <c r="P437" i="15" s="1"/>
  <c r="N575" i="14"/>
  <c r="O437" i="15" s="1"/>
  <c r="M575" i="14"/>
  <c r="N437" i="15" s="1"/>
  <c r="L575" i="14"/>
  <c r="M437" i="15" s="1"/>
  <c r="K575" i="14"/>
  <c r="L437" i="15" s="1"/>
  <c r="J575" i="14"/>
  <c r="K437" i="15" s="1"/>
  <c r="I575" i="14"/>
  <c r="J437" i="15" s="1"/>
  <c r="H575" i="14"/>
  <c r="I437" i="15" s="1"/>
  <c r="G575" i="14"/>
  <c r="H437" i="15" s="1"/>
  <c r="F575" i="14"/>
  <c r="G437" i="15" s="1"/>
  <c r="E575" i="14"/>
  <c r="F437" i="15" s="1"/>
  <c r="AP574" i="14"/>
  <c r="AQ416" i="15" s="1"/>
  <c r="AO574" i="14"/>
  <c r="AP416" i="15" s="1"/>
  <c r="AN574" i="14"/>
  <c r="AO416" i="15" s="1"/>
  <c r="AM574" i="14"/>
  <c r="AN416" i="15" s="1"/>
  <c r="AL574" i="14"/>
  <c r="AM416" i="15" s="1"/>
  <c r="AK574" i="14"/>
  <c r="AL416" i="15" s="1"/>
  <c r="AJ574" i="14"/>
  <c r="AK416" i="15" s="1"/>
  <c r="AI574" i="14"/>
  <c r="AJ416" i="15" s="1"/>
  <c r="AH574" i="14"/>
  <c r="AI416" i="15" s="1"/>
  <c r="AG574" i="14"/>
  <c r="AH416" i="15" s="1"/>
  <c r="AF574" i="14"/>
  <c r="AG416" i="15" s="1"/>
  <c r="AE574" i="14"/>
  <c r="AF416" i="15" s="1"/>
  <c r="AD574" i="14"/>
  <c r="AE416" i="15" s="1"/>
  <c r="AC574" i="14"/>
  <c r="AD416" i="15" s="1"/>
  <c r="AB574" i="14"/>
  <c r="AC416" i="15" s="1"/>
  <c r="AA574" i="14"/>
  <c r="AB416" i="15" s="1"/>
  <c r="Z574" i="14"/>
  <c r="AA416" i="15" s="1"/>
  <c r="Y574" i="14"/>
  <c r="Z416" i="15" s="1"/>
  <c r="X574" i="14"/>
  <c r="Y416" i="15" s="1"/>
  <c r="W574" i="14"/>
  <c r="X416" i="15" s="1"/>
  <c r="V574" i="14"/>
  <c r="W416" i="15" s="1"/>
  <c r="U574" i="14"/>
  <c r="V416" i="15" s="1"/>
  <c r="T574" i="14"/>
  <c r="U416" i="15" s="1"/>
  <c r="S574" i="14"/>
  <c r="T416" i="15" s="1"/>
  <c r="R574" i="14"/>
  <c r="S416" i="15" s="1"/>
  <c r="Q574" i="14"/>
  <c r="R416" i="15" s="1"/>
  <c r="P574" i="14"/>
  <c r="Q416" i="15" s="1"/>
  <c r="O574" i="14"/>
  <c r="P416" i="15" s="1"/>
  <c r="N574" i="14"/>
  <c r="O416" i="15" s="1"/>
  <c r="M574" i="14"/>
  <c r="N416" i="15" s="1"/>
  <c r="L574" i="14"/>
  <c r="M416" i="15" s="1"/>
  <c r="K574" i="14"/>
  <c r="L416" i="15" s="1"/>
  <c r="J574" i="14"/>
  <c r="K416" i="15" s="1"/>
  <c r="I574" i="14"/>
  <c r="J416" i="15" s="1"/>
  <c r="H574" i="14"/>
  <c r="I416" i="15" s="1"/>
  <c r="G574" i="14"/>
  <c r="H416" i="15" s="1"/>
  <c r="F574" i="14"/>
  <c r="G416" i="15" s="1"/>
  <c r="E574" i="14"/>
  <c r="F416" i="15" s="1"/>
  <c r="AP573" i="14"/>
  <c r="AQ395" i="15" s="1"/>
  <c r="AO573" i="14"/>
  <c r="AP395" i="15" s="1"/>
  <c r="AN573" i="14"/>
  <c r="AO395" i="15" s="1"/>
  <c r="AM573" i="14"/>
  <c r="AN395" i="15" s="1"/>
  <c r="AL573" i="14"/>
  <c r="AM395" i="15" s="1"/>
  <c r="AK573" i="14"/>
  <c r="AL395" i="15" s="1"/>
  <c r="AJ573" i="14"/>
  <c r="AK395" i="15" s="1"/>
  <c r="AI573" i="14"/>
  <c r="AJ395" i="15" s="1"/>
  <c r="AH573" i="14"/>
  <c r="AI395" i="15" s="1"/>
  <c r="AG573" i="14"/>
  <c r="AH395" i="15" s="1"/>
  <c r="AF573" i="14"/>
  <c r="AG395" i="15" s="1"/>
  <c r="AE573" i="14"/>
  <c r="AF395" i="15" s="1"/>
  <c r="AD573" i="14"/>
  <c r="AE395" i="15" s="1"/>
  <c r="AC573" i="14"/>
  <c r="AD395" i="15" s="1"/>
  <c r="AB573" i="14"/>
  <c r="AC395" i="15" s="1"/>
  <c r="AA573" i="14"/>
  <c r="AB395" i="15" s="1"/>
  <c r="Z573" i="14"/>
  <c r="AA395" i="15" s="1"/>
  <c r="Y573" i="14"/>
  <c r="Z395" i="15" s="1"/>
  <c r="X573" i="14"/>
  <c r="Y395" i="15" s="1"/>
  <c r="W573" i="14"/>
  <c r="X395" i="15" s="1"/>
  <c r="V573" i="14"/>
  <c r="W395" i="15" s="1"/>
  <c r="U573" i="14"/>
  <c r="V395" i="15" s="1"/>
  <c r="T573" i="14"/>
  <c r="U395" i="15" s="1"/>
  <c r="S573" i="14"/>
  <c r="T395" i="15" s="1"/>
  <c r="R573" i="14"/>
  <c r="S395" i="15" s="1"/>
  <c r="Q573" i="14"/>
  <c r="R395" i="15" s="1"/>
  <c r="P573" i="14"/>
  <c r="Q395" i="15" s="1"/>
  <c r="O573" i="14"/>
  <c r="P395" i="15" s="1"/>
  <c r="N573" i="14"/>
  <c r="O395" i="15" s="1"/>
  <c r="M573" i="14"/>
  <c r="N395" i="15" s="1"/>
  <c r="L573" i="14"/>
  <c r="M395" i="15" s="1"/>
  <c r="K573" i="14"/>
  <c r="L395" i="15" s="1"/>
  <c r="J573" i="14"/>
  <c r="K395" i="15" s="1"/>
  <c r="I573" i="14"/>
  <c r="J395" i="15" s="1"/>
  <c r="H573" i="14"/>
  <c r="I395" i="15" s="1"/>
  <c r="G573" i="14"/>
  <c r="H395" i="15" s="1"/>
  <c r="F573" i="14"/>
  <c r="G395" i="15" s="1"/>
  <c r="E573" i="14"/>
  <c r="F395" i="15" s="1"/>
  <c r="AP572" i="14"/>
  <c r="AQ374" i="15" s="1"/>
  <c r="AO572" i="14"/>
  <c r="AP374" i="15" s="1"/>
  <c r="AN572" i="14"/>
  <c r="AO374" i="15" s="1"/>
  <c r="AM572" i="14"/>
  <c r="AN374" i="15" s="1"/>
  <c r="AL572" i="14"/>
  <c r="AM374" i="15" s="1"/>
  <c r="AK572" i="14"/>
  <c r="AL374" i="15" s="1"/>
  <c r="AJ572" i="14"/>
  <c r="AK374" i="15" s="1"/>
  <c r="AI572" i="14"/>
  <c r="AJ374" i="15" s="1"/>
  <c r="AH572" i="14"/>
  <c r="AI374" i="15" s="1"/>
  <c r="AG572" i="14"/>
  <c r="AH374" i="15" s="1"/>
  <c r="AF572" i="14"/>
  <c r="AG374" i="15" s="1"/>
  <c r="AE572" i="14"/>
  <c r="AF374" i="15" s="1"/>
  <c r="AD572" i="14"/>
  <c r="AE374" i="15" s="1"/>
  <c r="AC572" i="14"/>
  <c r="AD374" i="15" s="1"/>
  <c r="AB572" i="14"/>
  <c r="AC374" i="15" s="1"/>
  <c r="AA572" i="14"/>
  <c r="AB374" i="15" s="1"/>
  <c r="Z572" i="14"/>
  <c r="AA374" i="15" s="1"/>
  <c r="Y572" i="14"/>
  <c r="Z374" i="15" s="1"/>
  <c r="X572" i="14"/>
  <c r="Y374" i="15" s="1"/>
  <c r="W572" i="14"/>
  <c r="X374" i="15" s="1"/>
  <c r="V572" i="14"/>
  <c r="W374" i="15" s="1"/>
  <c r="U572" i="14"/>
  <c r="V374" i="15" s="1"/>
  <c r="T572" i="14"/>
  <c r="U374" i="15" s="1"/>
  <c r="S572" i="14"/>
  <c r="T374" i="15" s="1"/>
  <c r="R572" i="14"/>
  <c r="S374" i="15" s="1"/>
  <c r="Q572" i="14"/>
  <c r="R374" i="15" s="1"/>
  <c r="P572" i="14"/>
  <c r="Q374" i="15" s="1"/>
  <c r="O572" i="14"/>
  <c r="P374" i="15" s="1"/>
  <c r="N572" i="14"/>
  <c r="O374" i="15" s="1"/>
  <c r="M572" i="14"/>
  <c r="N374" i="15" s="1"/>
  <c r="L572" i="14"/>
  <c r="M374" i="15" s="1"/>
  <c r="K572" i="14"/>
  <c r="L374" i="15" s="1"/>
  <c r="J572" i="14"/>
  <c r="K374" i="15" s="1"/>
  <c r="I572" i="14"/>
  <c r="J374" i="15" s="1"/>
  <c r="H572" i="14"/>
  <c r="I374" i="15" s="1"/>
  <c r="G572" i="14"/>
  <c r="H374" i="15" s="1"/>
  <c r="F572" i="14"/>
  <c r="G374" i="15" s="1"/>
  <c r="E572" i="14"/>
  <c r="F374" i="15" s="1"/>
  <c r="AP571" i="14"/>
  <c r="AQ353" i="15" s="1"/>
  <c r="AO571" i="14"/>
  <c r="AP353" i="15" s="1"/>
  <c r="AN571" i="14"/>
  <c r="AO353" i="15" s="1"/>
  <c r="AM571" i="14"/>
  <c r="AN353" i="15" s="1"/>
  <c r="AL571" i="14"/>
  <c r="AM353" i="15" s="1"/>
  <c r="AK571" i="14"/>
  <c r="AL353" i="15" s="1"/>
  <c r="AJ571" i="14"/>
  <c r="AK353" i="15" s="1"/>
  <c r="AI571" i="14"/>
  <c r="AJ353" i="15" s="1"/>
  <c r="AH571" i="14"/>
  <c r="AI353" i="15" s="1"/>
  <c r="AG571" i="14"/>
  <c r="AH353" i="15" s="1"/>
  <c r="AF571" i="14"/>
  <c r="AG353" i="15" s="1"/>
  <c r="AE571" i="14"/>
  <c r="AF353" i="15" s="1"/>
  <c r="AD571" i="14"/>
  <c r="AE353" i="15" s="1"/>
  <c r="AC571" i="14"/>
  <c r="AD353" i="15" s="1"/>
  <c r="AB571" i="14"/>
  <c r="AC353" i="15" s="1"/>
  <c r="AA571" i="14"/>
  <c r="AB353" i="15" s="1"/>
  <c r="Z571" i="14"/>
  <c r="AA353" i="15" s="1"/>
  <c r="Y571" i="14"/>
  <c r="Z353" i="15" s="1"/>
  <c r="X571" i="14"/>
  <c r="Y353" i="15" s="1"/>
  <c r="W571" i="14"/>
  <c r="X353" i="15" s="1"/>
  <c r="V571" i="14"/>
  <c r="W353" i="15" s="1"/>
  <c r="U571" i="14"/>
  <c r="V353" i="15" s="1"/>
  <c r="T571" i="14"/>
  <c r="U353" i="15" s="1"/>
  <c r="S571" i="14"/>
  <c r="T353" i="15" s="1"/>
  <c r="R571" i="14"/>
  <c r="S353" i="15" s="1"/>
  <c r="Q571" i="14"/>
  <c r="R353" i="15" s="1"/>
  <c r="P571" i="14"/>
  <c r="Q353" i="15" s="1"/>
  <c r="O571" i="14"/>
  <c r="P353" i="15" s="1"/>
  <c r="N571" i="14"/>
  <c r="O353" i="15" s="1"/>
  <c r="M571" i="14"/>
  <c r="N353" i="15" s="1"/>
  <c r="L571" i="14"/>
  <c r="M353" i="15" s="1"/>
  <c r="K571" i="14"/>
  <c r="L353" i="15" s="1"/>
  <c r="J571" i="14"/>
  <c r="K353" i="15" s="1"/>
  <c r="I571" i="14"/>
  <c r="J353" i="15" s="1"/>
  <c r="H571" i="14"/>
  <c r="I353" i="15" s="1"/>
  <c r="G571" i="14"/>
  <c r="H353" i="15" s="1"/>
  <c r="F571" i="14"/>
  <c r="G353" i="15" s="1"/>
  <c r="E571" i="14"/>
  <c r="F353" i="15" s="1"/>
  <c r="AP570" i="14"/>
  <c r="AQ332" i="15" s="1"/>
  <c r="AO570" i="14"/>
  <c r="AP332" i="15" s="1"/>
  <c r="AN570" i="14"/>
  <c r="AO332" i="15" s="1"/>
  <c r="AM570" i="14"/>
  <c r="AN332" i="15" s="1"/>
  <c r="AL570" i="14"/>
  <c r="AM332" i="15" s="1"/>
  <c r="AK570" i="14"/>
  <c r="AL332" i="15" s="1"/>
  <c r="AJ570" i="14"/>
  <c r="AK332" i="15" s="1"/>
  <c r="AI570" i="14"/>
  <c r="AJ332" i="15" s="1"/>
  <c r="AH570" i="14"/>
  <c r="AI332" i="15" s="1"/>
  <c r="AG570" i="14"/>
  <c r="AH332" i="15" s="1"/>
  <c r="AF570" i="14"/>
  <c r="AG332" i="15" s="1"/>
  <c r="AE570" i="14"/>
  <c r="AF332" i="15" s="1"/>
  <c r="AD570" i="14"/>
  <c r="AE332" i="15" s="1"/>
  <c r="AC570" i="14"/>
  <c r="AD332" i="15" s="1"/>
  <c r="AB570" i="14"/>
  <c r="AC332" i="15" s="1"/>
  <c r="AA570" i="14"/>
  <c r="AB332" i="15" s="1"/>
  <c r="Z570" i="14"/>
  <c r="AA332" i="15" s="1"/>
  <c r="Y570" i="14"/>
  <c r="Z332" i="15" s="1"/>
  <c r="X570" i="14"/>
  <c r="Y332" i="15" s="1"/>
  <c r="W570" i="14"/>
  <c r="X332" i="15" s="1"/>
  <c r="V570" i="14"/>
  <c r="W332" i="15" s="1"/>
  <c r="U570" i="14"/>
  <c r="V332" i="15" s="1"/>
  <c r="T570" i="14"/>
  <c r="U332" i="15" s="1"/>
  <c r="S570" i="14"/>
  <c r="T332" i="15" s="1"/>
  <c r="R570" i="14"/>
  <c r="S332" i="15" s="1"/>
  <c r="Q570" i="14"/>
  <c r="R332" i="15" s="1"/>
  <c r="P570" i="14"/>
  <c r="Q332" i="15" s="1"/>
  <c r="O570" i="14"/>
  <c r="P332" i="15" s="1"/>
  <c r="N570" i="14"/>
  <c r="O332" i="15" s="1"/>
  <c r="M570" i="14"/>
  <c r="N332" i="15" s="1"/>
  <c r="L570" i="14"/>
  <c r="M332" i="15" s="1"/>
  <c r="K570" i="14"/>
  <c r="L332" i="15" s="1"/>
  <c r="J570" i="14"/>
  <c r="K332" i="15" s="1"/>
  <c r="I570" i="14"/>
  <c r="J332" i="15" s="1"/>
  <c r="H570" i="14"/>
  <c r="I332" i="15" s="1"/>
  <c r="G570" i="14"/>
  <c r="H332" i="15" s="1"/>
  <c r="F570" i="14"/>
  <c r="G332" i="15" s="1"/>
  <c r="E570" i="14"/>
  <c r="F332" i="15" s="1"/>
  <c r="AP569" i="14"/>
  <c r="AQ311" i="15" s="1"/>
  <c r="AO569" i="14"/>
  <c r="AP311" i="15" s="1"/>
  <c r="AN569" i="14"/>
  <c r="AO311" i="15" s="1"/>
  <c r="AM569" i="14"/>
  <c r="AN311" i="15" s="1"/>
  <c r="AL569" i="14"/>
  <c r="AM311" i="15" s="1"/>
  <c r="AK569" i="14"/>
  <c r="AL311" i="15" s="1"/>
  <c r="AJ569" i="14"/>
  <c r="AK311" i="15" s="1"/>
  <c r="AI569" i="14"/>
  <c r="AJ311" i="15" s="1"/>
  <c r="AH569" i="14"/>
  <c r="AI311" i="15" s="1"/>
  <c r="AG569" i="14"/>
  <c r="AH311" i="15" s="1"/>
  <c r="AF569" i="14"/>
  <c r="AG311" i="15" s="1"/>
  <c r="AE569" i="14"/>
  <c r="AF311" i="15" s="1"/>
  <c r="AD569" i="14"/>
  <c r="AE311" i="15" s="1"/>
  <c r="AC569" i="14"/>
  <c r="AD311" i="15" s="1"/>
  <c r="AB569" i="14"/>
  <c r="AC311" i="15" s="1"/>
  <c r="AA569" i="14"/>
  <c r="AB311" i="15" s="1"/>
  <c r="Z569" i="14"/>
  <c r="AA311" i="15" s="1"/>
  <c r="Y569" i="14"/>
  <c r="Z311" i="15" s="1"/>
  <c r="X569" i="14"/>
  <c r="Y311" i="15" s="1"/>
  <c r="W569" i="14"/>
  <c r="X311" i="15" s="1"/>
  <c r="V569" i="14"/>
  <c r="W311" i="15" s="1"/>
  <c r="U569" i="14"/>
  <c r="V311" i="15" s="1"/>
  <c r="T569" i="14"/>
  <c r="U311" i="15" s="1"/>
  <c r="S569" i="14"/>
  <c r="T311" i="15" s="1"/>
  <c r="R569" i="14"/>
  <c r="S311" i="15" s="1"/>
  <c r="Q569" i="14"/>
  <c r="R311" i="15" s="1"/>
  <c r="P569" i="14"/>
  <c r="Q311" i="15" s="1"/>
  <c r="O569" i="14"/>
  <c r="P311" i="15" s="1"/>
  <c r="N569" i="14"/>
  <c r="O311" i="15" s="1"/>
  <c r="M569" i="14"/>
  <c r="N311" i="15" s="1"/>
  <c r="L569" i="14"/>
  <c r="M311" i="15" s="1"/>
  <c r="K569" i="14"/>
  <c r="L311" i="15" s="1"/>
  <c r="J569" i="14"/>
  <c r="K311" i="15" s="1"/>
  <c r="I569" i="14"/>
  <c r="J311" i="15" s="1"/>
  <c r="H569" i="14"/>
  <c r="I311" i="15" s="1"/>
  <c r="G569" i="14"/>
  <c r="H311" i="15" s="1"/>
  <c r="F569" i="14"/>
  <c r="G311" i="15" s="1"/>
  <c r="E569" i="14"/>
  <c r="F311" i="15" s="1"/>
  <c r="AP568" i="14"/>
  <c r="AQ290" i="15" s="1"/>
  <c r="AO568" i="14"/>
  <c r="AP290" i="15" s="1"/>
  <c r="AN568" i="14"/>
  <c r="AO290" i="15" s="1"/>
  <c r="AM568" i="14"/>
  <c r="AN290" i="15" s="1"/>
  <c r="AL568" i="14"/>
  <c r="AM290" i="15" s="1"/>
  <c r="AK568" i="14"/>
  <c r="AL290" i="15" s="1"/>
  <c r="AJ568" i="14"/>
  <c r="AK290" i="15" s="1"/>
  <c r="AI568" i="14"/>
  <c r="AJ290" i="15" s="1"/>
  <c r="AH568" i="14"/>
  <c r="AI290" i="15" s="1"/>
  <c r="AG568" i="14"/>
  <c r="AH290" i="15" s="1"/>
  <c r="AF568" i="14"/>
  <c r="AG290" i="15" s="1"/>
  <c r="AE568" i="14"/>
  <c r="AF290" i="15" s="1"/>
  <c r="AD568" i="14"/>
  <c r="AE290" i="15" s="1"/>
  <c r="AC568" i="14"/>
  <c r="AD290" i="15" s="1"/>
  <c r="AB568" i="14"/>
  <c r="AC290" i="15" s="1"/>
  <c r="AA568" i="14"/>
  <c r="AB290" i="15" s="1"/>
  <c r="Z568" i="14"/>
  <c r="AA290" i="15" s="1"/>
  <c r="Y568" i="14"/>
  <c r="Z290" i="15" s="1"/>
  <c r="X568" i="14"/>
  <c r="Y290" i="15" s="1"/>
  <c r="W568" i="14"/>
  <c r="X290" i="15" s="1"/>
  <c r="V568" i="14"/>
  <c r="W290" i="15" s="1"/>
  <c r="U568" i="14"/>
  <c r="V290" i="15" s="1"/>
  <c r="T568" i="14"/>
  <c r="U290" i="15" s="1"/>
  <c r="S568" i="14"/>
  <c r="T290" i="15" s="1"/>
  <c r="R568" i="14"/>
  <c r="S290" i="15" s="1"/>
  <c r="Q568" i="14"/>
  <c r="R290" i="15" s="1"/>
  <c r="P568" i="14"/>
  <c r="Q290" i="15" s="1"/>
  <c r="O568" i="14"/>
  <c r="P290" i="15" s="1"/>
  <c r="N568" i="14"/>
  <c r="O290" i="15" s="1"/>
  <c r="M568" i="14"/>
  <c r="N290" i="15" s="1"/>
  <c r="L568" i="14"/>
  <c r="M290" i="15" s="1"/>
  <c r="K568" i="14"/>
  <c r="L290" i="15" s="1"/>
  <c r="J568" i="14"/>
  <c r="K290" i="15" s="1"/>
  <c r="I568" i="14"/>
  <c r="J290" i="15" s="1"/>
  <c r="H568" i="14"/>
  <c r="I290" i="15" s="1"/>
  <c r="G568" i="14"/>
  <c r="H290" i="15" s="1"/>
  <c r="F568" i="14"/>
  <c r="G290" i="15" s="1"/>
  <c r="E568" i="14"/>
  <c r="F290" i="15" s="1"/>
  <c r="AP567" i="14"/>
  <c r="AQ269" i="15" s="1"/>
  <c r="AO567" i="14"/>
  <c r="AP269" i="15" s="1"/>
  <c r="AN567" i="14"/>
  <c r="AO269" i="15" s="1"/>
  <c r="AM567" i="14"/>
  <c r="AN269" i="15" s="1"/>
  <c r="AL567" i="14"/>
  <c r="AM269" i="15" s="1"/>
  <c r="AK567" i="14"/>
  <c r="AL269" i="15" s="1"/>
  <c r="AJ567" i="14"/>
  <c r="AK269" i="15" s="1"/>
  <c r="AI567" i="14"/>
  <c r="AJ269" i="15" s="1"/>
  <c r="AH567" i="14"/>
  <c r="AI269" i="15" s="1"/>
  <c r="AG567" i="14"/>
  <c r="AH269" i="15" s="1"/>
  <c r="AF567" i="14"/>
  <c r="AG269" i="15" s="1"/>
  <c r="AE567" i="14"/>
  <c r="AF269" i="15" s="1"/>
  <c r="AD567" i="14"/>
  <c r="AE269" i="15" s="1"/>
  <c r="AC567" i="14"/>
  <c r="AD269" i="15" s="1"/>
  <c r="AB567" i="14"/>
  <c r="AC269" i="15" s="1"/>
  <c r="AA567" i="14"/>
  <c r="AB269" i="15" s="1"/>
  <c r="Z567" i="14"/>
  <c r="AA269" i="15" s="1"/>
  <c r="Y567" i="14"/>
  <c r="Z269" i="15" s="1"/>
  <c r="X567" i="14"/>
  <c r="Y269" i="15" s="1"/>
  <c r="W567" i="14"/>
  <c r="X269" i="15" s="1"/>
  <c r="V567" i="14"/>
  <c r="W269" i="15" s="1"/>
  <c r="U567" i="14"/>
  <c r="V269" i="15" s="1"/>
  <c r="T567" i="14"/>
  <c r="U269" i="15" s="1"/>
  <c r="S567" i="14"/>
  <c r="T269" i="15" s="1"/>
  <c r="R567" i="14"/>
  <c r="S269" i="15" s="1"/>
  <c r="Q567" i="14"/>
  <c r="R269" i="15" s="1"/>
  <c r="P567" i="14"/>
  <c r="Q269" i="15" s="1"/>
  <c r="O567" i="14"/>
  <c r="P269" i="15" s="1"/>
  <c r="N567" i="14"/>
  <c r="O269" i="15" s="1"/>
  <c r="M567" i="14"/>
  <c r="N269" i="15" s="1"/>
  <c r="L567" i="14"/>
  <c r="M269" i="15" s="1"/>
  <c r="K567" i="14"/>
  <c r="L269" i="15" s="1"/>
  <c r="J567" i="14"/>
  <c r="K269" i="15" s="1"/>
  <c r="I567" i="14"/>
  <c r="J269" i="15" s="1"/>
  <c r="H567" i="14"/>
  <c r="I269" i="15" s="1"/>
  <c r="G567" i="14"/>
  <c r="H269" i="15" s="1"/>
  <c r="F567" i="14"/>
  <c r="G269" i="15" s="1"/>
  <c r="E567" i="14"/>
  <c r="F269" i="15" s="1"/>
  <c r="AP608" i="14"/>
  <c r="AO608" i="14"/>
  <c r="AN608" i="14"/>
  <c r="AM608" i="14"/>
  <c r="AL608" i="14"/>
  <c r="AK608" i="14"/>
  <c r="AJ608" i="14"/>
  <c r="AI608" i="14"/>
  <c r="AH608" i="14"/>
  <c r="AG608" i="14"/>
  <c r="AF608" i="14"/>
  <c r="AE608" i="14"/>
  <c r="AD608" i="14"/>
  <c r="AC608" i="14"/>
  <c r="AB608" i="14"/>
  <c r="AA608" i="14"/>
  <c r="Z608" i="14"/>
  <c r="Y608" i="14"/>
  <c r="X608" i="14"/>
  <c r="W608" i="14"/>
  <c r="V608" i="14"/>
  <c r="U608" i="14"/>
  <c r="T608" i="14"/>
  <c r="S608" i="14"/>
  <c r="R608" i="14"/>
  <c r="Q608" i="14"/>
  <c r="P608" i="14"/>
  <c r="O608" i="14"/>
  <c r="N608" i="14"/>
  <c r="M608" i="14"/>
  <c r="L608" i="14"/>
  <c r="K608" i="14"/>
  <c r="J608" i="14"/>
  <c r="I608" i="14"/>
  <c r="H608" i="14"/>
  <c r="G608" i="14"/>
  <c r="F608" i="14"/>
  <c r="E608" i="14"/>
  <c r="AP566" i="14"/>
  <c r="AQ248" i="15" s="1"/>
  <c r="AO566" i="14"/>
  <c r="AP248" i="15" s="1"/>
  <c r="AN566" i="14"/>
  <c r="AO248" i="15" s="1"/>
  <c r="AM566" i="14"/>
  <c r="AN248" i="15" s="1"/>
  <c r="AL566" i="14"/>
  <c r="AM248" i="15" s="1"/>
  <c r="AK566" i="14"/>
  <c r="AL248" i="15" s="1"/>
  <c r="AJ566" i="14"/>
  <c r="AK248" i="15" s="1"/>
  <c r="AI566" i="14"/>
  <c r="AJ248" i="15" s="1"/>
  <c r="AH566" i="14"/>
  <c r="AI248" i="15" s="1"/>
  <c r="AG566" i="14"/>
  <c r="AH248" i="15" s="1"/>
  <c r="AF566" i="14"/>
  <c r="AG248" i="15" s="1"/>
  <c r="AE566" i="14"/>
  <c r="AF248" i="15" s="1"/>
  <c r="AD566" i="14"/>
  <c r="AE248" i="15" s="1"/>
  <c r="AC566" i="14"/>
  <c r="AD248" i="15" s="1"/>
  <c r="AB566" i="14"/>
  <c r="AC248" i="15" s="1"/>
  <c r="AA566" i="14"/>
  <c r="AB248" i="15" s="1"/>
  <c r="Z566" i="14"/>
  <c r="AA248" i="15" s="1"/>
  <c r="Y566" i="14"/>
  <c r="Z248" i="15" s="1"/>
  <c r="X566" i="14"/>
  <c r="Y248" i="15" s="1"/>
  <c r="W566" i="14"/>
  <c r="X248" i="15" s="1"/>
  <c r="V566" i="14"/>
  <c r="W248" i="15" s="1"/>
  <c r="U566" i="14"/>
  <c r="V248" i="15" s="1"/>
  <c r="T566" i="14"/>
  <c r="U248" i="15" s="1"/>
  <c r="S566" i="14"/>
  <c r="T248" i="15" s="1"/>
  <c r="R566" i="14"/>
  <c r="S248" i="15" s="1"/>
  <c r="Q566" i="14"/>
  <c r="R248" i="15" s="1"/>
  <c r="P566" i="14"/>
  <c r="Q248" i="15" s="1"/>
  <c r="O566" i="14"/>
  <c r="P248" i="15" s="1"/>
  <c r="N566" i="14"/>
  <c r="O248" i="15" s="1"/>
  <c r="M566" i="14"/>
  <c r="N248" i="15" s="1"/>
  <c r="L566" i="14"/>
  <c r="M248" i="15" s="1"/>
  <c r="K566" i="14"/>
  <c r="L248" i="15" s="1"/>
  <c r="J566" i="14"/>
  <c r="K248" i="15" s="1"/>
  <c r="I566" i="14"/>
  <c r="J248" i="15" s="1"/>
  <c r="H566" i="14"/>
  <c r="I248" i="15" s="1"/>
  <c r="G566" i="14"/>
  <c r="H248" i="15" s="1"/>
  <c r="F566" i="14"/>
  <c r="G248" i="15" s="1"/>
  <c r="E566" i="14"/>
  <c r="F248" i="15" s="1"/>
  <c r="AP565" i="14"/>
  <c r="AQ227" i="15" s="1"/>
  <c r="AO565" i="14"/>
  <c r="AP227" i="15" s="1"/>
  <c r="AN565" i="14"/>
  <c r="AO227" i="15" s="1"/>
  <c r="AM565" i="14"/>
  <c r="AN227" i="15" s="1"/>
  <c r="AL565" i="14"/>
  <c r="AM227" i="15" s="1"/>
  <c r="AK565" i="14"/>
  <c r="AL227" i="15" s="1"/>
  <c r="AJ565" i="14"/>
  <c r="AK227" i="15" s="1"/>
  <c r="AI565" i="14"/>
  <c r="AJ227" i="15" s="1"/>
  <c r="AH565" i="14"/>
  <c r="AI227" i="15" s="1"/>
  <c r="AG565" i="14"/>
  <c r="AH227" i="15" s="1"/>
  <c r="AF565" i="14"/>
  <c r="AG227" i="15" s="1"/>
  <c r="AE565" i="14"/>
  <c r="AF227" i="15" s="1"/>
  <c r="AD565" i="14"/>
  <c r="AE227" i="15" s="1"/>
  <c r="AC565" i="14"/>
  <c r="AD227" i="15" s="1"/>
  <c r="AB565" i="14"/>
  <c r="AC227" i="15" s="1"/>
  <c r="AA565" i="14"/>
  <c r="AB227" i="15" s="1"/>
  <c r="Z565" i="14"/>
  <c r="AA227" i="15" s="1"/>
  <c r="Y565" i="14"/>
  <c r="Z227" i="15" s="1"/>
  <c r="X565" i="14"/>
  <c r="Y227" i="15" s="1"/>
  <c r="W565" i="14"/>
  <c r="X227" i="15" s="1"/>
  <c r="V565" i="14"/>
  <c r="W227" i="15" s="1"/>
  <c r="U565" i="14"/>
  <c r="V227" i="15" s="1"/>
  <c r="T565" i="14"/>
  <c r="U227" i="15" s="1"/>
  <c r="S565" i="14"/>
  <c r="T227" i="15" s="1"/>
  <c r="R565" i="14"/>
  <c r="S227" i="15" s="1"/>
  <c r="Q565" i="14"/>
  <c r="R227" i="15" s="1"/>
  <c r="P565" i="14"/>
  <c r="Q227" i="15" s="1"/>
  <c r="O565" i="14"/>
  <c r="P227" i="15" s="1"/>
  <c r="N565" i="14"/>
  <c r="O227" i="15" s="1"/>
  <c r="M565" i="14"/>
  <c r="N227" i="15" s="1"/>
  <c r="L565" i="14"/>
  <c r="M227" i="15" s="1"/>
  <c r="K565" i="14"/>
  <c r="L227" i="15" s="1"/>
  <c r="J565" i="14"/>
  <c r="K227" i="15" s="1"/>
  <c r="I565" i="14"/>
  <c r="J227" i="15" s="1"/>
  <c r="H565" i="14"/>
  <c r="I227" i="15" s="1"/>
  <c r="G565" i="14"/>
  <c r="H227" i="15" s="1"/>
  <c r="F565" i="14"/>
  <c r="G227" i="15" s="1"/>
  <c r="E565" i="14"/>
  <c r="F227" i="15" s="1"/>
  <c r="AP563" i="14"/>
  <c r="AQ185" i="15" s="1"/>
  <c r="AO563" i="14"/>
  <c r="AP185" i="15" s="1"/>
  <c r="AN563" i="14"/>
  <c r="AO185" i="15" s="1"/>
  <c r="AM563" i="14"/>
  <c r="AN185" i="15" s="1"/>
  <c r="AL563" i="14"/>
  <c r="AM185" i="15" s="1"/>
  <c r="AK563" i="14"/>
  <c r="AL185" i="15" s="1"/>
  <c r="AJ563" i="14"/>
  <c r="AK185" i="15" s="1"/>
  <c r="AI563" i="14"/>
  <c r="AJ185" i="15" s="1"/>
  <c r="AH563" i="14"/>
  <c r="AI185" i="15" s="1"/>
  <c r="AG563" i="14"/>
  <c r="AH185" i="15" s="1"/>
  <c r="AF563" i="14"/>
  <c r="AG185" i="15" s="1"/>
  <c r="AE563" i="14"/>
  <c r="AF185" i="15" s="1"/>
  <c r="AD563" i="14"/>
  <c r="AE185" i="15" s="1"/>
  <c r="AC563" i="14"/>
  <c r="AD185" i="15" s="1"/>
  <c r="AB563" i="14"/>
  <c r="AC185" i="15" s="1"/>
  <c r="AA563" i="14"/>
  <c r="AB185" i="15" s="1"/>
  <c r="Z563" i="14"/>
  <c r="AA185" i="15" s="1"/>
  <c r="Y563" i="14"/>
  <c r="Z185" i="15" s="1"/>
  <c r="X563" i="14"/>
  <c r="Y185" i="15" s="1"/>
  <c r="W563" i="14"/>
  <c r="X185" i="15" s="1"/>
  <c r="V563" i="14"/>
  <c r="W185" i="15" s="1"/>
  <c r="U563" i="14"/>
  <c r="V185" i="15" s="1"/>
  <c r="T563" i="14"/>
  <c r="U185" i="15" s="1"/>
  <c r="S563" i="14"/>
  <c r="T185" i="15" s="1"/>
  <c r="R563" i="14"/>
  <c r="S185" i="15" s="1"/>
  <c r="Q563" i="14"/>
  <c r="R185" i="15" s="1"/>
  <c r="P563" i="14"/>
  <c r="Q185" i="15" s="1"/>
  <c r="O563" i="14"/>
  <c r="P185" i="15" s="1"/>
  <c r="N563" i="14"/>
  <c r="O185" i="15" s="1"/>
  <c r="M563" i="14"/>
  <c r="N185" i="15" s="1"/>
  <c r="L563" i="14"/>
  <c r="M185" i="15" s="1"/>
  <c r="K563" i="14"/>
  <c r="L185" i="15" s="1"/>
  <c r="J563" i="14"/>
  <c r="K185" i="15" s="1"/>
  <c r="I563" i="14"/>
  <c r="J185" i="15" s="1"/>
  <c r="H563" i="14"/>
  <c r="I185" i="15" s="1"/>
  <c r="G563" i="14"/>
  <c r="H185" i="15" s="1"/>
  <c r="F563" i="14"/>
  <c r="G185" i="15" s="1"/>
  <c r="E563" i="14"/>
  <c r="F185" i="15" s="1"/>
  <c r="AP564" i="14"/>
  <c r="AQ206" i="15" s="1"/>
  <c r="AO564" i="14"/>
  <c r="AP206" i="15" s="1"/>
  <c r="AN564" i="14"/>
  <c r="AO206" i="15" s="1"/>
  <c r="AM564" i="14"/>
  <c r="AN206" i="15" s="1"/>
  <c r="AL564" i="14"/>
  <c r="AM206" i="15" s="1"/>
  <c r="AK564" i="14"/>
  <c r="AL206" i="15" s="1"/>
  <c r="AJ564" i="14"/>
  <c r="AK206" i="15" s="1"/>
  <c r="AI564" i="14"/>
  <c r="AJ206" i="15" s="1"/>
  <c r="AH564" i="14"/>
  <c r="AI206" i="15" s="1"/>
  <c r="AG564" i="14"/>
  <c r="AH206" i="15" s="1"/>
  <c r="AF564" i="14"/>
  <c r="AG206" i="15" s="1"/>
  <c r="AE564" i="14"/>
  <c r="AF206" i="15" s="1"/>
  <c r="AD564" i="14"/>
  <c r="AE206" i="15" s="1"/>
  <c r="AC564" i="14"/>
  <c r="AD206" i="15" s="1"/>
  <c r="AB564" i="14"/>
  <c r="AC206" i="15" s="1"/>
  <c r="AA564" i="14"/>
  <c r="AB206" i="15" s="1"/>
  <c r="Z564" i="14"/>
  <c r="AA206" i="15" s="1"/>
  <c r="Y564" i="14"/>
  <c r="Z206" i="15" s="1"/>
  <c r="X564" i="14"/>
  <c r="Y206" i="15" s="1"/>
  <c r="W564" i="14"/>
  <c r="X206" i="15" s="1"/>
  <c r="V564" i="14"/>
  <c r="W206" i="15" s="1"/>
  <c r="U564" i="14"/>
  <c r="V206" i="15" s="1"/>
  <c r="T564" i="14"/>
  <c r="U206" i="15" s="1"/>
  <c r="S564" i="14"/>
  <c r="T206" i="15" s="1"/>
  <c r="R564" i="14"/>
  <c r="S206" i="15" s="1"/>
  <c r="Q564" i="14"/>
  <c r="R206" i="15" s="1"/>
  <c r="P564" i="14"/>
  <c r="Q206" i="15" s="1"/>
  <c r="O564" i="14"/>
  <c r="P206" i="15" s="1"/>
  <c r="N564" i="14"/>
  <c r="O206" i="15" s="1"/>
  <c r="M564" i="14"/>
  <c r="N206" i="15" s="1"/>
  <c r="L564" i="14"/>
  <c r="M206" i="15" s="1"/>
  <c r="K564" i="14"/>
  <c r="L206" i="15" s="1"/>
  <c r="J564" i="14"/>
  <c r="K206" i="15" s="1"/>
  <c r="I564" i="14"/>
  <c r="J206" i="15" s="1"/>
  <c r="H564" i="14"/>
  <c r="I206" i="15" s="1"/>
  <c r="G564" i="14"/>
  <c r="H206" i="15" s="1"/>
  <c r="F564" i="14"/>
  <c r="G206" i="15" s="1"/>
  <c r="E564" i="14"/>
  <c r="F206" i="15" s="1"/>
  <c r="AP562" i="14"/>
  <c r="AQ164" i="15" s="1"/>
  <c r="AO562" i="14"/>
  <c r="AP164" i="15" s="1"/>
  <c r="AN562" i="14"/>
  <c r="AO164" i="15" s="1"/>
  <c r="AM562" i="14"/>
  <c r="AN164" i="15" s="1"/>
  <c r="AL562" i="14"/>
  <c r="AM164" i="15" s="1"/>
  <c r="AK562" i="14"/>
  <c r="AL164" i="15" s="1"/>
  <c r="AJ562" i="14"/>
  <c r="AK164" i="15" s="1"/>
  <c r="AI562" i="14"/>
  <c r="AJ164" i="15" s="1"/>
  <c r="AH562" i="14"/>
  <c r="AI164" i="15" s="1"/>
  <c r="AG562" i="14"/>
  <c r="AH164" i="15" s="1"/>
  <c r="AF562" i="14"/>
  <c r="AG164" i="15" s="1"/>
  <c r="AE562" i="14"/>
  <c r="AF164" i="15" s="1"/>
  <c r="AD562" i="14"/>
  <c r="AE164" i="15" s="1"/>
  <c r="AC562" i="14"/>
  <c r="AD164" i="15" s="1"/>
  <c r="AB562" i="14"/>
  <c r="AC164" i="15" s="1"/>
  <c r="AA562" i="14"/>
  <c r="AB164" i="15" s="1"/>
  <c r="Z562" i="14"/>
  <c r="AA164" i="15" s="1"/>
  <c r="Y562" i="14"/>
  <c r="Z164" i="15" s="1"/>
  <c r="X562" i="14"/>
  <c r="Y164" i="15" s="1"/>
  <c r="W562" i="14"/>
  <c r="X164" i="15" s="1"/>
  <c r="V562" i="14"/>
  <c r="W164" i="15" s="1"/>
  <c r="U562" i="14"/>
  <c r="V164" i="15" s="1"/>
  <c r="T562" i="14"/>
  <c r="U164" i="15" s="1"/>
  <c r="S562" i="14"/>
  <c r="T164" i="15" s="1"/>
  <c r="R562" i="14"/>
  <c r="S164" i="15" s="1"/>
  <c r="Q562" i="14"/>
  <c r="R164" i="15" s="1"/>
  <c r="P562" i="14"/>
  <c r="Q164" i="15" s="1"/>
  <c r="O562" i="14"/>
  <c r="P164" i="15" s="1"/>
  <c r="N562" i="14"/>
  <c r="O164" i="15" s="1"/>
  <c r="M562" i="14"/>
  <c r="N164" i="15" s="1"/>
  <c r="L562" i="14"/>
  <c r="M164" i="15" s="1"/>
  <c r="K562" i="14"/>
  <c r="L164" i="15" s="1"/>
  <c r="J562" i="14"/>
  <c r="K164" i="15" s="1"/>
  <c r="I562" i="14"/>
  <c r="J164" i="15" s="1"/>
  <c r="H562" i="14"/>
  <c r="I164" i="15" s="1"/>
  <c r="G562" i="14"/>
  <c r="H164" i="15" s="1"/>
  <c r="F562" i="14"/>
  <c r="G164" i="15" s="1"/>
  <c r="E562" i="14"/>
  <c r="F164" i="15" s="1"/>
  <c r="AP561" i="14"/>
  <c r="AQ143" i="15" s="1"/>
  <c r="AO561" i="14"/>
  <c r="AP143" i="15" s="1"/>
  <c r="AN561" i="14"/>
  <c r="AO143" i="15" s="1"/>
  <c r="AM561" i="14"/>
  <c r="AN143" i="15" s="1"/>
  <c r="AL561" i="14"/>
  <c r="AM143" i="15" s="1"/>
  <c r="AK561" i="14"/>
  <c r="AL143" i="15" s="1"/>
  <c r="AJ561" i="14"/>
  <c r="AK143" i="15" s="1"/>
  <c r="AI561" i="14"/>
  <c r="AJ143" i="15" s="1"/>
  <c r="AH561" i="14"/>
  <c r="AI143" i="15" s="1"/>
  <c r="AG561" i="14"/>
  <c r="AH143" i="15" s="1"/>
  <c r="AF561" i="14"/>
  <c r="AG143" i="15" s="1"/>
  <c r="AE561" i="14"/>
  <c r="AF143" i="15" s="1"/>
  <c r="AD561" i="14"/>
  <c r="AE143" i="15" s="1"/>
  <c r="AC561" i="14"/>
  <c r="AD143" i="15" s="1"/>
  <c r="AB561" i="14"/>
  <c r="AC143" i="15" s="1"/>
  <c r="AA561" i="14"/>
  <c r="AB143" i="15" s="1"/>
  <c r="Z561" i="14"/>
  <c r="AA143" i="15" s="1"/>
  <c r="Y561" i="14"/>
  <c r="Z143" i="15" s="1"/>
  <c r="X561" i="14"/>
  <c r="Y143" i="15" s="1"/>
  <c r="W561" i="14"/>
  <c r="X143" i="15" s="1"/>
  <c r="V561" i="14"/>
  <c r="W143" i="15" s="1"/>
  <c r="U561" i="14"/>
  <c r="V143" i="15" s="1"/>
  <c r="T561" i="14"/>
  <c r="U143" i="15" s="1"/>
  <c r="S561" i="14"/>
  <c r="T143" i="15" s="1"/>
  <c r="R561" i="14"/>
  <c r="S143" i="15" s="1"/>
  <c r="Q561" i="14"/>
  <c r="R143" i="15" s="1"/>
  <c r="P561" i="14"/>
  <c r="Q143" i="15" s="1"/>
  <c r="O561" i="14"/>
  <c r="P143" i="15" s="1"/>
  <c r="N561" i="14"/>
  <c r="O143" i="15" s="1"/>
  <c r="M561" i="14"/>
  <c r="N143" i="15" s="1"/>
  <c r="L561" i="14"/>
  <c r="M143" i="15" s="1"/>
  <c r="K561" i="14"/>
  <c r="L143" i="15" s="1"/>
  <c r="J561" i="14"/>
  <c r="K143" i="15" s="1"/>
  <c r="I561" i="14"/>
  <c r="J143" i="15" s="1"/>
  <c r="H561" i="14"/>
  <c r="I143" i="15" s="1"/>
  <c r="G561" i="14"/>
  <c r="H143" i="15" s="1"/>
  <c r="F561" i="14"/>
  <c r="G143" i="15" s="1"/>
  <c r="E561" i="14"/>
  <c r="F143" i="15" s="1"/>
  <c r="AP560" i="14"/>
  <c r="AQ122" i="15" s="1"/>
  <c r="AO560" i="14"/>
  <c r="AP122" i="15" s="1"/>
  <c r="AN560" i="14"/>
  <c r="AO122" i="15" s="1"/>
  <c r="AM560" i="14"/>
  <c r="AN122" i="15" s="1"/>
  <c r="AL560" i="14"/>
  <c r="AM122" i="15" s="1"/>
  <c r="AK560" i="14"/>
  <c r="AL122" i="15" s="1"/>
  <c r="AJ560" i="14"/>
  <c r="AK122" i="15" s="1"/>
  <c r="AI560" i="14"/>
  <c r="AJ122" i="15" s="1"/>
  <c r="AH560" i="14"/>
  <c r="AI122" i="15" s="1"/>
  <c r="AG560" i="14"/>
  <c r="AH122" i="15" s="1"/>
  <c r="AF560" i="14"/>
  <c r="AG122" i="15" s="1"/>
  <c r="AE560" i="14"/>
  <c r="AF122" i="15" s="1"/>
  <c r="AD560" i="14"/>
  <c r="AE122" i="15" s="1"/>
  <c r="AC560" i="14"/>
  <c r="AD122" i="15" s="1"/>
  <c r="AB560" i="14"/>
  <c r="AC122" i="15" s="1"/>
  <c r="AA560" i="14"/>
  <c r="AB122" i="15" s="1"/>
  <c r="Z560" i="14"/>
  <c r="AA122" i="15" s="1"/>
  <c r="Y560" i="14"/>
  <c r="Z122" i="15" s="1"/>
  <c r="X560" i="14"/>
  <c r="Y122" i="15" s="1"/>
  <c r="W560" i="14"/>
  <c r="X122" i="15" s="1"/>
  <c r="V560" i="14"/>
  <c r="W122" i="15" s="1"/>
  <c r="U560" i="14"/>
  <c r="V122" i="15" s="1"/>
  <c r="T560" i="14"/>
  <c r="U122" i="15" s="1"/>
  <c r="S560" i="14"/>
  <c r="T122" i="15" s="1"/>
  <c r="R560" i="14"/>
  <c r="S122" i="15" s="1"/>
  <c r="Q560" i="14"/>
  <c r="R122" i="15" s="1"/>
  <c r="P560" i="14"/>
  <c r="Q122" i="15" s="1"/>
  <c r="O560" i="14"/>
  <c r="P122" i="15" s="1"/>
  <c r="N560" i="14"/>
  <c r="O122" i="15" s="1"/>
  <c r="M560" i="14"/>
  <c r="N122" i="15" s="1"/>
  <c r="L560" i="14"/>
  <c r="M122" i="15" s="1"/>
  <c r="K560" i="14"/>
  <c r="L122" i="15" s="1"/>
  <c r="J560" i="14"/>
  <c r="K122" i="15" s="1"/>
  <c r="I560" i="14"/>
  <c r="J122" i="15" s="1"/>
  <c r="H560" i="14"/>
  <c r="I122" i="15" s="1"/>
  <c r="G560" i="14"/>
  <c r="H122" i="15" s="1"/>
  <c r="F560" i="14"/>
  <c r="G122" i="15" s="1"/>
  <c r="E560" i="14"/>
  <c r="F122" i="15" s="1"/>
  <c r="AP559" i="14"/>
  <c r="AQ101" i="15" s="1"/>
  <c r="AO559" i="14"/>
  <c r="AP101" i="15" s="1"/>
  <c r="AN559" i="14"/>
  <c r="AO101" i="15" s="1"/>
  <c r="AM559" i="14"/>
  <c r="AN101" i="15" s="1"/>
  <c r="AL559" i="14"/>
  <c r="AM101" i="15" s="1"/>
  <c r="AK559" i="14"/>
  <c r="AL101" i="15" s="1"/>
  <c r="AJ559" i="14"/>
  <c r="AK101" i="15" s="1"/>
  <c r="AI559" i="14"/>
  <c r="AJ101" i="15" s="1"/>
  <c r="AH559" i="14"/>
  <c r="AI101" i="15" s="1"/>
  <c r="AG559" i="14"/>
  <c r="AH101" i="15" s="1"/>
  <c r="AF559" i="14"/>
  <c r="AG101" i="15" s="1"/>
  <c r="AE559" i="14"/>
  <c r="AF101" i="15" s="1"/>
  <c r="AD559" i="14"/>
  <c r="AE101" i="15" s="1"/>
  <c r="AC559" i="14"/>
  <c r="AD101" i="15" s="1"/>
  <c r="AB559" i="14"/>
  <c r="AC101" i="15" s="1"/>
  <c r="AA559" i="14"/>
  <c r="AB101" i="15" s="1"/>
  <c r="Z559" i="14"/>
  <c r="AA101" i="15" s="1"/>
  <c r="Y559" i="14"/>
  <c r="Z101" i="15" s="1"/>
  <c r="X559" i="14"/>
  <c r="Y101" i="15" s="1"/>
  <c r="W559" i="14"/>
  <c r="X101" i="15" s="1"/>
  <c r="V559" i="14"/>
  <c r="W101" i="15" s="1"/>
  <c r="U559" i="14"/>
  <c r="V101" i="15" s="1"/>
  <c r="T559" i="14"/>
  <c r="U101" i="15" s="1"/>
  <c r="S559" i="14"/>
  <c r="T101" i="15" s="1"/>
  <c r="R559" i="14"/>
  <c r="S101" i="15" s="1"/>
  <c r="Q559" i="14"/>
  <c r="R101" i="15" s="1"/>
  <c r="P559" i="14"/>
  <c r="Q101" i="15" s="1"/>
  <c r="O559" i="14"/>
  <c r="P101" i="15" s="1"/>
  <c r="N559" i="14"/>
  <c r="O101" i="15" s="1"/>
  <c r="M559" i="14"/>
  <c r="N101" i="15" s="1"/>
  <c r="L559" i="14"/>
  <c r="M101" i="15" s="1"/>
  <c r="K559" i="14"/>
  <c r="L101" i="15" s="1"/>
  <c r="J559" i="14"/>
  <c r="K101" i="15" s="1"/>
  <c r="I559" i="14"/>
  <c r="J101" i="15" s="1"/>
  <c r="H559" i="14"/>
  <c r="I101" i="15" s="1"/>
  <c r="G559" i="14"/>
  <c r="H101" i="15" s="1"/>
  <c r="F559" i="14"/>
  <c r="G101" i="15" s="1"/>
  <c r="E559" i="14"/>
  <c r="F101" i="15" s="1"/>
  <c r="AP558" i="14"/>
  <c r="AQ80" i="15" s="1"/>
  <c r="AO558" i="14"/>
  <c r="AP80" i="15" s="1"/>
  <c r="AN558" i="14"/>
  <c r="AO80" i="15" s="1"/>
  <c r="AM558" i="14"/>
  <c r="AN80" i="15" s="1"/>
  <c r="AL558" i="14"/>
  <c r="AM80" i="15" s="1"/>
  <c r="AK558" i="14"/>
  <c r="AL80" i="15" s="1"/>
  <c r="AJ558" i="14"/>
  <c r="AK80" i="15" s="1"/>
  <c r="AI558" i="14"/>
  <c r="AJ80" i="15" s="1"/>
  <c r="AH558" i="14"/>
  <c r="AI80" i="15" s="1"/>
  <c r="AG558" i="14"/>
  <c r="AH80" i="15" s="1"/>
  <c r="AF558" i="14"/>
  <c r="AG80" i="15" s="1"/>
  <c r="AE558" i="14"/>
  <c r="AF80" i="15" s="1"/>
  <c r="AD558" i="14"/>
  <c r="AE80" i="15" s="1"/>
  <c r="AC558" i="14"/>
  <c r="AD80" i="15" s="1"/>
  <c r="AB558" i="14"/>
  <c r="AC80" i="15" s="1"/>
  <c r="AA558" i="14"/>
  <c r="AB80" i="15" s="1"/>
  <c r="Z558" i="14"/>
  <c r="AA80" i="15" s="1"/>
  <c r="Y558" i="14"/>
  <c r="Z80" i="15" s="1"/>
  <c r="X558" i="14"/>
  <c r="Y80" i="15" s="1"/>
  <c r="W558" i="14"/>
  <c r="X80" i="15" s="1"/>
  <c r="V558" i="14"/>
  <c r="W80" i="15" s="1"/>
  <c r="U558" i="14"/>
  <c r="V80" i="15" s="1"/>
  <c r="T558" i="14"/>
  <c r="U80" i="15" s="1"/>
  <c r="S558" i="14"/>
  <c r="T80" i="15" s="1"/>
  <c r="R558" i="14"/>
  <c r="S80" i="15" s="1"/>
  <c r="Q558" i="14"/>
  <c r="R80" i="15" s="1"/>
  <c r="P558" i="14"/>
  <c r="Q80" i="15" s="1"/>
  <c r="O558" i="14"/>
  <c r="P80" i="15" s="1"/>
  <c r="N558" i="14"/>
  <c r="O80" i="15" s="1"/>
  <c r="M558" i="14"/>
  <c r="N80" i="15" s="1"/>
  <c r="L558" i="14"/>
  <c r="M80" i="15" s="1"/>
  <c r="K558" i="14"/>
  <c r="L80" i="15" s="1"/>
  <c r="J558" i="14"/>
  <c r="K80" i="15" s="1"/>
  <c r="I558" i="14"/>
  <c r="J80" i="15" s="1"/>
  <c r="H558" i="14"/>
  <c r="I80" i="15" s="1"/>
  <c r="G558" i="14"/>
  <c r="H80" i="15" s="1"/>
  <c r="F558" i="14"/>
  <c r="G80" i="15" s="1"/>
  <c r="E558" i="14"/>
  <c r="F80" i="15" s="1"/>
  <c r="AP607" i="14"/>
  <c r="AO607" i="14"/>
  <c r="AN607" i="14"/>
  <c r="AM607" i="14"/>
  <c r="AL607" i="14"/>
  <c r="AK607" i="14"/>
  <c r="AJ607" i="14"/>
  <c r="AI607" i="14"/>
  <c r="AH607" i="14"/>
  <c r="AG607" i="14"/>
  <c r="AF607" i="14"/>
  <c r="AE607" i="14"/>
  <c r="AD607" i="14"/>
  <c r="AC607" i="14"/>
  <c r="AB607" i="14"/>
  <c r="AA607" i="14"/>
  <c r="Z607" i="14"/>
  <c r="Y607" i="14"/>
  <c r="X607" i="14"/>
  <c r="W607" i="14"/>
  <c r="V607" i="14"/>
  <c r="U607" i="14"/>
  <c r="T607" i="14"/>
  <c r="S607" i="14"/>
  <c r="R607" i="14"/>
  <c r="Q607" i="14"/>
  <c r="P607" i="14"/>
  <c r="O607" i="14"/>
  <c r="N607" i="14"/>
  <c r="M607" i="14"/>
  <c r="L607" i="14"/>
  <c r="K607" i="14"/>
  <c r="J607" i="14"/>
  <c r="I607" i="14"/>
  <c r="H607" i="14"/>
  <c r="G607" i="14"/>
  <c r="F607" i="14"/>
  <c r="E607" i="14"/>
  <c r="AP557" i="14"/>
  <c r="AO557" i="14"/>
  <c r="AN557" i="14"/>
  <c r="AM557" i="14"/>
  <c r="AL557" i="14"/>
  <c r="AK557" i="14"/>
  <c r="AJ557" i="14"/>
  <c r="AI557" i="14"/>
  <c r="AH557" i="14"/>
  <c r="AG557" i="14"/>
  <c r="AF557" i="14"/>
  <c r="AE557" i="14"/>
  <c r="AD557" i="14"/>
  <c r="AC557" i="14"/>
  <c r="AB557" i="14"/>
  <c r="AA557" i="14"/>
  <c r="Z557" i="14"/>
  <c r="Y557" i="14"/>
  <c r="X557" i="14"/>
  <c r="W557" i="14"/>
  <c r="V557" i="14"/>
  <c r="U557" i="14"/>
  <c r="T557" i="14"/>
  <c r="S557" i="14"/>
  <c r="R557" i="14"/>
  <c r="Q557" i="14"/>
  <c r="P557" i="14"/>
  <c r="O557" i="14"/>
  <c r="N557" i="14"/>
  <c r="M557" i="14"/>
  <c r="L557" i="14"/>
  <c r="K557" i="14"/>
  <c r="J557" i="14"/>
  <c r="I557" i="14"/>
  <c r="H557" i="14"/>
  <c r="G557" i="14"/>
  <c r="F557" i="14"/>
  <c r="E557" i="14"/>
  <c r="AP440" i="14"/>
  <c r="AO440" i="14"/>
  <c r="AN440" i="14"/>
  <c r="AM440" i="14"/>
  <c r="AL440" i="14"/>
  <c r="AK440" i="14"/>
  <c r="AJ440" i="14"/>
  <c r="AI440" i="14"/>
  <c r="AH440" i="14"/>
  <c r="AG440" i="14"/>
  <c r="AF440" i="14"/>
  <c r="AE440" i="14"/>
  <c r="AD440" i="14"/>
  <c r="AC440" i="14"/>
  <c r="AB440" i="14"/>
  <c r="AA440" i="14"/>
  <c r="Z440" i="14"/>
  <c r="Y440" i="14"/>
  <c r="X440" i="14"/>
  <c r="W440" i="14"/>
  <c r="V440" i="14"/>
  <c r="U440" i="14"/>
  <c r="T440" i="14"/>
  <c r="S440" i="14"/>
  <c r="R440" i="14"/>
  <c r="Q440" i="14"/>
  <c r="P440" i="14"/>
  <c r="O440" i="14"/>
  <c r="N440" i="14"/>
  <c r="M440" i="14"/>
  <c r="L440" i="14"/>
  <c r="K440" i="14"/>
  <c r="J440" i="14"/>
  <c r="I440" i="14"/>
  <c r="H440" i="14"/>
  <c r="G440" i="14"/>
  <c r="F440" i="14"/>
  <c r="E440" i="14"/>
  <c r="AP439" i="14"/>
  <c r="AO439" i="14"/>
  <c r="AN439" i="14"/>
  <c r="AM439" i="14"/>
  <c r="AL439" i="14"/>
  <c r="AK439" i="14"/>
  <c r="AJ439" i="14"/>
  <c r="AI439" i="14"/>
  <c r="AH439" i="14"/>
  <c r="AG439" i="14"/>
  <c r="AF439" i="14"/>
  <c r="AE439" i="14"/>
  <c r="AD439" i="14"/>
  <c r="AC439" i="14"/>
  <c r="AB439" i="14"/>
  <c r="AA439" i="14"/>
  <c r="Z439" i="14"/>
  <c r="Y439" i="14"/>
  <c r="X439" i="14"/>
  <c r="W439" i="14"/>
  <c r="V439" i="14"/>
  <c r="U439" i="14"/>
  <c r="T439" i="14"/>
  <c r="S439" i="14"/>
  <c r="R439" i="14"/>
  <c r="Q439" i="14"/>
  <c r="P439" i="14"/>
  <c r="O439" i="14"/>
  <c r="N439" i="14"/>
  <c r="M439" i="14"/>
  <c r="L439" i="14"/>
  <c r="K439" i="14"/>
  <c r="J439" i="14"/>
  <c r="I439" i="14"/>
  <c r="H439" i="14"/>
  <c r="G439" i="14"/>
  <c r="F439" i="14"/>
  <c r="E439" i="14"/>
  <c r="AP438" i="14"/>
  <c r="AO438" i="14"/>
  <c r="AN438" i="14"/>
  <c r="AM438" i="14"/>
  <c r="AL438" i="14"/>
  <c r="AK438" i="14"/>
  <c r="AJ438" i="14"/>
  <c r="AI438" i="14"/>
  <c r="AH438" i="14"/>
  <c r="AG438" i="14"/>
  <c r="AF438" i="14"/>
  <c r="AE438" i="14"/>
  <c r="AD438" i="14"/>
  <c r="AC438" i="14"/>
  <c r="AB438" i="14"/>
  <c r="AA438" i="14"/>
  <c r="Z438" i="14"/>
  <c r="Y438" i="14"/>
  <c r="X438" i="14"/>
  <c r="W438" i="14"/>
  <c r="V438" i="14"/>
  <c r="U438" i="14"/>
  <c r="T438" i="14"/>
  <c r="S438" i="14"/>
  <c r="R438" i="14"/>
  <c r="Q438" i="14"/>
  <c r="P438" i="14"/>
  <c r="O438" i="14"/>
  <c r="N438" i="14"/>
  <c r="M438" i="14"/>
  <c r="L438" i="14"/>
  <c r="K438" i="14"/>
  <c r="J438" i="14"/>
  <c r="I438" i="14"/>
  <c r="H438" i="14"/>
  <c r="G438" i="14"/>
  <c r="F438" i="14"/>
  <c r="E438" i="14"/>
  <c r="AP437" i="14"/>
  <c r="AO437" i="14"/>
  <c r="AN437" i="14"/>
  <c r="AM437" i="14"/>
  <c r="AL437" i="14"/>
  <c r="AK437" i="14"/>
  <c r="AJ437" i="14"/>
  <c r="AI437" i="14"/>
  <c r="AH437" i="14"/>
  <c r="AG437" i="14"/>
  <c r="AF437" i="14"/>
  <c r="AE437" i="14"/>
  <c r="AD437" i="14"/>
  <c r="AC437" i="14"/>
  <c r="AB437" i="14"/>
  <c r="AA437" i="14"/>
  <c r="Z437" i="14"/>
  <c r="Y437" i="14"/>
  <c r="X437" i="14"/>
  <c r="W437" i="14"/>
  <c r="V437" i="14"/>
  <c r="U437" i="14"/>
  <c r="T437" i="14"/>
  <c r="S437" i="14"/>
  <c r="R437" i="14"/>
  <c r="Q437" i="14"/>
  <c r="P437" i="14"/>
  <c r="O437" i="14"/>
  <c r="N437" i="14"/>
  <c r="M437" i="14"/>
  <c r="L437" i="14"/>
  <c r="K437" i="14"/>
  <c r="J437" i="14"/>
  <c r="I437" i="14"/>
  <c r="H437" i="14"/>
  <c r="G437" i="14"/>
  <c r="F437" i="14"/>
  <c r="E437" i="14"/>
  <c r="AP436" i="14"/>
  <c r="AO436" i="14"/>
  <c r="AN436" i="14"/>
  <c r="AM436" i="14"/>
  <c r="AL436" i="14"/>
  <c r="AK436" i="14"/>
  <c r="AJ436" i="14"/>
  <c r="AI436" i="14"/>
  <c r="AH436" i="14"/>
  <c r="AG436" i="14"/>
  <c r="AF436" i="14"/>
  <c r="AE436" i="14"/>
  <c r="AD436" i="14"/>
  <c r="AC436" i="14"/>
  <c r="AB436" i="14"/>
  <c r="AA436" i="14"/>
  <c r="Z436" i="14"/>
  <c r="Y436" i="14"/>
  <c r="X436" i="14"/>
  <c r="W436" i="14"/>
  <c r="V436" i="14"/>
  <c r="U436" i="14"/>
  <c r="T436" i="14"/>
  <c r="S436" i="14"/>
  <c r="R436" i="14"/>
  <c r="Q436" i="14"/>
  <c r="P436" i="14"/>
  <c r="O436" i="14"/>
  <c r="N436" i="14"/>
  <c r="M436" i="14"/>
  <c r="L436" i="14"/>
  <c r="K436" i="14"/>
  <c r="J436" i="14"/>
  <c r="I436" i="14"/>
  <c r="H436" i="14"/>
  <c r="G436" i="14"/>
  <c r="F436" i="14"/>
  <c r="E436" i="14"/>
  <c r="AP435" i="14"/>
  <c r="AO435" i="14"/>
  <c r="AN435" i="14"/>
  <c r="AM435" i="14"/>
  <c r="AL435" i="14"/>
  <c r="AK435" i="14"/>
  <c r="AJ435" i="14"/>
  <c r="AI435" i="14"/>
  <c r="AH435" i="14"/>
  <c r="AG435" i="14"/>
  <c r="AF435" i="14"/>
  <c r="AE435" i="14"/>
  <c r="AD435" i="14"/>
  <c r="AC435" i="14"/>
  <c r="AB435" i="14"/>
  <c r="AA435" i="14"/>
  <c r="Z435" i="14"/>
  <c r="Y435" i="14"/>
  <c r="X435" i="14"/>
  <c r="W435" i="14"/>
  <c r="V435" i="14"/>
  <c r="U435" i="14"/>
  <c r="T435" i="14"/>
  <c r="S435" i="14"/>
  <c r="R435" i="14"/>
  <c r="Q435" i="14"/>
  <c r="P435" i="14"/>
  <c r="O435" i="14"/>
  <c r="N435" i="14"/>
  <c r="M435" i="14"/>
  <c r="L435" i="14"/>
  <c r="K435" i="14"/>
  <c r="J435" i="14"/>
  <c r="I435" i="14"/>
  <c r="H435" i="14"/>
  <c r="G435" i="14"/>
  <c r="F435" i="14"/>
  <c r="E435" i="14"/>
  <c r="AP434" i="14"/>
  <c r="AO434" i="14"/>
  <c r="AN434" i="14"/>
  <c r="AM434" i="14"/>
  <c r="AL434" i="14"/>
  <c r="AK434" i="14"/>
  <c r="AJ434" i="14"/>
  <c r="AI434" i="14"/>
  <c r="AH434" i="14"/>
  <c r="AG434" i="14"/>
  <c r="AF434" i="14"/>
  <c r="AE434" i="14"/>
  <c r="AD434" i="14"/>
  <c r="AC434" i="14"/>
  <c r="AB434" i="14"/>
  <c r="AA434" i="14"/>
  <c r="Z434" i="14"/>
  <c r="Y434" i="14"/>
  <c r="X434" i="14"/>
  <c r="W434" i="14"/>
  <c r="V434" i="14"/>
  <c r="U434" i="14"/>
  <c r="T434" i="14"/>
  <c r="S434" i="14"/>
  <c r="R434" i="14"/>
  <c r="Q434" i="14"/>
  <c r="P434" i="14"/>
  <c r="O434" i="14"/>
  <c r="N434" i="14"/>
  <c r="M434" i="14"/>
  <c r="L434" i="14"/>
  <c r="K434" i="14"/>
  <c r="J434" i="14"/>
  <c r="I434" i="14"/>
  <c r="H434" i="14"/>
  <c r="G434" i="14"/>
  <c r="F434" i="14"/>
  <c r="E434" i="14"/>
  <c r="AP433" i="14"/>
  <c r="AO433" i="14"/>
  <c r="AN433" i="14"/>
  <c r="AM433" i="14"/>
  <c r="AL433" i="14"/>
  <c r="AK433" i="14"/>
  <c r="AJ433" i="14"/>
  <c r="AI433" i="14"/>
  <c r="AH433" i="14"/>
  <c r="AG433" i="14"/>
  <c r="AF433" i="14"/>
  <c r="AE433" i="14"/>
  <c r="AD433" i="14"/>
  <c r="AC433" i="14"/>
  <c r="AB433" i="14"/>
  <c r="AA433" i="14"/>
  <c r="Z433" i="14"/>
  <c r="Y433" i="14"/>
  <c r="X433" i="14"/>
  <c r="W433" i="14"/>
  <c r="V433" i="14"/>
  <c r="U433" i="14"/>
  <c r="T433" i="14"/>
  <c r="S433" i="14"/>
  <c r="R433" i="14"/>
  <c r="Q433" i="14"/>
  <c r="P433" i="14"/>
  <c r="O433" i="14"/>
  <c r="N433" i="14"/>
  <c r="M433" i="14"/>
  <c r="L433" i="14"/>
  <c r="K433" i="14"/>
  <c r="J433" i="14"/>
  <c r="I433" i="14"/>
  <c r="H433" i="14"/>
  <c r="G433" i="14"/>
  <c r="F433" i="14"/>
  <c r="E433" i="14"/>
  <c r="AP432" i="14"/>
  <c r="AO432" i="14"/>
  <c r="AN432" i="14"/>
  <c r="AM432" i="14"/>
  <c r="AL432" i="14"/>
  <c r="AK432" i="14"/>
  <c r="AJ432" i="14"/>
  <c r="AI432" i="14"/>
  <c r="AH432" i="14"/>
  <c r="AG432" i="14"/>
  <c r="AF432" i="14"/>
  <c r="AE432" i="14"/>
  <c r="AD432" i="14"/>
  <c r="AC432" i="14"/>
  <c r="AB432" i="14"/>
  <c r="AA432" i="14"/>
  <c r="Z432" i="14"/>
  <c r="Y432" i="14"/>
  <c r="X432" i="14"/>
  <c r="W432" i="14"/>
  <c r="V432" i="14"/>
  <c r="U432" i="14"/>
  <c r="T432" i="14"/>
  <c r="S432" i="14"/>
  <c r="R432" i="14"/>
  <c r="Q432" i="14"/>
  <c r="P432" i="14"/>
  <c r="O432" i="14"/>
  <c r="N432" i="14"/>
  <c r="M432" i="14"/>
  <c r="L432" i="14"/>
  <c r="K432" i="14"/>
  <c r="J432" i="14"/>
  <c r="I432" i="14"/>
  <c r="H432" i="14"/>
  <c r="G432" i="14"/>
  <c r="F432" i="14"/>
  <c r="E432" i="14"/>
  <c r="AP431" i="14"/>
  <c r="AO431" i="14"/>
  <c r="AN431" i="14"/>
  <c r="AM431" i="14"/>
  <c r="AL431" i="14"/>
  <c r="AK431" i="14"/>
  <c r="AJ431" i="14"/>
  <c r="AI431" i="14"/>
  <c r="AH431" i="14"/>
  <c r="AG431" i="14"/>
  <c r="AF431" i="14"/>
  <c r="AE431" i="14"/>
  <c r="AD431" i="14"/>
  <c r="AC431" i="14"/>
  <c r="AB431" i="14"/>
  <c r="AA431" i="14"/>
  <c r="Z431" i="14"/>
  <c r="Y431" i="14"/>
  <c r="X431" i="14"/>
  <c r="W431" i="14"/>
  <c r="V431" i="14"/>
  <c r="U431" i="14"/>
  <c r="T431" i="14"/>
  <c r="S431" i="14"/>
  <c r="R431" i="14"/>
  <c r="Q431" i="14"/>
  <c r="P431" i="14"/>
  <c r="O431" i="14"/>
  <c r="N431" i="14"/>
  <c r="M431" i="14"/>
  <c r="L431" i="14"/>
  <c r="K431" i="14"/>
  <c r="J431" i="14"/>
  <c r="I431" i="14"/>
  <c r="H431" i="14"/>
  <c r="G431" i="14"/>
  <c r="F431" i="14"/>
  <c r="E431" i="14"/>
  <c r="AP430" i="14"/>
  <c r="AO430" i="14"/>
  <c r="AN430" i="14"/>
  <c r="AM430" i="14"/>
  <c r="AL430" i="14"/>
  <c r="AK430" i="14"/>
  <c r="AJ430" i="14"/>
  <c r="AI430" i="14"/>
  <c r="AH430" i="14"/>
  <c r="AG430" i="14"/>
  <c r="AF430" i="14"/>
  <c r="AE430" i="14"/>
  <c r="AD430" i="14"/>
  <c r="AC430" i="14"/>
  <c r="AB430" i="14"/>
  <c r="AA430" i="14"/>
  <c r="Z430" i="14"/>
  <c r="Y430" i="14"/>
  <c r="X430" i="14"/>
  <c r="W430" i="14"/>
  <c r="V430" i="14"/>
  <c r="U430" i="14"/>
  <c r="T430" i="14"/>
  <c r="S430" i="14"/>
  <c r="R430" i="14"/>
  <c r="Q430" i="14"/>
  <c r="P430" i="14"/>
  <c r="O430" i="14"/>
  <c r="N430" i="14"/>
  <c r="M430" i="14"/>
  <c r="L430" i="14"/>
  <c r="K430" i="14"/>
  <c r="J430" i="14"/>
  <c r="I430" i="14"/>
  <c r="H430" i="14"/>
  <c r="G430" i="14"/>
  <c r="F430" i="14"/>
  <c r="E430" i="14"/>
  <c r="AP429" i="14"/>
  <c r="AO429" i="14"/>
  <c r="AN429" i="14"/>
  <c r="AM429" i="14"/>
  <c r="AL429" i="14"/>
  <c r="AK429" i="14"/>
  <c r="AJ429" i="14"/>
  <c r="AI429" i="14"/>
  <c r="AH429" i="14"/>
  <c r="AG429" i="14"/>
  <c r="AF429" i="14"/>
  <c r="AE429" i="14"/>
  <c r="AD429" i="14"/>
  <c r="AC429" i="14"/>
  <c r="AB429" i="14"/>
  <c r="AA429" i="14"/>
  <c r="Z429" i="14"/>
  <c r="Y429" i="14"/>
  <c r="X429" i="14"/>
  <c r="W429" i="14"/>
  <c r="V429" i="14"/>
  <c r="U429" i="14"/>
  <c r="T429" i="14"/>
  <c r="S429" i="14"/>
  <c r="R429" i="14"/>
  <c r="Q429" i="14"/>
  <c r="P429" i="14"/>
  <c r="O429" i="14"/>
  <c r="N429" i="14"/>
  <c r="M429" i="14"/>
  <c r="L429" i="14"/>
  <c r="K429" i="14"/>
  <c r="J429" i="14"/>
  <c r="I429" i="14"/>
  <c r="H429" i="14"/>
  <c r="G429" i="14"/>
  <c r="F429" i="14"/>
  <c r="E429" i="14"/>
  <c r="AP428" i="14"/>
  <c r="AO428" i="14"/>
  <c r="AN428" i="14"/>
  <c r="AM428" i="14"/>
  <c r="AL428" i="14"/>
  <c r="AK428" i="14"/>
  <c r="AJ428" i="14"/>
  <c r="AI428" i="14"/>
  <c r="AH428" i="14"/>
  <c r="AG428" i="14"/>
  <c r="AF428" i="14"/>
  <c r="AE428" i="14"/>
  <c r="AD428" i="14"/>
  <c r="AC428" i="14"/>
  <c r="AB428" i="14"/>
  <c r="AA428" i="14"/>
  <c r="Z428" i="14"/>
  <c r="Y428" i="14"/>
  <c r="X428" i="14"/>
  <c r="W428" i="14"/>
  <c r="V428" i="14"/>
  <c r="U428" i="14"/>
  <c r="T428" i="14"/>
  <c r="S428" i="14"/>
  <c r="R428" i="14"/>
  <c r="Q428" i="14"/>
  <c r="P428" i="14"/>
  <c r="O428" i="14"/>
  <c r="N428" i="14"/>
  <c r="M428" i="14"/>
  <c r="L428" i="14"/>
  <c r="K428" i="14"/>
  <c r="J428" i="14"/>
  <c r="I428" i="14"/>
  <c r="H428" i="14"/>
  <c r="G428" i="14"/>
  <c r="F428" i="14"/>
  <c r="E428" i="14"/>
  <c r="AP427" i="14"/>
  <c r="AO427" i="14"/>
  <c r="AN427" i="14"/>
  <c r="AM427" i="14"/>
  <c r="AL427" i="14"/>
  <c r="AK427" i="14"/>
  <c r="AJ427" i="14"/>
  <c r="AI427" i="14"/>
  <c r="AH427" i="14"/>
  <c r="AG427" i="14"/>
  <c r="AF427" i="14"/>
  <c r="AE427" i="14"/>
  <c r="AD427" i="14"/>
  <c r="AC427" i="14"/>
  <c r="AB427" i="14"/>
  <c r="AA427" i="14"/>
  <c r="Z427" i="14"/>
  <c r="Y427" i="14"/>
  <c r="X427" i="14"/>
  <c r="W427" i="14"/>
  <c r="V427" i="14"/>
  <c r="U427" i="14"/>
  <c r="T427" i="14"/>
  <c r="S427" i="14"/>
  <c r="R427" i="14"/>
  <c r="Q427" i="14"/>
  <c r="P427" i="14"/>
  <c r="O427" i="14"/>
  <c r="N427" i="14"/>
  <c r="M427" i="14"/>
  <c r="L427" i="14"/>
  <c r="K427" i="14"/>
  <c r="J427" i="14"/>
  <c r="I427" i="14"/>
  <c r="H427" i="14"/>
  <c r="G427" i="14"/>
  <c r="F427" i="14"/>
  <c r="E427" i="14"/>
  <c r="AP426" i="14"/>
  <c r="AO426" i="14"/>
  <c r="AN426" i="14"/>
  <c r="AM426" i="14"/>
  <c r="AL426" i="14"/>
  <c r="AK426" i="14"/>
  <c r="AJ426" i="14"/>
  <c r="AI426" i="14"/>
  <c r="AH426" i="14"/>
  <c r="AG426" i="14"/>
  <c r="AF426" i="14"/>
  <c r="AE426" i="14"/>
  <c r="AD426" i="14"/>
  <c r="AC426" i="14"/>
  <c r="AB426" i="14"/>
  <c r="AA426" i="14"/>
  <c r="Z426" i="14"/>
  <c r="Y426" i="14"/>
  <c r="X426" i="14"/>
  <c r="W426" i="14"/>
  <c r="V426" i="14"/>
  <c r="U426" i="14"/>
  <c r="T426" i="14"/>
  <c r="S426" i="14"/>
  <c r="R426" i="14"/>
  <c r="Q426" i="14"/>
  <c r="P426" i="14"/>
  <c r="O426" i="14"/>
  <c r="N426" i="14"/>
  <c r="M426" i="14"/>
  <c r="L426" i="14"/>
  <c r="K426" i="14"/>
  <c r="J426" i="14"/>
  <c r="I426" i="14"/>
  <c r="H426" i="14"/>
  <c r="G426" i="14"/>
  <c r="F426" i="14"/>
  <c r="E426" i="14"/>
  <c r="AP425" i="14"/>
  <c r="AO425" i="14"/>
  <c r="AN425" i="14"/>
  <c r="AM425" i="14"/>
  <c r="AL425" i="14"/>
  <c r="AK425" i="14"/>
  <c r="AJ425" i="14"/>
  <c r="AI425" i="14"/>
  <c r="AH425" i="14"/>
  <c r="AG425" i="14"/>
  <c r="AF425" i="14"/>
  <c r="AE425" i="14"/>
  <c r="AD425" i="14"/>
  <c r="AC425" i="14"/>
  <c r="AB425" i="14"/>
  <c r="AA425" i="14"/>
  <c r="Z425" i="14"/>
  <c r="Y425" i="14"/>
  <c r="X425" i="14"/>
  <c r="W425" i="14"/>
  <c r="V425" i="14"/>
  <c r="U425" i="14"/>
  <c r="T425" i="14"/>
  <c r="S425" i="14"/>
  <c r="R425" i="14"/>
  <c r="Q425" i="14"/>
  <c r="P425" i="14"/>
  <c r="O425" i="14"/>
  <c r="N425" i="14"/>
  <c r="M425" i="14"/>
  <c r="L425" i="14"/>
  <c r="K425" i="14"/>
  <c r="J425" i="14"/>
  <c r="I425" i="14"/>
  <c r="H425" i="14"/>
  <c r="G425" i="14"/>
  <c r="F425" i="14"/>
  <c r="E425" i="14"/>
  <c r="AP424" i="14"/>
  <c r="AO424" i="14"/>
  <c r="AN424" i="14"/>
  <c r="AM424" i="14"/>
  <c r="AL424" i="14"/>
  <c r="AK424" i="14"/>
  <c r="AJ424" i="14"/>
  <c r="AI424" i="14"/>
  <c r="AH424" i="14"/>
  <c r="AG424" i="14"/>
  <c r="AF424" i="14"/>
  <c r="AE424" i="14"/>
  <c r="AD424" i="14"/>
  <c r="AC424" i="14"/>
  <c r="AB424" i="14"/>
  <c r="AA424" i="14"/>
  <c r="Z424" i="14"/>
  <c r="Y424" i="14"/>
  <c r="X424" i="14"/>
  <c r="W424" i="14"/>
  <c r="V424" i="14"/>
  <c r="U424" i="14"/>
  <c r="T424" i="14"/>
  <c r="S424" i="14"/>
  <c r="R424" i="14"/>
  <c r="Q424" i="14"/>
  <c r="P424" i="14"/>
  <c r="O424" i="14"/>
  <c r="N424" i="14"/>
  <c r="M424" i="14"/>
  <c r="L424" i="14"/>
  <c r="K424" i="14"/>
  <c r="J424" i="14"/>
  <c r="I424" i="14"/>
  <c r="H424" i="14"/>
  <c r="G424" i="14"/>
  <c r="F424" i="14"/>
  <c r="E424" i="14"/>
  <c r="AP423" i="14"/>
  <c r="AO423" i="14"/>
  <c r="AN423" i="14"/>
  <c r="AM423" i="14"/>
  <c r="AL423" i="14"/>
  <c r="AK423" i="14"/>
  <c r="AJ423" i="14"/>
  <c r="AI423" i="14"/>
  <c r="AH423" i="14"/>
  <c r="AG423" i="14"/>
  <c r="AF423" i="14"/>
  <c r="AE423" i="14"/>
  <c r="AD423" i="14"/>
  <c r="AC423" i="14"/>
  <c r="AB423" i="14"/>
  <c r="AA423" i="14"/>
  <c r="Z423" i="14"/>
  <c r="Y423" i="14"/>
  <c r="X423" i="14"/>
  <c r="W423" i="14"/>
  <c r="V423" i="14"/>
  <c r="U423" i="14"/>
  <c r="T423" i="14"/>
  <c r="S423" i="14"/>
  <c r="R423" i="14"/>
  <c r="Q423" i="14"/>
  <c r="P423" i="14"/>
  <c r="O423" i="14"/>
  <c r="N423" i="14"/>
  <c r="M423" i="14"/>
  <c r="L423" i="14"/>
  <c r="K423" i="14"/>
  <c r="J423" i="14"/>
  <c r="I423" i="14"/>
  <c r="H423" i="14"/>
  <c r="G423" i="14"/>
  <c r="F423" i="14"/>
  <c r="E423" i="14"/>
  <c r="AP422" i="14"/>
  <c r="AO422" i="14"/>
  <c r="AN422" i="14"/>
  <c r="AM422" i="14"/>
  <c r="AL422" i="14"/>
  <c r="AK422" i="14"/>
  <c r="AJ422" i="14"/>
  <c r="AI422" i="14"/>
  <c r="AH422" i="14"/>
  <c r="AG422" i="14"/>
  <c r="AF422" i="14"/>
  <c r="AE422" i="14"/>
  <c r="AD422" i="14"/>
  <c r="AC422" i="14"/>
  <c r="AB422" i="14"/>
  <c r="AA422" i="14"/>
  <c r="Z422" i="14"/>
  <c r="Y422" i="14"/>
  <c r="X422" i="14"/>
  <c r="W422" i="14"/>
  <c r="V422" i="14"/>
  <c r="U422" i="14"/>
  <c r="T422" i="14"/>
  <c r="S422" i="14"/>
  <c r="R422" i="14"/>
  <c r="Q422" i="14"/>
  <c r="P422" i="14"/>
  <c r="O422" i="14"/>
  <c r="N422" i="14"/>
  <c r="M422" i="14"/>
  <c r="L422" i="14"/>
  <c r="K422" i="14"/>
  <c r="J422" i="14"/>
  <c r="I422" i="14"/>
  <c r="H422" i="14"/>
  <c r="G422" i="14"/>
  <c r="F422" i="14"/>
  <c r="E422" i="14"/>
  <c r="AP421" i="14"/>
  <c r="AO421" i="14"/>
  <c r="AN421" i="14"/>
  <c r="AM421" i="14"/>
  <c r="AL421" i="14"/>
  <c r="AK421" i="14"/>
  <c r="AJ421" i="14"/>
  <c r="AI421" i="14"/>
  <c r="AH421" i="14"/>
  <c r="AG421" i="14"/>
  <c r="AF421" i="14"/>
  <c r="AE421" i="14"/>
  <c r="AD421" i="14"/>
  <c r="AC421" i="14"/>
  <c r="AB421" i="14"/>
  <c r="AA421" i="14"/>
  <c r="Z421" i="14"/>
  <c r="Y421" i="14"/>
  <c r="X421" i="14"/>
  <c r="W421" i="14"/>
  <c r="V421" i="14"/>
  <c r="U421" i="14"/>
  <c r="T421" i="14"/>
  <c r="S421" i="14"/>
  <c r="R421" i="14"/>
  <c r="Q421" i="14"/>
  <c r="P421" i="14"/>
  <c r="O421" i="14"/>
  <c r="N421" i="14"/>
  <c r="M421" i="14"/>
  <c r="L421" i="14"/>
  <c r="K421" i="14"/>
  <c r="J421" i="14"/>
  <c r="I421" i="14"/>
  <c r="H421" i="14"/>
  <c r="G421" i="14"/>
  <c r="F421" i="14"/>
  <c r="E421" i="14"/>
  <c r="AP420" i="14"/>
  <c r="AO420" i="14"/>
  <c r="AN420" i="14"/>
  <c r="AM420" i="14"/>
  <c r="AL420" i="14"/>
  <c r="AK420" i="14"/>
  <c r="AJ420" i="14"/>
  <c r="AI420" i="14"/>
  <c r="AH420" i="14"/>
  <c r="AG420" i="14"/>
  <c r="AF420" i="14"/>
  <c r="AE420" i="14"/>
  <c r="AD420" i="14"/>
  <c r="AC420" i="14"/>
  <c r="AB420" i="14"/>
  <c r="AA420" i="14"/>
  <c r="Z420" i="14"/>
  <c r="Y420" i="14"/>
  <c r="X420" i="14"/>
  <c r="W420" i="14"/>
  <c r="V420" i="14"/>
  <c r="U420" i="14"/>
  <c r="T420" i="14"/>
  <c r="S420" i="14"/>
  <c r="R420" i="14"/>
  <c r="Q420" i="14"/>
  <c r="P420" i="14"/>
  <c r="O420" i="14"/>
  <c r="N420" i="14"/>
  <c r="M420" i="14"/>
  <c r="L420" i="14"/>
  <c r="K420" i="14"/>
  <c r="J420" i="14"/>
  <c r="I420" i="14"/>
  <c r="H420" i="14"/>
  <c r="G420" i="14"/>
  <c r="F420" i="14"/>
  <c r="E420" i="14"/>
  <c r="AP419" i="14"/>
  <c r="AO419" i="14"/>
  <c r="AN419" i="14"/>
  <c r="AM419" i="14"/>
  <c r="AL419" i="14"/>
  <c r="AK419" i="14"/>
  <c r="AJ419" i="14"/>
  <c r="AI419" i="14"/>
  <c r="AH419" i="14"/>
  <c r="AG419" i="14"/>
  <c r="AF419" i="14"/>
  <c r="AE419" i="14"/>
  <c r="AD419" i="14"/>
  <c r="AC419" i="14"/>
  <c r="AB419" i="14"/>
  <c r="AA419" i="14"/>
  <c r="Z419" i="14"/>
  <c r="Y419" i="14"/>
  <c r="X419" i="14"/>
  <c r="W419" i="14"/>
  <c r="V419" i="14"/>
  <c r="U419" i="14"/>
  <c r="T419" i="14"/>
  <c r="S419" i="14"/>
  <c r="R419" i="14"/>
  <c r="Q419" i="14"/>
  <c r="P419" i="14"/>
  <c r="O419" i="14"/>
  <c r="N419" i="14"/>
  <c r="M419" i="14"/>
  <c r="L419" i="14"/>
  <c r="K419" i="14"/>
  <c r="J419" i="14"/>
  <c r="I419" i="14"/>
  <c r="H419" i="14"/>
  <c r="G419" i="14"/>
  <c r="F419" i="14"/>
  <c r="E419" i="14"/>
  <c r="AP418" i="14"/>
  <c r="AO418" i="14"/>
  <c r="AN418" i="14"/>
  <c r="AM418" i="14"/>
  <c r="AL418" i="14"/>
  <c r="AK418" i="14"/>
  <c r="AJ418" i="14"/>
  <c r="AI418" i="14"/>
  <c r="AH418" i="14"/>
  <c r="AG418" i="14"/>
  <c r="AF418" i="14"/>
  <c r="AE418" i="14"/>
  <c r="AD418" i="14"/>
  <c r="AC418" i="14"/>
  <c r="AB418" i="14"/>
  <c r="AA418" i="14"/>
  <c r="Z418" i="14"/>
  <c r="Y418" i="14"/>
  <c r="X418" i="14"/>
  <c r="W418" i="14"/>
  <c r="V418" i="14"/>
  <c r="U418" i="14"/>
  <c r="T418" i="14"/>
  <c r="S418" i="14"/>
  <c r="R418" i="14"/>
  <c r="Q418" i="14"/>
  <c r="P418" i="14"/>
  <c r="O418" i="14"/>
  <c r="N418" i="14"/>
  <c r="M418" i="14"/>
  <c r="L418" i="14"/>
  <c r="K418" i="14"/>
  <c r="J418" i="14"/>
  <c r="I418" i="14"/>
  <c r="H418" i="14"/>
  <c r="G418" i="14"/>
  <c r="F418" i="14"/>
  <c r="E418" i="14"/>
  <c r="AP417" i="14"/>
  <c r="AO417" i="14"/>
  <c r="AN417" i="14"/>
  <c r="AM417" i="14"/>
  <c r="AL417" i="14"/>
  <c r="AK417" i="14"/>
  <c r="AJ417" i="14"/>
  <c r="AI417" i="14"/>
  <c r="AH417" i="14"/>
  <c r="AG417" i="14"/>
  <c r="AF417" i="14"/>
  <c r="AE417" i="14"/>
  <c r="AD417" i="14"/>
  <c r="AC417" i="14"/>
  <c r="AB417" i="14"/>
  <c r="AA417" i="14"/>
  <c r="Z417" i="14"/>
  <c r="Y417" i="14"/>
  <c r="X417" i="14"/>
  <c r="W417" i="14"/>
  <c r="V417" i="14"/>
  <c r="U417" i="14"/>
  <c r="T417" i="14"/>
  <c r="S417" i="14"/>
  <c r="R417" i="14"/>
  <c r="Q417" i="14"/>
  <c r="P417" i="14"/>
  <c r="O417" i="14"/>
  <c r="N417" i="14"/>
  <c r="M417" i="14"/>
  <c r="L417" i="14"/>
  <c r="K417" i="14"/>
  <c r="J417" i="14"/>
  <c r="I417" i="14"/>
  <c r="H417" i="14"/>
  <c r="G417" i="14"/>
  <c r="F417" i="14"/>
  <c r="E417" i="14"/>
  <c r="AP416" i="14"/>
  <c r="AO416" i="14"/>
  <c r="AN416" i="14"/>
  <c r="AM416" i="14"/>
  <c r="AL416" i="14"/>
  <c r="AK416" i="14"/>
  <c r="AJ416" i="14"/>
  <c r="AI416" i="14"/>
  <c r="AH416" i="14"/>
  <c r="AG416" i="14"/>
  <c r="AF416" i="14"/>
  <c r="AE416" i="14"/>
  <c r="AD416" i="14"/>
  <c r="AC416" i="14"/>
  <c r="AB416" i="14"/>
  <c r="AA416" i="14"/>
  <c r="Z416" i="14"/>
  <c r="Y416" i="14"/>
  <c r="X416" i="14"/>
  <c r="W416" i="14"/>
  <c r="V416" i="14"/>
  <c r="U416" i="14"/>
  <c r="T416" i="14"/>
  <c r="S416" i="14"/>
  <c r="R416" i="14"/>
  <c r="Q416" i="14"/>
  <c r="P416" i="14"/>
  <c r="O416" i="14"/>
  <c r="N416" i="14"/>
  <c r="M416" i="14"/>
  <c r="L416" i="14"/>
  <c r="K416" i="14"/>
  <c r="J416" i="14"/>
  <c r="I416" i="14"/>
  <c r="H416" i="14"/>
  <c r="G416" i="14"/>
  <c r="F416" i="14"/>
  <c r="E416" i="14"/>
  <c r="AP415" i="14"/>
  <c r="AO415" i="14"/>
  <c r="AN415" i="14"/>
  <c r="AM415" i="14"/>
  <c r="AL415" i="14"/>
  <c r="AK415" i="14"/>
  <c r="AJ415" i="14"/>
  <c r="AI415" i="14"/>
  <c r="AH415" i="14"/>
  <c r="AG415" i="14"/>
  <c r="AF415" i="14"/>
  <c r="AE415" i="14"/>
  <c r="AD415" i="14"/>
  <c r="AC415" i="14"/>
  <c r="AB415" i="14"/>
  <c r="AA415" i="14"/>
  <c r="Z415" i="14"/>
  <c r="Y415" i="14"/>
  <c r="X415" i="14"/>
  <c r="W415" i="14"/>
  <c r="V415" i="14"/>
  <c r="U415" i="14"/>
  <c r="T415" i="14"/>
  <c r="S415" i="14"/>
  <c r="R415" i="14"/>
  <c r="Q415" i="14"/>
  <c r="P415" i="14"/>
  <c r="O415" i="14"/>
  <c r="N415" i="14"/>
  <c r="M415" i="14"/>
  <c r="L415" i="14"/>
  <c r="K415" i="14"/>
  <c r="J415" i="14"/>
  <c r="I415" i="14"/>
  <c r="H415" i="14"/>
  <c r="G415" i="14"/>
  <c r="F415" i="14"/>
  <c r="E415" i="14"/>
  <c r="AP414" i="14"/>
  <c r="AO414" i="14"/>
  <c r="AN414" i="14"/>
  <c r="AM414" i="14"/>
  <c r="AL414" i="14"/>
  <c r="AK414" i="14"/>
  <c r="AJ414" i="14"/>
  <c r="AI414" i="14"/>
  <c r="AH414" i="14"/>
  <c r="AG414" i="14"/>
  <c r="AF414" i="14"/>
  <c r="AE414" i="14"/>
  <c r="AD414" i="14"/>
  <c r="AC414" i="14"/>
  <c r="AB414" i="14"/>
  <c r="AA414" i="14"/>
  <c r="Z414" i="14"/>
  <c r="Y414" i="14"/>
  <c r="X414" i="14"/>
  <c r="W414" i="14"/>
  <c r="V414" i="14"/>
  <c r="U414" i="14"/>
  <c r="T414" i="14"/>
  <c r="S414" i="14"/>
  <c r="R414" i="14"/>
  <c r="Q414" i="14"/>
  <c r="P414" i="14"/>
  <c r="O414" i="14"/>
  <c r="N414" i="14"/>
  <c r="M414" i="14"/>
  <c r="L414" i="14"/>
  <c r="K414" i="14"/>
  <c r="J414" i="14"/>
  <c r="I414" i="14"/>
  <c r="H414" i="14"/>
  <c r="G414" i="14"/>
  <c r="F414" i="14"/>
  <c r="E414" i="14"/>
  <c r="AP413" i="14"/>
  <c r="AQ496" i="15" s="1"/>
  <c r="AO413" i="14"/>
  <c r="AP496" i="15" s="1"/>
  <c r="AN413" i="14"/>
  <c r="AO496" i="15" s="1"/>
  <c r="AM413" i="14"/>
  <c r="AN496" i="15" s="1"/>
  <c r="AL413" i="14"/>
  <c r="AM496" i="15" s="1"/>
  <c r="AK413" i="14"/>
  <c r="AL496" i="15" s="1"/>
  <c r="AJ413" i="14"/>
  <c r="AK496" i="15" s="1"/>
  <c r="AI413" i="14"/>
  <c r="AJ496" i="15" s="1"/>
  <c r="AH413" i="14"/>
  <c r="AI496" i="15" s="1"/>
  <c r="AG413" i="14"/>
  <c r="AH496" i="15" s="1"/>
  <c r="AF413" i="14"/>
  <c r="AG496" i="15" s="1"/>
  <c r="AE413" i="14"/>
  <c r="AF496" i="15" s="1"/>
  <c r="AD413" i="14"/>
  <c r="AE496" i="15" s="1"/>
  <c r="AC413" i="14"/>
  <c r="AD496" i="15" s="1"/>
  <c r="AB413" i="14"/>
  <c r="AC496" i="15" s="1"/>
  <c r="AA413" i="14"/>
  <c r="AB496" i="15" s="1"/>
  <c r="Z413" i="14"/>
  <c r="AA496" i="15" s="1"/>
  <c r="Y413" i="14"/>
  <c r="Z496" i="15" s="1"/>
  <c r="X413" i="14"/>
  <c r="Y496" i="15" s="1"/>
  <c r="W413" i="14"/>
  <c r="X496" i="15" s="1"/>
  <c r="V413" i="14"/>
  <c r="W496" i="15" s="1"/>
  <c r="U413" i="14"/>
  <c r="V496" i="15" s="1"/>
  <c r="T413" i="14"/>
  <c r="U496" i="15" s="1"/>
  <c r="S413" i="14"/>
  <c r="T496" i="15" s="1"/>
  <c r="R413" i="14"/>
  <c r="S496" i="15" s="1"/>
  <c r="Q413" i="14"/>
  <c r="R496" i="15" s="1"/>
  <c r="P413" i="14"/>
  <c r="Q496" i="15" s="1"/>
  <c r="O413" i="14"/>
  <c r="P496" i="15" s="1"/>
  <c r="N413" i="14"/>
  <c r="O496" i="15" s="1"/>
  <c r="M413" i="14"/>
  <c r="N496" i="15" s="1"/>
  <c r="L413" i="14"/>
  <c r="M496" i="15" s="1"/>
  <c r="K413" i="14"/>
  <c r="L496" i="15" s="1"/>
  <c r="J413" i="14"/>
  <c r="K496" i="15" s="1"/>
  <c r="I413" i="14"/>
  <c r="J496" i="15" s="1"/>
  <c r="H413" i="14"/>
  <c r="I496" i="15" s="1"/>
  <c r="G413" i="14"/>
  <c r="H496" i="15" s="1"/>
  <c r="F413" i="14"/>
  <c r="G496" i="15" s="1"/>
  <c r="E413" i="14"/>
  <c r="F496" i="15" s="1"/>
  <c r="AP412" i="14"/>
  <c r="AQ475" i="15" s="1"/>
  <c r="AO412" i="14"/>
  <c r="AP475" i="15" s="1"/>
  <c r="AN412" i="14"/>
  <c r="AO475" i="15" s="1"/>
  <c r="AM412" i="14"/>
  <c r="AN475" i="15" s="1"/>
  <c r="AL412" i="14"/>
  <c r="AM475" i="15" s="1"/>
  <c r="AK412" i="14"/>
  <c r="AL475" i="15" s="1"/>
  <c r="AJ412" i="14"/>
  <c r="AK475" i="15" s="1"/>
  <c r="AI412" i="14"/>
  <c r="AJ475" i="15" s="1"/>
  <c r="AH412" i="14"/>
  <c r="AI475" i="15" s="1"/>
  <c r="AG412" i="14"/>
  <c r="AH475" i="15" s="1"/>
  <c r="AF412" i="14"/>
  <c r="AG475" i="15" s="1"/>
  <c r="AE412" i="14"/>
  <c r="AF475" i="15" s="1"/>
  <c r="AD412" i="14"/>
  <c r="AE475" i="15" s="1"/>
  <c r="AC412" i="14"/>
  <c r="AD475" i="15" s="1"/>
  <c r="AB412" i="14"/>
  <c r="AC475" i="15" s="1"/>
  <c r="AA412" i="14"/>
  <c r="AB475" i="15" s="1"/>
  <c r="Z412" i="14"/>
  <c r="AA475" i="15" s="1"/>
  <c r="Y412" i="14"/>
  <c r="Z475" i="15" s="1"/>
  <c r="X412" i="14"/>
  <c r="Y475" i="15" s="1"/>
  <c r="W412" i="14"/>
  <c r="X475" i="15" s="1"/>
  <c r="V412" i="14"/>
  <c r="W475" i="15" s="1"/>
  <c r="U412" i="14"/>
  <c r="V475" i="15" s="1"/>
  <c r="T412" i="14"/>
  <c r="U475" i="15" s="1"/>
  <c r="S412" i="14"/>
  <c r="T475" i="15" s="1"/>
  <c r="R412" i="14"/>
  <c r="S475" i="15" s="1"/>
  <c r="Q412" i="14"/>
  <c r="R475" i="15" s="1"/>
  <c r="P412" i="14"/>
  <c r="Q475" i="15" s="1"/>
  <c r="O412" i="14"/>
  <c r="P475" i="15" s="1"/>
  <c r="N412" i="14"/>
  <c r="O475" i="15" s="1"/>
  <c r="M412" i="14"/>
  <c r="N475" i="15" s="1"/>
  <c r="L412" i="14"/>
  <c r="M475" i="15" s="1"/>
  <c r="K412" i="14"/>
  <c r="L475" i="15" s="1"/>
  <c r="J412" i="14"/>
  <c r="K475" i="15" s="1"/>
  <c r="I412" i="14"/>
  <c r="J475" i="15" s="1"/>
  <c r="H412" i="14"/>
  <c r="I475" i="15" s="1"/>
  <c r="G412" i="14"/>
  <c r="H475" i="15" s="1"/>
  <c r="F412" i="14"/>
  <c r="G475" i="15" s="1"/>
  <c r="E412" i="14"/>
  <c r="F475" i="15" s="1"/>
  <c r="AP411" i="14"/>
  <c r="AQ454" i="15" s="1"/>
  <c r="AO411" i="14"/>
  <c r="AP454" i="15" s="1"/>
  <c r="AN411" i="14"/>
  <c r="AO454" i="15" s="1"/>
  <c r="AM411" i="14"/>
  <c r="AN454" i="15" s="1"/>
  <c r="AL411" i="14"/>
  <c r="AM454" i="15" s="1"/>
  <c r="AK411" i="14"/>
  <c r="AL454" i="15" s="1"/>
  <c r="AJ411" i="14"/>
  <c r="AK454" i="15" s="1"/>
  <c r="AI411" i="14"/>
  <c r="AJ454" i="15" s="1"/>
  <c r="AH411" i="14"/>
  <c r="AI454" i="15" s="1"/>
  <c r="AG411" i="14"/>
  <c r="AH454" i="15" s="1"/>
  <c r="AF411" i="14"/>
  <c r="AG454" i="15" s="1"/>
  <c r="AE411" i="14"/>
  <c r="AF454" i="15" s="1"/>
  <c r="AD411" i="14"/>
  <c r="AE454" i="15" s="1"/>
  <c r="AC411" i="14"/>
  <c r="AD454" i="15" s="1"/>
  <c r="AB411" i="14"/>
  <c r="AC454" i="15" s="1"/>
  <c r="AA411" i="14"/>
  <c r="AB454" i="15" s="1"/>
  <c r="Z411" i="14"/>
  <c r="AA454" i="15" s="1"/>
  <c r="Y411" i="14"/>
  <c r="Z454" i="15" s="1"/>
  <c r="X411" i="14"/>
  <c r="Y454" i="15" s="1"/>
  <c r="W411" i="14"/>
  <c r="X454" i="15" s="1"/>
  <c r="V411" i="14"/>
  <c r="W454" i="15" s="1"/>
  <c r="U411" i="14"/>
  <c r="V454" i="15" s="1"/>
  <c r="T411" i="14"/>
  <c r="U454" i="15" s="1"/>
  <c r="S411" i="14"/>
  <c r="T454" i="15" s="1"/>
  <c r="R411" i="14"/>
  <c r="S454" i="15" s="1"/>
  <c r="Q411" i="14"/>
  <c r="R454" i="15" s="1"/>
  <c r="P411" i="14"/>
  <c r="Q454" i="15" s="1"/>
  <c r="O411" i="14"/>
  <c r="P454" i="15" s="1"/>
  <c r="N411" i="14"/>
  <c r="O454" i="15" s="1"/>
  <c r="M411" i="14"/>
  <c r="N454" i="15" s="1"/>
  <c r="L411" i="14"/>
  <c r="M454" i="15" s="1"/>
  <c r="K411" i="14"/>
  <c r="L454" i="15" s="1"/>
  <c r="J411" i="14"/>
  <c r="K454" i="15" s="1"/>
  <c r="I411" i="14"/>
  <c r="J454" i="15" s="1"/>
  <c r="H411" i="14"/>
  <c r="I454" i="15" s="1"/>
  <c r="G411" i="14"/>
  <c r="H454" i="15" s="1"/>
  <c r="F411" i="14"/>
  <c r="G454" i="15" s="1"/>
  <c r="E411" i="14"/>
  <c r="F454" i="15" s="1"/>
  <c r="AP410" i="14"/>
  <c r="AQ433" i="15" s="1"/>
  <c r="AO410" i="14"/>
  <c r="AP433" i="15" s="1"/>
  <c r="AN410" i="14"/>
  <c r="AO433" i="15" s="1"/>
  <c r="AM410" i="14"/>
  <c r="AN433" i="15" s="1"/>
  <c r="AL410" i="14"/>
  <c r="AM433" i="15" s="1"/>
  <c r="AK410" i="14"/>
  <c r="AL433" i="15" s="1"/>
  <c r="AJ410" i="14"/>
  <c r="AK433" i="15" s="1"/>
  <c r="AI410" i="14"/>
  <c r="AJ433" i="15" s="1"/>
  <c r="AH410" i="14"/>
  <c r="AI433" i="15" s="1"/>
  <c r="AG410" i="14"/>
  <c r="AH433" i="15" s="1"/>
  <c r="AF410" i="14"/>
  <c r="AG433" i="15" s="1"/>
  <c r="AE410" i="14"/>
  <c r="AF433" i="15" s="1"/>
  <c r="AD410" i="14"/>
  <c r="AE433" i="15" s="1"/>
  <c r="AC410" i="14"/>
  <c r="AD433" i="15" s="1"/>
  <c r="AB410" i="14"/>
  <c r="AC433" i="15" s="1"/>
  <c r="AA410" i="14"/>
  <c r="AB433" i="15" s="1"/>
  <c r="Z410" i="14"/>
  <c r="AA433" i="15" s="1"/>
  <c r="Y410" i="14"/>
  <c r="Z433" i="15" s="1"/>
  <c r="X410" i="14"/>
  <c r="Y433" i="15" s="1"/>
  <c r="W410" i="14"/>
  <c r="X433" i="15" s="1"/>
  <c r="V410" i="14"/>
  <c r="W433" i="15" s="1"/>
  <c r="U410" i="14"/>
  <c r="V433" i="15" s="1"/>
  <c r="T410" i="14"/>
  <c r="U433" i="15" s="1"/>
  <c r="S410" i="14"/>
  <c r="T433" i="15" s="1"/>
  <c r="R410" i="14"/>
  <c r="S433" i="15" s="1"/>
  <c r="Q410" i="14"/>
  <c r="R433" i="15" s="1"/>
  <c r="P410" i="14"/>
  <c r="Q433" i="15" s="1"/>
  <c r="O410" i="14"/>
  <c r="P433" i="15" s="1"/>
  <c r="N410" i="14"/>
  <c r="O433" i="15" s="1"/>
  <c r="M410" i="14"/>
  <c r="N433" i="15" s="1"/>
  <c r="L410" i="14"/>
  <c r="M433" i="15" s="1"/>
  <c r="K410" i="14"/>
  <c r="L433" i="15" s="1"/>
  <c r="J410" i="14"/>
  <c r="K433" i="15" s="1"/>
  <c r="I410" i="14"/>
  <c r="J433" i="15" s="1"/>
  <c r="H410" i="14"/>
  <c r="I433" i="15" s="1"/>
  <c r="G410" i="14"/>
  <c r="H433" i="15" s="1"/>
  <c r="F410" i="14"/>
  <c r="G433" i="15" s="1"/>
  <c r="E410" i="14"/>
  <c r="F433" i="15" s="1"/>
  <c r="AP409" i="14"/>
  <c r="AQ412" i="15" s="1"/>
  <c r="AO409" i="14"/>
  <c r="AP412" i="15" s="1"/>
  <c r="AN409" i="14"/>
  <c r="AO412" i="15" s="1"/>
  <c r="AM409" i="14"/>
  <c r="AN412" i="15" s="1"/>
  <c r="AL409" i="14"/>
  <c r="AM412" i="15" s="1"/>
  <c r="AK409" i="14"/>
  <c r="AL412" i="15" s="1"/>
  <c r="AJ409" i="14"/>
  <c r="AK412" i="15" s="1"/>
  <c r="AI409" i="14"/>
  <c r="AJ412" i="15" s="1"/>
  <c r="AH409" i="14"/>
  <c r="AI412" i="15" s="1"/>
  <c r="AG409" i="14"/>
  <c r="AH412" i="15" s="1"/>
  <c r="AF409" i="14"/>
  <c r="AG412" i="15" s="1"/>
  <c r="AE409" i="14"/>
  <c r="AF412" i="15" s="1"/>
  <c r="AD409" i="14"/>
  <c r="AE412" i="15" s="1"/>
  <c r="AC409" i="14"/>
  <c r="AD412" i="15" s="1"/>
  <c r="AB409" i="14"/>
  <c r="AC412" i="15" s="1"/>
  <c r="AA409" i="14"/>
  <c r="AB412" i="15" s="1"/>
  <c r="Z409" i="14"/>
  <c r="AA412" i="15" s="1"/>
  <c r="Y409" i="14"/>
  <c r="Z412" i="15" s="1"/>
  <c r="X409" i="14"/>
  <c r="Y412" i="15" s="1"/>
  <c r="W409" i="14"/>
  <c r="X412" i="15" s="1"/>
  <c r="V409" i="14"/>
  <c r="W412" i="15" s="1"/>
  <c r="U409" i="14"/>
  <c r="V412" i="15" s="1"/>
  <c r="T409" i="14"/>
  <c r="U412" i="15" s="1"/>
  <c r="S409" i="14"/>
  <c r="T412" i="15" s="1"/>
  <c r="R409" i="14"/>
  <c r="S412" i="15" s="1"/>
  <c r="Q409" i="14"/>
  <c r="R412" i="15" s="1"/>
  <c r="P409" i="14"/>
  <c r="Q412" i="15" s="1"/>
  <c r="O409" i="14"/>
  <c r="P412" i="15" s="1"/>
  <c r="N409" i="14"/>
  <c r="O412" i="15" s="1"/>
  <c r="M409" i="14"/>
  <c r="N412" i="15" s="1"/>
  <c r="L409" i="14"/>
  <c r="M412" i="15" s="1"/>
  <c r="K409" i="14"/>
  <c r="L412" i="15" s="1"/>
  <c r="J409" i="14"/>
  <c r="K412" i="15" s="1"/>
  <c r="I409" i="14"/>
  <c r="J412" i="15" s="1"/>
  <c r="H409" i="14"/>
  <c r="I412" i="15" s="1"/>
  <c r="G409" i="14"/>
  <c r="H412" i="15" s="1"/>
  <c r="F409" i="14"/>
  <c r="G412" i="15" s="1"/>
  <c r="E409" i="14"/>
  <c r="F412" i="15" s="1"/>
  <c r="AP408" i="14"/>
  <c r="AQ391" i="15" s="1"/>
  <c r="AO408" i="14"/>
  <c r="AP391" i="15" s="1"/>
  <c r="AN408" i="14"/>
  <c r="AO391" i="15" s="1"/>
  <c r="AM408" i="14"/>
  <c r="AN391" i="15" s="1"/>
  <c r="AL408" i="14"/>
  <c r="AM391" i="15" s="1"/>
  <c r="AK408" i="14"/>
  <c r="AL391" i="15" s="1"/>
  <c r="AJ408" i="14"/>
  <c r="AK391" i="15" s="1"/>
  <c r="AI408" i="14"/>
  <c r="AJ391" i="15" s="1"/>
  <c r="AH408" i="14"/>
  <c r="AI391" i="15" s="1"/>
  <c r="AG408" i="14"/>
  <c r="AH391" i="15" s="1"/>
  <c r="AF408" i="14"/>
  <c r="AG391" i="15" s="1"/>
  <c r="AE408" i="14"/>
  <c r="AF391" i="15" s="1"/>
  <c r="AD408" i="14"/>
  <c r="AE391" i="15" s="1"/>
  <c r="AC408" i="14"/>
  <c r="AD391" i="15" s="1"/>
  <c r="AB408" i="14"/>
  <c r="AC391" i="15" s="1"/>
  <c r="AA408" i="14"/>
  <c r="AB391" i="15" s="1"/>
  <c r="Z408" i="14"/>
  <c r="AA391" i="15" s="1"/>
  <c r="Y408" i="14"/>
  <c r="Z391" i="15" s="1"/>
  <c r="X408" i="14"/>
  <c r="Y391" i="15" s="1"/>
  <c r="W408" i="14"/>
  <c r="X391" i="15" s="1"/>
  <c r="V408" i="14"/>
  <c r="W391" i="15" s="1"/>
  <c r="U408" i="14"/>
  <c r="V391" i="15" s="1"/>
  <c r="T408" i="14"/>
  <c r="U391" i="15" s="1"/>
  <c r="S408" i="14"/>
  <c r="T391" i="15" s="1"/>
  <c r="R408" i="14"/>
  <c r="S391" i="15" s="1"/>
  <c r="Q408" i="14"/>
  <c r="R391" i="15" s="1"/>
  <c r="P408" i="14"/>
  <c r="Q391" i="15" s="1"/>
  <c r="O408" i="14"/>
  <c r="P391" i="15" s="1"/>
  <c r="N408" i="14"/>
  <c r="O391" i="15" s="1"/>
  <c r="M408" i="14"/>
  <c r="N391" i="15" s="1"/>
  <c r="L408" i="14"/>
  <c r="M391" i="15" s="1"/>
  <c r="K408" i="14"/>
  <c r="L391" i="15" s="1"/>
  <c r="J408" i="14"/>
  <c r="K391" i="15" s="1"/>
  <c r="I408" i="14"/>
  <c r="J391" i="15" s="1"/>
  <c r="H408" i="14"/>
  <c r="I391" i="15" s="1"/>
  <c r="G408" i="14"/>
  <c r="H391" i="15" s="1"/>
  <c r="F408" i="14"/>
  <c r="G391" i="15" s="1"/>
  <c r="E408" i="14"/>
  <c r="F391" i="15" s="1"/>
  <c r="AP407" i="14"/>
  <c r="AQ370" i="15" s="1"/>
  <c r="AO407" i="14"/>
  <c r="AP370" i="15" s="1"/>
  <c r="AN407" i="14"/>
  <c r="AO370" i="15" s="1"/>
  <c r="AM407" i="14"/>
  <c r="AN370" i="15" s="1"/>
  <c r="AL407" i="14"/>
  <c r="AM370" i="15" s="1"/>
  <c r="AK407" i="14"/>
  <c r="AL370" i="15" s="1"/>
  <c r="AJ407" i="14"/>
  <c r="AK370" i="15" s="1"/>
  <c r="AI407" i="14"/>
  <c r="AJ370" i="15" s="1"/>
  <c r="AH407" i="14"/>
  <c r="AI370" i="15" s="1"/>
  <c r="AG407" i="14"/>
  <c r="AH370" i="15" s="1"/>
  <c r="AF407" i="14"/>
  <c r="AG370" i="15" s="1"/>
  <c r="AE407" i="14"/>
  <c r="AF370" i="15" s="1"/>
  <c r="AD407" i="14"/>
  <c r="AE370" i="15" s="1"/>
  <c r="AC407" i="14"/>
  <c r="AD370" i="15" s="1"/>
  <c r="AB407" i="14"/>
  <c r="AC370" i="15" s="1"/>
  <c r="AA407" i="14"/>
  <c r="AB370" i="15" s="1"/>
  <c r="Z407" i="14"/>
  <c r="AA370" i="15" s="1"/>
  <c r="Y407" i="14"/>
  <c r="Z370" i="15" s="1"/>
  <c r="X407" i="14"/>
  <c r="Y370" i="15" s="1"/>
  <c r="W407" i="14"/>
  <c r="X370" i="15" s="1"/>
  <c r="V407" i="14"/>
  <c r="W370" i="15" s="1"/>
  <c r="U407" i="14"/>
  <c r="V370" i="15" s="1"/>
  <c r="T407" i="14"/>
  <c r="U370" i="15" s="1"/>
  <c r="S407" i="14"/>
  <c r="T370" i="15" s="1"/>
  <c r="R407" i="14"/>
  <c r="S370" i="15" s="1"/>
  <c r="Q407" i="14"/>
  <c r="R370" i="15" s="1"/>
  <c r="P407" i="14"/>
  <c r="Q370" i="15" s="1"/>
  <c r="O407" i="14"/>
  <c r="P370" i="15" s="1"/>
  <c r="N407" i="14"/>
  <c r="O370" i="15" s="1"/>
  <c r="M407" i="14"/>
  <c r="N370" i="15" s="1"/>
  <c r="L407" i="14"/>
  <c r="M370" i="15" s="1"/>
  <c r="K407" i="14"/>
  <c r="L370" i="15" s="1"/>
  <c r="J407" i="14"/>
  <c r="K370" i="15" s="1"/>
  <c r="I407" i="14"/>
  <c r="J370" i="15" s="1"/>
  <c r="H407" i="14"/>
  <c r="I370" i="15" s="1"/>
  <c r="G407" i="14"/>
  <c r="H370" i="15" s="1"/>
  <c r="F407" i="14"/>
  <c r="G370" i="15" s="1"/>
  <c r="E407" i="14"/>
  <c r="F370" i="15" s="1"/>
  <c r="AP406" i="14"/>
  <c r="AQ349" i="15" s="1"/>
  <c r="AO406" i="14"/>
  <c r="AP349" i="15" s="1"/>
  <c r="AN406" i="14"/>
  <c r="AO349" i="15" s="1"/>
  <c r="AM406" i="14"/>
  <c r="AN349" i="15" s="1"/>
  <c r="AL406" i="14"/>
  <c r="AM349" i="15" s="1"/>
  <c r="AK406" i="14"/>
  <c r="AL349" i="15" s="1"/>
  <c r="AJ406" i="14"/>
  <c r="AK349" i="15" s="1"/>
  <c r="AI406" i="14"/>
  <c r="AJ349" i="15" s="1"/>
  <c r="AH406" i="14"/>
  <c r="AI349" i="15" s="1"/>
  <c r="AG406" i="14"/>
  <c r="AH349" i="15" s="1"/>
  <c r="AF406" i="14"/>
  <c r="AG349" i="15" s="1"/>
  <c r="AE406" i="14"/>
  <c r="AF349" i="15" s="1"/>
  <c r="AD406" i="14"/>
  <c r="AE349" i="15" s="1"/>
  <c r="AC406" i="14"/>
  <c r="AD349" i="15" s="1"/>
  <c r="AB406" i="14"/>
  <c r="AC349" i="15" s="1"/>
  <c r="AA406" i="14"/>
  <c r="AB349" i="15" s="1"/>
  <c r="Z406" i="14"/>
  <c r="AA349" i="15" s="1"/>
  <c r="Y406" i="14"/>
  <c r="Z349" i="15" s="1"/>
  <c r="X406" i="14"/>
  <c r="Y349" i="15" s="1"/>
  <c r="W406" i="14"/>
  <c r="X349" i="15" s="1"/>
  <c r="V406" i="14"/>
  <c r="W349" i="15" s="1"/>
  <c r="U406" i="14"/>
  <c r="V349" i="15" s="1"/>
  <c r="T406" i="14"/>
  <c r="U349" i="15" s="1"/>
  <c r="S406" i="14"/>
  <c r="T349" i="15" s="1"/>
  <c r="R406" i="14"/>
  <c r="S349" i="15" s="1"/>
  <c r="Q406" i="14"/>
  <c r="R349" i="15" s="1"/>
  <c r="P406" i="14"/>
  <c r="Q349" i="15" s="1"/>
  <c r="O406" i="14"/>
  <c r="P349" i="15" s="1"/>
  <c r="N406" i="14"/>
  <c r="O349" i="15" s="1"/>
  <c r="M406" i="14"/>
  <c r="N349" i="15" s="1"/>
  <c r="L406" i="14"/>
  <c r="M349" i="15" s="1"/>
  <c r="K406" i="14"/>
  <c r="L349" i="15" s="1"/>
  <c r="J406" i="14"/>
  <c r="K349" i="15" s="1"/>
  <c r="I406" i="14"/>
  <c r="J349" i="15" s="1"/>
  <c r="H406" i="14"/>
  <c r="I349" i="15" s="1"/>
  <c r="G406" i="14"/>
  <c r="H349" i="15" s="1"/>
  <c r="F406" i="14"/>
  <c r="G349" i="15" s="1"/>
  <c r="E406" i="14"/>
  <c r="F349" i="15" s="1"/>
  <c r="AP405" i="14"/>
  <c r="AQ328" i="15" s="1"/>
  <c r="AO405" i="14"/>
  <c r="AP328" i="15" s="1"/>
  <c r="AN405" i="14"/>
  <c r="AO328" i="15" s="1"/>
  <c r="AM405" i="14"/>
  <c r="AN328" i="15" s="1"/>
  <c r="AL405" i="14"/>
  <c r="AM328" i="15" s="1"/>
  <c r="AK405" i="14"/>
  <c r="AL328" i="15" s="1"/>
  <c r="AJ405" i="14"/>
  <c r="AK328" i="15" s="1"/>
  <c r="AI405" i="14"/>
  <c r="AJ328" i="15" s="1"/>
  <c r="AH405" i="14"/>
  <c r="AI328" i="15" s="1"/>
  <c r="AG405" i="14"/>
  <c r="AH328" i="15" s="1"/>
  <c r="AF405" i="14"/>
  <c r="AG328" i="15" s="1"/>
  <c r="AE405" i="14"/>
  <c r="AF328" i="15" s="1"/>
  <c r="AD405" i="14"/>
  <c r="AE328" i="15" s="1"/>
  <c r="AC405" i="14"/>
  <c r="AD328" i="15" s="1"/>
  <c r="AB405" i="14"/>
  <c r="AC328" i="15" s="1"/>
  <c r="AA405" i="14"/>
  <c r="AB328" i="15" s="1"/>
  <c r="Z405" i="14"/>
  <c r="AA328" i="15" s="1"/>
  <c r="Y405" i="14"/>
  <c r="Z328" i="15" s="1"/>
  <c r="X405" i="14"/>
  <c r="Y328" i="15" s="1"/>
  <c r="W405" i="14"/>
  <c r="X328" i="15" s="1"/>
  <c r="V405" i="14"/>
  <c r="W328" i="15" s="1"/>
  <c r="U405" i="14"/>
  <c r="V328" i="15" s="1"/>
  <c r="T405" i="14"/>
  <c r="U328" i="15" s="1"/>
  <c r="S405" i="14"/>
  <c r="T328" i="15" s="1"/>
  <c r="R405" i="14"/>
  <c r="S328" i="15" s="1"/>
  <c r="Q405" i="14"/>
  <c r="R328" i="15" s="1"/>
  <c r="P405" i="14"/>
  <c r="Q328" i="15" s="1"/>
  <c r="O405" i="14"/>
  <c r="P328" i="15" s="1"/>
  <c r="N405" i="14"/>
  <c r="O328" i="15" s="1"/>
  <c r="M405" i="14"/>
  <c r="N328" i="15" s="1"/>
  <c r="L405" i="14"/>
  <c r="M328" i="15" s="1"/>
  <c r="K405" i="14"/>
  <c r="L328" i="15" s="1"/>
  <c r="J405" i="14"/>
  <c r="K328" i="15" s="1"/>
  <c r="I405" i="14"/>
  <c r="J328" i="15" s="1"/>
  <c r="H405" i="14"/>
  <c r="I328" i="15" s="1"/>
  <c r="G405" i="14"/>
  <c r="H328" i="15" s="1"/>
  <c r="F405" i="14"/>
  <c r="G328" i="15" s="1"/>
  <c r="E405" i="14"/>
  <c r="F328" i="15" s="1"/>
  <c r="AP404" i="14"/>
  <c r="AQ307" i="15" s="1"/>
  <c r="AO404" i="14"/>
  <c r="AP307" i="15" s="1"/>
  <c r="AN404" i="14"/>
  <c r="AO307" i="15" s="1"/>
  <c r="AM404" i="14"/>
  <c r="AN307" i="15" s="1"/>
  <c r="AL404" i="14"/>
  <c r="AM307" i="15" s="1"/>
  <c r="AK404" i="14"/>
  <c r="AL307" i="15" s="1"/>
  <c r="AJ404" i="14"/>
  <c r="AK307" i="15" s="1"/>
  <c r="AI404" i="14"/>
  <c r="AJ307" i="15" s="1"/>
  <c r="AH404" i="14"/>
  <c r="AI307" i="15" s="1"/>
  <c r="AG404" i="14"/>
  <c r="AH307" i="15" s="1"/>
  <c r="AF404" i="14"/>
  <c r="AG307" i="15" s="1"/>
  <c r="AE404" i="14"/>
  <c r="AF307" i="15" s="1"/>
  <c r="AD404" i="14"/>
  <c r="AE307" i="15" s="1"/>
  <c r="AC404" i="14"/>
  <c r="AD307" i="15" s="1"/>
  <c r="AB404" i="14"/>
  <c r="AC307" i="15" s="1"/>
  <c r="AA404" i="14"/>
  <c r="AB307" i="15" s="1"/>
  <c r="Z404" i="14"/>
  <c r="AA307" i="15" s="1"/>
  <c r="Y404" i="14"/>
  <c r="Z307" i="15" s="1"/>
  <c r="X404" i="14"/>
  <c r="Y307" i="15" s="1"/>
  <c r="W404" i="14"/>
  <c r="X307" i="15" s="1"/>
  <c r="V404" i="14"/>
  <c r="W307" i="15" s="1"/>
  <c r="U404" i="14"/>
  <c r="V307" i="15" s="1"/>
  <c r="T404" i="14"/>
  <c r="U307" i="15" s="1"/>
  <c r="S404" i="14"/>
  <c r="T307" i="15" s="1"/>
  <c r="R404" i="14"/>
  <c r="S307" i="15" s="1"/>
  <c r="Q404" i="14"/>
  <c r="R307" i="15" s="1"/>
  <c r="P404" i="14"/>
  <c r="Q307" i="15" s="1"/>
  <c r="O404" i="14"/>
  <c r="P307" i="15" s="1"/>
  <c r="N404" i="14"/>
  <c r="O307" i="15" s="1"/>
  <c r="M404" i="14"/>
  <c r="N307" i="15" s="1"/>
  <c r="L404" i="14"/>
  <c r="M307" i="15" s="1"/>
  <c r="K404" i="14"/>
  <c r="L307" i="15" s="1"/>
  <c r="J404" i="14"/>
  <c r="K307" i="15" s="1"/>
  <c r="I404" i="14"/>
  <c r="J307" i="15" s="1"/>
  <c r="H404" i="14"/>
  <c r="I307" i="15" s="1"/>
  <c r="G404" i="14"/>
  <c r="H307" i="15" s="1"/>
  <c r="F404" i="14"/>
  <c r="G307" i="15" s="1"/>
  <c r="E404" i="14"/>
  <c r="F307" i="15" s="1"/>
  <c r="AP403" i="14"/>
  <c r="AQ286" i="15" s="1"/>
  <c r="AO403" i="14"/>
  <c r="AP286" i="15" s="1"/>
  <c r="AN403" i="14"/>
  <c r="AO286" i="15" s="1"/>
  <c r="AM403" i="14"/>
  <c r="AN286" i="15" s="1"/>
  <c r="AL403" i="14"/>
  <c r="AM286" i="15" s="1"/>
  <c r="AK403" i="14"/>
  <c r="AL286" i="15" s="1"/>
  <c r="AJ403" i="14"/>
  <c r="AK286" i="15" s="1"/>
  <c r="AI403" i="14"/>
  <c r="AJ286" i="15" s="1"/>
  <c r="AH403" i="14"/>
  <c r="AI286" i="15" s="1"/>
  <c r="AG403" i="14"/>
  <c r="AH286" i="15" s="1"/>
  <c r="AF403" i="14"/>
  <c r="AG286" i="15" s="1"/>
  <c r="AE403" i="14"/>
  <c r="AF286" i="15" s="1"/>
  <c r="AD403" i="14"/>
  <c r="AE286" i="15" s="1"/>
  <c r="AC403" i="14"/>
  <c r="AD286" i="15" s="1"/>
  <c r="AB403" i="14"/>
  <c r="AC286" i="15" s="1"/>
  <c r="AA403" i="14"/>
  <c r="AB286" i="15" s="1"/>
  <c r="Z403" i="14"/>
  <c r="AA286" i="15" s="1"/>
  <c r="Y403" i="14"/>
  <c r="Z286" i="15" s="1"/>
  <c r="X403" i="14"/>
  <c r="Y286" i="15" s="1"/>
  <c r="W403" i="14"/>
  <c r="X286" i="15" s="1"/>
  <c r="V403" i="14"/>
  <c r="W286" i="15" s="1"/>
  <c r="U403" i="14"/>
  <c r="V286" i="15" s="1"/>
  <c r="T403" i="14"/>
  <c r="U286" i="15" s="1"/>
  <c r="S403" i="14"/>
  <c r="T286" i="15" s="1"/>
  <c r="R403" i="14"/>
  <c r="S286" i="15" s="1"/>
  <c r="Q403" i="14"/>
  <c r="R286" i="15" s="1"/>
  <c r="P403" i="14"/>
  <c r="Q286" i="15" s="1"/>
  <c r="O403" i="14"/>
  <c r="P286" i="15" s="1"/>
  <c r="N403" i="14"/>
  <c r="O286" i="15" s="1"/>
  <c r="M403" i="14"/>
  <c r="N286" i="15" s="1"/>
  <c r="L403" i="14"/>
  <c r="M286" i="15" s="1"/>
  <c r="K403" i="14"/>
  <c r="L286" i="15" s="1"/>
  <c r="J403" i="14"/>
  <c r="K286" i="15" s="1"/>
  <c r="I403" i="14"/>
  <c r="J286" i="15" s="1"/>
  <c r="H403" i="14"/>
  <c r="I286" i="15" s="1"/>
  <c r="G403" i="14"/>
  <c r="H286" i="15" s="1"/>
  <c r="F403" i="14"/>
  <c r="G286" i="15" s="1"/>
  <c r="E403" i="14"/>
  <c r="F286" i="15" s="1"/>
  <c r="AP402" i="14"/>
  <c r="AQ265" i="15" s="1"/>
  <c r="AO402" i="14"/>
  <c r="AP265" i="15" s="1"/>
  <c r="AN402" i="14"/>
  <c r="AO265" i="15" s="1"/>
  <c r="AM402" i="14"/>
  <c r="AN265" i="15" s="1"/>
  <c r="AL402" i="14"/>
  <c r="AM265" i="15" s="1"/>
  <c r="AK402" i="14"/>
  <c r="AL265" i="15" s="1"/>
  <c r="AJ402" i="14"/>
  <c r="AK265" i="15" s="1"/>
  <c r="AI402" i="14"/>
  <c r="AJ265" i="15" s="1"/>
  <c r="AH402" i="14"/>
  <c r="AI265" i="15" s="1"/>
  <c r="AG402" i="14"/>
  <c r="AH265" i="15" s="1"/>
  <c r="AF402" i="14"/>
  <c r="AG265" i="15" s="1"/>
  <c r="AE402" i="14"/>
  <c r="AF265" i="15" s="1"/>
  <c r="AD402" i="14"/>
  <c r="AE265" i="15" s="1"/>
  <c r="AC402" i="14"/>
  <c r="AD265" i="15" s="1"/>
  <c r="AB402" i="14"/>
  <c r="AC265" i="15" s="1"/>
  <c r="AA402" i="14"/>
  <c r="AB265" i="15" s="1"/>
  <c r="Z402" i="14"/>
  <c r="AA265" i="15" s="1"/>
  <c r="Y402" i="14"/>
  <c r="Z265" i="15" s="1"/>
  <c r="X402" i="14"/>
  <c r="Y265" i="15" s="1"/>
  <c r="W402" i="14"/>
  <c r="X265" i="15" s="1"/>
  <c r="V402" i="14"/>
  <c r="W265" i="15" s="1"/>
  <c r="U402" i="14"/>
  <c r="V265" i="15" s="1"/>
  <c r="T402" i="14"/>
  <c r="U265" i="15" s="1"/>
  <c r="S402" i="14"/>
  <c r="T265" i="15" s="1"/>
  <c r="R402" i="14"/>
  <c r="S265" i="15" s="1"/>
  <c r="Q402" i="14"/>
  <c r="R265" i="15" s="1"/>
  <c r="P402" i="14"/>
  <c r="Q265" i="15" s="1"/>
  <c r="O402" i="14"/>
  <c r="P265" i="15" s="1"/>
  <c r="N402" i="14"/>
  <c r="O265" i="15" s="1"/>
  <c r="M402" i="14"/>
  <c r="N265" i="15" s="1"/>
  <c r="L402" i="14"/>
  <c r="M265" i="15" s="1"/>
  <c r="K402" i="14"/>
  <c r="L265" i="15" s="1"/>
  <c r="J402" i="14"/>
  <c r="K265" i="15" s="1"/>
  <c r="I402" i="14"/>
  <c r="J265" i="15" s="1"/>
  <c r="H402" i="14"/>
  <c r="I265" i="15" s="1"/>
  <c r="G402" i="14"/>
  <c r="H265" i="15" s="1"/>
  <c r="F402" i="14"/>
  <c r="G265" i="15" s="1"/>
  <c r="E402" i="14"/>
  <c r="F265" i="15" s="1"/>
  <c r="AP443" i="14"/>
  <c r="AO443" i="14"/>
  <c r="AN443" i="14"/>
  <c r="AM443" i="14"/>
  <c r="AL443" i="14"/>
  <c r="AK443" i="14"/>
  <c r="AJ443" i="14"/>
  <c r="AI443" i="14"/>
  <c r="AH443" i="14"/>
  <c r="AG443" i="14"/>
  <c r="AF443" i="14"/>
  <c r="AE443" i="14"/>
  <c r="AD443" i="14"/>
  <c r="AC443" i="14"/>
  <c r="AB443" i="14"/>
  <c r="AA443" i="14"/>
  <c r="Z443" i="14"/>
  <c r="Y443" i="14"/>
  <c r="X443" i="14"/>
  <c r="W443" i="14"/>
  <c r="V443" i="14"/>
  <c r="U443" i="14"/>
  <c r="T443" i="14"/>
  <c r="S443" i="14"/>
  <c r="R443" i="14"/>
  <c r="Q443" i="14"/>
  <c r="P443" i="14"/>
  <c r="O443" i="14"/>
  <c r="N443" i="14"/>
  <c r="M443" i="14"/>
  <c r="L443" i="14"/>
  <c r="K443" i="14"/>
  <c r="J443" i="14"/>
  <c r="I443" i="14"/>
  <c r="H443" i="14"/>
  <c r="G443" i="14"/>
  <c r="F443" i="14"/>
  <c r="E443" i="14"/>
  <c r="AP401" i="14"/>
  <c r="AQ244" i="15" s="1"/>
  <c r="AO401" i="14"/>
  <c r="AP244" i="15" s="1"/>
  <c r="AN401" i="14"/>
  <c r="AO244" i="15" s="1"/>
  <c r="AM401" i="14"/>
  <c r="AN244" i="15" s="1"/>
  <c r="AL401" i="14"/>
  <c r="AM244" i="15" s="1"/>
  <c r="AK401" i="14"/>
  <c r="AL244" i="15" s="1"/>
  <c r="AJ401" i="14"/>
  <c r="AK244" i="15" s="1"/>
  <c r="AI401" i="14"/>
  <c r="AJ244" i="15" s="1"/>
  <c r="AH401" i="14"/>
  <c r="AI244" i="15" s="1"/>
  <c r="AG401" i="14"/>
  <c r="AH244" i="15" s="1"/>
  <c r="AF401" i="14"/>
  <c r="AG244" i="15" s="1"/>
  <c r="AE401" i="14"/>
  <c r="AF244" i="15" s="1"/>
  <c r="AD401" i="14"/>
  <c r="AE244" i="15" s="1"/>
  <c r="AC401" i="14"/>
  <c r="AD244" i="15" s="1"/>
  <c r="AB401" i="14"/>
  <c r="AC244" i="15" s="1"/>
  <c r="AA401" i="14"/>
  <c r="AB244" i="15" s="1"/>
  <c r="Z401" i="14"/>
  <c r="AA244" i="15" s="1"/>
  <c r="Y401" i="14"/>
  <c r="Z244" i="15" s="1"/>
  <c r="X401" i="14"/>
  <c r="Y244" i="15" s="1"/>
  <c r="W401" i="14"/>
  <c r="X244" i="15" s="1"/>
  <c r="V401" i="14"/>
  <c r="W244" i="15" s="1"/>
  <c r="U401" i="14"/>
  <c r="V244" i="15" s="1"/>
  <c r="T401" i="14"/>
  <c r="U244" i="15" s="1"/>
  <c r="S401" i="14"/>
  <c r="T244" i="15" s="1"/>
  <c r="R401" i="14"/>
  <c r="S244" i="15" s="1"/>
  <c r="Q401" i="14"/>
  <c r="R244" i="15" s="1"/>
  <c r="P401" i="14"/>
  <c r="Q244" i="15" s="1"/>
  <c r="O401" i="14"/>
  <c r="P244" i="15" s="1"/>
  <c r="N401" i="14"/>
  <c r="O244" i="15" s="1"/>
  <c r="M401" i="14"/>
  <c r="N244" i="15" s="1"/>
  <c r="L401" i="14"/>
  <c r="M244" i="15" s="1"/>
  <c r="K401" i="14"/>
  <c r="L244" i="15" s="1"/>
  <c r="J401" i="14"/>
  <c r="K244" i="15" s="1"/>
  <c r="I401" i="14"/>
  <c r="J244" i="15" s="1"/>
  <c r="H401" i="14"/>
  <c r="I244" i="15" s="1"/>
  <c r="G401" i="14"/>
  <c r="H244" i="15" s="1"/>
  <c r="F401" i="14"/>
  <c r="G244" i="15" s="1"/>
  <c r="E401" i="14"/>
  <c r="F244" i="15" s="1"/>
  <c r="AP400" i="14"/>
  <c r="AQ223" i="15" s="1"/>
  <c r="AO400" i="14"/>
  <c r="AP223" i="15" s="1"/>
  <c r="AN400" i="14"/>
  <c r="AO223" i="15" s="1"/>
  <c r="AM400" i="14"/>
  <c r="AN223" i="15" s="1"/>
  <c r="AL400" i="14"/>
  <c r="AM223" i="15" s="1"/>
  <c r="AK400" i="14"/>
  <c r="AL223" i="15" s="1"/>
  <c r="AJ400" i="14"/>
  <c r="AK223" i="15" s="1"/>
  <c r="AI400" i="14"/>
  <c r="AJ223" i="15" s="1"/>
  <c r="AH400" i="14"/>
  <c r="AI223" i="15" s="1"/>
  <c r="AG400" i="14"/>
  <c r="AH223" i="15" s="1"/>
  <c r="AF400" i="14"/>
  <c r="AG223" i="15" s="1"/>
  <c r="AE400" i="14"/>
  <c r="AF223" i="15" s="1"/>
  <c r="AD400" i="14"/>
  <c r="AE223" i="15" s="1"/>
  <c r="AC400" i="14"/>
  <c r="AD223" i="15" s="1"/>
  <c r="AB400" i="14"/>
  <c r="AC223" i="15" s="1"/>
  <c r="AA400" i="14"/>
  <c r="AB223" i="15" s="1"/>
  <c r="Z400" i="14"/>
  <c r="AA223" i="15" s="1"/>
  <c r="Y400" i="14"/>
  <c r="Z223" i="15" s="1"/>
  <c r="X400" i="14"/>
  <c r="Y223" i="15" s="1"/>
  <c r="W400" i="14"/>
  <c r="X223" i="15" s="1"/>
  <c r="V400" i="14"/>
  <c r="W223" i="15" s="1"/>
  <c r="U400" i="14"/>
  <c r="V223" i="15" s="1"/>
  <c r="T400" i="14"/>
  <c r="U223" i="15" s="1"/>
  <c r="S400" i="14"/>
  <c r="T223" i="15" s="1"/>
  <c r="R400" i="14"/>
  <c r="S223" i="15" s="1"/>
  <c r="Q400" i="14"/>
  <c r="R223" i="15" s="1"/>
  <c r="P400" i="14"/>
  <c r="Q223" i="15" s="1"/>
  <c r="O400" i="14"/>
  <c r="P223" i="15" s="1"/>
  <c r="N400" i="14"/>
  <c r="O223" i="15" s="1"/>
  <c r="M400" i="14"/>
  <c r="N223" i="15" s="1"/>
  <c r="L400" i="14"/>
  <c r="M223" i="15" s="1"/>
  <c r="K400" i="14"/>
  <c r="L223" i="15" s="1"/>
  <c r="J400" i="14"/>
  <c r="K223" i="15" s="1"/>
  <c r="I400" i="14"/>
  <c r="J223" i="15" s="1"/>
  <c r="H400" i="14"/>
  <c r="I223" i="15" s="1"/>
  <c r="G400" i="14"/>
  <c r="H223" i="15" s="1"/>
  <c r="F400" i="14"/>
  <c r="G223" i="15" s="1"/>
  <c r="E400" i="14"/>
  <c r="F223" i="15" s="1"/>
  <c r="AP398" i="14"/>
  <c r="AQ181" i="15" s="1"/>
  <c r="AO398" i="14"/>
  <c r="AP181" i="15" s="1"/>
  <c r="AN398" i="14"/>
  <c r="AO181" i="15" s="1"/>
  <c r="AM398" i="14"/>
  <c r="AN181" i="15" s="1"/>
  <c r="AL398" i="14"/>
  <c r="AM181" i="15" s="1"/>
  <c r="AK398" i="14"/>
  <c r="AL181" i="15" s="1"/>
  <c r="AJ398" i="14"/>
  <c r="AK181" i="15" s="1"/>
  <c r="AI398" i="14"/>
  <c r="AJ181" i="15" s="1"/>
  <c r="AH398" i="14"/>
  <c r="AI181" i="15" s="1"/>
  <c r="AG398" i="14"/>
  <c r="AH181" i="15" s="1"/>
  <c r="AF398" i="14"/>
  <c r="AG181" i="15" s="1"/>
  <c r="AE398" i="14"/>
  <c r="AF181" i="15" s="1"/>
  <c r="AD398" i="14"/>
  <c r="AE181" i="15" s="1"/>
  <c r="AC398" i="14"/>
  <c r="AD181" i="15" s="1"/>
  <c r="AB398" i="14"/>
  <c r="AC181" i="15" s="1"/>
  <c r="AA398" i="14"/>
  <c r="AB181" i="15" s="1"/>
  <c r="Z398" i="14"/>
  <c r="AA181" i="15" s="1"/>
  <c r="Y398" i="14"/>
  <c r="Z181" i="15" s="1"/>
  <c r="X398" i="14"/>
  <c r="Y181" i="15" s="1"/>
  <c r="W398" i="14"/>
  <c r="X181" i="15" s="1"/>
  <c r="V398" i="14"/>
  <c r="W181" i="15" s="1"/>
  <c r="U398" i="14"/>
  <c r="V181" i="15" s="1"/>
  <c r="T398" i="14"/>
  <c r="U181" i="15" s="1"/>
  <c r="S398" i="14"/>
  <c r="T181" i="15" s="1"/>
  <c r="R398" i="14"/>
  <c r="S181" i="15" s="1"/>
  <c r="Q398" i="14"/>
  <c r="R181" i="15" s="1"/>
  <c r="P398" i="14"/>
  <c r="Q181" i="15" s="1"/>
  <c r="O398" i="14"/>
  <c r="P181" i="15" s="1"/>
  <c r="N398" i="14"/>
  <c r="O181" i="15" s="1"/>
  <c r="M398" i="14"/>
  <c r="N181" i="15" s="1"/>
  <c r="L398" i="14"/>
  <c r="M181" i="15" s="1"/>
  <c r="K398" i="14"/>
  <c r="L181" i="15" s="1"/>
  <c r="J398" i="14"/>
  <c r="K181" i="15" s="1"/>
  <c r="I398" i="14"/>
  <c r="J181" i="15" s="1"/>
  <c r="H398" i="14"/>
  <c r="I181" i="15" s="1"/>
  <c r="G398" i="14"/>
  <c r="H181" i="15" s="1"/>
  <c r="F398" i="14"/>
  <c r="G181" i="15" s="1"/>
  <c r="E398" i="14"/>
  <c r="F181" i="15" s="1"/>
  <c r="AP399" i="14"/>
  <c r="AQ202" i="15" s="1"/>
  <c r="AO399" i="14"/>
  <c r="AP202" i="15" s="1"/>
  <c r="AN399" i="14"/>
  <c r="AO202" i="15" s="1"/>
  <c r="AM399" i="14"/>
  <c r="AN202" i="15" s="1"/>
  <c r="AL399" i="14"/>
  <c r="AM202" i="15" s="1"/>
  <c r="AK399" i="14"/>
  <c r="AL202" i="15" s="1"/>
  <c r="AJ399" i="14"/>
  <c r="AK202" i="15" s="1"/>
  <c r="AI399" i="14"/>
  <c r="AJ202" i="15" s="1"/>
  <c r="AH399" i="14"/>
  <c r="AI202" i="15" s="1"/>
  <c r="AG399" i="14"/>
  <c r="AH202" i="15" s="1"/>
  <c r="AF399" i="14"/>
  <c r="AG202" i="15" s="1"/>
  <c r="AE399" i="14"/>
  <c r="AF202" i="15" s="1"/>
  <c r="AD399" i="14"/>
  <c r="AE202" i="15" s="1"/>
  <c r="AC399" i="14"/>
  <c r="AD202" i="15" s="1"/>
  <c r="AB399" i="14"/>
  <c r="AC202" i="15" s="1"/>
  <c r="AA399" i="14"/>
  <c r="AB202" i="15" s="1"/>
  <c r="Z399" i="14"/>
  <c r="AA202" i="15" s="1"/>
  <c r="Y399" i="14"/>
  <c r="Z202" i="15" s="1"/>
  <c r="X399" i="14"/>
  <c r="Y202" i="15" s="1"/>
  <c r="W399" i="14"/>
  <c r="X202" i="15" s="1"/>
  <c r="V399" i="14"/>
  <c r="W202" i="15" s="1"/>
  <c r="U399" i="14"/>
  <c r="V202" i="15" s="1"/>
  <c r="T399" i="14"/>
  <c r="U202" i="15" s="1"/>
  <c r="S399" i="14"/>
  <c r="T202" i="15" s="1"/>
  <c r="R399" i="14"/>
  <c r="S202" i="15" s="1"/>
  <c r="Q399" i="14"/>
  <c r="R202" i="15" s="1"/>
  <c r="P399" i="14"/>
  <c r="Q202" i="15" s="1"/>
  <c r="O399" i="14"/>
  <c r="P202" i="15" s="1"/>
  <c r="N399" i="14"/>
  <c r="O202" i="15" s="1"/>
  <c r="M399" i="14"/>
  <c r="N202" i="15" s="1"/>
  <c r="L399" i="14"/>
  <c r="M202" i="15" s="1"/>
  <c r="K399" i="14"/>
  <c r="L202" i="15" s="1"/>
  <c r="J399" i="14"/>
  <c r="K202" i="15" s="1"/>
  <c r="I399" i="14"/>
  <c r="J202" i="15" s="1"/>
  <c r="H399" i="14"/>
  <c r="I202" i="15" s="1"/>
  <c r="G399" i="14"/>
  <c r="H202" i="15" s="1"/>
  <c r="F399" i="14"/>
  <c r="G202" i="15" s="1"/>
  <c r="E399" i="14"/>
  <c r="F202" i="15" s="1"/>
  <c r="AP397" i="14"/>
  <c r="AQ160" i="15" s="1"/>
  <c r="AO397" i="14"/>
  <c r="AP160" i="15" s="1"/>
  <c r="AN397" i="14"/>
  <c r="AO160" i="15" s="1"/>
  <c r="AM397" i="14"/>
  <c r="AN160" i="15" s="1"/>
  <c r="AL397" i="14"/>
  <c r="AM160" i="15" s="1"/>
  <c r="AK397" i="14"/>
  <c r="AL160" i="15" s="1"/>
  <c r="AJ397" i="14"/>
  <c r="AK160" i="15" s="1"/>
  <c r="AI397" i="14"/>
  <c r="AJ160" i="15" s="1"/>
  <c r="AH397" i="14"/>
  <c r="AI160" i="15" s="1"/>
  <c r="AG397" i="14"/>
  <c r="AH160" i="15" s="1"/>
  <c r="AF397" i="14"/>
  <c r="AG160" i="15" s="1"/>
  <c r="AE397" i="14"/>
  <c r="AF160" i="15" s="1"/>
  <c r="AD397" i="14"/>
  <c r="AE160" i="15" s="1"/>
  <c r="AC397" i="14"/>
  <c r="AD160" i="15" s="1"/>
  <c r="AB397" i="14"/>
  <c r="AC160" i="15" s="1"/>
  <c r="AA397" i="14"/>
  <c r="AB160" i="15" s="1"/>
  <c r="Z397" i="14"/>
  <c r="AA160" i="15" s="1"/>
  <c r="Y397" i="14"/>
  <c r="Z160" i="15" s="1"/>
  <c r="X397" i="14"/>
  <c r="Y160" i="15" s="1"/>
  <c r="W397" i="14"/>
  <c r="X160" i="15" s="1"/>
  <c r="V397" i="14"/>
  <c r="W160" i="15" s="1"/>
  <c r="U397" i="14"/>
  <c r="V160" i="15" s="1"/>
  <c r="T397" i="14"/>
  <c r="U160" i="15" s="1"/>
  <c r="S397" i="14"/>
  <c r="T160" i="15" s="1"/>
  <c r="R397" i="14"/>
  <c r="S160" i="15" s="1"/>
  <c r="Q397" i="14"/>
  <c r="R160" i="15" s="1"/>
  <c r="P397" i="14"/>
  <c r="Q160" i="15" s="1"/>
  <c r="O397" i="14"/>
  <c r="P160" i="15" s="1"/>
  <c r="N397" i="14"/>
  <c r="O160" i="15" s="1"/>
  <c r="M397" i="14"/>
  <c r="N160" i="15" s="1"/>
  <c r="L397" i="14"/>
  <c r="M160" i="15" s="1"/>
  <c r="K397" i="14"/>
  <c r="L160" i="15" s="1"/>
  <c r="J397" i="14"/>
  <c r="K160" i="15" s="1"/>
  <c r="I397" i="14"/>
  <c r="J160" i="15" s="1"/>
  <c r="H397" i="14"/>
  <c r="I160" i="15" s="1"/>
  <c r="G397" i="14"/>
  <c r="H160" i="15" s="1"/>
  <c r="F397" i="14"/>
  <c r="G160" i="15" s="1"/>
  <c r="E397" i="14"/>
  <c r="F160" i="15" s="1"/>
  <c r="AP396" i="14"/>
  <c r="AQ139" i="15" s="1"/>
  <c r="AO396" i="14"/>
  <c r="AP139" i="15" s="1"/>
  <c r="AN396" i="14"/>
  <c r="AO139" i="15" s="1"/>
  <c r="AM396" i="14"/>
  <c r="AN139" i="15" s="1"/>
  <c r="AL396" i="14"/>
  <c r="AM139" i="15" s="1"/>
  <c r="AK396" i="14"/>
  <c r="AL139" i="15" s="1"/>
  <c r="AJ396" i="14"/>
  <c r="AK139" i="15" s="1"/>
  <c r="AI396" i="14"/>
  <c r="AJ139" i="15" s="1"/>
  <c r="AH396" i="14"/>
  <c r="AI139" i="15" s="1"/>
  <c r="AG396" i="14"/>
  <c r="AH139" i="15" s="1"/>
  <c r="AF396" i="14"/>
  <c r="AG139" i="15" s="1"/>
  <c r="AE396" i="14"/>
  <c r="AF139" i="15" s="1"/>
  <c r="AD396" i="14"/>
  <c r="AE139" i="15" s="1"/>
  <c r="AC396" i="14"/>
  <c r="AD139" i="15" s="1"/>
  <c r="AB396" i="14"/>
  <c r="AC139" i="15" s="1"/>
  <c r="AA396" i="14"/>
  <c r="AB139" i="15" s="1"/>
  <c r="Z396" i="14"/>
  <c r="AA139" i="15" s="1"/>
  <c r="Y396" i="14"/>
  <c r="Z139" i="15" s="1"/>
  <c r="X396" i="14"/>
  <c r="Y139" i="15" s="1"/>
  <c r="W396" i="14"/>
  <c r="X139" i="15" s="1"/>
  <c r="V396" i="14"/>
  <c r="W139" i="15" s="1"/>
  <c r="U396" i="14"/>
  <c r="V139" i="15" s="1"/>
  <c r="T396" i="14"/>
  <c r="U139" i="15" s="1"/>
  <c r="S396" i="14"/>
  <c r="T139" i="15" s="1"/>
  <c r="R396" i="14"/>
  <c r="S139" i="15" s="1"/>
  <c r="Q396" i="14"/>
  <c r="R139" i="15" s="1"/>
  <c r="P396" i="14"/>
  <c r="Q139" i="15" s="1"/>
  <c r="O396" i="14"/>
  <c r="P139" i="15" s="1"/>
  <c r="N396" i="14"/>
  <c r="O139" i="15" s="1"/>
  <c r="M396" i="14"/>
  <c r="N139" i="15" s="1"/>
  <c r="L396" i="14"/>
  <c r="M139" i="15" s="1"/>
  <c r="K396" i="14"/>
  <c r="L139" i="15" s="1"/>
  <c r="J396" i="14"/>
  <c r="K139" i="15" s="1"/>
  <c r="I396" i="14"/>
  <c r="J139" i="15" s="1"/>
  <c r="H396" i="14"/>
  <c r="I139" i="15" s="1"/>
  <c r="G396" i="14"/>
  <c r="H139" i="15" s="1"/>
  <c r="F396" i="14"/>
  <c r="G139" i="15" s="1"/>
  <c r="E396" i="14"/>
  <c r="F139" i="15" s="1"/>
  <c r="AP395" i="14"/>
  <c r="AQ118" i="15" s="1"/>
  <c r="AO395" i="14"/>
  <c r="AP118" i="15" s="1"/>
  <c r="AN395" i="14"/>
  <c r="AO118" i="15" s="1"/>
  <c r="AM395" i="14"/>
  <c r="AN118" i="15" s="1"/>
  <c r="AL395" i="14"/>
  <c r="AM118" i="15" s="1"/>
  <c r="AK395" i="14"/>
  <c r="AL118" i="15" s="1"/>
  <c r="AJ395" i="14"/>
  <c r="AK118" i="15" s="1"/>
  <c r="AI395" i="14"/>
  <c r="AJ118" i="15" s="1"/>
  <c r="AH395" i="14"/>
  <c r="AI118" i="15" s="1"/>
  <c r="AG395" i="14"/>
  <c r="AH118" i="15" s="1"/>
  <c r="AF395" i="14"/>
  <c r="AG118" i="15" s="1"/>
  <c r="AE395" i="14"/>
  <c r="AF118" i="15" s="1"/>
  <c r="AD395" i="14"/>
  <c r="AE118" i="15" s="1"/>
  <c r="AC395" i="14"/>
  <c r="AD118" i="15" s="1"/>
  <c r="AB395" i="14"/>
  <c r="AC118" i="15" s="1"/>
  <c r="AA395" i="14"/>
  <c r="AB118" i="15" s="1"/>
  <c r="Z395" i="14"/>
  <c r="AA118" i="15" s="1"/>
  <c r="Y395" i="14"/>
  <c r="Z118" i="15" s="1"/>
  <c r="X395" i="14"/>
  <c r="Y118" i="15" s="1"/>
  <c r="W395" i="14"/>
  <c r="X118" i="15" s="1"/>
  <c r="V395" i="14"/>
  <c r="W118" i="15" s="1"/>
  <c r="U395" i="14"/>
  <c r="V118" i="15" s="1"/>
  <c r="T395" i="14"/>
  <c r="U118" i="15" s="1"/>
  <c r="S395" i="14"/>
  <c r="T118" i="15" s="1"/>
  <c r="R395" i="14"/>
  <c r="S118" i="15" s="1"/>
  <c r="Q395" i="14"/>
  <c r="R118" i="15" s="1"/>
  <c r="P395" i="14"/>
  <c r="Q118" i="15" s="1"/>
  <c r="O395" i="14"/>
  <c r="P118" i="15" s="1"/>
  <c r="N395" i="14"/>
  <c r="O118" i="15" s="1"/>
  <c r="M395" i="14"/>
  <c r="N118" i="15" s="1"/>
  <c r="L395" i="14"/>
  <c r="M118" i="15" s="1"/>
  <c r="K395" i="14"/>
  <c r="L118" i="15" s="1"/>
  <c r="J395" i="14"/>
  <c r="K118" i="15" s="1"/>
  <c r="I395" i="14"/>
  <c r="J118" i="15" s="1"/>
  <c r="H395" i="14"/>
  <c r="I118" i="15" s="1"/>
  <c r="G395" i="14"/>
  <c r="H118" i="15" s="1"/>
  <c r="F395" i="14"/>
  <c r="G118" i="15" s="1"/>
  <c r="E395" i="14"/>
  <c r="F118" i="15" s="1"/>
  <c r="AP394" i="14"/>
  <c r="AQ97" i="15" s="1"/>
  <c r="AO394" i="14"/>
  <c r="AP97" i="15" s="1"/>
  <c r="AN394" i="14"/>
  <c r="AO97" i="15" s="1"/>
  <c r="AM394" i="14"/>
  <c r="AN97" i="15" s="1"/>
  <c r="AL394" i="14"/>
  <c r="AM97" i="15" s="1"/>
  <c r="AK394" i="14"/>
  <c r="AL97" i="15" s="1"/>
  <c r="AJ394" i="14"/>
  <c r="AK97" i="15" s="1"/>
  <c r="AI394" i="14"/>
  <c r="AJ97" i="15" s="1"/>
  <c r="AH394" i="14"/>
  <c r="AI97" i="15" s="1"/>
  <c r="AG394" i="14"/>
  <c r="AH97" i="15" s="1"/>
  <c r="AF394" i="14"/>
  <c r="AG97" i="15" s="1"/>
  <c r="AE394" i="14"/>
  <c r="AF97" i="15" s="1"/>
  <c r="AD394" i="14"/>
  <c r="AE97" i="15" s="1"/>
  <c r="AC394" i="14"/>
  <c r="AD97" i="15" s="1"/>
  <c r="AB394" i="14"/>
  <c r="AC97" i="15" s="1"/>
  <c r="AA394" i="14"/>
  <c r="AB97" i="15" s="1"/>
  <c r="Z394" i="14"/>
  <c r="AA97" i="15" s="1"/>
  <c r="Y394" i="14"/>
  <c r="Z97" i="15" s="1"/>
  <c r="X394" i="14"/>
  <c r="Y97" i="15" s="1"/>
  <c r="W394" i="14"/>
  <c r="X97" i="15" s="1"/>
  <c r="V394" i="14"/>
  <c r="W97" i="15" s="1"/>
  <c r="U394" i="14"/>
  <c r="V97" i="15" s="1"/>
  <c r="T394" i="14"/>
  <c r="U97" i="15" s="1"/>
  <c r="S394" i="14"/>
  <c r="T97" i="15" s="1"/>
  <c r="R394" i="14"/>
  <c r="S97" i="15" s="1"/>
  <c r="Q394" i="14"/>
  <c r="R97" i="15" s="1"/>
  <c r="P394" i="14"/>
  <c r="Q97" i="15" s="1"/>
  <c r="O394" i="14"/>
  <c r="P97" i="15" s="1"/>
  <c r="N394" i="14"/>
  <c r="O97" i="15" s="1"/>
  <c r="M394" i="14"/>
  <c r="N97" i="15" s="1"/>
  <c r="L394" i="14"/>
  <c r="M97" i="15" s="1"/>
  <c r="K394" i="14"/>
  <c r="L97" i="15" s="1"/>
  <c r="J394" i="14"/>
  <c r="K97" i="15" s="1"/>
  <c r="I394" i="14"/>
  <c r="J97" i="15" s="1"/>
  <c r="H394" i="14"/>
  <c r="I97" i="15" s="1"/>
  <c r="G394" i="14"/>
  <c r="H97" i="15" s="1"/>
  <c r="F394" i="14"/>
  <c r="G97" i="15" s="1"/>
  <c r="E394" i="14"/>
  <c r="F97" i="15" s="1"/>
  <c r="AP393" i="14"/>
  <c r="AQ76" i="15" s="1"/>
  <c r="AO393" i="14"/>
  <c r="AP76" i="15" s="1"/>
  <c r="AN393" i="14"/>
  <c r="AO76" i="15" s="1"/>
  <c r="AM393" i="14"/>
  <c r="AN76" i="15" s="1"/>
  <c r="AL393" i="14"/>
  <c r="AM76" i="15" s="1"/>
  <c r="AK393" i="14"/>
  <c r="AL76" i="15" s="1"/>
  <c r="AJ393" i="14"/>
  <c r="AK76" i="15" s="1"/>
  <c r="AI393" i="14"/>
  <c r="AJ76" i="15" s="1"/>
  <c r="AH393" i="14"/>
  <c r="AI76" i="15" s="1"/>
  <c r="AG393" i="14"/>
  <c r="AH76" i="15" s="1"/>
  <c r="AF393" i="14"/>
  <c r="AG76" i="15" s="1"/>
  <c r="AE393" i="14"/>
  <c r="AF76" i="15" s="1"/>
  <c r="AD393" i="14"/>
  <c r="AE76" i="15" s="1"/>
  <c r="AC393" i="14"/>
  <c r="AD76" i="15" s="1"/>
  <c r="AB393" i="14"/>
  <c r="AC76" i="15" s="1"/>
  <c r="AA393" i="14"/>
  <c r="AB76" i="15" s="1"/>
  <c r="Z393" i="14"/>
  <c r="AA76" i="15" s="1"/>
  <c r="Y393" i="14"/>
  <c r="Z76" i="15" s="1"/>
  <c r="X393" i="14"/>
  <c r="Y76" i="15" s="1"/>
  <c r="W393" i="14"/>
  <c r="X76" i="15" s="1"/>
  <c r="V393" i="14"/>
  <c r="W76" i="15" s="1"/>
  <c r="U393" i="14"/>
  <c r="V76" i="15" s="1"/>
  <c r="T393" i="14"/>
  <c r="U76" i="15" s="1"/>
  <c r="S393" i="14"/>
  <c r="T76" i="15" s="1"/>
  <c r="R393" i="14"/>
  <c r="S76" i="15" s="1"/>
  <c r="Q393" i="14"/>
  <c r="R76" i="15" s="1"/>
  <c r="P393" i="14"/>
  <c r="Q76" i="15" s="1"/>
  <c r="O393" i="14"/>
  <c r="P76" i="15" s="1"/>
  <c r="N393" i="14"/>
  <c r="O76" i="15" s="1"/>
  <c r="M393" i="14"/>
  <c r="N76" i="15" s="1"/>
  <c r="L393" i="14"/>
  <c r="M76" i="15" s="1"/>
  <c r="K393" i="14"/>
  <c r="L76" i="15" s="1"/>
  <c r="J393" i="14"/>
  <c r="K76" i="15" s="1"/>
  <c r="I393" i="14"/>
  <c r="J76" i="15" s="1"/>
  <c r="H393" i="14"/>
  <c r="I76" i="15" s="1"/>
  <c r="G393" i="14"/>
  <c r="H76" i="15" s="1"/>
  <c r="F393" i="14"/>
  <c r="G76" i="15" s="1"/>
  <c r="E393" i="14"/>
  <c r="F76" i="15" s="1"/>
  <c r="AP442" i="14"/>
  <c r="AO442" i="14"/>
  <c r="AN442" i="14"/>
  <c r="AM442" i="14"/>
  <c r="AL442" i="14"/>
  <c r="AK442" i="14"/>
  <c r="AJ442" i="14"/>
  <c r="AI442" i="14"/>
  <c r="AH442" i="14"/>
  <c r="AG442" i="14"/>
  <c r="AF442" i="14"/>
  <c r="AE442" i="14"/>
  <c r="AD442" i="14"/>
  <c r="AC442" i="14"/>
  <c r="AB442" i="14"/>
  <c r="AA442" i="14"/>
  <c r="Z442" i="14"/>
  <c r="Y442" i="14"/>
  <c r="X442" i="14"/>
  <c r="W442" i="14"/>
  <c r="V442" i="14"/>
  <c r="U442" i="14"/>
  <c r="T442" i="14"/>
  <c r="S442" i="14"/>
  <c r="R442" i="14"/>
  <c r="Q442" i="14"/>
  <c r="P442" i="14"/>
  <c r="O442" i="14"/>
  <c r="N442" i="14"/>
  <c r="M442" i="14"/>
  <c r="L442" i="14"/>
  <c r="K442" i="14"/>
  <c r="J442" i="14"/>
  <c r="I442" i="14"/>
  <c r="H442" i="14"/>
  <c r="G442" i="14"/>
  <c r="F442" i="14"/>
  <c r="E442" i="14"/>
  <c r="AP392" i="14"/>
  <c r="AQ55" i="15" s="1"/>
  <c r="AO392" i="14"/>
  <c r="AP55" i="15" s="1"/>
  <c r="AN392" i="14"/>
  <c r="AO55" i="15" s="1"/>
  <c r="AM392" i="14"/>
  <c r="AN55" i="15" s="1"/>
  <c r="AL392" i="14"/>
  <c r="AM55" i="15" s="1"/>
  <c r="AK392" i="14"/>
  <c r="AL55" i="15" s="1"/>
  <c r="AJ392" i="14"/>
  <c r="AK55" i="15" s="1"/>
  <c r="AI392" i="14"/>
  <c r="AJ55" i="15" s="1"/>
  <c r="AH392" i="14"/>
  <c r="AI55" i="15" s="1"/>
  <c r="AG392" i="14"/>
  <c r="AH55" i="15" s="1"/>
  <c r="AF392" i="14"/>
  <c r="AG55" i="15" s="1"/>
  <c r="AE392" i="14"/>
  <c r="AF55" i="15" s="1"/>
  <c r="AD392" i="14"/>
  <c r="AE55" i="15" s="1"/>
  <c r="AC392" i="14"/>
  <c r="AD55" i="15" s="1"/>
  <c r="AB392" i="14"/>
  <c r="AC55" i="15" s="1"/>
  <c r="AA392" i="14"/>
  <c r="AB55" i="15" s="1"/>
  <c r="Z392" i="14"/>
  <c r="AA55" i="15" s="1"/>
  <c r="Y392" i="14"/>
  <c r="Z55" i="15" s="1"/>
  <c r="X392" i="14"/>
  <c r="Y55" i="15" s="1"/>
  <c r="W392" i="14"/>
  <c r="X55" i="15" s="1"/>
  <c r="V392" i="14"/>
  <c r="W55" i="15" s="1"/>
  <c r="U392" i="14"/>
  <c r="V55" i="15" s="1"/>
  <c r="T392" i="14"/>
  <c r="U55" i="15" s="1"/>
  <c r="S392" i="14"/>
  <c r="T55" i="15" s="1"/>
  <c r="R392" i="14"/>
  <c r="S55" i="15" s="1"/>
  <c r="Q392" i="14"/>
  <c r="R55" i="15" s="1"/>
  <c r="P392" i="14"/>
  <c r="Q55" i="15" s="1"/>
  <c r="O392" i="14"/>
  <c r="P55" i="15" s="1"/>
  <c r="N392" i="14"/>
  <c r="O55" i="15" s="1"/>
  <c r="M392" i="14"/>
  <c r="N55" i="15" s="1"/>
  <c r="L392" i="14"/>
  <c r="M55" i="15" s="1"/>
  <c r="K392" i="14"/>
  <c r="L55" i="15" s="1"/>
  <c r="J392" i="14"/>
  <c r="K55" i="15" s="1"/>
  <c r="I392" i="14"/>
  <c r="J55" i="15" s="1"/>
  <c r="H392" i="14"/>
  <c r="I55" i="15" s="1"/>
  <c r="G392" i="14"/>
  <c r="H55" i="15" s="1"/>
  <c r="F392" i="14"/>
  <c r="G55" i="15" s="1"/>
  <c r="E392" i="14"/>
  <c r="F55" i="15" s="1"/>
  <c r="AP385" i="14"/>
  <c r="AO385" i="14"/>
  <c r="AN385" i="14"/>
  <c r="AM385" i="14"/>
  <c r="AL385" i="14"/>
  <c r="AK385" i="14"/>
  <c r="AJ385" i="14"/>
  <c r="AI385" i="14"/>
  <c r="AH385" i="14"/>
  <c r="AG385" i="14"/>
  <c r="AF385" i="14"/>
  <c r="AE385" i="14"/>
  <c r="AD385" i="14"/>
  <c r="AC385" i="14"/>
  <c r="AB385" i="14"/>
  <c r="AA385" i="14"/>
  <c r="Z385" i="14"/>
  <c r="Y385" i="14"/>
  <c r="X385" i="14"/>
  <c r="W385" i="14"/>
  <c r="V385" i="14"/>
  <c r="U385" i="14"/>
  <c r="T385" i="14"/>
  <c r="S385" i="14"/>
  <c r="R385" i="14"/>
  <c r="Q385" i="14"/>
  <c r="P385" i="14"/>
  <c r="O385" i="14"/>
  <c r="N385" i="14"/>
  <c r="M385" i="14"/>
  <c r="L385" i="14"/>
  <c r="K385" i="14"/>
  <c r="J385" i="14"/>
  <c r="I385" i="14"/>
  <c r="H385" i="14"/>
  <c r="G385" i="14"/>
  <c r="F385" i="14"/>
  <c r="E385" i="14"/>
  <c r="AP384" i="14"/>
  <c r="AO384" i="14"/>
  <c r="AN384" i="14"/>
  <c r="AM384" i="14"/>
  <c r="AL384" i="14"/>
  <c r="AK384" i="14"/>
  <c r="AJ384" i="14"/>
  <c r="AI384" i="14"/>
  <c r="AH384" i="14"/>
  <c r="AG384" i="14"/>
  <c r="AF384" i="14"/>
  <c r="AE384" i="14"/>
  <c r="AD384" i="14"/>
  <c r="AC384" i="14"/>
  <c r="AB384" i="14"/>
  <c r="AA384" i="14"/>
  <c r="Z384" i="14"/>
  <c r="Y384" i="14"/>
  <c r="X384" i="14"/>
  <c r="W384" i="14"/>
  <c r="V384" i="14"/>
  <c r="U384" i="14"/>
  <c r="T384" i="14"/>
  <c r="S384" i="14"/>
  <c r="R384" i="14"/>
  <c r="Q384" i="14"/>
  <c r="P384" i="14"/>
  <c r="O384" i="14"/>
  <c r="N384" i="14"/>
  <c r="M384" i="14"/>
  <c r="L384" i="14"/>
  <c r="K384" i="14"/>
  <c r="J384" i="14"/>
  <c r="I384" i="14"/>
  <c r="H384" i="14"/>
  <c r="G384" i="14"/>
  <c r="F384" i="14"/>
  <c r="E384" i="14"/>
  <c r="AP383" i="14"/>
  <c r="AO383" i="14"/>
  <c r="AN383" i="14"/>
  <c r="AM383" i="14"/>
  <c r="AL383" i="14"/>
  <c r="AK383" i="14"/>
  <c r="AJ383" i="14"/>
  <c r="AI383" i="14"/>
  <c r="AH383" i="14"/>
  <c r="AG383" i="14"/>
  <c r="AF383" i="14"/>
  <c r="AE383" i="14"/>
  <c r="AD383" i="14"/>
  <c r="AC383" i="14"/>
  <c r="AB383" i="14"/>
  <c r="AA383" i="14"/>
  <c r="Z383" i="14"/>
  <c r="Y383" i="14"/>
  <c r="X383" i="14"/>
  <c r="W383" i="14"/>
  <c r="V383" i="14"/>
  <c r="U383" i="14"/>
  <c r="T383" i="14"/>
  <c r="S383" i="14"/>
  <c r="R383" i="14"/>
  <c r="Q383" i="14"/>
  <c r="P383" i="14"/>
  <c r="O383" i="14"/>
  <c r="N383" i="14"/>
  <c r="M383" i="14"/>
  <c r="L383" i="14"/>
  <c r="K383" i="14"/>
  <c r="J383" i="14"/>
  <c r="I383" i="14"/>
  <c r="H383" i="14"/>
  <c r="G383" i="14"/>
  <c r="F383" i="14"/>
  <c r="E383" i="14"/>
  <c r="AP382" i="14"/>
  <c r="AO382" i="14"/>
  <c r="AN382" i="14"/>
  <c r="AM382" i="14"/>
  <c r="AL382" i="14"/>
  <c r="AK382" i="14"/>
  <c r="AJ382" i="14"/>
  <c r="AI382" i="14"/>
  <c r="AH382" i="14"/>
  <c r="AG382" i="14"/>
  <c r="AF382" i="14"/>
  <c r="AE382" i="14"/>
  <c r="AD382" i="14"/>
  <c r="AC382" i="14"/>
  <c r="AB382" i="14"/>
  <c r="AA382" i="14"/>
  <c r="Z382" i="14"/>
  <c r="Y382" i="14"/>
  <c r="X382" i="14"/>
  <c r="W382" i="14"/>
  <c r="V382" i="14"/>
  <c r="U382" i="14"/>
  <c r="T382" i="14"/>
  <c r="S382" i="14"/>
  <c r="R382" i="14"/>
  <c r="Q382" i="14"/>
  <c r="P382" i="14"/>
  <c r="O382" i="14"/>
  <c r="N382" i="14"/>
  <c r="M382" i="14"/>
  <c r="L382" i="14"/>
  <c r="K382" i="14"/>
  <c r="J382" i="14"/>
  <c r="I382" i="14"/>
  <c r="H382" i="14"/>
  <c r="G382" i="14"/>
  <c r="F382" i="14"/>
  <c r="E382" i="14"/>
  <c r="AP381" i="14"/>
  <c r="AO381" i="14"/>
  <c r="AN381" i="14"/>
  <c r="AM381" i="14"/>
  <c r="AL381" i="14"/>
  <c r="AK381" i="14"/>
  <c r="AJ381" i="14"/>
  <c r="AI381" i="14"/>
  <c r="AH381" i="14"/>
  <c r="AG381" i="14"/>
  <c r="AF381" i="14"/>
  <c r="AE381" i="14"/>
  <c r="AD381" i="14"/>
  <c r="AC381" i="14"/>
  <c r="AB381" i="14"/>
  <c r="AA381" i="14"/>
  <c r="Z381" i="14"/>
  <c r="Y381" i="14"/>
  <c r="X381" i="14"/>
  <c r="W381" i="14"/>
  <c r="V381" i="14"/>
  <c r="U381" i="14"/>
  <c r="T381" i="14"/>
  <c r="S381" i="14"/>
  <c r="R381" i="14"/>
  <c r="Q381" i="14"/>
  <c r="P381" i="14"/>
  <c r="O381" i="14"/>
  <c r="N381" i="14"/>
  <c r="M381" i="14"/>
  <c r="L381" i="14"/>
  <c r="K381" i="14"/>
  <c r="J381" i="14"/>
  <c r="I381" i="14"/>
  <c r="H381" i="14"/>
  <c r="G381" i="14"/>
  <c r="F381" i="14"/>
  <c r="E381" i="14"/>
  <c r="AP380" i="14"/>
  <c r="AO380" i="14"/>
  <c r="AN380" i="14"/>
  <c r="AM380" i="14"/>
  <c r="AL380" i="14"/>
  <c r="AK380" i="14"/>
  <c r="AJ380" i="14"/>
  <c r="AI380" i="14"/>
  <c r="AH380" i="14"/>
  <c r="AG380" i="14"/>
  <c r="AF380" i="14"/>
  <c r="AE380" i="14"/>
  <c r="AD380" i="14"/>
  <c r="AC380" i="14"/>
  <c r="AB380" i="14"/>
  <c r="AA380" i="14"/>
  <c r="Z380" i="14"/>
  <c r="Y380" i="14"/>
  <c r="X380" i="14"/>
  <c r="W380" i="14"/>
  <c r="V380" i="14"/>
  <c r="U380" i="14"/>
  <c r="T380" i="14"/>
  <c r="S380" i="14"/>
  <c r="R380" i="14"/>
  <c r="Q380" i="14"/>
  <c r="P380" i="14"/>
  <c r="O380" i="14"/>
  <c r="N380" i="14"/>
  <c r="M380" i="14"/>
  <c r="L380" i="14"/>
  <c r="K380" i="14"/>
  <c r="J380" i="14"/>
  <c r="I380" i="14"/>
  <c r="H380" i="14"/>
  <c r="G380" i="14"/>
  <c r="F380" i="14"/>
  <c r="E380" i="14"/>
  <c r="AP379" i="14"/>
  <c r="AO379" i="14"/>
  <c r="AN379" i="14"/>
  <c r="AM379" i="14"/>
  <c r="AL379" i="14"/>
  <c r="AK379" i="14"/>
  <c r="AJ379" i="14"/>
  <c r="AI379" i="14"/>
  <c r="AH379" i="14"/>
  <c r="AG379" i="14"/>
  <c r="AF379" i="14"/>
  <c r="AE379" i="14"/>
  <c r="AD379" i="14"/>
  <c r="AC379" i="14"/>
  <c r="AB379" i="14"/>
  <c r="AA379" i="14"/>
  <c r="Z379" i="14"/>
  <c r="Y379" i="14"/>
  <c r="X379" i="14"/>
  <c r="W379" i="14"/>
  <c r="V379" i="14"/>
  <c r="U379" i="14"/>
  <c r="T379" i="14"/>
  <c r="S379" i="14"/>
  <c r="R379" i="14"/>
  <c r="Q379" i="14"/>
  <c r="P379" i="14"/>
  <c r="O379" i="14"/>
  <c r="N379" i="14"/>
  <c r="M379" i="14"/>
  <c r="L379" i="14"/>
  <c r="K379" i="14"/>
  <c r="J379" i="14"/>
  <c r="I379" i="14"/>
  <c r="H379" i="14"/>
  <c r="G379" i="14"/>
  <c r="F379" i="14"/>
  <c r="E379" i="14"/>
  <c r="AP378" i="14"/>
  <c r="AO378" i="14"/>
  <c r="AN378" i="14"/>
  <c r="AM378" i="14"/>
  <c r="AL378" i="14"/>
  <c r="AK378" i="14"/>
  <c r="AJ378" i="14"/>
  <c r="AI378" i="14"/>
  <c r="AH378" i="14"/>
  <c r="AG378" i="14"/>
  <c r="AF378" i="14"/>
  <c r="AE378" i="14"/>
  <c r="AD378" i="14"/>
  <c r="AC378" i="14"/>
  <c r="AB378" i="14"/>
  <c r="AA378" i="14"/>
  <c r="Z378" i="14"/>
  <c r="Y378" i="14"/>
  <c r="X378" i="14"/>
  <c r="W378" i="14"/>
  <c r="V378" i="14"/>
  <c r="U378" i="14"/>
  <c r="T378" i="14"/>
  <c r="S378" i="14"/>
  <c r="R378" i="14"/>
  <c r="Q378" i="14"/>
  <c r="P378" i="14"/>
  <c r="O378" i="14"/>
  <c r="N378" i="14"/>
  <c r="M378" i="14"/>
  <c r="L378" i="14"/>
  <c r="K378" i="14"/>
  <c r="J378" i="14"/>
  <c r="I378" i="14"/>
  <c r="H378" i="14"/>
  <c r="G378" i="14"/>
  <c r="F378" i="14"/>
  <c r="E378" i="14"/>
  <c r="AP377" i="14"/>
  <c r="AO377" i="14"/>
  <c r="AN377" i="14"/>
  <c r="AM377" i="14"/>
  <c r="AL377" i="14"/>
  <c r="AK377" i="14"/>
  <c r="AJ377" i="14"/>
  <c r="AI377" i="14"/>
  <c r="AH377" i="14"/>
  <c r="AG377" i="14"/>
  <c r="AF377" i="14"/>
  <c r="AE377" i="14"/>
  <c r="AD377" i="14"/>
  <c r="AC377" i="14"/>
  <c r="AB377" i="14"/>
  <c r="AA377" i="14"/>
  <c r="Z377" i="14"/>
  <c r="Y377" i="14"/>
  <c r="X377" i="14"/>
  <c r="W377" i="14"/>
  <c r="V377" i="14"/>
  <c r="U377" i="14"/>
  <c r="T377" i="14"/>
  <c r="S377" i="14"/>
  <c r="R377" i="14"/>
  <c r="Q377" i="14"/>
  <c r="P377" i="14"/>
  <c r="O377" i="14"/>
  <c r="N377" i="14"/>
  <c r="M377" i="14"/>
  <c r="L377" i="14"/>
  <c r="K377" i="14"/>
  <c r="J377" i="14"/>
  <c r="I377" i="14"/>
  <c r="H377" i="14"/>
  <c r="G377" i="14"/>
  <c r="F377" i="14"/>
  <c r="E377" i="14"/>
  <c r="AP376" i="14"/>
  <c r="AO376" i="14"/>
  <c r="AN376" i="14"/>
  <c r="AM376" i="14"/>
  <c r="AL376" i="14"/>
  <c r="AK376" i="14"/>
  <c r="AJ376" i="14"/>
  <c r="AI376" i="14"/>
  <c r="AH376" i="14"/>
  <c r="AG376" i="14"/>
  <c r="AF376" i="14"/>
  <c r="AE376" i="14"/>
  <c r="AD376" i="14"/>
  <c r="AC376" i="14"/>
  <c r="AB376" i="14"/>
  <c r="AA376" i="14"/>
  <c r="Z376" i="14"/>
  <c r="Y376" i="14"/>
  <c r="X376" i="14"/>
  <c r="W376" i="14"/>
  <c r="V376" i="14"/>
  <c r="U376" i="14"/>
  <c r="T376" i="14"/>
  <c r="S376" i="14"/>
  <c r="R376" i="14"/>
  <c r="Q376" i="14"/>
  <c r="P376" i="14"/>
  <c r="O376" i="14"/>
  <c r="N376" i="14"/>
  <c r="M376" i="14"/>
  <c r="L376" i="14"/>
  <c r="K376" i="14"/>
  <c r="J376" i="14"/>
  <c r="I376" i="14"/>
  <c r="H376" i="14"/>
  <c r="G376" i="14"/>
  <c r="F376" i="14"/>
  <c r="E376" i="14"/>
  <c r="AP375" i="14"/>
  <c r="AO375" i="14"/>
  <c r="AN375" i="14"/>
  <c r="AM375" i="14"/>
  <c r="AL375" i="14"/>
  <c r="AK375" i="14"/>
  <c r="AJ375" i="14"/>
  <c r="AI375" i="14"/>
  <c r="AH375" i="14"/>
  <c r="AG375" i="14"/>
  <c r="AF375" i="14"/>
  <c r="AE375" i="14"/>
  <c r="AD375" i="14"/>
  <c r="AC375" i="14"/>
  <c r="AB375" i="14"/>
  <c r="AA375" i="14"/>
  <c r="Z375" i="14"/>
  <c r="Y375" i="14"/>
  <c r="X375" i="14"/>
  <c r="W375" i="14"/>
  <c r="V375" i="14"/>
  <c r="U375" i="14"/>
  <c r="T375" i="14"/>
  <c r="S375" i="14"/>
  <c r="R375" i="14"/>
  <c r="Q375" i="14"/>
  <c r="P375" i="14"/>
  <c r="O375" i="14"/>
  <c r="N375" i="14"/>
  <c r="M375" i="14"/>
  <c r="L375" i="14"/>
  <c r="K375" i="14"/>
  <c r="J375" i="14"/>
  <c r="I375" i="14"/>
  <c r="H375" i="14"/>
  <c r="G375" i="14"/>
  <c r="F375" i="14"/>
  <c r="E375" i="14"/>
  <c r="AP374" i="14"/>
  <c r="AO374" i="14"/>
  <c r="AN374" i="14"/>
  <c r="AM374" i="14"/>
  <c r="AL374" i="14"/>
  <c r="AK374" i="14"/>
  <c r="AJ374" i="14"/>
  <c r="AI374" i="14"/>
  <c r="AH374" i="14"/>
  <c r="AG374" i="14"/>
  <c r="AF374" i="14"/>
  <c r="AE374" i="14"/>
  <c r="AD374" i="14"/>
  <c r="AC374" i="14"/>
  <c r="AB374" i="14"/>
  <c r="AA374" i="14"/>
  <c r="Z374" i="14"/>
  <c r="Y374" i="14"/>
  <c r="X374" i="14"/>
  <c r="W374" i="14"/>
  <c r="V374" i="14"/>
  <c r="U374" i="14"/>
  <c r="T374" i="14"/>
  <c r="S374" i="14"/>
  <c r="R374" i="14"/>
  <c r="Q374" i="14"/>
  <c r="P374" i="14"/>
  <c r="O374" i="14"/>
  <c r="N374" i="14"/>
  <c r="M374" i="14"/>
  <c r="L374" i="14"/>
  <c r="K374" i="14"/>
  <c r="J374" i="14"/>
  <c r="I374" i="14"/>
  <c r="H374" i="14"/>
  <c r="G374" i="14"/>
  <c r="F374" i="14"/>
  <c r="E374" i="14"/>
  <c r="AP373" i="14"/>
  <c r="AO373" i="14"/>
  <c r="AN373" i="14"/>
  <c r="AM373" i="14"/>
  <c r="AL373" i="14"/>
  <c r="AK373" i="14"/>
  <c r="AJ373" i="14"/>
  <c r="AI373" i="14"/>
  <c r="AH373" i="14"/>
  <c r="AG373" i="14"/>
  <c r="AF373" i="14"/>
  <c r="AE373" i="14"/>
  <c r="AD373" i="14"/>
  <c r="AC373" i="14"/>
  <c r="AB373" i="14"/>
  <c r="AA373" i="14"/>
  <c r="Z373" i="14"/>
  <c r="Y373" i="14"/>
  <c r="X373" i="14"/>
  <c r="W373" i="14"/>
  <c r="V373" i="14"/>
  <c r="U373" i="14"/>
  <c r="T373" i="14"/>
  <c r="S373" i="14"/>
  <c r="R373" i="14"/>
  <c r="Q373" i="14"/>
  <c r="P373" i="14"/>
  <c r="O373" i="14"/>
  <c r="N373" i="14"/>
  <c r="M373" i="14"/>
  <c r="L373" i="14"/>
  <c r="K373" i="14"/>
  <c r="J373" i="14"/>
  <c r="I373" i="14"/>
  <c r="H373" i="14"/>
  <c r="G373" i="14"/>
  <c r="F373" i="14"/>
  <c r="E373" i="14"/>
  <c r="AP372" i="14"/>
  <c r="AO372" i="14"/>
  <c r="AN372" i="14"/>
  <c r="AM372" i="14"/>
  <c r="AL372" i="14"/>
  <c r="AK372" i="14"/>
  <c r="AJ372" i="14"/>
  <c r="AI372" i="14"/>
  <c r="AH372" i="14"/>
  <c r="AG372" i="14"/>
  <c r="AF372" i="14"/>
  <c r="AE372" i="14"/>
  <c r="AD372" i="14"/>
  <c r="AC372" i="14"/>
  <c r="AB372" i="14"/>
  <c r="AA372" i="14"/>
  <c r="Z372" i="14"/>
  <c r="Y372" i="14"/>
  <c r="X372" i="14"/>
  <c r="W372" i="14"/>
  <c r="V372" i="14"/>
  <c r="U372" i="14"/>
  <c r="T372" i="14"/>
  <c r="S372" i="14"/>
  <c r="R372" i="14"/>
  <c r="Q372" i="14"/>
  <c r="P372" i="14"/>
  <c r="O372" i="14"/>
  <c r="N372" i="14"/>
  <c r="M372" i="14"/>
  <c r="L372" i="14"/>
  <c r="K372" i="14"/>
  <c r="J372" i="14"/>
  <c r="I372" i="14"/>
  <c r="H372" i="14"/>
  <c r="G372" i="14"/>
  <c r="F372" i="14"/>
  <c r="E372" i="14"/>
  <c r="AP371" i="14"/>
  <c r="AO371" i="14"/>
  <c r="AN371" i="14"/>
  <c r="AM371" i="14"/>
  <c r="AL371" i="14"/>
  <c r="AK371" i="14"/>
  <c r="AJ371" i="14"/>
  <c r="AI371" i="14"/>
  <c r="AH371" i="14"/>
  <c r="AG371" i="14"/>
  <c r="AF371" i="14"/>
  <c r="AE371" i="14"/>
  <c r="AD371" i="14"/>
  <c r="AC371" i="14"/>
  <c r="AB371" i="14"/>
  <c r="AA371" i="14"/>
  <c r="Z371" i="14"/>
  <c r="Y371" i="14"/>
  <c r="X371" i="14"/>
  <c r="W371" i="14"/>
  <c r="V371" i="14"/>
  <c r="U371" i="14"/>
  <c r="T371" i="14"/>
  <c r="S371" i="14"/>
  <c r="R371" i="14"/>
  <c r="Q371" i="14"/>
  <c r="P371" i="14"/>
  <c r="O371" i="14"/>
  <c r="N371" i="14"/>
  <c r="M371" i="14"/>
  <c r="L371" i="14"/>
  <c r="K371" i="14"/>
  <c r="J371" i="14"/>
  <c r="I371" i="14"/>
  <c r="H371" i="14"/>
  <c r="G371" i="14"/>
  <c r="F371" i="14"/>
  <c r="E371" i="14"/>
  <c r="AP370" i="14"/>
  <c r="AO370" i="14"/>
  <c r="AN370" i="14"/>
  <c r="AM370" i="14"/>
  <c r="AL370" i="14"/>
  <c r="AK370" i="14"/>
  <c r="AJ370" i="14"/>
  <c r="AI370" i="14"/>
  <c r="AH370" i="14"/>
  <c r="AG370" i="14"/>
  <c r="AF370" i="14"/>
  <c r="AE370" i="14"/>
  <c r="AD370" i="14"/>
  <c r="AC370" i="14"/>
  <c r="AB370" i="14"/>
  <c r="AA370" i="14"/>
  <c r="Z370" i="14"/>
  <c r="Y370" i="14"/>
  <c r="X370" i="14"/>
  <c r="W370" i="14"/>
  <c r="V370" i="14"/>
  <c r="U370" i="14"/>
  <c r="T370" i="14"/>
  <c r="S370" i="14"/>
  <c r="R370" i="14"/>
  <c r="Q370" i="14"/>
  <c r="P370" i="14"/>
  <c r="O370" i="14"/>
  <c r="N370" i="14"/>
  <c r="M370" i="14"/>
  <c r="L370" i="14"/>
  <c r="K370" i="14"/>
  <c r="J370" i="14"/>
  <c r="I370" i="14"/>
  <c r="H370" i="14"/>
  <c r="G370" i="14"/>
  <c r="F370" i="14"/>
  <c r="E370" i="14"/>
  <c r="AP369" i="14"/>
  <c r="AO369" i="14"/>
  <c r="AN369" i="14"/>
  <c r="AM369" i="14"/>
  <c r="AL369" i="14"/>
  <c r="AK369" i="14"/>
  <c r="AJ369" i="14"/>
  <c r="AI369" i="14"/>
  <c r="AH369" i="14"/>
  <c r="AG369" i="14"/>
  <c r="AF369" i="14"/>
  <c r="AE369" i="14"/>
  <c r="AD369" i="14"/>
  <c r="AC369" i="14"/>
  <c r="AB369" i="14"/>
  <c r="AA369" i="14"/>
  <c r="Z369" i="14"/>
  <c r="Y369" i="14"/>
  <c r="X369" i="14"/>
  <c r="W369" i="14"/>
  <c r="V369" i="14"/>
  <c r="U369" i="14"/>
  <c r="T369" i="14"/>
  <c r="S369" i="14"/>
  <c r="R369" i="14"/>
  <c r="Q369" i="14"/>
  <c r="P369" i="14"/>
  <c r="O369" i="14"/>
  <c r="N369" i="14"/>
  <c r="M369" i="14"/>
  <c r="L369" i="14"/>
  <c r="K369" i="14"/>
  <c r="J369" i="14"/>
  <c r="I369" i="14"/>
  <c r="H369" i="14"/>
  <c r="G369" i="14"/>
  <c r="F369" i="14"/>
  <c r="E369" i="14"/>
  <c r="AP368" i="14"/>
  <c r="AO368" i="14"/>
  <c r="AN368" i="14"/>
  <c r="AM368" i="14"/>
  <c r="AL368" i="14"/>
  <c r="AK368" i="14"/>
  <c r="AJ368" i="14"/>
  <c r="AI368" i="14"/>
  <c r="AH368" i="14"/>
  <c r="AG368" i="14"/>
  <c r="AF368" i="14"/>
  <c r="AE368" i="14"/>
  <c r="AD368" i="14"/>
  <c r="AC368" i="14"/>
  <c r="AB368" i="14"/>
  <c r="AA368" i="14"/>
  <c r="Z368" i="14"/>
  <c r="Y368" i="14"/>
  <c r="X368" i="14"/>
  <c r="W368" i="14"/>
  <c r="V368" i="14"/>
  <c r="U368" i="14"/>
  <c r="T368" i="14"/>
  <c r="S368" i="14"/>
  <c r="R368" i="14"/>
  <c r="Q368" i="14"/>
  <c r="P368" i="14"/>
  <c r="O368" i="14"/>
  <c r="N368" i="14"/>
  <c r="M368" i="14"/>
  <c r="L368" i="14"/>
  <c r="K368" i="14"/>
  <c r="J368" i="14"/>
  <c r="I368" i="14"/>
  <c r="H368" i="14"/>
  <c r="G368" i="14"/>
  <c r="F368" i="14"/>
  <c r="E368" i="14"/>
  <c r="AP367" i="14"/>
  <c r="AO367" i="14"/>
  <c r="AN367" i="14"/>
  <c r="AM367" i="14"/>
  <c r="AL367" i="14"/>
  <c r="AK367" i="14"/>
  <c r="AJ367" i="14"/>
  <c r="AI367" i="14"/>
  <c r="AH367" i="14"/>
  <c r="AG367" i="14"/>
  <c r="AF367" i="14"/>
  <c r="AE367" i="14"/>
  <c r="AD367" i="14"/>
  <c r="AC367" i="14"/>
  <c r="AB367" i="14"/>
  <c r="AA367" i="14"/>
  <c r="Z367" i="14"/>
  <c r="Y367" i="14"/>
  <c r="X367" i="14"/>
  <c r="W367" i="14"/>
  <c r="V367" i="14"/>
  <c r="U367" i="14"/>
  <c r="T367" i="14"/>
  <c r="S367" i="14"/>
  <c r="R367" i="14"/>
  <c r="Q367" i="14"/>
  <c r="P367" i="14"/>
  <c r="O367" i="14"/>
  <c r="N367" i="14"/>
  <c r="M367" i="14"/>
  <c r="L367" i="14"/>
  <c r="K367" i="14"/>
  <c r="J367" i="14"/>
  <c r="I367" i="14"/>
  <c r="H367" i="14"/>
  <c r="G367" i="14"/>
  <c r="F367" i="14"/>
  <c r="E367" i="14"/>
  <c r="AP366" i="14"/>
  <c r="AO366" i="14"/>
  <c r="AN366" i="14"/>
  <c r="AM366" i="14"/>
  <c r="AL366" i="14"/>
  <c r="AK366" i="14"/>
  <c r="AJ366" i="14"/>
  <c r="AI366" i="14"/>
  <c r="AH366" i="14"/>
  <c r="AG366" i="14"/>
  <c r="AF366" i="14"/>
  <c r="AE366" i="14"/>
  <c r="AD366" i="14"/>
  <c r="AC366" i="14"/>
  <c r="AB366" i="14"/>
  <c r="AA366" i="14"/>
  <c r="Z366" i="14"/>
  <c r="Y366" i="14"/>
  <c r="X366" i="14"/>
  <c r="W366" i="14"/>
  <c r="V366" i="14"/>
  <c r="U366" i="14"/>
  <c r="T366" i="14"/>
  <c r="S366" i="14"/>
  <c r="R366" i="14"/>
  <c r="Q366" i="14"/>
  <c r="P366" i="14"/>
  <c r="O366" i="14"/>
  <c r="N366" i="14"/>
  <c r="M366" i="14"/>
  <c r="L366" i="14"/>
  <c r="K366" i="14"/>
  <c r="J366" i="14"/>
  <c r="I366" i="14"/>
  <c r="H366" i="14"/>
  <c r="G366" i="14"/>
  <c r="F366" i="14"/>
  <c r="E366" i="14"/>
  <c r="AP365" i="14"/>
  <c r="AO365" i="14"/>
  <c r="AN365" i="14"/>
  <c r="AM365" i="14"/>
  <c r="AL365" i="14"/>
  <c r="AK365" i="14"/>
  <c r="AJ365" i="14"/>
  <c r="AI365" i="14"/>
  <c r="AH365" i="14"/>
  <c r="AG365" i="14"/>
  <c r="AF365" i="14"/>
  <c r="AE365" i="14"/>
  <c r="AD365" i="14"/>
  <c r="AC365" i="14"/>
  <c r="AB365" i="14"/>
  <c r="AA365" i="14"/>
  <c r="Z365" i="14"/>
  <c r="Y365" i="14"/>
  <c r="X365" i="14"/>
  <c r="W365" i="14"/>
  <c r="V365" i="14"/>
  <c r="U365" i="14"/>
  <c r="T365" i="14"/>
  <c r="S365" i="14"/>
  <c r="R365" i="14"/>
  <c r="Q365" i="14"/>
  <c r="P365" i="14"/>
  <c r="O365" i="14"/>
  <c r="N365" i="14"/>
  <c r="M365" i="14"/>
  <c r="L365" i="14"/>
  <c r="K365" i="14"/>
  <c r="J365" i="14"/>
  <c r="I365" i="14"/>
  <c r="H365" i="14"/>
  <c r="G365" i="14"/>
  <c r="F365" i="14"/>
  <c r="E365" i="14"/>
  <c r="AP364" i="14"/>
  <c r="AO364" i="14"/>
  <c r="AN364" i="14"/>
  <c r="AM364" i="14"/>
  <c r="AL364" i="14"/>
  <c r="AK364" i="14"/>
  <c r="AJ364" i="14"/>
  <c r="AI364" i="14"/>
  <c r="AH364" i="14"/>
  <c r="AG364" i="14"/>
  <c r="AF364" i="14"/>
  <c r="AE364" i="14"/>
  <c r="AD364" i="14"/>
  <c r="AC364" i="14"/>
  <c r="AB364" i="14"/>
  <c r="AA364" i="14"/>
  <c r="Z364" i="14"/>
  <c r="Y364" i="14"/>
  <c r="X364" i="14"/>
  <c r="W364" i="14"/>
  <c r="V364" i="14"/>
  <c r="U364" i="14"/>
  <c r="T364" i="14"/>
  <c r="S364" i="14"/>
  <c r="R364" i="14"/>
  <c r="Q364" i="14"/>
  <c r="P364" i="14"/>
  <c r="O364" i="14"/>
  <c r="N364" i="14"/>
  <c r="M364" i="14"/>
  <c r="L364" i="14"/>
  <c r="K364" i="14"/>
  <c r="J364" i="14"/>
  <c r="I364" i="14"/>
  <c r="H364" i="14"/>
  <c r="G364" i="14"/>
  <c r="F364" i="14"/>
  <c r="E364" i="14"/>
  <c r="AP363" i="14"/>
  <c r="AO363" i="14"/>
  <c r="AN363" i="14"/>
  <c r="AM363" i="14"/>
  <c r="AL363" i="14"/>
  <c r="AK363" i="14"/>
  <c r="AJ363" i="14"/>
  <c r="AI363" i="14"/>
  <c r="AH363" i="14"/>
  <c r="AG363" i="14"/>
  <c r="AF363" i="14"/>
  <c r="AE363" i="14"/>
  <c r="AD363" i="14"/>
  <c r="AC363" i="14"/>
  <c r="AB363" i="14"/>
  <c r="AA363" i="14"/>
  <c r="Z363" i="14"/>
  <c r="Y363" i="14"/>
  <c r="X363" i="14"/>
  <c r="W363" i="14"/>
  <c r="V363" i="14"/>
  <c r="U363" i="14"/>
  <c r="T363" i="14"/>
  <c r="S363" i="14"/>
  <c r="R363" i="14"/>
  <c r="Q363" i="14"/>
  <c r="P363" i="14"/>
  <c r="O363" i="14"/>
  <c r="N363" i="14"/>
  <c r="M363" i="14"/>
  <c r="L363" i="14"/>
  <c r="K363" i="14"/>
  <c r="J363" i="14"/>
  <c r="I363" i="14"/>
  <c r="H363" i="14"/>
  <c r="G363" i="14"/>
  <c r="F363" i="14"/>
  <c r="E363" i="14"/>
  <c r="AP362" i="14"/>
  <c r="AO362" i="14"/>
  <c r="AN362" i="14"/>
  <c r="AM362" i="14"/>
  <c r="AL362" i="14"/>
  <c r="AK362" i="14"/>
  <c r="AJ362" i="14"/>
  <c r="AI362" i="14"/>
  <c r="AH362" i="14"/>
  <c r="AG362" i="14"/>
  <c r="AF362" i="14"/>
  <c r="AE362" i="14"/>
  <c r="AD362" i="14"/>
  <c r="AC362" i="14"/>
  <c r="AB362" i="14"/>
  <c r="AA362" i="14"/>
  <c r="Z362" i="14"/>
  <c r="Y362" i="14"/>
  <c r="X362" i="14"/>
  <c r="W362" i="14"/>
  <c r="V362" i="14"/>
  <c r="U362" i="14"/>
  <c r="T362" i="14"/>
  <c r="S362" i="14"/>
  <c r="R362" i="14"/>
  <c r="Q362" i="14"/>
  <c r="P362" i="14"/>
  <c r="O362" i="14"/>
  <c r="N362" i="14"/>
  <c r="M362" i="14"/>
  <c r="L362" i="14"/>
  <c r="K362" i="14"/>
  <c r="J362" i="14"/>
  <c r="I362" i="14"/>
  <c r="H362" i="14"/>
  <c r="G362" i="14"/>
  <c r="F362" i="14"/>
  <c r="E362" i="14"/>
  <c r="AP361" i="14"/>
  <c r="AO361" i="14"/>
  <c r="AN361" i="14"/>
  <c r="AM361" i="14"/>
  <c r="AL361" i="14"/>
  <c r="AK361" i="14"/>
  <c r="AJ361" i="14"/>
  <c r="AI361" i="14"/>
  <c r="AH361" i="14"/>
  <c r="AG361" i="14"/>
  <c r="AF361" i="14"/>
  <c r="AE361" i="14"/>
  <c r="AD361" i="14"/>
  <c r="AC361" i="14"/>
  <c r="AB361" i="14"/>
  <c r="AA361" i="14"/>
  <c r="Z361" i="14"/>
  <c r="Y361" i="14"/>
  <c r="X361" i="14"/>
  <c r="W361" i="14"/>
  <c r="V361" i="14"/>
  <c r="U361" i="14"/>
  <c r="T361" i="14"/>
  <c r="S361" i="14"/>
  <c r="R361" i="14"/>
  <c r="Q361" i="14"/>
  <c r="P361" i="14"/>
  <c r="O361" i="14"/>
  <c r="N361" i="14"/>
  <c r="M361" i="14"/>
  <c r="L361" i="14"/>
  <c r="K361" i="14"/>
  <c r="J361" i="14"/>
  <c r="I361" i="14"/>
  <c r="H361" i="14"/>
  <c r="G361" i="14"/>
  <c r="F361" i="14"/>
  <c r="E361" i="14"/>
  <c r="AP360" i="14"/>
  <c r="AO360" i="14"/>
  <c r="AN360" i="14"/>
  <c r="AM360" i="14"/>
  <c r="AL360" i="14"/>
  <c r="AK360" i="14"/>
  <c r="AJ360" i="14"/>
  <c r="AI360" i="14"/>
  <c r="AH360" i="14"/>
  <c r="AG360" i="14"/>
  <c r="AF360" i="14"/>
  <c r="AE360" i="14"/>
  <c r="AD360" i="14"/>
  <c r="AC360" i="14"/>
  <c r="AB360" i="14"/>
  <c r="AA360" i="14"/>
  <c r="Z360" i="14"/>
  <c r="Y360" i="14"/>
  <c r="X360" i="14"/>
  <c r="W360" i="14"/>
  <c r="V360" i="14"/>
  <c r="U360" i="14"/>
  <c r="T360" i="14"/>
  <c r="S360" i="14"/>
  <c r="R360" i="14"/>
  <c r="Q360" i="14"/>
  <c r="P360" i="14"/>
  <c r="O360" i="14"/>
  <c r="N360" i="14"/>
  <c r="M360" i="14"/>
  <c r="L360" i="14"/>
  <c r="K360" i="14"/>
  <c r="J360" i="14"/>
  <c r="I360" i="14"/>
  <c r="H360" i="14"/>
  <c r="G360" i="14"/>
  <c r="F360" i="14"/>
  <c r="E360" i="14"/>
  <c r="AP359" i="14"/>
  <c r="AO359" i="14"/>
  <c r="AN359" i="14"/>
  <c r="AM359" i="14"/>
  <c r="AL359" i="14"/>
  <c r="AK359" i="14"/>
  <c r="AJ359" i="14"/>
  <c r="AI359" i="14"/>
  <c r="AH359" i="14"/>
  <c r="AG359" i="14"/>
  <c r="AF359" i="14"/>
  <c r="AE359" i="14"/>
  <c r="AD359" i="14"/>
  <c r="AC359" i="14"/>
  <c r="AB359" i="14"/>
  <c r="AA359" i="14"/>
  <c r="Z359" i="14"/>
  <c r="Y359" i="14"/>
  <c r="X359" i="14"/>
  <c r="W359" i="14"/>
  <c r="V359" i="14"/>
  <c r="U359" i="14"/>
  <c r="T359" i="14"/>
  <c r="S359" i="14"/>
  <c r="R359" i="14"/>
  <c r="Q359" i="14"/>
  <c r="P359" i="14"/>
  <c r="O359" i="14"/>
  <c r="N359" i="14"/>
  <c r="M359" i="14"/>
  <c r="L359" i="14"/>
  <c r="K359" i="14"/>
  <c r="J359" i="14"/>
  <c r="I359" i="14"/>
  <c r="H359" i="14"/>
  <c r="G359" i="14"/>
  <c r="F359" i="14"/>
  <c r="E359" i="14"/>
  <c r="AP358" i="14"/>
  <c r="AQ494" i="15" s="1"/>
  <c r="AO358" i="14"/>
  <c r="AP494" i="15" s="1"/>
  <c r="AN358" i="14"/>
  <c r="AO494" i="15" s="1"/>
  <c r="AM358" i="14"/>
  <c r="AN494" i="15" s="1"/>
  <c r="AL358" i="14"/>
  <c r="AM494" i="15" s="1"/>
  <c r="AK358" i="14"/>
  <c r="AL494" i="15" s="1"/>
  <c r="AJ358" i="14"/>
  <c r="AK494" i="15" s="1"/>
  <c r="AI358" i="14"/>
  <c r="AJ494" i="15" s="1"/>
  <c r="AH358" i="14"/>
  <c r="AI494" i="15" s="1"/>
  <c r="AG358" i="14"/>
  <c r="AH494" i="15" s="1"/>
  <c r="AF358" i="14"/>
  <c r="AG494" i="15" s="1"/>
  <c r="AE358" i="14"/>
  <c r="AF494" i="15" s="1"/>
  <c r="AD358" i="14"/>
  <c r="AE494" i="15" s="1"/>
  <c r="AC358" i="14"/>
  <c r="AD494" i="15" s="1"/>
  <c r="AB358" i="14"/>
  <c r="AC494" i="15" s="1"/>
  <c r="AA358" i="14"/>
  <c r="AB494" i="15" s="1"/>
  <c r="Z358" i="14"/>
  <c r="AA494" i="15" s="1"/>
  <c r="Y358" i="14"/>
  <c r="Z494" i="15" s="1"/>
  <c r="X358" i="14"/>
  <c r="Y494" i="15" s="1"/>
  <c r="W358" i="14"/>
  <c r="X494" i="15" s="1"/>
  <c r="V358" i="14"/>
  <c r="U358" i="14"/>
  <c r="T358" i="14"/>
  <c r="S358" i="14"/>
  <c r="R358" i="14"/>
  <c r="Q358" i="14"/>
  <c r="P358" i="14"/>
  <c r="O358" i="14"/>
  <c r="N358" i="14"/>
  <c r="M358" i="14"/>
  <c r="L358" i="14"/>
  <c r="K358" i="14"/>
  <c r="J358" i="14"/>
  <c r="I358" i="14"/>
  <c r="H358" i="14"/>
  <c r="I494" i="15" s="1"/>
  <c r="G358" i="14"/>
  <c r="H494" i="15" s="1"/>
  <c r="F358" i="14"/>
  <c r="G494" i="15" s="1"/>
  <c r="E358" i="14"/>
  <c r="F494" i="15" s="1"/>
  <c r="AP357" i="14"/>
  <c r="AQ473" i="15" s="1"/>
  <c r="AO357" i="14"/>
  <c r="AP473" i="15" s="1"/>
  <c r="AN357" i="14"/>
  <c r="AO473" i="15" s="1"/>
  <c r="AM357" i="14"/>
  <c r="AN473" i="15" s="1"/>
  <c r="AL357" i="14"/>
  <c r="AM473" i="15" s="1"/>
  <c r="AK357" i="14"/>
  <c r="AL473" i="15" s="1"/>
  <c r="AJ357" i="14"/>
  <c r="AK473" i="15" s="1"/>
  <c r="AI357" i="14"/>
  <c r="AJ473" i="15" s="1"/>
  <c r="AH357" i="14"/>
  <c r="AI473" i="15" s="1"/>
  <c r="AG357" i="14"/>
  <c r="AH473" i="15" s="1"/>
  <c r="AF357" i="14"/>
  <c r="AG473" i="15" s="1"/>
  <c r="AE357" i="14"/>
  <c r="AF473" i="15" s="1"/>
  <c r="AD357" i="14"/>
  <c r="AE473" i="15" s="1"/>
  <c r="AC357" i="14"/>
  <c r="AD473" i="15" s="1"/>
  <c r="AB357" i="14"/>
  <c r="AC473" i="15" s="1"/>
  <c r="AA357" i="14"/>
  <c r="AB473" i="15" s="1"/>
  <c r="Z357" i="14"/>
  <c r="AA473" i="15" s="1"/>
  <c r="Y357" i="14"/>
  <c r="Z473" i="15" s="1"/>
  <c r="X357" i="14"/>
  <c r="Y473" i="15" s="1"/>
  <c r="W357" i="14"/>
  <c r="X473" i="15" s="1"/>
  <c r="V357" i="14"/>
  <c r="U357" i="14"/>
  <c r="T357" i="14"/>
  <c r="S357" i="14"/>
  <c r="R357" i="14"/>
  <c r="Q357" i="14"/>
  <c r="P357" i="14"/>
  <c r="O357" i="14"/>
  <c r="N357" i="14"/>
  <c r="M357" i="14"/>
  <c r="L357" i="14"/>
  <c r="K357" i="14"/>
  <c r="J357" i="14"/>
  <c r="I357" i="14"/>
  <c r="H357" i="14"/>
  <c r="I473" i="15" s="1"/>
  <c r="G357" i="14"/>
  <c r="H473" i="15" s="1"/>
  <c r="F357" i="14"/>
  <c r="G473" i="15" s="1"/>
  <c r="E357" i="14"/>
  <c r="F473" i="15" s="1"/>
  <c r="AP356" i="14"/>
  <c r="AQ452" i="15" s="1"/>
  <c r="AO356" i="14"/>
  <c r="AP452" i="15" s="1"/>
  <c r="AN356" i="14"/>
  <c r="AO452" i="15" s="1"/>
  <c r="AM356" i="14"/>
  <c r="AN452" i="15" s="1"/>
  <c r="AL356" i="14"/>
  <c r="AM452" i="15" s="1"/>
  <c r="AK356" i="14"/>
  <c r="AL452" i="15" s="1"/>
  <c r="AJ356" i="14"/>
  <c r="AK452" i="15" s="1"/>
  <c r="AI356" i="14"/>
  <c r="AJ452" i="15" s="1"/>
  <c r="AH356" i="14"/>
  <c r="AI452" i="15" s="1"/>
  <c r="AG356" i="14"/>
  <c r="AH452" i="15" s="1"/>
  <c r="AF356" i="14"/>
  <c r="AG452" i="15" s="1"/>
  <c r="AE356" i="14"/>
  <c r="AF452" i="15" s="1"/>
  <c r="AD356" i="14"/>
  <c r="AE452" i="15" s="1"/>
  <c r="AC356" i="14"/>
  <c r="AD452" i="15" s="1"/>
  <c r="AB356" i="14"/>
  <c r="AC452" i="15" s="1"/>
  <c r="AA356" i="14"/>
  <c r="AB452" i="15" s="1"/>
  <c r="Z356" i="14"/>
  <c r="AA452" i="15" s="1"/>
  <c r="Y356" i="14"/>
  <c r="Z452" i="15" s="1"/>
  <c r="X356" i="14"/>
  <c r="Y452" i="15" s="1"/>
  <c r="W356" i="14"/>
  <c r="X452" i="15" s="1"/>
  <c r="V356" i="14"/>
  <c r="U356" i="14"/>
  <c r="T356" i="14"/>
  <c r="S356" i="14"/>
  <c r="R356" i="14"/>
  <c r="Q356" i="14"/>
  <c r="P356" i="14"/>
  <c r="O356" i="14"/>
  <c r="N356" i="14"/>
  <c r="M356" i="14"/>
  <c r="L356" i="14"/>
  <c r="K356" i="14"/>
  <c r="J356" i="14"/>
  <c r="I356" i="14"/>
  <c r="H356" i="14"/>
  <c r="I452" i="15" s="1"/>
  <c r="G356" i="14"/>
  <c r="H452" i="15" s="1"/>
  <c r="F356" i="14"/>
  <c r="G452" i="15" s="1"/>
  <c r="E356" i="14"/>
  <c r="F452" i="15" s="1"/>
  <c r="AP355" i="14"/>
  <c r="AQ431" i="15" s="1"/>
  <c r="AO355" i="14"/>
  <c r="AP431" i="15" s="1"/>
  <c r="AN355" i="14"/>
  <c r="AO431" i="15" s="1"/>
  <c r="AM355" i="14"/>
  <c r="AN431" i="15" s="1"/>
  <c r="AL355" i="14"/>
  <c r="AM431" i="15" s="1"/>
  <c r="AK355" i="14"/>
  <c r="AL431" i="15" s="1"/>
  <c r="AJ355" i="14"/>
  <c r="AK431" i="15" s="1"/>
  <c r="AI355" i="14"/>
  <c r="AJ431" i="15" s="1"/>
  <c r="AH355" i="14"/>
  <c r="AI431" i="15" s="1"/>
  <c r="AG355" i="14"/>
  <c r="AH431" i="15" s="1"/>
  <c r="AF355" i="14"/>
  <c r="AG431" i="15" s="1"/>
  <c r="AE355" i="14"/>
  <c r="AF431" i="15" s="1"/>
  <c r="AD355" i="14"/>
  <c r="AE431" i="15" s="1"/>
  <c r="AC355" i="14"/>
  <c r="AD431" i="15" s="1"/>
  <c r="AB355" i="14"/>
  <c r="AC431" i="15" s="1"/>
  <c r="AA355" i="14"/>
  <c r="AB431" i="15" s="1"/>
  <c r="Z355" i="14"/>
  <c r="AA431" i="15" s="1"/>
  <c r="Y355" i="14"/>
  <c r="Z431" i="15" s="1"/>
  <c r="X355" i="14"/>
  <c r="Y431" i="15" s="1"/>
  <c r="W355" i="14"/>
  <c r="X431" i="15" s="1"/>
  <c r="V355" i="14"/>
  <c r="U355" i="14"/>
  <c r="T355" i="14"/>
  <c r="S355" i="14"/>
  <c r="R355" i="14"/>
  <c r="Q355" i="14"/>
  <c r="P355" i="14"/>
  <c r="O355" i="14"/>
  <c r="N355" i="14"/>
  <c r="M355" i="14"/>
  <c r="L355" i="14"/>
  <c r="K355" i="14"/>
  <c r="J355" i="14"/>
  <c r="I355" i="14"/>
  <c r="H355" i="14"/>
  <c r="I431" i="15" s="1"/>
  <c r="G355" i="14"/>
  <c r="H431" i="15" s="1"/>
  <c r="F355" i="14"/>
  <c r="G431" i="15" s="1"/>
  <c r="E355" i="14"/>
  <c r="F431" i="15" s="1"/>
  <c r="AP354" i="14"/>
  <c r="AQ410" i="15" s="1"/>
  <c r="AO354" i="14"/>
  <c r="AP410" i="15" s="1"/>
  <c r="AN354" i="14"/>
  <c r="AO410" i="15" s="1"/>
  <c r="AM354" i="14"/>
  <c r="AN410" i="15" s="1"/>
  <c r="AL354" i="14"/>
  <c r="AM410" i="15" s="1"/>
  <c r="AK354" i="14"/>
  <c r="AL410" i="15" s="1"/>
  <c r="AJ354" i="14"/>
  <c r="AK410" i="15" s="1"/>
  <c r="AI354" i="14"/>
  <c r="AJ410" i="15" s="1"/>
  <c r="AH354" i="14"/>
  <c r="AI410" i="15" s="1"/>
  <c r="AG354" i="14"/>
  <c r="AH410" i="15" s="1"/>
  <c r="AF354" i="14"/>
  <c r="AG410" i="15" s="1"/>
  <c r="AE354" i="14"/>
  <c r="AF410" i="15" s="1"/>
  <c r="AD354" i="14"/>
  <c r="AE410" i="15" s="1"/>
  <c r="AC354" i="14"/>
  <c r="AD410" i="15" s="1"/>
  <c r="AB354" i="14"/>
  <c r="AC410" i="15" s="1"/>
  <c r="AA354" i="14"/>
  <c r="AB410" i="15" s="1"/>
  <c r="Z354" i="14"/>
  <c r="AA410" i="15" s="1"/>
  <c r="Y354" i="14"/>
  <c r="Z410" i="15" s="1"/>
  <c r="X354" i="14"/>
  <c r="Y410" i="15" s="1"/>
  <c r="W354" i="14"/>
  <c r="X410" i="15" s="1"/>
  <c r="V354" i="14"/>
  <c r="U354" i="14"/>
  <c r="T354" i="14"/>
  <c r="S354" i="14"/>
  <c r="R354" i="14"/>
  <c r="Q354" i="14"/>
  <c r="P354" i="14"/>
  <c r="O354" i="14"/>
  <c r="N354" i="14"/>
  <c r="M354" i="14"/>
  <c r="L354" i="14"/>
  <c r="K354" i="14"/>
  <c r="J354" i="14"/>
  <c r="I354" i="14"/>
  <c r="H354" i="14"/>
  <c r="I410" i="15" s="1"/>
  <c r="G354" i="14"/>
  <c r="H410" i="15" s="1"/>
  <c r="F354" i="14"/>
  <c r="G410" i="15" s="1"/>
  <c r="E354" i="14"/>
  <c r="F410" i="15" s="1"/>
  <c r="AP353" i="14"/>
  <c r="AQ389" i="15" s="1"/>
  <c r="AO353" i="14"/>
  <c r="AP389" i="15" s="1"/>
  <c r="AN353" i="14"/>
  <c r="AO389" i="15" s="1"/>
  <c r="AM353" i="14"/>
  <c r="AN389" i="15" s="1"/>
  <c r="AL353" i="14"/>
  <c r="AM389" i="15" s="1"/>
  <c r="AK353" i="14"/>
  <c r="AL389" i="15" s="1"/>
  <c r="AJ353" i="14"/>
  <c r="AK389" i="15" s="1"/>
  <c r="AI353" i="14"/>
  <c r="AJ389" i="15" s="1"/>
  <c r="AH353" i="14"/>
  <c r="AI389" i="15" s="1"/>
  <c r="AG353" i="14"/>
  <c r="AH389" i="15" s="1"/>
  <c r="AF353" i="14"/>
  <c r="AG389" i="15" s="1"/>
  <c r="AE353" i="14"/>
  <c r="AF389" i="15" s="1"/>
  <c r="AD353" i="14"/>
  <c r="AE389" i="15" s="1"/>
  <c r="AC353" i="14"/>
  <c r="AD389" i="15" s="1"/>
  <c r="AB353" i="14"/>
  <c r="AC389" i="15" s="1"/>
  <c r="AA353" i="14"/>
  <c r="AB389" i="15" s="1"/>
  <c r="Z353" i="14"/>
  <c r="AA389" i="15" s="1"/>
  <c r="Y353" i="14"/>
  <c r="Z389" i="15" s="1"/>
  <c r="X353" i="14"/>
  <c r="Y389" i="15" s="1"/>
  <c r="W353" i="14"/>
  <c r="X389" i="15" s="1"/>
  <c r="V353" i="14"/>
  <c r="U353" i="14"/>
  <c r="T353" i="14"/>
  <c r="S353" i="14"/>
  <c r="R353" i="14"/>
  <c r="Q353" i="14"/>
  <c r="P353" i="14"/>
  <c r="O353" i="14"/>
  <c r="N353" i="14"/>
  <c r="M353" i="14"/>
  <c r="L353" i="14"/>
  <c r="K353" i="14"/>
  <c r="J353" i="14"/>
  <c r="I353" i="14"/>
  <c r="H353" i="14"/>
  <c r="I389" i="15" s="1"/>
  <c r="G353" i="14"/>
  <c r="H389" i="15" s="1"/>
  <c r="F353" i="14"/>
  <c r="G389" i="15" s="1"/>
  <c r="E353" i="14"/>
  <c r="F389" i="15" s="1"/>
  <c r="AP352" i="14"/>
  <c r="AQ368" i="15" s="1"/>
  <c r="AO352" i="14"/>
  <c r="AP368" i="15" s="1"/>
  <c r="AN352" i="14"/>
  <c r="AO368" i="15" s="1"/>
  <c r="AM352" i="14"/>
  <c r="AN368" i="15" s="1"/>
  <c r="AL352" i="14"/>
  <c r="AM368" i="15" s="1"/>
  <c r="AK352" i="14"/>
  <c r="AL368" i="15" s="1"/>
  <c r="AJ352" i="14"/>
  <c r="AK368" i="15" s="1"/>
  <c r="AI352" i="14"/>
  <c r="AJ368" i="15" s="1"/>
  <c r="AH352" i="14"/>
  <c r="AI368" i="15" s="1"/>
  <c r="AG352" i="14"/>
  <c r="AH368" i="15" s="1"/>
  <c r="AF352" i="14"/>
  <c r="AG368" i="15" s="1"/>
  <c r="AE352" i="14"/>
  <c r="AF368" i="15" s="1"/>
  <c r="AD352" i="14"/>
  <c r="AE368" i="15" s="1"/>
  <c r="AC352" i="14"/>
  <c r="AD368" i="15" s="1"/>
  <c r="AB352" i="14"/>
  <c r="AC368" i="15" s="1"/>
  <c r="AA352" i="14"/>
  <c r="AB368" i="15" s="1"/>
  <c r="Z352" i="14"/>
  <c r="AA368" i="15" s="1"/>
  <c r="Y352" i="14"/>
  <c r="Z368" i="15" s="1"/>
  <c r="X352" i="14"/>
  <c r="Y368" i="15" s="1"/>
  <c r="W352" i="14"/>
  <c r="X368" i="15" s="1"/>
  <c r="V352" i="14"/>
  <c r="U352" i="14"/>
  <c r="T352" i="14"/>
  <c r="S352" i="14"/>
  <c r="R352" i="14"/>
  <c r="Q352" i="14"/>
  <c r="P352" i="14"/>
  <c r="O352" i="14"/>
  <c r="N352" i="14"/>
  <c r="M352" i="14"/>
  <c r="L352" i="14"/>
  <c r="K352" i="14"/>
  <c r="J352" i="14"/>
  <c r="I352" i="14"/>
  <c r="H352" i="14"/>
  <c r="I368" i="15" s="1"/>
  <c r="G352" i="14"/>
  <c r="H368" i="15" s="1"/>
  <c r="F352" i="14"/>
  <c r="G368" i="15" s="1"/>
  <c r="E352" i="14"/>
  <c r="F368" i="15" s="1"/>
  <c r="AP351" i="14"/>
  <c r="AQ347" i="15" s="1"/>
  <c r="AO351" i="14"/>
  <c r="AP347" i="15" s="1"/>
  <c r="AN351" i="14"/>
  <c r="AO347" i="15" s="1"/>
  <c r="AM351" i="14"/>
  <c r="AN347" i="15" s="1"/>
  <c r="AL351" i="14"/>
  <c r="AM347" i="15" s="1"/>
  <c r="AK351" i="14"/>
  <c r="AL347" i="15" s="1"/>
  <c r="AJ351" i="14"/>
  <c r="AK347" i="15" s="1"/>
  <c r="AI351" i="14"/>
  <c r="AJ347" i="15" s="1"/>
  <c r="AH351" i="14"/>
  <c r="AI347" i="15" s="1"/>
  <c r="AG351" i="14"/>
  <c r="AH347" i="15" s="1"/>
  <c r="AF351" i="14"/>
  <c r="AG347" i="15" s="1"/>
  <c r="AE351" i="14"/>
  <c r="AF347" i="15" s="1"/>
  <c r="AD351" i="14"/>
  <c r="AE347" i="15" s="1"/>
  <c r="AC351" i="14"/>
  <c r="AD347" i="15" s="1"/>
  <c r="AB351" i="14"/>
  <c r="AC347" i="15" s="1"/>
  <c r="AA351" i="14"/>
  <c r="AB347" i="15" s="1"/>
  <c r="Z351" i="14"/>
  <c r="AA347" i="15" s="1"/>
  <c r="Y351" i="14"/>
  <c r="Z347" i="15" s="1"/>
  <c r="X351" i="14"/>
  <c r="Y347" i="15" s="1"/>
  <c r="W351" i="14"/>
  <c r="X347" i="15" s="1"/>
  <c r="V351" i="14"/>
  <c r="U351" i="14"/>
  <c r="T351" i="14"/>
  <c r="S351" i="14"/>
  <c r="R351" i="14"/>
  <c r="Q351" i="14"/>
  <c r="P351" i="14"/>
  <c r="O351" i="14"/>
  <c r="N351" i="14"/>
  <c r="M351" i="14"/>
  <c r="L351" i="14"/>
  <c r="K351" i="14"/>
  <c r="J351" i="14"/>
  <c r="I351" i="14"/>
  <c r="H351" i="14"/>
  <c r="I347" i="15" s="1"/>
  <c r="G351" i="14"/>
  <c r="H347" i="15" s="1"/>
  <c r="F351" i="14"/>
  <c r="G347" i="15" s="1"/>
  <c r="E351" i="14"/>
  <c r="F347" i="15" s="1"/>
  <c r="AP350" i="14"/>
  <c r="AQ326" i="15" s="1"/>
  <c r="AO350" i="14"/>
  <c r="AP326" i="15" s="1"/>
  <c r="AN350" i="14"/>
  <c r="AO326" i="15" s="1"/>
  <c r="AM350" i="14"/>
  <c r="AN326" i="15" s="1"/>
  <c r="AL350" i="14"/>
  <c r="AM326" i="15" s="1"/>
  <c r="AK350" i="14"/>
  <c r="AL326" i="15" s="1"/>
  <c r="AJ350" i="14"/>
  <c r="AK326" i="15" s="1"/>
  <c r="AI350" i="14"/>
  <c r="AJ326" i="15" s="1"/>
  <c r="AH350" i="14"/>
  <c r="AI326" i="15" s="1"/>
  <c r="AG350" i="14"/>
  <c r="AH326" i="15" s="1"/>
  <c r="AF350" i="14"/>
  <c r="AG326" i="15" s="1"/>
  <c r="AE350" i="14"/>
  <c r="AF326" i="15" s="1"/>
  <c r="AD350" i="14"/>
  <c r="AE326" i="15" s="1"/>
  <c r="AC350" i="14"/>
  <c r="AD326" i="15" s="1"/>
  <c r="AB350" i="14"/>
  <c r="AC326" i="15" s="1"/>
  <c r="AA350" i="14"/>
  <c r="AB326" i="15" s="1"/>
  <c r="Z350" i="14"/>
  <c r="AA326" i="15" s="1"/>
  <c r="Y350" i="14"/>
  <c r="Z326" i="15" s="1"/>
  <c r="X350" i="14"/>
  <c r="Y326" i="15" s="1"/>
  <c r="W350" i="14"/>
  <c r="X326" i="15" s="1"/>
  <c r="V350" i="14"/>
  <c r="U350" i="14"/>
  <c r="T350" i="14"/>
  <c r="S350" i="14"/>
  <c r="R350" i="14"/>
  <c r="Q350" i="14"/>
  <c r="P350" i="14"/>
  <c r="O350" i="14"/>
  <c r="N350" i="14"/>
  <c r="M350" i="14"/>
  <c r="L350" i="14"/>
  <c r="K350" i="14"/>
  <c r="J350" i="14"/>
  <c r="I350" i="14"/>
  <c r="H350" i="14"/>
  <c r="I326" i="15" s="1"/>
  <c r="G350" i="14"/>
  <c r="H326" i="15" s="1"/>
  <c r="F350" i="14"/>
  <c r="G326" i="15" s="1"/>
  <c r="E350" i="14"/>
  <c r="F326" i="15" s="1"/>
  <c r="AP349" i="14"/>
  <c r="AQ305" i="15" s="1"/>
  <c r="AO349" i="14"/>
  <c r="AP305" i="15" s="1"/>
  <c r="AN349" i="14"/>
  <c r="AO305" i="15" s="1"/>
  <c r="AM349" i="14"/>
  <c r="AN305" i="15" s="1"/>
  <c r="AL349" i="14"/>
  <c r="AM305" i="15" s="1"/>
  <c r="AK349" i="14"/>
  <c r="AL305" i="15" s="1"/>
  <c r="AJ349" i="14"/>
  <c r="AK305" i="15" s="1"/>
  <c r="AI349" i="14"/>
  <c r="AJ305" i="15" s="1"/>
  <c r="AH349" i="14"/>
  <c r="AI305" i="15" s="1"/>
  <c r="AG349" i="14"/>
  <c r="AH305" i="15" s="1"/>
  <c r="AF349" i="14"/>
  <c r="AG305" i="15" s="1"/>
  <c r="AE349" i="14"/>
  <c r="AF305" i="15" s="1"/>
  <c r="AD349" i="14"/>
  <c r="AE305" i="15" s="1"/>
  <c r="AC349" i="14"/>
  <c r="AD305" i="15" s="1"/>
  <c r="AB349" i="14"/>
  <c r="AC305" i="15" s="1"/>
  <c r="AA349" i="14"/>
  <c r="AB305" i="15" s="1"/>
  <c r="Z349" i="14"/>
  <c r="AA305" i="15" s="1"/>
  <c r="Y349" i="14"/>
  <c r="Z305" i="15" s="1"/>
  <c r="X349" i="14"/>
  <c r="Y305" i="15" s="1"/>
  <c r="W349" i="14"/>
  <c r="X305" i="15" s="1"/>
  <c r="V349" i="14"/>
  <c r="U349" i="14"/>
  <c r="T349" i="14"/>
  <c r="S349" i="14"/>
  <c r="R349" i="14"/>
  <c r="Q349" i="14"/>
  <c r="P349" i="14"/>
  <c r="O349" i="14"/>
  <c r="N349" i="14"/>
  <c r="M349" i="14"/>
  <c r="L349" i="14"/>
  <c r="K349" i="14"/>
  <c r="J349" i="14"/>
  <c r="I349" i="14"/>
  <c r="H349" i="14"/>
  <c r="I305" i="15" s="1"/>
  <c r="G349" i="14"/>
  <c r="H305" i="15" s="1"/>
  <c r="F349" i="14"/>
  <c r="G305" i="15" s="1"/>
  <c r="E349" i="14"/>
  <c r="F305" i="15" s="1"/>
  <c r="AP348" i="14"/>
  <c r="AQ284" i="15" s="1"/>
  <c r="AO348" i="14"/>
  <c r="AP284" i="15" s="1"/>
  <c r="AN348" i="14"/>
  <c r="AO284" i="15" s="1"/>
  <c r="AM348" i="14"/>
  <c r="AN284" i="15" s="1"/>
  <c r="AL348" i="14"/>
  <c r="AM284" i="15" s="1"/>
  <c r="AK348" i="14"/>
  <c r="AL284" i="15" s="1"/>
  <c r="AJ348" i="14"/>
  <c r="AK284" i="15" s="1"/>
  <c r="AI348" i="14"/>
  <c r="AJ284" i="15" s="1"/>
  <c r="AH348" i="14"/>
  <c r="AI284" i="15" s="1"/>
  <c r="AG348" i="14"/>
  <c r="AH284" i="15" s="1"/>
  <c r="AF348" i="14"/>
  <c r="AG284" i="15" s="1"/>
  <c r="AE348" i="14"/>
  <c r="AF284" i="15" s="1"/>
  <c r="AD348" i="14"/>
  <c r="AE284" i="15" s="1"/>
  <c r="AC348" i="14"/>
  <c r="AD284" i="15" s="1"/>
  <c r="AB348" i="14"/>
  <c r="AC284" i="15" s="1"/>
  <c r="AA348" i="14"/>
  <c r="AB284" i="15" s="1"/>
  <c r="Z348" i="14"/>
  <c r="AA284" i="15" s="1"/>
  <c r="Y348" i="14"/>
  <c r="Z284" i="15" s="1"/>
  <c r="X348" i="14"/>
  <c r="Y284" i="15" s="1"/>
  <c r="W348" i="14"/>
  <c r="X284" i="15" s="1"/>
  <c r="V348" i="14"/>
  <c r="U348" i="14"/>
  <c r="T348" i="14"/>
  <c r="S348" i="14"/>
  <c r="R348" i="14"/>
  <c r="Q348" i="14"/>
  <c r="P348" i="14"/>
  <c r="O348" i="14"/>
  <c r="N348" i="14"/>
  <c r="M348" i="14"/>
  <c r="L348" i="14"/>
  <c r="K348" i="14"/>
  <c r="J348" i="14"/>
  <c r="I348" i="14"/>
  <c r="H348" i="14"/>
  <c r="I284" i="15" s="1"/>
  <c r="G348" i="14"/>
  <c r="H284" i="15" s="1"/>
  <c r="F348" i="14"/>
  <c r="G284" i="15" s="1"/>
  <c r="E348" i="14"/>
  <c r="F284" i="15" s="1"/>
  <c r="AP347" i="14"/>
  <c r="AQ263" i="15" s="1"/>
  <c r="AO347" i="14"/>
  <c r="AP263" i="15" s="1"/>
  <c r="AN347" i="14"/>
  <c r="AO263" i="15" s="1"/>
  <c r="AM347" i="14"/>
  <c r="AN263" i="15" s="1"/>
  <c r="AL347" i="14"/>
  <c r="AM263" i="15" s="1"/>
  <c r="AK347" i="14"/>
  <c r="AL263" i="15" s="1"/>
  <c r="AJ347" i="14"/>
  <c r="AK263" i="15" s="1"/>
  <c r="AI347" i="14"/>
  <c r="AJ263" i="15" s="1"/>
  <c r="AH347" i="14"/>
  <c r="AI263" i="15" s="1"/>
  <c r="AG347" i="14"/>
  <c r="AH263" i="15" s="1"/>
  <c r="AF347" i="14"/>
  <c r="AG263" i="15" s="1"/>
  <c r="AE347" i="14"/>
  <c r="AF263" i="15" s="1"/>
  <c r="AD347" i="14"/>
  <c r="AE263" i="15" s="1"/>
  <c r="AC347" i="14"/>
  <c r="AD263" i="15" s="1"/>
  <c r="AB347" i="14"/>
  <c r="AC263" i="15" s="1"/>
  <c r="AA347" i="14"/>
  <c r="AB263" i="15" s="1"/>
  <c r="Z347" i="14"/>
  <c r="AA263" i="15" s="1"/>
  <c r="Y347" i="14"/>
  <c r="Z263" i="15" s="1"/>
  <c r="X347" i="14"/>
  <c r="Y263" i="15" s="1"/>
  <c r="W347" i="14"/>
  <c r="X263" i="15" s="1"/>
  <c r="V347" i="14"/>
  <c r="U347" i="14"/>
  <c r="T347" i="14"/>
  <c r="S347" i="14"/>
  <c r="R347" i="14"/>
  <c r="Q347" i="14"/>
  <c r="P347" i="14"/>
  <c r="O347" i="14"/>
  <c r="N347" i="14"/>
  <c r="M347" i="14"/>
  <c r="L347" i="14"/>
  <c r="K347" i="14"/>
  <c r="J347" i="14"/>
  <c r="I347" i="14"/>
  <c r="H347" i="14"/>
  <c r="I263" i="15" s="1"/>
  <c r="G347" i="14"/>
  <c r="H263" i="15" s="1"/>
  <c r="F347" i="14"/>
  <c r="G263" i="15" s="1"/>
  <c r="E347" i="14"/>
  <c r="F263" i="15" s="1"/>
  <c r="AP388" i="14"/>
  <c r="AQ1103" i="15" s="1"/>
  <c r="AO388" i="14"/>
  <c r="AP1103" i="15" s="1"/>
  <c r="AN388" i="14"/>
  <c r="AO1103" i="15" s="1"/>
  <c r="AM388" i="14"/>
  <c r="AN1103" i="15" s="1"/>
  <c r="AL388" i="14"/>
  <c r="AM1103" i="15" s="1"/>
  <c r="AK388" i="14"/>
  <c r="AL1103" i="15" s="1"/>
  <c r="AJ388" i="14"/>
  <c r="AK1103" i="15" s="1"/>
  <c r="AI388" i="14"/>
  <c r="AJ1103" i="15" s="1"/>
  <c r="AH388" i="14"/>
  <c r="AI1103" i="15" s="1"/>
  <c r="AG388" i="14"/>
  <c r="AH1103" i="15" s="1"/>
  <c r="AF388" i="14"/>
  <c r="AG1103" i="15" s="1"/>
  <c r="AE388" i="14"/>
  <c r="AF1103" i="15" s="1"/>
  <c r="AD388" i="14"/>
  <c r="AE1103" i="15" s="1"/>
  <c r="AC388" i="14"/>
  <c r="AD1103" i="15" s="1"/>
  <c r="AB388" i="14"/>
  <c r="AC1103" i="15" s="1"/>
  <c r="AA388" i="14"/>
  <c r="AB1103" i="15" s="1"/>
  <c r="Z388" i="14"/>
  <c r="AA1103" i="15" s="1"/>
  <c r="Y388" i="14"/>
  <c r="Z1103" i="15" s="1"/>
  <c r="X388" i="14"/>
  <c r="Y1103" i="15" s="1"/>
  <c r="W388" i="14"/>
  <c r="X1103" i="15" s="1"/>
  <c r="V388" i="14"/>
  <c r="U388" i="14"/>
  <c r="T388" i="14"/>
  <c r="S388" i="14"/>
  <c r="R388" i="14"/>
  <c r="Q388" i="14"/>
  <c r="P388" i="14"/>
  <c r="O388" i="14"/>
  <c r="N388" i="14"/>
  <c r="M388" i="14"/>
  <c r="L388" i="14"/>
  <c r="K388" i="14"/>
  <c r="J388" i="14"/>
  <c r="I388" i="14"/>
  <c r="H388" i="14"/>
  <c r="I1103" i="15" s="1"/>
  <c r="G388" i="14"/>
  <c r="H1103" i="15" s="1"/>
  <c r="F388" i="14"/>
  <c r="G1103" i="15" s="1"/>
  <c r="E388" i="14"/>
  <c r="F1103" i="15" s="1"/>
  <c r="AP346" i="14"/>
  <c r="AQ242" i="15" s="1"/>
  <c r="AO346" i="14"/>
  <c r="AP242" i="15" s="1"/>
  <c r="AN346" i="14"/>
  <c r="AO242" i="15" s="1"/>
  <c r="AM346" i="14"/>
  <c r="AN242" i="15" s="1"/>
  <c r="AL346" i="14"/>
  <c r="AM242" i="15" s="1"/>
  <c r="AK346" i="14"/>
  <c r="AL242" i="15" s="1"/>
  <c r="AJ346" i="14"/>
  <c r="AK242" i="15" s="1"/>
  <c r="AI346" i="14"/>
  <c r="AJ242" i="15" s="1"/>
  <c r="AH346" i="14"/>
  <c r="AI242" i="15" s="1"/>
  <c r="AG346" i="14"/>
  <c r="AH242" i="15" s="1"/>
  <c r="AF346" i="14"/>
  <c r="AG242" i="15" s="1"/>
  <c r="AE346" i="14"/>
  <c r="AF242" i="15" s="1"/>
  <c r="AD346" i="14"/>
  <c r="AE242" i="15" s="1"/>
  <c r="AC346" i="14"/>
  <c r="AD242" i="15" s="1"/>
  <c r="AB346" i="14"/>
  <c r="AC242" i="15" s="1"/>
  <c r="AA346" i="14"/>
  <c r="AB242" i="15" s="1"/>
  <c r="Z346" i="14"/>
  <c r="AA242" i="15" s="1"/>
  <c r="Y346" i="14"/>
  <c r="Z242" i="15" s="1"/>
  <c r="X346" i="14"/>
  <c r="Y242" i="15" s="1"/>
  <c r="W346" i="14"/>
  <c r="X242" i="15" s="1"/>
  <c r="V346" i="14"/>
  <c r="U346" i="14"/>
  <c r="T346" i="14"/>
  <c r="S346" i="14"/>
  <c r="R346" i="14"/>
  <c r="Q346" i="14"/>
  <c r="P346" i="14"/>
  <c r="O346" i="14"/>
  <c r="N346" i="14"/>
  <c r="M346" i="14"/>
  <c r="L346" i="14"/>
  <c r="K346" i="14"/>
  <c r="J346" i="14"/>
  <c r="I346" i="14"/>
  <c r="H346" i="14"/>
  <c r="I242" i="15" s="1"/>
  <c r="G346" i="14"/>
  <c r="H242" i="15" s="1"/>
  <c r="F346" i="14"/>
  <c r="G242" i="15" s="1"/>
  <c r="E346" i="14"/>
  <c r="F242" i="15" s="1"/>
  <c r="AP345" i="14"/>
  <c r="AQ221" i="15" s="1"/>
  <c r="AO345" i="14"/>
  <c r="AP221" i="15" s="1"/>
  <c r="AN345" i="14"/>
  <c r="AO221" i="15" s="1"/>
  <c r="AM345" i="14"/>
  <c r="AN221" i="15" s="1"/>
  <c r="AL345" i="14"/>
  <c r="AM221" i="15" s="1"/>
  <c r="AK345" i="14"/>
  <c r="AL221" i="15" s="1"/>
  <c r="AJ345" i="14"/>
  <c r="AK221" i="15" s="1"/>
  <c r="AI345" i="14"/>
  <c r="AJ221" i="15" s="1"/>
  <c r="AH345" i="14"/>
  <c r="AI221" i="15" s="1"/>
  <c r="AG345" i="14"/>
  <c r="AH221" i="15" s="1"/>
  <c r="AF345" i="14"/>
  <c r="AG221" i="15" s="1"/>
  <c r="AE345" i="14"/>
  <c r="AF221" i="15" s="1"/>
  <c r="AD345" i="14"/>
  <c r="AE221" i="15" s="1"/>
  <c r="AC345" i="14"/>
  <c r="AD221" i="15" s="1"/>
  <c r="AB345" i="14"/>
  <c r="AC221" i="15" s="1"/>
  <c r="AA345" i="14"/>
  <c r="AB221" i="15" s="1"/>
  <c r="Z345" i="14"/>
  <c r="AA221" i="15" s="1"/>
  <c r="Y345" i="14"/>
  <c r="Z221" i="15" s="1"/>
  <c r="X345" i="14"/>
  <c r="Y221" i="15" s="1"/>
  <c r="W345" i="14"/>
  <c r="X221" i="15" s="1"/>
  <c r="V345" i="14"/>
  <c r="U345" i="14"/>
  <c r="T345" i="14"/>
  <c r="S345" i="14"/>
  <c r="R345" i="14"/>
  <c r="Q345" i="14"/>
  <c r="P345" i="14"/>
  <c r="O345" i="14"/>
  <c r="N345" i="14"/>
  <c r="M345" i="14"/>
  <c r="L345" i="14"/>
  <c r="K345" i="14"/>
  <c r="J345" i="14"/>
  <c r="I345" i="14"/>
  <c r="H345" i="14"/>
  <c r="I221" i="15" s="1"/>
  <c r="G345" i="14"/>
  <c r="H221" i="15" s="1"/>
  <c r="F345" i="14"/>
  <c r="G221" i="15" s="1"/>
  <c r="E345" i="14"/>
  <c r="F221" i="15" s="1"/>
  <c r="AP343" i="14"/>
  <c r="AQ179" i="15" s="1"/>
  <c r="AO343" i="14"/>
  <c r="AP179" i="15" s="1"/>
  <c r="AN343" i="14"/>
  <c r="AO179" i="15" s="1"/>
  <c r="AM343" i="14"/>
  <c r="AN179" i="15" s="1"/>
  <c r="AL343" i="14"/>
  <c r="AM179" i="15" s="1"/>
  <c r="AK343" i="14"/>
  <c r="AL179" i="15" s="1"/>
  <c r="AJ343" i="14"/>
  <c r="AK179" i="15" s="1"/>
  <c r="AI343" i="14"/>
  <c r="AJ179" i="15" s="1"/>
  <c r="AH343" i="14"/>
  <c r="AI179" i="15" s="1"/>
  <c r="AG343" i="14"/>
  <c r="AH179" i="15" s="1"/>
  <c r="AF343" i="14"/>
  <c r="AG179" i="15" s="1"/>
  <c r="AE343" i="14"/>
  <c r="AF179" i="15" s="1"/>
  <c r="AD343" i="14"/>
  <c r="AE179" i="15" s="1"/>
  <c r="AC343" i="14"/>
  <c r="AD179" i="15" s="1"/>
  <c r="AB343" i="14"/>
  <c r="AC179" i="15" s="1"/>
  <c r="AA343" i="14"/>
  <c r="AB179" i="15" s="1"/>
  <c r="Z343" i="14"/>
  <c r="AA179" i="15" s="1"/>
  <c r="Y343" i="14"/>
  <c r="Z179" i="15" s="1"/>
  <c r="X343" i="14"/>
  <c r="Y179" i="15" s="1"/>
  <c r="W343" i="14"/>
  <c r="X179" i="15" s="1"/>
  <c r="V343" i="14"/>
  <c r="U343" i="14"/>
  <c r="T343" i="14"/>
  <c r="S343" i="14"/>
  <c r="R343" i="14"/>
  <c r="Q343" i="14"/>
  <c r="P343" i="14"/>
  <c r="O343" i="14"/>
  <c r="N343" i="14"/>
  <c r="M343" i="14"/>
  <c r="L343" i="14"/>
  <c r="K343" i="14"/>
  <c r="J343" i="14"/>
  <c r="I343" i="14"/>
  <c r="H343" i="14"/>
  <c r="I179" i="15" s="1"/>
  <c r="G343" i="14"/>
  <c r="H179" i="15" s="1"/>
  <c r="F343" i="14"/>
  <c r="G179" i="15" s="1"/>
  <c r="E343" i="14"/>
  <c r="F179" i="15" s="1"/>
  <c r="AP344" i="14"/>
  <c r="AQ200" i="15" s="1"/>
  <c r="AO344" i="14"/>
  <c r="AP200" i="15" s="1"/>
  <c r="AN344" i="14"/>
  <c r="AO200" i="15" s="1"/>
  <c r="AM344" i="14"/>
  <c r="AN200" i="15" s="1"/>
  <c r="AL344" i="14"/>
  <c r="AM200" i="15" s="1"/>
  <c r="AK344" i="14"/>
  <c r="AL200" i="15" s="1"/>
  <c r="AJ344" i="14"/>
  <c r="AK200" i="15" s="1"/>
  <c r="AI344" i="14"/>
  <c r="AJ200" i="15" s="1"/>
  <c r="AH344" i="14"/>
  <c r="AI200" i="15" s="1"/>
  <c r="AG344" i="14"/>
  <c r="AH200" i="15" s="1"/>
  <c r="AF344" i="14"/>
  <c r="AG200" i="15" s="1"/>
  <c r="AE344" i="14"/>
  <c r="AF200" i="15" s="1"/>
  <c r="AD344" i="14"/>
  <c r="AE200" i="15" s="1"/>
  <c r="AC344" i="14"/>
  <c r="AD200" i="15" s="1"/>
  <c r="AB344" i="14"/>
  <c r="AC200" i="15" s="1"/>
  <c r="AA344" i="14"/>
  <c r="AB200" i="15" s="1"/>
  <c r="Z344" i="14"/>
  <c r="AA200" i="15" s="1"/>
  <c r="Y344" i="14"/>
  <c r="Z200" i="15" s="1"/>
  <c r="X344" i="14"/>
  <c r="Y200" i="15" s="1"/>
  <c r="W344" i="14"/>
  <c r="X200" i="15" s="1"/>
  <c r="V344" i="14"/>
  <c r="U344" i="14"/>
  <c r="T344" i="14"/>
  <c r="S344" i="14"/>
  <c r="R344" i="14"/>
  <c r="Q344" i="14"/>
  <c r="P344" i="14"/>
  <c r="O344" i="14"/>
  <c r="N344" i="14"/>
  <c r="M344" i="14"/>
  <c r="L344" i="14"/>
  <c r="K344" i="14"/>
  <c r="J344" i="14"/>
  <c r="I344" i="14"/>
  <c r="H344" i="14"/>
  <c r="I200" i="15" s="1"/>
  <c r="G344" i="14"/>
  <c r="H200" i="15" s="1"/>
  <c r="F344" i="14"/>
  <c r="G200" i="15" s="1"/>
  <c r="E344" i="14"/>
  <c r="F200" i="15" s="1"/>
  <c r="AP342" i="14"/>
  <c r="AQ158" i="15" s="1"/>
  <c r="AO342" i="14"/>
  <c r="AP158" i="15" s="1"/>
  <c r="AN342" i="14"/>
  <c r="AO158" i="15" s="1"/>
  <c r="AM342" i="14"/>
  <c r="AN158" i="15" s="1"/>
  <c r="AL342" i="14"/>
  <c r="AM158" i="15" s="1"/>
  <c r="AK342" i="14"/>
  <c r="AL158" i="15" s="1"/>
  <c r="AJ342" i="14"/>
  <c r="AK158" i="15" s="1"/>
  <c r="AI342" i="14"/>
  <c r="AJ158" i="15" s="1"/>
  <c r="AH342" i="14"/>
  <c r="AI158" i="15" s="1"/>
  <c r="AG342" i="14"/>
  <c r="AH158" i="15" s="1"/>
  <c r="AF342" i="14"/>
  <c r="AG158" i="15" s="1"/>
  <c r="AE342" i="14"/>
  <c r="AF158" i="15" s="1"/>
  <c r="AD342" i="14"/>
  <c r="AE158" i="15" s="1"/>
  <c r="AC342" i="14"/>
  <c r="AD158" i="15" s="1"/>
  <c r="AB342" i="14"/>
  <c r="AC158" i="15" s="1"/>
  <c r="AA342" i="14"/>
  <c r="AB158" i="15" s="1"/>
  <c r="Z342" i="14"/>
  <c r="AA158" i="15" s="1"/>
  <c r="Y342" i="14"/>
  <c r="Z158" i="15" s="1"/>
  <c r="X342" i="14"/>
  <c r="Y158" i="15" s="1"/>
  <c r="W342" i="14"/>
  <c r="X158" i="15" s="1"/>
  <c r="V342" i="14"/>
  <c r="U342" i="14"/>
  <c r="T342" i="14"/>
  <c r="S342" i="14"/>
  <c r="R342" i="14"/>
  <c r="Q342" i="14"/>
  <c r="P342" i="14"/>
  <c r="O342" i="14"/>
  <c r="N342" i="14"/>
  <c r="M342" i="14"/>
  <c r="L342" i="14"/>
  <c r="K342" i="14"/>
  <c r="J342" i="14"/>
  <c r="I342" i="14"/>
  <c r="H342" i="14"/>
  <c r="I158" i="15" s="1"/>
  <c r="G342" i="14"/>
  <c r="H158" i="15" s="1"/>
  <c r="F342" i="14"/>
  <c r="G158" i="15" s="1"/>
  <c r="E342" i="14"/>
  <c r="F158" i="15" s="1"/>
  <c r="AP341" i="14"/>
  <c r="AQ137" i="15" s="1"/>
  <c r="AO341" i="14"/>
  <c r="AP137" i="15" s="1"/>
  <c r="AN341" i="14"/>
  <c r="AO137" i="15" s="1"/>
  <c r="AM341" i="14"/>
  <c r="AN137" i="15" s="1"/>
  <c r="AL341" i="14"/>
  <c r="AM137" i="15" s="1"/>
  <c r="AK341" i="14"/>
  <c r="AL137" i="15" s="1"/>
  <c r="AJ341" i="14"/>
  <c r="AK137" i="15" s="1"/>
  <c r="AI341" i="14"/>
  <c r="AJ137" i="15" s="1"/>
  <c r="AH341" i="14"/>
  <c r="AI137" i="15" s="1"/>
  <c r="AG341" i="14"/>
  <c r="AH137" i="15" s="1"/>
  <c r="AF341" i="14"/>
  <c r="AG137" i="15" s="1"/>
  <c r="AE341" i="14"/>
  <c r="AF137" i="15" s="1"/>
  <c r="AD341" i="14"/>
  <c r="AE137" i="15" s="1"/>
  <c r="AC341" i="14"/>
  <c r="AD137" i="15" s="1"/>
  <c r="AB341" i="14"/>
  <c r="AC137" i="15" s="1"/>
  <c r="AA341" i="14"/>
  <c r="AB137" i="15" s="1"/>
  <c r="Z341" i="14"/>
  <c r="AA137" i="15" s="1"/>
  <c r="Y341" i="14"/>
  <c r="Z137" i="15" s="1"/>
  <c r="X341" i="14"/>
  <c r="Y137" i="15" s="1"/>
  <c r="W341" i="14"/>
  <c r="X137" i="15" s="1"/>
  <c r="V341" i="14"/>
  <c r="U341" i="14"/>
  <c r="T341" i="14"/>
  <c r="S341" i="14"/>
  <c r="R341" i="14"/>
  <c r="Q341" i="14"/>
  <c r="P341" i="14"/>
  <c r="O341" i="14"/>
  <c r="N341" i="14"/>
  <c r="M341" i="14"/>
  <c r="L341" i="14"/>
  <c r="K341" i="14"/>
  <c r="J341" i="14"/>
  <c r="I341" i="14"/>
  <c r="H341" i="14"/>
  <c r="I137" i="15" s="1"/>
  <c r="G341" i="14"/>
  <c r="H137" i="15" s="1"/>
  <c r="F341" i="14"/>
  <c r="G137" i="15" s="1"/>
  <c r="E341" i="14"/>
  <c r="F137" i="15" s="1"/>
  <c r="AP340" i="14"/>
  <c r="AQ116" i="15" s="1"/>
  <c r="AO340" i="14"/>
  <c r="AP116" i="15" s="1"/>
  <c r="AN340" i="14"/>
  <c r="AO116" i="15" s="1"/>
  <c r="AM340" i="14"/>
  <c r="AN116" i="15" s="1"/>
  <c r="AL340" i="14"/>
  <c r="AM116" i="15" s="1"/>
  <c r="AK340" i="14"/>
  <c r="AL116" i="15" s="1"/>
  <c r="AJ340" i="14"/>
  <c r="AK116" i="15" s="1"/>
  <c r="AI340" i="14"/>
  <c r="AJ116" i="15" s="1"/>
  <c r="AH340" i="14"/>
  <c r="AI116" i="15" s="1"/>
  <c r="AG340" i="14"/>
  <c r="AH116" i="15" s="1"/>
  <c r="AF340" i="14"/>
  <c r="AG116" i="15" s="1"/>
  <c r="AE340" i="14"/>
  <c r="AF116" i="15" s="1"/>
  <c r="AD340" i="14"/>
  <c r="AE116" i="15" s="1"/>
  <c r="AC340" i="14"/>
  <c r="AD116" i="15" s="1"/>
  <c r="AB340" i="14"/>
  <c r="AC116" i="15" s="1"/>
  <c r="AA340" i="14"/>
  <c r="AB116" i="15" s="1"/>
  <c r="Z340" i="14"/>
  <c r="AA116" i="15" s="1"/>
  <c r="Y340" i="14"/>
  <c r="Z116" i="15" s="1"/>
  <c r="X340" i="14"/>
  <c r="Y116" i="15" s="1"/>
  <c r="W340" i="14"/>
  <c r="X116" i="15" s="1"/>
  <c r="V340" i="14"/>
  <c r="U340" i="14"/>
  <c r="T340" i="14"/>
  <c r="S340" i="14"/>
  <c r="R340" i="14"/>
  <c r="Q340" i="14"/>
  <c r="P340" i="14"/>
  <c r="O340" i="14"/>
  <c r="N340" i="14"/>
  <c r="M340" i="14"/>
  <c r="L340" i="14"/>
  <c r="K340" i="14"/>
  <c r="J340" i="14"/>
  <c r="I340" i="14"/>
  <c r="H340" i="14"/>
  <c r="I116" i="15" s="1"/>
  <c r="G340" i="14"/>
  <c r="H116" i="15" s="1"/>
  <c r="F340" i="14"/>
  <c r="G116" i="15" s="1"/>
  <c r="E340" i="14"/>
  <c r="F116" i="15" s="1"/>
  <c r="AP339" i="14"/>
  <c r="AQ95" i="15" s="1"/>
  <c r="AO339" i="14"/>
  <c r="AP95" i="15" s="1"/>
  <c r="AN339" i="14"/>
  <c r="AO95" i="15" s="1"/>
  <c r="AM339" i="14"/>
  <c r="AN95" i="15" s="1"/>
  <c r="AL339" i="14"/>
  <c r="AM95" i="15" s="1"/>
  <c r="AK339" i="14"/>
  <c r="AL95" i="15" s="1"/>
  <c r="AJ339" i="14"/>
  <c r="AK95" i="15" s="1"/>
  <c r="AI339" i="14"/>
  <c r="AJ95" i="15" s="1"/>
  <c r="AH339" i="14"/>
  <c r="AI95" i="15" s="1"/>
  <c r="AG339" i="14"/>
  <c r="AH95" i="15" s="1"/>
  <c r="AF339" i="14"/>
  <c r="AG95" i="15" s="1"/>
  <c r="AE339" i="14"/>
  <c r="AF95" i="15" s="1"/>
  <c r="AD339" i="14"/>
  <c r="AE95" i="15" s="1"/>
  <c r="AC339" i="14"/>
  <c r="AD95" i="15" s="1"/>
  <c r="AB339" i="14"/>
  <c r="AC95" i="15" s="1"/>
  <c r="AA339" i="14"/>
  <c r="AB95" i="15" s="1"/>
  <c r="Z339" i="14"/>
  <c r="AA95" i="15" s="1"/>
  <c r="Y339" i="14"/>
  <c r="Z95" i="15" s="1"/>
  <c r="X339" i="14"/>
  <c r="Y95" i="15" s="1"/>
  <c r="W339" i="14"/>
  <c r="X95" i="15" s="1"/>
  <c r="V339" i="14"/>
  <c r="U339" i="14"/>
  <c r="T339" i="14"/>
  <c r="S339" i="14"/>
  <c r="R339" i="14"/>
  <c r="Q339" i="14"/>
  <c r="P339" i="14"/>
  <c r="O339" i="14"/>
  <c r="N339" i="14"/>
  <c r="M339" i="14"/>
  <c r="L339" i="14"/>
  <c r="K339" i="14"/>
  <c r="J339" i="14"/>
  <c r="I339" i="14"/>
  <c r="H339" i="14"/>
  <c r="I95" i="15" s="1"/>
  <c r="G339" i="14"/>
  <c r="H95" i="15" s="1"/>
  <c r="F339" i="14"/>
  <c r="G95" i="15" s="1"/>
  <c r="E339" i="14"/>
  <c r="F95" i="15" s="1"/>
  <c r="AP338" i="14"/>
  <c r="AQ74" i="15" s="1"/>
  <c r="AO338" i="14"/>
  <c r="AP74" i="15" s="1"/>
  <c r="AN338" i="14"/>
  <c r="AO74" i="15" s="1"/>
  <c r="AM338" i="14"/>
  <c r="AN74" i="15" s="1"/>
  <c r="AL338" i="14"/>
  <c r="AM74" i="15" s="1"/>
  <c r="AK338" i="14"/>
  <c r="AL74" i="15" s="1"/>
  <c r="AJ338" i="14"/>
  <c r="AK74" i="15" s="1"/>
  <c r="AI338" i="14"/>
  <c r="AJ74" i="15" s="1"/>
  <c r="AH338" i="14"/>
  <c r="AI74" i="15" s="1"/>
  <c r="AG338" i="14"/>
  <c r="AH74" i="15" s="1"/>
  <c r="AF338" i="14"/>
  <c r="AG74" i="15" s="1"/>
  <c r="AE338" i="14"/>
  <c r="AF74" i="15" s="1"/>
  <c r="AD338" i="14"/>
  <c r="AE74" i="15" s="1"/>
  <c r="AC338" i="14"/>
  <c r="AD74" i="15" s="1"/>
  <c r="AB338" i="14"/>
  <c r="AC74" i="15" s="1"/>
  <c r="AA338" i="14"/>
  <c r="AB74" i="15" s="1"/>
  <c r="Z338" i="14"/>
  <c r="AA74" i="15" s="1"/>
  <c r="Y338" i="14"/>
  <c r="Z74" i="15" s="1"/>
  <c r="X338" i="14"/>
  <c r="Y74" i="15" s="1"/>
  <c r="W338" i="14"/>
  <c r="X74" i="15" s="1"/>
  <c r="V338" i="14"/>
  <c r="U338" i="14"/>
  <c r="T338" i="14"/>
  <c r="S338" i="14"/>
  <c r="R338" i="14"/>
  <c r="Q338" i="14"/>
  <c r="P338" i="14"/>
  <c r="O338" i="14"/>
  <c r="N338" i="14"/>
  <c r="M338" i="14"/>
  <c r="L338" i="14"/>
  <c r="K338" i="14"/>
  <c r="J338" i="14"/>
  <c r="I338" i="14"/>
  <c r="H338" i="14"/>
  <c r="I74" i="15" s="1"/>
  <c r="G338" i="14"/>
  <c r="H74" i="15" s="1"/>
  <c r="F338" i="14"/>
  <c r="G74" i="15" s="1"/>
  <c r="E338" i="14"/>
  <c r="F74" i="15" s="1"/>
  <c r="AP387" i="14"/>
  <c r="AO387" i="14"/>
  <c r="AN387" i="14"/>
  <c r="AM387" i="14"/>
  <c r="AL387" i="14"/>
  <c r="AK387" i="14"/>
  <c r="AJ387" i="14"/>
  <c r="AI387" i="14"/>
  <c r="AH387" i="14"/>
  <c r="AG387" i="14"/>
  <c r="AF387" i="14"/>
  <c r="AE387" i="14"/>
  <c r="AD387" i="14"/>
  <c r="AC387" i="14"/>
  <c r="AB387" i="14"/>
  <c r="AA387" i="14"/>
  <c r="Z387" i="14"/>
  <c r="Y387" i="14"/>
  <c r="X387" i="14"/>
  <c r="W387" i="14"/>
  <c r="V387" i="14"/>
  <c r="U387" i="14"/>
  <c r="T387" i="14"/>
  <c r="S387" i="14"/>
  <c r="R387" i="14"/>
  <c r="Q387" i="14"/>
  <c r="P387" i="14"/>
  <c r="O387" i="14"/>
  <c r="N387" i="14"/>
  <c r="M387" i="14"/>
  <c r="L387" i="14"/>
  <c r="K387" i="14"/>
  <c r="J387" i="14"/>
  <c r="I387" i="14"/>
  <c r="H387" i="14"/>
  <c r="G387" i="14"/>
  <c r="F387" i="14"/>
  <c r="E387" i="14"/>
  <c r="AP337" i="14"/>
  <c r="AO337" i="14"/>
  <c r="AN337" i="14"/>
  <c r="AM337" i="14"/>
  <c r="AL337" i="14"/>
  <c r="AK337" i="14"/>
  <c r="AJ337" i="14"/>
  <c r="AI337" i="14"/>
  <c r="AH337" i="14"/>
  <c r="AG337" i="14"/>
  <c r="AF337" i="14"/>
  <c r="AE337" i="14"/>
  <c r="AD337" i="14"/>
  <c r="AC337" i="14"/>
  <c r="AB337" i="14"/>
  <c r="AA337" i="14"/>
  <c r="Z337" i="14"/>
  <c r="Y337" i="14"/>
  <c r="X337" i="14"/>
  <c r="W337" i="14"/>
  <c r="V337" i="14"/>
  <c r="U337" i="14"/>
  <c r="T337" i="14"/>
  <c r="S337" i="14"/>
  <c r="R337" i="14"/>
  <c r="Q337" i="14"/>
  <c r="P337" i="14"/>
  <c r="O337" i="14"/>
  <c r="N337" i="14"/>
  <c r="M337" i="14"/>
  <c r="L337" i="14"/>
  <c r="K337" i="14"/>
  <c r="J337" i="14"/>
  <c r="I337" i="14"/>
  <c r="H337" i="14"/>
  <c r="G337" i="14"/>
  <c r="F337" i="14"/>
  <c r="E337" i="14"/>
  <c r="AP330" i="14"/>
  <c r="AO330" i="14"/>
  <c r="AN330" i="14"/>
  <c r="AM330" i="14"/>
  <c r="AL330" i="14"/>
  <c r="AK330" i="14"/>
  <c r="AJ330" i="14"/>
  <c r="AI330" i="14"/>
  <c r="AH330" i="14"/>
  <c r="AG330" i="14"/>
  <c r="AF330" i="14"/>
  <c r="AE330" i="14"/>
  <c r="AD330" i="14"/>
  <c r="AC330" i="14"/>
  <c r="AB330" i="14"/>
  <c r="AA330" i="14"/>
  <c r="Z330" i="14"/>
  <c r="Y330" i="14"/>
  <c r="X330" i="14"/>
  <c r="W330" i="14"/>
  <c r="V330" i="14"/>
  <c r="U330" i="14"/>
  <c r="T330" i="14"/>
  <c r="S330" i="14"/>
  <c r="R330" i="14"/>
  <c r="Q330" i="14"/>
  <c r="P330" i="14"/>
  <c r="O330" i="14"/>
  <c r="N330" i="14"/>
  <c r="M330" i="14"/>
  <c r="L330" i="14"/>
  <c r="K330" i="14"/>
  <c r="J330" i="14"/>
  <c r="I330" i="14"/>
  <c r="H330" i="14"/>
  <c r="G330" i="14"/>
  <c r="F330" i="14"/>
  <c r="E330" i="14"/>
  <c r="D330" i="14"/>
  <c r="AP329" i="14"/>
  <c r="AO329" i="14"/>
  <c r="AN329" i="14"/>
  <c r="AM329" i="14"/>
  <c r="AL329" i="14"/>
  <c r="AK329" i="14"/>
  <c r="AJ329" i="14"/>
  <c r="AI329" i="14"/>
  <c r="AH329" i="14"/>
  <c r="AG329" i="14"/>
  <c r="AF329" i="14"/>
  <c r="AE329" i="14"/>
  <c r="AD329" i="14"/>
  <c r="AC329" i="14"/>
  <c r="AB329" i="14"/>
  <c r="AA329" i="14"/>
  <c r="Z329" i="14"/>
  <c r="Y329" i="14"/>
  <c r="X329" i="14"/>
  <c r="W329" i="14"/>
  <c r="V329" i="14"/>
  <c r="U329" i="14"/>
  <c r="T329" i="14"/>
  <c r="S329" i="14"/>
  <c r="R329" i="14"/>
  <c r="Q329" i="14"/>
  <c r="P329" i="14"/>
  <c r="O329" i="14"/>
  <c r="N329" i="14"/>
  <c r="M329" i="14"/>
  <c r="L329" i="14"/>
  <c r="K329" i="14"/>
  <c r="J329" i="14"/>
  <c r="I329" i="14"/>
  <c r="H329" i="14"/>
  <c r="G329" i="14"/>
  <c r="F329" i="14"/>
  <c r="E329" i="14"/>
  <c r="D329" i="14"/>
  <c r="AP328" i="14"/>
  <c r="AO328" i="14"/>
  <c r="AN328" i="14"/>
  <c r="AM328" i="14"/>
  <c r="AL328" i="14"/>
  <c r="AK328" i="14"/>
  <c r="AJ328" i="14"/>
  <c r="AI328" i="14"/>
  <c r="AH328" i="14"/>
  <c r="AG328" i="14"/>
  <c r="AF328" i="14"/>
  <c r="AE328" i="14"/>
  <c r="AD328" i="14"/>
  <c r="AC328" i="14"/>
  <c r="AB328" i="14"/>
  <c r="AA328" i="14"/>
  <c r="Z328" i="14"/>
  <c r="Y328" i="14"/>
  <c r="X328" i="14"/>
  <c r="W328" i="14"/>
  <c r="V328" i="14"/>
  <c r="U328" i="14"/>
  <c r="T328" i="14"/>
  <c r="S328" i="14"/>
  <c r="R328" i="14"/>
  <c r="Q328" i="14"/>
  <c r="P328" i="14"/>
  <c r="O328" i="14"/>
  <c r="N328" i="14"/>
  <c r="M328" i="14"/>
  <c r="L328" i="14"/>
  <c r="K328" i="14"/>
  <c r="J328" i="14"/>
  <c r="I328" i="14"/>
  <c r="H328" i="14"/>
  <c r="G328" i="14"/>
  <c r="F328" i="14"/>
  <c r="E328" i="14"/>
  <c r="D328" i="14"/>
  <c r="AP327" i="14"/>
  <c r="AO327" i="14"/>
  <c r="AN327" i="14"/>
  <c r="AM327" i="14"/>
  <c r="AL327" i="14"/>
  <c r="AK327" i="14"/>
  <c r="AJ327" i="14"/>
  <c r="AI327" i="14"/>
  <c r="AH327" i="14"/>
  <c r="AG327" i="14"/>
  <c r="AF327" i="14"/>
  <c r="AE327" i="14"/>
  <c r="AD327" i="14"/>
  <c r="AC327" i="14"/>
  <c r="AB327" i="14"/>
  <c r="AA327" i="14"/>
  <c r="Z327" i="14"/>
  <c r="Y327" i="14"/>
  <c r="X327" i="14"/>
  <c r="W327" i="14"/>
  <c r="V327" i="14"/>
  <c r="U327" i="14"/>
  <c r="T327" i="14"/>
  <c r="S327" i="14"/>
  <c r="R327" i="14"/>
  <c r="Q327" i="14"/>
  <c r="P327" i="14"/>
  <c r="O327" i="14"/>
  <c r="N327" i="14"/>
  <c r="M327" i="14"/>
  <c r="L327" i="14"/>
  <c r="K327" i="14"/>
  <c r="J327" i="14"/>
  <c r="I327" i="14"/>
  <c r="H327" i="14"/>
  <c r="G327" i="14"/>
  <c r="F327" i="14"/>
  <c r="E327" i="14"/>
  <c r="D327" i="14"/>
  <c r="AP326" i="14"/>
  <c r="AO326" i="14"/>
  <c r="AN326" i="14"/>
  <c r="AM326" i="14"/>
  <c r="AL326" i="14"/>
  <c r="AK326" i="14"/>
  <c r="AJ326" i="14"/>
  <c r="AI326" i="14"/>
  <c r="AH326" i="14"/>
  <c r="AG326" i="14"/>
  <c r="AF326" i="14"/>
  <c r="AE326" i="14"/>
  <c r="AD326" i="14"/>
  <c r="AC326" i="14"/>
  <c r="AB326" i="14"/>
  <c r="AA326" i="14"/>
  <c r="Z326" i="14"/>
  <c r="Y326" i="14"/>
  <c r="X326" i="14"/>
  <c r="W326" i="14"/>
  <c r="V326" i="14"/>
  <c r="U326" i="14"/>
  <c r="T326" i="14"/>
  <c r="S326" i="14"/>
  <c r="R326" i="14"/>
  <c r="Q326" i="14"/>
  <c r="P326" i="14"/>
  <c r="O326" i="14"/>
  <c r="N326" i="14"/>
  <c r="M326" i="14"/>
  <c r="L326" i="14"/>
  <c r="K326" i="14"/>
  <c r="J326" i="14"/>
  <c r="I326" i="14"/>
  <c r="H326" i="14"/>
  <c r="G326" i="14"/>
  <c r="F326" i="14"/>
  <c r="E326" i="14"/>
  <c r="D326" i="14"/>
  <c r="AP325" i="14"/>
  <c r="AO325" i="14"/>
  <c r="AN325" i="14"/>
  <c r="AM325" i="14"/>
  <c r="AL325" i="14"/>
  <c r="AK325" i="14"/>
  <c r="AJ325" i="14"/>
  <c r="AI325" i="14"/>
  <c r="AH325" i="14"/>
  <c r="AG325" i="14"/>
  <c r="AF325" i="14"/>
  <c r="AE325" i="14"/>
  <c r="AD325" i="14"/>
  <c r="AC325" i="14"/>
  <c r="AB325" i="14"/>
  <c r="AA325" i="14"/>
  <c r="Z325" i="14"/>
  <c r="Y325" i="14"/>
  <c r="X325" i="14"/>
  <c r="W325" i="14"/>
  <c r="V325" i="14"/>
  <c r="U325" i="14"/>
  <c r="T325" i="14"/>
  <c r="S325" i="14"/>
  <c r="R325" i="14"/>
  <c r="Q325" i="14"/>
  <c r="P325" i="14"/>
  <c r="O325" i="14"/>
  <c r="N325" i="14"/>
  <c r="M325" i="14"/>
  <c r="L325" i="14"/>
  <c r="K325" i="14"/>
  <c r="J325" i="14"/>
  <c r="I325" i="14"/>
  <c r="H325" i="14"/>
  <c r="G325" i="14"/>
  <c r="F325" i="14"/>
  <c r="E325" i="14"/>
  <c r="D325" i="14"/>
  <c r="AP324" i="14"/>
  <c r="AO324" i="14"/>
  <c r="AN324" i="14"/>
  <c r="AM324" i="14"/>
  <c r="AL324" i="14"/>
  <c r="AK324" i="14"/>
  <c r="AJ324" i="14"/>
  <c r="AI324" i="14"/>
  <c r="AH324" i="14"/>
  <c r="AG324" i="14"/>
  <c r="AF324" i="14"/>
  <c r="AE324" i="14"/>
  <c r="AD324" i="14"/>
  <c r="AC324" i="14"/>
  <c r="AB324" i="14"/>
  <c r="AA324" i="14"/>
  <c r="Z324" i="14"/>
  <c r="Y324" i="14"/>
  <c r="X324" i="14"/>
  <c r="W324" i="14"/>
  <c r="V324" i="14"/>
  <c r="U324" i="14"/>
  <c r="T324" i="14"/>
  <c r="S324" i="14"/>
  <c r="R324" i="14"/>
  <c r="Q324" i="14"/>
  <c r="P324" i="14"/>
  <c r="O324" i="14"/>
  <c r="N324" i="14"/>
  <c r="M324" i="14"/>
  <c r="L324" i="14"/>
  <c r="K324" i="14"/>
  <c r="J324" i="14"/>
  <c r="I324" i="14"/>
  <c r="H324" i="14"/>
  <c r="G324" i="14"/>
  <c r="F324" i="14"/>
  <c r="E324" i="14"/>
  <c r="D324" i="14"/>
  <c r="AP323" i="14"/>
  <c r="AO323" i="14"/>
  <c r="AN323" i="14"/>
  <c r="AM323" i="14"/>
  <c r="AL323" i="14"/>
  <c r="AK323" i="14"/>
  <c r="AJ323" i="14"/>
  <c r="AI323" i="14"/>
  <c r="AH323" i="14"/>
  <c r="AG323" i="14"/>
  <c r="AF323" i="14"/>
  <c r="AE323" i="14"/>
  <c r="AD323" i="14"/>
  <c r="AC323" i="14"/>
  <c r="AB323" i="14"/>
  <c r="AA323" i="14"/>
  <c r="Z323" i="14"/>
  <c r="Y323" i="14"/>
  <c r="X323" i="14"/>
  <c r="W323" i="14"/>
  <c r="V323" i="14"/>
  <c r="U323" i="14"/>
  <c r="T323" i="14"/>
  <c r="S323" i="14"/>
  <c r="R323" i="14"/>
  <c r="Q323" i="14"/>
  <c r="P323" i="14"/>
  <c r="O323" i="14"/>
  <c r="N323" i="14"/>
  <c r="M323" i="14"/>
  <c r="L323" i="14"/>
  <c r="K323" i="14"/>
  <c r="J323" i="14"/>
  <c r="I323" i="14"/>
  <c r="H323" i="14"/>
  <c r="G323" i="14"/>
  <c r="F323" i="14"/>
  <c r="E323" i="14"/>
  <c r="D323" i="14"/>
  <c r="AP322" i="14"/>
  <c r="AO322" i="14"/>
  <c r="AN322" i="14"/>
  <c r="AM322" i="14"/>
  <c r="AL322" i="14"/>
  <c r="AK322" i="14"/>
  <c r="AJ322" i="14"/>
  <c r="AI322" i="14"/>
  <c r="AH322" i="14"/>
  <c r="AG322" i="14"/>
  <c r="AF322" i="14"/>
  <c r="AE322" i="14"/>
  <c r="AD322" i="14"/>
  <c r="AC322" i="14"/>
  <c r="AB322" i="14"/>
  <c r="AA322" i="14"/>
  <c r="Z322" i="14"/>
  <c r="Y322" i="14"/>
  <c r="X322" i="14"/>
  <c r="W322" i="14"/>
  <c r="V322" i="14"/>
  <c r="U322" i="14"/>
  <c r="T322" i="14"/>
  <c r="S322" i="14"/>
  <c r="R322" i="14"/>
  <c r="Q322" i="14"/>
  <c r="P322" i="14"/>
  <c r="O322" i="14"/>
  <c r="N322" i="14"/>
  <c r="M322" i="14"/>
  <c r="L322" i="14"/>
  <c r="K322" i="14"/>
  <c r="J322" i="14"/>
  <c r="I322" i="14"/>
  <c r="H322" i="14"/>
  <c r="G322" i="14"/>
  <c r="F322" i="14"/>
  <c r="E322" i="14"/>
  <c r="D322" i="14"/>
  <c r="AP321" i="14"/>
  <c r="AO321" i="14"/>
  <c r="AN321" i="14"/>
  <c r="AM321" i="14"/>
  <c r="AL321" i="14"/>
  <c r="AK321" i="14"/>
  <c r="AJ321" i="14"/>
  <c r="AI321" i="14"/>
  <c r="AH321" i="14"/>
  <c r="AG321" i="14"/>
  <c r="AF321" i="14"/>
  <c r="AE321" i="14"/>
  <c r="AD321" i="14"/>
  <c r="AC321" i="14"/>
  <c r="AB321" i="14"/>
  <c r="AA321" i="14"/>
  <c r="Z321" i="14"/>
  <c r="Y321" i="14"/>
  <c r="X321" i="14"/>
  <c r="W321" i="14"/>
  <c r="V321" i="14"/>
  <c r="U321" i="14"/>
  <c r="T321" i="14"/>
  <c r="S321" i="14"/>
  <c r="R321" i="14"/>
  <c r="Q321" i="14"/>
  <c r="P321" i="14"/>
  <c r="O321" i="14"/>
  <c r="N321" i="14"/>
  <c r="M321" i="14"/>
  <c r="L321" i="14"/>
  <c r="K321" i="14"/>
  <c r="J321" i="14"/>
  <c r="I321" i="14"/>
  <c r="H321" i="14"/>
  <c r="G321" i="14"/>
  <c r="F321" i="14"/>
  <c r="E321" i="14"/>
  <c r="D321" i="14"/>
  <c r="AP320" i="14"/>
  <c r="AO320" i="14"/>
  <c r="AN320" i="14"/>
  <c r="AM320" i="14"/>
  <c r="AL320" i="14"/>
  <c r="AK320" i="14"/>
  <c r="AJ320" i="14"/>
  <c r="AI320" i="14"/>
  <c r="AH320" i="14"/>
  <c r="AG320" i="14"/>
  <c r="AF320" i="14"/>
  <c r="AE320" i="14"/>
  <c r="AD320" i="14"/>
  <c r="AC320" i="14"/>
  <c r="AB320" i="14"/>
  <c r="AA320" i="14"/>
  <c r="Z320" i="14"/>
  <c r="Y320" i="14"/>
  <c r="X320" i="14"/>
  <c r="W320" i="14"/>
  <c r="V320" i="14"/>
  <c r="U320" i="14"/>
  <c r="T320" i="14"/>
  <c r="S320" i="14"/>
  <c r="R320" i="14"/>
  <c r="Q320" i="14"/>
  <c r="P320" i="14"/>
  <c r="O320" i="14"/>
  <c r="N320" i="14"/>
  <c r="M320" i="14"/>
  <c r="L320" i="14"/>
  <c r="K320" i="14"/>
  <c r="J320" i="14"/>
  <c r="I320" i="14"/>
  <c r="H320" i="14"/>
  <c r="G320" i="14"/>
  <c r="F320" i="14"/>
  <c r="E320" i="14"/>
  <c r="D320" i="14"/>
  <c r="AP319" i="14"/>
  <c r="AO319" i="14"/>
  <c r="AN319" i="14"/>
  <c r="AM319" i="14"/>
  <c r="AL319" i="14"/>
  <c r="AK319" i="14"/>
  <c r="AJ319" i="14"/>
  <c r="AI319" i="14"/>
  <c r="AH319" i="14"/>
  <c r="AG319" i="14"/>
  <c r="AF319" i="14"/>
  <c r="AE319" i="14"/>
  <c r="AD319" i="14"/>
  <c r="AC319" i="14"/>
  <c r="AB319" i="14"/>
  <c r="AA319" i="14"/>
  <c r="Z319" i="14"/>
  <c r="Y319" i="14"/>
  <c r="X319" i="14"/>
  <c r="W319" i="14"/>
  <c r="V319" i="14"/>
  <c r="U319" i="14"/>
  <c r="T319" i="14"/>
  <c r="S319" i="14"/>
  <c r="R319" i="14"/>
  <c r="Q319" i="14"/>
  <c r="P319" i="14"/>
  <c r="O319" i="14"/>
  <c r="N319" i="14"/>
  <c r="M319" i="14"/>
  <c r="L319" i="14"/>
  <c r="K319" i="14"/>
  <c r="J319" i="14"/>
  <c r="I319" i="14"/>
  <c r="H319" i="14"/>
  <c r="G319" i="14"/>
  <c r="F319" i="14"/>
  <c r="E319" i="14"/>
  <c r="D319" i="14"/>
  <c r="AP318" i="14"/>
  <c r="AO318" i="14"/>
  <c r="AN318" i="14"/>
  <c r="AM318" i="14"/>
  <c r="AL318" i="14"/>
  <c r="AK318" i="14"/>
  <c r="AJ318" i="14"/>
  <c r="AI318" i="14"/>
  <c r="AH318" i="14"/>
  <c r="AG318" i="14"/>
  <c r="AF318" i="14"/>
  <c r="AE318" i="14"/>
  <c r="AD318" i="14"/>
  <c r="AC318" i="14"/>
  <c r="AB318" i="14"/>
  <c r="AA318" i="14"/>
  <c r="Z318" i="14"/>
  <c r="Y318" i="14"/>
  <c r="X318" i="14"/>
  <c r="W318" i="14"/>
  <c r="V318" i="14"/>
  <c r="U318" i="14"/>
  <c r="T318" i="14"/>
  <c r="S318" i="14"/>
  <c r="R318" i="14"/>
  <c r="Q318" i="14"/>
  <c r="P318" i="14"/>
  <c r="O318" i="14"/>
  <c r="N318" i="14"/>
  <c r="M318" i="14"/>
  <c r="L318" i="14"/>
  <c r="K318" i="14"/>
  <c r="J318" i="14"/>
  <c r="I318" i="14"/>
  <c r="H318" i="14"/>
  <c r="G318" i="14"/>
  <c r="F318" i="14"/>
  <c r="E318" i="14"/>
  <c r="D318" i="14"/>
  <c r="AP317" i="14"/>
  <c r="AO317" i="14"/>
  <c r="AN317" i="14"/>
  <c r="AM317" i="14"/>
  <c r="AL317" i="14"/>
  <c r="AK317" i="14"/>
  <c r="AJ317" i="14"/>
  <c r="AI317" i="14"/>
  <c r="AH317" i="14"/>
  <c r="AG317" i="14"/>
  <c r="AF317" i="14"/>
  <c r="AE317" i="14"/>
  <c r="AD317" i="14"/>
  <c r="AC317" i="14"/>
  <c r="AB317" i="14"/>
  <c r="AA317" i="14"/>
  <c r="Z317" i="14"/>
  <c r="Y317" i="14"/>
  <c r="X317" i="14"/>
  <c r="W317" i="14"/>
  <c r="V317" i="14"/>
  <c r="U317" i="14"/>
  <c r="T317" i="14"/>
  <c r="S317" i="14"/>
  <c r="R317" i="14"/>
  <c r="Q317" i="14"/>
  <c r="P317" i="14"/>
  <c r="O317" i="14"/>
  <c r="N317" i="14"/>
  <c r="M317" i="14"/>
  <c r="L317" i="14"/>
  <c r="K317" i="14"/>
  <c r="J317" i="14"/>
  <c r="I317" i="14"/>
  <c r="H317" i="14"/>
  <c r="G317" i="14"/>
  <c r="F317" i="14"/>
  <c r="E317" i="14"/>
  <c r="D317" i="14"/>
  <c r="AP316" i="14"/>
  <c r="AO316" i="14"/>
  <c r="AN316" i="14"/>
  <c r="AM316" i="14"/>
  <c r="AL316" i="14"/>
  <c r="AK316" i="14"/>
  <c r="AJ316" i="14"/>
  <c r="AI316" i="14"/>
  <c r="AH316" i="14"/>
  <c r="AG316" i="14"/>
  <c r="AF316" i="14"/>
  <c r="AE316" i="14"/>
  <c r="AD316" i="14"/>
  <c r="AC316" i="14"/>
  <c r="AB316" i="14"/>
  <c r="AA316" i="14"/>
  <c r="Z316" i="14"/>
  <c r="Y316" i="14"/>
  <c r="X316" i="14"/>
  <c r="W316" i="14"/>
  <c r="V316" i="14"/>
  <c r="U316" i="14"/>
  <c r="T316" i="14"/>
  <c r="S316" i="14"/>
  <c r="R316" i="14"/>
  <c r="Q316" i="14"/>
  <c r="P316" i="14"/>
  <c r="O316" i="14"/>
  <c r="N316" i="14"/>
  <c r="M316" i="14"/>
  <c r="L316" i="14"/>
  <c r="K316" i="14"/>
  <c r="J316" i="14"/>
  <c r="I316" i="14"/>
  <c r="H316" i="14"/>
  <c r="G316" i="14"/>
  <c r="F316" i="14"/>
  <c r="E316" i="14"/>
  <c r="D316" i="14"/>
  <c r="AP315" i="14"/>
  <c r="AO315" i="14"/>
  <c r="AN315" i="14"/>
  <c r="AM315" i="14"/>
  <c r="AL315" i="14"/>
  <c r="AK315" i="14"/>
  <c r="AJ315" i="14"/>
  <c r="AI315" i="14"/>
  <c r="AH315" i="14"/>
  <c r="AG315" i="14"/>
  <c r="AF315" i="14"/>
  <c r="AE315" i="14"/>
  <c r="AD315" i="14"/>
  <c r="AC315" i="14"/>
  <c r="AB315" i="14"/>
  <c r="AA315" i="14"/>
  <c r="Z315" i="14"/>
  <c r="Y315" i="14"/>
  <c r="X315" i="14"/>
  <c r="W315" i="14"/>
  <c r="V315" i="14"/>
  <c r="U315" i="14"/>
  <c r="T315" i="14"/>
  <c r="S315" i="14"/>
  <c r="R315" i="14"/>
  <c r="Q315" i="14"/>
  <c r="P315" i="14"/>
  <c r="O315" i="14"/>
  <c r="N315" i="14"/>
  <c r="M315" i="14"/>
  <c r="L315" i="14"/>
  <c r="K315" i="14"/>
  <c r="J315" i="14"/>
  <c r="I315" i="14"/>
  <c r="H315" i="14"/>
  <c r="G315" i="14"/>
  <c r="F315" i="14"/>
  <c r="E315" i="14"/>
  <c r="D315" i="14"/>
  <c r="AP314" i="14"/>
  <c r="AO314" i="14"/>
  <c r="AN314" i="14"/>
  <c r="AM314" i="14"/>
  <c r="AL314" i="14"/>
  <c r="AK314" i="14"/>
  <c r="AJ314" i="14"/>
  <c r="AI314" i="14"/>
  <c r="AH314" i="14"/>
  <c r="AG314" i="14"/>
  <c r="AF314" i="14"/>
  <c r="AE314" i="14"/>
  <c r="AD314" i="14"/>
  <c r="AC314" i="14"/>
  <c r="AB314" i="14"/>
  <c r="AA314" i="14"/>
  <c r="Z314" i="14"/>
  <c r="Y314" i="14"/>
  <c r="X314" i="14"/>
  <c r="W314" i="14"/>
  <c r="V314" i="14"/>
  <c r="U314" i="14"/>
  <c r="T314" i="14"/>
  <c r="S314" i="14"/>
  <c r="R314" i="14"/>
  <c r="Q314" i="14"/>
  <c r="P314" i="14"/>
  <c r="O314" i="14"/>
  <c r="N314" i="14"/>
  <c r="M314" i="14"/>
  <c r="L314" i="14"/>
  <c r="K314" i="14"/>
  <c r="J314" i="14"/>
  <c r="I314" i="14"/>
  <c r="H314" i="14"/>
  <c r="G314" i="14"/>
  <c r="F314" i="14"/>
  <c r="E314" i="14"/>
  <c r="D314" i="14"/>
  <c r="AP313" i="14"/>
  <c r="AO313" i="14"/>
  <c r="AN313" i="14"/>
  <c r="AM313" i="14"/>
  <c r="AL313" i="14"/>
  <c r="AK313" i="14"/>
  <c r="AJ313" i="14"/>
  <c r="AI313" i="14"/>
  <c r="AH313" i="14"/>
  <c r="AG313" i="14"/>
  <c r="AF313" i="14"/>
  <c r="AE313" i="14"/>
  <c r="AD313" i="14"/>
  <c r="AC313" i="14"/>
  <c r="AB313" i="14"/>
  <c r="AA313" i="14"/>
  <c r="Z313" i="14"/>
  <c r="Y313" i="14"/>
  <c r="X313" i="14"/>
  <c r="W313" i="14"/>
  <c r="V313" i="14"/>
  <c r="U313" i="14"/>
  <c r="T313" i="14"/>
  <c r="S313" i="14"/>
  <c r="R313" i="14"/>
  <c r="Q313" i="14"/>
  <c r="P313" i="14"/>
  <c r="O313" i="14"/>
  <c r="N313" i="14"/>
  <c r="M313" i="14"/>
  <c r="L313" i="14"/>
  <c r="K313" i="14"/>
  <c r="J313" i="14"/>
  <c r="I313" i="14"/>
  <c r="H313" i="14"/>
  <c r="G313" i="14"/>
  <c r="F313" i="14"/>
  <c r="E313" i="14"/>
  <c r="D313" i="14"/>
  <c r="AP312" i="14"/>
  <c r="AO312" i="14"/>
  <c r="AN312" i="14"/>
  <c r="AM312" i="14"/>
  <c r="AL312" i="14"/>
  <c r="AK312" i="14"/>
  <c r="AJ312" i="14"/>
  <c r="AI312" i="14"/>
  <c r="AH312" i="14"/>
  <c r="AG312" i="14"/>
  <c r="AF312" i="14"/>
  <c r="AE312" i="14"/>
  <c r="AD312" i="14"/>
  <c r="AC312" i="14"/>
  <c r="AB312" i="14"/>
  <c r="AA312" i="14"/>
  <c r="Z312" i="14"/>
  <c r="Y312" i="14"/>
  <c r="X312" i="14"/>
  <c r="W312" i="14"/>
  <c r="V312" i="14"/>
  <c r="U312" i="14"/>
  <c r="T312" i="14"/>
  <c r="S312" i="14"/>
  <c r="R312" i="14"/>
  <c r="Q312" i="14"/>
  <c r="P312" i="14"/>
  <c r="O312" i="14"/>
  <c r="N312" i="14"/>
  <c r="M312" i="14"/>
  <c r="L312" i="14"/>
  <c r="K312" i="14"/>
  <c r="J312" i="14"/>
  <c r="I312" i="14"/>
  <c r="H312" i="14"/>
  <c r="G312" i="14"/>
  <c r="F312" i="14"/>
  <c r="E312" i="14"/>
  <c r="D312" i="14"/>
  <c r="AP311" i="14"/>
  <c r="AO311" i="14"/>
  <c r="AN311" i="14"/>
  <c r="AM311" i="14"/>
  <c r="AL311" i="14"/>
  <c r="AK311" i="14"/>
  <c r="AJ311" i="14"/>
  <c r="AI311" i="14"/>
  <c r="AH311" i="14"/>
  <c r="AG311" i="14"/>
  <c r="AF311" i="14"/>
  <c r="AE311" i="14"/>
  <c r="AD311" i="14"/>
  <c r="AC311" i="14"/>
  <c r="AB311" i="14"/>
  <c r="AA311" i="14"/>
  <c r="Z311" i="14"/>
  <c r="Y311" i="14"/>
  <c r="X311" i="14"/>
  <c r="W311" i="14"/>
  <c r="V311" i="14"/>
  <c r="U311" i="14"/>
  <c r="T311" i="14"/>
  <c r="S311" i="14"/>
  <c r="R311" i="14"/>
  <c r="Q311" i="14"/>
  <c r="P311" i="14"/>
  <c r="O311" i="14"/>
  <c r="N311" i="14"/>
  <c r="M311" i="14"/>
  <c r="L311" i="14"/>
  <c r="K311" i="14"/>
  <c r="J311" i="14"/>
  <c r="I311" i="14"/>
  <c r="H311" i="14"/>
  <c r="G311" i="14"/>
  <c r="F311" i="14"/>
  <c r="E311" i="14"/>
  <c r="D311" i="14"/>
  <c r="AP310" i="14"/>
  <c r="AO310" i="14"/>
  <c r="AN310" i="14"/>
  <c r="AM310" i="14"/>
  <c r="AL310" i="14"/>
  <c r="AK310" i="14"/>
  <c r="AJ310" i="14"/>
  <c r="AI310" i="14"/>
  <c r="AH310" i="14"/>
  <c r="AG310" i="14"/>
  <c r="AF310" i="14"/>
  <c r="AE310" i="14"/>
  <c r="AD310" i="14"/>
  <c r="AC310" i="14"/>
  <c r="AB310" i="14"/>
  <c r="AA310" i="14"/>
  <c r="Z310" i="14"/>
  <c r="Y310" i="14"/>
  <c r="X310" i="14"/>
  <c r="W310" i="14"/>
  <c r="V310" i="14"/>
  <c r="U310" i="14"/>
  <c r="T310" i="14"/>
  <c r="S310" i="14"/>
  <c r="R310" i="14"/>
  <c r="Q310" i="14"/>
  <c r="P310" i="14"/>
  <c r="O310" i="14"/>
  <c r="N310" i="14"/>
  <c r="M310" i="14"/>
  <c r="L310" i="14"/>
  <c r="K310" i="14"/>
  <c r="J310" i="14"/>
  <c r="I310" i="14"/>
  <c r="H310" i="14"/>
  <c r="G310" i="14"/>
  <c r="F310" i="14"/>
  <c r="E310" i="14"/>
  <c r="D310" i="14"/>
  <c r="AP309" i="14"/>
  <c r="AO309" i="14"/>
  <c r="AN309" i="14"/>
  <c r="AM309" i="14"/>
  <c r="AL309" i="14"/>
  <c r="AK309" i="14"/>
  <c r="AJ309" i="14"/>
  <c r="AI309" i="14"/>
  <c r="AH309" i="14"/>
  <c r="AG309" i="14"/>
  <c r="AF309" i="14"/>
  <c r="AE309" i="14"/>
  <c r="AD309" i="14"/>
  <c r="AC309" i="14"/>
  <c r="AB309" i="14"/>
  <c r="AA309" i="14"/>
  <c r="Z309" i="14"/>
  <c r="Y309" i="14"/>
  <c r="X309" i="14"/>
  <c r="W309" i="14"/>
  <c r="V309" i="14"/>
  <c r="U309" i="14"/>
  <c r="T309" i="14"/>
  <c r="S309" i="14"/>
  <c r="R309" i="14"/>
  <c r="Q309" i="14"/>
  <c r="P309" i="14"/>
  <c r="O309" i="14"/>
  <c r="N309" i="14"/>
  <c r="M309" i="14"/>
  <c r="L309" i="14"/>
  <c r="K309" i="14"/>
  <c r="J309" i="14"/>
  <c r="I309" i="14"/>
  <c r="H309" i="14"/>
  <c r="G309" i="14"/>
  <c r="F309" i="14"/>
  <c r="E309" i="14"/>
  <c r="D309" i="14"/>
  <c r="AP308" i="14"/>
  <c r="AO308" i="14"/>
  <c r="AN308" i="14"/>
  <c r="AM308" i="14"/>
  <c r="AL308" i="14"/>
  <c r="AK308" i="14"/>
  <c r="AJ308" i="14"/>
  <c r="AI308" i="14"/>
  <c r="AH308" i="14"/>
  <c r="AG308" i="14"/>
  <c r="AF308" i="14"/>
  <c r="AE308" i="14"/>
  <c r="AD308" i="14"/>
  <c r="AC308" i="14"/>
  <c r="AB308" i="14"/>
  <c r="AA308" i="14"/>
  <c r="Z308" i="14"/>
  <c r="Y308" i="14"/>
  <c r="X308" i="14"/>
  <c r="W308" i="14"/>
  <c r="V308" i="14"/>
  <c r="U308" i="14"/>
  <c r="T308" i="14"/>
  <c r="S308" i="14"/>
  <c r="R308" i="14"/>
  <c r="Q308" i="14"/>
  <c r="P308" i="14"/>
  <c r="O308" i="14"/>
  <c r="N308" i="14"/>
  <c r="M308" i="14"/>
  <c r="L308" i="14"/>
  <c r="K308" i="14"/>
  <c r="J308" i="14"/>
  <c r="I308" i="14"/>
  <c r="H308" i="14"/>
  <c r="G308" i="14"/>
  <c r="F308" i="14"/>
  <c r="E308" i="14"/>
  <c r="D308" i="14"/>
  <c r="AP307" i="14"/>
  <c r="AO307" i="14"/>
  <c r="AN307" i="14"/>
  <c r="AM307" i="14"/>
  <c r="AL307" i="14"/>
  <c r="AK307" i="14"/>
  <c r="AJ307" i="14"/>
  <c r="AI307" i="14"/>
  <c r="AH307" i="14"/>
  <c r="AG307" i="14"/>
  <c r="AF307" i="14"/>
  <c r="AE307" i="14"/>
  <c r="AD307" i="14"/>
  <c r="AC307" i="14"/>
  <c r="AB307" i="14"/>
  <c r="AA307" i="14"/>
  <c r="Z307" i="14"/>
  <c r="Y307" i="14"/>
  <c r="X307" i="14"/>
  <c r="W307" i="14"/>
  <c r="V307" i="14"/>
  <c r="U307" i="14"/>
  <c r="T307" i="14"/>
  <c r="S307" i="14"/>
  <c r="R307" i="14"/>
  <c r="Q307" i="14"/>
  <c r="P307" i="14"/>
  <c r="O307" i="14"/>
  <c r="N307" i="14"/>
  <c r="M307" i="14"/>
  <c r="L307" i="14"/>
  <c r="K307" i="14"/>
  <c r="J307" i="14"/>
  <c r="I307" i="14"/>
  <c r="H307" i="14"/>
  <c r="G307" i="14"/>
  <c r="F307" i="14"/>
  <c r="E307" i="14"/>
  <c r="D307" i="14"/>
  <c r="AP306" i="14"/>
  <c r="AO306" i="14"/>
  <c r="AN306" i="14"/>
  <c r="AM306" i="14"/>
  <c r="AL306" i="14"/>
  <c r="AK306" i="14"/>
  <c r="AJ306" i="14"/>
  <c r="AI306" i="14"/>
  <c r="AH306" i="14"/>
  <c r="AG306" i="14"/>
  <c r="AF306" i="14"/>
  <c r="AE306" i="14"/>
  <c r="AD306" i="14"/>
  <c r="AC306" i="14"/>
  <c r="AB306" i="14"/>
  <c r="AA306" i="14"/>
  <c r="Z306" i="14"/>
  <c r="Y306" i="14"/>
  <c r="X306" i="14"/>
  <c r="W306" i="14"/>
  <c r="V306" i="14"/>
  <c r="U306" i="14"/>
  <c r="T306" i="14"/>
  <c r="S306" i="14"/>
  <c r="R306" i="14"/>
  <c r="Q306" i="14"/>
  <c r="P306" i="14"/>
  <c r="O306" i="14"/>
  <c r="N306" i="14"/>
  <c r="M306" i="14"/>
  <c r="L306" i="14"/>
  <c r="K306" i="14"/>
  <c r="J306" i="14"/>
  <c r="I306" i="14"/>
  <c r="H306" i="14"/>
  <c r="G306" i="14"/>
  <c r="F306" i="14"/>
  <c r="E306" i="14"/>
  <c r="D306" i="14"/>
  <c r="AP305" i="14"/>
  <c r="AO305" i="14"/>
  <c r="AN305" i="14"/>
  <c r="AM305" i="14"/>
  <c r="AL305" i="14"/>
  <c r="AK305" i="14"/>
  <c r="AJ305" i="14"/>
  <c r="AI305" i="14"/>
  <c r="AH305" i="14"/>
  <c r="AG305" i="14"/>
  <c r="AF305" i="14"/>
  <c r="AE305" i="14"/>
  <c r="AD305" i="14"/>
  <c r="AC305" i="14"/>
  <c r="AB305" i="14"/>
  <c r="AA305" i="14"/>
  <c r="Z305" i="14"/>
  <c r="Y305" i="14"/>
  <c r="X305" i="14"/>
  <c r="W305" i="14"/>
  <c r="V305" i="14"/>
  <c r="U305" i="14"/>
  <c r="T305" i="14"/>
  <c r="S305" i="14"/>
  <c r="R305" i="14"/>
  <c r="Q305" i="14"/>
  <c r="P305" i="14"/>
  <c r="O305" i="14"/>
  <c r="N305" i="14"/>
  <c r="M305" i="14"/>
  <c r="L305" i="14"/>
  <c r="K305" i="14"/>
  <c r="J305" i="14"/>
  <c r="I305" i="14"/>
  <c r="H305" i="14"/>
  <c r="G305" i="14"/>
  <c r="F305" i="14"/>
  <c r="E305" i="14"/>
  <c r="D305" i="14"/>
  <c r="AP304" i="14"/>
  <c r="AO304" i="14"/>
  <c r="AN304" i="14"/>
  <c r="AM304" i="14"/>
  <c r="AL304" i="14"/>
  <c r="AK304" i="14"/>
  <c r="AJ304" i="14"/>
  <c r="AI304" i="14"/>
  <c r="AH304" i="14"/>
  <c r="AG304" i="14"/>
  <c r="AF304" i="14"/>
  <c r="AE304" i="14"/>
  <c r="AD304" i="14"/>
  <c r="AC304" i="14"/>
  <c r="AB304" i="14"/>
  <c r="AA304" i="14"/>
  <c r="Z304" i="14"/>
  <c r="Y304" i="14"/>
  <c r="X304" i="14"/>
  <c r="W304" i="14"/>
  <c r="V304" i="14"/>
  <c r="U304" i="14"/>
  <c r="T304" i="14"/>
  <c r="S304" i="14"/>
  <c r="R304" i="14"/>
  <c r="Q304" i="14"/>
  <c r="P304" i="14"/>
  <c r="O304" i="14"/>
  <c r="N304" i="14"/>
  <c r="M304" i="14"/>
  <c r="L304" i="14"/>
  <c r="K304" i="14"/>
  <c r="J304" i="14"/>
  <c r="I304" i="14"/>
  <c r="H304" i="14"/>
  <c r="G304" i="14"/>
  <c r="F304" i="14"/>
  <c r="E304" i="14"/>
  <c r="D304" i="14"/>
  <c r="AP303" i="14"/>
  <c r="AQ493" i="15" s="1"/>
  <c r="AO303" i="14"/>
  <c r="AP493" i="15" s="1"/>
  <c r="AN303" i="14"/>
  <c r="AO493" i="15" s="1"/>
  <c r="AM303" i="14"/>
  <c r="AN493" i="15" s="1"/>
  <c r="AL303" i="14"/>
  <c r="AM493" i="15" s="1"/>
  <c r="AK303" i="14"/>
  <c r="AL493" i="15" s="1"/>
  <c r="AJ303" i="14"/>
  <c r="AK493" i="15" s="1"/>
  <c r="AI303" i="14"/>
  <c r="AJ493" i="15" s="1"/>
  <c r="AH303" i="14"/>
  <c r="AI493" i="15" s="1"/>
  <c r="AG303" i="14"/>
  <c r="AH493" i="15" s="1"/>
  <c r="AF303" i="14"/>
  <c r="AG493" i="15" s="1"/>
  <c r="AE303" i="14"/>
  <c r="AF493" i="15" s="1"/>
  <c r="AD303" i="14"/>
  <c r="AE493" i="15" s="1"/>
  <c r="AC303" i="14"/>
  <c r="AD493" i="15" s="1"/>
  <c r="AB303" i="14"/>
  <c r="AC493" i="15" s="1"/>
  <c r="AA303" i="14"/>
  <c r="AB493" i="15" s="1"/>
  <c r="Z303" i="14"/>
  <c r="AA493" i="15" s="1"/>
  <c r="Y303" i="14"/>
  <c r="Z493" i="15" s="1"/>
  <c r="X303" i="14"/>
  <c r="Y493" i="15" s="1"/>
  <c r="W303" i="14"/>
  <c r="X493" i="15" s="1"/>
  <c r="V303" i="14"/>
  <c r="W493" i="15" s="1"/>
  <c r="U303" i="14"/>
  <c r="V493" i="15" s="1"/>
  <c r="T303" i="14"/>
  <c r="U493" i="15" s="1"/>
  <c r="S303" i="14"/>
  <c r="T493" i="15" s="1"/>
  <c r="R303" i="14"/>
  <c r="S493" i="15" s="1"/>
  <c r="Q303" i="14"/>
  <c r="R493" i="15" s="1"/>
  <c r="P303" i="14"/>
  <c r="Q493" i="15" s="1"/>
  <c r="O303" i="14"/>
  <c r="P493" i="15" s="1"/>
  <c r="N303" i="14"/>
  <c r="O493" i="15" s="1"/>
  <c r="M303" i="14"/>
  <c r="N493" i="15" s="1"/>
  <c r="L303" i="14"/>
  <c r="M493" i="15" s="1"/>
  <c r="K303" i="14"/>
  <c r="L493" i="15" s="1"/>
  <c r="J303" i="14"/>
  <c r="K493" i="15" s="1"/>
  <c r="I303" i="14"/>
  <c r="J493" i="15" s="1"/>
  <c r="H303" i="14"/>
  <c r="I493" i="15" s="1"/>
  <c r="G303" i="14"/>
  <c r="H493" i="15" s="1"/>
  <c r="F303" i="14"/>
  <c r="G493" i="15" s="1"/>
  <c r="E303" i="14"/>
  <c r="F493" i="15" s="1"/>
  <c r="D303" i="14"/>
  <c r="E493" i="15" s="1"/>
  <c r="AP302" i="14"/>
  <c r="AQ472" i="15" s="1"/>
  <c r="AO302" i="14"/>
  <c r="AP472" i="15" s="1"/>
  <c r="AN302" i="14"/>
  <c r="AO472" i="15" s="1"/>
  <c r="AM302" i="14"/>
  <c r="AN472" i="15" s="1"/>
  <c r="AL302" i="14"/>
  <c r="AM472" i="15" s="1"/>
  <c r="AK302" i="14"/>
  <c r="AL472" i="15" s="1"/>
  <c r="AJ302" i="14"/>
  <c r="AK472" i="15" s="1"/>
  <c r="AI302" i="14"/>
  <c r="AJ472" i="15" s="1"/>
  <c r="AH302" i="14"/>
  <c r="AI472" i="15" s="1"/>
  <c r="AG302" i="14"/>
  <c r="AH472" i="15" s="1"/>
  <c r="AF302" i="14"/>
  <c r="AG472" i="15" s="1"/>
  <c r="AE302" i="14"/>
  <c r="AF472" i="15" s="1"/>
  <c r="AD302" i="14"/>
  <c r="AE472" i="15" s="1"/>
  <c r="AC302" i="14"/>
  <c r="AD472" i="15" s="1"/>
  <c r="AB302" i="14"/>
  <c r="AC472" i="15" s="1"/>
  <c r="AA302" i="14"/>
  <c r="AB472" i="15" s="1"/>
  <c r="Z302" i="14"/>
  <c r="AA472" i="15" s="1"/>
  <c r="Y302" i="14"/>
  <c r="Z472" i="15" s="1"/>
  <c r="X302" i="14"/>
  <c r="Y472" i="15" s="1"/>
  <c r="W302" i="14"/>
  <c r="X472" i="15" s="1"/>
  <c r="V302" i="14"/>
  <c r="W472" i="15" s="1"/>
  <c r="U302" i="14"/>
  <c r="V472" i="15" s="1"/>
  <c r="T302" i="14"/>
  <c r="U472" i="15" s="1"/>
  <c r="S302" i="14"/>
  <c r="T472" i="15" s="1"/>
  <c r="R302" i="14"/>
  <c r="S472" i="15" s="1"/>
  <c r="Q302" i="14"/>
  <c r="R472" i="15" s="1"/>
  <c r="P302" i="14"/>
  <c r="Q472" i="15" s="1"/>
  <c r="O302" i="14"/>
  <c r="P472" i="15" s="1"/>
  <c r="N302" i="14"/>
  <c r="O472" i="15" s="1"/>
  <c r="M302" i="14"/>
  <c r="N472" i="15" s="1"/>
  <c r="L302" i="14"/>
  <c r="M472" i="15" s="1"/>
  <c r="K302" i="14"/>
  <c r="L472" i="15" s="1"/>
  <c r="J302" i="14"/>
  <c r="K472" i="15" s="1"/>
  <c r="I302" i="14"/>
  <c r="J472" i="15" s="1"/>
  <c r="H302" i="14"/>
  <c r="I472" i="15" s="1"/>
  <c r="G302" i="14"/>
  <c r="H472" i="15" s="1"/>
  <c r="F302" i="14"/>
  <c r="G472" i="15" s="1"/>
  <c r="E302" i="14"/>
  <c r="F472" i="15" s="1"/>
  <c r="D302" i="14"/>
  <c r="E472" i="15" s="1"/>
  <c r="AP301" i="14"/>
  <c r="AQ451" i="15" s="1"/>
  <c r="AO301" i="14"/>
  <c r="AP451" i="15" s="1"/>
  <c r="AN301" i="14"/>
  <c r="AO451" i="15" s="1"/>
  <c r="AM301" i="14"/>
  <c r="AN451" i="15" s="1"/>
  <c r="AL301" i="14"/>
  <c r="AM451" i="15" s="1"/>
  <c r="AK301" i="14"/>
  <c r="AL451" i="15" s="1"/>
  <c r="AJ301" i="14"/>
  <c r="AK451" i="15" s="1"/>
  <c r="AI301" i="14"/>
  <c r="AJ451" i="15" s="1"/>
  <c r="AH301" i="14"/>
  <c r="AI451" i="15" s="1"/>
  <c r="AG301" i="14"/>
  <c r="AH451" i="15" s="1"/>
  <c r="AF301" i="14"/>
  <c r="AG451" i="15" s="1"/>
  <c r="AE301" i="14"/>
  <c r="AF451" i="15" s="1"/>
  <c r="AD301" i="14"/>
  <c r="AE451" i="15" s="1"/>
  <c r="AC301" i="14"/>
  <c r="AD451" i="15" s="1"/>
  <c r="AB301" i="14"/>
  <c r="AC451" i="15" s="1"/>
  <c r="AA301" i="14"/>
  <c r="AB451" i="15" s="1"/>
  <c r="Z301" i="14"/>
  <c r="AA451" i="15" s="1"/>
  <c r="Y301" i="14"/>
  <c r="Z451" i="15" s="1"/>
  <c r="X301" i="14"/>
  <c r="Y451" i="15" s="1"/>
  <c r="W301" i="14"/>
  <c r="X451" i="15" s="1"/>
  <c r="V301" i="14"/>
  <c r="W451" i="15" s="1"/>
  <c r="U301" i="14"/>
  <c r="V451" i="15" s="1"/>
  <c r="T301" i="14"/>
  <c r="U451" i="15" s="1"/>
  <c r="S301" i="14"/>
  <c r="T451" i="15" s="1"/>
  <c r="R301" i="14"/>
  <c r="S451" i="15" s="1"/>
  <c r="Q301" i="14"/>
  <c r="R451" i="15" s="1"/>
  <c r="P301" i="14"/>
  <c r="Q451" i="15" s="1"/>
  <c r="O301" i="14"/>
  <c r="P451" i="15" s="1"/>
  <c r="N301" i="14"/>
  <c r="O451" i="15" s="1"/>
  <c r="M301" i="14"/>
  <c r="N451" i="15" s="1"/>
  <c r="L301" i="14"/>
  <c r="M451" i="15" s="1"/>
  <c r="K301" i="14"/>
  <c r="L451" i="15" s="1"/>
  <c r="J301" i="14"/>
  <c r="K451" i="15" s="1"/>
  <c r="I301" i="14"/>
  <c r="J451" i="15" s="1"/>
  <c r="H301" i="14"/>
  <c r="I451" i="15" s="1"/>
  <c r="G301" i="14"/>
  <c r="H451" i="15" s="1"/>
  <c r="F301" i="14"/>
  <c r="G451" i="15" s="1"/>
  <c r="E301" i="14"/>
  <c r="F451" i="15" s="1"/>
  <c r="D301" i="14"/>
  <c r="E451" i="15" s="1"/>
  <c r="AP300" i="14"/>
  <c r="AQ430" i="15" s="1"/>
  <c r="AO300" i="14"/>
  <c r="AP430" i="15" s="1"/>
  <c r="AN300" i="14"/>
  <c r="AO430" i="15" s="1"/>
  <c r="AM300" i="14"/>
  <c r="AN430" i="15" s="1"/>
  <c r="AL300" i="14"/>
  <c r="AM430" i="15" s="1"/>
  <c r="AK300" i="14"/>
  <c r="AL430" i="15" s="1"/>
  <c r="AJ300" i="14"/>
  <c r="AK430" i="15" s="1"/>
  <c r="AI300" i="14"/>
  <c r="AJ430" i="15" s="1"/>
  <c r="AH300" i="14"/>
  <c r="AI430" i="15" s="1"/>
  <c r="AG300" i="14"/>
  <c r="AH430" i="15" s="1"/>
  <c r="AF300" i="14"/>
  <c r="AG430" i="15" s="1"/>
  <c r="AE300" i="14"/>
  <c r="AF430" i="15" s="1"/>
  <c r="AD300" i="14"/>
  <c r="AE430" i="15" s="1"/>
  <c r="AC300" i="14"/>
  <c r="AD430" i="15" s="1"/>
  <c r="AB300" i="14"/>
  <c r="AC430" i="15" s="1"/>
  <c r="AA300" i="14"/>
  <c r="AB430" i="15" s="1"/>
  <c r="Z300" i="14"/>
  <c r="AA430" i="15" s="1"/>
  <c r="Y300" i="14"/>
  <c r="Z430" i="15" s="1"/>
  <c r="X300" i="14"/>
  <c r="Y430" i="15" s="1"/>
  <c r="W300" i="14"/>
  <c r="X430" i="15" s="1"/>
  <c r="V300" i="14"/>
  <c r="W430" i="15" s="1"/>
  <c r="U300" i="14"/>
  <c r="V430" i="15" s="1"/>
  <c r="T300" i="14"/>
  <c r="U430" i="15" s="1"/>
  <c r="S300" i="14"/>
  <c r="T430" i="15" s="1"/>
  <c r="R300" i="14"/>
  <c r="S430" i="15" s="1"/>
  <c r="Q300" i="14"/>
  <c r="R430" i="15" s="1"/>
  <c r="P300" i="14"/>
  <c r="Q430" i="15" s="1"/>
  <c r="O300" i="14"/>
  <c r="P430" i="15" s="1"/>
  <c r="N300" i="14"/>
  <c r="O430" i="15" s="1"/>
  <c r="M300" i="14"/>
  <c r="N430" i="15" s="1"/>
  <c r="L300" i="14"/>
  <c r="M430" i="15" s="1"/>
  <c r="K300" i="14"/>
  <c r="L430" i="15" s="1"/>
  <c r="J300" i="14"/>
  <c r="K430" i="15" s="1"/>
  <c r="I300" i="14"/>
  <c r="J430" i="15" s="1"/>
  <c r="H300" i="14"/>
  <c r="I430" i="15" s="1"/>
  <c r="G300" i="14"/>
  <c r="H430" i="15" s="1"/>
  <c r="F300" i="14"/>
  <c r="G430" i="15" s="1"/>
  <c r="E300" i="14"/>
  <c r="F430" i="15" s="1"/>
  <c r="D300" i="14"/>
  <c r="E430" i="15" s="1"/>
  <c r="AP299" i="14"/>
  <c r="AQ409" i="15" s="1"/>
  <c r="AO299" i="14"/>
  <c r="AP409" i="15" s="1"/>
  <c r="AN299" i="14"/>
  <c r="AO409" i="15" s="1"/>
  <c r="AM299" i="14"/>
  <c r="AN409" i="15" s="1"/>
  <c r="AL299" i="14"/>
  <c r="AM409" i="15" s="1"/>
  <c r="AK299" i="14"/>
  <c r="AL409" i="15" s="1"/>
  <c r="AJ299" i="14"/>
  <c r="AK409" i="15" s="1"/>
  <c r="AI299" i="14"/>
  <c r="AJ409" i="15" s="1"/>
  <c r="AH299" i="14"/>
  <c r="AI409" i="15" s="1"/>
  <c r="AG299" i="14"/>
  <c r="AH409" i="15" s="1"/>
  <c r="AF299" i="14"/>
  <c r="AG409" i="15" s="1"/>
  <c r="AE299" i="14"/>
  <c r="AF409" i="15" s="1"/>
  <c r="AD299" i="14"/>
  <c r="AE409" i="15" s="1"/>
  <c r="AC299" i="14"/>
  <c r="AD409" i="15" s="1"/>
  <c r="AB299" i="14"/>
  <c r="AC409" i="15" s="1"/>
  <c r="AA299" i="14"/>
  <c r="AB409" i="15" s="1"/>
  <c r="Z299" i="14"/>
  <c r="AA409" i="15" s="1"/>
  <c r="Y299" i="14"/>
  <c r="Z409" i="15" s="1"/>
  <c r="X299" i="14"/>
  <c r="Y409" i="15" s="1"/>
  <c r="W299" i="14"/>
  <c r="X409" i="15" s="1"/>
  <c r="V299" i="14"/>
  <c r="W409" i="15" s="1"/>
  <c r="U299" i="14"/>
  <c r="V409" i="15" s="1"/>
  <c r="T299" i="14"/>
  <c r="U409" i="15" s="1"/>
  <c r="S299" i="14"/>
  <c r="T409" i="15" s="1"/>
  <c r="R299" i="14"/>
  <c r="S409" i="15" s="1"/>
  <c r="Q299" i="14"/>
  <c r="R409" i="15" s="1"/>
  <c r="P299" i="14"/>
  <c r="Q409" i="15" s="1"/>
  <c r="O299" i="14"/>
  <c r="P409" i="15" s="1"/>
  <c r="N299" i="14"/>
  <c r="O409" i="15" s="1"/>
  <c r="M299" i="14"/>
  <c r="N409" i="15" s="1"/>
  <c r="L299" i="14"/>
  <c r="M409" i="15" s="1"/>
  <c r="K299" i="14"/>
  <c r="L409" i="15" s="1"/>
  <c r="J299" i="14"/>
  <c r="K409" i="15" s="1"/>
  <c r="I299" i="14"/>
  <c r="J409" i="15" s="1"/>
  <c r="H299" i="14"/>
  <c r="I409" i="15" s="1"/>
  <c r="G299" i="14"/>
  <c r="H409" i="15" s="1"/>
  <c r="F299" i="14"/>
  <c r="G409" i="15" s="1"/>
  <c r="E299" i="14"/>
  <c r="F409" i="15" s="1"/>
  <c r="D299" i="14"/>
  <c r="E409" i="15" s="1"/>
  <c r="AP298" i="14"/>
  <c r="AQ388" i="15" s="1"/>
  <c r="AO298" i="14"/>
  <c r="AP388" i="15" s="1"/>
  <c r="AN298" i="14"/>
  <c r="AO388" i="15" s="1"/>
  <c r="AM298" i="14"/>
  <c r="AN388" i="15" s="1"/>
  <c r="AL298" i="14"/>
  <c r="AM388" i="15" s="1"/>
  <c r="AK298" i="14"/>
  <c r="AL388" i="15" s="1"/>
  <c r="AJ298" i="14"/>
  <c r="AK388" i="15" s="1"/>
  <c r="AI298" i="14"/>
  <c r="AJ388" i="15" s="1"/>
  <c r="AH298" i="14"/>
  <c r="AI388" i="15" s="1"/>
  <c r="AG298" i="14"/>
  <c r="AH388" i="15" s="1"/>
  <c r="AF298" i="14"/>
  <c r="AG388" i="15" s="1"/>
  <c r="AE298" i="14"/>
  <c r="AF388" i="15" s="1"/>
  <c r="AD298" i="14"/>
  <c r="AE388" i="15" s="1"/>
  <c r="AC298" i="14"/>
  <c r="AD388" i="15" s="1"/>
  <c r="AB298" i="14"/>
  <c r="AC388" i="15" s="1"/>
  <c r="AA298" i="14"/>
  <c r="AB388" i="15" s="1"/>
  <c r="Z298" i="14"/>
  <c r="AA388" i="15" s="1"/>
  <c r="Y298" i="14"/>
  <c r="Z388" i="15" s="1"/>
  <c r="X298" i="14"/>
  <c r="Y388" i="15" s="1"/>
  <c r="W298" i="14"/>
  <c r="X388" i="15" s="1"/>
  <c r="V298" i="14"/>
  <c r="W388" i="15" s="1"/>
  <c r="U298" i="14"/>
  <c r="V388" i="15" s="1"/>
  <c r="T298" i="14"/>
  <c r="U388" i="15" s="1"/>
  <c r="S298" i="14"/>
  <c r="T388" i="15" s="1"/>
  <c r="R298" i="14"/>
  <c r="S388" i="15" s="1"/>
  <c r="Q298" i="14"/>
  <c r="R388" i="15" s="1"/>
  <c r="P298" i="14"/>
  <c r="Q388" i="15" s="1"/>
  <c r="O298" i="14"/>
  <c r="P388" i="15" s="1"/>
  <c r="N298" i="14"/>
  <c r="O388" i="15" s="1"/>
  <c r="M298" i="14"/>
  <c r="N388" i="15" s="1"/>
  <c r="L298" i="14"/>
  <c r="M388" i="15" s="1"/>
  <c r="K298" i="14"/>
  <c r="L388" i="15" s="1"/>
  <c r="J298" i="14"/>
  <c r="K388" i="15" s="1"/>
  <c r="I298" i="14"/>
  <c r="J388" i="15" s="1"/>
  <c r="H298" i="14"/>
  <c r="I388" i="15" s="1"/>
  <c r="G298" i="14"/>
  <c r="H388" i="15" s="1"/>
  <c r="F298" i="14"/>
  <c r="G388" i="15" s="1"/>
  <c r="E298" i="14"/>
  <c r="F388" i="15" s="1"/>
  <c r="D298" i="14"/>
  <c r="E388" i="15" s="1"/>
  <c r="AP297" i="14"/>
  <c r="AQ367" i="15" s="1"/>
  <c r="AO297" i="14"/>
  <c r="AP367" i="15" s="1"/>
  <c r="AN297" i="14"/>
  <c r="AO367" i="15" s="1"/>
  <c r="AM297" i="14"/>
  <c r="AN367" i="15" s="1"/>
  <c r="AL297" i="14"/>
  <c r="AM367" i="15" s="1"/>
  <c r="AK297" i="14"/>
  <c r="AL367" i="15" s="1"/>
  <c r="AJ297" i="14"/>
  <c r="AK367" i="15" s="1"/>
  <c r="AI297" i="14"/>
  <c r="AJ367" i="15" s="1"/>
  <c r="AH297" i="14"/>
  <c r="AI367" i="15" s="1"/>
  <c r="AG297" i="14"/>
  <c r="AH367" i="15" s="1"/>
  <c r="AF297" i="14"/>
  <c r="AG367" i="15" s="1"/>
  <c r="AE297" i="14"/>
  <c r="AF367" i="15" s="1"/>
  <c r="AD297" i="14"/>
  <c r="AE367" i="15" s="1"/>
  <c r="AC297" i="14"/>
  <c r="AD367" i="15" s="1"/>
  <c r="AB297" i="14"/>
  <c r="AC367" i="15" s="1"/>
  <c r="AA297" i="14"/>
  <c r="AB367" i="15" s="1"/>
  <c r="Z297" i="14"/>
  <c r="AA367" i="15" s="1"/>
  <c r="Y297" i="14"/>
  <c r="Z367" i="15" s="1"/>
  <c r="X297" i="14"/>
  <c r="Y367" i="15" s="1"/>
  <c r="W297" i="14"/>
  <c r="X367" i="15" s="1"/>
  <c r="V297" i="14"/>
  <c r="W367" i="15" s="1"/>
  <c r="U297" i="14"/>
  <c r="V367" i="15" s="1"/>
  <c r="T297" i="14"/>
  <c r="U367" i="15" s="1"/>
  <c r="S297" i="14"/>
  <c r="T367" i="15" s="1"/>
  <c r="R297" i="14"/>
  <c r="S367" i="15" s="1"/>
  <c r="Q297" i="14"/>
  <c r="R367" i="15" s="1"/>
  <c r="P297" i="14"/>
  <c r="Q367" i="15" s="1"/>
  <c r="O297" i="14"/>
  <c r="P367" i="15" s="1"/>
  <c r="N297" i="14"/>
  <c r="O367" i="15" s="1"/>
  <c r="M297" i="14"/>
  <c r="N367" i="15" s="1"/>
  <c r="L297" i="14"/>
  <c r="M367" i="15" s="1"/>
  <c r="K297" i="14"/>
  <c r="L367" i="15" s="1"/>
  <c r="J297" i="14"/>
  <c r="K367" i="15" s="1"/>
  <c r="I297" i="14"/>
  <c r="J367" i="15" s="1"/>
  <c r="H297" i="14"/>
  <c r="I367" i="15" s="1"/>
  <c r="G297" i="14"/>
  <c r="H367" i="15" s="1"/>
  <c r="F297" i="14"/>
  <c r="G367" i="15" s="1"/>
  <c r="E297" i="14"/>
  <c r="F367" i="15" s="1"/>
  <c r="D297" i="14"/>
  <c r="E367" i="15" s="1"/>
  <c r="AP296" i="14"/>
  <c r="AQ346" i="15" s="1"/>
  <c r="AO296" i="14"/>
  <c r="AP346" i="15" s="1"/>
  <c r="AN296" i="14"/>
  <c r="AO346" i="15" s="1"/>
  <c r="AM296" i="14"/>
  <c r="AN346" i="15" s="1"/>
  <c r="AL296" i="14"/>
  <c r="AM346" i="15" s="1"/>
  <c r="AK296" i="14"/>
  <c r="AL346" i="15" s="1"/>
  <c r="AJ296" i="14"/>
  <c r="AK346" i="15" s="1"/>
  <c r="AI296" i="14"/>
  <c r="AJ346" i="15" s="1"/>
  <c r="AH296" i="14"/>
  <c r="AI346" i="15" s="1"/>
  <c r="AG296" i="14"/>
  <c r="AH346" i="15" s="1"/>
  <c r="AF296" i="14"/>
  <c r="AG346" i="15" s="1"/>
  <c r="AE296" i="14"/>
  <c r="AF346" i="15" s="1"/>
  <c r="AD296" i="14"/>
  <c r="AE346" i="15" s="1"/>
  <c r="AC296" i="14"/>
  <c r="AD346" i="15" s="1"/>
  <c r="AB296" i="14"/>
  <c r="AC346" i="15" s="1"/>
  <c r="AA296" i="14"/>
  <c r="AB346" i="15" s="1"/>
  <c r="Z296" i="14"/>
  <c r="AA346" i="15" s="1"/>
  <c r="Y296" i="14"/>
  <c r="Z346" i="15" s="1"/>
  <c r="X296" i="14"/>
  <c r="Y346" i="15" s="1"/>
  <c r="W296" i="14"/>
  <c r="X346" i="15" s="1"/>
  <c r="V296" i="14"/>
  <c r="W346" i="15" s="1"/>
  <c r="U296" i="14"/>
  <c r="V346" i="15" s="1"/>
  <c r="T296" i="14"/>
  <c r="U346" i="15" s="1"/>
  <c r="S296" i="14"/>
  <c r="T346" i="15" s="1"/>
  <c r="R296" i="14"/>
  <c r="S346" i="15" s="1"/>
  <c r="Q296" i="14"/>
  <c r="R346" i="15" s="1"/>
  <c r="P296" i="14"/>
  <c r="Q346" i="15" s="1"/>
  <c r="O296" i="14"/>
  <c r="P346" i="15" s="1"/>
  <c r="N296" i="14"/>
  <c r="O346" i="15" s="1"/>
  <c r="M296" i="14"/>
  <c r="N346" i="15" s="1"/>
  <c r="L296" i="14"/>
  <c r="M346" i="15" s="1"/>
  <c r="K296" i="14"/>
  <c r="L346" i="15" s="1"/>
  <c r="J296" i="14"/>
  <c r="K346" i="15" s="1"/>
  <c r="I296" i="14"/>
  <c r="J346" i="15" s="1"/>
  <c r="H296" i="14"/>
  <c r="I346" i="15" s="1"/>
  <c r="G296" i="14"/>
  <c r="H346" i="15" s="1"/>
  <c r="F296" i="14"/>
  <c r="G346" i="15" s="1"/>
  <c r="E296" i="14"/>
  <c r="F346" i="15" s="1"/>
  <c r="D296" i="14"/>
  <c r="E346" i="15" s="1"/>
  <c r="AP295" i="14"/>
  <c r="AQ325" i="15" s="1"/>
  <c r="AO295" i="14"/>
  <c r="AP325" i="15" s="1"/>
  <c r="AN295" i="14"/>
  <c r="AO325" i="15" s="1"/>
  <c r="AM295" i="14"/>
  <c r="AN325" i="15" s="1"/>
  <c r="AL295" i="14"/>
  <c r="AM325" i="15" s="1"/>
  <c r="AK295" i="14"/>
  <c r="AL325" i="15" s="1"/>
  <c r="AJ295" i="14"/>
  <c r="AK325" i="15" s="1"/>
  <c r="AI295" i="14"/>
  <c r="AJ325" i="15" s="1"/>
  <c r="AH295" i="14"/>
  <c r="AI325" i="15" s="1"/>
  <c r="AG295" i="14"/>
  <c r="AH325" i="15" s="1"/>
  <c r="AF295" i="14"/>
  <c r="AG325" i="15" s="1"/>
  <c r="AE295" i="14"/>
  <c r="AF325" i="15" s="1"/>
  <c r="AD295" i="14"/>
  <c r="AE325" i="15" s="1"/>
  <c r="AC295" i="14"/>
  <c r="AD325" i="15" s="1"/>
  <c r="AB295" i="14"/>
  <c r="AC325" i="15" s="1"/>
  <c r="AA295" i="14"/>
  <c r="AB325" i="15" s="1"/>
  <c r="Z295" i="14"/>
  <c r="AA325" i="15" s="1"/>
  <c r="Y295" i="14"/>
  <c r="Z325" i="15" s="1"/>
  <c r="X295" i="14"/>
  <c r="Y325" i="15" s="1"/>
  <c r="W295" i="14"/>
  <c r="X325" i="15" s="1"/>
  <c r="V295" i="14"/>
  <c r="W325" i="15" s="1"/>
  <c r="U295" i="14"/>
  <c r="V325" i="15" s="1"/>
  <c r="T295" i="14"/>
  <c r="U325" i="15" s="1"/>
  <c r="S295" i="14"/>
  <c r="T325" i="15" s="1"/>
  <c r="R295" i="14"/>
  <c r="S325" i="15" s="1"/>
  <c r="Q295" i="14"/>
  <c r="R325" i="15" s="1"/>
  <c r="P295" i="14"/>
  <c r="Q325" i="15" s="1"/>
  <c r="O295" i="14"/>
  <c r="P325" i="15" s="1"/>
  <c r="N295" i="14"/>
  <c r="O325" i="15" s="1"/>
  <c r="M295" i="14"/>
  <c r="N325" i="15" s="1"/>
  <c r="L295" i="14"/>
  <c r="M325" i="15" s="1"/>
  <c r="K295" i="14"/>
  <c r="L325" i="15" s="1"/>
  <c r="J295" i="14"/>
  <c r="K325" i="15" s="1"/>
  <c r="I295" i="14"/>
  <c r="J325" i="15" s="1"/>
  <c r="H295" i="14"/>
  <c r="I325" i="15" s="1"/>
  <c r="G295" i="14"/>
  <c r="H325" i="15" s="1"/>
  <c r="F295" i="14"/>
  <c r="G325" i="15" s="1"/>
  <c r="E295" i="14"/>
  <c r="F325" i="15" s="1"/>
  <c r="D295" i="14"/>
  <c r="E325" i="15" s="1"/>
  <c r="AP294" i="14"/>
  <c r="AQ304" i="15" s="1"/>
  <c r="AO294" i="14"/>
  <c r="AP304" i="15" s="1"/>
  <c r="AN294" i="14"/>
  <c r="AO304" i="15" s="1"/>
  <c r="AM294" i="14"/>
  <c r="AN304" i="15" s="1"/>
  <c r="AL294" i="14"/>
  <c r="AM304" i="15" s="1"/>
  <c r="AK294" i="14"/>
  <c r="AL304" i="15" s="1"/>
  <c r="AJ294" i="14"/>
  <c r="AK304" i="15" s="1"/>
  <c r="AI294" i="14"/>
  <c r="AJ304" i="15" s="1"/>
  <c r="AH294" i="14"/>
  <c r="AI304" i="15" s="1"/>
  <c r="AG294" i="14"/>
  <c r="AH304" i="15" s="1"/>
  <c r="AF294" i="14"/>
  <c r="AG304" i="15" s="1"/>
  <c r="AE294" i="14"/>
  <c r="AF304" i="15" s="1"/>
  <c r="AD294" i="14"/>
  <c r="AE304" i="15" s="1"/>
  <c r="AC294" i="14"/>
  <c r="AD304" i="15" s="1"/>
  <c r="AB294" i="14"/>
  <c r="AC304" i="15" s="1"/>
  <c r="AA294" i="14"/>
  <c r="AB304" i="15" s="1"/>
  <c r="Z294" i="14"/>
  <c r="AA304" i="15" s="1"/>
  <c r="Y294" i="14"/>
  <c r="Z304" i="15" s="1"/>
  <c r="X294" i="14"/>
  <c r="Y304" i="15" s="1"/>
  <c r="W294" i="14"/>
  <c r="X304" i="15" s="1"/>
  <c r="V294" i="14"/>
  <c r="W304" i="15" s="1"/>
  <c r="U294" i="14"/>
  <c r="V304" i="15" s="1"/>
  <c r="T294" i="14"/>
  <c r="U304" i="15" s="1"/>
  <c r="S294" i="14"/>
  <c r="T304" i="15" s="1"/>
  <c r="R294" i="14"/>
  <c r="S304" i="15" s="1"/>
  <c r="Q294" i="14"/>
  <c r="R304" i="15" s="1"/>
  <c r="P294" i="14"/>
  <c r="Q304" i="15" s="1"/>
  <c r="O294" i="14"/>
  <c r="P304" i="15" s="1"/>
  <c r="N294" i="14"/>
  <c r="O304" i="15" s="1"/>
  <c r="M294" i="14"/>
  <c r="N304" i="15" s="1"/>
  <c r="L294" i="14"/>
  <c r="M304" i="15" s="1"/>
  <c r="K294" i="14"/>
  <c r="L304" i="15" s="1"/>
  <c r="J294" i="14"/>
  <c r="K304" i="15" s="1"/>
  <c r="I294" i="14"/>
  <c r="J304" i="15" s="1"/>
  <c r="H294" i="14"/>
  <c r="I304" i="15" s="1"/>
  <c r="G294" i="14"/>
  <c r="H304" i="15" s="1"/>
  <c r="F294" i="14"/>
  <c r="G304" i="15" s="1"/>
  <c r="E294" i="14"/>
  <c r="F304" i="15" s="1"/>
  <c r="D294" i="14"/>
  <c r="E304" i="15" s="1"/>
  <c r="AP293" i="14"/>
  <c r="AQ283" i="15" s="1"/>
  <c r="AO293" i="14"/>
  <c r="AP283" i="15" s="1"/>
  <c r="AN293" i="14"/>
  <c r="AO283" i="15" s="1"/>
  <c r="AM293" i="14"/>
  <c r="AN283" i="15" s="1"/>
  <c r="AL293" i="14"/>
  <c r="AM283" i="15" s="1"/>
  <c r="AK293" i="14"/>
  <c r="AL283" i="15" s="1"/>
  <c r="AJ293" i="14"/>
  <c r="AK283" i="15" s="1"/>
  <c r="AI293" i="14"/>
  <c r="AJ283" i="15" s="1"/>
  <c r="AH293" i="14"/>
  <c r="AI283" i="15" s="1"/>
  <c r="AG293" i="14"/>
  <c r="AH283" i="15" s="1"/>
  <c r="AF293" i="14"/>
  <c r="AG283" i="15" s="1"/>
  <c r="AE293" i="14"/>
  <c r="AF283" i="15" s="1"/>
  <c r="AD293" i="14"/>
  <c r="AE283" i="15" s="1"/>
  <c r="AC293" i="14"/>
  <c r="AD283" i="15" s="1"/>
  <c r="AB293" i="14"/>
  <c r="AC283" i="15" s="1"/>
  <c r="AA293" i="14"/>
  <c r="AB283" i="15" s="1"/>
  <c r="Z293" i="14"/>
  <c r="AA283" i="15" s="1"/>
  <c r="Y293" i="14"/>
  <c r="Z283" i="15" s="1"/>
  <c r="X293" i="14"/>
  <c r="Y283" i="15" s="1"/>
  <c r="W293" i="14"/>
  <c r="X283" i="15" s="1"/>
  <c r="V293" i="14"/>
  <c r="W283" i="15" s="1"/>
  <c r="U293" i="14"/>
  <c r="V283" i="15" s="1"/>
  <c r="T293" i="14"/>
  <c r="U283" i="15" s="1"/>
  <c r="S293" i="14"/>
  <c r="T283" i="15" s="1"/>
  <c r="R293" i="14"/>
  <c r="S283" i="15" s="1"/>
  <c r="Q293" i="14"/>
  <c r="R283" i="15" s="1"/>
  <c r="P293" i="14"/>
  <c r="Q283" i="15" s="1"/>
  <c r="O293" i="14"/>
  <c r="P283" i="15" s="1"/>
  <c r="N293" i="14"/>
  <c r="O283" i="15" s="1"/>
  <c r="M293" i="14"/>
  <c r="N283" i="15" s="1"/>
  <c r="L293" i="14"/>
  <c r="M283" i="15" s="1"/>
  <c r="K293" i="14"/>
  <c r="L283" i="15" s="1"/>
  <c r="J293" i="14"/>
  <c r="K283" i="15" s="1"/>
  <c r="I293" i="14"/>
  <c r="J283" i="15" s="1"/>
  <c r="H293" i="14"/>
  <c r="I283" i="15" s="1"/>
  <c r="G293" i="14"/>
  <c r="H283" i="15" s="1"/>
  <c r="F293" i="14"/>
  <c r="G283" i="15" s="1"/>
  <c r="E293" i="14"/>
  <c r="F283" i="15" s="1"/>
  <c r="D293" i="14"/>
  <c r="E283" i="15" s="1"/>
  <c r="AP292" i="14"/>
  <c r="AQ262" i="15" s="1"/>
  <c r="AO292" i="14"/>
  <c r="AP262" i="15" s="1"/>
  <c r="AN292" i="14"/>
  <c r="AO262" i="15" s="1"/>
  <c r="AM292" i="14"/>
  <c r="AN262" i="15" s="1"/>
  <c r="AL292" i="14"/>
  <c r="AM262" i="15" s="1"/>
  <c r="AK292" i="14"/>
  <c r="AL262" i="15" s="1"/>
  <c r="AJ292" i="14"/>
  <c r="AK262" i="15" s="1"/>
  <c r="AI292" i="14"/>
  <c r="AJ262" i="15" s="1"/>
  <c r="AH292" i="14"/>
  <c r="AI262" i="15" s="1"/>
  <c r="AG292" i="14"/>
  <c r="AH262" i="15" s="1"/>
  <c r="AF292" i="14"/>
  <c r="AG262" i="15" s="1"/>
  <c r="AE292" i="14"/>
  <c r="AF262" i="15" s="1"/>
  <c r="AD292" i="14"/>
  <c r="AE262" i="15" s="1"/>
  <c r="AC292" i="14"/>
  <c r="AD262" i="15" s="1"/>
  <c r="AB292" i="14"/>
  <c r="AC262" i="15" s="1"/>
  <c r="AA292" i="14"/>
  <c r="AB262" i="15" s="1"/>
  <c r="Z292" i="14"/>
  <c r="AA262" i="15" s="1"/>
  <c r="Y292" i="14"/>
  <c r="Z262" i="15" s="1"/>
  <c r="X292" i="14"/>
  <c r="Y262" i="15" s="1"/>
  <c r="W292" i="14"/>
  <c r="X262" i="15" s="1"/>
  <c r="V292" i="14"/>
  <c r="W262" i="15" s="1"/>
  <c r="U292" i="14"/>
  <c r="V262" i="15" s="1"/>
  <c r="T292" i="14"/>
  <c r="U262" i="15" s="1"/>
  <c r="S292" i="14"/>
  <c r="T262" i="15" s="1"/>
  <c r="R292" i="14"/>
  <c r="S262" i="15" s="1"/>
  <c r="Q292" i="14"/>
  <c r="R262" i="15" s="1"/>
  <c r="P292" i="14"/>
  <c r="Q262" i="15" s="1"/>
  <c r="O292" i="14"/>
  <c r="P262" i="15" s="1"/>
  <c r="N292" i="14"/>
  <c r="O262" i="15" s="1"/>
  <c r="M292" i="14"/>
  <c r="N262" i="15" s="1"/>
  <c r="L292" i="14"/>
  <c r="M262" i="15" s="1"/>
  <c r="K292" i="14"/>
  <c r="L262" i="15" s="1"/>
  <c r="J292" i="14"/>
  <c r="K262" i="15" s="1"/>
  <c r="I292" i="14"/>
  <c r="J262" i="15" s="1"/>
  <c r="H292" i="14"/>
  <c r="I262" i="15" s="1"/>
  <c r="G292" i="14"/>
  <c r="H262" i="15" s="1"/>
  <c r="F292" i="14"/>
  <c r="G262" i="15" s="1"/>
  <c r="E292" i="14"/>
  <c r="F262" i="15" s="1"/>
  <c r="D292" i="14"/>
  <c r="E262" i="15" s="1"/>
  <c r="AP333" i="14"/>
  <c r="AQ1102" i="15" s="1"/>
  <c r="AO333" i="14"/>
  <c r="AP1102" i="15" s="1"/>
  <c r="AN333" i="14"/>
  <c r="AO1102" i="15" s="1"/>
  <c r="AM333" i="14"/>
  <c r="AN1102" i="15" s="1"/>
  <c r="AL333" i="14"/>
  <c r="AM1102" i="15" s="1"/>
  <c r="AK333" i="14"/>
  <c r="AL1102" i="15" s="1"/>
  <c r="AJ333" i="14"/>
  <c r="AK1102" i="15" s="1"/>
  <c r="AI333" i="14"/>
  <c r="AJ1102" i="15" s="1"/>
  <c r="AH333" i="14"/>
  <c r="AI1102" i="15" s="1"/>
  <c r="AG333" i="14"/>
  <c r="AH1102" i="15" s="1"/>
  <c r="AF333" i="14"/>
  <c r="AG1102" i="15" s="1"/>
  <c r="AE333" i="14"/>
  <c r="AF1102" i="15" s="1"/>
  <c r="AD333" i="14"/>
  <c r="AE1102" i="15" s="1"/>
  <c r="AC333" i="14"/>
  <c r="AD1102" i="15" s="1"/>
  <c r="AB333" i="14"/>
  <c r="AC1102" i="15" s="1"/>
  <c r="AA333" i="14"/>
  <c r="AB1102" i="15" s="1"/>
  <c r="Z333" i="14"/>
  <c r="AA1102" i="15" s="1"/>
  <c r="Y333" i="14"/>
  <c r="Z1102" i="15" s="1"/>
  <c r="X333" i="14"/>
  <c r="Y1102" i="15" s="1"/>
  <c r="W333" i="14"/>
  <c r="X1102" i="15" s="1"/>
  <c r="V333" i="14"/>
  <c r="W1102" i="15" s="1"/>
  <c r="U333" i="14"/>
  <c r="V1102" i="15" s="1"/>
  <c r="T333" i="14"/>
  <c r="U1102" i="15" s="1"/>
  <c r="S333" i="14"/>
  <c r="T1102" i="15" s="1"/>
  <c r="R333" i="14"/>
  <c r="S1102" i="15" s="1"/>
  <c r="Q333" i="14"/>
  <c r="R1102" i="15" s="1"/>
  <c r="P333" i="14"/>
  <c r="Q1102" i="15" s="1"/>
  <c r="O333" i="14"/>
  <c r="P1102" i="15" s="1"/>
  <c r="N333" i="14"/>
  <c r="O1102" i="15" s="1"/>
  <c r="M333" i="14"/>
  <c r="N1102" i="15" s="1"/>
  <c r="L333" i="14"/>
  <c r="M1102" i="15" s="1"/>
  <c r="K333" i="14"/>
  <c r="L1102" i="15" s="1"/>
  <c r="J333" i="14"/>
  <c r="K1102" i="15" s="1"/>
  <c r="I333" i="14"/>
  <c r="J1102" i="15" s="1"/>
  <c r="H333" i="14"/>
  <c r="I1102" i="15" s="1"/>
  <c r="G333" i="14"/>
  <c r="H1102" i="15" s="1"/>
  <c r="F333" i="14"/>
  <c r="G1102" i="15" s="1"/>
  <c r="E333" i="14"/>
  <c r="F1102" i="15" s="1"/>
  <c r="D333" i="14"/>
  <c r="E1102" i="15" s="1"/>
  <c r="AP291" i="14"/>
  <c r="AQ241" i="15" s="1"/>
  <c r="AO291" i="14"/>
  <c r="AP241" i="15" s="1"/>
  <c r="AN291" i="14"/>
  <c r="AO241" i="15" s="1"/>
  <c r="AM291" i="14"/>
  <c r="AN241" i="15" s="1"/>
  <c r="AL291" i="14"/>
  <c r="AM241" i="15" s="1"/>
  <c r="AK291" i="14"/>
  <c r="AL241" i="15" s="1"/>
  <c r="AJ291" i="14"/>
  <c r="AK241" i="15" s="1"/>
  <c r="AI291" i="14"/>
  <c r="AJ241" i="15" s="1"/>
  <c r="AH291" i="14"/>
  <c r="AI241" i="15" s="1"/>
  <c r="AG291" i="14"/>
  <c r="AH241" i="15" s="1"/>
  <c r="AF291" i="14"/>
  <c r="AG241" i="15" s="1"/>
  <c r="AE291" i="14"/>
  <c r="AF241" i="15" s="1"/>
  <c r="AD291" i="14"/>
  <c r="AE241" i="15" s="1"/>
  <c r="AC291" i="14"/>
  <c r="AD241" i="15" s="1"/>
  <c r="AB291" i="14"/>
  <c r="AC241" i="15" s="1"/>
  <c r="AA291" i="14"/>
  <c r="AB241" i="15" s="1"/>
  <c r="Z291" i="14"/>
  <c r="AA241" i="15" s="1"/>
  <c r="Y291" i="14"/>
  <c r="Z241" i="15" s="1"/>
  <c r="X291" i="14"/>
  <c r="Y241" i="15" s="1"/>
  <c r="W291" i="14"/>
  <c r="X241" i="15" s="1"/>
  <c r="V291" i="14"/>
  <c r="W241" i="15" s="1"/>
  <c r="U291" i="14"/>
  <c r="V241" i="15" s="1"/>
  <c r="T291" i="14"/>
  <c r="U241" i="15" s="1"/>
  <c r="S291" i="14"/>
  <c r="T241" i="15" s="1"/>
  <c r="R291" i="14"/>
  <c r="S241" i="15" s="1"/>
  <c r="Q291" i="14"/>
  <c r="R241" i="15" s="1"/>
  <c r="P291" i="14"/>
  <c r="Q241" i="15" s="1"/>
  <c r="O291" i="14"/>
  <c r="P241" i="15" s="1"/>
  <c r="N291" i="14"/>
  <c r="O241" i="15" s="1"/>
  <c r="M291" i="14"/>
  <c r="N241" i="15" s="1"/>
  <c r="L291" i="14"/>
  <c r="M241" i="15" s="1"/>
  <c r="K291" i="14"/>
  <c r="L241" i="15" s="1"/>
  <c r="J291" i="14"/>
  <c r="K241" i="15" s="1"/>
  <c r="I291" i="14"/>
  <c r="J241" i="15" s="1"/>
  <c r="H291" i="14"/>
  <c r="I241" i="15" s="1"/>
  <c r="G291" i="14"/>
  <c r="H241" i="15" s="1"/>
  <c r="F291" i="14"/>
  <c r="G241" i="15" s="1"/>
  <c r="E291" i="14"/>
  <c r="F241" i="15" s="1"/>
  <c r="D291" i="14"/>
  <c r="E241" i="15" s="1"/>
  <c r="AP290" i="14"/>
  <c r="AQ220" i="15" s="1"/>
  <c r="AO290" i="14"/>
  <c r="AP220" i="15" s="1"/>
  <c r="AN290" i="14"/>
  <c r="AO220" i="15" s="1"/>
  <c r="AM290" i="14"/>
  <c r="AN220" i="15" s="1"/>
  <c r="AL290" i="14"/>
  <c r="AM220" i="15" s="1"/>
  <c r="AK290" i="14"/>
  <c r="AL220" i="15" s="1"/>
  <c r="AJ290" i="14"/>
  <c r="AK220" i="15" s="1"/>
  <c r="AI290" i="14"/>
  <c r="AJ220" i="15" s="1"/>
  <c r="AH290" i="14"/>
  <c r="AI220" i="15" s="1"/>
  <c r="AG290" i="14"/>
  <c r="AH220" i="15" s="1"/>
  <c r="AF290" i="14"/>
  <c r="AG220" i="15" s="1"/>
  <c r="AE290" i="14"/>
  <c r="AF220" i="15" s="1"/>
  <c r="AD290" i="14"/>
  <c r="AE220" i="15" s="1"/>
  <c r="AC290" i="14"/>
  <c r="AD220" i="15" s="1"/>
  <c r="AB290" i="14"/>
  <c r="AC220" i="15" s="1"/>
  <c r="AA290" i="14"/>
  <c r="AB220" i="15" s="1"/>
  <c r="Z290" i="14"/>
  <c r="AA220" i="15" s="1"/>
  <c r="Y290" i="14"/>
  <c r="Z220" i="15" s="1"/>
  <c r="X290" i="14"/>
  <c r="Y220" i="15" s="1"/>
  <c r="W290" i="14"/>
  <c r="X220" i="15" s="1"/>
  <c r="V290" i="14"/>
  <c r="W220" i="15" s="1"/>
  <c r="U290" i="14"/>
  <c r="V220" i="15" s="1"/>
  <c r="T290" i="14"/>
  <c r="U220" i="15" s="1"/>
  <c r="S290" i="14"/>
  <c r="T220" i="15" s="1"/>
  <c r="R290" i="14"/>
  <c r="S220" i="15" s="1"/>
  <c r="Q290" i="14"/>
  <c r="R220" i="15" s="1"/>
  <c r="P290" i="14"/>
  <c r="Q220" i="15" s="1"/>
  <c r="O290" i="14"/>
  <c r="P220" i="15" s="1"/>
  <c r="N290" i="14"/>
  <c r="O220" i="15" s="1"/>
  <c r="M290" i="14"/>
  <c r="N220" i="15" s="1"/>
  <c r="L290" i="14"/>
  <c r="M220" i="15" s="1"/>
  <c r="K290" i="14"/>
  <c r="L220" i="15" s="1"/>
  <c r="J290" i="14"/>
  <c r="K220" i="15" s="1"/>
  <c r="I290" i="14"/>
  <c r="J220" i="15" s="1"/>
  <c r="H290" i="14"/>
  <c r="I220" i="15" s="1"/>
  <c r="G290" i="14"/>
  <c r="H220" i="15" s="1"/>
  <c r="F290" i="14"/>
  <c r="G220" i="15" s="1"/>
  <c r="E290" i="14"/>
  <c r="F220" i="15" s="1"/>
  <c r="D290" i="14"/>
  <c r="E220" i="15" s="1"/>
  <c r="AP288" i="14"/>
  <c r="AQ178" i="15" s="1"/>
  <c r="AO288" i="14"/>
  <c r="AP178" i="15" s="1"/>
  <c r="AN288" i="14"/>
  <c r="AO178" i="15" s="1"/>
  <c r="AM288" i="14"/>
  <c r="AN178" i="15" s="1"/>
  <c r="AL288" i="14"/>
  <c r="AM178" i="15" s="1"/>
  <c r="AK288" i="14"/>
  <c r="AL178" i="15" s="1"/>
  <c r="AJ288" i="14"/>
  <c r="AK178" i="15" s="1"/>
  <c r="AI288" i="14"/>
  <c r="AJ178" i="15" s="1"/>
  <c r="AH288" i="14"/>
  <c r="AI178" i="15" s="1"/>
  <c r="AG288" i="14"/>
  <c r="AH178" i="15" s="1"/>
  <c r="AF288" i="14"/>
  <c r="AG178" i="15" s="1"/>
  <c r="AE288" i="14"/>
  <c r="AF178" i="15" s="1"/>
  <c r="AD288" i="14"/>
  <c r="AE178" i="15" s="1"/>
  <c r="AC288" i="14"/>
  <c r="AD178" i="15" s="1"/>
  <c r="AB288" i="14"/>
  <c r="AC178" i="15" s="1"/>
  <c r="AA288" i="14"/>
  <c r="AB178" i="15" s="1"/>
  <c r="Z288" i="14"/>
  <c r="AA178" i="15" s="1"/>
  <c r="Y288" i="14"/>
  <c r="Z178" i="15" s="1"/>
  <c r="X288" i="14"/>
  <c r="Y178" i="15" s="1"/>
  <c r="W288" i="14"/>
  <c r="X178" i="15" s="1"/>
  <c r="V288" i="14"/>
  <c r="W178" i="15" s="1"/>
  <c r="U288" i="14"/>
  <c r="V178" i="15" s="1"/>
  <c r="T288" i="14"/>
  <c r="U178" i="15" s="1"/>
  <c r="S288" i="14"/>
  <c r="T178" i="15" s="1"/>
  <c r="R288" i="14"/>
  <c r="S178" i="15" s="1"/>
  <c r="Q288" i="14"/>
  <c r="R178" i="15" s="1"/>
  <c r="P288" i="14"/>
  <c r="Q178" i="15" s="1"/>
  <c r="O288" i="14"/>
  <c r="P178" i="15" s="1"/>
  <c r="N288" i="14"/>
  <c r="O178" i="15" s="1"/>
  <c r="M288" i="14"/>
  <c r="N178" i="15" s="1"/>
  <c r="L288" i="14"/>
  <c r="M178" i="15" s="1"/>
  <c r="K288" i="14"/>
  <c r="L178" i="15" s="1"/>
  <c r="J288" i="14"/>
  <c r="K178" i="15" s="1"/>
  <c r="I288" i="14"/>
  <c r="J178" i="15" s="1"/>
  <c r="H288" i="14"/>
  <c r="I178" i="15" s="1"/>
  <c r="G288" i="14"/>
  <c r="H178" i="15" s="1"/>
  <c r="F288" i="14"/>
  <c r="G178" i="15" s="1"/>
  <c r="E288" i="14"/>
  <c r="F178" i="15" s="1"/>
  <c r="D288" i="14"/>
  <c r="E178" i="15" s="1"/>
  <c r="AP289" i="14"/>
  <c r="AQ199" i="15" s="1"/>
  <c r="AO289" i="14"/>
  <c r="AP199" i="15" s="1"/>
  <c r="AN289" i="14"/>
  <c r="AO199" i="15" s="1"/>
  <c r="AM289" i="14"/>
  <c r="AN199" i="15" s="1"/>
  <c r="AL289" i="14"/>
  <c r="AM199" i="15" s="1"/>
  <c r="AK289" i="14"/>
  <c r="AL199" i="15" s="1"/>
  <c r="AJ289" i="14"/>
  <c r="AK199" i="15" s="1"/>
  <c r="AI289" i="14"/>
  <c r="AJ199" i="15" s="1"/>
  <c r="AH289" i="14"/>
  <c r="AI199" i="15" s="1"/>
  <c r="AG289" i="14"/>
  <c r="AH199" i="15" s="1"/>
  <c r="AF289" i="14"/>
  <c r="AG199" i="15" s="1"/>
  <c r="AE289" i="14"/>
  <c r="AF199" i="15" s="1"/>
  <c r="AD289" i="14"/>
  <c r="AE199" i="15" s="1"/>
  <c r="AC289" i="14"/>
  <c r="AD199" i="15" s="1"/>
  <c r="AB289" i="14"/>
  <c r="AC199" i="15" s="1"/>
  <c r="AA289" i="14"/>
  <c r="AB199" i="15" s="1"/>
  <c r="Z289" i="14"/>
  <c r="AA199" i="15" s="1"/>
  <c r="Y289" i="14"/>
  <c r="Z199" i="15" s="1"/>
  <c r="X289" i="14"/>
  <c r="Y199" i="15" s="1"/>
  <c r="W289" i="14"/>
  <c r="X199" i="15" s="1"/>
  <c r="V289" i="14"/>
  <c r="W199" i="15" s="1"/>
  <c r="U289" i="14"/>
  <c r="V199" i="15" s="1"/>
  <c r="T289" i="14"/>
  <c r="U199" i="15" s="1"/>
  <c r="S289" i="14"/>
  <c r="T199" i="15" s="1"/>
  <c r="R289" i="14"/>
  <c r="S199" i="15" s="1"/>
  <c r="Q289" i="14"/>
  <c r="R199" i="15" s="1"/>
  <c r="P289" i="14"/>
  <c r="Q199" i="15" s="1"/>
  <c r="O289" i="14"/>
  <c r="P199" i="15" s="1"/>
  <c r="N289" i="14"/>
  <c r="O199" i="15" s="1"/>
  <c r="M289" i="14"/>
  <c r="N199" i="15" s="1"/>
  <c r="L289" i="14"/>
  <c r="M199" i="15" s="1"/>
  <c r="K289" i="14"/>
  <c r="L199" i="15" s="1"/>
  <c r="J289" i="14"/>
  <c r="K199" i="15" s="1"/>
  <c r="I289" i="14"/>
  <c r="J199" i="15" s="1"/>
  <c r="H289" i="14"/>
  <c r="I199" i="15" s="1"/>
  <c r="G289" i="14"/>
  <c r="H199" i="15" s="1"/>
  <c r="F289" i="14"/>
  <c r="G199" i="15" s="1"/>
  <c r="E289" i="14"/>
  <c r="F199" i="15" s="1"/>
  <c r="D289" i="14"/>
  <c r="E199" i="15" s="1"/>
  <c r="AP287" i="14"/>
  <c r="AQ157" i="15" s="1"/>
  <c r="AO287" i="14"/>
  <c r="AP157" i="15" s="1"/>
  <c r="AN287" i="14"/>
  <c r="AO157" i="15" s="1"/>
  <c r="AM287" i="14"/>
  <c r="AN157" i="15" s="1"/>
  <c r="AL287" i="14"/>
  <c r="AM157" i="15" s="1"/>
  <c r="AK287" i="14"/>
  <c r="AL157" i="15" s="1"/>
  <c r="AJ287" i="14"/>
  <c r="AK157" i="15" s="1"/>
  <c r="AI287" i="14"/>
  <c r="AJ157" i="15" s="1"/>
  <c r="AH287" i="14"/>
  <c r="AI157" i="15" s="1"/>
  <c r="AG287" i="14"/>
  <c r="AH157" i="15" s="1"/>
  <c r="AF287" i="14"/>
  <c r="AG157" i="15" s="1"/>
  <c r="AE287" i="14"/>
  <c r="AF157" i="15" s="1"/>
  <c r="AD287" i="14"/>
  <c r="AE157" i="15" s="1"/>
  <c r="AC287" i="14"/>
  <c r="AD157" i="15" s="1"/>
  <c r="AB287" i="14"/>
  <c r="AC157" i="15" s="1"/>
  <c r="AA287" i="14"/>
  <c r="AB157" i="15" s="1"/>
  <c r="Z287" i="14"/>
  <c r="AA157" i="15" s="1"/>
  <c r="Y287" i="14"/>
  <c r="Z157" i="15" s="1"/>
  <c r="X287" i="14"/>
  <c r="Y157" i="15" s="1"/>
  <c r="W287" i="14"/>
  <c r="X157" i="15" s="1"/>
  <c r="V287" i="14"/>
  <c r="W157" i="15" s="1"/>
  <c r="U287" i="14"/>
  <c r="V157" i="15" s="1"/>
  <c r="T287" i="14"/>
  <c r="U157" i="15" s="1"/>
  <c r="S287" i="14"/>
  <c r="T157" i="15" s="1"/>
  <c r="R287" i="14"/>
  <c r="S157" i="15" s="1"/>
  <c r="Q287" i="14"/>
  <c r="R157" i="15" s="1"/>
  <c r="P287" i="14"/>
  <c r="Q157" i="15" s="1"/>
  <c r="O287" i="14"/>
  <c r="P157" i="15" s="1"/>
  <c r="N287" i="14"/>
  <c r="O157" i="15" s="1"/>
  <c r="M287" i="14"/>
  <c r="N157" i="15" s="1"/>
  <c r="L287" i="14"/>
  <c r="M157" i="15" s="1"/>
  <c r="K287" i="14"/>
  <c r="L157" i="15" s="1"/>
  <c r="J287" i="14"/>
  <c r="K157" i="15" s="1"/>
  <c r="I287" i="14"/>
  <c r="J157" i="15" s="1"/>
  <c r="H287" i="14"/>
  <c r="I157" i="15" s="1"/>
  <c r="G287" i="14"/>
  <c r="H157" i="15" s="1"/>
  <c r="F287" i="14"/>
  <c r="G157" i="15" s="1"/>
  <c r="E287" i="14"/>
  <c r="F157" i="15" s="1"/>
  <c r="D287" i="14"/>
  <c r="E157" i="15" s="1"/>
  <c r="AP286" i="14"/>
  <c r="AQ136" i="15" s="1"/>
  <c r="AO286" i="14"/>
  <c r="AP136" i="15" s="1"/>
  <c r="AN286" i="14"/>
  <c r="AO136" i="15" s="1"/>
  <c r="AM286" i="14"/>
  <c r="AN136" i="15" s="1"/>
  <c r="AL286" i="14"/>
  <c r="AM136" i="15" s="1"/>
  <c r="AK286" i="14"/>
  <c r="AL136" i="15" s="1"/>
  <c r="AJ286" i="14"/>
  <c r="AK136" i="15" s="1"/>
  <c r="AI286" i="14"/>
  <c r="AJ136" i="15" s="1"/>
  <c r="AH286" i="14"/>
  <c r="AI136" i="15" s="1"/>
  <c r="AG286" i="14"/>
  <c r="AH136" i="15" s="1"/>
  <c r="AF286" i="14"/>
  <c r="AG136" i="15" s="1"/>
  <c r="AE286" i="14"/>
  <c r="AF136" i="15" s="1"/>
  <c r="AD286" i="14"/>
  <c r="AE136" i="15" s="1"/>
  <c r="AC286" i="14"/>
  <c r="AD136" i="15" s="1"/>
  <c r="AB286" i="14"/>
  <c r="AC136" i="15" s="1"/>
  <c r="AA286" i="14"/>
  <c r="AB136" i="15" s="1"/>
  <c r="Z286" i="14"/>
  <c r="AA136" i="15" s="1"/>
  <c r="Y286" i="14"/>
  <c r="Z136" i="15" s="1"/>
  <c r="X286" i="14"/>
  <c r="Y136" i="15" s="1"/>
  <c r="W286" i="14"/>
  <c r="X136" i="15" s="1"/>
  <c r="V286" i="14"/>
  <c r="W136" i="15" s="1"/>
  <c r="U286" i="14"/>
  <c r="V136" i="15" s="1"/>
  <c r="T286" i="14"/>
  <c r="U136" i="15" s="1"/>
  <c r="S286" i="14"/>
  <c r="T136" i="15" s="1"/>
  <c r="R286" i="14"/>
  <c r="S136" i="15" s="1"/>
  <c r="Q286" i="14"/>
  <c r="R136" i="15" s="1"/>
  <c r="P286" i="14"/>
  <c r="Q136" i="15" s="1"/>
  <c r="O286" i="14"/>
  <c r="P136" i="15" s="1"/>
  <c r="N286" i="14"/>
  <c r="O136" i="15" s="1"/>
  <c r="M286" i="14"/>
  <c r="N136" i="15" s="1"/>
  <c r="L286" i="14"/>
  <c r="M136" i="15" s="1"/>
  <c r="K286" i="14"/>
  <c r="L136" i="15" s="1"/>
  <c r="J286" i="14"/>
  <c r="K136" i="15" s="1"/>
  <c r="I286" i="14"/>
  <c r="J136" i="15" s="1"/>
  <c r="H286" i="14"/>
  <c r="I136" i="15" s="1"/>
  <c r="G286" i="14"/>
  <c r="H136" i="15" s="1"/>
  <c r="F286" i="14"/>
  <c r="G136" i="15" s="1"/>
  <c r="E286" i="14"/>
  <c r="F136" i="15" s="1"/>
  <c r="D286" i="14"/>
  <c r="E136" i="15" s="1"/>
  <c r="AP285" i="14"/>
  <c r="AQ115" i="15" s="1"/>
  <c r="AO285" i="14"/>
  <c r="AP115" i="15" s="1"/>
  <c r="AN285" i="14"/>
  <c r="AO115" i="15" s="1"/>
  <c r="AM285" i="14"/>
  <c r="AN115" i="15" s="1"/>
  <c r="AL285" i="14"/>
  <c r="AM115" i="15" s="1"/>
  <c r="AK285" i="14"/>
  <c r="AL115" i="15" s="1"/>
  <c r="AJ285" i="14"/>
  <c r="AK115" i="15" s="1"/>
  <c r="AI285" i="14"/>
  <c r="AJ115" i="15" s="1"/>
  <c r="AH285" i="14"/>
  <c r="AI115" i="15" s="1"/>
  <c r="AG285" i="14"/>
  <c r="AH115" i="15" s="1"/>
  <c r="AF285" i="14"/>
  <c r="AG115" i="15" s="1"/>
  <c r="AE285" i="14"/>
  <c r="AF115" i="15" s="1"/>
  <c r="AD285" i="14"/>
  <c r="AE115" i="15" s="1"/>
  <c r="AC285" i="14"/>
  <c r="AD115" i="15" s="1"/>
  <c r="AB285" i="14"/>
  <c r="AC115" i="15" s="1"/>
  <c r="AA285" i="14"/>
  <c r="AB115" i="15" s="1"/>
  <c r="Z285" i="14"/>
  <c r="AA115" i="15" s="1"/>
  <c r="Y285" i="14"/>
  <c r="Z115" i="15" s="1"/>
  <c r="X285" i="14"/>
  <c r="Y115" i="15" s="1"/>
  <c r="W285" i="14"/>
  <c r="X115" i="15" s="1"/>
  <c r="V285" i="14"/>
  <c r="W115" i="15" s="1"/>
  <c r="U285" i="14"/>
  <c r="V115" i="15" s="1"/>
  <c r="T285" i="14"/>
  <c r="U115" i="15" s="1"/>
  <c r="S285" i="14"/>
  <c r="T115" i="15" s="1"/>
  <c r="R285" i="14"/>
  <c r="S115" i="15" s="1"/>
  <c r="Q285" i="14"/>
  <c r="R115" i="15" s="1"/>
  <c r="P285" i="14"/>
  <c r="Q115" i="15" s="1"/>
  <c r="O285" i="14"/>
  <c r="P115" i="15" s="1"/>
  <c r="N285" i="14"/>
  <c r="O115" i="15" s="1"/>
  <c r="M285" i="14"/>
  <c r="N115" i="15" s="1"/>
  <c r="L285" i="14"/>
  <c r="M115" i="15" s="1"/>
  <c r="K285" i="14"/>
  <c r="L115" i="15" s="1"/>
  <c r="J285" i="14"/>
  <c r="K115" i="15" s="1"/>
  <c r="I285" i="14"/>
  <c r="J115" i="15" s="1"/>
  <c r="H285" i="14"/>
  <c r="I115" i="15" s="1"/>
  <c r="G285" i="14"/>
  <c r="H115" i="15" s="1"/>
  <c r="F285" i="14"/>
  <c r="G115" i="15" s="1"/>
  <c r="E285" i="14"/>
  <c r="F115" i="15" s="1"/>
  <c r="D285" i="14"/>
  <c r="E115" i="15" s="1"/>
  <c r="AP284" i="14"/>
  <c r="AQ94" i="15" s="1"/>
  <c r="AO284" i="14"/>
  <c r="AP94" i="15" s="1"/>
  <c r="AN284" i="14"/>
  <c r="AO94" i="15" s="1"/>
  <c r="AM284" i="14"/>
  <c r="AN94" i="15" s="1"/>
  <c r="AL284" i="14"/>
  <c r="AM94" i="15" s="1"/>
  <c r="AK284" i="14"/>
  <c r="AL94" i="15" s="1"/>
  <c r="AJ284" i="14"/>
  <c r="AK94" i="15" s="1"/>
  <c r="AI284" i="14"/>
  <c r="AJ94" i="15" s="1"/>
  <c r="AH284" i="14"/>
  <c r="AI94" i="15" s="1"/>
  <c r="AG284" i="14"/>
  <c r="AH94" i="15" s="1"/>
  <c r="AF284" i="14"/>
  <c r="AG94" i="15" s="1"/>
  <c r="AE284" i="14"/>
  <c r="AF94" i="15" s="1"/>
  <c r="AD284" i="14"/>
  <c r="AE94" i="15" s="1"/>
  <c r="AC284" i="14"/>
  <c r="AD94" i="15" s="1"/>
  <c r="AB284" i="14"/>
  <c r="AC94" i="15" s="1"/>
  <c r="AA284" i="14"/>
  <c r="AB94" i="15" s="1"/>
  <c r="Z284" i="14"/>
  <c r="AA94" i="15" s="1"/>
  <c r="Y284" i="14"/>
  <c r="Z94" i="15" s="1"/>
  <c r="X284" i="14"/>
  <c r="Y94" i="15" s="1"/>
  <c r="W284" i="14"/>
  <c r="X94" i="15" s="1"/>
  <c r="V284" i="14"/>
  <c r="W94" i="15" s="1"/>
  <c r="U284" i="14"/>
  <c r="V94" i="15" s="1"/>
  <c r="T284" i="14"/>
  <c r="U94" i="15" s="1"/>
  <c r="S284" i="14"/>
  <c r="T94" i="15" s="1"/>
  <c r="R284" i="14"/>
  <c r="S94" i="15" s="1"/>
  <c r="Q284" i="14"/>
  <c r="R94" i="15" s="1"/>
  <c r="P284" i="14"/>
  <c r="Q94" i="15" s="1"/>
  <c r="O284" i="14"/>
  <c r="P94" i="15" s="1"/>
  <c r="N284" i="14"/>
  <c r="O94" i="15" s="1"/>
  <c r="M284" i="14"/>
  <c r="N94" i="15" s="1"/>
  <c r="L284" i="14"/>
  <c r="M94" i="15" s="1"/>
  <c r="K284" i="14"/>
  <c r="L94" i="15" s="1"/>
  <c r="J284" i="14"/>
  <c r="K94" i="15" s="1"/>
  <c r="I284" i="14"/>
  <c r="J94" i="15" s="1"/>
  <c r="H284" i="14"/>
  <c r="I94" i="15" s="1"/>
  <c r="G284" i="14"/>
  <c r="H94" i="15" s="1"/>
  <c r="F284" i="14"/>
  <c r="G94" i="15" s="1"/>
  <c r="E284" i="14"/>
  <c r="F94" i="15" s="1"/>
  <c r="D284" i="14"/>
  <c r="E94" i="15" s="1"/>
  <c r="AP283" i="14"/>
  <c r="AQ73" i="15" s="1"/>
  <c r="AO283" i="14"/>
  <c r="AP73" i="15" s="1"/>
  <c r="AN283" i="14"/>
  <c r="AO73" i="15" s="1"/>
  <c r="AM283" i="14"/>
  <c r="AN73" i="15" s="1"/>
  <c r="AL283" i="14"/>
  <c r="AM73" i="15" s="1"/>
  <c r="AK283" i="14"/>
  <c r="AL73" i="15" s="1"/>
  <c r="AJ283" i="14"/>
  <c r="AK73" i="15" s="1"/>
  <c r="AI283" i="14"/>
  <c r="AJ73" i="15" s="1"/>
  <c r="AH283" i="14"/>
  <c r="AI73" i="15" s="1"/>
  <c r="AG283" i="14"/>
  <c r="AH73" i="15" s="1"/>
  <c r="AF283" i="14"/>
  <c r="AG73" i="15" s="1"/>
  <c r="AE283" i="14"/>
  <c r="AF73" i="15" s="1"/>
  <c r="AD283" i="14"/>
  <c r="AE73" i="15" s="1"/>
  <c r="AC283" i="14"/>
  <c r="AD73" i="15" s="1"/>
  <c r="AB283" i="14"/>
  <c r="AC73" i="15" s="1"/>
  <c r="AA283" i="14"/>
  <c r="AB73" i="15" s="1"/>
  <c r="Z283" i="14"/>
  <c r="AA73" i="15" s="1"/>
  <c r="Y283" i="14"/>
  <c r="Z73" i="15" s="1"/>
  <c r="X283" i="14"/>
  <c r="Y73" i="15" s="1"/>
  <c r="W283" i="14"/>
  <c r="X73" i="15" s="1"/>
  <c r="V283" i="14"/>
  <c r="W73" i="15" s="1"/>
  <c r="U283" i="14"/>
  <c r="V73" i="15" s="1"/>
  <c r="T283" i="14"/>
  <c r="U73" i="15" s="1"/>
  <c r="S283" i="14"/>
  <c r="T73" i="15" s="1"/>
  <c r="R283" i="14"/>
  <c r="S73" i="15" s="1"/>
  <c r="Q283" i="14"/>
  <c r="R73" i="15" s="1"/>
  <c r="P283" i="14"/>
  <c r="Q73" i="15" s="1"/>
  <c r="O283" i="14"/>
  <c r="P73" i="15" s="1"/>
  <c r="N283" i="14"/>
  <c r="O73" i="15" s="1"/>
  <c r="M283" i="14"/>
  <c r="N73" i="15" s="1"/>
  <c r="L283" i="14"/>
  <c r="M73" i="15" s="1"/>
  <c r="K283" i="14"/>
  <c r="L73" i="15" s="1"/>
  <c r="J283" i="14"/>
  <c r="K73" i="15" s="1"/>
  <c r="I283" i="14"/>
  <c r="J73" i="15" s="1"/>
  <c r="H283" i="14"/>
  <c r="I73" i="15" s="1"/>
  <c r="G283" i="14"/>
  <c r="H73" i="15" s="1"/>
  <c r="F283" i="14"/>
  <c r="G73" i="15" s="1"/>
  <c r="E283" i="14"/>
  <c r="F73" i="15" s="1"/>
  <c r="D283" i="14"/>
  <c r="E73" i="15" s="1"/>
  <c r="AP332" i="14"/>
  <c r="AQ1081" i="15" s="1"/>
  <c r="AO332" i="14"/>
  <c r="AP1081" i="15" s="1"/>
  <c r="AN332" i="14"/>
  <c r="AO1081" i="15" s="1"/>
  <c r="AM332" i="14"/>
  <c r="AN1081" i="15" s="1"/>
  <c r="AL332" i="14"/>
  <c r="AM1081" i="15" s="1"/>
  <c r="AK332" i="14"/>
  <c r="AL1081" i="15" s="1"/>
  <c r="AJ332" i="14"/>
  <c r="AK1081" i="15" s="1"/>
  <c r="AI332" i="14"/>
  <c r="AJ1081" i="15" s="1"/>
  <c r="AH332" i="14"/>
  <c r="AI1081" i="15" s="1"/>
  <c r="AG332" i="14"/>
  <c r="AH1081" i="15" s="1"/>
  <c r="AF332" i="14"/>
  <c r="AG1081" i="15" s="1"/>
  <c r="AE332" i="14"/>
  <c r="AF1081" i="15" s="1"/>
  <c r="AD332" i="14"/>
  <c r="AE1081" i="15" s="1"/>
  <c r="AC332" i="14"/>
  <c r="AD1081" i="15" s="1"/>
  <c r="AB332" i="14"/>
  <c r="AC1081" i="15" s="1"/>
  <c r="AA332" i="14"/>
  <c r="AB1081" i="15" s="1"/>
  <c r="Z332" i="14"/>
  <c r="AA1081" i="15" s="1"/>
  <c r="Y332" i="14"/>
  <c r="Z1081" i="15" s="1"/>
  <c r="X332" i="14"/>
  <c r="Y1081" i="15" s="1"/>
  <c r="W332" i="14"/>
  <c r="X1081" i="15" s="1"/>
  <c r="V332" i="14"/>
  <c r="W1081" i="15" s="1"/>
  <c r="U332" i="14"/>
  <c r="V1081" i="15" s="1"/>
  <c r="T332" i="14"/>
  <c r="U1081" i="15" s="1"/>
  <c r="S332" i="14"/>
  <c r="T1081" i="15" s="1"/>
  <c r="R332" i="14"/>
  <c r="S1081" i="15" s="1"/>
  <c r="Q332" i="14"/>
  <c r="R1081" i="15" s="1"/>
  <c r="P332" i="14"/>
  <c r="Q1081" i="15" s="1"/>
  <c r="O332" i="14"/>
  <c r="P1081" i="15" s="1"/>
  <c r="N332" i="14"/>
  <c r="O1081" i="15" s="1"/>
  <c r="M332" i="14"/>
  <c r="N1081" i="15" s="1"/>
  <c r="L332" i="14"/>
  <c r="M1081" i="15" s="1"/>
  <c r="K332" i="14"/>
  <c r="L1081" i="15" s="1"/>
  <c r="J332" i="14"/>
  <c r="K1081" i="15" s="1"/>
  <c r="I332" i="14"/>
  <c r="J1081" i="15" s="1"/>
  <c r="H332" i="14"/>
  <c r="I1081" i="15" s="1"/>
  <c r="G332" i="14"/>
  <c r="H1081" i="15" s="1"/>
  <c r="F332" i="14"/>
  <c r="G1081" i="15" s="1"/>
  <c r="E332" i="14"/>
  <c r="F1081" i="15" s="1"/>
  <c r="D332" i="14"/>
  <c r="E1081" i="15" s="1"/>
  <c r="AP282" i="14"/>
  <c r="AO282" i="14"/>
  <c r="AN282" i="14"/>
  <c r="AM282" i="14"/>
  <c r="AL282" i="14"/>
  <c r="AK282" i="14"/>
  <c r="AJ282" i="14"/>
  <c r="AI282" i="14"/>
  <c r="AH282" i="14"/>
  <c r="AG282" i="14"/>
  <c r="AF282" i="14"/>
  <c r="AE282" i="14"/>
  <c r="AD282" i="14"/>
  <c r="AC282" i="14"/>
  <c r="AB282" i="14"/>
  <c r="AA282" i="14"/>
  <c r="Z282" i="14"/>
  <c r="Y282" i="14"/>
  <c r="X282" i="14"/>
  <c r="W282" i="14"/>
  <c r="V282" i="14"/>
  <c r="U282" i="14"/>
  <c r="T282" i="14"/>
  <c r="S282" i="14"/>
  <c r="R282" i="14"/>
  <c r="Q282" i="14"/>
  <c r="P282" i="14"/>
  <c r="O282" i="14"/>
  <c r="N282" i="14"/>
  <c r="M282" i="14"/>
  <c r="L282" i="14"/>
  <c r="K282" i="14"/>
  <c r="J282" i="14"/>
  <c r="I282" i="14"/>
  <c r="H282" i="14"/>
  <c r="G282" i="14"/>
  <c r="F282" i="14"/>
  <c r="E282" i="14"/>
  <c r="AP275" i="14"/>
  <c r="AO275" i="14"/>
  <c r="AN275" i="14"/>
  <c r="AM275" i="14"/>
  <c r="AL275" i="14"/>
  <c r="AK275" i="14"/>
  <c r="AJ275" i="14"/>
  <c r="AI275" i="14"/>
  <c r="AH275" i="14"/>
  <c r="AG275" i="14"/>
  <c r="AF275" i="14"/>
  <c r="AE275" i="14"/>
  <c r="AD275" i="14"/>
  <c r="AC275" i="14"/>
  <c r="AB275" i="14"/>
  <c r="AA275" i="14"/>
  <c r="Z275" i="14"/>
  <c r="Y275" i="14"/>
  <c r="X275" i="14"/>
  <c r="W275" i="14"/>
  <c r="V275" i="14"/>
  <c r="U275" i="14"/>
  <c r="T275" i="14"/>
  <c r="S275" i="14"/>
  <c r="R275" i="14"/>
  <c r="Q275" i="14"/>
  <c r="P275" i="14"/>
  <c r="O275" i="14"/>
  <c r="N275" i="14"/>
  <c r="M275" i="14"/>
  <c r="L275" i="14"/>
  <c r="K275" i="14"/>
  <c r="J275" i="14"/>
  <c r="I275" i="14"/>
  <c r="H275" i="14"/>
  <c r="G275" i="14"/>
  <c r="F275" i="14"/>
  <c r="E275" i="14"/>
  <c r="D275" i="14"/>
  <c r="AP274" i="14"/>
  <c r="AO274" i="14"/>
  <c r="AN274" i="14"/>
  <c r="AM274" i="14"/>
  <c r="AL274" i="14"/>
  <c r="AK274" i="14"/>
  <c r="AJ274" i="14"/>
  <c r="AI274" i="14"/>
  <c r="AH274" i="14"/>
  <c r="AG274" i="14"/>
  <c r="AF274" i="14"/>
  <c r="AE274" i="14"/>
  <c r="AD274" i="14"/>
  <c r="AC274" i="14"/>
  <c r="AB274" i="14"/>
  <c r="AA274" i="14"/>
  <c r="Z274" i="14"/>
  <c r="Y274" i="14"/>
  <c r="X274" i="14"/>
  <c r="W274" i="14"/>
  <c r="V274" i="14"/>
  <c r="U274" i="14"/>
  <c r="T274" i="14"/>
  <c r="S274" i="14"/>
  <c r="R274" i="14"/>
  <c r="Q274" i="14"/>
  <c r="P274" i="14"/>
  <c r="O274" i="14"/>
  <c r="N274" i="14"/>
  <c r="M274" i="14"/>
  <c r="L274" i="14"/>
  <c r="K274" i="14"/>
  <c r="J274" i="14"/>
  <c r="I274" i="14"/>
  <c r="H274" i="14"/>
  <c r="G274" i="14"/>
  <c r="F274" i="14"/>
  <c r="E274" i="14"/>
  <c r="D274" i="14"/>
  <c r="AP273" i="14"/>
  <c r="AO273" i="14"/>
  <c r="AN273" i="14"/>
  <c r="AM273" i="14"/>
  <c r="AL273" i="14"/>
  <c r="AK273" i="14"/>
  <c r="AJ273" i="14"/>
  <c r="AI273" i="14"/>
  <c r="AH273" i="14"/>
  <c r="AG273" i="14"/>
  <c r="AF273" i="14"/>
  <c r="AE273" i="14"/>
  <c r="AD273" i="14"/>
  <c r="AC273" i="14"/>
  <c r="AB273" i="14"/>
  <c r="AA273" i="14"/>
  <c r="Z273" i="14"/>
  <c r="Y273" i="14"/>
  <c r="X273" i="14"/>
  <c r="W273" i="14"/>
  <c r="V273" i="14"/>
  <c r="U273" i="14"/>
  <c r="T273" i="14"/>
  <c r="S273" i="14"/>
  <c r="R273" i="14"/>
  <c r="Q273" i="14"/>
  <c r="P273" i="14"/>
  <c r="O273" i="14"/>
  <c r="N273" i="14"/>
  <c r="M273" i="14"/>
  <c r="L273" i="14"/>
  <c r="K273" i="14"/>
  <c r="J273" i="14"/>
  <c r="I273" i="14"/>
  <c r="H273" i="14"/>
  <c r="G273" i="14"/>
  <c r="F273" i="14"/>
  <c r="E273" i="14"/>
  <c r="D273" i="14"/>
  <c r="AP272" i="14"/>
  <c r="AO272" i="14"/>
  <c r="AN272" i="14"/>
  <c r="AM272" i="14"/>
  <c r="AL272" i="14"/>
  <c r="AK272" i="14"/>
  <c r="AJ272" i="14"/>
  <c r="AI272" i="14"/>
  <c r="AH272" i="14"/>
  <c r="AG272" i="14"/>
  <c r="AF272" i="14"/>
  <c r="AE272" i="14"/>
  <c r="AD272" i="14"/>
  <c r="AC272" i="14"/>
  <c r="AB272" i="14"/>
  <c r="AA272" i="14"/>
  <c r="Z272" i="14"/>
  <c r="Y272" i="14"/>
  <c r="X272" i="14"/>
  <c r="W272" i="14"/>
  <c r="V272" i="14"/>
  <c r="U272" i="14"/>
  <c r="T272" i="14"/>
  <c r="S272" i="14"/>
  <c r="R272" i="14"/>
  <c r="Q272" i="14"/>
  <c r="P272" i="14"/>
  <c r="O272" i="14"/>
  <c r="N272" i="14"/>
  <c r="M272" i="14"/>
  <c r="L272" i="14"/>
  <c r="K272" i="14"/>
  <c r="J272" i="14"/>
  <c r="I272" i="14"/>
  <c r="H272" i="14"/>
  <c r="G272" i="14"/>
  <c r="F272" i="14"/>
  <c r="E272" i="14"/>
  <c r="D272" i="14"/>
  <c r="AP271" i="14"/>
  <c r="AO271" i="14"/>
  <c r="AN271" i="14"/>
  <c r="AM271" i="14"/>
  <c r="AL271" i="14"/>
  <c r="AK271" i="14"/>
  <c r="AJ271" i="14"/>
  <c r="AI271" i="14"/>
  <c r="AH271" i="14"/>
  <c r="AG271" i="14"/>
  <c r="AF271" i="14"/>
  <c r="AE271" i="14"/>
  <c r="AD271" i="14"/>
  <c r="AC271" i="14"/>
  <c r="AB271" i="14"/>
  <c r="AA271" i="14"/>
  <c r="Z271" i="14"/>
  <c r="Y271" i="14"/>
  <c r="X271" i="14"/>
  <c r="W271" i="14"/>
  <c r="V271" i="14"/>
  <c r="U271" i="14"/>
  <c r="T271" i="14"/>
  <c r="S271" i="14"/>
  <c r="R271" i="14"/>
  <c r="Q271" i="14"/>
  <c r="P271" i="14"/>
  <c r="O271" i="14"/>
  <c r="N271" i="14"/>
  <c r="M271" i="14"/>
  <c r="L271" i="14"/>
  <c r="K271" i="14"/>
  <c r="J271" i="14"/>
  <c r="I271" i="14"/>
  <c r="H271" i="14"/>
  <c r="G271" i="14"/>
  <c r="F271" i="14"/>
  <c r="E271" i="14"/>
  <c r="D271" i="14"/>
  <c r="AP270" i="14"/>
  <c r="AO270" i="14"/>
  <c r="AN270" i="14"/>
  <c r="AM270" i="14"/>
  <c r="AL270" i="14"/>
  <c r="AK270" i="14"/>
  <c r="AJ270" i="14"/>
  <c r="AI270" i="14"/>
  <c r="AH270" i="14"/>
  <c r="AG270" i="14"/>
  <c r="AF270" i="14"/>
  <c r="AE270" i="14"/>
  <c r="AD270" i="14"/>
  <c r="AC270" i="14"/>
  <c r="AB270" i="14"/>
  <c r="AA270" i="14"/>
  <c r="Z270" i="14"/>
  <c r="Y270" i="14"/>
  <c r="X270" i="14"/>
  <c r="W270" i="14"/>
  <c r="V270" i="14"/>
  <c r="U270" i="14"/>
  <c r="T270" i="14"/>
  <c r="S270" i="14"/>
  <c r="R270" i="14"/>
  <c r="Q270" i="14"/>
  <c r="P270" i="14"/>
  <c r="O270" i="14"/>
  <c r="N270" i="14"/>
  <c r="M270" i="14"/>
  <c r="L270" i="14"/>
  <c r="K270" i="14"/>
  <c r="J270" i="14"/>
  <c r="I270" i="14"/>
  <c r="H270" i="14"/>
  <c r="G270" i="14"/>
  <c r="F270" i="14"/>
  <c r="E270" i="14"/>
  <c r="D270" i="14"/>
  <c r="AP269" i="14"/>
  <c r="AO269" i="14"/>
  <c r="AN269" i="14"/>
  <c r="AM269" i="14"/>
  <c r="AL269" i="14"/>
  <c r="AK269" i="14"/>
  <c r="AJ269" i="14"/>
  <c r="AI269" i="14"/>
  <c r="AH269" i="14"/>
  <c r="AG269" i="14"/>
  <c r="AF269" i="14"/>
  <c r="AE269" i="14"/>
  <c r="AD269" i="14"/>
  <c r="AC269" i="14"/>
  <c r="AB269" i="14"/>
  <c r="AA269" i="14"/>
  <c r="Z269" i="14"/>
  <c r="Y269" i="14"/>
  <c r="X269" i="14"/>
  <c r="W269" i="14"/>
  <c r="V269" i="14"/>
  <c r="U269" i="14"/>
  <c r="T269" i="14"/>
  <c r="S269" i="14"/>
  <c r="R269" i="14"/>
  <c r="Q269" i="14"/>
  <c r="P269" i="14"/>
  <c r="O269" i="14"/>
  <c r="N269" i="14"/>
  <c r="M269" i="14"/>
  <c r="L269" i="14"/>
  <c r="K269" i="14"/>
  <c r="J269" i="14"/>
  <c r="I269" i="14"/>
  <c r="H269" i="14"/>
  <c r="G269" i="14"/>
  <c r="F269" i="14"/>
  <c r="E269" i="14"/>
  <c r="D269" i="14"/>
  <c r="AP268" i="14"/>
  <c r="AO268" i="14"/>
  <c r="AN268" i="14"/>
  <c r="AM268" i="14"/>
  <c r="AL268" i="14"/>
  <c r="AK268" i="14"/>
  <c r="AJ268" i="14"/>
  <c r="AI268" i="14"/>
  <c r="AH268" i="14"/>
  <c r="AG268" i="14"/>
  <c r="AF268" i="14"/>
  <c r="AE268" i="14"/>
  <c r="AD268" i="14"/>
  <c r="AC268" i="14"/>
  <c r="AB268" i="14"/>
  <c r="AA268" i="14"/>
  <c r="Z268" i="14"/>
  <c r="Y268" i="14"/>
  <c r="X268" i="14"/>
  <c r="W268" i="14"/>
  <c r="V268" i="14"/>
  <c r="U268" i="14"/>
  <c r="T268" i="14"/>
  <c r="S268" i="14"/>
  <c r="R268" i="14"/>
  <c r="Q268" i="14"/>
  <c r="P268" i="14"/>
  <c r="O268" i="14"/>
  <c r="N268" i="14"/>
  <c r="M268" i="14"/>
  <c r="L268" i="14"/>
  <c r="K268" i="14"/>
  <c r="J268" i="14"/>
  <c r="I268" i="14"/>
  <c r="H268" i="14"/>
  <c r="G268" i="14"/>
  <c r="F268" i="14"/>
  <c r="E268" i="14"/>
  <c r="D268" i="14"/>
  <c r="AP267" i="14"/>
  <c r="AO267" i="14"/>
  <c r="AN267" i="14"/>
  <c r="AM267" i="14"/>
  <c r="AL267" i="14"/>
  <c r="AK267" i="14"/>
  <c r="AJ267" i="14"/>
  <c r="AI267" i="14"/>
  <c r="AH267" i="14"/>
  <c r="AG267" i="14"/>
  <c r="AF267" i="14"/>
  <c r="AE267" i="14"/>
  <c r="AD267" i="14"/>
  <c r="AC267" i="14"/>
  <c r="AB267" i="14"/>
  <c r="AA267" i="14"/>
  <c r="Z267" i="14"/>
  <c r="Y267" i="14"/>
  <c r="X267" i="14"/>
  <c r="W267" i="14"/>
  <c r="V267" i="14"/>
  <c r="U267" i="14"/>
  <c r="T267" i="14"/>
  <c r="S267" i="14"/>
  <c r="R267" i="14"/>
  <c r="Q267" i="14"/>
  <c r="P267" i="14"/>
  <c r="O267" i="14"/>
  <c r="N267" i="14"/>
  <c r="M267" i="14"/>
  <c r="L267" i="14"/>
  <c r="K267" i="14"/>
  <c r="J267" i="14"/>
  <c r="I267" i="14"/>
  <c r="H267" i="14"/>
  <c r="G267" i="14"/>
  <c r="F267" i="14"/>
  <c r="E267" i="14"/>
  <c r="D267" i="14"/>
  <c r="AP266" i="14"/>
  <c r="AO266" i="14"/>
  <c r="AN266" i="14"/>
  <c r="AM266" i="14"/>
  <c r="AL266" i="14"/>
  <c r="AK266" i="14"/>
  <c r="AJ266" i="14"/>
  <c r="AI266" i="14"/>
  <c r="AH266" i="14"/>
  <c r="AG266" i="14"/>
  <c r="AF266" i="14"/>
  <c r="AE266" i="14"/>
  <c r="AD266" i="14"/>
  <c r="AC266" i="14"/>
  <c r="AB266" i="14"/>
  <c r="AA266" i="14"/>
  <c r="Z266" i="14"/>
  <c r="Y266" i="14"/>
  <c r="X266" i="14"/>
  <c r="W266" i="14"/>
  <c r="V266" i="14"/>
  <c r="U266" i="14"/>
  <c r="T266" i="14"/>
  <c r="S266" i="14"/>
  <c r="R266" i="14"/>
  <c r="Q266" i="14"/>
  <c r="P266" i="14"/>
  <c r="O266" i="14"/>
  <c r="N266" i="14"/>
  <c r="M266" i="14"/>
  <c r="L266" i="14"/>
  <c r="K266" i="14"/>
  <c r="J266" i="14"/>
  <c r="I266" i="14"/>
  <c r="H266" i="14"/>
  <c r="G266" i="14"/>
  <c r="F266" i="14"/>
  <c r="E266" i="14"/>
  <c r="D266" i="14"/>
  <c r="AP265" i="14"/>
  <c r="AO265" i="14"/>
  <c r="AN265" i="14"/>
  <c r="AM265" i="14"/>
  <c r="AL265" i="14"/>
  <c r="AK265" i="14"/>
  <c r="AJ265" i="14"/>
  <c r="AI265" i="14"/>
  <c r="AH265" i="14"/>
  <c r="AG265" i="14"/>
  <c r="AF265" i="14"/>
  <c r="AE265" i="14"/>
  <c r="AD265" i="14"/>
  <c r="AC265" i="14"/>
  <c r="AB265" i="14"/>
  <c r="AA265" i="14"/>
  <c r="Z265" i="14"/>
  <c r="Y265" i="14"/>
  <c r="X265" i="14"/>
  <c r="W265" i="14"/>
  <c r="V265" i="14"/>
  <c r="U265" i="14"/>
  <c r="T265" i="14"/>
  <c r="S265" i="14"/>
  <c r="R265" i="14"/>
  <c r="Q265" i="14"/>
  <c r="P265" i="14"/>
  <c r="O265" i="14"/>
  <c r="N265" i="14"/>
  <c r="M265" i="14"/>
  <c r="L265" i="14"/>
  <c r="K265" i="14"/>
  <c r="J265" i="14"/>
  <c r="I265" i="14"/>
  <c r="H265" i="14"/>
  <c r="G265" i="14"/>
  <c r="F265" i="14"/>
  <c r="E265" i="14"/>
  <c r="D265" i="14"/>
  <c r="AP264" i="14"/>
  <c r="AO264" i="14"/>
  <c r="AN264" i="14"/>
  <c r="AM264" i="14"/>
  <c r="AL264" i="14"/>
  <c r="AK264" i="14"/>
  <c r="AJ264" i="14"/>
  <c r="AI264" i="14"/>
  <c r="AH264" i="14"/>
  <c r="AG264" i="14"/>
  <c r="AF264" i="14"/>
  <c r="AE264" i="14"/>
  <c r="AD264" i="14"/>
  <c r="AC264" i="14"/>
  <c r="AB264" i="14"/>
  <c r="AA264" i="14"/>
  <c r="Z264" i="14"/>
  <c r="Y264" i="14"/>
  <c r="X264" i="14"/>
  <c r="W264" i="14"/>
  <c r="V264" i="14"/>
  <c r="U264" i="14"/>
  <c r="T264" i="14"/>
  <c r="S264" i="14"/>
  <c r="R264" i="14"/>
  <c r="Q264" i="14"/>
  <c r="P264" i="14"/>
  <c r="O264" i="14"/>
  <c r="N264" i="14"/>
  <c r="M264" i="14"/>
  <c r="L264" i="14"/>
  <c r="K264" i="14"/>
  <c r="J264" i="14"/>
  <c r="I264" i="14"/>
  <c r="H264" i="14"/>
  <c r="G264" i="14"/>
  <c r="F264" i="14"/>
  <c r="E264" i="14"/>
  <c r="D264" i="14"/>
  <c r="AP263" i="14"/>
  <c r="AO263" i="14"/>
  <c r="AN263" i="14"/>
  <c r="AM263" i="14"/>
  <c r="AL263" i="14"/>
  <c r="AK263" i="14"/>
  <c r="AJ263" i="14"/>
  <c r="AI263" i="14"/>
  <c r="AH263" i="14"/>
  <c r="AG263" i="14"/>
  <c r="AF263" i="14"/>
  <c r="AE263" i="14"/>
  <c r="AD263" i="14"/>
  <c r="AC263" i="14"/>
  <c r="AB263" i="14"/>
  <c r="AA263" i="14"/>
  <c r="Z263" i="14"/>
  <c r="Y263" i="14"/>
  <c r="X263" i="14"/>
  <c r="W263" i="14"/>
  <c r="V263" i="14"/>
  <c r="U263" i="14"/>
  <c r="T263" i="14"/>
  <c r="S263" i="14"/>
  <c r="R263" i="14"/>
  <c r="Q263" i="14"/>
  <c r="P263" i="14"/>
  <c r="O263" i="14"/>
  <c r="N263" i="14"/>
  <c r="M263" i="14"/>
  <c r="L263" i="14"/>
  <c r="K263" i="14"/>
  <c r="J263" i="14"/>
  <c r="I263" i="14"/>
  <c r="H263" i="14"/>
  <c r="G263" i="14"/>
  <c r="F263" i="14"/>
  <c r="E263" i="14"/>
  <c r="D263" i="14"/>
  <c r="AP262" i="14"/>
  <c r="AO262" i="14"/>
  <c r="AN262" i="14"/>
  <c r="AM262" i="14"/>
  <c r="AL262" i="14"/>
  <c r="AK262" i="14"/>
  <c r="AJ262" i="14"/>
  <c r="AI262" i="14"/>
  <c r="AH262" i="14"/>
  <c r="AG262" i="14"/>
  <c r="AF262" i="14"/>
  <c r="AE262" i="14"/>
  <c r="AD262" i="14"/>
  <c r="AC262" i="14"/>
  <c r="AB262" i="14"/>
  <c r="AA262" i="14"/>
  <c r="Z262" i="14"/>
  <c r="Y262" i="14"/>
  <c r="X262" i="14"/>
  <c r="W262" i="14"/>
  <c r="V262" i="14"/>
  <c r="U262" i="14"/>
  <c r="T262" i="14"/>
  <c r="S262" i="14"/>
  <c r="R262" i="14"/>
  <c r="Q262" i="14"/>
  <c r="P262" i="14"/>
  <c r="O262" i="14"/>
  <c r="N262" i="14"/>
  <c r="M262" i="14"/>
  <c r="L262" i="14"/>
  <c r="K262" i="14"/>
  <c r="J262" i="14"/>
  <c r="I262" i="14"/>
  <c r="H262" i="14"/>
  <c r="G262" i="14"/>
  <c r="F262" i="14"/>
  <c r="E262" i="14"/>
  <c r="D262" i="14"/>
  <c r="AP261" i="14"/>
  <c r="AO261" i="14"/>
  <c r="AN261" i="14"/>
  <c r="AM261" i="14"/>
  <c r="AL261" i="14"/>
  <c r="AK261" i="14"/>
  <c r="AJ261" i="14"/>
  <c r="AI261" i="14"/>
  <c r="AH261" i="14"/>
  <c r="AG261" i="14"/>
  <c r="AF261" i="14"/>
  <c r="AE261" i="14"/>
  <c r="AD261" i="14"/>
  <c r="AC261" i="14"/>
  <c r="AB261" i="14"/>
  <c r="AA261" i="14"/>
  <c r="Z261" i="14"/>
  <c r="Y261" i="14"/>
  <c r="X261" i="14"/>
  <c r="W261" i="14"/>
  <c r="V261" i="14"/>
  <c r="U261" i="14"/>
  <c r="T261" i="14"/>
  <c r="S261" i="14"/>
  <c r="R261" i="14"/>
  <c r="Q261" i="14"/>
  <c r="P261" i="14"/>
  <c r="O261" i="14"/>
  <c r="N261" i="14"/>
  <c r="M261" i="14"/>
  <c r="L261" i="14"/>
  <c r="K261" i="14"/>
  <c r="J261" i="14"/>
  <c r="I261" i="14"/>
  <c r="H261" i="14"/>
  <c r="G261" i="14"/>
  <c r="F261" i="14"/>
  <c r="E261" i="14"/>
  <c r="D261" i="14"/>
  <c r="AP260" i="14"/>
  <c r="AO260" i="14"/>
  <c r="AN260" i="14"/>
  <c r="AM260" i="14"/>
  <c r="AL260" i="14"/>
  <c r="AK260" i="14"/>
  <c r="AJ260" i="14"/>
  <c r="AI260" i="14"/>
  <c r="AH260" i="14"/>
  <c r="AG260" i="14"/>
  <c r="AF260" i="14"/>
  <c r="AE260" i="14"/>
  <c r="AD260" i="14"/>
  <c r="AC260" i="14"/>
  <c r="AB260" i="14"/>
  <c r="AA260" i="14"/>
  <c r="Z260" i="14"/>
  <c r="Y260" i="14"/>
  <c r="X260" i="14"/>
  <c r="W260" i="14"/>
  <c r="V260" i="14"/>
  <c r="U260" i="14"/>
  <c r="T260" i="14"/>
  <c r="S260" i="14"/>
  <c r="R260" i="14"/>
  <c r="Q260" i="14"/>
  <c r="P260" i="14"/>
  <c r="O260" i="14"/>
  <c r="N260" i="14"/>
  <c r="M260" i="14"/>
  <c r="L260" i="14"/>
  <c r="K260" i="14"/>
  <c r="J260" i="14"/>
  <c r="I260" i="14"/>
  <c r="H260" i="14"/>
  <c r="G260" i="14"/>
  <c r="F260" i="14"/>
  <c r="E260" i="14"/>
  <c r="D260" i="14"/>
  <c r="AP259" i="14"/>
  <c r="AO259" i="14"/>
  <c r="AN259" i="14"/>
  <c r="AM259" i="14"/>
  <c r="AL259" i="14"/>
  <c r="AK259" i="14"/>
  <c r="AJ259" i="14"/>
  <c r="AI259" i="14"/>
  <c r="AH259" i="14"/>
  <c r="AG259" i="14"/>
  <c r="AF259" i="14"/>
  <c r="AE259" i="14"/>
  <c r="AD259" i="14"/>
  <c r="AC259" i="14"/>
  <c r="AB259" i="14"/>
  <c r="AA259" i="14"/>
  <c r="Z259" i="14"/>
  <c r="Y259" i="14"/>
  <c r="X259" i="14"/>
  <c r="W259" i="14"/>
  <c r="V259" i="14"/>
  <c r="U259" i="14"/>
  <c r="T259" i="14"/>
  <c r="S259" i="14"/>
  <c r="R259" i="14"/>
  <c r="Q259" i="14"/>
  <c r="P259" i="14"/>
  <c r="O259" i="14"/>
  <c r="N259" i="14"/>
  <c r="M259" i="14"/>
  <c r="L259" i="14"/>
  <c r="K259" i="14"/>
  <c r="J259" i="14"/>
  <c r="I259" i="14"/>
  <c r="H259" i="14"/>
  <c r="G259" i="14"/>
  <c r="F259" i="14"/>
  <c r="E259" i="14"/>
  <c r="D259" i="14"/>
  <c r="AP258" i="14"/>
  <c r="AO258" i="14"/>
  <c r="AN258" i="14"/>
  <c r="AM258" i="14"/>
  <c r="AL258" i="14"/>
  <c r="AK258" i="14"/>
  <c r="AJ258" i="14"/>
  <c r="AI258" i="14"/>
  <c r="AH258" i="14"/>
  <c r="AG258" i="14"/>
  <c r="AF258" i="14"/>
  <c r="AE258" i="14"/>
  <c r="AD258" i="14"/>
  <c r="AC258" i="14"/>
  <c r="AB258" i="14"/>
  <c r="AA258" i="14"/>
  <c r="Z258" i="14"/>
  <c r="Y258" i="14"/>
  <c r="X258" i="14"/>
  <c r="W258" i="14"/>
  <c r="V258" i="14"/>
  <c r="U258" i="14"/>
  <c r="T258" i="14"/>
  <c r="S258" i="14"/>
  <c r="R258" i="14"/>
  <c r="Q258" i="14"/>
  <c r="P258" i="14"/>
  <c r="O258" i="14"/>
  <c r="N258" i="14"/>
  <c r="M258" i="14"/>
  <c r="L258" i="14"/>
  <c r="K258" i="14"/>
  <c r="J258" i="14"/>
  <c r="I258" i="14"/>
  <c r="H258" i="14"/>
  <c r="G258" i="14"/>
  <c r="F258" i="14"/>
  <c r="E258" i="14"/>
  <c r="D258" i="14"/>
  <c r="AP257" i="14"/>
  <c r="AO257" i="14"/>
  <c r="AN257" i="14"/>
  <c r="AM257" i="14"/>
  <c r="AL257" i="14"/>
  <c r="AK257" i="14"/>
  <c r="AJ257" i="14"/>
  <c r="AI257" i="14"/>
  <c r="AH257" i="14"/>
  <c r="AG257" i="14"/>
  <c r="AF257" i="14"/>
  <c r="AE257" i="14"/>
  <c r="AD257" i="14"/>
  <c r="AC257" i="14"/>
  <c r="AB257" i="14"/>
  <c r="AA257" i="14"/>
  <c r="Z257" i="14"/>
  <c r="Y257" i="14"/>
  <c r="X257" i="14"/>
  <c r="W257" i="14"/>
  <c r="V257" i="14"/>
  <c r="U257" i="14"/>
  <c r="T257" i="14"/>
  <c r="S257" i="14"/>
  <c r="R257" i="14"/>
  <c r="Q257" i="14"/>
  <c r="P257" i="14"/>
  <c r="O257" i="14"/>
  <c r="N257" i="14"/>
  <c r="M257" i="14"/>
  <c r="L257" i="14"/>
  <c r="K257" i="14"/>
  <c r="J257" i="14"/>
  <c r="I257" i="14"/>
  <c r="H257" i="14"/>
  <c r="G257" i="14"/>
  <c r="F257" i="14"/>
  <c r="E257" i="14"/>
  <c r="D257" i="14"/>
  <c r="AP256" i="14"/>
  <c r="AO256" i="14"/>
  <c r="AN256" i="14"/>
  <c r="AM256" i="14"/>
  <c r="AL256" i="14"/>
  <c r="AK256" i="14"/>
  <c r="AJ256" i="14"/>
  <c r="AI256" i="14"/>
  <c r="AH256" i="14"/>
  <c r="AG256" i="14"/>
  <c r="AF256" i="14"/>
  <c r="AE256" i="14"/>
  <c r="AD256" i="14"/>
  <c r="AC256" i="14"/>
  <c r="AB256" i="14"/>
  <c r="AA256" i="14"/>
  <c r="Z256" i="14"/>
  <c r="Y256" i="14"/>
  <c r="X256" i="14"/>
  <c r="W256" i="14"/>
  <c r="V256" i="14"/>
  <c r="U256" i="14"/>
  <c r="T256" i="14"/>
  <c r="S256" i="14"/>
  <c r="R256" i="14"/>
  <c r="Q256" i="14"/>
  <c r="P256" i="14"/>
  <c r="O256" i="14"/>
  <c r="N256" i="14"/>
  <c r="M256" i="14"/>
  <c r="L256" i="14"/>
  <c r="K256" i="14"/>
  <c r="J256" i="14"/>
  <c r="I256" i="14"/>
  <c r="H256" i="14"/>
  <c r="G256" i="14"/>
  <c r="F256" i="14"/>
  <c r="E256" i="14"/>
  <c r="D256" i="14"/>
  <c r="AP255" i="14"/>
  <c r="AO255" i="14"/>
  <c r="AN255" i="14"/>
  <c r="AM255" i="14"/>
  <c r="AL255" i="14"/>
  <c r="AK255" i="14"/>
  <c r="AJ255" i="14"/>
  <c r="AI255" i="14"/>
  <c r="AH255" i="14"/>
  <c r="AG255" i="14"/>
  <c r="AF255" i="14"/>
  <c r="AE255" i="14"/>
  <c r="AD255" i="14"/>
  <c r="AC255" i="14"/>
  <c r="AB255" i="14"/>
  <c r="AA255" i="14"/>
  <c r="Z255" i="14"/>
  <c r="Y255" i="14"/>
  <c r="X255" i="14"/>
  <c r="W255" i="14"/>
  <c r="V255" i="14"/>
  <c r="U255" i="14"/>
  <c r="T255" i="14"/>
  <c r="S255" i="14"/>
  <c r="R255" i="14"/>
  <c r="Q255" i="14"/>
  <c r="P255" i="14"/>
  <c r="O255" i="14"/>
  <c r="N255" i="14"/>
  <c r="M255" i="14"/>
  <c r="L255" i="14"/>
  <c r="K255" i="14"/>
  <c r="J255" i="14"/>
  <c r="I255" i="14"/>
  <c r="H255" i="14"/>
  <c r="G255" i="14"/>
  <c r="F255" i="14"/>
  <c r="E255" i="14"/>
  <c r="D255" i="14"/>
  <c r="AP254" i="14"/>
  <c r="AO254" i="14"/>
  <c r="AN254" i="14"/>
  <c r="AM254" i="14"/>
  <c r="AL254" i="14"/>
  <c r="AK254" i="14"/>
  <c r="AJ254" i="14"/>
  <c r="AI254" i="14"/>
  <c r="AH254" i="14"/>
  <c r="AG254" i="14"/>
  <c r="AF254" i="14"/>
  <c r="AE254" i="14"/>
  <c r="AD254" i="14"/>
  <c r="AC254" i="14"/>
  <c r="AB254" i="14"/>
  <c r="AA254" i="14"/>
  <c r="Z254" i="14"/>
  <c r="Y254" i="14"/>
  <c r="X254" i="14"/>
  <c r="W254" i="14"/>
  <c r="V254" i="14"/>
  <c r="U254" i="14"/>
  <c r="T254" i="14"/>
  <c r="S254" i="14"/>
  <c r="R254" i="14"/>
  <c r="Q254" i="14"/>
  <c r="P254" i="14"/>
  <c r="O254" i="14"/>
  <c r="N254" i="14"/>
  <c r="M254" i="14"/>
  <c r="L254" i="14"/>
  <c r="K254" i="14"/>
  <c r="J254" i="14"/>
  <c r="I254" i="14"/>
  <c r="H254" i="14"/>
  <c r="G254" i="14"/>
  <c r="F254" i="14"/>
  <c r="E254" i="14"/>
  <c r="D254" i="14"/>
  <c r="AP253" i="14"/>
  <c r="AO253" i="14"/>
  <c r="AN253" i="14"/>
  <c r="AM253" i="14"/>
  <c r="AL253" i="14"/>
  <c r="AK253" i="14"/>
  <c r="AJ253" i="14"/>
  <c r="AI253" i="14"/>
  <c r="AH253" i="14"/>
  <c r="AG253" i="14"/>
  <c r="AF253" i="14"/>
  <c r="AE253" i="14"/>
  <c r="AD253" i="14"/>
  <c r="AC253" i="14"/>
  <c r="AB253" i="14"/>
  <c r="AA253" i="14"/>
  <c r="Z253" i="14"/>
  <c r="Y253" i="14"/>
  <c r="X253" i="14"/>
  <c r="W253" i="14"/>
  <c r="V253" i="14"/>
  <c r="U253" i="14"/>
  <c r="T253" i="14"/>
  <c r="S253" i="14"/>
  <c r="R253" i="14"/>
  <c r="Q253" i="14"/>
  <c r="P253" i="14"/>
  <c r="O253" i="14"/>
  <c r="N253" i="14"/>
  <c r="M253" i="14"/>
  <c r="L253" i="14"/>
  <c r="K253" i="14"/>
  <c r="J253" i="14"/>
  <c r="I253" i="14"/>
  <c r="H253" i="14"/>
  <c r="G253" i="14"/>
  <c r="F253" i="14"/>
  <c r="E253" i="14"/>
  <c r="D253" i="14"/>
  <c r="AP252" i="14"/>
  <c r="AO252" i="14"/>
  <c r="AN252" i="14"/>
  <c r="AM252" i="14"/>
  <c r="AL252" i="14"/>
  <c r="AK252" i="14"/>
  <c r="AJ252" i="14"/>
  <c r="AI252" i="14"/>
  <c r="AH252" i="14"/>
  <c r="AG252" i="14"/>
  <c r="AF252" i="14"/>
  <c r="AE252" i="14"/>
  <c r="AD252" i="14"/>
  <c r="AC252" i="14"/>
  <c r="AB252" i="14"/>
  <c r="AA252" i="14"/>
  <c r="Z252" i="14"/>
  <c r="Y252" i="14"/>
  <c r="X252" i="14"/>
  <c r="W252" i="14"/>
  <c r="V252" i="14"/>
  <c r="U252" i="14"/>
  <c r="T252" i="14"/>
  <c r="S252" i="14"/>
  <c r="R252" i="14"/>
  <c r="Q252" i="14"/>
  <c r="P252" i="14"/>
  <c r="O252" i="14"/>
  <c r="N252" i="14"/>
  <c r="M252" i="14"/>
  <c r="L252" i="14"/>
  <c r="K252" i="14"/>
  <c r="J252" i="14"/>
  <c r="I252" i="14"/>
  <c r="H252" i="14"/>
  <c r="G252" i="14"/>
  <c r="F252" i="14"/>
  <c r="E252" i="14"/>
  <c r="D252" i="14"/>
  <c r="AP251" i="14"/>
  <c r="AO251" i="14"/>
  <c r="AN251" i="14"/>
  <c r="AM251" i="14"/>
  <c r="AL251" i="14"/>
  <c r="AK251" i="14"/>
  <c r="AJ251" i="14"/>
  <c r="AI251" i="14"/>
  <c r="AH251" i="14"/>
  <c r="AG251" i="14"/>
  <c r="AF251" i="14"/>
  <c r="AE251" i="14"/>
  <c r="AD251" i="14"/>
  <c r="AC251" i="14"/>
  <c r="AB251" i="14"/>
  <c r="AA251" i="14"/>
  <c r="Z251" i="14"/>
  <c r="Y251" i="14"/>
  <c r="X251" i="14"/>
  <c r="W251" i="14"/>
  <c r="V251" i="14"/>
  <c r="U251" i="14"/>
  <c r="T251" i="14"/>
  <c r="S251" i="14"/>
  <c r="R251" i="14"/>
  <c r="Q251" i="14"/>
  <c r="P251" i="14"/>
  <c r="O251" i="14"/>
  <c r="N251" i="14"/>
  <c r="M251" i="14"/>
  <c r="L251" i="14"/>
  <c r="K251" i="14"/>
  <c r="J251" i="14"/>
  <c r="I251" i="14"/>
  <c r="H251" i="14"/>
  <c r="G251" i="14"/>
  <c r="F251" i="14"/>
  <c r="E251" i="14"/>
  <c r="D251" i="14"/>
  <c r="AP250" i="14"/>
  <c r="AO250" i="14"/>
  <c r="AN250" i="14"/>
  <c r="AM250" i="14"/>
  <c r="AL250" i="14"/>
  <c r="AK250" i="14"/>
  <c r="AJ250" i="14"/>
  <c r="AI250" i="14"/>
  <c r="AH250" i="14"/>
  <c r="AG250" i="14"/>
  <c r="AF250" i="14"/>
  <c r="AE250" i="14"/>
  <c r="AD250" i="14"/>
  <c r="AC250" i="14"/>
  <c r="AB250" i="14"/>
  <c r="AA250" i="14"/>
  <c r="Z250" i="14"/>
  <c r="Y250" i="14"/>
  <c r="X250" i="14"/>
  <c r="W250" i="14"/>
  <c r="V250" i="14"/>
  <c r="U250" i="14"/>
  <c r="T250" i="14"/>
  <c r="S250" i="14"/>
  <c r="R250" i="14"/>
  <c r="Q250" i="14"/>
  <c r="P250" i="14"/>
  <c r="O250" i="14"/>
  <c r="N250" i="14"/>
  <c r="M250" i="14"/>
  <c r="L250" i="14"/>
  <c r="K250" i="14"/>
  <c r="J250" i="14"/>
  <c r="I250" i="14"/>
  <c r="H250" i="14"/>
  <c r="G250" i="14"/>
  <c r="F250" i="14"/>
  <c r="E250" i="14"/>
  <c r="D250" i="14"/>
  <c r="AP249" i="14"/>
  <c r="AO249" i="14"/>
  <c r="AN249" i="14"/>
  <c r="AM249" i="14"/>
  <c r="AL249" i="14"/>
  <c r="AK249" i="14"/>
  <c r="AJ249" i="14"/>
  <c r="AI249" i="14"/>
  <c r="AH249" i="14"/>
  <c r="AG249" i="14"/>
  <c r="AF249" i="14"/>
  <c r="AE249" i="14"/>
  <c r="AD249" i="14"/>
  <c r="AC249" i="14"/>
  <c r="AB249" i="14"/>
  <c r="AA249" i="14"/>
  <c r="Z249" i="14"/>
  <c r="Y249" i="14"/>
  <c r="X249" i="14"/>
  <c r="W249" i="14"/>
  <c r="V249" i="14"/>
  <c r="U249" i="14"/>
  <c r="T249" i="14"/>
  <c r="S249" i="14"/>
  <c r="R249" i="14"/>
  <c r="Q249" i="14"/>
  <c r="P249" i="14"/>
  <c r="O249" i="14"/>
  <c r="N249" i="14"/>
  <c r="M249" i="14"/>
  <c r="L249" i="14"/>
  <c r="K249" i="14"/>
  <c r="J249" i="14"/>
  <c r="I249" i="14"/>
  <c r="H249" i="14"/>
  <c r="G249" i="14"/>
  <c r="F249" i="14"/>
  <c r="E249" i="14"/>
  <c r="D249" i="14"/>
  <c r="AP248" i="14"/>
  <c r="AQ492" i="15" s="1"/>
  <c r="AO248" i="14"/>
  <c r="AP492" i="15" s="1"/>
  <c r="AN248" i="14"/>
  <c r="AO492" i="15" s="1"/>
  <c r="AM248" i="14"/>
  <c r="AN492" i="15" s="1"/>
  <c r="AL248" i="14"/>
  <c r="AM492" i="15" s="1"/>
  <c r="AK248" i="14"/>
  <c r="AL492" i="15" s="1"/>
  <c r="AJ248" i="14"/>
  <c r="AK492" i="15" s="1"/>
  <c r="AI248" i="14"/>
  <c r="AJ492" i="15" s="1"/>
  <c r="AH248" i="14"/>
  <c r="AI492" i="15" s="1"/>
  <c r="AG248" i="14"/>
  <c r="AH492" i="15" s="1"/>
  <c r="AF248" i="14"/>
  <c r="AG492" i="15" s="1"/>
  <c r="AE248" i="14"/>
  <c r="AF492" i="15" s="1"/>
  <c r="AD248" i="14"/>
  <c r="AE492" i="15" s="1"/>
  <c r="AC248" i="14"/>
  <c r="AD492" i="15" s="1"/>
  <c r="AB248" i="14"/>
  <c r="AC492" i="15" s="1"/>
  <c r="AA248" i="14"/>
  <c r="AB492" i="15" s="1"/>
  <c r="Z248" i="14"/>
  <c r="AA492" i="15" s="1"/>
  <c r="Y248" i="14"/>
  <c r="Z492" i="15" s="1"/>
  <c r="X248" i="14"/>
  <c r="Y492" i="15" s="1"/>
  <c r="W248" i="14"/>
  <c r="X492" i="15" s="1"/>
  <c r="V248" i="14"/>
  <c r="W492" i="15" s="1"/>
  <c r="U248" i="14"/>
  <c r="V492" i="15" s="1"/>
  <c r="T248" i="14"/>
  <c r="U492" i="15" s="1"/>
  <c r="S248" i="14"/>
  <c r="T492" i="15" s="1"/>
  <c r="R248" i="14"/>
  <c r="S492" i="15" s="1"/>
  <c r="Q248" i="14"/>
  <c r="R492" i="15" s="1"/>
  <c r="P248" i="14"/>
  <c r="Q492" i="15" s="1"/>
  <c r="O248" i="14"/>
  <c r="P492" i="15" s="1"/>
  <c r="N248" i="14"/>
  <c r="O492" i="15" s="1"/>
  <c r="M248" i="14"/>
  <c r="N492" i="15" s="1"/>
  <c r="L248" i="14"/>
  <c r="M492" i="15" s="1"/>
  <c r="K248" i="14"/>
  <c r="L492" i="15" s="1"/>
  <c r="J248" i="14"/>
  <c r="K492" i="15" s="1"/>
  <c r="I248" i="14"/>
  <c r="J492" i="15" s="1"/>
  <c r="H248" i="14"/>
  <c r="I492" i="15" s="1"/>
  <c r="G248" i="14"/>
  <c r="H492" i="15" s="1"/>
  <c r="F248" i="14"/>
  <c r="G492" i="15" s="1"/>
  <c r="E248" i="14"/>
  <c r="F492" i="15" s="1"/>
  <c r="D248" i="14"/>
  <c r="E492" i="15" s="1"/>
  <c r="AP247" i="14"/>
  <c r="AQ471" i="15" s="1"/>
  <c r="AO247" i="14"/>
  <c r="AP471" i="15" s="1"/>
  <c r="AN247" i="14"/>
  <c r="AO471" i="15" s="1"/>
  <c r="AM247" i="14"/>
  <c r="AN471" i="15" s="1"/>
  <c r="AL247" i="14"/>
  <c r="AM471" i="15" s="1"/>
  <c r="AK247" i="14"/>
  <c r="AL471" i="15" s="1"/>
  <c r="AJ247" i="14"/>
  <c r="AK471" i="15" s="1"/>
  <c r="AI247" i="14"/>
  <c r="AJ471" i="15" s="1"/>
  <c r="AH247" i="14"/>
  <c r="AI471" i="15" s="1"/>
  <c r="AG247" i="14"/>
  <c r="AH471" i="15" s="1"/>
  <c r="AF247" i="14"/>
  <c r="AG471" i="15" s="1"/>
  <c r="AE247" i="14"/>
  <c r="AF471" i="15" s="1"/>
  <c r="AD247" i="14"/>
  <c r="AE471" i="15" s="1"/>
  <c r="AC247" i="14"/>
  <c r="AD471" i="15" s="1"/>
  <c r="AB247" i="14"/>
  <c r="AC471" i="15" s="1"/>
  <c r="AA247" i="14"/>
  <c r="AB471" i="15" s="1"/>
  <c r="Z247" i="14"/>
  <c r="AA471" i="15" s="1"/>
  <c r="Y247" i="14"/>
  <c r="Z471" i="15" s="1"/>
  <c r="X247" i="14"/>
  <c r="Y471" i="15" s="1"/>
  <c r="W247" i="14"/>
  <c r="X471" i="15" s="1"/>
  <c r="V247" i="14"/>
  <c r="W471" i="15" s="1"/>
  <c r="U247" i="14"/>
  <c r="V471" i="15" s="1"/>
  <c r="T247" i="14"/>
  <c r="U471" i="15" s="1"/>
  <c r="S247" i="14"/>
  <c r="T471" i="15" s="1"/>
  <c r="R247" i="14"/>
  <c r="S471" i="15" s="1"/>
  <c r="Q247" i="14"/>
  <c r="R471" i="15" s="1"/>
  <c r="P247" i="14"/>
  <c r="Q471" i="15" s="1"/>
  <c r="O247" i="14"/>
  <c r="P471" i="15" s="1"/>
  <c r="N247" i="14"/>
  <c r="O471" i="15" s="1"/>
  <c r="M247" i="14"/>
  <c r="N471" i="15" s="1"/>
  <c r="L247" i="14"/>
  <c r="M471" i="15" s="1"/>
  <c r="K247" i="14"/>
  <c r="L471" i="15" s="1"/>
  <c r="J247" i="14"/>
  <c r="K471" i="15" s="1"/>
  <c r="I247" i="14"/>
  <c r="J471" i="15" s="1"/>
  <c r="H247" i="14"/>
  <c r="I471" i="15" s="1"/>
  <c r="G247" i="14"/>
  <c r="H471" i="15" s="1"/>
  <c r="F247" i="14"/>
  <c r="G471" i="15" s="1"/>
  <c r="E247" i="14"/>
  <c r="F471" i="15" s="1"/>
  <c r="D247" i="14"/>
  <c r="E471" i="15" s="1"/>
  <c r="AP246" i="14"/>
  <c r="AQ450" i="15" s="1"/>
  <c r="AO246" i="14"/>
  <c r="AP450" i="15" s="1"/>
  <c r="AN246" i="14"/>
  <c r="AO450" i="15" s="1"/>
  <c r="AM246" i="14"/>
  <c r="AN450" i="15" s="1"/>
  <c r="AL246" i="14"/>
  <c r="AM450" i="15" s="1"/>
  <c r="AK246" i="14"/>
  <c r="AL450" i="15" s="1"/>
  <c r="AJ246" i="14"/>
  <c r="AK450" i="15" s="1"/>
  <c r="AI246" i="14"/>
  <c r="AJ450" i="15" s="1"/>
  <c r="AH246" i="14"/>
  <c r="AI450" i="15" s="1"/>
  <c r="AG246" i="14"/>
  <c r="AH450" i="15" s="1"/>
  <c r="AF246" i="14"/>
  <c r="AG450" i="15" s="1"/>
  <c r="AE246" i="14"/>
  <c r="AF450" i="15" s="1"/>
  <c r="AD246" i="14"/>
  <c r="AE450" i="15" s="1"/>
  <c r="AC246" i="14"/>
  <c r="AD450" i="15" s="1"/>
  <c r="AB246" i="14"/>
  <c r="AC450" i="15" s="1"/>
  <c r="AA246" i="14"/>
  <c r="AB450" i="15" s="1"/>
  <c r="Z246" i="14"/>
  <c r="AA450" i="15" s="1"/>
  <c r="Y246" i="14"/>
  <c r="Z450" i="15" s="1"/>
  <c r="X246" i="14"/>
  <c r="Y450" i="15" s="1"/>
  <c r="W246" i="14"/>
  <c r="X450" i="15" s="1"/>
  <c r="V246" i="14"/>
  <c r="W450" i="15" s="1"/>
  <c r="U246" i="14"/>
  <c r="V450" i="15" s="1"/>
  <c r="T246" i="14"/>
  <c r="U450" i="15" s="1"/>
  <c r="S246" i="14"/>
  <c r="T450" i="15" s="1"/>
  <c r="R246" i="14"/>
  <c r="S450" i="15" s="1"/>
  <c r="Q246" i="14"/>
  <c r="R450" i="15" s="1"/>
  <c r="P246" i="14"/>
  <c r="Q450" i="15" s="1"/>
  <c r="O246" i="14"/>
  <c r="P450" i="15" s="1"/>
  <c r="N246" i="14"/>
  <c r="O450" i="15" s="1"/>
  <c r="M246" i="14"/>
  <c r="N450" i="15" s="1"/>
  <c r="L246" i="14"/>
  <c r="M450" i="15" s="1"/>
  <c r="K246" i="14"/>
  <c r="L450" i="15" s="1"/>
  <c r="J246" i="14"/>
  <c r="K450" i="15" s="1"/>
  <c r="I246" i="14"/>
  <c r="J450" i="15" s="1"/>
  <c r="H246" i="14"/>
  <c r="I450" i="15" s="1"/>
  <c r="G246" i="14"/>
  <c r="H450" i="15" s="1"/>
  <c r="F246" i="14"/>
  <c r="G450" i="15" s="1"/>
  <c r="E246" i="14"/>
  <c r="F450" i="15" s="1"/>
  <c r="D246" i="14"/>
  <c r="E450" i="15" s="1"/>
  <c r="AP245" i="14"/>
  <c r="AQ429" i="15" s="1"/>
  <c r="AO245" i="14"/>
  <c r="AP429" i="15" s="1"/>
  <c r="AN245" i="14"/>
  <c r="AO429" i="15" s="1"/>
  <c r="AM245" i="14"/>
  <c r="AN429" i="15" s="1"/>
  <c r="AL245" i="14"/>
  <c r="AM429" i="15" s="1"/>
  <c r="AK245" i="14"/>
  <c r="AL429" i="15" s="1"/>
  <c r="AJ245" i="14"/>
  <c r="AK429" i="15" s="1"/>
  <c r="AI245" i="14"/>
  <c r="AJ429" i="15" s="1"/>
  <c r="AH245" i="14"/>
  <c r="AI429" i="15" s="1"/>
  <c r="AG245" i="14"/>
  <c r="AH429" i="15" s="1"/>
  <c r="AF245" i="14"/>
  <c r="AG429" i="15" s="1"/>
  <c r="AE245" i="14"/>
  <c r="AF429" i="15" s="1"/>
  <c r="AD245" i="14"/>
  <c r="AE429" i="15" s="1"/>
  <c r="AC245" i="14"/>
  <c r="AD429" i="15" s="1"/>
  <c r="AB245" i="14"/>
  <c r="AC429" i="15" s="1"/>
  <c r="AA245" i="14"/>
  <c r="AB429" i="15" s="1"/>
  <c r="Z245" i="14"/>
  <c r="AA429" i="15" s="1"/>
  <c r="Y245" i="14"/>
  <c r="Z429" i="15" s="1"/>
  <c r="X245" i="14"/>
  <c r="Y429" i="15" s="1"/>
  <c r="W245" i="14"/>
  <c r="X429" i="15" s="1"/>
  <c r="V245" i="14"/>
  <c r="W429" i="15" s="1"/>
  <c r="U245" i="14"/>
  <c r="V429" i="15" s="1"/>
  <c r="T245" i="14"/>
  <c r="U429" i="15" s="1"/>
  <c r="S245" i="14"/>
  <c r="T429" i="15" s="1"/>
  <c r="R245" i="14"/>
  <c r="S429" i="15" s="1"/>
  <c r="Q245" i="14"/>
  <c r="R429" i="15" s="1"/>
  <c r="P245" i="14"/>
  <c r="Q429" i="15" s="1"/>
  <c r="O245" i="14"/>
  <c r="P429" i="15" s="1"/>
  <c r="N245" i="14"/>
  <c r="O429" i="15" s="1"/>
  <c r="M245" i="14"/>
  <c r="N429" i="15" s="1"/>
  <c r="L245" i="14"/>
  <c r="M429" i="15" s="1"/>
  <c r="K245" i="14"/>
  <c r="L429" i="15" s="1"/>
  <c r="J245" i="14"/>
  <c r="K429" i="15" s="1"/>
  <c r="I245" i="14"/>
  <c r="J429" i="15" s="1"/>
  <c r="H245" i="14"/>
  <c r="I429" i="15" s="1"/>
  <c r="G245" i="14"/>
  <c r="H429" i="15" s="1"/>
  <c r="F245" i="14"/>
  <c r="G429" i="15" s="1"/>
  <c r="E245" i="14"/>
  <c r="F429" i="15" s="1"/>
  <c r="D245" i="14"/>
  <c r="E429" i="15" s="1"/>
  <c r="AP244" i="14"/>
  <c r="AQ408" i="15" s="1"/>
  <c r="AO244" i="14"/>
  <c r="AP408" i="15" s="1"/>
  <c r="AN244" i="14"/>
  <c r="AO408" i="15" s="1"/>
  <c r="AM244" i="14"/>
  <c r="AN408" i="15" s="1"/>
  <c r="AL244" i="14"/>
  <c r="AM408" i="15" s="1"/>
  <c r="AK244" i="14"/>
  <c r="AL408" i="15" s="1"/>
  <c r="AJ244" i="14"/>
  <c r="AK408" i="15" s="1"/>
  <c r="AI244" i="14"/>
  <c r="AJ408" i="15" s="1"/>
  <c r="AH244" i="14"/>
  <c r="AI408" i="15" s="1"/>
  <c r="AG244" i="14"/>
  <c r="AH408" i="15" s="1"/>
  <c r="AF244" i="14"/>
  <c r="AG408" i="15" s="1"/>
  <c r="AE244" i="14"/>
  <c r="AF408" i="15" s="1"/>
  <c r="AD244" i="14"/>
  <c r="AE408" i="15" s="1"/>
  <c r="AC244" i="14"/>
  <c r="AD408" i="15" s="1"/>
  <c r="AB244" i="14"/>
  <c r="AC408" i="15" s="1"/>
  <c r="AA244" i="14"/>
  <c r="AB408" i="15" s="1"/>
  <c r="Z244" i="14"/>
  <c r="AA408" i="15" s="1"/>
  <c r="Y244" i="14"/>
  <c r="Z408" i="15" s="1"/>
  <c r="X244" i="14"/>
  <c r="Y408" i="15" s="1"/>
  <c r="W244" i="14"/>
  <c r="X408" i="15" s="1"/>
  <c r="V244" i="14"/>
  <c r="W408" i="15" s="1"/>
  <c r="U244" i="14"/>
  <c r="V408" i="15" s="1"/>
  <c r="T244" i="14"/>
  <c r="U408" i="15" s="1"/>
  <c r="S244" i="14"/>
  <c r="T408" i="15" s="1"/>
  <c r="R244" i="14"/>
  <c r="S408" i="15" s="1"/>
  <c r="Q244" i="14"/>
  <c r="R408" i="15" s="1"/>
  <c r="P244" i="14"/>
  <c r="Q408" i="15" s="1"/>
  <c r="O244" i="14"/>
  <c r="P408" i="15" s="1"/>
  <c r="N244" i="14"/>
  <c r="O408" i="15" s="1"/>
  <c r="M244" i="14"/>
  <c r="N408" i="15" s="1"/>
  <c r="L244" i="14"/>
  <c r="M408" i="15" s="1"/>
  <c r="K244" i="14"/>
  <c r="L408" i="15" s="1"/>
  <c r="J244" i="14"/>
  <c r="K408" i="15" s="1"/>
  <c r="I244" i="14"/>
  <c r="J408" i="15" s="1"/>
  <c r="H244" i="14"/>
  <c r="I408" i="15" s="1"/>
  <c r="G244" i="14"/>
  <c r="H408" i="15" s="1"/>
  <c r="F244" i="14"/>
  <c r="G408" i="15" s="1"/>
  <c r="E244" i="14"/>
  <c r="F408" i="15" s="1"/>
  <c r="D244" i="14"/>
  <c r="E408" i="15" s="1"/>
  <c r="AP243" i="14"/>
  <c r="AQ387" i="15" s="1"/>
  <c r="AO243" i="14"/>
  <c r="AP387" i="15" s="1"/>
  <c r="AN243" i="14"/>
  <c r="AO387" i="15" s="1"/>
  <c r="AM243" i="14"/>
  <c r="AN387" i="15" s="1"/>
  <c r="AL243" i="14"/>
  <c r="AM387" i="15" s="1"/>
  <c r="AK243" i="14"/>
  <c r="AL387" i="15" s="1"/>
  <c r="AJ243" i="14"/>
  <c r="AK387" i="15" s="1"/>
  <c r="AI243" i="14"/>
  <c r="AJ387" i="15" s="1"/>
  <c r="AH243" i="14"/>
  <c r="AI387" i="15" s="1"/>
  <c r="AG243" i="14"/>
  <c r="AH387" i="15" s="1"/>
  <c r="AF243" i="14"/>
  <c r="AG387" i="15" s="1"/>
  <c r="AE243" i="14"/>
  <c r="AF387" i="15" s="1"/>
  <c r="AD243" i="14"/>
  <c r="AE387" i="15" s="1"/>
  <c r="AC243" i="14"/>
  <c r="AD387" i="15" s="1"/>
  <c r="AB243" i="14"/>
  <c r="AC387" i="15" s="1"/>
  <c r="AA243" i="14"/>
  <c r="AB387" i="15" s="1"/>
  <c r="Z243" i="14"/>
  <c r="AA387" i="15" s="1"/>
  <c r="Y243" i="14"/>
  <c r="Z387" i="15" s="1"/>
  <c r="X243" i="14"/>
  <c r="Y387" i="15" s="1"/>
  <c r="W243" i="14"/>
  <c r="X387" i="15" s="1"/>
  <c r="V243" i="14"/>
  <c r="W387" i="15" s="1"/>
  <c r="U243" i="14"/>
  <c r="V387" i="15" s="1"/>
  <c r="T243" i="14"/>
  <c r="U387" i="15" s="1"/>
  <c r="S243" i="14"/>
  <c r="T387" i="15" s="1"/>
  <c r="R243" i="14"/>
  <c r="S387" i="15" s="1"/>
  <c r="Q243" i="14"/>
  <c r="R387" i="15" s="1"/>
  <c r="P243" i="14"/>
  <c r="Q387" i="15" s="1"/>
  <c r="O243" i="14"/>
  <c r="P387" i="15" s="1"/>
  <c r="N243" i="14"/>
  <c r="O387" i="15" s="1"/>
  <c r="M243" i="14"/>
  <c r="N387" i="15" s="1"/>
  <c r="L243" i="14"/>
  <c r="M387" i="15" s="1"/>
  <c r="K243" i="14"/>
  <c r="L387" i="15" s="1"/>
  <c r="J243" i="14"/>
  <c r="K387" i="15" s="1"/>
  <c r="I243" i="14"/>
  <c r="J387" i="15" s="1"/>
  <c r="H243" i="14"/>
  <c r="I387" i="15" s="1"/>
  <c r="G243" i="14"/>
  <c r="H387" i="15" s="1"/>
  <c r="F243" i="14"/>
  <c r="G387" i="15" s="1"/>
  <c r="E243" i="14"/>
  <c r="F387" i="15" s="1"/>
  <c r="D243" i="14"/>
  <c r="E387" i="15" s="1"/>
  <c r="AP242" i="14"/>
  <c r="AQ366" i="15" s="1"/>
  <c r="AO242" i="14"/>
  <c r="AP366" i="15" s="1"/>
  <c r="AN242" i="14"/>
  <c r="AO366" i="15" s="1"/>
  <c r="AM242" i="14"/>
  <c r="AN366" i="15" s="1"/>
  <c r="AL242" i="14"/>
  <c r="AM366" i="15" s="1"/>
  <c r="AK242" i="14"/>
  <c r="AL366" i="15" s="1"/>
  <c r="AJ242" i="14"/>
  <c r="AK366" i="15" s="1"/>
  <c r="AI242" i="14"/>
  <c r="AJ366" i="15" s="1"/>
  <c r="AH242" i="14"/>
  <c r="AI366" i="15" s="1"/>
  <c r="AG242" i="14"/>
  <c r="AH366" i="15" s="1"/>
  <c r="AF242" i="14"/>
  <c r="AG366" i="15" s="1"/>
  <c r="AE242" i="14"/>
  <c r="AF366" i="15" s="1"/>
  <c r="AD242" i="14"/>
  <c r="AE366" i="15" s="1"/>
  <c r="AC242" i="14"/>
  <c r="AD366" i="15" s="1"/>
  <c r="AB242" i="14"/>
  <c r="AC366" i="15" s="1"/>
  <c r="AA242" i="14"/>
  <c r="AB366" i="15" s="1"/>
  <c r="Z242" i="14"/>
  <c r="AA366" i="15" s="1"/>
  <c r="Y242" i="14"/>
  <c r="Z366" i="15" s="1"/>
  <c r="X242" i="14"/>
  <c r="Y366" i="15" s="1"/>
  <c r="W242" i="14"/>
  <c r="X366" i="15" s="1"/>
  <c r="V242" i="14"/>
  <c r="W366" i="15" s="1"/>
  <c r="U242" i="14"/>
  <c r="V366" i="15" s="1"/>
  <c r="T242" i="14"/>
  <c r="U366" i="15" s="1"/>
  <c r="S242" i="14"/>
  <c r="T366" i="15" s="1"/>
  <c r="R242" i="14"/>
  <c r="S366" i="15" s="1"/>
  <c r="Q242" i="14"/>
  <c r="R366" i="15" s="1"/>
  <c r="P242" i="14"/>
  <c r="Q366" i="15" s="1"/>
  <c r="O242" i="14"/>
  <c r="P366" i="15" s="1"/>
  <c r="N242" i="14"/>
  <c r="O366" i="15" s="1"/>
  <c r="M242" i="14"/>
  <c r="N366" i="15" s="1"/>
  <c r="L242" i="14"/>
  <c r="M366" i="15" s="1"/>
  <c r="K242" i="14"/>
  <c r="L366" i="15" s="1"/>
  <c r="J242" i="14"/>
  <c r="K366" i="15" s="1"/>
  <c r="I242" i="14"/>
  <c r="J366" i="15" s="1"/>
  <c r="H242" i="14"/>
  <c r="I366" i="15" s="1"/>
  <c r="G242" i="14"/>
  <c r="H366" i="15" s="1"/>
  <c r="F242" i="14"/>
  <c r="G366" i="15" s="1"/>
  <c r="E242" i="14"/>
  <c r="F366" i="15" s="1"/>
  <c r="D242" i="14"/>
  <c r="E366" i="15" s="1"/>
  <c r="AP241" i="14"/>
  <c r="AQ345" i="15" s="1"/>
  <c r="AO241" i="14"/>
  <c r="AP345" i="15" s="1"/>
  <c r="AN241" i="14"/>
  <c r="AO345" i="15" s="1"/>
  <c r="AM241" i="14"/>
  <c r="AN345" i="15" s="1"/>
  <c r="AL241" i="14"/>
  <c r="AM345" i="15" s="1"/>
  <c r="AK241" i="14"/>
  <c r="AL345" i="15" s="1"/>
  <c r="AJ241" i="14"/>
  <c r="AK345" i="15" s="1"/>
  <c r="AI241" i="14"/>
  <c r="AJ345" i="15" s="1"/>
  <c r="AH241" i="14"/>
  <c r="AI345" i="15" s="1"/>
  <c r="AG241" i="14"/>
  <c r="AH345" i="15" s="1"/>
  <c r="AF241" i="14"/>
  <c r="AG345" i="15" s="1"/>
  <c r="AE241" i="14"/>
  <c r="AF345" i="15" s="1"/>
  <c r="AD241" i="14"/>
  <c r="AE345" i="15" s="1"/>
  <c r="AC241" i="14"/>
  <c r="AD345" i="15" s="1"/>
  <c r="AB241" i="14"/>
  <c r="AC345" i="15" s="1"/>
  <c r="AA241" i="14"/>
  <c r="AB345" i="15" s="1"/>
  <c r="Z241" i="14"/>
  <c r="AA345" i="15" s="1"/>
  <c r="Y241" i="14"/>
  <c r="Z345" i="15" s="1"/>
  <c r="X241" i="14"/>
  <c r="Y345" i="15" s="1"/>
  <c r="W241" i="14"/>
  <c r="X345" i="15" s="1"/>
  <c r="V241" i="14"/>
  <c r="W345" i="15" s="1"/>
  <c r="U241" i="14"/>
  <c r="V345" i="15" s="1"/>
  <c r="T241" i="14"/>
  <c r="U345" i="15" s="1"/>
  <c r="S241" i="14"/>
  <c r="T345" i="15" s="1"/>
  <c r="R241" i="14"/>
  <c r="S345" i="15" s="1"/>
  <c r="Q241" i="14"/>
  <c r="R345" i="15" s="1"/>
  <c r="P241" i="14"/>
  <c r="Q345" i="15" s="1"/>
  <c r="O241" i="14"/>
  <c r="P345" i="15" s="1"/>
  <c r="N241" i="14"/>
  <c r="O345" i="15" s="1"/>
  <c r="M241" i="14"/>
  <c r="N345" i="15" s="1"/>
  <c r="L241" i="14"/>
  <c r="M345" i="15" s="1"/>
  <c r="K241" i="14"/>
  <c r="L345" i="15" s="1"/>
  <c r="J241" i="14"/>
  <c r="K345" i="15" s="1"/>
  <c r="I241" i="14"/>
  <c r="J345" i="15" s="1"/>
  <c r="H241" i="14"/>
  <c r="I345" i="15" s="1"/>
  <c r="G241" i="14"/>
  <c r="H345" i="15" s="1"/>
  <c r="F241" i="14"/>
  <c r="G345" i="15" s="1"/>
  <c r="E241" i="14"/>
  <c r="F345" i="15" s="1"/>
  <c r="D241" i="14"/>
  <c r="E345" i="15" s="1"/>
  <c r="AP240" i="14"/>
  <c r="AQ324" i="15" s="1"/>
  <c r="AO240" i="14"/>
  <c r="AP324" i="15" s="1"/>
  <c r="AN240" i="14"/>
  <c r="AO324" i="15" s="1"/>
  <c r="AM240" i="14"/>
  <c r="AN324" i="15" s="1"/>
  <c r="AL240" i="14"/>
  <c r="AM324" i="15" s="1"/>
  <c r="AK240" i="14"/>
  <c r="AL324" i="15" s="1"/>
  <c r="AJ240" i="14"/>
  <c r="AK324" i="15" s="1"/>
  <c r="AI240" i="14"/>
  <c r="AJ324" i="15" s="1"/>
  <c r="AH240" i="14"/>
  <c r="AI324" i="15" s="1"/>
  <c r="AG240" i="14"/>
  <c r="AH324" i="15" s="1"/>
  <c r="AF240" i="14"/>
  <c r="AG324" i="15" s="1"/>
  <c r="AE240" i="14"/>
  <c r="AF324" i="15" s="1"/>
  <c r="AD240" i="14"/>
  <c r="AE324" i="15" s="1"/>
  <c r="AC240" i="14"/>
  <c r="AD324" i="15" s="1"/>
  <c r="AB240" i="14"/>
  <c r="AC324" i="15" s="1"/>
  <c r="AA240" i="14"/>
  <c r="AB324" i="15" s="1"/>
  <c r="Z240" i="14"/>
  <c r="AA324" i="15" s="1"/>
  <c r="Y240" i="14"/>
  <c r="Z324" i="15" s="1"/>
  <c r="X240" i="14"/>
  <c r="Y324" i="15" s="1"/>
  <c r="W240" i="14"/>
  <c r="X324" i="15" s="1"/>
  <c r="V240" i="14"/>
  <c r="W324" i="15" s="1"/>
  <c r="U240" i="14"/>
  <c r="V324" i="15" s="1"/>
  <c r="T240" i="14"/>
  <c r="U324" i="15" s="1"/>
  <c r="S240" i="14"/>
  <c r="T324" i="15" s="1"/>
  <c r="R240" i="14"/>
  <c r="S324" i="15" s="1"/>
  <c r="Q240" i="14"/>
  <c r="R324" i="15" s="1"/>
  <c r="P240" i="14"/>
  <c r="Q324" i="15" s="1"/>
  <c r="O240" i="14"/>
  <c r="P324" i="15" s="1"/>
  <c r="N240" i="14"/>
  <c r="O324" i="15" s="1"/>
  <c r="M240" i="14"/>
  <c r="N324" i="15" s="1"/>
  <c r="L240" i="14"/>
  <c r="M324" i="15" s="1"/>
  <c r="K240" i="14"/>
  <c r="L324" i="15" s="1"/>
  <c r="J240" i="14"/>
  <c r="K324" i="15" s="1"/>
  <c r="I240" i="14"/>
  <c r="J324" i="15" s="1"/>
  <c r="H240" i="14"/>
  <c r="I324" i="15" s="1"/>
  <c r="G240" i="14"/>
  <c r="H324" i="15" s="1"/>
  <c r="F240" i="14"/>
  <c r="G324" i="15" s="1"/>
  <c r="E240" i="14"/>
  <c r="F324" i="15" s="1"/>
  <c r="D240" i="14"/>
  <c r="E324" i="15" s="1"/>
  <c r="AP239" i="14"/>
  <c r="AQ303" i="15" s="1"/>
  <c r="AO239" i="14"/>
  <c r="AP303" i="15" s="1"/>
  <c r="AN239" i="14"/>
  <c r="AO303" i="15" s="1"/>
  <c r="AM239" i="14"/>
  <c r="AN303" i="15" s="1"/>
  <c r="AL239" i="14"/>
  <c r="AM303" i="15" s="1"/>
  <c r="AK239" i="14"/>
  <c r="AL303" i="15" s="1"/>
  <c r="AJ239" i="14"/>
  <c r="AK303" i="15" s="1"/>
  <c r="AI239" i="14"/>
  <c r="AJ303" i="15" s="1"/>
  <c r="AH239" i="14"/>
  <c r="AI303" i="15" s="1"/>
  <c r="AG239" i="14"/>
  <c r="AH303" i="15" s="1"/>
  <c r="AF239" i="14"/>
  <c r="AG303" i="15" s="1"/>
  <c r="AE239" i="14"/>
  <c r="AF303" i="15" s="1"/>
  <c r="AD239" i="14"/>
  <c r="AE303" i="15" s="1"/>
  <c r="AC239" i="14"/>
  <c r="AD303" i="15" s="1"/>
  <c r="AB239" i="14"/>
  <c r="AC303" i="15" s="1"/>
  <c r="AA239" i="14"/>
  <c r="AB303" i="15" s="1"/>
  <c r="Z239" i="14"/>
  <c r="AA303" i="15" s="1"/>
  <c r="Y239" i="14"/>
  <c r="Z303" i="15" s="1"/>
  <c r="X239" i="14"/>
  <c r="Y303" i="15" s="1"/>
  <c r="W239" i="14"/>
  <c r="X303" i="15" s="1"/>
  <c r="V239" i="14"/>
  <c r="W303" i="15" s="1"/>
  <c r="U239" i="14"/>
  <c r="V303" i="15" s="1"/>
  <c r="T239" i="14"/>
  <c r="U303" i="15" s="1"/>
  <c r="S239" i="14"/>
  <c r="T303" i="15" s="1"/>
  <c r="R239" i="14"/>
  <c r="S303" i="15" s="1"/>
  <c r="Q239" i="14"/>
  <c r="R303" i="15" s="1"/>
  <c r="P239" i="14"/>
  <c r="Q303" i="15" s="1"/>
  <c r="O239" i="14"/>
  <c r="P303" i="15" s="1"/>
  <c r="N239" i="14"/>
  <c r="O303" i="15" s="1"/>
  <c r="M239" i="14"/>
  <c r="N303" i="15" s="1"/>
  <c r="L239" i="14"/>
  <c r="M303" i="15" s="1"/>
  <c r="K239" i="14"/>
  <c r="L303" i="15" s="1"/>
  <c r="J239" i="14"/>
  <c r="K303" i="15" s="1"/>
  <c r="I239" i="14"/>
  <c r="J303" i="15" s="1"/>
  <c r="H239" i="14"/>
  <c r="I303" i="15" s="1"/>
  <c r="G239" i="14"/>
  <c r="H303" i="15" s="1"/>
  <c r="F239" i="14"/>
  <c r="G303" i="15" s="1"/>
  <c r="E239" i="14"/>
  <c r="F303" i="15" s="1"/>
  <c r="D239" i="14"/>
  <c r="E303" i="15" s="1"/>
  <c r="AP238" i="14"/>
  <c r="AQ282" i="15" s="1"/>
  <c r="AO238" i="14"/>
  <c r="AP282" i="15" s="1"/>
  <c r="AN238" i="14"/>
  <c r="AO282" i="15" s="1"/>
  <c r="AM238" i="14"/>
  <c r="AN282" i="15" s="1"/>
  <c r="AL238" i="14"/>
  <c r="AM282" i="15" s="1"/>
  <c r="AK238" i="14"/>
  <c r="AL282" i="15" s="1"/>
  <c r="AJ238" i="14"/>
  <c r="AK282" i="15" s="1"/>
  <c r="AI238" i="14"/>
  <c r="AJ282" i="15" s="1"/>
  <c r="AH238" i="14"/>
  <c r="AI282" i="15" s="1"/>
  <c r="AG238" i="14"/>
  <c r="AH282" i="15" s="1"/>
  <c r="AF238" i="14"/>
  <c r="AG282" i="15" s="1"/>
  <c r="AE238" i="14"/>
  <c r="AF282" i="15" s="1"/>
  <c r="AD238" i="14"/>
  <c r="AE282" i="15" s="1"/>
  <c r="AC238" i="14"/>
  <c r="AD282" i="15" s="1"/>
  <c r="AB238" i="14"/>
  <c r="AC282" i="15" s="1"/>
  <c r="AA238" i="14"/>
  <c r="AB282" i="15" s="1"/>
  <c r="Z238" i="14"/>
  <c r="AA282" i="15" s="1"/>
  <c r="Y238" i="14"/>
  <c r="Z282" i="15" s="1"/>
  <c r="X238" i="14"/>
  <c r="Y282" i="15" s="1"/>
  <c r="W238" i="14"/>
  <c r="X282" i="15" s="1"/>
  <c r="V238" i="14"/>
  <c r="W282" i="15" s="1"/>
  <c r="U238" i="14"/>
  <c r="V282" i="15" s="1"/>
  <c r="T238" i="14"/>
  <c r="U282" i="15" s="1"/>
  <c r="S238" i="14"/>
  <c r="T282" i="15" s="1"/>
  <c r="R238" i="14"/>
  <c r="S282" i="15" s="1"/>
  <c r="Q238" i="14"/>
  <c r="R282" i="15" s="1"/>
  <c r="P238" i="14"/>
  <c r="Q282" i="15" s="1"/>
  <c r="O238" i="14"/>
  <c r="P282" i="15" s="1"/>
  <c r="N238" i="14"/>
  <c r="O282" i="15" s="1"/>
  <c r="M238" i="14"/>
  <c r="N282" i="15" s="1"/>
  <c r="L238" i="14"/>
  <c r="M282" i="15" s="1"/>
  <c r="K238" i="14"/>
  <c r="L282" i="15" s="1"/>
  <c r="J238" i="14"/>
  <c r="K282" i="15" s="1"/>
  <c r="I238" i="14"/>
  <c r="J282" i="15" s="1"/>
  <c r="H238" i="14"/>
  <c r="I282" i="15" s="1"/>
  <c r="G238" i="14"/>
  <c r="H282" i="15" s="1"/>
  <c r="F238" i="14"/>
  <c r="G282" i="15" s="1"/>
  <c r="E238" i="14"/>
  <c r="F282" i="15" s="1"/>
  <c r="D238" i="14"/>
  <c r="E282" i="15" s="1"/>
  <c r="AP237" i="14"/>
  <c r="AQ261" i="15" s="1"/>
  <c r="AO237" i="14"/>
  <c r="AP261" i="15" s="1"/>
  <c r="AN237" i="14"/>
  <c r="AO261" i="15" s="1"/>
  <c r="AM237" i="14"/>
  <c r="AN261" i="15" s="1"/>
  <c r="AL237" i="14"/>
  <c r="AM261" i="15" s="1"/>
  <c r="AK237" i="14"/>
  <c r="AL261" i="15" s="1"/>
  <c r="AJ237" i="14"/>
  <c r="AK261" i="15" s="1"/>
  <c r="AI237" i="14"/>
  <c r="AJ261" i="15" s="1"/>
  <c r="AH237" i="14"/>
  <c r="AI261" i="15" s="1"/>
  <c r="AG237" i="14"/>
  <c r="AH261" i="15" s="1"/>
  <c r="AF237" i="14"/>
  <c r="AG261" i="15" s="1"/>
  <c r="AE237" i="14"/>
  <c r="AF261" i="15" s="1"/>
  <c r="AD237" i="14"/>
  <c r="AE261" i="15" s="1"/>
  <c r="AC237" i="14"/>
  <c r="AD261" i="15" s="1"/>
  <c r="AB237" i="14"/>
  <c r="AC261" i="15" s="1"/>
  <c r="AA237" i="14"/>
  <c r="AB261" i="15" s="1"/>
  <c r="Z237" i="14"/>
  <c r="AA261" i="15" s="1"/>
  <c r="Y237" i="14"/>
  <c r="Z261" i="15" s="1"/>
  <c r="X237" i="14"/>
  <c r="Y261" i="15" s="1"/>
  <c r="W237" i="14"/>
  <c r="X261" i="15" s="1"/>
  <c r="V237" i="14"/>
  <c r="W261" i="15" s="1"/>
  <c r="U237" i="14"/>
  <c r="V261" i="15" s="1"/>
  <c r="T237" i="14"/>
  <c r="U261" i="15" s="1"/>
  <c r="S237" i="14"/>
  <c r="T261" i="15" s="1"/>
  <c r="R237" i="14"/>
  <c r="S261" i="15" s="1"/>
  <c r="Q237" i="14"/>
  <c r="R261" i="15" s="1"/>
  <c r="P237" i="14"/>
  <c r="Q261" i="15" s="1"/>
  <c r="O237" i="14"/>
  <c r="P261" i="15" s="1"/>
  <c r="N237" i="14"/>
  <c r="O261" i="15" s="1"/>
  <c r="M237" i="14"/>
  <c r="N261" i="15" s="1"/>
  <c r="L237" i="14"/>
  <c r="M261" i="15" s="1"/>
  <c r="K237" i="14"/>
  <c r="L261" i="15" s="1"/>
  <c r="J237" i="14"/>
  <c r="K261" i="15" s="1"/>
  <c r="I237" i="14"/>
  <c r="J261" i="15" s="1"/>
  <c r="H237" i="14"/>
  <c r="I261" i="15" s="1"/>
  <c r="G237" i="14"/>
  <c r="H261" i="15" s="1"/>
  <c r="F237" i="14"/>
  <c r="G261" i="15" s="1"/>
  <c r="E237" i="14"/>
  <c r="F261" i="15" s="1"/>
  <c r="D237" i="14"/>
  <c r="E261" i="15" s="1"/>
  <c r="AP278" i="14"/>
  <c r="AO278" i="14"/>
  <c r="AN278" i="14"/>
  <c r="AM278" i="14"/>
  <c r="AL278" i="14"/>
  <c r="AK278" i="14"/>
  <c r="AJ278" i="14"/>
  <c r="AI278" i="14"/>
  <c r="AH278" i="14"/>
  <c r="AG278" i="14"/>
  <c r="AF278" i="14"/>
  <c r="AE278" i="14"/>
  <c r="AD278" i="14"/>
  <c r="AC278" i="14"/>
  <c r="AB278" i="14"/>
  <c r="AA278" i="14"/>
  <c r="Z278" i="14"/>
  <c r="Y278" i="14"/>
  <c r="X278" i="14"/>
  <c r="W278" i="14"/>
  <c r="V278" i="14"/>
  <c r="U278" i="14"/>
  <c r="T278" i="14"/>
  <c r="S278" i="14"/>
  <c r="R278" i="14"/>
  <c r="Q278" i="14"/>
  <c r="P278" i="14"/>
  <c r="O278" i="14"/>
  <c r="N278" i="14"/>
  <c r="M278" i="14"/>
  <c r="L278" i="14"/>
  <c r="K278" i="14"/>
  <c r="J278" i="14"/>
  <c r="I278" i="14"/>
  <c r="H278" i="14"/>
  <c r="G278" i="14"/>
  <c r="F278" i="14"/>
  <c r="E278" i="14"/>
  <c r="D278" i="14"/>
  <c r="AP236" i="14"/>
  <c r="AQ240" i="15" s="1"/>
  <c r="AO236" i="14"/>
  <c r="AP240" i="15" s="1"/>
  <c r="AN236" i="14"/>
  <c r="AO240" i="15" s="1"/>
  <c r="AM236" i="14"/>
  <c r="AN240" i="15" s="1"/>
  <c r="AL236" i="14"/>
  <c r="AM240" i="15" s="1"/>
  <c r="AK236" i="14"/>
  <c r="AL240" i="15" s="1"/>
  <c r="AJ236" i="14"/>
  <c r="AK240" i="15" s="1"/>
  <c r="AI236" i="14"/>
  <c r="AJ240" i="15" s="1"/>
  <c r="AH236" i="14"/>
  <c r="AI240" i="15" s="1"/>
  <c r="AG236" i="14"/>
  <c r="AH240" i="15" s="1"/>
  <c r="AF236" i="14"/>
  <c r="AG240" i="15" s="1"/>
  <c r="AE236" i="14"/>
  <c r="AF240" i="15" s="1"/>
  <c r="AD236" i="14"/>
  <c r="AE240" i="15" s="1"/>
  <c r="AC236" i="14"/>
  <c r="AD240" i="15" s="1"/>
  <c r="AB236" i="14"/>
  <c r="AC240" i="15" s="1"/>
  <c r="AA236" i="14"/>
  <c r="AB240" i="15" s="1"/>
  <c r="Z236" i="14"/>
  <c r="AA240" i="15" s="1"/>
  <c r="Y236" i="14"/>
  <c r="Z240" i="15" s="1"/>
  <c r="X236" i="14"/>
  <c r="Y240" i="15" s="1"/>
  <c r="W236" i="14"/>
  <c r="X240" i="15" s="1"/>
  <c r="V236" i="14"/>
  <c r="W240" i="15" s="1"/>
  <c r="U236" i="14"/>
  <c r="V240" i="15" s="1"/>
  <c r="T236" i="14"/>
  <c r="U240" i="15" s="1"/>
  <c r="S236" i="14"/>
  <c r="T240" i="15" s="1"/>
  <c r="R236" i="14"/>
  <c r="S240" i="15" s="1"/>
  <c r="Q236" i="14"/>
  <c r="R240" i="15" s="1"/>
  <c r="P236" i="14"/>
  <c r="Q240" i="15" s="1"/>
  <c r="O236" i="14"/>
  <c r="P240" i="15" s="1"/>
  <c r="N236" i="14"/>
  <c r="O240" i="15" s="1"/>
  <c r="M236" i="14"/>
  <c r="N240" i="15" s="1"/>
  <c r="L236" i="14"/>
  <c r="M240" i="15" s="1"/>
  <c r="K236" i="14"/>
  <c r="L240" i="15" s="1"/>
  <c r="J236" i="14"/>
  <c r="K240" i="15" s="1"/>
  <c r="I236" i="14"/>
  <c r="J240" i="15" s="1"/>
  <c r="H236" i="14"/>
  <c r="I240" i="15" s="1"/>
  <c r="G236" i="14"/>
  <c r="H240" i="15" s="1"/>
  <c r="F236" i="14"/>
  <c r="G240" i="15" s="1"/>
  <c r="E236" i="14"/>
  <c r="F240" i="15" s="1"/>
  <c r="D236" i="14"/>
  <c r="E240" i="15" s="1"/>
  <c r="AP235" i="14"/>
  <c r="AQ219" i="15" s="1"/>
  <c r="AO235" i="14"/>
  <c r="AP219" i="15" s="1"/>
  <c r="AN235" i="14"/>
  <c r="AO219" i="15" s="1"/>
  <c r="AM235" i="14"/>
  <c r="AN219" i="15" s="1"/>
  <c r="AL235" i="14"/>
  <c r="AM219" i="15" s="1"/>
  <c r="AK235" i="14"/>
  <c r="AL219" i="15" s="1"/>
  <c r="AJ235" i="14"/>
  <c r="AK219" i="15" s="1"/>
  <c r="AI235" i="14"/>
  <c r="AJ219" i="15" s="1"/>
  <c r="AH235" i="14"/>
  <c r="AI219" i="15" s="1"/>
  <c r="AG235" i="14"/>
  <c r="AH219" i="15" s="1"/>
  <c r="AF235" i="14"/>
  <c r="AG219" i="15" s="1"/>
  <c r="AE235" i="14"/>
  <c r="AF219" i="15" s="1"/>
  <c r="AD235" i="14"/>
  <c r="AE219" i="15" s="1"/>
  <c r="AC235" i="14"/>
  <c r="AD219" i="15" s="1"/>
  <c r="AB235" i="14"/>
  <c r="AC219" i="15" s="1"/>
  <c r="AA235" i="14"/>
  <c r="AB219" i="15" s="1"/>
  <c r="Z235" i="14"/>
  <c r="AA219" i="15" s="1"/>
  <c r="Y235" i="14"/>
  <c r="Z219" i="15" s="1"/>
  <c r="X235" i="14"/>
  <c r="Y219" i="15" s="1"/>
  <c r="W235" i="14"/>
  <c r="X219" i="15" s="1"/>
  <c r="V235" i="14"/>
  <c r="W219" i="15" s="1"/>
  <c r="U235" i="14"/>
  <c r="V219" i="15" s="1"/>
  <c r="T235" i="14"/>
  <c r="U219" i="15" s="1"/>
  <c r="S235" i="14"/>
  <c r="T219" i="15" s="1"/>
  <c r="R235" i="14"/>
  <c r="S219" i="15" s="1"/>
  <c r="Q235" i="14"/>
  <c r="R219" i="15" s="1"/>
  <c r="P235" i="14"/>
  <c r="Q219" i="15" s="1"/>
  <c r="O235" i="14"/>
  <c r="P219" i="15" s="1"/>
  <c r="N235" i="14"/>
  <c r="O219" i="15" s="1"/>
  <c r="M235" i="14"/>
  <c r="N219" i="15" s="1"/>
  <c r="L235" i="14"/>
  <c r="M219" i="15" s="1"/>
  <c r="K235" i="14"/>
  <c r="L219" i="15" s="1"/>
  <c r="J235" i="14"/>
  <c r="K219" i="15" s="1"/>
  <c r="I235" i="14"/>
  <c r="J219" i="15" s="1"/>
  <c r="H235" i="14"/>
  <c r="I219" i="15" s="1"/>
  <c r="G235" i="14"/>
  <c r="H219" i="15" s="1"/>
  <c r="F235" i="14"/>
  <c r="G219" i="15" s="1"/>
  <c r="E235" i="14"/>
  <c r="F219" i="15" s="1"/>
  <c r="D235" i="14"/>
  <c r="E219" i="15" s="1"/>
  <c r="AP233" i="14"/>
  <c r="AQ177" i="15" s="1"/>
  <c r="AO233" i="14"/>
  <c r="AP177" i="15" s="1"/>
  <c r="AN233" i="14"/>
  <c r="AO177" i="15" s="1"/>
  <c r="AM233" i="14"/>
  <c r="AN177" i="15" s="1"/>
  <c r="AL233" i="14"/>
  <c r="AM177" i="15" s="1"/>
  <c r="AK233" i="14"/>
  <c r="AL177" i="15" s="1"/>
  <c r="AJ233" i="14"/>
  <c r="AK177" i="15" s="1"/>
  <c r="AI233" i="14"/>
  <c r="AJ177" i="15" s="1"/>
  <c r="AH233" i="14"/>
  <c r="AI177" i="15" s="1"/>
  <c r="AG233" i="14"/>
  <c r="AH177" i="15" s="1"/>
  <c r="AF233" i="14"/>
  <c r="AG177" i="15" s="1"/>
  <c r="AE233" i="14"/>
  <c r="AF177" i="15" s="1"/>
  <c r="AD233" i="14"/>
  <c r="AE177" i="15" s="1"/>
  <c r="AC233" i="14"/>
  <c r="AD177" i="15" s="1"/>
  <c r="AB233" i="14"/>
  <c r="AC177" i="15" s="1"/>
  <c r="AA233" i="14"/>
  <c r="AB177" i="15" s="1"/>
  <c r="Z233" i="14"/>
  <c r="AA177" i="15" s="1"/>
  <c r="Y233" i="14"/>
  <c r="Z177" i="15" s="1"/>
  <c r="X233" i="14"/>
  <c r="Y177" i="15" s="1"/>
  <c r="W233" i="14"/>
  <c r="X177" i="15" s="1"/>
  <c r="V233" i="14"/>
  <c r="W177" i="15" s="1"/>
  <c r="U233" i="14"/>
  <c r="V177" i="15" s="1"/>
  <c r="T233" i="14"/>
  <c r="U177" i="15" s="1"/>
  <c r="S233" i="14"/>
  <c r="T177" i="15" s="1"/>
  <c r="R233" i="14"/>
  <c r="S177" i="15" s="1"/>
  <c r="Q233" i="14"/>
  <c r="R177" i="15" s="1"/>
  <c r="P233" i="14"/>
  <c r="Q177" i="15" s="1"/>
  <c r="O233" i="14"/>
  <c r="P177" i="15" s="1"/>
  <c r="N233" i="14"/>
  <c r="O177" i="15" s="1"/>
  <c r="M233" i="14"/>
  <c r="N177" i="15" s="1"/>
  <c r="L233" i="14"/>
  <c r="M177" i="15" s="1"/>
  <c r="K233" i="14"/>
  <c r="L177" i="15" s="1"/>
  <c r="J233" i="14"/>
  <c r="K177" i="15" s="1"/>
  <c r="I233" i="14"/>
  <c r="J177" i="15" s="1"/>
  <c r="H233" i="14"/>
  <c r="I177" i="15" s="1"/>
  <c r="G233" i="14"/>
  <c r="H177" i="15" s="1"/>
  <c r="F233" i="14"/>
  <c r="G177" i="15" s="1"/>
  <c r="E233" i="14"/>
  <c r="F177" i="15" s="1"/>
  <c r="D233" i="14"/>
  <c r="E177" i="15" s="1"/>
  <c r="AP234" i="14"/>
  <c r="AQ198" i="15" s="1"/>
  <c r="AO234" i="14"/>
  <c r="AP198" i="15" s="1"/>
  <c r="AN234" i="14"/>
  <c r="AO198" i="15" s="1"/>
  <c r="AM234" i="14"/>
  <c r="AN198" i="15" s="1"/>
  <c r="AL234" i="14"/>
  <c r="AM198" i="15" s="1"/>
  <c r="AK234" i="14"/>
  <c r="AL198" i="15" s="1"/>
  <c r="AJ234" i="14"/>
  <c r="AK198" i="15" s="1"/>
  <c r="AI234" i="14"/>
  <c r="AJ198" i="15" s="1"/>
  <c r="AH234" i="14"/>
  <c r="AI198" i="15" s="1"/>
  <c r="AG234" i="14"/>
  <c r="AH198" i="15" s="1"/>
  <c r="AF234" i="14"/>
  <c r="AG198" i="15" s="1"/>
  <c r="AE234" i="14"/>
  <c r="AF198" i="15" s="1"/>
  <c r="AD234" i="14"/>
  <c r="AE198" i="15" s="1"/>
  <c r="AC234" i="14"/>
  <c r="AD198" i="15" s="1"/>
  <c r="AB234" i="14"/>
  <c r="AC198" i="15" s="1"/>
  <c r="AA234" i="14"/>
  <c r="AB198" i="15" s="1"/>
  <c r="Z234" i="14"/>
  <c r="AA198" i="15" s="1"/>
  <c r="Y234" i="14"/>
  <c r="Z198" i="15" s="1"/>
  <c r="X234" i="14"/>
  <c r="Y198" i="15" s="1"/>
  <c r="W234" i="14"/>
  <c r="X198" i="15" s="1"/>
  <c r="V234" i="14"/>
  <c r="W198" i="15" s="1"/>
  <c r="U234" i="14"/>
  <c r="V198" i="15" s="1"/>
  <c r="T234" i="14"/>
  <c r="U198" i="15" s="1"/>
  <c r="S234" i="14"/>
  <c r="T198" i="15" s="1"/>
  <c r="R234" i="14"/>
  <c r="S198" i="15" s="1"/>
  <c r="Q234" i="14"/>
  <c r="R198" i="15" s="1"/>
  <c r="P234" i="14"/>
  <c r="Q198" i="15" s="1"/>
  <c r="O234" i="14"/>
  <c r="P198" i="15" s="1"/>
  <c r="N234" i="14"/>
  <c r="O198" i="15" s="1"/>
  <c r="M234" i="14"/>
  <c r="N198" i="15" s="1"/>
  <c r="L234" i="14"/>
  <c r="M198" i="15" s="1"/>
  <c r="K234" i="14"/>
  <c r="L198" i="15" s="1"/>
  <c r="J234" i="14"/>
  <c r="K198" i="15" s="1"/>
  <c r="I234" i="14"/>
  <c r="J198" i="15" s="1"/>
  <c r="H234" i="14"/>
  <c r="I198" i="15" s="1"/>
  <c r="G234" i="14"/>
  <c r="H198" i="15" s="1"/>
  <c r="F234" i="14"/>
  <c r="G198" i="15" s="1"/>
  <c r="E234" i="14"/>
  <c r="F198" i="15" s="1"/>
  <c r="D234" i="14"/>
  <c r="E198" i="15" s="1"/>
  <c r="AP232" i="14"/>
  <c r="AQ156" i="15" s="1"/>
  <c r="AO232" i="14"/>
  <c r="AP156" i="15" s="1"/>
  <c r="AN232" i="14"/>
  <c r="AO156" i="15" s="1"/>
  <c r="AM232" i="14"/>
  <c r="AN156" i="15" s="1"/>
  <c r="AL232" i="14"/>
  <c r="AM156" i="15" s="1"/>
  <c r="AK232" i="14"/>
  <c r="AL156" i="15" s="1"/>
  <c r="AJ232" i="14"/>
  <c r="AK156" i="15" s="1"/>
  <c r="AI232" i="14"/>
  <c r="AJ156" i="15" s="1"/>
  <c r="AH232" i="14"/>
  <c r="AI156" i="15" s="1"/>
  <c r="AG232" i="14"/>
  <c r="AH156" i="15" s="1"/>
  <c r="AF232" i="14"/>
  <c r="AG156" i="15" s="1"/>
  <c r="AE232" i="14"/>
  <c r="AF156" i="15" s="1"/>
  <c r="AD232" i="14"/>
  <c r="AE156" i="15" s="1"/>
  <c r="AC232" i="14"/>
  <c r="AD156" i="15" s="1"/>
  <c r="AB232" i="14"/>
  <c r="AC156" i="15" s="1"/>
  <c r="AA232" i="14"/>
  <c r="AB156" i="15" s="1"/>
  <c r="Z232" i="14"/>
  <c r="AA156" i="15" s="1"/>
  <c r="Y232" i="14"/>
  <c r="Z156" i="15" s="1"/>
  <c r="X232" i="14"/>
  <c r="Y156" i="15" s="1"/>
  <c r="W232" i="14"/>
  <c r="X156" i="15" s="1"/>
  <c r="V232" i="14"/>
  <c r="W156" i="15" s="1"/>
  <c r="U232" i="14"/>
  <c r="V156" i="15" s="1"/>
  <c r="T232" i="14"/>
  <c r="U156" i="15" s="1"/>
  <c r="S232" i="14"/>
  <c r="T156" i="15" s="1"/>
  <c r="R232" i="14"/>
  <c r="S156" i="15" s="1"/>
  <c r="Q232" i="14"/>
  <c r="R156" i="15" s="1"/>
  <c r="P232" i="14"/>
  <c r="Q156" i="15" s="1"/>
  <c r="O232" i="14"/>
  <c r="P156" i="15" s="1"/>
  <c r="N232" i="14"/>
  <c r="O156" i="15" s="1"/>
  <c r="M232" i="14"/>
  <c r="N156" i="15" s="1"/>
  <c r="L232" i="14"/>
  <c r="M156" i="15" s="1"/>
  <c r="K232" i="14"/>
  <c r="L156" i="15" s="1"/>
  <c r="J232" i="14"/>
  <c r="K156" i="15" s="1"/>
  <c r="I232" i="14"/>
  <c r="J156" i="15" s="1"/>
  <c r="H232" i="14"/>
  <c r="I156" i="15" s="1"/>
  <c r="G232" i="14"/>
  <c r="H156" i="15" s="1"/>
  <c r="F232" i="14"/>
  <c r="G156" i="15" s="1"/>
  <c r="E232" i="14"/>
  <c r="F156" i="15" s="1"/>
  <c r="D232" i="14"/>
  <c r="E156" i="15" s="1"/>
  <c r="AP231" i="14"/>
  <c r="AQ135" i="15" s="1"/>
  <c r="AO231" i="14"/>
  <c r="AP135" i="15" s="1"/>
  <c r="AN231" i="14"/>
  <c r="AO135" i="15" s="1"/>
  <c r="AM231" i="14"/>
  <c r="AN135" i="15" s="1"/>
  <c r="AL231" i="14"/>
  <c r="AM135" i="15" s="1"/>
  <c r="AK231" i="14"/>
  <c r="AL135" i="15" s="1"/>
  <c r="AJ231" i="14"/>
  <c r="AK135" i="15" s="1"/>
  <c r="AI231" i="14"/>
  <c r="AJ135" i="15" s="1"/>
  <c r="AH231" i="14"/>
  <c r="AI135" i="15" s="1"/>
  <c r="AG231" i="14"/>
  <c r="AH135" i="15" s="1"/>
  <c r="AF231" i="14"/>
  <c r="AG135" i="15" s="1"/>
  <c r="AE231" i="14"/>
  <c r="AF135" i="15" s="1"/>
  <c r="AD231" i="14"/>
  <c r="AE135" i="15" s="1"/>
  <c r="AC231" i="14"/>
  <c r="AD135" i="15" s="1"/>
  <c r="AB231" i="14"/>
  <c r="AC135" i="15" s="1"/>
  <c r="AA231" i="14"/>
  <c r="AB135" i="15" s="1"/>
  <c r="Z231" i="14"/>
  <c r="AA135" i="15" s="1"/>
  <c r="Y231" i="14"/>
  <c r="Z135" i="15" s="1"/>
  <c r="X231" i="14"/>
  <c r="Y135" i="15" s="1"/>
  <c r="W231" i="14"/>
  <c r="X135" i="15" s="1"/>
  <c r="V231" i="14"/>
  <c r="W135" i="15" s="1"/>
  <c r="U231" i="14"/>
  <c r="V135" i="15" s="1"/>
  <c r="T231" i="14"/>
  <c r="U135" i="15" s="1"/>
  <c r="S231" i="14"/>
  <c r="T135" i="15" s="1"/>
  <c r="R231" i="14"/>
  <c r="S135" i="15" s="1"/>
  <c r="Q231" i="14"/>
  <c r="R135" i="15" s="1"/>
  <c r="P231" i="14"/>
  <c r="Q135" i="15" s="1"/>
  <c r="O231" i="14"/>
  <c r="P135" i="15" s="1"/>
  <c r="N231" i="14"/>
  <c r="O135" i="15" s="1"/>
  <c r="M231" i="14"/>
  <c r="N135" i="15" s="1"/>
  <c r="L231" i="14"/>
  <c r="M135" i="15" s="1"/>
  <c r="K231" i="14"/>
  <c r="L135" i="15" s="1"/>
  <c r="J231" i="14"/>
  <c r="K135" i="15" s="1"/>
  <c r="I231" i="14"/>
  <c r="J135" i="15" s="1"/>
  <c r="H231" i="14"/>
  <c r="I135" i="15" s="1"/>
  <c r="G231" i="14"/>
  <c r="H135" i="15" s="1"/>
  <c r="F231" i="14"/>
  <c r="G135" i="15" s="1"/>
  <c r="E231" i="14"/>
  <c r="F135" i="15" s="1"/>
  <c r="D231" i="14"/>
  <c r="E135" i="15" s="1"/>
  <c r="AP230" i="14"/>
  <c r="AQ114" i="15" s="1"/>
  <c r="AO230" i="14"/>
  <c r="AP114" i="15" s="1"/>
  <c r="AN230" i="14"/>
  <c r="AO114" i="15" s="1"/>
  <c r="AM230" i="14"/>
  <c r="AN114" i="15" s="1"/>
  <c r="AL230" i="14"/>
  <c r="AM114" i="15" s="1"/>
  <c r="AK230" i="14"/>
  <c r="AL114" i="15" s="1"/>
  <c r="AJ230" i="14"/>
  <c r="AK114" i="15" s="1"/>
  <c r="AI230" i="14"/>
  <c r="AJ114" i="15" s="1"/>
  <c r="AH230" i="14"/>
  <c r="AI114" i="15" s="1"/>
  <c r="AG230" i="14"/>
  <c r="AH114" i="15" s="1"/>
  <c r="AF230" i="14"/>
  <c r="AG114" i="15" s="1"/>
  <c r="AE230" i="14"/>
  <c r="AF114" i="15" s="1"/>
  <c r="AD230" i="14"/>
  <c r="AE114" i="15" s="1"/>
  <c r="AC230" i="14"/>
  <c r="AD114" i="15" s="1"/>
  <c r="AB230" i="14"/>
  <c r="AC114" i="15" s="1"/>
  <c r="AA230" i="14"/>
  <c r="AB114" i="15" s="1"/>
  <c r="Z230" i="14"/>
  <c r="AA114" i="15" s="1"/>
  <c r="Y230" i="14"/>
  <c r="Z114" i="15" s="1"/>
  <c r="X230" i="14"/>
  <c r="Y114" i="15" s="1"/>
  <c r="W230" i="14"/>
  <c r="X114" i="15" s="1"/>
  <c r="V230" i="14"/>
  <c r="W114" i="15" s="1"/>
  <c r="U230" i="14"/>
  <c r="V114" i="15" s="1"/>
  <c r="T230" i="14"/>
  <c r="U114" i="15" s="1"/>
  <c r="S230" i="14"/>
  <c r="T114" i="15" s="1"/>
  <c r="R230" i="14"/>
  <c r="S114" i="15" s="1"/>
  <c r="Q230" i="14"/>
  <c r="R114" i="15" s="1"/>
  <c r="P230" i="14"/>
  <c r="Q114" i="15" s="1"/>
  <c r="O230" i="14"/>
  <c r="P114" i="15" s="1"/>
  <c r="N230" i="14"/>
  <c r="O114" i="15" s="1"/>
  <c r="M230" i="14"/>
  <c r="N114" i="15" s="1"/>
  <c r="L230" i="14"/>
  <c r="M114" i="15" s="1"/>
  <c r="K230" i="14"/>
  <c r="L114" i="15" s="1"/>
  <c r="J230" i="14"/>
  <c r="K114" i="15" s="1"/>
  <c r="I230" i="14"/>
  <c r="J114" i="15" s="1"/>
  <c r="H230" i="14"/>
  <c r="I114" i="15" s="1"/>
  <c r="G230" i="14"/>
  <c r="H114" i="15" s="1"/>
  <c r="F230" i="14"/>
  <c r="G114" i="15" s="1"/>
  <c r="E230" i="14"/>
  <c r="F114" i="15" s="1"/>
  <c r="D230" i="14"/>
  <c r="E114" i="15" s="1"/>
  <c r="AP229" i="14"/>
  <c r="AQ93" i="15" s="1"/>
  <c r="AO229" i="14"/>
  <c r="AP93" i="15" s="1"/>
  <c r="AN229" i="14"/>
  <c r="AO93" i="15" s="1"/>
  <c r="AM229" i="14"/>
  <c r="AN93" i="15" s="1"/>
  <c r="AL229" i="14"/>
  <c r="AM93" i="15" s="1"/>
  <c r="AK229" i="14"/>
  <c r="AL93" i="15" s="1"/>
  <c r="AJ229" i="14"/>
  <c r="AK93" i="15" s="1"/>
  <c r="AI229" i="14"/>
  <c r="AJ93" i="15" s="1"/>
  <c r="AH229" i="14"/>
  <c r="AI93" i="15" s="1"/>
  <c r="AG229" i="14"/>
  <c r="AH93" i="15" s="1"/>
  <c r="AF229" i="14"/>
  <c r="AG93" i="15" s="1"/>
  <c r="AE229" i="14"/>
  <c r="AF93" i="15" s="1"/>
  <c r="AD229" i="14"/>
  <c r="AE93" i="15" s="1"/>
  <c r="AC229" i="14"/>
  <c r="AD93" i="15" s="1"/>
  <c r="AB229" i="14"/>
  <c r="AC93" i="15" s="1"/>
  <c r="AA229" i="14"/>
  <c r="AB93" i="15" s="1"/>
  <c r="Z229" i="14"/>
  <c r="AA93" i="15" s="1"/>
  <c r="Y229" i="14"/>
  <c r="Z93" i="15" s="1"/>
  <c r="X229" i="14"/>
  <c r="Y93" i="15" s="1"/>
  <c r="W229" i="14"/>
  <c r="X93" i="15" s="1"/>
  <c r="V229" i="14"/>
  <c r="W93" i="15" s="1"/>
  <c r="U229" i="14"/>
  <c r="V93" i="15" s="1"/>
  <c r="T229" i="14"/>
  <c r="U93" i="15" s="1"/>
  <c r="S229" i="14"/>
  <c r="T93" i="15" s="1"/>
  <c r="R229" i="14"/>
  <c r="S93" i="15" s="1"/>
  <c r="Q229" i="14"/>
  <c r="R93" i="15" s="1"/>
  <c r="P229" i="14"/>
  <c r="Q93" i="15" s="1"/>
  <c r="O229" i="14"/>
  <c r="P93" i="15" s="1"/>
  <c r="N229" i="14"/>
  <c r="O93" i="15" s="1"/>
  <c r="M229" i="14"/>
  <c r="N93" i="15" s="1"/>
  <c r="L229" i="14"/>
  <c r="M93" i="15" s="1"/>
  <c r="K229" i="14"/>
  <c r="L93" i="15" s="1"/>
  <c r="J229" i="14"/>
  <c r="K93" i="15" s="1"/>
  <c r="I229" i="14"/>
  <c r="J93" i="15" s="1"/>
  <c r="H229" i="14"/>
  <c r="I93" i="15" s="1"/>
  <c r="G229" i="14"/>
  <c r="H93" i="15" s="1"/>
  <c r="F229" i="14"/>
  <c r="G93" i="15" s="1"/>
  <c r="E229" i="14"/>
  <c r="F93" i="15" s="1"/>
  <c r="D229" i="14"/>
  <c r="E93" i="15" s="1"/>
  <c r="AP228" i="14"/>
  <c r="AQ72" i="15" s="1"/>
  <c r="AO228" i="14"/>
  <c r="AP72" i="15" s="1"/>
  <c r="AN228" i="14"/>
  <c r="AO72" i="15" s="1"/>
  <c r="AM228" i="14"/>
  <c r="AN72" i="15" s="1"/>
  <c r="AL228" i="14"/>
  <c r="AM72" i="15" s="1"/>
  <c r="AK228" i="14"/>
  <c r="AL72" i="15" s="1"/>
  <c r="AJ228" i="14"/>
  <c r="AK72" i="15" s="1"/>
  <c r="AI228" i="14"/>
  <c r="AJ72" i="15" s="1"/>
  <c r="AH228" i="14"/>
  <c r="AI72" i="15" s="1"/>
  <c r="AG228" i="14"/>
  <c r="AH72" i="15" s="1"/>
  <c r="AF228" i="14"/>
  <c r="AG72" i="15" s="1"/>
  <c r="AE228" i="14"/>
  <c r="AF72" i="15" s="1"/>
  <c r="AD228" i="14"/>
  <c r="AE72" i="15" s="1"/>
  <c r="AC228" i="14"/>
  <c r="AD72" i="15" s="1"/>
  <c r="AB228" i="14"/>
  <c r="AC72" i="15" s="1"/>
  <c r="AA228" i="14"/>
  <c r="AB72" i="15" s="1"/>
  <c r="Z228" i="14"/>
  <c r="AA72" i="15" s="1"/>
  <c r="Y228" i="14"/>
  <c r="Z72" i="15" s="1"/>
  <c r="X228" i="14"/>
  <c r="Y72" i="15" s="1"/>
  <c r="W228" i="14"/>
  <c r="X72" i="15" s="1"/>
  <c r="V228" i="14"/>
  <c r="W72" i="15" s="1"/>
  <c r="U228" i="14"/>
  <c r="V72" i="15" s="1"/>
  <c r="T228" i="14"/>
  <c r="U72" i="15" s="1"/>
  <c r="S228" i="14"/>
  <c r="T72" i="15" s="1"/>
  <c r="R228" i="14"/>
  <c r="S72" i="15" s="1"/>
  <c r="Q228" i="14"/>
  <c r="R72" i="15" s="1"/>
  <c r="P228" i="14"/>
  <c r="Q72" i="15" s="1"/>
  <c r="O228" i="14"/>
  <c r="P72" i="15" s="1"/>
  <c r="N228" i="14"/>
  <c r="O72" i="15" s="1"/>
  <c r="M228" i="14"/>
  <c r="N72" i="15" s="1"/>
  <c r="L228" i="14"/>
  <c r="M72" i="15" s="1"/>
  <c r="K228" i="14"/>
  <c r="L72" i="15" s="1"/>
  <c r="J228" i="14"/>
  <c r="K72" i="15" s="1"/>
  <c r="I228" i="14"/>
  <c r="J72" i="15" s="1"/>
  <c r="H228" i="14"/>
  <c r="I72" i="15" s="1"/>
  <c r="G228" i="14"/>
  <c r="H72" i="15" s="1"/>
  <c r="F228" i="14"/>
  <c r="G72" i="15" s="1"/>
  <c r="E228" i="14"/>
  <c r="F72" i="15" s="1"/>
  <c r="D228" i="14"/>
  <c r="E72" i="15" s="1"/>
  <c r="AP277" i="14"/>
  <c r="AO277" i="14"/>
  <c r="AN277" i="14"/>
  <c r="AM277" i="14"/>
  <c r="AL277" i="14"/>
  <c r="AK277" i="14"/>
  <c r="AJ277" i="14"/>
  <c r="AI277" i="14"/>
  <c r="AH277" i="14"/>
  <c r="AG277" i="14"/>
  <c r="AF277" i="14"/>
  <c r="AE277" i="14"/>
  <c r="AD277" i="14"/>
  <c r="AC277" i="14"/>
  <c r="AB277" i="14"/>
  <c r="AA277" i="14"/>
  <c r="Z277" i="14"/>
  <c r="Y277" i="14"/>
  <c r="X277" i="14"/>
  <c r="W277" i="14"/>
  <c r="V277" i="14"/>
  <c r="U277" i="14"/>
  <c r="T277" i="14"/>
  <c r="S277" i="14"/>
  <c r="R277" i="14"/>
  <c r="Q277" i="14"/>
  <c r="P277" i="14"/>
  <c r="O277" i="14"/>
  <c r="N277" i="14"/>
  <c r="M277" i="14"/>
  <c r="L277" i="14"/>
  <c r="K277" i="14"/>
  <c r="J277" i="14"/>
  <c r="I277" i="14"/>
  <c r="H277" i="14"/>
  <c r="G277" i="14"/>
  <c r="F277" i="14"/>
  <c r="E277" i="14"/>
  <c r="D277" i="14"/>
  <c r="AP227" i="14"/>
  <c r="AO227" i="14"/>
  <c r="AN227" i="14"/>
  <c r="AM227" i="14"/>
  <c r="AL227" i="14"/>
  <c r="AK227" i="14"/>
  <c r="AJ227" i="14"/>
  <c r="AI227" i="14"/>
  <c r="AH227" i="14"/>
  <c r="AG227" i="14"/>
  <c r="AF227" i="14"/>
  <c r="AE227" i="14"/>
  <c r="AD227" i="14"/>
  <c r="AC227" i="14"/>
  <c r="AB227" i="14"/>
  <c r="AA227" i="14"/>
  <c r="Z227" i="14"/>
  <c r="Y227" i="14"/>
  <c r="X227" i="14"/>
  <c r="W227" i="14"/>
  <c r="V227" i="14"/>
  <c r="U227" i="14"/>
  <c r="T227" i="14"/>
  <c r="S227" i="14"/>
  <c r="R227" i="14"/>
  <c r="Q227" i="14"/>
  <c r="P227" i="14"/>
  <c r="O227" i="14"/>
  <c r="N227" i="14"/>
  <c r="M227" i="14"/>
  <c r="L227" i="14"/>
  <c r="K227" i="14"/>
  <c r="J227" i="14"/>
  <c r="I227" i="14"/>
  <c r="H227" i="14"/>
  <c r="G227" i="14"/>
  <c r="F227" i="14"/>
  <c r="E227" i="14"/>
  <c r="D227" i="14"/>
  <c r="AP165" i="14"/>
  <c r="AO165" i="14"/>
  <c r="AN165" i="14"/>
  <c r="AM165" i="14"/>
  <c r="AL165" i="14"/>
  <c r="AK165" i="14"/>
  <c r="AJ165" i="14"/>
  <c r="AI165" i="14"/>
  <c r="AH165" i="14"/>
  <c r="AG165" i="14"/>
  <c r="AF165" i="14"/>
  <c r="AE165" i="14"/>
  <c r="AD165" i="14"/>
  <c r="AC165" i="14"/>
  <c r="AB165" i="14"/>
  <c r="AA165" i="14"/>
  <c r="Z165" i="14"/>
  <c r="Y165" i="14"/>
  <c r="X165" i="14"/>
  <c r="W165" i="14"/>
  <c r="V165" i="14"/>
  <c r="U165" i="14"/>
  <c r="T165" i="14"/>
  <c r="S165" i="14"/>
  <c r="R165" i="14"/>
  <c r="Q165" i="14"/>
  <c r="P165" i="14"/>
  <c r="O165" i="14"/>
  <c r="N165" i="14"/>
  <c r="M165" i="14"/>
  <c r="L165" i="14"/>
  <c r="K165" i="14"/>
  <c r="J165" i="14"/>
  <c r="I165" i="14"/>
  <c r="H165" i="14"/>
  <c r="G165" i="14"/>
  <c r="F165" i="14"/>
  <c r="E165" i="14"/>
  <c r="D165" i="14"/>
  <c r="AP164" i="14"/>
  <c r="AO164" i="14"/>
  <c r="AN164" i="14"/>
  <c r="AM164" i="14"/>
  <c r="AL164" i="14"/>
  <c r="AK164" i="14"/>
  <c r="AJ164" i="14"/>
  <c r="AI164" i="14"/>
  <c r="AH164" i="14"/>
  <c r="AG164" i="14"/>
  <c r="AF164" i="14"/>
  <c r="AE164" i="14"/>
  <c r="AD164" i="14"/>
  <c r="AC164" i="14"/>
  <c r="AB164" i="14"/>
  <c r="AA164" i="14"/>
  <c r="Z164" i="14"/>
  <c r="Y164" i="14"/>
  <c r="X164" i="14"/>
  <c r="W164" i="14"/>
  <c r="V164" i="14"/>
  <c r="U164" i="14"/>
  <c r="T164" i="14"/>
  <c r="S164" i="14"/>
  <c r="R164" i="14"/>
  <c r="Q164" i="14"/>
  <c r="P164" i="14"/>
  <c r="O164" i="14"/>
  <c r="N164" i="14"/>
  <c r="M164" i="14"/>
  <c r="L164" i="14"/>
  <c r="K164" i="14"/>
  <c r="J164" i="14"/>
  <c r="I164" i="14"/>
  <c r="H164" i="14"/>
  <c r="G164" i="14"/>
  <c r="F164" i="14"/>
  <c r="E164" i="14"/>
  <c r="D164" i="14"/>
  <c r="AP163" i="14"/>
  <c r="AO163" i="14"/>
  <c r="AN163" i="14"/>
  <c r="AM163" i="14"/>
  <c r="AL163" i="14"/>
  <c r="AK163" i="14"/>
  <c r="AJ163" i="14"/>
  <c r="AI163" i="14"/>
  <c r="AH163" i="14"/>
  <c r="AG163" i="14"/>
  <c r="AF163" i="14"/>
  <c r="AE163" i="14"/>
  <c r="AD163" i="14"/>
  <c r="AC163" i="14"/>
  <c r="AB163" i="14"/>
  <c r="AA163" i="14"/>
  <c r="Z163" i="14"/>
  <c r="Y163" i="14"/>
  <c r="X163" i="14"/>
  <c r="W163" i="14"/>
  <c r="V163" i="14"/>
  <c r="U163" i="14"/>
  <c r="T163" i="14"/>
  <c r="S163" i="14"/>
  <c r="R163" i="14"/>
  <c r="Q163" i="14"/>
  <c r="P163" i="14"/>
  <c r="O163" i="14"/>
  <c r="N163" i="14"/>
  <c r="M163" i="14"/>
  <c r="L163" i="14"/>
  <c r="K163" i="14"/>
  <c r="J163" i="14"/>
  <c r="I163" i="14"/>
  <c r="H163" i="14"/>
  <c r="G163" i="14"/>
  <c r="F163" i="14"/>
  <c r="E163" i="14"/>
  <c r="D163" i="14"/>
  <c r="AP162" i="14"/>
  <c r="AO162" i="14"/>
  <c r="AN162" i="14"/>
  <c r="AM162" i="14"/>
  <c r="AL162" i="14"/>
  <c r="AK162" i="14"/>
  <c r="AJ162" i="14"/>
  <c r="AI162" i="14"/>
  <c r="AH162" i="14"/>
  <c r="AG162" i="14"/>
  <c r="AF162" i="14"/>
  <c r="AE162" i="14"/>
  <c r="AD162" i="14"/>
  <c r="AC162" i="14"/>
  <c r="AB162" i="14"/>
  <c r="AA162" i="14"/>
  <c r="Z162" i="14"/>
  <c r="Y162" i="14"/>
  <c r="X162" i="14"/>
  <c r="W162" i="14"/>
  <c r="V162" i="14"/>
  <c r="U162" i="14"/>
  <c r="T162" i="14"/>
  <c r="S162" i="14"/>
  <c r="R162" i="14"/>
  <c r="Q162" i="14"/>
  <c r="P162" i="14"/>
  <c r="O162" i="14"/>
  <c r="N162" i="14"/>
  <c r="M162" i="14"/>
  <c r="L162" i="14"/>
  <c r="K162" i="14"/>
  <c r="J162" i="14"/>
  <c r="I162" i="14"/>
  <c r="H162" i="14"/>
  <c r="G162" i="14"/>
  <c r="F162" i="14"/>
  <c r="E162" i="14"/>
  <c r="D162" i="14"/>
  <c r="AP161" i="14"/>
  <c r="AO161" i="14"/>
  <c r="AN161" i="14"/>
  <c r="AM161" i="14"/>
  <c r="AL161" i="14"/>
  <c r="AK161" i="14"/>
  <c r="AJ161" i="14"/>
  <c r="AI161" i="14"/>
  <c r="AH161" i="14"/>
  <c r="AG161" i="14"/>
  <c r="AF161" i="14"/>
  <c r="AE161" i="14"/>
  <c r="AD161" i="14"/>
  <c r="AC161" i="14"/>
  <c r="AB161" i="14"/>
  <c r="AA161" i="14"/>
  <c r="Z161" i="14"/>
  <c r="Y161" i="14"/>
  <c r="X161" i="14"/>
  <c r="W161" i="14"/>
  <c r="V161" i="14"/>
  <c r="U161" i="14"/>
  <c r="T161" i="14"/>
  <c r="S161" i="14"/>
  <c r="R161" i="14"/>
  <c r="Q161" i="14"/>
  <c r="P161" i="14"/>
  <c r="O161" i="14"/>
  <c r="N161" i="14"/>
  <c r="M161" i="14"/>
  <c r="L161" i="14"/>
  <c r="K161" i="14"/>
  <c r="J161" i="14"/>
  <c r="I161" i="14"/>
  <c r="H161" i="14"/>
  <c r="G161" i="14"/>
  <c r="F161" i="14"/>
  <c r="E161" i="14"/>
  <c r="D161" i="14"/>
  <c r="AP160" i="14"/>
  <c r="AO160" i="14"/>
  <c r="AN160" i="14"/>
  <c r="AM160" i="14"/>
  <c r="AL160" i="14"/>
  <c r="AK160" i="14"/>
  <c r="AJ160" i="14"/>
  <c r="AI160" i="14"/>
  <c r="AH160" i="14"/>
  <c r="AG160" i="14"/>
  <c r="AF160" i="14"/>
  <c r="AE160" i="14"/>
  <c r="AD160" i="14"/>
  <c r="AC160" i="14"/>
  <c r="AB160" i="14"/>
  <c r="AA160" i="14"/>
  <c r="Z160" i="14"/>
  <c r="Y160" i="14"/>
  <c r="X160" i="14"/>
  <c r="W160" i="14"/>
  <c r="V160" i="14"/>
  <c r="U160" i="14"/>
  <c r="T160" i="14"/>
  <c r="S160" i="14"/>
  <c r="R160" i="14"/>
  <c r="Q160" i="14"/>
  <c r="P160" i="14"/>
  <c r="O160" i="14"/>
  <c r="N160" i="14"/>
  <c r="M160" i="14"/>
  <c r="L160" i="14"/>
  <c r="K160" i="14"/>
  <c r="J160" i="14"/>
  <c r="I160" i="14"/>
  <c r="H160" i="14"/>
  <c r="G160" i="14"/>
  <c r="F160" i="14"/>
  <c r="E160" i="14"/>
  <c r="D160" i="14"/>
  <c r="AP159" i="14"/>
  <c r="AO159" i="14"/>
  <c r="AN159" i="14"/>
  <c r="AM159" i="14"/>
  <c r="AL159" i="14"/>
  <c r="AK159" i="14"/>
  <c r="AJ159" i="14"/>
  <c r="AI159" i="14"/>
  <c r="AH159" i="14"/>
  <c r="AG159" i="14"/>
  <c r="AF159" i="14"/>
  <c r="AE159" i="14"/>
  <c r="AD159" i="14"/>
  <c r="AC159" i="14"/>
  <c r="AB159" i="14"/>
  <c r="AA159" i="14"/>
  <c r="Z159" i="14"/>
  <c r="Y159" i="14"/>
  <c r="X159" i="14"/>
  <c r="W159" i="14"/>
  <c r="V159" i="14"/>
  <c r="U159" i="14"/>
  <c r="T159" i="14"/>
  <c r="S159" i="14"/>
  <c r="R159" i="14"/>
  <c r="Q159" i="14"/>
  <c r="P159" i="14"/>
  <c r="O159" i="14"/>
  <c r="N159" i="14"/>
  <c r="M159" i="14"/>
  <c r="L159" i="14"/>
  <c r="K159" i="14"/>
  <c r="J159" i="14"/>
  <c r="I159" i="14"/>
  <c r="H159" i="14"/>
  <c r="G159" i="14"/>
  <c r="F159" i="14"/>
  <c r="E159" i="14"/>
  <c r="D159" i="14"/>
  <c r="AP158" i="14"/>
  <c r="AO158" i="14"/>
  <c r="AN158" i="14"/>
  <c r="AM158" i="14"/>
  <c r="AL158" i="14"/>
  <c r="AK158" i="14"/>
  <c r="AJ158" i="14"/>
  <c r="AI158" i="14"/>
  <c r="AH158" i="14"/>
  <c r="AG158" i="14"/>
  <c r="AF158" i="14"/>
  <c r="AE158" i="14"/>
  <c r="AD158" i="14"/>
  <c r="AC158" i="14"/>
  <c r="AB158" i="14"/>
  <c r="AA158" i="14"/>
  <c r="Z158" i="14"/>
  <c r="Y158" i="14"/>
  <c r="X158" i="14"/>
  <c r="W158" i="14"/>
  <c r="V158" i="14"/>
  <c r="U158" i="14"/>
  <c r="T158" i="14"/>
  <c r="S158" i="14"/>
  <c r="R158" i="14"/>
  <c r="Q158" i="14"/>
  <c r="P158" i="14"/>
  <c r="O158" i="14"/>
  <c r="N158" i="14"/>
  <c r="M158" i="14"/>
  <c r="L158" i="14"/>
  <c r="K158" i="14"/>
  <c r="J158" i="14"/>
  <c r="I158" i="14"/>
  <c r="H158" i="14"/>
  <c r="G158" i="14"/>
  <c r="F158" i="14"/>
  <c r="E158" i="14"/>
  <c r="D158" i="14"/>
  <c r="AP157" i="14"/>
  <c r="AO157" i="14"/>
  <c r="AN157" i="14"/>
  <c r="AM157" i="14"/>
  <c r="AL157" i="14"/>
  <c r="AK157" i="14"/>
  <c r="AJ157" i="14"/>
  <c r="AI157" i="14"/>
  <c r="AH157" i="14"/>
  <c r="AG157" i="14"/>
  <c r="AF157" i="14"/>
  <c r="AE157" i="14"/>
  <c r="AD157" i="14"/>
  <c r="AC157" i="14"/>
  <c r="AB157" i="14"/>
  <c r="AA157" i="14"/>
  <c r="Z157" i="14"/>
  <c r="Y157" i="14"/>
  <c r="X157" i="14"/>
  <c r="W157" i="14"/>
  <c r="V157" i="14"/>
  <c r="U157" i="14"/>
  <c r="T157" i="14"/>
  <c r="S157" i="14"/>
  <c r="R157" i="14"/>
  <c r="Q157" i="14"/>
  <c r="P157" i="14"/>
  <c r="O157" i="14"/>
  <c r="N157" i="14"/>
  <c r="M157" i="14"/>
  <c r="L157" i="14"/>
  <c r="K157" i="14"/>
  <c r="J157" i="14"/>
  <c r="I157" i="14"/>
  <c r="H157" i="14"/>
  <c r="G157" i="14"/>
  <c r="F157" i="14"/>
  <c r="E157" i="14"/>
  <c r="D157" i="14"/>
  <c r="AP156" i="14"/>
  <c r="AO156" i="14"/>
  <c r="AN156" i="14"/>
  <c r="AM156" i="14"/>
  <c r="AL156" i="14"/>
  <c r="AK156" i="14"/>
  <c r="AJ156" i="14"/>
  <c r="AI156" i="14"/>
  <c r="AH156" i="14"/>
  <c r="AG156" i="14"/>
  <c r="AF156" i="14"/>
  <c r="AE156" i="14"/>
  <c r="AD156" i="14"/>
  <c r="AC156" i="14"/>
  <c r="AB156" i="14"/>
  <c r="AA156" i="14"/>
  <c r="Z156" i="14"/>
  <c r="Y156" i="14"/>
  <c r="X156" i="14"/>
  <c r="W156" i="14"/>
  <c r="V156" i="14"/>
  <c r="U156" i="14"/>
  <c r="T156" i="14"/>
  <c r="S156" i="14"/>
  <c r="R156" i="14"/>
  <c r="Q156" i="14"/>
  <c r="P156" i="14"/>
  <c r="O156" i="14"/>
  <c r="N156" i="14"/>
  <c r="M156" i="14"/>
  <c r="L156" i="14"/>
  <c r="K156" i="14"/>
  <c r="J156" i="14"/>
  <c r="I156" i="14"/>
  <c r="H156" i="14"/>
  <c r="G156" i="14"/>
  <c r="F156" i="14"/>
  <c r="E156" i="14"/>
  <c r="D156" i="14"/>
  <c r="AP155" i="14"/>
  <c r="AO155" i="14"/>
  <c r="AN155" i="14"/>
  <c r="AM155" i="14"/>
  <c r="AL155" i="14"/>
  <c r="AK155" i="14"/>
  <c r="AJ155" i="14"/>
  <c r="AI155" i="14"/>
  <c r="AH155" i="14"/>
  <c r="AG155" i="14"/>
  <c r="AF155" i="14"/>
  <c r="AE155" i="14"/>
  <c r="AD155" i="14"/>
  <c r="AC155" i="14"/>
  <c r="AB155" i="14"/>
  <c r="AA155" i="14"/>
  <c r="Z155" i="14"/>
  <c r="Y155" i="14"/>
  <c r="X155" i="14"/>
  <c r="W155" i="14"/>
  <c r="V155" i="14"/>
  <c r="U155" i="14"/>
  <c r="T155" i="14"/>
  <c r="S155" i="14"/>
  <c r="R155" i="14"/>
  <c r="Q155" i="14"/>
  <c r="P155" i="14"/>
  <c r="O155" i="14"/>
  <c r="N155" i="14"/>
  <c r="M155" i="14"/>
  <c r="L155" i="14"/>
  <c r="K155" i="14"/>
  <c r="J155" i="14"/>
  <c r="I155" i="14"/>
  <c r="H155" i="14"/>
  <c r="G155" i="14"/>
  <c r="F155" i="14"/>
  <c r="E155" i="14"/>
  <c r="D155" i="14"/>
  <c r="AP154" i="14"/>
  <c r="AO154" i="14"/>
  <c r="AN154" i="14"/>
  <c r="AM154" i="14"/>
  <c r="AL154" i="14"/>
  <c r="AK154" i="14"/>
  <c r="AJ154" i="14"/>
  <c r="AI154" i="14"/>
  <c r="AH154" i="14"/>
  <c r="AG154" i="14"/>
  <c r="AF154" i="14"/>
  <c r="AE154" i="14"/>
  <c r="AD154" i="14"/>
  <c r="AC154" i="14"/>
  <c r="AB154" i="14"/>
  <c r="AA154" i="14"/>
  <c r="Z154" i="14"/>
  <c r="Y154" i="14"/>
  <c r="X154" i="14"/>
  <c r="W154" i="14"/>
  <c r="V154" i="14"/>
  <c r="U154" i="14"/>
  <c r="T154" i="14"/>
  <c r="S154" i="14"/>
  <c r="R154" i="14"/>
  <c r="Q154" i="14"/>
  <c r="P154" i="14"/>
  <c r="O154" i="14"/>
  <c r="N154" i="14"/>
  <c r="M154" i="14"/>
  <c r="L154" i="14"/>
  <c r="K154" i="14"/>
  <c r="J154" i="14"/>
  <c r="I154" i="14"/>
  <c r="H154" i="14"/>
  <c r="G154" i="14"/>
  <c r="F154" i="14"/>
  <c r="E154" i="14"/>
  <c r="D154" i="14"/>
  <c r="AP153" i="14"/>
  <c r="AO153" i="14"/>
  <c r="AN153" i="14"/>
  <c r="AM153" i="14"/>
  <c r="AL153" i="14"/>
  <c r="AK153" i="14"/>
  <c r="AJ153" i="14"/>
  <c r="AI153" i="14"/>
  <c r="AH153" i="14"/>
  <c r="AG153" i="14"/>
  <c r="AF153" i="14"/>
  <c r="AE153" i="14"/>
  <c r="AD153" i="14"/>
  <c r="AC153" i="14"/>
  <c r="AB153" i="14"/>
  <c r="AA153" i="14"/>
  <c r="Z153" i="14"/>
  <c r="Y153" i="14"/>
  <c r="X153" i="14"/>
  <c r="W153" i="14"/>
  <c r="V153" i="14"/>
  <c r="U153" i="14"/>
  <c r="T153" i="14"/>
  <c r="S153" i="14"/>
  <c r="R153" i="14"/>
  <c r="Q153" i="14"/>
  <c r="P153" i="14"/>
  <c r="O153" i="14"/>
  <c r="N153" i="14"/>
  <c r="M153" i="14"/>
  <c r="L153" i="14"/>
  <c r="K153" i="14"/>
  <c r="J153" i="14"/>
  <c r="I153" i="14"/>
  <c r="H153" i="14"/>
  <c r="G153" i="14"/>
  <c r="F153" i="14"/>
  <c r="E153" i="14"/>
  <c r="D153" i="14"/>
  <c r="AP152" i="14"/>
  <c r="AO152" i="14"/>
  <c r="AN152" i="14"/>
  <c r="AM152" i="14"/>
  <c r="AL152" i="14"/>
  <c r="AK152" i="14"/>
  <c r="AJ152" i="14"/>
  <c r="AI152" i="14"/>
  <c r="AH152" i="14"/>
  <c r="AG152" i="14"/>
  <c r="AF152" i="14"/>
  <c r="AE152" i="14"/>
  <c r="AD152" i="14"/>
  <c r="AC152" i="14"/>
  <c r="AB152" i="14"/>
  <c r="AA152" i="14"/>
  <c r="Z152" i="14"/>
  <c r="Y152" i="14"/>
  <c r="X152" i="14"/>
  <c r="W152" i="14"/>
  <c r="V152" i="14"/>
  <c r="U152" i="14"/>
  <c r="T152" i="14"/>
  <c r="S152" i="14"/>
  <c r="R152" i="14"/>
  <c r="Q152" i="14"/>
  <c r="P152" i="14"/>
  <c r="O152" i="14"/>
  <c r="N152" i="14"/>
  <c r="M152" i="14"/>
  <c r="L152" i="14"/>
  <c r="K152" i="14"/>
  <c r="J152" i="14"/>
  <c r="I152" i="14"/>
  <c r="H152" i="14"/>
  <c r="G152" i="14"/>
  <c r="F152" i="14"/>
  <c r="E152" i="14"/>
  <c r="D152" i="14"/>
  <c r="AP151" i="14"/>
  <c r="AO151" i="14"/>
  <c r="AN151" i="14"/>
  <c r="AM151" i="14"/>
  <c r="AL151" i="14"/>
  <c r="AK151" i="14"/>
  <c r="AJ151" i="14"/>
  <c r="AI151" i="14"/>
  <c r="AH151" i="14"/>
  <c r="AG151" i="14"/>
  <c r="AF151" i="14"/>
  <c r="AE151" i="14"/>
  <c r="AD151" i="14"/>
  <c r="AC151" i="14"/>
  <c r="AB151" i="14"/>
  <c r="AA151" i="14"/>
  <c r="Z151" i="14"/>
  <c r="Y151" i="14"/>
  <c r="X151" i="14"/>
  <c r="W151" i="14"/>
  <c r="V151" i="14"/>
  <c r="U151" i="14"/>
  <c r="T151" i="14"/>
  <c r="S151" i="14"/>
  <c r="R151" i="14"/>
  <c r="Q151" i="14"/>
  <c r="P151" i="14"/>
  <c r="O151" i="14"/>
  <c r="N151" i="14"/>
  <c r="M151" i="14"/>
  <c r="L151" i="14"/>
  <c r="K151" i="14"/>
  <c r="J151" i="14"/>
  <c r="I151" i="14"/>
  <c r="H151" i="14"/>
  <c r="G151" i="14"/>
  <c r="F151" i="14"/>
  <c r="E151" i="14"/>
  <c r="D151" i="14"/>
  <c r="AP150" i="14"/>
  <c r="AO150" i="14"/>
  <c r="AN150" i="14"/>
  <c r="AM150" i="14"/>
  <c r="AL150" i="14"/>
  <c r="AK150" i="14"/>
  <c r="AJ150" i="14"/>
  <c r="AI150" i="14"/>
  <c r="AH150" i="14"/>
  <c r="AG150" i="14"/>
  <c r="AF150" i="14"/>
  <c r="AE150" i="14"/>
  <c r="AD150" i="14"/>
  <c r="AC150" i="14"/>
  <c r="AB150" i="14"/>
  <c r="AA150" i="14"/>
  <c r="Z150" i="14"/>
  <c r="Y150" i="14"/>
  <c r="X150" i="14"/>
  <c r="W150" i="14"/>
  <c r="V150" i="14"/>
  <c r="U150" i="14"/>
  <c r="T150" i="14"/>
  <c r="S150" i="14"/>
  <c r="R150" i="14"/>
  <c r="Q150" i="14"/>
  <c r="P150" i="14"/>
  <c r="O150" i="14"/>
  <c r="N150" i="14"/>
  <c r="M150" i="14"/>
  <c r="L150" i="14"/>
  <c r="K150" i="14"/>
  <c r="J150" i="14"/>
  <c r="I150" i="14"/>
  <c r="H150" i="14"/>
  <c r="G150" i="14"/>
  <c r="F150" i="14"/>
  <c r="E150" i="14"/>
  <c r="D150" i="14"/>
  <c r="AP149" i="14"/>
  <c r="AO149" i="14"/>
  <c r="AN149" i="14"/>
  <c r="AM149" i="14"/>
  <c r="AL149" i="14"/>
  <c r="AK149" i="14"/>
  <c r="AJ149" i="14"/>
  <c r="AI149" i="14"/>
  <c r="AH149" i="14"/>
  <c r="AG149" i="14"/>
  <c r="AF149" i="14"/>
  <c r="AE149" i="14"/>
  <c r="AD149" i="14"/>
  <c r="AC149" i="14"/>
  <c r="AB149" i="14"/>
  <c r="AA149" i="14"/>
  <c r="Z149" i="14"/>
  <c r="Y149" i="14"/>
  <c r="X149" i="14"/>
  <c r="W149" i="14"/>
  <c r="V149" i="14"/>
  <c r="U149" i="14"/>
  <c r="T149" i="14"/>
  <c r="S149" i="14"/>
  <c r="R149" i="14"/>
  <c r="Q149" i="14"/>
  <c r="P149" i="14"/>
  <c r="O149" i="14"/>
  <c r="N149" i="14"/>
  <c r="M149" i="14"/>
  <c r="L149" i="14"/>
  <c r="K149" i="14"/>
  <c r="J149" i="14"/>
  <c r="I149" i="14"/>
  <c r="H149" i="14"/>
  <c r="G149" i="14"/>
  <c r="F149" i="14"/>
  <c r="E149" i="14"/>
  <c r="D149" i="14"/>
  <c r="AP148" i="14"/>
  <c r="AO148" i="14"/>
  <c r="AN148" i="14"/>
  <c r="AM148" i="14"/>
  <c r="AL148" i="14"/>
  <c r="AK148" i="14"/>
  <c r="AJ148" i="14"/>
  <c r="AI148" i="14"/>
  <c r="AH148" i="14"/>
  <c r="AG148" i="14"/>
  <c r="AF148" i="14"/>
  <c r="AE148" i="14"/>
  <c r="AD148" i="14"/>
  <c r="AC148" i="14"/>
  <c r="AB148" i="14"/>
  <c r="AA148" i="14"/>
  <c r="Z148" i="14"/>
  <c r="Y148" i="14"/>
  <c r="X148" i="14"/>
  <c r="W148" i="14"/>
  <c r="V148" i="14"/>
  <c r="U148" i="14"/>
  <c r="T148" i="14"/>
  <c r="S148" i="14"/>
  <c r="R148" i="14"/>
  <c r="Q148" i="14"/>
  <c r="P148" i="14"/>
  <c r="O148" i="14"/>
  <c r="N148" i="14"/>
  <c r="M148" i="14"/>
  <c r="L148" i="14"/>
  <c r="K148" i="14"/>
  <c r="J148" i="14"/>
  <c r="I148" i="14"/>
  <c r="H148" i="14"/>
  <c r="G148" i="14"/>
  <c r="F148" i="14"/>
  <c r="E148" i="14"/>
  <c r="D148" i="14"/>
  <c r="AP147" i="14"/>
  <c r="AO147" i="14"/>
  <c r="AN147" i="14"/>
  <c r="AM147" i="14"/>
  <c r="AL147" i="14"/>
  <c r="AK147" i="14"/>
  <c r="AJ147" i="14"/>
  <c r="AI147" i="14"/>
  <c r="AH147" i="14"/>
  <c r="AG147" i="14"/>
  <c r="AF147" i="14"/>
  <c r="AE147" i="14"/>
  <c r="AD147" i="14"/>
  <c r="AC147" i="14"/>
  <c r="AB147" i="14"/>
  <c r="AA147" i="14"/>
  <c r="Z147" i="14"/>
  <c r="Y147" i="14"/>
  <c r="X147" i="14"/>
  <c r="W147" i="14"/>
  <c r="V147" i="14"/>
  <c r="U147" i="14"/>
  <c r="T147" i="14"/>
  <c r="S147" i="14"/>
  <c r="R147" i="14"/>
  <c r="Q147" i="14"/>
  <c r="P147" i="14"/>
  <c r="O147" i="14"/>
  <c r="N147" i="14"/>
  <c r="M147" i="14"/>
  <c r="L147" i="14"/>
  <c r="K147" i="14"/>
  <c r="J147" i="14"/>
  <c r="I147" i="14"/>
  <c r="H147" i="14"/>
  <c r="G147" i="14"/>
  <c r="F147" i="14"/>
  <c r="E147" i="14"/>
  <c r="D147" i="14"/>
  <c r="AP146" i="14"/>
  <c r="AO146" i="14"/>
  <c r="AN146" i="14"/>
  <c r="AM146" i="14"/>
  <c r="AL146" i="14"/>
  <c r="AK146" i="14"/>
  <c r="AJ146" i="14"/>
  <c r="AI146" i="14"/>
  <c r="AH146" i="14"/>
  <c r="AG146" i="14"/>
  <c r="AF146" i="14"/>
  <c r="AE146" i="14"/>
  <c r="AD146" i="14"/>
  <c r="AC146" i="14"/>
  <c r="AB146" i="14"/>
  <c r="AA146" i="14"/>
  <c r="Z146" i="14"/>
  <c r="Y146" i="14"/>
  <c r="X146" i="14"/>
  <c r="W146" i="14"/>
  <c r="V146" i="14"/>
  <c r="U146" i="14"/>
  <c r="T146" i="14"/>
  <c r="S146" i="14"/>
  <c r="R146" i="14"/>
  <c r="Q146" i="14"/>
  <c r="P146" i="14"/>
  <c r="O146" i="14"/>
  <c r="N146" i="14"/>
  <c r="M146" i="14"/>
  <c r="L146" i="14"/>
  <c r="K146" i="14"/>
  <c r="J146" i="14"/>
  <c r="I146" i="14"/>
  <c r="H146" i="14"/>
  <c r="G146" i="14"/>
  <c r="F146" i="14"/>
  <c r="E146" i="14"/>
  <c r="D146" i="14"/>
  <c r="AP145" i="14"/>
  <c r="AO145" i="14"/>
  <c r="AN145" i="14"/>
  <c r="AM145" i="14"/>
  <c r="AL145" i="14"/>
  <c r="AK145" i="14"/>
  <c r="AJ145" i="14"/>
  <c r="AI145" i="14"/>
  <c r="AH145" i="14"/>
  <c r="AG145" i="14"/>
  <c r="AF145" i="14"/>
  <c r="AE145" i="14"/>
  <c r="AD145" i="14"/>
  <c r="AC145" i="14"/>
  <c r="AB145" i="14"/>
  <c r="AA145" i="14"/>
  <c r="Z145" i="14"/>
  <c r="Y145" i="14"/>
  <c r="X145" i="14"/>
  <c r="W145" i="14"/>
  <c r="V145" i="14"/>
  <c r="U145" i="14"/>
  <c r="T145" i="14"/>
  <c r="S145" i="14"/>
  <c r="R145" i="14"/>
  <c r="Q145" i="14"/>
  <c r="P145" i="14"/>
  <c r="O145" i="14"/>
  <c r="N145" i="14"/>
  <c r="M145" i="14"/>
  <c r="L145" i="14"/>
  <c r="K145" i="14"/>
  <c r="J145" i="14"/>
  <c r="I145" i="14"/>
  <c r="H145" i="14"/>
  <c r="G145" i="14"/>
  <c r="F145" i="14"/>
  <c r="E145" i="14"/>
  <c r="D145" i="14"/>
  <c r="AP144" i="14"/>
  <c r="AO144" i="14"/>
  <c r="AN144" i="14"/>
  <c r="AM144" i="14"/>
  <c r="AL144" i="14"/>
  <c r="AK144" i="14"/>
  <c r="AJ144" i="14"/>
  <c r="AI144" i="14"/>
  <c r="AH144" i="14"/>
  <c r="AG144" i="14"/>
  <c r="AF144" i="14"/>
  <c r="AE144" i="14"/>
  <c r="AD144" i="14"/>
  <c r="AC144" i="14"/>
  <c r="AB144" i="14"/>
  <c r="AA144" i="14"/>
  <c r="Z144" i="14"/>
  <c r="Y144" i="14"/>
  <c r="X144" i="14"/>
  <c r="W144" i="14"/>
  <c r="V144" i="14"/>
  <c r="U144" i="14"/>
  <c r="T144" i="14"/>
  <c r="S144" i="14"/>
  <c r="R144" i="14"/>
  <c r="Q144" i="14"/>
  <c r="P144" i="14"/>
  <c r="O144" i="14"/>
  <c r="N144" i="14"/>
  <c r="M144" i="14"/>
  <c r="L144" i="14"/>
  <c r="K144" i="14"/>
  <c r="J144" i="14"/>
  <c r="I144" i="14"/>
  <c r="H144" i="14"/>
  <c r="G144" i="14"/>
  <c r="F144" i="14"/>
  <c r="E144" i="14"/>
  <c r="D144" i="14"/>
  <c r="AP143" i="14"/>
  <c r="AO143" i="14"/>
  <c r="AN143" i="14"/>
  <c r="AM143" i="14"/>
  <c r="AL143" i="14"/>
  <c r="AK143" i="14"/>
  <c r="AJ143" i="14"/>
  <c r="AI143" i="14"/>
  <c r="AH143" i="14"/>
  <c r="AG143" i="14"/>
  <c r="AF143" i="14"/>
  <c r="AE143" i="14"/>
  <c r="AD143" i="14"/>
  <c r="AC143" i="14"/>
  <c r="AB143" i="14"/>
  <c r="AA143" i="14"/>
  <c r="Z143" i="14"/>
  <c r="Y143" i="14"/>
  <c r="X143" i="14"/>
  <c r="W143" i="14"/>
  <c r="V143" i="14"/>
  <c r="U143" i="14"/>
  <c r="T143" i="14"/>
  <c r="S143" i="14"/>
  <c r="R143" i="14"/>
  <c r="Q143" i="14"/>
  <c r="P143" i="14"/>
  <c r="O143" i="14"/>
  <c r="N143" i="14"/>
  <c r="M143" i="14"/>
  <c r="L143" i="14"/>
  <c r="K143" i="14"/>
  <c r="J143" i="14"/>
  <c r="I143" i="14"/>
  <c r="H143" i="14"/>
  <c r="G143" i="14"/>
  <c r="F143" i="14"/>
  <c r="E143" i="14"/>
  <c r="D143" i="14"/>
  <c r="AP142" i="14"/>
  <c r="AO142" i="14"/>
  <c r="AN142" i="14"/>
  <c r="AM142" i="14"/>
  <c r="AL142" i="14"/>
  <c r="AK142" i="14"/>
  <c r="AJ142" i="14"/>
  <c r="AI142" i="14"/>
  <c r="AH142" i="14"/>
  <c r="AG142" i="14"/>
  <c r="AF142" i="14"/>
  <c r="AE142" i="14"/>
  <c r="AD142" i="14"/>
  <c r="AC142" i="14"/>
  <c r="AB142" i="14"/>
  <c r="AA142" i="14"/>
  <c r="Z142" i="14"/>
  <c r="Y142" i="14"/>
  <c r="X142" i="14"/>
  <c r="W142" i="14"/>
  <c r="V142" i="14"/>
  <c r="U142" i="14"/>
  <c r="T142" i="14"/>
  <c r="S142" i="14"/>
  <c r="R142" i="14"/>
  <c r="Q142" i="14"/>
  <c r="P142" i="14"/>
  <c r="O142" i="14"/>
  <c r="N142" i="14"/>
  <c r="M142" i="14"/>
  <c r="L142" i="14"/>
  <c r="K142" i="14"/>
  <c r="J142" i="14"/>
  <c r="I142" i="14"/>
  <c r="H142" i="14"/>
  <c r="G142" i="14"/>
  <c r="F142" i="14"/>
  <c r="E142" i="14"/>
  <c r="D142" i="14"/>
  <c r="AP141" i="14"/>
  <c r="AO141" i="14"/>
  <c r="AN141" i="14"/>
  <c r="AM141" i="14"/>
  <c r="AL141" i="14"/>
  <c r="AK141" i="14"/>
  <c r="AJ141" i="14"/>
  <c r="AI141" i="14"/>
  <c r="AH141" i="14"/>
  <c r="AG141" i="14"/>
  <c r="AF141" i="14"/>
  <c r="AE141" i="14"/>
  <c r="AD141" i="14"/>
  <c r="AC141" i="14"/>
  <c r="AB141" i="14"/>
  <c r="AA141" i="14"/>
  <c r="Z141" i="14"/>
  <c r="Y141" i="14"/>
  <c r="X141" i="14"/>
  <c r="W141" i="14"/>
  <c r="V141" i="14"/>
  <c r="U141" i="14"/>
  <c r="T141" i="14"/>
  <c r="S141" i="14"/>
  <c r="R141" i="14"/>
  <c r="Q141" i="14"/>
  <c r="P141" i="14"/>
  <c r="O141" i="14"/>
  <c r="N141" i="14"/>
  <c r="M141" i="14"/>
  <c r="L141" i="14"/>
  <c r="K141" i="14"/>
  <c r="J141" i="14"/>
  <c r="I141" i="14"/>
  <c r="H141" i="14"/>
  <c r="G141" i="14"/>
  <c r="F141" i="14"/>
  <c r="E141" i="14"/>
  <c r="D141" i="14"/>
  <c r="AP140" i="14"/>
  <c r="AO140" i="14"/>
  <c r="AN140" i="14"/>
  <c r="AM140" i="14"/>
  <c r="AL140" i="14"/>
  <c r="AK140" i="14"/>
  <c r="AJ140" i="14"/>
  <c r="AI140" i="14"/>
  <c r="AH140" i="14"/>
  <c r="AG140" i="14"/>
  <c r="AF140" i="14"/>
  <c r="AE140" i="14"/>
  <c r="AD140" i="14"/>
  <c r="AC140" i="14"/>
  <c r="AB140" i="14"/>
  <c r="AA140" i="14"/>
  <c r="Z140" i="14"/>
  <c r="Y140" i="14"/>
  <c r="X140" i="14"/>
  <c r="W140" i="14"/>
  <c r="V140" i="14"/>
  <c r="U140" i="14"/>
  <c r="T140" i="14"/>
  <c r="S140" i="14"/>
  <c r="R140" i="14"/>
  <c r="Q140" i="14"/>
  <c r="P140" i="14"/>
  <c r="O140" i="14"/>
  <c r="N140" i="14"/>
  <c r="M140" i="14"/>
  <c r="L140" i="14"/>
  <c r="K140" i="14"/>
  <c r="J140" i="14"/>
  <c r="I140" i="14"/>
  <c r="H140" i="14"/>
  <c r="G140" i="14"/>
  <c r="F140" i="14"/>
  <c r="E140" i="14"/>
  <c r="D140" i="14"/>
  <c r="AP139" i="14"/>
  <c r="AO139" i="14"/>
  <c r="AN139" i="14"/>
  <c r="AM139" i="14"/>
  <c r="AL139" i="14"/>
  <c r="AK139" i="14"/>
  <c r="AJ139" i="14"/>
  <c r="AI139" i="14"/>
  <c r="AH139" i="14"/>
  <c r="AG139" i="14"/>
  <c r="AF139" i="14"/>
  <c r="AE139" i="14"/>
  <c r="AD139" i="14"/>
  <c r="AC139" i="14"/>
  <c r="AB139" i="14"/>
  <c r="AA139" i="14"/>
  <c r="Z139" i="14"/>
  <c r="Y139" i="14"/>
  <c r="X139" i="14"/>
  <c r="W139" i="14"/>
  <c r="V139" i="14"/>
  <c r="U139" i="14"/>
  <c r="T139" i="14"/>
  <c r="S139" i="14"/>
  <c r="R139" i="14"/>
  <c r="Q139" i="14"/>
  <c r="P139" i="14"/>
  <c r="O139" i="14"/>
  <c r="N139" i="14"/>
  <c r="M139" i="14"/>
  <c r="L139" i="14"/>
  <c r="K139" i="14"/>
  <c r="J139" i="14"/>
  <c r="I139" i="14"/>
  <c r="H139" i="14"/>
  <c r="G139" i="14"/>
  <c r="F139" i="14"/>
  <c r="E139" i="14"/>
  <c r="D139" i="14"/>
  <c r="AP138" i="14"/>
  <c r="AO138" i="14"/>
  <c r="AN138" i="14"/>
  <c r="AM138" i="14"/>
  <c r="AL138" i="14"/>
  <c r="AK138" i="14"/>
  <c r="AJ138" i="14"/>
  <c r="AI138" i="14"/>
  <c r="AH138" i="14"/>
  <c r="AG138" i="14"/>
  <c r="AF138" i="14"/>
  <c r="AE138" i="14"/>
  <c r="AD138" i="14"/>
  <c r="AC138" i="14"/>
  <c r="AB138" i="14"/>
  <c r="AA138" i="14"/>
  <c r="Z138" i="14"/>
  <c r="Y138" i="14"/>
  <c r="X138" i="14"/>
  <c r="W138" i="14"/>
  <c r="V138" i="14"/>
  <c r="U138" i="14"/>
  <c r="T138" i="14"/>
  <c r="S138" i="14"/>
  <c r="R138" i="14"/>
  <c r="Q138" i="14"/>
  <c r="P138" i="14"/>
  <c r="O138" i="14"/>
  <c r="N138" i="14"/>
  <c r="M138" i="14"/>
  <c r="L138" i="14"/>
  <c r="K138" i="14"/>
  <c r="J138" i="14"/>
  <c r="I138" i="14"/>
  <c r="H138" i="14"/>
  <c r="G138" i="14"/>
  <c r="F138" i="14"/>
  <c r="E138" i="14"/>
  <c r="D138" i="14"/>
  <c r="AP137" i="14"/>
  <c r="AO137" i="14"/>
  <c r="AN137" i="14"/>
  <c r="AM137" i="14"/>
  <c r="AL137" i="14"/>
  <c r="AK137" i="14"/>
  <c r="AJ137" i="14"/>
  <c r="AI137" i="14"/>
  <c r="AH137" i="14"/>
  <c r="AG137" i="14"/>
  <c r="AF137" i="14"/>
  <c r="AE137" i="14"/>
  <c r="AD137" i="14"/>
  <c r="AC137" i="14"/>
  <c r="AB137" i="14"/>
  <c r="AA137" i="14"/>
  <c r="Z137" i="14"/>
  <c r="Y137" i="14"/>
  <c r="X137" i="14"/>
  <c r="W137" i="14"/>
  <c r="V137" i="14"/>
  <c r="U137" i="14"/>
  <c r="T137" i="14"/>
  <c r="S137" i="14"/>
  <c r="R137" i="14"/>
  <c r="Q137" i="14"/>
  <c r="P137" i="14"/>
  <c r="O137" i="14"/>
  <c r="N137" i="14"/>
  <c r="M137" i="14"/>
  <c r="L137" i="14"/>
  <c r="K137" i="14"/>
  <c r="J137" i="14"/>
  <c r="I137" i="14"/>
  <c r="H137" i="14"/>
  <c r="G137" i="14"/>
  <c r="F137" i="14"/>
  <c r="E137" i="14"/>
  <c r="D137" i="14"/>
  <c r="AP136" i="14"/>
  <c r="AO136" i="14"/>
  <c r="AN136" i="14"/>
  <c r="AM136" i="14"/>
  <c r="AL136" i="14"/>
  <c r="AK136" i="14"/>
  <c r="AJ136" i="14"/>
  <c r="AI136" i="14"/>
  <c r="AH136" i="14"/>
  <c r="AG136" i="14"/>
  <c r="AF136" i="14"/>
  <c r="AE136" i="14"/>
  <c r="AD136" i="14"/>
  <c r="AC136" i="14"/>
  <c r="AB136" i="14"/>
  <c r="AA136" i="14"/>
  <c r="Z136" i="14"/>
  <c r="Y136" i="14"/>
  <c r="X136" i="14"/>
  <c r="W136" i="14"/>
  <c r="V136" i="14"/>
  <c r="U136" i="14"/>
  <c r="T136" i="14"/>
  <c r="S136" i="14"/>
  <c r="R136" i="14"/>
  <c r="Q136" i="14"/>
  <c r="P136" i="14"/>
  <c r="O136" i="14"/>
  <c r="N136" i="14"/>
  <c r="M136" i="14"/>
  <c r="L136" i="14"/>
  <c r="K136" i="14"/>
  <c r="J136" i="14"/>
  <c r="I136" i="14"/>
  <c r="H136" i="14"/>
  <c r="G136" i="14"/>
  <c r="F136" i="14"/>
  <c r="E136" i="14"/>
  <c r="D136" i="14"/>
  <c r="AP135" i="14"/>
  <c r="AO135" i="14"/>
  <c r="AN135" i="14"/>
  <c r="AM135" i="14"/>
  <c r="AL135" i="14"/>
  <c r="AK135" i="14"/>
  <c r="AJ135" i="14"/>
  <c r="AI135" i="14"/>
  <c r="AH135" i="14"/>
  <c r="AG135" i="14"/>
  <c r="AF135" i="14"/>
  <c r="AE135" i="14"/>
  <c r="AD135" i="14"/>
  <c r="AC135" i="14"/>
  <c r="AB135" i="14"/>
  <c r="AA135" i="14"/>
  <c r="Z135" i="14"/>
  <c r="Y135" i="14"/>
  <c r="X135" i="14"/>
  <c r="W135" i="14"/>
  <c r="V135" i="14"/>
  <c r="U135" i="14"/>
  <c r="T135" i="14"/>
  <c r="S135" i="14"/>
  <c r="R135" i="14"/>
  <c r="Q135" i="14"/>
  <c r="P135" i="14"/>
  <c r="O135" i="14"/>
  <c r="N135" i="14"/>
  <c r="M135" i="14"/>
  <c r="L135" i="14"/>
  <c r="K135" i="14"/>
  <c r="J135" i="14"/>
  <c r="I135" i="14"/>
  <c r="H135" i="14"/>
  <c r="G135" i="14"/>
  <c r="F135" i="14"/>
  <c r="E135" i="14"/>
  <c r="D135" i="14"/>
  <c r="AP134" i="14"/>
  <c r="AO134" i="14"/>
  <c r="AN134" i="14"/>
  <c r="AM134" i="14"/>
  <c r="AL134" i="14"/>
  <c r="AK134" i="14"/>
  <c r="AJ134" i="14"/>
  <c r="AI134" i="14"/>
  <c r="AH134" i="14"/>
  <c r="AG134" i="14"/>
  <c r="AF134" i="14"/>
  <c r="AE134" i="14"/>
  <c r="AD134" i="14"/>
  <c r="AC134" i="14"/>
  <c r="AB134" i="14"/>
  <c r="AA134" i="14"/>
  <c r="Z134" i="14"/>
  <c r="Y134" i="14"/>
  <c r="X134" i="14"/>
  <c r="W134" i="14"/>
  <c r="V134" i="14"/>
  <c r="U134" i="14"/>
  <c r="T134" i="14"/>
  <c r="S134" i="14"/>
  <c r="R134" i="14"/>
  <c r="Q134" i="14"/>
  <c r="P134" i="14"/>
  <c r="O134" i="14"/>
  <c r="N134" i="14"/>
  <c r="M134" i="14"/>
  <c r="L134" i="14"/>
  <c r="K134" i="14"/>
  <c r="J134" i="14"/>
  <c r="I134" i="14"/>
  <c r="H134" i="14"/>
  <c r="G134" i="14"/>
  <c r="F134" i="14"/>
  <c r="E134" i="14"/>
  <c r="D134" i="14"/>
  <c r="AP133" i="14"/>
  <c r="AO133" i="14"/>
  <c r="AN133" i="14"/>
  <c r="AM133" i="14"/>
  <c r="AL133" i="14"/>
  <c r="AK133" i="14"/>
  <c r="AJ133" i="14"/>
  <c r="AI133" i="14"/>
  <c r="AH133" i="14"/>
  <c r="AG133" i="14"/>
  <c r="AF133" i="14"/>
  <c r="AE133" i="14"/>
  <c r="AD133" i="14"/>
  <c r="AC133" i="14"/>
  <c r="AB133" i="14"/>
  <c r="AA133" i="14"/>
  <c r="Z133" i="14"/>
  <c r="Y133" i="14"/>
  <c r="X133" i="14"/>
  <c r="W133" i="14"/>
  <c r="V133" i="14"/>
  <c r="U133" i="14"/>
  <c r="T133" i="14"/>
  <c r="S133" i="14"/>
  <c r="R133" i="14"/>
  <c r="Q133" i="14"/>
  <c r="P133" i="14"/>
  <c r="O133" i="14"/>
  <c r="N133" i="14"/>
  <c r="M133" i="14"/>
  <c r="L133" i="14"/>
  <c r="K133" i="14"/>
  <c r="J133" i="14"/>
  <c r="I133" i="14"/>
  <c r="H133" i="14"/>
  <c r="G133" i="14"/>
  <c r="F133" i="14"/>
  <c r="E133" i="14"/>
  <c r="D133" i="14"/>
  <c r="AP132" i="14"/>
  <c r="AO132" i="14"/>
  <c r="AN132" i="14"/>
  <c r="AM132" i="14"/>
  <c r="AL132" i="14"/>
  <c r="AK132" i="14"/>
  <c r="AJ132" i="14"/>
  <c r="AI132" i="14"/>
  <c r="AH132" i="14"/>
  <c r="AG132" i="14"/>
  <c r="AF132" i="14"/>
  <c r="AE132" i="14"/>
  <c r="AD132" i="14"/>
  <c r="AC132" i="14"/>
  <c r="AB132" i="14"/>
  <c r="AA132" i="14"/>
  <c r="Z132" i="14"/>
  <c r="Y132" i="14"/>
  <c r="X132" i="14"/>
  <c r="W132" i="14"/>
  <c r="V132" i="14"/>
  <c r="U132" i="14"/>
  <c r="T132" i="14"/>
  <c r="S132" i="14"/>
  <c r="R132" i="14"/>
  <c r="Q132" i="14"/>
  <c r="P132" i="14"/>
  <c r="O132" i="14"/>
  <c r="N132" i="14"/>
  <c r="M132" i="14"/>
  <c r="L132" i="14"/>
  <c r="K132" i="14"/>
  <c r="J132" i="14"/>
  <c r="I132" i="14"/>
  <c r="H132" i="14"/>
  <c r="G132" i="14"/>
  <c r="F132" i="14"/>
  <c r="E132" i="14"/>
  <c r="D132" i="14"/>
  <c r="AP131" i="14"/>
  <c r="AO131" i="14"/>
  <c r="AN131" i="14"/>
  <c r="AM131" i="14"/>
  <c r="AL131" i="14"/>
  <c r="AK131" i="14"/>
  <c r="AJ131" i="14"/>
  <c r="AI131" i="14"/>
  <c r="AH131" i="14"/>
  <c r="AG131" i="14"/>
  <c r="AF131" i="14"/>
  <c r="AE131" i="14"/>
  <c r="AD131" i="14"/>
  <c r="AC131" i="14"/>
  <c r="AB131" i="14"/>
  <c r="AA131" i="14"/>
  <c r="Z131" i="14"/>
  <c r="Y131" i="14"/>
  <c r="X131" i="14"/>
  <c r="W131" i="14"/>
  <c r="V131" i="14"/>
  <c r="U131" i="14"/>
  <c r="T131" i="14"/>
  <c r="S131" i="14"/>
  <c r="R131" i="14"/>
  <c r="Q131" i="14"/>
  <c r="P131" i="14"/>
  <c r="O131" i="14"/>
  <c r="N131" i="14"/>
  <c r="M131" i="14"/>
  <c r="L131" i="14"/>
  <c r="K131" i="14"/>
  <c r="J131" i="14"/>
  <c r="I131" i="14"/>
  <c r="H131" i="14"/>
  <c r="G131" i="14"/>
  <c r="F131" i="14"/>
  <c r="E131" i="14"/>
  <c r="D131" i="14"/>
  <c r="AP130" i="14"/>
  <c r="AO130" i="14"/>
  <c r="AN130" i="14"/>
  <c r="AM130" i="14"/>
  <c r="AL130" i="14"/>
  <c r="AK130" i="14"/>
  <c r="AJ130" i="14"/>
  <c r="AI130" i="14"/>
  <c r="AH130" i="14"/>
  <c r="AG130" i="14"/>
  <c r="AF130" i="14"/>
  <c r="AE130" i="14"/>
  <c r="AD130" i="14"/>
  <c r="AC130" i="14"/>
  <c r="AB130" i="14"/>
  <c r="AA130" i="14"/>
  <c r="Z130" i="14"/>
  <c r="Y130" i="14"/>
  <c r="X130" i="14"/>
  <c r="W130" i="14"/>
  <c r="V130" i="14"/>
  <c r="U130" i="14"/>
  <c r="T130" i="14"/>
  <c r="S130" i="14"/>
  <c r="R130" i="14"/>
  <c r="Q130" i="14"/>
  <c r="P130" i="14"/>
  <c r="O130" i="14"/>
  <c r="N130" i="14"/>
  <c r="M130" i="14"/>
  <c r="L130" i="14"/>
  <c r="K130" i="14"/>
  <c r="J130" i="14"/>
  <c r="I130" i="14"/>
  <c r="H130" i="14"/>
  <c r="G130" i="14"/>
  <c r="F130" i="14"/>
  <c r="E130" i="14"/>
  <c r="D130" i="14"/>
  <c r="AP129" i="14"/>
  <c r="AO129" i="14"/>
  <c r="AN129" i="14"/>
  <c r="AM129" i="14"/>
  <c r="AL129" i="14"/>
  <c r="AK129" i="14"/>
  <c r="AJ129" i="14"/>
  <c r="AI129" i="14"/>
  <c r="AH129" i="14"/>
  <c r="AG129" i="14"/>
  <c r="AF129" i="14"/>
  <c r="AE129" i="14"/>
  <c r="AD129" i="14"/>
  <c r="AC129" i="14"/>
  <c r="AB129" i="14"/>
  <c r="AA129" i="14"/>
  <c r="Z129" i="14"/>
  <c r="Y129" i="14"/>
  <c r="X129" i="14"/>
  <c r="W129" i="14"/>
  <c r="V129" i="14"/>
  <c r="U129" i="14"/>
  <c r="T129" i="14"/>
  <c r="S129" i="14"/>
  <c r="R129" i="14"/>
  <c r="Q129" i="14"/>
  <c r="P129" i="14"/>
  <c r="O129" i="14"/>
  <c r="N129" i="14"/>
  <c r="M129" i="14"/>
  <c r="L129" i="14"/>
  <c r="K129" i="14"/>
  <c r="J129" i="14"/>
  <c r="I129" i="14"/>
  <c r="H129" i="14"/>
  <c r="G129" i="14"/>
  <c r="F129" i="14"/>
  <c r="E129" i="14"/>
  <c r="D129" i="14"/>
  <c r="AP128" i="14"/>
  <c r="AO128" i="14"/>
  <c r="AN128" i="14"/>
  <c r="AM128" i="14"/>
  <c r="AL128" i="14"/>
  <c r="AK128" i="14"/>
  <c r="AJ128" i="14"/>
  <c r="AI128" i="14"/>
  <c r="AH128" i="14"/>
  <c r="AG128" i="14"/>
  <c r="AF128" i="14"/>
  <c r="AE128" i="14"/>
  <c r="AD128" i="14"/>
  <c r="AC128" i="14"/>
  <c r="AB128" i="14"/>
  <c r="AA128" i="14"/>
  <c r="Z128" i="14"/>
  <c r="Y128" i="14"/>
  <c r="X128" i="14"/>
  <c r="W128" i="14"/>
  <c r="V128" i="14"/>
  <c r="U128" i="14"/>
  <c r="T128" i="14"/>
  <c r="S128" i="14"/>
  <c r="R128" i="14"/>
  <c r="Q128" i="14"/>
  <c r="P128" i="14"/>
  <c r="O128" i="14"/>
  <c r="N128" i="14"/>
  <c r="M128" i="14"/>
  <c r="L128" i="14"/>
  <c r="K128" i="14"/>
  <c r="J128" i="14"/>
  <c r="I128" i="14"/>
  <c r="H128" i="14"/>
  <c r="G128" i="14"/>
  <c r="F128" i="14"/>
  <c r="E128" i="14"/>
  <c r="D128" i="14"/>
  <c r="AP127" i="14"/>
  <c r="AO127" i="14"/>
  <c r="AN127" i="14"/>
  <c r="AM127" i="14"/>
  <c r="AL127" i="14"/>
  <c r="AK127" i="14"/>
  <c r="AJ127" i="14"/>
  <c r="AI127" i="14"/>
  <c r="AH127" i="14"/>
  <c r="AG127" i="14"/>
  <c r="AF127" i="14"/>
  <c r="AE127" i="14"/>
  <c r="AD127" i="14"/>
  <c r="AC127" i="14"/>
  <c r="AB127" i="14"/>
  <c r="AA127" i="14"/>
  <c r="Z127" i="14"/>
  <c r="Y127" i="14"/>
  <c r="X127" i="14"/>
  <c r="W127" i="14"/>
  <c r="V127" i="14"/>
  <c r="U127" i="14"/>
  <c r="T127" i="14"/>
  <c r="S127" i="14"/>
  <c r="R127" i="14"/>
  <c r="Q127" i="14"/>
  <c r="P127" i="14"/>
  <c r="O127" i="14"/>
  <c r="N127" i="14"/>
  <c r="M127" i="14"/>
  <c r="L127" i="14"/>
  <c r="K127" i="14"/>
  <c r="J127" i="14"/>
  <c r="I127" i="14"/>
  <c r="H127" i="14"/>
  <c r="G127" i="14"/>
  <c r="F127" i="14"/>
  <c r="E127" i="14"/>
  <c r="D127" i="14"/>
  <c r="AP168" i="14"/>
  <c r="AO168" i="14"/>
  <c r="AN168" i="14"/>
  <c r="AM168" i="14"/>
  <c r="AL168" i="14"/>
  <c r="AK168" i="14"/>
  <c r="AJ168" i="14"/>
  <c r="AI168" i="14"/>
  <c r="AH168" i="14"/>
  <c r="AG168" i="14"/>
  <c r="AF168" i="14"/>
  <c r="AE168" i="14"/>
  <c r="AD168" i="14"/>
  <c r="AC168" i="14"/>
  <c r="AB168" i="14"/>
  <c r="AA168" i="14"/>
  <c r="Z168" i="14"/>
  <c r="Y168" i="14"/>
  <c r="X168" i="14"/>
  <c r="W168" i="14"/>
  <c r="V168" i="14"/>
  <c r="U168" i="14"/>
  <c r="T168" i="14"/>
  <c r="S168" i="14"/>
  <c r="R168" i="14"/>
  <c r="Q168" i="14"/>
  <c r="P168" i="14"/>
  <c r="O168" i="14"/>
  <c r="N168" i="14"/>
  <c r="M168" i="14"/>
  <c r="L168" i="14"/>
  <c r="K168" i="14"/>
  <c r="J168" i="14"/>
  <c r="I168" i="14"/>
  <c r="H168" i="14"/>
  <c r="G168" i="14"/>
  <c r="F168" i="14"/>
  <c r="E168" i="14"/>
  <c r="D168" i="14"/>
  <c r="AP126" i="14"/>
  <c r="AO126" i="14"/>
  <c r="AN126" i="14"/>
  <c r="AM126" i="14"/>
  <c r="AL126" i="14"/>
  <c r="AK126" i="14"/>
  <c r="AJ126" i="14"/>
  <c r="AI126" i="14"/>
  <c r="AH126" i="14"/>
  <c r="AG126" i="14"/>
  <c r="AF126" i="14"/>
  <c r="AE126" i="14"/>
  <c r="AD126" i="14"/>
  <c r="AC126" i="14"/>
  <c r="AB126" i="14"/>
  <c r="AA126" i="14"/>
  <c r="Z126" i="14"/>
  <c r="Y126" i="14"/>
  <c r="X126" i="14"/>
  <c r="W126" i="14"/>
  <c r="V126" i="14"/>
  <c r="U126" i="14"/>
  <c r="T126" i="14"/>
  <c r="S126" i="14"/>
  <c r="R126" i="14"/>
  <c r="Q126" i="14"/>
  <c r="P126" i="14"/>
  <c r="O126" i="14"/>
  <c r="N126" i="14"/>
  <c r="M126" i="14"/>
  <c r="L126" i="14"/>
  <c r="K126" i="14"/>
  <c r="J126" i="14"/>
  <c r="I126" i="14"/>
  <c r="H126" i="14"/>
  <c r="G126" i="14"/>
  <c r="F126" i="14"/>
  <c r="E126" i="14"/>
  <c r="D126" i="14"/>
  <c r="AP125" i="14"/>
  <c r="AO125" i="14"/>
  <c r="AN125" i="14"/>
  <c r="AM125" i="14"/>
  <c r="AL125" i="14"/>
  <c r="AK125" i="14"/>
  <c r="AJ125" i="14"/>
  <c r="AI125" i="14"/>
  <c r="AH125" i="14"/>
  <c r="AG125" i="14"/>
  <c r="AF125" i="14"/>
  <c r="AE125" i="14"/>
  <c r="AD125" i="14"/>
  <c r="AC125" i="14"/>
  <c r="AB125" i="14"/>
  <c r="AA125" i="14"/>
  <c r="Z125" i="14"/>
  <c r="Y125" i="14"/>
  <c r="X125" i="14"/>
  <c r="W125" i="14"/>
  <c r="V125" i="14"/>
  <c r="U125" i="14"/>
  <c r="T125" i="14"/>
  <c r="S125" i="14"/>
  <c r="R125" i="14"/>
  <c r="Q125" i="14"/>
  <c r="P125" i="14"/>
  <c r="O125" i="14"/>
  <c r="N125" i="14"/>
  <c r="M125" i="14"/>
  <c r="L125" i="14"/>
  <c r="K125" i="14"/>
  <c r="J125" i="14"/>
  <c r="I125" i="14"/>
  <c r="H125" i="14"/>
  <c r="G125" i="14"/>
  <c r="F125" i="14"/>
  <c r="E125" i="14"/>
  <c r="D125" i="14"/>
  <c r="AP123" i="14"/>
  <c r="AO123" i="14"/>
  <c r="AN123" i="14"/>
  <c r="AM123" i="14"/>
  <c r="AL123" i="14"/>
  <c r="AK123" i="14"/>
  <c r="AJ123" i="14"/>
  <c r="AI123" i="14"/>
  <c r="AH123" i="14"/>
  <c r="AG123" i="14"/>
  <c r="AF123" i="14"/>
  <c r="AE123" i="14"/>
  <c r="AD123" i="14"/>
  <c r="AC123" i="14"/>
  <c r="AB123" i="14"/>
  <c r="AA123" i="14"/>
  <c r="Z123" i="14"/>
  <c r="Y123" i="14"/>
  <c r="X123" i="14"/>
  <c r="W123" i="14"/>
  <c r="V123" i="14"/>
  <c r="U123" i="14"/>
  <c r="T123" i="14"/>
  <c r="S123" i="14"/>
  <c r="R123" i="14"/>
  <c r="Q123" i="14"/>
  <c r="P123" i="14"/>
  <c r="O123" i="14"/>
  <c r="N123" i="14"/>
  <c r="M123" i="14"/>
  <c r="L123" i="14"/>
  <c r="K123" i="14"/>
  <c r="J123" i="14"/>
  <c r="I123" i="14"/>
  <c r="H123" i="14"/>
  <c r="G123" i="14"/>
  <c r="F123" i="14"/>
  <c r="E123" i="14"/>
  <c r="D123" i="14"/>
  <c r="AP124" i="14"/>
  <c r="AO124" i="14"/>
  <c r="AN124" i="14"/>
  <c r="AM124" i="14"/>
  <c r="AL124" i="14"/>
  <c r="AK124" i="14"/>
  <c r="AJ124" i="14"/>
  <c r="AI124" i="14"/>
  <c r="AH124" i="14"/>
  <c r="AG124" i="14"/>
  <c r="AF124" i="14"/>
  <c r="AE124" i="14"/>
  <c r="AD124" i="14"/>
  <c r="AC124" i="14"/>
  <c r="AB124" i="14"/>
  <c r="AA124" i="14"/>
  <c r="Z124" i="14"/>
  <c r="Y124" i="14"/>
  <c r="X124" i="14"/>
  <c r="W124" i="14"/>
  <c r="V124" i="14"/>
  <c r="U124" i="14"/>
  <c r="T124" i="14"/>
  <c r="S124" i="14"/>
  <c r="R124" i="14"/>
  <c r="Q124" i="14"/>
  <c r="P124" i="14"/>
  <c r="O124" i="14"/>
  <c r="N124" i="14"/>
  <c r="M124" i="14"/>
  <c r="L124" i="14"/>
  <c r="K124" i="14"/>
  <c r="J124" i="14"/>
  <c r="I124" i="14"/>
  <c r="H124" i="14"/>
  <c r="G124" i="14"/>
  <c r="F124" i="14"/>
  <c r="E124" i="14"/>
  <c r="D124" i="14"/>
  <c r="AP122" i="14"/>
  <c r="AO122" i="14"/>
  <c r="AN122" i="14"/>
  <c r="AM122" i="14"/>
  <c r="AL122" i="14"/>
  <c r="AK122" i="14"/>
  <c r="AJ122" i="14"/>
  <c r="AI122" i="14"/>
  <c r="AH122" i="14"/>
  <c r="AG122" i="14"/>
  <c r="AF122" i="14"/>
  <c r="AE122" i="14"/>
  <c r="AD122" i="14"/>
  <c r="AC122" i="14"/>
  <c r="AB122" i="14"/>
  <c r="AA122" i="14"/>
  <c r="Z122" i="14"/>
  <c r="Y122" i="14"/>
  <c r="X122" i="14"/>
  <c r="W122" i="14"/>
  <c r="V122" i="14"/>
  <c r="U122" i="14"/>
  <c r="T122" i="14"/>
  <c r="S122" i="14"/>
  <c r="R122" i="14"/>
  <c r="Q122" i="14"/>
  <c r="P122" i="14"/>
  <c r="O122" i="14"/>
  <c r="N122" i="14"/>
  <c r="M122" i="14"/>
  <c r="L122" i="14"/>
  <c r="K122" i="14"/>
  <c r="J122" i="14"/>
  <c r="I122" i="14"/>
  <c r="H122" i="14"/>
  <c r="G122" i="14"/>
  <c r="F122" i="14"/>
  <c r="E122" i="14"/>
  <c r="D122" i="14"/>
  <c r="AP121" i="14"/>
  <c r="AO121" i="14"/>
  <c r="AN121" i="14"/>
  <c r="AM121" i="14"/>
  <c r="AL121" i="14"/>
  <c r="AK121" i="14"/>
  <c r="AJ121" i="14"/>
  <c r="AI121" i="14"/>
  <c r="AH121" i="14"/>
  <c r="AG121" i="14"/>
  <c r="AF121" i="14"/>
  <c r="AE121" i="14"/>
  <c r="AD121" i="14"/>
  <c r="AC121" i="14"/>
  <c r="AB121" i="14"/>
  <c r="AA121" i="14"/>
  <c r="Z121" i="14"/>
  <c r="Y121" i="14"/>
  <c r="X121" i="14"/>
  <c r="W121" i="14"/>
  <c r="V121" i="14"/>
  <c r="U121" i="14"/>
  <c r="T121" i="14"/>
  <c r="S121" i="14"/>
  <c r="R121" i="14"/>
  <c r="Q121" i="14"/>
  <c r="P121" i="14"/>
  <c r="O121" i="14"/>
  <c r="N121" i="14"/>
  <c r="M121" i="14"/>
  <c r="L121" i="14"/>
  <c r="K121" i="14"/>
  <c r="J121" i="14"/>
  <c r="I121" i="14"/>
  <c r="H121" i="14"/>
  <c r="G121" i="14"/>
  <c r="F121" i="14"/>
  <c r="E121" i="14"/>
  <c r="D121" i="14"/>
  <c r="AP120" i="14"/>
  <c r="AO120" i="14"/>
  <c r="AN120" i="14"/>
  <c r="AM120" i="14"/>
  <c r="AL120" i="14"/>
  <c r="AK120" i="14"/>
  <c r="AJ120" i="14"/>
  <c r="AI120" i="14"/>
  <c r="AH120" i="14"/>
  <c r="AG120" i="14"/>
  <c r="AF120" i="14"/>
  <c r="AE120" i="14"/>
  <c r="AD120" i="14"/>
  <c r="AC120" i="14"/>
  <c r="AB120" i="14"/>
  <c r="AA120" i="14"/>
  <c r="Z120" i="14"/>
  <c r="Y120" i="14"/>
  <c r="X120" i="14"/>
  <c r="W120" i="14"/>
  <c r="V120" i="14"/>
  <c r="U120" i="14"/>
  <c r="T120" i="14"/>
  <c r="S120" i="14"/>
  <c r="R120" i="14"/>
  <c r="Q120" i="14"/>
  <c r="P120" i="14"/>
  <c r="O120" i="14"/>
  <c r="N120" i="14"/>
  <c r="M120" i="14"/>
  <c r="L120" i="14"/>
  <c r="K120" i="14"/>
  <c r="J120" i="14"/>
  <c r="I120" i="14"/>
  <c r="H120" i="14"/>
  <c r="G120" i="14"/>
  <c r="F120" i="14"/>
  <c r="E120" i="14"/>
  <c r="D120" i="14"/>
  <c r="AP119" i="14"/>
  <c r="AO119" i="14"/>
  <c r="AN119" i="14"/>
  <c r="AM119" i="14"/>
  <c r="AL119" i="14"/>
  <c r="AK119" i="14"/>
  <c r="AJ119" i="14"/>
  <c r="AI119" i="14"/>
  <c r="AH119" i="14"/>
  <c r="AG119" i="14"/>
  <c r="AF119" i="14"/>
  <c r="AE119" i="14"/>
  <c r="AD119" i="14"/>
  <c r="AC119" i="14"/>
  <c r="AB119" i="14"/>
  <c r="AA119" i="14"/>
  <c r="Z119" i="14"/>
  <c r="Y119" i="14"/>
  <c r="X119" i="14"/>
  <c r="W119" i="14"/>
  <c r="V119" i="14"/>
  <c r="U119" i="14"/>
  <c r="T119" i="14"/>
  <c r="S119" i="14"/>
  <c r="R119" i="14"/>
  <c r="Q119" i="14"/>
  <c r="P119" i="14"/>
  <c r="O119" i="14"/>
  <c r="N119" i="14"/>
  <c r="M119" i="14"/>
  <c r="L119" i="14"/>
  <c r="K119" i="14"/>
  <c r="J119" i="14"/>
  <c r="I119" i="14"/>
  <c r="H119" i="14"/>
  <c r="G119" i="14"/>
  <c r="F119" i="14"/>
  <c r="E119" i="14"/>
  <c r="D119" i="14"/>
  <c r="AP118" i="14"/>
  <c r="AO118" i="14"/>
  <c r="AN118" i="14"/>
  <c r="AM118" i="14"/>
  <c r="AL118" i="14"/>
  <c r="AK118" i="14"/>
  <c r="AJ118" i="14"/>
  <c r="AI118" i="14"/>
  <c r="AH118" i="14"/>
  <c r="AG118" i="14"/>
  <c r="AF118" i="14"/>
  <c r="AE118" i="14"/>
  <c r="AD118" i="14"/>
  <c r="AC118" i="14"/>
  <c r="AB118" i="14"/>
  <c r="AA118" i="14"/>
  <c r="Z118" i="14"/>
  <c r="Y118" i="14"/>
  <c r="X118" i="14"/>
  <c r="W118" i="14"/>
  <c r="V118" i="14"/>
  <c r="W70" i="15" s="1"/>
  <c r="U118" i="14"/>
  <c r="T118" i="14"/>
  <c r="S118" i="14"/>
  <c r="R118" i="14"/>
  <c r="Q118" i="14"/>
  <c r="P118" i="14"/>
  <c r="O118" i="14"/>
  <c r="N118" i="14"/>
  <c r="M118" i="14"/>
  <c r="L118" i="14"/>
  <c r="K118" i="14"/>
  <c r="J118" i="14"/>
  <c r="I118" i="14"/>
  <c r="H118" i="14"/>
  <c r="G118" i="14"/>
  <c r="F118" i="14"/>
  <c r="E118" i="14"/>
  <c r="D118" i="14"/>
  <c r="AP167" i="14"/>
  <c r="AO167" i="14"/>
  <c r="AN167" i="14"/>
  <c r="AM167" i="14"/>
  <c r="AL167" i="14"/>
  <c r="AK167" i="14"/>
  <c r="AJ167" i="14"/>
  <c r="AI167" i="14"/>
  <c r="AH167" i="14"/>
  <c r="AG167" i="14"/>
  <c r="AF167" i="14"/>
  <c r="AE167" i="14"/>
  <c r="AD167" i="14"/>
  <c r="AC167" i="14"/>
  <c r="AB167" i="14"/>
  <c r="AA167" i="14"/>
  <c r="Z167" i="14"/>
  <c r="Y167" i="14"/>
  <c r="X167" i="14"/>
  <c r="W167" i="14"/>
  <c r="V167" i="14"/>
  <c r="U167" i="14"/>
  <c r="T167" i="14"/>
  <c r="S167" i="14"/>
  <c r="R167" i="14"/>
  <c r="Q167" i="14"/>
  <c r="P167" i="14"/>
  <c r="O167" i="14"/>
  <c r="N167" i="14"/>
  <c r="M167" i="14"/>
  <c r="L167" i="14"/>
  <c r="K167" i="14"/>
  <c r="J167" i="14"/>
  <c r="I167" i="14"/>
  <c r="H167" i="14"/>
  <c r="G167" i="14"/>
  <c r="F167" i="14"/>
  <c r="E167" i="14"/>
  <c r="D167" i="14"/>
  <c r="AP117" i="14"/>
  <c r="AO117" i="14"/>
  <c r="AN117" i="14"/>
  <c r="AM117" i="14"/>
  <c r="AL117" i="14"/>
  <c r="AK117" i="14"/>
  <c r="AJ117" i="14"/>
  <c r="AI117" i="14"/>
  <c r="AH117" i="14"/>
  <c r="AG117" i="14"/>
  <c r="AF117" i="14"/>
  <c r="AE117" i="14"/>
  <c r="AD117" i="14"/>
  <c r="AC117" i="14"/>
  <c r="AB117" i="14"/>
  <c r="AA117" i="14"/>
  <c r="Z117" i="14"/>
  <c r="Y117" i="14"/>
  <c r="X117" i="14"/>
  <c r="W117" i="14"/>
  <c r="V117" i="14"/>
  <c r="U117" i="14"/>
  <c r="T117" i="14"/>
  <c r="S117" i="14"/>
  <c r="R117" i="14"/>
  <c r="Q117" i="14"/>
  <c r="P117" i="14"/>
  <c r="O117" i="14"/>
  <c r="N117" i="14"/>
  <c r="M117" i="14"/>
  <c r="L117" i="14"/>
  <c r="K117" i="14"/>
  <c r="J117" i="14"/>
  <c r="I117" i="14"/>
  <c r="H117" i="14"/>
  <c r="G117" i="14"/>
  <c r="F117" i="14"/>
  <c r="E117" i="14"/>
  <c r="D117" i="14"/>
  <c r="AP110" i="14"/>
  <c r="AO110" i="14"/>
  <c r="AN110" i="14"/>
  <c r="AM110" i="14"/>
  <c r="AL110" i="14"/>
  <c r="AK110" i="14"/>
  <c r="AJ110" i="14"/>
  <c r="AI110" i="14"/>
  <c r="AH110" i="14"/>
  <c r="AG110" i="14"/>
  <c r="AF110" i="14"/>
  <c r="AE110" i="14"/>
  <c r="AD110" i="14"/>
  <c r="AC110" i="14"/>
  <c r="AB110" i="14"/>
  <c r="AA110" i="14"/>
  <c r="Z110" i="14"/>
  <c r="Y110" i="14"/>
  <c r="X110" i="14"/>
  <c r="W110" i="14"/>
  <c r="V110" i="14"/>
  <c r="U110" i="14"/>
  <c r="T110" i="14"/>
  <c r="S110" i="14"/>
  <c r="R110" i="14"/>
  <c r="Q110" i="14"/>
  <c r="P110" i="14"/>
  <c r="O110" i="14"/>
  <c r="N110" i="14"/>
  <c r="M110" i="14"/>
  <c r="L110" i="14"/>
  <c r="K110" i="14"/>
  <c r="J110" i="14"/>
  <c r="I110" i="14"/>
  <c r="H110" i="14"/>
  <c r="G110" i="14"/>
  <c r="F110" i="14"/>
  <c r="E110" i="14"/>
  <c r="D110" i="14"/>
  <c r="AP109" i="14"/>
  <c r="AO109" i="14"/>
  <c r="AN109" i="14"/>
  <c r="AM109" i="14"/>
  <c r="AL109" i="14"/>
  <c r="AK109" i="14"/>
  <c r="AJ109" i="14"/>
  <c r="AI109" i="14"/>
  <c r="AH109" i="14"/>
  <c r="AG109" i="14"/>
  <c r="AF109" i="14"/>
  <c r="AE109" i="14"/>
  <c r="AD109" i="14"/>
  <c r="AC109" i="14"/>
  <c r="AB109" i="14"/>
  <c r="AA109" i="14"/>
  <c r="Z109" i="14"/>
  <c r="Y109" i="14"/>
  <c r="X109" i="14"/>
  <c r="W109" i="14"/>
  <c r="V109" i="14"/>
  <c r="U109" i="14"/>
  <c r="T109" i="14"/>
  <c r="S109" i="14"/>
  <c r="R109" i="14"/>
  <c r="Q109" i="14"/>
  <c r="P109" i="14"/>
  <c r="O109" i="14"/>
  <c r="N109" i="14"/>
  <c r="M109" i="14"/>
  <c r="L109" i="14"/>
  <c r="K109" i="14"/>
  <c r="J109" i="14"/>
  <c r="I109" i="14"/>
  <c r="H109" i="14"/>
  <c r="G109" i="14"/>
  <c r="F109" i="14"/>
  <c r="E109" i="14"/>
  <c r="D109" i="14"/>
  <c r="AP108" i="14"/>
  <c r="AO108" i="14"/>
  <c r="AN108" i="14"/>
  <c r="AM108" i="14"/>
  <c r="AL108" i="14"/>
  <c r="AK108" i="14"/>
  <c r="AJ108" i="14"/>
  <c r="AI108" i="14"/>
  <c r="AH108" i="14"/>
  <c r="AG108" i="14"/>
  <c r="AF108" i="14"/>
  <c r="AE108" i="14"/>
  <c r="AD108" i="14"/>
  <c r="AC108" i="14"/>
  <c r="AB108" i="14"/>
  <c r="AA108" i="14"/>
  <c r="Z108" i="14"/>
  <c r="Y108" i="14"/>
  <c r="X108" i="14"/>
  <c r="W108" i="14"/>
  <c r="V108" i="14"/>
  <c r="U108" i="14"/>
  <c r="T108" i="14"/>
  <c r="S108" i="14"/>
  <c r="R108" i="14"/>
  <c r="Q108" i="14"/>
  <c r="P108" i="14"/>
  <c r="O108" i="14"/>
  <c r="N108" i="14"/>
  <c r="M108" i="14"/>
  <c r="L108" i="14"/>
  <c r="K108" i="14"/>
  <c r="J108" i="14"/>
  <c r="I108" i="14"/>
  <c r="H108" i="14"/>
  <c r="G108" i="14"/>
  <c r="F108" i="14"/>
  <c r="E108" i="14"/>
  <c r="D108" i="14"/>
  <c r="AP107" i="14"/>
  <c r="AO107" i="14"/>
  <c r="AN107" i="14"/>
  <c r="AM107" i="14"/>
  <c r="AL107" i="14"/>
  <c r="AK107" i="14"/>
  <c r="AJ107" i="14"/>
  <c r="AI107" i="14"/>
  <c r="AH107" i="14"/>
  <c r="AG107" i="14"/>
  <c r="AF107" i="14"/>
  <c r="AE107" i="14"/>
  <c r="AD107" i="14"/>
  <c r="AC107" i="14"/>
  <c r="AB107" i="14"/>
  <c r="AA107" i="14"/>
  <c r="Z107" i="14"/>
  <c r="Y107" i="14"/>
  <c r="X107" i="14"/>
  <c r="W107" i="14"/>
  <c r="V107" i="14"/>
  <c r="U107" i="14"/>
  <c r="T107" i="14"/>
  <c r="S107" i="14"/>
  <c r="R107" i="14"/>
  <c r="Q107" i="14"/>
  <c r="P107" i="14"/>
  <c r="O107" i="14"/>
  <c r="N107" i="14"/>
  <c r="M107" i="14"/>
  <c r="L107" i="14"/>
  <c r="K107" i="14"/>
  <c r="J107" i="14"/>
  <c r="I107" i="14"/>
  <c r="H107" i="14"/>
  <c r="G107" i="14"/>
  <c r="F107" i="14"/>
  <c r="E107" i="14"/>
  <c r="D107" i="14"/>
  <c r="AP106" i="14"/>
  <c r="AO106" i="14"/>
  <c r="AN106" i="14"/>
  <c r="AM106" i="14"/>
  <c r="AL106" i="14"/>
  <c r="AK106" i="14"/>
  <c r="AJ106" i="14"/>
  <c r="AI106" i="14"/>
  <c r="AH106" i="14"/>
  <c r="AG106" i="14"/>
  <c r="AF106" i="14"/>
  <c r="AE106" i="14"/>
  <c r="AD106" i="14"/>
  <c r="AC106" i="14"/>
  <c r="AB106" i="14"/>
  <c r="AA106" i="14"/>
  <c r="Z106" i="14"/>
  <c r="Y106" i="14"/>
  <c r="X106" i="14"/>
  <c r="W106" i="14"/>
  <c r="V106" i="14"/>
  <c r="U106" i="14"/>
  <c r="T106" i="14"/>
  <c r="S106" i="14"/>
  <c r="R106" i="14"/>
  <c r="Q106" i="14"/>
  <c r="P106" i="14"/>
  <c r="O106" i="14"/>
  <c r="N106" i="14"/>
  <c r="M106" i="14"/>
  <c r="L106" i="14"/>
  <c r="K106" i="14"/>
  <c r="J106" i="14"/>
  <c r="I106" i="14"/>
  <c r="H106" i="14"/>
  <c r="G106" i="14"/>
  <c r="F106" i="14"/>
  <c r="E106" i="14"/>
  <c r="D106" i="14"/>
  <c r="AP105" i="14"/>
  <c r="AO105" i="14"/>
  <c r="AN105" i="14"/>
  <c r="AM105" i="14"/>
  <c r="AL105" i="14"/>
  <c r="AK105" i="14"/>
  <c r="AJ105" i="14"/>
  <c r="AI105" i="14"/>
  <c r="AH105" i="14"/>
  <c r="AG105" i="14"/>
  <c r="AF105" i="14"/>
  <c r="AE105" i="14"/>
  <c r="AD105" i="14"/>
  <c r="AC105" i="14"/>
  <c r="AB105" i="14"/>
  <c r="AA105" i="14"/>
  <c r="Z105" i="14"/>
  <c r="Y105" i="14"/>
  <c r="X105" i="14"/>
  <c r="W105" i="14"/>
  <c r="V105" i="14"/>
  <c r="U105" i="14"/>
  <c r="T105" i="14"/>
  <c r="S105" i="14"/>
  <c r="R105" i="14"/>
  <c r="Q105" i="14"/>
  <c r="P105" i="14"/>
  <c r="O105" i="14"/>
  <c r="N105" i="14"/>
  <c r="M105" i="14"/>
  <c r="L105" i="14"/>
  <c r="K105" i="14"/>
  <c r="J105" i="14"/>
  <c r="I105" i="14"/>
  <c r="H105" i="14"/>
  <c r="G105" i="14"/>
  <c r="F105" i="14"/>
  <c r="E105" i="14"/>
  <c r="D105" i="14"/>
  <c r="AP104" i="14"/>
  <c r="AO104" i="14"/>
  <c r="AN104" i="14"/>
  <c r="AM104" i="14"/>
  <c r="AL104" i="14"/>
  <c r="AK104" i="14"/>
  <c r="AJ104" i="14"/>
  <c r="AI104" i="14"/>
  <c r="AH104" i="14"/>
  <c r="AG104" i="14"/>
  <c r="AF104" i="14"/>
  <c r="AE104" i="14"/>
  <c r="AD104" i="14"/>
  <c r="AC104" i="14"/>
  <c r="AB104" i="14"/>
  <c r="AA104" i="14"/>
  <c r="Z104" i="14"/>
  <c r="Y104" i="14"/>
  <c r="X104" i="14"/>
  <c r="W104" i="14"/>
  <c r="V104" i="14"/>
  <c r="U104" i="14"/>
  <c r="T104" i="14"/>
  <c r="S104" i="14"/>
  <c r="R104" i="14"/>
  <c r="Q104" i="14"/>
  <c r="P104" i="14"/>
  <c r="O104" i="14"/>
  <c r="N104" i="14"/>
  <c r="M104" i="14"/>
  <c r="L104" i="14"/>
  <c r="K104" i="14"/>
  <c r="J104" i="14"/>
  <c r="I104" i="14"/>
  <c r="H104" i="14"/>
  <c r="G104" i="14"/>
  <c r="F104" i="14"/>
  <c r="E104" i="14"/>
  <c r="D104" i="14"/>
  <c r="AP103" i="14"/>
  <c r="AO103" i="14"/>
  <c r="AN103" i="14"/>
  <c r="AM103" i="14"/>
  <c r="AL103" i="14"/>
  <c r="AK103" i="14"/>
  <c r="AJ103" i="14"/>
  <c r="AI103" i="14"/>
  <c r="AH103" i="14"/>
  <c r="AG103" i="14"/>
  <c r="AF103" i="14"/>
  <c r="AE103" i="14"/>
  <c r="AD103" i="14"/>
  <c r="AC103" i="14"/>
  <c r="AB103" i="14"/>
  <c r="AA103" i="14"/>
  <c r="Z103" i="14"/>
  <c r="Y103" i="14"/>
  <c r="X103" i="14"/>
  <c r="W103" i="14"/>
  <c r="V103" i="14"/>
  <c r="U103" i="14"/>
  <c r="T103" i="14"/>
  <c r="S103" i="14"/>
  <c r="R103" i="14"/>
  <c r="Q103" i="14"/>
  <c r="P103" i="14"/>
  <c r="O103" i="14"/>
  <c r="N103" i="14"/>
  <c r="M103" i="14"/>
  <c r="L103" i="14"/>
  <c r="K103" i="14"/>
  <c r="J103" i="14"/>
  <c r="I103" i="14"/>
  <c r="H103" i="14"/>
  <c r="G103" i="14"/>
  <c r="F103" i="14"/>
  <c r="E103" i="14"/>
  <c r="D103" i="14"/>
  <c r="AP102" i="14"/>
  <c r="AO102" i="14"/>
  <c r="AN102" i="14"/>
  <c r="AM102" i="14"/>
  <c r="AL102" i="14"/>
  <c r="AK102" i="14"/>
  <c r="AJ102" i="14"/>
  <c r="AI102" i="14"/>
  <c r="AH102" i="14"/>
  <c r="AG102" i="14"/>
  <c r="AF102" i="14"/>
  <c r="AE102" i="14"/>
  <c r="AD102" i="14"/>
  <c r="AC102" i="14"/>
  <c r="AB102" i="14"/>
  <c r="AA102" i="14"/>
  <c r="Z102" i="14"/>
  <c r="Y102" i="14"/>
  <c r="X102" i="14"/>
  <c r="W102" i="14"/>
  <c r="V102" i="14"/>
  <c r="U102" i="14"/>
  <c r="T102" i="14"/>
  <c r="S102" i="14"/>
  <c r="R102" i="14"/>
  <c r="Q102" i="14"/>
  <c r="P102" i="14"/>
  <c r="O102" i="14"/>
  <c r="N102" i="14"/>
  <c r="M102" i="14"/>
  <c r="L102" i="14"/>
  <c r="K102" i="14"/>
  <c r="J102" i="14"/>
  <c r="I102" i="14"/>
  <c r="H102" i="14"/>
  <c r="G102" i="14"/>
  <c r="F102" i="14"/>
  <c r="E102" i="14"/>
  <c r="D102" i="14"/>
  <c r="AP101" i="14"/>
  <c r="AO101" i="14"/>
  <c r="AN101" i="14"/>
  <c r="AM101" i="14"/>
  <c r="AL101" i="14"/>
  <c r="AK101" i="14"/>
  <c r="AJ101" i="14"/>
  <c r="AI101" i="14"/>
  <c r="AH101" i="14"/>
  <c r="AG101" i="14"/>
  <c r="AF101" i="14"/>
  <c r="AE101" i="14"/>
  <c r="AD101" i="14"/>
  <c r="AC101" i="14"/>
  <c r="AB101" i="14"/>
  <c r="AA101" i="14"/>
  <c r="Z101" i="14"/>
  <c r="Y101" i="14"/>
  <c r="X101" i="14"/>
  <c r="W101" i="14"/>
  <c r="V101" i="14"/>
  <c r="U101" i="14"/>
  <c r="T101" i="14"/>
  <c r="S101" i="14"/>
  <c r="R101" i="14"/>
  <c r="Q101" i="14"/>
  <c r="P101" i="14"/>
  <c r="O101" i="14"/>
  <c r="N101" i="14"/>
  <c r="M101" i="14"/>
  <c r="L101" i="14"/>
  <c r="K101" i="14"/>
  <c r="J101" i="14"/>
  <c r="I101" i="14"/>
  <c r="H101" i="14"/>
  <c r="G101" i="14"/>
  <c r="F101" i="14"/>
  <c r="E101" i="14"/>
  <c r="D101" i="14"/>
  <c r="AP100" i="14"/>
  <c r="AO100" i="14"/>
  <c r="AN100" i="14"/>
  <c r="AM100" i="14"/>
  <c r="AL100" i="14"/>
  <c r="AK100" i="14"/>
  <c r="AJ100" i="14"/>
  <c r="AI100" i="14"/>
  <c r="AH100" i="14"/>
  <c r="AG100" i="14"/>
  <c r="AF100" i="14"/>
  <c r="AE100" i="14"/>
  <c r="AD100" i="14"/>
  <c r="AC100" i="14"/>
  <c r="AB100" i="14"/>
  <c r="AA100" i="14"/>
  <c r="Z100" i="14"/>
  <c r="Y100" i="14"/>
  <c r="X100" i="14"/>
  <c r="W100" i="14"/>
  <c r="V100" i="14"/>
  <c r="U100" i="14"/>
  <c r="T100" i="14"/>
  <c r="S100" i="14"/>
  <c r="R100" i="14"/>
  <c r="Q100" i="14"/>
  <c r="P100" i="14"/>
  <c r="O100" i="14"/>
  <c r="N100" i="14"/>
  <c r="M100" i="14"/>
  <c r="L100" i="14"/>
  <c r="K100" i="14"/>
  <c r="J100" i="14"/>
  <c r="I100" i="14"/>
  <c r="H100" i="14"/>
  <c r="G100" i="14"/>
  <c r="F100" i="14"/>
  <c r="E100" i="14"/>
  <c r="D100" i="14"/>
  <c r="AP99" i="14"/>
  <c r="AO99" i="14"/>
  <c r="AN99" i="14"/>
  <c r="AM99" i="14"/>
  <c r="AL99" i="14"/>
  <c r="AK99" i="14"/>
  <c r="AJ99" i="14"/>
  <c r="AI99" i="14"/>
  <c r="AH99" i="14"/>
  <c r="AG99" i="14"/>
  <c r="AF99" i="14"/>
  <c r="AE99" i="14"/>
  <c r="AD99" i="14"/>
  <c r="AC99" i="14"/>
  <c r="AB99" i="14"/>
  <c r="AA99" i="14"/>
  <c r="Z99" i="14"/>
  <c r="Y99" i="14"/>
  <c r="X99" i="14"/>
  <c r="W99" i="14"/>
  <c r="V99" i="14"/>
  <c r="U99" i="14"/>
  <c r="T99" i="14"/>
  <c r="S99" i="14"/>
  <c r="R99" i="14"/>
  <c r="Q99" i="14"/>
  <c r="P99" i="14"/>
  <c r="O99" i="14"/>
  <c r="N99" i="14"/>
  <c r="M99" i="14"/>
  <c r="L99" i="14"/>
  <c r="K99" i="14"/>
  <c r="J99" i="14"/>
  <c r="I99" i="14"/>
  <c r="H99" i="14"/>
  <c r="G99" i="14"/>
  <c r="F99" i="14"/>
  <c r="E99" i="14"/>
  <c r="D99" i="14"/>
  <c r="AP98" i="14"/>
  <c r="AO98" i="14"/>
  <c r="AN98" i="14"/>
  <c r="AM98" i="14"/>
  <c r="AL98" i="14"/>
  <c r="AK98" i="14"/>
  <c r="AJ98" i="14"/>
  <c r="AI98" i="14"/>
  <c r="AH98" i="14"/>
  <c r="AG98" i="14"/>
  <c r="AF98" i="14"/>
  <c r="AE98" i="14"/>
  <c r="AD98" i="14"/>
  <c r="AC98" i="14"/>
  <c r="AB98" i="14"/>
  <c r="AA98" i="14"/>
  <c r="Z98" i="14"/>
  <c r="Y98" i="14"/>
  <c r="X98" i="14"/>
  <c r="W98" i="14"/>
  <c r="V98" i="14"/>
  <c r="U98" i="14"/>
  <c r="T98" i="14"/>
  <c r="S98" i="14"/>
  <c r="R98" i="14"/>
  <c r="Q98" i="14"/>
  <c r="P98" i="14"/>
  <c r="O98" i="14"/>
  <c r="N98" i="14"/>
  <c r="M98" i="14"/>
  <c r="L98" i="14"/>
  <c r="K98" i="14"/>
  <c r="J98" i="14"/>
  <c r="I98" i="14"/>
  <c r="H98" i="14"/>
  <c r="G98" i="14"/>
  <c r="F98" i="14"/>
  <c r="E98" i="14"/>
  <c r="D98" i="14"/>
  <c r="AP97" i="14"/>
  <c r="AO97" i="14"/>
  <c r="AN97" i="14"/>
  <c r="AM97" i="14"/>
  <c r="AL97" i="14"/>
  <c r="AK97" i="14"/>
  <c r="AJ97" i="14"/>
  <c r="AI97" i="14"/>
  <c r="AH97" i="14"/>
  <c r="AG97" i="14"/>
  <c r="AF97" i="14"/>
  <c r="AE97" i="14"/>
  <c r="AD97" i="14"/>
  <c r="AC97" i="14"/>
  <c r="AB97" i="14"/>
  <c r="AA97" i="14"/>
  <c r="Z97" i="14"/>
  <c r="Y97" i="14"/>
  <c r="X97" i="14"/>
  <c r="W97" i="14"/>
  <c r="V97" i="14"/>
  <c r="U97" i="14"/>
  <c r="T97" i="14"/>
  <c r="S97" i="14"/>
  <c r="R97" i="14"/>
  <c r="Q97" i="14"/>
  <c r="P97" i="14"/>
  <c r="O97" i="14"/>
  <c r="N97" i="14"/>
  <c r="M97" i="14"/>
  <c r="L97" i="14"/>
  <c r="K97" i="14"/>
  <c r="J97" i="14"/>
  <c r="I97" i="14"/>
  <c r="H97" i="14"/>
  <c r="G97" i="14"/>
  <c r="F97" i="14"/>
  <c r="E97" i="14"/>
  <c r="D97" i="14"/>
  <c r="AP96" i="14"/>
  <c r="AO96" i="14"/>
  <c r="AN96" i="14"/>
  <c r="AM96" i="14"/>
  <c r="AL96" i="14"/>
  <c r="AK96" i="14"/>
  <c r="AJ96" i="14"/>
  <c r="AI96" i="14"/>
  <c r="AH96" i="14"/>
  <c r="AG96" i="14"/>
  <c r="AF96" i="14"/>
  <c r="AE96" i="14"/>
  <c r="AD96" i="14"/>
  <c r="AC96" i="14"/>
  <c r="AB96" i="14"/>
  <c r="AA96" i="14"/>
  <c r="Z96" i="14"/>
  <c r="Y96" i="14"/>
  <c r="X96" i="14"/>
  <c r="W96" i="14"/>
  <c r="V96" i="14"/>
  <c r="U96" i="14"/>
  <c r="T96" i="14"/>
  <c r="S96" i="14"/>
  <c r="R96" i="14"/>
  <c r="Q96" i="14"/>
  <c r="P96" i="14"/>
  <c r="O96" i="14"/>
  <c r="N96" i="14"/>
  <c r="M96" i="14"/>
  <c r="L96" i="14"/>
  <c r="K96" i="14"/>
  <c r="J96" i="14"/>
  <c r="I96" i="14"/>
  <c r="H96" i="14"/>
  <c r="G96" i="14"/>
  <c r="F96" i="14"/>
  <c r="E96" i="14"/>
  <c r="D96" i="14"/>
  <c r="AP95" i="14"/>
  <c r="AO95" i="14"/>
  <c r="AN95" i="14"/>
  <c r="AM95" i="14"/>
  <c r="AL95" i="14"/>
  <c r="AK95" i="14"/>
  <c r="AJ95" i="14"/>
  <c r="AI95" i="14"/>
  <c r="AH95" i="14"/>
  <c r="AG95" i="14"/>
  <c r="AF95" i="14"/>
  <c r="AE95" i="14"/>
  <c r="AD95" i="14"/>
  <c r="AC95" i="14"/>
  <c r="AB95" i="14"/>
  <c r="AA95" i="14"/>
  <c r="Z95" i="14"/>
  <c r="Y95" i="14"/>
  <c r="X95" i="14"/>
  <c r="W95" i="14"/>
  <c r="V95" i="14"/>
  <c r="U95" i="14"/>
  <c r="T95" i="14"/>
  <c r="S95" i="14"/>
  <c r="R95" i="14"/>
  <c r="Q95" i="14"/>
  <c r="P95" i="14"/>
  <c r="O95" i="14"/>
  <c r="N95" i="14"/>
  <c r="M95" i="14"/>
  <c r="L95" i="14"/>
  <c r="K95" i="14"/>
  <c r="J95" i="14"/>
  <c r="I95" i="14"/>
  <c r="H95" i="14"/>
  <c r="G95" i="14"/>
  <c r="F95" i="14"/>
  <c r="E95" i="14"/>
  <c r="D95" i="14"/>
  <c r="AP94" i="14"/>
  <c r="AO94" i="14"/>
  <c r="AN94" i="14"/>
  <c r="AM94" i="14"/>
  <c r="AL94" i="14"/>
  <c r="AK94" i="14"/>
  <c r="AJ94" i="14"/>
  <c r="AI94" i="14"/>
  <c r="AH94" i="14"/>
  <c r="AG94" i="14"/>
  <c r="AF94" i="14"/>
  <c r="AE94" i="14"/>
  <c r="AD94" i="14"/>
  <c r="AC94" i="14"/>
  <c r="AB94" i="14"/>
  <c r="AA94" i="14"/>
  <c r="Z94" i="14"/>
  <c r="Y94" i="14"/>
  <c r="X94" i="14"/>
  <c r="W94" i="14"/>
  <c r="V94" i="14"/>
  <c r="U94" i="14"/>
  <c r="T94" i="14"/>
  <c r="S94" i="14"/>
  <c r="R94" i="14"/>
  <c r="Q94" i="14"/>
  <c r="P94" i="14"/>
  <c r="O94" i="14"/>
  <c r="N94" i="14"/>
  <c r="M94" i="14"/>
  <c r="L94" i="14"/>
  <c r="K94" i="14"/>
  <c r="J94" i="14"/>
  <c r="I94" i="14"/>
  <c r="H94" i="14"/>
  <c r="G94" i="14"/>
  <c r="F94" i="14"/>
  <c r="E94" i="14"/>
  <c r="D94" i="14"/>
  <c r="AP93" i="14"/>
  <c r="AO93" i="14"/>
  <c r="AN93" i="14"/>
  <c r="AM93" i="14"/>
  <c r="AL93" i="14"/>
  <c r="AK93" i="14"/>
  <c r="AJ93" i="14"/>
  <c r="AI93" i="14"/>
  <c r="AH93" i="14"/>
  <c r="AG93" i="14"/>
  <c r="AF93" i="14"/>
  <c r="AE93" i="14"/>
  <c r="AD93" i="14"/>
  <c r="AC93" i="14"/>
  <c r="AB93" i="14"/>
  <c r="AA93" i="14"/>
  <c r="Z93" i="14"/>
  <c r="Y93" i="14"/>
  <c r="X93" i="14"/>
  <c r="W93" i="14"/>
  <c r="V93" i="14"/>
  <c r="U93" i="14"/>
  <c r="T93" i="14"/>
  <c r="S93" i="14"/>
  <c r="R93" i="14"/>
  <c r="Q93" i="14"/>
  <c r="P93" i="14"/>
  <c r="O93" i="14"/>
  <c r="N93" i="14"/>
  <c r="M93" i="14"/>
  <c r="L93" i="14"/>
  <c r="K93" i="14"/>
  <c r="J93" i="14"/>
  <c r="I93" i="14"/>
  <c r="H93" i="14"/>
  <c r="G93" i="14"/>
  <c r="F93" i="14"/>
  <c r="E93" i="14"/>
  <c r="D93" i="14"/>
  <c r="AP92" i="14"/>
  <c r="AO92" i="14"/>
  <c r="AN92" i="14"/>
  <c r="AM92" i="14"/>
  <c r="AL92" i="14"/>
  <c r="AK92" i="14"/>
  <c r="AJ92" i="14"/>
  <c r="AI92" i="14"/>
  <c r="AH92" i="14"/>
  <c r="AG92" i="14"/>
  <c r="AF92" i="14"/>
  <c r="AE92" i="14"/>
  <c r="AD92" i="14"/>
  <c r="AC92" i="14"/>
  <c r="AB92" i="14"/>
  <c r="AA92" i="14"/>
  <c r="Z92" i="14"/>
  <c r="Y92" i="14"/>
  <c r="X92" i="14"/>
  <c r="W92" i="14"/>
  <c r="V92" i="14"/>
  <c r="U92" i="14"/>
  <c r="T92" i="14"/>
  <c r="S92" i="14"/>
  <c r="R92" i="14"/>
  <c r="Q92" i="14"/>
  <c r="P92" i="14"/>
  <c r="O92" i="14"/>
  <c r="N92" i="14"/>
  <c r="M92" i="14"/>
  <c r="L92" i="14"/>
  <c r="K92" i="14"/>
  <c r="J92" i="14"/>
  <c r="I92" i="14"/>
  <c r="H92" i="14"/>
  <c r="G92" i="14"/>
  <c r="F92" i="14"/>
  <c r="E92" i="14"/>
  <c r="D92" i="14"/>
  <c r="AP91" i="14"/>
  <c r="AO91" i="14"/>
  <c r="AN91" i="14"/>
  <c r="AM91" i="14"/>
  <c r="AL91" i="14"/>
  <c r="AK91" i="14"/>
  <c r="AJ91" i="14"/>
  <c r="AI91" i="14"/>
  <c r="AH91" i="14"/>
  <c r="AG91" i="14"/>
  <c r="AF91" i="14"/>
  <c r="AE91" i="14"/>
  <c r="AD91" i="14"/>
  <c r="AC91" i="14"/>
  <c r="AB91" i="14"/>
  <c r="AA91" i="14"/>
  <c r="Z91" i="14"/>
  <c r="Y91" i="14"/>
  <c r="X91" i="14"/>
  <c r="W91" i="14"/>
  <c r="V91" i="14"/>
  <c r="U91" i="14"/>
  <c r="T91" i="14"/>
  <c r="S91" i="14"/>
  <c r="R91" i="14"/>
  <c r="Q91" i="14"/>
  <c r="P91" i="14"/>
  <c r="O91" i="14"/>
  <c r="N91" i="14"/>
  <c r="M91" i="14"/>
  <c r="L91" i="14"/>
  <c r="K91" i="14"/>
  <c r="J91" i="14"/>
  <c r="I91" i="14"/>
  <c r="H91" i="14"/>
  <c r="G91" i="14"/>
  <c r="F91" i="14"/>
  <c r="E91" i="14"/>
  <c r="D91" i="14"/>
  <c r="AP90" i="14"/>
  <c r="AO90" i="14"/>
  <c r="AN90" i="14"/>
  <c r="AM90" i="14"/>
  <c r="AL90" i="14"/>
  <c r="AK90" i="14"/>
  <c r="AJ90" i="14"/>
  <c r="AI90" i="14"/>
  <c r="AH90" i="14"/>
  <c r="AG90" i="14"/>
  <c r="AF90" i="14"/>
  <c r="AE90" i="14"/>
  <c r="AD90" i="14"/>
  <c r="AC90" i="14"/>
  <c r="AB90" i="14"/>
  <c r="AA90" i="14"/>
  <c r="Z90" i="14"/>
  <c r="Y90" i="14"/>
  <c r="X90" i="14"/>
  <c r="W90" i="14"/>
  <c r="V90" i="14"/>
  <c r="U90" i="14"/>
  <c r="T90" i="14"/>
  <c r="S90" i="14"/>
  <c r="R90" i="14"/>
  <c r="Q90" i="14"/>
  <c r="P90" i="14"/>
  <c r="O90" i="14"/>
  <c r="N90" i="14"/>
  <c r="M90" i="14"/>
  <c r="L90" i="14"/>
  <c r="K90" i="14"/>
  <c r="J90" i="14"/>
  <c r="I90" i="14"/>
  <c r="H90" i="14"/>
  <c r="G90" i="14"/>
  <c r="F90" i="14"/>
  <c r="E90" i="14"/>
  <c r="D90" i="14"/>
  <c r="AP89" i="14"/>
  <c r="AO89" i="14"/>
  <c r="AN89" i="14"/>
  <c r="AM89" i="14"/>
  <c r="AL89" i="14"/>
  <c r="AK89" i="14"/>
  <c r="AJ89" i="14"/>
  <c r="AI89" i="14"/>
  <c r="AH89" i="14"/>
  <c r="AG89" i="14"/>
  <c r="AF89" i="14"/>
  <c r="AE89" i="14"/>
  <c r="AD89" i="14"/>
  <c r="AC89" i="14"/>
  <c r="AB89" i="14"/>
  <c r="AA89" i="14"/>
  <c r="Z89" i="14"/>
  <c r="Y89" i="14"/>
  <c r="X89" i="14"/>
  <c r="W89" i="14"/>
  <c r="V89" i="14"/>
  <c r="U89" i="14"/>
  <c r="T89" i="14"/>
  <c r="S89" i="14"/>
  <c r="R89" i="14"/>
  <c r="Q89" i="14"/>
  <c r="P89" i="14"/>
  <c r="O89" i="14"/>
  <c r="N89" i="14"/>
  <c r="M89" i="14"/>
  <c r="L89" i="14"/>
  <c r="K89" i="14"/>
  <c r="J89" i="14"/>
  <c r="I89" i="14"/>
  <c r="H89" i="14"/>
  <c r="G89" i="14"/>
  <c r="F89" i="14"/>
  <c r="E89" i="14"/>
  <c r="D89" i="14"/>
  <c r="AP88" i="14"/>
  <c r="AO88" i="14"/>
  <c r="AN88" i="14"/>
  <c r="AM88" i="14"/>
  <c r="AL88" i="14"/>
  <c r="AK88" i="14"/>
  <c r="AJ88" i="14"/>
  <c r="AI88" i="14"/>
  <c r="AH88" i="14"/>
  <c r="AG88" i="14"/>
  <c r="AF88" i="14"/>
  <c r="AE88" i="14"/>
  <c r="AD88" i="14"/>
  <c r="AC88" i="14"/>
  <c r="AB88" i="14"/>
  <c r="AA88" i="14"/>
  <c r="Z88" i="14"/>
  <c r="Y88" i="14"/>
  <c r="X88" i="14"/>
  <c r="W88" i="14"/>
  <c r="V88" i="14"/>
  <c r="U88" i="14"/>
  <c r="T88" i="14"/>
  <c r="S88" i="14"/>
  <c r="R88" i="14"/>
  <c r="Q88" i="14"/>
  <c r="P88" i="14"/>
  <c r="O88" i="14"/>
  <c r="N88" i="14"/>
  <c r="M88" i="14"/>
  <c r="L88" i="14"/>
  <c r="K88" i="14"/>
  <c r="J88" i="14"/>
  <c r="I88" i="14"/>
  <c r="H88" i="14"/>
  <c r="G88" i="14"/>
  <c r="F88" i="14"/>
  <c r="E88" i="14"/>
  <c r="D88" i="14"/>
  <c r="AP87" i="14"/>
  <c r="AO87" i="14"/>
  <c r="AN87" i="14"/>
  <c r="AM87" i="14"/>
  <c r="AL87" i="14"/>
  <c r="AK87" i="14"/>
  <c r="AJ87" i="14"/>
  <c r="AI87" i="14"/>
  <c r="AH87" i="14"/>
  <c r="AG87" i="14"/>
  <c r="AF87" i="14"/>
  <c r="AE87" i="14"/>
  <c r="AD87" i="14"/>
  <c r="AC87" i="14"/>
  <c r="AB87" i="14"/>
  <c r="AA87" i="14"/>
  <c r="Z87" i="14"/>
  <c r="Y87" i="14"/>
  <c r="X87" i="14"/>
  <c r="W87" i="14"/>
  <c r="V87" i="14"/>
  <c r="U87" i="14"/>
  <c r="T87" i="14"/>
  <c r="S87" i="14"/>
  <c r="R87" i="14"/>
  <c r="Q87" i="14"/>
  <c r="P87" i="14"/>
  <c r="O87" i="14"/>
  <c r="N87" i="14"/>
  <c r="M87" i="14"/>
  <c r="L87" i="14"/>
  <c r="K87" i="14"/>
  <c r="J87" i="14"/>
  <c r="I87" i="14"/>
  <c r="H87" i="14"/>
  <c r="G87" i="14"/>
  <c r="F87" i="14"/>
  <c r="E87" i="14"/>
  <c r="D87" i="14"/>
  <c r="AP86" i="14"/>
  <c r="AO86" i="14"/>
  <c r="AN86" i="14"/>
  <c r="AM86" i="14"/>
  <c r="AL86" i="14"/>
  <c r="AK86" i="14"/>
  <c r="AJ86" i="14"/>
  <c r="AI86" i="14"/>
  <c r="AH86" i="14"/>
  <c r="AG86" i="14"/>
  <c r="AF86" i="14"/>
  <c r="AE86" i="14"/>
  <c r="AD86" i="14"/>
  <c r="AC86" i="14"/>
  <c r="AB86" i="14"/>
  <c r="AA86" i="14"/>
  <c r="Z86" i="14"/>
  <c r="Y86" i="14"/>
  <c r="X86" i="14"/>
  <c r="W86" i="14"/>
  <c r="V86" i="14"/>
  <c r="U86" i="14"/>
  <c r="T86" i="14"/>
  <c r="S86" i="14"/>
  <c r="R86" i="14"/>
  <c r="Q86" i="14"/>
  <c r="P86" i="14"/>
  <c r="O86" i="14"/>
  <c r="N86" i="14"/>
  <c r="M86" i="14"/>
  <c r="L86" i="14"/>
  <c r="K86" i="14"/>
  <c r="J86" i="14"/>
  <c r="I86" i="14"/>
  <c r="H86" i="14"/>
  <c r="G86" i="14"/>
  <c r="F86" i="14"/>
  <c r="E86" i="14"/>
  <c r="D86" i="14"/>
  <c r="AP85" i="14"/>
  <c r="AO85" i="14"/>
  <c r="AN85" i="14"/>
  <c r="AM85" i="14"/>
  <c r="AL85" i="14"/>
  <c r="AK85" i="14"/>
  <c r="AJ85" i="14"/>
  <c r="AI85" i="14"/>
  <c r="AH85" i="14"/>
  <c r="AG85" i="14"/>
  <c r="AF85" i="14"/>
  <c r="AE85" i="14"/>
  <c r="AD85" i="14"/>
  <c r="AC85" i="14"/>
  <c r="AB85" i="14"/>
  <c r="AA85" i="14"/>
  <c r="Z85" i="14"/>
  <c r="Y85" i="14"/>
  <c r="X85" i="14"/>
  <c r="W85" i="14"/>
  <c r="V85" i="14"/>
  <c r="U85" i="14"/>
  <c r="T85" i="14"/>
  <c r="S85" i="14"/>
  <c r="R85" i="14"/>
  <c r="Q85" i="14"/>
  <c r="P85" i="14"/>
  <c r="O85" i="14"/>
  <c r="N85" i="14"/>
  <c r="M85" i="14"/>
  <c r="L85" i="14"/>
  <c r="K85" i="14"/>
  <c r="J85" i="14"/>
  <c r="I85" i="14"/>
  <c r="H85" i="14"/>
  <c r="G85" i="14"/>
  <c r="F85" i="14"/>
  <c r="E85" i="14"/>
  <c r="D85" i="14"/>
  <c r="AP84" i="14"/>
  <c r="AO84" i="14"/>
  <c r="AN84" i="14"/>
  <c r="AM84" i="14"/>
  <c r="AL84" i="14"/>
  <c r="AK84" i="14"/>
  <c r="AJ84" i="14"/>
  <c r="AI84" i="14"/>
  <c r="AH84" i="14"/>
  <c r="AG84" i="14"/>
  <c r="AF84" i="14"/>
  <c r="AE84" i="14"/>
  <c r="AD84" i="14"/>
  <c r="AC84" i="14"/>
  <c r="AB84" i="14"/>
  <c r="AA84" i="14"/>
  <c r="Z84" i="14"/>
  <c r="Y84" i="14"/>
  <c r="X84" i="14"/>
  <c r="W84" i="14"/>
  <c r="V84" i="14"/>
  <c r="U84" i="14"/>
  <c r="T84" i="14"/>
  <c r="S84" i="14"/>
  <c r="R84" i="14"/>
  <c r="Q84" i="14"/>
  <c r="P84" i="14"/>
  <c r="O84" i="14"/>
  <c r="N84" i="14"/>
  <c r="M84" i="14"/>
  <c r="L84" i="14"/>
  <c r="K84" i="14"/>
  <c r="J84" i="14"/>
  <c r="I84" i="14"/>
  <c r="H84" i="14"/>
  <c r="G84" i="14"/>
  <c r="F84" i="14"/>
  <c r="E84" i="14"/>
  <c r="D84" i="14"/>
  <c r="AP83" i="14"/>
  <c r="AQ489" i="15" s="1"/>
  <c r="AO83" i="14"/>
  <c r="AP489" i="15" s="1"/>
  <c r="AN83" i="14"/>
  <c r="AO489" i="15" s="1"/>
  <c r="AM83" i="14"/>
  <c r="AN489" i="15" s="1"/>
  <c r="AL83" i="14"/>
  <c r="AM489" i="15" s="1"/>
  <c r="AK83" i="14"/>
  <c r="AL489" i="15" s="1"/>
  <c r="AJ83" i="14"/>
  <c r="AK489" i="15" s="1"/>
  <c r="AI83" i="14"/>
  <c r="AJ489" i="15" s="1"/>
  <c r="AH83" i="14"/>
  <c r="AI489" i="15" s="1"/>
  <c r="AG83" i="14"/>
  <c r="AH489" i="15" s="1"/>
  <c r="AF83" i="14"/>
  <c r="AG489" i="15" s="1"/>
  <c r="AE83" i="14"/>
  <c r="AF489" i="15" s="1"/>
  <c r="AD83" i="14"/>
  <c r="AE489" i="15" s="1"/>
  <c r="AC83" i="14"/>
  <c r="AD489" i="15" s="1"/>
  <c r="AB83" i="14"/>
  <c r="AC489" i="15" s="1"/>
  <c r="AA83" i="14"/>
  <c r="AB489" i="15" s="1"/>
  <c r="Z83" i="14"/>
  <c r="AA489" i="15" s="1"/>
  <c r="Y83" i="14"/>
  <c r="Z489" i="15" s="1"/>
  <c r="X83" i="14"/>
  <c r="Y489" i="15" s="1"/>
  <c r="W83" i="14"/>
  <c r="X489" i="15" s="1"/>
  <c r="V83" i="14"/>
  <c r="W489" i="15" s="1"/>
  <c r="U83" i="14"/>
  <c r="V489" i="15" s="1"/>
  <c r="T83" i="14"/>
  <c r="U489" i="15" s="1"/>
  <c r="S83" i="14"/>
  <c r="T489" i="15" s="1"/>
  <c r="R83" i="14"/>
  <c r="S489" i="15" s="1"/>
  <c r="Q83" i="14"/>
  <c r="R489" i="15" s="1"/>
  <c r="P83" i="14"/>
  <c r="Q489" i="15" s="1"/>
  <c r="O83" i="14"/>
  <c r="P489" i="15" s="1"/>
  <c r="N83" i="14"/>
  <c r="O489" i="15" s="1"/>
  <c r="M83" i="14"/>
  <c r="N489" i="15" s="1"/>
  <c r="L83" i="14"/>
  <c r="M489" i="15" s="1"/>
  <c r="K83" i="14"/>
  <c r="L489" i="15" s="1"/>
  <c r="J83" i="14"/>
  <c r="K489" i="15" s="1"/>
  <c r="I83" i="14"/>
  <c r="J489" i="15" s="1"/>
  <c r="H83" i="14"/>
  <c r="I489" i="15" s="1"/>
  <c r="G83" i="14"/>
  <c r="H489" i="15" s="1"/>
  <c r="F83" i="14"/>
  <c r="G489" i="15" s="1"/>
  <c r="E83" i="14"/>
  <c r="F489" i="15" s="1"/>
  <c r="D83" i="14"/>
  <c r="E489" i="15" s="1"/>
  <c r="AP82" i="14"/>
  <c r="AQ468" i="15" s="1"/>
  <c r="AO82" i="14"/>
  <c r="AP468" i="15" s="1"/>
  <c r="AN82" i="14"/>
  <c r="AO468" i="15" s="1"/>
  <c r="AM82" i="14"/>
  <c r="AN468" i="15" s="1"/>
  <c r="AL82" i="14"/>
  <c r="AM468" i="15" s="1"/>
  <c r="AK82" i="14"/>
  <c r="AL468" i="15" s="1"/>
  <c r="AJ82" i="14"/>
  <c r="AK468" i="15" s="1"/>
  <c r="AI82" i="14"/>
  <c r="AJ468" i="15" s="1"/>
  <c r="AH82" i="14"/>
  <c r="AI468" i="15" s="1"/>
  <c r="AG82" i="14"/>
  <c r="AH468" i="15" s="1"/>
  <c r="AF82" i="14"/>
  <c r="AG468" i="15" s="1"/>
  <c r="AE82" i="14"/>
  <c r="AF468" i="15" s="1"/>
  <c r="AD82" i="14"/>
  <c r="AE468" i="15" s="1"/>
  <c r="AC82" i="14"/>
  <c r="AD468" i="15" s="1"/>
  <c r="AB82" i="14"/>
  <c r="AC468" i="15" s="1"/>
  <c r="AA82" i="14"/>
  <c r="AB468" i="15" s="1"/>
  <c r="Z82" i="14"/>
  <c r="AA468" i="15" s="1"/>
  <c r="Y82" i="14"/>
  <c r="Z468" i="15" s="1"/>
  <c r="X82" i="14"/>
  <c r="Y468" i="15" s="1"/>
  <c r="W82" i="14"/>
  <c r="X468" i="15" s="1"/>
  <c r="V82" i="14"/>
  <c r="W468" i="15" s="1"/>
  <c r="U82" i="14"/>
  <c r="V468" i="15" s="1"/>
  <c r="T82" i="14"/>
  <c r="U468" i="15" s="1"/>
  <c r="S82" i="14"/>
  <c r="T468" i="15" s="1"/>
  <c r="R82" i="14"/>
  <c r="S468" i="15" s="1"/>
  <c r="Q82" i="14"/>
  <c r="R468" i="15" s="1"/>
  <c r="P82" i="14"/>
  <c r="Q468" i="15" s="1"/>
  <c r="O82" i="14"/>
  <c r="P468" i="15" s="1"/>
  <c r="N82" i="14"/>
  <c r="O468" i="15" s="1"/>
  <c r="M82" i="14"/>
  <c r="N468" i="15" s="1"/>
  <c r="L82" i="14"/>
  <c r="M468" i="15" s="1"/>
  <c r="K82" i="14"/>
  <c r="L468" i="15" s="1"/>
  <c r="J82" i="14"/>
  <c r="K468" i="15" s="1"/>
  <c r="I82" i="14"/>
  <c r="J468" i="15" s="1"/>
  <c r="H82" i="14"/>
  <c r="I468" i="15" s="1"/>
  <c r="G82" i="14"/>
  <c r="H468" i="15" s="1"/>
  <c r="F82" i="14"/>
  <c r="G468" i="15" s="1"/>
  <c r="E82" i="14"/>
  <c r="F468" i="15" s="1"/>
  <c r="D82" i="14"/>
  <c r="E468" i="15" s="1"/>
  <c r="AP81" i="14"/>
  <c r="AQ447" i="15" s="1"/>
  <c r="AO81" i="14"/>
  <c r="AP447" i="15" s="1"/>
  <c r="AN81" i="14"/>
  <c r="AO447" i="15" s="1"/>
  <c r="AM81" i="14"/>
  <c r="AN447" i="15" s="1"/>
  <c r="AL81" i="14"/>
  <c r="AM447" i="15" s="1"/>
  <c r="AK81" i="14"/>
  <c r="AL447" i="15" s="1"/>
  <c r="AJ81" i="14"/>
  <c r="AK447" i="15" s="1"/>
  <c r="AI81" i="14"/>
  <c r="AJ447" i="15" s="1"/>
  <c r="AH81" i="14"/>
  <c r="AI447" i="15" s="1"/>
  <c r="AG81" i="14"/>
  <c r="AH447" i="15" s="1"/>
  <c r="AF81" i="14"/>
  <c r="AG447" i="15" s="1"/>
  <c r="AE81" i="14"/>
  <c r="AF447" i="15" s="1"/>
  <c r="AD81" i="14"/>
  <c r="AE447" i="15" s="1"/>
  <c r="AC81" i="14"/>
  <c r="AD447" i="15" s="1"/>
  <c r="AB81" i="14"/>
  <c r="AC447" i="15" s="1"/>
  <c r="AA81" i="14"/>
  <c r="AB447" i="15" s="1"/>
  <c r="Z81" i="14"/>
  <c r="AA447" i="15" s="1"/>
  <c r="Y81" i="14"/>
  <c r="Z447" i="15" s="1"/>
  <c r="X81" i="14"/>
  <c r="Y447" i="15" s="1"/>
  <c r="W81" i="14"/>
  <c r="X447" i="15" s="1"/>
  <c r="V81" i="14"/>
  <c r="W447" i="15" s="1"/>
  <c r="U81" i="14"/>
  <c r="V447" i="15" s="1"/>
  <c r="T81" i="14"/>
  <c r="U447" i="15" s="1"/>
  <c r="S81" i="14"/>
  <c r="T447" i="15" s="1"/>
  <c r="R81" i="14"/>
  <c r="S447" i="15" s="1"/>
  <c r="Q81" i="14"/>
  <c r="R447" i="15" s="1"/>
  <c r="P81" i="14"/>
  <c r="Q447" i="15" s="1"/>
  <c r="O81" i="14"/>
  <c r="P447" i="15" s="1"/>
  <c r="N81" i="14"/>
  <c r="O447" i="15" s="1"/>
  <c r="M81" i="14"/>
  <c r="N447" i="15" s="1"/>
  <c r="L81" i="14"/>
  <c r="M447" i="15" s="1"/>
  <c r="K81" i="14"/>
  <c r="L447" i="15" s="1"/>
  <c r="J81" i="14"/>
  <c r="K447" i="15" s="1"/>
  <c r="I81" i="14"/>
  <c r="J447" i="15" s="1"/>
  <c r="H81" i="14"/>
  <c r="I447" i="15" s="1"/>
  <c r="G81" i="14"/>
  <c r="H447" i="15" s="1"/>
  <c r="F81" i="14"/>
  <c r="G447" i="15" s="1"/>
  <c r="E81" i="14"/>
  <c r="F447" i="15" s="1"/>
  <c r="D81" i="14"/>
  <c r="E447" i="15" s="1"/>
  <c r="AP80" i="14"/>
  <c r="AQ426" i="15" s="1"/>
  <c r="AO80" i="14"/>
  <c r="AP426" i="15" s="1"/>
  <c r="AN80" i="14"/>
  <c r="AO426" i="15" s="1"/>
  <c r="AM80" i="14"/>
  <c r="AN426" i="15" s="1"/>
  <c r="AL80" i="14"/>
  <c r="AM426" i="15" s="1"/>
  <c r="AK80" i="14"/>
  <c r="AL426" i="15" s="1"/>
  <c r="AJ80" i="14"/>
  <c r="AK426" i="15" s="1"/>
  <c r="AI80" i="14"/>
  <c r="AJ426" i="15" s="1"/>
  <c r="AH80" i="14"/>
  <c r="AI426" i="15" s="1"/>
  <c r="AG80" i="14"/>
  <c r="AH426" i="15" s="1"/>
  <c r="AF80" i="14"/>
  <c r="AG426" i="15" s="1"/>
  <c r="AE80" i="14"/>
  <c r="AF426" i="15" s="1"/>
  <c r="AD80" i="14"/>
  <c r="AE426" i="15" s="1"/>
  <c r="AC80" i="14"/>
  <c r="AD426" i="15" s="1"/>
  <c r="AB80" i="14"/>
  <c r="AC426" i="15" s="1"/>
  <c r="AA80" i="14"/>
  <c r="AB426" i="15" s="1"/>
  <c r="Z80" i="14"/>
  <c r="AA426" i="15" s="1"/>
  <c r="Y80" i="14"/>
  <c r="Z426" i="15" s="1"/>
  <c r="X80" i="14"/>
  <c r="Y426" i="15" s="1"/>
  <c r="W80" i="14"/>
  <c r="X426" i="15" s="1"/>
  <c r="V80" i="14"/>
  <c r="W426" i="15" s="1"/>
  <c r="U80" i="14"/>
  <c r="V426" i="15" s="1"/>
  <c r="T80" i="14"/>
  <c r="U426" i="15" s="1"/>
  <c r="S80" i="14"/>
  <c r="T426" i="15" s="1"/>
  <c r="R80" i="14"/>
  <c r="S426" i="15" s="1"/>
  <c r="Q80" i="14"/>
  <c r="R426" i="15" s="1"/>
  <c r="P80" i="14"/>
  <c r="Q426" i="15" s="1"/>
  <c r="O80" i="14"/>
  <c r="P426" i="15" s="1"/>
  <c r="N80" i="14"/>
  <c r="O426" i="15" s="1"/>
  <c r="M80" i="14"/>
  <c r="N426" i="15" s="1"/>
  <c r="L80" i="14"/>
  <c r="M426" i="15" s="1"/>
  <c r="K80" i="14"/>
  <c r="L426" i="15" s="1"/>
  <c r="J80" i="14"/>
  <c r="K426" i="15" s="1"/>
  <c r="I80" i="14"/>
  <c r="J426" i="15" s="1"/>
  <c r="H80" i="14"/>
  <c r="I426" i="15" s="1"/>
  <c r="G80" i="14"/>
  <c r="H426" i="15" s="1"/>
  <c r="F80" i="14"/>
  <c r="G426" i="15" s="1"/>
  <c r="E80" i="14"/>
  <c r="F426" i="15" s="1"/>
  <c r="D80" i="14"/>
  <c r="E426" i="15" s="1"/>
  <c r="AP79" i="14"/>
  <c r="AQ405" i="15" s="1"/>
  <c r="AO79" i="14"/>
  <c r="AP405" i="15" s="1"/>
  <c r="AN79" i="14"/>
  <c r="AO405" i="15" s="1"/>
  <c r="AM79" i="14"/>
  <c r="AN405" i="15" s="1"/>
  <c r="AL79" i="14"/>
  <c r="AM405" i="15" s="1"/>
  <c r="AK79" i="14"/>
  <c r="AL405" i="15" s="1"/>
  <c r="AJ79" i="14"/>
  <c r="AK405" i="15" s="1"/>
  <c r="AI79" i="14"/>
  <c r="AJ405" i="15" s="1"/>
  <c r="AH79" i="14"/>
  <c r="AI405" i="15" s="1"/>
  <c r="AG79" i="14"/>
  <c r="AH405" i="15" s="1"/>
  <c r="AF79" i="14"/>
  <c r="AG405" i="15" s="1"/>
  <c r="AE79" i="14"/>
  <c r="AF405" i="15" s="1"/>
  <c r="AD79" i="14"/>
  <c r="AE405" i="15" s="1"/>
  <c r="AC79" i="14"/>
  <c r="AD405" i="15" s="1"/>
  <c r="AB79" i="14"/>
  <c r="AC405" i="15" s="1"/>
  <c r="AA79" i="14"/>
  <c r="AB405" i="15" s="1"/>
  <c r="Z79" i="14"/>
  <c r="AA405" i="15" s="1"/>
  <c r="Y79" i="14"/>
  <c r="Z405" i="15" s="1"/>
  <c r="X79" i="14"/>
  <c r="Y405" i="15" s="1"/>
  <c r="W79" i="14"/>
  <c r="X405" i="15" s="1"/>
  <c r="V79" i="14"/>
  <c r="W405" i="15" s="1"/>
  <c r="U79" i="14"/>
  <c r="V405" i="15" s="1"/>
  <c r="T79" i="14"/>
  <c r="U405" i="15" s="1"/>
  <c r="S79" i="14"/>
  <c r="T405" i="15" s="1"/>
  <c r="R79" i="14"/>
  <c r="S405" i="15" s="1"/>
  <c r="Q79" i="14"/>
  <c r="R405" i="15" s="1"/>
  <c r="P79" i="14"/>
  <c r="Q405" i="15" s="1"/>
  <c r="O79" i="14"/>
  <c r="P405" i="15" s="1"/>
  <c r="N79" i="14"/>
  <c r="O405" i="15" s="1"/>
  <c r="M79" i="14"/>
  <c r="N405" i="15" s="1"/>
  <c r="L79" i="14"/>
  <c r="M405" i="15" s="1"/>
  <c r="K79" i="14"/>
  <c r="L405" i="15" s="1"/>
  <c r="J79" i="14"/>
  <c r="K405" i="15" s="1"/>
  <c r="I79" i="14"/>
  <c r="J405" i="15" s="1"/>
  <c r="H79" i="14"/>
  <c r="I405" i="15" s="1"/>
  <c r="G79" i="14"/>
  <c r="H405" i="15" s="1"/>
  <c r="F79" i="14"/>
  <c r="G405" i="15" s="1"/>
  <c r="E79" i="14"/>
  <c r="F405" i="15" s="1"/>
  <c r="D79" i="14"/>
  <c r="E405" i="15" s="1"/>
  <c r="AP78" i="14"/>
  <c r="AQ384" i="15" s="1"/>
  <c r="AO78" i="14"/>
  <c r="AP384" i="15" s="1"/>
  <c r="AN78" i="14"/>
  <c r="AO384" i="15" s="1"/>
  <c r="AM78" i="14"/>
  <c r="AN384" i="15" s="1"/>
  <c r="AL78" i="14"/>
  <c r="AM384" i="15" s="1"/>
  <c r="AK78" i="14"/>
  <c r="AL384" i="15" s="1"/>
  <c r="AJ78" i="14"/>
  <c r="AK384" i="15" s="1"/>
  <c r="AI78" i="14"/>
  <c r="AJ384" i="15" s="1"/>
  <c r="AH78" i="14"/>
  <c r="AI384" i="15" s="1"/>
  <c r="AG78" i="14"/>
  <c r="AH384" i="15" s="1"/>
  <c r="AF78" i="14"/>
  <c r="AG384" i="15" s="1"/>
  <c r="AE78" i="14"/>
  <c r="AF384" i="15" s="1"/>
  <c r="AD78" i="14"/>
  <c r="AE384" i="15" s="1"/>
  <c r="AC78" i="14"/>
  <c r="AD384" i="15" s="1"/>
  <c r="AB78" i="14"/>
  <c r="AC384" i="15" s="1"/>
  <c r="AA78" i="14"/>
  <c r="AB384" i="15" s="1"/>
  <c r="Z78" i="14"/>
  <c r="AA384" i="15" s="1"/>
  <c r="Y78" i="14"/>
  <c r="Z384" i="15" s="1"/>
  <c r="X78" i="14"/>
  <c r="Y384" i="15" s="1"/>
  <c r="W78" i="14"/>
  <c r="X384" i="15" s="1"/>
  <c r="V78" i="14"/>
  <c r="W384" i="15" s="1"/>
  <c r="U78" i="14"/>
  <c r="V384" i="15" s="1"/>
  <c r="T78" i="14"/>
  <c r="U384" i="15" s="1"/>
  <c r="S78" i="14"/>
  <c r="T384" i="15" s="1"/>
  <c r="R78" i="14"/>
  <c r="S384" i="15" s="1"/>
  <c r="Q78" i="14"/>
  <c r="R384" i="15" s="1"/>
  <c r="P78" i="14"/>
  <c r="Q384" i="15" s="1"/>
  <c r="O78" i="14"/>
  <c r="P384" i="15" s="1"/>
  <c r="N78" i="14"/>
  <c r="O384" i="15" s="1"/>
  <c r="M78" i="14"/>
  <c r="N384" i="15" s="1"/>
  <c r="L78" i="14"/>
  <c r="M384" i="15" s="1"/>
  <c r="K78" i="14"/>
  <c r="L384" i="15" s="1"/>
  <c r="J78" i="14"/>
  <c r="K384" i="15" s="1"/>
  <c r="I78" i="14"/>
  <c r="J384" i="15" s="1"/>
  <c r="H78" i="14"/>
  <c r="I384" i="15" s="1"/>
  <c r="G78" i="14"/>
  <c r="H384" i="15" s="1"/>
  <c r="F78" i="14"/>
  <c r="G384" i="15" s="1"/>
  <c r="E78" i="14"/>
  <c r="F384" i="15" s="1"/>
  <c r="D78" i="14"/>
  <c r="E384" i="15" s="1"/>
  <c r="AP77" i="14"/>
  <c r="AQ363" i="15" s="1"/>
  <c r="AO77" i="14"/>
  <c r="AP363" i="15" s="1"/>
  <c r="AN77" i="14"/>
  <c r="AO363" i="15" s="1"/>
  <c r="AM77" i="14"/>
  <c r="AN363" i="15" s="1"/>
  <c r="AL77" i="14"/>
  <c r="AM363" i="15" s="1"/>
  <c r="AK77" i="14"/>
  <c r="AL363" i="15" s="1"/>
  <c r="AJ77" i="14"/>
  <c r="AK363" i="15" s="1"/>
  <c r="AI77" i="14"/>
  <c r="AJ363" i="15" s="1"/>
  <c r="AH77" i="14"/>
  <c r="AI363" i="15" s="1"/>
  <c r="AG77" i="14"/>
  <c r="AH363" i="15" s="1"/>
  <c r="AF77" i="14"/>
  <c r="AG363" i="15" s="1"/>
  <c r="AE77" i="14"/>
  <c r="AF363" i="15" s="1"/>
  <c r="AD77" i="14"/>
  <c r="AE363" i="15" s="1"/>
  <c r="AC77" i="14"/>
  <c r="AD363" i="15" s="1"/>
  <c r="AB77" i="14"/>
  <c r="AC363" i="15" s="1"/>
  <c r="AA77" i="14"/>
  <c r="AB363" i="15" s="1"/>
  <c r="Z77" i="14"/>
  <c r="AA363" i="15" s="1"/>
  <c r="Y77" i="14"/>
  <c r="Z363" i="15" s="1"/>
  <c r="X77" i="14"/>
  <c r="Y363" i="15" s="1"/>
  <c r="W77" i="14"/>
  <c r="X363" i="15" s="1"/>
  <c r="V77" i="14"/>
  <c r="W363" i="15" s="1"/>
  <c r="U77" i="14"/>
  <c r="V363" i="15" s="1"/>
  <c r="T77" i="14"/>
  <c r="U363" i="15" s="1"/>
  <c r="S77" i="14"/>
  <c r="T363" i="15" s="1"/>
  <c r="R77" i="14"/>
  <c r="S363" i="15" s="1"/>
  <c r="Q77" i="14"/>
  <c r="R363" i="15" s="1"/>
  <c r="P77" i="14"/>
  <c r="Q363" i="15" s="1"/>
  <c r="O77" i="14"/>
  <c r="P363" i="15" s="1"/>
  <c r="N77" i="14"/>
  <c r="O363" i="15" s="1"/>
  <c r="M77" i="14"/>
  <c r="N363" i="15" s="1"/>
  <c r="L77" i="14"/>
  <c r="M363" i="15" s="1"/>
  <c r="K77" i="14"/>
  <c r="L363" i="15" s="1"/>
  <c r="J77" i="14"/>
  <c r="K363" i="15" s="1"/>
  <c r="I77" i="14"/>
  <c r="J363" i="15" s="1"/>
  <c r="H77" i="14"/>
  <c r="I363" i="15" s="1"/>
  <c r="G77" i="14"/>
  <c r="H363" i="15" s="1"/>
  <c r="F77" i="14"/>
  <c r="G363" i="15" s="1"/>
  <c r="E77" i="14"/>
  <c r="F363" i="15" s="1"/>
  <c r="D77" i="14"/>
  <c r="E363" i="15" s="1"/>
  <c r="AP76" i="14"/>
  <c r="AQ342" i="15" s="1"/>
  <c r="AO76" i="14"/>
  <c r="AP342" i="15" s="1"/>
  <c r="AN76" i="14"/>
  <c r="AO342" i="15" s="1"/>
  <c r="AM76" i="14"/>
  <c r="AN342" i="15" s="1"/>
  <c r="AL76" i="14"/>
  <c r="AM342" i="15" s="1"/>
  <c r="AK76" i="14"/>
  <c r="AL342" i="15" s="1"/>
  <c r="AJ76" i="14"/>
  <c r="AK342" i="15" s="1"/>
  <c r="AI76" i="14"/>
  <c r="AJ342" i="15" s="1"/>
  <c r="AH76" i="14"/>
  <c r="AI342" i="15" s="1"/>
  <c r="AG76" i="14"/>
  <c r="AH342" i="15" s="1"/>
  <c r="AF76" i="14"/>
  <c r="AG342" i="15" s="1"/>
  <c r="AE76" i="14"/>
  <c r="AF342" i="15" s="1"/>
  <c r="AD76" i="14"/>
  <c r="AE342" i="15" s="1"/>
  <c r="AC76" i="14"/>
  <c r="AD342" i="15" s="1"/>
  <c r="AB76" i="14"/>
  <c r="AC342" i="15" s="1"/>
  <c r="AA76" i="14"/>
  <c r="AB342" i="15" s="1"/>
  <c r="Z76" i="14"/>
  <c r="AA342" i="15" s="1"/>
  <c r="Y76" i="14"/>
  <c r="Z342" i="15" s="1"/>
  <c r="X76" i="14"/>
  <c r="Y342" i="15" s="1"/>
  <c r="W76" i="14"/>
  <c r="X342" i="15" s="1"/>
  <c r="V76" i="14"/>
  <c r="W342" i="15" s="1"/>
  <c r="U76" i="14"/>
  <c r="V342" i="15" s="1"/>
  <c r="T76" i="14"/>
  <c r="U342" i="15" s="1"/>
  <c r="S76" i="14"/>
  <c r="T342" i="15" s="1"/>
  <c r="R76" i="14"/>
  <c r="S342" i="15" s="1"/>
  <c r="Q76" i="14"/>
  <c r="R342" i="15" s="1"/>
  <c r="P76" i="14"/>
  <c r="Q342" i="15" s="1"/>
  <c r="O76" i="14"/>
  <c r="P342" i="15" s="1"/>
  <c r="N76" i="14"/>
  <c r="O342" i="15" s="1"/>
  <c r="M76" i="14"/>
  <c r="N342" i="15" s="1"/>
  <c r="L76" i="14"/>
  <c r="M342" i="15" s="1"/>
  <c r="K76" i="14"/>
  <c r="L342" i="15" s="1"/>
  <c r="J76" i="14"/>
  <c r="K342" i="15" s="1"/>
  <c r="I76" i="14"/>
  <c r="J342" i="15" s="1"/>
  <c r="H76" i="14"/>
  <c r="I342" i="15" s="1"/>
  <c r="G76" i="14"/>
  <c r="H342" i="15" s="1"/>
  <c r="F76" i="14"/>
  <c r="G342" i="15" s="1"/>
  <c r="E76" i="14"/>
  <c r="F342" i="15" s="1"/>
  <c r="D76" i="14"/>
  <c r="E342" i="15" s="1"/>
  <c r="AP75" i="14"/>
  <c r="AQ321" i="15" s="1"/>
  <c r="AO75" i="14"/>
  <c r="AP321" i="15" s="1"/>
  <c r="AN75" i="14"/>
  <c r="AO321" i="15" s="1"/>
  <c r="AM75" i="14"/>
  <c r="AN321" i="15" s="1"/>
  <c r="AL75" i="14"/>
  <c r="AM321" i="15" s="1"/>
  <c r="AK75" i="14"/>
  <c r="AL321" i="15" s="1"/>
  <c r="AJ75" i="14"/>
  <c r="AK321" i="15" s="1"/>
  <c r="AI75" i="14"/>
  <c r="AJ321" i="15" s="1"/>
  <c r="AH75" i="14"/>
  <c r="AI321" i="15" s="1"/>
  <c r="AG75" i="14"/>
  <c r="AH321" i="15" s="1"/>
  <c r="AF75" i="14"/>
  <c r="AG321" i="15" s="1"/>
  <c r="AE75" i="14"/>
  <c r="AF321" i="15" s="1"/>
  <c r="AD75" i="14"/>
  <c r="AE321" i="15" s="1"/>
  <c r="AC75" i="14"/>
  <c r="AD321" i="15" s="1"/>
  <c r="AB75" i="14"/>
  <c r="AC321" i="15" s="1"/>
  <c r="AA75" i="14"/>
  <c r="AB321" i="15" s="1"/>
  <c r="Z75" i="14"/>
  <c r="AA321" i="15" s="1"/>
  <c r="Y75" i="14"/>
  <c r="Z321" i="15" s="1"/>
  <c r="X75" i="14"/>
  <c r="Y321" i="15" s="1"/>
  <c r="W75" i="14"/>
  <c r="X321" i="15" s="1"/>
  <c r="V75" i="14"/>
  <c r="W321" i="15" s="1"/>
  <c r="U75" i="14"/>
  <c r="V321" i="15" s="1"/>
  <c r="T75" i="14"/>
  <c r="U321" i="15" s="1"/>
  <c r="S75" i="14"/>
  <c r="T321" i="15" s="1"/>
  <c r="R75" i="14"/>
  <c r="S321" i="15" s="1"/>
  <c r="Q75" i="14"/>
  <c r="R321" i="15" s="1"/>
  <c r="P75" i="14"/>
  <c r="Q321" i="15" s="1"/>
  <c r="O75" i="14"/>
  <c r="P321" i="15" s="1"/>
  <c r="N75" i="14"/>
  <c r="O321" i="15" s="1"/>
  <c r="M75" i="14"/>
  <c r="N321" i="15" s="1"/>
  <c r="L75" i="14"/>
  <c r="M321" i="15" s="1"/>
  <c r="K75" i="14"/>
  <c r="L321" i="15" s="1"/>
  <c r="J75" i="14"/>
  <c r="K321" i="15" s="1"/>
  <c r="I75" i="14"/>
  <c r="J321" i="15" s="1"/>
  <c r="H75" i="14"/>
  <c r="I321" i="15" s="1"/>
  <c r="G75" i="14"/>
  <c r="H321" i="15" s="1"/>
  <c r="F75" i="14"/>
  <c r="G321" i="15" s="1"/>
  <c r="E75" i="14"/>
  <c r="F321" i="15" s="1"/>
  <c r="D75" i="14"/>
  <c r="E321" i="15" s="1"/>
  <c r="AP74" i="14"/>
  <c r="AQ300" i="15" s="1"/>
  <c r="AO74" i="14"/>
  <c r="AP300" i="15" s="1"/>
  <c r="AN74" i="14"/>
  <c r="AO300" i="15" s="1"/>
  <c r="AM74" i="14"/>
  <c r="AN300" i="15" s="1"/>
  <c r="AL74" i="14"/>
  <c r="AM300" i="15" s="1"/>
  <c r="AK74" i="14"/>
  <c r="AL300" i="15" s="1"/>
  <c r="AJ74" i="14"/>
  <c r="AK300" i="15" s="1"/>
  <c r="AI74" i="14"/>
  <c r="AJ300" i="15" s="1"/>
  <c r="AH74" i="14"/>
  <c r="AI300" i="15" s="1"/>
  <c r="AG74" i="14"/>
  <c r="AH300" i="15" s="1"/>
  <c r="AF74" i="14"/>
  <c r="AG300" i="15" s="1"/>
  <c r="AE74" i="14"/>
  <c r="AF300" i="15" s="1"/>
  <c r="AD74" i="14"/>
  <c r="AE300" i="15" s="1"/>
  <c r="AC74" i="14"/>
  <c r="AD300" i="15" s="1"/>
  <c r="AB74" i="14"/>
  <c r="AC300" i="15" s="1"/>
  <c r="AA74" i="14"/>
  <c r="AB300" i="15" s="1"/>
  <c r="Z74" i="14"/>
  <c r="AA300" i="15" s="1"/>
  <c r="Y74" i="14"/>
  <c r="Z300" i="15" s="1"/>
  <c r="X74" i="14"/>
  <c r="Y300" i="15" s="1"/>
  <c r="W74" i="14"/>
  <c r="X300" i="15" s="1"/>
  <c r="V74" i="14"/>
  <c r="W300" i="15" s="1"/>
  <c r="U74" i="14"/>
  <c r="V300" i="15" s="1"/>
  <c r="T74" i="14"/>
  <c r="U300" i="15" s="1"/>
  <c r="S74" i="14"/>
  <c r="T300" i="15" s="1"/>
  <c r="R74" i="14"/>
  <c r="S300" i="15" s="1"/>
  <c r="Q74" i="14"/>
  <c r="R300" i="15" s="1"/>
  <c r="P74" i="14"/>
  <c r="Q300" i="15" s="1"/>
  <c r="O74" i="14"/>
  <c r="P300" i="15" s="1"/>
  <c r="N74" i="14"/>
  <c r="O300" i="15" s="1"/>
  <c r="M74" i="14"/>
  <c r="N300" i="15" s="1"/>
  <c r="L74" i="14"/>
  <c r="M300" i="15" s="1"/>
  <c r="K74" i="14"/>
  <c r="L300" i="15" s="1"/>
  <c r="J74" i="14"/>
  <c r="K300" i="15" s="1"/>
  <c r="I74" i="14"/>
  <c r="J300" i="15" s="1"/>
  <c r="H74" i="14"/>
  <c r="I300" i="15" s="1"/>
  <c r="G74" i="14"/>
  <c r="H300" i="15" s="1"/>
  <c r="F74" i="14"/>
  <c r="G300" i="15" s="1"/>
  <c r="E74" i="14"/>
  <c r="F300" i="15" s="1"/>
  <c r="D74" i="14"/>
  <c r="E300" i="15" s="1"/>
  <c r="AP73" i="14"/>
  <c r="AQ279" i="15" s="1"/>
  <c r="AO73" i="14"/>
  <c r="AP279" i="15" s="1"/>
  <c r="AN73" i="14"/>
  <c r="AO279" i="15" s="1"/>
  <c r="AM73" i="14"/>
  <c r="AN279" i="15" s="1"/>
  <c r="AL73" i="14"/>
  <c r="AM279" i="15" s="1"/>
  <c r="AK73" i="14"/>
  <c r="AL279" i="15" s="1"/>
  <c r="AJ73" i="14"/>
  <c r="AK279" i="15" s="1"/>
  <c r="AI73" i="14"/>
  <c r="AJ279" i="15" s="1"/>
  <c r="AH73" i="14"/>
  <c r="AI279" i="15" s="1"/>
  <c r="AG73" i="14"/>
  <c r="AH279" i="15" s="1"/>
  <c r="AF73" i="14"/>
  <c r="AG279" i="15" s="1"/>
  <c r="AE73" i="14"/>
  <c r="AF279" i="15" s="1"/>
  <c r="AD73" i="14"/>
  <c r="AE279" i="15" s="1"/>
  <c r="AC73" i="14"/>
  <c r="AD279" i="15" s="1"/>
  <c r="AB73" i="14"/>
  <c r="AC279" i="15" s="1"/>
  <c r="AA73" i="14"/>
  <c r="AB279" i="15" s="1"/>
  <c r="Z73" i="14"/>
  <c r="AA279" i="15" s="1"/>
  <c r="Y73" i="14"/>
  <c r="Z279" i="15" s="1"/>
  <c r="X73" i="14"/>
  <c r="Y279" i="15" s="1"/>
  <c r="W73" i="14"/>
  <c r="X279" i="15" s="1"/>
  <c r="V73" i="14"/>
  <c r="W279" i="15" s="1"/>
  <c r="U73" i="14"/>
  <c r="V279" i="15" s="1"/>
  <c r="T73" i="14"/>
  <c r="U279" i="15" s="1"/>
  <c r="S73" i="14"/>
  <c r="T279" i="15" s="1"/>
  <c r="R73" i="14"/>
  <c r="S279" i="15" s="1"/>
  <c r="Q73" i="14"/>
  <c r="R279" i="15" s="1"/>
  <c r="P73" i="14"/>
  <c r="Q279" i="15" s="1"/>
  <c r="O73" i="14"/>
  <c r="P279" i="15" s="1"/>
  <c r="N73" i="14"/>
  <c r="O279" i="15" s="1"/>
  <c r="M73" i="14"/>
  <c r="N279" i="15" s="1"/>
  <c r="L73" i="14"/>
  <c r="M279" i="15" s="1"/>
  <c r="K73" i="14"/>
  <c r="L279" i="15" s="1"/>
  <c r="J73" i="14"/>
  <c r="K279" i="15" s="1"/>
  <c r="I73" i="14"/>
  <c r="J279" i="15" s="1"/>
  <c r="H73" i="14"/>
  <c r="I279" i="15" s="1"/>
  <c r="G73" i="14"/>
  <c r="H279" i="15" s="1"/>
  <c r="F73" i="14"/>
  <c r="G279" i="15" s="1"/>
  <c r="E73" i="14"/>
  <c r="F279" i="15" s="1"/>
  <c r="D73" i="14"/>
  <c r="E279" i="15" s="1"/>
  <c r="AP72" i="14"/>
  <c r="AQ258" i="15" s="1"/>
  <c r="AO72" i="14"/>
  <c r="AP258" i="15" s="1"/>
  <c r="AN72" i="14"/>
  <c r="AO258" i="15" s="1"/>
  <c r="AM72" i="14"/>
  <c r="AN258" i="15" s="1"/>
  <c r="AL72" i="14"/>
  <c r="AM258" i="15" s="1"/>
  <c r="AK72" i="14"/>
  <c r="AL258" i="15" s="1"/>
  <c r="AJ72" i="14"/>
  <c r="AK258" i="15" s="1"/>
  <c r="AI72" i="14"/>
  <c r="AJ258" i="15" s="1"/>
  <c r="AH72" i="14"/>
  <c r="AI258" i="15" s="1"/>
  <c r="AG72" i="14"/>
  <c r="AH258" i="15" s="1"/>
  <c r="AF72" i="14"/>
  <c r="AG258" i="15" s="1"/>
  <c r="AE72" i="14"/>
  <c r="AF258" i="15" s="1"/>
  <c r="AD72" i="14"/>
  <c r="AE258" i="15" s="1"/>
  <c r="AC72" i="14"/>
  <c r="AD258" i="15" s="1"/>
  <c r="AB72" i="14"/>
  <c r="AC258" i="15" s="1"/>
  <c r="AA72" i="14"/>
  <c r="AB258" i="15" s="1"/>
  <c r="Z72" i="14"/>
  <c r="AA258" i="15" s="1"/>
  <c r="Y72" i="14"/>
  <c r="Z258" i="15" s="1"/>
  <c r="X72" i="14"/>
  <c r="Y258" i="15" s="1"/>
  <c r="W72" i="14"/>
  <c r="X258" i="15" s="1"/>
  <c r="V72" i="14"/>
  <c r="W258" i="15" s="1"/>
  <c r="U72" i="14"/>
  <c r="V258" i="15" s="1"/>
  <c r="T72" i="14"/>
  <c r="U258" i="15" s="1"/>
  <c r="S72" i="14"/>
  <c r="T258" i="15" s="1"/>
  <c r="R72" i="14"/>
  <c r="S258" i="15" s="1"/>
  <c r="Q72" i="14"/>
  <c r="R258" i="15" s="1"/>
  <c r="P72" i="14"/>
  <c r="Q258" i="15" s="1"/>
  <c r="O72" i="14"/>
  <c r="P258" i="15" s="1"/>
  <c r="N72" i="14"/>
  <c r="O258" i="15" s="1"/>
  <c r="M72" i="14"/>
  <c r="N258" i="15" s="1"/>
  <c r="L72" i="14"/>
  <c r="M258" i="15" s="1"/>
  <c r="K72" i="14"/>
  <c r="L258" i="15" s="1"/>
  <c r="J72" i="14"/>
  <c r="K258" i="15" s="1"/>
  <c r="I72" i="14"/>
  <c r="J258" i="15" s="1"/>
  <c r="H72" i="14"/>
  <c r="I258" i="15" s="1"/>
  <c r="G72" i="14"/>
  <c r="H258" i="15" s="1"/>
  <c r="F72" i="14"/>
  <c r="G258" i="15" s="1"/>
  <c r="E72" i="14"/>
  <c r="F258" i="15" s="1"/>
  <c r="D72" i="14"/>
  <c r="E258" i="15" s="1"/>
  <c r="AP113" i="14"/>
  <c r="AO113" i="14"/>
  <c r="AN113" i="14"/>
  <c r="AM113" i="14"/>
  <c r="AL113" i="14"/>
  <c r="AK113" i="14"/>
  <c r="AJ113" i="14"/>
  <c r="AI113" i="14"/>
  <c r="AH113" i="14"/>
  <c r="AG113" i="14"/>
  <c r="AF113" i="14"/>
  <c r="AE113" i="14"/>
  <c r="AD113" i="14"/>
  <c r="AC113" i="14"/>
  <c r="AB113" i="14"/>
  <c r="AA113" i="14"/>
  <c r="Z113" i="14"/>
  <c r="Y113" i="14"/>
  <c r="X113" i="14"/>
  <c r="W113" i="14"/>
  <c r="V113" i="14"/>
  <c r="U113" i="14"/>
  <c r="T113" i="14"/>
  <c r="S113" i="14"/>
  <c r="R113" i="14"/>
  <c r="Q113" i="14"/>
  <c r="P113" i="14"/>
  <c r="O113" i="14"/>
  <c r="N113" i="14"/>
  <c r="M113" i="14"/>
  <c r="L113" i="14"/>
  <c r="K113" i="14"/>
  <c r="J113" i="14"/>
  <c r="I113" i="14"/>
  <c r="H113" i="14"/>
  <c r="G113" i="14"/>
  <c r="F113" i="14"/>
  <c r="E113" i="14"/>
  <c r="D113" i="14"/>
  <c r="AP71" i="14"/>
  <c r="AQ237" i="15" s="1"/>
  <c r="AO71" i="14"/>
  <c r="AP237" i="15" s="1"/>
  <c r="AN71" i="14"/>
  <c r="AO237" i="15" s="1"/>
  <c r="AM71" i="14"/>
  <c r="AN237" i="15" s="1"/>
  <c r="AL71" i="14"/>
  <c r="AM237" i="15" s="1"/>
  <c r="AK71" i="14"/>
  <c r="AL237" i="15" s="1"/>
  <c r="AJ71" i="14"/>
  <c r="AK237" i="15" s="1"/>
  <c r="AI71" i="14"/>
  <c r="AJ237" i="15" s="1"/>
  <c r="AH71" i="14"/>
  <c r="AI237" i="15" s="1"/>
  <c r="AG71" i="14"/>
  <c r="AH237" i="15" s="1"/>
  <c r="AF71" i="14"/>
  <c r="AG237" i="15" s="1"/>
  <c r="AE71" i="14"/>
  <c r="AF237" i="15" s="1"/>
  <c r="AD71" i="14"/>
  <c r="AE237" i="15" s="1"/>
  <c r="AC71" i="14"/>
  <c r="AD237" i="15" s="1"/>
  <c r="AB71" i="14"/>
  <c r="AC237" i="15" s="1"/>
  <c r="AA71" i="14"/>
  <c r="AB237" i="15" s="1"/>
  <c r="Z71" i="14"/>
  <c r="AA237" i="15" s="1"/>
  <c r="Y71" i="14"/>
  <c r="Z237" i="15" s="1"/>
  <c r="X71" i="14"/>
  <c r="Y237" i="15" s="1"/>
  <c r="W71" i="14"/>
  <c r="X237" i="15" s="1"/>
  <c r="V71" i="14"/>
  <c r="W237" i="15" s="1"/>
  <c r="U71" i="14"/>
  <c r="V237" i="15" s="1"/>
  <c r="T71" i="14"/>
  <c r="U237" i="15" s="1"/>
  <c r="S71" i="14"/>
  <c r="T237" i="15" s="1"/>
  <c r="R71" i="14"/>
  <c r="S237" i="15" s="1"/>
  <c r="Q71" i="14"/>
  <c r="R237" i="15" s="1"/>
  <c r="P71" i="14"/>
  <c r="Q237" i="15" s="1"/>
  <c r="O71" i="14"/>
  <c r="P237" i="15" s="1"/>
  <c r="N71" i="14"/>
  <c r="O237" i="15" s="1"/>
  <c r="M71" i="14"/>
  <c r="N237" i="15" s="1"/>
  <c r="L71" i="14"/>
  <c r="M237" i="15" s="1"/>
  <c r="K71" i="14"/>
  <c r="L237" i="15" s="1"/>
  <c r="J71" i="14"/>
  <c r="K237" i="15" s="1"/>
  <c r="I71" i="14"/>
  <c r="J237" i="15" s="1"/>
  <c r="H71" i="14"/>
  <c r="I237" i="15" s="1"/>
  <c r="G71" i="14"/>
  <c r="H237" i="15" s="1"/>
  <c r="F71" i="14"/>
  <c r="G237" i="15" s="1"/>
  <c r="E71" i="14"/>
  <c r="F237" i="15" s="1"/>
  <c r="D71" i="14"/>
  <c r="E237" i="15" s="1"/>
  <c r="AP70" i="14"/>
  <c r="AQ216" i="15" s="1"/>
  <c r="AO70" i="14"/>
  <c r="AP216" i="15" s="1"/>
  <c r="AN70" i="14"/>
  <c r="AO216" i="15" s="1"/>
  <c r="AM70" i="14"/>
  <c r="AN216" i="15" s="1"/>
  <c r="AL70" i="14"/>
  <c r="AM216" i="15" s="1"/>
  <c r="AK70" i="14"/>
  <c r="AL216" i="15" s="1"/>
  <c r="AJ70" i="14"/>
  <c r="AK216" i="15" s="1"/>
  <c r="AI70" i="14"/>
  <c r="AJ216" i="15" s="1"/>
  <c r="AH70" i="14"/>
  <c r="AI216" i="15" s="1"/>
  <c r="AG70" i="14"/>
  <c r="AH216" i="15" s="1"/>
  <c r="AF70" i="14"/>
  <c r="AG216" i="15" s="1"/>
  <c r="AE70" i="14"/>
  <c r="AF216" i="15" s="1"/>
  <c r="AD70" i="14"/>
  <c r="AE216" i="15" s="1"/>
  <c r="AC70" i="14"/>
  <c r="AD216" i="15" s="1"/>
  <c r="AB70" i="14"/>
  <c r="AC216" i="15" s="1"/>
  <c r="AA70" i="14"/>
  <c r="AB216" i="15" s="1"/>
  <c r="Z70" i="14"/>
  <c r="AA216" i="15" s="1"/>
  <c r="Y70" i="14"/>
  <c r="Z216" i="15" s="1"/>
  <c r="X70" i="14"/>
  <c r="Y216" i="15" s="1"/>
  <c r="W70" i="14"/>
  <c r="X216" i="15" s="1"/>
  <c r="V70" i="14"/>
  <c r="W216" i="15" s="1"/>
  <c r="U70" i="14"/>
  <c r="V216" i="15" s="1"/>
  <c r="T70" i="14"/>
  <c r="U216" i="15" s="1"/>
  <c r="S70" i="14"/>
  <c r="T216" i="15" s="1"/>
  <c r="R70" i="14"/>
  <c r="S216" i="15" s="1"/>
  <c r="Q70" i="14"/>
  <c r="R216" i="15" s="1"/>
  <c r="P70" i="14"/>
  <c r="Q216" i="15" s="1"/>
  <c r="O70" i="14"/>
  <c r="P216" i="15" s="1"/>
  <c r="N70" i="14"/>
  <c r="O216" i="15" s="1"/>
  <c r="M70" i="14"/>
  <c r="N216" i="15" s="1"/>
  <c r="L70" i="14"/>
  <c r="M216" i="15" s="1"/>
  <c r="K70" i="14"/>
  <c r="L216" i="15" s="1"/>
  <c r="J70" i="14"/>
  <c r="K216" i="15" s="1"/>
  <c r="I70" i="14"/>
  <c r="J216" i="15" s="1"/>
  <c r="H70" i="14"/>
  <c r="I216" i="15" s="1"/>
  <c r="G70" i="14"/>
  <c r="H216" i="15" s="1"/>
  <c r="F70" i="14"/>
  <c r="G216" i="15" s="1"/>
  <c r="E70" i="14"/>
  <c r="F216" i="15" s="1"/>
  <c r="D70" i="14"/>
  <c r="E216" i="15" s="1"/>
  <c r="AP68" i="14"/>
  <c r="AQ174" i="15" s="1"/>
  <c r="AO68" i="14"/>
  <c r="AP174" i="15" s="1"/>
  <c r="AN68" i="14"/>
  <c r="AO174" i="15" s="1"/>
  <c r="AM68" i="14"/>
  <c r="AN174" i="15" s="1"/>
  <c r="AL68" i="14"/>
  <c r="AM174" i="15" s="1"/>
  <c r="AK68" i="14"/>
  <c r="AL174" i="15" s="1"/>
  <c r="AJ68" i="14"/>
  <c r="AK174" i="15" s="1"/>
  <c r="AI68" i="14"/>
  <c r="AJ174" i="15" s="1"/>
  <c r="AH68" i="14"/>
  <c r="AI174" i="15" s="1"/>
  <c r="AG68" i="14"/>
  <c r="AH174" i="15" s="1"/>
  <c r="AF68" i="14"/>
  <c r="AG174" i="15" s="1"/>
  <c r="AE68" i="14"/>
  <c r="AF174" i="15" s="1"/>
  <c r="AD68" i="14"/>
  <c r="AE174" i="15" s="1"/>
  <c r="AC68" i="14"/>
  <c r="AD174" i="15" s="1"/>
  <c r="AB68" i="14"/>
  <c r="AC174" i="15" s="1"/>
  <c r="AA68" i="14"/>
  <c r="AB174" i="15" s="1"/>
  <c r="Z68" i="14"/>
  <c r="AA174" i="15" s="1"/>
  <c r="Y68" i="14"/>
  <c r="Z174" i="15" s="1"/>
  <c r="X68" i="14"/>
  <c r="Y174" i="15" s="1"/>
  <c r="W68" i="14"/>
  <c r="X174" i="15" s="1"/>
  <c r="V68" i="14"/>
  <c r="W174" i="15" s="1"/>
  <c r="U68" i="14"/>
  <c r="V174" i="15" s="1"/>
  <c r="T68" i="14"/>
  <c r="U174" i="15" s="1"/>
  <c r="S68" i="14"/>
  <c r="T174" i="15" s="1"/>
  <c r="R68" i="14"/>
  <c r="S174" i="15" s="1"/>
  <c r="Q68" i="14"/>
  <c r="R174" i="15" s="1"/>
  <c r="P68" i="14"/>
  <c r="Q174" i="15" s="1"/>
  <c r="O68" i="14"/>
  <c r="P174" i="15" s="1"/>
  <c r="N68" i="14"/>
  <c r="O174" i="15" s="1"/>
  <c r="M68" i="14"/>
  <c r="N174" i="15" s="1"/>
  <c r="L68" i="14"/>
  <c r="M174" i="15" s="1"/>
  <c r="K68" i="14"/>
  <c r="L174" i="15" s="1"/>
  <c r="J68" i="14"/>
  <c r="K174" i="15" s="1"/>
  <c r="I68" i="14"/>
  <c r="J174" i="15" s="1"/>
  <c r="H68" i="14"/>
  <c r="I174" i="15" s="1"/>
  <c r="G68" i="14"/>
  <c r="H174" i="15" s="1"/>
  <c r="F68" i="14"/>
  <c r="G174" i="15" s="1"/>
  <c r="E68" i="14"/>
  <c r="F174" i="15" s="1"/>
  <c r="D68" i="14"/>
  <c r="E174" i="15" s="1"/>
  <c r="AP69" i="14"/>
  <c r="AQ195" i="15" s="1"/>
  <c r="AO69" i="14"/>
  <c r="AP195" i="15" s="1"/>
  <c r="AN69" i="14"/>
  <c r="AO195" i="15" s="1"/>
  <c r="AM69" i="14"/>
  <c r="AN195" i="15" s="1"/>
  <c r="AL69" i="14"/>
  <c r="AM195" i="15" s="1"/>
  <c r="AK69" i="14"/>
  <c r="AL195" i="15" s="1"/>
  <c r="AJ69" i="14"/>
  <c r="AK195" i="15" s="1"/>
  <c r="AI69" i="14"/>
  <c r="AJ195" i="15" s="1"/>
  <c r="AH69" i="14"/>
  <c r="AI195" i="15" s="1"/>
  <c r="AG69" i="14"/>
  <c r="AH195" i="15" s="1"/>
  <c r="AF69" i="14"/>
  <c r="AG195" i="15" s="1"/>
  <c r="AE69" i="14"/>
  <c r="AF195" i="15" s="1"/>
  <c r="AD69" i="14"/>
  <c r="AE195" i="15" s="1"/>
  <c r="AC69" i="14"/>
  <c r="AD195" i="15" s="1"/>
  <c r="AB69" i="14"/>
  <c r="AC195" i="15" s="1"/>
  <c r="AA69" i="14"/>
  <c r="AB195" i="15" s="1"/>
  <c r="Z69" i="14"/>
  <c r="AA195" i="15" s="1"/>
  <c r="Y69" i="14"/>
  <c r="Z195" i="15" s="1"/>
  <c r="X69" i="14"/>
  <c r="Y195" i="15" s="1"/>
  <c r="W69" i="14"/>
  <c r="X195" i="15" s="1"/>
  <c r="V69" i="14"/>
  <c r="W195" i="15" s="1"/>
  <c r="U69" i="14"/>
  <c r="V195" i="15" s="1"/>
  <c r="T69" i="14"/>
  <c r="U195" i="15" s="1"/>
  <c r="S69" i="14"/>
  <c r="T195" i="15" s="1"/>
  <c r="R69" i="14"/>
  <c r="S195" i="15" s="1"/>
  <c r="Q69" i="14"/>
  <c r="R195" i="15" s="1"/>
  <c r="P69" i="14"/>
  <c r="Q195" i="15" s="1"/>
  <c r="O69" i="14"/>
  <c r="P195" i="15" s="1"/>
  <c r="N69" i="14"/>
  <c r="O195" i="15" s="1"/>
  <c r="M69" i="14"/>
  <c r="N195" i="15" s="1"/>
  <c r="L69" i="14"/>
  <c r="M195" i="15" s="1"/>
  <c r="K69" i="14"/>
  <c r="L195" i="15" s="1"/>
  <c r="J69" i="14"/>
  <c r="K195" i="15" s="1"/>
  <c r="I69" i="14"/>
  <c r="J195" i="15" s="1"/>
  <c r="H69" i="14"/>
  <c r="I195" i="15" s="1"/>
  <c r="G69" i="14"/>
  <c r="H195" i="15" s="1"/>
  <c r="F69" i="14"/>
  <c r="G195" i="15" s="1"/>
  <c r="E69" i="14"/>
  <c r="F195" i="15" s="1"/>
  <c r="D69" i="14"/>
  <c r="E195" i="15" s="1"/>
  <c r="AP67" i="14"/>
  <c r="AQ153" i="15" s="1"/>
  <c r="AO67" i="14"/>
  <c r="AP153" i="15" s="1"/>
  <c r="AN67" i="14"/>
  <c r="AO153" i="15" s="1"/>
  <c r="AM67" i="14"/>
  <c r="AN153" i="15" s="1"/>
  <c r="AL67" i="14"/>
  <c r="AM153" i="15" s="1"/>
  <c r="AK67" i="14"/>
  <c r="AL153" i="15" s="1"/>
  <c r="AJ67" i="14"/>
  <c r="AK153" i="15" s="1"/>
  <c r="AI67" i="14"/>
  <c r="AJ153" i="15" s="1"/>
  <c r="AH67" i="14"/>
  <c r="AI153" i="15" s="1"/>
  <c r="AG67" i="14"/>
  <c r="AH153" i="15" s="1"/>
  <c r="AF67" i="14"/>
  <c r="AG153" i="15" s="1"/>
  <c r="AE67" i="14"/>
  <c r="AF153" i="15" s="1"/>
  <c r="AD67" i="14"/>
  <c r="AE153" i="15" s="1"/>
  <c r="AC67" i="14"/>
  <c r="AD153" i="15" s="1"/>
  <c r="AB67" i="14"/>
  <c r="AC153" i="15" s="1"/>
  <c r="AA67" i="14"/>
  <c r="AB153" i="15" s="1"/>
  <c r="Z67" i="14"/>
  <c r="AA153" i="15" s="1"/>
  <c r="Y67" i="14"/>
  <c r="Z153" i="15" s="1"/>
  <c r="X67" i="14"/>
  <c r="Y153" i="15" s="1"/>
  <c r="W67" i="14"/>
  <c r="X153" i="15" s="1"/>
  <c r="V67" i="14"/>
  <c r="W153" i="15" s="1"/>
  <c r="U67" i="14"/>
  <c r="V153" i="15" s="1"/>
  <c r="T67" i="14"/>
  <c r="U153" i="15" s="1"/>
  <c r="S67" i="14"/>
  <c r="T153" i="15" s="1"/>
  <c r="R67" i="14"/>
  <c r="S153" i="15" s="1"/>
  <c r="Q67" i="14"/>
  <c r="R153" i="15" s="1"/>
  <c r="P67" i="14"/>
  <c r="Q153" i="15" s="1"/>
  <c r="O67" i="14"/>
  <c r="P153" i="15" s="1"/>
  <c r="N67" i="14"/>
  <c r="O153" i="15" s="1"/>
  <c r="M67" i="14"/>
  <c r="N153" i="15" s="1"/>
  <c r="L67" i="14"/>
  <c r="M153" i="15" s="1"/>
  <c r="K67" i="14"/>
  <c r="L153" i="15" s="1"/>
  <c r="J67" i="14"/>
  <c r="K153" i="15" s="1"/>
  <c r="I67" i="14"/>
  <c r="J153" i="15" s="1"/>
  <c r="H67" i="14"/>
  <c r="I153" i="15" s="1"/>
  <c r="G67" i="14"/>
  <c r="H153" i="15" s="1"/>
  <c r="F67" i="14"/>
  <c r="G153" i="15" s="1"/>
  <c r="E67" i="14"/>
  <c r="F153" i="15" s="1"/>
  <c r="D67" i="14"/>
  <c r="E153" i="15" s="1"/>
  <c r="AP66" i="14"/>
  <c r="AQ132" i="15" s="1"/>
  <c r="AO66" i="14"/>
  <c r="AP132" i="15" s="1"/>
  <c r="AN66" i="14"/>
  <c r="AO132" i="15" s="1"/>
  <c r="AM66" i="14"/>
  <c r="AN132" i="15" s="1"/>
  <c r="AL66" i="14"/>
  <c r="AM132" i="15" s="1"/>
  <c r="AK66" i="14"/>
  <c r="AL132" i="15" s="1"/>
  <c r="AJ66" i="14"/>
  <c r="AK132" i="15" s="1"/>
  <c r="AI66" i="14"/>
  <c r="AJ132" i="15" s="1"/>
  <c r="AH66" i="14"/>
  <c r="AI132" i="15" s="1"/>
  <c r="AG66" i="14"/>
  <c r="AH132" i="15" s="1"/>
  <c r="AF66" i="14"/>
  <c r="AG132" i="15" s="1"/>
  <c r="AE66" i="14"/>
  <c r="AF132" i="15" s="1"/>
  <c r="AD66" i="14"/>
  <c r="AE132" i="15" s="1"/>
  <c r="AC66" i="14"/>
  <c r="AD132" i="15" s="1"/>
  <c r="AB66" i="14"/>
  <c r="AC132" i="15" s="1"/>
  <c r="AA66" i="14"/>
  <c r="AB132" i="15" s="1"/>
  <c r="Z66" i="14"/>
  <c r="AA132" i="15" s="1"/>
  <c r="Y66" i="14"/>
  <c r="Z132" i="15" s="1"/>
  <c r="X66" i="14"/>
  <c r="Y132" i="15" s="1"/>
  <c r="W66" i="14"/>
  <c r="X132" i="15" s="1"/>
  <c r="V66" i="14"/>
  <c r="W132" i="15" s="1"/>
  <c r="U66" i="14"/>
  <c r="V132" i="15" s="1"/>
  <c r="T66" i="14"/>
  <c r="U132" i="15" s="1"/>
  <c r="S66" i="14"/>
  <c r="T132" i="15" s="1"/>
  <c r="R66" i="14"/>
  <c r="S132" i="15" s="1"/>
  <c r="Q66" i="14"/>
  <c r="R132" i="15" s="1"/>
  <c r="P66" i="14"/>
  <c r="Q132" i="15" s="1"/>
  <c r="O66" i="14"/>
  <c r="P132" i="15" s="1"/>
  <c r="N66" i="14"/>
  <c r="O132" i="15" s="1"/>
  <c r="M66" i="14"/>
  <c r="N132" i="15" s="1"/>
  <c r="L66" i="14"/>
  <c r="M132" i="15" s="1"/>
  <c r="K66" i="14"/>
  <c r="L132" i="15" s="1"/>
  <c r="J66" i="14"/>
  <c r="K132" i="15" s="1"/>
  <c r="I66" i="14"/>
  <c r="J132" i="15" s="1"/>
  <c r="H66" i="14"/>
  <c r="I132" i="15" s="1"/>
  <c r="G66" i="14"/>
  <c r="H132" i="15" s="1"/>
  <c r="F66" i="14"/>
  <c r="G132" i="15" s="1"/>
  <c r="E66" i="14"/>
  <c r="F132" i="15" s="1"/>
  <c r="D66" i="14"/>
  <c r="E132" i="15" s="1"/>
  <c r="AP65" i="14"/>
  <c r="AQ111" i="15" s="1"/>
  <c r="AO65" i="14"/>
  <c r="AP111" i="15" s="1"/>
  <c r="AN65" i="14"/>
  <c r="AO111" i="15" s="1"/>
  <c r="AM65" i="14"/>
  <c r="AN111" i="15" s="1"/>
  <c r="AL65" i="14"/>
  <c r="AM111" i="15" s="1"/>
  <c r="AK65" i="14"/>
  <c r="AL111" i="15" s="1"/>
  <c r="AJ65" i="14"/>
  <c r="AK111" i="15" s="1"/>
  <c r="AI65" i="14"/>
  <c r="AJ111" i="15" s="1"/>
  <c r="AH65" i="14"/>
  <c r="AI111" i="15" s="1"/>
  <c r="AG65" i="14"/>
  <c r="AH111" i="15" s="1"/>
  <c r="AF65" i="14"/>
  <c r="AG111" i="15" s="1"/>
  <c r="AE65" i="14"/>
  <c r="AF111" i="15" s="1"/>
  <c r="AD65" i="14"/>
  <c r="AE111" i="15" s="1"/>
  <c r="AC65" i="14"/>
  <c r="AD111" i="15" s="1"/>
  <c r="AB65" i="14"/>
  <c r="AC111" i="15" s="1"/>
  <c r="AA65" i="14"/>
  <c r="AB111" i="15" s="1"/>
  <c r="Z65" i="14"/>
  <c r="AA111" i="15" s="1"/>
  <c r="Y65" i="14"/>
  <c r="Z111" i="15" s="1"/>
  <c r="X65" i="14"/>
  <c r="Y111" i="15" s="1"/>
  <c r="W65" i="14"/>
  <c r="X111" i="15" s="1"/>
  <c r="V65" i="14"/>
  <c r="W111" i="15" s="1"/>
  <c r="U65" i="14"/>
  <c r="V111" i="15" s="1"/>
  <c r="T65" i="14"/>
  <c r="U111" i="15" s="1"/>
  <c r="S65" i="14"/>
  <c r="T111" i="15" s="1"/>
  <c r="R65" i="14"/>
  <c r="S111" i="15" s="1"/>
  <c r="Q65" i="14"/>
  <c r="R111" i="15" s="1"/>
  <c r="P65" i="14"/>
  <c r="Q111" i="15" s="1"/>
  <c r="O65" i="14"/>
  <c r="P111" i="15" s="1"/>
  <c r="N65" i="14"/>
  <c r="O111" i="15" s="1"/>
  <c r="M65" i="14"/>
  <c r="N111" i="15" s="1"/>
  <c r="L65" i="14"/>
  <c r="M111" i="15" s="1"/>
  <c r="K65" i="14"/>
  <c r="L111" i="15" s="1"/>
  <c r="J65" i="14"/>
  <c r="K111" i="15" s="1"/>
  <c r="I65" i="14"/>
  <c r="J111" i="15" s="1"/>
  <c r="H65" i="14"/>
  <c r="I111" i="15" s="1"/>
  <c r="G65" i="14"/>
  <c r="H111" i="15" s="1"/>
  <c r="F65" i="14"/>
  <c r="G111" i="15" s="1"/>
  <c r="E65" i="14"/>
  <c r="F111" i="15" s="1"/>
  <c r="D65" i="14"/>
  <c r="E111" i="15" s="1"/>
  <c r="AP64" i="14"/>
  <c r="AQ90" i="15" s="1"/>
  <c r="AO64" i="14"/>
  <c r="AP90" i="15" s="1"/>
  <c r="AN64" i="14"/>
  <c r="AO90" i="15" s="1"/>
  <c r="AM64" i="14"/>
  <c r="AN90" i="15" s="1"/>
  <c r="AL64" i="14"/>
  <c r="AM90" i="15" s="1"/>
  <c r="AK64" i="14"/>
  <c r="AL90" i="15" s="1"/>
  <c r="AJ64" i="14"/>
  <c r="AK90" i="15" s="1"/>
  <c r="AI64" i="14"/>
  <c r="AJ90" i="15" s="1"/>
  <c r="AH64" i="14"/>
  <c r="AI90" i="15" s="1"/>
  <c r="AG64" i="14"/>
  <c r="AH90" i="15" s="1"/>
  <c r="AF64" i="14"/>
  <c r="AG90" i="15" s="1"/>
  <c r="AE64" i="14"/>
  <c r="AF90" i="15" s="1"/>
  <c r="AD64" i="14"/>
  <c r="AE90" i="15" s="1"/>
  <c r="AC64" i="14"/>
  <c r="AD90" i="15" s="1"/>
  <c r="AB64" i="14"/>
  <c r="AC90" i="15" s="1"/>
  <c r="AA64" i="14"/>
  <c r="AB90" i="15" s="1"/>
  <c r="Z64" i="14"/>
  <c r="AA90" i="15" s="1"/>
  <c r="Y64" i="14"/>
  <c r="Z90" i="15" s="1"/>
  <c r="X64" i="14"/>
  <c r="Y90" i="15" s="1"/>
  <c r="W64" i="14"/>
  <c r="X90" i="15" s="1"/>
  <c r="V64" i="14"/>
  <c r="W90" i="15" s="1"/>
  <c r="U64" i="14"/>
  <c r="V90" i="15" s="1"/>
  <c r="T64" i="14"/>
  <c r="U90" i="15" s="1"/>
  <c r="S64" i="14"/>
  <c r="T90" i="15" s="1"/>
  <c r="R64" i="14"/>
  <c r="S90" i="15" s="1"/>
  <c r="Q64" i="14"/>
  <c r="R90" i="15" s="1"/>
  <c r="P64" i="14"/>
  <c r="Q90" i="15" s="1"/>
  <c r="O64" i="14"/>
  <c r="P90" i="15" s="1"/>
  <c r="N64" i="14"/>
  <c r="O90" i="15" s="1"/>
  <c r="M64" i="14"/>
  <c r="N90" i="15" s="1"/>
  <c r="L64" i="14"/>
  <c r="M90" i="15" s="1"/>
  <c r="K64" i="14"/>
  <c r="L90" i="15" s="1"/>
  <c r="J64" i="14"/>
  <c r="K90" i="15" s="1"/>
  <c r="I64" i="14"/>
  <c r="J90" i="15" s="1"/>
  <c r="H64" i="14"/>
  <c r="I90" i="15" s="1"/>
  <c r="G64" i="14"/>
  <c r="H90" i="15" s="1"/>
  <c r="F64" i="14"/>
  <c r="G90" i="15" s="1"/>
  <c r="E64" i="14"/>
  <c r="F90" i="15" s="1"/>
  <c r="D64" i="14"/>
  <c r="E90" i="15" s="1"/>
  <c r="AP63" i="14"/>
  <c r="AQ69" i="15" s="1"/>
  <c r="AO63" i="14"/>
  <c r="AP69" i="15" s="1"/>
  <c r="AN63" i="14"/>
  <c r="AO69" i="15" s="1"/>
  <c r="AM63" i="14"/>
  <c r="AN69" i="15" s="1"/>
  <c r="AL63" i="14"/>
  <c r="AM69" i="15" s="1"/>
  <c r="AK63" i="14"/>
  <c r="AL69" i="15" s="1"/>
  <c r="AJ63" i="14"/>
  <c r="AK69" i="15" s="1"/>
  <c r="AI63" i="14"/>
  <c r="AJ69" i="15" s="1"/>
  <c r="AH63" i="14"/>
  <c r="AI69" i="15" s="1"/>
  <c r="AG63" i="14"/>
  <c r="AH69" i="15" s="1"/>
  <c r="AF63" i="14"/>
  <c r="AG69" i="15" s="1"/>
  <c r="AE63" i="14"/>
  <c r="AF69" i="15" s="1"/>
  <c r="AD63" i="14"/>
  <c r="AE69" i="15" s="1"/>
  <c r="AC63" i="14"/>
  <c r="AD69" i="15" s="1"/>
  <c r="AB63" i="14"/>
  <c r="AC69" i="15" s="1"/>
  <c r="AA63" i="14"/>
  <c r="AB69" i="15" s="1"/>
  <c r="Z63" i="14"/>
  <c r="AA69" i="15" s="1"/>
  <c r="Y63" i="14"/>
  <c r="Z69" i="15" s="1"/>
  <c r="X63" i="14"/>
  <c r="Y69" i="15" s="1"/>
  <c r="W63" i="14"/>
  <c r="X69" i="15" s="1"/>
  <c r="V63" i="14"/>
  <c r="W69" i="15" s="1"/>
  <c r="U63" i="14"/>
  <c r="V69" i="15" s="1"/>
  <c r="T63" i="14"/>
  <c r="U69" i="15" s="1"/>
  <c r="S63" i="14"/>
  <c r="T69" i="15" s="1"/>
  <c r="R63" i="14"/>
  <c r="S69" i="15" s="1"/>
  <c r="Q63" i="14"/>
  <c r="R69" i="15" s="1"/>
  <c r="P63" i="14"/>
  <c r="Q69" i="15" s="1"/>
  <c r="O63" i="14"/>
  <c r="P69" i="15" s="1"/>
  <c r="N63" i="14"/>
  <c r="O69" i="15" s="1"/>
  <c r="M63" i="14"/>
  <c r="N69" i="15" s="1"/>
  <c r="L63" i="14"/>
  <c r="M69" i="15" s="1"/>
  <c r="K63" i="14"/>
  <c r="L69" i="15" s="1"/>
  <c r="J63" i="14"/>
  <c r="K69" i="15" s="1"/>
  <c r="I63" i="14"/>
  <c r="J69" i="15" s="1"/>
  <c r="H63" i="14"/>
  <c r="I69" i="15" s="1"/>
  <c r="G63" i="14"/>
  <c r="H69" i="15" s="1"/>
  <c r="F63" i="14"/>
  <c r="G69" i="15" s="1"/>
  <c r="E63" i="14"/>
  <c r="F69" i="15" s="1"/>
  <c r="D63" i="14"/>
  <c r="E69" i="15" s="1"/>
  <c r="AP112" i="14"/>
  <c r="AO112" i="14"/>
  <c r="AN112" i="14"/>
  <c r="AM112" i="14"/>
  <c r="AL112" i="14"/>
  <c r="AK112" i="14"/>
  <c r="AJ112" i="14"/>
  <c r="AI112" i="14"/>
  <c r="AH112" i="14"/>
  <c r="AG112" i="14"/>
  <c r="AF112" i="14"/>
  <c r="AE112" i="14"/>
  <c r="AD112" i="14"/>
  <c r="AC112" i="14"/>
  <c r="AB112" i="14"/>
  <c r="AA112" i="14"/>
  <c r="Z112" i="14"/>
  <c r="Y112" i="14"/>
  <c r="X112" i="14"/>
  <c r="W112" i="14"/>
  <c r="V112" i="14"/>
  <c r="U112" i="14"/>
  <c r="T112" i="14"/>
  <c r="S112" i="14"/>
  <c r="R112" i="14"/>
  <c r="Q112" i="14"/>
  <c r="P112" i="14"/>
  <c r="O112" i="14"/>
  <c r="N112" i="14"/>
  <c r="M112" i="14"/>
  <c r="L112" i="14"/>
  <c r="K112" i="14"/>
  <c r="J112" i="14"/>
  <c r="I112" i="14"/>
  <c r="H112" i="14"/>
  <c r="G112" i="14"/>
  <c r="F112" i="14"/>
  <c r="E112" i="14"/>
  <c r="D112" i="14"/>
  <c r="AP62" i="14"/>
  <c r="AO62" i="14"/>
  <c r="AN62" i="14"/>
  <c r="AM62" i="14"/>
  <c r="AL62" i="14"/>
  <c r="AK62" i="14"/>
  <c r="AJ62" i="14"/>
  <c r="AI62" i="14"/>
  <c r="AH62" i="14"/>
  <c r="AG62" i="14"/>
  <c r="AF62" i="14"/>
  <c r="AE62" i="14"/>
  <c r="AD62" i="14"/>
  <c r="AC62" i="14"/>
  <c r="AB62" i="14"/>
  <c r="AA62" i="14"/>
  <c r="Z62" i="14"/>
  <c r="Y62" i="14"/>
  <c r="X62" i="14"/>
  <c r="W62" i="14"/>
  <c r="V62" i="14"/>
  <c r="U62" i="14"/>
  <c r="T62" i="14"/>
  <c r="S62" i="14"/>
  <c r="R62" i="14"/>
  <c r="Q62" i="14"/>
  <c r="P62" i="14"/>
  <c r="O62" i="14"/>
  <c r="N62" i="14"/>
  <c r="M62" i="14"/>
  <c r="L62" i="14"/>
  <c r="K62" i="14"/>
  <c r="J62" i="14"/>
  <c r="I62" i="14"/>
  <c r="H62" i="14"/>
  <c r="G62" i="14"/>
  <c r="F62" i="14"/>
  <c r="E62" i="14"/>
  <c r="D62" i="14"/>
  <c r="AP55" i="14"/>
  <c r="AO55" i="14"/>
  <c r="AN55" i="14"/>
  <c r="AM55" i="14"/>
  <c r="AL55" i="14"/>
  <c r="AK55" i="14"/>
  <c r="AJ55" i="14"/>
  <c r="AI55" i="14"/>
  <c r="AH55" i="14"/>
  <c r="AG55" i="14"/>
  <c r="AF55" i="14"/>
  <c r="AE55" i="14"/>
  <c r="AD55" i="14"/>
  <c r="AC55" i="14"/>
  <c r="AB55" i="14"/>
  <c r="AA55" i="14"/>
  <c r="Z55" i="14"/>
  <c r="Y55" i="14"/>
  <c r="X55" i="14"/>
  <c r="W55" i="14"/>
  <c r="V55" i="14"/>
  <c r="U55" i="14"/>
  <c r="T55" i="14"/>
  <c r="S55" i="14"/>
  <c r="R55" i="14"/>
  <c r="Q55" i="14"/>
  <c r="P55" i="14"/>
  <c r="O55" i="14"/>
  <c r="N55" i="14"/>
  <c r="M55" i="14"/>
  <c r="L55" i="14"/>
  <c r="K55" i="14"/>
  <c r="J55" i="14"/>
  <c r="I55" i="14"/>
  <c r="H55" i="14"/>
  <c r="G55" i="14"/>
  <c r="F55" i="14"/>
  <c r="E55" i="14"/>
  <c r="D55" i="14"/>
  <c r="AP54" i="14"/>
  <c r="AO54" i="14"/>
  <c r="AN54" i="14"/>
  <c r="AM54" i="14"/>
  <c r="AL54" i="14"/>
  <c r="AK54" i="14"/>
  <c r="AJ54" i="14"/>
  <c r="AI54" i="14"/>
  <c r="AH54" i="14"/>
  <c r="AG54" i="14"/>
  <c r="AF54" i="14"/>
  <c r="AE54" i="14"/>
  <c r="AD54" i="14"/>
  <c r="AC54" i="14"/>
  <c r="AB54" i="14"/>
  <c r="AA54" i="14"/>
  <c r="Z54" i="14"/>
  <c r="Y54" i="14"/>
  <c r="X54" i="14"/>
  <c r="W54" i="14"/>
  <c r="V54" i="14"/>
  <c r="U54" i="14"/>
  <c r="T54" i="14"/>
  <c r="S54" i="14"/>
  <c r="R54" i="14"/>
  <c r="Q54" i="14"/>
  <c r="P54" i="14"/>
  <c r="O54" i="14"/>
  <c r="N54" i="14"/>
  <c r="M54" i="14"/>
  <c r="L54" i="14"/>
  <c r="K54" i="14"/>
  <c r="J54" i="14"/>
  <c r="I54" i="14"/>
  <c r="H54" i="14"/>
  <c r="G54" i="14"/>
  <c r="F54" i="14"/>
  <c r="E54" i="14"/>
  <c r="D54" i="14"/>
  <c r="AP53" i="14"/>
  <c r="AO53" i="14"/>
  <c r="AN53" i="14"/>
  <c r="AM53" i="14"/>
  <c r="AL53" i="14"/>
  <c r="AK53" i="14"/>
  <c r="AJ53" i="14"/>
  <c r="AI53" i="14"/>
  <c r="AH53" i="14"/>
  <c r="AG53" i="14"/>
  <c r="AF53" i="14"/>
  <c r="AE53" i="14"/>
  <c r="AD53" i="14"/>
  <c r="AC53" i="14"/>
  <c r="AB53" i="14"/>
  <c r="AA53" i="14"/>
  <c r="Z53" i="14"/>
  <c r="Y53" i="14"/>
  <c r="X53" i="14"/>
  <c r="W53" i="14"/>
  <c r="V53" i="14"/>
  <c r="U53" i="14"/>
  <c r="T53" i="14"/>
  <c r="S53" i="14"/>
  <c r="R53" i="14"/>
  <c r="Q53" i="14"/>
  <c r="P53" i="14"/>
  <c r="O53" i="14"/>
  <c r="N53" i="14"/>
  <c r="M53" i="14"/>
  <c r="L53" i="14"/>
  <c r="K53" i="14"/>
  <c r="J53" i="14"/>
  <c r="I53" i="14"/>
  <c r="H53" i="14"/>
  <c r="G53" i="14"/>
  <c r="F53" i="14"/>
  <c r="E53" i="14"/>
  <c r="D53" i="14"/>
  <c r="AP52" i="14"/>
  <c r="AO52" i="14"/>
  <c r="AN52" i="14"/>
  <c r="AM52" i="14"/>
  <c r="AL52" i="14"/>
  <c r="AK52" i="14"/>
  <c r="AJ52" i="14"/>
  <c r="AI52" i="14"/>
  <c r="AH52" i="14"/>
  <c r="AG52" i="14"/>
  <c r="AF52" i="14"/>
  <c r="AE52" i="14"/>
  <c r="AD52" i="14"/>
  <c r="AC52" i="14"/>
  <c r="AB52" i="14"/>
  <c r="AA52" i="14"/>
  <c r="Z52" i="14"/>
  <c r="Y52" i="14"/>
  <c r="X52" i="14"/>
  <c r="W52" i="14"/>
  <c r="V52" i="14"/>
  <c r="U52" i="14"/>
  <c r="T52" i="14"/>
  <c r="S52" i="14"/>
  <c r="R52" i="14"/>
  <c r="Q52" i="14"/>
  <c r="P52" i="14"/>
  <c r="O52" i="14"/>
  <c r="N52" i="14"/>
  <c r="M52" i="14"/>
  <c r="L52" i="14"/>
  <c r="K52" i="14"/>
  <c r="J52" i="14"/>
  <c r="I52" i="14"/>
  <c r="H52" i="14"/>
  <c r="G52" i="14"/>
  <c r="F52" i="14"/>
  <c r="E52" i="14"/>
  <c r="D52" i="14"/>
  <c r="AP51" i="14"/>
  <c r="AO51" i="14"/>
  <c r="AN51" i="14"/>
  <c r="AM51" i="14"/>
  <c r="AL51" i="14"/>
  <c r="AK51" i="14"/>
  <c r="AJ51" i="14"/>
  <c r="AI51" i="14"/>
  <c r="AH51" i="14"/>
  <c r="AG51" i="14"/>
  <c r="AF51" i="14"/>
  <c r="AE51" i="14"/>
  <c r="AD51" i="14"/>
  <c r="AC51" i="14"/>
  <c r="AB51" i="14"/>
  <c r="AA51" i="14"/>
  <c r="Z51" i="14"/>
  <c r="Y51" i="14"/>
  <c r="X51" i="14"/>
  <c r="W51" i="14"/>
  <c r="V51" i="14"/>
  <c r="U51" i="14"/>
  <c r="T51" i="14"/>
  <c r="S51" i="14"/>
  <c r="R51" i="14"/>
  <c r="Q51" i="14"/>
  <c r="P51" i="14"/>
  <c r="O51" i="14"/>
  <c r="N51" i="14"/>
  <c r="M51" i="14"/>
  <c r="L51" i="14"/>
  <c r="K51" i="14"/>
  <c r="J51" i="14"/>
  <c r="I51" i="14"/>
  <c r="H51" i="14"/>
  <c r="G51" i="14"/>
  <c r="F51" i="14"/>
  <c r="E51" i="14"/>
  <c r="D51" i="14"/>
  <c r="AP50" i="14"/>
  <c r="AO50" i="14"/>
  <c r="AN50" i="14"/>
  <c r="AM50" i="14"/>
  <c r="AL50" i="14"/>
  <c r="AK50" i="14"/>
  <c r="AJ50" i="14"/>
  <c r="AI50" i="14"/>
  <c r="AH50" i="14"/>
  <c r="AG50" i="14"/>
  <c r="AF50" i="14"/>
  <c r="AE50" i="14"/>
  <c r="AD50" i="14"/>
  <c r="AC50" i="14"/>
  <c r="AB50" i="14"/>
  <c r="AA50" i="14"/>
  <c r="Z50" i="14"/>
  <c r="Y50" i="14"/>
  <c r="X50" i="14"/>
  <c r="W50" i="14"/>
  <c r="V50" i="14"/>
  <c r="U50" i="14"/>
  <c r="T50" i="14"/>
  <c r="S50" i="14"/>
  <c r="R50" i="14"/>
  <c r="Q50" i="14"/>
  <c r="P50" i="14"/>
  <c r="O50" i="14"/>
  <c r="N50" i="14"/>
  <c r="M50" i="14"/>
  <c r="L50" i="14"/>
  <c r="K50" i="14"/>
  <c r="J50" i="14"/>
  <c r="I50" i="14"/>
  <c r="H50" i="14"/>
  <c r="G50" i="14"/>
  <c r="F50" i="14"/>
  <c r="E50" i="14"/>
  <c r="D50" i="14"/>
  <c r="AP49" i="14"/>
  <c r="AO49" i="14"/>
  <c r="AN49" i="14"/>
  <c r="AM49" i="14"/>
  <c r="AL49" i="14"/>
  <c r="AK49" i="14"/>
  <c r="AJ49" i="14"/>
  <c r="AI49" i="14"/>
  <c r="AH49" i="14"/>
  <c r="AG49" i="14"/>
  <c r="AF49" i="14"/>
  <c r="AE49" i="14"/>
  <c r="AD49" i="14"/>
  <c r="AC49" i="14"/>
  <c r="AB49" i="14"/>
  <c r="AA49" i="14"/>
  <c r="Z49" i="14"/>
  <c r="Y49" i="14"/>
  <c r="X49" i="14"/>
  <c r="W49" i="14"/>
  <c r="V49" i="14"/>
  <c r="U49" i="14"/>
  <c r="T49" i="14"/>
  <c r="S49" i="14"/>
  <c r="R49" i="14"/>
  <c r="Q49" i="14"/>
  <c r="P49" i="14"/>
  <c r="O49" i="14"/>
  <c r="N49" i="14"/>
  <c r="M49" i="14"/>
  <c r="L49" i="14"/>
  <c r="K49" i="14"/>
  <c r="J49" i="14"/>
  <c r="I49" i="14"/>
  <c r="H49" i="14"/>
  <c r="G49" i="14"/>
  <c r="F49" i="14"/>
  <c r="E49" i="14"/>
  <c r="D49" i="14"/>
  <c r="AP48" i="14"/>
  <c r="AO48" i="14"/>
  <c r="AN48" i="14"/>
  <c r="AM48" i="14"/>
  <c r="AL48" i="14"/>
  <c r="AK48" i="14"/>
  <c r="AJ48" i="14"/>
  <c r="AI48" i="14"/>
  <c r="AH48" i="14"/>
  <c r="AG48" i="14"/>
  <c r="AF48" i="14"/>
  <c r="AE48" i="14"/>
  <c r="AD48" i="14"/>
  <c r="AC48" i="14"/>
  <c r="AB48" i="14"/>
  <c r="AA48" i="14"/>
  <c r="Z48" i="14"/>
  <c r="Y48" i="14"/>
  <c r="X48" i="14"/>
  <c r="W48" i="14"/>
  <c r="V48" i="14"/>
  <c r="U48" i="14"/>
  <c r="T48" i="14"/>
  <c r="S48" i="14"/>
  <c r="R48" i="14"/>
  <c r="Q48" i="14"/>
  <c r="P48" i="14"/>
  <c r="O48" i="14"/>
  <c r="N48" i="14"/>
  <c r="M48" i="14"/>
  <c r="L48" i="14"/>
  <c r="K48" i="14"/>
  <c r="J48" i="14"/>
  <c r="I48" i="14"/>
  <c r="H48" i="14"/>
  <c r="G48" i="14"/>
  <c r="F48" i="14"/>
  <c r="E48" i="14"/>
  <c r="D48" i="14"/>
  <c r="AP47" i="14"/>
  <c r="AO47" i="14"/>
  <c r="AN47" i="14"/>
  <c r="AM47" i="14"/>
  <c r="AL47" i="14"/>
  <c r="AK47" i="14"/>
  <c r="AJ47" i="14"/>
  <c r="AI47" i="14"/>
  <c r="AH47" i="14"/>
  <c r="AG47" i="14"/>
  <c r="AF47" i="14"/>
  <c r="AE47" i="14"/>
  <c r="AD47" i="14"/>
  <c r="AC47" i="14"/>
  <c r="AB47" i="14"/>
  <c r="AA47" i="14"/>
  <c r="Z47" i="14"/>
  <c r="Y47" i="14"/>
  <c r="X47" i="14"/>
  <c r="W47" i="14"/>
  <c r="V47" i="14"/>
  <c r="U47" i="14"/>
  <c r="T47" i="14"/>
  <c r="S47" i="14"/>
  <c r="R47" i="14"/>
  <c r="Q47" i="14"/>
  <c r="P47" i="14"/>
  <c r="O47" i="14"/>
  <c r="N47" i="14"/>
  <c r="M47" i="14"/>
  <c r="L47" i="14"/>
  <c r="K47" i="14"/>
  <c r="J47" i="14"/>
  <c r="I47" i="14"/>
  <c r="H47" i="14"/>
  <c r="G47" i="14"/>
  <c r="F47" i="14"/>
  <c r="E47" i="14"/>
  <c r="D47" i="14"/>
  <c r="AP46" i="14"/>
  <c r="AO46" i="14"/>
  <c r="AN46" i="14"/>
  <c r="AM46" i="14"/>
  <c r="AL46" i="14"/>
  <c r="AK46" i="14"/>
  <c r="AJ46" i="14"/>
  <c r="AI46" i="14"/>
  <c r="AH46" i="14"/>
  <c r="AG46" i="14"/>
  <c r="AF46" i="14"/>
  <c r="AE46" i="14"/>
  <c r="AD46" i="14"/>
  <c r="AC46" i="14"/>
  <c r="AB46" i="14"/>
  <c r="AA46" i="14"/>
  <c r="Z46" i="14"/>
  <c r="Y46" i="14"/>
  <c r="X46" i="14"/>
  <c r="W46" i="14"/>
  <c r="V46" i="14"/>
  <c r="U46" i="14"/>
  <c r="T46" i="14"/>
  <c r="S46" i="14"/>
  <c r="R46" i="14"/>
  <c r="Q46" i="14"/>
  <c r="P46" i="14"/>
  <c r="O46" i="14"/>
  <c r="N46" i="14"/>
  <c r="M46" i="14"/>
  <c r="L46" i="14"/>
  <c r="K46" i="14"/>
  <c r="J46" i="14"/>
  <c r="I46" i="14"/>
  <c r="H46" i="14"/>
  <c r="G46" i="14"/>
  <c r="F46" i="14"/>
  <c r="E46" i="14"/>
  <c r="D46" i="14"/>
  <c r="AP45" i="14"/>
  <c r="AO45" i="14"/>
  <c r="AN45" i="14"/>
  <c r="AM45" i="14"/>
  <c r="AL45" i="14"/>
  <c r="AK45" i="14"/>
  <c r="AJ45" i="14"/>
  <c r="AI45" i="14"/>
  <c r="AH45" i="14"/>
  <c r="AG45" i="14"/>
  <c r="AF45" i="14"/>
  <c r="AE45" i="14"/>
  <c r="AD45" i="14"/>
  <c r="AC45" i="14"/>
  <c r="AB45" i="14"/>
  <c r="AA45" i="14"/>
  <c r="Z45" i="14"/>
  <c r="Y45" i="14"/>
  <c r="X45" i="14"/>
  <c r="W45" i="14"/>
  <c r="V45" i="14"/>
  <c r="U45" i="14"/>
  <c r="T45" i="14"/>
  <c r="S45" i="14"/>
  <c r="R45" i="14"/>
  <c r="Q45" i="14"/>
  <c r="P45" i="14"/>
  <c r="O45" i="14"/>
  <c r="N45" i="14"/>
  <c r="M45" i="14"/>
  <c r="L45" i="14"/>
  <c r="K45" i="14"/>
  <c r="J45" i="14"/>
  <c r="I45" i="14"/>
  <c r="H45" i="14"/>
  <c r="G45" i="14"/>
  <c r="F45" i="14"/>
  <c r="E45" i="14"/>
  <c r="D45" i="14"/>
  <c r="AP44" i="14"/>
  <c r="AO44" i="14"/>
  <c r="AN44" i="14"/>
  <c r="AM44" i="14"/>
  <c r="AL44" i="14"/>
  <c r="AK44" i="14"/>
  <c r="AJ44" i="14"/>
  <c r="AI44" i="14"/>
  <c r="AH44" i="14"/>
  <c r="AG44" i="14"/>
  <c r="AF44" i="14"/>
  <c r="AE44" i="14"/>
  <c r="AD44" i="14"/>
  <c r="AC44" i="14"/>
  <c r="AB44" i="14"/>
  <c r="AA44" i="14"/>
  <c r="Z44" i="14"/>
  <c r="Y44" i="14"/>
  <c r="X44" i="14"/>
  <c r="W44" i="14"/>
  <c r="V44" i="14"/>
  <c r="U44" i="14"/>
  <c r="T44" i="14"/>
  <c r="S44" i="14"/>
  <c r="R44" i="14"/>
  <c r="Q44" i="14"/>
  <c r="P44" i="14"/>
  <c r="O44" i="14"/>
  <c r="N44" i="14"/>
  <c r="M44" i="14"/>
  <c r="L44" i="14"/>
  <c r="K44" i="14"/>
  <c r="J44" i="14"/>
  <c r="I44" i="14"/>
  <c r="H44" i="14"/>
  <c r="G44" i="14"/>
  <c r="F44" i="14"/>
  <c r="E44" i="14"/>
  <c r="D44" i="14"/>
  <c r="AP43" i="14"/>
  <c r="AO43" i="14"/>
  <c r="AN43" i="14"/>
  <c r="AM43" i="14"/>
  <c r="AL43" i="14"/>
  <c r="AK43" i="14"/>
  <c r="AJ43" i="14"/>
  <c r="AI43" i="14"/>
  <c r="AH43" i="14"/>
  <c r="AG43" i="14"/>
  <c r="AF43" i="14"/>
  <c r="AE43" i="14"/>
  <c r="AD43" i="14"/>
  <c r="AC43" i="14"/>
  <c r="AB43" i="14"/>
  <c r="AA43" i="14"/>
  <c r="Z43" i="14"/>
  <c r="Y43" i="14"/>
  <c r="X43" i="14"/>
  <c r="W43" i="14"/>
  <c r="V43" i="14"/>
  <c r="U43" i="14"/>
  <c r="T43" i="14"/>
  <c r="S43" i="14"/>
  <c r="R43" i="14"/>
  <c r="Q43" i="14"/>
  <c r="P43" i="14"/>
  <c r="O43" i="14"/>
  <c r="N43" i="14"/>
  <c r="M43" i="14"/>
  <c r="L43" i="14"/>
  <c r="K43" i="14"/>
  <c r="J43" i="14"/>
  <c r="I43" i="14"/>
  <c r="H43" i="14"/>
  <c r="G43" i="14"/>
  <c r="F43" i="14"/>
  <c r="E43" i="14"/>
  <c r="D43" i="14"/>
  <c r="AP42" i="14"/>
  <c r="AO42" i="14"/>
  <c r="AN42" i="14"/>
  <c r="AM42" i="14"/>
  <c r="AL42" i="14"/>
  <c r="AK42" i="14"/>
  <c r="AJ42" i="14"/>
  <c r="AI42" i="14"/>
  <c r="AH42" i="14"/>
  <c r="AG42" i="14"/>
  <c r="AF42" i="14"/>
  <c r="AE42" i="14"/>
  <c r="AD42" i="14"/>
  <c r="AC42" i="14"/>
  <c r="AB42" i="14"/>
  <c r="AA42" i="14"/>
  <c r="Z42" i="14"/>
  <c r="Y42" i="14"/>
  <c r="X42" i="14"/>
  <c r="W42" i="14"/>
  <c r="V42" i="14"/>
  <c r="U42" i="14"/>
  <c r="T42" i="14"/>
  <c r="S42" i="14"/>
  <c r="R42" i="14"/>
  <c r="Q42" i="14"/>
  <c r="P42" i="14"/>
  <c r="O42" i="14"/>
  <c r="N42" i="14"/>
  <c r="M42" i="14"/>
  <c r="L42" i="14"/>
  <c r="K42" i="14"/>
  <c r="J42" i="14"/>
  <c r="I42" i="14"/>
  <c r="H42" i="14"/>
  <c r="G42" i="14"/>
  <c r="F42" i="14"/>
  <c r="E42" i="14"/>
  <c r="D42" i="14"/>
  <c r="AP41" i="14"/>
  <c r="AO41" i="14"/>
  <c r="AN41" i="14"/>
  <c r="AM41" i="14"/>
  <c r="AL41" i="14"/>
  <c r="AK41" i="14"/>
  <c r="AJ41" i="14"/>
  <c r="AI41" i="14"/>
  <c r="AH41" i="14"/>
  <c r="AG41" i="14"/>
  <c r="AF41" i="14"/>
  <c r="AE41" i="14"/>
  <c r="AD41" i="14"/>
  <c r="AC41" i="14"/>
  <c r="AB41" i="14"/>
  <c r="AA41" i="14"/>
  <c r="Z41" i="14"/>
  <c r="Y41" i="14"/>
  <c r="X41" i="14"/>
  <c r="W41" i="14"/>
  <c r="V41" i="14"/>
  <c r="U41" i="14"/>
  <c r="T41" i="14"/>
  <c r="S41" i="14"/>
  <c r="R41" i="14"/>
  <c r="Q41" i="14"/>
  <c r="P41" i="14"/>
  <c r="O41" i="14"/>
  <c r="N41" i="14"/>
  <c r="M41" i="14"/>
  <c r="L41" i="14"/>
  <c r="K41" i="14"/>
  <c r="J41" i="14"/>
  <c r="I41" i="14"/>
  <c r="H41" i="14"/>
  <c r="G41" i="14"/>
  <c r="F41" i="14"/>
  <c r="E41" i="14"/>
  <c r="D41" i="14"/>
  <c r="AP40" i="14"/>
  <c r="AO40" i="14"/>
  <c r="AN40" i="14"/>
  <c r="AM40" i="14"/>
  <c r="AL40" i="14"/>
  <c r="AK40" i="14"/>
  <c r="AJ40" i="14"/>
  <c r="AI40" i="14"/>
  <c r="AH40" i="14"/>
  <c r="AG40" i="14"/>
  <c r="AF40" i="14"/>
  <c r="AE40" i="14"/>
  <c r="AD40" i="14"/>
  <c r="AC40" i="14"/>
  <c r="AB40" i="14"/>
  <c r="AA40" i="14"/>
  <c r="Z40" i="14"/>
  <c r="Y40" i="14"/>
  <c r="X40" i="14"/>
  <c r="W40" i="14"/>
  <c r="V40" i="14"/>
  <c r="U40" i="14"/>
  <c r="T40" i="14"/>
  <c r="S40" i="14"/>
  <c r="R40" i="14"/>
  <c r="Q40" i="14"/>
  <c r="P40" i="14"/>
  <c r="O40" i="14"/>
  <c r="N40" i="14"/>
  <c r="M40" i="14"/>
  <c r="L40" i="14"/>
  <c r="K40" i="14"/>
  <c r="J40" i="14"/>
  <c r="I40" i="14"/>
  <c r="H40" i="14"/>
  <c r="G40" i="14"/>
  <c r="F40" i="14"/>
  <c r="E40" i="14"/>
  <c r="D40" i="14"/>
  <c r="AP39" i="14"/>
  <c r="AO39" i="14"/>
  <c r="AN39" i="14"/>
  <c r="AM39" i="14"/>
  <c r="AL39" i="14"/>
  <c r="AK39" i="14"/>
  <c r="AJ39" i="14"/>
  <c r="AI39" i="14"/>
  <c r="AH39" i="14"/>
  <c r="AG39" i="14"/>
  <c r="AF39" i="14"/>
  <c r="AE39" i="14"/>
  <c r="AD39" i="14"/>
  <c r="AC39" i="14"/>
  <c r="AB39" i="14"/>
  <c r="AA39" i="14"/>
  <c r="Z39" i="14"/>
  <c r="Y39" i="14"/>
  <c r="X39" i="14"/>
  <c r="W39" i="14"/>
  <c r="V39" i="14"/>
  <c r="U39" i="14"/>
  <c r="T39" i="14"/>
  <c r="S39" i="14"/>
  <c r="R39" i="14"/>
  <c r="Q39" i="14"/>
  <c r="P39" i="14"/>
  <c r="O39" i="14"/>
  <c r="N39" i="14"/>
  <c r="M39" i="14"/>
  <c r="L39" i="14"/>
  <c r="K39" i="14"/>
  <c r="J39" i="14"/>
  <c r="I39" i="14"/>
  <c r="H39" i="14"/>
  <c r="G39" i="14"/>
  <c r="F39" i="14"/>
  <c r="E39" i="14"/>
  <c r="D39" i="14"/>
  <c r="AP38" i="14"/>
  <c r="AO38" i="14"/>
  <c r="AN38" i="14"/>
  <c r="AM38" i="14"/>
  <c r="AL38" i="14"/>
  <c r="AK38" i="14"/>
  <c r="AJ38" i="14"/>
  <c r="AI38" i="14"/>
  <c r="AH38" i="14"/>
  <c r="AG38" i="14"/>
  <c r="AF38" i="14"/>
  <c r="AE38" i="14"/>
  <c r="AD38" i="14"/>
  <c r="AC38" i="14"/>
  <c r="AB38" i="14"/>
  <c r="AA38" i="14"/>
  <c r="Z38" i="14"/>
  <c r="Y38" i="14"/>
  <c r="X38" i="14"/>
  <c r="W38" i="14"/>
  <c r="V38" i="14"/>
  <c r="U38" i="14"/>
  <c r="T38" i="14"/>
  <c r="S38" i="14"/>
  <c r="R38" i="14"/>
  <c r="Q38" i="14"/>
  <c r="P38" i="14"/>
  <c r="O38" i="14"/>
  <c r="N38" i="14"/>
  <c r="M38" i="14"/>
  <c r="L38" i="14"/>
  <c r="K38" i="14"/>
  <c r="J38" i="14"/>
  <c r="I38" i="14"/>
  <c r="H38" i="14"/>
  <c r="G38" i="14"/>
  <c r="F38" i="14"/>
  <c r="E38" i="14"/>
  <c r="D38" i="14"/>
  <c r="AP37" i="14"/>
  <c r="AO37" i="14"/>
  <c r="AN37" i="14"/>
  <c r="AM37" i="14"/>
  <c r="AL37" i="14"/>
  <c r="AK37" i="14"/>
  <c r="AJ37" i="14"/>
  <c r="AI37" i="14"/>
  <c r="AH37" i="14"/>
  <c r="AG37" i="14"/>
  <c r="AF37" i="14"/>
  <c r="AE37" i="14"/>
  <c r="AD37" i="14"/>
  <c r="AC37" i="14"/>
  <c r="AB37" i="14"/>
  <c r="AA37" i="14"/>
  <c r="Z37" i="14"/>
  <c r="Y37" i="14"/>
  <c r="X37" i="14"/>
  <c r="W37" i="14"/>
  <c r="V37" i="14"/>
  <c r="U37" i="14"/>
  <c r="T37" i="14"/>
  <c r="S37" i="14"/>
  <c r="R37" i="14"/>
  <c r="Q37" i="14"/>
  <c r="P37" i="14"/>
  <c r="O37" i="14"/>
  <c r="N37" i="14"/>
  <c r="M37" i="14"/>
  <c r="L37" i="14"/>
  <c r="K37" i="14"/>
  <c r="J37" i="14"/>
  <c r="I37" i="14"/>
  <c r="H37" i="14"/>
  <c r="G37" i="14"/>
  <c r="F37" i="14"/>
  <c r="E37" i="14"/>
  <c r="D37" i="14"/>
  <c r="AP36" i="14"/>
  <c r="AO36" i="14"/>
  <c r="AN36" i="14"/>
  <c r="AM36" i="14"/>
  <c r="AL36" i="14"/>
  <c r="AK36" i="14"/>
  <c r="AJ36" i="14"/>
  <c r="AI36" i="14"/>
  <c r="AH36" i="14"/>
  <c r="AG36" i="14"/>
  <c r="AF36" i="14"/>
  <c r="AE36" i="14"/>
  <c r="AD36" i="14"/>
  <c r="AC36" i="14"/>
  <c r="AB36" i="14"/>
  <c r="AA36" i="14"/>
  <c r="Z36" i="14"/>
  <c r="Y36" i="14"/>
  <c r="X36" i="14"/>
  <c r="W36" i="14"/>
  <c r="V36" i="14"/>
  <c r="U36" i="14"/>
  <c r="T36" i="14"/>
  <c r="S36" i="14"/>
  <c r="R36" i="14"/>
  <c r="Q36" i="14"/>
  <c r="P36" i="14"/>
  <c r="O36" i="14"/>
  <c r="N36" i="14"/>
  <c r="M36" i="14"/>
  <c r="L36" i="14"/>
  <c r="K36" i="14"/>
  <c r="J36" i="14"/>
  <c r="I36" i="14"/>
  <c r="H36" i="14"/>
  <c r="G36" i="14"/>
  <c r="F36" i="14"/>
  <c r="E36" i="14"/>
  <c r="D36" i="14"/>
  <c r="AP35" i="14"/>
  <c r="AO35" i="14"/>
  <c r="AN35" i="14"/>
  <c r="AM35" i="14"/>
  <c r="AL35" i="14"/>
  <c r="AK35" i="14"/>
  <c r="AJ35" i="14"/>
  <c r="AI35" i="14"/>
  <c r="AH35" i="14"/>
  <c r="AG35" i="14"/>
  <c r="AF35" i="14"/>
  <c r="AE35" i="14"/>
  <c r="AD35" i="14"/>
  <c r="AC35" i="14"/>
  <c r="AB35" i="14"/>
  <c r="AA35" i="14"/>
  <c r="Z35" i="14"/>
  <c r="Y35" i="14"/>
  <c r="X35" i="14"/>
  <c r="W35" i="14"/>
  <c r="V35" i="14"/>
  <c r="U35" i="14"/>
  <c r="T35" i="14"/>
  <c r="S35" i="14"/>
  <c r="R35" i="14"/>
  <c r="Q35" i="14"/>
  <c r="P35" i="14"/>
  <c r="O35" i="14"/>
  <c r="N35" i="14"/>
  <c r="M35" i="14"/>
  <c r="L35" i="14"/>
  <c r="K35" i="14"/>
  <c r="J35" i="14"/>
  <c r="I35" i="14"/>
  <c r="H35" i="14"/>
  <c r="G35" i="14"/>
  <c r="F35" i="14"/>
  <c r="E35" i="14"/>
  <c r="D35" i="14"/>
  <c r="AP34" i="14"/>
  <c r="AO34" i="14"/>
  <c r="AN34" i="14"/>
  <c r="AM34" i="14"/>
  <c r="AL34" i="14"/>
  <c r="AK34" i="14"/>
  <c r="AJ34" i="14"/>
  <c r="AI34" i="14"/>
  <c r="AH34" i="14"/>
  <c r="AG34" i="14"/>
  <c r="AF34" i="14"/>
  <c r="AE34" i="14"/>
  <c r="AD34" i="14"/>
  <c r="AC34" i="14"/>
  <c r="AB34" i="14"/>
  <c r="AA34" i="14"/>
  <c r="Z34" i="14"/>
  <c r="Y34" i="14"/>
  <c r="X34" i="14"/>
  <c r="W34" i="14"/>
  <c r="V34" i="14"/>
  <c r="U34" i="14"/>
  <c r="T34" i="14"/>
  <c r="S34" i="14"/>
  <c r="R34" i="14"/>
  <c r="Q34" i="14"/>
  <c r="P34" i="14"/>
  <c r="O34" i="14"/>
  <c r="N34" i="14"/>
  <c r="M34" i="14"/>
  <c r="L34" i="14"/>
  <c r="K34" i="14"/>
  <c r="J34" i="14"/>
  <c r="I34" i="14"/>
  <c r="H34" i="14"/>
  <c r="G34" i="14"/>
  <c r="F34" i="14"/>
  <c r="E34" i="14"/>
  <c r="D34" i="14"/>
  <c r="AP33" i="14"/>
  <c r="AO33" i="14"/>
  <c r="AN33" i="14"/>
  <c r="AM33" i="14"/>
  <c r="AL33" i="14"/>
  <c r="AK33" i="14"/>
  <c r="AJ33" i="14"/>
  <c r="AI33" i="14"/>
  <c r="AH33" i="14"/>
  <c r="AG33" i="14"/>
  <c r="AF33" i="14"/>
  <c r="AE33" i="14"/>
  <c r="AD33" i="14"/>
  <c r="AC33" i="14"/>
  <c r="AB33" i="14"/>
  <c r="AA33" i="14"/>
  <c r="Z33" i="14"/>
  <c r="Y33" i="14"/>
  <c r="X33" i="14"/>
  <c r="W33" i="14"/>
  <c r="V33" i="14"/>
  <c r="U33" i="14"/>
  <c r="T33" i="14"/>
  <c r="S33" i="14"/>
  <c r="R33" i="14"/>
  <c r="Q33" i="14"/>
  <c r="P33" i="14"/>
  <c r="O33" i="14"/>
  <c r="N33" i="14"/>
  <c r="M33" i="14"/>
  <c r="L33" i="14"/>
  <c r="K33" i="14"/>
  <c r="J33" i="14"/>
  <c r="I33" i="14"/>
  <c r="H33" i="14"/>
  <c r="G33" i="14"/>
  <c r="F33" i="14"/>
  <c r="E33" i="14"/>
  <c r="D33" i="14"/>
  <c r="AP32" i="14"/>
  <c r="AO32" i="14"/>
  <c r="AN32" i="14"/>
  <c r="AM32" i="14"/>
  <c r="AL32" i="14"/>
  <c r="AK32" i="14"/>
  <c r="AJ32" i="14"/>
  <c r="AI32" i="14"/>
  <c r="AH32" i="14"/>
  <c r="AG32" i="14"/>
  <c r="AF32" i="14"/>
  <c r="AE32" i="14"/>
  <c r="AD32" i="14"/>
  <c r="AC32" i="14"/>
  <c r="AB32" i="14"/>
  <c r="AA32" i="14"/>
  <c r="Z32" i="14"/>
  <c r="Y32" i="14"/>
  <c r="X32" i="14"/>
  <c r="W32" i="14"/>
  <c r="V32" i="14"/>
  <c r="U32" i="14"/>
  <c r="T32" i="14"/>
  <c r="S32" i="14"/>
  <c r="R32" i="14"/>
  <c r="Q32" i="14"/>
  <c r="P32" i="14"/>
  <c r="O32" i="14"/>
  <c r="N32" i="14"/>
  <c r="M32" i="14"/>
  <c r="L32" i="14"/>
  <c r="K32" i="14"/>
  <c r="J32" i="14"/>
  <c r="I32" i="14"/>
  <c r="H32" i="14"/>
  <c r="G32" i="14"/>
  <c r="F32" i="14"/>
  <c r="E32" i="14"/>
  <c r="D32" i="14"/>
  <c r="AP31" i="14"/>
  <c r="AO31" i="14"/>
  <c r="AN31" i="14"/>
  <c r="AM31" i="14"/>
  <c r="AL31" i="14"/>
  <c r="AK31" i="14"/>
  <c r="AJ31" i="14"/>
  <c r="AI31" i="14"/>
  <c r="AH31" i="14"/>
  <c r="AG31" i="14"/>
  <c r="AF31" i="14"/>
  <c r="AE31" i="14"/>
  <c r="AD31" i="14"/>
  <c r="AC31" i="14"/>
  <c r="AB31" i="14"/>
  <c r="AA31" i="14"/>
  <c r="Z31" i="14"/>
  <c r="Y31" i="14"/>
  <c r="X31" i="14"/>
  <c r="W31" i="14"/>
  <c r="V31" i="14"/>
  <c r="U31" i="14"/>
  <c r="T31" i="14"/>
  <c r="S31" i="14"/>
  <c r="R31" i="14"/>
  <c r="Q31" i="14"/>
  <c r="P31" i="14"/>
  <c r="O31" i="14"/>
  <c r="N31" i="14"/>
  <c r="M31" i="14"/>
  <c r="L31" i="14"/>
  <c r="K31" i="14"/>
  <c r="J31" i="14"/>
  <c r="I31" i="14"/>
  <c r="H31" i="14"/>
  <c r="G31" i="14"/>
  <c r="F31" i="14"/>
  <c r="E31" i="14"/>
  <c r="D31" i="14"/>
  <c r="AP30" i="14"/>
  <c r="AO30" i="14"/>
  <c r="AN30" i="14"/>
  <c r="AM30" i="14"/>
  <c r="AL30" i="14"/>
  <c r="AK30" i="14"/>
  <c r="AJ30" i="14"/>
  <c r="AI30" i="14"/>
  <c r="AH30" i="14"/>
  <c r="AG30" i="14"/>
  <c r="AF30" i="14"/>
  <c r="AE30" i="14"/>
  <c r="AD30" i="14"/>
  <c r="AC30" i="14"/>
  <c r="AB30" i="14"/>
  <c r="AA30" i="14"/>
  <c r="Z30" i="14"/>
  <c r="Y30" i="14"/>
  <c r="X30" i="14"/>
  <c r="W30" i="14"/>
  <c r="V30" i="14"/>
  <c r="U30" i="14"/>
  <c r="T30" i="14"/>
  <c r="S30" i="14"/>
  <c r="R30" i="14"/>
  <c r="Q30" i="14"/>
  <c r="P30" i="14"/>
  <c r="O30" i="14"/>
  <c r="N30" i="14"/>
  <c r="M30" i="14"/>
  <c r="L30" i="14"/>
  <c r="K30" i="14"/>
  <c r="J30" i="14"/>
  <c r="I30" i="14"/>
  <c r="H30" i="14"/>
  <c r="G30" i="14"/>
  <c r="F30" i="14"/>
  <c r="E30" i="14"/>
  <c r="D30" i="14"/>
  <c r="AP29" i="14"/>
  <c r="AO29" i="14"/>
  <c r="AN29" i="14"/>
  <c r="AM29" i="14"/>
  <c r="AL29" i="14"/>
  <c r="AK29" i="14"/>
  <c r="AJ29" i="14"/>
  <c r="AI29" i="14"/>
  <c r="AH29" i="14"/>
  <c r="AG29" i="14"/>
  <c r="AF29" i="14"/>
  <c r="AE29" i="14"/>
  <c r="AD29" i="14"/>
  <c r="AC29" i="14"/>
  <c r="AB29" i="14"/>
  <c r="AA29" i="14"/>
  <c r="Z29" i="14"/>
  <c r="Y29" i="14"/>
  <c r="X29" i="14"/>
  <c r="W29" i="14"/>
  <c r="V29" i="14"/>
  <c r="U29" i="14"/>
  <c r="T29" i="14"/>
  <c r="S29" i="14"/>
  <c r="R29" i="14"/>
  <c r="Q29" i="14"/>
  <c r="P29" i="14"/>
  <c r="O29" i="14"/>
  <c r="N29" i="14"/>
  <c r="M29" i="14"/>
  <c r="L29" i="14"/>
  <c r="K29" i="14"/>
  <c r="J29" i="14"/>
  <c r="I29" i="14"/>
  <c r="H29" i="14"/>
  <c r="G29" i="14"/>
  <c r="F29" i="14"/>
  <c r="E29" i="14"/>
  <c r="D29" i="14"/>
  <c r="AP28" i="14"/>
  <c r="AQ488" i="15" s="1"/>
  <c r="AO28" i="14"/>
  <c r="AP488" i="15" s="1"/>
  <c r="AN28" i="14"/>
  <c r="AO488" i="15" s="1"/>
  <c r="AM28" i="14"/>
  <c r="AN488" i="15" s="1"/>
  <c r="AL28" i="14"/>
  <c r="AM488" i="15" s="1"/>
  <c r="AK28" i="14"/>
  <c r="AL488" i="15" s="1"/>
  <c r="AJ28" i="14"/>
  <c r="AK488" i="15" s="1"/>
  <c r="AI28" i="14"/>
  <c r="AJ488" i="15" s="1"/>
  <c r="AH28" i="14"/>
  <c r="AI488" i="15" s="1"/>
  <c r="AG28" i="14"/>
  <c r="AH488" i="15" s="1"/>
  <c r="AF28" i="14"/>
  <c r="AG488" i="15" s="1"/>
  <c r="AE28" i="14"/>
  <c r="AF488" i="15" s="1"/>
  <c r="AD28" i="14"/>
  <c r="AE488" i="15" s="1"/>
  <c r="AC28" i="14"/>
  <c r="AD488" i="15" s="1"/>
  <c r="AB28" i="14"/>
  <c r="AC488" i="15" s="1"/>
  <c r="AA28" i="14"/>
  <c r="AB488" i="15" s="1"/>
  <c r="Z28" i="14"/>
  <c r="AA488" i="15" s="1"/>
  <c r="Y28" i="14"/>
  <c r="Z488" i="15" s="1"/>
  <c r="X28" i="14"/>
  <c r="Y488" i="15" s="1"/>
  <c r="W28" i="14"/>
  <c r="X488" i="15" s="1"/>
  <c r="V28" i="14"/>
  <c r="W488" i="15" s="1"/>
  <c r="U28" i="14"/>
  <c r="V488" i="15" s="1"/>
  <c r="T28" i="14"/>
  <c r="U488" i="15" s="1"/>
  <c r="S28" i="14"/>
  <c r="T488" i="15" s="1"/>
  <c r="R28" i="14"/>
  <c r="S488" i="15" s="1"/>
  <c r="Q28" i="14"/>
  <c r="R488" i="15" s="1"/>
  <c r="P28" i="14"/>
  <c r="Q488" i="15" s="1"/>
  <c r="O28" i="14"/>
  <c r="P488" i="15" s="1"/>
  <c r="N28" i="14"/>
  <c r="O488" i="15" s="1"/>
  <c r="M28" i="14"/>
  <c r="N488" i="15" s="1"/>
  <c r="L28" i="14"/>
  <c r="M488" i="15" s="1"/>
  <c r="K28" i="14"/>
  <c r="L488" i="15" s="1"/>
  <c r="J28" i="14"/>
  <c r="K488" i="15" s="1"/>
  <c r="I28" i="14"/>
  <c r="J488" i="15" s="1"/>
  <c r="H28" i="14"/>
  <c r="I488" i="15" s="1"/>
  <c r="G28" i="14"/>
  <c r="H488" i="15" s="1"/>
  <c r="F28" i="14"/>
  <c r="G488" i="15" s="1"/>
  <c r="E28" i="14"/>
  <c r="F488" i="15" s="1"/>
  <c r="D28" i="14"/>
  <c r="E488" i="15" s="1"/>
  <c r="AP27" i="14"/>
  <c r="AQ467" i="15" s="1"/>
  <c r="AO27" i="14"/>
  <c r="AP467" i="15" s="1"/>
  <c r="AN27" i="14"/>
  <c r="AO467" i="15" s="1"/>
  <c r="AM27" i="14"/>
  <c r="AN467" i="15" s="1"/>
  <c r="AL27" i="14"/>
  <c r="AM467" i="15" s="1"/>
  <c r="AK27" i="14"/>
  <c r="AL467" i="15" s="1"/>
  <c r="AJ27" i="14"/>
  <c r="AK467" i="15" s="1"/>
  <c r="AI27" i="14"/>
  <c r="AJ467" i="15" s="1"/>
  <c r="AH27" i="14"/>
  <c r="AI467" i="15" s="1"/>
  <c r="AG27" i="14"/>
  <c r="AH467" i="15" s="1"/>
  <c r="AF27" i="14"/>
  <c r="AG467" i="15" s="1"/>
  <c r="AE27" i="14"/>
  <c r="AF467" i="15" s="1"/>
  <c r="AD27" i="14"/>
  <c r="AE467" i="15" s="1"/>
  <c r="AC27" i="14"/>
  <c r="AD467" i="15" s="1"/>
  <c r="AB27" i="14"/>
  <c r="AC467" i="15" s="1"/>
  <c r="AA27" i="14"/>
  <c r="AB467" i="15" s="1"/>
  <c r="Z27" i="14"/>
  <c r="AA467" i="15" s="1"/>
  <c r="Y27" i="14"/>
  <c r="Z467" i="15" s="1"/>
  <c r="X27" i="14"/>
  <c r="Y467" i="15" s="1"/>
  <c r="W27" i="14"/>
  <c r="X467" i="15" s="1"/>
  <c r="V27" i="14"/>
  <c r="W467" i="15" s="1"/>
  <c r="U27" i="14"/>
  <c r="V467" i="15" s="1"/>
  <c r="T27" i="14"/>
  <c r="U467" i="15" s="1"/>
  <c r="S27" i="14"/>
  <c r="T467" i="15" s="1"/>
  <c r="R27" i="14"/>
  <c r="S467" i="15" s="1"/>
  <c r="Q27" i="14"/>
  <c r="R467" i="15" s="1"/>
  <c r="P27" i="14"/>
  <c r="Q467" i="15" s="1"/>
  <c r="O27" i="14"/>
  <c r="P467" i="15" s="1"/>
  <c r="N27" i="14"/>
  <c r="O467" i="15" s="1"/>
  <c r="M27" i="14"/>
  <c r="N467" i="15" s="1"/>
  <c r="L27" i="14"/>
  <c r="M467" i="15" s="1"/>
  <c r="K27" i="14"/>
  <c r="L467" i="15" s="1"/>
  <c r="J27" i="14"/>
  <c r="K467" i="15" s="1"/>
  <c r="I27" i="14"/>
  <c r="J467" i="15" s="1"/>
  <c r="H27" i="14"/>
  <c r="I467" i="15" s="1"/>
  <c r="G27" i="14"/>
  <c r="H467" i="15" s="1"/>
  <c r="F27" i="14"/>
  <c r="G467" i="15" s="1"/>
  <c r="E27" i="14"/>
  <c r="F467" i="15" s="1"/>
  <c r="D27" i="14"/>
  <c r="E467" i="15" s="1"/>
  <c r="AP26" i="14"/>
  <c r="AQ446" i="15" s="1"/>
  <c r="AO26" i="14"/>
  <c r="AP446" i="15" s="1"/>
  <c r="AN26" i="14"/>
  <c r="AO446" i="15" s="1"/>
  <c r="AM26" i="14"/>
  <c r="AN446" i="15" s="1"/>
  <c r="AL26" i="14"/>
  <c r="AM446" i="15" s="1"/>
  <c r="AK26" i="14"/>
  <c r="AL446" i="15" s="1"/>
  <c r="AJ26" i="14"/>
  <c r="AK446" i="15" s="1"/>
  <c r="AI26" i="14"/>
  <c r="AJ446" i="15" s="1"/>
  <c r="AH26" i="14"/>
  <c r="AI446" i="15" s="1"/>
  <c r="AG26" i="14"/>
  <c r="AH446" i="15" s="1"/>
  <c r="AF26" i="14"/>
  <c r="AG446" i="15" s="1"/>
  <c r="AE26" i="14"/>
  <c r="AF446" i="15" s="1"/>
  <c r="AD26" i="14"/>
  <c r="AE446" i="15" s="1"/>
  <c r="AC26" i="14"/>
  <c r="AD446" i="15" s="1"/>
  <c r="AB26" i="14"/>
  <c r="AC446" i="15" s="1"/>
  <c r="AA26" i="14"/>
  <c r="AB446" i="15" s="1"/>
  <c r="Z26" i="14"/>
  <c r="AA446" i="15" s="1"/>
  <c r="Y26" i="14"/>
  <c r="Z446" i="15" s="1"/>
  <c r="X26" i="14"/>
  <c r="Y446" i="15" s="1"/>
  <c r="W26" i="14"/>
  <c r="X446" i="15" s="1"/>
  <c r="V26" i="14"/>
  <c r="W446" i="15" s="1"/>
  <c r="U26" i="14"/>
  <c r="V446" i="15" s="1"/>
  <c r="T26" i="14"/>
  <c r="U446" i="15" s="1"/>
  <c r="S26" i="14"/>
  <c r="T446" i="15" s="1"/>
  <c r="R26" i="14"/>
  <c r="S446" i="15" s="1"/>
  <c r="Q26" i="14"/>
  <c r="R446" i="15" s="1"/>
  <c r="P26" i="14"/>
  <c r="Q446" i="15" s="1"/>
  <c r="O26" i="14"/>
  <c r="P446" i="15" s="1"/>
  <c r="N26" i="14"/>
  <c r="O446" i="15" s="1"/>
  <c r="M26" i="14"/>
  <c r="N446" i="15" s="1"/>
  <c r="L26" i="14"/>
  <c r="M446" i="15" s="1"/>
  <c r="K26" i="14"/>
  <c r="L446" i="15" s="1"/>
  <c r="J26" i="14"/>
  <c r="K446" i="15" s="1"/>
  <c r="I26" i="14"/>
  <c r="J446" i="15" s="1"/>
  <c r="H26" i="14"/>
  <c r="I446" i="15" s="1"/>
  <c r="G26" i="14"/>
  <c r="H446" i="15" s="1"/>
  <c r="F26" i="14"/>
  <c r="G446" i="15" s="1"/>
  <c r="E26" i="14"/>
  <c r="F446" i="15" s="1"/>
  <c r="D26" i="14"/>
  <c r="E446" i="15" s="1"/>
  <c r="AP25" i="14"/>
  <c r="AQ425" i="15" s="1"/>
  <c r="AO25" i="14"/>
  <c r="AP425" i="15" s="1"/>
  <c r="AN25" i="14"/>
  <c r="AO425" i="15" s="1"/>
  <c r="AM25" i="14"/>
  <c r="AN425" i="15" s="1"/>
  <c r="AL25" i="14"/>
  <c r="AM425" i="15" s="1"/>
  <c r="AK25" i="14"/>
  <c r="AL425" i="15" s="1"/>
  <c r="AJ25" i="14"/>
  <c r="AK425" i="15" s="1"/>
  <c r="AI25" i="14"/>
  <c r="AJ425" i="15" s="1"/>
  <c r="AH25" i="14"/>
  <c r="AI425" i="15" s="1"/>
  <c r="AG25" i="14"/>
  <c r="AH425" i="15" s="1"/>
  <c r="AF25" i="14"/>
  <c r="AG425" i="15" s="1"/>
  <c r="AE25" i="14"/>
  <c r="AF425" i="15" s="1"/>
  <c r="AD25" i="14"/>
  <c r="AE425" i="15" s="1"/>
  <c r="AC25" i="14"/>
  <c r="AD425" i="15" s="1"/>
  <c r="AB25" i="14"/>
  <c r="AC425" i="15" s="1"/>
  <c r="AA25" i="14"/>
  <c r="AB425" i="15" s="1"/>
  <c r="Z25" i="14"/>
  <c r="AA425" i="15" s="1"/>
  <c r="Y25" i="14"/>
  <c r="Z425" i="15" s="1"/>
  <c r="X25" i="14"/>
  <c r="Y425" i="15" s="1"/>
  <c r="W25" i="14"/>
  <c r="X425" i="15" s="1"/>
  <c r="V25" i="14"/>
  <c r="W425" i="15" s="1"/>
  <c r="U25" i="14"/>
  <c r="V425" i="15" s="1"/>
  <c r="T25" i="14"/>
  <c r="U425" i="15" s="1"/>
  <c r="S25" i="14"/>
  <c r="T425" i="15" s="1"/>
  <c r="R25" i="14"/>
  <c r="S425" i="15" s="1"/>
  <c r="Q25" i="14"/>
  <c r="R425" i="15" s="1"/>
  <c r="P25" i="14"/>
  <c r="Q425" i="15" s="1"/>
  <c r="O25" i="14"/>
  <c r="P425" i="15" s="1"/>
  <c r="N25" i="14"/>
  <c r="O425" i="15" s="1"/>
  <c r="M25" i="14"/>
  <c r="N425" i="15" s="1"/>
  <c r="L25" i="14"/>
  <c r="M425" i="15" s="1"/>
  <c r="K25" i="14"/>
  <c r="L425" i="15" s="1"/>
  <c r="J25" i="14"/>
  <c r="K425" i="15" s="1"/>
  <c r="I25" i="14"/>
  <c r="J425" i="15" s="1"/>
  <c r="H25" i="14"/>
  <c r="I425" i="15" s="1"/>
  <c r="G25" i="14"/>
  <c r="H425" i="15" s="1"/>
  <c r="F25" i="14"/>
  <c r="G425" i="15" s="1"/>
  <c r="E25" i="14"/>
  <c r="F425" i="15" s="1"/>
  <c r="D25" i="14"/>
  <c r="E425" i="15" s="1"/>
  <c r="AP24" i="14"/>
  <c r="AQ404" i="15" s="1"/>
  <c r="AO24" i="14"/>
  <c r="AP404" i="15" s="1"/>
  <c r="AN24" i="14"/>
  <c r="AO404" i="15" s="1"/>
  <c r="AM24" i="14"/>
  <c r="AN404" i="15" s="1"/>
  <c r="AL24" i="14"/>
  <c r="AM404" i="15" s="1"/>
  <c r="AK24" i="14"/>
  <c r="AL404" i="15" s="1"/>
  <c r="AJ24" i="14"/>
  <c r="AK404" i="15" s="1"/>
  <c r="AI24" i="14"/>
  <c r="AJ404" i="15" s="1"/>
  <c r="AH24" i="14"/>
  <c r="AI404" i="15" s="1"/>
  <c r="AG24" i="14"/>
  <c r="AH404" i="15" s="1"/>
  <c r="AF24" i="14"/>
  <c r="AG404" i="15" s="1"/>
  <c r="AE24" i="14"/>
  <c r="AF404" i="15" s="1"/>
  <c r="AD24" i="14"/>
  <c r="AE404" i="15" s="1"/>
  <c r="AC24" i="14"/>
  <c r="AD404" i="15" s="1"/>
  <c r="AB24" i="14"/>
  <c r="AC404" i="15" s="1"/>
  <c r="AA24" i="14"/>
  <c r="AB404" i="15" s="1"/>
  <c r="Z24" i="14"/>
  <c r="AA404" i="15" s="1"/>
  <c r="Y24" i="14"/>
  <c r="Z404" i="15" s="1"/>
  <c r="X24" i="14"/>
  <c r="Y404" i="15" s="1"/>
  <c r="W24" i="14"/>
  <c r="X404" i="15" s="1"/>
  <c r="V24" i="14"/>
  <c r="W404" i="15" s="1"/>
  <c r="U24" i="14"/>
  <c r="V404" i="15" s="1"/>
  <c r="T24" i="14"/>
  <c r="U404" i="15" s="1"/>
  <c r="S24" i="14"/>
  <c r="T404" i="15" s="1"/>
  <c r="R24" i="14"/>
  <c r="S404" i="15" s="1"/>
  <c r="Q24" i="14"/>
  <c r="R404" i="15" s="1"/>
  <c r="P24" i="14"/>
  <c r="Q404" i="15" s="1"/>
  <c r="O24" i="14"/>
  <c r="P404" i="15" s="1"/>
  <c r="N24" i="14"/>
  <c r="O404" i="15" s="1"/>
  <c r="M24" i="14"/>
  <c r="N404" i="15" s="1"/>
  <c r="L24" i="14"/>
  <c r="M404" i="15" s="1"/>
  <c r="K24" i="14"/>
  <c r="L404" i="15" s="1"/>
  <c r="J24" i="14"/>
  <c r="K404" i="15" s="1"/>
  <c r="I24" i="14"/>
  <c r="J404" i="15" s="1"/>
  <c r="H24" i="14"/>
  <c r="I404" i="15" s="1"/>
  <c r="G24" i="14"/>
  <c r="H404" i="15" s="1"/>
  <c r="F24" i="14"/>
  <c r="G404" i="15" s="1"/>
  <c r="E24" i="14"/>
  <c r="F404" i="15" s="1"/>
  <c r="D24" i="14"/>
  <c r="E404" i="15" s="1"/>
  <c r="AP23" i="14"/>
  <c r="AQ383" i="15" s="1"/>
  <c r="AO23" i="14"/>
  <c r="AP383" i="15" s="1"/>
  <c r="AN23" i="14"/>
  <c r="AO383" i="15" s="1"/>
  <c r="AM23" i="14"/>
  <c r="AN383" i="15" s="1"/>
  <c r="AL23" i="14"/>
  <c r="AM383" i="15" s="1"/>
  <c r="AK23" i="14"/>
  <c r="AL383" i="15" s="1"/>
  <c r="AJ23" i="14"/>
  <c r="AK383" i="15" s="1"/>
  <c r="AI23" i="14"/>
  <c r="AJ383" i="15" s="1"/>
  <c r="AH23" i="14"/>
  <c r="AI383" i="15" s="1"/>
  <c r="AG23" i="14"/>
  <c r="AH383" i="15" s="1"/>
  <c r="AF23" i="14"/>
  <c r="AG383" i="15" s="1"/>
  <c r="AE23" i="14"/>
  <c r="AF383" i="15" s="1"/>
  <c r="AD23" i="14"/>
  <c r="AE383" i="15" s="1"/>
  <c r="AC23" i="14"/>
  <c r="AD383" i="15" s="1"/>
  <c r="AB23" i="14"/>
  <c r="AC383" i="15" s="1"/>
  <c r="AA23" i="14"/>
  <c r="AB383" i="15" s="1"/>
  <c r="Z23" i="14"/>
  <c r="AA383" i="15" s="1"/>
  <c r="Y23" i="14"/>
  <c r="Z383" i="15" s="1"/>
  <c r="X23" i="14"/>
  <c r="Y383" i="15" s="1"/>
  <c r="W23" i="14"/>
  <c r="X383" i="15" s="1"/>
  <c r="V23" i="14"/>
  <c r="W383" i="15" s="1"/>
  <c r="U23" i="14"/>
  <c r="V383" i="15" s="1"/>
  <c r="T23" i="14"/>
  <c r="U383" i="15" s="1"/>
  <c r="S23" i="14"/>
  <c r="T383" i="15" s="1"/>
  <c r="R23" i="14"/>
  <c r="S383" i="15" s="1"/>
  <c r="Q23" i="14"/>
  <c r="R383" i="15" s="1"/>
  <c r="P23" i="14"/>
  <c r="Q383" i="15" s="1"/>
  <c r="O23" i="14"/>
  <c r="P383" i="15" s="1"/>
  <c r="N23" i="14"/>
  <c r="O383" i="15" s="1"/>
  <c r="M23" i="14"/>
  <c r="N383" i="15" s="1"/>
  <c r="L23" i="14"/>
  <c r="M383" i="15" s="1"/>
  <c r="K23" i="14"/>
  <c r="L383" i="15" s="1"/>
  <c r="J23" i="14"/>
  <c r="K383" i="15" s="1"/>
  <c r="I23" i="14"/>
  <c r="J383" i="15" s="1"/>
  <c r="H23" i="14"/>
  <c r="I383" i="15" s="1"/>
  <c r="G23" i="14"/>
  <c r="H383" i="15" s="1"/>
  <c r="F23" i="14"/>
  <c r="G383" i="15" s="1"/>
  <c r="E23" i="14"/>
  <c r="F383" i="15" s="1"/>
  <c r="D23" i="14"/>
  <c r="E383" i="15" s="1"/>
  <c r="AP22" i="14"/>
  <c r="AQ362" i="15" s="1"/>
  <c r="AO22" i="14"/>
  <c r="AP362" i="15" s="1"/>
  <c r="AN22" i="14"/>
  <c r="AO362" i="15" s="1"/>
  <c r="AM22" i="14"/>
  <c r="AN362" i="15" s="1"/>
  <c r="AL22" i="14"/>
  <c r="AM362" i="15" s="1"/>
  <c r="AK22" i="14"/>
  <c r="AL362" i="15" s="1"/>
  <c r="AJ22" i="14"/>
  <c r="AK362" i="15" s="1"/>
  <c r="AI22" i="14"/>
  <c r="AJ362" i="15" s="1"/>
  <c r="AH22" i="14"/>
  <c r="AI362" i="15" s="1"/>
  <c r="AG22" i="14"/>
  <c r="AH362" i="15" s="1"/>
  <c r="AF22" i="14"/>
  <c r="AG362" i="15" s="1"/>
  <c r="AE22" i="14"/>
  <c r="AF362" i="15" s="1"/>
  <c r="AD22" i="14"/>
  <c r="AE362" i="15" s="1"/>
  <c r="AC22" i="14"/>
  <c r="AD362" i="15" s="1"/>
  <c r="AB22" i="14"/>
  <c r="AC362" i="15" s="1"/>
  <c r="AA22" i="14"/>
  <c r="AB362" i="15" s="1"/>
  <c r="Z22" i="14"/>
  <c r="AA362" i="15" s="1"/>
  <c r="Y22" i="14"/>
  <c r="Z362" i="15" s="1"/>
  <c r="X22" i="14"/>
  <c r="Y362" i="15" s="1"/>
  <c r="W22" i="14"/>
  <c r="X362" i="15" s="1"/>
  <c r="V22" i="14"/>
  <c r="W362" i="15" s="1"/>
  <c r="U22" i="14"/>
  <c r="V362" i="15" s="1"/>
  <c r="T22" i="14"/>
  <c r="U362" i="15" s="1"/>
  <c r="S22" i="14"/>
  <c r="T362" i="15" s="1"/>
  <c r="R22" i="14"/>
  <c r="S362" i="15" s="1"/>
  <c r="Q22" i="14"/>
  <c r="R362" i="15" s="1"/>
  <c r="P22" i="14"/>
  <c r="Q362" i="15" s="1"/>
  <c r="O22" i="14"/>
  <c r="P362" i="15" s="1"/>
  <c r="N22" i="14"/>
  <c r="O362" i="15" s="1"/>
  <c r="M22" i="14"/>
  <c r="N362" i="15" s="1"/>
  <c r="L22" i="14"/>
  <c r="M362" i="15" s="1"/>
  <c r="K22" i="14"/>
  <c r="L362" i="15" s="1"/>
  <c r="J22" i="14"/>
  <c r="K362" i="15" s="1"/>
  <c r="I22" i="14"/>
  <c r="J362" i="15" s="1"/>
  <c r="H22" i="14"/>
  <c r="I362" i="15" s="1"/>
  <c r="G22" i="14"/>
  <c r="H362" i="15" s="1"/>
  <c r="F22" i="14"/>
  <c r="G362" i="15" s="1"/>
  <c r="E22" i="14"/>
  <c r="F362" i="15" s="1"/>
  <c r="D22" i="14"/>
  <c r="E362" i="15" s="1"/>
  <c r="AP21" i="14"/>
  <c r="AQ341" i="15" s="1"/>
  <c r="AO21" i="14"/>
  <c r="AP341" i="15" s="1"/>
  <c r="AN21" i="14"/>
  <c r="AO341" i="15" s="1"/>
  <c r="AM21" i="14"/>
  <c r="AN341" i="15" s="1"/>
  <c r="AL21" i="14"/>
  <c r="AM341" i="15" s="1"/>
  <c r="AK21" i="14"/>
  <c r="AL341" i="15" s="1"/>
  <c r="AJ21" i="14"/>
  <c r="AK341" i="15" s="1"/>
  <c r="AI21" i="14"/>
  <c r="AJ341" i="15" s="1"/>
  <c r="AH21" i="14"/>
  <c r="AI341" i="15" s="1"/>
  <c r="AG21" i="14"/>
  <c r="AH341" i="15" s="1"/>
  <c r="AF21" i="14"/>
  <c r="AG341" i="15" s="1"/>
  <c r="AE21" i="14"/>
  <c r="AF341" i="15" s="1"/>
  <c r="AD21" i="14"/>
  <c r="AE341" i="15" s="1"/>
  <c r="AC21" i="14"/>
  <c r="AD341" i="15" s="1"/>
  <c r="AB21" i="14"/>
  <c r="AC341" i="15" s="1"/>
  <c r="AA21" i="14"/>
  <c r="AB341" i="15" s="1"/>
  <c r="Z21" i="14"/>
  <c r="AA341" i="15" s="1"/>
  <c r="Y21" i="14"/>
  <c r="Z341" i="15" s="1"/>
  <c r="X21" i="14"/>
  <c r="Y341" i="15" s="1"/>
  <c r="W21" i="14"/>
  <c r="X341" i="15" s="1"/>
  <c r="V21" i="14"/>
  <c r="W341" i="15" s="1"/>
  <c r="U21" i="14"/>
  <c r="V341" i="15" s="1"/>
  <c r="T21" i="14"/>
  <c r="U341" i="15" s="1"/>
  <c r="S21" i="14"/>
  <c r="T341" i="15" s="1"/>
  <c r="R21" i="14"/>
  <c r="S341" i="15" s="1"/>
  <c r="Q21" i="14"/>
  <c r="R341" i="15" s="1"/>
  <c r="P21" i="14"/>
  <c r="Q341" i="15" s="1"/>
  <c r="O21" i="14"/>
  <c r="P341" i="15" s="1"/>
  <c r="N21" i="14"/>
  <c r="O341" i="15" s="1"/>
  <c r="M21" i="14"/>
  <c r="N341" i="15" s="1"/>
  <c r="L21" i="14"/>
  <c r="M341" i="15" s="1"/>
  <c r="K21" i="14"/>
  <c r="L341" i="15" s="1"/>
  <c r="J21" i="14"/>
  <c r="K341" i="15" s="1"/>
  <c r="I21" i="14"/>
  <c r="J341" i="15" s="1"/>
  <c r="H21" i="14"/>
  <c r="I341" i="15" s="1"/>
  <c r="G21" i="14"/>
  <c r="H341" i="15" s="1"/>
  <c r="F21" i="14"/>
  <c r="G341" i="15" s="1"/>
  <c r="E21" i="14"/>
  <c r="F341" i="15" s="1"/>
  <c r="D21" i="14"/>
  <c r="E341" i="15" s="1"/>
  <c r="AP20" i="14"/>
  <c r="AQ320" i="15" s="1"/>
  <c r="AO20" i="14"/>
  <c r="AP320" i="15" s="1"/>
  <c r="AN20" i="14"/>
  <c r="AO320" i="15" s="1"/>
  <c r="AM20" i="14"/>
  <c r="AN320" i="15" s="1"/>
  <c r="AL20" i="14"/>
  <c r="AM320" i="15" s="1"/>
  <c r="AK20" i="14"/>
  <c r="AL320" i="15" s="1"/>
  <c r="AJ20" i="14"/>
  <c r="AK320" i="15" s="1"/>
  <c r="AI20" i="14"/>
  <c r="AJ320" i="15" s="1"/>
  <c r="AH20" i="14"/>
  <c r="AI320" i="15" s="1"/>
  <c r="AG20" i="14"/>
  <c r="AH320" i="15" s="1"/>
  <c r="AF20" i="14"/>
  <c r="AG320" i="15" s="1"/>
  <c r="AE20" i="14"/>
  <c r="AF320" i="15" s="1"/>
  <c r="AD20" i="14"/>
  <c r="AE320" i="15" s="1"/>
  <c r="AC20" i="14"/>
  <c r="AD320" i="15" s="1"/>
  <c r="AB20" i="14"/>
  <c r="AC320" i="15" s="1"/>
  <c r="AA20" i="14"/>
  <c r="AB320" i="15" s="1"/>
  <c r="Z20" i="14"/>
  <c r="AA320" i="15" s="1"/>
  <c r="Y20" i="14"/>
  <c r="Z320" i="15" s="1"/>
  <c r="X20" i="14"/>
  <c r="Y320" i="15" s="1"/>
  <c r="W20" i="14"/>
  <c r="X320" i="15" s="1"/>
  <c r="V20" i="14"/>
  <c r="W320" i="15" s="1"/>
  <c r="U20" i="14"/>
  <c r="V320" i="15" s="1"/>
  <c r="T20" i="14"/>
  <c r="U320" i="15" s="1"/>
  <c r="S20" i="14"/>
  <c r="T320" i="15" s="1"/>
  <c r="R20" i="14"/>
  <c r="S320" i="15" s="1"/>
  <c r="Q20" i="14"/>
  <c r="R320" i="15" s="1"/>
  <c r="P20" i="14"/>
  <c r="Q320" i="15" s="1"/>
  <c r="O20" i="14"/>
  <c r="P320" i="15" s="1"/>
  <c r="N20" i="14"/>
  <c r="O320" i="15" s="1"/>
  <c r="M20" i="14"/>
  <c r="N320" i="15" s="1"/>
  <c r="L20" i="14"/>
  <c r="M320" i="15" s="1"/>
  <c r="K20" i="14"/>
  <c r="L320" i="15" s="1"/>
  <c r="J20" i="14"/>
  <c r="K320" i="15" s="1"/>
  <c r="I20" i="14"/>
  <c r="J320" i="15" s="1"/>
  <c r="H20" i="14"/>
  <c r="I320" i="15" s="1"/>
  <c r="G20" i="14"/>
  <c r="H320" i="15" s="1"/>
  <c r="F20" i="14"/>
  <c r="G320" i="15" s="1"/>
  <c r="E20" i="14"/>
  <c r="F320" i="15" s="1"/>
  <c r="D20" i="14"/>
  <c r="E320" i="15" s="1"/>
  <c r="AP19" i="14"/>
  <c r="AQ299" i="15" s="1"/>
  <c r="AO19" i="14"/>
  <c r="AP299" i="15" s="1"/>
  <c r="AN19" i="14"/>
  <c r="AO299" i="15" s="1"/>
  <c r="AM19" i="14"/>
  <c r="AN299" i="15" s="1"/>
  <c r="AL19" i="14"/>
  <c r="AM299" i="15" s="1"/>
  <c r="AK19" i="14"/>
  <c r="AL299" i="15" s="1"/>
  <c r="AJ19" i="14"/>
  <c r="AK299" i="15" s="1"/>
  <c r="AI19" i="14"/>
  <c r="AJ299" i="15" s="1"/>
  <c r="AH19" i="14"/>
  <c r="AI299" i="15" s="1"/>
  <c r="AG19" i="14"/>
  <c r="AH299" i="15" s="1"/>
  <c r="AF19" i="14"/>
  <c r="AG299" i="15" s="1"/>
  <c r="AE19" i="14"/>
  <c r="AF299" i="15" s="1"/>
  <c r="AD19" i="14"/>
  <c r="AE299" i="15" s="1"/>
  <c r="AC19" i="14"/>
  <c r="AD299" i="15" s="1"/>
  <c r="AB19" i="14"/>
  <c r="AC299" i="15" s="1"/>
  <c r="AA19" i="14"/>
  <c r="AB299" i="15" s="1"/>
  <c r="Z19" i="14"/>
  <c r="AA299" i="15" s="1"/>
  <c r="Y19" i="14"/>
  <c r="Z299" i="15" s="1"/>
  <c r="X19" i="14"/>
  <c r="Y299" i="15" s="1"/>
  <c r="W19" i="14"/>
  <c r="X299" i="15" s="1"/>
  <c r="V19" i="14"/>
  <c r="W299" i="15" s="1"/>
  <c r="U19" i="14"/>
  <c r="V299" i="15" s="1"/>
  <c r="T19" i="14"/>
  <c r="U299" i="15" s="1"/>
  <c r="S19" i="14"/>
  <c r="T299" i="15" s="1"/>
  <c r="R19" i="14"/>
  <c r="S299" i="15" s="1"/>
  <c r="Q19" i="14"/>
  <c r="R299" i="15" s="1"/>
  <c r="P19" i="14"/>
  <c r="Q299" i="15" s="1"/>
  <c r="O19" i="14"/>
  <c r="P299" i="15" s="1"/>
  <c r="N19" i="14"/>
  <c r="O299" i="15" s="1"/>
  <c r="M19" i="14"/>
  <c r="N299" i="15" s="1"/>
  <c r="L19" i="14"/>
  <c r="M299" i="15" s="1"/>
  <c r="K19" i="14"/>
  <c r="L299" i="15" s="1"/>
  <c r="J19" i="14"/>
  <c r="K299" i="15" s="1"/>
  <c r="I19" i="14"/>
  <c r="J299" i="15" s="1"/>
  <c r="H19" i="14"/>
  <c r="I299" i="15" s="1"/>
  <c r="G19" i="14"/>
  <c r="H299" i="15" s="1"/>
  <c r="F19" i="14"/>
  <c r="G299" i="15" s="1"/>
  <c r="E19" i="14"/>
  <c r="F299" i="15" s="1"/>
  <c r="D19" i="14"/>
  <c r="E299" i="15" s="1"/>
  <c r="AP18" i="14"/>
  <c r="AQ278" i="15" s="1"/>
  <c r="AO18" i="14"/>
  <c r="AP278" i="15" s="1"/>
  <c r="AN18" i="14"/>
  <c r="AO278" i="15" s="1"/>
  <c r="AM18" i="14"/>
  <c r="AN278" i="15" s="1"/>
  <c r="AL18" i="14"/>
  <c r="AM278" i="15" s="1"/>
  <c r="AK18" i="14"/>
  <c r="AL278" i="15" s="1"/>
  <c r="AJ18" i="14"/>
  <c r="AK278" i="15" s="1"/>
  <c r="AI18" i="14"/>
  <c r="AJ278" i="15" s="1"/>
  <c r="AH18" i="14"/>
  <c r="AI278" i="15" s="1"/>
  <c r="AG18" i="14"/>
  <c r="AH278" i="15" s="1"/>
  <c r="AF18" i="14"/>
  <c r="AG278" i="15" s="1"/>
  <c r="AE18" i="14"/>
  <c r="AF278" i="15" s="1"/>
  <c r="AD18" i="14"/>
  <c r="AE278" i="15" s="1"/>
  <c r="AC18" i="14"/>
  <c r="AD278" i="15" s="1"/>
  <c r="AB18" i="14"/>
  <c r="AC278" i="15" s="1"/>
  <c r="AA18" i="14"/>
  <c r="AB278" i="15" s="1"/>
  <c r="Z18" i="14"/>
  <c r="AA278" i="15" s="1"/>
  <c r="Y18" i="14"/>
  <c r="Z278" i="15" s="1"/>
  <c r="X18" i="14"/>
  <c r="Y278" i="15" s="1"/>
  <c r="W18" i="14"/>
  <c r="X278" i="15" s="1"/>
  <c r="V18" i="14"/>
  <c r="W278" i="15" s="1"/>
  <c r="U18" i="14"/>
  <c r="V278" i="15" s="1"/>
  <c r="T18" i="14"/>
  <c r="U278" i="15" s="1"/>
  <c r="S18" i="14"/>
  <c r="T278" i="15" s="1"/>
  <c r="R18" i="14"/>
  <c r="S278" i="15" s="1"/>
  <c r="Q18" i="14"/>
  <c r="R278" i="15" s="1"/>
  <c r="P18" i="14"/>
  <c r="Q278" i="15" s="1"/>
  <c r="O18" i="14"/>
  <c r="P278" i="15" s="1"/>
  <c r="N18" i="14"/>
  <c r="O278" i="15" s="1"/>
  <c r="M18" i="14"/>
  <c r="N278" i="15" s="1"/>
  <c r="L18" i="14"/>
  <c r="M278" i="15" s="1"/>
  <c r="K18" i="14"/>
  <c r="L278" i="15" s="1"/>
  <c r="J18" i="14"/>
  <c r="K278" i="15" s="1"/>
  <c r="I18" i="14"/>
  <c r="J278" i="15" s="1"/>
  <c r="H18" i="14"/>
  <c r="I278" i="15" s="1"/>
  <c r="G18" i="14"/>
  <c r="H278" i="15" s="1"/>
  <c r="F18" i="14"/>
  <c r="G278" i="15" s="1"/>
  <c r="E18" i="14"/>
  <c r="F278" i="15" s="1"/>
  <c r="D18" i="14"/>
  <c r="E278" i="15" s="1"/>
  <c r="AP17" i="14"/>
  <c r="AQ257" i="15" s="1"/>
  <c r="AO17" i="14"/>
  <c r="AP257" i="15" s="1"/>
  <c r="AN17" i="14"/>
  <c r="AO257" i="15" s="1"/>
  <c r="AM17" i="14"/>
  <c r="AN257" i="15" s="1"/>
  <c r="AL17" i="14"/>
  <c r="AM257" i="15" s="1"/>
  <c r="AK17" i="14"/>
  <c r="AL257" i="15" s="1"/>
  <c r="AJ17" i="14"/>
  <c r="AK257" i="15" s="1"/>
  <c r="AI17" i="14"/>
  <c r="AJ257" i="15" s="1"/>
  <c r="AH17" i="14"/>
  <c r="AI257" i="15" s="1"/>
  <c r="AG17" i="14"/>
  <c r="AH257" i="15" s="1"/>
  <c r="AF17" i="14"/>
  <c r="AG257" i="15" s="1"/>
  <c r="AE17" i="14"/>
  <c r="AF257" i="15" s="1"/>
  <c r="AD17" i="14"/>
  <c r="AE257" i="15" s="1"/>
  <c r="AC17" i="14"/>
  <c r="AD257" i="15" s="1"/>
  <c r="AB17" i="14"/>
  <c r="AC257" i="15" s="1"/>
  <c r="AA17" i="14"/>
  <c r="AB257" i="15" s="1"/>
  <c r="Z17" i="14"/>
  <c r="AA257" i="15" s="1"/>
  <c r="Y17" i="14"/>
  <c r="Z257" i="15" s="1"/>
  <c r="X17" i="14"/>
  <c r="Y257" i="15" s="1"/>
  <c r="W17" i="14"/>
  <c r="X257" i="15" s="1"/>
  <c r="V17" i="14"/>
  <c r="W257" i="15" s="1"/>
  <c r="U17" i="14"/>
  <c r="V257" i="15" s="1"/>
  <c r="T17" i="14"/>
  <c r="U257" i="15" s="1"/>
  <c r="S17" i="14"/>
  <c r="T257" i="15" s="1"/>
  <c r="R17" i="14"/>
  <c r="S257" i="15" s="1"/>
  <c r="Q17" i="14"/>
  <c r="R257" i="15" s="1"/>
  <c r="P17" i="14"/>
  <c r="Q257" i="15" s="1"/>
  <c r="O17" i="14"/>
  <c r="P257" i="15" s="1"/>
  <c r="N17" i="14"/>
  <c r="O257" i="15" s="1"/>
  <c r="M17" i="14"/>
  <c r="N257" i="15" s="1"/>
  <c r="L17" i="14"/>
  <c r="M257" i="15" s="1"/>
  <c r="K17" i="14"/>
  <c r="L257" i="15" s="1"/>
  <c r="J17" i="14"/>
  <c r="K257" i="15" s="1"/>
  <c r="I17" i="14"/>
  <c r="J257" i="15" s="1"/>
  <c r="H17" i="14"/>
  <c r="I257" i="15" s="1"/>
  <c r="G17" i="14"/>
  <c r="H257" i="15" s="1"/>
  <c r="F17" i="14"/>
  <c r="G257" i="15" s="1"/>
  <c r="E17" i="14"/>
  <c r="F257" i="15" s="1"/>
  <c r="D17" i="14"/>
  <c r="E257" i="15" s="1"/>
  <c r="AP58" i="14"/>
  <c r="AO58" i="14"/>
  <c r="AN58" i="14"/>
  <c r="AM58" i="14"/>
  <c r="AL58" i="14"/>
  <c r="AK58" i="14"/>
  <c r="AJ58" i="14"/>
  <c r="AI58" i="14"/>
  <c r="AH58" i="14"/>
  <c r="AG58" i="14"/>
  <c r="AF58" i="14"/>
  <c r="AE58" i="14"/>
  <c r="AD58" i="14"/>
  <c r="AC58" i="14"/>
  <c r="AB58" i="14"/>
  <c r="AA58" i="14"/>
  <c r="Z58" i="14"/>
  <c r="Y58" i="14"/>
  <c r="X58" i="14"/>
  <c r="W58" i="14"/>
  <c r="V58" i="14"/>
  <c r="U58" i="14"/>
  <c r="T58" i="14"/>
  <c r="S58" i="14"/>
  <c r="R58" i="14"/>
  <c r="Q58" i="14"/>
  <c r="P58" i="14"/>
  <c r="O58" i="14"/>
  <c r="N58" i="14"/>
  <c r="M58" i="14"/>
  <c r="L58" i="14"/>
  <c r="K58" i="14"/>
  <c r="J58" i="14"/>
  <c r="I58" i="14"/>
  <c r="H58" i="14"/>
  <c r="G58" i="14"/>
  <c r="F58" i="14"/>
  <c r="E58" i="14"/>
  <c r="D58" i="14"/>
  <c r="AP16" i="14"/>
  <c r="AQ236" i="15" s="1"/>
  <c r="AO16" i="14"/>
  <c r="AP236" i="15" s="1"/>
  <c r="AN16" i="14"/>
  <c r="AO236" i="15" s="1"/>
  <c r="AM16" i="14"/>
  <c r="AN236" i="15" s="1"/>
  <c r="AL16" i="14"/>
  <c r="AM236" i="15" s="1"/>
  <c r="AK16" i="14"/>
  <c r="AL236" i="15" s="1"/>
  <c r="AJ16" i="14"/>
  <c r="AK236" i="15" s="1"/>
  <c r="AI16" i="14"/>
  <c r="AJ236" i="15" s="1"/>
  <c r="AH16" i="14"/>
  <c r="AI236" i="15" s="1"/>
  <c r="AG16" i="14"/>
  <c r="AH236" i="15" s="1"/>
  <c r="AF16" i="14"/>
  <c r="AG236" i="15" s="1"/>
  <c r="AE16" i="14"/>
  <c r="AF236" i="15" s="1"/>
  <c r="AD16" i="14"/>
  <c r="AE236" i="15" s="1"/>
  <c r="AC16" i="14"/>
  <c r="AD236" i="15" s="1"/>
  <c r="AB16" i="14"/>
  <c r="AC236" i="15" s="1"/>
  <c r="AA16" i="14"/>
  <c r="AB236" i="15" s="1"/>
  <c r="Z16" i="14"/>
  <c r="AA236" i="15" s="1"/>
  <c r="Y16" i="14"/>
  <c r="Z236" i="15" s="1"/>
  <c r="X16" i="14"/>
  <c r="Y236" i="15" s="1"/>
  <c r="W16" i="14"/>
  <c r="X236" i="15" s="1"/>
  <c r="V16" i="14"/>
  <c r="W236" i="15" s="1"/>
  <c r="U16" i="14"/>
  <c r="V236" i="15" s="1"/>
  <c r="T16" i="14"/>
  <c r="U236" i="15" s="1"/>
  <c r="S16" i="14"/>
  <c r="T236" i="15" s="1"/>
  <c r="R16" i="14"/>
  <c r="S236" i="15" s="1"/>
  <c r="Q16" i="14"/>
  <c r="R236" i="15" s="1"/>
  <c r="P16" i="14"/>
  <c r="Q236" i="15" s="1"/>
  <c r="O16" i="14"/>
  <c r="P236" i="15" s="1"/>
  <c r="N16" i="14"/>
  <c r="O236" i="15" s="1"/>
  <c r="M16" i="14"/>
  <c r="N236" i="15" s="1"/>
  <c r="L16" i="14"/>
  <c r="M236" i="15" s="1"/>
  <c r="K16" i="14"/>
  <c r="L236" i="15" s="1"/>
  <c r="J16" i="14"/>
  <c r="K236" i="15" s="1"/>
  <c r="I16" i="14"/>
  <c r="J236" i="15" s="1"/>
  <c r="H16" i="14"/>
  <c r="I236" i="15" s="1"/>
  <c r="G16" i="14"/>
  <c r="H236" i="15" s="1"/>
  <c r="F16" i="14"/>
  <c r="G236" i="15" s="1"/>
  <c r="E16" i="14"/>
  <c r="F236" i="15" s="1"/>
  <c r="D16" i="14"/>
  <c r="E236" i="15" s="1"/>
  <c r="AP15" i="14"/>
  <c r="AQ215" i="15" s="1"/>
  <c r="AO15" i="14"/>
  <c r="AP215" i="15" s="1"/>
  <c r="AN15" i="14"/>
  <c r="AO215" i="15" s="1"/>
  <c r="AM15" i="14"/>
  <c r="AN215" i="15" s="1"/>
  <c r="AL15" i="14"/>
  <c r="AM215" i="15" s="1"/>
  <c r="AK15" i="14"/>
  <c r="AL215" i="15" s="1"/>
  <c r="AJ15" i="14"/>
  <c r="AK215" i="15" s="1"/>
  <c r="AI15" i="14"/>
  <c r="AJ215" i="15" s="1"/>
  <c r="AH15" i="14"/>
  <c r="AI215" i="15" s="1"/>
  <c r="AG15" i="14"/>
  <c r="AH215" i="15" s="1"/>
  <c r="AF15" i="14"/>
  <c r="AG215" i="15" s="1"/>
  <c r="AE15" i="14"/>
  <c r="AF215" i="15" s="1"/>
  <c r="AD15" i="14"/>
  <c r="AE215" i="15" s="1"/>
  <c r="AC15" i="14"/>
  <c r="AD215" i="15" s="1"/>
  <c r="AB15" i="14"/>
  <c r="AC215" i="15" s="1"/>
  <c r="AA15" i="14"/>
  <c r="AB215" i="15" s="1"/>
  <c r="Z15" i="14"/>
  <c r="AA215" i="15" s="1"/>
  <c r="Y15" i="14"/>
  <c r="Z215" i="15" s="1"/>
  <c r="X15" i="14"/>
  <c r="Y215" i="15" s="1"/>
  <c r="W15" i="14"/>
  <c r="X215" i="15" s="1"/>
  <c r="V15" i="14"/>
  <c r="W215" i="15" s="1"/>
  <c r="U15" i="14"/>
  <c r="V215" i="15" s="1"/>
  <c r="T15" i="14"/>
  <c r="U215" i="15" s="1"/>
  <c r="S15" i="14"/>
  <c r="T215" i="15" s="1"/>
  <c r="R15" i="14"/>
  <c r="S215" i="15" s="1"/>
  <c r="Q15" i="14"/>
  <c r="R215" i="15" s="1"/>
  <c r="P15" i="14"/>
  <c r="Q215" i="15" s="1"/>
  <c r="O15" i="14"/>
  <c r="P215" i="15" s="1"/>
  <c r="N15" i="14"/>
  <c r="O215" i="15" s="1"/>
  <c r="M15" i="14"/>
  <c r="N215" i="15" s="1"/>
  <c r="L15" i="14"/>
  <c r="M215" i="15" s="1"/>
  <c r="K15" i="14"/>
  <c r="L215" i="15" s="1"/>
  <c r="J15" i="14"/>
  <c r="K215" i="15" s="1"/>
  <c r="I15" i="14"/>
  <c r="J215" i="15" s="1"/>
  <c r="H15" i="14"/>
  <c r="I215" i="15" s="1"/>
  <c r="G15" i="14"/>
  <c r="H215" i="15" s="1"/>
  <c r="F15" i="14"/>
  <c r="G215" i="15" s="1"/>
  <c r="E15" i="14"/>
  <c r="F215" i="15" s="1"/>
  <c r="D15" i="14"/>
  <c r="E215" i="15" s="1"/>
  <c r="AP13" i="14"/>
  <c r="AQ173" i="15" s="1"/>
  <c r="AO13" i="14"/>
  <c r="AP173" i="15" s="1"/>
  <c r="AN13" i="14"/>
  <c r="AO173" i="15" s="1"/>
  <c r="AM13" i="14"/>
  <c r="AN173" i="15" s="1"/>
  <c r="AL13" i="14"/>
  <c r="AM173" i="15" s="1"/>
  <c r="AK13" i="14"/>
  <c r="AL173" i="15" s="1"/>
  <c r="AJ13" i="14"/>
  <c r="AK173" i="15" s="1"/>
  <c r="AI13" i="14"/>
  <c r="AJ173" i="15" s="1"/>
  <c r="AH13" i="14"/>
  <c r="AI173" i="15" s="1"/>
  <c r="AG13" i="14"/>
  <c r="AH173" i="15" s="1"/>
  <c r="AF13" i="14"/>
  <c r="AG173" i="15" s="1"/>
  <c r="AE13" i="14"/>
  <c r="AF173" i="15" s="1"/>
  <c r="AD13" i="14"/>
  <c r="AE173" i="15" s="1"/>
  <c r="AC13" i="14"/>
  <c r="AD173" i="15" s="1"/>
  <c r="AB13" i="14"/>
  <c r="AC173" i="15" s="1"/>
  <c r="AA13" i="14"/>
  <c r="AB173" i="15" s="1"/>
  <c r="Z13" i="14"/>
  <c r="AA173" i="15" s="1"/>
  <c r="Y13" i="14"/>
  <c r="Z173" i="15" s="1"/>
  <c r="X13" i="14"/>
  <c r="Y173" i="15" s="1"/>
  <c r="W13" i="14"/>
  <c r="X173" i="15" s="1"/>
  <c r="V13" i="14"/>
  <c r="W173" i="15" s="1"/>
  <c r="U13" i="14"/>
  <c r="V173" i="15" s="1"/>
  <c r="T13" i="14"/>
  <c r="U173" i="15" s="1"/>
  <c r="S13" i="14"/>
  <c r="T173" i="15" s="1"/>
  <c r="R13" i="14"/>
  <c r="S173" i="15" s="1"/>
  <c r="Q13" i="14"/>
  <c r="R173" i="15" s="1"/>
  <c r="P13" i="14"/>
  <c r="Q173" i="15" s="1"/>
  <c r="O13" i="14"/>
  <c r="P173" i="15" s="1"/>
  <c r="N13" i="14"/>
  <c r="O173" i="15" s="1"/>
  <c r="M13" i="14"/>
  <c r="N173" i="15" s="1"/>
  <c r="L13" i="14"/>
  <c r="M173" i="15" s="1"/>
  <c r="K13" i="14"/>
  <c r="L173" i="15" s="1"/>
  <c r="J13" i="14"/>
  <c r="K173" i="15" s="1"/>
  <c r="I13" i="14"/>
  <c r="J173" i="15" s="1"/>
  <c r="H13" i="14"/>
  <c r="I173" i="15" s="1"/>
  <c r="G13" i="14"/>
  <c r="H173" i="15" s="1"/>
  <c r="F13" i="14"/>
  <c r="G173" i="15" s="1"/>
  <c r="E13" i="14"/>
  <c r="F173" i="15" s="1"/>
  <c r="D13" i="14"/>
  <c r="E173" i="15" s="1"/>
  <c r="AP14" i="14"/>
  <c r="AQ194" i="15" s="1"/>
  <c r="AO14" i="14"/>
  <c r="AP194" i="15" s="1"/>
  <c r="AN14" i="14"/>
  <c r="AO194" i="15" s="1"/>
  <c r="AM14" i="14"/>
  <c r="AN194" i="15" s="1"/>
  <c r="AL14" i="14"/>
  <c r="AM194" i="15" s="1"/>
  <c r="AK14" i="14"/>
  <c r="AL194" i="15" s="1"/>
  <c r="AJ14" i="14"/>
  <c r="AK194" i="15" s="1"/>
  <c r="AI14" i="14"/>
  <c r="AJ194" i="15" s="1"/>
  <c r="AH14" i="14"/>
  <c r="AI194" i="15" s="1"/>
  <c r="AG14" i="14"/>
  <c r="AH194" i="15" s="1"/>
  <c r="AF14" i="14"/>
  <c r="AG194" i="15" s="1"/>
  <c r="AE14" i="14"/>
  <c r="AF194" i="15" s="1"/>
  <c r="AD14" i="14"/>
  <c r="AE194" i="15" s="1"/>
  <c r="AC14" i="14"/>
  <c r="AD194" i="15" s="1"/>
  <c r="AB14" i="14"/>
  <c r="AC194" i="15" s="1"/>
  <c r="AA14" i="14"/>
  <c r="AB194" i="15" s="1"/>
  <c r="Z14" i="14"/>
  <c r="AA194" i="15" s="1"/>
  <c r="Y14" i="14"/>
  <c r="Z194" i="15" s="1"/>
  <c r="X14" i="14"/>
  <c r="Y194" i="15" s="1"/>
  <c r="W14" i="14"/>
  <c r="X194" i="15" s="1"/>
  <c r="V14" i="14"/>
  <c r="W194" i="15" s="1"/>
  <c r="U14" i="14"/>
  <c r="V194" i="15" s="1"/>
  <c r="T14" i="14"/>
  <c r="U194" i="15" s="1"/>
  <c r="S14" i="14"/>
  <c r="T194" i="15" s="1"/>
  <c r="R14" i="14"/>
  <c r="S194" i="15" s="1"/>
  <c r="Q14" i="14"/>
  <c r="R194" i="15" s="1"/>
  <c r="P14" i="14"/>
  <c r="Q194" i="15" s="1"/>
  <c r="O14" i="14"/>
  <c r="P194" i="15" s="1"/>
  <c r="N14" i="14"/>
  <c r="O194" i="15" s="1"/>
  <c r="M14" i="14"/>
  <c r="N194" i="15" s="1"/>
  <c r="L14" i="14"/>
  <c r="M194" i="15" s="1"/>
  <c r="K14" i="14"/>
  <c r="L194" i="15" s="1"/>
  <c r="J14" i="14"/>
  <c r="K194" i="15" s="1"/>
  <c r="I14" i="14"/>
  <c r="J194" i="15" s="1"/>
  <c r="H14" i="14"/>
  <c r="I194" i="15" s="1"/>
  <c r="G14" i="14"/>
  <c r="H194" i="15" s="1"/>
  <c r="F14" i="14"/>
  <c r="G194" i="15" s="1"/>
  <c r="E14" i="14"/>
  <c r="F194" i="15" s="1"/>
  <c r="D14" i="14"/>
  <c r="E194" i="15" s="1"/>
  <c r="AP12" i="14"/>
  <c r="AQ152" i="15" s="1"/>
  <c r="AO12" i="14"/>
  <c r="AP152" i="15" s="1"/>
  <c r="AN12" i="14"/>
  <c r="AO152" i="15" s="1"/>
  <c r="AM12" i="14"/>
  <c r="AN152" i="15" s="1"/>
  <c r="AL12" i="14"/>
  <c r="AM152" i="15" s="1"/>
  <c r="AK12" i="14"/>
  <c r="AL152" i="15" s="1"/>
  <c r="AJ12" i="14"/>
  <c r="AK152" i="15" s="1"/>
  <c r="AI12" i="14"/>
  <c r="AJ152" i="15" s="1"/>
  <c r="AH12" i="14"/>
  <c r="AI152" i="15" s="1"/>
  <c r="AG12" i="14"/>
  <c r="AH152" i="15" s="1"/>
  <c r="AF12" i="14"/>
  <c r="AG152" i="15" s="1"/>
  <c r="AE12" i="14"/>
  <c r="AF152" i="15" s="1"/>
  <c r="AD12" i="14"/>
  <c r="AE152" i="15" s="1"/>
  <c r="AC12" i="14"/>
  <c r="AD152" i="15" s="1"/>
  <c r="AB12" i="14"/>
  <c r="AC152" i="15" s="1"/>
  <c r="AA12" i="14"/>
  <c r="AB152" i="15" s="1"/>
  <c r="Z12" i="14"/>
  <c r="AA152" i="15" s="1"/>
  <c r="Y12" i="14"/>
  <c r="Z152" i="15" s="1"/>
  <c r="X12" i="14"/>
  <c r="Y152" i="15" s="1"/>
  <c r="W12" i="14"/>
  <c r="X152" i="15" s="1"/>
  <c r="V12" i="14"/>
  <c r="W152" i="15" s="1"/>
  <c r="U12" i="14"/>
  <c r="V152" i="15" s="1"/>
  <c r="T12" i="14"/>
  <c r="U152" i="15" s="1"/>
  <c r="S12" i="14"/>
  <c r="T152" i="15" s="1"/>
  <c r="R12" i="14"/>
  <c r="S152" i="15" s="1"/>
  <c r="Q12" i="14"/>
  <c r="R152" i="15" s="1"/>
  <c r="P12" i="14"/>
  <c r="Q152" i="15" s="1"/>
  <c r="O12" i="14"/>
  <c r="P152" i="15" s="1"/>
  <c r="N12" i="14"/>
  <c r="O152" i="15" s="1"/>
  <c r="M12" i="14"/>
  <c r="N152" i="15" s="1"/>
  <c r="L12" i="14"/>
  <c r="M152" i="15" s="1"/>
  <c r="K12" i="14"/>
  <c r="L152" i="15" s="1"/>
  <c r="J12" i="14"/>
  <c r="K152" i="15" s="1"/>
  <c r="I12" i="14"/>
  <c r="J152" i="15" s="1"/>
  <c r="H12" i="14"/>
  <c r="I152" i="15" s="1"/>
  <c r="G12" i="14"/>
  <c r="H152" i="15" s="1"/>
  <c r="F12" i="14"/>
  <c r="G152" i="15" s="1"/>
  <c r="E12" i="14"/>
  <c r="F152" i="15" s="1"/>
  <c r="D12" i="14"/>
  <c r="E152" i="15" s="1"/>
  <c r="AP11" i="14"/>
  <c r="AQ131" i="15" s="1"/>
  <c r="AO11" i="14"/>
  <c r="AP131" i="15" s="1"/>
  <c r="AN11" i="14"/>
  <c r="AO131" i="15" s="1"/>
  <c r="AM11" i="14"/>
  <c r="AN131" i="15" s="1"/>
  <c r="AL11" i="14"/>
  <c r="AM131" i="15" s="1"/>
  <c r="AK11" i="14"/>
  <c r="AL131" i="15" s="1"/>
  <c r="AJ11" i="14"/>
  <c r="AK131" i="15" s="1"/>
  <c r="AI11" i="14"/>
  <c r="AJ131" i="15" s="1"/>
  <c r="AH11" i="14"/>
  <c r="AI131" i="15" s="1"/>
  <c r="AG11" i="14"/>
  <c r="AH131" i="15" s="1"/>
  <c r="AF11" i="14"/>
  <c r="AG131" i="15" s="1"/>
  <c r="AE11" i="14"/>
  <c r="AF131" i="15" s="1"/>
  <c r="AD11" i="14"/>
  <c r="AE131" i="15" s="1"/>
  <c r="AC11" i="14"/>
  <c r="AD131" i="15" s="1"/>
  <c r="AB11" i="14"/>
  <c r="AC131" i="15" s="1"/>
  <c r="AA11" i="14"/>
  <c r="AB131" i="15" s="1"/>
  <c r="Z11" i="14"/>
  <c r="AA131" i="15" s="1"/>
  <c r="Y11" i="14"/>
  <c r="Z131" i="15" s="1"/>
  <c r="X11" i="14"/>
  <c r="Y131" i="15" s="1"/>
  <c r="W11" i="14"/>
  <c r="X131" i="15" s="1"/>
  <c r="V11" i="14"/>
  <c r="W131" i="15" s="1"/>
  <c r="U11" i="14"/>
  <c r="V131" i="15" s="1"/>
  <c r="T11" i="14"/>
  <c r="U131" i="15" s="1"/>
  <c r="S11" i="14"/>
  <c r="T131" i="15" s="1"/>
  <c r="R11" i="14"/>
  <c r="S131" i="15" s="1"/>
  <c r="Q11" i="14"/>
  <c r="R131" i="15" s="1"/>
  <c r="P11" i="14"/>
  <c r="Q131" i="15" s="1"/>
  <c r="O11" i="14"/>
  <c r="P131" i="15" s="1"/>
  <c r="N11" i="14"/>
  <c r="O131" i="15" s="1"/>
  <c r="M11" i="14"/>
  <c r="N131" i="15" s="1"/>
  <c r="L11" i="14"/>
  <c r="M131" i="15" s="1"/>
  <c r="K11" i="14"/>
  <c r="L131" i="15" s="1"/>
  <c r="J11" i="14"/>
  <c r="K131" i="15" s="1"/>
  <c r="I11" i="14"/>
  <c r="J131" i="15" s="1"/>
  <c r="H11" i="14"/>
  <c r="I131" i="15" s="1"/>
  <c r="G11" i="14"/>
  <c r="H131" i="15" s="1"/>
  <c r="F11" i="14"/>
  <c r="G131" i="15" s="1"/>
  <c r="E11" i="14"/>
  <c r="F131" i="15" s="1"/>
  <c r="D11" i="14"/>
  <c r="E131" i="15" s="1"/>
  <c r="AP10" i="14"/>
  <c r="AQ110" i="15" s="1"/>
  <c r="AO10" i="14"/>
  <c r="AP110" i="15" s="1"/>
  <c r="AN10" i="14"/>
  <c r="AO110" i="15" s="1"/>
  <c r="AM10" i="14"/>
  <c r="AN110" i="15" s="1"/>
  <c r="AL10" i="14"/>
  <c r="AM110" i="15" s="1"/>
  <c r="AK10" i="14"/>
  <c r="AL110" i="15" s="1"/>
  <c r="AJ10" i="14"/>
  <c r="AK110" i="15" s="1"/>
  <c r="AI10" i="14"/>
  <c r="AJ110" i="15" s="1"/>
  <c r="AH10" i="14"/>
  <c r="AI110" i="15" s="1"/>
  <c r="AG10" i="14"/>
  <c r="AH110" i="15" s="1"/>
  <c r="AF10" i="14"/>
  <c r="AG110" i="15" s="1"/>
  <c r="AE10" i="14"/>
  <c r="AF110" i="15" s="1"/>
  <c r="AD10" i="14"/>
  <c r="AE110" i="15" s="1"/>
  <c r="AC10" i="14"/>
  <c r="AD110" i="15" s="1"/>
  <c r="AB10" i="14"/>
  <c r="AC110" i="15" s="1"/>
  <c r="AA10" i="14"/>
  <c r="AB110" i="15" s="1"/>
  <c r="Z10" i="14"/>
  <c r="AA110" i="15" s="1"/>
  <c r="Y10" i="14"/>
  <c r="Z110" i="15" s="1"/>
  <c r="X10" i="14"/>
  <c r="Y110" i="15" s="1"/>
  <c r="W10" i="14"/>
  <c r="X110" i="15" s="1"/>
  <c r="V10" i="14"/>
  <c r="W110" i="15" s="1"/>
  <c r="U10" i="14"/>
  <c r="V110" i="15" s="1"/>
  <c r="T10" i="14"/>
  <c r="U110" i="15" s="1"/>
  <c r="S10" i="14"/>
  <c r="T110" i="15" s="1"/>
  <c r="R10" i="14"/>
  <c r="S110" i="15" s="1"/>
  <c r="Q10" i="14"/>
  <c r="R110" i="15" s="1"/>
  <c r="P10" i="14"/>
  <c r="Q110" i="15" s="1"/>
  <c r="O10" i="14"/>
  <c r="P110" i="15" s="1"/>
  <c r="N10" i="14"/>
  <c r="O110" i="15" s="1"/>
  <c r="M10" i="14"/>
  <c r="N110" i="15" s="1"/>
  <c r="L10" i="14"/>
  <c r="M110" i="15" s="1"/>
  <c r="K10" i="14"/>
  <c r="L110" i="15" s="1"/>
  <c r="J10" i="14"/>
  <c r="K110" i="15" s="1"/>
  <c r="I10" i="14"/>
  <c r="J110" i="15" s="1"/>
  <c r="H10" i="14"/>
  <c r="I110" i="15" s="1"/>
  <c r="G10" i="14"/>
  <c r="H110" i="15" s="1"/>
  <c r="F10" i="14"/>
  <c r="G110" i="15" s="1"/>
  <c r="E10" i="14"/>
  <c r="F110" i="15" s="1"/>
  <c r="D10" i="14"/>
  <c r="E110" i="15" s="1"/>
  <c r="AP9" i="14"/>
  <c r="AQ89" i="15" s="1"/>
  <c r="AO9" i="14"/>
  <c r="AP89" i="15" s="1"/>
  <c r="AN9" i="14"/>
  <c r="AO89" i="15" s="1"/>
  <c r="AM9" i="14"/>
  <c r="AN89" i="15" s="1"/>
  <c r="AL9" i="14"/>
  <c r="AM89" i="15" s="1"/>
  <c r="AK9" i="14"/>
  <c r="AL89" i="15" s="1"/>
  <c r="AJ9" i="14"/>
  <c r="AK89" i="15" s="1"/>
  <c r="AI9" i="14"/>
  <c r="AJ89" i="15" s="1"/>
  <c r="AH9" i="14"/>
  <c r="AI89" i="15" s="1"/>
  <c r="AG9" i="14"/>
  <c r="AH89" i="15" s="1"/>
  <c r="AF9" i="14"/>
  <c r="AG89" i="15" s="1"/>
  <c r="AE9" i="14"/>
  <c r="AF89" i="15" s="1"/>
  <c r="AD9" i="14"/>
  <c r="AE89" i="15" s="1"/>
  <c r="AC9" i="14"/>
  <c r="AD89" i="15" s="1"/>
  <c r="AB9" i="14"/>
  <c r="AC89" i="15" s="1"/>
  <c r="AA9" i="14"/>
  <c r="AB89" i="15" s="1"/>
  <c r="Z9" i="14"/>
  <c r="AA89" i="15" s="1"/>
  <c r="Y9" i="14"/>
  <c r="Z89" i="15" s="1"/>
  <c r="X9" i="14"/>
  <c r="Y89" i="15" s="1"/>
  <c r="W9" i="14"/>
  <c r="X89" i="15" s="1"/>
  <c r="V9" i="14"/>
  <c r="W89" i="15" s="1"/>
  <c r="U9" i="14"/>
  <c r="V89" i="15" s="1"/>
  <c r="T9" i="14"/>
  <c r="U89" i="15" s="1"/>
  <c r="S9" i="14"/>
  <c r="T89" i="15" s="1"/>
  <c r="R9" i="14"/>
  <c r="S89" i="15" s="1"/>
  <c r="Q9" i="14"/>
  <c r="R89" i="15" s="1"/>
  <c r="P9" i="14"/>
  <c r="Q89" i="15" s="1"/>
  <c r="O9" i="14"/>
  <c r="P89" i="15" s="1"/>
  <c r="N9" i="14"/>
  <c r="O89" i="15" s="1"/>
  <c r="M9" i="14"/>
  <c r="N89" i="15" s="1"/>
  <c r="L9" i="14"/>
  <c r="M89" i="15" s="1"/>
  <c r="K9" i="14"/>
  <c r="L89" i="15" s="1"/>
  <c r="J9" i="14"/>
  <c r="K89" i="15" s="1"/>
  <c r="I9" i="14"/>
  <c r="J89" i="15" s="1"/>
  <c r="H9" i="14"/>
  <c r="I89" i="15" s="1"/>
  <c r="G9" i="14"/>
  <c r="H89" i="15" s="1"/>
  <c r="F9" i="14"/>
  <c r="G89" i="15" s="1"/>
  <c r="E9" i="14"/>
  <c r="F89" i="15" s="1"/>
  <c r="D9" i="14"/>
  <c r="E89" i="15" s="1"/>
  <c r="AP8" i="14"/>
  <c r="AQ68" i="15" s="1"/>
  <c r="AO8" i="14"/>
  <c r="AP68" i="15" s="1"/>
  <c r="AN8" i="14"/>
  <c r="AO68" i="15" s="1"/>
  <c r="AM8" i="14"/>
  <c r="AN68" i="15" s="1"/>
  <c r="AL8" i="14"/>
  <c r="AM68" i="15" s="1"/>
  <c r="AK8" i="14"/>
  <c r="AL68" i="15" s="1"/>
  <c r="AJ8" i="14"/>
  <c r="AK68" i="15" s="1"/>
  <c r="AI8" i="14"/>
  <c r="AJ68" i="15" s="1"/>
  <c r="AH8" i="14"/>
  <c r="AI68" i="15" s="1"/>
  <c r="AG8" i="14"/>
  <c r="AH68" i="15" s="1"/>
  <c r="AF8" i="14"/>
  <c r="AG68" i="15" s="1"/>
  <c r="AE8" i="14"/>
  <c r="AF68" i="15" s="1"/>
  <c r="AD8" i="14"/>
  <c r="AE68" i="15" s="1"/>
  <c r="AC8" i="14"/>
  <c r="AD68" i="15" s="1"/>
  <c r="AB8" i="14"/>
  <c r="AC68" i="15" s="1"/>
  <c r="AA8" i="14"/>
  <c r="AB68" i="15" s="1"/>
  <c r="Z8" i="14"/>
  <c r="AA68" i="15" s="1"/>
  <c r="Y8" i="14"/>
  <c r="Z68" i="15" s="1"/>
  <c r="X8" i="14"/>
  <c r="Y68" i="15" s="1"/>
  <c r="W8" i="14"/>
  <c r="X68" i="15" s="1"/>
  <c r="V8" i="14"/>
  <c r="W68" i="15" s="1"/>
  <c r="U8" i="14"/>
  <c r="V68" i="15" s="1"/>
  <c r="T8" i="14"/>
  <c r="U68" i="15" s="1"/>
  <c r="S8" i="14"/>
  <c r="T68" i="15" s="1"/>
  <c r="R8" i="14"/>
  <c r="S68" i="15" s="1"/>
  <c r="Q8" i="14"/>
  <c r="R68" i="15" s="1"/>
  <c r="P8" i="14"/>
  <c r="Q68" i="15" s="1"/>
  <c r="O8" i="14"/>
  <c r="P68" i="15" s="1"/>
  <c r="N8" i="14"/>
  <c r="O68" i="15" s="1"/>
  <c r="M8" i="14"/>
  <c r="N68" i="15" s="1"/>
  <c r="L8" i="14"/>
  <c r="M68" i="15" s="1"/>
  <c r="K8" i="14"/>
  <c r="L68" i="15" s="1"/>
  <c r="J8" i="14"/>
  <c r="K68" i="15" s="1"/>
  <c r="I8" i="14"/>
  <c r="J68" i="15" s="1"/>
  <c r="H8" i="14"/>
  <c r="I68" i="15" s="1"/>
  <c r="G8" i="14"/>
  <c r="H68" i="15" s="1"/>
  <c r="F8" i="14"/>
  <c r="G68" i="15" s="1"/>
  <c r="E8" i="14"/>
  <c r="F68" i="15" s="1"/>
  <c r="D8" i="14"/>
  <c r="E68" i="15" s="1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7" i="14"/>
  <c r="AP7" i="14"/>
  <c r="AO7" i="14"/>
  <c r="AN7" i="14"/>
  <c r="AM7" i="14"/>
  <c r="AL7" i="14"/>
  <c r="AK7" i="14"/>
  <c r="AJ7" i="14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P719" i="14"/>
  <c r="AO719" i="14"/>
  <c r="AN719" i="14"/>
  <c r="AM719" i="14"/>
  <c r="AL719" i="14"/>
  <c r="AK719" i="14"/>
  <c r="AJ719" i="14"/>
  <c r="AI719" i="14"/>
  <c r="AH719" i="14"/>
  <c r="AG719" i="14"/>
  <c r="AF719" i="14"/>
  <c r="AE719" i="14"/>
  <c r="AD719" i="14"/>
  <c r="AC719" i="14"/>
  <c r="AB719" i="14"/>
  <c r="AA719" i="14"/>
  <c r="Z719" i="14"/>
  <c r="Y719" i="14"/>
  <c r="X719" i="14"/>
  <c r="W719" i="14"/>
  <c r="V719" i="14"/>
  <c r="U719" i="14"/>
  <c r="T719" i="14"/>
  <c r="S719" i="14"/>
  <c r="R719" i="14"/>
  <c r="Q719" i="14"/>
  <c r="P719" i="14"/>
  <c r="O719" i="14"/>
  <c r="N719" i="14"/>
  <c r="M719" i="14"/>
  <c r="L719" i="14"/>
  <c r="K719" i="14"/>
  <c r="J719" i="14"/>
  <c r="I719" i="14"/>
  <c r="H719" i="14"/>
  <c r="G719" i="14"/>
  <c r="F719" i="14"/>
  <c r="E719" i="14"/>
  <c r="D610" i="6"/>
  <c r="AP607" i="6"/>
  <c r="AO607" i="6"/>
  <c r="AN607" i="6"/>
  <c r="AM607" i="6"/>
  <c r="AL607" i="6"/>
  <c r="AK607" i="6"/>
  <c r="AJ607" i="6"/>
  <c r="AI607" i="6"/>
  <c r="AH607" i="6"/>
  <c r="AG607" i="6"/>
  <c r="AF607" i="6"/>
  <c r="AE607" i="6"/>
  <c r="AD607" i="6"/>
  <c r="AC607" i="6"/>
  <c r="AB607" i="6"/>
  <c r="AA607" i="6"/>
  <c r="Z607" i="6"/>
  <c r="Y607" i="6"/>
  <c r="X607" i="6"/>
  <c r="W607" i="6"/>
  <c r="V607" i="6"/>
  <c r="U607" i="6"/>
  <c r="T607" i="6"/>
  <c r="S607" i="6"/>
  <c r="R607" i="6"/>
  <c r="Q607" i="6"/>
  <c r="P607" i="6"/>
  <c r="O607" i="6"/>
  <c r="N607" i="6"/>
  <c r="M607" i="6"/>
  <c r="L607" i="6"/>
  <c r="K607" i="6"/>
  <c r="J607" i="6"/>
  <c r="I607" i="6"/>
  <c r="H607" i="6"/>
  <c r="G607" i="6"/>
  <c r="F607" i="6"/>
  <c r="E607" i="6"/>
  <c r="D607" i="6"/>
  <c r="D555" i="6"/>
  <c r="AP552" i="6"/>
  <c r="AO552" i="6"/>
  <c r="AN552" i="6"/>
  <c r="AM552" i="6"/>
  <c r="AL552" i="6"/>
  <c r="AK552" i="6"/>
  <c r="AJ552" i="6"/>
  <c r="AI552" i="6"/>
  <c r="AH552" i="6"/>
  <c r="AG552" i="6"/>
  <c r="AF552" i="6"/>
  <c r="AE552" i="6"/>
  <c r="AD552" i="6"/>
  <c r="AC552" i="6"/>
  <c r="AB552" i="6"/>
  <c r="AA552" i="6"/>
  <c r="Z552" i="6"/>
  <c r="Y552" i="6"/>
  <c r="X552" i="6"/>
  <c r="W552" i="6"/>
  <c r="V552" i="6"/>
  <c r="U552" i="6"/>
  <c r="T552" i="6"/>
  <c r="S552" i="6"/>
  <c r="R552" i="6"/>
  <c r="Q552" i="6"/>
  <c r="P552" i="6"/>
  <c r="O552" i="6"/>
  <c r="N552" i="6"/>
  <c r="M552" i="6"/>
  <c r="L552" i="6"/>
  <c r="K552" i="6"/>
  <c r="J552" i="6"/>
  <c r="I552" i="6"/>
  <c r="H552" i="6"/>
  <c r="G552" i="6"/>
  <c r="F552" i="6"/>
  <c r="E552" i="6"/>
  <c r="D552" i="6"/>
  <c r="D500" i="6"/>
  <c r="D280" i="6"/>
  <c r="AP222" i="6"/>
  <c r="AO222" i="6"/>
  <c r="AN222" i="6"/>
  <c r="AM222" i="6"/>
  <c r="AL222" i="6"/>
  <c r="AK222" i="6"/>
  <c r="AJ222" i="6"/>
  <c r="AI222" i="6"/>
  <c r="AH222" i="6"/>
  <c r="AG222" i="6"/>
  <c r="AF222" i="6"/>
  <c r="AE222" i="6"/>
  <c r="AD222" i="6"/>
  <c r="AC222" i="6"/>
  <c r="AB222" i="6"/>
  <c r="AA222" i="6"/>
  <c r="Z222" i="6"/>
  <c r="Y222" i="6"/>
  <c r="X222" i="6"/>
  <c r="W222" i="6"/>
  <c r="V222" i="6"/>
  <c r="U222" i="6"/>
  <c r="T222" i="6"/>
  <c r="S222" i="6"/>
  <c r="R222" i="6"/>
  <c r="Q222" i="6"/>
  <c r="P222" i="6"/>
  <c r="O222" i="6"/>
  <c r="N222" i="6"/>
  <c r="M222" i="6"/>
  <c r="L222" i="6"/>
  <c r="K222" i="6"/>
  <c r="J222" i="6"/>
  <c r="I222" i="6"/>
  <c r="H222" i="6"/>
  <c r="G222" i="6"/>
  <c r="F222" i="6"/>
  <c r="E222" i="6"/>
  <c r="D222" i="6"/>
  <c r="AP167" i="6"/>
  <c r="AO167" i="6"/>
  <c r="AN167" i="6"/>
  <c r="AM167" i="6"/>
  <c r="AL167" i="6"/>
  <c r="AK167" i="6"/>
  <c r="AJ167" i="6"/>
  <c r="AI167" i="6"/>
  <c r="AH167" i="6"/>
  <c r="AG167" i="6"/>
  <c r="AF167" i="6"/>
  <c r="AE167" i="6"/>
  <c r="AD167" i="6"/>
  <c r="AC167" i="6"/>
  <c r="AB167" i="6"/>
  <c r="AA167" i="6"/>
  <c r="Z167" i="6"/>
  <c r="Y167" i="6"/>
  <c r="X167" i="6"/>
  <c r="W167" i="6"/>
  <c r="V167" i="6"/>
  <c r="U167" i="6"/>
  <c r="T167" i="6"/>
  <c r="S167" i="6"/>
  <c r="R167" i="6"/>
  <c r="Q167" i="6"/>
  <c r="P167" i="6"/>
  <c r="O167" i="6"/>
  <c r="N167" i="6"/>
  <c r="M167" i="6"/>
  <c r="L167" i="6"/>
  <c r="K167" i="6"/>
  <c r="J167" i="6"/>
  <c r="I167" i="6"/>
  <c r="H167" i="6"/>
  <c r="G167" i="6"/>
  <c r="F167" i="6"/>
  <c r="E167" i="6"/>
  <c r="D167" i="6"/>
  <c r="AP112" i="6"/>
  <c r="AO112" i="6"/>
  <c r="AN112" i="6"/>
  <c r="AM112" i="6"/>
  <c r="AL112" i="6"/>
  <c r="AK112" i="6"/>
  <c r="AJ112" i="6"/>
  <c r="AI112" i="6"/>
  <c r="AH112" i="6"/>
  <c r="AG112" i="6"/>
  <c r="AF112" i="6"/>
  <c r="AE112" i="6"/>
  <c r="AD112" i="6"/>
  <c r="AC112" i="6"/>
  <c r="AB112" i="6"/>
  <c r="AA112" i="6"/>
  <c r="Z112" i="6"/>
  <c r="Y112" i="6"/>
  <c r="X112" i="6"/>
  <c r="W112" i="6"/>
  <c r="V112" i="6"/>
  <c r="U112" i="6"/>
  <c r="T112" i="6"/>
  <c r="S112" i="6"/>
  <c r="R112" i="6"/>
  <c r="Q112" i="6"/>
  <c r="P112" i="6"/>
  <c r="O112" i="6"/>
  <c r="N112" i="6"/>
  <c r="M112" i="6"/>
  <c r="L112" i="6"/>
  <c r="K112" i="6"/>
  <c r="J112" i="6"/>
  <c r="I112" i="6"/>
  <c r="H112" i="6"/>
  <c r="G112" i="6"/>
  <c r="F112" i="6"/>
  <c r="E112" i="6"/>
  <c r="D112" i="6"/>
  <c r="R510" i="15" l="1"/>
  <c r="AG515" i="15"/>
  <c r="T514" i="15"/>
  <c r="I513" i="15"/>
  <c r="AH522" i="15"/>
  <c r="S509" i="15"/>
  <c r="N510" i="15"/>
  <c r="AA510" i="15"/>
  <c r="X521" i="15"/>
  <c r="T523" i="15"/>
  <c r="AJ513" i="15"/>
  <c r="AD521" i="15"/>
  <c r="G510" i="15"/>
  <c r="AJ509" i="15"/>
  <c r="AN510" i="15"/>
  <c r="I510" i="15"/>
  <c r="AQ513" i="15"/>
  <c r="W514" i="15"/>
  <c r="AM513" i="15"/>
  <c r="I514" i="15"/>
  <c r="R514" i="15"/>
  <c r="AQ514" i="15"/>
  <c r="AM515" i="15"/>
  <c r="G521" i="15"/>
  <c r="AI517" i="15"/>
  <c r="AG521" i="15"/>
  <c r="AE522" i="15"/>
  <c r="AP521" i="15"/>
  <c r="AN522" i="15"/>
  <c r="S521" i="15"/>
  <c r="Q522" i="15"/>
  <c r="AQ523" i="15"/>
  <c r="V523" i="15"/>
  <c r="AL523" i="15"/>
  <c r="O523" i="15"/>
  <c r="AM523" i="15"/>
  <c r="AM506" i="15"/>
  <c r="N505" i="15"/>
  <c r="AD506" i="15"/>
  <c r="AJ505" i="15"/>
  <c r="K504" i="15"/>
  <c r="AF504" i="15"/>
  <c r="AK497" i="15"/>
  <c r="AG505" i="15"/>
  <c r="AB498" i="15"/>
  <c r="AO506" i="15"/>
  <c r="AB504" i="15"/>
  <c r="AP497" i="15"/>
  <c r="S505" i="15"/>
  <c r="H497" i="15"/>
  <c r="AF498" i="15"/>
  <c r="AE505" i="15"/>
  <c r="AD497" i="15"/>
  <c r="P504" i="15"/>
  <c r="AH505" i="15"/>
  <c r="AP498" i="15"/>
  <c r="M498" i="15"/>
  <c r="AO505" i="15"/>
  <c r="AN505" i="15"/>
  <c r="G505" i="15"/>
  <c r="N497" i="15"/>
  <c r="AC504" i="15"/>
  <c r="H506" i="15"/>
  <c r="M497" i="15"/>
  <c r="AQ498" i="15"/>
  <c r="AK505" i="15"/>
  <c r="O498" i="15"/>
  <c r="N504" i="15"/>
  <c r="O504" i="15"/>
  <c r="AE506" i="15"/>
  <c r="F505" i="15"/>
  <c r="V506" i="15"/>
  <c r="AB505" i="15"/>
  <c r="AG506" i="15"/>
  <c r="V504" i="15"/>
  <c r="AC497" i="15"/>
  <c r="W505" i="15"/>
  <c r="T498" i="15"/>
  <c r="AA506" i="15"/>
  <c r="Q504" i="15"/>
  <c r="AH497" i="15"/>
  <c r="Y504" i="15"/>
  <c r="AI506" i="15"/>
  <c r="R498" i="15"/>
  <c r="P505" i="15"/>
  <c r="P497" i="15"/>
  <c r="AN498" i="15"/>
  <c r="L504" i="15"/>
  <c r="Q498" i="15"/>
  <c r="Y497" i="15"/>
  <c r="W504" i="15"/>
  <c r="AM497" i="15"/>
  <c r="AK498" i="15"/>
  <c r="O506" i="15"/>
  <c r="L505" i="15"/>
  <c r="AQ497" i="15"/>
  <c r="AG498" i="15"/>
  <c r="Z506" i="15"/>
  <c r="Q505" i="15"/>
  <c r="W506" i="15"/>
  <c r="AK504" i="15"/>
  <c r="N506" i="15"/>
  <c r="T505" i="15"/>
  <c r="S506" i="15"/>
  <c r="J504" i="15"/>
  <c r="U497" i="15"/>
  <c r="K505" i="15"/>
  <c r="L498" i="15"/>
  <c r="P506" i="15"/>
  <c r="G504" i="15"/>
  <c r="Z497" i="15"/>
  <c r="I504" i="15"/>
  <c r="L506" i="15"/>
  <c r="G498" i="15"/>
  <c r="AJ504" i="15"/>
  <c r="B487" i="15"/>
  <c r="Z498" i="15"/>
  <c r="W498" i="15"/>
  <c r="AE497" i="15"/>
  <c r="K506" i="15"/>
  <c r="X505" i="15"/>
  <c r="I505" i="15"/>
  <c r="AE498" i="15"/>
  <c r="F506" i="15"/>
  <c r="AL498" i="15"/>
  <c r="AN504" i="15"/>
  <c r="AP505" i="15"/>
  <c r="R497" i="15"/>
  <c r="AF497" i="15"/>
  <c r="T504" i="15"/>
  <c r="AJ497" i="15"/>
  <c r="F497" i="15"/>
  <c r="X497" i="15"/>
  <c r="AD505" i="15"/>
  <c r="D508" i="15"/>
  <c r="AH510" i="15" s="1"/>
  <c r="U506" i="15"/>
  <c r="AA504" i="15"/>
  <c r="O505" i="15"/>
  <c r="N498" i="15"/>
  <c r="Q506" i="15"/>
  <c r="H504" i="15"/>
  <c r="S497" i="15"/>
  <c r="J505" i="15"/>
  <c r="S498" i="15"/>
  <c r="R506" i="15"/>
  <c r="AG497" i="15"/>
  <c r="X504" i="15"/>
  <c r="AF506" i="15"/>
  <c r="P498" i="15"/>
  <c r="M505" i="15"/>
  <c r="O497" i="15"/>
  <c r="AA505" i="15"/>
  <c r="AG504" i="15"/>
  <c r="I498" i="15"/>
  <c r="AE504" i="15"/>
  <c r="L497" i="15"/>
  <c r="T506" i="15"/>
  <c r="V505" i="15"/>
  <c r="AL506" i="15"/>
  <c r="M506" i="15"/>
  <c r="S504" i="15"/>
  <c r="AP504" i="15"/>
  <c r="F498" i="15"/>
  <c r="AQ505" i="15"/>
  <c r="AJ498" i="15"/>
  <c r="K497" i="15"/>
  <c r="AM504" i="15"/>
  <c r="K498" i="15"/>
  <c r="AM505" i="15"/>
  <c r="V497" i="15"/>
  <c r="F504" i="15"/>
  <c r="J506" i="15"/>
  <c r="AO497" i="15"/>
  <c r="AH504" i="15"/>
  <c r="AH506" i="15"/>
  <c r="AL504" i="15"/>
  <c r="AM498" i="15"/>
  <c r="W497" i="15"/>
  <c r="X498" i="15"/>
  <c r="Q497" i="15"/>
  <c r="J498" i="15"/>
  <c r="AL505" i="15"/>
  <c r="Y505" i="15"/>
  <c r="AA497" i="15"/>
  <c r="H498" i="15"/>
  <c r="AC505" i="15"/>
  <c r="AH498" i="15"/>
  <c r="AP506" i="15"/>
  <c r="I497" i="15"/>
  <c r="AA498" i="15"/>
  <c r="H505" i="15"/>
  <c r="AD504" i="15"/>
  <c r="Y498" i="15"/>
  <c r="U504" i="15"/>
  <c r="AD498" i="15"/>
  <c r="AF505" i="15"/>
  <c r="R505" i="15"/>
  <c r="AN497" i="15"/>
  <c r="AL497" i="15"/>
  <c r="AI498" i="15"/>
  <c r="AC506" i="15"/>
  <c r="Y506" i="15"/>
  <c r="X506" i="15"/>
  <c r="M504" i="15"/>
  <c r="V498" i="15"/>
  <c r="U505" i="15"/>
  <c r="AO504" i="15"/>
  <c r="AB497" i="15"/>
  <c r="AN506" i="15"/>
  <c r="AK506" i="15"/>
  <c r="T497" i="15"/>
  <c r="E494" i="15"/>
  <c r="AB506" i="15"/>
  <c r="G497" i="15"/>
  <c r="AO498" i="15"/>
  <c r="AI504" i="15"/>
  <c r="R504" i="15"/>
  <c r="AJ506" i="15"/>
  <c r="AC498" i="15"/>
  <c r="Z505" i="15"/>
  <c r="AQ506" i="15"/>
  <c r="G506" i="15"/>
  <c r="AI505" i="15"/>
  <c r="AI497" i="15"/>
  <c r="U498" i="15"/>
  <c r="I506" i="15"/>
  <c r="Z504" i="15"/>
  <c r="AQ504" i="15"/>
  <c r="J497" i="15"/>
  <c r="G1110" i="15"/>
  <c r="O1110" i="15"/>
  <c r="W1110" i="15"/>
  <c r="AE1110" i="15"/>
  <c r="AM1110" i="15"/>
  <c r="L1098" i="15"/>
  <c r="T1098" i="15"/>
  <c r="AB1098" i="15"/>
  <c r="AJ1098" i="15"/>
  <c r="L74" i="15"/>
  <c r="T74" i="15"/>
  <c r="N95" i="15"/>
  <c r="V95" i="15"/>
  <c r="P116" i="15"/>
  <c r="J137" i="15"/>
  <c r="R137" i="15"/>
  <c r="L158" i="15"/>
  <c r="T158" i="15"/>
  <c r="N200" i="15"/>
  <c r="V200" i="15"/>
  <c r="P179" i="15"/>
  <c r="J221" i="15"/>
  <c r="R221" i="15"/>
  <c r="L242" i="15"/>
  <c r="T242" i="15"/>
  <c r="N1103" i="15"/>
  <c r="V1103" i="15"/>
  <c r="P263" i="15"/>
  <c r="J284" i="15"/>
  <c r="R284" i="15"/>
  <c r="L305" i="15"/>
  <c r="T305" i="15"/>
  <c r="N326" i="15"/>
  <c r="V326" i="15"/>
  <c r="P347" i="15"/>
  <c r="L389" i="15"/>
  <c r="T389" i="15"/>
  <c r="N410" i="15"/>
  <c r="V410" i="15"/>
  <c r="P431" i="15"/>
  <c r="J452" i="15"/>
  <c r="R452" i="15"/>
  <c r="L473" i="15"/>
  <c r="T473" i="15"/>
  <c r="N494" i="15"/>
  <c r="V494" i="15"/>
  <c r="P515" i="15"/>
  <c r="M74" i="15"/>
  <c r="U74" i="15"/>
  <c r="O95" i="15"/>
  <c r="W95" i="15"/>
  <c r="Q116" i="15"/>
  <c r="K137" i="15"/>
  <c r="S137" i="15"/>
  <c r="M158" i="15"/>
  <c r="U158" i="15"/>
  <c r="O200" i="15"/>
  <c r="W200" i="15"/>
  <c r="Q179" i="15"/>
  <c r="K221" i="15"/>
  <c r="S221" i="15"/>
  <c r="M242" i="15"/>
  <c r="U242" i="15"/>
  <c r="O1103" i="15"/>
  <c r="W1103" i="15"/>
  <c r="Q263" i="15"/>
  <c r="K284" i="15"/>
  <c r="S284" i="15"/>
  <c r="M305" i="15"/>
  <c r="U305" i="15"/>
  <c r="O326" i="15"/>
  <c r="W326" i="15"/>
  <c r="Q347" i="15"/>
  <c r="K368" i="15"/>
  <c r="S368" i="15"/>
  <c r="M389" i="15"/>
  <c r="U389" i="15"/>
  <c r="O410" i="15"/>
  <c r="W410" i="15"/>
  <c r="Q431" i="15"/>
  <c r="K452" i="15"/>
  <c r="S452" i="15"/>
  <c r="M473" i="15"/>
  <c r="U473" i="15"/>
  <c r="O494" i="15"/>
  <c r="W494" i="15"/>
  <c r="Q515" i="15"/>
  <c r="N74" i="15"/>
  <c r="V74" i="15"/>
  <c r="P95" i="15"/>
  <c r="J116" i="15"/>
  <c r="R116" i="15"/>
  <c r="L137" i="15"/>
  <c r="T137" i="15"/>
  <c r="N158" i="15"/>
  <c r="V158" i="15"/>
  <c r="P200" i="15"/>
  <c r="J179" i="15"/>
  <c r="R179" i="15"/>
  <c r="L221" i="15"/>
  <c r="T221" i="15"/>
  <c r="N242" i="15"/>
  <c r="V242" i="15"/>
  <c r="P1103" i="15"/>
  <c r="J263" i="15"/>
  <c r="R263" i="15"/>
  <c r="L284" i="15"/>
  <c r="T284" i="15"/>
  <c r="N305" i="15"/>
  <c r="V305" i="15"/>
  <c r="P326" i="15"/>
  <c r="J347" i="15"/>
  <c r="R347" i="15"/>
  <c r="L368" i="15"/>
  <c r="T368" i="15"/>
  <c r="N389" i="15"/>
  <c r="V389" i="15"/>
  <c r="P410" i="15"/>
  <c r="J431" i="15"/>
  <c r="R431" i="15"/>
  <c r="L452" i="15"/>
  <c r="T452" i="15"/>
  <c r="N473" i="15"/>
  <c r="V473" i="15"/>
  <c r="P494" i="15"/>
  <c r="J515" i="15"/>
  <c r="R515" i="15"/>
  <c r="W74" i="15"/>
  <c r="K116" i="15"/>
  <c r="M137" i="15"/>
  <c r="O158" i="15"/>
  <c r="Q200" i="15"/>
  <c r="M221" i="15"/>
  <c r="W242" i="15"/>
  <c r="K263" i="15"/>
  <c r="M284" i="15"/>
  <c r="O305" i="15"/>
  <c r="Q326" i="15"/>
  <c r="M368" i="15"/>
  <c r="Q410" i="15"/>
  <c r="S431" i="15"/>
  <c r="W473" i="15"/>
  <c r="K515" i="15"/>
  <c r="P74" i="15"/>
  <c r="L116" i="15"/>
  <c r="V137" i="15"/>
  <c r="R200" i="15"/>
  <c r="N221" i="15"/>
  <c r="J1103" i="15"/>
  <c r="T263" i="15"/>
  <c r="V284" i="15"/>
  <c r="R326" i="15"/>
  <c r="T347" i="15"/>
  <c r="V368" i="15"/>
  <c r="J410" i="15"/>
  <c r="L431" i="15"/>
  <c r="N452" i="15"/>
  <c r="V452" i="15"/>
  <c r="R494" i="15"/>
  <c r="T515" i="15"/>
  <c r="Q74" i="15"/>
  <c r="K95" i="15"/>
  <c r="S95" i="15"/>
  <c r="M116" i="15"/>
  <c r="U116" i="15"/>
  <c r="O137" i="15"/>
  <c r="W137" i="15"/>
  <c r="Q158" i="15"/>
  <c r="K200" i="15"/>
  <c r="S200" i="15"/>
  <c r="M179" i="15"/>
  <c r="U179" i="15"/>
  <c r="O221" i="15"/>
  <c r="W221" i="15"/>
  <c r="Q242" i="15"/>
  <c r="K1103" i="15"/>
  <c r="S1103" i="15"/>
  <c r="M263" i="15"/>
  <c r="U263" i="15"/>
  <c r="O284" i="15"/>
  <c r="W284" i="15"/>
  <c r="Q305" i="15"/>
  <c r="K326" i="15"/>
  <c r="S326" i="15"/>
  <c r="M347" i="15"/>
  <c r="U347" i="15"/>
  <c r="O368" i="15"/>
  <c r="W368" i="15"/>
  <c r="Q389" i="15"/>
  <c r="K410" i="15"/>
  <c r="S410" i="15"/>
  <c r="M431" i="15"/>
  <c r="U431" i="15"/>
  <c r="O452" i="15"/>
  <c r="W452" i="15"/>
  <c r="Q473" i="15"/>
  <c r="K494" i="15"/>
  <c r="S494" i="15"/>
  <c r="M515" i="15"/>
  <c r="U515" i="15"/>
  <c r="R368" i="15"/>
  <c r="U137" i="15"/>
  <c r="K179" i="15"/>
  <c r="U221" i="15"/>
  <c r="K347" i="15"/>
  <c r="O389" i="15"/>
  <c r="K431" i="15"/>
  <c r="U452" i="15"/>
  <c r="Q494" i="15"/>
  <c r="S515" i="15"/>
  <c r="R95" i="15"/>
  <c r="J200" i="15"/>
  <c r="L179" i="15"/>
  <c r="R1103" i="15"/>
  <c r="N284" i="15"/>
  <c r="J326" i="15"/>
  <c r="J494" i="15"/>
  <c r="J74" i="15"/>
  <c r="R74" i="15"/>
  <c r="L95" i="15"/>
  <c r="T95" i="15"/>
  <c r="N116" i="15"/>
  <c r="V116" i="15"/>
  <c r="P137" i="15"/>
  <c r="J158" i="15"/>
  <c r="R158" i="15"/>
  <c r="L200" i="15"/>
  <c r="T200" i="15"/>
  <c r="N179" i="15"/>
  <c r="V179" i="15"/>
  <c r="P221" i="15"/>
  <c r="J242" i="15"/>
  <c r="R242" i="15"/>
  <c r="L1103" i="15"/>
  <c r="T1103" i="15"/>
  <c r="N263" i="15"/>
  <c r="V263" i="15"/>
  <c r="P284" i="15"/>
  <c r="J305" i="15"/>
  <c r="R305" i="15"/>
  <c r="L326" i="15"/>
  <c r="T326" i="15"/>
  <c r="N347" i="15"/>
  <c r="V347" i="15"/>
  <c r="P368" i="15"/>
  <c r="J389" i="15"/>
  <c r="R389" i="15"/>
  <c r="L410" i="15"/>
  <c r="T410" i="15"/>
  <c r="N431" i="15"/>
  <c r="V431" i="15"/>
  <c r="P452" i="15"/>
  <c r="J473" i="15"/>
  <c r="R473" i="15"/>
  <c r="L494" i="15"/>
  <c r="T494" i="15"/>
  <c r="N515" i="15"/>
  <c r="V515" i="15"/>
  <c r="J368" i="15"/>
  <c r="O74" i="15"/>
  <c r="Q95" i="15"/>
  <c r="S116" i="15"/>
  <c r="W158" i="15"/>
  <c r="S179" i="15"/>
  <c r="O242" i="15"/>
  <c r="Q1103" i="15"/>
  <c r="S263" i="15"/>
  <c r="U284" i="15"/>
  <c r="W305" i="15"/>
  <c r="S347" i="15"/>
  <c r="U368" i="15"/>
  <c r="W389" i="15"/>
  <c r="M452" i="15"/>
  <c r="O473" i="15"/>
  <c r="J95" i="15"/>
  <c r="T116" i="15"/>
  <c r="N137" i="15"/>
  <c r="P158" i="15"/>
  <c r="T179" i="15"/>
  <c r="V221" i="15"/>
  <c r="P242" i="15"/>
  <c r="L263" i="15"/>
  <c r="P305" i="15"/>
  <c r="L347" i="15"/>
  <c r="N368" i="15"/>
  <c r="P389" i="15"/>
  <c r="R410" i="15"/>
  <c r="T431" i="15"/>
  <c r="P473" i="15"/>
  <c r="L515" i="15"/>
  <c r="K74" i="15"/>
  <c r="S74" i="15"/>
  <c r="M95" i="15"/>
  <c r="U95" i="15"/>
  <c r="O116" i="15"/>
  <c r="W116" i="15"/>
  <c r="Q137" i="15"/>
  <c r="K158" i="15"/>
  <c r="S158" i="15"/>
  <c r="M200" i="15"/>
  <c r="U200" i="15"/>
  <c r="O179" i="15"/>
  <c r="W179" i="15"/>
  <c r="Q221" i="15"/>
  <c r="K242" i="15"/>
  <c r="S242" i="15"/>
  <c r="M1103" i="15"/>
  <c r="U1103" i="15"/>
  <c r="O263" i="15"/>
  <c r="W263" i="15"/>
  <c r="Q284" i="15"/>
  <c r="K305" i="15"/>
  <c r="S305" i="15"/>
  <c r="M326" i="15"/>
  <c r="U326" i="15"/>
  <c r="O347" i="15"/>
  <c r="W347" i="15"/>
  <c r="Q368" i="15"/>
  <c r="K389" i="15"/>
  <c r="S389" i="15"/>
  <c r="M410" i="15"/>
  <c r="U410" i="15"/>
  <c r="O431" i="15"/>
  <c r="W431" i="15"/>
  <c r="Q452" i="15"/>
  <c r="K473" i="15"/>
  <c r="S473" i="15"/>
  <c r="M494" i="15"/>
  <c r="U494" i="15"/>
  <c r="O515" i="15"/>
  <c r="W515" i="15"/>
  <c r="T259" i="15"/>
  <c r="T260" i="15" s="1"/>
  <c r="M49" i="15"/>
  <c r="G70" i="15"/>
  <c r="G71" i="15" s="1"/>
  <c r="O70" i="15"/>
  <c r="O71" i="15" s="1"/>
  <c r="W71" i="15"/>
  <c r="AE70" i="15"/>
  <c r="AE71" i="15" s="1"/>
  <c r="AM70" i="15"/>
  <c r="AM71" i="15" s="1"/>
  <c r="H91" i="15"/>
  <c r="H92" i="15" s="1"/>
  <c r="P91" i="15"/>
  <c r="P92" i="15" s="1"/>
  <c r="X91" i="15"/>
  <c r="X92" i="15" s="1"/>
  <c r="AF91" i="15"/>
  <c r="AF92" i="15" s="1"/>
  <c r="AN91" i="15"/>
  <c r="AN92" i="15" s="1"/>
  <c r="I112" i="15"/>
  <c r="I113" i="15" s="1"/>
  <c r="Q112" i="15"/>
  <c r="Q113" i="15" s="1"/>
  <c r="Y112" i="15"/>
  <c r="Y113" i="15" s="1"/>
  <c r="AG112" i="15"/>
  <c r="AG113" i="15" s="1"/>
  <c r="AO112" i="15"/>
  <c r="AO113" i="15" s="1"/>
  <c r="J133" i="15"/>
  <c r="J134" i="15" s="1"/>
  <c r="R133" i="15"/>
  <c r="R134" i="15" s="1"/>
  <c r="Z133" i="15"/>
  <c r="Z134" i="15" s="1"/>
  <c r="AH133" i="15"/>
  <c r="AH134" i="15" s="1"/>
  <c r="AP133" i="15"/>
  <c r="AP134" i="15" s="1"/>
  <c r="K154" i="15"/>
  <c r="K155" i="15" s="1"/>
  <c r="S154" i="15"/>
  <c r="S155" i="15" s="1"/>
  <c r="AA154" i="15"/>
  <c r="AA155" i="15" s="1"/>
  <c r="AI154" i="15"/>
  <c r="AI155" i="15" s="1"/>
  <c r="AQ154" i="15"/>
  <c r="AQ155" i="15" s="1"/>
  <c r="L196" i="15"/>
  <c r="L197" i="15" s="1"/>
  <c r="T196" i="15"/>
  <c r="T197" i="15" s="1"/>
  <c r="AB196" i="15"/>
  <c r="AB197" i="15" s="1"/>
  <c r="AJ196" i="15"/>
  <c r="AJ197" i="15" s="1"/>
  <c r="E175" i="15"/>
  <c r="E176" i="15" s="1"/>
  <c r="M175" i="15"/>
  <c r="M176" i="15" s="1"/>
  <c r="U175" i="15"/>
  <c r="U176" i="15" s="1"/>
  <c r="AC175" i="15"/>
  <c r="AC176" i="15" s="1"/>
  <c r="AK175" i="15"/>
  <c r="AK176" i="15" s="1"/>
  <c r="F217" i="15"/>
  <c r="F218" i="15" s="1"/>
  <c r="N217" i="15"/>
  <c r="N218" i="15" s="1"/>
  <c r="V217" i="15"/>
  <c r="V218" i="15" s="1"/>
  <c r="AD217" i="15"/>
  <c r="AD218" i="15" s="1"/>
  <c r="AL217" i="15"/>
  <c r="AL218" i="15" s="1"/>
  <c r="G238" i="15"/>
  <c r="G239" i="15" s="1"/>
  <c r="O238" i="15"/>
  <c r="O239" i="15" s="1"/>
  <c r="W238" i="15"/>
  <c r="W239" i="15" s="1"/>
  <c r="AE238" i="15"/>
  <c r="AE239" i="15" s="1"/>
  <c r="AM238" i="15"/>
  <c r="AM239" i="15" s="1"/>
  <c r="I259" i="15"/>
  <c r="I260" i="15" s="1"/>
  <c r="Q259" i="15"/>
  <c r="Q260" i="15" s="1"/>
  <c r="Y259" i="15"/>
  <c r="Y260" i="15" s="1"/>
  <c r="AG259" i="15"/>
  <c r="AG260" i="15" s="1"/>
  <c r="AO259" i="15"/>
  <c r="AO260" i="15" s="1"/>
  <c r="J280" i="15"/>
  <c r="J281" i="15" s="1"/>
  <c r="R280" i="15"/>
  <c r="R281" i="15" s="1"/>
  <c r="Z280" i="15"/>
  <c r="Z281" i="15" s="1"/>
  <c r="AH280" i="15"/>
  <c r="AH281" i="15" s="1"/>
  <c r="AP280" i="15"/>
  <c r="AP281" i="15" s="1"/>
  <c r="K301" i="15"/>
  <c r="K302" i="15" s="1"/>
  <c r="S301" i="15"/>
  <c r="S302" i="15" s="1"/>
  <c r="AA301" i="15"/>
  <c r="AA302" i="15" s="1"/>
  <c r="AI301" i="15"/>
  <c r="AI302" i="15" s="1"/>
  <c r="AQ301" i="15"/>
  <c r="AQ302" i="15" s="1"/>
  <c r="L322" i="15"/>
  <c r="L323" i="15" s="1"/>
  <c r="T322" i="15"/>
  <c r="T323" i="15" s="1"/>
  <c r="AB322" i="15"/>
  <c r="AB323" i="15" s="1"/>
  <c r="AJ322" i="15"/>
  <c r="AJ323" i="15" s="1"/>
  <c r="E343" i="15"/>
  <c r="E344" i="15" s="1"/>
  <c r="M343" i="15"/>
  <c r="M344" i="15" s="1"/>
  <c r="U343" i="15"/>
  <c r="U344" i="15" s="1"/>
  <c r="AC343" i="15"/>
  <c r="AC344" i="15" s="1"/>
  <c r="AK343" i="15"/>
  <c r="AK344" i="15" s="1"/>
  <c r="F364" i="15"/>
  <c r="F365" i="15" s="1"/>
  <c r="N364" i="15"/>
  <c r="N365" i="15" s="1"/>
  <c r="V364" i="15"/>
  <c r="V365" i="15" s="1"/>
  <c r="AD364" i="15"/>
  <c r="AD365" i="15" s="1"/>
  <c r="AL364" i="15"/>
  <c r="AL365" i="15" s="1"/>
  <c r="G385" i="15"/>
  <c r="G386" i="15" s="1"/>
  <c r="O385" i="15"/>
  <c r="O386" i="15" s="1"/>
  <c r="W385" i="15"/>
  <c r="W386" i="15" s="1"/>
  <c r="AE385" i="15"/>
  <c r="AE386" i="15" s="1"/>
  <c r="AM385" i="15"/>
  <c r="AM386" i="15" s="1"/>
  <c r="H406" i="15"/>
  <c r="H407" i="15" s="1"/>
  <c r="P406" i="15"/>
  <c r="P407" i="15" s="1"/>
  <c r="X406" i="15"/>
  <c r="X407" i="15" s="1"/>
  <c r="AF406" i="15"/>
  <c r="AF407" i="15" s="1"/>
  <c r="AN406" i="15"/>
  <c r="AN407" i="15" s="1"/>
  <c r="I427" i="15"/>
  <c r="I428" i="15" s="1"/>
  <c r="Q427" i="15"/>
  <c r="Q428" i="15" s="1"/>
  <c r="Y427" i="15"/>
  <c r="Y428" i="15" s="1"/>
  <c r="AG427" i="15"/>
  <c r="AG428" i="15" s="1"/>
  <c r="AO427" i="15"/>
  <c r="AO428" i="15" s="1"/>
  <c r="J448" i="15"/>
  <c r="J449" i="15" s="1"/>
  <c r="R448" i="15"/>
  <c r="R449" i="15" s="1"/>
  <c r="Z448" i="15"/>
  <c r="Z449" i="15" s="1"/>
  <c r="AH448" i="15"/>
  <c r="AH449" i="15" s="1"/>
  <c r="AP448" i="15"/>
  <c r="AP449" i="15" s="1"/>
  <c r="K469" i="15"/>
  <c r="K470" i="15" s="1"/>
  <c r="S469" i="15"/>
  <c r="S470" i="15" s="1"/>
  <c r="AA469" i="15"/>
  <c r="AA470" i="15" s="1"/>
  <c r="AI469" i="15"/>
  <c r="AI470" i="15" s="1"/>
  <c r="AQ469" i="15"/>
  <c r="AQ470" i="15" s="1"/>
  <c r="L490" i="15"/>
  <c r="L491" i="15" s="1"/>
  <c r="T490" i="15"/>
  <c r="T491" i="15" s="1"/>
  <c r="AB490" i="15"/>
  <c r="AB491" i="15" s="1"/>
  <c r="AJ490" i="15"/>
  <c r="AJ491" i="15" s="1"/>
  <c r="E511" i="15"/>
  <c r="M511" i="15"/>
  <c r="U511" i="15"/>
  <c r="AC511" i="15"/>
  <c r="AK511" i="15"/>
  <c r="G1099" i="15"/>
  <c r="O1099" i="15"/>
  <c r="W1099" i="15"/>
  <c r="AE1099" i="15"/>
  <c r="AM1099" i="15"/>
  <c r="H70" i="15"/>
  <c r="H71" i="15" s="1"/>
  <c r="P70" i="15"/>
  <c r="P71" i="15" s="1"/>
  <c r="X70" i="15"/>
  <c r="X71" i="15" s="1"/>
  <c r="AF70" i="15"/>
  <c r="AF71" i="15" s="1"/>
  <c r="AN70" i="15"/>
  <c r="AN71" i="15" s="1"/>
  <c r="I91" i="15"/>
  <c r="I92" i="15" s="1"/>
  <c r="Q91" i="15"/>
  <c r="Q92" i="15" s="1"/>
  <c r="Y91" i="15"/>
  <c r="Y92" i="15" s="1"/>
  <c r="AG91" i="15"/>
  <c r="AG92" i="15" s="1"/>
  <c r="AO91" i="15"/>
  <c r="AO92" i="15" s="1"/>
  <c r="J112" i="15"/>
  <c r="J113" i="15" s="1"/>
  <c r="R112" i="15"/>
  <c r="R113" i="15" s="1"/>
  <c r="Z112" i="15"/>
  <c r="Z113" i="15" s="1"/>
  <c r="AH112" i="15"/>
  <c r="AH113" i="15" s="1"/>
  <c r="AP112" i="15"/>
  <c r="AP113" i="15" s="1"/>
  <c r="K133" i="15"/>
  <c r="K134" i="15" s="1"/>
  <c r="S133" i="15"/>
  <c r="S134" i="15" s="1"/>
  <c r="AA133" i="15"/>
  <c r="AA134" i="15" s="1"/>
  <c r="AI133" i="15"/>
  <c r="AI134" i="15" s="1"/>
  <c r="AQ133" i="15"/>
  <c r="AQ134" i="15" s="1"/>
  <c r="L154" i="15"/>
  <c r="L155" i="15" s="1"/>
  <c r="T154" i="15"/>
  <c r="T155" i="15" s="1"/>
  <c r="AB154" i="15"/>
  <c r="AB155" i="15" s="1"/>
  <c r="AJ154" i="15"/>
  <c r="AJ155" i="15" s="1"/>
  <c r="E196" i="15"/>
  <c r="E197" i="15" s="1"/>
  <c r="M196" i="15"/>
  <c r="M197" i="15" s="1"/>
  <c r="U196" i="15"/>
  <c r="U197" i="15" s="1"/>
  <c r="AC196" i="15"/>
  <c r="AC197" i="15" s="1"/>
  <c r="AK196" i="15"/>
  <c r="AK197" i="15" s="1"/>
  <c r="F175" i="15"/>
  <c r="F176" i="15" s="1"/>
  <c r="N175" i="15"/>
  <c r="N176" i="15" s="1"/>
  <c r="V175" i="15"/>
  <c r="V176" i="15" s="1"/>
  <c r="AD175" i="15"/>
  <c r="AD176" i="15" s="1"/>
  <c r="AL175" i="15"/>
  <c r="AL176" i="15" s="1"/>
  <c r="G217" i="15"/>
  <c r="G218" i="15" s="1"/>
  <c r="O217" i="15"/>
  <c r="O218" i="15" s="1"/>
  <c r="W217" i="15"/>
  <c r="W218" i="15" s="1"/>
  <c r="AE217" i="15"/>
  <c r="AE218" i="15" s="1"/>
  <c r="AM217" i="15"/>
  <c r="AM218" i="15" s="1"/>
  <c r="H238" i="15"/>
  <c r="H239" i="15" s="1"/>
  <c r="P238" i="15"/>
  <c r="P239" i="15" s="1"/>
  <c r="X238" i="15"/>
  <c r="X239" i="15" s="1"/>
  <c r="AF238" i="15"/>
  <c r="AF239" i="15" s="1"/>
  <c r="AN238" i="15"/>
  <c r="AN239" i="15" s="1"/>
  <c r="J259" i="15"/>
  <c r="J260" i="15" s="1"/>
  <c r="R259" i="15"/>
  <c r="R260" i="15" s="1"/>
  <c r="Z259" i="15"/>
  <c r="Z260" i="15" s="1"/>
  <c r="AH259" i="15"/>
  <c r="AH260" i="15" s="1"/>
  <c r="AP259" i="15"/>
  <c r="AP260" i="15" s="1"/>
  <c r="K280" i="15"/>
  <c r="K281" i="15" s="1"/>
  <c r="S280" i="15"/>
  <c r="S281" i="15" s="1"/>
  <c r="AA280" i="15"/>
  <c r="AA281" i="15" s="1"/>
  <c r="AI280" i="15"/>
  <c r="AI281" i="15" s="1"/>
  <c r="AQ280" i="15"/>
  <c r="AQ281" i="15" s="1"/>
  <c r="L301" i="15"/>
  <c r="L302" i="15" s="1"/>
  <c r="T301" i="15"/>
  <c r="T302" i="15" s="1"/>
  <c r="AB301" i="15"/>
  <c r="AB302" i="15" s="1"/>
  <c r="AJ301" i="15"/>
  <c r="AJ302" i="15" s="1"/>
  <c r="E322" i="15"/>
  <c r="E323" i="15" s="1"/>
  <c r="M322" i="15"/>
  <c r="M323" i="15" s="1"/>
  <c r="U322" i="15"/>
  <c r="U323" i="15" s="1"/>
  <c r="AC322" i="15"/>
  <c r="AC323" i="15" s="1"/>
  <c r="AK322" i="15"/>
  <c r="AK323" i="15" s="1"/>
  <c r="F343" i="15"/>
  <c r="F344" i="15" s="1"/>
  <c r="N343" i="15"/>
  <c r="N344" i="15" s="1"/>
  <c r="V343" i="15"/>
  <c r="V344" i="15" s="1"/>
  <c r="AD343" i="15"/>
  <c r="AD344" i="15" s="1"/>
  <c r="AL343" i="15"/>
  <c r="AL344" i="15" s="1"/>
  <c r="G364" i="15"/>
  <c r="G365" i="15" s="1"/>
  <c r="O364" i="15"/>
  <c r="O365" i="15" s="1"/>
  <c r="W364" i="15"/>
  <c r="W365" i="15" s="1"/>
  <c r="AE364" i="15"/>
  <c r="AE365" i="15" s="1"/>
  <c r="AM364" i="15"/>
  <c r="AM365" i="15" s="1"/>
  <c r="H385" i="15"/>
  <c r="H386" i="15" s="1"/>
  <c r="P385" i="15"/>
  <c r="P386" i="15" s="1"/>
  <c r="X385" i="15"/>
  <c r="X386" i="15" s="1"/>
  <c r="AF385" i="15"/>
  <c r="AF386" i="15" s="1"/>
  <c r="AN385" i="15"/>
  <c r="AN386" i="15" s="1"/>
  <c r="I406" i="15"/>
  <c r="I407" i="15" s="1"/>
  <c r="Q406" i="15"/>
  <c r="Q407" i="15" s="1"/>
  <c r="Y406" i="15"/>
  <c r="Y407" i="15" s="1"/>
  <c r="AG406" i="15"/>
  <c r="AG407" i="15" s="1"/>
  <c r="AO406" i="15"/>
  <c r="AO407" i="15" s="1"/>
  <c r="J427" i="15"/>
  <c r="J428" i="15" s="1"/>
  <c r="R427" i="15"/>
  <c r="R428" i="15" s="1"/>
  <c r="Z427" i="15"/>
  <c r="Z428" i="15" s="1"/>
  <c r="AH427" i="15"/>
  <c r="AH428" i="15" s="1"/>
  <c r="AP427" i="15"/>
  <c r="AP428" i="15" s="1"/>
  <c r="K448" i="15"/>
  <c r="K449" i="15" s="1"/>
  <c r="S448" i="15"/>
  <c r="S449" i="15" s="1"/>
  <c r="AA448" i="15"/>
  <c r="AA449" i="15" s="1"/>
  <c r="AI448" i="15"/>
  <c r="AI449" i="15" s="1"/>
  <c r="AQ448" i="15"/>
  <c r="AQ449" i="15" s="1"/>
  <c r="L469" i="15"/>
  <c r="L470" i="15" s="1"/>
  <c r="T469" i="15"/>
  <c r="T470" i="15" s="1"/>
  <c r="AB469" i="15"/>
  <c r="AB470" i="15" s="1"/>
  <c r="AJ469" i="15"/>
  <c r="AJ470" i="15" s="1"/>
  <c r="E490" i="15"/>
  <c r="E491" i="15" s="1"/>
  <c r="M490" i="15"/>
  <c r="M491" i="15" s="1"/>
  <c r="U490" i="15"/>
  <c r="U491" i="15" s="1"/>
  <c r="AC490" i="15"/>
  <c r="AC491" i="15" s="1"/>
  <c r="AK490" i="15"/>
  <c r="AK491" i="15" s="1"/>
  <c r="F511" i="15"/>
  <c r="N511" i="15"/>
  <c r="V511" i="15"/>
  <c r="AD511" i="15"/>
  <c r="AL511" i="15"/>
  <c r="J70" i="15"/>
  <c r="J71" i="15" s="1"/>
  <c r="AH70" i="15"/>
  <c r="AH71" i="15" s="1"/>
  <c r="K91" i="15"/>
  <c r="K92" i="15" s="1"/>
  <c r="AQ91" i="15"/>
  <c r="AQ92" i="15" s="1"/>
  <c r="AB112" i="15"/>
  <c r="AB113" i="15" s="1"/>
  <c r="M133" i="15"/>
  <c r="M134" i="15" s="1"/>
  <c r="F154" i="15"/>
  <c r="F155" i="15" s="1"/>
  <c r="AD154" i="15"/>
  <c r="AD155" i="15" s="1"/>
  <c r="O196" i="15"/>
  <c r="O197" i="15" s="1"/>
  <c r="AM196" i="15"/>
  <c r="AM197" i="15" s="1"/>
  <c r="AF175" i="15"/>
  <c r="AF176" i="15" s="1"/>
  <c r="Y217" i="15"/>
  <c r="Y218" i="15" s="1"/>
  <c r="AO217" i="15"/>
  <c r="AO218" i="15" s="1"/>
  <c r="AH238" i="15"/>
  <c r="AH239" i="15" s="1"/>
  <c r="AJ259" i="15"/>
  <c r="AJ260" i="15" s="1"/>
  <c r="U280" i="15"/>
  <c r="U281" i="15" s="1"/>
  <c r="F301" i="15"/>
  <c r="F302" i="15" s="1"/>
  <c r="AD301" i="15"/>
  <c r="AD302" i="15" s="1"/>
  <c r="W322" i="15"/>
  <c r="W323" i="15" s="1"/>
  <c r="P343" i="15"/>
  <c r="P344" i="15" s="1"/>
  <c r="AN343" i="15"/>
  <c r="AN344" i="15" s="1"/>
  <c r="Q364" i="15"/>
  <c r="Q365" i="15" s="1"/>
  <c r="AO364" i="15"/>
  <c r="AO365" i="15" s="1"/>
  <c r="AH385" i="15"/>
  <c r="AH386" i="15" s="1"/>
  <c r="AA406" i="15"/>
  <c r="AA407" i="15" s="1"/>
  <c r="L427" i="15"/>
  <c r="L428" i="15" s="1"/>
  <c r="AB427" i="15"/>
  <c r="AB428" i="15" s="1"/>
  <c r="M448" i="15"/>
  <c r="M449" i="15" s="1"/>
  <c r="F469" i="15"/>
  <c r="F470" i="15" s="1"/>
  <c r="AL469" i="15"/>
  <c r="AL470" i="15" s="1"/>
  <c r="AE490" i="15"/>
  <c r="AE491" i="15" s="1"/>
  <c r="X511" i="15"/>
  <c r="K70" i="15"/>
  <c r="K71" i="15" s="1"/>
  <c r="AQ70" i="15"/>
  <c r="AQ71" i="15" s="1"/>
  <c r="AJ91" i="15"/>
  <c r="AJ92" i="15" s="1"/>
  <c r="U112" i="15"/>
  <c r="U113" i="15" s="1"/>
  <c r="AK112" i="15"/>
  <c r="AK113" i="15" s="1"/>
  <c r="V133" i="15"/>
  <c r="V134" i="15" s="1"/>
  <c r="G154" i="15"/>
  <c r="G155" i="15" s="1"/>
  <c r="AE154" i="15"/>
  <c r="AE155" i="15" s="1"/>
  <c r="P196" i="15"/>
  <c r="P197" i="15" s="1"/>
  <c r="AN196" i="15"/>
  <c r="AN197" i="15" s="1"/>
  <c r="AG175" i="15"/>
  <c r="AG176" i="15" s="1"/>
  <c r="R217" i="15"/>
  <c r="R218" i="15" s="1"/>
  <c r="K238" i="15"/>
  <c r="K239" i="15" s="1"/>
  <c r="U259" i="15"/>
  <c r="U260" i="15" s="1"/>
  <c r="F280" i="15"/>
  <c r="F281" i="15" s="1"/>
  <c r="AD280" i="15"/>
  <c r="AD281" i="15" s="1"/>
  <c r="O301" i="15"/>
  <c r="O302" i="15" s="1"/>
  <c r="AM301" i="15"/>
  <c r="AM302" i="15" s="1"/>
  <c r="X322" i="15"/>
  <c r="X323" i="15" s="1"/>
  <c r="AN322" i="15"/>
  <c r="AN323" i="15" s="1"/>
  <c r="Q343" i="15"/>
  <c r="Q344" i="15" s="1"/>
  <c r="AO343" i="15"/>
  <c r="AO344" i="15" s="1"/>
  <c r="Z364" i="15"/>
  <c r="Z365" i="15" s="1"/>
  <c r="K385" i="15"/>
  <c r="K386" i="15" s="1"/>
  <c r="AI385" i="15"/>
  <c r="AI386" i="15" s="1"/>
  <c r="T406" i="15"/>
  <c r="T407" i="15" s="1"/>
  <c r="E427" i="15"/>
  <c r="E428" i="15" s="1"/>
  <c r="U427" i="15"/>
  <c r="U428" i="15" s="1"/>
  <c r="F448" i="15"/>
  <c r="F449" i="15" s="1"/>
  <c r="AD448" i="15"/>
  <c r="AD449" i="15" s="1"/>
  <c r="G469" i="15"/>
  <c r="G470" i="15" s="1"/>
  <c r="AE469" i="15"/>
  <c r="AE470" i="15" s="1"/>
  <c r="H490" i="15"/>
  <c r="H491" i="15" s="1"/>
  <c r="AF490" i="15"/>
  <c r="AF491" i="15" s="1"/>
  <c r="I511" i="15"/>
  <c r="AG511" i="15"/>
  <c r="Z70" i="15"/>
  <c r="Z71" i="15" s="1"/>
  <c r="AA91" i="15"/>
  <c r="AA92" i="15" s="1"/>
  <c r="L112" i="15"/>
  <c r="L113" i="15" s="1"/>
  <c r="AJ112" i="15"/>
  <c r="AJ113" i="15" s="1"/>
  <c r="U133" i="15"/>
  <c r="U134" i="15" s="1"/>
  <c r="N154" i="15"/>
  <c r="N155" i="15" s="1"/>
  <c r="AL154" i="15"/>
  <c r="AL155" i="15" s="1"/>
  <c r="W196" i="15"/>
  <c r="W197" i="15" s="1"/>
  <c r="P175" i="15"/>
  <c r="P176" i="15" s="1"/>
  <c r="I217" i="15"/>
  <c r="I218" i="15" s="1"/>
  <c r="R238" i="15"/>
  <c r="R239" i="15" s="1"/>
  <c r="AB259" i="15"/>
  <c r="AB260" i="15" s="1"/>
  <c r="M280" i="15"/>
  <c r="M281" i="15" s="1"/>
  <c r="AK280" i="15"/>
  <c r="AK281" i="15" s="1"/>
  <c r="V301" i="15"/>
  <c r="V302" i="15" s="1"/>
  <c r="G322" i="15"/>
  <c r="G323" i="15" s="1"/>
  <c r="AE322" i="15"/>
  <c r="AE323" i="15" s="1"/>
  <c r="H343" i="15"/>
  <c r="H344" i="15" s="1"/>
  <c r="AF343" i="15"/>
  <c r="AF344" i="15" s="1"/>
  <c r="Y364" i="15"/>
  <c r="Y365" i="15" s="1"/>
  <c r="R385" i="15"/>
  <c r="R386" i="15" s="1"/>
  <c r="AP385" i="15"/>
  <c r="AP386" i="15" s="1"/>
  <c r="AI406" i="15"/>
  <c r="AI407" i="15" s="1"/>
  <c r="AJ427" i="15"/>
  <c r="AJ428" i="15" s="1"/>
  <c r="AC448" i="15"/>
  <c r="AC449" i="15" s="1"/>
  <c r="V469" i="15"/>
  <c r="V470" i="15" s="1"/>
  <c r="O490" i="15"/>
  <c r="O491" i="15" s="1"/>
  <c r="H511" i="15"/>
  <c r="AN511" i="15"/>
  <c r="AA70" i="15"/>
  <c r="AA71" i="15" s="1"/>
  <c r="T91" i="15"/>
  <c r="T92" i="15" s="1"/>
  <c r="M112" i="15"/>
  <c r="M113" i="15" s="1"/>
  <c r="F133" i="15"/>
  <c r="F134" i="15" s="1"/>
  <c r="AD133" i="15"/>
  <c r="AD134" i="15" s="1"/>
  <c r="O154" i="15"/>
  <c r="O155" i="15" s="1"/>
  <c r="AM154" i="15"/>
  <c r="AM155" i="15" s="1"/>
  <c r="AF196" i="15"/>
  <c r="AF197" i="15" s="1"/>
  <c r="Q175" i="15"/>
  <c r="Q176" i="15" s="1"/>
  <c r="J217" i="15"/>
  <c r="J218" i="15" s="1"/>
  <c r="AP217" i="15"/>
  <c r="AP218" i="15" s="1"/>
  <c r="AA238" i="15"/>
  <c r="AA239" i="15" s="1"/>
  <c r="AQ238" i="15"/>
  <c r="AQ239" i="15" s="1"/>
  <c r="M259" i="15"/>
  <c r="M260" i="15" s="1"/>
  <c r="AK259" i="15"/>
  <c r="AK260" i="15" s="1"/>
  <c r="V280" i="15"/>
  <c r="V281" i="15" s="1"/>
  <c r="G301" i="15"/>
  <c r="G302" i="15" s="1"/>
  <c r="AE301" i="15"/>
  <c r="AE302" i="15" s="1"/>
  <c r="P322" i="15"/>
  <c r="P323" i="15" s="1"/>
  <c r="I343" i="15"/>
  <c r="I344" i="15" s="1"/>
  <c r="AG343" i="15"/>
  <c r="AG344" i="15" s="1"/>
  <c r="J364" i="15"/>
  <c r="J365" i="15" s="1"/>
  <c r="AH364" i="15"/>
  <c r="AH365" i="15" s="1"/>
  <c r="S385" i="15"/>
  <c r="S386" i="15" s="1"/>
  <c r="AQ385" i="15"/>
  <c r="AQ386" i="15" s="1"/>
  <c r="AJ406" i="15"/>
  <c r="AJ407" i="15" s="1"/>
  <c r="AC427" i="15"/>
  <c r="AC428" i="15" s="1"/>
  <c r="N448" i="15"/>
  <c r="N449" i="15" s="1"/>
  <c r="O469" i="15"/>
  <c r="O470" i="15" s="1"/>
  <c r="P490" i="15"/>
  <c r="P491" i="15" s="1"/>
  <c r="Q511" i="15"/>
  <c r="R70" i="15"/>
  <c r="R71" i="15" s="1"/>
  <c r="AP70" i="15"/>
  <c r="AP71" i="15" s="1"/>
  <c r="S91" i="15"/>
  <c r="S92" i="15" s="1"/>
  <c r="AI91" i="15"/>
  <c r="AI92" i="15" s="1"/>
  <c r="T112" i="15"/>
  <c r="T113" i="15" s="1"/>
  <c r="E133" i="15"/>
  <c r="E134" i="15" s="1"/>
  <c r="AC133" i="15"/>
  <c r="AC134" i="15" s="1"/>
  <c r="AK133" i="15"/>
  <c r="AK134" i="15" s="1"/>
  <c r="V154" i="15"/>
  <c r="V155" i="15" s="1"/>
  <c r="G196" i="15"/>
  <c r="G197" i="15" s="1"/>
  <c r="AE196" i="15"/>
  <c r="AE197" i="15" s="1"/>
  <c r="H175" i="15"/>
  <c r="H176" i="15" s="1"/>
  <c r="X175" i="15"/>
  <c r="X176" i="15" s="1"/>
  <c r="AN175" i="15"/>
  <c r="AN176" i="15" s="1"/>
  <c r="Q217" i="15"/>
  <c r="Q218" i="15" s="1"/>
  <c r="AG217" i="15"/>
  <c r="AG218" i="15" s="1"/>
  <c r="J238" i="15"/>
  <c r="J239" i="15" s="1"/>
  <c r="Z238" i="15"/>
  <c r="Z239" i="15" s="1"/>
  <c r="AP238" i="15"/>
  <c r="AP239" i="15" s="1"/>
  <c r="L259" i="15"/>
  <c r="L260" i="15" s="1"/>
  <c r="E280" i="15"/>
  <c r="E281" i="15" s="1"/>
  <c r="AC280" i="15"/>
  <c r="AC281" i="15" s="1"/>
  <c r="N301" i="15"/>
  <c r="N302" i="15" s="1"/>
  <c r="AL301" i="15"/>
  <c r="AL302" i="15" s="1"/>
  <c r="O322" i="15"/>
  <c r="O323" i="15" s="1"/>
  <c r="AM322" i="15"/>
  <c r="AM323" i="15" s="1"/>
  <c r="X343" i="15"/>
  <c r="X344" i="15" s="1"/>
  <c r="I364" i="15"/>
  <c r="I365" i="15" s="1"/>
  <c r="AG364" i="15"/>
  <c r="AG365" i="15" s="1"/>
  <c r="J385" i="15"/>
  <c r="J386" i="15" s="1"/>
  <c r="Z385" i="15"/>
  <c r="Z386" i="15" s="1"/>
  <c r="K406" i="15"/>
  <c r="K407" i="15" s="1"/>
  <c r="S406" i="15"/>
  <c r="S407" i="15" s="1"/>
  <c r="AQ406" i="15"/>
  <c r="AQ407" i="15" s="1"/>
  <c r="T427" i="15"/>
  <c r="T428" i="15" s="1"/>
  <c r="E448" i="15"/>
  <c r="E449" i="15" s="1"/>
  <c r="U448" i="15"/>
  <c r="U449" i="15" s="1"/>
  <c r="AK448" i="15"/>
  <c r="AK449" i="15" s="1"/>
  <c r="N469" i="15"/>
  <c r="N470" i="15" s="1"/>
  <c r="AD469" i="15"/>
  <c r="AD470" i="15" s="1"/>
  <c r="G490" i="15"/>
  <c r="G491" i="15" s="1"/>
  <c r="W490" i="15"/>
  <c r="W491" i="15" s="1"/>
  <c r="AM490" i="15"/>
  <c r="AM491" i="15" s="1"/>
  <c r="P511" i="15"/>
  <c r="AF511" i="15"/>
  <c r="S70" i="15"/>
  <c r="S71" i="15" s="1"/>
  <c r="AI70" i="15"/>
  <c r="AI71" i="15" s="1"/>
  <c r="L91" i="15"/>
  <c r="L92" i="15" s="1"/>
  <c r="AB91" i="15"/>
  <c r="AB92" i="15" s="1"/>
  <c r="E112" i="15"/>
  <c r="E113" i="15" s="1"/>
  <c r="AC112" i="15"/>
  <c r="AC113" i="15" s="1"/>
  <c r="N133" i="15"/>
  <c r="N134" i="15" s="1"/>
  <c r="AL133" i="15"/>
  <c r="AL134" i="15" s="1"/>
  <c r="W154" i="15"/>
  <c r="W155" i="15" s="1"/>
  <c r="H196" i="15"/>
  <c r="H197" i="15" s="1"/>
  <c r="X196" i="15"/>
  <c r="X197" i="15" s="1"/>
  <c r="I175" i="15"/>
  <c r="I176" i="15" s="1"/>
  <c r="Y175" i="15"/>
  <c r="Y176" i="15" s="1"/>
  <c r="AO175" i="15"/>
  <c r="AO176" i="15" s="1"/>
  <c r="Z217" i="15"/>
  <c r="Z218" i="15" s="1"/>
  <c r="AH217" i="15"/>
  <c r="AH218" i="15" s="1"/>
  <c r="S238" i="15"/>
  <c r="S239" i="15" s="1"/>
  <c r="AI238" i="15"/>
  <c r="AI239" i="15" s="1"/>
  <c r="E259" i="15"/>
  <c r="E260" i="15" s="1"/>
  <c r="AC259" i="15"/>
  <c r="AC260" i="15" s="1"/>
  <c r="N280" i="15"/>
  <c r="N281" i="15" s="1"/>
  <c r="AL280" i="15"/>
  <c r="AL281" i="15" s="1"/>
  <c r="W301" i="15"/>
  <c r="W302" i="15" s="1"/>
  <c r="H322" i="15"/>
  <c r="H323" i="15" s="1"/>
  <c r="AF322" i="15"/>
  <c r="AF323" i="15" s="1"/>
  <c r="Y343" i="15"/>
  <c r="Y344" i="15" s="1"/>
  <c r="R364" i="15"/>
  <c r="R365" i="15" s="1"/>
  <c r="AP364" i="15"/>
  <c r="AP365" i="15" s="1"/>
  <c r="AA385" i="15"/>
  <c r="AA386" i="15" s="1"/>
  <c r="L406" i="15"/>
  <c r="L407" i="15" s="1"/>
  <c r="AB406" i="15"/>
  <c r="AB407" i="15" s="1"/>
  <c r="M427" i="15"/>
  <c r="M428" i="15" s="1"/>
  <c r="AK427" i="15"/>
  <c r="AK428" i="15" s="1"/>
  <c r="V448" i="15"/>
  <c r="V449" i="15" s="1"/>
  <c r="AL448" i="15"/>
  <c r="AL449" i="15" s="1"/>
  <c r="W469" i="15"/>
  <c r="W470" i="15" s="1"/>
  <c r="AM469" i="15"/>
  <c r="AM470" i="15" s="1"/>
  <c r="X490" i="15"/>
  <c r="X491" i="15" s="1"/>
  <c r="AN490" i="15"/>
  <c r="AN491" i="15" s="1"/>
  <c r="Y511" i="15"/>
  <c r="AO511" i="15"/>
  <c r="I70" i="15"/>
  <c r="I71" i="15" s="1"/>
  <c r="Q70" i="15"/>
  <c r="Q71" i="15" s="1"/>
  <c r="Y70" i="15"/>
  <c r="Y71" i="15" s="1"/>
  <c r="AG70" i="15"/>
  <c r="AG71" i="15" s="1"/>
  <c r="AO70" i="15"/>
  <c r="AO71" i="15" s="1"/>
  <c r="J91" i="15"/>
  <c r="J92" i="15" s="1"/>
  <c r="R91" i="15"/>
  <c r="R92" i="15" s="1"/>
  <c r="Z91" i="15"/>
  <c r="Z92" i="15" s="1"/>
  <c r="AH91" i="15"/>
  <c r="AH92" i="15" s="1"/>
  <c r="AP91" i="15"/>
  <c r="AP92" i="15" s="1"/>
  <c r="K112" i="15"/>
  <c r="K113" i="15" s="1"/>
  <c r="S112" i="15"/>
  <c r="S113" i="15" s="1"/>
  <c r="AA112" i="15"/>
  <c r="AA113" i="15" s="1"/>
  <c r="AI112" i="15"/>
  <c r="AI113" i="15" s="1"/>
  <c r="AQ112" i="15"/>
  <c r="AQ113" i="15" s="1"/>
  <c r="L133" i="15"/>
  <c r="L134" i="15" s="1"/>
  <c r="T133" i="15"/>
  <c r="T134" i="15" s="1"/>
  <c r="AB133" i="15"/>
  <c r="AB134" i="15" s="1"/>
  <c r="AJ133" i="15"/>
  <c r="AJ134" i="15" s="1"/>
  <c r="E154" i="15"/>
  <c r="E155" i="15" s="1"/>
  <c r="M154" i="15"/>
  <c r="M155" i="15" s="1"/>
  <c r="U154" i="15"/>
  <c r="U155" i="15" s="1"/>
  <c r="AC154" i="15"/>
  <c r="AC155" i="15" s="1"/>
  <c r="AK154" i="15"/>
  <c r="AK155" i="15" s="1"/>
  <c r="F196" i="15"/>
  <c r="F197" i="15" s="1"/>
  <c r="N196" i="15"/>
  <c r="N197" i="15" s="1"/>
  <c r="V196" i="15"/>
  <c r="V197" i="15" s="1"/>
  <c r="AD196" i="15"/>
  <c r="AD197" i="15" s="1"/>
  <c r="AL196" i="15"/>
  <c r="AL197" i="15" s="1"/>
  <c r="G175" i="15"/>
  <c r="G176" i="15" s="1"/>
  <c r="O175" i="15"/>
  <c r="O176" i="15" s="1"/>
  <c r="W175" i="15"/>
  <c r="W176" i="15" s="1"/>
  <c r="AE175" i="15"/>
  <c r="AE176" i="15" s="1"/>
  <c r="AM175" i="15"/>
  <c r="AM176" i="15" s="1"/>
  <c r="H217" i="15"/>
  <c r="H218" i="15" s="1"/>
  <c r="P217" i="15"/>
  <c r="P218" i="15" s="1"/>
  <c r="X217" i="15"/>
  <c r="X218" i="15" s="1"/>
  <c r="AF217" i="15"/>
  <c r="AF218" i="15" s="1"/>
  <c r="AN217" i="15"/>
  <c r="AN218" i="15" s="1"/>
  <c r="I238" i="15"/>
  <c r="I239" i="15" s="1"/>
  <c r="Q238" i="15"/>
  <c r="Q239" i="15" s="1"/>
  <c r="Y238" i="15"/>
  <c r="Y239" i="15" s="1"/>
  <c r="AG238" i="15"/>
  <c r="AG239" i="15" s="1"/>
  <c r="AO238" i="15"/>
  <c r="AO239" i="15" s="1"/>
  <c r="K259" i="15"/>
  <c r="K260" i="15" s="1"/>
  <c r="S259" i="15"/>
  <c r="S260" i="15" s="1"/>
  <c r="AA259" i="15"/>
  <c r="AA260" i="15" s="1"/>
  <c r="AI259" i="15"/>
  <c r="AI260" i="15" s="1"/>
  <c r="AQ259" i="15"/>
  <c r="AQ260" i="15" s="1"/>
  <c r="L280" i="15"/>
  <c r="L281" i="15" s="1"/>
  <c r="T280" i="15"/>
  <c r="T281" i="15" s="1"/>
  <c r="AB280" i="15"/>
  <c r="AB281" i="15" s="1"/>
  <c r="AJ280" i="15"/>
  <c r="AJ281" i="15" s="1"/>
  <c r="E301" i="15"/>
  <c r="E302" i="15" s="1"/>
  <c r="M301" i="15"/>
  <c r="M302" i="15" s="1"/>
  <c r="U301" i="15"/>
  <c r="U302" i="15" s="1"/>
  <c r="AC301" i="15"/>
  <c r="AC302" i="15" s="1"/>
  <c r="AK301" i="15"/>
  <c r="AK302" i="15" s="1"/>
  <c r="F322" i="15"/>
  <c r="F323" i="15" s="1"/>
  <c r="N322" i="15"/>
  <c r="N323" i="15" s="1"/>
  <c r="V322" i="15"/>
  <c r="V323" i="15" s="1"/>
  <c r="AD322" i="15"/>
  <c r="AD323" i="15" s="1"/>
  <c r="AL322" i="15"/>
  <c r="AL323" i="15" s="1"/>
  <c r="G343" i="15"/>
  <c r="G344" i="15" s="1"/>
  <c r="O343" i="15"/>
  <c r="O344" i="15" s="1"/>
  <c r="W343" i="15"/>
  <c r="W344" i="15" s="1"/>
  <c r="AE343" i="15"/>
  <c r="AE344" i="15" s="1"/>
  <c r="AM343" i="15"/>
  <c r="AM344" i="15" s="1"/>
  <c r="H364" i="15"/>
  <c r="H365" i="15" s="1"/>
  <c r="P364" i="15"/>
  <c r="P365" i="15" s="1"/>
  <c r="X364" i="15"/>
  <c r="X365" i="15" s="1"/>
  <c r="AF364" i="15"/>
  <c r="AF365" i="15" s="1"/>
  <c r="AN364" i="15"/>
  <c r="AN365" i="15" s="1"/>
  <c r="I385" i="15"/>
  <c r="I386" i="15" s="1"/>
  <c r="Q385" i="15"/>
  <c r="Q386" i="15" s="1"/>
  <c r="Y385" i="15"/>
  <c r="Y386" i="15" s="1"/>
  <c r="AG385" i="15"/>
  <c r="AG386" i="15" s="1"/>
  <c r="AO385" i="15"/>
  <c r="AO386" i="15" s="1"/>
  <c r="J406" i="15"/>
  <c r="J407" i="15" s="1"/>
  <c r="R406" i="15"/>
  <c r="R407" i="15" s="1"/>
  <c r="Z406" i="15"/>
  <c r="Z407" i="15" s="1"/>
  <c r="AH406" i="15"/>
  <c r="AH407" i="15" s="1"/>
  <c r="AP406" i="15"/>
  <c r="AP407" i="15" s="1"/>
  <c r="K427" i="15"/>
  <c r="K428" i="15" s="1"/>
  <c r="S427" i="15"/>
  <c r="S428" i="15" s="1"/>
  <c r="AA427" i="15"/>
  <c r="AA428" i="15" s="1"/>
  <c r="AI427" i="15"/>
  <c r="AI428" i="15" s="1"/>
  <c r="AQ427" i="15"/>
  <c r="AQ428" i="15" s="1"/>
  <c r="L448" i="15"/>
  <c r="L449" i="15" s="1"/>
  <c r="T448" i="15"/>
  <c r="T449" i="15" s="1"/>
  <c r="AB448" i="15"/>
  <c r="AB449" i="15" s="1"/>
  <c r="AJ448" i="15"/>
  <c r="AJ449" i="15" s="1"/>
  <c r="E469" i="15"/>
  <c r="E470" i="15" s="1"/>
  <c r="M469" i="15"/>
  <c r="M470" i="15" s="1"/>
  <c r="U469" i="15"/>
  <c r="U470" i="15" s="1"/>
  <c r="AC469" i="15"/>
  <c r="AC470" i="15" s="1"/>
  <c r="AK469" i="15"/>
  <c r="AK470" i="15" s="1"/>
  <c r="F490" i="15"/>
  <c r="F491" i="15" s="1"/>
  <c r="N490" i="15"/>
  <c r="N491" i="15" s="1"/>
  <c r="V490" i="15"/>
  <c r="V491" i="15" s="1"/>
  <c r="AD490" i="15"/>
  <c r="AD491" i="15" s="1"/>
  <c r="AL490" i="15"/>
  <c r="AL491" i="15" s="1"/>
  <c r="G511" i="15"/>
  <c r="O511" i="15"/>
  <c r="W511" i="15"/>
  <c r="AE511" i="15"/>
  <c r="AM511" i="15"/>
  <c r="L70" i="15"/>
  <c r="L71" i="15" s="1"/>
  <c r="T70" i="15"/>
  <c r="T71" i="15" s="1"/>
  <c r="AB70" i="15"/>
  <c r="AB71" i="15" s="1"/>
  <c r="AJ70" i="15"/>
  <c r="AJ71" i="15" s="1"/>
  <c r="E91" i="15"/>
  <c r="E92" i="15" s="1"/>
  <c r="M91" i="15"/>
  <c r="M92" i="15" s="1"/>
  <c r="U91" i="15"/>
  <c r="U92" i="15" s="1"/>
  <c r="AC91" i="15"/>
  <c r="AC92" i="15" s="1"/>
  <c r="AK91" i="15"/>
  <c r="AK92" i="15" s="1"/>
  <c r="F112" i="15"/>
  <c r="F113" i="15" s="1"/>
  <c r="N112" i="15"/>
  <c r="N113" i="15" s="1"/>
  <c r="V112" i="15"/>
  <c r="V113" i="15" s="1"/>
  <c r="AD112" i="15"/>
  <c r="AD113" i="15" s="1"/>
  <c r="AL112" i="15"/>
  <c r="AL113" i="15" s="1"/>
  <c r="G133" i="15"/>
  <c r="G134" i="15" s="1"/>
  <c r="O133" i="15"/>
  <c r="O134" i="15" s="1"/>
  <c r="W133" i="15"/>
  <c r="W134" i="15" s="1"/>
  <c r="AE133" i="15"/>
  <c r="AE134" i="15" s="1"/>
  <c r="AM133" i="15"/>
  <c r="AM134" i="15" s="1"/>
  <c r="H154" i="15"/>
  <c r="H155" i="15" s="1"/>
  <c r="P154" i="15"/>
  <c r="P155" i="15" s="1"/>
  <c r="X154" i="15"/>
  <c r="X155" i="15" s="1"/>
  <c r="AF154" i="15"/>
  <c r="AF155" i="15" s="1"/>
  <c r="AN154" i="15"/>
  <c r="AN155" i="15" s="1"/>
  <c r="I196" i="15"/>
  <c r="I197" i="15" s="1"/>
  <c r="Q196" i="15"/>
  <c r="Q197" i="15" s="1"/>
  <c r="Y196" i="15"/>
  <c r="Y197" i="15" s="1"/>
  <c r="AG196" i="15"/>
  <c r="AG197" i="15" s="1"/>
  <c r="AO196" i="15"/>
  <c r="AO197" i="15" s="1"/>
  <c r="J175" i="15"/>
  <c r="J176" i="15" s="1"/>
  <c r="R175" i="15"/>
  <c r="R176" i="15" s="1"/>
  <c r="Z175" i="15"/>
  <c r="Z176" i="15" s="1"/>
  <c r="AH175" i="15"/>
  <c r="AH176" i="15" s="1"/>
  <c r="AP175" i="15"/>
  <c r="AP176" i="15" s="1"/>
  <c r="K217" i="15"/>
  <c r="K218" i="15" s="1"/>
  <c r="S217" i="15"/>
  <c r="S218" i="15" s="1"/>
  <c r="AA217" i="15"/>
  <c r="AA218" i="15" s="1"/>
  <c r="AI217" i="15"/>
  <c r="AI218" i="15" s="1"/>
  <c r="AQ217" i="15"/>
  <c r="AQ218" i="15" s="1"/>
  <c r="L238" i="15"/>
  <c r="L239" i="15" s="1"/>
  <c r="T238" i="15"/>
  <c r="T239" i="15" s="1"/>
  <c r="AB238" i="15"/>
  <c r="AB239" i="15" s="1"/>
  <c r="AJ238" i="15"/>
  <c r="AJ239" i="15" s="1"/>
  <c r="F259" i="15"/>
  <c r="F260" i="15" s="1"/>
  <c r="N259" i="15"/>
  <c r="N260" i="15" s="1"/>
  <c r="V259" i="15"/>
  <c r="V260" i="15" s="1"/>
  <c r="AD259" i="15"/>
  <c r="AD260" i="15" s="1"/>
  <c r="AL259" i="15"/>
  <c r="AL260" i="15" s="1"/>
  <c r="G280" i="15"/>
  <c r="G281" i="15" s="1"/>
  <c r="O280" i="15"/>
  <c r="O281" i="15" s="1"/>
  <c r="W280" i="15"/>
  <c r="W281" i="15" s="1"/>
  <c r="AE280" i="15"/>
  <c r="AE281" i="15" s="1"/>
  <c r="AM280" i="15"/>
  <c r="AM281" i="15" s="1"/>
  <c r="H301" i="15"/>
  <c r="H302" i="15" s="1"/>
  <c r="P301" i="15"/>
  <c r="P302" i="15" s="1"/>
  <c r="X301" i="15"/>
  <c r="X302" i="15" s="1"/>
  <c r="AF301" i="15"/>
  <c r="AF302" i="15" s="1"/>
  <c r="AN301" i="15"/>
  <c r="AN302" i="15" s="1"/>
  <c r="I322" i="15"/>
  <c r="I323" i="15" s="1"/>
  <c r="Q322" i="15"/>
  <c r="Q323" i="15" s="1"/>
  <c r="Y322" i="15"/>
  <c r="Y323" i="15" s="1"/>
  <c r="AG322" i="15"/>
  <c r="AG323" i="15" s="1"/>
  <c r="AO322" i="15"/>
  <c r="AO323" i="15" s="1"/>
  <c r="J343" i="15"/>
  <c r="J344" i="15" s="1"/>
  <c r="R343" i="15"/>
  <c r="R344" i="15" s="1"/>
  <c r="Z343" i="15"/>
  <c r="Z344" i="15" s="1"/>
  <c r="AH343" i="15"/>
  <c r="AH344" i="15" s="1"/>
  <c r="AP343" i="15"/>
  <c r="AP344" i="15" s="1"/>
  <c r="K364" i="15"/>
  <c r="K365" i="15" s="1"/>
  <c r="S364" i="15"/>
  <c r="S365" i="15" s="1"/>
  <c r="AA364" i="15"/>
  <c r="AA365" i="15" s="1"/>
  <c r="AI364" i="15"/>
  <c r="AI365" i="15" s="1"/>
  <c r="AQ364" i="15"/>
  <c r="AQ365" i="15" s="1"/>
  <c r="L385" i="15"/>
  <c r="L386" i="15" s="1"/>
  <c r="T385" i="15"/>
  <c r="T386" i="15" s="1"/>
  <c r="AB385" i="15"/>
  <c r="AB386" i="15" s="1"/>
  <c r="AJ385" i="15"/>
  <c r="AJ386" i="15" s="1"/>
  <c r="E406" i="15"/>
  <c r="E407" i="15" s="1"/>
  <c r="M406" i="15"/>
  <c r="M407" i="15" s="1"/>
  <c r="U406" i="15"/>
  <c r="U407" i="15" s="1"/>
  <c r="AC406" i="15"/>
  <c r="AC407" i="15" s="1"/>
  <c r="AK406" i="15"/>
  <c r="AK407" i="15" s="1"/>
  <c r="F427" i="15"/>
  <c r="F428" i="15" s="1"/>
  <c r="N427" i="15"/>
  <c r="N428" i="15" s="1"/>
  <c r="V427" i="15"/>
  <c r="V428" i="15" s="1"/>
  <c r="AD427" i="15"/>
  <c r="AD428" i="15" s="1"/>
  <c r="AL427" i="15"/>
  <c r="AL428" i="15" s="1"/>
  <c r="G448" i="15"/>
  <c r="G449" i="15" s="1"/>
  <c r="O448" i="15"/>
  <c r="O449" i="15" s="1"/>
  <c r="W448" i="15"/>
  <c r="W449" i="15" s="1"/>
  <c r="AE448" i="15"/>
  <c r="AE449" i="15" s="1"/>
  <c r="AM448" i="15"/>
  <c r="AM449" i="15" s="1"/>
  <c r="H469" i="15"/>
  <c r="H470" i="15" s="1"/>
  <c r="P469" i="15"/>
  <c r="P470" i="15" s="1"/>
  <c r="X469" i="15"/>
  <c r="X470" i="15" s="1"/>
  <c r="AF469" i="15"/>
  <c r="AF470" i="15" s="1"/>
  <c r="AN469" i="15"/>
  <c r="AN470" i="15" s="1"/>
  <c r="I490" i="15"/>
  <c r="I491" i="15" s="1"/>
  <c r="Q490" i="15"/>
  <c r="Q491" i="15" s="1"/>
  <c r="Y490" i="15"/>
  <c r="Y491" i="15" s="1"/>
  <c r="AG490" i="15"/>
  <c r="AG491" i="15" s="1"/>
  <c r="AO490" i="15"/>
  <c r="AO491" i="15" s="1"/>
  <c r="J511" i="15"/>
  <c r="R511" i="15"/>
  <c r="Z511" i="15"/>
  <c r="AH511" i="15"/>
  <c r="AP511" i="15"/>
  <c r="E70" i="15"/>
  <c r="E71" i="15" s="1"/>
  <c r="M70" i="15"/>
  <c r="M71" i="15" s="1"/>
  <c r="U70" i="15"/>
  <c r="U71" i="15" s="1"/>
  <c r="AC70" i="15"/>
  <c r="AC71" i="15" s="1"/>
  <c r="AK70" i="15"/>
  <c r="AK71" i="15" s="1"/>
  <c r="F91" i="15"/>
  <c r="F92" i="15" s="1"/>
  <c r="N91" i="15"/>
  <c r="N92" i="15" s="1"/>
  <c r="V91" i="15"/>
  <c r="V92" i="15" s="1"/>
  <c r="AD91" i="15"/>
  <c r="AD92" i="15" s="1"/>
  <c r="AL91" i="15"/>
  <c r="AL92" i="15" s="1"/>
  <c r="G112" i="15"/>
  <c r="G113" i="15" s="1"/>
  <c r="O112" i="15"/>
  <c r="O113" i="15" s="1"/>
  <c r="W112" i="15"/>
  <c r="W113" i="15" s="1"/>
  <c r="AE112" i="15"/>
  <c r="AE113" i="15" s="1"/>
  <c r="AM112" i="15"/>
  <c r="AM113" i="15" s="1"/>
  <c r="H133" i="15"/>
  <c r="H134" i="15" s="1"/>
  <c r="P133" i="15"/>
  <c r="P134" i="15" s="1"/>
  <c r="X133" i="15"/>
  <c r="X134" i="15" s="1"/>
  <c r="AF133" i="15"/>
  <c r="AF134" i="15" s="1"/>
  <c r="AN133" i="15"/>
  <c r="AN134" i="15" s="1"/>
  <c r="I154" i="15"/>
  <c r="I155" i="15" s="1"/>
  <c r="Q154" i="15"/>
  <c r="Q155" i="15" s="1"/>
  <c r="Y154" i="15"/>
  <c r="Y155" i="15" s="1"/>
  <c r="AG154" i="15"/>
  <c r="AG155" i="15" s="1"/>
  <c r="AO154" i="15"/>
  <c r="AO155" i="15" s="1"/>
  <c r="J196" i="15"/>
  <c r="J197" i="15" s="1"/>
  <c r="R196" i="15"/>
  <c r="R197" i="15" s="1"/>
  <c r="Z196" i="15"/>
  <c r="Z197" i="15" s="1"/>
  <c r="AH196" i="15"/>
  <c r="AH197" i="15" s="1"/>
  <c r="AP196" i="15"/>
  <c r="AP197" i="15" s="1"/>
  <c r="K175" i="15"/>
  <c r="K176" i="15" s="1"/>
  <c r="S175" i="15"/>
  <c r="S176" i="15" s="1"/>
  <c r="AA175" i="15"/>
  <c r="AA176" i="15" s="1"/>
  <c r="AI175" i="15"/>
  <c r="AI176" i="15" s="1"/>
  <c r="AQ175" i="15"/>
  <c r="AQ176" i="15" s="1"/>
  <c r="L217" i="15"/>
  <c r="L218" i="15" s="1"/>
  <c r="T217" i="15"/>
  <c r="T218" i="15" s="1"/>
  <c r="AB217" i="15"/>
  <c r="AB218" i="15" s="1"/>
  <c r="AJ217" i="15"/>
  <c r="AJ218" i="15" s="1"/>
  <c r="E238" i="15"/>
  <c r="E239" i="15" s="1"/>
  <c r="M238" i="15"/>
  <c r="M239" i="15" s="1"/>
  <c r="U238" i="15"/>
  <c r="U239" i="15" s="1"/>
  <c r="AC238" i="15"/>
  <c r="AC239" i="15" s="1"/>
  <c r="AK238" i="15"/>
  <c r="AK239" i="15" s="1"/>
  <c r="G259" i="15"/>
  <c r="G260" i="15" s="1"/>
  <c r="O259" i="15"/>
  <c r="O260" i="15" s="1"/>
  <c r="W259" i="15"/>
  <c r="W260" i="15" s="1"/>
  <c r="AE259" i="15"/>
  <c r="AE260" i="15" s="1"/>
  <c r="AM259" i="15"/>
  <c r="AM260" i="15" s="1"/>
  <c r="H280" i="15"/>
  <c r="H281" i="15" s="1"/>
  <c r="P280" i="15"/>
  <c r="P281" i="15" s="1"/>
  <c r="X280" i="15"/>
  <c r="X281" i="15" s="1"/>
  <c r="AF280" i="15"/>
  <c r="AF281" i="15" s="1"/>
  <c r="AN280" i="15"/>
  <c r="AN281" i="15" s="1"/>
  <c r="I301" i="15"/>
  <c r="I302" i="15" s="1"/>
  <c r="Q301" i="15"/>
  <c r="Q302" i="15" s="1"/>
  <c r="Y301" i="15"/>
  <c r="Y302" i="15" s="1"/>
  <c r="AG301" i="15"/>
  <c r="AG302" i="15" s="1"/>
  <c r="AO301" i="15"/>
  <c r="AO302" i="15" s="1"/>
  <c r="J322" i="15"/>
  <c r="J323" i="15" s="1"/>
  <c r="R322" i="15"/>
  <c r="R323" i="15" s="1"/>
  <c r="Z322" i="15"/>
  <c r="Z323" i="15" s="1"/>
  <c r="AH322" i="15"/>
  <c r="AH323" i="15" s="1"/>
  <c r="AP322" i="15"/>
  <c r="AP323" i="15" s="1"/>
  <c r="K343" i="15"/>
  <c r="K344" i="15" s="1"/>
  <c r="S343" i="15"/>
  <c r="S344" i="15" s="1"/>
  <c r="AA343" i="15"/>
  <c r="AA344" i="15" s="1"/>
  <c r="AI343" i="15"/>
  <c r="AI344" i="15" s="1"/>
  <c r="AQ343" i="15"/>
  <c r="AQ344" i="15" s="1"/>
  <c r="L364" i="15"/>
  <c r="L365" i="15" s="1"/>
  <c r="T364" i="15"/>
  <c r="T365" i="15" s="1"/>
  <c r="AB364" i="15"/>
  <c r="AB365" i="15" s="1"/>
  <c r="AJ364" i="15"/>
  <c r="AJ365" i="15" s="1"/>
  <c r="E385" i="15"/>
  <c r="E386" i="15" s="1"/>
  <c r="M385" i="15"/>
  <c r="M386" i="15" s="1"/>
  <c r="U385" i="15"/>
  <c r="U386" i="15" s="1"/>
  <c r="AC385" i="15"/>
  <c r="AC386" i="15" s="1"/>
  <c r="AK385" i="15"/>
  <c r="AK386" i="15" s="1"/>
  <c r="F406" i="15"/>
  <c r="F407" i="15" s="1"/>
  <c r="N406" i="15"/>
  <c r="N407" i="15" s="1"/>
  <c r="V406" i="15"/>
  <c r="V407" i="15" s="1"/>
  <c r="AD406" i="15"/>
  <c r="AD407" i="15" s="1"/>
  <c r="AL406" i="15"/>
  <c r="AL407" i="15" s="1"/>
  <c r="G427" i="15"/>
  <c r="G428" i="15" s="1"/>
  <c r="O427" i="15"/>
  <c r="O428" i="15" s="1"/>
  <c r="W427" i="15"/>
  <c r="W428" i="15" s="1"/>
  <c r="AE427" i="15"/>
  <c r="AE428" i="15" s="1"/>
  <c r="AM427" i="15"/>
  <c r="AM428" i="15" s="1"/>
  <c r="H448" i="15"/>
  <c r="H449" i="15" s="1"/>
  <c r="P448" i="15"/>
  <c r="P449" i="15" s="1"/>
  <c r="X448" i="15"/>
  <c r="X449" i="15" s="1"/>
  <c r="AF448" i="15"/>
  <c r="AF449" i="15" s="1"/>
  <c r="AN448" i="15"/>
  <c r="AN449" i="15" s="1"/>
  <c r="I469" i="15"/>
  <c r="I470" i="15" s="1"/>
  <c r="Q469" i="15"/>
  <c r="Q470" i="15" s="1"/>
  <c r="Y469" i="15"/>
  <c r="Y470" i="15" s="1"/>
  <c r="AG469" i="15"/>
  <c r="AG470" i="15" s="1"/>
  <c r="AO469" i="15"/>
  <c r="AO470" i="15" s="1"/>
  <c r="J490" i="15"/>
  <c r="J491" i="15" s="1"/>
  <c r="R490" i="15"/>
  <c r="R491" i="15" s="1"/>
  <c r="Z490" i="15"/>
  <c r="Z491" i="15" s="1"/>
  <c r="AH490" i="15"/>
  <c r="AH491" i="15" s="1"/>
  <c r="AP490" i="15"/>
  <c r="AP491" i="15" s="1"/>
  <c r="K511" i="15"/>
  <c r="S511" i="15"/>
  <c r="AA511" i="15"/>
  <c r="AI511" i="15"/>
  <c r="AQ511" i="15"/>
  <c r="F70" i="15"/>
  <c r="F71" i="15" s="1"/>
  <c r="N70" i="15"/>
  <c r="N71" i="15" s="1"/>
  <c r="V70" i="15"/>
  <c r="V71" i="15" s="1"/>
  <c r="AD70" i="15"/>
  <c r="AD71" i="15" s="1"/>
  <c r="AL70" i="15"/>
  <c r="AL71" i="15" s="1"/>
  <c r="G91" i="15"/>
  <c r="G92" i="15" s="1"/>
  <c r="O91" i="15"/>
  <c r="O92" i="15" s="1"/>
  <c r="W91" i="15"/>
  <c r="W92" i="15" s="1"/>
  <c r="AE91" i="15"/>
  <c r="AE92" i="15" s="1"/>
  <c r="AM91" i="15"/>
  <c r="AM92" i="15" s="1"/>
  <c r="H112" i="15"/>
  <c r="H113" i="15" s="1"/>
  <c r="P112" i="15"/>
  <c r="P113" i="15" s="1"/>
  <c r="X112" i="15"/>
  <c r="X113" i="15" s="1"/>
  <c r="AF112" i="15"/>
  <c r="AF113" i="15" s="1"/>
  <c r="AN112" i="15"/>
  <c r="AN113" i="15" s="1"/>
  <c r="I133" i="15"/>
  <c r="I134" i="15" s="1"/>
  <c r="Q133" i="15"/>
  <c r="Q134" i="15" s="1"/>
  <c r="Y133" i="15"/>
  <c r="Y134" i="15" s="1"/>
  <c r="AG133" i="15"/>
  <c r="AG134" i="15" s="1"/>
  <c r="AO133" i="15"/>
  <c r="AO134" i="15" s="1"/>
  <c r="J154" i="15"/>
  <c r="J155" i="15" s="1"/>
  <c r="R154" i="15"/>
  <c r="R155" i="15" s="1"/>
  <c r="Z154" i="15"/>
  <c r="Z155" i="15" s="1"/>
  <c r="AH154" i="15"/>
  <c r="AH155" i="15" s="1"/>
  <c r="AP154" i="15"/>
  <c r="AP155" i="15" s="1"/>
  <c r="K196" i="15"/>
  <c r="K197" i="15" s="1"/>
  <c r="S196" i="15"/>
  <c r="S197" i="15" s="1"/>
  <c r="AA196" i="15"/>
  <c r="AA197" i="15" s="1"/>
  <c r="AI196" i="15"/>
  <c r="AI197" i="15" s="1"/>
  <c r="AQ196" i="15"/>
  <c r="AQ197" i="15" s="1"/>
  <c r="L175" i="15"/>
  <c r="L176" i="15" s="1"/>
  <c r="T175" i="15"/>
  <c r="T176" i="15" s="1"/>
  <c r="AB175" i="15"/>
  <c r="AB176" i="15" s="1"/>
  <c r="AJ175" i="15"/>
  <c r="AJ176" i="15" s="1"/>
  <c r="E217" i="15"/>
  <c r="E218" i="15" s="1"/>
  <c r="M217" i="15"/>
  <c r="M218" i="15" s="1"/>
  <c r="U217" i="15"/>
  <c r="U218" i="15" s="1"/>
  <c r="AC217" i="15"/>
  <c r="AC218" i="15" s="1"/>
  <c r="AK217" i="15"/>
  <c r="AK218" i="15" s="1"/>
  <c r="F238" i="15"/>
  <c r="F239" i="15" s="1"/>
  <c r="N238" i="15"/>
  <c r="N239" i="15" s="1"/>
  <c r="V238" i="15"/>
  <c r="V239" i="15" s="1"/>
  <c r="AD238" i="15"/>
  <c r="AD239" i="15" s="1"/>
  <c r="AL238" i="15"/>
  <c r="AL239" i="15" s="1"/>
  <c r="H259" i="15"/>
  <c r="H260" i="15" s="1"/>
  <c r="P259" i="15"/>
  <c r="P260" i="15" s="1"/>
  <c r="X259" i="15"/>
  <c r="X260" i="15" s="1"/>
  <c r="AF259" i="15"/>
  <c r="AF260" i="15" s="1"/>
  <c r="AN259" i="15"/>
  <c r="AN260" i="15" s="1"/>
  <c r="I280" i="15"/>
  <c r="I281" i="15" s="1"/>
  <c r="Q280" i="15"/>
  <c r="Q281" i="15" s="1"/>
  <c r="Y280" i="15"/>
  <c r="Y281" i="15" s="1"/>
  <c r="AG280" i="15"/>
  <c r="AG281" i="15" s="1"/>
  <c r="AO280" i="15"/>
  <c r="AO281" i="15" s="1"/>
  <c r="J301" i="15"/>
  <c r="J302" i="15" s="1"/>
  <c r="R301" i="15"/>
  <c r="R302" i="15" s="1"/>
  <c r="Z301" i="15"/>
  <c r="Z302" i="15" s="1"/>
  <c r="AH301" i="15"/>
  <c r="AH302" i="15" s="1"/>
  <c r="AP301" i="15"/>
  <c r="AP302" i="15" s="1"/>
  <c r="K322" i="15"/>
  <c r="K323" i="15" s="1"/>
  <c r="S322" i="15"/>
  <c r="S323" i="15" s="1"/>
  <c r="AA322" i="15"/>
  <c r="AA323" i="15" s="1"/>
  <c r="AI322" i="15"/>
  <c r="AI323" i="15" s="1"/>
  <c r="AQ322" i="15"/>
  <c r="AQ323" i="15" s="1"/>
  <c r="L343" i="15"/>
  <c r="L344" i="15" s="1"/>
  <c r="T343" i="15"/>
  <c r="T344" i="15" s="1"/>
  <c r="AB343" i="15"/>
  <c r="AB344" i="15" s="1"/>
  <c r="AJ343" i="15"/>
  <c r="AJ344" i="15" s="1"/>
  <c r="E364" i="15"/>
  <c r="E365" i="15" s="1"/>
  <c r="M364" i="15"/>
  <c r="M365" i="15" s="1"/>
  <c r="U364" i="15"/>
  <c r="U365" i="15" s="1"/>
  <c r="AC364" i="15"/>
  <c r="AC365" i="15" s="1"/>
  <c r="AK364" i="15"/>
  <c r="AK365" i="15" s="1"/>
  <c r="F385" i="15"/>
  <c r="F386" i="15" s="1"/>
  <c r="N385" i="15"/>
  <c r="N386" i="15" s="1"/>
  <c r="V385" i="15"/>
  <c r="V386" i="15" s="1"/>
  <c r="AD385" i="15"/>
  <c r="AD386" i="15" s="1"/>
  <c r="AL385" i="15"/>
  <c r="AL386" i="15" s="1"/>
  <c r="G406" i="15"/>
  <c r="G407" i="15" s="1"/>
  <c r="O406" i="15"/>
  <c r="O407" i="15" s="1"/>
  <c r="W406" i="15"/>
  <c r="W407" i="15" s="1"/>
  <c r="AE406" i="15"/>
  <c r="AE407" i="15" s="1"/>
  <c r="AM406" i="15"/>
  <c r="AM407" i="15" s="1"/>
  <c r="H427" i="15"/>
  <c r="H428" i="15" s="1"/>
  <c r="P427" i="15"/>
  <c r="P428" i="15" s="1"/>
  <c r="X427" i="15"/>
  <c r="X428" i="15" s="1"/>
  <c r="AF427" i="15"/>
  <c r="AF428" i="15" s="1"/>
  <c r="AN427" i="15"/>
  <c r="AN428" i="15" s="1"/>
  <c r="I448" i="15"/>
  <c r="I449" i="15" s="1"/>
  <c r="Q448" i="15"/>
  <c r="Q449" i="15" s="1"/>
  <c r="Y448" i="15"/>
  <c r="Y449" i="15" s="1"/>
  <c r="AG448" i="15"/>
  <c r="AG449" i="15" s="1"/>
  <c r="AO448" i="15"/>
  <c r="AO449" i="15" s="1"/>
  <c r="J469" i="15"/>
  <c r="J470" i="15" s="1"/>
  <c r="R469" i="15"/>
  <c r="R470" i="15" s="1"/>
  <c r="Z469" i="15"/>
  <c r="Z470" i="15" s="1"/>
  <c r="AH469" i="15"/>
  <c r="AH470" i="15" s="1"/>
  <c r="AP469" i="15"/>
  <c r="AP470" i="15" s="1"/>
  <c r="K490" i="15"/>
  <c r="K491" i="15" s="1"/>
  <c r="S490" i="15"/>
  <c r="S491" i="15" s="1"/>
  <c r="AA490" i="15"/>
  <c r="AA491" i="15" s="1"/>
  <c r="AI490" i="15"/>
  <c r="AI491" i="15" s="1"/>
  <c r="AQ490" i="15"/>
  <c r="AQ491" i="15" s="1"/>
  <c r="L511" i="15"/>
  <c r="T511" i="15"/>
  <c r="AB511" i="15"/>
  <c r="AJ511" i="15"/>
  <c r="AP59" i="14"/>
  <c r="AH59" i="14"/>
  <c r="Z59" i="14"/>
  <c r="R59" i="14"/>
  <c r="J59" i="14"/>
  <c r="AO59" i="14"/>
  <c r="AG59" i="14"/>
  <c r="Y59" i="14"/>
  <c r="Q59" i="14"/>
  <c r="I59" i="14"/>
  <c r="AN59" i="14"/>
  <c r="AF59" i="14"/>
  <c r="X59" i="14"/>
  <c r="P59" i="14"/>
  <c r="H59" i="14"/>
  <c r="AE59" i="14"/>
  <c r="O59" i="14"/>
  <c r="V59" i="14"/>
  <c r="AK59" i="14"/>
  <c r="AC59" i="14"/>
  <c r="U59" i="14"/>
  <c r="M59" i="14"/>
  <c r="E59" i="14"/>
  <c r="G59" i="14"/>
  <c r="AL59" i="14"/>
  <c r="F59" i="14"/>
  <c r="AJ59" i="14"/>
  <c r="AB59" i="14"/>
  <c r="T59" i="14"/>
  <c r="L59" i="14"/>
  <c r="D59" i="14"/>
  <c r="AM59" i="14"/>
  <c r="W59" i="14"/>
  <c r="AD59" i="14"/>
  <c r="N59" i="14"/>
  <c r="AI59" i="14"/>
  <c r="AA59" i="14"/>
  <c r="S59" i="14"/>
  <c r="K59" i="14"/>
  <c r="K114" i="14"/>
  <c r="D114" i="14"/>
  <c r="L114" i="14"/>
  <c r="T114" i="14"/>
  <c r="AB114" i="14"/>
  <c r="AJ114" i="14"/>
  <c r="E114" i="14"/>
  <c r="M114" i="14"/>
  <c r="U114" i="14"/>
  <c r="AC114" i="14"/>
  <c r="AK114" i="14"/>
  <c r="AA114" i="14"/>
  <c r="N114" i="14"/>
  <c r="AL114" i="14"/>
  <c r="O114" i="14"/>
  <c r="AM114" i="14"/>
  <c r="H114" i="14"/>
  <c r="P114" i="14"/>
  <c r="X114" i="14"/>
  <c r="AF114" i="14"/>
  <c r="AN114" i="14"/>
  <c r="S114" i="14"/>
  <c r="V114" i="14"/>
  <c r="W114" i="14"/>
  <c r="I114" i="14"/>
  <c r="Q114" i="14"/>
  <c r="Y114" i="14"/>
  <c r="AG114" i="14"/>
  <c r="AO114" i="14"/>
  <c r="AI114" i="14"/>
  <c r="F114" i="14"/>
  <c r="AD114" i="14"/>
  <c r="G114" i="14"/>
  <c r="AE114" i="14"/>
  <c r="J114" i="14"/>
  <c r="R114" i="14"/>
  <c r="Z114" i="14"/>
  <c r="AH114" i="14"/>
  <c r="AP114" i="14"/>
  <c r="T169" i="14"/>
  <c r="E169" i="14"/>
  <c r="M169" i="14"/>
  <c r="U169" i="14"/>
  <c r="AC169" i="14"/>
  <c r="AK169" i="14"/>
  <c r="F169" i="14"/>
  <c r="N169" i="14"/>
  <c r="V169" i="14"/>
  <c r="AD169" i="14"/>
  <c r="AL169" i="14"/>
  <c r="L169" i="14"/>
  <c r="O169" i="14"/>
  <c r="AM169" i="14"/>
  <c r="H169" i="14"/>
  <c r="AF169" i="14"/>
  <c r="Y169" i="14"/>
  <c r="D169" i="14"/>
  <c r="AJ169" i="14"/>
  <c r="W169" i="14"/>
  <c r="X169" i="14"/>
  <c r="Q169" i="14"/>
  <c r="AG169" i="14"/>
  <c r="J169" i="14"/>
  <c r="R169" i="14"/>
  <c r="Z169" i="14"/>
  <c r="AH169" i="14"/>
  <c r="AP169" i="14"/>
  <c r="AB169" i="14"/>
  <c r="G169" i="14"/>
  <c r="AE169" i="14"/>
  <c r="P169" i="14"/>
  <c r="AN169" i="14"/>
  <c r="I169" i="14"/>
  <c r="AO169" i="14"/>
  <c r="K169" i="14"/>
  <c r="S169" i="14"/>
  <c r="AA169" i="14"/>
  <c r="AI169" i="14"/>
  <c r="E279" i="14"/>
  <c r="U279" i="14"/>
  <c r="AK279" i="14"/>
  <c r="F279" i="14"/>
  <c r="N279" i="14"/>
  <c r="AD279" i="14"/>
  <c r="G279" i="14"/>
  <c r="O279" i="14"/>
  <c r="W279" i="14"/>
  <c r="AE279" i="14"/>
  <c r="AE389" i="14" s="1"/>
  <c r="AM279" i="14"/>
  <c r="M279" i="14"/>
  <c r="AC279" i="14"/>
  <c r="V279" i="14"/>
  <c r="AL279" i="14"/>
  <c r="H279" i="14"/>
  <c r="P279" i="14"/>
  <c r="X279" i="14"/>
  <c r="AF279" i="14"/>
  <c r="AN279" i="14"/>
  <c r="I279" i="14"/>
  <c r="Y279" i="14"/>
  <c r="AG279" i="14"/>
  <c r="J279" i="14"/>
  <c r="Z279" i="14"/>
  <c r="AP279" i="14"/>
  <c r="K279" i="14"/>
  <c r="S279" i="14"/>
  <c r="AA279" i="14"/>
  <c r="AI279" i="14"/>
  <c r="Q279" i="14"/>
  <c r="AO279" i="14"/>
  <c r="R279" i="14"/>
  <c r="AH279" i="14"/>
  <c r="D279" i="14"/>
  <c r="L279" i="14"/>
  <c r="T279" i="14"/>
  <c r="AB279" i="14"/>
  <c r="AJ279" i="14"/>
  <c r="AJ609" i="14"/>
  <c r="E609" i="14"/>
  <c r="M609" i="14"/>
  <c r="U609" i="14"/>
  <c r="AC609" i="14"/>
  <c r="AK609" i="14"/>
  <c r="F609" i="14"/>
  <c r="N609" i="14"/>
  <c r="V609" i="14"/>
  <c r="AD609" i="14"/>
  <c r="AL609" i="14"/>
  <c r="L609" i="14"/>
  <c r="G609" i="14"/>
  <c r="W609" i="14"/>
  <c r="H609" i="14"/>
  <c r="AF609" i="14"/>
  <c r="I609" i="14"/>
  <c r="Q609" i="14"/>
  <c r="Y609" i="14"/>
  <c r="AG609" i="14"/>
  <c r="AO609" i="14"/>
  <c r="AB609" i="14"/>
  <c r="O609" i="14"/>
  <c r="AM609" i="14"/>
  <c r="X609" i="14"/>
  <c r="J609" i="14"/>
  <c r="R609" i="14"/>
  <c r="Z609" i="14"/>
  <c r="AH609" i="14"/>
  <c r="AP609" i="14"/>
  <c r="T609" i="14"/>
  <c r="AE609" i="14"/>
  <c r="P609" i="14"/>
  <c r="AN609" i="14"/>
  <c r="K609" i="14"/>
  <c r="S609" i="14"/>
  <c r="AA609" i="14"/>
  <c r="AI609" i="14"/>
  <c r="L664" i="14"/>
  <c r="E664" i="14"/>
  <c r="M664" i="14"/>
  <c r="U664" i="14"/>
  <c r="AC664" i="14"/>
  <c r="AK664" i="14"/>
  <c r="F664" i="14"/>
  <c r="N664" i="14"/>
  <c r="V664" i="14"/>
  <c r="AD664" i="14"/>
  <c r="AL664" i="14"/>
  <c r="AJ664" i="14"/>
  <c r="AE664" i="14"/>
  <c r="X664" i="14"/>
  <c r="AB664" i="14"/>
  <c r="O664" i="14"/>
  <c r="AM664" i="14"/>
  <c r="P664" i="14"/>
  <c r="AF664" i="14"/>
  <c r="I664" i="14"/>
  <c r="Y664" i="14"/>
  <c r="AG664" i="14"/>
  <c r="J664" i="14"/>
  <c r="R664" i="14"/>
  <c r="Z664" i="14"/>
  <c r="AH664" i="14"/>
  <c r="AP664" i="14"/>
  <c r="T664" i="14"/>
  <c r="G664" i="14"/>
  <c r="W664" i="14"/>
  <c r="H664" i="14"/>
  <c r="AN664" i="14"/>
  <c r="Q664" i="14"/>
  <c r="AO664" i="14"/>
  <c r="K664" i="14"/>
  <c r="S664" i="14"/>
  <c r="AA664" i="14"/>
  <c r="AI664" i="14"/>
  <c r="F1109" i="15"/>
  <c r="N1109" i="15"/>
  <c r="V1109" i="15"/>
  <c r="AD1109" i="15"/>
  <c r="AL1109" i="15"/>
  <c r="L1110" i="15"/>
  <c r="T1110" i="15"/>
  <c r="AB1110" i="15"/>
  <c r="AJ1110" i="15"/>
  <c r="J1101" i="15"/>
  <c r="R1101" i="15"/>
  <c r="Z1101" i="15"/>
  <c r="AH1101" i="15"/>
  <c r="AP1101" i="15"/>
  <c r="I1109" i="15"/>
  <c r="Q1109" i="15"/>
  <c r="Y1109" i="15"/>
  <c r="AG1109" i="15"/>
  <c r="AO1109" i="15"/>
  <c r="G1109" i="15"/>
  <c r="O1109" i="15"/>
  <c r="W1109" i="15"/>
  <c r="AE1109" i="15"/>
  <c r="AM1109" i="15"/>
  <c r="M1110" i="15"/>
  <c r="U1110" i="15"/>
  <c r="AC1110" i="15"/>
  <c r="AK1110" i="15"/>
  <c r="J1111" i="15"/>
  <c r="R1111" i="15"/>
  <c r="Z1111" i="15"/>
  <c r="AH1111" i="15"/>
  <c r="AP1111" i="15"/>
  <c r="K1111" i="15"/>
  <c r="S1111" i="15"/>
  <c r="AA1111" i="15"/>
  <c r="AI1111" i="15"/>
  <c r="AQ1111" i="15"/>
  <c r="I1097" i="15"/>
  <c r="Q1097" i="15"/>
  <c r="Y1097" i="15"/>
  <c r="AG1097" i="15"/>
  <c r="AO1097" i="15"/>
  <c r="F1110" i="15"/>
  <c r="N1110" i="15"/>
  <c r="V1110" i="15"/>
  <c r="AD1110" i="15"/>
  <c r="AL1110" i="15"/>
  <c r="L1111" i="15"/>
  <c r="T1111" i="15"/>
  <c r="AB1111" i="15"/>
  <c r="AJ1111" i="15"/>
  <c r="M1111" i="15"/>
  <c r="U1111" i="15"/>
  <c r="AC1111" i="15"/>
  <c r="AK1111" i="15"/>
  <c r="M1097" i="15"/>
  <c r="U1097" i="15"/>
  <c r="E1097" i="15"/>
  <c r="AC1097" i="15"/>
  <c r="AK1097" i="15"/>
  <c r="K1099" i="15"/>
  <c r="S1099" i="15"/>
  <c r="AA1099" i="15"/>
  <c r="AI1099" i="15"/>
  <c r="AQ1099" i="15"/>
  <c r="J1110" i="15"/>
  <c r="R1110" i="15"/>
  <c r="Z1110" i="15"/>
  <c r="AH1110" i="15"/>
  <c r="AP1110" i="15"/>
  <c r="H1097" i="15"/>
  <c r="P1097" i="15"/>
  <c r="X1097" i="15"/>
  <c r="AF1097" i="15"/>
  <c r="AN1097" i="15"/>
  <c r="I1101" i="15"/>
  <c r="Q1101" i="15"/>
  <c r="Y1101" i="15"/>
  <c r="AG1101" i="15"/>
  <c r="AO1101" i="15"/>
  <c r="F1099" i="15"/>
  <c r="N1099" i="15"/>
  <c r="V1099" i="15"/>
  <c r="AD1099" i="15"/>
  <c r="AL1099" i="15"/>
  <c r="E1099" i="15"/>
  <c r="M1099" i="15"/>
  <c r="U1099" i="15"/>
  <c r="AC1099" i="15"/>
  <c r="AK1099" i="15"/>
  <c r="G1098" i="15"/>
  <c r="K1098" i="15"/>
  <c r="O1098" i="15"/>
  <c r="S1098" i="15"/>
  <c r="W1098" i="15"/>
  <c r="AA1098" i="15"/>
  <c r="AE1098" i="15"/>
  <c r="AI1098" i="15"/>
  <c r="AM1098" i="15"/>
  <c r="AQ1098" i="15"/>
  <c r="G1097" i="15"/>
  <c r="O1097" i="15"/>
  <c r="W1097" i="15"/>
  <c r="AE1097" i="15"/>
  <c r="AM1097" i="15"/>
  <c r="F1098" i="15"/>
  <c r="J1098" i="15"/>
  <c r="N1098" i="15"/>
  <c r="R1098" i="15"/>
  <c r="V1098" i="15"/>
  <c r="Z1098" i="15"/>
  <c r="AD1098" i="15"/>
  <c r="AH1098" i="15"/>
  <c r="AL1098" i="15"/>
  <c r="AP1098" i="15"/>
  <c r="H1101" i="15"/>
  <c r="P1101" i="15"/>
  <c r="X1101" i="15"/>
  <c r="AF1101" i="15"/>
  <c r="AN1101" i="15"/>
  <c r="L1101" i="15"/>
  <c r="T1101" i="15"/>
  <c r="AB1101" i="15"/>
  <c r="AJ1101" i="15"/>
  <c r="M1101" i="15"/>
  <c r="AK1101" i="15"/>
  <c r="AC1101" i="15"/>
  <c r="E1101" i="15"/>
  <c r="U1101" i="15"/>
  <c r="H1109" i="15"/>
  <c r="P1109" i="15"/>
  <c r="X1109" i="15"/>
  <c r="AF1109" i="15"/>
  <c r="AN1109" i="15"/>
  <c r="H1111" i="15"/>
  <c r="P1111" i="15"/>
  <c r="X1111" i="15"/>
  <c r="AF1111" i="15"/>
  <c r="AN1111" i="15"/>
  <c r="N1111" i="15"/>
  <c r="AL1111" i="15"/>
  <c r="G1111" i="15"/>
  <c r="O1111" i="15"/>
  <c r="W1111" i="15"/>
  <c r="AE1111" i="15"/>
  <c r="AM1111" i="15"/>
  <c r="V1111" i="15"/>
  <c r="F1111" i="15"/>
  <c r="AD1111" i="15"/>
  <c r="I1111" i="15"/>
  <c r="Q1111" i="15"/>
  <c r="Y1111" i="15"/>
  <c r="AG1111" i="15"/>
  <c r="AO1111" i="15"/>
  <c r="P1110" i="15"/>
  <c r="AN1110" i="15"/>
  <c r="I1110" i="15"/>
  <c r="Q1110" i="15"/>
  <c r="Y1110" i="15"/>
  <c r="AG1110" i="15"/>
  <c r="AO1110" i="15"/>
  <c r="X1110" i="15"/>
  <c r="H1110" i="15"/>
  <c r="AF1110" i="15"/>
  <c r="K1110" i="15"/>
  <c r="S1110" i="15"/>
  <c r="AA1110" i="15"/>
  <c r="AI1110" i="15"/>
  <c r="AQ1110" i="15"/>
  <c r="J1109" i="15"/>
  <c r="R1109" i="15"/>
  <c r="Z1109" i="15"/>
  <c r="AH1109" i="15"/>
  <c r="AP1109" i="15"/>
  <c r="K1109" i="15"/>
  <c r="S1109" i="15"/>
  <c r="AA1109" i="15"/>
  <c r="AI1109" i="15"/>
  <c r="AQ1109" i="15"/>
  <c r="L1109" i="15"/>
  <c r="T1109" i="15"/>
  <c r="AB1109" i="15"/>
  <c r="AJ1109" i="15"/>
  <c r="M1109" i="15"/>
  <c r="U1109" i="15"/>
  <c r="AC1109" i="15"/>
  <c r="AK1109" i="15"/>
  <c r="E1098" i="15"/>
  <c r="M1098" i="15"/>
  <c r="U1098" i="15"/>
  <c r="AC1098" i="15"/>
  <c r="AK1098" i="15"/>
  <c r="H1098" i="15"/>
  <c r="P1098" i="15"/>
  <c r="X1098" i="15"/>
  <c r="AF1098" i="15"/>
  <c r="AN1098" i="15"/>
  <c r="I1098" i="15"/>
  <c r="Q1098" i="15"/>
  <c r="Y1098" i="15"/>
  <c r="AG1098" i="15"/>
  <c r="AO1098" i="15"/>
  <c r="AN1099" i="15"/>
  <c r="I1099" i="15"/>
  <c r="Q1099" i="15"/>
  <c r="Y1099" i="15"/>
  <c r="AG1099" i="15"/>
  <c r="AO1099" i="15"/>
  <c r="P1099" i="15"/>
  <c r="R1099" i="15"/>
  <c r="AP1099" i="15"/>
  <c r="H1099" i="15"/>
  <c r="AF1099" i="15"/>
  <c r="J1099" i="15"/>
  <c r="Z1099" i="15"/>
  <c r="L1099" i="15"/>
  <c r="T1099" i="15"/>
  <c r="AB1099" i="15"/>
  <c r="AJ1099" i="15"/>
  <c r="X1099" i="15"/>
  <c r="AH1099" i="15"/>
  <c r="P1105" i="15"/>
  <c r="P1084" i="15"/>
  <c r="I1105" i="15"/>
  <c r="I1084" i="15"/>
  <c r="Q1105" i="15"/>
  <c r="Q1084" i="15"/>
  <c r="Y1105" i="15"/>
  <c r="Y1084" i="15"/>
  <c r="AG1105" i="15"/>
  <c r="AG1084" i="15"/>
  <c r="AO1105" i="15"/>
  <c r="AO1084" i="15"/>
  <c r="J1105" i="15"/>
  <c r="J1084" i="15"/>
  <c r="R1105" i="15"/>
  <c r="R1084" i="15"/>
  <c r="Z1105" i="15"/>
  <c r="Z1084" i="15"/>
  <c r="AH1105" i="15"/>
  <c r="AH1084" i="15"/>
  <c r="AP1105" i="15"/>
  <c r="AP1084" i="15"/>
  <c r="X1105" i="15"/>
  <c r="X1084" i="15"/>
  <c r="AA1105" i="15"/>
  <c r="AA1084" i="15"/>
  <c r="AQ1105" i="15"/>
  <c r="AQ1084" i="15"/>
  <c r="T1105" i="15"/>
  <c r="T1084" i="15"/>
  <c r="AJ1105" i="15"/>
  <c r="AJ1084" i="15"/>
  <c r="M1105" i="15"/>
  <c r="M1084" i="15"/>
  <c r="U1105" i="15"/>
  <c r="U1084" i="15"/>
  <c r="AC1105" i="15"/>
  <c r="AC1084" i="15"/>
  <c r="AK1105" i="15"/>
  <c r="AK1084" i="15"/>
  <c r="H1105" i="15"/>
  <c r="H1084" i="15"/>
  <c r="AN1105" i="15"/>
  <c r="AN1084" i="15"/>
  <c r="K1105" i="15"/>
  <c r="K1084" i="15"/>
  <c r="L1105" i="15"/>
  <c r="L1084" i="15"/>
  <c r="F1105" i="15"/>
  <c r="F1084" i="15"/>
  <c r="N1105" i="15"/>
  <c r="N1084" i="15"/>
  <c r="V1105" i="15"/>
  <c r="V1084" i="15"/>
  <c r="AD1105" i="15"/>
  <c r="AD1084" i="15"/>
  <c r="AL1105" i="15"/>
  <c r="AL1084" i="15"/>
  <c r="AF1105" i="15"/>
  <c r="AF1084" i="15"/>
  <c r="S1105" i="15"/>
  <c r="S1084" i="15"/>
  <c r="AI1105" i="15"/>
  <c r="AI1084" i="15"/>
  <c r="AB1105" i="15"/>
  <c r="AB1084" i="15"/>
  <c r="G1105" i="15"/>
  <c r="G1084" i="15"/>
  <c r="O1105" i="15"/>
  <c r="O1084" i="15"/>
  <c r="W1105" i="15"/>
  <c r="W1084" i="15"/>
  <c r="AE1105" i="15"/>
  <c r="AE1084" i="15"/>
  <c r="AM1105" i="15"/>
  <c r="AM1084" i="15"/>
  <c r="Z1097" i="15"/>
  <c r="K1097" i="15"/>
  <c r="S1097" i="15"/>
  <c r="AA1097" i="15"/>
  <c r="AI1097" i="15"/>
  <c r="AQ1097" i="15"/>
  <c r="R1097" i="15"/>
  <c r="T1097" i="15"/>
  <c r="AJ1097" i="15"/>
  <c r="J1097" i="15"/>
  <c r="AP1097" i="15"/>
  <c r="L1097" i="15"/>
  <c r="AB1097" i="15"/>
  <c r="F1097" i="15"/>
  <c r="N1097" i="15"/>
  <c r="V1097" i="15"/>
  <c r="AD1097" i="15"/>
  <c r="AL1097" i="15"/>
  <c r="AH1097" i="15"/>
  <c r="K1101" i="15"/>
  <c r="S1101" i="15"/>
  <c r="AA1101" i="15"/>
  <c r="AI1101" i="15"/>
  <c r="AQ1101" i="15"/>
  <c r="F1101" i="15"/>
  <c r="N1101" i="15"/>
  <c r="V1101" i="15"/>
  <c r="AD1101" i="15"/>
  <c r="AL1101" i="15"/>
  <c r="G1101" i="15"/>
  <c r="O1101" i="15"/>
  <c r="W1101" i="15"/>
  <c r="AE1101" i="15"/>
  <c r="AM1101" i="15"/>
  <c r="M61" i="15"/>
  <c r="U61" i="15"/>
  <c r="AC61" i="15"/>
  <c r="AK61" i="15"/>
  <c r="F61" i="15"/>
  <c r="N61" i="15"/>
  <c r="V61" i="15"/>
  <c r="AD61" i="15"/>
  <c r="AL61" i="15"/>
  <c r="L61" i="15"/>
  <c r="G61" i="15"/>
  <c r="H61" i="15"/>
  <c r="P61" i="15"/>
  <c r="X61" i="15"/>
  <c r="AF61" i="15"/>
  <c r="AN61" i="15"/>
  <c r="T61" i="15"/>
  <c r="W61" i="15"/>
  <c r="I61" i="15"/>
  <c r="Q61" i="15"/>
  <c r="Y61" i="15"/>
  <c r="AG61" i="15"/>
  <c r="AO61" i="15"/>
  <c r="AB61" i="15"/>
  <c r="O61" i="15"/>
  <c r="AM61" i="15"/>
  <c r="J61" i="15"/>
  <c r="R61" i="15"/>
  <c r="Z61" i="15"/>
  <c r="AH61" i="15"/>
  <c r="AP61" i="15"/>
  <c r="AJ61" i="15"/>
  <c r="AE61" i="15"/>
  <c r="K61" i="15"/>
  <c r="S61" i="15"/>
  <c r="AA61" i="15"/>
  <c r="AI61" i="15"/>
  <c r="AQ61" i="15"/>
  <c r="F60" i="15"/>
  <c r="N60" i="15"/>
  <c r="V60" i="15"/>
  <c r="AD60" i="15"/>
  <c r="AL60" i="15"/>
  <c r="G60" i="15"/>
  <c r="O60" i="15"/>
  <c r="W60" i="15"/>
  <c r="AE60" i="15"/>
  <c r="AM60" i="15"/>
  <c r="H60" i="15"/>
  <c r="P60" i="15"/>
  <c r="X60" i="15"/>
  <c r="AF60" i="15"/>
  <c r="AN60" i="15"/>
  <c r="Q60" i="15"/>
  <c r="AO60" i="15"/>
  <c r="R60" i="15"/>
  <c r="AP60" i="15"/>
  <c r="K60" i="15"/>
  <c r="S60" i="15"/>
  <c r="AA60" i="15"/>
  <c r="AI60" i="15"/>
  <c r="AQ60" i="15"/>
  <c r="Y60" i="15"/>
  <c r="J60" i="15"/>
  <c r="AH60" i="15"/>
  <c r="L60" i="15"/>
  <c r="T60" i="15"/>
  <c r="AB60" i="15"/>
  <c r="AJ60" i="15"/>
  <c r="I60" i="15"/>
  <c r="AG60" i="15"/>
  <c r="Z60" i="15"/>
  <c r="M60" i="15"/>
  <c r="U60" i="15"/>
  <c r="AC60" i="15"/>
  <c r="AK60" i="15"/>
  <c r="H59" i="15"/>
  <c r="P59" i="15"/>
  <c r="X59" i="15"/>
  <c r="AF59" i="15"/>
  <c r="AN59" i="15"/>
  <c r="I59" i="15"/>
  <c r="Q59" i="15"/>
  <c r="Y59" i="15"/>
  <c r="AG59" i="15"/>
  <c r="AO59" i="15"/>
  <c r="J59" i="15"/>
  <c r="R59" i="15"/>
  <c r="Z59" i="15"/>
  <c r="AH59" i="15"/>
  <c r="AP59" i="15"/>
  <c r="K59" i="15"/>
  <c r="AI59" i="15"/>
  <c r="T59" i="15"/>
  <c r="M59" i="15"/>
  <c r="U59" i="15"/>
  <c r="AC59" i="15"/>
  <c r="AK59" i="15"/>
  <c r="S59" i="15"/>
  <c r="L59" i="15"/>
  <c r="AJ59" i="15"/>
  <c r="F59" i="15"/>
  <c r="N59" i="15"/>
  <c r="V59" i="15"/>
  <c r="AD59" i="15"/>
  <c r="AL59" i="15"/>
  <c r="AA59" i="15"/>
  <c r="AQ59" i="15"/>
  <c r="AB59" i="15"/>
  <c r="G59" i="15"/>
  <c r="O59" i="15"/>
  <c r="W59" i="15"/>
  <c r="AE59" i="15"/>
  <c r="AM59" i="15"/>
  <c r="Z51" i="15"/>
  <c r="AB51" i="15"/>
  <c r="AP51" i="15"/>
  <c r="AK51" i="15"/>
  <c r="AI51" i="15"/>
  <c r="J51" i="15"/>
  <c r="K51" i="15"/>
  <c r="G51" i="15"/>
  <c r="W51" i="15"/>
  <c r="AE51" i="15"/>
  <c r="AM51" i="15"/>
  <c r="R51" i="15"/>
  <c r="AQ51" i="15"/>
  <c r="AH51" i="15"/>
  <c r="I51" i="15"/>
  <c r="Y51" i="15"/>
  <c r="AG51" i="15"/>
  <c r="Z49" i="15"/>
  <c r="AA49" i="15"/>
  <c r="L49" i="15"/>
  <c r="T49" i="15"/>
  <c r="AB49" i="15"/>
  <c r="AJ49" i="15"/>
  <c r="J49" i="15"/>
  <c r="S49" i="15"/>
  <c r="U49" i="15"/>
  <c r="F49" i="15"/>
  <c r="N49" i="15"/>
  <c r="V49" i="15"/>
  <c r="AD49" i="15"/>
  <c r="AL49" i="15"/>
  <c r="AH49" i="15"/>
  <c r="E49" i="15"/>
  <c r="G49" i="15"/>
  <c r="O49" i="15"/>
  <c r="W49" i="15"/>
  <c r="AE49" i="15"/>
  <c r="AM49" i="15"/>
  <c r="R49" i="15"/>
  <c r="AI49" i="15"/>
  <c r="AK49" i="15"/>
  <c r="H49" i="15"/>
  <c r="P49" i="15"/>
  <c r="X49" i="15"/>
  <c r="AF49" i="15"/>
  <c r="AN49" i="15"/>
  <c r="AP49" i="15"/>
  <c r="K49" i="15"/>
  <c r="AQ49" i="15"/>
  <c r="AC49" i="15"/>
  <c r="I49" i="15"/>
  <c r="Q49" i="15"/>
  <c r="Y49" i="15"/>
  <c r="AG49" i="15"/>
  <c r="AO49" i="15"/>
  <c r="AH48" i="15"/>
  <c r="K48" i="15"/>
  <c r="S48" i="15"/>
  <c r="AA48" i="15"/>
  <c r="AI48" i="15"/>
  <c r="AQ48" i="15"/>
  <c r="L48" i="15"/>
  <c r="T48" i="15"/>
  <c r="AB48" i="15"/>
  <c r="AJ48" i="15"/>
  <c r="J48" i="15"/>
  <c r="AP48" i="15"/>
  <c r="M48" i="15"/>
  <c r="AK48" i="15"/>
  <c r="V48" i="15"/>
  <c r="G48" i="15"/>
  <c r="O48" i="15"/>
  <c r="W48" i="15"/>
  <c r="AE48" i="15"/>
  <c r="AM48" i="15"/>
  <c r="Z48" i="15"/>
  <c r="U48" i="15"/>
  <c r="F48" i="15"/>
  <c r="AD48" i="15"/>
  <c r="H48" i="15"/>
  <c r="P48" i="15"/>
  <c r="X48" i="15"/>
  <c r="AF48" i="15"/>
  <c r="AN48" i="15"/>
  <c r="R48" i="15"/>
  <c r="E48" i="15"/>
  <c r="AC48" i="15"/>
  <c r="N48" i="15"/>
  <c r="AL48" i="15"/>
  <c r="I48" i="15"/>
  <c r="Q48" i="15"/>
  <c r="Y48" i="15"/>
  <c r="AG48" i="15"/>
  <c r="AO48" i="15"/>
  <c r="K172" i="14"/>
  <c r="AA172" i="14"/>
  <c r="AI172" i="14"/>
  <c r="D172" i="14"/>
  <c r="AB172" i="14"/>
  <c r="M172" i="14"/>
  <c r="AC172" i="14"/>
  <c r="AJ172" i="14"/>
  <c r="AE172" i="14"/>
  <c r="AM172" i="14"/>
  <c r="L172" i="14"/>
  <c r="E172" i="14"/>
  <c r="U172" i="14"/>
  <c r="AK172" i="14"/>
  <c r="O172" i="14"/>
  <c r="AB52" i="15"/>
  <c r="K52" i="15"/>
  <c r="S52" i="15"/>
  <c r="AA52" i="15"/>
  <c r="AI52" i="15"/>
  <c r="AQ52" i="15"/>
  <c r="T52" i="15"/>
  <c r="E52" i="15"/>
  <c r="M52" i="15"/>
  <c r="U52" i="15"/>
  <c r="AC52" i="15"/>
  <c r="AK52" i="15"/>
  <c r="AJ52" i="15"/>
  <c r="F52" i="15"/>
  <c r="N52" i="15"/>
  <c r="V52" i="15"/>
  <c r="AD52" i="15"/>
  <c r="AL52" i="15"/>
  <c r="G52" i="15"/>
  <c r="O52" i="15"/>
  <c r="W52" i="15"/>
  <c r="AE52" i="15"/>
  <c r="AM52" i="15"/>
  <c r="L52" i="15"/>
  <c r="H52" i="15"/>
  <c r="P52" i="15"/>
  <c r="X52" i="15"/>
  <c r="AF52" i="15"/>
  <c r="AN52" i="15"/>
  <c r="I52" i="15"/>
  <c r="Q52" i="15"/>
  <c r="Y52" i="15"/>
  <c r="AG52" i="15"/>
  <c r="AO52" i="15"/>
  <c r="J52" i="15"/>
  <c r="R52" i="15"/>
  <c r="Z52" i="15"/>
  <c r="AH52" i="15"/>
  <c r="AP52" i="15"/>
  <c r="AA53" i="15"/>
  <c r="AQ53" i="15"/>
  <c r="F53" i="15"/>
  <c r="N53" i="15"/>
  <c r="V53" i="15"/>
  <c r="AD53" i="15"/>
  <c r="AL53" i="15"/>
  <c r="AE53" i="15"/>
  <c r="H53" i="15"/>
  <c r="P53" i="15"/>
  <c r="X53" i="15"/>
  <c r="AF53" i="15"/>
  <c r="AN53" i="15"/>
  <c r="O53" i="15"/>
  <c r="W53" i="15"/>
  <c r="I53" i="15"/>
  <c r="Q53" i="15"/>
  <c r="Y53" i="15"/>
  <c r="AG53" i="15"/>
  <c r="AO53" i="15"/>
  <c r="G53" i="15"/>
  <c r="AM53" i="15"/>
  <c r="J53" i="15"/>
  <c r="R53" i="15"/>
  <c r="Z53" i="15"/>
  <c r="AH53" i="15"/>
  <c r="AP53" i="15"/>
  <c r="K53" i="15"/>
  <c r="AI53" i="15"/>
  <c r="L53" i="15"/>
  <c r="T53" i="15"/>
  <c r="AB53" i="15"/>
  <c r="AJ53" i="15"/>
  <c r="S53" i="15"/>
  <c r="E53" i="15"/>
  <c r="M53" i="15"/>
  <c r="U53" i="15"/>
  <c r="AC53" i="15"/>
  <c r="AK53" i="15"/>
  <c r="H223" i="14"/>
  <c r="AN223" i="14"/>
  <c r="I223" i="14"/>
  <c r="AO223" i="14"/>
  <c r="F223" i="14"/>
  <c r="N223" i="14"/>
  <c r="V223" i="14"/>
  <c r="AD223" i="14"/>
  <c r="AL223" i="14"/>
  <c r="G223" i="14"/>
  <c r="O223" i="14"/>
  <c r="W223" i="14"/>
  <c r="AE223" i="14"/>
  <c r="AM223" i="14"/>
  <c r="X223" i="14"/>
  <c r="Y223" i="14"/>
  <c r="R223" i="14"/>
  <c r="AP223" i="14"/>
  <c r="K223" i="14"/>
  <c r="S223" i="14"/>
  <c r="AA223" i="14"/>
  <c r="AI223" i="14"/>
  <c r="P223" i="14"/>
  <c r="AG223" i="14"/>
  <c r="Z223" i="14"/>
  <c r="D223" i="14"/>
  <c r="L223" i="14"/>
  <c r="T223" i="14"/>
  <c r="AB223" i="14"/>
  <c r="AJ223" i="14"/>
  <c r="AF223" i="14"/>
  <c r="Q223" i="14"/>
  <c r="J223" i="14"/>
  <c r="AH223" i="14"/>
  <c r="E223" i="14"/>
  <c r="M223" i="14"/>
  <c r="U223" i="14"/>
  <c r="AC223" i="14"/>
  <c r="AK223" i="14"/>
  <c r="Q222" i="14"/>
  <c r="J47" i="15"/>
  <c r="I172" i="14"/>
  <c r="R47" i="15"/>
  <c r="Q172" i="14"/>
  <c r="Z47" i="15"/>
  <c r="Y172" i="14"/>
  <c r="AH47" i="15"/>
  <c r="AG172" i="14"/>
  <c r="AP47" i="15"/>
  <c r="AO172" i="14"/>
  <c r="Y222" i="14"/>
  <c r="I222" i="14"/>
  <c r="T222" i="14"/>
  <c r="D173" i="14"/>
  <c r="AB173" i="14"/>
  <c r="T174" i="14"/>
  <c r="D175" i="14"/>
  <c r="D176" i="14"/>
  <c r="T179" i="14"/>
  <c r="U222" i="14"/>
  <c r="AC222" i="14"/>
  <c r="M173" i="14"/>
  <c r="AC173" i="14"/>
  <c r="M174" i="14"/>
  <c r="AK174" i="14"/>
  <c r="M175" i="14"/>
  <c r="AK175" i="14"/>
  <c r="E176" i="14"/>
  <c r="AC176" i="14"/>
  <c r="M177" i="14"/>
  <c r="AK177" i="14"/>
  <c r="U179" i="14"/>
  <c r="AK179" i="14"/>
  <c r="U178" i="14"/>
  <c r="AK178" i="14"/>
  <c r="U180" i="14"/>
  <c r="G47" i="15"/>
  <c r="F172" i="14"/>
  <c r="O47" i="15"/>
  <c r="N172" i="14"/>
  <c r="W47" i="15"/>
  <c r="V172" i="14"/>
  <c r="AE47" i="15"/>
  <c r="AD172" i="14"/>
  <c r="AM47" i="15"/>
  <c r="AL172" i="14"/>
  <c r="F222" i="14"/>
  <c r="N222" i="14"/>
  <c r="V222" i="14"/>
  <c r="AD222" i="14"/>
  <c r="AL222" i="14"/>
  <c r="F173" i="14"/>
  <c r="N173" i="14"/>
  <c r="V173" i="14"/>
  <c r="AD173" i="14"/>
  <c r="AL173" i="14"/>
  <c r="F174" i="14"/>
  <c r="N174" i="14"/>
  <c r="V174" i="14"/>
  <c r="AD174" i="14"/>
  <c r="AL174" i="14"/>
  <c r="F175" i="14"/>
  <c r="N175" i="14"/>
  <c r="V175" i="14"/>
  <c r="AD175" i="14"/>
  <c r="AL175" i="14"/>
  <c r="F176" i="14"/>
  <c r="N176" i="14"/>
  <c r="V176" i="14"/>
  <c r="AD176" i="14"/>
  <c r="AL176" i="14"/>
  <c r="F177" i="14"/>
  <c r="N177" i="14"/>
  <c r="V177" i="14"/>
  <c r="AD177" i="14"/>
  <c r="AL177" i="14"/>
  <c r="F179" i="14"/>
  <c r="N179" i="14"/>
  <c r="V179" i="14"/>
  <c r="AD179" i="14"/>
  <c r="AL179" i="14"/>
  <c r="F178" i="14"/>
  <c r="N178" i="14"/>
  <c r="V178" i="14"/>
  <c r="AD178" i="14"/>
  <c r="AL178" i="14"/>
  <c r="F180" i="14"/>
  <c r="N180" i="14"/>
  <c r="V180" i="14"/>
  <c r="AD180" i="14"/>
  <c r="AL180" i="14"/>
  <c r="F181" i="14"/>
  <c r="N181" i="14"/>
  <c r="V181" i="14"/>
  <c r="AD181" i="14"/>
  <c r="AL181" i="14"/>
  <c r="F182" i="14"/>
  <c r="N182" i="14"/>
  <c r="V182" i="14"/>
  <c r="AD182" i="14"/>
  <c r="AL182" i="14"/>
  <c r="F183" i="14"/>
  <c r="N183" i="14"/>
  <c r="V183" i="14"/>
  <c r="AD183" i="14"/>
  <c r="AL183" i="14"/>
  <c r="F184" i="14"/>
  <c r="N184" i="14"/>
  <c r="V184" i="14"/>
  <c r="AD184" i="14"/>
  <c r="AL184" i="14"/>
  <c r="F185" i="14"/>
  <c r="N185" i="14"/>
  <c r="V185" i="14"/>
  <c r="AD185" i="14"/>
  <c r="AL185" i="14"/>
  <c r="F186" i="14"/>
  <c r="N186" i="14"/>
  <c r="V186" i="14"/>
  <c r="AD186" i="14"/>
  <c r="AL186" i="14"/>
  <c r="F187" i="14"/>
  <c r="N187" i="14"/>
  <c r="V187" i="14"/>
  <c r="AD187" i="14"/>
  <c r="AL187" i="14"/>
  <c r="F188" i="14"/>
  <c r="N188" i="14"/>
  <c r="V188" i="14"/>
  <c r="AD188" i="14"/>
  <c r="AL188" i="14"/>
  <c r="F189" i="14"/>
  <c r="N189" i="14"/>
  <c r="V189" i="14"/>
  <c r="AD189" i="14"/>
  <c r="AL189" i="14"/>
  <c r="F190" i="14"/>
  <c r="N190" i="14"/>
  <c r="V190" i="14"/>
  <c r="AD190" i="14"/>
  <c r="AL190" i="14"/>
  <c r="F191" i="14"/>
  <c r="N191" i="14"/>
  <c r="V191" i="14"/>
  <c r="AD191" i="14"/>
  <c r="AL191" i="14"/>
  <c r="F192" i="14"/>
  <c r="N192" i="14"/>
  <c r="V192" i="14"/>
  <c r="AD192" i="14"/>
  <c r="AL192" i="14"/>
  <c r="F193" i="14"/>
  <c r="N193" i="14"/>
  <c r="V193" i="14"/>
  <c r="AD193" i="14"/>
  <c r="AL193" i="14"/>
  <c r="F194" i="14"/>
  <c r="N194" i="14"/>
  <c r="V194" i="14"/>
  <c r="AD194" i="14"/>
  <c r="AL194" i="14"/>
  <c r="F195" i="14"/>
  <c r="N195" i="14"/>
  <c r="V195" i="14"/>
  <c r="AD195" i="14"/>
  <c r="AL195" i="14"/>
  <c r="F196" i="14"/>
  <c r="N196" i="14"/>
  <c r="V196" i="14"/>
  <c r="AD196" i="14"/>
  <c r="AL196" i="14"/>
  <c r="F197" i="14"/>
  <c r="N197" i="14"/>
  <c r="V197" i="14"/>
  <c r="AD197" i="14"/>
  <c r="AL197" i="14"/>
  <c r="F198" i="14"/>
  <c r="N198" i="14"/>
  <c r="V198" i="14"/>
  <c r="AD198" i="14"/>
  <c r="AL198" i="14"/>
  <c r="F199" i="14"/>
  <c r="N199" i="14"/>
  <c r="V199" i="14"/>
  <c r="AD199" i="14"/>
  <c r="AL199" i="14"/>
  <c r="F200" i="14"/>
  <c r="N200" i="14"/>
  <c r="V200" i="14"/>
  <c r="AD200" i="14"/>
  <c r="AL200" i="14"/>
  <c r="F201" i="14"/>
  <c r="N201" i="14"/>
  <c r="V201" i="14"/>
  <c r="AD201" i="14"/>
  <c r="AL201" i="14"/>
  <c r="F202" i="14"/>
  <c r="N202" i="14"/>
  <c r="V202" i="14"/>
  <c r="AD202" i="14"/>
  <c r="AL202" i="14"/>
  <c r="F203" i="14"/>
  <c r="N203" i="14"/>
  <c r="V203" i="14"/>
  <c r="AD203" i="14"/>
  <c r="AL203" i="14"/>
  <c r="F204" i="14"/>
  <c r="N204" i="14"/>
  <c r="V204" i="14"/>
  <c r="AD204" i="14"/>
  <c r="AL204" i="14"/>
  <c r="F205" i="14"/>
  <c r="N205" i="14"/>
  <c r="V205" i="14"/>
  <c r="AD205" i="14"/>
  <c r="AL205" i="14"/>
  <c r="F206" i="14"/>
  <c r="N206" i="14"/>
  <c r="V206" i="14"/>
  <c r="AD206" i="14"/>
  <c r="AL206" i="14"/>
  <c r="F207" i="14"/>
  <c r="N207" i="14"/>
  <c r="V207" i="14"/>
  <c r="AD207" i="14"/>
  <c r="AL207" i="14"/>
  <c r="F208" i="14"/>
  <c r="N208" i="14"/>
  <c r="V208" i="14"/>
  <c r="AD208" i="14"/>
  <c r="AL208" i="14"/>
  <c r="F209" i="14"/>
  <c r="N209" i="14"/>
  <c r="V209" i="14"/>
  <c r="AD209" i="14"/>
  <c r="AL209" i="14"/>
  <c r="F210" i="14"/>
  <c r="N210" i="14"/>
  <c r="V210" i="14"/>
  <c r="AD210" i="14"/>
  <c r="AL210" i="14"/>
  <c r="F211" i="14"/>
  <c r="N211" i="14"/>
  <c r="V211" i="14"/>
  <c r="AD211" i="14"/>
  <c r="AL211" i="14"/>
  <c r="F212" i="14"/>
  <c r="N212" i="14"/>
  <c r="V212" i="14"/>
  <c r="AD212" i="14"/>
  <c r="AL212" i="14"/>
  <c r="F213" i="14"/>
  <c r="N213" i="14"/>
  <c r="V213" i="14"/>
  <c r="AD213" i="14"/>
  <c r="AL213" i="14"/>
  <c r="F214" i="14"/>
  <c r="N214" i="14"/>
  <c r="V214" i="14"/>
  <c r="AD214" i="14"/>
  <c r="AL214" i="14"/>
  <c r="F215" i="14"/>
  <c r="N215" i="14"/>
  <c r="V215" i="14"/>
  <c r="AD215" i="14"/>
  <c r="AL215" i="14"/>
  <c r="F216" i="14"/>
  <c r="N216" i="14"/>
  <c r="V216" i="14"/>
  <c r="AD216" i="14"/>
  <c r="AL216" i="14"/>
  <c r="F217" i="14"/>
  <c r="N217" i="14"/>
  <c r="V217" i="14"/>
  <c r="AD217" i="14"/>
  <c r="AL217" i="14"/>
  <c r="F218" i="14"/>
  <c r="N218" i="14"/>
  <c r="V218" i="14"/>
  <c r="AD218" i="14"/>
  <c r="AL218" i="14"/>
  <c r="F219" i="14"/>
  <c r="N219" i="14"/>
  <c r="V219" i="14"/>
  <c r="AD219" i="14"/>
  <c r="AL219" i="14"/>
  <c r="F220" i="14"/>
  <c r="N220" i="14"/>
  <c r="V220" i="14"/>
  <c r="AD220" i="14"/>
  <c r="AL220" i="14"/>
  <c r="T47" i="15"/>
  <c r="S172" i="14"/>
  <c r="AB222" i="14"/>
  <c r="L173" i="14"/>
  <c r="AJ173" i="14"/>
  <c r="L174" i="14"/>
  <c r="L175" i="14"/>
  <c r="T176" i="14"/>
  <c r="L179" i="14"/>
  <c r="M222" i="14"/>
  <c r="AK222" i="14"/>
  <c r="U173" i="14"/>
  <c r="AK173" i="14"/>
  <c r="U174" i="14"/>
  <c r="E175" i="14"/>
  <c r="AC175" i="14"/>
  <c r="M176" i="14"/>
  <c r="AK176" i="14"/>
  <c r="E177" i="14"/>
  <c r="AC177" i="14"/>
  <c r="E179" i="14"/>
  <c r="AC179" i="14"/>
  <c r="E178" i="14"/>
  <c r="AC178" i="14"/>
  <c r="AC180" i="14"/>
  <c r="H47" i="15"/>
  <c r="G172" i="14"/>
  <c r="X47" i="15"/>
  <c r="W172" i="14"/>
  <c r="G222" i="14"/>
  <c r="O222" i="14"/>
  <c r="W222" i="14"/>
  <c r="AE222" i="14"/>
  <c r="AM222" i="14"/>
  <c r="G173" i="14"/>
  <c r="O173" i="14"/>
  <c r="W173" i="14"/>
  <c r="AE173" i="14"/>
  <c r="AM173" i="14"/>
  <c r="G174" i="14"/>
  <c r="O174" i="14"/>
  <c r="W174" i="14"/>
  <c r="AE174" i="14"/>
  <c r="AM174" i="14"/>
  <c r="G175" i="14"/>
  <c r="O175" i="14"/>
  <c r="W175" i="14"/>
  <c r="AE175" i="14"/>
  <c r="AM175" i="14"/>
  <c r="G176" i="14"/>
  <c r="O176" i="14"/>
  <c r="W176" i="14"/>
  <c r="AE176" i="14"/>
  <c r="AM176" i="14"/>
  <c r="G177" i="14"/>
  <c r="O177" i="14"/>
  <c r="W177" i="14"/>
  <c r="AE177" i="14"/>
  <c r="AM177" i="14"/>
  <c r="G179" i="14"/>
  <c r="O179" i="14"/>
  <c r="W179" i="14"/>
  <c r="AE179" i="14"/>
  <c r="AM179" i="14"/>
  <c r="G178" i="14"/>
  <c r="O178" i="14"/>
  <c r="W178" i="14"/>
  <c r="AE178" i="14"/>
  <c r="AM178" i="14"/>
  <c r="G180" i="14"/>
  <c r="O180" i="14"/>
  <c r="W180" i="14"/>
  <c r="AE180" i="14"/>
  <c r="AM180" i="14"/>
  <c r="G181" i="14"/>
  <c r="O181" i="14"/>
  <c r="W181" i="14"/>
  <c r="AE181" i="14"/>
  <c r="AM181" i="14"/>
  <c r="G182" i="14"/>
  <c r="O182" i="14"/>
  <c r="W182" i="14"/>
  <c r="AE182" i="14"/>
  <c r="AM182" i="14"/>
  <c r="G183" i="14"/>
  <c r="O183" i="14"/>
  <c r="W183" i="14"/>
  <c r="AE183" i="14"/>
  <c r="AM183" i="14"/>
  <c r="G184" i="14"/>
  <c r="O184" i="14"/>
  <c r="W184" i="14"/>
  <c r="AE184" i="14"/>
  <c r="AM184" i="14"/>
  <c r="G185" i="14"/>
  <c r="O185" i="14"/>
  <c r="W185" i="14"/>
  <c r="AE185" i="14"/>
  <c r="AM185" i="14"/>
  <c r="G186" i="14"/>
  <c r="O186" i="14"/>
  <c r="W186" i="14"/>
  <c r="AE186" i="14"/>
  <c r="AM186" i="14"/>
  <c r="G187" i="14"/>
  <c r="O187" i="14"/>
  <c r="W187" i="14"/>
  <c r="AE187" i="14"/>
  <c r="AM187" i="14"/>
  <c r="G188" i="14"/>
  <c r="O188" i="14"/>
  <c r="W188" i="14"/>
  <c r="AE188" i="14"/>
  <c r="AM188" i="14"/>
  <c r="G189" i="14"/>
  <c r="O189" i="14"/>
  <c r="W189" i="14"/>
  <c r="AE189" i="14"/>
  <c r="AM189" i="14"/>
  <c r="G190" i="14"/>
  <c r="O190" i="14"/>
  <c r="W190" i="14"/>
  <c r="AE190" i="14"/>
  <c r="AM190" i="14"/>
  <c r="G191" i="14"/>
  <c r="O191" i="14"/>
  <c r="W191" i="14"/>
  <c r="AE191" i="14"/>
  <c r="AM191" i="14"/>
  <c r="G192" i="14"/>
  <c r="O192" i="14"/>
  <c r="W192" i="14"/>
  <c r="AE192" i="14"/>
  <c r="AM192" i="14"/>
  <c r="G193" i="14"/>
  <c r="O193" i="14"/>
  <c r="W193" i="14"/>
  <c r="AE193" i="14"/>
  <c r="AM193" i="14"/>
  <c r="G194" i="14"/>
  <c r="O194" i="14"/>
  <c r="W194" i="14"/>
  <c r="AE194" i="14"/>
  <c r="AM194" i="14"/>
  <c r="G195" i="14"/>
  <c r="O195" i="14"/>
  <c r="W195" i="14"/>
  <c r="AE195" i="14"/>
  <c r="AM195" i="14"/>
  <c r="G196" i="14"/>
  <c r="O196" i="14"/>
  <c r="W196" i="14"/>
  <c r="AE196" i="14"/>
  <c r="AM196" i="14"/>
  <c r="G197" i="14"/>
  <c r="O197" i="14"/>
  <c r="W197" i="14"/>
  <c r="AE197" i="14"/>
  <c r="AM197" i="14"/>
  <c r="G198" i="14"/>
  <c r="O198" i="14"/>
  <c r="W198" i="14"/>
  <c r="AE198" i="14"/>
  <c r="AM198" i="14"/>
  <c r="G199" i="14"/>
  <c r="O199" i="14"/>
  <c r="W199" i="14"/>
  <c r="AE199" i="14"/>
  <c r="AM199" i="14"/>
  <c r="G200" i="14"/>
  <c r="O200" i="14"/>
  <c r="W200" i="14"/>
  <c r="AE200" i="14"/>
  <c r="AM200" i="14"/>
  <c r="G201" i="14"/>
  <c r="O201" i="14"/>
  <c r="W201" i="14"/>
  <c r="AE201" i="14"/>
  <c r="AM201" i="14"/>
  <c r="G202" i="14"/>
  <c r="O202" i="14"/>
  <c r="W202" i="14"/>
  <c r="AE202" i="14"/>
  <c r="AM202" i="14"/>
  <c r="G203" i="14"/>
  <c r="O203" i="14"/>
  <c r="W203" i="14"/>
  <c r="AE203" i="14"/>
  <c r="AM203" i="14"/>
  <c r="G204" i="14"/>
  <c r="O204" i="14"/>
  <c r="W204" i="14"/>
  <c r="AE204" i="14"/>
  <c r="AM204" i="14"/>
  <c r="G205" i="14"/>
  <c r="O205" i="14"/>
  <c r="W205" i="14"/>
  <c r="AE205" i="14"/>
  <c r="AM205" i="14"/>
  <c r="G206" i="14"/>
  <c r="O206" i="14"/>
  <c r="W206" i="14"/>
  <c r="AE206" i="14"/>
  <c r="AM206" i="14"/>
  <c r="G207" i="14"/>
  <c r="O207" i="14"/>
  <c r="W207" i="14"/>
  <c r="AE207" i="14"/>
  <c r="AM207" i="14"/>
  <c r="G208" i="14"/>
  <c r="O208" i="14"/>
  <c r="W208" i="14"/>
  <c r="AE208" i="14"/>
  <c r="AM208" i="14"/>
  <c r="G209" i="14"/>
  <c r="O209" i="14"/>
  <c r="W209" i="14"/>
  <c r="AE209" i="14"/>
  <c r="AM209" i="14"/>
  <c r="G210" i="14"/>
  <c r="O210" i="14"/>
  <c r="W210" i="14"/>
  <c r="AE210" i="14"/>
  <c r="AM210" i="14"/>
  <c r="G211" i="14"/>
  <c r="O211" i="14"/>
  <c r="W211" i="14"/>
  <c r="AE211" i="14"/>
  <c r="AM211" i="14"/>
  <c r="G212" i="14"/>
  <c r="O212" i="14"/>
  <c r="W212" i="14"/>
  <c r="AE212" i="14"/>
  <c r="AM212" i="14"/>
  <c r="G213" i="14"/>
  <c r="O213" i="14"/>
  <c r="W213" i="14"/>
  <c r="AE213" i="14"/>
  <c r="AM213" i="14"/>
  <c r="G214" i="14"/>
  <c r="O214" i="14"/>
  <c r="W214" i="14"/>
  <c r="AE214" i="14"/>
  <c r="AM214" i="14"/>
  <c r="G215" i="14"/>
  <c r="O215" i="14"/>
  <c r="W215" i="14"/>
  <c r="AE215" i="14"/>
  <c r="AM215" i="14"/>
  <c r="G216" i="14"/>
  <c r="O216" i="14"/>
  <c r="W216" i="14"/>
  <c r="AE216" i="14"/>
  <c r="AM216" i="14"/>
  <c r="G217" i="14"/>
  <c r="O217" i="14"/>
  <c r="W217" i="14"/>
  <c r="AE217" i="14"/>
  <c r="AM217" i="14"/>
  <c r="G218" i="14"/>
  <c r="O218" i="14"/>
  <c r="W218" i="14"/>
  <c r="AE218" i="14"/>
  <c r="AM218" i="14"/>
  <c r="G219" i="14"/>
  <c r="O219" i="14"/>
  <c r="W219" i="14"/>
  <c r="AE219" i="14"/>
  <c r="AM219" i="14"/>
  <c r="G220" i="14"/>
  <c r="O220" i="14"/>
  <c r="W220" i="14"/>
  <c r="AE220" i="14"/>
  <c r="AM220" i="14"/>
  <c r="I47" i="15"/>
  <c r="H172" i="14"/>
  <c r="Q47" i="15"/>
  <c r="P172" i="14"/>
  <c r="Y47" i="15"/>
  <c r="X172" i="14"/>
  <c r="AG47" i="15"/>
  <c r="AF172" i="14"/>
  <c r="AO47" i="15"/>
  <c r="AN172" i="14"/>
  <c r="H222" i="14"/>
  <c r="P222" i="14"/>
  <c r="X222" i="14"/>
  <c r="AF222" i="14"/>
  <c r="AN222" i="14"/>
  <c r="H173" i="14"/>
  <c r="P173" i="14"/>
  <c r="X173" i="14"/>
  <c r="AF173" i="14"/>
  <c r="AN173" i="14"/>
  <c r="H174" i="14"/>
  <c r="P174" i="14"/>
  <c r="X174" i="14"/>
  <c r="AF174" i="14"/>
  <c r="AN174" i="14"/>
  <c r="H175" i="14"/>
  <c r="P175" i="14"/>
  <c r="X175" i="14"/>
  <c r="AF175" i="14"/>
  <c r="AN175" i="14"/>
  <c r="H176" i="14"/>
  <c r="P176" i="14"/>
  <c r="X176" i="14"/>
  <c r="AF176" i="14"/>
  <c r="AN176" i="14"/>
  <c r="H177" i="14"/>
  <c r="P177" i="14"/>
  <c r="X177" i="14"/>
  <c r="AF177" i="14"/>
  <c r="AN177" i="14"/>
  <c r="H179" i="14"/>
  <c r="P179" i="14"/>
  <c r="X179" i="14"/>
  <c r="AF179" i="14"/>
  <c r="AN179" i="14"/>
  <c r="H178" i="14"/>
  <c r="P178" i="14"/>
  <c r="X178" i="14"/>
  <c r="AF178" i="14"/>
  <c r="AN178" i="14"/>
  <c r="H180" i="14"/>
  <c r="P180" i="14"/>
  <c r="X180" i="14"/>
  <c r="AF180" i="14"/>
  <c r="AN180" i="14"/>
  <c r="H181" i="14"/>
  <c r="P181" i="14"/>
  <c r="X181" i="14"/>
  <c r="AF181" i="14"/>
  <c r="AN181" i="14"/>
  <c r="H182" i="14"/>
  <c r="P182" i="14"/>
  <c r="X182" i="14"/>
  <c r="AF182" i="14"/>
  <c r="AN182" i="14"/>
  <c r="H183" i="14"/>
  <c r="P183" i="14"/>
  <c r="X183" i="14"/>
  <c r="AF183" i="14"/>
  <c r="AN183" i="14"/>
  <c r="H184" i="14"/>
  <c r="P184" i="14"/>
  <c r="X184" i="14"/>
  <c r="AF184" i="14"/>
  <c r="AN184" i="14"/>
  <c r="H185" i="14"/>
  <c r="P185" i="14"/>
  <c r="X185" i="14"/>
  <c r="AF185" i="14"/>
  <c r="AN185" i="14"/>
  <c r="H186" i="14"/>
  <c r="P186" i="14"/>
  <c r="X186" i="14"/>
  <c r="AF186" i="14"/>
  <c r="AN186" i="14"/>
  <c r="H187" i="14"/>
  <c r="P187" i="14"/>
  <c r="X187" i="14"/>
  <c r="AF187" i="14"/>
  <c r="AN187" i="14"/>
  <c r="H188" i="14"/>
  <c r="P188" i="14"/>
  <c r="X188" i="14"/>
  <c r="AF188" i="14"/>
  <c r="AN188" i="14"/>
  <c r="H189" i="14"/>
  <c r="P189" i="14"/>
  <c r="X189" i="14"/>
  <c r="AF189" i="14"/>
  <c r="AN189" i="14"/>
  <c r="H190" i="14"/>
  <c r="P190" i="14"/>
  <c r="X190" i="14"/>
  <c r="AF190" i="14"/>
  <c r="AN190" i="14"/>
  <c r="H191" i="14"/>
  <c r="P191" i="14"/>
  <c r="X191" i="14"/>
  <c r="AF191" i="14"/>
  <c r="AN191" i="14"/>
  <c r="H192" i="14"/>
  <c r="P192" i="14"/>
  <c r="X192" i="14"/>
  <c r="AF192" i="14"/>
  <c r="AN192" i="14"/>
  <c r="H193" i="14"/>
  <c r="P193" i="14"/>
  <c r="X193" i="14"/>
  <c r="AF193" i="14"/>
  <c r="AN193" i="14"/>
  <c r="H194" i="14"/>
  <c r="P194" i="14"/>
  <c r="X194" i="14"/>
  <c r="AF194" i="14"/>
  <c r="AN194" i="14"/>
  <c r="H195" i="14"/>
  <c r="P195" i="14"/>
  <c r="X195" i="14"/>
  <c r="AF195" i="14"/>
  <c r="AN195" i="14"/>
  <c r="H196" i="14"/>
  <c r="P196" i="14"/>
  <c r="X196" i="14"/>
  <c r="AF196" i="14"/>
  <c r="AN196" i="14"/>
  <c r="H197" i="14"/>
  <c r="P197" i="14"/>
  <c r="X197" i="14"/>
  <c r="AF197" i="14"/>
  <c r="AN197" i="14"/>
  <c r="H198" i="14"/>
  <c r="P198" i="14"/>
  <c r="X198" i="14"/>
  <c r="AF198" i="14"/>
  <c r="AN198" i="14"/>
  <c r="H199" i="14"/>
  <c r="P199" i="14"/>
  <c r="X199" i="14"/>
  <c r="AF199" i="14"/>
  <c r="AN199" i="14"/>
  <c r="H200" i="14"/>
  <c r="P200" i="14"/>
  <c r="X200" i="14"/>
  <c r="AF200" i="14"/>
  <c r="AN200" i="14"/>
  <c r="H201" i="14"/>
  <c r="P201" i="14"/>
  <c r="X201" i="14"/>
  <c r="AF201" i="14"/>
  <c r="AN201" i="14"/>
  <c r="H202" i="14"/>
  <c r="P202" i="14"/>
  <c r="X202" i="14"/>
  <c r="AF202" i="14"/>
  <c r="AN202" i="14"/>
  <c r="H203" i="14"/>
  <c r="P203" i="14"/>
  <c r="X203" i="14"/>
  <c r="AF203" i="14"/>
  <c r="AN203" i="14"/>
  <c r="H204" i="14"/>
  <c r="P204" i="14"/>
  <c r="X204" i="14"/>
  <c r="AF204" i="14"/>
  <c r="AN204" i="14"/>
  <c r="H205" i="14"/>
  <c r="P205" i="14"/>
  <c r="X205" i="14"/>
  <c r="AF205" i="14"/>
  <c r="AN205" i="14"/>
  <c r="H206" i="14"/>
  <c r="P206" i="14"/>
  <c r="X206" i="14"/>
  <c r="AF206" i="14"/>
  <c r="AN206" i="14"/>
  <c r="H207" i="14"/>
  <c r="P207" i="14"/>
  <c r="X207" i="14"/>
  <c r="AF207" i="14"/>
  <c r="AN207" i="14"/>
  <c r="H208" i="14"/>
  <c r="P208" i="14"/>
  <c r="X208" i="14"/>
  <c r="AF208" i="14"/>
  <c r="AN208" i="14"/>
  <c r="H209" i="14"/>
  <c r="P209" i="14"/>
  <c r="X209" i="14"/>
  <c r="AF209" i="14"/>
  <c r="AN209" i="14"/>
  <c r="H210" i="14"/>
  <c r="P210" i="14"/>
  <c r="X210" i="14"/>
  <c r="AF210" i="14"/>
  <c r="AN210" i="14"/>
  <c r="H211" i="14"/>
  <c r="P211" i="14"/>
  <c r="X211" i="14"/>
  <c r="AF211" i="14"/>
  <c r="AN211" i="14"/>
  <c r="H212" i="14"/>
  <c r="P212" i="14"/>
  <c r="X212" i="14"/>
  <c r="AF212" i="14"/>
  <c r="AN212" i="14"/>
  <c r="H213" i="14"/>
  <c r="P213" i="14"/>
  <c r="X213" i="14"/>
  <c r="AF213" i="14"/>
  <c r="AN213" i="14"/>
  <c r="H214" i="14"/>
  <c r="P214" i="14"/>
  <c r="X214" i="14"/>
  <c r="AF214" i="14"/>
  <c r="AN214" i="14"/>
  <c r="H215" i="14"/>
  <c r="P215" i="14"/>
  <c r="X215" i="14"/>
  <c r="AF215" i="14"/>
  <c r="AN215" i="14"/>
  <c r="H216" i="14"/>
  <c r="P216" i="14"/>
  <c r="X216" i="14"/>
  <c r="AF216" i="14"/>
  <c r="AN216" i="14"/>
  <c r="H217" i="14"/>
  <c r="P217" i="14"/>
  <c r="X217" i="14"/>
  <c r="AF217" i="14"/>
  <c r="AN217" i="14"/>
  <c r="H218" i="14"/>
  <c r="P218" i="14"/>
  <c r="X218" i="14"/>
  <c r="AF218" i="14"/>
  <c r="AN218" i="14"/>
  <c r="H219" i="14"/>
  <c r="P219" i="14"/>
  <c r="X219" i="14"/>
  <c r="AF219" i="14"/>
  <c r="AN219" i="14"/>
  <c r="H220" i="14"/>
  <c r="P220" i="14"/>
  <c r="X220" i="14"/>
  <c r="AF220" i="14"/>
  <c r="AN220" i="14"/>
  <c r="AG222" i="14"/>
  <c r="I173" i="14"/>
  <c r="Y173" i="14"/>
  <c r="AG173" i="14"/>
  <c r="I174" i="14"/>
  <c r="Q174" i="14"/>
  <c r="Y174" i="14"/>
  <c r="AG174" i="14"/>
  <c r="AO174" i="14"/>
  <c r="Q175" i="14"/>
  <c r="Y175" i="14"/>
  <c r="AG175" i="14"/>
  <c r="AO175" i="14"/>
  <c r="I176" i="14"/>
  <c r="Q176" i="14"/>
  <c r="Y176" i="14"/>
  <c r="AG176" i="14"/>
  <c r="AO176" i="14"/>
  <c r="I177" i="14"/>
  <c r="Q177" i="14"/>
  <c r="Y177" i="14"/>
  <c r="AG177" i="14"/>
  <c r="AO177" i="14"/>
  <c r="I179" i="14"/>
  <c r="Q179" i="14"/>
  <c r="Y179" i="14"/>
  <c r="AG179" i="14"/>
  <c r="AO179" i="14"/>
  <c r="I178" i="14"/>
  <c r="Q178" i="14"/>
  <c r="Y178" i="14"/>
  <c r="AG178" i="14"/>
  <c r="AO178" i="14"/>
  <c r="I180" i="14"/>
  <c r="Q180" i="14"/>
  <c r="Y180" i="14"/>
  <c r="AG180" i="14"/>
  <c r="AO180" i="14"/>
  <c r="I181" i="14"/>
  <c r="Q181" i="14"/>
  <c r="Y181" i="14"/>
  <c r="AG181" i="14"/>
  <c r="AO181" i="14"/>
  <c r="I182" i="14"/>
  <c r="Q182" i="14"/>
  <c r="Y182" i="14"/>
  <c r="AG182" i="14"/>
  <c r="AO182" i="14"/>
  <c r="I183" i="14"/>
  <c r="Q183" i="14"/>
  <c r="Y183" i="14"/>
  <c r="AG183" i="14"/>
  <c r="AO183" i="14"/>
  <c r="I184" i="14"/>
  <c r="Q184" i="14"/>
  <c r="Y184" i="14"/>
  <c r="AG184" i="14"/>
  <c r="AO184" i="14"/>
  <c r="I185" i="14"/>
  <c r="Q185" i="14"/>
  <c r="Y185" i="14"/>
  <c r="AG185" i="14"/>
  <c r="AO185" i="14"/>
  <c r="I186" i="14"/>
  <c r="Q186" i="14"/>
  <c r="Y186" i="14"/>
  <c r="AG186" i="14"/>
  <c r="AO186" i="14"/>
  <c r="I187" i="14"/>
  <c r="Q187" i="14"/>
  <c r="Y187" i="14"/>
  <c r="AG187" i="14"/>
  <c r="AO187" i="14"/>
  <c r="I188" i="14"/>
  <c r="Q188" i="14"/>
  <c r="Y188" i="14"/>
  <c r="AG188" i="14"/>
  <c r="AO188" i="14"/>
  <c r="I189" i="14"/>
  <c r="Q189" i="14"/>
  <c r="Y189" i="14"/>
  <c r="AG189" i="14"/>
  <c r="AO189" i="14"/>
  <c r="I190" i="14"/>
  <c r="Q190" i="14"/>
  <c r="Y190" i="14"/>
  <c r="AG190" i="14"/>
  <c r="AO190" i="14"/>
  <c r="I191" i="14"/>
  <c r="Q191" i="14"/>
  <c r="Y191" i="14"/>
  <c r="AG191" i="14"/>
  <c r="AO191" i="14"/>
  <c r="I192" i="14"/>
  <c r="Q192" i="14"/>
  <c r="Y192" i="14"/>
  <c r="AG192" i="14"/>
  <c r="AO192" i="14"/>
  <c r="I193" i="14"/>
  <c r="Q193" i="14"/>
  <c r="Y193" i="14"/>
  <c r="AG193" i="14"/>
  <c r="AO193" i="14"/>
  <c r="I194" i="14"/>
  <c r="Q194" i="14"/>
  <c r="Y194" i="14"/>
  <c r="AG194" i="14"/>
  <c r="AO194" i="14"/>
  <c r="I195" i="14"/>
  <c r="Q195" i="14"/>
  <c r="Y195" i="14"/>
  <c r="AG195" i="14"/>
  <c r="AO195" i="14"/>
  <c r="I196" i="14"/>
  <c r="Q196" i="14"/>
  <c r="Y196" i="14"/>
  <c r="AG196" i="14"/>
  <c r="AO196" i="14"/>
  <c r="I197" i="14"/>
  <c r="Q197" i="14"/>
  <c r="Y197" i="14"/>
  <c r="AG197" i="14"/>
  <c r="AO197" i="14"/>
  <c r="I198" i="14"/>
  <c r="Q198" i="14"/>
  <c r="Y198" i="14"/>
  <c r="AG198" i="14"/>
  <c r="AO198" i="14"/>
  <c r="I199" i="14"/>
  <c r="Q199" i="14"/>
  <c r="Y199" i="14"/>
  <c r="AG199" i="14"/>
  <c r="AO199" i="14"/>
  <c r="I200" i="14"/>
  <c r="Q200" i="14"/>
  <c r="Y200" i="14"/>
  <c r="AG200" i="14"/>
  <c r="AO200" i="14"/>
  <c r="I201" i="14"/>
  <c r="Q201" i="14"/>
  <c r="Y201" i="14"/>
  <c r="AG201" i="14"/>
  <c r="AO201" i="14"/>
  <c r="I202" i="14"/>
  <c r="Q202" i="14"/>
  <c r="Y202" i="14"/>
  <c r="AG202" i="14"/>
  <c r="AO202" i="14"/>
  <c r="I203" i="14"/>
  <c r="Q203" i="14"/>
  <c r="Y203" i="14"/>
  <c r="AG203" i="14"/>
  <c r="AO203" i="14"/>
  <c r="I204" i="14"/>
  <c r="Q204" i="14"/>
  <c r="Y204" i="14"/>
  <c r="AG204" i="14"/>
  <c r="AO204" i="14"/>
  <c r="I205" i="14"/>
  <c r="Q205" i="14"/>
  <c r="Y205" i="14"/>
  <c r="AG205" i="14"/>
  <c r="AO205" i="14"/>
  <c r="I206" i="14"/>
  <c r="Q206" i="14"/>
  <c r="Y206" i="14"/>
  <c r="AG206" i="14"/>
  <c r="AO206" i="14"/>
  <c r="I207" i="14"/>
  <c r="Q207" i="14"/>
  <c r="Y207" i="14"/>
  <c r="AG207" i="14"/>
  <c r="AO207" i="14"/>
  <c r="I208" i="14"/>
  <c r="Q208" i="14"/>
  <c r="Y208" i="14"/>
  <c r="AG208" i="14"/>
  <c r="AO208" i="14"/>
  <c r="I209" i="14"/>
  <c r="Q209" i="14"/>
  <c r="Y209" i="14"/>
  <c r="AG209" i="14"/>
  <c r="AO209" i="14"/>
  <c r="I210" i="14"/>
  <c r="Q210" i="14"/>
  <c r="Y210" i="14"/>
  <c r="AG210" i="14"/>
  <c r="AO210" i="14"/>
  <c r="I211" i="14"/>
  <c r="Q211" i="14"/>
  <c r="Y211" i="14"/>
  <c r="AG211" i="14"/>
  <c r="AO211" i="14"/>
  <c r="I212" i="14"/>
  <c r="Q212" i="14"/>
  <c r="Y212" i="14"/>
  <c r="AG212" i="14"/>
  <c r="AO212" i="14"/>
  <c r="I213" i="14"/>
  <c r="Q213" i="14"/>
  <c r="Y213" i="14"/>
  <c r="AG213" i="14"/>
  <c r="AO213" i="14"/>
  <c r="I214" i="14"/>
  <c r="Q214" i="14"/>
  <c r="Y214" i="14"/>
  <c r="AG214" i="14"/>
  <c r="AO214" i="14"/>
  <c r="I215" i="14"/>
  <c r="Q215" i="14"/>
  <c r="Y215" i="14"/>
  <c r="AG215" i="14"/>
  <c r="AO215" i="14"/>
  <c r="I216" i="14"/>
  <c r="Q216" i="14"/>
  <c r="Y216" i="14"/>
  <c r="AG216" i="14"/>
  <c r="AO216" i="14"/>
  <c r="I217" i="14"/>
  <c r="Q217" i="14"/>
  <c r="Y217" i="14"/>
  <c r="AG217" i="14"/>
  <c r="AO217" i="14"/>
  <c r="I218" i="14"/>
  <c r="Q218" i="14"/>
  <c r="Y218" i="14"/>
  <c r="AG218" i="14"/>
  <c r="AO218" i="14"/>
  <c r="I219" i="14"/>
  <c r="Q219" i="14"/>
  <c r="Y219" i="14"/>
  <c r="AG219" i="14"/>
  <c r="AO219" i="14"/>
  <c r="I220" i="14"/>
  <c r="Q220" i="14"/>
  <c r="Y220" i="14"/>
  <c r="AG220" i="14"/>
  <c r="AO220" i="14"/>
  <c r="AO222" i="14"/>
  <c r="Q173" i="14"/>
  <c r="AO173" i="14"/>
  <c r="I175" i="14"/>
  <c r="K47" i="15"/>
  <c r="J172" i="14"/>
  <c r="S47" i="15"/>
  <c r="R172" i="14"/>
  <c r="AA47" i="15"/>
  <c r="Z172" i="14"/>
  <c r="AI47" i="15"/>
  <c r="AH172" i="14"/>
  <c r="AQ47" i="15"/>
  <c r="AP172" i="14"/>
  <c r="J222" i="14"/>
  <c r="R222" i="14"/>
  <c r="Z222" i="14"/>
  <c r="AH222" i="14"/>
  <c r="AP222" i="14"/>
  <c r="J173" i="14"/>
  <c r="R173" i="14"/>
  <c r="Z173" i="14"/>
  <c r="AH173" i="14"/>
  <c r="AP173" i="14"/>
  <c r="J174" i="14"/>
  <c r="R174" i="14"/>
  <c r="Z174" i="14"/>
  <c r="AH174" i="14"/>
  <c r="AP174" i="14"/>
  <c r="J175" i="14"/>
  <c r="R175" i="14"/>
  <c r="Z175" i="14"/>
  <c r="AH175" i="14"/>
  <c r="AP175" i="14"/>
  <c r="J176" i="14"/>
  <c r="R176" i="14"/>
  <c r="Z176" i="14"/>
  <c r="AH176" i="14"/>
  <c r="AP176" i="14"/>
  <c r="J177" i="14"/>
  <c r="R177" i="14"/>
  <c r="Z177" i="14"/>
  <c r="AH177" i="14"/>
  <c r="AP177" i="14"/>
  <c r="J179" i="14"/>
  <c r="R179" i="14"/>
  <c r="Z179" i="14"/>
  <c r="AH179" i="14"/>
  <c r="AP179" i="14"/>
  <c r="J178" i="14"/>
  <c r="R178" i="14"/>
  <c r="Z178" i="14"/>
  <c r="AH178" i="14"/>
  <c r="AP178" i="14"/>
  <c r="J180" i="14"/>
  <c r="R180" i="14"/>
  <c r="Z180" i="14"/>
  <c r="AH180" i="14"/>
  <c r="AP180" i="14"/>
  <c r="J181" i="14"/>
  <c r="R181" i="14"/>
  <c r="Z181" i="14"/>
  <c r="AH181" i="14"/>
  <c r="AP181" i="14"/>
  <c r="J182" i="14"/>
  <c r="R182" i="14"/>
  <c r="Z182" i="14"/>
  <c r="AH182" i="14"/>
  <c r="AP182" i="14"/>
  <c r="J183" i="14"/>
  <c r="R183" i="14"/>
  <c r="Z183" i="14"/>
  <c r="AH183" i="14"/>
  <c r="AP183" i="14"/>
  <c r="J184" i="14"/>
  <c r="R184" i="14"/>
  <c r="Z184" i="14"/>
  <c r="AH184" i="14"/>
  <c r="AP184" i="14"/>
  <c r="J185" i="14"/>
  <c r="R185" i="14"/>
  <c r="Z185" i="14"/>
  <c r="AH185" i="14"/>
  <c r="AP185" i="14"/>
  <c r="J186" i="14"/>
  <c r="R186" i="14"/>
  <c r="Z186" i="14"/>
  <c r="AH186" i="14"/>
  <c r="AP186" i="14"/>
  <c r="J187" i="14"/>
  <c r="R187" i="14"/>
  <c r="Z187" i="14"/>
  <c r="AH187" i="14"/>
  <c r="AP187" i="14"/>
  <c r="J188" i="14"/>
  <c r="R188" i="14"/>
  <c r="Z188" i="14"/>
  <c r="AH188" i="14"/>
  <c r="AP188" i="14"/>
  <c r="J189" i="14"/>
  <c r="R189" i="14"/>
  <c r="Z189" i="14"/>
  <c r="AH189" i="14"/>
  <c r="AP189" i="14"/>
  <c r="J190" i="14"/>
  <c r="R190" i="14"/>
  <c r="Z190" i="14"/>
  <c r="AH190" i="14"/>
  <c r="AP190" i="14"/>
  <c r="J191" i="14"/>
  <c r="R191" i="14"/>
  <c r="Z191" i="14"/>
  <c r="AH191" i="14"/>
  <c r="AP191" i="14"/>
  <c r="J192" i="14"/>
  <c r="R192" i="14"/>
  <c r="Z192" i="14"/>
  <c r="AH192" i="14"/>
  <c r="AP192" i="14"/>
  <c r="J193" i="14"/>
  <c r="R193" i="14"/>
  <c r="Z193" i="14"/>
  <c r="AH193" i="14"/>
  <c r="AP193" i="14"/>
  <c r="J194" i="14"/>
  <c r="R194" i="14"/>
  <c r="Z194" i="14"/>
  <c r="AH194" i="14"/>
  <c r="AP194" i="14"/>
  <c r="J195" i="14"/>
  <c r="R195" i="14"/>
  <c r="Z195" i="14"/>
  <c r="AH195" i="14"/>
  <c r="AP195" i="14"/>
  <c r="J196" i="14"/>
  <c r="R196" i="14"/>
  <c r="Z196" i="14"/>
  <c r="AH196" i="14"/>
  <c r="AP196" i="14"/>
  <c r="J197" i="14"/>
  <c r="R197" i="14"/>
  <c r="Z197" i="14"/>
  <c r="AH197" i="14"/>
  <c r="AP197" i="14"/>
  <c r="J198" i="14"/>
  <c r="R198" i="14"/>
  <c r="Z198" i="14"/>
  <c r="AH198" i="14"/>
  <c r="AP198" i="14"/>
  <c r="J199" i="14"/>
  <c r="R199" i="14"/>
  <c r="Z199" i="14"/>
  <c r="AH199" i="14"/>
  <c r="AP199" i="14"/>
  <c r="J200" i="14"/>
  <c r="R200" i="14"/>
  <c r="Z200" i="14"/>
  <c r="AH200" i="14"/>
  <c r="AP200" i="14"/>
  <c r="J201" i="14"/>
  <c r="R201" i="14"/>
  <c r="Z201" i="14"/>
  <c r="AH201" i="14"/>
  <c r="AP201" i="14"/>
  <c r="J202" i="14"/>
  <c r="R202" i="14"/>
  <c r="Z202" i="14"/>
  <c r="AH202" i="14"/>
  <c r="AP202" i="14"/>
  <c r="J203" i="14"/>
  <c r="R203" i="14"/>
  <c r="Z203" i="14"/>
  <c r="AH203" i="14"/>
  <c r="AP203" i="14"/>
  <c r="J204" i="14"/>
  <c r="R204" i="14"/>
  <c r="Z204" i="14"/>
  <c r="AH204" i="14"/>
  <c r="AP204" i="14"/>
  <c r="J205" i="14"/>
  <c r="R205" i="14"/>
  <c r="Z205" i="14"/>
  <c r="AH205" i="14"/>
  <c r="AP205" i="14"/>
  <c r="J206" i="14"/>
  <c r="R206" i="14"/>
  <c r="Z206" i="14"/>
  <c r="AH206" i="14"/>
  <c r="AP206" i="14"/>
  <c r="J207" i="14"/>
  <c r="R207" i="14"/>
  <c r="Z207" i="14"/>
  <c r="AH207" i="14"/>
  <c r="AP207" i="14"/>
  <c r="J208" i="14"/>
  <c r="R208" i="14"/>
  <c r="Z208" i="14"/>
  <c r="AH208" i="14"/>
  <c r="AP208" i="14"/>
  <c r="J209" i="14"/>
  <c r="R209" i="14"/>
  <c r="Z209" i="14"/>
  <c r="AH209" i="14"/>
  <c r="AP209" i="14"/>
  <c r="J210" i="14"/>
  <c r="R210" i="14"/>
  <c r="Z210" i="14"/>
  <c r="AH210" i="14"/>
  <c r="AP210" i="14"/>
  <c r="J211" i="14"/>
  <c r="R211" i="14"/>
  <c r="Z211" i="14"/>
  <c r="AH211" i="14"/>
  <c r="AP211" i="14"/>
  <c r="J212" i="14"/>
  <c r="R212" i="14"/>
  <c r="Z212" i="14"/>
  <c r="AH212" i="14"/>
  <c r="AP212" i="14"/>
  <c r="J213" i="14"/>
  <c r="R213" i="14"/>
  <c r="Z213" i="14"/>
  <c r="AH213" i="14"/>
  <c r="AP213" i="14"/>
  <c r="J214" i="14"/>
  <c r="R214" i="14"/>
  <c r="Z214" i="14"/>
  <c r="AH214" i="14"/>
  <c r="AP214" i="14"/>
  <c r="J215" i="14"/>
  <c r="R215" i="14"/>
  <c r="Z215" i="14"/>
  <c r="AH215" i="14"/>
  <c r="AP215" i="14"/>
  <c r="J216" i="14"/>
  <c r="R216" i="14"/>
  <c r="Z216" i="14"/>
  <c r="AH216" i="14"/>
  <c r="AP216" i="14"/>
  <c r="J217" i="14"/>
  <c r="R217" i="14"/>
  <c r="Z217" i="14"/>
  <c r="AH217" i="14"/>
  <c r="AP217" i="14"/>
  <c r="J218" i="14"/>
  <c r="R218" i="14"/>
  <c r="Z218" i="14"/>
  <c r="AH218" i="14"/>
  <c r="AP218" i="14"/>
  <c r="J219" i="14"/>
  <c r="R219" i="14"/>
  <c r="Z219" i="14"/>
  <c r="AH219" i="14"/>
  <c r="AP219" i="14"/>
  <c r="J220" i="14"/>
  <c r="R220" i="14"/>
  <c r="Z220" i="14"/>
  <c r="AH220" i="14"/>
  <c r="AP220" i="14"/>
  <c r="K222" i="14"/>
  <c r="S222" i="14"/>
  <c r="AA222" i="14"/>
  <c r="AI222" i="14"/>
  <c r="K173" i="14"/>
  <c r="S173" i="14"/>
  <c r="AA173" i="14"/>
  <c r="AI173" i="14"/>
  <c r="K174" i="14"/>
  <c r="S174" i="14"/>
  <c r="AA174" i="14"/>
  <c r="AI174" i="14"/>
  <c r="K175" i="14"/>
  <c r="S175" i="14"/>
  <c r="AA175" i="14"/>
  <c r="AI175" i="14"/>
  <c r="K176" i="14"/>
  <c r="S176" i="14"/>
  <c r="AA176" i="14"/>
  <c r="AI176" i="14"/>
  <c r="K177" i="14"/>
  <c r="S177" i="14"/>
  <c r="AA177" i="14"/>
  <c r="AI177" i="14"/>
  <c r="K179" i="14"/>
  <c r="S179" i="14"/>
  <c r="AA179" i="14"/>
  <c r="AI179" i="14"/>
  <c r="K178" i="14"/>
  <c r="S178" i="14"/>
  <c r="AA178" i="14"/>
  <c r="AI178" i="14"/>
  <c r="K180" i="14"/>
  <c r="S180" i="14"/>
  <c r="AA180" i="14"/>
  <c r="AI180" i="14"/>
  <c r="K181" i="14"/>
  <c r="S181" i="14"/>
  <c r="AA181" i="14"/>
  <c r="AI181" i="14"/>
  <c r="K182" i="14"/>
  <c r="S182" i="14"/>
  <c r="AA182" i="14"/>
  <c r="AI182" i="14"/>
  <c r="K183" i="14"/>
  <c r="S183" i="14"/>
  <c r="AA183" i="14"/>
  <c r="AI183" i="14"/>
  <c r="K184" i="14"/>
  <c r="S184" i="14"/>
  <c r="AA184" i="14"/>
  <c r="AI184" i="14"/>
  <c r="K185" i="14"/>
  <c r="S185" i="14"/>
  <c r="AA185" i="14"/>
  <c r="AI185" i="14"/>
  <c r="K186" i="14"/>
  <c r="S186" i="14"/>
  <c r="AA186" i="14"/>
  <c r="AI186" i="14"/>
  <c r="K187" i="14"/>
  <c r="S187" i="14"/>
  <c r="AA187" i="14"/>
  <c r="AI187" i="14"/>
  <c r="K188" i="14"/>
  <c r="S188" i="14"/>
  <c r="AA188" i="14"/>
  <c r="AI188" i="14"/>
  <c r="K189" i="14"/>
  <c r="S189" i="14"/>
  <c r="AA189" i="14"/>
  <c r="AI189" i="14"/>
  <c r="K190" i="14"/>
  <c r="S190" i="14"/>
  <c r="AA190" i="14"/>
  <c r="AI190" i="14"/>
  <c r="K191" i="14"/>
  <c r="S191" i="14"/>
  <c r="AA191" i="14"/>
  <c r="AI191" i="14"/>
  <c r="K192" i="14"/>
  <c r="S192" i="14"/>
  <c r="AA192" i="14"/>
  <c r="AI192" i="14"/>
  <c r="K193" i="14"/>
  <c r="S193" i="14"/>
  <c r="AA193" i="14"/>
  <c r="AI193" i="14"/>
  <c r="K194" i="14"/>
  <c r="S194" i="14"/>
  <c r="AA194" i="14"/>
  <c r="AI194" i="14"/>
  <c r="K195" i="14"/>
  <c r="S195" i="14"/>
  <c r="AA195" i="14"/>
  <c r="AI195" i="14"/>
  <c r="K196" i="14"/>
  <c r="S196" i="14"/>
  <c r="AA196" i="14"/>
  <c r="AI196" i="14"/>
  <c r="K197" i="14"/>
  <c r="S197" i="14"/>
  <c r="AA197" i="14"/>
  <c r="AI197" i="14"/>
  <c r="K198" i="14"/>
  <c r="S198" i="14"/>
  <c r="AA198" i="14"/>
  <c r="AI198" i="14"/>
  <c r="K199" i="14"/>
  <c r="S199" i="14"/>
  <c r="AA199" i="14"/>
  <c r="AI199" i="14"/>
  <c r="K200" i="14"/>
  <c r="S200" i="14"/>
  <c r="AA200" i="14"/>
  <c r="AI200" i="14"/>
  <c r="K201" i="14"/>
  <c r="S201" i="14"/>
  <c r="AA201" i="14"/>
  <c r="AI201" i="14"/>
  <c r="K202" i="14"/>
  <c r="S202" i="14"/>
  <c r="AA202" i="14"/>
  <c r="AI202" i="14"/>
  <c r="K203" i="14"/>
  <c r="S203" i="14"/>
  <c r="AA203" i="14"/>
  <c r="AI203" i="14"/>
  <c r="K204" i="14"/>
  <c r="S204" i="14"/>
  <c r="AA204" i="14"/>
  <c r="AI204" i="14"/>
  <c r="K205" i="14"/>
  <c r="S205" i="14"/>
  <c r="AA205" i="14"/>
  <c r="AI205" i="14"/>
  <c r="K206" i="14"/>
  <c r="S206" i="14"/>
  <c r="AA206" i="14"/>
  <c r="AI206" i="14"/>
  <c r="K207" i="14"/>
  <c r="S207" i="14"/>
  <c r="AA207" i="14"/>
  <c r="AI207" i="14"/>
  <c r="K208" i="14"/>
  <c r="S208" i="14"/>
  <c r="AA208" i="14"/>
  <c r="AI208" i="14"/>
  <c r="K209" i="14"/>
  <c r="S209" i="14"/>
  <c r="AA209" i="14"/>
  <c r="AI209" i="14"/>
  <c r="K210" i="14"/>
  <c r="S210" i="14"/>
  <c r="AA210" i="14"/>
  <c r="AI210" i="14"/>
  <c r="K211" i="14"/>
  <c r="S211" i="14"/>
  <c r="AA211" i="14"/>
  <c r="AI211" i="14"/>
  <c r="K212" i="14"/>
  <c r="S212" i="14"/>
  <c r="AA212" i="14"/>
  <c r="AI212" i="14"/>
  <c r="K213" i="14"/>
  <c r="S213" i="14"/>
  <c r="AA213" i="14"/>
  <c r="AI213" i="14"/>
  <c r="K214" i="14"/>
  <c r="S214" i="14"/>
  <c r="AA214" i="14"/>
  <c r="AI214" i="14"/>
  <c r="K215" i="14"/>
  <c r="S215" i="14"/>
  <c r="AA215" i="14"/>
  <c r="AI215" i="14"/>
  <c r="K216" i="14"/>
  <c r="S216" i="14"/>
  <c r="AA216" i="14"/>
  <c r="AI216" i="14"/>
  <c r="K217" i="14"/>
  <c r="S217" i="14"/>
  <c r="AA217" i="14"/>
  <c r="AI217" i="14"/>
  <c r="K218" i="14"/>
  <c r="S218" i="14"/>
  <c r="AA218" i="14"/>
  <c r="AI218" i="14"/>
  <c r="K219" i="14"/>
  <c r="S219" i="14"/>
  <c r="AA219" i="14"/>
  <c r="AI219" i="14"/>
  <c r="K220" i="14"/>
  <c r="S220" i="14"/>
  <c r="AA220" i="14"/>
  <c r="AI220" i="14"/>
  <c r="U47" i="15"/>
  <c r="T172" i="14"/>
  <c r="L222" i="14"/>
  <c r="T173" i="14"/>
  <c r="AB174" i="14"/>
  <c r="T175" i="14"/>
  <c r="AJ175" i="14"/>
  <c r="AB176" i="14"/>
  <c r="AJ176" i="14"/>
  <c r="D177" i="14"/>
  <c r="L177" i="14"/>
  <c r="T177" i="14"/>
  <c r="AB177" i="14"/>
  <c r="D179" i="14"/>
  <c r="AB179" i="14"/>
  <c r="AJ179" i="14"/>
  <c r="D178" i="14"/>
  <c r="L178" i="14"/>
  <c r="T178" i="14"/>
  <c r="AB178" i="14"/>
  <c r="AJ178" i="14"/>
  <c r="D180" i="14"/>
  <c r="L180" i="14"/>
  <c r="T180" i="14"/>
  <c r="AB180" i="14"/>
  <c r="AJ180" i="14"/>
  <c r="D181" i="14"/>
  <c r="L181" i="14"/>
  <c r="T181" i="14"/>
  <c r="AB181" i="14"/>
  <c r="AJ181" i="14"/>
  <c r="D182" i="14"/>
  <c r="L182" i="14"/>
  <c r="T182" i="14"/>
  <c r="AB182" i="14"/>
  <c r="AJ182" i="14"/>
  <c r="D183" i="14"/>
  <c r="L183" i="14"/>
  <c r="T183" i="14"/>
  <c r="AB183" i="14"/>
  <c r="AJ183" i="14"/>
  <c r="D184" i="14"/>
  <c r="L184" i="14"/>
  <c r="T184" i="14"/>
  <c r="AB184" i="14"/>
  <c r="AJ184" i="14"/>
  <c r="D185" i="14"/>
  <c r="L185" i="14"/>
  <c r="T185" i="14"/>
  <c r="AB185" i="14"/>
  <c r="AJ185" i="14"/>
  <c r="D186" i="14"/>
  <c r="L186" i="14"/>
  <c r="T186" i="14"/>
  <c r="AB186" i="14"/>
  <c r="AJ186" i="14"/>
  <c r="D187" i="14"/>
  <c r="L187" i="14"/>
  <c r="T187" i="14"/>
  <c r="AB187" i="14"/>
  <c r="AJ187" i="14"/>
  <c r="D188" i="14"/>
  <c r="L188" i="14"/>
  <c r="T188" i="14"/>
  <c r="AB188" i="14"/>
  <c r="AJ188" i="14"/>
  <c r="D189" i="14"/>
  <c r="L189" i="14"/>
  <c r="T189" i="14"/>
  <c r="AB189" i="14"/>
  <c r="AJ189" i="14"/>
  <c r="D190" i="14"/>
  <c r="L190" i="14"/>
  <c r="T190" i="14"/>
  <c r="AB190" i="14"/>
  <c r="AJ190" i="14"/>
  <c r="D191" i="14"/>
  <c r="L191" i="14"/>
  <c r="T191" i="14"/>
  <c r="AB191" i="14"/>
  <c r="AJ191" i="14"/>
  <c r="D192" i="14"/>
  <c r="L192" i="14"/>
  <c r="T192" i="14"/>
  <c r="AB192" i="14"/>
  <c r="AJ192" i="14"/>
  <c r="D193" i="14"/>
  <c r="L193" i="14"/>
  <c r="T193" i="14"/>
  <c r="AB193" i="14"/>
  <c r="AJ193" i="14"/>
  <c r="D194" i="14"/>
  <c r="L194" i="14"/>
  <c r="T194" i="14"/>
  <c r="AB194" i="14"/>
  <c r="AJ194" i="14"/>
  <c r="D195" i="14"/>
  <c r="L195" i="14"/>
  <c r="T195" i="14"/>
  <c r="AB195" i="14"/>
  <c r="AJ195" i="14"/>
  <c r="D196" i="14"/>
  <c r="L196" i="14"/>
  <c r="T196" i="14"/>
  <c r="AB196" i="14"/>
  <c r="AJ196" i="14"/>
  <c r="D197" i="14"/>
  <c r="L197" i="14"/>
  <c r="T197" i="14"/>
  <c r="AB197" i="14"/>
  <c r="AJ197" i="14"/>
  <c r="D198" i="14"/>
  <c r="L198" i="14"/>
  <c r="T198" i="14"/>
  <c r="AB198" i="14"/>
  <c r="AJ198" i="14"/>
  <c r="D199" i="14"/>
  <c r="L199" i="14"/>
  <c r="T199" i="14"/>
  <c r="AB199" i="14"/>
  <c r="AJ199" i="14"/>
  <c r="D200" i="14"/>
  <c r="L200" i="14"/>
  <c r="T200" i="14"/>
  <c r="AB200" i="14"/>
  <c r="AJ200" i="14"/>
  <c r="D201" i="14"/>
  <c r="L201" i="14"/>
  <c r="T201" i="14"/>
  <c r="AB201" i="14"/>
  <c r="AJ201" i="14"/>
  <c r="D202" i="14"/>
  <c r="L202" i="14"/>
  <c r="T202" i="14"/>
  <c r="AB202" i="14"/>
  <c r="AJ202" i="14"/>
  <c r="D203" i="14"/>
  <c r="L203" i="14"/>
  <c r="T203" i="14"/>
  <c r="AB203" i="14"/>
  <c r="AJ203" i="14"/>
  <c r="D204" i="14"/>
  <c r="L204" i="14"/>
  <c r="T204" i="14"/>
  <c r="AB204" i="14"/>
  <c r="AJ204" i="14"/>
  <c r="D205" i="14"/>
  <c r="L205" i="14"/>
  <c r="T205" i="14"/>
  <c r="AB205" i="14"/>
  <c r="AJ205" i="14"/>
  <c r="D206" i="14"/>
  <c r="L206" i="14"/>
  <c r="T206" i="14"/>
  <c r="AB206" i="14"/>
  <c r="AJ206" i="14"/>
  <c r="D207" i="14"/>
  <c r="L207" i="14"/>
  <c r="T207" i="14"/>
  <c r="AB207" i="14"/>
  <c r="AJ207" i="14"/>
  <c r="D208" i="14"/>
  <c r="L208" i="14"/>
  <c r="T208" i="14"/>
  <c r="AB208" i="14"/>
  <c r="AJ208" i="14"/>
  <c r="D209" i="14"/>
  <c r="L209" i="14"/>
  <c r="T209" i="14"/>
  <c r="AB209" i="14"/>
  <c r="AJ209" i="14"/>
  <c r="D210" i="14"/>
  <c r="L210" i="14"/>
  <c r="T210" i="14"/>
  <c r="AB210" i="14"/>
  <c r="AJ210" i="14"/>
  <c r="D211" i="14"/>
  <c r="L211" i="14"/>
  <c r="T211" i="14"/>
  <c r="AB211" i="14"/>
  <c r="AJ211" i="14"/>
  <c r="D212" i="14"/>
  <c r="L212" i="14"/>
  <c r="T212" i="14"/>
  <c r="AB212" i="14"/>
  <c r="AJ212" i="14"/>
  <c r="D213" i="14"/>
  <c r="L213" i="14"/>
  <c r="T213" i="14"/>
  <c r="AB213" i="14"/>
  <c r="AJ213" i="14"/>
  <c r="D214" i="14"/>
  <c r="L214" i="14"/>
  <c r="T214" i="14"/>
  <c r="AB214" i="14"/>
  <c r="AJ214" i="14"/>
  <c r="D215" i="14"/>
  <c r="L215" i="14"/>
  <c r="T215" i="14"/>
  <c r="AB215" i="14"/>
  <c r="AJ215" i="14"/>
  <c r="D216" i="14"/>
  <c r="L216" i="14"/>
  <c r="T216" i="14"/>
  <c r="AB216" i="14"/>
  <c r="AJ216" i="14"/>
  <c r="D217" i="14"/>
  <c r="L217" i="14"/>
  <c r="T217" i="14"/>
  <c r="AB217" i="14"/>
  <c r="AJ217" i="14"/>
  <c r="D218" i="14"/>
  <c r="L218" i="14"/>
  <c r="T218" i="14"/>
  <c r="AB218" i="14"/>
  <c r="AJ218" i="14"/>
  <c r="D219" i="14"/>
  <c r="L219" i="14"/>
  <c r="T219" i="14"/>
  <c r="AB219" i="14"/>
  <c r="AJ219" i="14"/>
  <c r="D220" i="14"/>
  <c r="L220" i="14"/>
  <c r="T220" i="14"/>
  <c r="AB220" i="14"/>
  <c r="AJ220" i="14"/>
  <c r="D222" i="14"/>
  <c r="AJ222" i="14"/>
  <c r="D174" i="14"/>
  <c r="AJ174" i="14"/>
  <c r="AB175" i="14"/>
  <c r="L176" i="14"/>
  <c r="AJ177" i="14"/>
  <c r="E222" i="14"/>
  <c r="E173" i="14"/>
  <c r="E174" i="14"/>
  <c r="AC174" i="14"/>
  <c r="U175" i="14"/>
  <c r="U176" i="14"/>
  <c r="U177" i="14"/>
  <c r="M179" i="14"/>
  <c r="M178" i="14"/>
  <c r="E180" i="14"/>
  <c r="M180" i="14"/>
  <c r="AK180" i="14"/>
  <c r="E181" i="14"/>
  <c r="M181" i="14"/>
  <c r="U181" i="14"/>
  <c r="AC181" i="14"/>
  <c r="AK181" i="14"/>
  <c r="E182" i="14"/>
  <c r="M182" i="14"/>
  <c r="U182" i="14"/>
  <c r="AC182" i="14"/>
  <c r="AK182" i="14"/>
  <c r="E183" i="14"/>
  <c r="M183" i="14"/>
  <c r="U183" i="14"/>
  <c r="AC183" i="14"/>
  <c r="AK183" i="14"/>
  <c r="E184" i="14"/>
  <c r="M184" i="14"/>
  <c r="U184" i="14"/>
  <c r="AC184" i="14"/>
  <c r="AK184" i="14"/>
  <c r="E185" i="14"/>
  <c r="M185" i="14"/>
  <c r="U185" i="14"/>
  <c r="AC185" i="14"/>
  <c r="AK185" i="14"/>
  <c r="E186" i="14"/>
  <c r="M186" i="14"/>
  <c r="U186" i="14"/>
  <c r="AC186" i="14"/>
  <c r="AK186" i="14"/>
  <c r="E187" i="14"/>
  <c r="M187" i="14"/>
  <c r="U187" i="14"/>
  <c r="AC187" i="14"/>
  <c r="AK187" i="14"/>
  <c r="E188" i="14"/>
  <c r="M188" i="14"/>
  <c r="U188" i="14"/>
  <c r="AC188" i="14"/>
  <c r="AK188" i="14"/>
  <c r="E189" i="14"/>
  <c r="M189" i="14"/>
  <c r="U189" i="14"/>
  <c r="AC189" i="14"/>
  <c r="AK189" i="14"/>
  <c r="E190" i="14"/>
  <c r="M190" i="14"/>
  <c r="U190" i="14"/>
  <c r="AC190" i="14"/>
  <c r="AK190" i="14"/>
  <c r="E191" i="14"/>
  <c r="M191" i="14"/>
  <c r="U191" i="14"/>
  <c r="AC191" i="14"/>
  <c r="AK191" i="14"/>
  <c r="E192" i="14"/>
  <c r="M192" i="14"/>
  <c r="U192" i="14"/>
  <c r="AC192" i="14"/>
  <c r="AK192" i="14"/>
  <c r="E193" i="14"/>
  <c r="M193" i="14"/>
  <c r="U193" i="14"/>
  <c r="AC193" i="14"/>
  <c r="AK193" i="14"/>
  <c r="E194" i="14"/>
  <c r="M194" i="14"/>
  <c r="U194" i="14"/>
  <c r="AC194" i="14"/>
  <c r="AK194" i="14"/>
  <c r="E195" i="14"/>
  <c r="M195" i="14"/>
  <c r="U195" i="14"/>
  <c r="AC195" i="14"/>
  <c r="AK195" i="14"/>
  <c r="E196" i="14"/>
  <c r="M196" i="14"/>
  <c r="U196" i="14"/>
  <c r="AC196" i="14"/>
  <c r="AK196" i="14"/>
  <c r="E197" i="14"/>
  <c r="M197" i="14"/>
  <c r="U197" i="14"/>
  <c r="AC197" i="14"/>
  <c r="AK197" i="14"/>
  <c r="E198" i="14"/>
  <c r="M198" i="14"/>
  <c r="U198" i="14"/>
  <c r="AC198" i="14"/>
  <c r="AK198" i="14"/>
  <c r="E199" i="14"/>
  <c r="M199" i="14"/>
  <c r="U199" i="14"/>
  <c r="AC199" i="14"/>
  <c r="AK199" i="14"/>
  <c r="E200" i="14"/>
  <c r="M200" i="14"/>
  <c r="U200" i="14"/>
  <c r="AC200" i="14"/>
  <c r="AK200" i="14"/>
  <c r="E201" i="14"/>
  <c r="M201" i="14"/>
  <c r="U201" i="14"/>
  <c r="AC201" i="14"/>
  <c r="AK201" i="14"/>
  <c r="E202" i="14"/>
  <c r="M202" i="14"/>
  <c r="U202" i="14"/>
  <c r="AC202" i="14"/>
  <c r="AK202" i="14"/>
  <c r="E203" i="14"/>
  <c r="M203" i="14"/>
  <c r="U203" i="14"/>
  <c r="AC203" i="14"/>
  <c r="AK203" i="14"/>
  <c r="E204" i="14"/>
  <c r="M204" i="14"/>
  <c r="U204" i="14"/>
  <c r="AC204" i="14"/>
  <c r="AK204" i="14"/>
  <c r="E205" i="14"/>
  <c r="M205" i="14"/>
  <c r="U205" i="14"/>
  <c r="AC205" i="14"/>
  <c r="AK205" i="14"/>
  <c r="E206" i="14"/>
  <c r="M206" i="14"/>
  <c r="U206" i="14"/>
  <c r="AC206" i="14"/>
  <c r="AK206" i="14"/>
  <c r="E207" i="14"/>
  <c r="M207" i="14"/>
  <c r="U207" i="14"/>
  <c r="AC207" i="14"/>
  <c r="AK207" i="14"/>
  <c r="E208" i="14"/>
  <c r="M208" i="14"/>
  <c r="U208" i="14"/>
  <c r="AC208" i="14"/>
  <c r="AK208" i="14"/>
  <c r="E209" i="14"/>
  <c r="M209" i="14"/>
  <c r="U209" i="14"/>
  <c r="AC209" i="14"/>
  <c r="AK209" i="14"/>
  <c r="E210" i="14"/>
  <c r="M210" i="14"/>
  <c r="U210" i="14"/>
  <c r="AC210" i="14"/>
  <c r="AK210" i="14"/>
  <c r="E211" i="14"/>
  <c r="M211" i="14"/>
  <c r="U211" i="14"/>
  <c r="AC211" i="14"/>
  <c r="AK211" i="14"/>
  <c r="E212" i="14"/>
  <c r="M212" i="14"/>
  <c r="U212" i="14"/>
  <c r="AC212" i="14"/>
  <c r="AK212" i="14"/>
  <c r="E213" i="14"/>
  <c r="M213" i="14"/>
  <c r="U213" i="14"/>
  <c r="AC213" i="14"/>
  <c r="AK213" i="14"/>
  <c r="E214" i="14"/>
  <c r="M214" i="14"/>
  <c r="U214" i="14"/>
  <c r="AC214" i="14"/>
  <c r="AK214" i="14"/>
  <c r="E215" i="14"/>
  <c r="M215" i="14"/>
  <c r="U215" i="14"/>
  <c r="AC215" i="14"/>
  <c r="AK215" i="14"/>
  <c r="E216" i="14"/>
  <c r="M216" i="14"/>
  <c r="U216" i="14"/>
  <c r="AC216" i="14"/>
  <c r="AK216" i="14"/>
  <c r="E217" i="14"/>
  <c r="M217" i="14"/>
  <c r="U217" i="14"/>
  <c r="AC217" i="14"/>
  <c r="AK217" i="14"/>
  <c r="E218" i="14"/>
  <c r="M218" i="14"/>
  <c r="U218" i="14"/>
  <c r="AC218" i="14"/>
  <c r="AK218" i="14"/>
  <c r="E219" i="14"/>
  <c r="M219" i="14"/>
  <c r="U219" i="14"/>
  <c r="AC219" i="14"/>
  <c r="AK219" i="14"/>
  <c r="E220" i="14"/>
  <c r="M220" i="14"/>
  <c r="U220" i="14"/>
  <c r="AC220" i="14"/>
  <c r="AK220" i="14"/>
  <c r="N276" i="14"/>
  <c r="O1080" i="15" s="1"/>
  <c r="O51" i="15"/>
  <c r="G276" i="14"/>
  <c r="H1080" i="15" s="1"/>
  <c r="H51" i="15"/>
  <c r="O276" i="14"/>
  <c r="P1080" i="15" s="1"/>
  <c r="P51" i="15"/>
  <c r="W276" i="14"/>
  <c r="X1080" i="15" s="1"/>
  <c r="X51" i="15"/>
  <c r="AE276" i="14"/>
  <c r="AF1080" i="15" s="1"/>
  <c r="AF51" i="15"/>
  <c r="AM276" i="14"/>
  <c r="AN1080" i="15" s="1"/>
  <c r="AN51" i="15"/>
  <c r="P276" i="14"/>
  <c r="Q1080" i="15" s="1"/>
  <c r="Q51" i="15"/>
  <c r="AN276" i="14"/>
  <c r="AO1080" i="15" s="1"/>
  <c r="AO51" i="15"/>
  <c r="R276" i="14"/>
  <c r="S1080" i="15" s="1"/>
  <c r="S51" i="15"/>
  <c r="Z276" i="14"/>
  <c r="AA1080" i="15" s="1"/>
  <c r="AA51" i="15"/>
  <c r="K276" i="14"/>
  <c r="L1080" i="15" s="1"/>
  <c r="L51" i="15"/>
  <c r="S276" i="14"/>
  <c r="T1080" i="15" s="1"/>
  <c r="T51" i="15"/>
  <c r="AI276" i="14"/>
  <c r="AJ1080" i="15" s="1"/>
  <c r="AJ51" i="15"/>
  <c r="D276" i="14"/>
  <c r="E1080" i="15" s="1"/>
  <c r="E51" i="15"/>
  <c r="L276" i="14"/>
  <c r="M1080" i="15" s="1"/>
  <c r="M51" i="15"/>
  <c r="T276" i="14"/>
  <c r="U1080" i="15" s="1"/>
  <c r="U51" i="15"/>
  <c r="AB276" i="14"/>
  <c r="AC1080" i="15" s="1"/>
  <c r="AC51" i="15"/>
  <c r="E276" i="14"/>
  <c r="F1080" i="15" s="1"/>
  <c r="F51" i="15"/>
  <c r="M276" i="14"/>
  <c r="N1080" i="15" s="1"/>
  <c r="N51" i="15"/>
  <c r="U276" i="14"/>
  <c r="V1080" i="15" s="1"/>
  <c r="V51" i="15"/>
  <c r="AC276" i="14"/>
  <c r="AD1080" i="15" s="1"/>
  <c r="AD51" i="15"/>
  <c r="AK276" i="14"/>
  <c r="AL1080" i="15" s="1"/>
  <c r="AL51" i="15"/>
  <c r="G166" i="14"/>
  <c r="O166" i="14"/>
  <c r="W166" i="14"/>
  <c r="AE166" i="14"/>
  <c r="AM166" i="14"/>
  <c r="K166" i="14"/>
  <c r="S166" i="14"/>
  <c r="AA166" i="14"/>
  <c r="AI166" i="14"/>
  <c r="D166" i="14"/>
  <c r="L166" i="14"/>
  <c r="AB166" i="14"/>
  <c r="AJ166" i="14"/>
  <c r="E166" i="14"/>
  <c r="M166" i="14"/>
  <c r="U166" i="14"/>
  <c r="AC166" i="14"/>
  <c r="AK166" i="14"/>
  <c r="S111" i="14"/>
  <c r="T1077" i="15" s="1"/>
  <c r="D111" i="14"/>
  <c r="E1077" i="15" s="1"/>
  <c r="L111" i="14"/>
  <c r="M1077" i="15" s="1"/>
  <c r="T111" i="14"/>
  <c r="U1077" i="15" s="1"/>
  <c r="AB111" i="14"/>
  <c r="AC1077" i="15" s="1"/>
  <c r="AJ111" i="14"/>
  <c r="AK1077" i="15" s="1"/>
  <c r="AI111" i="14"/>
  <c r="AJ1077" i="15" s="1"/>
  <c r="E111" i="14"/>
  <c r="F1077" i="15" s="1"/>
  <c r="M111" i="14"/>
  <c r="N1077" i="15" s="1"/>
  <c r="U111" i="14"/>
  <c r="V1077" i="15" s="1"/>
  <c r="AC111" i="14"/>
  <c r="AD1077" i="15" s="1"/>
  <c r="AK111" i="14"/>
  <c r="AL1077" i="15" s="1"/>
  <c r="O56" i="14"/>
  <c r="P1076" i="15" s="1"/>
  <c r="P47" i="15"/>
  <c r="AE56" i="14"/>
  <c r="AF1076" i="15" s="1"/>
  <c r="AF47" i="15"/>
  <c r="AM56" i="14"/>
  <c r="AN1076" i="15" s="1"/>
  <c r="AN47" i="15"/>
  <c r="AA56" i="14"/>
  <c r="AB1076" i="15" s="1"/>
  <c r="AB47" i="15"/>
  <c r="K56" i="14"/>
  <c r="L1076" i="15" s="1"/>
  <c r="L47" i="15"/>
  <c r="AI56" i="14"/>
  <c r="AJ1076" i="15" s="1"/>
  <c r="AJ47" i="15"/>
  <c r="D56" i="14"/>
  <c r="E1076" i="15" s="1"/>
  <c r="E47" i="15"/>
  <c r="L56" i="14"/>
  <c r="M1076" i="15" s="1"/>
  <c r="M47" i="15"/>
  <c r="AB56" i="14"/>
  <c r="AC1076" i="15" s="1"/>
  <c r="AC47" i="15"/>
  <c r="AJ56" i="14"/>
  <c r="AK1076" i="15" s="1"/>
  <c r="AK47" i="15"/>
  <c r="E56" i="14"/>
  <c r="F1076" i="15" s="1"/>
  <c r="F47" i="15"/>
  <c r="M56" i="14"/>
  <c r="N1076" i="15" s="1"/>
  <c r="N47" i="15"/>
  <c r="U56" i="14"/>
  <c r="V1076" i="15" s="1"/>
  <c r="V47" i="15"/>
  <c r="AC56" i="14"/>
  <c r="AD1076" i="15" s="1"/>
  <c r="AD47" i="15"/>
  <c r="AK56" i="14"/>
  <c r="AL1076" i="15" s="1"/>
  <c r="AL47" i="15"/>
  <c r="Y276" i="14"/>
  <c r="Z1080" i="15" s="1"/>
  <c r="J276" i="14"/>
  <c r="K1080" i="15" s="1"/>
  <c r="N166" i="14"/>
  <c r="S56" i="14"/>
  <c r="T1076" i="15" s="1"/>
  <c r="F606" i="14"/>
  <c r="G1088" i="15" s="1"/>
  <c r="N606" i="14"/>
  <c r="O1088" i="15" s="1"/>
  <c r="V606" i="14"/>
  <c r="W1088" i="15" s="1"/>
  <c r="G606" i="14"/>
  <c r="H1088" i="15" s="1"/>
  <c r="O606" i="14"/>
  <c r="P1088" i="15" s="1"/>
  <c r="W606" i="14"/>
  <c r="X1088" i="15" s="1"/>
  <c r="AE606" i="14"/>
  <c r="AF1088" i="15" s="1"/>
  <c r="AM606" i="14"/>
  <c r="AN1088" i="15" s="1"/>
  <c r="K716" i="14"/>
  <c r="L1090" i="15" s="1"/>
  <c r="S716" i="14"/>
  <c r="T1090" i="15" s="1"/>
  <c r="AA716" i="14"/>
  <c r="AB1090" i="15" s="1"/>
  <c r="AI716" i="14"/>
  <c r="AJ1090" i="15" s="1"/>
  <c r="AH166" i="14"/>
  <c r="AL606" i="14"/>
  <c r="AM1088" i="15" s="1"/>
  <c r="AD606" i="14"/>
  <c r="AE1088" i="15" s="1"/>
  <c r="J606" i="14"/>
  <c r="K1088" i="15" s="1"/>
  <c r="R606" i="14"/>
  <c r="S1088" i="15" s="1"/>
  <c r="Z606" i="14"/>
  <c r="AA1088" i="15" s="1"/>
  <c r="AH606" i="14"/>
  <c r="AI1088" i="15" s="1"/>
  <c r="AP606" i="14"/>
  <c r="AQ1088" i="15" s="1"/>
  <c r="K606" i="14"/>
  <c r="L1088" i="15" s="1"/>
  <c r="S606" i="14"/>
  <c r="T1088" i="15" s="1"/>
  <c r="AA606" i="14"/>
  <c r="AB1088" i="15" s="1"/>
  <c r="AI606" i="14"/>
  <c r="AJ1088" i="15" s="1"/>
  <c r="G716" i="14"/>
  <c r="H1090" i="15" s="1"/>
  <c r="O716" i="14"/>
  <c r="P1090" i="15" s="1"/>
  <c r="W716" i="14"/>
  <c r="X1090" i="15" s="1"/>
  <c r="AE716" i="14"/>
  <c r="AF1090" i="15" s="1"/>
  <c r="AM716" i="14"/>
  <c r="AN1090" i="15" s="1"/>
  <c r="V276" i="14"/>
  <c r="W1080" i="15" s="1"/>
  <c r="AD276" i="14"/>
  <c r="AE1080" i="15" s="1"/>
  <c r="Q276" i="14"/>
  <c r="R1080" i="15" s="1"/>
  <c r="Z166" i="14"/>
  <c r="L606" i="14"/>
  <c r="M1088" i="15" s="1"/>
  <c r="T606" i="14"/>
  <c r="U1088" i="15" s="1"/>
  <c r="AB606" i="14"/>
  <c r="AC1088" i="15" s="1"/>
  <c r="AJ606" i="14"/>
  <c r="AK1088" i="15" s="1"/>
  <c r="E606" i="14"/>
  <c r="F1088" i="15" s="1"/>
  <c r="M606" i="14"/>
  <c r="N1088" i="15" s="1"/>
  <c r="U606" i="14"/>
  <c r="V1088" i="15" s="1"/>
  <c r="AC606" i="14"/>
  <c r="AD1088" i="15" s="1"/>
  <c r="AK606" i="14"/>
  <c r="AL1088" i="15" s="1"/>
  <c r="H606" i="14"/>
  <c r="I1088" i="15" s="1"/>
  <c r="P606" i="14"/>
  <c r="Q1088" i="15" s="1"/>
  <c r="X606" i="14"/>
  <c r="Y1088" i="15" s="1"/>
  <c r="AF606" i="14"/>
  <c r="AG1088" i="15" s="1"/>
  <c r="AN606" i="14"/>
  <c r="AO1088" i="15" s="1"/>
  <c r="I606" i="14"/>
  <c r="J1088" i="15" s="1"/>
  <c r="Q606" i="14"/>
  <c r="R1088" i="15" s="1"/>
  <c r="Y606" i="14"/>
  <c r="Z1088" i="15" s="1"/>
  <c r="AG606" i="14"/>
  <c r="AH1088" i="15" s="1"/>
  <c r="AO606" i="14"/>
  <c r="AP1088" i="15" s="1"/>
  <c r="J716" i="14"/>
  <c r="K1090" i="15" s="1"/>
  <c r="R716" i="14"/>
  <c r="S1090" i="15" s="1"/>
  <c r="Z716" i="14"/>
  <c r="AA1090" i="15" s="1"/>
  <c r="AH716" i="14"/>
  <c r="AI1090" i="15" s="1"/>
  <c r="AP716" i="14"/>
  <c r="AQ1090" i="15" s="1"/>
  <c r="AF276" i="14"/>
  <c r="AG1080" i="15" s="1"/>
  <c r="AL276" i="14"/>
  <c r="AM1080" i="15" s="1"/>
  <c r="F276" i="14"/>
  <c r="G1080" i="15" s="1"/>
  <c r="H716" i="14"/>
  <c r="I1090" i="15" s="1"/>
  <c r="P716" i="14"/>
  <c r="Q1090" i="15" s="1"/>
  <c r="X716" i="14"/>
  <c r="Y1090" i="15" s="1"/>
  <c r="AF716" i="14"/>
  <c r="AG1090" i="15" s="1"/>
  <c r="AN716" i="14"/>
  <c r="AO1090" i="15" s="1"/>
  <c r="I716" i="14"/>
  <c r="J1090" i="15" s="1"/>
  <c r="Q716" i="14"/>
  <c r="R1090" i="15" s="1"/>
  <c r="Y716" i="14"/>
  <c r="Z1090" i="15" s="1"/>
  <c r="AG716" i="14"/>
  <c r="AH1090" i="15" s="1"/>
  <c r="AO716" i="14"/>
  <c r="AP1090" i="15" s="1"/>
  <c r="L716" i="14"/>
  <c r="M1090" i="15" s="1"/>
  <c r="T716" i="14"/>
  <c r="U1090" i="15" s="1"/>
  <c r="AB716" i="14"/>
  <c r="AC1090" i="15" s="1"/>
  <c r="AJ716" i="14"/>
  <c r="AK1090" i="15" s="1"/>
  <c r="E716" i="14"/>
  <c r="F1090" i="15" s="1"/>
  <c r="M716" i="14"/>
  <c r="N1090" i="15" s="1"/>
  <c r="U716" i="14"/>
  <c r="V1090" i="15" s="1"/>
  <c r="AC716" i="14"/>
  <c r="AD1090" i="15" s="1"/>
  <c r="AK716" i="14"/>
  <c r="AL1090" i="15" s="1"/>
  <c r="F716" i="14"/>
  <c r="G1090" i="15" s="1"/>
  <c r="N716" i="14"/>
  <c r="O1090" i="15" s="1"/>
  <c r="V716" i="14"/>
  <c r="W1090" i="15" s="1"/>
  <c r="AD716" i="14"/>
  <c r="AE1090" i="15" s="1"/>
  <c r="AL716" i="14"/>
  <c r="AM1090" i="15" s="1"/>
  <c r="L661" i="14"/>
  <c r="M1089" i="15" s="1"/>
  <c r="T661" i="14"/>
  <c r="U1089" i="15" s="1"/>
  <c r="AB661" i="14"/>
  <c r="AC1089" i="15" s="1"/>
  <c r="AJ661" i="14"/>
  <c r="AK1089" i="15" s="1"/>
  <c r="E661" i="14"/>
  <c r="F1089" i="15" s="1"/>
  <c r="M661" i="14"/>
  <c r="N1089" i="15" s="1"/>
  <c r="U661" i="14"/>
  <c r="V1089" i="15" s="1"/>
  <c r="AC661" i="14"/>
  <c r="AD1089" i="15" s="1"/>
  <c r="AK661" i="14"/>
  <c r="AL1089" i="15" s="1"/>
  <c r="AA276" i="14"/>
  <c r="AB1080" i="15" s="1"/>
  <c r="Y166" i="14"/>
  <c r="I166" i="14"/>
  <c r="Q166" i="14"/>
  <c r="J661" i="14"/>
  <c r="K1089" i="15" s="1"/>
  <c r="R661" i="14"/>
  <c r="S1089" i="15" s="1"/>
  <c r="Z661" i="14"/>
  <c r="AA1089" i="15" s="1"/>
  <c r="AH661" i="14"/>
  <c r="AI1089" i="15" s="1"/>
  <c r="AP661" i="14"/>
  <c r="AQ1089" i="15" s="1"/>
  <c r="K661" i="14"/>
  <c r="L1089" i="15" s="1"/>
  <c r="S661" i="14"/>
  <c r="T1089" i="15" s="1"/>
  <c r="AA661" i="14"/>
  <c r="AB1089" i="15" s="1"/>
  <c r="AI661" i="14"/>
  <c r="AJ1089" i="15" s="1"/>
  <c r="N661" i="14"/>
  <c r="O1089" i="15" s="1"/>
  <c r="AD661" i="14"/>
  <c r="AE1089" i="15" s="1"/>
  <c r="G661" i="14"/>
  <c r="H1089" i="15" s="1"/>
  <c r="O661" i="14"/>
  <c r="P1089" i="15" s="1"/>
  <c r="W661" i="14"/>
  <c r="X1089" i="15" s="1"/>
  <c r="AE661" i="14"/>
  <c r="AF1089" i="15" s="1"/>
  <c r="AM661" i="14"/>
  <c r="AN1089" i="15" s="1"/>
  <c r="V661" i="14"/>
  <c r="W1089" i="15" s="1"/>
  <c r="H661" i="14"/>
  <c r="I1089" i="15" s="1"/>
  <c r="P661" i="14"/>
  <c r="Q1089" i="15" s="1"/>
  <c r="X661" i="14"/>
  <c r="Y1089" i="15" s="1"/>
  <c r="AF661" i="14"/>
  <c r="AG1089" i="15" s="1"/>
  <c r="AN661" i="14"/>
  <c r="AO1089" i="15" s="1"/>
  <c r="F661" i="14"/>
  <c r="G1089" i="15" s="1"/>
  <c r="AL661" i="14"/>
  <c r="AM1089" i="15" s="1"/>
  <c r="I661" i="14"/>
  <c r="J1089" i="15" s="1"/>
  <c r="Q661" i="14"/>
  <c r="R1089" i="15" s="1"/>
  <c r="Y661" i="14"/>
  <c r="Z1089" i="15" s="1"/>
  <c r="AG661" i="14"/>
  <c r="AH1089" i="15" s="1"/>
  <c r="AO661" i="14"/>
  <c r="AP1089" i="15" s="1"/>
  <c r="F166" i="14"/>
  <c r="AH276" i="14"/>
  <c r="AI1080" i="15" s="1"/>
  <c r="I276" i="14"/>
  <c r="J1080" i="15" s="1"/>
  <c r="AG276" i="14"/>
  <c r="AH1080" i="15" s="1"/>
  <c r="AO276" i="14"/>
  <c r="AP1080" i="15" s="1"/>
  <c r="AJ276" i="14"/>
  <c r="AK1080" i="15" s="1"/>
  <c r="V166" i="14"/>
  <c r="AD166" i="14"/>
  <c r="AL166" i="14"/>
  <c r="O111" i="14"/>
  <c r="P1077" i="15" s="1"/>
  <c r="AM111" i="14"/>
  <c r="AN1077" i="15" s="1"/>
  <c r="AP166" i="14"/>
  <c r="AN166" i="14"/>
  <c r="T166" i="14"/>
  <c r="AF166" i="14"/>
  <c r="AG166" i="14"/>
  <c r="AO166" i="14"/>
  <c r="H276" i="14"/>
  <c r="I1080" i="15" s="1"/>
  <c r="X276" i="14"/>
  <c r="Y1080" i="15" s="1"/>
  <c r="AP276" i="14"/>
  <c r="AQ1080" i="15" s="1"/>
  <c r="J166" i="14"/>
  <c r="R166" i="14"/>
  <c r="P166" i="14"/>
  <c r="H166" i="14"/>
  <c r="X166" i="14"/>
  <c r="K111" i="14"/>
  <c r="L1077" i="15" s="1"/>
  <c r="G111" i="14"/>
  <c r="H1077" i="15" s="1"/>
  <c r="AA111" i="14"/>
  <c r="AB1077" i="15" s="1"/>
  <c r="AF111" i="14"/>
  <c r="AG1077" i="15" s="1"/>
  <c r="H111" i="14"/>
  <c r="I1077" i="15" s="1"/>
  <c r="AD111" i="14"/>
  <c r="AE1077" i="15" s="1"/>
  <c r="Z111" i="14"/>
  <c r="AA1077" i="15" s="1"/>
  <c r="N111" i="14"/>
  <c r="O1077" i="15" s="1"/>
  <c r="W111" i="14"/>
  <c r="X1077" i="15" s="1"/>
  <c r="I111" i="14"/>
  <c r="J1077" i="15" s="1"/>
  <c r="Y111" i="14"/>
  <c r="Z1077" i="15" s="1"/>
  <c r="AG111" i="14"/>
  <c r="AH1077" i="15" s="1"/>
  <c r="V111" i="14"/>
  <c r="W1077" i="15" s="1"/>
  <c r="AE111" i="14"/>
  <c r="AF1077" i="15" s="1"/>
  <c r="F111" i="14"/>
  <c r="G1077" i="15" s="1"/>
  <c r="T56" i="14"/>
  <c r="U1076" i="15" s="1"/>
  <c r="AH56" i="14"/>
  <c r="AI1076" i="15" s="1"/>
  <c r="X111" i="14"/>
  <c r="Y1077" i="15" s="1"/>
  <c r="AN111" i="14"/>
  <c r="AO1077" i="15" s="1"/>
  <c r="P111" i="14"/>
  <c r="Q1077" i="15" s="1"/>
  <c r="Q111" i="14"/>
  <c r="R1077" i="15" s="1"/>
  <c r="AO111" i="14"/>
  <c r="AP1077" i="15" s="1"/>
  <c r="AH111" i="14"/>
  <c r="AI1077" i="15" s="1"/>
  <c r="AL111" i="14"/>
  <c r="AM1077" i="15" s="1"/>
  <c r="J111" i="14"/>
  <c r="K1077" i="15" s="1"/>
  <c r="R111" i="14"/>
  <c r="S1077" i="15" s="1"/>
  <c r="AP111" i="14"/>
  <c r="AQ1077" i="15" s="1"/>
  <c r="P56" i="14"/>
  <c r="Q1076" i="15" s="1"/>
  <c r="N56" i="14"/>
  <c r="O1076" i="15" s="1"/>
  <c r="AF56" i="14"/>
  <c r="AG1076" i="15" s="1"/>
  <c r="Q56" i="14"/>
  <c r="R1076" i="15" s="1"/>
  <c r="I56" i="14"/>
  <c r="J1076" i="15" s="1"/>
  <c r="F56" i="14"/>
  <c r="G1076" i="15" s="1"/>
  <c r="AL56" i="14"/>
  <c r="AM1076" i="15" s="1"/>
  <c r="G56" i="14"/>
  <c r="H1076" i="15" s="1"/>
  <c r="W56" i="14"/>
  <c r="X1076" i="15" s="1"/>
  <c r="AD56" i="14"/>
  <c r="AE1076" i="15" s="1"/>
  <c r="X56" i="14"/>
  <c r="Y1076" i="15" s="1"/>
  <c r="AN56" i="14"/>
  <c r="AO1076" i="15" s="1"/>
  <c r="Y56" i="14"/>
  <c r="Z1076" i="15" s="1"/>
  <c r="AG56" i="14"/>
  <c r="AH1076" i="15" s="1"/>
  <c r="AO56" i="14"/>
  <c r="AP1076" i="15" s="1"/>
  <c r="R56" i="14"/>
  <c r="S1076" i="15" s="1"/>
  <c r="Z56" i="14"/>
  <c r="AA1076" i="15" s="1"/>
  <c r="AP56" i="14"/>
  <c r="AQ1076" i="15" s="1"/>
  <c r="J56" i="14"/>
  <c r="K1076" i="15" s="1"/>
  <c r="H56" i="14"/>
  <c r="I1076" i="15" s="1"/>
  <c r="V56" i="14"/>
  <c r="W1076" i="15" s="1"/>
  <c r="M90" i="7"/>
  <c r="W523" i="15" l="1"/>
  <c r="G523" i="15"/>
  <c r="AD523" i="15"/>
  <c r="AC523" i="15"/>
  <c r="K523" i="15"/>
  <c r="I522" i="15"/>
  <c r="K521" i="15"/>
  <c r="AF522" i="15"/>
  <c r="AH521" i="15"/>
  <c r="W522" i="15"/>
  <c r="Y521" i="15"/>
  <c r="AA517" i="15"/>
  <c r="M517" i="15"/>
  <c r="AE515" i="15"/>
  <c r="Z514" i="15"/>
  <c r="Q514" i="15"/>
  <c r="AQ515" i="15"/>
  <c r="F513" i="15"/>
  <c r="O514" i="15"/>
  <c r="Q510" i="15"/>
  <c r="AL509" i="15"/>
  <c r="AL512" i="15" s="1"/>
  <c r="E509" i="15"/>
  <c r="E512" i="15" s="1"/>
  <c r="O510" i="15"/>
  <c r="AL521" i="15"/>
  <c r="AB515" i="15"/>
  <c r="AJ523" i="15"/>
  <c r="V522" i="15"/>
  <c r="AA522" i="15"/>
  <c r="X515" i="15"/>
  <c r="AI509" i="15"/>
  <c r="U514" i="15"/>
  <c r="AG523" i="15"/>
  <c r="R522" i="15"/>
  <c r="AB510" i="15"/>
  <c r="AF513" i="15"/>
  <c r="AI512" i="15"/>
  <c r="AG526" i="15"/>
  <c r="H525" i="15"/>
  <c r="U518" i="15"/>
  <c r="AE526" i="15"/>
  <c r="F525" i="15"/>
  <c r="S518" i="15"/>
  <c r="AD526" i="15"/>
  <c r="AQ519" i="15"/>
  <c r="N527" i="15"/>
  <c r="T525" i="15"/>
  <c r="K526" i="15"/>
  <c r="AI527" i="15"/>
  <c r="Z519" i="15"/>
  <c r="AN526" i="15"/>
  <c r="AO518" i="15"/>
  <c r="T526" i="15"/>
  <c r="R518" i="15"/>
  <c r="J519" i="15"/>
  <c r="H519" i="15"/>
  <c r="G519" i="15"/>
  <c r="AJ518" i="15"/>
  <c r="W525" i="15"/>
  <c r="O518" i="15"/>
  <c r="P518" i="15"/>
  <c r="V519" i="15"/>
  <c r="T519" i="15"/>
  <c r="AC526" i="15"/>
  <c r="Z526" i="15"/>
  <c r="I518" i="15"/>
  <c r="U527" i="15"/>
  <c r="K527" i="15"/>
  <c r="N519" i="15"/>
  <c r="AK525" i="15"/>
  <c r="P519" i="15"/>
  <c r="X519" i="15"/>
  <c r="AG519" i="15"/>
  <c r="Y526" i="15"/>
  <c r="AL519" i="15"/>
  <c r="M518" i="15"/>
  <c r="W526" i="15"/>
  <c r="AJ519" i="15"/>
  <c r="K518" i="15"/>
  <c r="V526" i="15"/>
  <c r="AI519" i="15"/>
  <c r="F527" i="15"/>
  <c r="L525" i="15"/>
  <c r="AI525" i="15"/>
  <c r="S527" i="15"/>
  <c r="O519" i="15"/>
  <c r="X526" i="15"/>
  <c r="AE518" i="15"/>
  <c r="AE525" i="15"/>
  <c r="H518" i="15"/>
  <c r="AH518" i="15"/>
  <c r="Z518" i="15"/>
  <c r="Y518" i="15"/>
  <c r="AO527" i="15"/>
  <c r="Q519" i="15"/>
  <c r="AQ527" i="15"/>
  <c r="G518" i="15"/>
  <c r="I526" i="15"/>
  <c r="G526" i="15"/>
  <c r="S519" i="15"/>
  <c r="AF518" i="15"/>
  <c r="AA527" i="15"/>
  <c r="Y525" i="15"/>
  <c r="AN525" i="15"/>
  <c r="D529" i="15"/>
  <c r="Q525" i="15"/>
  <c r="R519" i="15"/>
  <c r="AP527" i="15"/>
  <c r="Q526" i="15"/>
  <c r="AD519" i="15"/>
  <c r="AN527" i="15"/>
  <c r="O526" i="15"/>
  <c r="AB519" i="15"/>
  <c r="AM527" i="15"/>
  <c r="N526" i="15"/>
  <c r="AA519" i="15"/>
  <c r="AK526" i="15"/>
  <c r="AP519" i="15"/>
  <c r="S525" i="15"/>
  <c r="AP526" i="15"/>
  <c r="AP518" i="15"/>
  <c r="H526" i="15"/>
  <c r="T518" i="15"/>
  <c r="O525" i="15"/>
  <c r="E515" i="15"/>
  <c r="N518" i="15"/>
  <c r="F518" i="15"/>
  <c r="I527" i="15"/>
  <c r="AF526" i="15"/>
  <c r="Q518" i="15"/>
  <c r="Y527" i="15"/>
  <c r="P526" i="15"/>
  <c r="AH527" i="15"/>
  <c r="AF527" i="15"/>
  <c r="AE527" i="15"/>
  <c r="F526" i="15"/>
  <c r="AH519" i="15"/>
  <c r="AC519" i="15"/>
  <c r="AG525" i="15"/>
  <c r="AM519" i="15"/>
  <c r="L527" i="15"/>
  <c r="AP525" i="15"/>
  <c r="U519" i="15"/>
  <c r="X527" i="15"/>
  <c r="L519" i="15"/>
  <c r="U526" i="15"/>
  <c r="J526" i="15"/>
  <c r="B508" i="15"/>
  <c r="AB526" i="15"/>
  <c r="AM518" i="15"/>
  <c r="J527" i="15"/>
  <c r="X525" i="15"/>
  <c r="AK518" i="15"/>
  <c r="H527" i="15"/>
  <c r="V525" i="15"/>
  <c r="AI518" i="15"/>
  <c r="G527" i="15"/>
  <c r="U525" i="15"/>
  <c r="AD527" i="15"/>
  <c r="AJ525" i="15"/>
  <c r="AQ526" i="15"/>
  <c r="W518" i="15"/>
  <c r="R525" i="15"/>
  <c r="AG527" i="15"/>
  <c r="Y519" i="15"/>
  <c r="M527" i="15"/>
  <c r="AN518" i="15"/>
  <c r="K525" i="15"/>
  <c r="I525" i="15"/>
  <c r="G525" i="15"/>
  <c r="AA525" i="15"/>
  <c r="AK527" i="15"/>
  <c r="AB518" i="15"/>
  <c r="AB527" i="15"/>
  <c r="AO526" i="15"/>
  <c r="P525" i="15"/>
  <c r="AC518" i="15"/>
  <c r="AM526" i="15"/>
  <c r="N525" i="15"/>
  <c r="AA518" i="15"/>
  <c r="AL526" i="15"/>
  <c r="M525" i="15"/>
  <c r="V527" i="15"/>
  <c r="AB525" i="15"/>
  <c r="AA526" i="15"/>
  <c r="L518" i="15"/>
  <c r="AO519" i="15"/>
  <c r="Q527" i="15"/>
  <c r="M519" i="15"/>
  <c r="AJ526" i="15"/>
  <c r="AD518" i="15"/>
  <c r="AK519" i="15"/>
  <c r="AF519" i="15"/>
  <c r="AE519" i="15"/>
  <c r="W519" i="15"/>
  <c r="R526" i="15"/>
  <c r="L526" i="15"/>
  <c r="J525" i="15"/>
  <c r="Z527" i="15"/>
  <c r="AL525" i="15"/>
  <c r="W527" i="15"/>
  <c r="AJ527" i="15"/>
  <c r="V518" i="15"/>
  <c r="AH526" i="15"/>
  <c r="S526" i="15"/>
  <c r="Z525" i="15"/>
  <c r="F519" i="15"/>
  <c r="T527" i="15"/>
  <c r="AO525" i="15"/>
  <c r="J518" i="15"/>
  <c r="AI526" i="15"/>
  <c r="AC527" i="15"/>
  <c r="P527" i="15"/>
  <c r="AG518" i="15"/>
  <c r="AM525" i="15"/>
  <c r="X518" i="15"/>
  <c r="O527" i="15"/>
  <c r="AD525" i="15"/>
  <c r="AH525" i="15"/>
  <c r="AL518" i="15"/>
  <c r="AQ518" i="15"/>
  <c r="AC525" i="15"/>
  <c r="R527" i="15"/>
  <c r="AL527" i="15"/>
  <c r="K519" i="15"/>
  <c r="AF525" i="15"/>
  <c r="M526" i="15"/>
  <c r="AQ525" i="15"/>
  <c r="AN519" i="15"/>
  <c r="I519" i="15"/>
  <c r="O509" i="15"/>
  <c r="O512" i="15" s="1"/>
  <c r="H513" i="15"/>
  <c r="G517" i="15"/>
  <c r="AQ522" i="15"/>
  <c r="AF523" i="15"/>
  <c r="AQ510" i="15"/>
  <c r="E514" i="15"/>
  <c r="AO515" i="15"/>
  <c r="AJ510" i="15"/>
  <c r="W517" i="15"/>
  <c r="Y513" i="15"/>
  <c r="Z513" i="15"/>
  <c r="AF517" i="15"/>
  <c r="Z517" i="15"/>
  <c r="N521" i="15"/>
  <c r="AC510" i="15"/>
  <c r="W510" i="15"/>
  <c r="AM509" i="15"/>
  <c r="AM512" i="15" s="1"/>
  <c r="AN513" i="15"/>
  <c r="Z510" i="15"/>
  <c r="AB514" i="15"/>
  <c r="AB521" i="15"/>
  <c r="P523" i="15"/>
  <c r="AG513" i="15"/>
  <c r="AM517" i="15"/>
  <c r="Y509" i="15"/>
  <c r="Y512" i="15" s="1"/>
  <c r="T521" i="15"/>
  <c r="AC514" i="15"/>
  <c r="N517" i="15"/>
  <c r="L521" i="15"/>
  <c r="AH513" i="15"/>
  <c r="F514" i="15"/>
  <c r="AN517" i="15"/>
  <c r="AJ515" i="15"/>
  <c r="H521" i="15"/>
  <c r="F522" i="15"/>
  <c r="L513" i="15"/>
  <c r="V521" i="15"/>
  <c r="AK510" i="15"/>
  <c r="W509" i="15"/>
  <c r="W512" i="15" s="1"/>
  <c r="AI510" i="15"/>
  <c r="M521" i="15"/>
  <c r="I523" i="15"/>
  <c r="F517" i="15"/>
  <c r="I509" i="15"/>
  <c r="Q513" i="15"/>
  <c r="AD510" i="15"/>
  <c r="AK514" i="15"/>
  <c r="AA509" i="15"/>
  <c r="AD514" i="15"/>
  <c r="AN514" i="15"/>
  <c r="AL522" i="15"/>
  <c r="AB513" i="15"/>
  <c r="AN521" i="15"/>
  <c r="L523" i="15"/>
  <c r="Z509" i="15"/>
  <c r="U513" i="15"/>
  <c r="V517" i="15"/>
  <c r="J522" i="15"/>
  <c r="P509" i="15"/>
  <c r="M514" i="15"/>
  <c r="AO523" i="15"/>
  <c r="AL517" i="15"/>
  <c r="Q509" i="15"/>
  <c r="AO513" i="15"/>
  <c r="U521" i="15"/>
  <c r="AQ509" i="15"/>
  <c r="F510" i="15"/>
  <c r="AL514" i="15"/>
  <c r="Z515" i="15"/>
  <c r="H517" i="15"/>
  <c r="X514" i="15"/>
  <c r="R517" i="15"/>
  <c r="AB523" i="15"/>
  <c r="AH509" i="15"/>
  <c r="AH512" i="15" s="1"/>
  <c r="E510" i="15"/>
  <c r="AC513" i="15"/>
  <c r="U509" i="15"/>
  <c r="U512" i="15" s="1"/>
  <c r="F509" i="15"/>
  <c r="F512" i="15" s="1"/>
  <c r="AO510" i="15"/>
  <c r="AB522" i="15"/>
  <c r="Z523" i="15"/>
  <c r="J510" i="15"/>
  <c r="G509" i="15"/>
  <c r="AP522" i="15"/>
  <c r="H515" i="15"/>
  <c r="AG509" i="15"/>
  <c r="AG512" i="15" s="1"/>
  <c r="AJ521" i="15"/>
  <c r="Q523" i="15"/>
  <c r="AD517" i="15"/>
  <c r="J513" i="15"/>
  <c r="AP517" i="15"/>
  <c r="H514" i="15"/>
  <c r="N522" i="15"/>
  <c r="AB509" i="15"/>
  <c r="AE510" i="15"/>
  <c r="M509" i="15"/>
  <c r="T509" i="15"/>
  <c r="T512" i="15" s="1"/>
  <c r="Y510" i="15"/>
  <c r="AE514" i="15"/>
  <c r="N513" i="15"/>
  <c r="Y514" i="15"/>
  <c r="AH514" i="15"/>
  <c r="F515" i="15"/>
  <c r="U517" i="15"/>
  <c r="O521" i="15"/>
  <c r="M522" i="15"/>
  <c r="AQ517" i="15"/>
  <c r="AO521" i="15"/>
  <c r="AM522" i="15"/>
  <c r="AP510" i="15"/>
  <c r="AF515" i="15"/>
  <c r="AN515" i="15"/>
  <c r="H523" i="15"/>
  <c r="AE517" i="15"/>
  <c r="K510" i="15"/>
  <c r="L514" i="15"/>
  <c r="X509" i="15"/>
  <c r="X512" i="15" s="1"/>
  <c r="AC521" i="15"/>
  <c r="R513" i="15"/>
  <c r="AF521" i="15"/>
  <c r="AF514" i="15"/>
  <c r="AD522" i="15"/>
  <c r="AM510" i="15"/>
  <c r="E513" i="15"/>
  <c r="AC509" i="15"/>
  <c r="AG510" i="15"/>
  <c r="L522" i="15"/>
  <c r="J523" i="15"/>
  <c r="AM514" i="15"/>
  <c r="V513" i="15"/>
  <c r="AG514" i="15"/>
  <c r="AP514" i="15"/>
  <c r="AD515" i="15"/>
  <c r="Y517" i="15"/>
  <c r="W521" i="15"/>
  <c r="U522" i="15"/>
  <c r="S522" i="15"/>
  <c r="L510" i="15"/>
  <c r="X523" i="15"/>
  <c r="Z522" i="15"/>
  <c r="Y523" i="15"/>
  <c r="V510" i="15"/>
  <c r="AH515" i="15"/>
  <c r="P517" i="15"/>
  <c r="T513" i="15"/>
  <c r="J517" i="15"/>
  <c r="AP509" i="15"/>
  <c r="AP512" i="15" s="1"/>
  <c r="M510" i="15"/>
  <c r="X510" i="15"/>
  <c r="V509" i="15"/>
  <c r="V512" i="15" s="1"/>
  <c r="AP523" i="15"/>
  <c r="AA513" i="15"/>
  <c r="W513" i="15"/>
  <c r="AA515" i="15"/>
  <c r="I517" i="15"/>
  <c r="S517" i="15"/>
  <c r="AB517" i="15"/>
  <c r="AA514" i="15"/>
  <c r="I521" i="15"/>
  <c r="G522" i="15"/>
  <c r="R521" i="15"/>
  <c r="P522" i="15"/>
  <c r="AK517" i="15"/>
  <c r="AI521" i="15"/>
  <c r="AG522" i="15"/>
  <c r="AA523" i="15"/>
  <c r="M523" i="15"/>
  <c r="F523" i="15"/>
  <c r="AE509" i="15"/>
  <c r="K522" i="15"/>
  <c r="S510" i="15"/>
  <c r="I515" i="15"/>
  <c r="T510" i="15"/>
  <c r="Y515" i="15"/>
  <c r="AL510" i="15"/>
  <c r="AP515" i="15"/>
  <c r="X517" i="15"/>
  <c r="AH517" i="15"/>
  <c r="F521" i="15"/>
  <c r="U510" i="15"/>
  <c r="L509" i="15"/>
  <c r="AF510" i="15"/>
  <c r="AD509" i="15"/>
  <c r="AD512" i="15" s="1"/>
  <c r="AI513" i="15"/>
  <c r="G514" i="15"/>
  <c r="AE513" i="15"/>
  <c r="AI515" i="15"/>
  <c r="Q517" i="15"/>
  <c r="J514" i="15"/>
  <c r="AJ517" i="15"/>
  <c r="AI514" i="15"/>
  <c r="G515" i="15"/>
  <c r="Q521" i="15"/>
  <c r="O522" i="15"/>
  <c r="Z521" i="15"/>
  <c r="X522" i="15"/>
  <c r="AQ521" i="15"/>
  <c r="AO522" i="15"/>
  <c r="AI523" i="15"/>
  <c r="U523" i="15"/>
  <c r="AE523" i="15"/>
  <c r="N523" i="15"/>
  <c r="AK523" i="15"/>
  <c r="S523" i="15"/>
  <c r="Y522" i="15"/>
  <c r="AA521" i="15"/>
  <c r="AC517" i="15"/>
  <c r="H522" i="15"/>
  <c r="AK522" i="15"/>
  <c r="AM521" i="15"/>
  <c r="AO517" i="15"/>
  <c r="K517" i="15"/>
  <c r="AK515" i="15"/>
  <c r="AH523" i="15"/>
  <c r="AJ522" i="15"/>
  <c r="N509" i="15"/>
  <c r="N512" i="15" s="1"/>
  <c r="P510" i="15"/>
  <c r="R509" i="15"/>
  <c r="R512" i="15" s="1"/>
  <c r="V514" i="15"/>
  <c r="K509" i="15"/>
  <c r="K512" i="15" s="1"/>
  <c r="X513" i="15"/>
  <c r="AQ512" i="15"/>
  <c r="AC522" i="15"/>
  <c r="AE521" i="15"/>
  <c r="AG517" i="15"/>
  <c r="AC515" i="15"/>
  <c r="AO514" i="15"/>
  <c r="R523" i="15"/>
  <c r="T522" i="15"/>
  <c r="H510" i="15"/>
  <c r="AK509" i="15"/>
  <c r="J509" i="15"/>
  <c r="N514" i="15"/>
  <c r="AP513" i="15"/>
  <c r="AK521" i="15"/>
  <c r="AO509" i="15"/>
  <c r="AJ512" i="15"/>
  <c r="AE512" i="15"/>
  <c r="J521" i="15"/>
  <c r="S514" i="15"/>
  <c r="T517" i="15"/>
  <c r="O513" i="15"/>
  <c r="AL513" i="15"/>
  <c r="S513" i="15"/>
  <c r="AK513" i="15"/>
  <c r="P521" i="15"/>
  <c r="P514" i="15"/>
  <c r="AN523" i="15"/>
  <c r="AN509" i="15"/>
  <c r="AN512" i="15" s="1"/>
  <c r="AF509" i="15"/>
  <c r="P513" i="15"/>
  <c r="S512" i="15"/>
  <c r="K514" i="15"/>
  <c r="L517" i="15"/>
  <c r="AL515" i="15"/>
  <c r="G513" i="15"/>
  <c r="AD513" i="15"/>
  <c r="K513" i="15"/>
  <c r="M513" i="15"/>
  <c r="O517" i="15"/>
  <c r="AI522" i="15"/>
  <c r="H509" i="15"/>
  <c r="H512" i="15" s="1"/>
  <c r="AJ514" i="15"/>
  <c r="AK1100" i="15"/>
  <c r="I389" i="14"/>
  <c r="O1100" i="15"/>
  <c r="AJ389" i="14"/>
  <c r="W50" i="15"/>
  <c r="N389" i="14"/>
  <c r="T224" i="14"/>
  <c r="X224" i="14"/>
  <c r="O224" i="14"/>
  <c r="AB224" i="14"/>
  <c r="AC224" i="14"/>
  <c r="T389" i="14"/>
  <c r="AF389" i="14"/>
  <c r="Q224" i="14"/>
  <c r="S224" i="14"/>
  <c r="L389" i="14"/>
  <c r="R224" i="14"/>
  <c r="E389" i="14"/>
  <c r="AO389" i="14"/>
  <c r="J389" i="14"/>
  <c r="AD224" i="14"/>
  <c r="V224" i="14"/>
  <c r="AM389" i="14"/>
  <c r="O389" i="14"/>
  <c r="AK389" i="14"/>
  <c r="K389" i="14"/>
  <c r="Z389" i="14"/>
  <c r="G1100" i="15"/>
  <c r="Y224" i="14"/>
  <c r="Q389" i="14"/>
  <c r="AN1100" i="15"/>
  <c r="AC1100" i="15"/>
  <c r="AI389" i="14"/>
  <c r="AD389" i="14"/>
  <c r="R389" i="14"/>
  <c r="AM1100" i="15"/>
  <c r="W1100" i="15"/>
  <c r="G389" i="14"/>
  <c r="Y389" i="14"/>
  <c r="AL389" i="14"/>
  <c r="W389" i="14"/>
  <c r="P389" i="14"/>
  <c r="F389" i="14"/>
  <c r="AA389" i="14"/>
  <c r="AP389" i="14"/>
  <c r="V389" i="14"/>
  <c r="AC389" i="14"/>
  <c r="AH389" i="14"/>
  <c r="X389" i="14"/>
  <c r="AG389" i="14"/>
  <c r="AB389" i="14"/>
  <c r="U389" i="14"/>
  <c r="R1078" i="15"/>
  <c r="R1079" i="15" s="1"/>
  <c r="AJ1078" i="15"/>
  <c r="AJ1079" i="15" s="1"/>
  <c r="P224" i="14"/>
  <c r="AB1078" i="15"/>
  <c r="AP1078" i="15"/>
  <c r="T1078" i="15"/>
  <c r="T1079" i="15" s="1"/>
  <c r="AO224" i="14"/>
  <c r="AH224" i="14"/>
  <c r="AL224" i="14"/>
  <c r="F224" i="14"/>
  <c r="M224" i="14"/>
  <c r="I1078" i="15"/>
  <c r="AH1078" i="15"/>
  <c r="AH1079" i="15" s="1"/>
  <c r="AE1078" i="15"/>
  <c r="AE1079" i="15" s="1"/>
  <c r="F1078" i="15"/>
  <c r="L1078" i="15"/>
  <c r="L1079" i="15" s="1"/>
  <c r="AM224" i="14"/>
  <c r="H1078" i="15"/>
  <c r="H1079" i="15" s="1"/>
  <c r="V1078" i="15"/>
  <c r="Y1078" i="15"/>
  <c r="G1078" i="15"/>
  <c r="AG1078" i="15"/>
  <c r="AN1078" i="15"/>
  <c r="AN1079" i="15" s="1"/>
  <c r="AE224" i="14"/>
  <c r="S1078" i="15"/>
  <c r="U1078" i="15"/>
  <c r="U1079" i="15" s="1"/>
  <c r="AC1078" i="15"/>
  <c r="AC1079" i="15" s="1"/>
  <c r="AF1078" i="15"/>
  <c r="AF1079" i="15" s="1"/>
  <c r="AA1078" i="15"/>
  <c r="Z1078" i="15"/>
  <c r="Z1079" i="15" s="1"/>
  <c r="O1078" i="15"/>
  <c r="W1078" i="15"/>
  <c r="W1079" i="15" s="1"/>
  <c r="AK1078" i="15"/>
  <c r="AK1079" i="15" s="1"/>
  <c r="K1078" i="15"/>
  <c r="K1079" i="15" s="1"/>
  <c r="M1078" i="15"/>
  <c r="AA224" i="14"/>
  <c r="AF224" i="14"/>
  <c r="K224" i="14"/>
  <c r="D224" i="14"/>
  <c r="AJ224" i="14"/>
  <c r="E224" i="14"/>
  <c r="AK224" i="14"/>
  <c r="AN224" i="14"/>
  <c r="Z224" i="14"/>
  <c r="AD1078" i="15"/>
  <c r="AD1079" i="15" s="1"/>
  <c r="J1078" i="15"/>
  <c r="AM1078" i="15"/>
  <c r="N1078" i="15"/>
  <c r="N1079" i="15" s="1"/>
  <c r="Q1078" i="15"/>
  <c r="AI1078" i="15"/>
  <c r="G224" i="14"/>
  <c r="AO1078" i="15"/>
  <c r="AO1079" i="15" s="1"/>
  <c r="X1078" i="15"/>
  <c r="X1079" i="15" s="1"/>
  <c r="AQ1078" i="15"/>
  <c r="AL1078" i="15"/>
  <c r="E1078" i="15"/>
  <c r="P1078" i="15"/>
  <c r="P1079" i="15" s="1"/>
  <c r="L224" i="14"/>
  <c r="I224" i="14"/>
  <c r="AE1100" i="15"/>
  <c r="H389" i="14"/>
  <c r="AP224" i="14"/>
  <c r="J224" i="14"/>
  <c r="W224" i="14"/>
  <c r="N224" i="14"/>
  <c r="U224" i="14"/>
  <c r="AI224" i="14"/>
  <c r="AG224" i="14"/>
  <c r="H224" i="14"/>
  <c r="S389" i="14"/>
  <c r="AN389" i="14"/>
  <c r="M389" i="14"/>
  <c r="AG1100" i="15"/>
  <c r="M1100" i="15"/>
  <c r="I1100" i="15"/>
  <c r="Y1100" i="15"/>
  <c r="Q1100" i="15"/>
  <c r="AO1100" i="15"/>
  <c r="U1100" i="15"/>
  <c r="S1100" i="15"/>
  <c r="AA1100" i="15"/>
  <c r="N1100" i="15"/>
  <c r="E1100" i="15"/>
  <c r="H1100" i="15"/>
  <c r="AB1100" i="15"/>
  <c r="AI1100" i="15"/>
  <c r="K1100" i="15"/>
  <c r="AQ1100" i="15"/>
  <c r="AF1100" i="15"/>
  <c r="AD1100" i="15"/>
  <c r="X1100" i="15"/>
  <c r="L1100" i="15"/>
  <c r="V1100" i="15"/>
  <c r="AL1100" i="15"/>
  <c r="F1100" i="15"/>
  <c r="P1100" i="15"/>
  <c r="R1100" i="15"/>
  <c r="AP1100" i="15"/>
  <c r="Z1100" i="15"/>
  <c r="AH1100" i="15"/>
  <c r="AJ1100" i="15"/>
  <c r="T1100" i="15"/>
  <c r="J50" i="15"/>
  <c r="J1100" i="15"/>
  <c r="AC221" i="14"/>
  <c r="I221" i="14"/>
  <c r="AI221" i="14"/>
  <c r="G221" i="14"/>
  <c r="U386" i="14"/>
  <c r="V1082" i="15" s="1"/>
  <c r="AF221" i="14"/>
  <c r="K221" i="14"/>
  <c r="P221" i="14"/>
  <c r="E221" i="14"/>
  <c r="V221" i="14"/>
  <c r="AE221" i="14"/>
  <c r="R221" i="14"/>
  <c r="AH221" i="14"/>
  <c r="AJ221" i="14"/>
  <c r="Y221" i="14"/>
  <c r="AB386" i="14"/>
  <c r="AC1082" i="15" s="1"/>
  <c r="Z386" i="14"/>
  <c r="AA1082" i="15" s="1"/>
  <c r="AO221" i="14"/>
  <c r="AL221" i="14"/>
  <c r="AG221" i="14"/>
  <c r="F221" i="14"/>
  <c r="X221" i="14"/>
  <c r="U221" i="14"/>
  <c r="O221" i="14"/>
  <c r="Z221" i="14"/>
  <c r="L221" i="14"/>
  <c r="AA221" i="14"/>
  <c r="AK221" i="14"/>
  <c r="D221" i="14"/>
  <c r="AM221" i="14"/>
  <c r="H221" i="14"/>
  <c r="AN221" i="14"/>
  <c r="Q221" i="14"/>
  <c r="T221" i="14"/>
  <c r="S221" i="14"/>
  <c r="J221" i="14"/>
  <c r="AB221" i="14"/>
  <c r="AP221" i="14"/>
  <c r="AD221" i="14"/>
  <c r="N221" i="14"/>
  <c r="W221" i="14"/>
  <c r="M221" i="14"/>
  <c r="W386" i="14"/>
  <c r="X1082" i="15" s="1"/>
  <c r="AN386" i="14"/>
  <c r="AO1082" i="15" s="1"/>
  <c r="K386" i="14"/>
  <c r="L1082" i="15" s="1"/>
  <c r="L386" i="14"/>
  <c r="M1082" i="15" s="1"/>
  <c r="M386" i="14"/>
  <c r="N1082" i="15" s="1"/>
  <c r="E386" i="14"/>
  <c r="F1082" i="15" s="1"/>
  <c r="AL386" i="14"/>
  <c r="AM1082" i="15" s="1"/>
  <c r="P386" i="14"/>
  <c r="Q1082" i="15" s="1"/>
  <c r="AM386" i="14"/>
  <c r="AN1082" i="15" s="1"/>
  <c r="O386" i="14"/>
  <c r="P1082" i="15" s="1"/>
  <c r="S386" i="14"/>
  <c r="T1082" i="15" s="1"/>
  <c r="Y386" i="14"/>
  <c r="Z1082" i="15" s="1"/>
  <c r="N386" i="14"/>
  <c r="O1082" i="15" s="1"/>
  <c r="AI386" i="14"/>
  <c r="AJ1082" i="15" s="1"/>
  <c r="G386" i="14"/>
  <c r="H1082" i="15" s="1"/>
  <c r="AE386" i="14"/>
  <c r="AF1082" i="15" s="1"/>
  <c r="R386" i="14"/>
  <c r="S1082" i="15" s="1"/>
  <c r="AK386" i="14"/>
  <c r="AL1082" i="15" s="1"/>
  <c r="AC386" i="14"/>
  <c r="AD1082" i="15" s="1"/>
  <c r="T386" i="14"/>
  <c r="U1082" i="15" s="1"/>
  <c r="F386" i="14"/>
  <c r="G1082" i="15" s="1"/>
  <c r="V386" i="14"/>
  <c r="W1082" i="15" s="1"/>
  <c r="J386" i="14"/>
  <c r="K1082" i="15" s="1"/>
  <c r="AD386" i="14"/>
  <c r="AE1082" i="15" s="1"/>
  <c r="AJ386" i="14"/>
  <c r="AK1082" i="15" s="1"/>
  <c r="AA386" i="14"/>
  <c r="AB1082" i="15" s="1"/>
  <c r="AO386" i="14"/>
  <c r="AP1082" i="15" s="1"/>
  <c r="AF386" i="14"/>
  <c r="AG1082" i="15" s="1"/>
  <c r="AG386" i="14"/>
  <c r="AH1082" i="15" s="1"/>
  <c r="I386" i="14"/>
  <c r="J1082" i="15" s="1"/>
  <c r="AH386" i="14"/>
  <c r="AI1082" i="15" s="1"/>
  <c r="AP386" i="14"/>
  <c r="AQ1082" i="15" s="1"/>
  <c r="X386" i="14"/>
  <c r="Y1082" i="15" s="1"/>
  <c r="Q386" i="14"/>
  <c r="R1082" i="15" s="1"/>
  <c r="H386" i="14"/>
  <c r="I1082" i="15" s="1"/>
  <c r="AP50" i="15"/>
  <c r="AM50" i="15"/>
  <c r="AD50" i="15"/>
  <c r="N90" i="7"/>
  <c r="AA50" i="15"/>
  <c r="G50" i="15"/>
  <c r="AF50" i="15"/>
  <c r="AO50" i="15"/>
  <c r="AC50" i="15"/>
  <c r="Z50" i="15"/>
  <c r="AE50" i="15"/>
  <c r="I50" i="15"/>
  <c r="U50" i="15"/>
  <c r="AL50" i="15"/>
  <c r="T50" i="15"/>
  <c r="AQ50" i="15"/>
  <c r="P50" i="15"/>
  <c r="R50" i="15"/>
  <c r="K50" i="15"/>
  <c r="M50" i="15"/>
  <c r="F50" i="15"/>
  <c r="L50" i="15"/>
  <c r="AB50" i="15"/>
  <c r="AI50" i="15"/>
  <c r="AG50" i="15"/>
  <c r="AN50" i="15"/>
  <c r="H50" i="15"/>
  <c r="Y50" i="15"/>
  <c r="AH50" i="15"/>
  <c r="V50" i="15"/>
  <c r="S50" i="15"/>
  <c r="Q50" i="15"/>
  <c r="X50" i="15"/>
  <c r="N50" i="15"/>
  <c r="O50" i="15"/>
  <c r="AK50" i="15"/>
  <c r="E50" i="15"/>
  <c r="AJ50" i="15"/>
  <c r="AW43" i="1"/>
  <c r="L512" i="15" l="1"/>
  <c r="Q512" i="15"/>
  <c r="AC512" i="15"/>
  <c r="AB512" i="15"/>
  <c r="M512" i="15"/>
  <c r="AO512" i="15"/>
  <c r="J512" i="15"/>
  <c r="G512" i="15"/>
  <c r="AM548" i="15"/>
  <c r="U548" i="15"/>
  <c r="AC546" i="15"/>
  <c r="AC547" i="15"/>
  <c r="AC548" i="15"/>
  <c r="AI546" i="15"/>
  <c r="I540" i="15"/>
  <c r="J547" i="15"/>
  <c r="AE547" i="15"/>
  <c r="K540" i="15"/>
  <c r="AA547" i="15"/>
  <c r="J540" i="15"/>
  <c r="X547" i="15"/>
  <c r="AK539" i="15"/>
  <c r="G547" i="15"/>
  <c r="AJ539" i="15"/>
  <c r="N540" i="15"/>
  <c r="L540" i="15"/>
  <c r="AD539" i="15"/>
  <c r="AA539" i="15"/>
  <c r="Y539" i="15"/>
  <c r="B529" i="15"/>
  <c r="J539" i="15"/>
  <c r="AE540" i="15"/>
  <c r="AQ539" i="15"/>
  <c r="AF548" i="15"/>
  <c r="AP548" i="15"/>
  <c r="K546" i="15"/>
  <c r="Y546" i="15"/>
  <c r="W539" i="15"/>
  <c r="AQ540" i="15"/>
  <c r="Y548" i="15"/>
  <c r="I547" i="15"/>
  <c r="AD548" i="15"/>
  <c r="Q546" i="15"/>
  <c r="AI540" i="15"/>
  <c r="AF547" i="15"/>
  <c r="V539" i="15"/>
  <c r="T546" i="15"/>
  <c r="I546" i="15"/>
  <c r="Z540" i="15"/>
  <c r="AH546" i="15"/>
  <c r="Z546" i="15"/>
  <c r="AE548" i="15"/>
  <c r="K548" i="15"/>
  <c r="U546" i="15"/>
  <c r="U547" i="15"/>
  <c r="S548" i="15"/>
  <c r="AA546" i="15"/>
  <c r="AN539" i="15"/>
  <c r="AO546" i="15"/>
  <c r="O547" i="15"/>
  <c r="AO539" i="15"/>
  <c r="K547" i="15"/>
  <c r="AM539" i="15"/>
  <c r="H547" i="15"/>
  <c r="AC539" i="15"/>
  <c r="AE546" i="15"/>
  <c r="AB539" i="15"/>
  <c r="AI539" i="15"/>
  <c r="AG539" i="15"/>
  <c r="N539" i="15"/>
  <c r="K539" i="15"/>
  <c r="L548" i="15"/>
  <c r="AQ547" i="15"/>
  <c r="I539" i="15"/>
  <c r="AD547" i="15"/>
  <c r="AJ547" i="15"/>
  <c r="X539" i="15"/>
  <c r="M539" i="15"/>
  <c r="N548" i="15"/>
  <c r="Q547" i="15"/>
  <c r="G548" i="15"/>
  <c r="AO540" i="15"/>
  <c r="F546" i="15"/>
  <c r="Y547" i="15"/>
  <c r="T548" i="15"/>
  <c r="H539" i="15"/>
  <c r="AN546" i="15"/>
  <c r="AN548" i="15"/>
  <c r="W548" i="15"/>
  <c r="AN547" i="15"/>
  <c r="M546" i="15"/>
  <c r="M547" i="15"/>
  <c r="I548" i="15"/>
  <c r="S546" i="15"/>
  <c r="AK548" i="15"/>
  <c r="AG546" i="15"/>
  <c r="AM546" i="15"/>
  <c r="AF539" i="15"/>
  <c r="AL546" i="15"/>
  <c r="AE539" i="15"/>
  <c r="AF546" i="15"/>
  <c r="U539" i="15"/>
  <c r="O546" i="15"/>
  <c r="T539" i="15"/>
  <c r="S539" i="15"/>
  <c r="Q539" i="15"/>
  <c r="E536" i="15"/>
  <c r="AJ548" i="15"/>
  <c r="AP546" i="15"/>
  <c r="AP539" i="15"/>
  <c r="AL539" i="15"/>
  <c r="AG547" i="15"/>
  <c r="O548" i="15"/>
  <c r="AJ546" i="15"/>
  <c r="AA548" i="15"/>
  <c r="W546" i="15"/>
  <c r="V546" i="15"/>
  <c r="P546" i="15"/>
  <c r="L539" i="15"/>
  <c r="M548" i="15"/>
  <c r="M540" i="15"/>
  <c r="F539" i="15"/>
  <c r="X548" i="15"/>
  <c r="AB546" i="15"/>
  <c r="Q548" i="15"/>
  <c r="P539" i="15"/>
  <c r="AL548" i="15"/>
  <c r="AI548" i="15"/>
  <c r="U540" i="15"/>
  <c r="X546" i="15"/>
  <c r="P548" i="15"/>
  <c r="N547" i="15"/>
  <c r="AG540" i="15"/>
  <c r="AL540" i="15"/>
  <c r="G539" i="15"/>
  <c r="X540" i="15"/>
  <c r="AD546" i="15"/>
  <c r="AH539" i="15"/>
  <c r="H548" i="15"/>
  <c r="AQ548" i="15"/>
  <c r="F547" i="15"/>
  <c r="J548" i="15"/>
  <c r="L546" i="15"/>
  <c r="L547" i="15"/>
  <c r="Y540" i="15"/>
  <c r="Z547" i="15"/>
  <c r="AB548" i="15"/>
  <c r="AC540" i="15"/>
  <c r="D550" i="15"/>
  <c r="AB540" i="15"/>
  <c r="V548" i="15"/>
  <c r="P540" i="15"/>
  <c r="AO547" i="15"/>
  <c r="O540" i="15"/>
  <c r="N546" i="15"/>
  <c r="H546" i="15"/>
  <c r="AA540" i="15"/>
  <c r="AP540" i="15"/>
  <c r="AH548" i="15"/>
  <c r="AN540" i="15"/>
  <c r="P547" i="15"/>
  <c r="V540" i="15"/>
  <c r="AM547" i="15"/>
  <c r="AG548" i="15"/>
  <c r="AK546" i="15"/>
  <c r="AK547" i="15"/>
  <c r="AO548" i="15"/>
  <c r="AQ546" i="15"/>
  <c r="Q540" i="15"/>
  <c r="R547" i="15"/>
  <c r="F548" i="15"/>
  <c r="T540" i="15"/>
  <c r="Z548" i="15"/>
  <c r="S540" i="15"/>
  <c r="AP547" i="15"/>
  <c r="G540" i="15"/>
  <c r="W547" i="15"/>
  <c r="F540" i="15"/>
  <c r="AF540" i="15"/>
  <c r="AD540" i="15"/>
  <c r="H540" i="15"/>
  <c r="W540" i="15"/>
  <c r="R540" i="15"/>
  <c r="R539" i="15"/>
  <c r="AJ540" i="15"/>
  <c r="R546" i="15"/>
  <c r="V547" i="15"/>
  <c r="AB547" i="15"/>
  <c r="G546" i="15"/>
  <c r="O539" i="15"/>
  <c r="AH540" i="15"/>
  <c r="S547" i="15"/>
  <c r="AM540" i="15"/>
  <c r="AL547" i="15"/>
  <c r="T547" i="15"/>
  <c r="AH547" i="15"/>
  <c r="AK540" i="15"/>
  <c r="R548" i="15"/>
  <c r="AI547" i="15"/>
  <c r="Z539" i="15"/>
  <c r="J546" i="15"/>
  <c r="AI531" i="15"/>
  <c r="X530" i="15"/>
  <c r="AN530" i="15"/>
  <c r="AH536" i="15"/>
  <c r="Q538" i="15"/>
  <c r="Z530" i="15"/>
  <c r="T531" i="15"/>
  <c r="M535" i="15"/>
  <c r="Y530" i="15"/>
  <c r="AA536" i="15"/>
  <c r="AE542" i="15"/>
  <c r="O531" i="15"/>
  <c r="W535" i="15"/>
  <c r="AB536" i="15"/>
  <c r="AC534" i="15"/>
  <c r="AL536" i="15"/>
  <c r="R542" i="15"/>
  <c r="Q535" i="15"/>
  <c r="T538" i="15"/>
  <c r="P543" i="15"/>
  <c r="AN542" i="15"/>
  <c r="S530" i="15"/>
  <c r="AK530" i="15"/>
  <c r="U543" i="15"/>
  <c r="Z544" i="15"/>
  <c r="AJ531" i="15"/>
  <c r="AQ536" i="15"/>
  <c r="AO538" i="15"/>
  <c r="AP530" i="15"/>
  <c r="M531" i="15"/>
  <c r="Y538" i="15"/>
  <c r="Z534" i="15"/>
  <c r="AE531" i="15"/>
  <c r="AE535" i="15"/>
  <c r="AJ536" i="15"/>
  <c r="L538" i="15"/>
  <c r="AP542" i="15"/>
  <c r="AO535" i="15"/>
  <c r="AN543" i="15"/>
  <c r="AA530" i="15"/>
  <c r="AG534" i="15"/>
  <c r="AA531" i="15"/>
  <c r="I534" i="15"/>
  <c r="K531" i="15"/>
  <c r="AH530" i="15"/>
  <c r="E531" i="15"/>
  <c r="AK535" i="15"/>
  <c r="L543" i="15"/>
  <c r="Q530" i="15"/>
  <c r="J534" i="15"/>
  <c r="AB543" i="15"/>
  <c r="AO530" i="15"/>
  <c r="N535" i="15"/>
  <c r="L530" i="15"/>
  <c r="AP536" i="15"/>
  <c r="AH544" i="15"/>
  <c r="L531" i="15"/>
  <c r="AC543" i="15"/>
  <c r="S534" i="15"/>
  <c r="Z538" i="15"/>
  <c r="Z542" i="15"/>
  <c r="X543" i="15"/>
  <c r="V544" i="15"/>
  <c r="H542" i="15"/>
  <c r="V531" i="15"/>
  <c r="P531" i="15"/>
  <c r="AQ531" i="15"/>
  <c r="AF530" i="15"/>
  <c r="AO534" i="15"/>
  <c r="AB531" i="15"/>
  <c r="G542" i="15"/>
  <c r="U531" i="15"/>
  <c r="AB530" i="15"/>
  <c r="G531" i="15"/>
  <c r="AD535" i="15"/>
  <c r="AA534" i="15"/>
  <c r="AH538" i="15"/>
  <c r="AL544" i="15"/>
  <c r="Y535" i="15"/>
  <c r="AF543" i="15"/>
  <c r="M534" i="15"/>
  <c r="AH542" i="15"/>
  <c r="P542" i="15"/>
  <c r="AD531" i="15"/>
  <c r="X531" i="15"/>
  <c r="Q531" i="15"/>
  <c r="AE530" i="15"/>
  <c r="P530" i="15"/>
  <c r="K544" i="15"/>
  <c r="AK531" i="15"/>
  <c r="AH534" i="15"/>
  <c r="W531" i="15"/>
  <c r="AP538" i="15"/>
  <c r="F544" i="15"/>
  <c r="X542" i="15"/>
  <c r="AL531" i="15"/>
  <c r="AL534" i="15"/>
  <c r="Y531" i="15"/>
  <c r="O530" i="15"/>
  <c r="AL543" i="15"/>
  <c r="AJ544" i="15"/>
  <c r="T534" i="15"/>
  <c r="AM534" i="15"/>
  <c r="P534" i="15"/>
  <c r="AK536" i="15"/>
  <c r="V538" i="15"/>
  <c r="T535" i="15"/>
  <c r="I536" i="15"/>
  <c r="AQ538" i="15"/>
  <c r="AO542" i="15"/>
  <c r="AM543" i="15"/>
  <c r="L542" i="15"/>
  <c r="H530" i="15"/>
  <c r="AJ543" i="15"/>
  <c r="AQ544" i="15"/>
  <c r="J530" i="15"/>
  <c r="Z536" i="15"/>
  <c r="AD542" i="15"/>
  <c r="S544" i="15"/>
  <c r="AM531" i="15"/>
  <c r="X538" i="15"/>
  <c r="AB538" i="15"/>
  <c r="F536" i="15"/>
  <c r="AD544" i="15"/>
  <c r="AF542" i="15"/>
  <c r="M530" i="15"/>
  <c r="AG531" i="15"/>
  <c r="E530" i="15"/>
  <c r="W530" i="15"/>
  <c r="AB534" i="15"/>
  <c r="X534" i="15"/>
  <c r="AD538" i="15"/>
  <c r="AB535" i="15"/>
  <c r="Y536" i="15"/>
  <c r="M538" i="15"/>
  <c r="K542" i="15"/>
  <c r="I543" i="15"/>
  <c r="T542" i="15"/>
  <c r="H538" i="15"/>
  <c r="I530" i="15"/>
  <c r="F535" i="15"/>
  <c r="AM542" i="15"/>
  <c r="AF538" i="15"/>
  <c r="O542" i="15"/>
  <c r="T530" i="15"/>
  <c r="AI534" i="15"/>
  <c r="G535" i="15"/>
  <c r="I535" i="15"/>
  <c r="N544" i="15"/>
  <c r="AK534" i="15"/>
  <c r="AN531" i="15"/>
  <c r="F534" i="15"/>
  <c r="N530" i="15"/>
  <c r="Z531" i="15"/>
  <c r="F543" i="15"/>
  <c r="X535" i="15"/>
  <c r="G534" i="15"/>
  <c r="R535" i="15"/>
  <c r="G536" i="15"/>
  <c r="AA535" i="15"/>
  <c r="X536" i="15"/>
  <c r="K538" i="15"/>
  <c r="I542" i="15"/>
  <c r="G543" i="15"/>
  <c r="AK538" i="15"/>
  <c r="AI542" i="15"/>
  <c r="AG543" i="15"/>
  <c r="AP543" i="15"/>
  <c r="AM544" i="15"/>
  <c r="AF544" i="15"/>
  <c r="AN538" i="15"/>
  <c r="AG530" i="15"/>
  <c r="AL535" i="15"/>
  <c r="M543" i="15"/>
  <c r="R544" i="15"/>
  <c r="T543" i="15"/>
  <c r="AA544" i="15"/>
  <c r="AJ530" i="15"/>
  <c r="AQ534" i="15"/>
  <c r="O535" i="15"/>
  <c r="E534" i="15"/>
  <c r="AG535" i="15"/>
  <c r="K530" i="15"/>
  <c r="N534" i="15"/>
  <c r="V530" i="15"/>
  <c r="AH531" i="15"/>
  <c r="N543" i="15"/>
  <c r="L544" i="15"/>
  <c r="AF535" i="15"/>
  <c r="O534" i="15"/>
  <c r="Z535" i="15"/>
  <c r="AE536" i="15"/>
  <c r="AI535" i="15"/>
  <c r="AF536" i="15"/>
  <c r="S538" i="15"/>
  <c r="Q542" i="15"/>
  <c r="O543" i="15"/>
  <c r="AQ542" i="15"/>
  <c r="AO543" i="15"/>
  <c r="G538" i="15"/>
  <c r="Q534" i="15"/>
  <c r="R534" i="15"/>
  <c r="AG538" i="15"/>
  <c r="AD536" i="15"/>
  <c r="H531" i="15"/>
  <c r="AO531" i="15"/>
  <c r="AC530" i="15"/>
  <c r="AM530" i="15"/>
  <c r="J531" i="15"/>
  <c r="K535" i="15"/>
  <c r="U538" i="15"/>
  <c r="S542" i="15"/>
  <c r="Q543" i="15"/>
  <c r="J543" i="15"/>
  <c r="AE538" i="15"/>
  <c r="AC542" i="15"/>
  <c r="AA543" i="15"/>
  <c r="U544" i="15"/>
  <c r="W544" i="15"/>
  <c r="Q544" i="15"/>
  <c r="J536" i="15"/>
  <c r="L536" i="15"/>
  <c r="U536" i="15"/>
  <c r="AM532" i="15"/>
  <c r="Q532" i="15"/>
  <c r="AN532" i="15"/>
  <c r="AK532" i="15"/>
  <c r="J538" i="15"/>
  <c r="AP534" i="15"/>
  <c r="AC535" i="15"/>
  <c r="AK543" i="15"/>
  <c r="I538" i="15"/>
  <c r="AF531" i="15"/>
  <c r="R531" i="15"/>
  <c r="S535" i="15"/>
  <c r="H536" i="15"/>
  <c r="AC538" i="15"/>
  <c r="AA542" i="15"/>
  <c r="Y543" i="15"/>
  <c r="R543" i="15"/>
  <c r="AM538" i="15"/>
  <c r="AK542" i="15"/>
  <c r="AI543" i="15"/>
  <c r="AC544" i="15"/>
  <c r="AE544" i="15"/>
  <c r="H544" i="15"/>
  <c r="Y544" i="15"/>
  <c r="AD532" i="15"/>
  <c r="S532" i="15"/>
  <c r="AB532" i="15"/>
  <c r="S531" i="15"/>
  <c r="U535" i="15"/>
  <c r="V542" i="15"/>
  <c r="AC531" i="15"/>
  <c r="F542" i="15"/>
  <c r="J544" i="15"/>
  <c r="V535" i="15"/>
  <c r="P538" i="15"/>
  <c r="AJ534" i="15"/>
  <c r="H535" i="15"/>
  <c r="AF534" i="15"/>
  <c r="AL538" i="15"/>
  <c r="AJ535" i="15"/>
  <c r="AG536" i="15"/>
  <c r="AB542" i="15"/>
  <c r="AN544" i="15"/>
  <c r="K536" i="15"/>
  <c r="N536" i="15"/>
  <c r="W536" i="15"/>
  <c r="P536" i="15"/>
  <c r="F532" i="15"/>
  <c r="P532" i="15"/>
  <c r="AI532" i="15"/>
  <c r="AM535" i="15"/>
  <c r="AD530" i="15"/>
  <c r="AP544" i="15"/>
  <c r="R530" i="15"/>
  <c r="W542" i="15"/>
  <c r="K534" i="15"/>
  <c r="F530" i="15"/>
  <c r="P535" i="15"/>
  <c r="AN534" i="15"/>
  <c r="J535" i="15"/>
  <c r="AO536" i="15"/>
  <c r="AJ542" i="15"/>
  <c r="N532" i="15"/>
  <c r="W532" i="15"/>
  <c r="Z532" i="15"/>
  <c r="Y532" i="15"/>
  <c r="AP532" i="15"/>
  <c r="R532" i="15"/>
  <c r="AQ532" i="15"/>
  <c r="L532" i="15"/>
  <c r="U532" i="15"/>
  <c r="N542" i="15"/>
  <c r="AI530" i="15"/>
  <c r="F531" i="15"/>
  <c r="V543" i="15"/>
  <c r="Y534" i="15"/>
  <c r="AI536" i="15"/>
  <c r="T544" i="15"/>
  <c r="AN535" i="15"/>
  <c r="AQ543" i="15"/>
  <c r="M544" i="15"/>
  <c r="G544" i="15"/>
  <c r="X544" i="15"/>
  <c r="AH532" i="15"/>
  <c r="AC532" i="15"/>
  <c r="AL542" i="15"/>
  <c r="N531" i="15"/>
  <c r="V534" i="15"/>
  <c r="AI544" i="15"/>
  <c r="AE534" i="15"/>
  <c r="I544" i="15"/>
  <c r="H532" i="15"/>
  <c r="R538" i="15"/>
  <c r="J542" i="15"/>
  <c r="AD543" i="15"/>
  <c r="AB544" i="15"/>
  <c r="AK544" i="15"/>
  <c r="O544" i="15"/>
  <c r="T536" i="15"/>
  <c r="AO532" i="15"/>
  <c r="AJ532" i="15"/>
  <c r="W534" i="15"/>
  <c r="AQ535" i="15"/>
  <c r="AN536" i="15"/>
  <c r="G532" i="15"/>
  <c r="AA532" i="15"/>
  <c r="U534" i="15"/>
  <c r="AD534" i="15"/>
  <c r="I531" i="15"/>
  <c r="H534" i="15"/>
  <c r="O532" i="15"/>
  <c r="E535" i="15"/>
  <c r="AH535" i="15"/>
  <c r="AM536" i="15"/>
  <c r="AA538" i="15"/>
  <c r="Y542" i="15"/>
  <c r="W543" i="15"/>
  <c r="O538" i="15"/>
  <c r="AG544" i="15"/>
  <c r="S536" i="15"/>
  <c r="V536" i="15"/>
  <c r="Q536" i="15"/>
  <c r="J532" i="15"/>
  <c r="E532" i="15"/>
  <c r="AG532" i="15"/>
  <c r="L534" i="15"/>
  <c r="P544" i="15"/>
  <c r="R536" i="15"/>
  <c r="K532" i="15"/>
  <c r="T532" i="15"/>
  <c r="AJ538" i="15"/>
  <c r="AL530" i="15"/>
  <c r="AP531" i="15"/>
  <c r="AP535" i="15"/>
  <c r="AI538" i="15"/>
  <c r="AG542" i="15"/>
  <c r="AE543" i="15"/>
  <c r="W538" i="15"/>
  <c r="M542" i="15"/>
  <c r="AO544" i="15"/>
  <c r="V532" i="15"/>
  <c r="I532" i="15"/>
  <c r="X532" i="15"/>
  <c r="M532" i="15"/>
  <c r="H543" i="15"/>
  <c r="AQ530" i="15"/>
  <c r="G530" i="15"/>
  <c r="F538" i="15"/>
  <c r="Z543" i="15"/>
  <c r="U542" i="15"/>
  <c r="K543" i="15"/>
  <c r="AE532" i="15"/>
  <c r="AF532" i="15"/>
  <c r="U530" i="15"/>
  <c r="AC536" i="15"/>
  <c r="N538" i="15"/>
  <c r="L535" i="15"/>
  <c r="AH543" i="15"/>
  <c r="S543" i="15"/>
  <c r="O536" i="15"/>
  <c r="M536" i="15"/>
  <c r="AL532" i="15"/>
  <c r="I512" i="15"/>
  <c r="AA512" i="15"/>
  <c r="Z512" i="15"/>
  <c r="AK512" i="15"/>
  <c r="AF512" i="15"/>
  <c r="P512" i="15"/>
  <c r="Y1079" i="15"/>
  <c r="F1079" i="15"/>
  <c r="AI1079" i="15"/>
  <c r="AG1079" i="15"/>
  <c r="AM1079" i="15"/>
  <c r="V1079" i="15"/>
  <c r="AQ1079" i="15"/>
  <c r="AL1079" i="15"/>
  <c r="E1079" i="15"/>
  <c r="AP1079" i="15"/>
  <c r="M1079" i="15"/>
  <c r="O1079" i="15"/>
  <c r="G1079" i="15"/>
  <c r="Q1079" i="15"/>
  <c r="AA1079" i="15"/>
  <c r="I1079" i="15"/>
  <c r="S1079" i="15"/>
  <c r="J1079" i="15"/>
  <c r="AB1079" i="15"/>
  <c r="O90" i="7"/>
  <c r="D97" i="7"/>
  <c r="E533" i="15" l="1"/>
  <c r="AO533" i="15"/>
  <c r="H533" i="15"/>
  <c r="AH533" i="15"/>
  <c r="R533" i="15"/>
  <c r="AK533" i="15"/>
  <c r="L533" i="15"/>
  <c r="V533" i="15"/>
  <c r="AG533" i="15"/>
  <c r="AJ533" i="15"/>
  <c r="AC533" i="15"/>
  <c r="AQ533" i="15"/>
  <c r="D571" i="15"/>
  <c r="S568" i="15"/>
  <c r="AF561" i="15"/>
  <c r="G560" i="15"/>
  <c r="Z568" i="15"/>
  <c r="AM561" i="15"/>
  <c r="N560" i="15"/>
  <c r="AO568" i="15"/>
  <c r="P567" i="15"/>
  <c r="AC560" i="15"/>
  <c r="AL568" i="15"/>
  <c r="M567" i="15"/>
  <c r="AH561" i="15"/>
  <c r="I569" i="15"/>
  <c r="AG560" i="15"/>
  <c r="AL567" i="15"/>
  <c r="R560" i="15"/>
  <c r="AA561" i="15"/>
  <c r="AK561" i="15"/>
  <c r="K561" i="15"/>
  <c r="AD569" i="15"/>
  <c r="Y561" i="15"/>
  <c r="J560" i="15"/>
  <c r="AJ560" i="15"/>
  <c r="B550" i="15"/>
  <c r="T569" i="15"/>
  <c r="AA569" i="15"/>
  <c r="AP569" i="15"/>
  <c r="AM569" i="15"/>
  <c r="AH560" i="15"/>
  <c r="AN569" i="15"/>
  <c r="AL569" i="15"/>
  <c r="Q561" i="15"/>
  <c r="AM560" i="15"/>
  <c r="AH569" i="15"/>
  <c r="T568" i="15"/>
  <c r="AC561" i="15"/>
  <c r="H568" i="15"/>
  <c r="M568" i="15"/>
  <c r="K569" i="15"/>
  <c r="AN567" i="15"/>
  <c r="AQ567" i="15"/>
  <c r="H569" i="15"/>
  <c r="O567" i="15"/>
  <c r="AJ569" i="15"/>
  <c r="K568" i="15"/>
  <c r="X561" i="15"/>
  <c r="AQ569" i="15"/>
  <c r="R568" i="15"/>
  <c r="AE561" i="15"/>
  <c r="F560" i="15"/>
  <c r="AG568" i="15"/>
  <c r="H567" i="15"/>
  <c r="U560" i="15"/>
  <c r="AD568" i="15"/>
  <c r="AC569" i="15"/>
  <c r="T561" i="15"/>
  <c r="AF568" i="15"/>
  <c r="S560" i="15"/>
  <c r="V567" i="15"/>
  <c r="AK569" i="15"/>
  <c r="M561" i="15"/>
  <c r="L561" i="15"/>
  <c r="Z560" i="15"/>
  <c r="AM568" i="15"/>
  <c r="Y560" i="15"/>
  <c r="P569" i="15"/>
  <c r="AI561" i="15"/>
  <c r="H561" i="15"/>
  <c r="Q568" i="15"/>
  <c r="AJ568" i="15"/>
  <c r="AB568" i="15"/>
  <c r="N567" i="15"/>
  <c r="S569" i="15"/>
  <c r="AE569" i="15"/>
  <c r="P560" i="15"/>
  <c r="AE560" i="15"/>
  <c r="W569" i="15"/>
  <c r="N569" i="15"/>
  <c r="L560" i="15"/>
  <c r="AB569" i="15"/>
  <c r="AP567" i="15"/>
  <c r="P561" i="15"/>
  <c r="AI569" i="15"/>
  <c r="J568" i="15"/>
  <c r="W561" i="15"/>
  <c r="E557" i="15"/>
  <c r="Y568" i="15"/>
  <c r="AL561" i="15"/>
  <c r="M560" i="15"/>
  <c r="V568" i="15"/>
  <c r="M569" i="15"/>
  <c r="I561" i="15"/>
  <c r="P568" i="15"/>
  <c r="H560" i="15"/>
  <c r="F567" i="15"/>
  <c r="U569" i="15"/>
  <c r="AO560" i="15"/>
  <c r="AB560" i="15"/>
  <c r="AF569" i="15"/>
  <c r="G568" i="15"/>
  <c r="V569" i="15"/>
  <c r="AE567" i="15"/>
  <c r="AC568" i="15"/>
  <c r="AH567" i="15"/>
  <c r="AO567" i="15"/>
  <c r="O561" i="15"/>
  <c r="AD561" i="15"/>
  <c r="N568" i="15"/>
  <c r="AM567" i="15"/>
  <c r="AQ561" i="15"/>
  <c r="AA560" i="15"/>
  <c r="AN568" i="15"/>
  <c r="L567" i="15"/>
  <c r="AI560" i="15"/>
  <c r="L569" i="15"/>
  <c r="AG567" i="15"/>
  <c r="V561" i="15"/>
  <c r="T560" i="15"/>
  <c r="X569" i="15"/>
  <c r="F569" i="15"/>
  <c r="K560" i="15"/>
  <c r="R567" i="15"/>
  <c r="AL560" i="15"/>
  <c r="N561" i="15"/>
  <c r="I560" i="15"/>
  <c r="AI567" i="15"/>
  <c r="AP560" i="15"/>
  <c r="AG569" i="15"/>
  <c r="AI568" i="15"/>
  <c r="J567" i="15"/>
  <c r="W560" i="15"/>
  <c r="AP568" i="15"/>
  <c r="Q567" i="15"/>
  <c r="AD560" i="15"/>
  <c r="R569" i="15"/>
  <c r="AF567" i="15"/>
  <c r="F561" i="15"/>
  <c r="O569" i="15"/>
  <c r="AC567" i="15"/>
  <c r="AA567" i="15"/>
  <c r="AO569" i="15"/>
  <c r="AG561" i="15"/>
  <c r="AE568" i="15"/>
  <c r="AQ560" i="15"/>
  <c r="S567" i="15"/>
  <c r="W568" i="15"/>
  <c r="AB567" i="15"/>
  <c r="AB561" i="15"/>
  <c r="Q560" i="15"/>
  <c r="AJ567" i="15"/>
  <c r="AN560" i="15"/>
  <c r="T567" i="15"/>
  <c r="AA568" i="15"/>
  <c r="AN561" i="15"/>
  <c r="O560" i="15"/>
  <c r="AH568" i="15"/>
  <c r="I567" i="15"/>
  <c r="V560" i="15"/>
  <c r="J569" i="15"/>
  <c r="X567" i="15"/>
  <c r="AK560" i="15"/>
  <c r="G569" i="15"/>
  <c r="U567" i="15"/>
  <c r="K567" i="15"/>
  <c r="Y569" i="15"/>
  <c r="S561" i="15"/>
  <c r="O568" i="15"/>
  <c r="AF560" i="15"/>
  <c r="AO561" i="15"/>
  <c r="AD567" i="15"/>
  <c r="AJ561" i="15"/>
  <c r="X560" i="15"/>
  <c r="X568" i="15"/>
  <c r="J561" i="15"/>
  <c r="AK568" i="15"/>
  <c r="AP561" i="15"/>
  <c r="Z567" i="15"/>
  <c r="G561" i="15"/>
  <c r="I568" i="15"/>
  <c r="F568" i="15"/>
  <c r="W567" i="15"/>
  <c r="L568" i="15"/>
  <c r="Z561" i="15"/>
  <c r="U561" i="15"/>
  <c r="AQ568" i="15"/>
  <c r="Y567" i="15"/>
  <c r="Z569" i="15"/>
  <c r="AK567" i="15"/>
  <c r="G567" i="15"/>
  <c r="R561" i="15"/>
  <c r="U568" i="15"/>
  <c r="Q569" i="15"/>
  <c r="AH559" i="15"/>
  <c r="V564" i="15"/>
  <c r="R551" i="15"/>
  <c r="O556" i="15"/>
  <c r="AK565" i="15"/>
  <c r="V552" i="15"/>
  <c r="AP559" i="15"/>
  <c r="G564" i="15"/>
  <c r="AJ557" i="15"/>
  <c r="X563" i="15"/>
  <c r="L565" i="15"/>
  <c r="M565" i="15"/>
  <c r="AK551" i="15"/>
  <c r="P552" i="15"/>
  <c r="Z559" i="15"/>
  <c r="N564" i="15"/>
  <c r="U565" i="15"/>
  <c r="M551" i="15"/>
  <c r="L555" i="15"/>
  <c r="T559" i="15"/>
  <c r="R556" i="15"/>
  <c r="N559" i="15"/>
  <c r="AN565" i="15"/>
  <c r="H565" i="15"/>
  <c r="O552" i="15"/>
  <c r="AB552" i="15"/>
  <c r="Q551" i="15"/>
  <c r="AG551" i="15"/>
  <c r="AB557" i="15"/>
  <c r="AL552" i="15"/>
  <c r="AE564" i="15"/>
  <c r="M552" i="15"/>
  <c r="AF552" i="15"/>
  <c r="N556" i="15"/>
  <c r="Z551" i="15"/>
  <c r="AK557" i="15"/>
  <c r="Y563" i="15"/>
  <c r="AC551" i="15"/>
  <c r="T555" i="15"/>
  <c r="AB559" i="15"/>
  <c r="N555" i="15"/>
  <c r="AP556" i="15"/>
  <c r="AL559" i="15"/>
  <c r="AF557" i="15"/>
  <c r="F559" i="15"/>
  <c r="AF565" i="15"/>
  <c r="J563" i="15"/>
  <c r="W552" i="15"/>
  <c r="V551" i="15"/>
  <c r="AO551" i="15"/>
  <c r="AH555" i="15"/>
  <c r="R555" i="15"/>
  <c r="AL556" i="15"/>
  <c r="AN563" i="15"/>
  <c r="AB565" i="15"/>
  <c r="AI555" i="15"/>
  <c r="AC557" i="15"/>
  <c r="AQ559" i="15"/>
  <c r="AF563" i="15"/>
  <c r="AM556" i="15"/>
  <c r="I563" i="15"/>
  <c r="AC565" i="15"/>
  <c r="AD552" i="15"/>
  <c r="V556" i="15"/>
  <c r="K559" i="15"/>
  <c r="AN552" i="15"/>
  <c r="P556" i="15"/>
  <c r="AL557" i="15"/>
  <c r="F555" i="15"/>
  <c r="X557" i="15"/>
  <c r="AH563" i="15"/>
  <c r="L551" i="15"/>
  <c r="AO552" i="15"/>
  <c r="G555" i="15"/>
  <c r="L552" i="15"/>
  <c r="AP555" i="15"/>
  <c r="K551" i="15"/>
  <c r="AD556" i="15"/>
  <c r="F564" i="15"/>
  <c r="J551" i="15"/>
  <c r="S555" i="15"/>
  <c r="AO563" i="15"/>
  <c r="AD564" i="15"/>
  <c r="AH551" i="15"/>
  <c r="W556" i="15"/>
  <c r="AJ565" i="15"/>
  <c r="E552" i="15"/>
  <c r="W564" i="15"/>
  <c r="X556" i="15"/>
  <c r="L563" i="15"/>
  <c r="J564" i="15"/>
  <c r="AD555" i="15"/>
  <c r="AP563" i="15"/>
  <c r="T551" i="15"/>
  <c r="O555" i="15"/>
  <c r="G551" i="15"/>
  <c r="AP552" i="15"/>
  <c r="AA552" i="15"/>
  <c r="P564" i="15"/>
  <c r="N565" i="15"/>
  <c r="I551" i="15"/>
  <c r="AJ552" i="15"/>
  <c r="Y551" i="15"/>
  <c r="U552" i="15"/>
  <c r="AL564" i="15"/>
  <c r="AQ555" i="15"/>
  <c r="E551" i="15"/>
  <c r="AF556" i="15"/>
  <c r="AJ563" i="15"/>
  <c r="AH564" i="15"/>
  <c r="P565" i="15"/>
  <c r="AB551" i="15"/>
  <c r="AG552" i="15"/>
  <c r="F551" i="15"/>
  <c r="O551" i="15"/>
  <c r="S552" i="15"/>
  <c r="Q556" i="15"/>
  <c r="AO555" i="15"/>
  <c r="K556" i="15"/>
  <c r="Y557" i="15"/>
  <c r="T556" i="15"/>
  <c r="AH557" i="15"/>
  <c r="AE559" i="15"/>
  <c r="AC563" i="15"/>
  <c r="AA564" i="15"/>
  <c r="AL563" i="15"/>
  <c r="AK552" i="15"/>
  <c r="N552" i="15"/>
  <c r="AA555" i="15"/>
  <c r="U551" i="15"/>
  <c r="AN556" i="15"/>
  <c r="L559" i="15"/>
  <c r="X565" i="15"/>
  <c r="AJ551" i="15"/>
  <c r="G552" i="15"/>
  <c r="W555" i="15"/>
  <c r="AD551" i="15"/>
  <c r="W551" i="15"/>
  <c r="AI552" i="15"/>
  <c r="H564" i="15"/>
  <c r="F565" i="15"/>
  <c r="Y556" i="15"/>
  <c r="H555" i="15"/>
  <c r="G557" i="15"/>
  <c r="S556" i="15"/>
  <c r="AG557" i="15"/>
  <c r="AB556" i="15"/>
  <c r="AP557" i="15"/>
  <c r="M559" i="15"/>
  <c r="K563" i="15"/>
  <c r="I564" i="15"/>
  <c r="AM559" i="15"/>
  <c r="AK563" i="15"/>
  <c r="AI564" i="15"/>
  <c r="Z555" i="15"/>
  <c r="AA551" i="15"/>
  <c r="AP551" i="15"/>
  <c r="AE556" i="15"/>
  <c r="J556" i="15"/>
  <c r="Z564" i="15"/>
  <c r="T563" i="15"/>
  <c r="R552" i="15"/>
  <c r="AL551" i="15"/>
  <c r="P551" i="15"/>
  <c r="AN564" i="15"/>
  <c r="AL565" i="15"/>
  <c r="M555" i="15"/>
  <c r="AF555" i="15"/>
  <c r="I555" i="15"/>
  <c r="AQ556" i="15"/>
  <c r="P559" i="15"/>
  <c r="M556" i="15"/>
  <c r="AA557" i="15"/>
  <c r="AK559" i="15"/>
  <c r="AI563" i="15"/>
  <c r="AG564" i="15"/>
  <c r="F563" i="15"/>
  <c r="Y559" i="15"/>
  <c r="W563" i="15"/>
  <c r="U564" i="15"/>
  <c r="O565" i="15"/>
  <c r="AG563" i="15"/>
  <c r="AQ551" i="15"/>
  <c r="J559" i="15"/>
  <c r="Q563" i="15"/>
  <c r="AH556" i="15"/>
  <c r="V555" i="15"/>
  <c r="I552" i="15"/>
  <c r="Z552" i="15"/>
  <c r="X551" i="15"/>
  <c r="U555" i="15"/>
  <c r="AN555" i="15"/>
  <c r="Q555" i="15"/>
  <c r="X559" i="15"/>
  <c r="U556" i="15"/>
  <c r="AI557" i="15"/>
  <c r="AQ563" i="15"/>
  <c r="AO564" i="15"/>
  <c r="G559" i="15"/>
  <c r="N563" i="15"/>
  <c r="L564" i="15"/>
  <c r="AG559" i="15"/>
  <c r="AE563" i="15"/>
  <c r="AC564" i="15"/>
  <c r="W565" i="15"/>
  <c r="I565" i="15"/>
  <c r="T565" i="15"/>
  <c r="S551" i="15"/>
  <c r="AE552" i="15"/>
  <c r="AE551" i="15"/>
  <c r="X564" i="15"/>
  <c r="V565" i="15"/>
  <c r="AG556" i="15"/>
  <c r="AA556" i="15"/>
  <c r="AO557" i="15"/>
  <c r="U559" i="15"/>
  <c r="S563" i="15"/>
  <c r="Q564" i="15"/>
  <c r="AH565" i="15"/>
  <c r="AQ565" i="15"/>
  <c r="M557" i="15"/>
  <c r="R557" i="15"/>
  <c r="O557" i="15"/>
  <c r="K557" i="15"/>
  <c r="AE553" i="15"/>
  <c r="AH553" i="15"/>
  <c r="K553" i="15"/>
  <c r="T553" i="15"/>
  <c r="AC553" i="15"/>
  <c r="J555" i="15"/>
  <c r="S559" i="15"/>
  <c r="AI551" i="15"/>
  <c r="AN557" i="15"/>
  <c r="AM552" i="15"/>
  <c r="AM551" i="15"/>
  <c r="J552" i="15"/>
  <c r="N551" i="15"/>
  <c r="H551" i="15"/>
  <c r="AF564" i="15"/>
  <c r="AD565" i="15"/>
  <c r="AO556" i="15"/>
  <c r="AI556" i="15"/>
  <c r="AC559" i="15"/>
  <c r="AA563" i="15"/>
  <c r="Y564" i="15"/>
  <c r="AP565" i="15"/>
  <c r="AM553" i="15"/>
  <c r="H553" i="15"/>
  <c r="I553" i="15"/>
  <c r="I554" i="15" s="1"/>
  <c r="AK553" i="15"/>
  <c r="F553" i="15"/>
  <c r="O564" i="15"/>
  <c r="AC552" i="15"/>
  <c r="AA559" i="15"/>
  <c r="AL555" i="15"/>
  <c r="AI559" i="15"/>
  <c r="AJ559" i="15"/>
  <c r="AB563" i="15"/>
  <c r="Z556" i="15"/>
  <c r="R564" i="15"/>
  <c r="R563" i="15"/>
  <c r="AE555" i="15"/>
  <c r="AQ552" i="15"/>
  <c r="P555" i="15"/>
  <c r="AE557" i="15"/>
  <c r="AJ556" i="15"/>
  <c r="AQ564" i="15"/>
  <c r="T564" i="15"/>
  <c r="AO559" i="15"/>
  <c r="AM563" i="15"/>
  <c r="AK564" i="15"/>
  <c r="AE565" i="15"/>
  <c r="AG565" i="15"/>
  <c r="K565" i="15"/>
  <c r="L557" i="15"/>
  <c r="N557" i="15"/>
  <c r="W557" i="15"/>
  <c r="P557" i="15"/>
  <c r="O553" i="15"/>
  <c r="X553" i="15"/>
  <c r="R553" i="15"/>
  <c r="Y553" i="15"/>
  <c r="M553" i="15"/>
  <c r="V553" i="15"/>
  <c r="AB555" i="15"/>
  <c r="AD559" i="15"/>
  <c r="G556" i="15"/>
  <c r="R559" i="15"/>
  <c r="AP564" i="15"/>
  <c r="Z563" i="15"/>
  <c r="AM555" i="15"/>
  <c r="E555" i="15"/>
  <c r="X555" i="15"/>
  <c r="AM557" i="15"/>
  <c r="H559" i="15"/>
  <c r="E556" i="15"/>
  <c r="AB564" i="15"/>
  <c r="AM565" i="15"/>
  <c r="AO565" i="15"/>
  <c r="J565" i="15"/>
  <c r="S565" i="15"/>
  <c r="AF553" i="15"/>
  <c r="AG553" i="15"/>
  <c r="AG554" i="15" s="1"/>
  <c r="K555" i="15"/>
  <c r="H552" i="15"/>
  <c r="F557" i="15"/>
  <c r="P563" i="15"/>
  <c r="T552" i="15"/>
  <c r="X552" i="15"/>
  <c r="Q552" i="15"/>
  <c r="AN551" i="15"/>
  <c r="AC555" i="15"/>
  <c r="AF559" i="15"/>
  <c r="AC556" i="15"/>
  <c r="AQ557" i="15"/>
  <c r="V563" i="15"/>
  <c r="AJ564" i="15"/>
  <c r="O563" i="15"/>
  <c r="G553" i="15"/>
  <c r="J553" i="15"/>
  <c r="J554" i="15" s="1"/>
  <c r="AP553" i="15"/>
  <c r="AP554" i="15" s="1"/>
  <c r="F552" i="15"/>
  <c r="H557" i="15"/>
  <c r="Z565" i="15"/>
  <c r="Q557" i="15"/>
  <c r="W553" i="15"/>
  <c r="L556" i="15"/>
  <c r="Z557" i="15"/>
  <c r="F556" i="15"/>
  <c r="Y552" i="15"/>
  <c r="AK555" i="15"/>
  <c r="I556" i="15"/>
  <c r="AN559" i="15"/>
  <c r="AK556" i="15"/>
  <c r="AD563" i="15"/>
  <c r="M564" i="15"/>
  <c r="R565" i="15"/>
  <c r="AN553" i="15"/>
  <c r="AO553" i="15"/>
  <c r="N553" i="15"/>
  <c r="O559" i="15"/>
  <c r="M563" i="15"/>
  <c r="K564" i="15"/>
  <c r="G565" i="15"/>
  <c r="Q565" i="15"/>
  <c r="T557" i="15"/>
  <c r="Z553" i="15"/>
  <c r="AA553" i="15"/>
  <c r="AA554" i="15" s="1"/>
  <c r="E553" i="15"/>
  <c r="W559" i="15"/>
  <c r="U563" i="15"/>
  <c r="S564" i="15"/>
  <c r="Y565" i="15"/>
  <c r="AQ553" i="15"/>
  <c r="AQ554" i="15" s="1"/>
  <c r="L553" i="15"/>
  <c r="AJ555" i="15"/>
  <c r="H556" i="15"/>
  <c r="AD557" i="15"/>
  <c r="AH552" i="15"/>
  <c r="Y555" i="15"/>
  <c r="V557" i="15"/>
  <c r="U553" i="15"/>
  <c r="AD553" i="15"/>
  <c r="I559" i="15"/>
  <c r="H563" i="15"/>
  <c r="AF551" i="15"/>
  <c r="S557" i="15"/>
  <c r="P553" i="15"/>
  <c r="AJ553" i="15"/>
  <c r="AG555" i="15"/>
  <c r="I557" i="15"/>
  <c r="J557" i="15"/>
  <c r="AL553" i="15"/>
  <c r="AM564" i="15"/>
  <c r="V559" i="15"/>
  <c r="K552" i="15"/>
  <c r="AA565" i="15"/>
  <c r="S553" i="15"/>
  <c r="S554" i="15" s="1"/>
  <c r="AI553" i="15"/>
  <c r="AB553" i="15"/>
  <c r="Q559" i="15"/>
  <c r="G563" i="15"/>
  <c r="AI565" i="15"/>
  <c r="U557" i="15"/>
  <c r="Q553" i="15"/>
  <c r="J533" i="15"/>
  <c r="AP533" i="15"/>
  <c r="AB533" i="15"/>
  <c r="AN533" i="15"/>
  <c r="I533" i="15"/>
  <c r="AL533" i="15"/>
  <c r="T533" i="15"/>
  <c r="AA533" i="15"/>
  <c r="Y533" i="15"/>
  <c r="AI533" i="15"/>
  <c r="S533" i="15"/>
  <c r="Q533" i="15"/>
  <c r="AF533" i="15"/>
  <c r="K533" i="15"/>
  <c r="G533" i="15"/>
  <c r="Z533" i="15"/>
  <c r="P533" i="15"/>
  <c r="AD533" i="15"/>
  <c r="AM533" i="15"/>
  <c r="AE533" i="15"/>
  <c r="M533" i="15"/>
  <c r="W533" i="15"/>
  <c r="F533" i="15"/>
  <c r="X533" i="15"/>
  <c r="O533" i="15"/>
  <c r="U533" i="15"/>
  <c r="N533" i="15"/>
  <c r="D99" i="7"/>
  <c r="D98" i="7"/>
  <c r="P90" i="7"/>
  <c r="E97" i="7"/>
  <c r="AJ554" i="15" l="1"/>
  <c r="AC554" i="15"/>
  <c r="V554" i="15"/>
  <c r="T554" i="15"/>
  <c r="AI554" i="15"/>
  <c r="L554" i="15"/>
  <c r="F554" i="15"/>
  <c r="AD554" i="15"/>
  <c r="Z554" i="15"/>
  <c r="AO554" i="15"/>
  <c r="U554" i="15"/>
  <c r="AN554" i="15"/>
  <c r="Y554" i="15"/>
  <c r="AK554" i="15"/>
  <c r="AH554" i="15"/>
  <c r="Q554" i="15"/>
  <c r="R554" i="15"/>
  <c r="AE554" i="15"/>
  <c r="AO589" i="15"/>
  <c r="P588" i="15"/>
  <c r="AF589" i="15"/>
  <c r="G588" i="15"/>
  <c r="W589" i="15"/>
  <c r="D592" i="15"/>
  <c r="U589" i="15"/>
  <c r="AP589" i="15"/>
  <c r="N589" i="15"/>
  <c r="AG588" i="15"/>
  <c r="AJ589" i="15"/>
  <c r="U590" i="15"/>
  <c r="K588" i="15"/>
  <c r="AJ590" i="15"/>
  <c r="AP590" i="15"/>
  <c r="AG590" i="15"/>
  <c r="X590" i="15"/>
  <c r="V590" i="15"/>
  <c r="AH588" i="15"/>
  <c r="M588" i="15"/>
  <c r="L590" i="15"/>
  <c r="E578" i="15"/>
  <c r="S588" i="15"/>
  <c r="AG589" i="15"/>
  <c r="H588" i="15"/>
  <c r="X589" i="15"/>
  <c r="AN590" i="15"/>
  <c r="O589" i="15"/>
  <c r="AL590" i="15"/>
  <c r="M589" i="15"/>
  <c r="Z589" i="15"/>
  <c r="AK590" i="15"/>
  <c r="Q588" i="15"/>
  <c r="T589" i="15"/>
  <c r="AK588" i="15"/>
  <c r="AA590" i="15"/>
  <c r="K589" i="15"/>
  <c r="AE590" i="15"/>
  <c r="AI588" i="15"/>
  <c r="Y589" i="15"/>
  <c r="AO590" i="15"/>
  <c r="P589" i="15"/>
  <c r="AF590" i="15"/>
  <c r="G589" i="15"/>
  <c r="AD590" i="15"/>
  <c r="AJ588" i="15"/>
  <c r="J589" i="15"/>
  <c r="L589" i="15"/>
  <c r="K590" i="15"/>
  <c r="AC588" i="15"/>
  <c r="AB590" i="15"/>
  <c r="R589" i="15"/>
  <c r="AA589" i="15"/>
  <c r="Q589" i="15"/>
  <c r="H589" i="15"/>
  <c r="AL588" i="15"/>
  <c r="AB588" i="15"/>
  <c r="Z588" i="15"/>
  <c r="J588" i="15"/>
  <c r="R590" i="15"/>
  <c r="AF588" i="15"/>
  <c r="I590" i="15"/>
  <c r="W588" i="15"/>
  <c r="AM589" i="15"/>
  <c r="N588" i="15"/>
  <c r="AK589" i="15"/>
  <c r="AI590" i="15"/>
  <c r="AH589" i="15"/>
  <c r="V589" i="15"/>
  <c r="AC590" i="15"/>
  <c r="W590" i="15"/>
  <c r="AQ588" i="15"/>
  <c r="AB589" i="15"/>
  <c r="J590" i="15"/>
  <c r="X588" i="15"/>
  <c r="AN589" i="15"/>
  <c r="O588" i="15"/>
  <c r="AE589" i="15"/>
  <c r="F588" i="15"/>
  <c r="AC589" i="15"/>
  <c r="S590" i="15"/>
  <c r="AM590" i="15"/>
  <c r="F589" i="15"/>
  <c r="M590" i="15"/>
  <c r="AO588" i="15"/>
  <c r="AA588" i="15"/>
  <c r="AE588" i="15"/>
  <c r="L588" i="15"/>
  <c r="AP588" i="15"/>
  <c r="T590" i="15"/>
  <c r="Z590" i="15"/>
  <c r="B571" i="15"/>
  <c r="I589" i="15"/>
  <c r="O590" i="15"/>
  <c r="V588" i="15"/>
  <c r="N590" i="15"/>
  <c r="AH590" i="15"/>
  <c r="P590" i="15"/>
  <c r="R588" i="15"/>
  <c r="AI589" i="15"/>
  <c r="H590" i="15"/>
  <c r="S589" i="15"/>
  <c r="AD588" i="15"/>
  <c r="G590" i="15"/>
  <c r="AN588" i="15"/>
  <c r="Y590" i="15"/>
  <c r="AL589" i="15"/>
  <c r="U588" i="15"/>
  <c r="Q590" i="15"/>
  <c r="F590" i="15"/>
  <c r="I588" i="15"/>
  <c r="AQ589" i="15"/>
  <c r="AM588" i="15"/>
  <c r="T588" i="15"/>
  <c r="AQ590" i="15"/>
  <c r="Y588" i="15"/>
  <c r="AD589" i="15"/>
  <c r="F581" i="15"/>
  <c r="S581" i="15"/>
  <c r="S582" i="15"/>
  <c r="AB581" i="15"/>
  <c r="O581" i="15"/>
  <c r="Y581" i="15"/>
  <c r="R581" i="15"/>
  <c r="T582" i="15"/>
  <c r="AC582" i="15"/>
  <c r="X581" i="15"/>
  <c r="AL582" i="15"/>
  <c r="AF582" i="15"/>
  <c r="N581" i="15"/>
  <c r="AA581" i="15"/>
  <c r="AA582" i="15"/>
  <c r="AJ581" i="15"/>
  <c r="W581" i="15"/>
  <c r="AO581" i="15"/>
  <c r="Z581" i="15"/>
  <c r="AB582" i="15"/>
  <c r="AK582" i="15"/>
  <c r="AF581" i="15"/>
  <c r="AN582" i="15"/>
  <c r="V581" i="15"/>
  <c r="AI581" i="15"/>
  <c r="AI582" i="15"/>
  <c r="AE581" i="15"/>
  <c r="AH581" i="15"/>
  <c r="AJ582" i="15"/>
  <c r="AN581" i="15"/>
  <c r="F582" i="15"/>
  <c r="AE582" i="15"/>
  <c r="AQ581" i="15"/>
  <c r="AK581" i="15"/>
  <c r="AG582" i="15"/>
  <c r="L581" i="15"/>
  <c r="AG581" i="15"/>
  <c r="W582" i="15"/>
  <c r="M582" i="15"/>
  <c r="H581" i="15"/>
  <c r="AH582" i="15"/>
  <c r="P582" i="15"/>
  <c r="AL581" i="15"/>
  <c r="N582" i="15"/>
  <c r="J582" i="15"/>
  <c r="J581" i="15"/>
  <c r="V582" i="15"/>
  <c r="T581" i="15"/>
  <c r="R582" i="15"/>
  <c r="I582" i="15"/>
  <c r="AP581" i="15"/>
  <c r="P581" i="15"/>
  <c r="Z582" i="15"/>
  <c r="K581" i="15"/>
  <c r="Q582" i="15"/>
  <c r="G581" i="15"/>
  <c r="I581" i="15"/>
  <c r="Q581" i="15"/>
  <c r="AP582" i="15"/>
  <c r="AD581" i="15"/>
  <c r="U581" i="15"/>
  <c r="AQ582" i="15"/>
  <c r="L582" i="15"/>
  <c r="U582" i="15"/>
  <c r="H582" i="15"/>
  <c r="AC581" i="15"/>
  <c r="G582" i="15"/>
  <c r="K582" i="15"/>
  <c r="AO582" i="15"/>
  <c r="AD582" i="15"/>
  <c r="X582" i="15"/>
  <c r="M581" i="15"/>
  <c r="AM581" i="15"/>
  <c r="O582" i="15"/>
  <c r="AM582" i="15"/>
  <c r="Y582" i="15"/>
  <c r="V573" i="15"/>
  <c r="AA584" i="15"/>
  <c r="T572" i="15"/>
  <c r="F578" i="15"/>
  <c r="AN585" i="15"/>
  <c r="T576" i="15"/>
  <c r="G578" i="15"/>
  <c r="S584" i="15"/>
  <c r="AK576" i="15"/>
  <c r="I577" i="15"/>
  <c r="AN578" i="15"/>
  <c r="AJ585" i="15"/>
  <c r="S577" i="15"/>
  <c r="G576" i="15"/>
  <c r="AD584" i="15"/>
  <c r="AB584" i="15"/>
  <c r="E572" i="15"/>
  <c r="AN573" i="15"/>
  <c r="T580" i="15"/>
  <c r="P585" i="15"/>
  <c r="K572" i="15"/>
  <c r="H577" i="15"/>
  <c r="AQ584" i="15"/>
  <c r="AE586" i="15"/>
  <c r="AJ572" i="15"/>
  <c r="AJ580" i="15"/>
  <c r="AD578" i="15"/>
  <c r="Z584" i="15"/>
  <c r="N586" i="15"/>
  <c r="W586" i="15"/>
  <c r="N572" i="15"/>
  <c r="AB580" i="15"/>
  <c r="H585" i="15"/>
  <c r="O586" i="15"/>
  <c r="Q577" i="15"/>
  <c r="R586" i="15"/>
  <c r="AQ577" i="15"/>
  <c r="W576" i="15"/>
  <c r="AL580" i="15"/>
  <c r="AJ584" i="15"/>
  <c r="M572" i="15"/>
  <c r="AC573" i="15"/>
  <c r="AG585" i="15"/>
  <c r="AD586" i="15"/>
  <c r="L572" i="15"/>
  <c r="L580" i="15"/>
  <c r="I585" i="15"/>
  <c r="AO573" i="15"/>
  <c r="J584" i="15"/>
  <c r="AL572" i="15"/>
  <c r="E576" i="15"/>
  <c r="AO577" i="15"/>
  <c r="N580" i="15"/>
  <c r="AM576" i="15"/>
  <c r="AP578" i="15"/>
  <c r="P580" i="15"/>
  <c r="AL584" i="15"/>
  <c r="AI577" i="15"/>
  <c r="AF580" i="15"/>
  <c r="AB585" i="15"/>
  <c r="AP586" i="15"/>
  <c r="AK572" i="15"/>
  <c r="H573" i="15"/>
  <c r="AF576" i="15"/>
  <c r="Z572" i="15"/>
  <c r="AI576" i="15"/>
  <c r="K576" i="15"/>
  <c r="AE577" i="15"/>
  <c r="AH584" i="15"/>
  <c r="V586" i="15"/>
  <c r="AB576" i="15"/>
  <c r="AE578" i="15"/>
  <c r="AK580" i="15"/>
  <c r="R584" i="15"/>
  <c r="AF577" i="15"/>
  <c r="G586" i="15"/>
  <c r="AB572" i="15"/>
  <c r="G573" i="15"/>
  <c r="W577" i="15"/>
  <c r="AL578" i="15"/>
  <c r="AP584" i="15"/>
  <c r="M580" i="15"/>
  <c r="I573" i="15"/>
  <c r="M576" i="15"/>
  <c r="H578" i="15"/>
  <c r="V580" i="15"/>
  <c r="AN580" i="15"/>
  <c r="AH578" i="15"/>
  <c r="P573" i="15"/>
  <c r="J573" i="15"/>
  <c r="AN576" i="15"/>
  <c r="AF572" i="15"/>
  <c r="Q572" i="15"/>
  <c r="AP585" i="15"/>
  <c r="AN586" i="15"/>
  <c r="E573" i="15"/>
  <c r="AA576" i="15"/>
  <c r="G577" i="15"/>
  <c r="AM586" i="15"/>
  <c r="W573" i="15"/>
  <c r="AF585" i="15"/>
  <c r="P577" i="15"/>
  <c r="F573" i="15"/>
  <c r="Q585" i="15"/>
  <c r="AG573" i="15"/>
  <c r="U576" i="15"/>
  <c r="X578" i="15"/>
  <c r="AE576" i="15"/>
  <c r="S573" i="15"/>
  <c r="I572" i="15"/>
  <c r="AH585" i="15"/>
  <c r="AF586" i="15"/>
  <c r="F576" i="15"/>
  <c r="AP577" i="15"/>
  <c r="Y576" i="15"/>
  <c r="AJ577" i="15"/>
  <c r="J580" i="15"/>
  <c r="F577" i="15"/>
  <c r="AK578" i="15"/>
  <c r="AE580" i="15"/>
  <c r="AC584" i="15"/>
  <c r="AA585" i="15"/>
  <c r="U573" i="15"/>
  <c r="R572" i="15"/>
  <c r="AK573" i="15"/>
  <c r="AM577" i="15"/>
  <c r="X585" i="15"/>
  <c r="AJ576" i="15"/>
  <c r="AE573" i="15"/>
  <c r="AL573" i="15"/>
  <c r="AO585" i="15"/>
  <c r="AC576" i="15"/>
  <c r="AF578" i="15"/>
  <c r="V584" i="15"/>
  <c r="L585" i="15"/>
  <c r="R573" i="15"/>
  <c r="AA573" i="15"/>
  <c r="Y572" i="15"/>
  <c r="N576" i="15"/>
  <c r="AG576" i="15"/>
  <c r="J576" i="15"/>
  <c r="R580" i="15"/>
  <c r="N577" i="15"/>
  <c r="AM580" i="15"/>
  <c r="AK584" i="15"/>
  <c r="AI585" i="15"/>
  <c r="H584" i="15"/>
  <c r="AQ576" i="15"/>
  <c r="AI584" i="15"/>
  <c r="AQ572" i="15"/>
  <c r="AL586" i="15"/>
  <c r="AD580" i="15"/>
  <c r="L584" i="15"/>
  <c r="X573" i="15"/>
  <c r="AP573" i="15"/>
  <c r="H576" i="15"/>
  <c r="H572" i="15"/>
  <c r="T573" i="15"/>
  <c r="AL576" i="15"/>
  <c r="J577" i="15"/>
  <c r="AH576" i="15"/>
  <c r="I578" i="15"/>
  <c r="AI578" i="15"/>
  <c r="M577" i="15"/>
  <c r="AP580" i="15"/>
  <c r="AL577" i="15"/>
  <c r="Y580" i="15"/>
  <c r="W584" i="15"/>
  <c r="U585" i="15"/>
  <c r="AF584" i="15"/>
  <c r="AD585" i="15"/>
  <c r="AO586" i="15"/>
  <c r="AA586" i="15"/>
  <c r="T586" i="15"/>
  <c r="S576" i="15"/>
  <c r="AA572" i="15"/>
  <c r="X577" i="15"/>
  <c r="T585" i="15"/>
  <c r="F584" i="15"/>
  <c r="T584" i="15"/>
  <c r="AF573" i="15"/>
  <c r="P576" i="15"/>
  <c r="P572" i="15"/>
  <c r="W572" i="15"/>
  <c r="AB573" i="15"/>
  <c r="J585" i="15"/>
  <c r="H586" i="15"/>
  <c r="R577" i="15"/>
  <c r="AP576" i="15"/>
  <c r="Y578" i="15"/>
  <c r="L577" i="15"/>
  <c r="AQ578" i="15"/>
  <c r="U577" i="15"/>
  <c r="G580" i="15"/>
  <c r="AG580" i="15"/>
  <c r="AE584" i="15"/>
  <c r="AC585" i="15"/>
  <c r="AN584" i="15"/>
  <c r="AL585" i="15"/>
  <c r="AI586" i="15"/>
  <c r="N573" i="15"/>
  <c r="AD572" i="15"/>
  <c r="Q573" i="15"/>
  <c r="O577" i="15"/>
  <c r="S572" i="15"/>
  <c r="K584" i="15"/>
  <c r="Y577" i="15"/>
  <c r="X580" i="15"/>
  <c r="J586" i="15"/>
  <c r="U572" i="15"/>
  <c r="O572" i="15"/>
  <c r="V576" i="15"/>
  <c r="AO576" i="15"/>
  <c r="R576" i="15"/>
  <c r="Z580" i="15"/>
  <c r="V577" i="15"/>
  <c r="P584" i="15"/>
  <c r="N585" i="15"/>
  <c r="AI580" i="15"/>
  <c r="AG584" i="15"/>
  <c r="AE585" i="15"/>
  <c r="Y586" i="15"/>
  <c r="AQ586" i="15"/>
  <c r="N578" i="15"/>
  <c r="P578" i="15"/>
  <c r="J578" i="15"/>
  <c r="K578" i="15"/>
  <c r="Q574" i="15"/>
  <c r="L574" i="15"/>
  <c r="L575" i="15" s="1"/>
  <c r="AL574" i="15"/>
  <c r="G574" i="15"/>
  <c r="F586" i="15"/>
  <c r="Y573" i="15"/>
  <c r="AG577" i="15"/>
  <c r="Z586" i="15"/>
  <c r="AC572" i="15"/>
  <c r="AM572" i="15"/>
  <c r="AD576" i="15"/>
  <c r="Z576" i="15"/>
  <c r="AA578" i="15"/>
  <c r="AH580" i="15"/>
  <c r="AD577" i="15"/>
  <c r="X584" i="15"/>
  <c r="V585" i="15"/>
  <c r="AQ580" i="15"/>
  <c r="AO584" i="15"/>
  <c r="AM585" i="15"/>
  <c r="AG586" i="15"/>
  <c r="M586" i="15"/>
  <c r="S574" i="15"/>
  <c r="S575" i="15" s="1"/>
  <c r="R574" i="15"/>
  <c r="AC574" i="15"/>
  <c r="O574" i="15"/>
  <c r="AN577" i="15"/>
  <c r="AH572" i="15"/>
  <c r="O573" i="15"/>
  <c r="AH586" i="15"/>
  <c r="Z578" i="15"/>
  <c r="G572" i="15"/>
  <c r="Z573" i="15"/>
  <c r="AI573" i="15"/>
  <c r="AG572" i="15"/>
  <c r="AB578" i="15"/>
  <c r="AQ585" i="15"/>
  <c r="I580" i="15"/>
  <c r="G584" i="15"/>
  <c r="AJ586" i="15"/>
  <c r="AK586" i="15"/>
  <c r="O578" i="15"/>
  <c r="T578" i="15"/>
  <c r="M578" i="15"/>
  <c r="AO574" i="15"/>
  <c r="K574" i="15"/>
  <c r="AB574" i="15"/>
  <c r="AB575" i="15" s="1"/>
  <c r="AH574" i="15"/>
  <c r="E574" i="15"/>
  <c r="J572" i="15"/>
  <c r="AJ573" i="15"/>
  <c r="M573" i="15"/>
  <c r="AM573" i="15"/>
  <c r="AC580" i="15"/>
  <c r="F580" i="15"/>
  <c r="N584" i="15"/>
  <c r="K577" i="15"/>
  <c r="AE572" i="15"/>
  <c r="AH573" i="15"/>
  <c r="AQ573" i="15"/>
  <c r="AO572" i="15"/>
  <c r="L573" i="15"/>
  <c r="E577" i="15"/>
  <c r="AJ578" i="15"/>
  <c r="Q580" i="15"/>
  <c r="O584" i="15"/>
  <c r="M585" i="15"/>
  <c r="K580" i="15"/>
  <c r="I584" i="15"/>
  <c r="G585" i="15"/>
  <c r="X574" i="15"/>
  <c r="AP574" i="15"/>
  <c r="M574" i="15"/>
  <c r="V574" i="15"/>
  <c r="AE574" i="15"/>
  <c r="AI572" i="15"/>
  <c r="AM578" i="15"/>
  <c r="Y585" i="15"/>
  <c r="F572" i="15"/>
  <c r="AA577" i="15"/>
  <c r="X576" i="15"/>
  <c r="L576" i="15"/>
  <c r="AG578" i="15"/>
  <c r="S580" i="15"/>
  <c r="U586" i="15"/>
  <c r="L578" i="15"/>
  <c r="AN574" i="15"/>
  <c r="U580" i="15"/>
  <c r="P586" i="15"/>
  <c r="Z577" i="15"/>
  <c r="U578" i="15"/>
  <c r="J574" i="15"/>
  <c r="AD574" i="15"/>
  <c r="AD573" i="15"/>
  <c r="Z585" i="15"/>
  <c r="L586" i="15"/>
  <c r="AQ574" i="15"/>
  <c r="AP572" i="15"/>
  <c r="AO578" i="15"/>
  <c r="AC578" i="15"/>
  <c r="F585" i="15"/>
  <c r="AA580" i="15"/>
  <c r="Q584" i="15"/>
  <c r="AC586" i="15"/>
  <c r="AJ574" i="15"/>
  <c r="AA574" i="15"/>
  <c r="AA575" i="15" s="1"/>
  <c r="U574" i="15"/>
  <c r="AM574" i="15"/>
  <c r="R585" i="15"/>
  <c r="Y584" i="15"/>
  <c r="O585" i="15"/>
  <c r="W578" i="15"/>
  <c r="Q578" i="15"/>
  <c r="I574" i="15"/>
  <c r="O576" i="15"/>
  <c r="X586" i="15"/>
  <c r="AH577" i="15"/>
  <c r="W585" i="15"/>
  <c r="I586" i="15"/>
  <c r="AK574" i="15"/>
  <c r="V572" i="15"/>
  <c r="I576" i="15"/>
  <c r="AC577" i="15"/>
  <c r="AO580" i="15"/>
  <c r="AM584" i="15"/>
  <c r="AK585" i="15"/>
  <c r="Q586" i="15"/>
  <c r="K586" i="15"/>
  <c r="AB586" i="15"/>
  <c r="H574" i="15"/>
  <c r="H575" i="15" s="1"/>
  <c r="Y574" i="15"/>
  <c r="AI574" i="15"/>
  <c r="AI575" i="15" s="1"/>
  <c r="AN572" i="15"/>
  <c r="AB577" i="15"/>
  <c r="AF574" i="15"/>
  <c r="W574" i="15"/>
  <c r="H580" i="15"/>
  <c r="K573" i="15"/>
  <c r="Q576" i="15"/>
  <c r="AK577" i="15"/>
  <c r="S586" i="15"/>
  <c r="V578" i="15"/>
  <c r="S578" i="15"/>
  <c r="R578" i="15"/>
  <c r="P574" i="15"/>
  <c r="AG574" i="15"/>
  <c r="Z574" i="15"/>
  <c r="X572" i="15"/>
  <c r="T577" i="15"/>
  <c r="O580" i="15"/>
  <c r="M584" i="15"/>
  <c r="K585" i="15"/>
  <c r="F574" i="15"/>
  <c r="W580" i="15"/>
  <c r="U584" i="15"/>
  <c r="S585" i="15"/>
  <c r="T574" i="15"/>
  <c r="N574" i="15"/>
  <c r="W554" i="15"/>
  <c r="AF554" i="15"/>
  <c r="G554" i="15"/>
  <c r="O554" i="15"/>
  <c r="AM554" i="15"/>
  <c r="AL554" i="15"/>
  <c r="E554" i="15"/>
  <c r="M554" i="15"/>
  <c r="K554" i="15"/>
  <c r="P554" i="15"/>
  <c r="X554" i="15"/>
  <c r="H554" i="15"/>
  <c r="AB554" i="15"/>
  <c r="N554" i="15"/>
  <c r="E98" i="7"/>
  <c r="E99" i="7"/>
  <c r="Q90" i="7"/>
  <c r="F97" i="7"/>
  <c r="AN575" i="15" l="1"/>
  <c r="X575" i="15"/>
  <c r="K575" i="15"/>
  <c r="J575" i="15"/>
  <c r="AF575" i="15"/>
  <c r="O575" i="15"/>
  <c r="T575" i="15"/>
  <c r="AD575" i="15"/>
  <c r="AO575" i="15"/>
  <c r="G575" i="15"/>
  <c r="AG575" i="15"/>
  <c r="I575" i="15"/>
  <c r="V575" i="15"/>
  <c r="AK610" i="15"/>
  <c r="AK611" i="15"/>
  <c r="AQ609" i="15"/>
  <c r="L611" i="15"/>
  <c r="Z609" i="15"/>
  <c r="AO610" i="15"/>
  <c r="P609" i="15"/>
  <c r="Q609" i="15"/>
  <c r="O611" i="15"/>
  <c r="AE610" i="15"/>
  <c r="F610" i="15"/>
  <c r="AL609" i="15"/>
  <c r="E599" i="15"/>
  <c r="AP610" i="15"/>
  <c r="D613" i="15"/>
  <c r="U611" i="15"/>
  <c r="AI610" i="15"/>
  <c r="J609" i="15"/>
  <c r="AF611" i="15"/>
  <c r="W610" i="15"/>
  <c r="N609" i="15"/>
  <c r="P610" i="15"/>
  <c r="AC610" i="15"/>
  <c r="AC611" i="15"/>
  <c r="AI609" i="15"/>
  <c r="AQ610" i="15"/>
  <c r="R609" i="15"/>
  <c r="AG610" i="15"/>
  <c r="H609" i="15"/>
  <c r="H611" i="15"/>
  <c r="AM610" i="15"/>
  <c r="G609" i="15"/>
  <c r="AD609" i="15"/>
  <c r="AO611" i="15"/>
  <c r="AN611" i="15"/>
  <c r="Z610" i="15"/>
  <c r="U610" i="15"/>
  <c r="AA609" i="15"/>
  <c r="Y610" i="15"/>
  <c r="Y609" i="15"/>
  <c r="AD610" i="15"/>
  <c r="Y611" i="15"/>
  <c r="J610" i="15"/>
  <c r="N611" i="15"/>
  <c r="T609" i="15"/>
  <c r="T610" i="15"/>
  <c r="AB611" i="15"/>
  <c r="AP609" i="15"/>
  <c r="R611" i="15"/>
  <c r="AF609" i="15"/>
  <c r="H610" i="15"/>
  <c r="F609" i="15"/>
  <c r="X611" i="15"/>
  <c r="AL610" i="15"/>
  <c r="O610" i="15"/>
  <c r="AC609" i="15"/>
  <c r="S611" i="15"/>
  <c r="U609" i="15"/>
  <c r="F611" i="15"/>
  <c r="L609" i="15"/>
  <c r="L610" i="15"/>
  <c r="T611" i="15"/>
  <c r="AH609" i="15"/>
  <c r="J611" i="15"/>
  <c r="X609" i="15"/>
  <c r="AG609" i="15"/>
  <c r="AE611" i="15"/>
  <c r="AO609" i="15"/>
  <c r="V610" i="15"/>
  <c r="AI611" i="15"/>
  <c r="M609" i="15"/>
  <c r="V609" i="15"/>
  <c r="AL611" i="15"/>
  <c r="AB610" i="15"/>
  <c r="AH611" i="15"/>
  <c r="W611" i="15"/>
  <c r="K611" i="15"/>
  <c r="G611" i="15"/>
  <c r="V611" i="15"/>
  <c r="Q610" i="15"/>
  <c r="AF610" i="15"/>
  <c r="I610" i="15"/>
  <c r="Q611" i="15"/>
  <c r="AN609" i="15"/>
  <c r="AK609" i="15"/>
  <c r="P611" i="15"/>
  <c r="AD611" i="15"/>
  <c r="S609" i="15"/>
  <c r="Z611" i="15"/>
  <c r="AM609" i="15"/>
  <c r="B592" i="15"/>
  <c r="W609" i="15"/>
  <c r="K609" i="15"/>
  <c r="N610" i="15"/>
  <c r="AG611" i="15"/>
  <c r="M610" i="15"/>
  <c r="G610" i="15"/>
  <c r="AJ609" i="15"/>
  <c r="AE609" i="15"/>
  <c r="S610" i="15"/>
  <c r="AH610" i="15"/>
  <c r="M611" i="15"/>
  <c r="K610" i="15"/>
  <c r="AN610" i="15"/>
  <c r="AQ611" i="15"/>
  <c r="R610" i="15"/>
  <c r="AJ610" i="15"/>
  <c r="AP611" i="15"/>
  <c r="X610" i="15"/>
  <c r="AA611" i="15"/>
  <c r="I609" i="15"/>
  <c r="AJ611" i="15"/>
  <c r="AM611" i="15"/>
  <c r="AA610" i="15"/>
  <c r="I611" i="15"/>
  <c r="AB609" i="15"/>
  <c r="O609" i="15"/>
  <c r="AF602" i="15"/>
  <c r="O602" i="15"/>
  <c r="K603" i="15"/>
  <c r="AO602" i="15"/>
  <c r="S602" i="15"/>
  <c r="L603" i="15"/>
  <c r="AO603" i="15"/>
  <c r="AN602" i="15"/>
  <c r="W602" i="15"/>
  <c r="S603" i="15"/>
  <c r="AI602" i="15"/>
  <c r="T603" i="15"/>
  <c r="H603" i="15"/>
  <c r="AE602" i="15"/>
  <c r="AA603" i="15"/>
  <c r="F602" i="15"/>
  <c r="AA602" i="15"/>
  <c r="G603" i="15"/>
  <c r="AB603" i="15"/>
  <c r="P603" i="15"/>
  <c r="J603" i="15"/>
  <c r="P602" i="15"/>
  <c r="AK602" i="15"/>
  <c r="AC603" i="15"/>
  <c r="AL602" i="15"/>
  <c r="Y602" i="15"/>
  <c r="AB602" i="15"/>
  <c r="AD603" i="15"/>
  <c r="AM603" i="15"/>
  <c r="AH602" i="15"/>
  <c r="Y603" i="15"/>
  <c r="AP603" i="15"/>
  <c r="H602" i="15"/>
  <c r="G602" i="15"/>
  <c r="U603" i="15"/>
  <c r="N603" i="15"/>
  <c r="W603" i="15"/>
  <c r="X603" i="15"/>
  <c r="R603" i="15"/>
  <c r="V603" i="15"/>
  <c r="Z603" i="15"/>
  <c r="X602" i="15"/>
  <c r="AM602" i="15"/>
  <c r="AK603" i="15"/>
  <c r="AE603" i="15"/>
  <c r="AF603" i="15"/>
  <c r="N602" i="15"/>
  <c r="AL603" i="15"/>
  <c r="AN603" i="15"/>
  <c r="AH603" i="15"/>
  <c r="V602" i="15"/>
  <c r="L602" i="15"/>
  <c r="J602" i="15"/>
  <c r="AC602" i="15"/>
  <c r="AI603" i="15"/>
  <c r="Q602" i="15"/>
  <c r="AP602" i="15"/>
  <c r="Q603" i="15"/>
  <c r="M603" i="15"/>
  <c r="AQ603" i="15"/>
  <c r="AG602" i="15"/>
  <c r="O603" i="15"/>
  <c r="Z602" i="15"/>
  <c r="AJ603" i="15"/>
  <c r="M602" i="15"/>
  <c r="AQ602" i="15"/>
  <c r="U602" i="15"/>
  <c r="T602" i="15"/>
  <c r="I602" i="15"/>
  <c r="AJ602" i="15"/>
  <c r="K602" i="15"/>
  <c r="I603" i="15"/>
  <c r="AD602" i="15"/>
  <c r="F603" i="15"/>
  <c r="AG603" i="15"/>
  <c r="R602" i="15"/>
  <c r="AQ593" i="15"/>
  <c r="F594" i="15"/>
  <c r="S593" i="15"/>
  <c r="T597" i="15"/>
  <c r="V594" i="15"/>
  <c r="AB597" i="15"/>
  <c r="AN598" i="15"/>
  <c r="T593" i="15"/>
  <c r="U597" i="15"/>
  <c r="AK593" i="15"/>
  <c r="H594" i="15"/>
  <c r="AE594" i="15"/>
  <c r="AG598" i="15"/>
  <c r="AQ606" i="15"/>
  <c r="Z594" i="15"/>
  <c r="AH598" i="15"/>
  <c r="H605" i="15"/>
  <c r="AN597" i="15"/>
  <c r="F606" i="15"/>
  <c r="AD593" i="15"/>
  <c r="AL594" i="15"/>
  <c r="O594" i="15"/>
  <c r="X599" i="15"/>
  <c r="AH606" i="15"/>
  <c r="X594" i="15"/>
  <c r="M597" i="15"/>
  <c r="I599" i="15"/>
  <c r="U605" i="15"/>
  <c r="AH594" i="15"/>
  <c r="F597" i="15"/>
  <c r="AP598" i="15"/>
  <c r="Z599" i="15"/>
  <c r="AF605" i="15"/>
  <c r="V606" i="15"/>
  <c r="AL606" i="15"/>
  <c r="P605" i="15"/>
  <c r="AL593" i="15"/>
  <c r="I594" i="15"/>
  <c r="AA593" i="15"/>
  <c r="P594" i="15"/>
  <c r="W594" i="15"/>
  <c r="W601" i="15"/>
  <c r="AI606" i="15"/>
  <c r="AM594" i="15"/>
  <c r="O601" i="15"/>
  <c r="W593" i="15"/>
  <c r="E597" i="15"/>
  <c r="AD597" i="15"/>
  <c r="AJ598" i="15"/>
  <c r="AH601" i="15"/>
  <c r="AB607" i="15"/>
  <c r="X601" i="15"/>
  <c r="V605" i="15"/>
  <c r="AG594" i="15"/>
  <c r="P593" i="15"/>
  <c r="AA594" i="15"/>
  <c r="AD594" i="15"/>
  <c r="AA606" i="15"/>
  <c r="AF594" i="15"/>
  <c r="X607" i="15"/>
  <c r="F601" i="15"/>
  <c r="S606" i="15"/>
  <c r="AM593" i="15"/>
  <c r="R594" i="15"/>
  <c r="AK597" i="15"/>
  <c r="O593" i="15"/>
  <c r="AL597" i="15"/>
  <c r="J598" i="15"/>
  <c r="X597" i="15"/>
  <c r="X605" i="15"/>
  <c r="T598" i="15"/>
  <c r="R601" i="15"/>
  <c r="N606" i="15"/>
  <c r="T607" i="15"/>
  <c r="AF601" i="15"/>
  <c r="AD605" i="15"/>
  <c r="F593" i="15"/>
  <c r="AO594" i="15"/>
  <c r="AN593" i="15"/>
  <c r="AI594" i="15"/>
  <c r="X593" i="15"/>
  <c r="AB594" i="15"/>
  <c r="H593" i="15"/>
  <c r="AP593" i="15"/>
  <c r="M594" i="15"/>
  <c r="H598" i="15"/>
  <c r="AB605" i="15"/>
  <c r="L605" i="15"/>
  <c r="AF599" i="15"/>
  <c r="AJ605" i="15"/>
  <c r="AE593" i="15"/>
  <c r="Z601" i="15"/>
  <c r="AB599" i="15"/>
  <c r="AP601" i="15"/>
  <c r="AN601" i="15"/>
  <c r="AL605" i="15"/>
  <c r="Q597" i="15"/>
  <c r="I593" i="15"/>
  <c r="U594" i="15"/>
  <c r="AE597" i="15"/>
  <c r="AA597" i="15"/>
  <c r="AA599" i="15"/>
  <c r="F598" i="15"/>
  <c r="AJ601" i="15"/>
  <c r="AE598" i="15"/>
  <c r="S601" i="15"/>
  <c r="Q605" i="15"/>
  <c r="O606" i="15"/>
  <c r="Z605" i="15"/>
  <c r="K593" i="15"/>
  <c r="L597" i="15"/>
  <c r="AF598" i="15"/>
  <c r="Y607" i="15"/>
  <c r="Z606" i="15"/>
  <c r="I598" i="15"/>
  <c r="J594" i="15"/>
  <c r="P597" i="15"/>
  <c r="Y597" i="15"/>
  <c r="Q593" i="15"/>
  <c r="AC594" i="15"/>
  <c r="L606" i="15"/>
  <c r="J607" i="15"/>
  <c r="AM597" i="15"/>
  <c r="K598" i="15"/>
  <c r="AI597" i="15"/>
  <c r="AI599" i="15"/>
  <c r="E598" i="15"/>
  <c r="N598" i="15"/>
  <c r="AM598" i="15"/>
  <c r="G599" i="15"/>
  <c r="AA601" i="15"/>
  <c r="Y605" i="15"/>
  <c r="W606" i="15"/>
  <c r="AH605" i="15"/>
  <c r="P607" i="15"/>
  <c r="AC597" i="15"/>
  <c r="AE601" i="15"/>
  <c r="Q598" i="15"/>
  <c r="E593" i="15"/>
  <c r="X598" i="15"/>
  <c r="AP594" i="15"/>
  <c r="G601" i="15"/>
  <c r="R598" i="15"/>
  <c r="AD606" i="15"/>
  <c r="AJ607" i="15"/>
  <c r="N593" i="15"/>
  <c r="AO593" i="15"/>
  <c r="L594" i="15"/>
  <c r="J593" i="15"/>
  <c r="AJ606" i="15"/>
  <c r="AH607" i="15"/>
  <c r="AI598" i="15"/>
  <c r="R597" i="15"/>
  <c r="AC598" i="15"/>
  <c r="AL598" i="15"/>
  <c r="F599" i="15"/>
  <c r="Y601" i="15"/>
  <c r="W605" i="15"/>
  <c r="U606" i="15"/>
  <c r="M601" i="15"/>
  <c r="K605" i="15"/>
  <c r="I606" i="15"/>
  <c r="AJ597" i="15"/>
  <c r="AN607" i="15"/>
  <c r="AO598" i="15"/>
  <c r="AC605" i="15"/>
  <c r="U593" i="15"/>
  <c r="AJ593" i="15"/>
  <c r="AF607" i="15"/>
  <c r="AM601" i="15"/>
  <c r="Z598" i="15"/>
  <c r="V593" i="15"/>
  <c r="K594" i="15"/>
  <c r="T594" i="15"/>
  <c r="R593" i="15"/>
  <c r="AP607" i="15"/>
  <c r="G597" i="15"/>
  <c r="AQ598" i="15"/>
  <c r="Z597" i="15"/>
  <c r="AK598" i="15"/>
  <c r="AD599" i="15"/>
  <c r="L601" i="15"/>
  <c r="G598" i="15"/>
  <c r="AG601" i="15"/>
  <c r="AE605" i="15"/>
  <c r="AC606" i="15"/>
  <c r="U601" i="15"/>
  <c r="S605" i="15"/>
  <c r="Q606" i="15"/>
  <c r="K607" i="15"/>
  <c r="AG607" i="15"/>
  <c r="N597" i="15"/>
  <c r="AH599" i="15"/>
  <c r="AG597" i="15"/>
  <c r="AK594" i="15"/>
  <c r="AQ599" i="15"/>
  <c r="V598" i="15"/>
  <c r="AE599" i="15"/>
  <c r="AI601" i="15"/>
  <c r="AG605" i="15"/>
  <c r="AE606" i="15"/>
  <c r="AD607" i="15"/>
  <c r="AE607" i="15"/>
  <c r="Q599" i="15"/>
  <c r="V599" i="15"/>
  <c r="T599" i="15"/>
  <c r="O599" i="15"/>
  <c r="I595" i="15"/>
  <c r="L595" i="15"/>
  <c r="S595" i="15"/>
  <c r="AD595" i="15"/>
  <c r="P595" i="15"/>
  <c r="H607" i="15"/>
  <c r="R606" i="15"/>
  <c r="G594" i="15"/>
  <c r="G593" i="15"/>
  <c r="P598" i="15"/>
  <c r="L593" i="15"/>
  <c r="M605" i="15"/>
  <c r="V597" i="15"/>
  <c r="AP599" i="15"/>
  <c r="J601" i="15"/>
  <c r="AO597" i="15"/>
  <c r="J597" i="15"/>
  <c r="AD598" i="15"/>
  <c r="AM599" i="15"/>
  <c r="AQ601" i="15"/>
  <c r="AO605" i="15"/>
  <c r="AM606" i="15"/>
  <c r="M607" i="15"/>
  <c r="AL607" i="15"/>
  <c r="AM607" i="15"/>
  <c r="Q595" i="15"/>
  <c r="Z595" i="15"/>
  <c r="E595" i="15"/>
  <c r="AL595" i="15"/>
  <c r="G595" i="15"/>
  <c r="N601" i="15"/>
  <c r="AK605" i="15"/>
  <c r="H599" i="15"/>
  <c r="J606" i="15"/>
  <c r="I607" i="15"/>
  <c r="AN594" i="15"/>
  <c r="T605" i="15"/>
  <c r="AD601" i="15"/>
  <c r="Y599" i="15"/>
  <c r="Y593" i="15"/>
  <c r="T606" i="15"/>
  <c r="R607" i="15"/>
  <c r="S598" i="15"/>
  <c r="AQ597" i="15"/>
  <c r="M598" i="15"/>
  <c r="I601" i="15"/>
  <c r="G605" i="15"/>
  <c r="AP605" i="15"/>
  <c r="X606" i="15"/>
  <c r="AQ605" i="15"/>
  <c r="AO606" i="15"/>
  <c r="AI607" i="15"/>
  <c r="AK607" i="15"/>
  <c r="P599" i="15"/>
  <c r="R599" i="15"/>
  <c r="M599" i="15"/>
  <c r="S599" i="15"/>
  <c r="AG595" i="15"/>
  <c r="AB595" i="15"/>
  <c r="AQ595" i="15"/>
  <c r="N595" i="15"/>
  <c r="W595" i="15"/>
  <c r="AN595" i="15"/>
  <c r="AN596" i="15" s="1"/>
  <c r="H601" i="15"/>
  <c r="F605" i="15"/>
  <c r="S594" i="15"/>
  <c r="AJ594" i="15"/>
  <c r="AI593" i="15"/>
  <c r="AN599" i="15"/>
  <c r="AP606" i="15"/>
  <c r="AO607" i="15"/>
  <c r="L607" i="15"/>
  <c r="AJ599" i="15"/>
  <c r="AG593" i="15"/>
  <c r="AB606" i="15"/>
  <c r="Z607" i="15"/>
  <c r="AA598" i="15"/>
  <c r="U598" i="15"/>
  <c r="Q601" i="15"/>
  <c r="O605" i="15"/>
  <c r="M606" i="15"/>
  <c r="AF606" i="15"/>
  <c r="AQ607" i="15"/>
  <c r="F607" i="15"/>
  <c r="G607" i="15"/>
  <c r="AO595" i="15"/>
  <c r="J595" i="15"/>
  <c r="M595" i="15"/>
  <c r="N594" i="15"/>
  <c r="M593" i="15"/>
  <c r="V601" i="15"/>
  <c r="AO599" i="15"/>
  <c r="Q607" i="15"/>
  <c r="Z593" i="15"/>
  <c r="AL601" i="15"/>
  <c r="K606" i="15"/>
  <c r="AF593" i="15"/>
  <c r="AO601" i="15"/>
  <c r="AM605" i="15"/>
  <c r="AK606" i="15"/>
  <c r="U599" i="15"/>
  <c r="AQ594" i="15"/>
  <c r="O597" i="15"/>
  <c r="T601" i="15"/>
  <c r="O598" i="15"/>
  <c r="J605" i="15"/>
  <c r="AP595" i="15"/>
  <c r="H595" i="15"/>
  <c r="R605" i="15"/>
  <c r="AJ595" i="15"/>
  <c r="AJ596" i="15" s="1"/>
  <c r="O595" i="15"/>
  <c r="H597" i="15"/>
  <c r="AN605" i="15"/>
  <c r="AH593" i="15"/>
  <c r="AH595" i="15"/>
  <c r="AK595" i="15"/>
  <c r="AK596" i="15" s="1"/>
  <c r="AA595" i="15"/>
  <c r="AA596" i="15" s="1"/>
  <c r="AG599" i="15"/>
  <c r="AF597" i="15"/>
  <c r="H606" i="15"/>
  <c r="AC601" i="15"/>
  <c r="O607" i="15"/>
  <c r="Y595" i="15"/>
  <c r="U595" i="15"/>
  <c r="U596" i="15" s="1"/>
  <c r="AI595" i="15"/>
  <c r="AC593" i="15"/>
  <c r="N605" i="15"/>
  <c r="Q594" i="15"/>
  <c r="W597" i="15"/>
  <c r="AB601" i="15"/>
  <c r="W598" i="15"/>
  <c r="P606" i="15"/>
  <c r="AK601" i="15"/>
  <c r="AA605" i="15"/>
  <c r="W607" i="15"/>
  <c r="N599" i="15"/>
  <c r="Y594" i="15"/>
  <c r="I597" i="15"/>
  <c r="AL599" i="15"/>
  <c r="AN606" i="15"/>
  <c r="AI605" i="15"/>
  <c r="Y606" i="15"/>
  <c r="F595" i="15"/>
  <c r="X595" i="15"/>
  <c r="U607" i="15"/>
  <c r="V595" i="15"/>
  <c r="AE595" i="15"/>
  <c r="AB598" i="15"/>
  <c r="P601" i="15"/>
  <c r="AP597" i="15"/>
  <c r="AK599" i="15"/>
  <c r="AC607" i="15"/>
  <c r="J599" i="15"/>
  <c r="L599" i="15"/>
  <c r="AM595" i="15"/>
  <c r="AM596" i="15" s="1"/>
  <c r="Y598" i="15"/>
  <c r="K601" i="15"/>
  <c r="I605" i="15"/>
  <c r="G606" i="15"/>
  <c r="AG606" i="15"/>
  <c r="S607" i="15"/>
  <c r="N607" i="15"/>
  <c r="W599" i="15"/>
  <c r="T595" i="15"/>
  <c r="T596" i="15" s="1"/>
  <c r="AC595" i="15"/>
  <c r="AF595" i="15"/>
  <c r="AB593" i="15"/>
  <c r="L598" i="15"/>
  <c r="AH597" i="15"/>
  <c r="K597" i="15"/>
  <c r="AC599" i="15"/>
  <c r="AA607" i="15"/>
  <c r="V607" i="15"/>
  <c r="K599" i="15"/>
  <c r="K595" i="15"/>
  <c r="K596" i="15" s="1"/>
  <c r="E594" i="15"/>
  <c r="S597" i="15"/>
  <c r="R595" i="15"/>
  <c r="AM575" i="15"/>
  <c r="U575" i="15"/>
  <c r="AE575" i="15"/>
  <c r="AL575" i="15"/>
  <c r="F575" i="15"/>
  <c r="P575" i="15"/>
  <c r="AJ575" i="15"/>
  <c r="AQ575" i="15"/>
  <c r="M575" i="15"/>
  <c r="E575" i="15"/>
  <c r="AC575" i="15"/>
  <c r="Q575" i="15"/>
  <c r="N575" i="15"/>
  <c r="Z575" i="15"/>
  <c r="Y575" i="15"/>
  <c r="W575" i="15"/>
  <c r="AK575" i="15"/>
  <c r="AP575" i="15"/>
  <c r="AH575" i="15"/>
  <c r="R575" i="15"/>
  <c r="F98" i="7"/>
  <c r="F99" i="7"/>
  <c r="R90" i="7"/>
  <c r="G97" i="7"/>
  <c r="AC596" i="15" l="1"/>
  <c r="AI596" i="15"/>
  <c r="N596" i="15"/>
  <c r="X596" i="15"/>
  <c r="J596" i="15"/>
  <c r="F596" i="15"/>
  <c r="O596" i="15"/>
  <c r="AD631" i="15"/>
  <c r="D634" i="15"/>
  <c r="U631" i="15"/>
  <c r="T632" i="15"/>
  <c r="AH630" i="15"/>
  <c r="R631" i="15"/>
  <c r="AP631" i="15"/>
  <c r="AO632" i="15"/>
  <c r="Q630" i="15"/>
  <c r="AN630" i="15"/>
  <c r="AN631" i="15"/>
  <c r="I630" i="15"/>
  <c r="K630" i="15"/>
  <c r="AL630" i="15"/>
  <c r="V631" i="15"/>
  <c r="AL632" i="15"/>
  <c r="M631" i="15"/>
  <c r="L632" i="15"/>
  <c r="Z630" i="15"/>
  <c r="G631" i="15"/>
  <c r="AE631" i="15"/>
  <c r="AA632" i="15"/>
  <c r="F630" i="15"/>
  <c r="AA630" i="15"/>
  <c r="U632" i="15"/>
  <c r="AD630" i="15"/>
  <c r="AI630" i="15"/>
  <c r="O631" i="15"/>
  <c r="AM632" i="15"/>
  <c r="N631" i="15"/>
  <c r="AD632" i="15"/>
  <c r="AJ630" i="15"/>
  <c r="AQ631" i="15"/>
  <c r="R630" i="15"/>
  <c r="AG630" i="15"/>
  <c r="Q631" i="15"/>
  <c r="P632" i="15"/>
  <c r="AK632" i="15"/>
  <c r="O630" i="15"/>
  <c r="AI632" i="15"/>
  <c r="AH632" i="15"/>
  <c r="AJ631" i="15"/>
  <c r="J631" i="15"/>
  <c r="G632" i="15"/>
  <c r="U630" i="15"/>
  <c r="AK631" i="15"/>
  <c r="AJ632" i="15"/>
  <c r="K631" i="15"/>
  <c r="R632" i="15"/>
  <c r="AC632" i="15"/>
  <c r="E620" i="15"/>
  <c r="AQ630" i="15"/>
  <c r="Y631" i="15"/>
  <c r="H631" i="15"/>
  <c r="T631" i="15"/>
  <c r="P630" i="15"/>
  <c r="AM630" i="15"/>
  <c r="I631" i="15"/>
  <c r="W632" i="15"/>
  <c r="N632" i="15"/>
  <c r="AA631" i="15"/>
  <c r="H630" i="15"/>
  <c r="AB631" i="15"/>
  <c r="M632" i="15"/>
  <c r="X631" i="15"/>
  <c r="AH631" i="15"/>
  <c r="O632" i="15"/>
  <c r="F632" i="15"/>
  <c r="S631" i="15"/>
  <c r="AP632" i="15"/>
  <c r="P631" i="15"/>
  <c r="AG631" i="15"/>
  <c r="AO630" i="15"/>
  <c r="Y630" i="15"/>
  <c r="AL631" i="15"/>
  <c r="AC631" i="15"/>
  <c r="AP630" i="15"/>
  <c r="Q632" i="15"/>
  <c r="AE630" i="15"/>
  <c r="X630" i="15"/>
  <c r="Z632" i="15"/>
  <c r="M630" i="15"/>
  <c r="AB632" i="15"/>
  <c r="AF631" i="15"/>
  <c r="B613" i="15"/>
  <c r="L631" i="15"/>
  <c r="X632" i="15"/>
  <c r="N630" i="15"/>
  <c r="L630" i="15"/>
  <c r="G630" i="15"/>
  <c r="W630" i="15"/>
  <c r="AE632" i="15"/>
  <c r="AI631" i="15"/>
  <c r="AO631" i="15"/>
  <c r="I632" i="15"/>
  <c r="F631" i="15"/>
  <c r="J630" i="15"/>
  <c r="Y632" i="15"/>
  <c r="AG632" i="15"/>
  <c r="AK630" i="15"/>
  <c r="AQ632" i="15"/>
  <c r="K632" i="15"/>
  <c r="H632" i="15"/>
  <c r="AB630" i="15"/>
  <c r="AF630" i="15"/>
  <c r="J632" i="15"/>
  <c r="T630" i="15"/>
  <c r="S630" i="15"/>
  <c r="Z631" i="15"/>
  <c r="AF632" i="15"/>
  <c r="S632" i="15"/>
  <c r="V630" i="15"/>
  <c r="AM631" i="15"/>
  <c r="AN632" i="15"/>
  <c r="W631" i="15"/>
  <c r="AC630" i="15"/>
  <c r="V632" i="15"/>
  <c r="O623" i="15"/>
  <c r="AO623" i="15"/>
  <c r="G624" i="15"/>
  <c r="AK624" i="15"/>
  <c r="P623" i="15"/>
  <c r="F623" i="15"/>
  <c r="H624" i="15"/>
  <c r="Q624" i="15"/>
  <c r="L623" i="15"/>
  <c r="AL624" i="15"/>
  <c r="Z624" i="15"/>
  <c r="T624" i="15"/>
  <c r="W623" i="15"/>
  <c r="O624" i="15"/>
  <c r="X623" i="15"/>
  <c r="K623" i="15"/>
  <c r="N623" i="15"/>
  <c r="P624" i="15"/>
  <c r="Y624" i="15"/>
  <c r="T623" i="15"/>
  <c r="AH624" i="15"/>
  <c r="K624" i="15"/>
  <c r="AB624" i="15"/>
  <c r="J623" i="15"/>
  <c r="AE623" i="15"/>
  <c r="W624" i="15"/>
  <c r="AF623" i="15"/>
  <c r="S623" i="15"/>
  <c r="M623" i="15"/>
  <c r="V623" i="15"/>
  <c r="X624" i="15"/>
  <c r="AG624" i="15"/>
  <c r="AB623" i="15"/>
  <c r="AP624" i="15"/>
  <c r="S624" i="15"/>
  <c r="AJ624" i="15"/>
  <c r="AP623" i="15"/>
  <c r="Y623" i="15"/>
  <c r="U624" i="15"/>
  <c r="V624" i="15"/>
  <c r="J624" i="15"/>
  <c r="AM623" i="15"/>
  <c r="M624" i="15"/>
  <c r="AA623" i="15"/>
  <c r="AA624" i="15"/>
  <c r="AI624" i="15"/>
  <c r="AC624" i="15"/>
  <c r="AI623" i="15"/>
  <c r="R623" i="15"/>
  <c r="I623" i="15"/>
  <c r="AE624" i="15"/>
  <c r="AQ623" i="15"/>
  <c r="I624" i="15"/>
  <c r="AQ624" i="15"/>
  <c r="Z623" i="15"/>
  <c r="Q623" i="15"/>
  <c r="AM624" i="15"/>
  <c r="AF624" i="15"/>
  <c r="AO624" i="15"/>
  <c r="R624" i="15"/>
  <c r="L624" i="15"/>
  <c r="AN623" i="15"/>
  <c r="AK623" i="15"/>
  <c r="AD623" i="15"/>
  <c r="N624" i="15"/>
  <c r="G623" i="15"/>
  <c r="AL623" i="15"/>
  <c r="F624" i="15"/>
  <c r="AH623" i="15"/>
  <c r="AJ623" i="15"/>
  <c r="AG623" i="15"/>
  <c r="AC623" i="15"/>
  <c r="H623" i="15"/>
  <c r="AN624" i="15"/>
  <c r="U623" i="15"/>
  <c r="AD624" i="15"/>
  <c r="AJ614" i="15"/>
  <c r="Q619" i="15"/>
  <c r="AH628" i="15"/>
  <c r="AL618" i="15"/>
  <c r="AD626" i="15"/>
  <c r="AH619" i="15"/>
  <c r="G626" i="15"/>
  <c r="K628" i="15"/>
  <c r="T627" i="15"/>
  <c r="AC614" i="15"/>
  <c r="J619" i="15"/>
  <c r="AI615" i="15"/>
  <c r="Z628" i="15"/>
  <c r="AO622" i="15"/>
  <c r="X614" i="15"/>
  <c r="W618" i="15"/>
  <c r="AJ622" i="15"/>
  <c r="AN627" i="15"/>
  <c r="AD628" i="15"/>
  <c r="R622" i="15"/>
  <c r="P626" i="15"/>
  <c r="Z615" i="15"/>
  <c r="AB614" i="15"/>
  <c r="E618" i="15"/>
  <c r="O615" i="15"/>
  <c r="M618" i="15"/>
  <c r="AO619" i="15"/>
  <c r="AG619" i="15"/>
  <c r="E614" i="15"/>
  <c r="F618" i="15"/>
  <c r="AM626" i="15"/>
  <c r="AQ628" i="15"/>
  <c r="F614" i="15"/>
  <c r="X615" i="15"/>
  <c r="Z619" i="15"/>
  <c r="AN614" i="15"/>
  <c r="AE618" i="15"/>
  <c r="Y618" i="15"/>
  <c r="Z622" i="15"/>
  <c r="X626" i="15"/>
  <c r="AH615" i="15"/>
  <c r="G615" i="15"/>
  <c r="T614" i="15"/>
  <c r="AP620" i="15"/>
  <c r="AN622" i="15"/>
  <c r="AJ627" i="15"/>
  <c r="U614" i="15"/>
  <c r="R619" i="15"/>
  <c r="AI628" i="15"/>
  <c r="N614" i="15"/>
  <c r="AF622" i="15"/>
  <c r="AI620" i="15"/>
  <c r="Y615" i="15"/>
  <c r="I619" i="15"/>
  <c r="M614" i="15"/>
  <c r="O626" i="15"/>
  <c r="AQ615" i="15"/>
  <c r="AA619" i="15"/>
  <c r="AB620" i="15"/>
  <c r="AK619" i="15"/>
  <c r="AD620" i="15"/>
  <c r="Q618" i="15"/>
  <c r="AP626" i="15"/>
  <c r="W614" i="15"/>
  <c r="R618" i="15"/>
  <c r="AM615" i="15"/>
  <c r="L614" i="15"/>
  <c r="AP619" i="15"/>
  <c r="AD614" i="15"/>
  <c r="P615" i="15"/>
  <c r="I622" i="15"/>
  <c r="AC627" i="15"/>
  <c r="AO615" i="15"/>
  <c r="AF615" i="15"/>
  <c r="Q622" i="15"/>
  <c r="AI619" i="15"/>
  <c r="AJ620" i="15"/>
  <c r="AC619" i="15"/>
  <c r="F620" i="15"/>
  <c r="T622" i="15"/>
  <c r="F628" i="15"/>
  <c r="AO618" i="15"/>
  <c r="AE614" i="15"/>
  <c r="Z618" i="15"/>
  <c r="R614" i="15"/>
  <c r="AL615" i="15"/>
  <c r="AD627" i="15"/>
  <c r="AB628" i="15"/>
  <c r="W615" i="15"/>
  <c r="AA620" i="15"/>
  <c r="M627" i="15"/>
  <c r="AQ619" i="15"/>
  <c r="I618" i="15"/>
  <c r="AM614" i="15"/>
  <c r="J615" i="15"/>
  <c r="L615" i="15"/>
  <c r="AP614" i="15"/>
  <c r="M615" i="15"/>
  <c r="AO614" i="15"/>
  <c r="K614" i="15"/>
  <c r="AL627" i="15"/>
  <c r="AJ628" i="15"/>
  <c r="AB619" i="15"/>
  <c r="K618" i="15"/>
  <c r="V619" i="15"/>
  <c r="G620" i="15"/>
  <c r="AE619" i="15"/>
  <c r="X620" i="15"/>
  <c r="S622" i="15"/>
  <c r="Q626" i="15"/>
  <c r="O627" i="15"/>
  <c r="AQ626" i="15"/>
  <c r="AO627" i="15"/>
  <c r="N626" i="15"/>
  <c r="AK627" i="15"/>
  <c r="F626" i="15"/>
  <c r="AL626" i="15"/>
  <c r="H614" i="15"/>
  <c r="AG618" i="15"/>
  <c r="L622" i="15"/>
  <c r="AL620" i="15"/>
  <c r="AB622" i="15"/>
  <c r="J622" i="15"/>
  <c r="H626" i="15"/>
  <c r="R615" i="15"/>
  <c r="T615" i="15"/>
  <c r="U615" i="15"/>
  <c r="S614" i="15"/>
  <c r="AJ619" i="15"/>
  <c r="S618" i="15"/>
  <c r="AD619" i="15"/>
  <c r="AE620" i="15"/>
  <c r="AM619" i="15"/>
  <c r="AF620" i="15"/>
  <c r="F622" i="15"/>
  <c r="AA622" i="15"/>
  <c r="Y626" i="15"/>
  <c r="W627" i="15"/>
  <c r="Q615" i="15"/>
  <c r="J628" i="15"/>
  <c r="AG622" i="15"/>
  <c r="P622" i="15"/>
  <c r="U627" i="15"/>
  <c r="P614" i="15"/>
  <c r="G618" i="15"/>
  <c r="V628" i="15"/>
  <c r="Z626" i="15"/>
  <c r="E619" i="15"/>
  <c r="Y614" i="15"/>
  <c r="J618" i="15"/>
  <c r="I614" i="15"/>
  <c r="AQ614" i="15"/>
  <c r="N615" i="15"/>
  <c r="X618" i="15"/>
  <c r="AQ618" i="15"/>
  <c r="T618" i="15"/>
  <c r="AK620" i="15"/>
  <c r="AD622" i="15"/>
  <c r="X619" i="15"/>
  <c r="I620" i="15"/>
  <c r="M622" i="15"/>
  <c r="K626" i="15"/>
  <c r="I627" i="15"/>
  <c r="T626" i="15"/>
  <c r="R627" i="15"/>
  <c r="AM622" i="15"/>
  <c r="AK626" i="15"/>
  <c r="AI627" i="15"/>
  <c r="AC628" i="15"/>
  <c r="O628" i="15"/>
  <c r="H628" i="15"/>
  <c r="V618" i="15"/>
  <c r="Y622" i="15"/>
  <c r="AG615" i="15"/>
  <c r="AP628" i="15"/>
  <c r="Y619" i="15"/>
  <c r="AF614" i="15"/>
  <c r="S615" i="15"/>
  <c r="O618" i="15"/>
  <c r="AL628" i="15"/>
  <c r="U619" i="15"/>
  <c r="P627" i="15"/>
  <c r="N628" i="15"/>
  <c r="AH618" i="15"/>
  <c r="AG614" i="15"/>
  <c r="J614" i="15"/>
  <c r="V615" i="15"/>
  <c r="F627" i="15"/>
  <c r="AF618" i="15"/>
  <c r="AB618" i="15"/>
  <c r="G619" i="15"/>
  <c r="AL622" i="15"/>
  <c r="AF619" i="15"/>
  <c r="Y620" i="15"/>
  <c r="U622" i="15"/>
  <c r="S626" i="15"/>
  <c r="Q627" i="15"/>
  <c r="AB626" i="15"/>
  <c r="Z627" i="15"/>
  <c r="AQ627" i="15"/>
  <c r="AK628" i="15"/>
  <c r="W628" i="15"/>
  <c r="AE615" i="15"/>
  <c r="H615" i="15"/>
  <c r="Z620" i="15"/>
  <c r="AB627" i="15"/>
  <c r="AH620" i="15"/>
  <c r="N618" i="15"/>
  <c r="K615" i="15"/>
  <c r="H627" i="15"/>
  <c r="AH622" i="15"/>
  <c r="AF626" i="15"/>
  <c r="AB615" i="15"/>
  <c r="AC615" i="15"/>
  <c r="AA614" i="15"/>
  <c r="AL619" i="15"/>
  <c r="AN620" i="15"/>
  <c r="AI622" i="15"/>
  <c r="AG626" i="15"/>
  <c r="AE627" i="15"/>
  <c r="AH627" i="15"/>
  <c r="R620" i="15"/>
  <c r="T620" i="15"/>
  <c r="M620" i="15"/>
  <c r="O620" i="15"/>
  <c r="R616" i="15"/>
  <c r="AA616" i="15"/>
  <c r="F616" i="15"/>
  <c r="AM616" i="15"/>
  <c r="H616" i="15"/>
  <c r="H617" i="15" s="1"/>
  <c r="Y616" i="15"/>
  <c r="Y617" i="15" s="1"/>
  <c r="AK614" i="15"/>
  <c r="W626" i="15"/>
  <c r="AM618" i="15"/>
  <c r="K619" i="15"/>
  <c r="AN615" i="15"/>
  <c r="AA628" i="15"/>
  <c r="AA615" i="15"/>
  <c r="X627" i="15"/>
  <c r="AP622" i="15"/>
  <c r="AN626" i="15"/>
  <c r="AJ615" i="15"/>
  <c r="AK615" i="15"/>
  <c r="AI614" i="15"/>
  <c r="F615" i="15"/>
  <c r="AC620" i="15"/>
  <c r="AQ622" i="15"/>
  <c r="AO626" i="15"/>
  <c r="AM627" i="15"/>
  <c r="AP627" i="15"/>
  <c r="AI616" i="15"/>
  <c r="E616" i="15"/>
  <c r="V616" i="15"/>
  <c r="AB616" i="15"/>
  <c r="P616" i="15"/>
  <c r="AG616" i="15"/>
  <c r="U618" i="15"/>
  <c r="V614" i="15"/>
  <c r="AC618" i="15"/>
  <c r="AD618" i="15"/>
  <c r="J626" i="15"/>
  <c r="AP615" i="15"/>
  <c r="H618" i="15"/>
  <c r="AA618" i="15"/>
  <c r="AM620" i="15"/>
  <c r="N622" i="15"/>
  <c r="H619" i="15"/>
  <c r="G622" i="15"/>
  <c r="AF628" i="15"/>
  <c r="Y628" i="15"/>
  <c r="S620" i="15"/>
  <c r="N620" i="15"/>
  <c r="Q620" i="15"/>
  <c r="AP616" i="15"/>
  <c r="AP617" i="15" s="1"/>
  <c r="K616" i="15"/>
  <c r="K617" i="15" s="1"/>
  <c r="AF616" i="15"/>
  <c r="N627" i="15"/>
  <c r="I615" i="15"/>
  <c r="V626" i="15"/>
  <c r="X622" i="15"/>
  <c r="AQ620" i="15"/>
  <c r="AH626" i="15"/>
  <c r="P618" i="15"/>
  <c r="AI618" i="15"/>
  <c r="L618" i="15"/>
  <c r="V622" i="15"/>
  <c r="P619" i="15"/>
  <c r="L626" i="15"/>
  <c r="O622" i="15"/>
  <c r="M626" i="15"/>
  <c r="K627" i="15"/>
  <c r="G628" i="15"/>
  <c r="AN628" i="15"/>
  <c r="AG628" i="15"/>
  <c r="N616" i="15"/>
  <c r="M616" i="15"/>
  <c r="M617" i="15" s="1"/>
  <c r="L616" i="15"/>
  <c r="W616" i="15"/>
  <c r="AN616" i="15"/>
  <c r="AN617" i="15" s="1"/>
  <c r="I616" i="15"/>
  <c r="AF627" i="15"/>
  <c r="Z614" i="15"/>
  <c r="R628" i="15"/>
  <c r="M619" i="15"/>
  <c r="O614" i="15"/>
  <c r="AH614" i="15"/>
  <c r="AD615" i="15"/>
  <c r="AJ618" i="15"/>
  <c r="F619" i="15"/>
  <c r="U628" i="15"/>
  <c r="AE628" i="15"/>
  <c r="X628" i="15"/>
  <c r="J620" i="15"/>
  <c r="V620" i="15"/>
  <c r="G616" i="15"/>
  <c r="AO616" i="15"/>
  <c r="R626" i="15"/>
  <c r="AG620" i="15"/>
  <c r="L620" i="15"/>
  <c r="AD616" i="15"/>
  <c r="AD617" i="15" s="1"/>
  <c r="W620" i="15"/>
  <c r="L627" i="15"/>
  <c r="Q614" i="15"/>
  <c r="N619" i="15"/>
  <c r="K622" i="15"/>
  <c r="I626" i="15"/>
  <c r="G627" i="15"/>
  <c r="AM628" i="15"/>
  <c r="O616" i="15"/>
  <c r="O617" i="15" s="1"/>
  <c r="X616" i="15"/>
  <c r="AK618" i="15"/>
  <c r="S628" i="15"/>
  <c r="AO620" i="15"/>
  <c r="J616" i="15"/>
  <c r="AE626" i="15"/>
  <c r="V627" i="15"/>
  <c r="L628" i="15"/>
  <c r="AN618" i="15"/>
  <c r="L619" i="15"/>
  <c r="AN619" i="15"/>
  <c r="AJ626" i="15"/>
  <c r="W622" i="15"/>
  <c r="I628" i="15"/>
  <c r="S616" i="15"/>
  <c r="S617" i="15" s="1"/>
  <c r="AC616" i="15"/>
  <c r="T616" i="15"/>
  <c r="AE616" i="15"/>
  <c r="AE617" i="15" s="1"/>
  <c r="AC626" i="15"/>
  <c r="AO628" i="15"/>
  <c r="Z616" i="15"/>
  <c r="AJ616" i="15"/>
  <c r="Q616" i="15"/>
  <c r="Q617" i="15" s="1"/>
  <c r="G614" i="15"/>
  <c r="AA627" i="15"/>
  <c r="M628" i="15"/>
  <c r="U616" i="15"/>
  <c r="H622" i="15"/>
  <c r="S619" i="15"/>
  <c r="AP618" i="15"/>
  <c r="T628" i="15"/>
  <c r="T619" i="15"/>
  <c r="H620" i="15"/>
  <c r="J627" i="15"/>
  <c r="AE622" i="15"/>
  <c r="U626" i="15"/>
  <c r="Q628" i="15"/>
  <c r="K620" i="15"/>
  <c r="U620" i="15"/>
  <c r="AK616" i="15"/>
  <c r="AL614" i="15"/>
  <c r="E615" i="15"/>
  <c r="O619" i="15"/>
  <c r="AC622" i="15"/>
  <c r="AA626" i="15"/>
  <c r="Y627" i="15"/>
  <c r="S627" i="15"/>
  <c r="P620" i="15"/>
  <c r="AQ616" i="15"/>
  <c r="W619" i="15"/>
  <c r="AK622" i="15"/>
  <c r="AI626" i="15"/>
  <c r="AG627" i="15"/>
  <c r="P628" i="15"/>
  <c r="AH616" i="15"/>
  <c r="AL616" i="15"/>
  <c r="AF596" i="15"/>
  <c r="AO596" i="15"/>
  <c r="W596" i="15"/>
  <c r="G596" i="15"/>
  <c r="P596" i="15"/>
  <c r="AE596" i="15"/>
  <c r="Y596" i="15"/>
  <c r="AH596" i="15"/>
  <c r="AP596" i="15"/>
  <c r="AB596" i="15"/>
  <c r="Z596" i="15"/>
  <c r="R596" i="15"/>
  <c r="V596" i="15"/>
  <c r="AG596" i="15"/>
  <c r="Q596" i="15"/>
  <c r="L596" i="15"/>
  <c r="AL596" i="15"/>
  <c r="I596" i="15"/>
  <c r="H596" i="15"/>
  <c r="AQ596" i="15"/>
  <c r="E596" i="15"/>
  <c r="AD596" i="15"/>
  <c r="S596" i="15"/>
  <c r="M596" i="15"/>
  <c r="G98" i="7"/>
  <c r="G99" i="7"/>
  <c r="S90" i="7"/>
  <c r="H97" i="7"/>
  <c r="Z617" i="15" l="1"/>
  <c r="E617" i="15"/>
  <c r="AQ617" i="15"/>
  <c r="T617" i="15"/>
  <c r="R617" i="15"/>
  <c r="AK617" i="15"/>
  <c r="AG617" i="15"/>
  <c r="AJ617" i="15"/>
  <c r="N617" i="15"/>
  <c r="G617" i="15"/>
  <c r="AI617" i="15"/>
  <c r="AA617" i="15"/>
  <c r="J617" i="15"/>
  <c r="AB617" i="15"/>
  <c r="AH617" i="15"/>
  <c r="V617" i="15"/>
  <c r="AM617" i="15"/>
  <c r="X617" i="15"/>
  <c r="W617" i="15"/>
  <c r="AL617" i="15"/>
  <c r="AC617" i="15"/>
  <c r="L617" i="15"/>
  <c r="AA653" i="15"/>
  <c r="AO651" i="15"/>
  <c r="O645" i="15"/>
  <c r="AP653" i="15"/>
  <c r="Q652" i="15"/>
  <c r="AD645" i="15"/>
  <c r="AN653" i="15"/>
  <c r="O652" i="15"/>
  <c r="AB645" i="15"/>
  <c r="AO653" i="15"/>
  <c r="R651" i="15"/>
  <c r="AB653" i="15"/>
  <c r="AI645" i="15"/>
  <c r="M653" i="15"/>
  <c r="U645" i="15"/>
  <c r="AJ652" i="15"/>
  <c r="R645" i="15"/>
  <c r="M645" i="15"/>
  <c r="X652" i="15"/>
  <c r="Z651" i="15"/>
  <c r="J651" i="15"/>
  <c r="F653" i="15"/>
  <c r="S652" i="15"/>
  <c r="P645" i="15"/>
  <c r="S653" i="15"/>
  <c r="AG651" i="15"/>
  <c r="G645" i="15"/>
  <c r="AH653" i="15"/>
  <c r="I652" i="15"/>
  <c r="V645" i="15"/>
  <c r="AF653" i="15"/>
  <c r="G652" i="15"/>
  <c r="T645" i="15"/>
  <c r="K653" i="15"/>
  <c r="Y651" i="15"/>
  <c r="AL644" i="15"/>
  <c r="Z653" i="15"/>
  <c r="AN651" i="15"/>
  <c r="N645" i="15"/>
  <c r="X653" i="15"/>
  <c r="AL651" i="15"/>
  <c r="L645" i="15"/>
  <c r="O653" i="15"/>
  <c r="Y645" i="15"/>
  <c r="AN652" i="15"/>
  <c r="J645" i="15"/>
  <c r="AA652" i="15"/>
  <c r="AH644" i="15"/>
  <c r="K652" i="15"/>
  <c r="R644" i="15"/>
  <c r="W653" i="15"/>
  <c r="L651" i="15"/>
  <c r="D655" i="15"/>
  <c r="T644" i="15"/>
  <c r="AH651" i="15"/>
  <c r="P644" i="15"/>
  <c r="F652" i="15"/>
  <c r="AQ653" i="15"/>
  <c r="R652" i="15"/>
  <c r="AE645" i="15"/>
  <c r="F644" i="15"/>
  <c r="AG652" i="15"/>
  <c r="H651" i="15"/>
  <c r="U644" i="15"/>
  <c r="AE652" i="15"/>
  <c r="F651" i="15"/>
  <c r="S644" i="15"/>
  <c r="AQ651" i="15"/>
  <c r="L644" i="15"/>
  <c r="AB651" i="15"/>
  <c r="AL653" i="15"/>
  <c r="M651" i="15"/>
  <c r="V653" i="15"/>
  <c r="AQ645" i="15"/>
  <c r="S651" i="15"/>
  <c r="AK653" i="15"/>
  <c r="AE651" i="15"/>
  <c r="U652" i="15"/>
  <c r="AG644" i="15"/>
  <c r="Q644" i="15"/>
  <c r="H644" i="15"/>
  <c r="T651" i="15"/>
  <c r="AM645" i="15"/>
  <c r="AO652" i="15"/>
  <c r="AC644" i="15"/>
  <c r="N651" i="15"/>
  <c r="AC652" i="15"/>
  <c r="N653" i="15"/>
  <c r="J644" i="15"/>
  <c r="W644" i="15"/>
  <c r="AF645" i="15"/>
  <c r="H652" i="15"/>
  <c r="S645" i="15"/>
  <c r="U651" i="15"/>
  <c r="AK652" i="15"/>
  <c r="AI653" i="15"/>
  <c r="Y652" i="15"/>
  <c r="M644" i="15"/>
  <c r="AJ645" i="15"/>
  <c r="AB652" i="15"/>
  <c r="Y653" i="15"/>
  <c r="I644" i="15"/>
  <c r="W645" i="15"/>
  <c r="P652" i="15"/>
  <c r="AP652" i="15"/>
  <c r="AD644" i="15"/>
  <c r="AF651" i="15"/>
  <c r="P653" i="15"/>
  <c r="AQ644" i="15"/>
  <c r="AC651" i="15"/>
  <c r="N652" i="15"/>
  <c r="AL652" i="15"/>
  <c r="AJ653" i="15"/>
  <c r="G644" i="15"/>
  <c r="L653" i="15"/>
  <c r="AG653" i="15"/>
  <c r="T652" i="15"/>
  <c r="AI652" i="15"/>
  <c r="AH652" i="15"/>
  <c r="V644" i="15"/>
  <c r="X651" i="15"/>
  <c r="Q651" i="15"/>
  <c r="R653" i="15"/>
  <c r="F645" i="15"/>
  <c r="AD651" i="15"/>
  <c r="AC653" i="15"/>
  <c r="Y644" i="15"/>
  <c r="AJ644" i="15"/>
  <c r="AH645" i="15"/>
  <c r="W651" i="15"/>
  <c r="AB644" i="15"/>
  <c r="Z644" i="15"/>
  <c r="L652" i="15"/>
  <c r="AD653" i="15"/>
  <c r="AO645" i="15"/>
  <c r="Z652" i="15"/>
  <c r="AK644" i="15"/>
  <c r="AQ652" i="15"/>
  <c r="X644" i="15"/>
  <c r="K651" i="15"/>
  <c r="AG645" i="15"/>
  <c r="AE653" i="15"/>
  <c r="AE644" i="15"/>
  <c r="W652" i="15"/>
  <c r="AD652" i="15"/>
  <c r="AM653" i="15"/>
  <c r="G653" i="15"/>
  <c r="AI644" i="15"/>
  <c r="AN644" i="15"/>
  <c r="J652" i="15"/>
  <c r="H653" i="15"/>
  <c r="AK645" i="15"/>
  <c r="M652" i="15"/>
  <c r="AF644" i="15"/>
  <c r="H645" i="15"/>
  <c r="G651" i="15"/>
  <c r="T653" i="15"/>
  <c r="N644" i="15"/>
  <c r="AA651" i="15"/>
  <c r="AP644" i="15"/>
  <c r="V651" i="15"/>
  <c r="AN645" i="15"/>
  <c r="O644" i="15"/>
  <c r="I651" i="15"/>
  <c r="AM652" i="15"/>
  <c r="K645" i="15"/>
  <c r="AM651" i="15"/>
  <c r="Q653" i="15"/>
  <c r="AO644" i="15"/>
  <c r="AA645" i="15"/>
  <c r="AM644" i="15"/>
  <c r="AP645" i="15"/>
  <c r="E641" i="15"/>
  <c r="I645" i="15"/>
  <c r="Z645" i="15"/>
  <c r="I653" i="15"/>
  <c r="P651" i="15"/>
  <c r="AA644" i="15"/>
  <c r="O651" i="15"/>
  <c r="V652" i="15"/>
  <c r="Q645" i="15"/>
  <c r="AC645" i="15"/>
  <c r="B634" i="15"/>
  <c r="AL645" i="15"/>
  <c r="K644" i="15"/>
  <c r="X645" i="15"/>
  <c r="AJ651" i="15"/>
  <c r="AK651" i="15"/>
  <c r="U653" i="15"/>
  <c r="AF652" i="15"/>
  <c r="J653" i="15"/>
  <c r="AP651" i="15"/>
  <c r="AI651" i="15"/>
  <c r="F639" i="15"/>
  <c r="H647" i="15"/>
  <c r="S643" i="15"/>
  <c r="AE648" i="15"/>
  <c r="J636" i="15"/>
  <c r="AJ649" i="15"/>
  <c r="AP636" i="15"/>
  <c r="Z640" i="15"/>
  <c r="AP643" i="15"/>
  <c r="I635" i="15"/>
  <c r="X647" i="15"/>
  <c r="T640" i="15"/>
  <c r="AL641" i="15"/>
  <c r="R639" i="15"/>
  <c r="P649" i="15"/>
  <c r="AJ647" i="15"/>
  <c r="F640" i="15"/>
  <c r="AF641" i="15"/>
  <c r="N643" i="15"/>
  <c r="AP647" i="15"/>
  <c r="P635" i="15"/>
  <c r="AP635" i="15"/>
  <c r="U635" i="15"/>
  <c r="AN647" i="15"/>
  <c r="AB649" i="15"/>
  <c r="AE639" i="15"/>
  <c r="AQ643" i="15"/>
  <c r="AH636" i="15"/>
  <c r="P647" i="15"/>
  <c r="S640" i="15"/>
  <c r="V648" i="15"/>
  <c r="AD635" i="15"/>
  <c r="K640" i="15"/>
  <c r="Y635" i="15"/>
  <c r="L636" i="15"/>
  <c r="T649" i="15"/>
  <c r="AI643" i="15"/>
  <c r="G648" i="15"/>
  <c r="AB640" i="15"/>
  <c r="AH639" i="15"/>
  <c r="X649" i="15"/>
  <c r="V643" i="15"/>
  <c r="AD640" i="15"/>
  <c r="AL643" i="15"/>
  <c r="R648" i="15"/>
  <c r="H649" i="15"/>
  <c r="X635" i="15"/>
  <c r="AN636" i="15"/>
  <c r="AD639" i="15"/>
  <c r="V639" i="15"/>
  <c r="Y636" i="15"/>
  <c r="I647" i="15"/>
  <c r="AL648" i="15"/>
  <c r="AM639" i="15"/>
  <c r="G635" i="15"/>
  <c r="AF647" i="15"/>
  <c r="L649" i="15"/>
  <c r="M649" i="15"/>
  <c r="R643" i="15"/>
  <c r="F648" i="15"/>
  <c r="U649" i="15"/>
  <c r="P639" i="15"/>
  <c r="T647" i="15"/>
  <c r="J648" i="15"/>
  <c r="L643" i="15"/>
  <c r="J647" i="15"/>
  <c r="S636" i="15"/>
  <c r="M636" i="15"/>
  <c r="AQ639" i="15"/>
  <c r="M635" i="15"/>
  <c r="AL639" i="15"/>
  <c r="AH643" i="15"/>
  <c r="AD648" i="15"/>
  <c r="F635" i="15"/>
  <c r="AO647" i="15"/>
  <c r="AC649" i="15"/>
  <c r="Z643" i="15"/>
  <c r="W635" i="15"/>
  <c r="R640" i="15"/>
  <c r="V635" i="15"/>
  <c r="Q647" i="15"/>
  <c r="T636" i="15"/>
  <c r="X639" i="15"/>
  <c r="AH648" i="15"/>
  <c r="V640" i="15"/>
  <c r="X641" i="15"/>
  <c r="AB647" i="15"/>
  <c r="T643" i="15"/>
  <c r="R647" i="15"/>
  <c r="AA636" i="15"/>
  <c r="U636" i="15"/>
  <c r="AQ635" i="15"/>
  <c r="N636" i="15"/>
  <c r="AB635" i="15"/>
  <c r="E635" i="15"/>
  <c r="AL635" i="15"/>
  <c r="AA640" i="15"/>
  <c r="O635" i="15"/>
  <c r="I636" i="15"/>
  <c r="O648" i="15"/>
  <c r="AM635" i="15"/>
  <c r="K643" i="15"/>
  <c r="G639" i="15"/>
  <c r="AF639" i="15"/>
  <c r="N640" i="15"/>
  <c r="Z639" i="15"/>
  <c r="S639" i="15"/>
  <c r="O636" i="15"/>
  <c r="Q639" i="15"/>
  <c r="AJ639" i="15"/>
  <c r="M639" i="15"/>
  <c r="X643" i="15"/>
  <c r="Q640" i="15"/>
  <c r="AA641" i="15"/>
  <c r="AQ647" i="15"/>
  <c r="AO648" i="15"/>
  <c r="G643" i="15"/>
  <c r="N647" i="15"/>
  <c r="AK635" i="15"/>
  <c r="X636" i="15"/>
  <c r="AK641" i="15"/>
  <c r="AE635" i="15"/>
  <c r="AO636" i="15"/>
  <c r="AM648" i="15"/>
  <c r="AJ641" i="15"/>
  <c r="AN639" i="15"/>
  <c r="L640" i="15"/>
  <c r="AL640" i="15"/>
  <c r="H635" i="15"/>
  <c r="AA639" i="15"/>
  <c r="K635" i="15"/>
  <c r="Z635" i="15"/>
  <c r="W636" i="15"/>
  <c r="H648" i="15"/>
  <c r="F649" i="15"/>
  <c r="Y639" i="15"/>
  <c r="U639" i="15"/>
  <c r="AF643" i="15"/>
  <c r="Y640" i="15"/>
  <c r="AI641" i="15"/>
  <c r="O643" i="15"/>
  <c r="M647" i="15"/>
  <c r="K648" i="15"/>
  <c r="V647" i="15"/>
  <c r="AF636" i="15"/>
  <c r="R636" i="15"/>
  <c r="AG636" i="15"/>
  <c r="AJ636" i="15"/>
  <c r="F641" i="15"/>
  <c r="H641" i="15"/>
  <c r="F643" i="15"/>
  <c r="AB643" i="15"/>
  <c r="Z647" i="15"/>
  <c r="AI636" i="15"/>
  <c r="E636" i="15"/>
  <c r="AI635" i="15"/>
  <c r="F636" i="15"/>
  <c r="AF648" i="15"/>
  <c r="AD649" i="15"/>
  <c r="U640" i="15"/>
  <c r="O640" i="15"/>
  <c r="Y641" i="15"/>
  <c r="X640" i="15"/>
  <c r="AH641" i="15"/>
  <c r="M643" i="15"/>
  <c r="K647" i="15"/>
  <c r="I648" i="15"/>
  <c r="AM643" i="15"/>
  <c r="AK647" i="15"/>
  <c r="AI648" i="15"/>
  <c r="AO649" i="15"/>
  <c r="AH649" i="15"/>
  <c r="AA643" i="15"/>
  <c r="Z636" i="15"/>
  <c r="J643" i="15"/>
  <c r="W648" i="15"/>
  <c r="AD641" i="15"/>
  <c r="AN641" i="15"/>
  <c r="AD643" i="15"/>
  <c r="L647" i="15"/>
  <c r="AJ643" i="15"/>
  <c r="AH647" i="15"/>
  <c r="AQ636" i="15"/>
  <c r="R635" i="15"/>
  <c r="AC636" i="15"/>
  <c r="V636" i="15"/>
  <c r="L635" i="15"/>
  <c r="AN648" i="15"/>
  <c r="AL649" i="15"/>
  <c r="AC640" i="15"/>
  <c r="L639" i="15"/>
  <c r="G641" i="15"/>
  <c r="W640" i="15"/>
  <c r="AG641" i="15"/>
  <c r="AF640" i="15"/>
  <c r="AP641" i="15"/>
  <c r="U643" i="15"/>
  <c r="S647" i="15"/>
  <c r="Q648" i="15"/>
  <c r="AQ648" i="15"/>
  <c r="I643" i="15"/>
  <c r="G647" i="15"/>
  <c r="J640" i="15"/>
  <c r="AK649" i="15"/>
  <c r="AQ640" i="15"/>
  <c r="Q636" i="15"/>
  <c r="Q635" i="15"/>
  <c r="J639" i="15"/>
  <c r="S635" i="15"/>
  <c r="P648" i="15"/>
  <c r="N649" i="15"/>
  <c r="AG639" i="15"/>
  <c r="E640" i="15"/>
  <c r="AC639" i="15"/>
  <c r="AN643" i="15"/>
  <c r="AG640" i="15"/>
  <c r="AD647" i="15"/>
  <c r="Q643" i="15"/>
  <c r="O647" i="15"/>
  <c r="M648" i="15"/>
  <c r="G649" i="15"/>
  <c r="I649" i="15"/>
  <c r="Z649" i="15"/>
  <c r="S649" i="15"/>
  <c r="U641" i="15"/>
  <c r="W641" i="15"/>
  <c r="S641" i="15"/>
  <c r="AJ637" i="15"/>
  <c r="AE637" i="15"/>
  <c r="V637" i="15"/>
  <c r="AC637" i="15"/>
  <c r="AH637" i="15"/>
  <c r="P636" i="15"/>
  <c r="AP640" i="15"/>
  <c r="AB641" i="15"/>
  <c r="N648" i="15"/>
  <c r="O639" i="15"/>
  <c r="AG635" i="15"/>
  <c r="AP639" i="15"/>
  <c r="AA635" i="15"/>
  <c r="X648" i="15"/>
  <c r="V649" i="15"/>
  <c r="AO639" i="15"/>
  <c r="M640" i="15"/>
  <c r="AK639" i="15"/>
  <c r="G640" i="15"/>
  <c r="Z641" i="15"/>
  <c r="AO640" i="15"/>
  <c r="AL647" i="15"/>
  <c r="Y643" i="15"/>
  <c r="W647" i="15"/>
  <c r="U648" i="15"/>
  <c r="O649" i="15"/>
  <c r="Q649" i="15"/>
  <c r="AP649" i="15"/>
  <c r="AA649" i="15"/>
  <c r="AA637" i="15"/>
  <c r="AK637" i="15"/>
  <c r="H637" i="15"/>
  <c r="Y637" i="15"/>
  <c r="AP637" i="15"/>
  <c r="AO635" i="15"/>
  <c r="AB636" i="15"/>
  <c r="AC635" i="15"/>
  <c r="H636" i="15"/>
  <c r="AH640" i="15"/>
  <c r="AJ640" i="15"/>
  <c r="AF635" i="15"/>
  <c r="AI639" i="15"/>
  <c r="AE636" i="15"/>
  <c r="H640" i="15"/>
  <c r="AQ641" i="15"/>
  <c r="W643" i="15"/>
  <c r="U647" i="15"/>
  <c r="S648" i="15"/>
  <c r="AB648" i="15"/>
  <c r="AM649" i="15"/>
  <c r="T641" i="15"/>
  <c r="V641" i="15"/>
  <c r="Q641" i="15"/>
  <c r="J641" i="15"/>
  <c r="P641" i="15"/>
  <c r="F637" i="15"/>
  <c r="F638" i="15" s="1"/>
  <c r="W637" i="15"/>
  <c r="N637" i="15"/>
  <c r="O637" i="15"/>
  <c r="O638" i="15" s="1"/>
  <c r="M637" i="15"/>
  <c r="X637" i="15"/>
  <c r="AN649" i="15"/>
  <c r="N639" i="15"/>
  <c r="W639" i="15"/>
  <c r="AN635" i="15"/>
  <c r="K636" i="15"/>
  <c r="AM636" i="15"/>
  <c r="I641" i="15"/>
  <c r="P640" i="15"/>
  <c r="AE643" i="15"/>
  <c r="AC647" i="15"/>
  <c r="AA648" i="15"/>
  <c r="AJ648" i="15"/>
  <c r="K637" i="15"/>
  <c r="T637" i="15"/>
  <c r="AD637" i="15"/>
  <c r="AF637" i="15"/>
  <c r="R637" i="15"/>
  <c r="R638" i="15" s="1"/>
  <c r="AG647" i="15"/>
  <c r="AI640" i="15"/>
  <c r="AP648" i="15"/>
  <c r="J635" i="15"/>
  <c r="AL636" i="15"/>
  <c r="T639" i="15"/>
  <c r="AO641" i="15"/>
  <c r="AN640" i="15"/>
  <c r="AM647" i="15"/>
  <c r="AC648" i="15"/>
  <c r="AI649" i="15"/>
  <c r="M641" i="15"/>
  <c r="K641" i="15"/>
  <c r="T635" i="15"/>
  <c r="AE640" i="15"/>
  <c r="AE649" i="15"/>
  <c r="Y649" i="15"/>
  <c r="AJ635" i="15"/>
  <c r="AM641" i="15"/>
  <c r="AK643" i="15"/>
  <c r="AG649" i="15"/>
  <c r="AI637" i="15"/>
  <c r="Q637" i="15"/>
  <c r="N635" i="15"/>
  <c r="AC641" i="15"/>
  <c r="AH635" i="15"/>
  <c r="G636" i="15"/>
  <c r="AB639" i="15"/>
  <c r="E639" i="15"/>
  <c r="AK648" i="15"/>
  <c r="W649" i="15"/>
  <c r="J649" i="15"/>
  <c r="AQ649" i="15"/>
  <c r="O641" i="15"/>
  <c r="R641" i="15"/>
  <c r="S637" i="15"/>
  <c r="AM637" i="15"/>
  <c r="AM638" i="15" s="1"/>
  <c r="U637" i="15"/>
  <c r="J637" i="15"/>
  <c r="AF649" i="15"/>
  <c r="AE641" i="15"/>
  <c r="AC643" i="15"/>
  <c r="AA647" i="15"/>
  <c r="Y648" i="15"/>
  <c r="R649" i="15"/>
  <c r="AB637" i="15"/>
  <c r="I637" i="15"/>
  <c r="AK636" i="15"/>
  <c r="AM640" i="15"/>
  <c r="AI647" i="15"/>
  <c r="AG648" i="15"/>
  <c r="L641" i="15"/>
  <c r="Y647" i="15"/>
  <c r="H643" i="15"/>
  <c r="AQ637" i="15"/>
  <c r="Z637" i="15"/>
  <c r="T648" i="15"/>
  <c r="AO643" i="15"/>
  <c r="AE647" i="15"/>
  <c r="L637" i="15"/>
  <c r="E637" i="15"/>
  <c r="AN637" i="15"/>
  <c r="H639" i="15"/>
  <c r="Z648" i="15"/>
  <c r="I639" i="15"/>
  <c r="P643" i="15"/>
  <c r="I640" i="15"/>
  <c r="F647" i="15"/>
  <c r="N641" i="15"/>
  <c r="G637" i="15"/>
  <c r="P637" i="15"/>
  <c r="AG637" i="15"/>
  <c r="K639" i="15"/>
  <c r="AK640" i="15"/>
  <c r="L648" i="15"/>
  <c r="AG643" i="15"/>
  <c r="AL637" i="15"/>
  <c r="AO637" i="15"/>
  <c r="AD636" i="15"/>
  <c r="K649" i="15"/>
  <c r="P617" i="15"/>
  <c r="U617" i="15"/>
  <c r="AO617" i="15"/>
  <c r="I617" i="15"/>
  <c r="AF617" i="15"/>
  <c r="F617" i="15"/>
  <c r="H99" i="7"/>
  <c r="H98" i="7"/>
  <c r="T90" i="7"/>
  <c r="I97" i="7"/>
  <c r="I98" i="7" s="1"/>
  <c r="I99" i="7" s="1"/>
  <c r="F5" i="7"/>
  <c r="G5" i="7" s="1"/>
  <c r="H5" i="7" s="1"/>
  <c r="I5" i="7" s="1"/>
  <c r="J5" i="7" s="1"/>
  <c r="K5" i="7" s="1"/>
  <c r="L5" i="7" s="1"/>
  <c r="M5" i="7" s="1"/>
  <c r="N5" i="7" s="1"/>
  <c r="O5" i="7" s="1"/>
  <c r="P5" i="7" s="1"/>
  <c r="Q5" i="7" s="1"/>
  <c r="R5" i="7" s="1"/>
  <c r="S5" i="7" s="1"/>
  <c r="T5" i="7" s="1"/>
  <c r="U5" i="7" s="1"/>
  <c r="V5" i="7" s="1"/>
  <c r="W5" i="7" s="1"/>
  <c r="X5" i="7" s="1"/>
  <c r="Y5" i="7" s="1"/>
  <c r="Z5" i="7" s="1"/>
  <c r="AA5" i="7" s="1"/>
  <c r="AB5" i="7" s="1"/>
  <c r="AC5" i="7" s="1"/>
  <c r="AD5" i="7" s="1"/>
  <c r="AE5" i="7" s="1"/>
  <c r="AF5" i="7" s="1"/>
  <c r="AG5" i="7" s="1"/>
  <c r="AH5" i="7" s="1"/>
  <c r="AI5" i="7" s="1"/>
  <c r="AA638" i="15" l="1"/>
  <c r="AJ638" i="15"/>
  <c r="AC638" i="15"/>
  <c r="V638" i="15"/>
  <c r="S638" i="15"/>
  <c r="N638" i="15"/>
  <c r="AL638" i="15"/>
  <c r="T638" i="15"/>
  <c r="W638" i="15"/>
  <c r="AD638" i="15"/>
  <c r="E638" i="15"/>
  <c r="L638" i="15"/>
  <c r="K638" i="15"/>
  <c r="AP638" i="15"/>
  <c r="AE638" i="15"/>
  <c r="H638" i="15"/>
  <c r="AG638" i="15"/>
  <c r="AL674" i="15"/>
  <c r="M673" i="15"/>
  <c r="R666" i="15"/>
  <c r="AE674" i="15"/>
  <c r="AK672" i="15"/>
  <c r="AQ665" i="15"/>
  <c r="K674" i="15"/>
  <c r="H672" i="15"/>
  <c r="N665" i="15"/>
  <c r="K673" i="15"/>
  <c r="S666" i="15"/>
  <c r="O674" i="15"/>
  <c r="W666" i="15"/>
  <c r="V673" i="15"/>
  <c r="P665" i="15"/>
  <c r="S672" i="15"/>
  <c r="AE673" i="15"/>
  <c r="Z665" i="15"/>
  <c r="AC672" i="15"/>
  <c r="M672" i="15"/>
  <c r="AG674" i="15"/>
  <c r="AE672" i="15"/>
  <c r="J672" i="15"/>
  <c r="G665" i="15"/>
  <c r="N674" i="15"/>
  <c r="AP673" i="15"/>
  <c r="W673" i="15"/>
  <c r="X672" i="15"/>
  <c r="U672" i="15"/>
  <c r="AD672" i="15"/>
  <c r="AA665" i="15"/>
  <c r="T665" i="15"/>
  <c r="AD674" i="15"/>
  <c r="AJ672" i="15"/>
  <c r="J666" i="15"/>
  <c r="U674" i="15"/>
  <c r="AA672" i="15"/>
  <c r="AH665" i="15"/>
  <c r="AO673" i="15"/>
  <c r="AM666" i="15"/>
  <c r="AJ674" i="15"/>
  <c r="AP672" i="15"/>
  <c r="I666" i="15"/>
  <c r="AL673" i="15"/>
  <c r="G666" i="15"/>
  <c r="H673" i="15"/>
  <c r="AO674" i="15"/>
  <c r="AG666" i="15"/>
  <c r="Q673" i="15"/>
  <c r="J665" i="15"/>
  <c r="AA666" i="15"/>
  <c r="AQ666" i="15"/>
  <c r="Q674" i="15"/>
  <c r="AF666" i="15"/>
  <c r="AL666" i="15"/>
  <c r="W672" i="15"/>
  <c r="I672" i="15"/>
  <c r="R674" i="15"/>
  <c r="I673" i="15"/>
  <c r="AB665" i="15"/>
  <c r="AN672" i="15"/>
  <c r="V674" i="15"/>
  <c r="AB672" i="15"/>
  <c r="AO665" i="15"/>
  <c r="L674" i="15"/>
  <c r="R672" i="15"/>
  <c r="X665" i="15"/>
  <c r="AF673" i="15"/>
  <c r="AD666" i="15"/>
  <c r="AA674" i="15"/>
  <c r="AG672" i="15"/>
  <c r="AM665" i="15"/>
  <c r="Y673" i="15"/>
  <c r="AE665" i="15"/>
  <c r="AH672" i="15"/>
  <c r="Y674" i="15"/>
  <c r="Q666" i="15"/>
  <c r="AQ672" i="15"/>
  <c r="X674" i="15"/>
  <c r="AN665" i="15"/>
  <c r="N666" i="15"/>
  <c r="AA673" i="15"/>
  <c r="AH674" i="15"/>
  <c r="H666" i="15"/>
  <c r="AF674" i="15"/>
  <c r="T672" i="15"/>
  <c r="AG665" i="15"/>
  <c r="O665" i="15"/>
  <c r="U666" i="15"/>
  <c r="AD665" i="15"/>
  <c r="R665" i="15"/>
  <c r="J674" i="15"/>
  <c r="AH673" i="15"/>
  <c r="Y672" i="15"/>
  <c r="L673" i="15"/>
  <c r="X666" i="15"/>
  <c r="AC673" i="15"/>
  <c r="AH666" i="15"/>
  <c r="I665" i="15"/>
  <c r="O673" i="15"/>
  <c r="V666" i="15"/>
  <c r="AC674" i="15"/>
  <c r="Z672" i="15"/>
  <c r="AF665" i="15"/>
  <c r="AD673" i="15"/>
  <c r="AK666" i="15"/>
  <c r="AQ674" i="15"/>
  <c r="G672" i="15"/>
  <c r="M674" i="15"/>
  <c r="F666" i="15"/>
  <c r="G673" i="15"/>
  <c r="W674" i="15"/>
  <c r="O666" i="15"/>
  <c r="AI665" i="15"/>
  <c r="AB673" i="15"/>
  <c r="P673" i="15"/>
  <c r="K666" i="15"/>
  <c r="Z673" i="15"/>
  <c r="AK665" i="15"/>
  <c r="E662" i="15"/>
  <c r="D676" i="15"/>
  <c r="U673" i="15"/>
  <c r="Z666" i="15"/>
  <c r="AN674" i="15"/>
  <c r="F673" i="15"/>
  <c r="M666" i="15"/>
  <c r="T674" i="15"/>
  <c r="Q672" i="15"/>
  <c r="W665" i="15"/>
  <c r="T673" i="15"/>
  <c r="AB666" i="15"/>
  <c r="AB674" i="15"/>
  <c r="AJ666" i="15"/>
  <c r="AJ673" i="15"/>
  <c r="AC665" i="15"/>
  <c r="AF672" i="15"/>
  <c r="G674" i="15"/>
  <c r="AL665" i="15"/>
  <c r="AK674" i="15"/>
  <c r="AO672" i="15"/>
  <c r="K665" i="15"/>
  <c r="V665" i="15"/>
  <c r="AM672" i="15"/>
  <c r="J673" i="15"/>
  <c r="AN673" i="15"/>
  <c r="AK673" i="15"/>
  <c r="AE666" i="15"/>
  <c r="AM673" i="15"/>
  <c r="Z674" i="15"/>
  <c r="AC666" i="15"/>
  <c r="AO666" i="15"/>
  <c r="N673" i="15"/>
  <c r="H665" i="15"/>
  <c r="Q665" i="15"/>
  <c r="S673" i="15"/>
  <c r="AQ673" i="15"/>
  <c r="H674" i="15"/>
  <c r="L672" i="15"/>
  <c r="F665" i="15"/>
  <c r="O672" i="15"/>
  <c r="AI666" i="15"/>
  <c r="P672" i="15"/>
  <c r="Y666" i="15"/>
  <c r="U665" i="15"/>
  <c r="R673" i="15"/>
  <c r="L665" i="15"/>
  <c r="AL672" i="15"/>
  <c r="AP666" i="15"/>
  <c r="AM674" i="15"/>
  <c r="F672" i="15"/>
  <c r="T666" i="15"/>
  <c r="P666" i="15"/>
  <c r="P674" i="15"/>
  <c r="Y665" i="15"/>
  <c r="AI673" i="15"/>
  <c r="AI672" i="15"/>
  <c r="S674" i="15"/>
  <c r="L666" i="15"/>
  <c r="B655" i="15"/>
  <c r="X673" i="15"/>
  <c r="AP665" i="15"/>
  <c r="V672" i="15"/>
  <c r="AI674" i="15"/>
  <c r="S665" i="15"/>
  <c r="AJ665" i="15"/>
  <c r="F674" i="15"/>
  <c r="AN666" i="15"/>
  <c r="I674" i="15"/>
  <c r="AP674" i="15"/>
  <c r="N672" i="15"/>
  <c r="K672" i="15"/>
  <c r="AG673" i="15"/>
  <c r="M665" i="15"/>
  <c r="AO657" i="15"/>
  <c r="V656" i="15"/>
  <c r="Y657" i="15"/>
  <c r="W660" i="15"/>
  <c r="AE662" i="15"/>
  <c r="H656" i="15"/>
  <c r="Z657" i="15"/>
  <c r="U664" i="15"/>
  <c r="AG669" i="15"/>
  <c r="AF656" i="15"/>
  <c r="Y669" i="15"/>
  <c r="AL662" i="15"/>
  <c r="AC657" i="15"/>
  <c r="I660" i="15"/>
  <c r="W661" i="15"/>
  <c r="AP662" i="15"/>
  <c r="P664" i="15"/>
  <c r="AI660" i="15"/>
  <c r="F664" i="15"/>
  <c r="AO656" i="15"/>
  <c r="L657" i="15"/>
  <c r="Q669" i="15"/>
  <c r="X656" i="15"/>
  <c r="AD670" i="15"/>
  <c r="S657" i="15"/>
  <c r="K661" i="15"/>
  <c r="R668" i="15"/>
  <c r="Q660" i="15"/>
  <c r="H662" i="15"/>
  <c r="V668" i="15"/>
  <c r="AH662" i="15"/>
  <c r="N664" i="15"/>
  <c r="L668" i="15"/>
  <c r="T657" i="15"/>
  <c r="AA656" i="15"/>
  <c r="AI661" i="15"/>
  <c r="AD662" i="15"/>
  <c r="G656" i="15"/>
  <c r="H660" i="15"/>
  <c r="S668" i="15"/>
  <c r="AH656" i="15"/>
  <c r="U657" i="15"/>
  <c r="J656" i="15"/>
  <c r="AO660" i="15"/>
  <c r="M661" i="15"/>
  <c r="AN662" i="15"/>
  <c r="AH670" i="15"/>
  <c r="AA660" i="15"/>
  <c r="L669" i="15"/>
  <c r="Z670" i="15"/>
  <c r="AL664" i="15"/>
  <c r="AJ668" i="15"/>
  <c r="I656" i="15"/>
  <c r="AL657" i="15"/>
  <c r="AG657" i="15"/>
  <c r="J657" i="15"/>
  <c r="AF669" i="15"/>
  <c r="AM656" i="15"/>
  <c r="AF660" i="15"/>
  <c r="G662" i="15"/>
  <c r="AH668" i="15"/>
  <c r="F670" i="15"/>
  <c r="AN660" i="15"/>
  <c r="G670" i="15"/>
  <c r="AK657" i="15"/>
  <c r="T664" i="15"/>
  <c r="H669" i="15"/>
  <c r="W670" i="15"/>
  <c r="Z656" i="15"/>
  <c r="U661" i="15"/>
  <c r="F668" i="15"/>
  <c r="AP670" i="15"/>
  <c r="Q656" i="15"/>
  <c r="L660" i="15"/>
  <c r="AM657" i="15"/>
  <c r="X657" i="15"/>
  <c r="R669" i="15"/>
  <c r="P670" i="15"/>
  <c r="AB664" i="15"/>
  <c r="AI668" i="15"/>
  <c r="L664" i="15"/>
  <c r="AM662" i="15"/>
  <c r="AL670" i="15"/>
  <c r="G661" i="15"/>
  <c r="N668" i="15"/>
  <c r="N657" i="15"/>
  <c r="S656" i="15"/>
  <c r="AJ656" i="15"/>
  <c r="G657" i="15"/>
  <c r="E656" i="15"/>
  <c r="AH669" i="15"/>
  <c r="AF670" i="15"/>
  <c r="AP660" i="15"/>
  <c r="N661" i="15"/>
  <c r="AL660" i="15"/>
  <c r="I662" i="15"/>
  <c r="H661" i="15"/>
  <c r="AI662" i="15"/>
  <c r="Q661" i="15"/>
  <c r="AP661" i="15"/>
  <c r="G664" i="15"/>
  <c r="AG664" i="15"/>
  <c r="AE668" i="15"/>
  <c r="AC669" i="15"/>
  <c r="AN668" i="15"/>
  <c r="O656" i="15"/>
  <c r="T661" i="15"/>
  <c r="AJ664" i="15"/>
  <c r="P656" i="15"/>
  <c r="M664" i="15"/>
  <c r="P660" i="15"/>
  <c r="AE661" i="15"/>
  <c r="K660" i="15"/>
  <c r="AL668" i="15"/>
  <c r="V657" i="15"/>
  <c r="AQ656" i="15"/>
  <c r="O657" i="15"/>
  <c r="M656" i="15"/>
  <c r="AP669" i="15"/>
  <c r="AN670" i="15"/>
  <c r="V661" i="15"/>
  <c r="E660" i="15"/>
  <c r="Y662" i="15"/>
  <c r="P661" i="15"/>
  <c r="AQ662" i="15"/>
  <c r="Y661" i="15"/>
  <c r="O664" i="15"/>
  <c r="M668" i="15"/>
  <c r="K669" i="15"/>
  <c r="AO664" i="15"/>
  <c r="AM668" i="15"/>
  <c r="AK669" i="15"/>
  <c r="N656" i="15"/>
  <c r="G660" i="15"/>
  <c r="P669" i="15"/>
  <c r="AP657" i="15"/>
  <c r="O670" i="15"/>
  <c r="AM670" i="15"/>
  <c r="S661" i="15"/>
  <c r="W656" i="15"/>
  <c r="K668" i="15"/>
  <c r="AP656" i="15"/>
  <c r="AC661" i="15"/>
  <c r="AD668" i="15"/>
  <c r="T669" i="15"/>
  <c r="Z662" i="15"/>
  <c r="Y656" i="15"/>
  <c r="AB660" i="15"/>
  <c r="AK656" i="15"/>
  <c r="H657" i="15"/>
  <c r="J660" i="15"/>
  <c r="AC660" i="15"/>
  <c r="AN657" i="15"/>
  <c r="F660" i="15"/>
  <c r="AN661" i="15"/>
  <c r="R664" i="15"/>
  <c r="J661" i="15"/>
  <c r="AK662" i="15"/>
  <c r="AM664" i="15"/>
  <c r="AK668" i="15"/>
  <c r="AI669" i="15"/>
  <c r="H668" i="15"/>
  <c r="F669" i="15"/>
  <c r="AA664" i="15"/>
  <c r="Y668" i="15"/>
  <c r="W669" i="15"/>
  <c r="Q670" i="15"/>
  <c r="Q657" i="15"/>
  <c r="O660" i="15"/>
  <c r="AN669" i="15"/>
  <c r="AH657" i="15"/>
  <c r="AQ668" i="15"/>
  <c r="M657" i="15"/>
  <c r="AK661" i="15"/>
  <c r="AJ669" i="15"/>
  <c r="AG656" i="15"/>
  <c r="AJ660" i="15"/>
  <c r="L656" i="15"/>
  <c r="P657" i="15"/>
  <c r="R660" i="15"/>
  <c r="AK660" i="15"/>
  <c r="N660" i="15"/>
  <c r="Z664" i="15"/>
  <c r="R661" i="15"/>
  <c r="AQ669" i="15"/>
  <c r="I664" i="15"/>
  <c r="G668" i="15"/>
  <c r="P668" i="15"/>
  <c r="N669" i="15"/>
  <c r="AI664" i="15"/>
  <c r="AG668" i="15"/>
  <c r="AE669" i="15"/>
  <c r="Y670" i="15"/>
  <c r="K670" i="15"/>
  <c r="F656" i="15"/>
  <c r="AL656" i="15"/>
  <c r="AN656" i="15"/>
  <c r="J668" i="15"/>
  <c r="I669" i="15"/>
  <c r="X664" i="15"/>
  <c r="M660" i="15"/>
  <c r="AG661" i="15"/>
  <c r="AL669" i="15"/>
  <c r="V662" i="15"/>
  <c r="S662" i="15"/>
  <c r="L662" i="15"/>
  <c r="AB658" i="15"/>
  <c r="AM658" i="15"/>
  <c r="AL658" i="15"/>
  <c r="Q658" i="15"/>
  <c r="Q659" i="15" s="1"/>
  <c r="Z658" i="15"/>
  <c r="AQ658" i="15"/>
  <c r="AQ659" i="15" s="1"/>
  <c r="AQ661" i="15"/>
  <c r="AK664" i="15"/>
  <c r="X662" i="15"/>
  <c r="AP668" i="15"/>
  <c r="AE670" i="15"/>
  <c r="F662" i="15"/>
  <c r="R657" i="15"/>
  <c r="AN664" i="15"/>
  <c r="U660" i="15"/>
  <c r="AF657" i="15"/>
  <c r="AO661" i="15"/>
  <c r="J664" i="15"/>
  <c r="AJ658" i="15"/>
  <c r="E658" i="15"/>
  <c r="E659" i="15" s="1"/>
  <c r="X658" i="15"/>
  <c r="AN658" i="15"/>
  <c r="AH658" i="15"/>
  <c r="AH659" i="15" s="1"/>
  <c r="X660" i="15"/>
  <c r="AC664" i="15"/>
  <c r="AE656" i="15"/>
  <c r="V670" i="15"/>
  <c r="Z668" i="15"/>
  <c r="AO669" i="15"/>
  <c r="X669" i="15"/>
  <c r="Y660" i="15"/>
  <c r="S660" i="15"/>
  <c r="H664" i="15"/>
  <c r="AD657" i="15"/>
  <c r="W657" i="15"/>
  <c r="K656" i="15"/>
  <c r="U656" i="15"/>
  <c r="AD661" i="15"/>
  <c r="AG662" i="15"/>
  <c r="X661" i="15"/>
  <c r="W664" i="15"/>
  <c r="U668" i="15"/>
  <c r="S669" i="15"/>
  <c r="K664" i="15"/>
  <c r="I668" i="15"/>
  <c r="G669" i="15"/>
  <c r="S670" i="15"/>
  <c r="AB670" i="15"/>
  <c r="M670" i="15"/>
  <c r="W662" i="15"/>
  <c r="Q662" i="15"/>
  <c r="U662" i="15"/>
  <c r="L658" i="15"/>
  <c r="U658" i="15"/>
  <c r="AO658" i="15"/>
  <c r="J658" i="15"/>
  <c r="S658" i="15"/>
  <c r="S659" i="15" s="1"/>
  <c r="O661" i="15"/>
  <c r="AB657" i="15"/>
  <c r="AD656" i="15"/>
  <c r="I657" i="15"/>
  <c r="AA661" i="15"/>
  <c r="AG660" i="15"/>
  <c r="E661" i="15"/>
  <c r="AQ660" i="15"/>
  <c r="AF664" i="15"/>
  <c r="T660" i="15"/>
  <c r="AE657" i="15"/>
  <c r="AI656" i="15"/>
  <c r="AC656" i="15"/>
  <c r="AL661" i="15"/>
  <c r="AO662" i="15"/>
  <c r="AF661" i="15"/>
  <c r="AC662" i="15"/>
  <c r="AE664" i="15"/>
  <c r="AC668" i="15"/>
  <c r="AA669" i="15"/>
  <c r="S664" i="15"/>
  <c r="Q668" i="15"/>
  <c r="O669" i="15"/>
  <c r="I670" i="15"/>
  <c r="AA670" i="15"/>
  <c r="AJ670" i="15"/>
  <c r="U670" i="15"/>
  <c r="V658" i="15"/>
  <c r="V659" i="15" s="1"/>
  <c r="AE660" i="15"/>
  <c r="N670" i="15"/>
  <c r="K657" i="15"/>
  <c r="L661" i="15"/>
  <c r="AA657" i="15"/>
  <c r="AJ661" i="15"/>
  <c r="V664" i="15"/>
  <c r="Q664" i="15"/>
  <c r="O668" i="15"/>
  <c r="M669" i="15"/>
  <c r="V669" i="15"/>
  <c r="AQ664" i="15"/>
  <c r="P662" i="15"/>
  <c r="AE658" i="15"/>
  <c r="I658" i="15"/>
  <c r="R658" i="15"/>
  <c r="AA658" i="15"/>
  <c r="AB661" i="15"/>
  <c r="AM669" i="15"/>
  <c r="P658" i="15"/>
  <c r="Y658" i="15"/>
  <c r="AP658" i="15"/>
  <c r="AQ657" i="15"/>
  <c r="R656" i="15"/>
  <c r="AD660" i="15"/>
  <c r="AG670" i="15"/>
  <c r="AK670" i="15"/>
  <c r="O662" i="15"/>
  <c r="M662" i="15"/>
  <c r="AD664" i="15"/>
  <c r="T656" i="15"/>
  <c r="AA662" i="15"/>
  <c r="I661" i="15"/>
  <c r="Y664" i="15"/>
  <c r="W668" i="15"/>
  <c r="U669" i="15"/>
  <c r="AD669" i="15"/>
  <c r="AO668" i="15"/>
  <c r="J662" i="15"/>
  <c r="O658" i="15"/>
  <c r="O659" i="15" s="1"/>
  <c r="AI658" i="15"/>
  <c r="AB656" i="15"/>
  <c r="V660" i="15"/>
  <c r="AC670" i="15"/>
  <c r="J670" i="15"/>
  <c r="L670" i="15"/>
  <c r="R662" i="15"/>
  <c r="M658" i="15"/>
  <c r="F658" i="15"/>
  <c r="AG658" i="15"/>
  <c r="R670" i="15"/>
  <c r="T668" i="15"/>
  <c r="F657" i="15"/>
  <c r="AO670" i="15"/>
  <c r="AI670" i="15"/>
  <c r="T670" i="15"/>
  <c r="T662" i="15"/>
  <c r="H658" i="15"/>
  <c r="N658" i="15"/>
  <c r="N659" i="15" s="1"/>
  <c r="N662" i="15"/>
  <c r="AC658" i="15"/>
  <c r="AP664" i="15"/>
  <c r="AH661" i="15"/>
  <c r="AF668" i="15"/>
  <c r="G658" i="15"/>
  <c r="AF662" i="15"/>
  <c r="AB668" i="15"/>
  <c r="AJ657" i="15"/>
  <c r="J669" i="15"/>
  <c r="AQ670" i="15"/>
  <c r="AF658" i="15"/>
  <c r="K658" i="15"/>
  <c r="K659" i="15" s="1"/>
  <c r="AM660" i="15"/>
  <c r="AA668" i="15"/>
  <c r="AM661" i="15"/>
  <c r="AB669" i="15"/>
  <c r="Z669" i="15"/>
  <c r="H670" i="15"/>
  <c r="Z660" i="15"/>
  <c r="AB662" i="15"/>
  <c r="AH664" i="15"/>
  <c r="Z661" i="15"/>
  <c r="X668" i="15"/>
  <c r="K662" i="15"/>
  <c r="T658" i="15"/>
  <c r="AI657" i="15"/>
  <c r="E657" i="15"/>
  <c r="X670" i="15"/>
  <c r="AH660" i="15"/>
  <c r="F661" i="15"/>
  <c r="AJ662" i="15"/>
  <c r="AK658" i="15"/>
  <c r="AK659" i="15" s="1"/>
  <c r="W658" i="15"/>
  <c r="AD658" i="15"/>
  <c r="Z638" i="15"/>
  <c r="P638" i="15"/>
  <c r="AQ638" i="15"/>
  <c r="I638" i="15"/>
  <c r="J638" i="15"/>
  <c r="Q638" i="15"/>
  <c r="AF638" i="15"/>
  <c r="X638" i="15"/>
  <c r="AH638" i="15"/>
  <c r="Y638" i="15"/>
  <c r="AK638" i="15"/>
  <c r="AO638" i="15"/>
  <c r="G638" i="15"/>
  <c r="AN638" i="15"/>
  <c r="AB638" i="15"/>
  <c r="U638" i="15"/>
  <c r="AI638" i="15"/>
  <c r="M638" i="15"/>
  <c r="U90" i="7"/>
  <c r="J97" i="7"/>
  <c r="AW44" i="1"/>
  <c r="D15" i="7"/>
  <c r="D25" i="7"/>
  <c r="F59" i="7" s="1"/>
  <c r="D22" i="7"/>
  <c r="F70" i="7" s="1"/>
  <c r="C14" i="7"/>
  <c r="E66" i="7" s="1"/>
  <c r="C26" i="7"/>
  <c r="C8" i="7"/>
  <c r="E77" i="7" s="1"/>
  <c r="D14" i="7"/>
  <c r="F66" i="7" s="1"/>
  <c r="D26" i="7"/>
  <c r="D8" i="7"/>
  <c r="F77" i="7" s="1"/>
  <c r="C16" i="7"/>
  <c r="C27" i="7"/>
  <c r="D16" i="7"/>
  <c r="D27" i="7"/>
  <c r="C28" i="7"/>
  <c r="E35" i="7" s="1"/>
  <c r="C17" i="7"/>
  <c r="C6" i="7"/>
  <c r="E36" i="7" s="1"/>
  <c r="D28" i="7"/>
  <c r="D17" i="7"/>
  <c r="D6" i="7"/>
  <c r="C9" i="7"/>
  <c r="E43" i="7" s="1"/>
  <c r="C18" i="7"/>
  <c r="E56" i="7" s="1"/>
  <c r="C20" i="7"/>
  <c r="E39" i="7" s="1"/>
  <c r="D9" i="7"/>
  <c r="F43" i="7" s="1"/>
  <c r="D18" i="7"/>
  <c r="F56" i="7" s="1"/>
  <c r="D20" i="7"/>
  <c r="F39" i="7" s="1"/>
  <c r="C10" i="7"/>
  <c r="E83" i="7" s="1"/>
  <c r="C19" i="7"/>
  <c r="C13" i="7"/>
  <c r="D10" i="7"/>
  <c r="F83" i="7" s="1"/>
  <c r="D19" i="7"/>
  <c r="D13" i="7"/>
  <c r="C11" i="7"/>
  <c r="C23" i="7"/>
  <c r="C7" i="7"/>
  <c r="E38" i="7" s="1"/>
  <c r="D11" i="7"/>
  <c r="D23" i="7"/>
  <c r="D7" i="7"/>
  <c r="F38" i="7" s="1"/>
  <c r="C12" i="7"/>
  <c r="C24" i="7"/>
  <c r="C21" i="7"/>
  <c r="E50" i="7" s="1"/>
  <c r="D12" i="7"/>
  <c r="D24" i="7"/>
  <c r="D21" i="7"/>
  <c r="F50" i="7" s="1"/>
  <c r="C15" i="7"/>
  <c r="C25" i="7"/>
  <c r="E59" i="7" s="1"/>
  <c r="C22" i="7"/>
  <c r="E70" i="7" s="1"/>
  <c r="AB659" i="15" l="1"/>
  <c r="AG659" i="15"/>
  <c r="G659" i="15"/>
  <c r="F659" i="15"/>
  <c r="AI659" i="15"/>
  <c r="AA659" i="15"/>
  <c r="U659" i="15"/>
  <c r="AN659" i="15"/>
  <c r="M659" i="15"/>
  <c r="H659" i="15"/>
  <c r="Z659" i="15"/>
  <c r="R659" i="15"/>
  <c r="P659" i="15"/>
  <c r="J659" i="15"/>
  <c r="AO659" i="15"/>
  <c r="L659" i="15"/>
  <c r="AF659" i="15"/>
  <c r="I659" i="15"/>
  <c r="AD659" i="15"/>
  <c r="AP659" i="15"/>
  <c r="AE659" i="15"/>
  <c r="AJ659" i="15"/>
  <c r="AL659" i="15"/>
  <c r="X659" i="15"/>
  <c r="W659" i="15"/>
  <c r="T659" i="15"/>
  <c r="AC659" i="15"/>
  <c r="Y659" i="15"/>
  <c r="AM659" i="15"/>
  <c r="AC694" i="15"/>
  <c r="AH687" i="15"/>
  <c r="I686" i="15"/>
  <c r="L694" i="15"/>
  <c r="Y687" i="15"/>
  <c r="AJ695" i="15"/>
  <c r="K694" i="15"/>
  <c r="X687" i="15"/>
  <c r="AP695" i="15"/>
  <c r="Q694" i="15"/>
  <c r="AD687" i="15"/>
  <c r="AQ695" i="15"/>
  <c r="AC687" i="15"/>
  <c r="R694" i="15"/>
  <c r="AM695" i="15"/>
  <c r="AM687" i="15"/>
  <c r="AD694" i="15"/>
  <c r="L686" i="15"/>
  <c r="AO693" i="15"/>
  <c r="Z686" i="15"/>
  <c r="AP686" i="15"/>
  <c r="AP694" i="15"/>
  <c r="Y693" i="15"/>
  <c r="X695" i="15"/>
  <c r="AD695" i="15"/>
  <c r="J687" i="15"/>
  <c r="AN686" i="15"/>
  <c r="R695" i="15"/>
  <c r="F687" i="15"/>
  <c r="AB687" i="15"/>
  <c r="V693" i="15"/>
  <c r="AE693" i="15"/>
  <c r="AM694" i="15"/>
  <c r="AO686" i="15"/>
  <c r="AF686" i="15"/>
  <c r="AE686" i="15"/>
  <c r="V694" i="15"/>
  <c r="N686" i="15"/>
  <c r="AQ687" i="15"/>
  <c r="D697" i="15"/>
  <c r="U694" i="15"/>
  <c r="Z687" i="15"/>
  <c r="AK695" i="15"/>
  <c r="AQ693" i="15"/>
  <c r="Q687" i="15"/>
  <c r="AB695" i="15"/>
  <c r="AP693" i="15"/>
  <c r="P687" i="15"/>
  <c r="AH695" i="15"/>
  <c r="I694" i="15"/>
  <c r="V687" i="15"/>
  <c r="AA695" i="15"/>
  <c r="M687" i="15"/>
  <c r="AC693" i="15"/>
  <c r="W695" i="15"/>
  <c r="W687" i="15"/>
  <c r="N694" i="15"/>
  <c r="Q695" i="15"/>
  <c r="I693" i="15"/>
  <c r="AG695" i="15"/>
  <c r="U693" i="15"/>
  <c r="AG693" i="15"/>
  <c r="AE687" i="15"/>
  <c r="AQ686" i="15"/>
  <c r="U695" i="15"/>
  <c r="Z693" i="15"/>
  <c r="AL694" i="15"/>
  <c r="AD686" i="15"/>
  <c r="W694" i="15"/>
  <c r="AB693" i="15"/>
  <c r="AQ694" i="15"/>
  <c r="AO695" i="15"/>
  <c r="O695" i="15"/>
  <c r="AL695" i="15"/>
  <c r="M694" i="15"/>
  <c r="R687" i="15"/>
  <c r="AC695" i="15"/>
  <c r="AI693" i="15"/>
  <c r="I687" i="15"/>
  <c r="T695" i="15"/>
  <c r="AH693" i="15"/>
  <c r="H687" i="15"/>
  <c r="Z695" i="15"/>
  <c r="AN693" i="15"/>
  <c r="N687" i="15"/>
  <c r="K695" i="15"/>
  <c r="AJ686" i="15"/>
  <c r="M693" i="15"/>
  <c r="G695" i="15"/>
  <c r="G687" i="15"/>
  <c r="AL693" i="15"/>
  <c r="AF694" i="15"/>
  <c r="S687" i="15"/>
  <c r="P694" i="15"/>
  <c r="AA687" i="15"/>
  <c r="AI687" i="15"/>
  <c r="K686" i="15"/>
  <c r="AJ693" i="15"/>
  <c r="AA693" i="15"/>
  <c r="L695" i="15"/>
  <c r="AM686" i="15"/>
  <c r="AF693" i="15"/>
  <c r="T686" i="15"/>
  <c r="AE694" i="15"/>
  <c r="O693" i="15"/>
  <c r="AA686" i="15"/>
  <c r="V686" i="15"/>
  <c r="V695" i="15"/>
  <c r="M695" i="15"/>
  <c r="R693" i="15"/>
  <c r="X693" i="15"/>
  <c r="L687" i="15"/>
  <c r="F693" i="15"/>
  <c r="AJ687" i="15"/>
  <c r="J686" i="15"/>
  <c r="F695" i="15"/>
  <c r="L693" i="15"/>
  <c r="Y686" i="15"/>
  <c r="AB694" i="15"/>
  <c r="AO687" i="15"/>
  <c r="P686" i="15"/>
  <c r="AA694" i="15"/>
  <c r="AN687" i="15"/>
  <c r="O686" i="15"/>
  <c r="AG694" i="15"/>
  <c r="H693" i="15"/>
  <c r="U686" i="15"/>
  <c r="AD693" i="15"/>
  <c r="I695" i="15"/>
  <c r="S686" i="15"/>
  <c r="W693" i="15"/>
  <c r="AI695" i="15"/>
  <c r="U687" i="15"/>
  <c r="P695" i="15"/>
  <c r="AK693" i="15"/>
  <c r="H695" i="15"/>
  <c r="AN695" i="15"/>
  <c r="J694" i="15"/>
  <c r="AE695" i="15"/>
  <c r="AK694" i="15"/>
  <c r="AP687" i="15"/>
  <c r="Q686" i="15"/>
  <c r="T694" i="15"/>
  <c r="AG687" i="15"/>
  <c r="H686" i="15"/>
  <c r="S694" i="15"/>
  <c r="AF687" i="15"/>
  <c r="G686" i="15"/>
  <c r="Y694" i="15"/>
  <c r="AL687" i="15"/>
  <c r="M686" i="15"/>
  <c r="N693" i="15"/>
  <c r="AH694" i="15"/>
  <c r="E683" i="15"/>
  <c r="G693" i="15"/>
  <c r="S695" i="15"/>
  <c r="AB686" i="15"/>
  <c r="Z694" i="15"/>
  <c r="O687" i="15"/>
  <c r="G694" i="15"/>
  <c r="AF695" i="15"/>
  <c r="AN694" i="15"/>
  <c r="H694" i="15"/>
  <c r="S693" i="15"/>
  <c r="J695" i="15"/>
  <c r="AK686" i="15"/>
  <c r="O694" i="15"/>
  <c r="T687" i="15"/>
  <c r="Q693" i="15"/>
  <c r="AG686" i="15"/>
  <c r="P693" i="15"/>
  <c r="AH686" i="15"/>
  <c r="AL686" i="15"/>
  <c r="AI686" i="15"/>
  <c r="AJ694" i="15"/>
  <c r="AC686" i="15"/>
  <c r="X694" i="15"/>
  <c r="X686" i="15"/>
  <c r="K687" i="15"/>
  <c r="K693" i="15"/>
  <c r="F694" i="15"/>
  <c r="R686" i="15"/>
  <c r="Y695" i="15"/>
  <c r="F686" i="15"/>
  <c r="N695" i="15"/>
  <c r="W686" i="15"/>
  <c r="B676" i="15"/>
  <c r="T693" i="15"/>
  <c r="AO694" i="15"/>
  <c r="AK687" i="15"/>
  <c r="AI694" i="15"/>
  <c r="J693" i="15"/>
  <c r="AM693" i="15"/>
  <c r="P681" i="15"/>
  <c r="AH690" i="15"/>
  <c r="H677" i="15"/>
  <c r="M682" i="15"/>
  <c r="AK689" i="15"/>
  <c r="V685" i="15"/>
  <c r="AA678" i="15"/>
  <c r="O685" i="15"/>
  <c r="Q681" i="15"/>
  <c r="AI677" i="15"/>
  <c r="AH681" i="15"/>
  <c r="F682" i="15"/>
  <c r="AF689" i="15"/>
  <c r="V690" i="15"/>
  <c r="P682" i="15"/>
  <c r="X689" i="15"/>
  <c r="AF685" i="15"/>
  <c r="AD689" i="15"/>
  <c r="AK678" i="15"/>
  <c r="AH678" i="15"/>
  <c r="G677" i="15"/>
  <c r="R678" i="15"/>
  <c r="AF681" i="15"/>
  <c r="AN677" i="15"/>
  <c r="AK682" i="15"/>
  <c r="AG683" i="15"/>
  <c r="AL685" i="15"/>
  <c r="K678" i="15"/>
  <c r="G685" i="15"/>
  <c r="AA690" i="15"/>
  <c r="I677" i="15"/>
  <c r="F685" i="15"/>
  <c r="K690" i="15"/>
  <c r="F678" i="15"/>
  <c r="AP681" i="15"/>
  <c r="N682" i="15"/>
  <c r="H682" i="15"/>
  <c r="J685" i="15"/>
  <c r="AN682" i="15"/>
  <c r="T681" i="15"/>
  <c r="AN685" i="15"/>
  <c r="AL689" i="15"/>
  <c r="J677" i="15"/>
  <c r="AE677" i="15"/>
  <c r="W677" i="15"/>
  <c r="J678" i="15"/>
  <c r="L682" i="15"/>
  <c r="AN691" i="15"/>
  <c r="AG681" i="15"/>
  <c r="AO677" i="15"/>
  <c r="L678" i="15"/>
  <c r="AJ689" i="15"/>
  <c r="AC682" i="15"/>
  <c r="AC689" i="15"/>
  <c r="Q691" i="15"/>
  <c r="T678" i="15"/>
  <c r="H683" i="15"/>
  <c r="I683" i="15"/>
  <c r="S678" i="15"/>
  <c r="U682" i="15"/>
  <c r="Y683" i="15"/>
  <c r="AL682" i="15"/>
  <c r="AB681" i="15"/>
  <c r="Z685" i="15"/>
  <c r="X682" i="15"/>
  <c r="R685" i="15"/>
  <c r="N690" i="15"/>
  <c r="AH677" i="15"/>
  <c r="E678" i="15"/>
  <c r="AC681" i="15"/>
  <c r="X681" i="15"/>
  <c r="AP678" i="15"/>
  <c r="AJ682" i="15"/>
  <c r="X683" i="15"/>
  <c r="AB678" i="15"/>
  <c r="AB682" i="15"/>
  <c r="AF683" i="15"/>
  <c r="AO691" i="15"/>
  <c r="AJ678" i="15"/>
  <c r="AN683" i="15"/>
  <c r="M689" i="15"/>
  <c r="K677" i="15"/>
  <c r="J681" i="15"/>
  <c r="Z683" i="15"/>
  <c r="L691" i="15"/>
  <c r="L681" i="15"/>
  <c r="F690" i="15"/>
  <c r="AP685" i="15"/>
  <c r="AL690" i="15"/>
  <c r="H685" i="15"/>
  <c r="F689" i="15"/>
  <c r="AP677" i="15"/>
  <c r="M678" i="15"/>
  <c r="G678" i="15"/>
  <c r="AK681" i="15"/>
  <c r="AC677" i="15"/>
  <c r="AJ677" i="15"/>
  <c r="N677" i="15"/>
  <c r="AP691" i="15"/>
  <c r="X677" i="15"/>
  <c r="AA677" i="15"/>
  <c r="V678" i="15"/>
  <c r="J690" i="15"/>
  <c r="Y691" i="15"/>
  <c r="AH683" i="15"/>
  <c r="AB691" i="15"/>
  <c r="AD690" i="15"/>
  <c r="T691" i="15"/>
  <c r="P685" i="15"/>
  <c r="N689" i="15"/>
  <c r="U678" i="15"/>
  <c r="U681" i="15"/>
  <c r="AN678" i="15"/>
  <c r="AL677" i="15"/>
  <c r="AM682" i="15"/>
  <c r="V681" i="15"/>
  <c r="AG678" i="15"/>
  <c r="AG682" i="15"/>
  <c r="AP682" i="15"/>
  <c r="F683" i="15"/>
  <c r="L685" i="15"/>
  <c r="AG685" i="15"/>
  <c r="AE689" i="15"/>
  <c r="AC690" i="15"/>
  <c r="AD685" i="15"/>
  <c r="U689" i="15"/>
  <c r="AO683" i="15"/>
  <c r="AF691" i="15"/>
  <c r="AQ677" i="15"/>
  <c r="AL678" i="15"/>
  <c r="AP690" i="15"/>
  <c r="AP683" i="15"/>
  <c r="AJ691" i="15"/>
  <c r="X685" i="15"/>
  <c r="V689" i="15"/>
  <c r="AC678" i="15"/>
  <c r="E677" i="15"/>
  <c r="K681" i="15"/>
  <c r="AD681" i="15"/>
  <c r="AO678" i="15"/>
  <c r="G681" i="15"/>
  <c r="AO682" i="15"/>
  <c r="AD683" i="15"/>
  <c r="T685" i="15"/>
  <c r="K682" i="15"/>
  <c r="AO685" i="15"/>
  <c r="AM689" i="15"/>
  <c r="AK690" i="15"/>
  <c r="J689" i="15"/>
  <c r="AN681" i="15"/>
  <c r="Z678" i="15"/>
  <c r="R690" i="15"/>
  <c r="Y681" i="15"/>
  <c r="AB689" i="15"/>
  <c r="AO681" i="15"/>
  <c r="N685" i="15"/>
  <c r="R681" i="15"/>
  <c r="AJ681" i="15"/>
  <c r="W678" i="15"/>
  <c r="AK677" i="15"/>
  <c r="H678" i="15"/>
  <c r="L677" i="15"/>
  <c r="AB690" i="15"/>
  <c r="Z691" i="15"/>
  <c r="AI681" i="15"/>
  <c r="G682" i="15"/>
  <c r="AE681" i="15"/>
  <c r="AA683" i="15"/>
  <c r="J682" i="15"/>
  <c r="AI682" i="15"/>
  <c r="AA685" i="15"/>
  <c r="Y689" i="15"/>
  <c r="W690" i="15"/>
  <c r="AH689" i="15"/>
  <c r="AF690" i="15"/>
  <c r="AQ691" i="15"/>
  <c r="AC691" i="15"/>
  <c r="O677" i="15"/>
  <c r="AI678" i="15"/>
  <c r="I691" i="15"/>
  <c r="AG691" i="15"/>
  <c r="T682" i="15"/>
  <c r="P677" i="15"/>
  <c r="S677" i="15"/>
  <c r="Z681" i="15"/>
  <c r="P689" i="15"/>
  <c r="AB683" i="15"/>
  <c r="AE678" i="15"/>
  <c r="P678" i="15"/>
  <c r="F677" i="15"/>
  <c r="AJ690" i="15"/>
  <c r="AH691" i="15"/>
  <c r="AQ681" i="15"/>
  <c r="O682" i="15"/>
  <c r="I678" i="15"/>
  <c r="AM681" i="15"/>
  <c r="AI683" i="15"/>
  <c r="I682" i="15"/>
  <c r="R682" i="15"/>
  <c r="AQ682" i="15"/>
  <c r="G683" i="15"/>
  <c r="I685" i="15"/>
  <c r="G689" i="15"/>
  <c r="AI685" i="15"/>
  <c r="AG689" i="15"/>
  <c r="AE690" i="15"/>
  <c r="AP689" i="15"/>
  <c r="AN690" i="15"/>
  <c r="AK691" i="15"/>
  <c r="AM677" i="15"/>
  <c r="AQ690" i="15"/>
  <c r="AF682" i="15"/>
  <c r="AJ683" i="15"/>
  <c r="AC683" i="15"/>
  <c r="K685" i="15"/>
  <c r="I689" i="15"/>
  <c r="G690" i="15"/>
  <c r="U685" i="15"/>
  <c r="S689" i="15"/>
  <c r="Q690" i="15"/>
  <c r="K691" i="15"/>
  <c r="M691" i="15"/>
  <c r="V691" i="15"/>
  <c r="G691" i="15"/>
  <c r="J683" i="15"/>
  <c r="T683" i="15"/>
  <c r="W683" i="15"/>
  <c r="AK679" i="15"/>
  <c r="F679" i="15"/>
  <c r="Q679" i="15"/>
  <c r="AI679" i="15"/>
  <c r="N678" i="15"/>
  <c r="Q677" i="15"/>
  <c r="E682" i="15"/>
  <c r="S690" i="15"/>
  <c r="AK683" i="15"/>
  <c r="S685" i="15"/>
  <c r="Q689" i="15"/>
  <c r="O690" i="15"/>
  <c r="H690" i="15"/>
  <c r="AC685" i="15"/>
  <c r="AA689" i="15"/>
  <c r="Y690" i="15"/>
  <c r="S691" i="15"/>
  <c r="U691" i="15"/>
  <c r="AD691" i="15"/>
  <c r="O691" i="15"/>
  <c r="N679" i="15"/>
  <c r="X679" i="15"/>
  <c r="H679" i="15"/>
  <c r="G679" i="15"/>
  <c r="Z679" i="15"/>
  <c r="AQ679" i="15"/>
  <c r="L679" i="15"/>
  <c r="H681" i="15"/>
  <c r="P691" i="15"/>
  <c r="AQ678" i="15"/>
  <c r="Y677" i="15"/>
  <c r="L689" i="15"/>
  <c r="AB677" i="15"/>
  <c r="M677" i="15"/>
  <c r="L690" i="15"/>
  <c r="J691" i="15"/>
  <c r="S681" i="15"/>
  <c r="AL681" i="15"/>
  <c r="O681" i="15"/>
  <c r="AL683" i="15"/>
  <c r="AB685" i="15"/>
  <c r="S682" i="15"/>
  <c r="R689" i="15"/>
  <c r="AM691" i="15"/>
  <c r="U683" i="15"/>
  <c r="N683" i="15"/>
  <c r="P679" i="15"/>
  <c r="P680" i="15" s="1"/>
  <c r="W679" i="15"/>
  <c r="R677" i="15"/>
  <c r="AM678" i="15"/>
  <c r="E681" i="15"/>
  <c r="X678" i="15"/>
  <c r="T689" i="15"/>
  <c r="AI690" i="15"/>
  <c r="AG677" i="15"/>
  <c r="Z690" i="15"/>
  <c r="O678" i="15"/>
  <c r="U677" i="15"/>
  <c r="T690" i="15"/>
  <c r="R691" i="15"/>
  <c r="AA681" i="15"/>
  <c r="W681" i="15"/>
  <c r="AJ685" i="15"/>
  <c r="AA682" i="15"/>
  <c r="Z689" i="15"/>
  <c r="U679" i="15"/>
  <c r="U680" i="15" s="1"/>
  <c r="AD679" i="15"/>
  <c r="J679" i="15"/>
  <c r="S679" i="15"/>
  <c r="S680" i="15" s="1"/>
  <c r="AB679" i="15"/>
  <c r="AE685" i="15"/>
  <c r="V682" i="15"/>
  <c r="H689" i="15"/>
  <c r="T677" i="15"/>
  <c r="V677" i="15"/>
  <c r="W682" i="15"/>
  <c r="K683" i="15"/>
  <c r="E679" i="15"/>
  <c r="E680" i="15" s="1"/>
  <c r="O679" i="15"/>
  <c r="O680" i="15" s="1"/>
  <c r="AP679" i="15"/>
  <c r="W685" i="15"/>
  <c r="AN689" i="15"/>
  <c r="F681" i="15"/>
  <c r="Z682" i="15"/>
  <c r="AQ685" i="15"/>
  <c r="AO689" i="15"/>
  <c r="AM690" i="15"/>
  <c r="P690" i="15"/>
  <c r="AK685" i="15"/>
  <c r="K689" i="15"/>
  <c r="AN679" i="15"/>
  <c r="AN680" i="15" s="1"/>
  <c r="I681" i="15"/>
  <c r="X691" i="15"/>
  <c r="Y678" i="15"/>
  <c r="X690" i="15"/>
  <c r="I690" i="15"/>
  <c r="AL679" i="15"/>
  <c r="AE679" i="15"/>
  <c r="AE680" i="15" s="1"/>
  <c r="AD678" i="15"/>
  <c r="Z677" i="15"/>
  <c r="AF678" i="15"/>
  <c r="AE682" i="15"/>
  <c r="M685" i="15"/>
  <c r="P683" i="15"/>
  <c r="M683" i="15"/>
  <c r="M679" i="15"/>
  <c r="M680" i="15" s="1"/>
  <c r="V679" i="15"/>
  <c r="V680" i="15" s="1"/>
  <c r="AF679" i="15"/>
  <c r="AF677" i="15"/>
  <c r="Q678" i="15"/>
  <c r="L683" i="15"/>
  <c r="N681" i="15"/>
  <c r="AH682" i="15"/>
  <c r="AI689" i="15"/>
  <c r="R683" i="15"/>
  <c r="K679" i="15"/>
  <c r="T679" i="15"/>
  <c r="H691" i="15"/>
  <c r="AD677" i="15"/>
  <c r="AQ683" i="15"/>
  <c r="Q682" i="15"/>
  <c r="AE683" i="15"/>
  <c r="Q685" i="15"/>
  <c r="O689" i="15"/>
  <c r="M690" i="15"/>
  <c r="AQ689" i="15"/>
  <c r="AG690" i="15"/>
  <c r="W691" i="15"/>
  <c r="S683" i="15"/>
  <c r="AC679" i="15"/>
  <c r="Y679" i="15"/>
  <c r="AM679" i="15"/>
  <c r="AI691" i="15"/>
  <c r="N691" i="15"/>
  <c r="Q683" i="15"/>
  <c r="I679" i="15"/>
  <c r="AA679" i="15"/>
  <c r="AL691" i="15"/>
  <c r="V683" i="15"/>
  <c r="AG679" i="15"/>
  <c r="AO679" i="15"/>
  <c r="AM685" i="15"/>
  <c r="AH685" i="15"/>
  <c r="Y682" i="15"/>
  <c r="AM683" i="15"/>
  <c r="Y685" i="15"/>
  <c r="W689" i="15"/>
  <c r="U690" i="15"/>
  <c r="AO690" i="15"/>
  <c r="AA691" i="15"/>
  <c r="F691" i="15"/>
  <c r="AE691" i="15"/>
  <c r="R679" i="15"/>
  <c r="R680" i="15" s="1"/>
  <c r="AJ679" i="15"/>
  <c r="AD682" i="15"/>
  <c r="O683" i="15"/>
  <c r="M681" i="15"/>
  <c r="AH679" i="15"/>
  <c r="J98" i="7"/>
  <c r="J99" i="7" s="1"/>
  <c r="AW7" i="1"/>
  <c r="AX8" i="1" s="1"/>
  <c r="AY8" i="1" s="1"/>
  <c r="AZ8" i="1" s="1"/>
  <c r="BA8" i="1" s="1"/>
  <c r="BB8" i="1" s="1"/>
  <c r="BC8" i="1" s="1"/>
  <c r="BD8" i="1" s="1"/>
  <c r="BE8" i="1" s="1"/>
  <c r="BF8" i="1" s="1"/>
  <c r="BG8" i="1" s="1"/>
  <c r="BH8" i="1" s="1"/>
  <c r="BI8" i="1" s="1"/>
  <c r="BJ8" i="1" s="1"/>
  <c r="BK8" i="1" s="1"/>
  <c r="BL8" i="1" s="1"/>
  <c r="BM8" i="1" s="1"/>
  <c r="BN8" i="1" s="1"/>
  <c r="BO8" i="1" s="1"/>
  <c r="BP8" i="1" s="1"/>
  <c r="BQ8" i="1" s="1"/>
  <c r="BR8" i="1" s="1"/>
  <c r="BS8" i="1" s="1"/>
  <c r="BT8" i="1" s="1"/>
  <c r="BU8" i="1" s="1"/>
  <c r="BV8" i="1" s="1"/>
  <c r="BW8" i="1" s="1"/>
  <c r="BX8" i="1" s="1"/>
  <c r="BY8" i="1" s="1"/>
  <c r="BZ8" i="1" s="1"/>
  <c r="CA8" i="1" s="1"/>
  <c r="CB8" i="1" s="1"/>
  <c r="CC8" i="1" s="1"/>
  <c r="CD8" i="1" s="1"/>
  <c r="CE8" i="1" s="1"/>
  <c r="CF8" i="1" s="1"/>
  <c r="CG8" i="1" s="1"/>
  <c r="CH8" i="1" s="1"/>
  <c r="CI8" i="1" s="1"/>
  <c r="V90" i="7"/>
  <c r="K97" i="7"/>
  <c r="K98" i="7" s="1"/>
  <c r="AW14" i="1"/>
  <c r="AW13" i="1" s="1"/>
  <c r="F44" i="7"/>
  <c r="F34" i="7"/>
  <c r="F67" i="7"/>
  <c r="F74" i="7"/>
  <c r="F80" i="7"/>
  <c r="E34" i="7"/>
  <c r="E44" i="7"/>
  <c r="F51" i="7"/>
  <c r="F76" i="7"/>
  <c r="E71" i="7"/>
  <c r="E46" i="7"/>
  <c r="E62" i="7"/>
  <c r="E60" i="7"/>
  <c r="E84" i="7"/>
  <c r="E81" i="7"/>
  <c r="E78" i="7"/>
  <c r="E75" i="7"/>
  <c r="E68" i="7"/>
  <c r="E49" i="7"/>
  <c r="E57" i="7"/>
  <c r="E61" i="7"/>
  <c r="E65" i="7"/>
  <c r="E52" i="7"/>
  <c r="E37" i="7"/>
  <c r="E58" i="7"/>
  <c r="F71" i="7"/>
  <c r="F46" i="7"/>
  <c r="F62" i="7"/>
  <c r="F60" i="7"/>
  <c r="F84" i="7"/>
  <c r="F81" i="7"/>
  <c r="F78" i="7"/>
  <c r="E54" i="7"/>
  <c r="E64" i="7"/>
  <c r="E72" i="7"/>
  <c r="E41" i="7"/>
  <c r="E42" i="7"/>
  <c r="E55" i="7"/>
  <c r="E63" i="7"/>
  <c r="E79" i="7"/>
  <c r="E40" i="7"/>
  <c r="E53" i="7"/>
  <c r="E73" i="7"/>
  <c r="F82" i="7"/>
  <c r="F47" i="7"/>
  <c r="F69" i="7"/>
  <c r="F48" i="7"/>
  <c r="E45" i="7"/>
  <c r="F75" i="7"/>
  <c r="F49" i="7"/>
  <c r="F57" i="7"/>
  <c r="F68" i="7"/>
  <c r="F61" i="7"/>
  <c r="E47" i="7"/>
  <c r="E48" i="7"/>
  <c r="E69" i="7"/>
  <c r="E82" i="7"/>
  <c r="F65" i="7"/>
  <c r="F36" i="7"/>
  <c r="E67" i="7"/>
  <c r="E74" i="7"/>
  <c r="E80" i="7"/>
  <c r="F54" i="7"/>
  <c r="F64" i="7"/>
  <c r="F72" i="7"/>
  <c r="F41" i="7"/>
  <c r="F42" i="7"/>
  <c r="F37" i="7"/>
  <c r="F52" i="7"/>
  <c r="F58" i="7"/>
  <c r="F55" i="7"/>
  <c r="F63" i="7"/>
  <c r="F79" i="7"/>
  <c r="F73" i="7"/>
  <c r="F40" i="7"/>
  <c r="F53" i="7"/>
  <c r="E51" i="7"/>
  <c r="E76" i="7"/>
  <c r="F35" i="7"/>
  <c r="F45" i="7"/>
  <c r="AO680" i="15" l="1"/>
  <c r="J680" i="15"/>
  <c r="L680" i="15"/>
  <c r="Q680" i="15"/>
  <c r="AC680" i="15"/>
  <c r="AQ680" i="15"/>
  <c r="Y680" i="15"/>
  <c r="AL680" i="15"/>
  <c r="Z680" i="15"/>
  <c r="T680" i="15"/>
  <c r="N680" i="15"/>
  <c r="AG680" i="15"/>
  <c r="AM680" i="15"/>
  <c r="K680" i="15"/>
  <c r="AF680" i="15"/>
  <c r="AI680" i="15"/>
  <c r="Y715" i="15"/>
  <c r="AL708" i="15"/>
  <c r="M707" i="15"/>
  <c r="X715" i="15"/>
  <c r="AK708" i="15"/>
  <c r="B697" i="15"/>
  <c r="W715" i="15"/>
  <c r="AJ708" i="15"/>
  <c r="K707" i="15"/>
  <c r="AC715" i="15"/>
  <c r="AH708" i="15"/>
  <c r="I707" i="15"/>
  <c r="AA716" i="15"/>
  <c r="U716" i="15"/>
  <c r="AF707" i="15"/>
  <c r="AN708" i="15"/>
  <c r="J715" i="15"/>
  <c r="AI716" i="15"/>
  <c r="AN707" i="15"/>
  <c r="AM716" i="15"/>
  <c r="S708" i="15"/>
  <c r="N707" i="15"/>
  <c r="AB716" i="15"/>
  <c r="K715" i="15"/>
  <c r="AN714" i="15"/>
  <c r="Y716" i="15"/>
  <c r="X716" i="15"/>
  <c r="AJ714" i="15"/>
  <c r="R715" i="15"/>
  <c r="AE707" i="15"/>
  <c r="AP715" i="15"/>
  <c r="S715" i="15"/>
  <c r="Q716" i="15"/>
  <c r="O716" i="15"/>
  <c r="AC714" i="15"/>
  <c r="M716" i="15"/>
  <c r="AK707" i="15"/>
  <c r="H716" i="15"/>
  <c r="N716" i="15"/>
  <c r="L715" i="15"/>
  <c r="K714" i="15"/>
  <c r="Q714" i="15"/>
  <c r="AP716" i="15"/>
  <c r="Q715" i="15"/>
  <c r="AD708" i="15"/>
  <c r="AO716" i="15"/>
  <c r="P715" i="15"/>
  <c r="AC708" i="15"/>
  <c r="AN716" i="15"/>
  <c r="O715" i="15"/>
  <c r="AB708" i="15"/>
  <c r="D718" i="15"/>
  <c r="U715" i="15"/>
  <c r="Z708" i="15"/>
  <c r="AJ716" i="15"/>
  <c r="K716" i="15"/>
  <c r="AJ715" i="15"/>
  <c r="P707" i="15"/>
  <c r="W708" i="15"/>
  <c r="AG714" i="15"/>
  <c r="G716" i="15"/>
  <c r="X707" i="15"/>
  <c r="AD715" i="15"/>
  <c r="AD707" i="15"/>
  <c r="AQ714" i="15"/>
  <c r="Y714" i="15"/>
  <c r="AQ708" i="15"/>
  <c r="Z716" i="15"/>
  <c r="AM714" i="15"/>
  <c r="L708" i="15"/>
  <c r="J708" i="15"/>
  <c r="AK714" i="15"/>
  <c r="F715" i="15"/>
  <c r="W707" i="15"/>
  <c r="AF714" i="15"/>
  <c r="AJ707" i="15"/>
  <c r="AQ707" i="15"/>
  <c r="AB714" i="15"/>
  <c r="AI715" i="15"/>
  <c r="AH707" i="15"/>
  <c r="W714" i="15"/>
  <c r="Z714" i="15"/>
  <c r="K708" i="15"/>
  <c r="AH716" i="15"/>
  <c r="I715" i="15"/>
  <c r="V708" i="15"/>
  <c r="AG716" i="15"/>
  <c r="H715" i="15"/>
  <c r="U708" i="15"/>
  <c r="AF716" i="15"/>
  <c r="G715" i="15"/>
  <c r="T708" i="15"/>
  <c r="AL716" i="15"/>
  <c r="M715" i="15"/>
  <c r="R708" i="15"/>
  <c r="T716" i="15"/>
  <c r="AH715" i="15"/>
  <c r="N715" i="15"/>
  <c r="E704" i="15"/>
  <c r="G708" i="15"/>
  <c r="M714" i="15"/>
  <c r="AA715" i="15"/>
  <c r="H707" i="15"/>
  <c r="AH714" i="15"/>
  <c r="W716" i="15"/>
  <c r="AE708" i="15"/>
  <c r="O708" i="15"/>
  <c r="N708" i="15"/>
  <c r="M708" i="15"/>
  <c r="AL714" i="15"/>
  <c r="AD716" i="15"/>
  <c r="AE716" i="15"/>
  <c r="S716" i="15"/>
  <c r="AI708" i="15"/>
  <c r="Y708" i="15"/>
  <c r="G707" i="15"/>
  <c r="AD714" i="15"/>
  <c r="AP714" i="15"/>
  <c r="Q708" i="15"/>
  <c r="U714" i="15"/>
  <c r="X714" i="15"/>
  <c r="AB707" i="15"/>
  <c r="AI707" i="15"/>
  <c r="AG707" i="15"/>
  <c r="AO708" i="15"/>
  <c r="AP707" i="15"/>
  <c r="AC716" i="15"/>
  <c r="AO715" i="15"/>
  <c r="P714" i="15"/>
  <c r="AC707" i="15"/>
  <c r="AN715" i="15"/>
  <c r="O714" i="15"/>
  <c r="T707" i="15"/>
  <c r="AM715" i="15"/>
  <c r="N714" i="15"/>
  <c r="AA707" i="15"/>
  <c r="F716" i="15"/>
  <c r="L714" i="15"/>
  <c r="Y707" i="15"/>
  <c r="V715" i="15"/>
  <c r="J714" i="15"/>
  <c r="X708" i="15"/>
  <c r="AI714" i="15"/>
  <c r="L716" i="15"/>
  <c r="Z707" i="15"/>
  <c r="AG708" i="15"/>
  <c r="AL707" i="15"/>
  <c r="Z715" i="15"/>
  <c r="V707" i="15"/>
  <c r="AM707" i="15"/>
  <c r="I708" i="15"/>
  <c r="AG715" i="15"/>
  <c r="H714" i="15"/>
  <c r="U707" i="15"/>
  <c r="AF715" i="15"/>
  <c r="G714" i="15"/>
  <c r="L707" i="15"/>
  <c r="AE715" i="15"/>
  <c r="F714" i="15"/>
  <c r="S707" i="15"/>
  <c r="AK715" i="15"/>
  <c r="AP708" i="15"/>
  <c r="Q707" i="15"/>
  <c r="AQ716" i="15"/>
  <c r="AF708" i="15"/>
  <c r="H708" i="15"/>
  <c r="R714" i="15"/>
  <c r="AB715" i="15"/>
  <c r="J707" i="15"/>
  <c r="P708" i="15"/>
  <c r="F707" i="15"/>
  <c r="AA714" i="15"/>
  <c r="AM708" i="15"/>
  <c r="T715" i="15"/>
  <c r="R707" i="15"/>
  <c r="R716" i="15"/>
  <c r="F708" i="15"/>
  <c r="AE714" i="15"/>
  <c r="P716" i="15"/>
  <c r="V716" i="15"/>
  <c r="AO707" i="15"/>
  <c r="S714" i="15"/>
  <c r="O707" i="15"/>
  <c r="AO714" i="15"/>
  <c r="I714" i="15"/>
  <c r="J716" i="15"/>
  <c r="I716" i="15"/>
  <c r="V714" i="15"/>
  <c r="T714" i="15"/>
  <c r="AL715" i="15"/>
  <c r="AK716" i="15"/>
  <c r="AA708" i="15"/>
  <c r="AQ715" i="15"/>
  <c r="AQ699" i="15"/>
  <c r="P698" i="15"/>
  <c r="P706" i="15"/>
  <c r="L699" i="15"/>
  <c r="K712" i="15"/>
  <c r="AK699" i="15"/>
  <c r="AP702" i="15"/>
  <c r="AI704" i="15"/>
  <c r="AH712" i="15"/>
  <c r="AQ712" i="15"/>
  <c r="T698" i="15"/>
  <c r="O699" i="15"/>
  <c r="U703" i="15"/>
  <c r="AJ711" i="15"/>
  <c r="I698" i="15"/>
  <c r="W710" i="15"/>
  <c r="AE703" i="15"/>
  <c r="AB704" i="15"/>
  <c r="V712" i="15"/>
  <c r="AD704" i="15"/>
  <c r="N712" i="15"/>
  <c r="AA698" i="15"/>
  <c r="I702" i="15"/>
  <c r="AN706" i="15"/>
  <c r="AB711" i="15"/>
  <c r="AE710" i="15"/>
  <c r="AI712" i="15"/>
  <c r="T699" i="15"/>
  <c r="Q706" i="15"/>
  <c r="AJ698" i="15"/>
  <c r="AE699" i="15"/>
  <c r="AP704" i="15"/>
  <c r="AO698" i="15"/>
  <c r="R702" i="15"/>
  <c r="L698" i="15"/>
  <c r="H710" i="15"/>
  <c r="AM703" i="15"/>
  <c r="AJ704" i="15"/>
  <c r="F704" i="15"/>
  <c r="J710" i="15"/>
  <c r="H711" i="15"/>
  <c r="AL712" i="15"/>
  <c r="R710" i="15"/>
  <c r="AD712" i="15"/>
  <c r="AI698" i="15"/>
  <c r="F699" i="15"/>
  <c r="AO702" i="15"/>
  <c r="N710" i="15"/>
  <c r="I706" i="15"/>
  <c r="AC711" i="15"/>
  <c r="AP712" i="15"/>
  <c r="J698" i="15"/>
  <c r="T711" i="15"/>
  <c r="AG698" i="15"/>
  <c r="F703" i="15"/>
  <c r="AL710" i="15"/>
  <c r="R712" i="15"/>
  <c r="AO706" i="15"/>
  <c r="U711" i="15"/>
  <c r="G699" i="15"/>
  <c r="AA702" i="15"/>
  <c r="AG703" i="15"/>
  <c r="AJ706" i="15"/>
  <c r="Z710" i="15"/>
  <c r="Z706" i="15"/>
  <c r="AD699" i="15"/>
  <c r="AC698" i="15"/>
  <c r="X699" i="15"/>
  <c r="H698" i="15"/>
  <c r="X698" i="15"/>
  <c r="Z712" i="15"/>
  <c r="Z702" i="15"/>
  <c r="AG706" i="15"/>
  <c r="R698" i="15"/>
  <c r="AD710" i="15"/>
  <c r="V703" i="15"/>
  <c r="O710" i="15"/>
  <c r="Z698" i="15"/>
  <c r="AL703" i="15"/>
  <c r="AA704" i="15"/>
  <c r="AB699" i="15"/>
  <c r="N703" i="15"/>
  <c r="AQ704" i="15"/>
  <c r="W699" i="15"/>
  <c r="AI702" i="15"/>
  <c r="G703" i="15"/>
  <c r="E702" i="15"/>
  <c r="T706" i="15"/>
  <c r="Q703" i="15"/>
  <c r="AH706" i="15"/>
  <c r="AL699" i="15"/>
  <c r="AF699" i="15"/>
  <c r="M698" i="15"/>
  <c r="Y699" i="15"/>
  <c r="AM698" i="15"/>
  <c r="F711" i="15"/>
  <c r="E699" i="15"/>
  <c r="AM710" i="15"/>
  <c r="M699" i="15"/>
  <c r="G710" i="15"/>
  <c r="AM699" i="15"/>
  <c r="AQ702" i="15"/>
  <c r="O703" i="15"/>
  <c r="AO703" i="15"/>
  <c r="P711" i="15"/>
  <c r="K698" i="15"/>
  <c r="P699" i="15"/>
  <c r="AD698" i="15"/>
  <c r="AF710" i="15"/>
  <c r="AD711" i="15"/>
  <c r="AB712" i="15"/>
  <c r="AB702" i="15"/>
  <c r="X702" i="15"/>
  <c r="AK704" i="15"/>
  <c r="AL706" i="15"/>
  <c r="AB703" i="15"/>
  <c r="I704" i="15"/>
  <c r="U706" i="15"/>
  <c r="S710" i="15"/>
  <c r="Q711" i="15"/>
  <c r="AB710" i="15"/>
  <c r="U699" i="15"/>
  <c r="Q698" i="15"/>
  <c r="AC699" i="15"/>
  <c r="Q702" i="15"/>
  <c r="S712" i="15"/>
  <c r="W703" i="15"/>
  <c r="F712" i="15"/>
  <c r="AF711" i="15"/>
  <c r="AN711" i="15"/>
  <c r="S698" i="15"/>
  <c r="AN699" i="15"/>
  <c r="F702" i="15"/>
  <c r="AL698" i="15"/>
  <c r="I699" i="15"/>
  <c r="G698" i="15"/>
  <c r="AN710" i="15"/>
  <c r="AL711" i="15"/>
  <c r="AJ712" i="15"/>
  <c r="AJ702" i="15"/>
  <c r="H703" i="15"/>
  <c r="AF702" i="15"/>
  <c r="K703" i="15"/>
  <c r="AJ703" i="15"/>
  <c r="Y704" i="15"/>
  <c r="AC706" i="15"/>
  <c r="AA710" i="15"/>
  <c r="Y711" i="15"/>
  <c r="AJ710" i="15"/>
  <c r="AN698" i="15"/>
  <c r="AI699" i="15"/>
  <c r="AC703" i="15"/>
  <c r="Z704" i="15"/>
  <c r="AH698" i="15"/>
  <c r="M703" i="15"/>
  <c r="AH704" i="15"/>
  <c r="AA712" i="15"/>
  <c r="AP698" i="15"/>
  <c r="U702" i="15"/>
  <c r="AB706" i="15"/>
  <c r="AP706" i="15"/>
  <c r="AD702" i="15"/>
  <c r="AO699" i="15"/>
  <c r="AE698" i="15"/>
  <c r="AF703" i="15"/>
  <c r="O702" i="15"/>
  <c r="Z699" i="15"/>
  <c r="Z703" i="15"/>
  <c r="G704" i="15"/>
  <c r="AI703" i="15"/>
  <c r="X704" i="15"/>
  <c r="F706" i="15"/>
  <c r="AA706" i="15"/>
  <c r="Y710" i="15"/>
  <c r="W711" i="15"/>
  <c r="O706" i="15"/>
  <c r="M710" i="15"/>
  <c r="K711" i="15"/>
  <c r="K699" i="15"/>
  <c r="AK703" i="15"/>
  <c r="L711" i="15"/>
  <c r="J702" i="15"/>
  <c r="V710" i="15"/>
  <c r="AH702" i="15"/>
  <c r="X706" i="15"/>
  <c r="AC702" i="15"/>
  <c r="AL702" i="15"/>
  <c r="F698" i="15"/>
  <c r="U698" i="15"/>
  <c r="AN703" i="15"/>
  <c r="W702" i="15"/>
  <c r="AH699" i="15"/>
  <c r="AH703" i="15"/>
  <c r="AE704" i="15"/>
  <c r="AQ703" i="15"/>
  <c r="AF704" i="15"/>
  <c r="N706" i="15"/>
  <c r="AI706" i="15"/>
  <c r="AG710" i="15"/>
  <c r="AE711" i="15"/>
  <c r="W706" i="15"/>
  <c r="U710" i="15"/>
  <c r="S711" i="15"/>
  <c r="M712" i="15"/>
  <c r="AA699" i="15"/>
  <c r="Y698" i="15"/>
  <c r="AF706" i="15"/>
  <c r="AQ698" i="15"/>
  <c r="N699" i="15"/>
  <c r="N702" i="15"/>
  <c r="Q699" i="15"/>
  <c r="O698" i="15"/>
  <c r="P703" i="15"/>
  <c r="AN702" i="15"/>
  <c r="J703" i="15"/>
  <c r="AG704" i="15"/>
  <c r="K706" i="15"/>
  <c r="I710" i="15"/>
  <c r="G711" i="15"/>
  <c r="AP711" i="15"/>
  <c r="AG712" i="15"/>
  <c r="K704" i="15"/>
  <c r="U704" i="15"/>
  <c r="N704" i="15"/>
  <c r="W704" i="15"/>
  <c r="P704" i="15"/>
  <c r="O700" i="15"/>
  <c r="H700" i="15"/>
  <c r="AA700" i="15"/>
  <c r="M700" i="15"/>
  <c r="AB698" i="15"/>
  <c r="AF698" i="15"/>
  <c r="AG702" i="15"/>
  <c r="AK711" i="15"/>
  <c r="Y702" i="15"/>
  <c r="I703" i="15"/>
  <c r="V699" i="15"/>
  <c r="V702" i="15"/>
  <c r="AG699" i="15"/>
  <c r="W698" i="15"/>
  <c r="X703" i="15"/>
  <c r="R703" i="15"/>
  <c r="AO704" i="15"/>
  <c r="S706" i="15"/>
  <c r="Q710" i="15"/>
  <c r="O711" i="15"/>
  <c r="AO712" i="15"/>
  <c r="F700" i="15"/>
  <c r="P700" i="15"/>
  <c r="AI700" i="15"/>
  <c r="M711" i="15"/>
  <c r="S699" i="15"/>
  <c r="AD703" i="15"/>
  <c r="Y703" i="15"/>
  <c r="M702" i="15"/>
  <c r="AP710" i="15"/>
  <c r="J706" i="15"/>
  <c r="J699" i="15"/>
  <c r="S703" i="15"/>
  <c r="AK706" i="15"/>
  <c r="AI710" i="15"/>
  <c r="AG711" i="15"/>
  <c r="J711" i="15"/>
  <c r="AE706" i="15"/>
  <c r="AC710" i="15"/>
  <c r="AA711" i="15"/>
  <c r="U712" i="15"/>
  <c r="W712" i="15"/>
  <c r="P712" i="15"/>
  <c r="J704" i="15"/>
  <c r="L704" i="15"/>
  <c r="M704" i="15"/>
  <c r="V700" i="15"/>
  <c r="AE700" i="15"/>
  <c r="R700" i="15"/>
  <c r="AF700" i="15"/>
  <c r="K700" i="15"/>
  <c r="T700" i="15"/>
  <c r="AC700" i="15"/>
  <c r="N698" i="15"/>
  <c r="P710" i="15"/>
  <c r="AJ699" i="15"/>
  <c r="F710" i="15"/>
  <c r="AK702" i="15"/>
  <c r="R706" i="15"/>
  <c r="AK698" i="15"/>
  <c r="G702" i="15"/>
  <c r="R699" i="15"/>
  <c r="AA703" i="15"/>
  <c r="H704" i="15"/>
  <c r="AQ710" i="15"/>
  <c r="AO711" i="15"/>
  <c r="R711" i="15"/>
  <c r="AM706" i="15"/>
  <c r="AK710" i="15"/>
  <c r="AI711" i="15"/>
  <c r="AC712" i="15"/>
  <c r="AE712" i="15"/>
  <c r="X712" i="15"/>
  <c r="I712" i="15"/>
  <c r="AM700" i="15"/>
  <c r="AO700" i="15"/>
  <c r="AH700" i="15"/>
  <c r="AN700" i="15"/>
  <c r="AK700" i="15"/>
  <c r="H706" i="15"/>
  <c r="K702" i="15"/>
  <c r="AH710" i="15"/>
  <c r="N711" i="15"/>
  <c r="E703" i="15"/>
  <c r="E698" i="15"/>
  <c r="L712" i="15"/>
  <c r="L702" i="15"/>
  <c r="AN704" i="15"/>
  <c r="V706" i="15"/>
  <c r="L703" i="15"/>
  <c r="L710" i="15"/>
  <c r="AM712" i="15"/>
  <c r="H712" i="15"/>
  <c r="AD700" i="15"/>
  <c r="Z700" i="15"/>
  <c r="U700" i="15"/>
  <c r="AN712" i="15"/>
  <c r="M706" i="15"/>
  <c r="K710" i="15"/>
  <c r="I711" i="15"/>
  <c r="G706" i="15"/>
  <c r="AJ700" i="15"/>
  <c r="T712" i="15"/>
  <c r="T702" i="15"/>
  <c r="AD706" i="15"/>
  <c r="T703" i="15"/>
  <c r="T710" i="15"/>
  <c r="AF712" i="15"/>
  <c r="S704" i="15"/>
  <c r="Q704" i="15"/>
  <c r="AL700" i="15"/>
  <c r="AP700" i="15"/>
  <c r="AL704" i="15"/>
  <c r="X710" i="15"/>
  <c r="AM704" i="15"/>
  <c r="Q700" i="15"/>
  <c r="S700" i="15"/>
  <c r="AB700" i="15"/>
  <c r="V698" i="15"/>
  <c r="I700" i="15"/>
  <c r="Y700" i="15"/>
  <c r="Y706" i="15"/>
  <c r="AE702" i="15"/>
  <c r="AP699" i="15"/>
  <c r="H702" i="15"/>
  <c r="Z711" i="15"/>
  <c r="R704" i="15"/>
  <c r="O704" i="15"/>
  <c r="G700" i="15"/>
  <c r="G701" i="15" s="1"/>
  <c r="AG700" i="15"/>
  <c r="AQ700" i="15"/>
  <c r="AQ701" i="15" s="1"/>
  <c r="AQ711" i="15"/>
  <c r="T704" i="15"/>
  <c r="X711" i="15"/>
  <c r="V711" i="15"/>
  <c r="AK712" i="15"/>
  <c r="H699" i="15"/>
  <c r="AM702" i="15"/>
  <c r="P702" i="15"/>
  <c r="AC704" i="15"/>
  <c r="AH711" i="15"/>
  <c r="N700" i="15"/>
  <c r="N701" i="15" s="1"/>
  <c r="J700" i="15"/>
  <c r="S702" i="15"/>
  <c r="L706" i="15"/>
  <c r="AP703" i="15"/>
  <c r="AQ706" i="15"/>
  <c r="AO710" i="15"/>
  <c r="AM711" i="15"/>
  <c r="G712" i="15"/>
  <c r="Q712" i="15"/>
  <c r="V704" i="15"/>
  <c r="W700" i="15"/>
  <c r="W701" i="15" s="1"/>
  <c r="X700" i="15"/>
  <c r="E700" i="15"/>
  <c r="J712" i="15"/>
  <c r="O712" i="15"/>
  <c r="Y712" i="15"/>
  <c r="L700" i="15"/>
  <c r="I680" i="15"/>
  <c r="AP680" i="15"/>
  <c r="W680" i="15"/>
  <c r="G680" i="15"/>
  <c r="AJ680" i="15"/>
  <c r="F680" i="15"/>
  <c r="AA680" i="15"/>
  <c r="AK680" i="15"/>
  <c r="AD680" i="15"/>
  <c r="H680" i="15"/>
  <c r="AH680" i="15"/>
  <c r="AB680" i="15"/>
  <c r="X680" i="15"/>
  <c r="K99" i="7"/>
  <c r="AW9" i="1"/>
  <c r="D60" i="6"/>
  <c r="W90" i="7"/>
  <c r="L97" i="7"/>
  <c r="L98" i="7" s="1"/>
  <c r="AW46" i="1"/>
  <c r="AW45" i="1"/>
  <c r="Y701" i="15" l="1"/>
  <c r="R701" i="15"/>
  <c r="O701" i="15"/>
  <c r="E701" i="15"/>
  <c r="AA701" i="15"/>
  <c r="AP701" i="15"/>
  <c r="AI701" i="15"/>
  <c r="J701" i="15"/>
  <c r="AL701" i="15"/>
  <c r="Z701" i="15"/>
  <c r="AK701" i="15"/>
  <c r="AM701" i="15"/>
  <c r="I701" i="15"/>
  <c r="U701" i="15"/>
  <c r="AE701" i="15"/>
  <c r="AD701" i="15"/>
  <c r="F701" i="15"/>
  <c r="K701" i="15"/>
  <c r="X701" i="15"/>
  <c r="AG701" i="15"/>
  <c r="AF701" i="15"/>
  <c r="H701" i="15"/>
  <c r="AB701" i="15"/>
  <c r="AJ701" i="15"/>
  <c r="AN701" i="15"/>
  <c r="L701" i="15"/>
  <c r="V701" i="15"/>
  <c r="P701" i="15"/>
  <c r="S701" i="15"/>
  <c r="AH701" i="15"/>
  <c r="AC701" i="15"/>
  <c r="D739" i="15"/>
  <c r="U736" i="15"/>
  <c r="S737" i="15"/>
  <c r="AH737" i="15"/>
  <c r="AJ735" i="15"/>
  <c r="J729" i="15"/>
  <c r="G737" i="15"/>
  <c r="K735" i="15"/>
  <c r="X728" i="15"/>
  <c r="AP735" i="15"/>
  <c r="P729" i="15"/>
  <c r="Y737" i="15"/>
  <c r="X735" i="15"/>
  <c r="AK728" i="15"/>
  <c r="AK735" i="15"/>
  <c r="I737" i="15"/>
  <c r="V728" i="15"/>
  <c r="L729" i="15"/>
  <c r="Y735" i="15"/>
  <c r="AA736" i="15"/>
  <c r="M729" i="15"/>
  <c r="Q735" i="15"/>
  <c r="AJ728" i="15"/>
  <c r="U729" i="15"/>
  <c r="AM729" i="15"/>
  <c r="AC737" i="15"/>
  <c r="Y728" i="15"/>
  <c r="AE737" i="15"/>
  <c r="AL729" i="15"/>
  <c r="AE735" i="15"/>
  <c r="Z728" i="15"/>
  <c r="AL736" i="15"/>
  <c r="N737" i="15"/>
  <c r="AP729" i="15"/>
  <c r="P737" i="15"/>
  <c r="AN737" i="15"/>
  <c r="K729" i="15"/>
  <c r="G735" i="15"/>
  <c r="AJ736" i="15"/>
  <c r="I729" i="15"/>
  <c r="I736" i="15"/>
  <c r="AC735" i="15"/>
  <c r="AC729" i="15"/>
  <c r="AL737" i="15"/>
  <c r="M736" i="15"/>
  <c r="K737" i="15"/>
  <c r="Z737" i="15"/>
  <c r="AB735" i="15"/>
  <c r="AO728" i="15"/>
  <c r="AI736" i="15"/>
  <c r="AO729" i="15"/>
  <c r="P728" i="15"/>
  <c r="AH735" i="15"/>
  <c r="H729" i="15"/>
  <c r="M737" i="15"/>
  <c r="P735" i="15"/>
  <c r="AC728" i="15"/>
  <c r="U735" i="15"/>
  <c r="AB736" i="15"/>
  <c r="F728" i="15"/>
  <c r="AI728" i="15"/>
  <c r="I735" i="15"/>
  <c r="AG735" i="15"/>
  <c r="T728" i="15"/>
  <c r="AI729" i="15"/>
  <c r="W735" i="15"/>
  <c r="AM736" i="15"/>
  <c r="R737" i="15"/>
  <c r="N736" i="15"/>
  <c r="AE728" i="15"/>
  <c r="T729" i="15"/>
  <c r="E725" i="15"/>
  <c r="J728" i="15"/>
  <c r="Z736" i="15"/>
  <c r="AQ735" i="15"/>
  <c r="T736" i="15"/>
  <c r="W737" i="15"/>
  <c r="AD736" i="15"/>
  <c r="AQ737" i="15"/>
  <c r="AG736" i="15"/>
  <c r="AA728" i="15"/>
  <c r="AK729" i="15"/>
  <c r="AD737" i="15"/>
  <c r="AK737" i="15"/>
  <c r="AP736" i="15"/>
  <c r="AG737" i="15"/>
  <c r="T735" i="15"/>
  <c r="AG728" i="15"/>
  <c r="X736" i="15"/>
  <c r="AG729" i="15"/>
  <c r="H728" i="15"/>
  <c r="Z735" i="15"/>
  <c r="AM728" i="15"/>
  <c r="AO736" i="15"/>
  <c r="H735" i="15"/>
  <c r="U728" i="15"/>
  <c r="AJ729" i="15"/>
  <c r="G736" i="15"/>
  <c r="X737" i="15"/>
  <c r="S728" i="15"/>
  <c r="AQ729" i="15"/>
  <c r="S729" i="15"/>
  <c r="J737" i="15"/>
  <c r="AP728" i="15"/>
  <c r="AD728" i="15"/>
  <c r="W729" i="15"/>
  <c r="V737" i="15"/>
  <c r="AH736" i="15"/>
  <c r="L735" i="15"/>
  <c r="Y729" i="15"/>
  <c r="R735" i="15"/>
  <c r="AE736" i="15"/>
  <c r="M728" i="15"/>
  <c r="AQ736" i="15"/>
  <c r="AA729" i="15"/>
  <c r="H736" i="15"/>
  <c r="G729" i="15"/>
  <c r="U737" i="15"/>
  <c r="H737" i="15"/>
  <c r="Q729" i="15"/>
  <c r="W728" i="15"/>
  <c r="AQ728" i="15"/>
  <c r="V736" i="15"/>
  <c r="V735" i="15"/>
  <c r="F737" i="15"/>
  <c r="AH729" i="15"/>
  <c r="AI735" i="15"/>
  <c r="O728" i="15"/>
  <c r="L737" i="15"/>
  <c r="AN736" i="15"/>
  <c r="T737" i="15"/>
  <c r="N735" i="15"/>
  <c r="AK736" i="15"/>
  <c r="AI737" i="15"/>
  <c r="J736" i="15"/>
  <c r="Y736" i="15"/>
  <c r="Z729" i="15"/>
  <c r="AF737" i="15"/>
  <c r="AA735" i="15"/>
  <c r="AN728" i="15"/>
  <c r="W736" i="15"/>
  <c r="AF729" i="15"/>
  <c r="G728" i="15"/>
  <c r="AN735" i="15"/>
  <c r="N729" i="15"/>
  <c r="AF736" i="15"/>
  <c r="K728" i="15"/>
  <c r="O729" i="15"/>
  <c r="M735" i="15"/>
  <c r="S736" i="15"/>
  <c r="R728" i="15"/>
  <c r="Q736" i="15"/>
  <c r="L728" i="15"/>
  <c r="O737" i="15"/>
  <c r="N728" i="15"/>
  <c r="F735" i="15"/>
  <c r="AC736" i="15"/>
  <c r="AA737" i="15"/>
  <c r="AP737" i="15"/>
  <c r="O736" i="15"/>
  <c r="R729" i="15"/>
  <c r="Q737" i="15"/>
  <c r="S735" i="15"/>
  <c r="AF728" i="15"/>
  <c r="L736" i="15"/>
  <c r="X729" i="15"/>
  <c r="AO737" i="15"/>
  <c r="AF735" i="15"/>
  <c r="F729" i="15"/>
  <c r="K736" i="15"/>
  <c r="AJ737" i="15"/>
  <c r="AL728" i="15"/>
  <c r="AB729" i="15"/>
  <c r="AO735" i="15"/>
  <c r="AB737" i="15"/>
  <c r="AD735" i="15"/>
  <c r="F736" i="15"/>
  <c r="AL735" i="15"/>
  <c r="AB728" i="15"/>
  <c r="P736" i="15"/>
  <c r="Q728" i="15"/>
  <c r="J735" i="15"/>
  <c r="AD729" i="15"/>
  <c r="O735" i="15"/>
  <c r="B718" i="15"/>
  <c r="AM737" i="15"/>
  <c r="R736" i="15"/>
  <c r="I728" i="15"/>
  <c r="AN729" i="15"/>
  <c r="V729" i="15"/>
  <c r="AE729" i="15"/>
  <c r="AH728" i="15"/>
  <c r="AM735" i="15"/>
  <c r="AI719" i="15"/>
  <c r="V724" i="15"/>
  <c r="F732" i="15"/>
  <c r="R719" i="15"/>
  <c r="AA719" i="15"/>
  <c r="F720" i="15"/>
  <c r="J723" i="15"/>
  <c r="X731" i="15"/>
  <c r="AA723" i="15"/>
  <c r="AO731" i="15"/>
  <c r="R727" i="15"/>
  <c r="M733" i="15"/>
  <c r="AF720" i="15"/>
  <c r="T723" i="15"/>
  <c r="AD723" i="15"/>
  <c r="N723" i="15"/>
  <c r="Z732" i="15"/>
  <c r="AL727" i="15"/>
  <c r="R732" i="15"/>
  <c r="T727" i="15"/>
  <c r="W720" i="15"/>
  <c r="AJ720" i="15"/>
  <c r="Y719" i="15"/>
  <c r="E720" i="15"/>
  <c r="N720" i="15"/>
  <c r="AD732" i="15"/>
  <c r="AI723" i="15"/>
  <c r="AC725" i="15"/>
  <c r="AQ719" i="15"/>
  <c r="V720" i="15"/>
  <c r="AP723" i="15"/>
  <c r="AJ733" i="15"/>
  <c r="AK733" i="15"/>
  <c r="N724" i="15"/>
  <c r="AL732" i="15"/>
  <c r="Q731" i="15"/>
  <c r="AB723" i="15"/>
  <c r="AL723" i="15"/>
  <c r="X725" i="15"/>
  <c r="AH732" i="15"/>
  <c r="AB727" i="15"/>
  <c r="AE720" i="15"/>
  <c r="I719" i="15"/>
  <c r="AH719" i="15"/>
  <c r="Z723" i="15"/>
  <c r="U720" i="15"/>
  <c r="S727" i="15"/>
  <c r="W732" i="15"/>
  <c r="F724" i="15"/>
  <c r="AP727" i="15"/>
  <c r="AN720" i="15"/>
  <c r="R723" i="15"/>
  <c r="U719" i="15"/>
  <c r="X724" i="15"/>
  <c r="AL725" i="15"/>
  <c r="AJ731" i="15"/>
  <c r="AP732" i="15"/>
  <c r="AP724" i="15"/>
  <c r="V723" i="15"/>
  <c r="AF725" i="15"/>
  <c r="AN733" i="15"/>
  <c r="T719" i="15"/>
  <c r="O723" i="15"/>
  <c r="AO719" i="15"/>
  <c r="AH723" i="15"/>
  <c r="H731" i="15"/>
  <c r="G732" i="15"/>
  <c r="AB733" i="15"/>
  <c r="AL724" i="15"/>
  <c r="V732" i="15"/>
  <c r="Z719" i="15"/>
  <c r="AN731" i="15"/>
  <c r="T733" i="15"/>
  <c r="AI727" i="15"/>
  <c r="AE732" i="15"/>
  <c r="AK719" i="15"/>
  <c r="AF724" i="15"/>
  <c r="R724" i="15"/>
  <c r="AD727" i="15"/>
  <c r="T731" i="15"/>
  <c r="AB719" i="15"/>
  <c r="N719" i="15"/>
  <c r="W723" i="15"/>
  <c r="O719" i="15"/>
  <c r="AH731" i="15"/>
  <c r="AF732" i="15"/>
  <c r="AD733" i="15"/>
  <c r="L720" i="15"/>
  <c r="L733" i="15"/>
  <c r="S723" i="15"/>
  <c r="AA727" i="15"/>
  <c r="O724" i="15"/>
  <c r="G724" i="15"/>
  <c r="AL719" i="15"/>
  <c r="AM723" i="15"/>
  <c r="AH720" i="15"/>
  <c r="AF719" i="15"/>
  <c r="Y724" i="15"/>
  <c r="H723" i="15"/>
  <c r="S720" i="15"/>
  <c r="S724" i="15"/>
  <c r="Y725" i="15"/>
  <c r="AB724" i="15"/>
  <c r="AH725" i="15"/>
  <c r="U727" i="15"/>
  <c r="S731" i="15"/>
  <c r="Q732" i="15"/>
  <c r="AQ732" i="15"/>
  <c r="AE724" i="15"/>
  <c r="AG731" i="15"/>
  <c r="I731" i="15"/>
  <c r="AM724" i="15"/>
  <c r="P720" i="15"/>
  <c r="L723" i="15"/>
  <c r="Z724" i="15"/>
  <c r="AP720" i="15"/>
  <c r="AN719" i="15"/>
  <c r="AG724" i="15"/>
  <c r="P723" i="15"/>
  <c r="AA720" i="15"/>
  <c r="G725" i="15"/>
  <c r="AA724" i="15"/>
  <c r="AG725" i="15"/>
  <c r="AJ724" i="15"/>
  <c r="AP725" i="15"/>
  <c r="H727" i="15"/>
  <c r="AC727" i="15"/>
  <c r="AA731" i="15"/>
  <c r="Y732" i="15"/>
  <c r="Q719" i="15"/>
  <c r="AF731" i="15"/>
  <c r="AM732" i="15"/>
  <c r="P731" i="15"/>
  <c r="AC720" i="15"/>
  <c r="AN724" i="15"/>
  <c r="AH724" i="15"/>
  <c r="F727" i="15"/>
  <c r="AJ719" i="15"/>
  <c r="G720" i="15"/>
  <c r="Y720" i="15"/>
  <c r="V719" i="15"/>
  <c r="AE719" i="15"/>
  <c r="Z731" i="15"/>
  <c r="X732" i="15"/>
  <c r="V733" i="15"/>
  <c r="U723" i="15"/>
  <c r="AN723" i="15"/>
  <c r="Q723" i="15"/>
  <c r="AF727" i="15"/>
  <c r="U724" i="15"/>
  <c r="AA725" i="15"/>
  <c r="O727" i="15"/>
  <c r="M731" i="15"/>
  <c r="K732" i="15"/>
  <c r="V731" i="15"/>
  <c r="T732" i="15"/>
  <c r="AO727" i="15"/>
  <c r="AM731" i="15"/>
  <c r="AK732" i="15"/>
  <c r="AE733" i="15"/>
  <c r="Q733" i="15"/>
  <c r="AG719" i="15"/>
  <c r="AB720" i="15"/>
  <c r="AD724" i="15"/>
  <c r="AB725" i="15"/>
  <c r="K719" i="15"/>
  <c r="AJ725" i="15"/>
  <c r="U733" i="15"/>
  <c r="S719" i="15"/>
  <c r="F723" i="15"/>
  <c r="V727" i="15"/>
  <c r="N727" i="15"/>
  <c r="L727" i="15"/>
  <c r="O720" i="15"/>
  <c r="AG720" i="15"/>
  <c r="AM719" i="15"/>
  <c r="J720" i="15"/>
  <c r="H719" i="15"/>
  <c r="AP731" i="15"/>
  <c r="AN732" i="15"/>
  <c r="AL733" i="15"/>
  <c r="AC723" i="15"/>
  <c r="Y723" i="15"/>
  <c r="AN727" i="15"/>
  <c r="AC724" i="15"/>
  <c r="AI725" i="15"/>
  <c r="W727" i="15"/>
  <c r="U731" i="15"/>
  <c r="S732" i="15"/>
  <c r="AD731" i="15"/>
  <c r="AB732" i="15"/>
  <c r="AM733" i="15"/>
  <c r="Y733" i="15"/>
  <c r="AL720" i="15"/>
  <c r="AD720" i="15"/>
  <c r="K723" i="15"/>
  <c r="AJ723" i="15"/>
  <c r="H724" i="15"/>
  <c r="P733" i="15"/>
  <c r="I720" i="15"/>
  <c r="G719" i="15"/>
  <c r="J731" i="15"/>
  <c r="H732" i="15"/>
  <c r="F733" i="15"/>
  <c r="E723" i="15"/>
  <c r="X723" i="15"/>
  <c r="AI720" i="15"/>
  <c r="AE725" i="15"/>
  <c r="P727" i="15"/>
  <c r="E724" i="15"/>
  <c r="F731" i="15"/>
  <c r="Y727" i="15"/>
  <c r="W731" i="15"/>
  <c r="U732" i="15"/>
  <c r="O733" i="15"/>
  <c r="AG733" i="15"/>
  <c r="J733" i="15"/>
  <c r="L725" i="15"/>
  <c r="N725" i="15"/>
  <c r="P725" i="15"/>
  <c r="G721" i="15"/>
  <c r="G722" i="15" s="1"/>
  <c r="AI721" i="15"/>
  <c r="J721" i="15"/>
  <c r="AJ721" i="15"/>
  <c r="AJ722" i="15" s="1"/>
  <c r="E721" i="15"/>
  <c r="M720" i="15"/>
  <c r="AP719" i="15"/>
  <c r="J719" i="15"/>
  <c r="Z727" i="15"/>
  <c r="AQ723" i="15"/>
  <c r="P724" i="15"/>
  <c r="AF733" i="15"/>
  <c r="H725" i="15"/>
  <c r="L719" i="15"/>
  <c r="Q720" i="15"/>
  <c r="W719" i="15"/>
  <c r="R731" i="15"/>
  <c r="P732" i="15"/>
  <c r="N733" i="15"/>
  <c r="M723" i="15"/>
  <c r="AF723" i="15"/>
  <c r="AQ720" i="15"/>
  <c r="I723" i="15"/>
  <c r="AM725" i="15"/>
  <c r="X727" i="15"/>
  <c r="M724" i="15"/>
  <c r="N731" i="15"/>
  <c r="L732" i="15"/>
  <c r="AG727" i="15"/>
  <c r="AE731" i="15"/>
  <c r="AC732" i="15"/>
  <c r="W733" i="15"/>
  <c r="AO733" i="15"/>
  <c r="R733" i="15"/>
  <c r="O721" i="15"/>
  <c r="X721" i="15"/>
  <c r="Y721" i="15"/>
  <c r="M721" i="15"/>
  <c r="V721" i="15"/>
  <c r="AK720" i="15"/>
  <c r="AH727" i="15"/>
  <c r="AK725" i="15"/>
  <c r="Y731" i="15"/>
  <c r="K727" i="15"/>
  <c r="M719" i="15"/>
  <c r="H720" i="15"/>
  <c r="F725" i="15"/>
  <c r="H733" i="15"/>
  <c r="AO724" i="15"/>
  <c r="AI724" i="15"/>
  <c r="AO725" i="15"/>
  <c r="AK727" i="15"/>
  <c r="AI731" i="15"/>
  <c r="AG732" i="15"/>
  <c r="AP733" i="15"/>
  <c r="AA733" i="15"/>
  <c r="M725" i="15"/>
  <c r="R725" i="15"/>
  <c r="K725" i="15"/>
  <c r="R721" i="15"/>
  <c r="K721" i="15"/>
  <c r="AL721" i="15"/>
  <c r="T720" i="15"/>
  <c r="W724" i="15"/>
  <c r="AQ727" i="15"/>
  <c r="AC719" i="15"/>
  <c r="X720" i="15"/>
  <c r="AD725" i="15"/>
  <c r="J724" i="15"/>
  <c r="AB731" i="15"/>
  <c r="X733" i="15"/>
  <c r="AQ724" i="15"/>
  <c r="AQ731" i="15"/>
  <c r="AO732" i="15"/>
  <c r="G727" i="15"/>
  <c r="AI733" i="15"/>
  <c r="AE721" i="15"/>
  <c r="T721" i="15"/>
  <c r="AC721" i="15"/>
  <c r="N732" i="15"/>
  <c r="AC733" i="15"/>
  <c r="AJ727" i="15"/>
  <c r="F719" i="15"/>
  <c r="J732" i="15"/>
  <c r="G723" i="15"/>
  <c r="G733" i="15"/>
  <c r="K733" i="15"/>
  <c r="O725" i="15"/>
  <c r="H721" i="15"/>
  <c r="Q721" i="15"/>
  <c r="Q722" i="15" s="1"/>
  <c r="AB721" i="15"/>
  <c r="L731" i="15"/>
  <c r="R720" i="15"/>
  <c r="AA721" i="15"/>
  <c r="AG721" i="15"/>
  <c r="AG722" i="15" s="1"/>
  <c r="AN725" i="15"/>
  <c r="Z720" i="15"/>
  <c r="Q724" i="15"/>
  <c r="I725" i="15"/>
  <c r="Z733" i="15"/>
  <c r="W725" i="15"/>
  <c r="N721" i="15"/>
  <c r="N722" i="15" s="1"/>
  <c r="AE723" i="15"/>
  <c r="Z725" i="15"/>
  <c r="I733" i="15"/>
  <c r="S733" i="15"/>
  <c r="V725" i="15"/>
  <c r="P721" i="15"/>
  <c r="AD719" i="15"/>
  <c r="AK723" i="15"/>
  <c r="I724" i="15"/>
  <c r="AK724" i="15"/>
  <c r="AL731" i="15"/>
  <c r="AQ733" i="15"/>
  <c r="J725" i="15"/>
  <c r="AQ721" i="15"/>
  <c r="F721" i="15"/>
  <c r="J727" i="15"/>
  <c r="W721" i="15"/>
  <c r="AF721" i="15"/>
  <c r="AO721" i="15"/>
  <c r="L724" i="15"/>
  <c r="AE727" i="15"/>
  <c r="AC731" i="15"/>
  <c r="AA732" i="15"/>
  <c r="I727" i="15"/>
  <c r="AH733" i="15"/>
  <c r="U725" i="15"/>
  <c r="S725" i="15"/>
  <c r="AN721" i="15"/>
  <c r="Z721" i="15"/>
  <c r="Z722" i="15" s="1"/>
  <c r="AH721" i="15"/>
  <c r="AD721" i="15"/>
  <c r="AD722" i="15" s="1"/>
  <c r="AO723" i="15"/>
  <c r="M727" i="15"/>
  <c r="K731" i="15"/>
  <c r="I732" i="15"/>
  <c r="S721" i="15"/>
  <c r="I721" i="15"/>
  <c r="I722" i="15" s="1"/>
  <c r="AK721" i="15"/>
  <c r="E719" i="15"/>
  <c r="P719" i="15"/>
  <c r="K720" i="15"/>
  <c r="T724" i="15"/>
  <c r="AM727" i="15"/>
  <c r="AK731" i="15"/>
  <c r="AI732" i="15"/>
  <c r="Q727" i="15"/>
  <c r="G731" i="15"/>
  <c r="AM721" i="15"/>
  <c r="AP721" i="15"/>
  <c r="AP722" i="15" s="1"/>
  <c r="L721" i="15"/>
  <c r="L722" i="15" s="1"/>
  <c r="U721" i="15"/>
  <c r="U722" i="15" s="1"/>
  <c r="O732" i="15"/>
  <c r="AM720" i="15"/>
  <c r="AO720" i="15"/>
  <c r="X719" i="15"/>
  <c r="AG723" i="15"/>
  <c r="AQ725" i="15"/>
  <c r="AJ732" i="15"/>
  <c r="O731" i="15"/>
  <c r="K724" i="15"/>
  <c r="M732" i="15"/>
  <c r="T725" i="15"/>
  <c r="Q725" i="15"/>
  <c r="Q701" i="15"/>
  <c r="AO701" i="15"/>
  <c r="T701" i="15"/>
  <c r="M701" i="15"/>
  <c r="L99" i="7"/>
  <c r="CI9" i="1"/>
  <c r="BH9" i="1"/>
  <c r="AX9" i="1"/>
  <c r="AX17" i="1" s="1"/>
  <c r="BF9" i="1"/>
  <c r="AZ9" i="1"/>
  <c r="BG9" i="1"/>
  <c r="BK9" i="1"/>
  <c r="BW9" i="1"/>
  <c r="CE9" i="1"/>
  <c r="BE9" i="1"/>
  <c r="BQ9" i="1"/>
  <c r="CF9" i="1"/>
  <c r="BY9" i="1"/>
  <c r="CD9" i="1"/>
  <c r="BI9" i="1"/>
  <c r="BJ9" i="1"/>
  <c r="AY9" i="1"/>
  <c r="BP9" i="1"/>
  <c r="BS9" i="1"/>
  <c r="CC9" i="1"/>
  <c r="CG9" i="1"/>
  <c r="BM9" i="1"/>
  <c r="BC9" i="1"/>
  <c r="BA9" i="1"/>
  <c r="BX9" i="1"/>
  <c r="BO9" i="1"/>
  <c r="CH9" i="1"/>
  <c r="BU9" i="1"/>
  <c r="CB9" i="1"/>
  <c r="BR9" i="1"/>
  <c r="BB9" i="1"/>
  <c r="BZ9" i="1"/>
  <c r="BT9" i="1"/>
  <c r="BV9" i="1"/>
  <c r="BD9" i="1"/>
  <c r="CA9" i="1"/>
  <c r="BL9" i="1"/>
  <c r="BN9" i="1"/>
  <c r="X90" i="7"/>
  <c r="M97" i="7"/>
  <c r="M98" i="7" s="1"/>
  <c r="S722" i="15" l="1"/>
  <c r="AN722" i="15"/>
  <c r="AI722" i="15"/>
  <c r="P722" i="15"/>
  <c r="AO722" i="15"/>
  <c r="AM722" i="15"/>
  <c r="F722" i="15"/>
  <c r="Y722" i="15"/>
  <c r="AE722" i="15"/>
  <c r="K722" i="15"/>
  <c r="E722" i="15"/>
  <c r="AK722" i="15"/>
  <c r="AH722" i="15"/>
  <c r="AQ722" i="15"/>
  <c r="R722" i="15"/>
  <c r="X722" i="15"/>
  <c r="AQ758" i="15"/>
  <c r="R757" i="15"/>
  <c r="AE750" i="15"/>
  <c r="F749" i="15"/>
  <c r="AF757" i="15"/>
  <c r="G756" i="15"/>
  <c r="AP756" i="15"/>
  <c r="AQ749" i="15"/>
  <c r="AG757" i="15"/>
  <c r="AD750" i="15"/>
  <c r="AH758" i="15"/>
  <c r="AA756" i="15"/>
  <c r="U749" i="15"/>
  <c r="G757" i="15"/>
  <c r="AM749" i="15"/>
  <c r="AI756" i="15"/>
  <c r="AK757" i="15"/>
  <c r="AJ758" i="15"/>
  <c r="AI749" i="15"/>
  <c r="H750" i="15"/>
  <c r="U758" i="15"/>
  <c r="Z749" i="15"/>
  <c r="AP758" i="15"/>
  <c r="X758" i="15"/>
  <c r="K750" i="15"/>
  <c r="AM756" i="15"/>
  <c r="AC756" i="15"/>
  <c r="S750" i="15"/>
  <c r="AN758" i="15"/>
  <c r="AA757" i="15"/>
  <c r="F750" i="15"/>
  <c r="AD749" i="15"/>
  <c r="AF750" i="15"/>
  <c r="X749" i="15"/>
  <c r="AA750" i="15"/>
  <c r="F757" i="15"/>
  <c r="F756" i="15"/>
  <c r="AI758" i="15"/>
  <c r="J757" i="15"/>
  <c r="W750" i="15"/>
  <c r="E746" i="15"/>
  <c r="X757" i="15"/>
  <c r="AL758" i="15"/>
  <c r="AD756" i="15"/>
  <c r="AH749" i="15"/>
  <c r="V757" i="15"/>
  <c r="U750" i="15"/>
  <c r="W758" i="15"/>
  <c r="P756" i="15"/>
  <c r="L749" i="15"/>
  <c r="AJ756" i="15"/>
  <c r="AC749" i="15"/>
  <c r="M756" i="15"/>
  <c r="O757" i="15"/>
  <c r="N758" i="15"/>
  <c r="Q749" i="15"/>
  <c r="AB749" i="15"/>
  <c r="U757" i="15"/>
  <c r="AQ756" i="15"/>
  <c r="K757" i="15"/>
  <c r="AA749" i="15"/>
  <c r="S758" i="15"/>
  <c r="AG758" i="15"/>
  <c r="J756" i="15"/>
  <c r="AP749" i="15"/>
  <c r="AB750" i="15"/>
  <c r="K749" i="15"/>
  <c r="L756" i="15"/>
  <c r="H758" i="15"/>
  <c r="W749" i="15"/>
  <c r="Y757" i="15"/>
  <c r="Y756" i="15"/>
  <c r="AO750" i="15"/>
  <c r="AG749" i="15"/>
  <c r="AJ750" i="15"/>
  <c r="AF756" i="15"/>
  <c r="AQ757" i="15"/>
  <c r="S749" i="15"/>
  <c r="AA758" i="15"/>
  <c r="AO756" i="15"/>
  <c r="O750" i="15"/>
  <c r="AO758" i="15"/>
  <c r="P757" i="15"/>
  <c r="AB758" i="15"/>
  <c r="T756" i="15"/>
  <c r="Y749" i="15"/>
  <c r="L757" i="15"/>
  <c r="L750" i="15"/>
  <c r="M758" i="15"/>
  <c r="AK750" i="15"/>
  <c r="AF758" i="15"/>
  <c r="Z756" i="15"/>
  <c r="T749" i="15"/>
  <c r="AI750" i="15"/>
  <c r="AH756" i="15"/>
  <c r="AJ757" i="15"/>
  <c r="AD758" i="15"/>
  <c r="J749" i="15"/>
  <c r="R756" i="15"/>
  <c r="T750" i="15"/>
  <c r="AQ750" i="15"/>
  <c r="J758" i="15"/>
  <c r="AG756" i="15"/>
  <c r="G750" i="15"/>
  <c r="H757" i="15"/>
  <c r="P758" i="15"/>
  <c r="P749" i="15"/>
  <c r="AN756" i="15"/>
  <c r="AO757" i="15"/>
  <c r="V758" i="15"/>
  <c r="N756" i="15"/>
  <c r="Q750" i="15"/>
  <c r="N757" i="15"/>
  <c r="AC758" i="15"/>
  <c r="AC750" i="15"/>
  <c r="M749" i="15"/>
  <c r="K758" i="15"/>
  <c r="AL749" i="15"/>
  <c r="F758" i="15"/>
  <c r="G749" i="15"/>
  <c r="AD757" i="15"/>
  <c r="L758" i="15"/>
  <c r="AK749" i="15"/>
  <c r="AB757" i="15"/>
  <c r="AE758" i="15"/>
  <c r="AP757" i="15"/>
  <c r="Q756" i="15"/>
  <c r="AE756" i="15"/>
  <c r="AK758" i="15"/>
  <c r="T757" i="15"/>
  <c r="AM757" i="15"/>
  <c r="P750" i="15"/>
  <c r="V756" i="15"/>
  <c r="AL750" i="15"/>
  <c r="AH757" i="15"/>
  <c r="I756" i="15"/>
  <c r="V749" i="15"/>
  <c r="I758" i="15"/>
  <c r="W756" i="15"/>
  <c r="W757" i="15"/>
  <c r="V750" i="15"/>
  <c r="Z758" i="15"/>
  <c r="H756" i="15"/>
  <c r="O749" i="15"/>
  <c r="I757" i="15"/>
  <c r="AN749" i="15"/>
  <c r="AC757" i="15"/>
  <c r="R750" i="15"/>
  <c r="AL757" i="15"/>
  <c r="AM758" i="15"/>
  <c r="AJ749" i="15"/>
  <c r="AG750" i="15"/>
  <c r="X756" i="15"/>
  <c r="AP750" i="15"/>
  <c r="G758" i="15"/>
  <c r="AE757" i="15"/>
  <c r="I749" i="15"/>
  <c r="AL756" i="15"/>
  <c r="Z757" i="15"/>
  <c r="AM750" i="15"/>
  <c r="N749" i="15"/>
  <c r="AN757" i="15"/>
  <c r="O756" i="15"/>
  <c r="M757" i="15"/>
  <c r="M750" i="15"/>
  <c r="O758" i="15"/>
  <c r="AN750" i="15"/>
  <c r="B739" i="15"/>
  <c r="AK756" i="15"/>
  <c r="AE749" i="15"/>
  <c r="S757" i="15"/>
  <c r="I750" i="15"/>
  <c r="Q757" i="15"/>
  <c r="R758" i="15"/>
  <c r="R749" i="15"/>
  <c r="N750" i="15"/>
  <c r="Z750" i="15"/>
  <c r="H749" i="15"/>
  <c r="X750" i="15"/>
  <c r="AO749" i="15"/>
  <c r="U756" i="15"/>
  <c r="AB756" i="15"/>
  <c r="Y758" i="15"/>
  <c r="AH750" i="15"/>
  <c r="AF749" i="15"/>
  <c r="Q758" i="15"/>
  <c r="AI757" i="15"/>
  <c r="S756" i="15"/>
  <c r="J750" i="15"/>
  <c r="T758" i="15"/>
  <c r="K756" i="15"/>
  <c r="D760" i="15"/>
  <c r="Y750" i="15"/>
  <c r="R740" i="15"/>
  <c r="U741" i="15"/>
  <c r="W745" i="15"/>
  <c r="AD754" i="15"/>
  <c r="AP752" i="15"/>
  <c r="X745" i="15"/>
  <c r="AA752" i="15"/>
  <c r="O754" i="15"/>
  <c r="AN745" i="15"/>
  <c r="Q745" i="15"/>
  <c r="AN746" i="15"/>
  <c r="AQ745" i="15"/>
  <c r="H748" i="15"/>
  <c r="K745" i="15"/>
  <c r="M740" i="15"/>
  <c r="AM740" i="15"/>
  <c r="AP740" i="15"/>
  <c r="L740" i="15"/>
  <c r="O745" i="15"/>
  <c r="S740" i="15"/>
  <c r="Z752" i="15"/>
  <c r="L744" i="15"/>
  <c r="AI752" i="15"/>
  <c r="T748" i="15"/>
  <c r="G754" i="15"/>
  <c r="I741" i="15"/>
  <c r="Y745" i="15"/>
  <c r="O744" i="15"/>
  <c r="AF748" i="15"/>
  <c r="AB753" i="15"/>
  <c r="AI745" i="15"/>
  <c r="X748" i="15"/>
  <c r="U740" i="15"/>
  <c r="E741" i="15"/>
  <c r="M741" i="15"/>
  <c r="AN753" i="15"/>
  <c r="H745" i="15"/>
  <c r="AQ752" i="15"/>
  <c r="AM741" i="15"/>
  <c r="L748" i="15"/>
  <c r="O741" i="15"/>
  <c r="Q753" i="15"/>
  <c r="F740" i="15"/>
  <c r="AJ744" i="15"/>
  <c r="M744" i="15"/>
  <c r="AP746" i="15"/>
  <c r="J754" i="15"/>
  <c r="N752" i="15"/>
  <c r="N748" i="15"/>
  <c r="P741" i="15"/>
  <c r="J741" i="15"/>
  <c r="AK741" i="15"/>
  <c r="AA740" i="15"/>
  <c r="AF745" i="15"/>
  <c r="K744" i="15"/>
  <c r="AJ748" i="15"/>
  <c r="F741" i="15"/>
  <c r="M748" i="15"/>
  <c r="I753" i="15"/>
  <c r="AE741" i="15"/>
  <c r="V740" i="15"/>
  <c r="Q741" i="15"/>
  <c r="S744" i="15"/>
  <c r="U744" i="15"/>
  <c r="H746" i="15"/>
  <c r="V752" i="15"/>
  <c r="L753" i="15"/>
  <c r="Z754" i="15"/>
  <c r="AA745" i="15"/>
  <c r="G744" i="15"/>
  <c r="AH746" i="15"/>
  <c r="AD752" i="15"/>
  <c r="R754" i="15"/>
  <c r="V748" i="15"/>
  <c r="X741" i="15"/>
  <c r="R741" i="15"/>
  <c r="AN740" i="15"/>
  <c r="K741" i="15"/>
  <c r="Y740" i="15"/>
  <c r="AA744" i="15"/>
  <c r="N754" i="15"/>
  <c r="AK748" i="15"/>
  <c r="AM745" i="15"/>
  <c r="K740" i="15"/>
  <c r="V754" i="15"/>
  <c r="AC748" i="15"/>
  <c r="N740" i="15"/>
  <c r="P748" i="15"/>
  <c r="AJ753" i="15"/>
  <c r="F752" i="15"/>
  <c r="AD748" i="15"/>
  <c r="AH741" i="15"/>
  <c r="X740" i="15"/>
  <c r="W740" i="15"/>
  <c r="AB752" i="15"/>
  <c r="Z753" i="15"/>
  <c r="X754" i="15"/>
  <c r="N744" i="15"/>
  <c r="AG744" i="15"/>
  <c r="J744" i="15"/>
  <c r="Z745" i="15"/>
  <c r="Z748" i="15"/>
  <c r="N745" i="15"/>
  <c r="AK746" i="15"/>
  <c r="AQ753" i="15"/>
  <c r="I748" i="15"/>
  <c r="G752" i="15"/>
  <c r="P752" i="15"/>
  <c r="F754" i="15"/>
  <c r="T744" i="15"/>
  <c r="U748" i="15"/>
  <c r="AI740" i="15"/>
  <c r="AD740" i="15"/>
  <c r="AN748" i="15"/>
  <c r="AL752" i="15"/>
  <c r="AL748" i="15"/>
  <c r="O740" i="15"/>
  <c r="AP741" i="15"/>
  <c r="H744" i="15"/>
  <c r="AF740" i="15"/>
  <c r="AJ752" i="15"/>
  <c r="AH753" i="15"/>
  <c r="AF754" i="15"/>
  <c r="AF741" i="15"/>
  <c r="V744" i="15"/>
  <c r="AO744" i="15"/>
  <c r="R744" i="15"/>
  <c r="AH745" i="15"/>
  <c r="AH748" i="15"/>
  <c r="V745" i="15"/>
  <c r="Q748" i="15"/>
  <c r="O752" i="15"/>
  <c r="M753" i="15"/>
  <c r="X752" i="15"/>
  <c r="AH740" i="15"/>
  <c r="AQ740" i="15"/>
  <c r="AQ744" i="15"/>
  <c r="AL741" i="15"/>
  <c r="AO753" i="15"/>
  <c r="AD746" i="15"/>
  <c r="X753" i="15"/>
  <c r="P745" i="15"/>
  <c r="AL740" i="15"/>
  <c r="AG741" i="15"/>
  <c r="AH752" i="15"/>
  <c r="G746" i="15"/>
  <c r="Y753" i="15"/>
  <c r="AC744" i="15"/>
  <c r="X746" i="15"/>
  <c r="AP754" i="15"/>
  <c r="AE744" i="15"/>
  <c r="AH754" i="15"/>
  <c r="AF744" i="15"/>
  <c r="AI741" i="15"/>
  <c r="AG740" i="15"/>
  <c r="L741" i="15"/>
  <c r="AP744" i="15"/>
  <c r="I746" i="15"/>
  <c r="L745" i="15"/>
  <c r="AI746" i="15"/>
  <c r="U745" i="15"/>
  <c r="O748" i="15"/>
  <c r="M752" i="15"/>
  <c r="K753" i="15"/>
  <c r="AO748" i="15"/>
  <c r="AM752" i="15"/>
  <c r="AK753" i="15"/>
  <c r="AQ754" i="15"/>
  <c r="J740" i="15"/>
  <c r="R752" i="15"/>
  <c r="AG753" i="15"/>
  <c r="J752" i="15"/>
  <c r="AD741" i="15"/>
  <c r="AK744" i="15"/>
  <c r="I745" i="15"/>
  <c r="AF746" i="15"/>
  <c r="S745" i="15"/>
  <c r="E740" i="15"/>
  <c r="AN744" i="15"/>
  <c r="G740" i="15"/>
  <c r="AQ741" i="15"/>
  <c r="AO740" i="15"/>
  <c r="I744" i="15"/>
  <c r="T741" i="15"/>
  <c r="Y746" i="15"/>
  <c r="T745" i="15"/>
  <c r="AQ746" i="15"/>
  <c r="AC745" i="15"/>
  <c r="W748" i="15"/>
  <c r="U752" i="15"/>
  <c r="S753" i="15"/>
  <c r="K748" i="15"/>
  <c r="I752" i="15"/>
  <c r="G753" i="15"/>
  <c r="AM746" i="15"/>
  <c r="F746" i="15"/>
  <c r="AM754" i="15"/>
  <c r="T753" i="15"/>
  <c r="E745" i="15"/>
  <c r="AB746" i="15"/>
  <c r="Y748" i="15"/>
  <c r="W752" i="15"/>
  <c r="U753" i="15"/>
  <c r="AJ754" i="15"/>
  <c r="U754" i="15"/>
  <c r="O746" i="15"/>
  <c r="T746" i="15"/>
  <c r="M746" i="15"/>
  <c r="P742" i="15"/>
  <c r="AG742" i="15"/>
  <c r="L742" i="15"/>
  <c r="L743" i="15" s="1"/>
  <c r="Z742" i="15"/>
  <c r="N742" i="15"/>
  <c r="W742" i="15"/>
  <c r="W743" i="15" s="1"/>
  <c r="P753" i="15"/>
  <c r="AE754" i="15"/>
  <c r="W741" i="15"/>
  <c r="G741" i="15"/>
  <c r="AL746" i="15"/>
  <c r="E744" i="15"/>
  <c r="M745" i="15"/>
  <c r="AJ746" i="15"/>
  <c r="AG748" i="15"/>
  <c r="AE752" i="15"/>
  <c r="AC753" i="15"/>
  <c r="AC754" i="15"/>
  <c r="AO742" i="15"/>
  <c r="AO743" i="15" s="1"/>
  <c r="AQ742" i="15"/>
  <c r="T742" i="15"/>
  <c r="AI742" i="15"/>
  <c r="AH742" i="15"/>
  <c r="AH743" i="15" s="1"/>
  <c r="E742" i="15"/>
  <c r="AC741" i="15"/>
  <c r="AB740" i="15"/>
  <c r="AE745" i="15"/>
  <c r="G745" i="15"/>
  <c r="S752" i="15"/>
  <c r="AG745" i="15"/>
  <c r="AI744" i="15"/>
  <c r="AL754" i="15"/>
  <c r="AF753" i="15"/>
  <c r="Y741" i="15"/>
  <c r="P744" i="15"/>
  <c r="S741" i="15"/>
  <c r="I740" i="15"/>
  <c r="AP753" i="15"/>
  <c r="AN754" i="15"/>
  <c r="AN741" i="15"/>
  <c r="AD744" i="15"/>
  <c r="Z744" i="15"/>
  <c r="AP745" i="15"/>
  <c r="AP748" i="15"/>
  <c r="AD745" i="15"/>
  <c r="AF752" i="15"/>
  <c r="N753" i="15"/>
  <c r="AI748" i="15"/>
  <c r="AG752" i="15"/>
  <c r="AE753" i="15"/>
  <c r="Y754" i="15"/>
  <c r="AA754" i="15"/>
  <c r="N746" i="15"/>
  <c r="P746" i="15"/>
  <c r="K746" i="15"/>
  <c r="R746" i="15"/>
  <c r="AN742" i="15"/>
  <c r="AN743" i="15" s="1"/>
  <c r="I742" i="15"/>
  <c r="J742" i="15"/>
  <c r="J743" i="15" s="1"/>
  <c r="U742" i="15"/>
  <c r="AD742" i="15"/>
  <c r="AM744" i="15"/>
  <c r="AE740" i="15"/>
  <c r="AB748" i="15"/>
  <c r="AE746" i="15"/>
  <c r="K752" i="15"/>
  <c r="AO741" i="15"/>
  <c r="X744" i="15"/>
  <c r="AA741" i="15"/>
  <c r="Q740" i="15"/>
  <c r="AL744" i="15"/>
  <c r="AH744" i="15"/>
  <c r="AA746" i="15"/>
  <c r="AL745" i="15"/>
  <c r="G748" i="15"/>
  <c r="AN752" i="15"/>
  <c r="V753" i="15"/>
  <c r="AQ748" i="15"/>
  <c r="AO752" i="15"/>
  <c r="AM753" i="15"/>
  <c r="AG754" i="15"/>
  <c r="AI754" i="15"/>
  <c r="L754" i="15"/>
  <c r="Q742" i="15"/>
  <c r="AL742" i="15"/>
  <c r="G742" i="15"/>
  <c r="Z740" i="15"/>
  <c r="AB744" i="15"/>
  <c r="T740" i="15"/>
  <c r="Z746" i="15"/>
  <c r="J753" i="15"/>
  <c r="AB745" i="15"/>
  <c r="AE748" i="15"/>
  <c r="AC752" i="15"/>
  <c r="AA753" i="15"/>
  <c r="AD753" i="15"/>
  <c r="Y752" i="15"/>
  <c r="O753" i="15"/>
  <c r="X742" i="15"/>
  <c r="X743" i="15" s="1"/>
  <c r="F742" i="15"/>
  <c r="H753" i="15"/>
  <c r="F748" i="15"/>
  <c r="AC740" i="15"/>
  <c r="J745" i="15"/>
  <c r="V746" i="15"/>
  <c r="V742" i="15"/>
  <c r="V743" i="15" s="1"/>
  <c r="AE742" i="15"/>
  <c r="AE743" i="15" s="1"/>
  <c r="AK740" i="15"/>
  <c r="L752" i="15"/>
  <c r="P754" i="15"/>
  <c r="F744" i="15"/>
  <c r="R748" i="15"/>
  <c r="F745" i="15"/>
  <c r="AJ742" i="15"/>
  <c r="AM742" i="15"/>
  <c r="AM743" i="15" s="1"/>
  <c r="V741" i="15"/>
  <c r="W754" i="15"/>
  <c r="R753" i="15"/>
  <c r="AJ745" i="15"/>
  <c r="AM748" i="15"/>
  <c r="AK752" i="15"/>
  <c r="AI753" i="15"/>
  <c r="AL753" i="15"/>
  <c r="W753" i="15"/>
  <c r="I754" i="15"/>
  <c r="AF742" i="15"/>
  <c r="M742" i="15"/>
  <c r="M743" i="15" s="1"/>
  <c r="H754" i="15"/>
  <c r="J748" i="15"/>
  <c r="Q754" i="15"/>
  <c r="K754" i="15"/>
  <c r="S746" i="15"/>
  <c r="R745" i="15"/>
  <c r="H752" i="15"/>
  <c r="AO754" i="15"/>
  <c r="S754" i="15"/>
  <c r="M754" i="15"/>
  <c r="N741" i="15"/>
  <c r="W744" i="15"/>
  <c r="H740" i="15"/>
  <c r="T752" i="15"/>
  <c r="AK754" i="15"/>
  <c r="AB742" i="15"/>
  <c r="AC742" i="15"/>
  <c r="AK745" i="15"/>
  <c r="H742" i="15"/>
  <c r="AA742" i="15"/>
  <c r="AA743" i="15" s="1"/>
  <c r="H741" i="15"/>
  <c r="Z741" i="15"/>
  <c r="AJ741" i="15"/>
  <c r="AO746" i="15"/>
  <c r="AC746" i="15"/>
  <c r="W746" i="15"/>
  <c r="P740" i="15"/>
  <c r="T754" i="15"/>
  <c r="J746" i="15"/>
  <c r="L746" i="15"/>
  <c r="K742" i="15"/>
  <c r="R742" i="15"/>
  <c r="AK742" i="15"/>
  <c r="Q744" i="15"/>
  <c r="AB741" i="15"/>
  <c r="AG746" i="15"/>
  <c r="S748" i="15"/>
  <c r="AB754" i="15"/>
  <c r="Y742" i="15"/>
  <c r="Y743" i="15" s="1"/>
  <c r="AJ740" i="15"/>
  <c r="AO745" i="15"/>
  <c r="Y744" i="15"/>
  <c r="F753" i="15"/>
  <c r="AA748" i="15"/>
  <c r="Q752" i="15"/>
  <c r="Q746" i="15"/>
  <c r="U746" i="15"/>
  <c r="S742" i="15"/>
  <c r="AP742" i="15"/>
  <c r="O742" i="15"/>
  <c r="O743" i="15" s="1"/>
  <c r="AB722" i="15"/>
  <c r="O722" i="15"/>
  <c r="J722" i="15"/>
  <c r="W722" i="15"/>
  <c r="AC722" i="15"/>
  <c r="V722" i="15"/>
  <c r="H722" i="15"/>
  <c r="AF722" i="15"/>
  <c r="AA722" i="15"/>
  <c r="T722" i="15"/>
  <c r="AL722" i="15"/>
  <c r="M722" i="15"/>
  <c r="M99" i="7"/>
  <c r="Y90" i="7"/>
  <c r="N97" i="7"/>
  <c r="N98" i="7" s="1"/>
  <c r="I743" i="15" l="1"/>
  <c r="AC743" i="15"/>
  <c r="AJ743" i="15"/>
  <c r="AP743" i="15"/>
  <c r="R743" i="15"/>
  <c r="AF743" i="15"/>
  <c r="AI743" i="15"/>
  <c r="F743" i="15"/>
  <c r="Q743" i="15"/>
  <c r="U743" i="15"/>
  <c r="AQ743" i="15"/>
  <c r="Z743" i="15"/>
  <c r="H743" i="15"/>
  <c r="S743" i="15"/>
  <c r="AB743" i="15"/>
  <c r="K743" i="15"/>
  <c r="G743" i="15"/>
  <c r="AL743" i="15"/>
  <c r="AD743" i="15"/>
  <c r="T743" i="15"/>
  <c r="N743" i="15"/>
  <c r="P743" i="15"/>
  <c r="AG743" i="15"/>
  <c r="AK743" i="15"/>
  <c r="E743" i="15"/>
  <c r="AP779" i="15"/>
  <c r="Q778" i="15"/>
  <c r="AG779" i="15"/>
  <c r="H778" i="15"/>
  <c r="W779" i="15"/>
  <c r="AK777" i="15"/>
  <c r="N779" i="15"/>
  <c r="T777" i="15"/>
  <c r="AG770" i="15"/>
  <c r="AL777" i="15"/>
  <c r="AJ770" i="15"/>
  <c r="Z778" i="15"/>
  <c r="AQ770" i="15"/>
  <c r="R778" i="15"/>
  <c r="L770" i="15"/>
  <c r="T771" i="15"/>
  <c r="G778" i="15"/>
  <c r="G770" i="15"/>
  <c r="P771" i="15"/>
  <c r="U770" i="15"/>
  <c r="T778" i="15"/>
  <c r="AL771" i="15"/>
  <c r="AQ777" i="15"/>
  <c r="AM778" i="15"/>
  <c r="AB770" i="15"/>
  <c r="J779" i="15"/>
  <c r="X777" i="15"/>
  <c r="AN778" i="15"/>
  <c r="O777" i="15"/>
  <c r="AD778" i="15"/>
  <c r="D781" i="15"/>
  <c r="U778" i="15"/>
  <c r="Z771" i="15"/>
  <c r="AK779" i="15"/>
  <c r="AG771" i="15"/>
  <c r="E767" i="15"/>
  <c r="AN771" i="15"/>
  <c r="F770" i="15"/>
  <c r="U771" i="15"/>
  <c r="O778" i="15"/>
  <c r="K770" i="15"/>
  <c r="AC771" i="15"/>
  <c r="AA778" i="15"/>
  <c r="AF779" i="15"/>
  <c r="Y771" i="15"/>
  <c r="N770" i="15"/>
  <c r="AQ778" i="15"/>
  <c r="AP777" i="15"/>
  <c r="J777" i="15"/>
  <c r="AH779" i="15"/>
  <c r="I778" i="15"/>
  <c r="Y779" i="15"/>
  <c r="AM777" i="15"/>
  <c r="O779" i="15"/>
  <c r="AC777" i="15"/>
  <c r="F779" i="15"/>
  <c r="L777" i="15"/>
  <c r="Y770" i="15"/>
  <c r="V777" i="15"/>
  <c r="AA770" i="15"/>
  <c r="J778" i="15"/>
  <c r="AH770" i="15"/>
  <c r="AI777" i="15"/>
  <c r="AJ779" i="15"/>
  <c r="H771" i="15"/>
  <c r="AA777" i="15"/>
  <c r="B760" i="15"/>
  <c r="AP770" i="15"/>
  <c r="AA779" i="15"/>
  <c r="Y777" i="15"/>
  <c r="N771" i="15"/>
  <c r="S771" i="15"/>
  <c r="AD771" i="15"/>
  <c r="H779" i="15"/>
  <c r="U779" i="15"/>
  <c r="I771" i="15"/>
  <c r="Q771" i="15"/>
  <c r="AH778" i="15"/>
  <c r="L779" i="15"/>
  <c r="L771" i="15"/>
  <c r="Y778" i="15"/>
  <c r="P778" i="15"/>
  <c r="F778" i="15"/>
  <c r="AB777" i="15"/>
  <c r="L778" i="15"/>
  <c r="Z779" i="15"/>
  <c r="AN777" i="15"/>
  <c r="Q779" i="15"/>
  <c r="AE777" i="15"/>
  <c r="G779" i="15"/>
  <c r="U777" i="15"/>
  <c r="AK778" i="15"/>
  <c r="AP771" i="15"/>
  <c r="Q770" i="15"/>
  <c r="F777" i="15"/>
  <c r="R770" i="15"/>
  <c r="AH777" i="15"/>
  <c r="X770" i="15"/>
  <c r="N777" i="15"/>
  <c r="M779" i="15"/>
  <c r="AI770" i="15"/>
  <c r="I777" i="15"/>
  <c r="AB779" i="15"/>
  <c r="AD770" i="15"/>
  <c r="W778" i="15"/>
  <c r="W771" i="15"/>
  <c r="AF770" i="15"/>
  <c r="Z770" i="15"/>
  <c r="S777" i="15"/>
  <c r="R779" i="15"/>
  <c r="AF777" i="15"/>
  <c r="I779" i="15"/>
  <c r="W777" i="15"/>
  <c r="AL778" i="15"/>
  <c r="M777" i="15"/>
  <c r="AC778" i="15"/>
  <c r="AH771" i="15"/>
  <c r="I770" i="15"/>
  <c r="AQ771" i="15"/>
  <c r="H770" i="15"/>
  <c r="R777" i="15"/>
  <c r="O770" i="15"/>
  <c r="AI771" i="15"/>
  <c r="AI778" i="15"/>
  <c r="V770" i="15"/>
  <c r="AO771" i="15"/>
  <c r="S770" i="15"/>
  <c r="AD777" i="15"/>
  <c r="AM770" i="15"/>
  <c r="J770" i="15"/>
  <c r="AQ779" i="15"/>
  <c r="G771" i="15"/>
  <c r="AO778" i="15"/>
  <c r="P777" i="15"/>
  <c r="AF778" i="15"/>
  <c r="G777" i="15"/>
  <c r="V778" i="15"/>
  <c r="AL779" i="15"/>
  <c r="M778" i="15"/>
  <c r="R771" i="15"/>
  <c r="X771" i="15"/>
  <c r="AI779" i="15"/>
  <c r="AE771" i="15"/>
  <c r="AN779" i="15"/>
  <c r="AG777" i="15"/>
  <c r="AC779" i="15"/>
  <c r="Z777" i="15"/>
  <c r="AN770" i="15"/>
  <c r="S778" i="15"/>
  <c r="T779" i="15"/>
  <c r="AO779" i="15"/>
  <c r="AE779" i="15"/>
  <c r="V779" i="15"/>
  <c r="AO770" i="15"/>
  <c r="F771" i="15"/>
  <c r="AG778" i="15"/>
  <c r="H777" i="15"/>
  <c r="X778" i="15"/>
  <c r="AM779" i="15"/>
  <c r="N778" i="15"/>
  <c r="AD779" i="15"/>
  <c r="AJ777" i="15"/>
  <c r="J771" i="15"/>
  <c r="AB778" i="15"/>
  <c r="O771" i="15"/>
  <c r="S779" i="15"/>
  <c r="V771" i="15"/>
  <c r="P779" i="15"/>
  <c r="AK770" i="15"/>
  <c r="K777" i="15"/>
  <c r="K779" i="15"/>
  <c r="AE770" i="15"/>
  <c r="AM771" i="15"/>
  <c r="AO777" i="15"/>
  <c r="P770" i="15"/>
  <c r="K778" i="15"/>
  <c r="AJ771" i="15"/>
  <c r="M770" i="15"/>
  <c r="K771" i="15"/>
  <c r="AP778" i="15"/>
  <c r="AA771" i="15"/>
  <c r="M771" i="15"/>
  <c r="X779" i="15"/>
  <c r="W770" i="15"/>
  <c r="AC770" i="15"/>
  <c r="AL770" i="15"/>
  <c r="AJ778" i="15"/>
  <c r="Q777" i="15"/>
  <c r="AE778" i="15"/>
  <c r="T770" i="15"/>
  <c r="AB771" i="15"/>
  <c r="AF771" i="15"/>
  <c r="AK771" i="15"/>
  <c r="AQ761" i="15"/>
  <c r="K761" i="15"/>
  <c r="H767" i="15"/>
  <c r="L773" i="15"/>
  <c r="U765" i="15"/>
  <c r="G769" i="15"/>
  <c r="AA774" i="15"/>
  <c r="X767" i="15"/>
  <c r="AN775" i="15"/>
  <c r="AF762" i="15"/>
  <c r="AB761" i="15"/>
  <c r="AE761" i="15"/>
  <c r="Z762" i="15"/>
  <c r="O762" i="15"/>
  <c r="G761" i="15"/>
  <c r="F765" i="15"/>
  <c r="AP766" i="15"/>
  <c r="R769" i="15"/>
  <c r="AD774" i="15"/>
  <c r="AJ775" i="15"/>
  <c r="AF773" i="15"/>
  <c r="AB775" i="15"/>
  <c r="H769" i="15"/>
  <c r="AL761" i="15"/>
  <c r="AD762" i="15"/>
  <c r="P766" i="15"/>
  <c r="AN767" i="15"/>
  <c r="P775" i="15"/>
  <c r="AM769" i="15"/>
  <c r="AJ773" i="15"/>
  <c r="I766" i="15"/>
  <c r="M773" i="15"/>
  <c r="I775" i="15"/>
  <c r="AP762" i="15"/>
  <c r="AO766" i="15"/>
  <c r="W761" i="15"/>
  <c r="N765" i="15"/>
  <c r="Z767" i="15"/>
  <c r="AJ766" i="15"/>
  <c r="AP769" i="15"/>
  <c r="P769" i="15"/>
  <c r="X761" i="15"/>
  <c r="AL762" i="15"/>
  <c r="N769" i="15"/>
  <c r="G762" i="15"/>
  <c r="AG767" i="15"/>
  <c r="Q775" i="15"/>
  <c r="AC761" i="15"/>
  <c r="AP774" i="15"/>
  <c r="AK765" i="15"/>
  <c r="E761" i="15"/>
  <c r="W762" i="15"/>
  <c r="O769" i="15"/>
  <c r="R762" i="15"/>
  <c r="AL765" i="15"/>
  <c r="J766" i="15"/>
  <c r="AN765" i="15"/>
  <c r="X765" i="15"/>
  <c r="AL774" i="15"/>
  <c r="AN769" i="15"/>
  <c r="F761" i="15"/>
  <c r="AI762" i="15"/>
  <c r="N762" i="15"/>
  <c r="AL769" i="15"/>
  <c r="Z774" i="15"/>
  <c r="AM762" i="15"/>
  <c r="AC773" i="15"/>
  <c r="X762" i="15"/>
  <c r="U761" i="15"/>
  <c r="F769" i="15"/>
  <c r="K774" i="15"/>
  <c r="AH762" i="15"/>
  <c r="R766" i="15"/>
  <c r="AJ767" i="15"/>
  <c r="N761" i="15"/>
  <c r="AQ762" i="15"/>
  <c r="I765" i="15"/>
  <c r="AJ762" i="15"/>
  <c r="V773" i="15"/>
  <c r="T774" i="15"/>
  <c r="R775" i="15"/>
  <c r="I762" i="15"/>
  <c r="V762" i="15"/>
  <c r="AK761" i="15"/>
  <c r="I767" i="15"/>
  <c r="AQ774" i="15"/>
  <c r="Z766" i="15"/>
  <c r="H773" i="15"/>
  <c r="V761" i="15"/>
  <c r="AG765" i="15"/>
  <c r="AN761" i="15"/>
  <c r="AB762" i="15"/>
  <c r="Z761" i="15"/>
  <c r="AM765" i="15"/>
  <c r="E762" i="15"/>
  <c r="AI765" i="15"/>
  <c r="AA767" i="15"/>
  <c r="E766" i="15"/>
  <c r="N766" i="15"/>
  <c r="AM766" i="15"/>
  <c r="I769" i="15"/>
  <c r="G773" i="15"/>
  <c r="AI769" i="15"/>
  <c r="AG773" i="15"/>
  <c r="AE774" i="15"/>
  <c r="AP773" i="15"/>
  <c r="T765" i="15"/>
  <c r="H775" i="15"/>
  <c r="AE769" i="15"/>
  <c r="AN766" i="15"/>
  <c r="X775" i="15"/>
  <c r="W769" i="15"/>
  <c r="AH766" i="15"/>
  <c r="X773" i="15"/>
  <c r="N774" i="15"/>
  <c r="AD761" i="15"/>
  <c r="AO765" i="15"/>
  <c r="H761" i="15"/>
  <c r="AH761" i="15"/>
  <c r="M762" i="15"/>
  <c r="AQ765" i="15"/>
  <c r="AI767" i="15"/>
  <c r="M766" i="15"/>
  <c r="V766" i="15"/>
  <c r="G767" i="15"/>
  <c r="Q769" i="15"/>
  <c r="O773" i="15"/>
  <c r="M774" i="15"/>
  <c r="AQ769" i="15"/>
  <c r="AO773" i="15"/>
  <c r="AM774" i="15"/>
  <c r="Y766" i="15"/>
  <c r="AN762" i="15"/>
  <c r="AD769" i="15"/>
  <c r="H762" i="15"/>
  <c r="L765" i="15"/>
  <c r="L766" i="15"/>
  <c r="P773" i="15"/>
  <c r="AA762" i="15"/>
  <c r="Y761" i="15"/>
  <c r="AD773" i="15"/>
  <c r="AB774" i="15"/>
  <c r="Z775" i="15"/>
  <c r="Y762" i="15"/>
  <c r="G765" i="15"/>
  <c r="Z765" i="15"/>
  <c r="AK762" i="15"/>
  <c r="S766" i="15"/>
  <c r="AK766" i="15"/>
  <c r="F767" i="15"/>
  <c r="T769" i="15"/>
  <c r="G766" i="15"/>
  <c r="AO769" i="15"/>
  <c r="AM773" i="15"/>
  <c r="AK774" i="15"/>
  <c r="J773" i="15"/>
  <c r="H774" i="15"/>
  <c r="AC769" i="15"/>
  <c r="AA773" i="15"/>
  <c r="Y774" i="15"/>
  <c r="S775" i="15"/>
  <c r="S761" i="15"/>
  <c r="AJ761" i="15"/>
  <c r="AJ765" i="15"/>
  <c r="AE762" i="15"/>
  <c r="AI774" i="15"/>
  <c r="P762" i="15"/>
  <c r="AF767" i="15"/>
  <c r="R774" i="15"/>
  <c r="Q766" i="15"/>
  <c r="O761" i="15"/>
  <c r="J762" i="15"/>
  <c r="AB773" i="15"/>
  <c r="Y767" i="15"/>
  <c r="S774" i="15"/>
  <c r="T775" i="15"/>
  <c r="AB766" i="15"/>
  <c r="AF765" i="15"/>
  <c r="AN773" i="15"/>
  <c r="L775" i="15"/>
  <c r="AG761" i="15"/>
  <c r="AL773" i="15"/>
  <c r="AJ774" i="15"/>
  <c r="AH775" i="15"/>
  <c r="AG762" i="15"/>
  <c r="O765" i="15"/>
  <c r="AH765" i="15"/>
  <c r="K765" i="15"/>
  <c r="AA766" i="15"/>
  <c r="AD767" i="15"/>
  <c r="AB769" i="15"/>
  <c r="O766" i="15"/>
  <c r="K769" i="15"/>
  <c r="I773" i="15"/>
  <c r="G774" i="15"/>
  <c r="R773" i="15"/>
  <c r="P774" i="15"/>
  <c r="AK769" i="15"/>
  <c r="AI773" i="15"/>
  <c r="AG774" i="15"/>
  <c r="AA775" i="15"/>
  <c r="AG766" i="15"/>
  <c r="V774" i="15"/>
  <c r="T766" i="15"/>
  <c r="X769" i="15"/>
  <c r="AF761" i="15"/>
  <c r="AP761" i="15"/>
  <c r="U766" i="15"/>
  <c r="Y769" i="15"/>
  <c r="W773" i="15"/>
  <c r="U774" i="15"/>
  <c r="X774" i="15"/>
  <c r="AQ773" i="15"/>
  <c r="AO774" i="15"/>
  <c r="AI775" i="15"/>
  <c r="AC775" i="15"/>
  <c r="P767" i="15"/>
  <c r="R767" i="15"/>
  <c r="M767" i="15"/>
  <c r="K767" i="15"/>
  <c r="Y763" i="15"/>
  <c r="Y764" i="15" s="1"/>
  <c r="AP763" i="15"/>
  <c r="U763" i="15"/>
  <c r="AI763" i="15"/>
  <c r="F763" i="15"/>
  <c r="AF763" i="15"/>
  <c r="AG775" i="15"/>
  <c r="AI761" i="15"/>
  <c r="AO767" i="15"/>
  <c r="AO775" i="15"/>
  <c r="F774" i="15"/>
  <c r="AF769" i="15"/>
  <c r="AC766" i="15"/>
  <c r="AG769" i="15"/>
  <c r="AE773" i="15"/>
  <c r="AC774" i="15"/>
  <c r="AF774" i="15"/>
  <c r="AQ775" i="15"/>
  <c r="AK775" i="15"/>
  <c r="F775" i="15"/>
  <c r="AG763" i="15"/>
  <c r="AQ763" i="15"/>
  <c r="N763" i="15"/>
  <c r="N764" i="15" s="1"/>
  <c r="W763" i="15"/>
  <c r="W764" i="15" s="1"/>
  <c r="AN763" i="15"/>
  <c r="AN764" i="15" s="1"/>
  <c r="E765" i="15"/>
  <c r="V765" i="15"/>
  <c r="T761" i="15"/>
  <c r="AK773" i="15"/>
  <c r="AM761" i="15"/>
  <c r="K762" i="15"/>
  <c r="I761" i="15"/>
  <c r="F773" i="15"/>
  <c r="J765" i="15"/>
  <c r="U762" i="15"/>
  <c r="AQ767" i="15"/>
  <c r="AD766" i="15"/>
  <c r="AE767" i="15"/>
  <c r="AD775" i="15"/>
  <c r="O775" i="15"/>
  <c r="Q767" i="15"/>
  <c r="S767" i="15"/>
  <c r="T767" i="15"/>
  <c r="V767" i="15"/>
  <c r="O767" i="15"/>
  <c r="R763" i="15"/>
  <c r="M763" i="15"/>
  <c r="L763" i="15"/>
  <c r="AM763" i="15"/>
  <c r="H763" i="15"/>
  <c r="H764" i="15" s="1"/>
  <c r="AH767" i="15"/>
  <c r="Z769" i="15"/>
  <c r="J761" i="15"/>
  <c r="AB765" i="15"/>
  <c r="AF775" i="15"/>
  <c r="AH774" i="15"/>
  <c r="S762" i="15"/>
  <c r="Q761" i="15"/>
  <c r="N773" i="15"/>
  <c r="L774" i="15"/>
  <c r="J775" i="15"/>
  <c r="Q762" i="15"/>
  <c r="R765" i="15"/>
  <c r="AC762" i="15"/>
  <c r="K766" i="15"/>
  <c r="AL766" i="15"/>
  <c r="L769" i="15"/>
  <c r="AM767" i="15"/>
  <c r="AL775" i="15"/>
  <c r="W775" i="15"/>
  <c r="I763" i="15"/>
  <c r="I764" i="15" s="1"/>
  <c r="S763" i="15"/>
  <c r="S764" i="15" s="1"/>
  <c r="AD763" i="15"/>
  <c r="AD764" i="15" s="1"/>
  <c r="P763" i="15"/>
  <c r="AF766" i="15"/>
  <c r="T773" i="15"/>
  <c r="V769" i="15"/>
  <c r="Q765" i="15"/>
  <c r="AO761" i="15"/>
  <c r="L762" i="15"/>
  <c r="Y775" i="15"/>
  <c r="AP765" i="15"/>
  <c r="S765" i="15"/>
  <c r="M769" i="15"/>
  <c r="V775" i="15"/>
  <c r="N767" i="15"/>
  <c r="AJ763" i="15"/>
  <c r="AJ764" i="15" s="1"/>
  <c r="K763" i="15"/>
  <c r="K764" i="15" s="1"/>
  <c r="AE763" i="15"/>
  <c r="AE764" i="15" s="1"/>
  <c r="Y765" i="15"/>
  <c r="P761" i="15"/>
  <c r="AL767" i="15"/>
  <c r="AA761" i="15"/>
  <c r="AH763" i="15"/>
  <c r="AC763" i="15"/>
  <c r="AA763" i="15"/>
  <c r="AA765" i="15"/>
  <c r="U769" i="15"/>
  <c r="K773" i="15"/>
  <c r="AB763" i="15"/>
  <c r="AB764" i="15" s="1"/>
  <c r="AL763" i="15"/>
  <c r="AN774" i="15"/>
  <c r="S773" i="15"/>
  <c r="I774" i="15"/>
  <c r="W767" i="15"/>
  <c r="Q763" i="15"/>
  <c r="Z763" i="15"/>
  <c r="E763" i="15"/>
  <c r="E764" i="15" s="1"/>
  <c r="H766" i="15"/>
  <c r="Q774" i="15"/>
  <c r="F762" i="15"/>
  <c r="M761" i="15"/>
  <c r="P765" i="15"/>
  <c r="AB767" i="15"/>
  <c r="T762" i="15"/>
  <c r="AP775" i="15"/>
  <c r="AO762" i="15"/>
  <c r="W765" i="15"/>
  <c r="AI766" i="15"/>
  <c r="AC767" i="15"/>
  <c r="AJ769" i="15"/>
  <c r="W766" i="15"/>
  <c r="Z773" i="15"/>
  <c r="K775" i="15"/>
  <c r="M775" i="15"/>
  <c r="J767" i="15"/>
  <c r="L767" i="15"/>
  <c r="AO763" i="15"/>
  <c r="G763" i="15"/>
  <c r="S769" i="15"/>
  <c r="AE775" i="15"/>
  <c r="U773" i="15"/>
  <c r="AD765" i="15"/>
  <c r="AH769" i="15"/>
  <c r="F766" i="15"/>
  <c r="AA769" i="15"/>
  <c r="Y773" i="15"/>
  <c r="W774" i="15"/>
  <c r="AM775" i="15"/>
  <c r="T763" i="15"/>
  <c r="T764" i="15" s="1"/>
  <c r="V763" i="15"/>
  <c r="V764" i="15" s="1"/>
  <c r="X766" i="15"/>
  <c r="J774" i="15"/>
  <c r="L761" i="15"/>
  <c r="H765" i="15"/>
  <c r="AE765" i="15"/>
  <c r="AQ766" i="15"/>
  <c r="AK767" i="15"/>
  <c r="AE766" i="15"/>
  <c r="AH773" i="15"/>
  <c r="U775" i="15"/>
  <c r="G775" i="15"/>
  <c r="U767" i="15"/>
  <c r="O763" i="15"/>
  <c r="O764" i="15" s="1"/>
  <c r="X763" i="15"/>
  <c r="X764" i="15" s="1"/>
  <c r="M765" i="15"/>
  <c r="AC765" i="15"/>
  <c r="AP767" i="15"/>
  <c r="J769" i="15"/>
  <c r="Q773" i="15"/>
  <c r="O774" i="15"/>
  <c r="AK763" i="15"/>
  <c r="AK764" i="15" s="1"/>
  <c r="R761" i="15"/>
  <c r="N775" i="15"/>
  <c r="J763" i="15"/>
  <c r="J764" i="15" s="1"/>
  <c r="N99" i="7"/>
  <c r="Z90" i="7"/>
  <c r="O97" i="7"/>
  <c r="O98" i="7" s="1"/>
  <c r="AI764" i="15" l="1"/>
  <c r="Z764" i="15"/>
  <c r="U764" i="15"/>
  <c r="AA764" i="15"/>
  <c r="M764" i="15"/>
  <c r="Q764" i="15"/>
  <c r="AQ764" i="15"/>
  <c r="AP764" i="15"/>
  <c r="AH764" i="15"/>
  <c r="R764" i="15"/>
  <c r="AF764" i="15"/>
  <c r="AL764" i="15"/>
  <c r="AG764" i="15"/>
  <c r="F764" i="15"/>
  <c r="G764" i="15"/>
  <c r="AM764" i="15"/>
  <c r="P764" i="15"/>
  <c r="AO764" i="15"/>
  <c r="L764" i="15"/>
  <c r="T800" i="15"/>
  <c r="AH798" i="15"/>
  <c r="K800" i="15"/>
  <c r="R800" i="15"/>
  <c r="AF798" i="15"/>
  <c r="F792" i="15"/>
  <c r="P800" i="15"/>
  <c r="AD798" i="15"/>
  <c r="V800" i="15"/>
  <c r="Y792" i="15"/>
  <c r="AB799" i="15"/>
  <c r="AQ791" i="15"/>
  <c r="AL799" i="15"/>
  <c r="U792" i="15"/>
  <c r="AK799" i="15"/>
  <c r="S792" i="15"/>
  <c r="P799" i="15"/>
  <c r="J799" i="15"/>
  <c r="AD799" i="15"/>
  <c r="R792" i="15"/>
  <c r="AB791" i="15"/>
  <c r="AJ798" i="15"/>
  <c r="X791" i="15"/>
  <c r="AO798" i="15"/>
  <c r="AQ799" i="15"/>
  <c r="R798" i="15"/>
  <c r="AH799" i="15"/>
  <c r="AO799" i="15"/>
  <c r="P798" i="15"/>
  <c r="AC791" i="15"/>
  <c r="AM799" i="15"/>
  <c r="N798" i="15"/>
  <c r="AC799" i="15"/>
  <c r="AI791" i="15"/>
  <c r="AK798" i="15"/>
  <c r="Y791" i="15"/>
  <c r="H799" i="15"/>
  <c r="AO791" i="15"/>
  <c r="F799" i="15"/>
  <c r="AN791" i="15"/>
  <c r="AG792" i="15"/>
  <c r="AA792" i="15"/>
  <c r="W792" i="15"/>
  <c r="J791" i="15"/>
  <c r="I800" i="15"/>
  <c r="S798" i="15"/>
  <c r="Z792" i="15"/>
  <c r="AG800" i="15"/>
  <c r="AA799" i="15"/>
  <c r="AQ800" i="15"/>
  <c r="R799" i="15"/>
  <c r="Y799" i="15"/>
  <c r="AL792" i="15"/>
  <c r="M791" i="15"/>
  <c r="W799" i="15"/>
  <c r="AJ792" i="15"/>
  <c r="AM798" i="15"/>
  <c r="Q791" i="15"/>
  <c r="L798" i="15"/>
  <c r="G791" i="15"/>
  <c r="U798" i="15"/>
  <c r="W791" i="15"/>
  <c r="T798" i="15"/>
  <c r="V791" i="15"/>
  <c r="AJ791" i="15"/>
  <c r="AD791" i="15"/>
  <c r="O791" i="15"/>
  <c r="N799" i="15"/>
  <c r="AM792" i="15"/>
  <c r="AG791" i="15"/>
  <c r="AO800" i="15"/>
  <c r="AC792" i="15"/>
  <c r="S799" i="15"/>
  <c r="AI800" i="15"/>
  <c r="AP800" i="15"/>
  <c r="Q799" i="15"/>
  <c r="AD792" i="15"/>
  <c r="AN800" i="15"/>
  <c r="O799" i="15"/>
  <c r="AB792" i="15"/>
  <c r="AA798" i="15"/>
  <c r="H791" i="15"/>
  <c r="AH792" i="15"/>
  <c r="D802" i="15"/>
  <c r="I798" i="15"/>
  <c r="N791" i="15"/>
  <c r="AJ800" i="15"/>
  <c r="K799" i="15"/>
  <c r="AA800" i="15"/>
  <c r="AH800" i="15"/>
  <c r="I799" i="15"/>
  <c r="V792" i="15"/>
  <c r="AF800" i="15"/>
  <c r="G799" i="15"/>
  <c r="T792" i="15"/>
  <c r="M798" i="15"/>
  <c r="AK800" i="15"/>
  <c r="X792" i="15"/>
  <c r="AE800" i="15"/>
  <c r="AP792" i="15"/>
  <c r="AD800" i="15"/>
  <c r="AO792" i="15"/>
  <c r="AM800" i="15"/>
  <c r="AC800" i="15"/>
  <c r="E788" i="15"/>
  <c r="X799" i="15"/>
  <c r="AN792" i="15"/>
  <c r="AA791" i="15"/>
  <c r="K798" i="15"/>
  <c r="T791" i="15"/>
  <c r="B781" i="15"/>
  <c r="AP799" i="15"/>
  <c r="N792" i="15"/>
  <c r="F798" i="15"/>
  <c r="L799" i="15"/>
  <c r="AF792" i="15"/>
  <c r="J792" i="15"/>
  <c r="W798" i="15"/>
  <c r="AL791" i="15"/>
  <c r="AP791" i="15"/>
  <c r="I791" i="15"/>
  <c r="AP798" i="15"/>
  <c r="AG799" i="15"/>
  <c r="H800" i="15"/>
  <c r="AI792" i="15"/>
  <c r="P791" i="15"/>
  <c r="U799" i="15"/>
  <c r="AC798" i="15"/>
  <c r="AE798" i="15"/>
  <c r="F791" i="15"/>
  <c r="T799" i="15"/>
  <c r="Z798" i="15"/>
  <c r="AN798" i="15"/>
  <c r="AE799" i="15"/>
  <c r="O792" i="15"/>
  <c r="O800" i="15"/>
  <c r="AG798" i="15"/>
  <c r="L792" i="15"/>
  <c r="AM791" i="15"/>
  <c r="O798" i="15"/>
  <c r="S791" i="15"/>
  <c r="AB800" i="15"/>
  <c r="Z799" i="15"/>
  <c r="AK791" i="15"/>
  <c r="AL800" i="15"/>
  <c r="Y798" i="15"/>
  <c r="K792" i="15"/>
  <c r="AE791" i="15"/>
  <c r="H792" i="15"/>
  <c r="M800" i="15"/>
  <c r="AQ792" i="15"/>
  <c r="AF799" i="15"/>
  <c r="L800" i="15"/>
  <c r="Z800" i="15"/>
  <c r="U791" i="15"/>
  <c r="F800" i="15"/>
  <c r="M792" i="15"/>
  <c r="AF791" i="15"/>
  <c r="L791" i="15"/>
  <c r="K791" i="15"/>
  <c r="Q798" i="15"/>
  <c r="AJ799" i="15"/>
  <c r="Q792" i="15"/>
  <c r="AI799" i="15"/>
  <c r="J800" i="15"/>
  <c r="X800" i="15"/>
  <c r="M799" i="15"/>
  <c r="AH791" i="15"/>
  <c r="N800" i="15"/>
  <c r="G800" i="15"/>
  <c r="Y800" i="15"/>
  <c r="P792" i="15"/>
  <c r="AK792" i="15"/>
  <c r="J798" i="15"/>
  <c r="X798" i="15"/>
  <c r="AL798" i="15"/>
  <c r="Z791" i="15"/>
  <c r="V799" i="15"/>
  <c r="G798" i="15"/>
  <c r="R791" i="15"/>
  <c r="W800" i="15"/>
  <c r="I792" i="15"/>
  <c r="G792" i="15"/>
  <c r="S800" i="15"/>
  <c r="H798" i="15"/>
  <c r="V798" i="15"/>
  <c r="U800" i="15"/>
  <c r="AI798" i="15"/>
  <c r="AE792" i="15"/>
  <c r="AN799" i="15"/>
  <c r="AB798" i="15"/>
  <c r="Q800" i="15"/>
  <c r="AQ798" i="15"/>
  <c r="AM783" i="15"/>
  <c r="E786" i="15"/>
  <c r="U782" i="15"/>
  <c r="AH787" i="15"/>
  <c r="AG783" i="15"/>
  <c r="AC786" i="15"/>
  <c r="X783" i="15"/>
  <c r="Q790" i="15"/>
  <c r="AC795" i="15"/>
  <c r="V782" i="15"/>
  <c r="AO787" i="15"/>
  <c r="T795" i="15"/>
  <c r="R787" i="15"/>
  <c r="AD794" i="15"/>
  <c r="Z796" i="15"/>
  <c r="AI788" i="15"/>
  <c r="Y790" i="15"/>
  <c r="M795" i="15"/>
  <c r="AQ783" i="15"/>
  <c r="AE786" i="15"/>
  <c r="J794" i="15"/>
  <c r="M787" i="15"/>
  <c r="Q786" i="15"/>
  <c r="AH794" i="15"/>
  <c r="AH790" i="15"/>
  <c r="AJ782" i="15"/>
  <c r="L782" i="15"/>
  <c r="AK786" i="15"/>
  <c r="F794" i="15"/>
  <c r="F786" i="15"/>
  <c r="U795" i="15"/>
  <c r="AP788" i="15"/>
  <c r="R796" i="15"/>
  <c r="AN783" i="15"/>
  <c r="AL782" i="15"/>
  <c r="I783" i="15"/>
  <c r="AC782" i="15"/>
  <c r="H782" i="15"/>
  <c r="H783" i="15"/>
  <c r="AM786" i="15"/>
  <c r="K787" i="15"/>
  <c r="Z794" i="15"/>
  <c r="P795" i="15"/>
  <c r="N796" i="15"/>
  <c r="AK787" i="15"/>
  <c r="R794" i="15"/>
  <c r="AO786" i="15"/>
  <c r="F796" i="15"/>
  <c r="AP790" i="15"/>
  <c r="G782" i="15"/>
  <c r="T782" i="15"/>
  <c r="Q787" i="15"/>
  <c r="AK782" i="15"/>
  <c r="U786" i="15"/>
  <c r="AH796" i="15"/>
  <c r="AD786" i="15"/>
  <c r="AA796" i="15"/>
  <c r="I787" i="15"/>
  <c r="Z788" i="15"/>
  <c r="AJ795" i="15"/>
  <c r="M782" i="15"/>
  <c r="O794" i="15"/>
  <c r="AI796" i="15"/>
  <c r="AF782" i="15"/>
  <c r="AI787" i="15"/>
  <c r="AB788" i="15"/>
  <c r="AL788" i="15"/>
  <c r="AF795" i="15"/>
  <c r="AC787" i="15"/>
  <c r="L790" i="15"/>
  <c r="AE782" i="15"/>
  <c r="AE783" i="15"/>
  <c r="AQ788" i="15"/>
  <c r="K796" i="15"/>
  <c r="N782" i="15"/>
  <c r="AG787" i="15"/>
  <c r="AB795" i="15"/>
  <c r="V786" i="15"/>
  <c r="P783" i="15"/>
  <c r="I790" i="15"/>
  <c r="N786" i="15"/>
  <c r="G786" i="15"/>
  <c r="AQ787" i="15"/>
  <c r="AJ788" i="15"/>
  <c r="Y786" i="15"/>
  <c r="I786" i="15"/>
  <c r="AJ790" i="15"/>
  <c r="X795" i="15"/>
  <c r="J790" i="15"/>
  <c r="AM782" i="15"/>
  <c r="AH786" i="15"/>
  <c r="Z782" i="15"/>
  <c r="AO782" i="15"/>
  <c r="K782" i="15"/>
  <c r="AH783" i="15"/>
  <c r="AB782" i="15"/>
  <c r="L795" i="15"/>
  <c r="AF783" i="15"/>
  <c r="AQ796" i="15"/>
  <c r="AD782" i="15"/>
  <c r="H790" i="15"/>
  <c r="O786" i="15"/>
  <c r="AD788" i="15"/>
  <c r="AG786" i="15"/>
  <c r="AJ783" i="15"/>
  <c r="R782" i="15"/>
  <c r="X794" i="15"/>
  <c r="V795" i="15"/>
  <c r="T796" i="15"/>
  <c r="R783" i="15"/>
  <c r="S786" i="15"/>
  <c r="AD783" i="15"/>
  <c r="L787" i="15"/>
  <c r="AD787" i="15"/>
  <c r="G788" i="15"/>
  <c r="AM787" i="15"/>
  <c r="X788" i="15"/>
  <c r="N790" i="15"/>
  <c r="AI790" i="15"/>
  <c r="AG794" i="15"/>
  <c r="AE795" i="15"/>
  <c r="G783" i="15"/>
  <c r="F782" i="15"/>
  <c r="AN790" i="15"/>
  <c r="AA788" i="15"/>
  <c r="AK795" i="15"/>
  <c r="W786" i="15"/>
  <c r="Y782" i="15"/>
  <c r="AH782" i="15"/>
  <c r="E783" i="15"/>
  <c r="AF794" i="15"/>
  <c r="AD795" i="15"/>
  <c r="AB796" i="15"/>
  <c r="Z783" i="15"/>
  <c r="H786" i="15"/>
  <c r="AA786" i="15"/>
  <c r="AL783" i="15"/>
  <c r="T787" i="15"/>
  <c r="AL787" i="15"/>
  <c r="AE788" i="15"/>
  <c r="AF788" i="15"/>
  <c r="V790" i="15"/>
  <c r="H787" i="15"/>
  <c r="AQ790" i="15"/>
  <c r="AO794" i="15"/>
  <c r="AM795" i="15"/>
  <c r="L794" i="15"/>
  <c r="O783" i="15"/>
  <c r="AF790" i="15"/>
  <c r="W794" i="15"/>
  <c r="AO790" i="15"/>
  <c r="K783" i="15"/>
  <c r="F788" i="15"/>
  <c r="R790" i="15"/>
  <c r="Z786" i="15"/>
  <c r="AC783" i="15"/>
  <c r="AA782" i="15"/>
  <c r="AF786" i="15"/>
  <c r="AB786" i="15"/>
  <c r="AK788" i="15"/>
  <c r="G787" i="15"/>
  <c r="AF787" i="15"/>
  <c r="I788" i="15"/>
  <c r="AC790" i="15"/>
  <c r="AA794" i="15"/>
  <c r="Y795" i="15"/>
  <c r="AJ794" i="15"/>
  <c r="AH795" i="15"/>
  <c r="AE796" i="15"/>
  <c r="J787" i="15"/>
  <c r="Q783" i="15"/>
  <c r="X790" i="15"/>
  <c r="M786" i="15"/>
  <c r="AA783" i="15"/>
  <c r="Z790" i="15"/>
  <c r="L783" i="15"/>
  <c r="AP786" i="15"/>
  <c r="AK783" i="15"/>
  <c r="AI782" i="15"/>
  <c r="AN786" i="15"/>
  <c r="F783" i="15"/>
  <c r="AJ786" i="15"/>
  <c r="F787" i="15"/>
  <c r="O787" i="15"/>
  <c r="AN787" i="15"/>
  <c r="Y788" i="15"/>
  <c r="K790" i="15"/>
  <c r="I794" i="15"/>
  <c r="G795" i="15"/>
  <c r="AK790" i="15"/>
  <c r="AI794" i="15"/>
  <c r="AG795" i="15"/>
  <c r="AP795" i="15"/>
  <c r="J796" i="15"/>
  <c r="G794" i="15"/>
  <c r="AP787" i="15"/>
  <c r="AP794" i="15"/>
  <c r="I782" i="15"/>
  <c r="J786" i="15"/>
  <c r="AP782" i="15"/>
  <c r="M783" i="15"/>
  <c r="AN794" i="15"/>
  <c r="AL795" i="15"/>
  <c r="AJ796" i="15"/>
  <c r="AP783" i="15"/>
  <c r="P786" i="15"/>
  <c r="AI786" i="15"/>
  <c r="L786" i="15"/>
  <c r="AB787" i="15"/>
  <c r="AM788" i="15"/>
  <c r="AD790" i="15"/>
  <c r="P787" i="15"/>
  <c r="T794" i="15"/>
  <c r="G790" i="15"/>
  <c r="X796" i="15"/>
  <c r="I796" i="15"/>
  <c r="S788" i="15"/>
  <c r="Q788" i="15"/>
  <c r="AH784" i="15"/>
  <c r="AD784" i="15"/>
  <c r="AD785" i="15" s="1"/>
  <c r="O784" i="15"/>
  <c r="X784" i="15"/>
  <c r="Y783" i="15"/>
  <c r="AP796" i="15"/>
  <c r="Z787" i="15"/>
  <c r="AM794" i="15"/>
  <c r="H795" i="15"/>
  <c r="E787" i="15"/>
  <c r="AG782" i="15"/>
  <c r="R786" i="15"/>
  <c r="U783" i="15"/>
  <c r="Q782" i="15"/>
  <c r="S782" i="15"/>
  <c r="X786" i="15"/>
  <c r="AQ786" i="15"/>
  <c r="T786" i="15"/>
  <c r="AJ787" i="15"/>
  <c r="AL790" i="15"/>
  <c r="X787" i="15"/>
  <c r="AB794" i="15"/>
  <c r="O790" i="15"/>
  <c r="M794" i="15"/>
  <c r="K795" i="15"/>
  <c r="AF796" i="15"/>
  <c r="Q796" i="15"/>
  <c r="AP784" i="15"/>
  <c r="K784" i="15"/>
  <c r="AF784" i="15"/>
  <c r="AF785" i="15" s="1"/>
  <c r="V794" i="15"/>
  <c r="AL786" i="15"/>
  <c r="AG790" i="15"/>
  <c r="S787" i="15"/>
  <c r="AB790" i="15"/>
  <c r="AN795" i="15"/>
  <c r="O782" i="15"/>
  <c r="AN788" i="15"/>
  <c r="M790" i="15"/>
  <c r="K794" i="15"/>
  <c r="I795" i="15"/>
  <c r="R795" i="15"/>
  <c r="AM790" i="15"/>
  <c r="AK794" i="15"/>
  <c r="AI795" i="15"/>
  <c r="AC796" i="15"/>
  <c r="W796" i="15"/>
  <c r="AO796" i="15"/>
  <c r="R788" i="15"/>
  <c r="T788" i="15"/>
  <c r="O788" i="15"/>
  <c r="M788" i="15"/>
  <c r="E784" i="15"/>
  <c r="V784" i="15"/>
  <c r="T784" i="15"/>
  <c r="T785" i="15" s="1"/>
  <c r="AE784" i="15"/>
  <c r="AE785" i="15" s="1"/>
  <c r="F795" i="15"/>
  <c r="E782" i="15"/>
  <c r="AE794" i="15"/>
  <c r="P782" i="15"/>
  <c r="AA787" i="15"/>
  <c r="W782" i="15"/>
  <c r="AC788" i="15"/>
  <c r="U790" i="15"/>
  <c r="S794" i="15"/>
  <c r="Q795" i="15"/>
  <c r="Z795" i="15"/>
  <c r="AQ795" i="15"/>
  <c r="AK796" i="15"/>
  <c r="AM796" i="15"/>
  <c r="R784" i="15"/>
  <c r="AA784" i="15"/>
  <c r="AC784" i="15"/>
  <c r="AK784" i="15"/>
  <c r="AM784" i="15"/>
  <c r="H784" i="15"/>
  <c r="H785" i="15" s="1"/>
  <c r="Y784" i="15"/>
  <c r="W783" i="15"/>
  <c r="AH788" i="15"/>
  <c r="AL794" i="15"/>
  <c r="X782" i="15"/>
  <c r="S783" i="15"/>
  <c r="V796" i="15"/>
  <c r="T783" i="15"/>
  <c r="H794" i="15"/>
  <c r="AI783" i="15"/>
  <c r="AB783" i="15"/>
  <c r="AQ782" i="15"/>
  <c r="N783" i="15"/>
  <c r="W787" i="15"/>
  <c r="AG788" i="15"/>
  <c r="AQ794" i="15"/>
  <c r="AO795" i="15"/>
  <c r="Y796" i="15"/>
  <c r="V788" i="15"/>
  <c r="W788" i="15"/>
  <c r="Z784" i="15"/>
  <c r="AQ784" i="15"/>
  <c r="AJ784" i="15"/>
  <c r="Y787" i="15"/>
  <c r="N795" i="15"/>
  <c r="N787" i="15"/>
  <c r="S790" i="15"/>
  <c r="Q794" i="15"/>
  <c r="O795" i="15"/>
  <c r="K788" i="15"/>
  <c r="U788" i="15"/>
  <c r="G784" i="15"/>
  <c r="AA790" i="15"/>
  <c r="Y794" i="15"/>
  <c r="W795" i="15"/>
  <c r="U794" i="15"/>
  <c r="P788" i="15"/>
  <c r="AN784" i="15"/>
  <c r="K786" i="15"/>
  <c r="V783" i="15"/>
  <c r="AE787" i="15"/>
  <c r="AO788" i="15"/>
  <c r="H796" i="15"/>
  <c r="AG796" i="15"/>
  <c r="N788" i="15"/>
  <c r="U784" i="15"/>
  <c r="P784" i="15"/>
  <c r="AG784" i="15"/>
  <c r="W790" i="15"/>
  <c r="P796" i="15"/>
  <c r="M784" i="15"/>
  <c r="AO784" i="15"/>
  <c r="V787" i="15"/>
  <c r="H788" i="15"/>
  <c r="J795" i="15"/>
  <c r="AE790" i="15"/>
  <c r="AN796" i="15"/>
  <c r="S796" i="15"/>
  <c r="AO783" i="15"/>
  <c r="AN782" i="15"/>
  <c r="AL796" i="15"/>
  <c r="AC794" i="15"/>
  <c r="S795" i="15"/>
  <c r="L784" i="15"/>
  <c r="L785" i="15" s="1"/>
  <c r="W784" i="15"/>
  <c r="G796" i="15"/>
  <c r="U787" i="15"/>
  <c r="O796" i="15"/>
  <c r="AI784" i="15"/>
  <c r="AI785" i="15" s="1"/>
  <c r="AB784" i="15"/>
  <c r="Q784" i="15"/>
  <c r="N794" i="15"/>
  <c r="AD796" i="15"/>
  <c r="P794" i="15"/>
  <c r="L796" i="15"/>
  <c r="J783" i="15"/>
  <c r="F790" i="15"/>
  <c r="AA795" i="15"/>
  <c r="M796" i="15"/>
  <c r="J788" i="15"/>
  <c r="J784" i="15"/>
  <c r="S784" i="15"/>
  <c r="N784" i="15"/>
  <c r="N785" i="15" s="1"/>
  <c r="AL784" i="15"/>
  <c r="AL785" i="15" s="1"/>
  <c r="P790" i="15"/>
  <c r="J782" i="15"/>
  <c r="U796" i="15"/>
  <c r="I784" i="15"/>
  <c r="I785" i="15" s="1"/>
  <c r="T790" i="15"/>
  <c r="L788" i="15"/>
  <c r="F784" i="15"/>
  <c r="F785" i="15" s="1"/>
  <c r="AC764" i="15"/>
  <c r="O99" i="7"/>
  <c r="AA90" i="7"/>
  <c r="P97" i="7"/>
  <c r="P98" i="7" s="1"/>
  <c r="K785" i="15" l="1"/>
  <c r="Z785" i="15"/>
  <c r="AC785" i="15"/>
  <c r="AA785" i="15"/>
  <c r="AO785" i="15"/>
  <c r="J785" i="15"/>
  <c r="E785" i="15"/>
  <c r="M785" i="15"/>
  <c r="AG785" i="15"/>
  <c r="X785" i="15"/>
  <c r="S785" i="15"/>
  <c r="AH785" i="15"/>
  <c r="AG820" i="15"/>
  <c r="H819" i="15"/>
  <c r="U812" i="15"/>
  <c r="AF820" i="15"/>
  <c r="G819" i="15"/>
  <c r="L812" i="15"/>
  <c r="V820" i="15"/>
  <c r="AI813" i="15"/>
  <c r="J812" i="15"/>
  <c r="AQ821" i="15"/>
  <c r="I819" i="15"/>
  <c r="X821" i="15"/>
  <c r="AB813" i="15"/>
  <c r="U821" i="15"/>
  <c r="O813" i="15"/>
  <c r="M820" i="15"/>
  <c r="Y812" i="15"/>
  <c r="W812" i="15"/>
  <c r="AM820" i="15"/>
  <c r="K820" i="15"/>
  <c r="AN812" i="15"/>
  <c r="O820" i="15"/>
  <c r="V819" i="15"/>
  <c r="J820" i="15"/>
  <c r="AH821" i="15"/>
  <c r="I820" i="15"/>
  <c r="V813" i="15"/>
  <c r="AG821" i="15"/>
  <c r="H820" i="15"/>
  <c r="U813" i="15"/>
  <c r="W821" i="15"/>
  <c r="AK819" i="15"/>
  <c r="K813" i="15"/>
  <c r="AD821" i="15"/>
  <c r="AH820" i="15"/>
  <c r="Q813" i="15"/>
  <c r="S820" i="15"/>
  <c r="AE812" i="15"/>
  <c r="AQ819" i="15"/>
  <c r="P812" i="15"/>
  <c r="N819" i="15"/>
  <c r="W820" i="15"/>
  <c r="AJ819" i="15"/>
  <c r="T813" i="15"/>
  <c r="AI812" i="15"/>
  <c r="AG813" i="15"/>
  <c r="P821" i="15"/>
  <c r="Q819" i="15"/>
  <c r="AO820" i="15"/>
  <c r="P819" i="15"/>
  <c r="AC812" i="15"/>
  <c r="AN820" i="15"/>
  <c r="O819" i="15"/>
  <c r="T812" i="15"/>
  <c r="AD820" i="15"/>
  <c r="AQ813" i="15"/>
  <c r="R812" i="15"/>
  <c r="AK820" i="15"/>
  <c r="T819" i="15"/>
  <c r="AN821" i="15"/>
  <c r="AO813" i="15"/>
  <c r="AK821" i="15"/>
  <c r="Z813" i="15"/>
  <c r="AM812" i="15"/>
  <c r="G813" i="15"/>
  <c r="AC821" i="15"/>
  <c r="AJ820" i="15"/>
  <c r="AM813" i="15"/>
  <c r="L813" i="15"/>
  <c r="AH813" i="15"/>
  <c r="O812" i="15"/>
  <c r="Y820" i="15"/>
  <c r="AL813" i="15"/>
  <c r="M812" i="15"/>
  <c r="X820" i="15"/>
  <c r="AK813" i="15"/>
  <c r="AM821" i="15"/>
  <c r="N820" i="15"/>
  <c r="AA813" i="15"/>
  <c r="D823" i="15"/>
  <c r="AA821" i="15"/>
  <c r="AP813" i="15"/>
  <c r="H821" i="15"/>
  <c r="P813" i="15"/>
  <c r="AC820" i="15"/>
  <c r="AO812" i="15"/>
  <c r="AO819" i="15"/>
  <c r="N812" i="15"/>
  <c r="AJ821" i="15"/>
  <c r="L820" i="15"/>
  <c r="Z819" i="15"/>
  <c r="AQ820" i="15"/>
  <c r="I813" i="15"/>
  <c r="W813" i="15"/>
  <c r="AB820" i="15"/>
  <c r="AP821" i="15"/>
  <c r="Q820" i="15"/>
  <c r="AD813" i="15"/>
  <c r="AO821" i="15"/>
  <c r="P820" i="15"/>
  <c r="AC813" i="15"/>
  <c r="AE821" i="15"/>
  <c r="F820" i="15"/>
  <c r="S813" i="15"/>
  <c r="AL821" i="15"/>
  <c r="K821" i="15"/>
  <c r="AE813" i="15"/>
  <c r="AE820" i="15"/>
  <c r="AQ812" i="15"/>
  <c r="R820" i="15"/>
  <c r="AD812" i="15"/>
  <c r="AA819" i="15"/>
  <c r="L821" i="15"/>
  <c r="U820" i="15"/>
  <c r="AB819" i="15"/>
  <c r="R813" i="15"/>
  <c r="AI819" i="15"/>
  <c r="T821" i="15"/>
  <c r="AF821" i="15"/>
  <c r="H812" i="15"/>
  <c r="Z821" i="15"/>
  <c r="AN819" i="15"/>
  <c r="N813" i="15"/>
  <c r="Y821" i="15"/>
  <c r="AM819" i="15"/>
  <c r="M813" i="15"/>
  <c r="O821" i="15"/>
  <c r="AC819" i="15"/>
  <c r="AP812" i="15"/>
  <c r="V821" i="15"/>
  <c r="T820" i="15"/>
  <c r="AF812" i="15"/>
  <c r="AG819" i="15"/>
  <c r="Q812" i="15"/>
  <c r="AD819" i="15"/>
  <c r="AI821" i="15"/>
  <c r="AJ813" i="15"/>
  <c r="AL819" i="15"/>
  <c r="K819" i="15"/>
  <c r="AL812" i="15"/>
  <c r="I812" i="15"/>
  <c r="AA812" i="15"/>
  <c r="AP819" i="15"/>
  <c r="H813" i="15"/>
  <c r="J821" i="15"/>
  <c r="X819" i="15"/>
  <c r="AK812" i="15"/>
  <c r="I821" i="15"/>
  <c r="W819" i="15"/>
  <c r="AB812" i="15"/>
  <c r="AL820" i="15"/>
  <c r="M819" i="15"/>
  <c r="Z812" i="15"/>
  <c r="F821" i="15"/>
  <c r="AH819" i="15"/>
  <c r="G812" i="15"/>
  <c r="F819" i="15"/>
  <c r="E809" i="15"/>
  <c r="AN813" i="15"/>
  <c r="AP820" i="15"/>
  <c r="J813" i="15"/>
  <c r="AF813" i="15"/>
  <c r="V812" i="15"/>
  <c r="AB821" i="15"/>
  <c r="M821" i="15"/>
  <c r="J819" i="15"/>
  <c r="Y819" i="15"/>
  <c r="X812" i="15"/>
  <c r="R821" i="15"/>
  <c r="AF819" i="15"/>
  <c r="F813" i="15"/>
  <c r="Q821" i="15"/>
  <c r="AE819" i="15"/>
  <c r="AJ812" i="15"/>
  <c r="G821" i="15"/>
  <c r="U819" i="15"/>
  <c r="AH812" i="15"/>
  <c r="N821" i="15"/>
  <c r="G820" i="15"/>
  <c r="S812" i="15"/>
  <c r="S819" i="15"/>
  <c r="F812" i="15"/>
  <c r="R819" i="15"/>
  <c r="S821" i="15"/>
  <c r="X813" i="15"/>
  <c r="L819" i="15"/>
  <c r="Y813" i="15"/>
  <c r="K812" i="15"/>
  <c r="B802" i="15"/>
  <c r="Z820" i="15"/>
  <c r="AG812" i="15"/>
  <c r="AI820" i="15"/>
  <c r="AA820" i="15"/>
  <c r="AN804" i="15"/>
  <c r="AL816" i="15"/>
  <c r="AO804" i="15"/>
  <c r="AO815" i="15"/>
  <c r="W803" i="15"/>
  <c r="R811" i="15"/>
  <c r="AH811" i="15"/>
  <c r="F807" i="15"/>
  <c r="AB808" i="15"/>
  <c r="AL809" i="15"/>
  <c r="AN809" i="15"/>
  <c r="X803" i="15"/>
  <c r="AF804" i="15"/>
  <c r="N803" i="15"/>
  <c r="AA808" i="15"/>
  <c r="AM803" i="15"/>
  <c r="J804" i="15"/>
  <c r="V807" i="15"/>
  <c r="AP811" i="15"/>
  <c r="K811" i="15"/>
  <c r="O816" i="15"/>
  <c r="AH808" i="15"/>
  <c r="V816" i="15"/>
  <c r="S808" i="15"/>
  <c r="AD807" i="15"/>
  <c r="X815" i="15"/>
  <c r="T817" i="15"/>
  <c r="AC809" i="15"/>
  <c r="AA811" i="15"/>
  <c r="W816" i="15"/>
  <c r="T804" i="15"/>
  <c r="AJ808" i="15"/>
  <c r="T815" i="15"/>
  <c r="AF803" i="15"/>
  <c r="E803" i="15"/>
  <c r="R808" i="15"/>
  <c r="AB817" i="15"/>
  <c r="AN815" i="15"/>
  <c r="K808" i="15"/>
  <c r="Y815" i="15"/>
  <c r="M817" i="15"/>
  <c r="R804" i="15"/>
  <c r="P815" i="15"/>
  <c r="AG815" i="15"/>
  <c r="Q803" i="15"/>
  <c r="L804" i="15"/>
  <c r="J811" i="15"/>
  <c r="X807" i="15"/>
  <c r="AL808" i="15"/>
  <c r="AL811" i="15"/>
  <c r="AP816" i="15"/>
  <c r="X817" i="15"/>
  <c r="F811" i="15"/>
  <c r="P817" i="15"/>
  <c r="AB811" i="15"/>
  <c r="R803" i="15"/>
  <c r="U804" i="15"/>
  <c r="AK803" i="15"/>
  <c r="U803" i="15"/>
  <c r="AP808" i="15"/>
  <c r="V803" i="15"/>
  <c r="AI808" i="15"/>
  <c r="AH804" i="15"/>
  <c r="N807" i="15"/>
  <c r="AJ817" i="15"/>
  <c r="AE807" i="15"/>
  <c r="U817" i="15"/>
  <c r="AG803" i="15"/>
  <c r="AB804" i="15"/>
  <c r="J808" i="15"/>
  <c r="AB809" i="15"/>
  <c r="AD816" i="15"/>
  <c r="F803" i="15"/>
  <c r="I815" i="15"/>
  <c r="AK817" i="15"/>
  <c r="I803" i="15"/>
  <c r="AF807" i="15"/>
  <c r="AN817" i="15"/>
  <c r="X809" i="15"/>
  <c r="AD811" i="15"/>
  <c r="R816" i="15"/>
  <c r="F808" i="15"/>
  <c r="AF817" i="15"/>
  <c r="AJ811" i="15"/>
  <c r="AP803" i="15"/>
  <c r="AC804" i="15"/>
  <c r="J803" i="15"/>
  <c r="V804" i="15"/>
  <c r="AJ803" i="15"/>
  <c r="J815" i="15"/>
  <c r="H816" i="15"/>
  <c r="F817" i="15"/>
  <c r="X804" i="15"/>
  <c r="Z808" i="15"/>
  <c r="N816" i="15"/>
  <c r="O807" i="15"/>
  <c r="I804" i="15"/>
  <c r="AL803" i="15"/>
  <c r="F809" i="15"/>
  <c r="J807" i="15"/>
  <c r="V811" i="15"/>
  <c r="AA807" i="15"/>
  <c r="AD804" i="15"/>
  <c r="T803" i="15"/>
  <c r="Y807" i="15"/>
  <c r="U807" i="15"/>
  <c r="AK808" i="15"/>
  <c r="AN811" i="15"/>
  <c r="Y808" i="15"/>
  <c r="AA809" i="15"/>
  <c r="W811" i="15"/>
  <c r="U815" i="15"/>
  <c r="S816" i="15"/>
  <c r="AD815" i="15"/>
  <c r="F816" i="15"/>
  <c r="Q804" i="15"/>
  <c r="AC817" i="15"/>
  <c r="G803" i="15"/>
  <c r="AD809" i="15"/>
  <c r="AH807" i="15"/>
  <c r="AF809" i="15"/>
  <c r="R807" i="15"/>
  <c r="E804" i="15"/>
  <c r="AI807" i="15"/>
  <c r="AL804" i="15"/>
  <c r="AB803" i="15"/>
  <c r="AG807" i="15"/>
  <c r="AC807" i="15"/>
  <c r="H808" i="15"/>
  <c r="AG808" i="15"/>
  <c r="AI809" i="15"/>
  <c r="AE811" i="15"/>
  <c r="AC815" i="15"/>
  <c r="AA816" i="15"/>
  <c r="AL815" i="15"/>
  <c r="AK809" i="15"/>
  <c r="G807" i="15"/>
  <c r="Y803" i="15"/>
  <c r="AN807" i="15"/>
  <c r="L808" i="15"/>
  <c r="AD808" i="15"/>
  <c r="J816" i="15"/>
  <c r="H803" i="15"/>
  <c r="S803" i="15"/>
  <c r="Z803" i="15"/>
  <c r="Z815" i="15"/>
  <c r="X816" i="15"/>
  <c r="V817" i="15"/>
  <c r="S804" i="15"/>
  <c r="L807" i="15"/>
  <c r="W804" i="15"/>
  <c r="E808" i="15"/>
  <c r="W808" i="15"/>
  <c r="Y809" i="15"/>
  <c r="AF808" i="15"/>
  <c r="AH809" i="15"/>
  <c r="H811" i="15"/>
  <c r="AC811" i="15"/>
  <c r="AA815" i="15"/>
  <c r="Y816" i="15"/>
  <c r="Q811" i="15"/>
  <c r="O815" i="15"/>
  <c r="M816" i="15"/>
  <c r="G817" i="15"/>
  <c r="H804" i="15"/>
  <c r="Z811" i="15"/>
  <c r="Q815" i="15"/>
  <c r="AQ811" i="15"/>
  <c r="AM807" i="15"/>
  <c r="AO803" i="15"/>
  <c r="T808" i="15"/>
  <c r="H809" i="15"/>
  <c r="AH816" i="15"/>
  <c r="P803" i="15"/>
  <c r="AA803" i="15"/>
  <c r="AH815" i="15"/>
  <c r="AF816" i="15"/>
  <c r="AD817" i="15"/>
  <c r="AA804" i="15"/>
  <c r="T807" i="15"/>
  <c r="AE804" i="15"/>
  <c r="M808" i="15"/>
  <c r="G809" i="15"/>
  <c r="AE808" i="15"/>
  <c r="AG809" i="15"/>
  <c r="AN808" i="15"/>
  <c r="AP809" i="15"/>
  <c r="P811" i="15"/>
  <c r="AK811" i="15"/>
  <c r="AI815" i="15"/>
  <c r="AG816" i="15"/>
  <c r="F815" i="15"/>
  <c r="Y811" i="15"/>
  <c r="W815" i="15"/>
  <c r="U816" i="15"/>
  <c r="O817" i="15"/>
  <c r="AL807" i="15"/>
  <c r="AI811" i="15"/>
  <c r="O803" i="15"/>
  <c r="L815" i="15"/>
  <c r="M804" i="15"/>
  <c r="AH803" i="15"/>
  <c r="G804" i="15"/>
  <c r="P808" i="15"/>
  <c r="AQ809" i="15"/>
  <c r="AM811" i="15"/>
  <c r="AK815" i="15"/>
  <c r="AI816" i="15"/>
  <c r="AB816" i="15"/>
  <c r="AM817" i="15"/>
  <c r="Y817" i="15"/>
  <c r="AI817" i="15"/>
  <c r="T809" i="15"/>
  <c r="V809" i="15"/>
  <c r="O809" i="15"/>
  <c r="Q809" i="15"/>
  <c r="J809" i="15"/>
  <c r="P809" i="15"/>
  <c r="AQ805" i="15"/>
  <c r="L805" i="15"/>
  <c r="AD805" i="15"/>
  <c r="E805" i="15"/>
  <c r="AO805" i="15"/>
  <c r="J805" i="15"/>
  <c r="Z804" i="15"/>
  <c r="AE803" i="15"/>
  <c r="AQ808" i="15"/>
  <c r="AB815" i="15"/>
  <c r="AK804" i="15"/>
  <c r="K803" i="15"/>
  <c r="R815" i="15"/>
  <c r="P816" i="15"/>
  <c r="N817" i="15"/>
  <c r="K804" i="15"/>
  <c r="O804" i="15"/>
  <c r="I809" i="15"/>
  <c r="X808" i="15"/>
  <c r="AQ816" i="15"/>
  <c r="AJ816" i="15"/>
  <c r="AG817" i="15"/>
  <c r="AQ817" i="15"/>
  <c r="O805" i="15"/>
  <c r="F805" i="15"/>
  <c r="M805" i="15"/>
  <c r="X805" i="15"/>
  <c r="AC803" i="15"/>
  <c r="AJ809" i="15"/>
  <c r="AM816" i="15"/>
  <c r="Y804" i="15"/>
  <c r="L817" i="15"/>
  <c r="AD803" i="15"/>
  <c r="H807" i="15"/>
  <c r="AQ807" i="15"/>
  <c r="AO807" i="15"/>
  <c r="AK807" i="15"/>
  <c r="G808" i="15"/>
  <c r="AO808" i="15"/>
  <c r="M811" i="15"/>
  <c r="K815" i="15"/>
  <c r="I816" i="15"/>
  <c r="R817" i="15"/>
  <c r="U809" i="15"/>
  <c r="S809" i="15"/>
  <c r="S805" i="15"/>
  <c r="S806" i="15" s="1"/>
  <c r="AB805" i="15"/>
  <c r="AB806" i="15" s="1"/>
  <c r="G805" i="15"/>
  <c r="G806" i="15" s="1"/>
  <c r="Q805" i="15"/>
  <c r="Q806" i="15" s="1"/>
  <c r="Z805" i="15"/>
  <c r="AJ815" i="15"/>
  <c r="W807" i="15"/>
  <c r="S811" i="15"/>
  <c r="P807" i="15"/>
  <c r="N811" i="15"/>
  <c r="Z816" i="15"/>
  <c r="O808" i="15"/>
  <c r="Z809" i="15"/>
  <c r="U811" i="15"/>
  <c r="S815" i="15"/>
  <c r="Q816" i="15"/>
  <c r="I811" i="15"/>
  <c r="G815" i="15"/>
  <c r="Z817" i="15"/>
  <c r="K817" i="15"/>
  <c r="AJ805" i="15"/>
  <c r="AM805" i="15"/>
  <c r="AC805" i="15"/>
  <c r="AC806" i="15" s="1"/>
  <c r="AH805" i="15"/>
  <c r="M803" i="15"/>
  <c r="G816" i="15"/>
  <c r="AG804" i="15"/>
  <c r="AJ804" i="15"/>
  <c r="V808" i="15"/>
  <c r="Z807" i="15"/>
  <c r="AN803" i="15"/>
  <c r="AF815" i="15"/>
  <c r="AP804" i="15"/>
  <c r="N808" i="15"/>
  <c r="AQ803" i="15"/>
  <c r="AE809" i="15"/>
  <c r="G811" i="15"/>
  <c r="AE817" i="15"/>
  <c r="I817" i="15"/>
  <c r="L809" i="15"/>
  <c r="AM804" i="15"/>
  <c r="AO817" i="15"/>
  <c r="S817" i="15"/>
  <c r="T805" i="15"/>
  <c r="T806" i="15" s="1"/>
  <c r="H815" i="15"/>
  <c r="AP807" i="15"/>
  <c r="L811" i="15"/>
  <c r="K807" i="15"/>
  <c r="AJ807" i="15"/>
  <c r="AA817" i="15"/>
  <c r="AL805" i="15"/>
  <c r="AL806" i="15" s="1"/>
  <c r="L803" i="15"/>
  <c r="AM809" i="15"/>
  <c r="O811" i="15"/>
  <c r="M815" i="15"/>
  <c r="K816" i="15"/>
  <c r="Q817" i="15"/>
  <c r="K805" i="15"/>
  <c r="K806" i="15" s="1"/>
  <c r="AE805" i="15"/>
  <c r="AE806" i="15" s="1"/>
  <c r="V805" i="15"/>
  <c r="V806" i="15" s="1"/>
  <c r="AF805" i="15"/>
  <c r="AF806" i="15" s="1"/>
  <c r="AB807" i="15"/>
  <c r="E807" i="15"/>
  <c r="N809" i="15"/>
  <c r="U805" i="15"/>
  <c r="AN805" i="15"/>
  <c r="AN806" i="15" s="1"/>
  <c r="AN816" i="15"/>
  <c r="M807" i="15"/>
  <c r="T811" i="15"/>
  <c r="S807" i="15"/>
  <c r="AM808" i="15"/>
  <c r="AQ815" i="15"/>
  <c r="AO816" i="15"/>
  <c r="L816" i="15"/>
  <c r="AG811" i="15"/>
  <c r="J817" i="15"/>
  <c r="AA805" i="15"/>
  <c r="N805" i="15"/>
  <c r="N806" i="15" s="1"/>
  <c r="AK805" i="15"/>
  <c r="I805" i="15"/>
  <c r="R805" i="15"/>
  <c r="R806" i="15" s="1"/>
  <c r="N815" i="15"/>
  <c r="AM815" i="15"/>
  <c r="AP817" i="15"/>
  <c r="W809" i="15"/>
  <c r="W805" i="15"/>
  <c r="W806" i="15" s="1"/>
  <c r="AP805" i="15"/>
  <c r="AQ804" i="15"/>
  <c r="Q807" i="15"/>
  <c r="V815" i="15"/>
  <c r="AK816" i="15"/>
  <c r="AG805" i="15"/>
  <c r="P804" i="15"/>
  <c r="F804" i="15"/>
  <c r="T816" i="15"/>
  <c r="AO811" i="15"/>
  <c r="AE815" i="15"/>
  <c r="AH817" i="15"/>
  <c r="M809" i="15"/>
  <c r="K809" i="15"/>
  <c r="AI805" i="15"/>
  <c r="H817" i="15"/>
  <c r="N804" i="15"/>
  <c r="AP815" i="15"/>
  <c r="AL817" i="15"/>
  <c r="AI804" i="15"/>
  <c r="I807" i="15"/>
  <c r="U808" i="15"/>
  <c r="AO809" i="15"/>
  <c r="X811" i="15"/>
  <c r="I808" i="15"/>
  <c r="AC816" i="15"/>
  <c r="R809" i="15"/>
  <c r="H805" i="15"/>
  <c r="H806" i="15" s="1"/>
  <c r="Y805" i="15"/>
  <c r="Y806" i="15" s="1"/>
  <c r="AE816" i="15"/>
  <c r="AI803" i="15"/>
  <c r="AC808" i="15"/>
  <c r="AF811" i="15"/>
  <c r="Q808" i="15"/>
  <c r="W817" i="15"/>
  <c r="P805" i="15"/>
  <c r="P806" i="15" s="1"/>
  <c r="R785" i="15"/>
  <c r="V785" i="15"/>
  <c r="W785" i="15"/>
  <c r="Y785" i="15"/>
  <c r="G785" i="15"/>
  <c r="AP785" i="15"/>
  <c r="O785" i="15"/>
  <c r="Q785" i="15"/>
  <c r="P785" i="15"/>
  <c r="AJ785" i="15"/>
  <c r="AM785" i="15"/>
  <c r="AB785" i="15"/>
  <c r="U785" i="15"/>
  <c r="AN785" i="15"/>
  <c r="AQ785" i="15"/>
  <c r="AK785" i="15"/>
  <c r="P99" i="7"/>
  <c r="AB90" i="7"/>
  <c r="Q97" i="7"/>
  <c r="Q98" i="7" s="1"/>
  <c r="AQ806" i="15" l="1"/>
  <c r="AA806" i="15"/>
  <c r="AJ806" i="15"/>
  <c r="Z806" i="15"/>
  <c r="M806" i="15"/>
  <c r="O806" i="15"/>
  <c r="J806" i="15"/>
  <c r="L806" i="15"/>
  <c r="F806" i="15"/>
  <c r="AM806" i="15"/>
  <c r="AG806" i="15"/>
  <c r="X806" i="15"/>
  <c r="AD806" i="15"/>
  <c r="U806" i="15"/>
  <c r="AI806" i="15"/>
  <c r="I806" i="15"/>
  <c r="AH806" i="15"/>
  <c r="O842" i="15"/>
  <c r="S842" i="15"/>
  <c r="AC841" i="15"/>
  <c r="AH834" i="15"/>
  <c r="I833" i="15"/>
  <c r="L841" i="15"/>
  <c r="Y834" i="15"/>
  <c r="AK842" i="15"/>
  <c r="AG840" i="15"/>
  <c r="G834" i="15"/>
  <c r="Y842" i="15"/>
  <c r="AF840" i="15"/>
  <c r="F834" i="15"/>
  <c r="O841" i="15"/>
  <c r="O833" i="15"/>
  <c r="AK834" i="15"/>
  <c r="U840" i="15"/>
  <c r="W841" i="15"/>
  <c r="G833" i="15"/>
  <c r="X841" i="15"/>
  <c r="R833" i="15"/>
  <c r="S833" i="15"/>
  <c r="V841" i="15"/>
  <c r="F841" i="15"/>
  <c r="G842" i="15"/>
  <c r="K842" i="15"/>
  <c r="U841" i="15"/>
  <c r="Z834" i="15"/>
  <c r="AO842" i="15"/>
  <c r="AQ840" i="15"/>
  <c r="Q834" i="15"/>
  <c r="Z842" i="15"/>
  <c r="Y840" i="15"/>
  <c r="AL833" i="15"/>
  <c r="N842" i="15"/>
  <c r="X840" i="15"/>
  <c r="AK833" i="15"/>
  <c r="AM840" i="15"/>
  <c r="AB842" i="15"/>
  <c r="U834" i="15"/>
  <c r="AJ834" i="15"/>
  <c r="G841" i="15"/>
  <c r="V842" i="15"/>
  <c r="AH840" i="15"/>
  <c r="P841" i="15"/>
  <c r="AM841" i="15"/>
  <c r="K834" i="15"/>
  <c r="R840" i="15"/>
  <c r="P834" i="15"/>
  <c r="AL841" i="15"/>
  <c r="AP841" i="15"/>
  <c r="M841" i="15"/>
  <c r="R834" i="15"/>
  <c r="AC842" i="15"/>
  <c r="AI840" i="15"/>
  <c r="I834" i="15"/>
  <c r="P842" i="15"/>
  <c r="Q840" i="15"/>
  <c r="AD833" i="15"/>
  <c r="AQ841" i="15"/>
  <c r="P840" i="15"/>
  <c r="AC833" i="15"/>
  <c r="W840" i="15"/>
  <c r="F842" i="15"/>
  <c r="AB833" i="15"/>
  <c r="T834" i="15"/>
  <c r="AE840" i="15"/>
  <c r="AF841" i="15"/>
  <c r="L834" i="15"/>
  <c r="Z840" i="15"/>
  <c r="N840" i="15"/>
  <c r="AN842" i="15"/>
  <c r="AJ833" i="15"/>
  <c r="D844" i="15"/>
  <c r="AP842" i="15"/>
  <c r="AJ840" i="15"/>
  <c r="J834" i="15"/>
  <c r="R842" i="15"/>
  <c r="AA840" i="15"/>
  <c r="AN833" i="15"/>
  <c r="AH841" i="15"/>
  <c r="I840" i="15"/>
  <c r="V833" i="15"/>
  <c r="AG841" i="15"/>
  <c r="H840" i="15"/>
  <c r="U833" i="15"/>
  <c r="G840" i="15"/>
  <c r="AD841" i="15"/>
  <c r="L833" i="15"/>
  <c r="AQ833" i="15"/>
  <c r="O840" i="15"/>
  <c r="AP840" i="15"/>
  <c r="T833" i="15"/>
  <c r="AC834" i="15"/>
  <c r="S834" i="15"/>
  <c r="H841" i="15"/>
  <c r="AA834" i="15"/>
  <c r="AL842" i="15"/>
  <c r="AD842" i="15"/>
  <c r="AB840" i="15"/>
  <c r="AO833" i="15"/>
  <c r="H842" i="15"/>
  <c r="S840" i="15"/>
  <c r="AF833" i="15"/>
  <c r="Z841" i="15"/>
  <c r="AM834" i="15"/>
  <c r="N833" i="15"/>
  <c r="Y841" i="15"/>
  <c r="AL834" i="15"/>
  <c r="M833" i="15"/>
  <c r="AN834" i="15"/>
  <c r="N841" i="15"/>
  <c r="X842" i="15"/>
  <c r="AA833" i="15"/>
  <c r="AF834" i="15"/>
  <c r="J840" i="15"/>
  <c r="L842" i="15"/>
  <c r="AP833" i="15"/>
  <c r="M840" i="15"/>
  <c r="AH842" i="15"/>
  <c r="AH833" i="15"/>
  <c r="AM842" i="15"/>
  <c r="AQ842" i="15"/>
  <c r="T842" i="15"/>
  <c r="T840" i="15"/>
  <c r="AG833" i="15"/>
  <c r="AJ841" i="15"/>
  <c r="K840" i="15"/>
  <c r="X833" i="15"/>
  <c r="R841" i="15"/>
  <c r="AE834" i="15"/>
  <c r="F833" i="15"/>
  <c r="Q841" i="15"/>
  <c r="AD834" i="15"/>
  <c r="AF842" i="15"/>
  <c r="X834" i="15"/>
  <c r="AL840" i="15"/>
  <c r="AA841" i="15"/>
  <c r="K833" i="15"/>
  <c r="M834" i="15"/>
  <c r="S841" i="15"/>
  <c r="J833" i="15"/>
  <c r="B823" i="15"/>
  <c r="AG842" i="15"/>
  <c r="AI833" i="15"/>
  <c r="AE842" i="15"/>
  <c r="AI842" i="15"/>
  <c r="I842" i="15"/>
  <c r="L840" i="15"/>
  <c r="Y833" i="15"/>
  <c r="AB841" i="15"/>
  <c r="AO834" i="15"/>
  <c r="P833" i="15"/>
  <c r="J841" i="15"/>
  <c r="W834" i="15"/>
  <c r="E830" i="15"/>
  <c r="I841" i="15"/>
  <c r="V834" i="15"/>
  <c r="J842" i="15"/>
  <c r="H834" i="15"/>
  <c r="V840" i="15"/>
  <c r="K841" i="15"/>
  <c r="U842" i="15"/>
  <c r="AM833" i="15"/>
  <c r="Z833" i="15"/>
  <c r="AC840" i="15"/>
  <c r="AD840" i="15"/>
  <c r="AO841" i="15"/>
  <c r="M842" i="15"/>
  <c r="W842" i="15"/>
  <c r="AA842" i="15"/>
  <c r="AK841" i="15"/>
  <c r="AP834" i="15"/>
  <c r="Q833" i="15"/>
  <c r="T841" i="15"/>
  <c r="AG834" i="15"/>
  <c r="H833" i="15"/>
  <c r="AO840" i="15"/>
  <c r="O834" i="15"/>
  <c r="AJ842" i="15"/>
  <c r="AN840" i="15"/>
  <c r="N834" i="15"/>
  <c r="AE841" i="15"/>
  <c r="AE833" i="15"/>
  <c r="F840" i="15"/>
  <c r="AK840" i="15"/>
  <c r="AN841" i="15"/>
  <c r="W833" i="15"/>
  <c r="Q842" i="15"/>
  <c r="AI834" i="15"/>
  <c r="AB834" i="15"/>
  <c r="AQ834" i="15"/>
  <c r="AI841" i="15"/>
  <c r="AO825" i="15"/>
  <c r="T832" i="15"/>
  <c r="O838" i="15"/>
  <c r="AN837" i="15"/>
  <c r="AF828" i="15"/>
  <c r="F830" i="15"/>
  <c r="AP825" i="15"/>
  <c r="AK832" i="15"/>
  <c r="I837" i="15"/>
  <c r="AP824" i="15"/>
  <c r="AK825" i="15"/>
  <c r="AN828" i="15"/>
  <c r="R824" i="15"/>
  <c r="Q828" i="15"/>
  <c r="S828" i="15"/>
  <c r="AP830" i="15"/>
  <c r="K828" i="15"/>
  <c r="AM829" i="15"/>
  <c r="AF832" i="15"/>
  <c r="L837" i="15"/>
  <c r="AP838" i="15"/>
  <c r="V832" i="15"/>
  <c r="AG825" i="15"/>
  <c r="X837" i="15"/>
  <c r="AH825" i="15"/>
  <c r="AI836" i="15"/>
  <c r="AM838" i="15"/>
  <c r="AB832" i="15"/>
  <c r="AO837" i="15"/>
  <c r="AH824" i="15"/>
  <c r="Y828" i="15"/>
  <c r="H830" i="15"/>
  <c r="AQ828" i="15"/>
  <c r="AI828" i="15"/>
  <c r="Z830" i="15"/>
  <c r="AJ837" i="15"/>
  <c r="AD832" i="15"/>
  <c r="AL824" i="15"/>
  <c r="Q825" i="15"/>
  <c r="R836" i="15"/>
  <c r="P828" i="15"/>
  <c r="M832" i="15"/>
  <c r="Y837" i="15"/>
  <c r="K825" i="15"/>
  <c r="AD838" i="15"/>
  <c r="G830" i="15"/>
  <c r="P824" i="15"/>
  <c r="AC825" i="15"/>
  <c r="U829" i="15"/>
  <c r="AN830" i="15"/>
  <c r="N836" i="15"/>
  <c r="AE829" i="15"/>
  <c r="AL836" i="15"/>
  <c r="AA828" i="15"/>
  <c r="Q824" i="15"/>
  <c r="V838" i="15"/>
  <c r="AA825" i="15"/>
  <c r="AH836" i="15"/>
  <c r="AE830" i="15"/>
  <c r="S836" i="15"/>
  <c r="G838" i="15"/>
  <c r="X824" i="15"/>
  <c r="J836" i="15"/>
  <c r="AA836" i="15"/>
  <c r="L832" i="15"/>
  <c r="AC829" i="15"/>
  <c r="W829" i="15"/>
  <c r="P832" i="15"/>
  <c r="AD836" i="15"/>
  <c r="AB837" i="15"/>
  <c r="Y824" i="15"/>
  <c r="T828" i="15"/>
  <c r="L824" i="15"/>
  <c r="AJ836" i="15"/>
  <c r="AH837" i="15"/>
  <c r="AF838" i="15"/>
  <c r="AD824" i="15"/>
  <c r="V824" i="15"/>
  <c r="AA829" i="15"/>
  <c r="AQ825" i="15"/>
  <c r="AE838" i="15"/>
  <c r="S825" i="15"/>
  <c r="AP836" i="15"/>
  <c r="X828" i="15"/>
  <c r="W838" i="15"/>
  <c r="J824" i="15"/>
  <c r="E825" i="15"/>
  <c r="K829" i="15"/>
  <c r="K836" i="15"/>
  <c r="AK829" i="15"/>
  <c r="R838" i="15"/>
  <c r="AH830" i="15"/>
  <c r="X832" i="15"/>
  <c r="J838" i="15"/>
  <c r="F832" i="15"/>
  <c r="AG824" i="15"/>
  <c r="AL825" i="15"/>
  <c r="T824" i="15"/>
  <c r="T836" i="15"/>
  <c r="R837" i="15"/>
  <c r="P838" i="15"/>
  <c r="L825" i="15"/>
  <c r="E828" i="15"/>
  <c r="P825" i="15"/>
  <c r="I830" i="15"/>
  <c r="P829" i="15"/>
  <c r="AI830" i="15"/>
  <c r="Y829" i="15"/>
  <c r="W832" i="15"/>
  <c r="U836" i="15"/>
  <c r="S837" i="15"/>
  <c r="I825" i="15"/>
  <c r="S829" i="15"/>
  <c r="H837" i="15"/>
  <c r="H828" i="15"/>
  <c r="AI825" i="15"/>
  <c r="J825" i="15"/>
  <c r="Z824" i="15"/>
  <c r="U825" i="15"/>
  <c r="AQ829" i="15"/>
  <c r="AH838" i="15"/>
  <c r="H832" i="15"/>
  <c r="Z838" i="15"/>
  <c r="N832" i="15"/>
  <c r="AO824" i="15"/>
  <c r="AB824" i="15"/>
  <c r="AB836" i="15"/>
  <c r="Z837" i="15"/>
  <c r="X838" i="15"/>
  <c r="T825" i="15"/>
  <c r="M828" i="15"/>
  <c r="X825" i="15"/>
  <c r="F829" i="15"/>
  <c r="Y830" i="15"/>
  <c r="X829" i="15"/>
  <c r="AQ830" i="15"/>
  <c r="AG829" i="15"/>
  <c r="J832" i="15"/>
  <c r="AE832" i="15"/>
  <c r="AC836" i="15"/>
  <c r="AA837" i="15"/>
  <c r="G824" i="15"/>
  <c r="AB829" i="15"/>
  <c r="AQ836" i="15"/>
  <c r="AN824" i="15"/>
  <c r="O828" i="15"/>
  <c r="AL838" i="15"/>
  <c r="AL830" i="15"/>
  <c r="AF837" i="15"/>
  <c r="AN832" i="15"/>
  <c r="T837" i="15"/>
  <c r="AA824" i="15"/>
  <c r="F825" i="15"/>
  <c r="AB828" i="15"/>
  <c r="W825" i="15"/>
  <c r="U824" i="15"/>
  <c r="R828" i="15"/>
  <c r="AK828" i="15"/>
  <c r="N828" i="15"/>
  <c r="AD829" i="15"/>
  <c r="AH832" i="15"/>
  <c r="R829" i="15"/>
  <c r="AK830" i="15"/>
  <c r="Q832" i="15"/>
  <c r="O836" i="15"/>
  <c r="M837" i="15"/>
  <c r="X836" i="15"/>
  <c r="V837" i="15"/>
  <c r="AQ832" i="15"/>
  <c r="AO836" i="15"/>
  <c r="AM837" i="15"/>
  <c r="AG838" i="15"/>
  <c r="S838" i="15"/>
  <c r="AE824" i="15"/>
  <c r="I828" i="15"/>
  <c r="O829" i="15"/>
  <c r="AQ824" i="15"/>
  <c r="N825" i="15"/>
  <c r="AJ828" i="15"/>
  <c r="AE825" i="15"/>
  <c r="K824" i="15"/>
  <c r="AC824" i="15"/>
  <c r="Z828" i="15"/>
  <c r="V828" i="15"/>
  <c r="AL829" i="15"/>
  <c r="AP832" i="15"/>
  <c r="Z829" i="15"/>
  <c r="Y832" i="15"/>
  <c r="W836" i="15"/>
  <c r="U837" i="15"/>
  <c r="AF836" i="15"/>
  <c r="AD837" i="15"/>
  <c r="AO838" i="15"/>
  <c r="Y825" i="15"/>
  <c r="X830" i="15"/>
  <c r="AG830" i="15"/>
  <c r="AF829" i="15"/>
  <c r="AM832" i="15"/>
  <c r="AK836" i="15"/>
  <c r="AI837" i="15"/>
  <c r="K832" i="15"/>
  <c r="I836" i="15"/>
  <c r="G837" i="15"/>
  <c r="L838" i="15"/>
  <c r="W830" i="15"/>
  <c r="R830" i="15"/>
  <c r="U830" i="15"/>
  <c r="G826" i="15"/>
  <c r="N826" i="15"/>
  <c r="AG826" i="15"/>
  <c r="AG827" i="15" s="1"/>
  <c r="AJ832" i="15"/>
  <c r="L829" i="15"/>
  <c r="W828" i="15"/>
  <c r="Q837" i="15"/>
  <c r="AE828" i="15"/>
  <c r="AC832" i="15"/>
  <c r="AF830" i="15"/>
  <c r="F836" i="15"/>
  <c r="S824" i="15"/>
  <c r="AO830" i="15"/>
  <c r="AN829" i="15"/>
  <c r="AC830" i="15"/>
  <c r="AQ837" i="15"/>
  <c r="I832" i="15"/>
  <c r="G836" i="15"/>
  <c r="S832" i="15"/>
  <c r="Q836" i="15"/>
  <c r="O837" i="15"/>
  <c r="I838" i="15"/>
  <c r="T838" i="15"/>
  <c r="L826" i="15"/>
  <c r="L827" i="15" s="1"/>
  <c r="U826" i="15"/>
  <c r="O826" i="15"/>
  <c r="AE826" i="15"/>
  <c r="H826" i="15"/>
  <c r="AO826" i="15"/>
  <c r="J826" i="15"/>
  <c r="S826" i="15"/>
  <c r="S827" i="15" s="1"/>
  <c r="O824" i="15"/>
  <c r="G828" i="15"/>
  <c r="H824" i="15"/>
  <c r="AI829" i="15"/>
  <c r="N838" i="15"/>
  <c r="U832" i="15"/>
  <c r="AL832" i="15"/>
  <c r="AJ824" i="15"/>
  <c r="G825" i="15"/>
  <c r="E824" i="15"/>
  <c r="AP837" i="15"/>
  <c r="AN838" i="15"/>
  <c r="AB825" i="15"/>
  <c r="U828" i="15"/>
  <c r="AF825" i="15"/>
  <c r="N829" i="15"/>
  <c r="AO829" i="15"/>
  <c r="R832" i="15"/>
  <c r="H836" i="15"/>
  <c r="AL837" i="15"/>
  <c r="AA838" i="15"/>
  <c r="AC838" i="15"/>
  <c r="V830" i="15"/>
  <c r="S830" i="15"/>
  <c r="L830" i="15"/>
  <c r="AK826" i="15"/>
  <c r="X826" i="15"/>
  <c r="AN826" i="15"/>
  <c r="AN827" i="15" s="1"/>
  <c r="AD826" i="15"/>
  <c r="I826" i="15"/>
  <c r="AI826" i="15"/>
  <c r="AM825" i="15"/>
  <c r="AF824" i="15"/>
  <c r="F838" i="15"/>
  <c r="W824" i="15"/>
  <c r="L828" i="15"/>
  <c r="O825" i="15"/>
  <c r="M824" i="15"/>
  <c r="AJ825" i="15"/>
  <c r="J828" i="15"/>
  <c r="AC828" i="15"/>
  <c r="AN825" i="15"/>
  <c r="F828" i="15"/>
  <c r="V829" i="15"/>
  <c r="Z832" i="15"/>
  <c r="J829" i="15"/>
  <c r="P836" i="15"/>
  <c r="AI838" i="15"/>
  <c r="AK838" i="15"/>
  <c r="AB826" i="15"/>
  <c r="AL826" i="15"/>
  <c r="Q826" i="15"/>
  <c r="Z826" i="15"/>
  <c r="AQ826" i="15"/>
  <c r="AQ827" i="15" s="1"/>
  <c r="T829" i="15"/>
  <c r="P837" i="15"/>
  <c r="Z836" i="15"/>
  <c r="AM830" i="15"/>
  <c r="AG828" i="15"/>
  <c r="E829" i="15"/>
  <c r="AK824" i="15"/>
  <c r="F824" i="15"/>
  <c r="AO828" i="15"/>
  <c r="M829" i="15"/>
  <c r="AH828" i="15"/>
  <c r="AH829" i="15"/>
  <c r="AN836" i="15"/>
  <c r="AG836" i="15"/>
  <c r="W837" i="15"/>
  <c r="AJ838" i="15"/>
  <c r="O830" i="15"/>
  <c r="M830" i="15"/>
  <c r="AC826" i="15"/>
  <c r="P826" i="15"/>
  <c r="N824" i="15"/>
  <c r="AM828" i="15"/>
  <c r="M825" i="15"/>
  <c r="Y838" i="15"/>
  <c r="AA826" i="15"/>
  <c r="AA827" i="15" s="1"/>
  <c r="V836" i="15"/>
  <c r="Q829" i="15"/>
  <c r="K838" i="15"/>
  <c r="N830" i="15"/>
  <c r="AG837" i="15"/>
  <c r="G829" i="15"/>
  <c r="V825" i="15"/>
  <c r="AP828" i="15"/>
  <c r="AP829" i="15"/>
  <c r="AE837" i="15"/>
  <c r="Q838" i="15"/>
  <c r="T830" i="15"/>
  <c r="AJ826" i="15"/>
  <c r="R826" i="15"/>
  <c r="AD825" i="15"/>
  <c r="I829" i="15"/>
  <c r="AG832" i="15"/>
  <c r="AE836" i="15"/>
  <c r="AC837" i="15"/>
  <c r="AI824" i="15"/>
  <c r="H825" i="15"/>
  <c r="AO832" i="15"/>
  <c r="AM836" i="15"/>
  <c r="AK837" i="15"/>
  <c r="K830" i="15"/>
  <c r="AH826" i="15"/>
  <c r="AD830" i="15"/>
  <c r="R825" i="15"/>
  <c r="I824" i="15"/>
  <c r="J837" i="15"/>
  <c r="AD828" i="15"/>
  <c r="AB830" i="15"/>
  <c r="G832" i="15"/>
  <c r="AQ838" i="15"/>
  <c r="M838" i="15"/>
  <c r="J830" i="15"/>
  <c r="E826" i="15"/>
  <c r="W826" i="15"/>
  <c r="W827" i="15" s="1"/>
  <c r="Y826" i="15"/>
  <c r="AP826" i="15"/>
  <c r="AP827" i="15" s="1"/>
  <c r="F837" i="15"/>
  <c r="AA832" i="15"/>
  <c r="AM824" i="15"/>
  <c r="L836" i="15"/>
  <c r="H838" i="15"/>
  <c r="N837" i="15"/>
  <c r="AI832" i="15"/>
  <c r="Y836" i="15"/>
  <c r="AB838" i="15"/>
  <c r="T826" i="15"/>
  <c r="T827" i="15" s="1"/>
  <c r="AM826" i="15"/>
  <c r="AM827" i="15" s="1"/>
  <c r="AL828" i="15"/>
  <c r="H829" i="15"/>
  <c r="AJ830" i="15"/>
  <c r="O832" i="15"/>
  <c r="M836" i="15"/>
  <c r="K837" i="15"/>
  <c r="U838" i="15"/>
  <c r="P830" i="15"/>
  <c r="Q830" i="15"/>
  <c r="M826" i="15"/>
  <c r="F826" i="15"/>
  <c r="AJ829" i="15"/>
  <c r="Z825" i="15"/>
  <c r="AA830" i="15"/>
  <c r="AF826" i="15"/>
  <c r="AF827" i="15" s="1"/>
  <c r="V826" i="15"/>
  <c r="K826" i="15"/>
  <c r="AO806" i="15"/>
  <c r="AP806" i="15"/>
  <c r="AK806" i="15"/>
  <c r="E806" i="15"/>
  <c r="Q99" i="7"/>
  <c r="AC90" i="7"/>
  <c r="R97" i="7"/>
  <c r="R98" i="7" s="1"/>
  <c r="AI827" i="15" l="1"/>
  <c r="H827" i="15"/>
  <c r="I827" i="15"/>
  <c r="AH827" i="15"/>
  <c r="AC827" i="15"/>
  <c r="V827" i="15"/>
  <c r="P827" i="15"/>
  <c r="AB827" i="15"/>
  <c r="AK827" i="15"/>
  <c r="U827" i="15"/>
  <c r="G827" i="15"/>
  <c r="J827" i="15"/>
  <c r="F827" i="15"/>
  <c r="R827" i="15"/>
  <c r="AD827" i="15"/>
  <c r="M827" i="15"/>
  <c r="E827" i="15"/>
  <c r="AJ827" i="15"/>
  <c r="AE827" i="15"/>
  <c r="Y827" i="15"/>
  <c r="AO827" i="15"/>
  <c r="Z827" i="15"/>
  <c r="Q827" i="15"/>
  <c r="K827" i="15"/>
  <c r="AL827" i="15"/>
  <c r="X827" i="15"/>
  <c r="O827" i="15"/>
  <c r="N827" i="15"/>
  <c r="M863" i="15"/>
  <c r="AQ862" i="15"/>
  <c r="Z863" i="15"/>
  <c r="AN861" i="15"/>
  <c r="AM862" i="15"/>
  <c r="AI855" i="15"/>
  <c r="AE861" i="15"/>
  <c r="W862" i="15"/>
  <c r="Y855" i="15"/>
  <c r="AQ863" i="15"/>
  <c r="AB861" i="15"/>
  <c r="AL854" i="15"/>
  <c r="AH861" i="15"/>
  <c r="E851" i="15"/>
  <c r="S855" i="15"/>
  <c r="F862" i="15"/>
  <c r="L854" i="15"/>
  <c r="N855" i="15"/>
  <c r="AN855" i="15"/>
  <c r="M855" i="15"/>
  <c r="AP862" i="15"/>
  <c r="T854" i="15"/>
  <c r="AP854" i="15"/>
  <c r="Y854" i="15"/>
  <c r="X861" i="15"/>
  <c r="Q863" i="15"/>
  <c r="V854" i="15"/>
  <c r="AH862" i="15"/>
  <c r="G861" i="15"/>
  <c r="AG854" i="15"/>
  <c r="M854" i="15"/>
  <c r="U855" i="15"/>
  <c r="AA861" i="15"/>
  <c r="S862" i="15"/>
  <c r="P861" i="15"/>
  <c r="I863" i="15"/>
  <c r="AD861" i="15"/>
  <c r="F863" i="15"/>
  <c r="N854" i="15"/>
  <c r="J862" i="15"/>
  <c r="AL855" i="15"/>
  <c r="U854" i="15"/>
  <c r="AL861" i="15"/>
  <c r="S854" i="15"/>
  <c r="AO854" i="15"/>
  <c r="AH863" i="15"/>
  <c r="AQ855" i="15"/>
  <c r="H854" i="15"/>
  <c r="G855" i="15"/>
  <c r="Q854" i="15"/>
  <c r="AD862" i="15"/>
  <c r="R861" i="15"/>
  <c r="I854" i="15"/>
  <c r="R862" i="15"/>
  <c r="AJ862" i="15"/>
  <c r="AI862" i="15"/>
  <c r="R863" i="15"/>
  <c r="AF861" i="15"/>
  <c r="Z862" i="15"/>
  <c r="AI863" i="15"/>
  <c r="V861" i="15"/>
  <c r="L862" i="15"/>
  <c r="Q855" i="15"/>
  <c r="AE863" i="15"/>
  <c r="S861" i="15"/>
  <c r="AD854" i="15"/>
  <c r="O861" i="15"/>
  <c r="S863" i="15"/>
  <c r="H855" i="15"/>
  <c r="Z861" i="15"/>
  <c r="AM863" i="15"/>
  <c r="AQ854" i="15"/>
  <c r="R855" i="15"/>
  <c r="AI854" i="15"/>
  <c r="AJ861" i="15"/>
  <c r="AE862" i="15"/>
  <c r="AF863" i="15"/>
  <c r="AI861" i="15"/>
  <c r="AB862" i="15"/>
  <c r="AA862" i="15"/>
  <c r="J863" i="15"/>
  <c r="N862" i="15"/>
  <c r="W863" i="15"/>
  <c r="M861" i="15"/>
  <c r="AM861" i="15"/>
  <c r="I855" i="15"/>
  <c r="J861" i="15"/>
  <c r="AD855" i="15"/>
  <c r="AJ854" i="15"/>
  <c r="N863" i="15"/>
  <c r="AM854" i="15"/>
  <c r="AB855" i="15"/>
  <c r="T861" i="15"/>
  <c r="T862" i="15"/>
  <c r="AO862" i="15"/>
  <c r="AQ861" i="15"/>
  <c r="D865" i="15"/>
  <c r="AN854" i="15"/>
  <c r="AM855" i="15"/>
  <c r="T855" i="15"/>
  <c r="Z854" i="15"/>
  <c r="AC862" i="15"/>
  <c r="R854" i="15"/>
  <c r="F855" i="15"/>
  <c r="X855" i="15"/>
  <c r="AK862" i="15"/>
  <c r="W854" i="15"/>
  <c r="AO863" i="15"/>
  <c r="AK863" i="15"/>
  <c r="AB863" i="15"/>
  <c r="AP861" i="15"/>
  <c r="Y862" i="15"/>
  <c r="AL863" i="15"/>
  <c r="W861" i="15"/>
  <c r="X862" i="15"/>
  <c r="V863" i="15"/>
  <c r="L861" i="15"/>
  <c r="X854" i="15"/>
  <c r="U862" i="15"/>
  <c r="W855" i="15"/>
  <c r="Y863" i="15"/>
  <c r="AK854" i="15"/>
  <c r="AN863" i="15"/>
  <c r="P855" i="15"/>
  <c r="F861" i="15"/>
  <c r="AA863" i="15"/>
  <c r="G862" i="15"/>
  <c r="K855" i="15"/>
  <c r="G854" i="15"/>
  <c r="L855" i="15"/>
  <c r="AE854" i="15"/>
  <c r="AH855" i="15"/>
  <c r="AJ863" i="15"/>
  <c r="K862" i="15"/>
  <c r="AG862" i="15"/>
  <c r="H861" i="15"/>
  <c r="AG861" i="15"/>
  <c r="AL862" i="15"/>
  <c r="AG863" i="15"/>
  <c r="U861" i="15"/>
  <c r="AF854" i="15"/>
  <c r="AF862" i="15"/>
  <c r="AE855" i="15"/>
  <c r="F854" i="15"/>
  <c r="J855" i="15"/>
  <c r="AC861" i="15"/>
  <c r="O854" i="15"/>
  <c r="AA855" i="15"/>
  <c r="Y861" i="15"/>
  <c r="K854" i="15"/>
  <c r="P863" i="15"/>
  <c r="AF855" i="15"/>
  <c r="AB854" i="15"/>
  <c r="V862" i="15"/>
  <c r="AD863" i="15"/>
  <c r="G863" i="15"/>
  <c r="K861" i="15"/>
  <c r="AC863" i="15"/>
  <c r="T863" i="15"/>
  <c r="AP863" i="15"/>
  <c r="Q862" i="15"/>
  <c r="X863" i="15"/>
  <c r="N861" i="15"/>
  <c r="M862" i="15"/>
  <c r="H863" i="15"/>
  <c r="AO855" i="15"/>
  <c r="P854" i="15"/>
  <c r="H862" i="15"/>
  <c r="O855" i="15"/>
  <c r="AN862" i="15"/>
  <c r="AA854" i="15"/>
  <c r="AP855" i="15"/>
  <c r="O863" i="15"/>
  <c r="AH854" i="15"/>
  <c r="AK855" i="15"/>
  <c r="P862" i="15"/>
  <c r="Q861" i="15"/>
  <c r="AC854" i="15"/>
  <c r="I861" i="15"/>
  <c r="J854" i="15"/>
  <c r="B844" i="15"/>
  <c r="U863" i="15"/>
  <c r="L863" i="15"/>
  <c r="I862" i="15"/>
  <c r="K863" i="15"/>
  <c r="AO861" i="15"/>
  <c r="AG855" i="15"/>
  <c r="AK861" i="15"/>
  <c r="O862" i="15"/>
  <c r="AC855" i="15"/>
  <c r="Z855" i="15"/>
  <c r="AJ855" i="15"/>
  <c r="V855" i="15"/>
  <c r="L850" i="15"/>
  <c r="P845" i="15"/>
  <c r="AO859" i="15"/>
  <c r="Y845" i="15"/>
  <c r="L846" i="15"/>
  <c r="AN849" i="15"/>
  <c r="I851" i="15"/>
  <c r="AJ850" i="15"/>
  <c r="AL846" i="15"/>
  <c r="AP849" i="15"/>
  <c r="N850" i="15"/>
  <c r="L859" i="15"/>
  <c r="AH853" i="15"/>
  <c r="AD858" i="15"/>
  <c r="J845" i="15"/>
  <c r="AB845" i="15"/>
  <c r="Z846" i="15"/>
  <c r="F853" i="15"/>
  <c r="Z858" i="15"/>
  <c r="AN845" i="15"/>
  <c r="Q849" i="15"/>
  <c r="AO845" i="15"/>
  <c r="T846" i="15"/>
  <c r="H851" i="15"/>
  <c r="AQ846" i="15"/>
  <c r="AO851" i="15"/>
  <c r="AM853" i="15"/>
  <c r="S845" i="15"/>
  <c r="AD846" i="15"/>
  <c r="AO849" i="15"/>
  <c r="V850" i="15"/>
  <c r="AB859" i="15"/>
  <c r="X850" i="15"/>
  <c r="R853" i="15"/>
  <c r="T859" i="15"/>
  <c r="R845" i="15"/>
  <c r="AP846" i="15"/>
  <c r="G845" i="15"/>
  <c r="X849" i="15"/>
  <c r="AF851" i="15"/>
  <c r="AF845" i="15"/>
  <c r="AC850" i="15"/>
  <c r="Q845" i="15"/>
  <c r="AF849" i="15"/>
  <c r="K846" i="15"/>
  <c r="W853" i="15"/>
  <c r="AA858" i="15"/>
  <c r="X845" i="15"/>
  <c r="AK850" i="15"/>
  <c r="AN859" i="15"/>
  <c r="S846" i="15"/>
  <c r="M850" i="15"/>
  <c r="AQ845" i="15"/>
  <c r="J849" i="15"/>
  <c r="H857" i="15"/>
  <c r="P853" i="15"/>
  <c r="AP845" i="15"/>
  <c r="G846" i="15"/>
  <c r="AE845" i="15"/>
  <c r="AM845" i="15"/>
  <c r="R846" i="15"/>
  <c r="L857" i="15"/>
  <c r="I849" i="15"/>
  <c r="G853" i="15"/>
  <c r="K858" i="15"/>
  <c r="AG845" i="15"/>
  <c r="X859" i="15"/>
  <c r="AI846" i="15"/>
  <c r="F846" i="15"/>
  <c r="R849" i="15"/>
  <c r="Z851" i="15"/>
  <c r="P850" i="15"/>
  <c r="X857" i="15"/>
  <c r="L849" i="15"/>
  <c r="AF857" i="15"/>
  <c r="X853" i="15"/>
  <c r="O846" i="15"/>
  <c r="AK845" i="15"/>
  <c r="H846" i="15"/>
  <c r="V845" i="15"/>
  <c r="AJ857" i="15"/>
  <c r="AI858" i="15"/>
  <c r="AB857" i="15"/>
  <c r="N853" i="15"/>
  <c r="N846" i="15"/>
  <c r="Z849" i="15"/>
  <c r="H850" i="15"/>
  <c r="AN850" i="15"/>
  <c r="AB849" i="15"/>
  <c r="U849" i="15"/>
  <c r="AJ845" i="15"/>
  <c r="N845" i="15"/>
  <c r="AK846" i="15"/>
  <c r="K849" i="15"/>
  <c r="AD849" i="15"/>
  <c r="AO846" i="15"/>
  <c r="G849" i="15"/>
  <c r="W850" i="15"/>
  <c r="AO850" i="15"/>
  <c r="F851" i="15"/>
  <c r="AB853" i="15"/>
  <c r="K850" i="15"/>
  <c r="K853" i="15"/>
  <c r="I857" i="15"/>
  <c r="G858" i="15"/>
  <c r="R857" i="15"/>
  <c r="W845" i="15"/>
  <c r="O845" i="15"/>
  <c r="T850" i="15"/>
  <c r="AB846" i="15"/>
  <c r="Q859" i="15"/>
  <c r="Y849" i="15"/>
  <c r="Y859" i="15"/>
  <c r="H845" i="15"/>
  <c r="M857" i="15"/>
  <c r="V846" i="15"/>
  <c r="AH849" i="15"/>
  <c r="F850" i="15"/>
  <c r="AF850" i="15"/>
  <c r="AB851" i="15"/>
  <c r="J853" i="15"/>
  <c r="W846" i="15"/>
  <c r="AC849" i="15"/>
  <c r="AD845" i="15"/>
  <c r="S849" i="15"/>
  <c r="AL849" i="15"/>
  <c r="O849" i="15"/>
  <c r="AE850" i="15"/>
  <c r="AD851" i="15"/>
  <c r="AJ853" i="15"/>
  <c r="S850" i="15"/>
  <c r="S853" i="15"/>
  <c r="Q857" i="15"/>
  <c r="O858" i="15"/>
  <c r="Z857" i="15"/>
  <c r="P859" i="15"/>
  <c r="AG849" i="15"/>
  <c r="AE853" i="15"/>
  <c r="AG851" i="15"/>
  <c r="U857" i="15"/>
  <c r="I859" i="15"/>
  <c r="AH851" i="15"/>
  <c r="P857" i="15"/>
  <c r="N858" i="15"/>
  <c r="AF853" i="15"/>
  <c r="L845" i="15"/>
  <c r="M845" i="15"/>
  <c r="V857" i="15"/>
  <c r="T858" i="15"/>
  <c r="R859" i="15"/>
  <c r="E846" i="15"/>
  <c r="AQ849" i="15"/>
  <c r="AF846" i="15"/>
  <c r="I846" i="15"/>
  <c r="AM849" i="15"/>
  <c r="AA851" i="15"/>
  <c r="I850" i="15"/>
  <c r="R850" i="15"/>
  <c r="AQ850" i="15"/>
  <c r="Q853" i="15"/>
  <c r="O857" i="15"/>
  <c r="M858" i="15"/>
  <c r="AQ853" i="15"/>
  <c r="AO857" i="15"/>
  <c r="AM858" i="15"/>
  <c r="Y851" i="15"/>
  <c r="U850" i="15"/>
  <c r="AK857" i="15"/>
  <c r="I845" i="15"/>
  <c r="H849" i="15"/>
  <c r="AF859" i="15"/>
  <c r="AN851" i="15"/>
  <c r="AH858" i="15"/>
  <c r="AP851" i="15"/>
  <c r="Z853" i="15"/>
  <c r="AN857" i="15"/>
  <c r="AL858" i="15"/>
  <c r="F858" i="15"/>
  <c r="AN853" i="15"/>
  <c r="U845" i="15"/>
  <c r="AD857" i="15"/>
  <c r="AB858" i="15"/>
  <c r="Z859" i="15"/>
  <c r="M846" i="15"/>
  <c r="AN846" i="15"/>
  <c r="F849" i="15"/>
  <c r="Q846" i="15"/>
  <c r="AI851" i="15"/>
  <c r="Q850" i="15"/>
  <c r="Z850" i="15"/>
  <c r="G851" i="15"/>
  <c r="Y853" i="15"/>
  <c r="W857" i="15"/>
  <c r="U858" i="15"/>
  <c r="M853" i="15"/>
  <c r="K857" i="15"/>
  <c r="I858" i="15"/>
  <c r="J858" i="15"/>
  <c r="AG859" i="15"/>
  <c r="AL853" i="15"/>
  <c r="AI845" i="15"/>
  <c r="AD850" i="15"/>
  <c r="AJ849" i="15"/>
  <c r="AJ859" i="15"/>
  <c r="Z845" i="15"/>
  <c r="AK849" i="15"/>
  <c r="AL845" i="15"/>
  <c r="AA849" i="15"/>
  <c r="W849" i="15"/>
  <c r="AM850" i="15"/>
  <c r="AL851" i="15"/>
  <c r="AA850" i="15"/>
  <c r="AH857" i="15"/>
  <c r="AF858" i="15"/>
  <c r="AQ859" i="15"/>
  <c r="U859" i="15"/>
  <c r="AL859" i="15"/>
  <c r="W859" i="15"/>
  <c r="U851" i="15"/>
  <c r="N851" i="15"/>
  <c r="M847" i="15"/>
  <c r="V847" i="15"/>
  <c r="V848" i="15" s="1"/>
  <c r="AP847" i="15"/>
  <c r="K847" i="15"/>
  <c r="T847" i="15"/>
  <c r="J846" i="15"/>
  <c r="AP858" i="15"/>
  <c r="AL850" i="15"/>
  <c r="AH845" i="15"/>
  <c r="AI849" i="15"/>
  <c r="AE849" i="15"/>
  <c r="AI850" i="15"/>
  <c r="I853" i="15"/>
  <c r="G857" i="15"/>
  <c r="AP857" i="15"/>
  <c r="AN858" i="15"/>
  <c r="AC859" i="15"/>
  <c r="AE859" i="15"/>
  <c r="AO847" i="15"/>
  <c r="W847" i="15"/>
  <c r="AA846" i="15"/>
  <c r="AJ846" i="15"/>
  <c r="AQ858" i="15"/>
  <c r="T849" i="15"/>
  <c r="AP853" i="15"/>
  <c r="AE846" i="15"/>
  <c r="F857" i="15"/>
  <c r="AC851" i="15"/>
  <c r="AA853" i="15"/>
  <c r="Y857" i="15"/>
  <c r="W858" i="15"/>
  <c r="U853" i="15"/>
  <c r="S857" i="15"/>
  <c r="Q858" i="15"/>
  <c r="K859" i="15"/>
  <c r="F859" i="15"/>
  <c r="J851" i="15"/>
  <c r="K851" i="15"/>
  <c r="L851" i="15"/>
  <c r="S851" i="15"/>
  <c r="T851" i="15"/>
  <c r="W851" i="15"/>
  <c r="AC847" i="15"/>
  <c r="X847" i="15"/>
  <c r="X848" i="15" s="1"/>
  <c r="AM847" i="15"/>
  <c r="R847" i="15"/>
  <c r="AA847" i="15"/>
  <c r="E849" i="15"/>
  <c r="AC845" i="15"/>
  <c r="AL857" i="15"/>
  <c r="AB850" i="15"/>
  <c r="H859" i="15"/>
  <c r="O853" i="15"/>
  <c r="H853" i="15"/>
  <c r="AM846" i="15"/>
  <c r="E845" i="15"/>
  <c r="N857" i="15"/>
  <c r="L858" i="15"/>
  <c r="J859" i="15"/>
  <c r="X846" i="15"/>
  <c r="AK851" i="15"/>
  <c r="J850" i="15"/>
  <c r="AI853" i="15"/>
  <c r="AG857" i="15"/>
  <c r="AE858" i="15"/>
  <c r="H858" i="15"/>
  <c r="AC853" i="15"/>
  <c r="AA857" i="15"/>
  <c r="Y858" i="15"/>
  <c r="S859" i="15"/>
  <c r="N859" i="15"/>
  <c r="AK847" i="15"/>
  <c r="F847" i="15"/>
  <c r="AN847" i="15"/>
  <c r="I847" i="15"/>
  <c r="H847" i="15"/>
  <c r="Y847" i="15"/>
  <c r="AI847" i="15"/>
  <c r="AI848" i="15" s="1"/>
  <c r="AH846" i="15"/>
  <c r="V853" i="15"/>
  <c r="AC857" i="15"/>
  <c r="K845" i="15"/>
  <c r="AJ858" i="15"/>
  <c r="E850" i="15"/>
  <c r="T857" i="15"/>
  <c r="AH859" i="15"/>
  <c r="U846" i="15"/>
  <c r="G850" i="15"/>
  <c r="L853" i="15"/>
  <c r="P858" i="15"/>
  <c r="AK853" i="15"/>
  <c r="AM859" i="15"/>
  <c r="R851" i="15"/>
  <c r="Q847" i="15"/>
  <c r="Z847" i="15"/>
  <c r="AQ847" i="15"/>
  <c r="AQ851" i="15"/>
  <c r="AQ857" i="15"/>
  <c r="AG858" i="15"/>
  <c r="AD859" i="15"/>
  <c r="E847" i="15"/>
  <c r="O847" i="15"/>
  <c r="AM851" i="15"/>
  <c r="AO858" i="15"/>
  <c r="AA859" i="15"/>
  <c r="P847" i="15"/>
  <c r="P848" i="15" s="1"/>
  <c r="L847" i="15"/>
  <c r="AD853" i="15"/>
  <c r="P849" i="15"/>
  <c r="S858" i="15"/>
  <c r="AP859" i="15"/>
  <c r="AC846" i="15"/>
  <c r="O850" i="15"/>
  <c r="T853" i="15"/>
  <c r="J857" i="15"/>
  <c r="X858" i="15"/>
  <c r="AI857" i="15"/>
  <c r="V859" i="15"/>
  <c r="N847" i="15"/>
  <c r="G847" i="15"/>
  <c r="AH847" i="15"/>
  <c r="AH848" i="15" s="1"/>
  <c r="F845" i="15"/>
  <c r="AE851" i="15"/>
  <c r="AG847" i="15"/>
  <c r="AJ851" i="15"/>
  <c r="Q851" i="15"/>
  <c r="O851" i="15"/>
  <c r="T845" i="15"/>
  <c r="N849" i="15"/>
  <c r="Y846" i="15"/>
  <c r="AH850" i="15"/>
  <c r="AI859" i="15"/>
  <c r="V851" i="15"/>
  <c r="U847" i="15"/>
  <c r="AD847" i="15"/>
  <c r="S847" i="15"/>
  <c r="S848" i="15" s="1"/>
  <c r="P846" i="15"/>
  <c r="AG850" i="15"/>
  <c r="AK858" i="15"/>
  <c r="M849" i="15"/>
  <c r="V849" i="15"/>
  <c r="AG846" i="15"/>
  <c r="AP850" i="15"/>
  <c r="M859" i="15"/>
  <c r="AL847" i="15"/>
  <c r="AL848" i="15" s="1"/>
  <c r="AE847" i="15"/>
  <c r="J847" i="15"/>
  <c r="J848" i="15" s="1"/>
  <c r="AA845" i="15"/>
  <c r="Y850" i="15"/>
  <c r="AG853" i="15"/>
  <c r="AE857" i="15"/>
  <c r="AC858" i="15"/>
  <c r="AK859" i="15"/>
  <c r="G859" i="15"/>
  <c r="P851" i="15"/>
  <c r="M851" i="15"/>
  <c r="AF847" i="15"/>
  <c r="AF848" i="15" s="1"/>
  <c r="AB847" i="15"/>
  <c r="AB848" i="15" s="1"/>
  <c r="X851" i="15"/>
  <c r="R858" i="15"/>
  <c r="V858" i="15"/>
  <c r="AO853" i="15"/>
  <c r="AM857" i="15"/>
  <c r="O859" i="15"/>
  <c r="AJ847" i="15"/>
  <c r="R99" i="7"/>
  <c r="AD90" i="7"/>
  <c r="S97" i="7"/>
  <c r="S98" i="7" s="1"/>
  <c r="AE848" i="15" l="1"/>
  <c r="AN848" i="15"/>
  <c r="M848" i="15"/>
  <c r="Q848" i="15"/>
  <c r="AG848" i="15"/>
  <c r="H848" i="15"/>
  <c r="W848" i="15"/>
  <c r="AJ848" i="15"/>
  <c r="F848" i="15"/>
  <c r="AK848" i="15"/>
  <c r="U848" i="15"/>
  <c r="K848" i="15"/>
  <c r="AN884" i="15"/>
  <c r="I876" i="15"/>
  <c r="R883" i="15"/>
  <c r="AG875" i="15"/>
  <c r="Y882" i="15"/>
  <c r="AC882" i="15"/>
  <c r="Z884" i="15"/>
  <c r="AB884" i="15"/>
  <c r="O884" i="15"/>
  <c r="M882" i="15"/>
  <c r="P883" i="15"/>
  <c r="U883" i="15"/>
  <c r="AP876" i="15"/>
  <c r="K883" i="15"/>
  <c r="I882" i="15"/>
  <c r="AI884" i="15"/>
  <c r="AK876" i="15"/>
  <c r="AF884" i="15"/>
  <c r="AK883" i="15"/>
  <c r="T882" i="15"/>
  <c r="AF883" i="15"/>
  <c r="I883" i="15"/>
  <c r="AG884" i="15"/>
  <c r="Q882" i="15"/>
  <c r="N876" i="15"/>
  <c r="W882" i="15"/>
  <c r="D886" i="15"/>
  <c r="K882" i="15"/>
  <c r="X876" i="15"/>
  <c r="AF882" i="15"/>
  <c r="AQ876" i="15"/>
  <c r="AC876" i="15"/>
  <c r="AL884" i="15"/>
  <c r="M883" i="15"/>
  <c r="L884" i="15"/>
  <c r="AH883" i="15"/>
  <c r="AH876" i="15"/>
  <c r="AG883" i="15"/>
  <c r="AO876" i="15"/>
  <c r="P875" i="15"/>
  <c r="AP882" i="15"/>
  <c r="P876" i="15"/>
  <c r="AE883" i="15"/>
  <c r="AM876" i="15"/>
  <c r="N875" i="15"/>
  <c r="P882" i="15"/>
  <c r="H884" i="15"/>
  <c r="Y875" i="15"/>
  <c r="L876" i="15"/>
  <c r="T876" i="15"/>
  <c r="M876" i="15"/>
  <c r="K876" i="15"/>
  <c r="T875" i="15"/>
  <c r="AA876" i="15"/>
  <c r="F876" i="15"/>
  <c r="G875" i="15"/>
  <c r="AI875" i="15"/>
  <c r="AB875" i="15"/>
  <c r="AA875" i="15"/>
  <c r="W875" i="15"/>
  <c r="Q875" i="15"/>
  <c r="V884" i="15"/>
  <c r="AC884" i="15"/>
  <c r="N883" i="15"/>
  <c r="L883" i="15"/>
  <c r="AE884" i="15"/>
  <c r="AM875" i="15"/>
  <c r="W876" i="15"/>
  <c r="E872" i="15"/>
  <c r="G883" i="15"/>
  <c r="U875" i="15"/>
  <c r="J875" i="15"/>
  <c r="H882" i="15"/>
  <c r="N882" i="15"/>
  <c r="N884" i="15"/>
  <c r="AA883" i="15"/>
  <c r="J876" i="15"/>
  <c r="Q876" i="15"/>
  <c r="R882" i="15"/>
  <c r="AO882" i="15"/>
  <c r="AM884" i="15"/>
  <c r="AE882" i="15"/>
  <c r="K875" i="15"/>
  <c r="AO884" i="15"/>
  <c r="AJ876" i="15"/>
  <c r="S884" i="15"/>
  <c r="AK882" i="15"/>
  <c r="F884" i="15"/>
  <c r="M884" i="15"/>
  <c r="AB882" i="15"/>
  <c r="AI882" i="15"/>
  <c r="J882" i="15"/>
  <c r="AG882" i="15"/>
  <c r="I884" i="15"/>
  <c r="O882" i="15"/>
  <c r="AM883" i="15"/>
  <c r="AD883" i="15"/>
  <c r="U876" i="15"/>
  <c r="V882" i="15"/>
  <c r="AH884" i="15"/>
  <c r="AN875" i="15"/>
  <c r="AA884" i="15"/>
  <c r="AB883" i="15"/>
  <c r="AD876" i="15"/>
  <c r="F883" i="15"/>
  <c r="R875" i="15"/>
  <c r="X884" i="15"/>
  <c r="AC883" i="15"/>
  <c r="L882" i="15"/>
  <c r="AF875" i="15"/>
  <c r="AF876" i="15"/>
  <c r="AD875" i="15"/>
  <c r="B865" i="15"/>
  <c r="X882" i="15"/>
  <c r="J884" i="15"/>
  <c r="AB876" i="15"/>
  <c r="AL882" i="15"/>
  <c r="AD884" i="15"/>
  <c r="AK884" i="15"/>
  <c r="AQ883" i="15"/>
  <c r="X883" i="15"/>
  <c r="Z876" i="15"/>
  <c r="W883" i="15"/>
  <c r="AG876" i="15"/>
  <c r="H875" i="15"/>
  <c r="AH882" i="15"/>
  <c r="H876" i="15"/>
  <c r="T883" i="15"/>
  <c r="AE876" i="15"/>
  <c r="F875" i="15"/>
  <c r="AI876" i="15"/>
  <c r="Z883" i="15"/>
  <c r="M875" i="15"/>
  <c r="AC875" i="15"/>
  <c r="Q883" i="15"/>
  <c r="V876" i="15"/>
  <c r="AI883" i="15"/>
  <c r="R876" i="15"/>
  <c r="Y876" i="15"/>
  <c r="Z882" i="15"/>
  <c r="J883" i="15"/>
  <c r="S876" i="15"/>
  <c r="Y884" i="15"/>
  <c r="L875" i="15"/>
  <c r="I875" i="15"/>
  <c r="K884" i="15"/>
  <c r="AJ875" i="15"/>
  <c r="U884" i="15"/>
  <c r="AJ882" i="15"/>
  <c r="AQ882" i="15"/>
  <c r="P884" i="15"/>
  <c r="AE875" i="15"/>
  <c r="O876" i="15"/>
  <c r="AP875" i="15"/>
  <c r="AN883" i="15"/>
  <c r="AP884" i="15"/>
  <c r="W884" i="15"/>
  <c r="AM882" i="15"/>
  <c r="S883" i="15"/>
  <c r="AO875" i="15"/>
  <c r="AP883" i="15"/>
  <c r="AQ884" i="15"/>
  <c r="G876" i="15"/>
  <c r="Z875" i="15"/>
  <c r="O883" i="15"/>
  <c r="AL883" i="15"/>
  <c r="AH875" i="15"/>
  <c r="AQ875" i="15"/>
  <c r="AJ884" i="15"/>
  <c r="AA882" i="15"/>
  <c r="AN876" i="15"/>
  <c r="AL875" i="15"/>
  <c r="O875" i="15"/>
  <c r="AD882" i="15"/>
  <c r="AN882" i="15"/>
  <c r="AJ883" i="15"/>
  <c r="R884" i="15"/>
  <c r="S882" i="15"/>
  <c r="V883" i="15"/>
  <c r="H883" i="15"/>
  <c r="F882" i="15"/>
  <c r="U882" i="15"/>
  <c r="S875" i="15"/>
  <c r="T884" i="15"/>
  <c r="G884" i="15"/>
  <c r="Q884" i="15"/>
  <c r="X875" i="15"/>
  <c r="AO883" i="15"/>
  <c r="V875" i="15"/>
  <c r="AK875" i="15"/>
  <c r="AL876" i="15"/>
  <c r="G882" i="15"/>
  <c r="Y883" i="15"/>
  <c r="H866" i="15"/>
  <c r="X866" i="15"/>
  <c r="M871" i="15"/>
  <c r="AA872" i="15"/>
  <c r="E867" i="15"/>
  <c r="F871" i="15"/>
  <c r="AE878" i="15"/>
  <c r="AL878" i="15"/>
  <c r="Z880" i="15"/>
  <c r="R870" i="15"/>
  <c r="AA880" i="15"/>
  <c r="AB879" i="15"/>
  <c r="Q866" i="15"/>
  <c r="G878" i="15"/>
  <c r="AM871" i="15"/>
  <c r="AB872" i="15"/>
  <c r="Q871" i="15"/>
  <c r="L874" i="15"/>
  <c r="Z878" i="15"/>
  <c r="X879" i="15"/>
  <c r="AL872" i="15"/>
  <c r="J874" i="15"/>
  <c r="AI866" i="15"/>
  <c r="AN866" i="15"/>
  <c r="AK871" i="15"/>
  <c r="U867" i="15"/>
  <c r="E871" i="15"/>
  <c r="AD871" i="15"/>
  <c r="AI880" i="15"/>
  <c r="AG870" i="15"/>
  <c r="AM878" i="15"/>
  <c r="G867" i="15"/>
  <c r="K870" i="15"/>
  <c r="AJ872" i="15"/>
  <c r="AO871" i="15"/>
  <c r="F872" i="15"/>
  <c r="AJ874" i="15"/>
  <c r="T874" i="15"/>
  <c r="P879" i="15"/>
  <c r="R874" i="15"/>
  <c r="AQ866" i="15"/>
  <c r="E866" i="15"/>
  <c r="AN874" i="15"/>
  <c r="AJ879" i="15"/>
  <c r="AJ867" i="15"/>
  <c r="AQ880" i="15"/>
  <c r="AP872" i="15"/>
  <c r="X874" i="15"/>
  <c r="AP866" i="15"/>
  <c r="AC867" i="15"/>
  <c r="U871" i="15"/>
  <c r="T879" i="15"/>
  <c r="AB866" i="15"/>
  <c r="I870" i="15"/>
  <c r="N878" i="15"/>
  <c r="Q874" i="15"/>
  <c r="M879" i="15"/>
  <c r="AE867" i="15"/>
  <c r="AI870" i="15"/>
  <c r="G871" i="15"/>
  <c r="AK870" i="15"/>
  <c r="AL880" i="15"/>
  <c r="AC870" i="15"/>
  <c r="AF879" i="15"/>
  <c r="AD880" i="15"/>
  <c r="AP874" i="15"/>
  <c r="AF867" i="15"/>
  <c r="AA867" i="15"/>
  <c r="Q870" i="15"/>
  <c r="AH872" i="15"/>
  <c r="I866" i="15"/>
  <c r="V871" i="15"/>
  <c r="Y870" i="15"/>
  <c r="I874" i="15"/>
  <c r="U879" i="15"/>
  <c r="AM867" i="15"/>
  <c r="Y866" i="15"/>
  <c r="AL871" i="15"/>
  <c r="AO870" i="15"/>
  <c r="AH880" i="15"/>
  <c r="L867" i="15"/>
  <c r="N871" i="15"/>
  <c r="T866" i="15"/>
  <c r="AQ870" i="15"/>
  <c r="O871" i="15"/>
  <c r="K866" i="15"/>
  <c r="AN867" i="15"/>
  <c r="F870" i="15"/>
  <c r="X878" i="15"/>
  <c r="V879" i="15"/>
  <c r="T880" i="15"/>
  <c r="P866" i="15"/>
  <c r="AF866" i="15"/>
  <c r="K867" i="15"/>
  <c r="AO866" i="15"/>
  <c r="AB867" i="15"/>
  <c r="AJ866" i="15"/>
  <c r="R878" i="15"/>
  <c r="N866" i="15"/>
  <c r="P878" i="15"/>
  <c r="N879" i="15"/>
  <c r="L880" i="15"/>
  <c r="AJ870" i="15"/>
  <c r="Y867" i="15"/>
  <c r="AF870" i="15"/>
  <c r="AK872" i="15"/>
  <c r="K871" i="15"/>
  <c r="AJ871" i="15"/>
  <c r="I872" i="15"/>
  <c r="K874" i="15"/>
  <c r="I878" i="15"/>
  <c r="G879" i="15"/>
  <c r="AK874" i="15"/>
  <c r="AI878" i="15"/>
  <c r="AG879" i="15"/>
  <c r="V878" i="15"/>
  <c r="AC879" i="15"/>
  <c r="AD878" i="15"/>
  <c r="F878" i="15"/>
  <c r="H874" i="15"/>
  <c r="Y871" i="15"/>
  <c r="U870" i="15"/>
  <c r="AH878" i="15"/>
  <c r="V866" i="15"/>
  <c r="AK866" i="15"/>
  <c r="AF878" i="15"/>
  <c r="AD879" i="15"/>
  <c r="AB880" i="15"/>
  <c r="F867" i="15"/>
  <c r="AG867" i="15"/>
  <c r="J867" i="15"/>
  <c r="AN870" i="15"/>
  <c r="J871" i="15"/>
  <c r="S871" i="15"/>
  <c r="Y872" i="15"/>
  <c r="S874" i="15"/>
  <c r="Q878" i="15"/>
  <c r="O879" i="15"/>
  <c r="AQ878" i="15"/>
  <c r="AO879" i="15"/>
  <c r="R866" i="15"/>
  <c r="J880" i="15"/>
  <c r="AG874" i="15"/>
  <c r="W871" i="15"/>
  <c r="J878" i="15"/>
  <c r="S866" i="15"/>
  <c r="H867" i="15"/>
  <c r="V870" i="15"/>
  <c r="O866" i="15"/>
  <c r="AD867" i="15"/>
  <c r="W870" i="15"/>
  <c r="AH867" i="15"/>
  <c r="P871" i="15"/>
  <c r="AH871" i="15"/>
  <c r="G872" i="15"/>
  <c r="AQ871" i="15"/>
  <c r="X872" i="15"/>
  <c r="V874" i="15"/>
  <c r="AQ874" i="15"/>
  <c r="AO878" i="15"/>
  <c r="AM879" i="15"/>
  <c r="L878" i="15"/>
  <c r="J879" i="15"/>
  <c r="AE874" i="15"/>
  <c r="AC878" i="15"/>
  <c r="AA879" i="15"/>
  <c r="U880" i="15"/>
  <c r="G880" i="15"/>
  <c r="R880" i="15"/>
  <c r="Z870" i="15"/>
  <c r="Y874" i="15"/>
  <c r="AH866" i="15"/>
  <c r="AP880" i="15"/>
  <c r="W878" i="15"/>
  <c r="K880" i="15"/>
  <c r="AE871" i="15"/>
  <c r="AP878" i="15"/>
  <c r="AA866" i="15"/>
  <c r="P867" i="15"/>
  <c r="AD870" i="15"/>
  <c r="U866" i="15"/>
  <c r="W866" i="15"/>
  <c r="AL867" i="15"/>
  <c r="L870" i="15"/>
  <c r="AE870" i="15"/>
  <c r="AP867" i="15"/>
  <c r="H870" i="15"/>
  <c r="X871" i="15"/>
  <c r="AP871" i="15"/>
  <c r="AE872" i="15"/>
  <c r="AF872" i="15"/>
  <c r="AD874" i="15"/>
  <c r="L871" i="15"/>
  <c r="M874" i="15"/>
  <c r="K878" i="15"/>
  <c r="I879" i="15"/>
  <c r="T878" i="15"/>
  <c r="R879" i="15"/>
  <c r="AM874" i="15"/>
  <c r="AK878" i="15"/>
  <c r="AI879" i="15"/>
  <c r="AC880" i="15"/>
  <c r="J870" i="15"/>
  <c r="AQ872" i="15"/>
  <c r="O867" i="15"/>
  <c r="S870" i="15"/>
  <c r="AD866" i="15"/>
  <c r="AN878" i="15"/>
  <c r="AL879" i="15"/>
  <c r="AJ880" i="15"/>
  <c r="N867" i="15"/>
  <c r="AO867" i="15"/>
  <c r="G870" i="15"/>
  <c r="R867" i="15"/>
  <c r="AA871" i="15"/>
  <c r="F874" i="15"/>
  <c r="O874" i="15"/>
  <c r="M878" i="15"/>
  <c r="K879" i="15"/>
  <c r="J872" i="15"/>
  <c r="L872" i="15"/>
  <c r="Z868" i="15"/>
  <c r="X868" i="15"/>
  <c r="J866" i="15"/>
  <c r="AP870" i="15"/>
  <c r="S880" i="15"/>
  <c r="AH870" i="15"/>
  <c r="AF874" i="15"/>
  <c r="L866" i="15"/>
  <c r="W867" i="15"/>
  <c r="AA870" i="15"/>
  <c r="M870" i="15"/>
  <c r="N880" i="15"/>
  <c r="N870" i="15"/>
  <c r="AL866" i="15"/>
  <c r="G866" i="15"/>
  <c r="V867" i="15"/>
  <c r="O870" i="15"/>
  <c r="Z867" i="15"/>
  <c r="H871" i="15"/>
  <c r="AI871" i="15"/>
  <c r="H872" i="15"/>
  <c r="N874" i="15"/>
  <c r="W874" i="15"/>
  <c r="U878" i="15"/>
  <c r="S879" i="15"/>
  <c r="M880" i="15"/>
  <c r="H880" i="15"/>
  <c r="V868" i="15"/>
  <c r="V869" i="15" s="1"/>
  <c r="AE868" i="15"/>
  <c r="AP868" i="15"/>
  <c r="AF868" i="15"/>
  <c r="K868" i="15"/>
  <c r="K869" i="15" s="1"/>
  <c r="T868" i="15"/>
  <c r="AC868" i="15"/>
  <c r="Z872" i="15"/>
  <c r="S867" i="15"/>
  <c r="AK867" i="15"/>
  <c r="AC871" i="15"/>
  <c r="L879" i="15"/>
  <c r="F880" i="15"/>
  <c r="R871" i="15"/>
  <c r="AG872" i="15"/>
  <c r="AA874" i="15"/>
  <c r="Y878" i="15"/>
  <c r="W879" i="15"/>
  <c r="AP879" i="15"/>
  <c r="W880" i="15"/>
  <c r="AF880" i="15"/>
  <c r="Q880" i="15"/>
  <c r="K872" i="15"/>
  <c r="W872" i="15"/>
  <c r="P872" i="15"/>
  <c r="AL868" i="15"/>
  <c r="G868" i="15"/>
  <c r="G869" i="15" s="1"/>
  <c r="I868" i="15"/>
  <c r="AJ868" i="15"/>
  <c r="E868" i="15"/>
  <c r="Z874" i="15"/>
  <c r="X867" i="15"/>
  <c r="AQ867" i="15"/>
  <c r="T867" i="15"/>
  <c r="M867" i="15"/>
  <c r="AK879" i="15"/>
  <c r="V880" i="15"/>
  <c r="E870" i="15"/>
  <c r="AB874" i="15"/>
  <c r="Z871" i="15"/>
  <c r="AO872" i="15"/>
  <c r="AI874" i="15"/>
  <c r="AG878" i="15"/>
  <c r="AE879" i="15"/>
  <c r="AE880" i="15"/>
  <c r="AN880" i="15"/>
  <c r="Y880" i="15"/>
  <c r="O868" i="15"/>
  <c r="O869" i="15" s="1"/>
  <c r="AG868" i="15"/>
  <c r="H868" i="15"/>
  <c r="AA868" i="15"/>
  <c r="M868" i="15"/>
  <c r="AG866" i="15"/>
  <c r="AO874" i="15"/>
  <c r="Z866" i="15"/>
  <c r="AG871" i="15"/>
  <c r="H879" i="15"/>
  <c r="H878" i="15"/>
  <c r="AM872" i="15"/>
  <c r="AM880" i="15"/>
  <c r="M872" i="15"/>
  <c r="Y868" i="15"/>
  <c r="Y869" i="15" s="1"/>
  <c r="AN868" i="15"/>
  <c r="T870" i="15"/>
  <c r="AL874" i="15"/>
  <c r="T871" i="15"/>
  <c r="AB878" i="15"/>
  <c r="Z879" i="15"/>
  <c r="AH868" i="15"/>
  <c r="AH869" i="15" s="1"/>
  <c r="J868" i="15"/>
  <c r="AN871" i="15"/>
  <c r="AJ878" i="15"/>
  <c r="AH879" i="15"/>
  <c r="P880" i="15"/>
  <c r="T872" i="15"/>
  <c r="AI867" i="15"/>
  <c r="M866" i="15"/>
  <c r="F866" i="15"/>
  <c r="G874" i="15"/>
  <c r="I880" i="15"/>
  <c r="R872" i="15"/>
  <c r="O872" i="15"/>
  <c r="U872" i="15"/>
  <c r="AM868" i="15"/>
  <c r="AO868" i="15"/>
  <c r="L868" i="15"/>
  <c r="U868" i="15"/>
  <c r="U869" i="15" s="1"/>
  <c r="AC866" i="15"/>
  <c r="AF871" i="15"/>
  <c r="AG880" i="15"/>
  <c r="AD868" i="15"/>
  <c r="AE866" i="15"/>
  <c r="AB870" i="15"/>
  <c r="AC872" i="15"/>
  <c r="AB871" i="15"/>
  <c r="AO880" i="15"/>
  <c r="N872" i="15"/>
  <c r="R868" i="15"/>
  <c r="R869" i="15" s="1"/>
  <c r="S868" i="15"/>
  <c r="AK868" i="15"/>
  <c r="AI872" i="15"/>
  <c r="AD872" i="15"/>
  <c r="AM866" i="15"/>
  <c r="I867" i="15"/>
  <c r="U874" i="15"/>
  <c r="S878" i="15"/>
  <c r="Q879" i="15"/>
  <c r="AQ879" i="15"/>
  <c r="X880" i="15"/>
  <c r="AB868" i="15"/>
  <c r="AB869" i="15" s="1"/>
  <c r="S872" i="15"/>
  <c r="Q872" i="15"/>
  <c r="F868" i="15"/>
  <c r="F869" i="15" s="1"/>
  <c r="V872" i="15"/>
  <c r="W868" i="15"/>
  <c r="W869" i="15" s="1"/>
  <c r="Q868" i="15"/>
  <c r="O878" i="15"/>
  <c r="AH874" i="15"/>
  <c r="F879" i="15"/>
  <c r="Q867" i="15"/>
  <c r="AC874" i="15"/>
  <c r="AA878" i="15"/>
  <c r="Y879" i="15"/>
  <c r="AK880" i="15"/>
  <c r="AI868" i="15"/>
  <c r="P874" i="15"/>
  <c r="AN879" i="15"/>
  <c r="AL870" i="15"/>
  <c r="AM870" i="15"/>
  <c r="P870" i="15"/>
  <c r="AN872" i="15"/>
  <c r="P868" i="15"/>
  <c r="P869" i="15" s="1"/>
  <c r="AQ868" i="15"/>
  <c r="I871" i="15"/>
  <c r="X870" i="15"/>
  <c r="O880" i="15"/>
  <c r="N868" i="15"/>
  <c r="N869" i="15" s="1"/>
  <c r="L848" i="15"/>
  <c r="I848" i="15"/>
  <c r="AC848" i="15"/>
  <c r="AO848" i="15"/>
  <c r="AP848" i="15"/>
  <c r="G848" i="15"/>
  <c r="AD848" i="15"/>
  <c r="N848" i="15"/>
  <c r="Z848" i="15"/>
  <c r="AA848" i="15"/>
  <c r="O848" i="15"/>
  <c r="R848" i="15"/>
  <c r="AQ848" i="15"/>
  <c r="E848" i="15"/>
  <c r="Y848" i="15"/>
  <c r="AM848" i="15"/>
  <c r="T848" i="15"/>
  <c r="S99" i="7"/>
  <c r="AE90" i="7"/>
  <c r="T97" i="7"/>
  <c r="T98" i="7" s="1"/>
  <c r="AG869" i="15" l="1"/>
  <c r="AE869" i="15"/>
  <c r="H869" i="15"/>
  <c r="AL869" i="15"/>
  <c r="L869" i="15"/>
  <c r="T869" i="15"/>
  <c r="AC869" i="15"/>
  <c r="X869" i="15"/>
  <c r="S869" i="15"/>
  <c r="AD869" i="15"/>
  <c r="AA869" i="15"/>
  <c r="AP869" i="15"/>
  <c r="E869" i="15"/>
  <c r="Z869" i="15"/>
  <c r="D907" i="15"/>
  <c r="AJ905" i="15"/>
  <c r="K904" i="15"/>
  <c r="X897" i="15"/>
  <c r="AP905" i="15"/>
  <c r="Q904" i="15"/>
  <c r="AD897" i="15"/>
  <c r="AO905" i="15"/>
  <c r="P904" i="15"/>
  <c r="AC897" i="15"/>
  <c r="AN905" i="15"/>
  <c r="O904" i="15"/>
  <c r="AB897" i="15"/>
  <c r="AC905" i="15"/>
  <c r="O897" i="15"/>
  <c r="R904" i="15"/>
  <c r="V896" i="15"/>
  <c r="U903" i="15"/>
  <c r="F905" i="15"/>
  <c r="AG896" i="15"/>
  <c r="AK905" i="15"/>
  <c r="F904" i="15"/>
  <c r="Z904" i="15"/>
  <c r="J904" i="15"/>
  <c r="AO896" i="15"/>
  <c r="V897" i="15"/>
  <c r="U897" i="15"/>
  <c r="G904" i="15"/>
  <c r="M905" i="15"/>
  <c r="AO903" i="15"/>
  <c r="AP897" i="15"/>
  <c r="Q896" i="15"/>
  <c r="M903" i="15"/>
  <c r="W897" i="15"/>
  <c r="AH903" i="15"/>
  <c r="Y905" i="15"/>
  <c r="L897" i="15"/>
  <c r="AM905" i="15"/>
  <c r="AH897" i="15"/>
  <c r="Z903" i="15"/>
  <c r="Q905" i="15"/>
  <c r="AQ896" i="15"/>
  <c r="W905" i="15"/>
  <c r="AP896" i="15"/>
  <c r="AB905" i="15"/>
  <c r="AP903" i="15"/>
  <c r="P897" i="15"/>
  <c r="AH905" i="15"/>
  <c r="I904" i="15"/>
  <c r="AG905" i="15"/>
  <c r="H904" i="15"/>
  <c r="AF905" i="15"/>
  <c r="T897" i="15"/>
  <c r="AN896" i="15"/>
  <c r="F896" i="15"/>
  <c r="AC904" i="15"/>
  <c r="L904" i="15"/>
  <c r="AI897" i="15"/>
  <c r="AP904" i="15"/>
  <c r="H897" i="15"/>
  <c r="AM903" i="15"/>
  <c r="AJ904" i="15"/>
  <c r="E893" i="15"/>
  <c r="I896" i="15"/>
  <c r="F897" i="15"/>
  <c r="AD903" i="15"/>
  <c r="AJ903" i="15"/>
  <c r="O905" i="15"/>
  <c r="AQ904" i="15"/>
  <c r="R903" i="15"/>
  <c r="AE896" i="15"/>
  <c r="J905" i="15"/>
  <c r="X903" i="15"/>
  <c r="AK896" i="15"/>
  <c r="I905" i="15"/>
  <c r="W903" i="15"/>
  <c r="AB896" i="15"/>
  <c r="H905" i="15"/>
  <c r="V903" i="15"/>
  <c r="AI896" i="15"/>
  <c r="AQ903" i="15"/>
  <c r="AQ905" i="15"/>
  <c r="AQ897" i="15"/>
  <c r="G905" i="15"/>
  <c r="AH896" i="15"/>
  <c r="T903" i="15"/>
  <c r="U904" i="15"/>
  <c r="G897" i="15"/>
  <c r="J896" i="15"/>
  <c r="V904" i="15"/>
  <c r="AI903" i="15"/>
  <c r="AF896" i="15"/>
  <c r="R896" i="15"/>
  <c r="AB903" i="15"/>
  <c r="P896" i="15"/>
  <c r="AG897" i="15"/>
  <c r="AG903" i="15"/>
  <c r="AN897" i="15"/>
  <c r="H903" i="15"/>
  <c r="AF904" i="15"/>
  <c r="L896" i="15"/>
  <c r="F903" i="15"/>
  <c r="K905" i="15"/>
  <c r="N904" i="15"/>
  <c r="Y897" i="15"/>
  <c r="AE905" i="15"/>
  <c r="Z896" i="15"/>
  <c r="AC903" i="15"/>
  <c r="S904" i="15"/>
  <c r="G896" i="15"/>
  <c r="Y904" i="15"/>
  <c r="M896" i="15"/>
  <c r="AK897" i="15"/>
  <c r="W904" i="15"/>
  <c r="AJ897" i="15"/>
  <c r="AE897" i="15"/>
  <c r="AL896" i="15"/>
  <c r="V905" i="15"/>
  <c r="Y896" i="15"/>
  <c r="L903" i="15"/>
  <c r="S905" i="15"/>
  <c r="T905" i="15"/>
  <c r="Z905" i="15"/>
  <c r="N897" i="15"/>
  <c r="M897" i="15"/>
  <c r="AL903" i="15"/>
  <c r="Y903" i="15"/>
  <c r="M904" i="15"/>
  <c r="AD896" i="15"/>
  <c r="AM896" i="15"/>
  <c r="AF903" i="15"/>
  <c r="AE903" i="15"/>
  <c r="P905" i="15"/>
  <c r="H896" i="15"/>
  <c r="J897" i="15"/>
  <c r="AM897" i="15"/>
  <c r="AB904" i="15"/>
  <c r="AI904" i="15"/>
  <c r="J903" i="15"/>
  <c r="W896" i="15"/>
  <c r="AO904" i="15"/>
  <c r="P903" i="15"/>
  <c r="AC896" i="15"/>
  <c r="AN904" i="15"/>
  <c r="O903" i="15"/>
  <c r="T896" i="15"/>
  <c r="AM904" i="15"/>
  <c r="N903" i="15"/>
  <c r="AA896" i="15"/>
  <c r="AA903" i="15"/>
  <c r="AA905" i="15"/>
  <c r="AA897" i="15"/>
  <c r="AD904" i="15"/>
  <c r="AO897" i="15"/>
  <c r="AD905" i="15"/>
  <c r="R897" i="15"/>
  <c r="AA904" i="15"/>
  <c r="O896" i="15"/>
  <c r="AG904" i="15"/>
  <c r="U896" i="15"/>
  <c r="G903" i="15"/>
  <c r="AE904" i="15"/>
  <c r="S896" i="15"/>
  <c r="K903" i="15"/>
  <c r="K897" i="15"/>
  <c r="AL905" i="15"/>
  <c r="Q897" i="15"/>
  <c r="AK904" i="15"/>
  <c r="Q903" i="15"/>
  <c r="AF897" i="15"/>
  <c r="AL897" i="15"/>
  <c r="X904" i="15"/>
  <c r="B886" i="15"/>
  <c r="K896" i="15"/>
  <c r="AH904" i="15"/>
  <c r="AK903" i="15"/>
  <c r="I897" i="15"/>
  <c r="AL904" i="15"/>
  <c r="U905" i="15"/>
  <c r="S897" i="15"/>
  <c r="AN903" i="15"/>
  <c r="X905" i="15"/>
  <c r="X896" i="15"/>
  <c r="Z897" i="15"/>
  <c r="S903" i="15"/>
  <c r="N896" i="15"/>
  <c r="L905" i="15"/>
  <c r="R905" i="15"/>
  <c r="AJ896" i="15"/>
  <c r="T904" i="15"/>
  <c r="I903" i="15"/>
  <c r="N905" i="15"/>
  <c r="AI905" i="15"/>
  <c r="AG887" i="15"/>
  <c r="H899" i="15"/>
  <c r="L901" i="15"/>
  <c r="K891" i="15"/>
  <c r="K895" i="15"/>
  <c r="W900" i="15"/>
  <c r="S887" i="15"/>
  <c r="X899" i="15"/>
  <c r="AB901" i="15"/>
  <c r="Y899" i="15"/>
  <c r="AB893" i="15"/>
  <c r="R895" i="15"/>
  <c r="M901" i="15"/>
  <c r="AC887" i="15"/>
  <c r="AB891" i="15"/>
  <c r="J892" i="15"/>
  <c r="AB899" i="15"/>
  <c r="F891" i="15"/>
  <c r="T899" i="15"/>
  <c r="AJ895" i="15"/>
  <c r="AL887" i="15"/>
  <c r="Q887" i="15"/>
  <c r="AN899" i="15"/>
  <c r="AI891" i="15"/>
  <c r="AC893" i="15"/>
  <c r="AQ895" i="15"/>
  <c r="AI887" i="15"/>
  <c r="Q899" i="15"/>
  <c r="AF899" i="15"/>
  <c r="T901" i="15"/>
  <c r="S891" i="15"/>
  <c r="U901" i="15"/>
  <c r="F892" i="15"/>
  <c r="AD900" i="15"/>
  <c r="J887" i="15"/>
  <c r="AJ891" i="15"/>
  <c r="H892" i="15"/>
  <c r="L899" i="15"/>
  <c r="J900" i="15"/>
  <c r="AH892" i="15"/>
  <c r="AF893" i="15"/>
  <c r="AD891" i="15"/>
  <c r="AB888" i="15"/>
  <c r="AJ888" i="15"/>
  <c r="I899" i="15"/>
  <c r="AL888" i="15"/>
  <c r="AL900" i="15"/>
  <c r="AP887" i="15"/>
  <c r="AA891" i="15"/>
  <c r="Z895" i="15"/>
  <c r="AE900" i="15"/>
  <c r="AK893" i="15"/>
  <c r="AF892" i="15"/>
  <c r="AL893" i="15"/>
  <c r="AF888" i="15"/>
  <c r="R892" i="15"/>
  <c r="X893" i="15"/>
  <c r="N895" i="15"/>
  <c r="AB887" i="15"/>
  <c r="F887" i="15"/>
  <c r="AH895" i="15"/>
  <c r="V900" i="15"/>
  <c r="AC888" i="15"/>
  <c r="AG899" i="15"/>
  <c r="AK901" i="15"/>
  <c r="AJ893" i="15"/>
  <c r="J895" i="15"/>
  <c r="AQ891" i="15"/>
  <c r="K887" i="15"/>
  <c r="F888" i="15"/>
  <c r="AD892" i="15"/>
  <c r="N900" i="15"/>
  <c r="E887" i="15"/>
  <c r="P899" i="15"/>
  <c r="S895" i="15"/>
  <c r="G900" i="15"/>
  <c r="P888" i="15"/>
  <c r="AN892" i="15"/>
  <c r="V891" i="15"/>
  <c r="P901" i="15"/>
  <c r="N891" i="15"/>
  <c r="AP892" i="15"/>
  <c r="AD895" i="15"/>
  <c r="R900" i="15"/>
  <c r="H901" i="15"/>
  <c r="L895" i="15"/>
  <c r="AJ887" i="15"/>
  <c r="N887" i="15"/>
  <c r="AE891" i="15"/>
  <c r="W887" i="15"/>
  <c r="H887" i="15"/>
  <c r="G892" i="15"/>
  <c r="J891" i="15"/>
  <c r="AP895" i="15"/>
  <c r="O900" i="15"/>
  <c r="AA887" i="15"/>
  <c r="X888" i="15"/>
  <c r="AM892" i="15"/>
  <c r="AH891" i="15"/>
  <c r="M888" i="15"/>
  <c r="AP900" i="15"/>
  <c r="T895" i="15"/>
  <c r="V887" i="15"/>
  <c r="Q888" i="15"/>
  <c r="O891" i="15"/>
  <c r="P887" i="15"/>
  <c r="W888" i="15"/>
  <c r="P891" i="15"/>
  <c r="AA888" i="15"/>
  <c r="I892" i="15"/>
  <c r="AA892" i="15"/>
  <c r="Y893" i="15"/>
  <c r="AJ892" i="15"/>
  <c r="AH893" i="15"/>
  <c r="P895" i="15"/>
  <c r="AK895" i="15"/>
  <c r="AI899" i="15"/>
  <c r="I887" i="15"/>
  <c r="AO887" i="15"/>
  <c r="L888" i="15"/>
  <c r="AH887" i="15"/>
  <c r="W892" i="15"/>
  <c r="AP891" i="15"/>
  <c r="U888" i="15"/>
  <c r="AM900" i="15"/>
  <c r="AQ887" i="15"/>
  <c r="M887" i="15"/>
  <c r="AB895" i="15"/>
  <c r="AD887" i="15"/>
  <c r="Y888" i="15"/>
  <c r="W891" i="15"/>
  <c r="X887" i="15"/>
  <c r="AE888" i="15"/>
  <c r="E891" i="15"/>
  <c r="X891" i="15"/>
  <c r="AI888" i="15"/>
  <c r="Q892" i="15"/>
  <c r="G893" i="15"/>
  <c r="AI892" i="15"/>
  <c r="AG893" i="15"/>
  <c r="AP893" i="15"/>
  <c r="X895" i="15"/>
  <c r="E892" i="15"/>
  <c r="AQ899" i="15"/>
  <c r="G895" i="15"/>
  <c r="T888" i="15"/>
  <c r="R891" i="15"/>
  <c r="N888" i="15"/>
  <c r="Z887" i="15"/>
  <c r="U887" i="15"/>
  <c r="AJ901" i="15"/>
  <c r="O892" i="15"/>
  <c r="L891" i="15"/>
  <c r="AF901" i="15"/>
  <c r="AL891" i="15"/>
  <c r="X901" i="15"/>
  <c r="G887" i="15"/>
  <c r="R899" i="15"/>
  <c r="P900" i="15"/>
  <c r="N901" i="15"/>
  <c r="AC891" i="15"/>
  <c r="R888" i="15"/>
  <c r="Y891" i="15"/>
  <c r="AO892" i="15"/>
  <c r="AC892" i="15"/>
  <c r="AA893" i="15"/>
  <c r="AE895" i="15"/>
  <c r="AC899" i="15"/>
  <c r="AL899" i="15"/>
  <c r="AJ900" i="15"/>
  <c r="AI900" i="15"/>
  <c r="AG901" i="15"/>
  <c r="AA895" i="15"/>
  <c r="AD888" i="15"/>
  <c r="AK887" i="15"/>
  <c r="T891" i="15"/>
  <c r="AN888" i="15"/>
  <c r="AN901" i="15"/>
  <c r="O887" i="15"/>
  <c r="Z899" i="15"/>
  <c r="X900" i="15"/>
  <c r="V901" i="15"/>
  <c r="AK891" i="15"/>
  <c r="Z888" i="15"/>
  <c r="AG891" i="15"/>
  <c r="L892" i="15"/>
  <c r="AK892" i="15"/>
  <c r="AI893" i="15"/>
  <c r="M895" i="15"/>
  <c r="K899" i="15"/>
  <c r="I900" i="15"/>
  <c r="AM895" i="15"/>
  <c r="AK899" i="15"/>
  <c r="AQ900" i="15"/>
  <c r="V892" i="15"/>
  <c r="H888" i="15"/>
  <c r="F895" i="15"/>
  <c r="AG888" i="15"/>
  <c r="AQ892" i="15"/>
  <c r="AO893" i="15"/>
  <c r="O895" i="15"/>
  <c r="M899" i="15"/>
  <c r="K900" i="15"/>
  <c r="Q901" i="15"/>
  <c r="Z901" i="15"/>
  <c r="K901" i="15"/>
  <c r="M893" i="15"/>
  <c r="W893" i="15"/>
  <c r="R893" i="15"/>
  <c r="O893" i="15"/>
  <c r="K893" i="15"/>
  <c r="W889" i="15"/>
  <c r="W890" i="15" s="1"/>
  <c r="AN889" i="15"/>
  <c r="Z889" i="15"/>
  <c r="AO889" i="15"/>
  <c r="AO890" i="15" s="1"/>
  <c r="L889" i="15"/>
  <c r="U889" i="15"/>
  <c r="AD889" i="15"/>
  <c r="P892" i="15"/>
  <c r="AL895" i="15"/>
  <c r="AO888" i="15"/>
  <c r="J899" i="15"/>
  <c r="H900" i="15"/>
  <c r="F901" i="15"/>
  <c r="J888" i="15"/>
  <c r="W895" i="15"/>
  <c r="U899" i="15"/>
  <c r="Y901" i="15"/>
  <c r="AH901" i="15"/>
  <c r="U900" i="15"/>
  <c r="S901" i="15"/>
  <c r="AP889" i="15"/>
  <c r="AP890" i="15" s="1"/>
  <c r="K889" i="15"/>
  <c r="J889" i="15"/>
  <c r="AL889" i="15"/>
  <c r="Y887" i="15"/>
  <c r="AE892" i="15"/>
  <c r="F893" i="15"/>
  <c r="AC901" i="15"/>
  <c r="E888" i="15"/>
  <c r="AL892" i="15"/>
  <c r="AO899" i="15"/>
  <c r="Z892" i="15"/>
  <c r="H893" i="15"/>
  <c r="AM891" i="15"/>
  <c r="AF887" i="15"/>
  <c r="AM888" i="15"/>
  <c r="M891" i="15"/>
  <c r="AF891" i="15"/>
  <c r="AQ888" i="15"/>
  <c r="I891" i="15"/>
  <c r="Y892" i="15"/>
  <c r="AE893" i="15"/>
  <c r="AF895" i="15"/>
  <c r="M892" i="15"/>
  <c r="F899" i="15"/>
  <c r="Y895" i="15"/>
  <c r="W899" i="15"/>
  <c r="Q900" i="15"/>
  <c r="O901" i="15"/>
  <c r="S900" i="15"/>
  <c r="AQ901" i="15"/>
  <c r="L893" i="15"/>
  <c r="N893" i="15"/>
  <c r="P893" i="15"/>
  <c r="P889" i="15"/>
  <c r="P890" i="15" s="1"/>
  <c r="AI889" i="15"/>
  <c r="AI890" i="15" s="1"/>
  <c r="Q889" i="15"/>
  <c r="Q890" i="15" s="1"/>
  <c r="AB889" i="15"/>
  <c r="N889" i="15"/>
  <c r="V895" i="15"/>
  <c r="Z900" i="15"/>
  <c r="V888" i="15"/>
  <c r="N892" i="15"/>
  <c r="F900" i="15"/>
  <c r="AK888" i="15"/>
  <c r="AN893" i="15"/>
  <c r="AN887" i="15"/>
  <c r="U891" i="15"/>
  <c r="AN891" i="15"/>
  <c r="Q891" i="15"/>
  <c r="AG892" i="15"/>
  <c r="AM893" i="15"/>
  <c r="AN895" i="15"/>
  <c r="U892" i="15"/>
  <c r="N899" i="15"/>
  <c r="L900" i="15"/>
  <c r="AG895" i="15"/>
  <c r="AE899" i="15"/>
  <c r="Y900" i="15"/>
  <c r="W901" i="15"/>
  <c r="AA900" i="15"/>
  <c r="G889" i="15"/>
  <c r="G890" i="15" s="1"/>
  <c r="AJ889" i="15"/>
  <c r="E889" i="15"/>
  <c r="Z891" i="15"/>
  <c r="AO891" i="15"/>
  <c r="K892" i="15"/>
  <c r="U895" i="15"/>
  <c r="S899" i="15"/>
  <c r="AM901" i="15"/>
  <c r="T889" i="15"/>
  <c r="AC889" i="15"/>
  <c r="R887" i="15"/>
  <c r="AE887" i="15"/>
  <c r="AP899" i="15"/>
  <c r="AD901" i="15"/>
  <c r="G888" i="15"/>
  <c r="I895" i="15"/>
  <c r="H889" i="15"/>
  <c r="AH889" i="15"/>
  <c r="I888" i="15"/>
  <c r="AM887" i="15"/>
  <c r="Q895" i="15"/>
  <c r="X892" i="15"/>
  <c r="AH899" i="15"/>
  <c r="S892" i="15"/>
  <c r="I893" i="15"/>
  <c r="AC895" i="15"/>
  <c r="AA899" i="15"/>
  <c r="I901" i="15"/>
  <c r="U893" i="15"/>
  <c r="S893" i="15"/>
  <c r="I889" i="15"/>
  <c r="I890" i="15" s="1"/>
  <c r="AK889" i="15"/>
  <c r="AO901" i="15"/>
  <c r="AI895" i="15"/>
  <c r="AJ899" i="15"/>
  <c r="AL901" i="15"/>
  <c r="O888" i="15"/>
  <c r="H895" i="15"/>
  <c r="G899" i="15"/>
  <c r="AC900" i="15"/>
  <c r="O889" i="15"/>
  <c r="AA889" i="15"/>
  <c r="Y889" i="15"/>
  <c r="AQ893" i="15"/>
  <c r="V899" i="15"/>
  <c r="T900" i="15"/>
  <c r="AO895" i="15"/>
  <c r="O899" i="15"/>
  <c r="AK900" i="15"/>
  <c r="AA901" i="15"/>
  <c r="T893" i="15"/>
  <c r="Q893" i="15"/>
  <c r="X889" i="15"/>
  <c r="S889" i="15"/>
  <c r="AG889" i="15"/>
  <c r="F889" i="15"/>
  <c r="AG900" i="15"/>
  <c r="G901" i="15"/>
  <c r="AE889" i="15"/>
  <c r="AQ889" i="15"/>
  <c r="V889" i="15"/>
  <c r="AD893" i="15"/>
  <c r="AH900" i="15"/>
  <c r="G891" i="15"/>
  <c r="H891" i="15"/>
  <c r="Z893" i="15"/>
  <c r="AE901" i="15"/>
  <c r="AM889" i="15"/>
  <c r="AM890" i="15" s="1"/>
  <c r="L887" i="15"/>
  <c r="AD899" i="15"/>
  <c r="AB900" i="15"/>
  <c r="AM899" i="15"/>
  <c r="M900" i="15"/>
  <c r="J901" i="15"/>
  <c r="AI901" i="15"/>
  <c r="AF889" i="15"/>
  <c r="R889" i="15"/>
  <c r="M889" i="15"/>
  <c r="T887" i="15"/>
  <c r="AF900" i="15"/>
  <c r="AH888" i="15"/>
  <c r="K888" i="15"/>
  <c r="T892" i="15"/>
  <c r="R901" i="15"/>
  <c r="V893" i="15"/>
  <c r="AN900" i="15"/>
  <c r="AP888" i="15"/>
  <c r="S888" i="15"/>
  <c r="AB892" i="15"/>
  <c r="AO900" i="15"/>
  <c r="AP901" i="15"/>
  <c r="J893" i="15"/>
  <c r="AI869" i="15"/>
  <c r="AO869" i="15"/>
  <c r="AJ869" i="15"/>
  <c r="AN869" i="15"/>
  <c r="J869" i="15"/>
  <c r="AQ869" i="15"/>
  <c r="Q869" i="15"/>
  <c r="AK869" i="15"/>
  <c r="AM869" i="15"/>
  <c r="M869" i="15"/>
  <c r="I869" i="15"/>
  <c r="AF869" i="15"/>
  <c r="T99" i="7"/>
  <c r="AF90" i="7"/>
  <c r="U97" i="7"/>
  <c r="U98" i="7" s="1"/>
  <c r="AQ890" i="15" l="1"/>
  <c r="F890" i="15"/>
  <c r="AC890" i="15"/>
  <c r="AF890" i="15"/>
  <c r="U890" i="15"/>
  <c r="L890" i="15"/>
  <c r="AD890" i="15"/>
  <c r="AA890" i="15"/>
  <c r="AK890" i="15"/>
  <c r="AB890" i="15"/>
  <c r="AN890" i="15"/>
  <c r="AE890" i="15"/>
  <c r="AH890" i="15"/>
  <c r="E890" i="15"/>
  <c r="AG890" i="15"/>
  <c r="O890" i="15"/>
  <c r="H890" i="15"/>
  <c r="T890" i="15"/>
  <c r="AJ890" i="15"/>
  <c r="N890" i="15"/>
  <c r="Z890" i="15"/>
  <c r="M890" i="15"/>
  <c r="AL890" i="15"/>
  <c r="R890" i="15"/>
  <c r="V890" i="15"/>
  <c r="X890" i="15"/>
  <c r="J890" i="15"/>
  <c r="K890" i="15"/>
  <c r="S890" i="15"/>
  <c r="Y890" i="15"/>
  <c r="E914" i="15"/>
  <c r="Q925" i="15"/>
  <c r="Q924" i="15"/>
  <c r="AJ924" i="15"/>
  <c r="Y924" i="15"/>
  <c r="P925" i="15"/>
  <c r="F926" i="15"/>
  <c r="G924" i="15"/>
  <c r="M925" i="15"/>
  <c r="R925" i="15"/>
  <c r="AN924" i="15"/>
  <c r="K926" i="15"/>
  <c r="AE925" i="15"/>
  <c r="F924" i="15"/>
  <c r="V925" i="15"/>
  <c r="AC926" i="15"/>
  <c r="AI924" i="15"/>
  <c r="AQ925" i="15"/>
  <c r="R924" i="15"/>
  <c r="AD926" i="15"/>
  <c r="D928" i="15"/>
  <c r="B907" i="15"/>
  <c r="W926" i="15"/>
  <c r="K924" i="15"/>
  <c r="AE924" i="15"/>
  <c r="J925" i="15"/>
  <c r="AG924" i="15"/>
  <c r="AF925" i="15"/>
  <c r="V926" i="15"/>
  <c r="AO926" i="15"/>
  <c r="W924" i="15"/>
  <c r="AC925" i="15"/>
  <c r="AA926" i="15"/>
  <c r="W925" i="15"/>
  <c r="AM926" i="15"/>
  <c r="N925" i="15"/>
  <c r="U926" i="15"/>
  <c r="AA924" i="15"/>
  <c r="AI925" i="15"/>
  <c r="J924" i="15"/>
  <c r="P924" i="15"/>
  <c r="AP925" i="15"/>
  <c r="AK924" i="15"/>
  <c r="AH925" i="15"/>
  <c r="AO924" i="15"/>
  <c r="AL926" i="15"/>
  <c r="I926" i="15"/>
  <c r="AM924" i="15"/>
  <c r="AQ926" i="15"/>
  <c r="AN926" i="15"/>
  <c r="O925" i="15"/>
  <c r="AE926" i="15"/>
  <c r="F925" i="15"/>
  <c r="M926" i="15"/>
  <c r="S924" i="15"/>
  <c r="AA925" i="15"/>
  <c r="O924" i="15"/>
  <c r="AF924" i="15"/>
  <c r="AG925" i="15"/>
  <c r="J926" i="15"/>
  <c r="AF926" i="15"/>
  <c r="G925" i="15"/>
  <c r="AJ925" i="15"/>
  <c r="S925" i="15"/>
  <c r="I925" i="15"/>
  <c r="I924" i="15"/>
  <c r="AH926" i="15"/>
  <c r="AI926" i="15"/>
  <c r="H924" i="15"/>
  <c r="U925" i="15"/>
  <c r="H926" i="15"/>
  <c r="V924" i="15"/>
  <c r="AL925" i="15"/>
  <c r="M924" i="15"/>
  <c r="L925" i="15"/>
  <c r="T926" i="15"/>
  <c r="AH924" i="15"/>
  <c r="AN925" i="15"/>
  <c r="Q926" i="15"/>
  <c r="AP926" i="15"/>
  <c r="T924" i="15"/>
  <c r="Y926" i="15"/>
  <c r="X924" i="15"/>
  <c r="AK925" i="15"/>
  <c r="AM925" i="15"/>
  <c r="N924" i="15"/>
  <c r="AD925" i="15"/>
  <c r="AK926" i="15"/>
  <c r="AQ924" i="15"/>
  <c r="L926" i="15"/>
  <c r="Z924" i="15"/>
  <c r="N926" i="15"/>
  <c r="AG926" i="15"/>
  <c r="Z926" i="15"/>
  <c r="P926" i="15"/>
  <c r="T925" i="15"/>
  <c r="AO925" i="15"/>
  <c r="AD924" i="15"/>
  <c r="Z925" i="15"/>
  <c r="K925" i="15"/>
  <c r="AP924" i="15"/>
  <c r="H925" i="15"/>
  <c r="AL924" i="15"/>
  <c r="AJ926" i="15"/>
  <c r="AB926" i="15"/>
  <c r="S926" i="15"/>
  <c r="O926" i="15"/>
  <c r="L924" i="15"/>
  <c r="AB924" i="15"/>
  <c r="U924" i="15"/>
  <c r="X925" i="15"/>
  <c r="R926" i="15"/>
  <c r="X926" i="15"/>
  <c r="AB925" i="15"/>
  <c r="Y925" i="15"/>
  <c r="G926" i="15"/>
  <c r="AC924" i="15"/>
  <c r="N917" i="15"/>
  <c r="AQ917" i="15"/>
  <c r="AI918" i="15"/>
  <c r="W917" i="15"/>
  <c r="AH917" i="15"/>
  <c r="AJ918" i="15"/>
  <c r="AN917" i="15"/>
  <c r="W918" i="15"/>
  <c r="V917" i="15"/>
  <c r="M917" i="15"/>
  <c r="AQ918" i="15"/>
  <c r="I918" i="15"/>
  <c r="AE917" i="15"/>
  <c r="AP917" i="15"/>
  <c r="J918" i="15"/>
  <c r="AE918" i="15"/>
  <c r="AD917" i="15"/>
  <c r="U917" i="15"/>
  <c r="Q918" i="15"/>
  <c r="AM917" i="15"/>
  <c r="R918" i="15"/>
  <c r="AM918" i="15"/>
  <c r="AA917" i="15"/>
  <c r="S918" i="15"/>
  <c r="AB917" i="15"/>
  <c r="G917" i="15"/>
  <c r="AG917" i="15"/>
  <c r="Y917" i="15"/>
  <c r="R917" i="15"/>
  <c r="T918" i="15"/>
  <c r="AC918" i="15"/>
  <c r="X917" i="15"/>
  <c r="AD918" i="15"/>
  <c r="G918" i="15"/>
  <c r="AF918" i="15"/>
  <c r="T917" i="15"/>
  <c r="AO917" i="15"/>
  <c r="J917" i="15"/>
  <c r="H917" i="15"/>
  <c r="Z918" i="15"/>
  <c r="AH918" i="15"/>
  <c r="K917" i="15"/>
  <c r="AJ917" i="15"/>
  <c r="Z917" i="15"/>
  <c r="P917" i="15"/>
  <c r="S917" i="15"/>
  <c r="Y918" i="15"/>
  <c r="AF917" i="15"/>
  <c r="AP918" i="15"/>
  <c r="AI917" i="15"/>
  <c r="AG918" i="15"/>
  <c r="O917" i="15"/>
  <c r="O918" i="15"/>
  <c r="AL917" i="15"/>
  <c r="AK917" i="15"/>
  <c r="Q917" i="15"/>
  <c r="AB918" i="15"/>
  <c r="AK918" i="15"/>
  <c r="V918" i="15"/>
  <c r="X918" i="15"/>
  <c r="L917" i="15"/>
  <c r="I917" i="15"/>
  <c r="L918" i="15"/>
  <c r="K918" i="15"/>
  <c r="AO918" i="15"/>
  <c r="M918" i="15"/>
  <c r="F918" i="15"/>
  <c r="AL918" i="15"/>
  <c r="H918" i="15"/>
  <c r="F917" i="15"/>
  <c r="AA918" i="15"/>
  <c r="U918" i="15"/>
  <c r="N918" i="15"/>
  <c r="AC917" i="15"/>
  <c r="P918" i="15"/>
  <c r="AN918" i="15"/>
  <c r="AC909" i="15"/>
  <c r="AH908" i="15"/>
  <c r="M909" i="15"/>
  <c r="AA908" i="15"/>
  <c r="P913" i="15"/>
  <c r="AI912" i="15"/>
  <c r="F909" i="15"/>
  <c r="M916" i="15"/>
  <c r="AG921" i="15"/>
  <c r="T908" i="15"/>
  <c r="G909" i="15"/>
  <c r="V908" i="15"/>
  <c r="Y913" i="15"/>
  <c r="AN914" i="15"/>
  <c r="AG909" i="15"/>
  <c r="Z922" i="15"/>
  <c r="Y909" i="15"/>
  <c r="R922" i="15"/>
  <c r="U908" i="15"/>
  <c r="Z908" i="15"/>
  <c r="F922" i="15"/>
  <c r="AQ908" i="15"/>
  <c r="AN913" i="15"/>
  <c r="Q921" i="15"/>
  <c r="J920" i="15"/>
  <c r="N922" i="15"/>
  <c r="AD909" i="15"/>
  <c r="AJ908" i="15"/>
  <c r="W909" i="15"/>
  <c r="AA920" i="15"/>
  <c r="AL908" i="15"/>
  <c r="AL914" i="15"/>
  <c r="L916" i="15"/>
  <c r="G922" i="15"/>
  <c r="F908" i="15"/>
  <c r="AG913" i="15"/>
  <c r="AP922" i="15"/>
  <c r="V920" i="15"/>
  <c r="F920" i="15"/>
  <c r="AH922" i="15"/>
  <c r="F916" i="15"/>
  <c r="AC908" i="15"/>
  <c r="G908" i="15"/>
  <c r="AP908" i="15"/>
  <c r="G913" i="15"/>
  <c r="AQ912" i="15"/>
  <c r="AL909" i="15"/>
  <c r="AC916" i="15"/>
  <c r="U912" i="15"/>
  <c r="AI913" i="15"/>
  <c r="Z914" i="15"/>
  <c r="AF916" i="15"/>
  <c r="AL920" i="15"/>
  <c r="AJ921" i="15"/>
  <c r="X916" i="15"/>
  <c r="AB921" i="15"/>
  <c r="AD916" i="15"/>
  <c r="AE908" i="15"/>
  <c r="R909" i="15"/>
  <c r="U909" i="15"/>
  <c r="AK909" i="15"/>
  <c r="O909" i="15"/>
  <c r="AM913" i="15"/>
  <c r="X921" i="15"/>
  <c r="AI908" i="15"/>
  <c r="T916" i="15"/>
  <c r="Y921" i="15"/>
  <c r="AC912" i="15"/>
  <c r="H914" i="15"/>
  <c r="Q909" i="15"/>
  <c r="AP914" i="15"/>
  <c r="AL916" i="15"/>
  <c r="AM908" i="15"/>
  <c r="Z909" i="15"/>
  <c r="AG908" i="15"/>
  <c r="L920" i="15"/>
  <c r="J921" i="15"/>
  <c r="H922" i="15"/>
  <c r="F914" i="15"/>
  <c r="AB916" i="15"/>
  <c r="S920" i="15"/>
  <c r="P921" i="15"/>
  <c r="R920" i="15"/>
  <c r="I921" i="15"/>
  <c r="AK912" i="15"/>
  <c r="I913" i="15"/>
  <c r="X914" i="15"/>
  <c r="AO909" i="15"/>
  <c r="AA913" i="15"/>
  <c r="E908" i="15"/>
  <c r="H908" i="15"/>
  <c r="T920" i="15"/>
  <c r="R921" i="15"/>
  <c r="P922" i="15"/>
  <c r="V912" i="15"/>
  <c r="K909" i="15"/>
  <c r="AO912" i="15"/>
  <c r="R912" i="15"/>
  <c r="AH913" i="15"/>
  <c r="AP916" i="15"/>
  <c r="V913" i="15"/>
  <c r="AK914" i="15"/>
  <c r="Y916" i="15"/>
  <c r="W920" i="15"/>
  <c r="AJ916" i="15"/>
  <c r="AF913" i="15"/>
  <c r="S912" i="15"/>
  <c r="N909" i="15"/>
  <c r="Q913" i="15"/>
  <c r="AF914" i="15"/>
  <c r="T921" i="15"/>
  <c r="M908" i="15"/>
  <c r="P908" i="15"/>
  <c r="AB920" i="15"/>
  <c r="Z921" i="15"/>
  <c r="X922" i="15"/>
  <c r="AD912" i="15"/>
  <c r="S909" i="15"/>
  <c r="Z912" i="15"/>
  <c r="AP913" i="15"/>
  <c r="E913" i="15"/>
  <c r="AD913" i="15"/>
  <c r="G916" i="15"/>
  <c r="AG916" i="15"/>
  <c r="AE920" i="15"/>
  <c r="H921" i="15"/>
  <c r="V909" i="15"/>
  <c r="AE922" i="15"/>
  <c r="AE909" i="15"/>
  <c r="AJ912" i="15"/>
  <c r="W913" i="15"/>
  <c r="U916" i="15"/>
  <c r="G912" i="15"/>
  <c r="P916" i="15"/>
  <c r="J909" i="15"/>
  <c r="P912" i="15"/>
  <c r="AN908" i="15"/>
  <c r="I908" i="15"/>
  <c r="P909" i="15"/>
  <c r="AQ909" i="15"/>
  <c r="I912" i="15"/>
  <c r="T909" i="15"/>
  <c r="I914" i="15"/>
  <c r="T913" i="15"/>
  <c r="AI914" i="15"/>
  <c r="AC913" i="15"/>
  <c r="J916" i="15"/>
  <c r="AE916" i="15"/>
  <c r="AC920" i="15"/>
  <c r="S916" i="15"/>
  <c r="Q920" i="15"/>
  <c r="K921" i="15"/>
  <c r="I922" i="15"/>
  <c r="E909" i="15"/>
  <c r="AA912" i="15"/>
  <c r="AN921" i="15"/>
  <c r="G914" i="15"/>
  <c r="S908" i="15"/>
  <c r="AL922" i="15"/>
  <c r="H913" i="15"/>
  <c r="I909" i="15"/>
  <c r="AE912" i="15"/>
  <c r="J922" i="15"/>
  <c r="W912" i="15"/>
  <c r="AN916" i="15"/>
  <c r="AH909" i="15"/>
  <c r="X912" i="15"/>
  <c r="Q908" i="15"/>
  <c r="X909" i="15"/>
  <c r="Q912" i="15"/>
  <c r="AB909" i="15"/>
  <c r="J913" i="15"/>
  <c r="Y914" i="15"/>
  <c r="AB913" i="15"/>
  <c r="AQ914" i="15"/>
  <c r="AK913" i="15"/>
  <c r="R916" i="15"/>
  <c r="AM916" i="15"/>
  <c r="AK920" i="15"/>
  <c r="H920" i="15"/>
  <c r="F921" i="15"/>
  <c r="AA916" i="15"/>
  <c r="Y920" i="15"/>
  <c r="S921" i="15"/>
  <c r="Q922" i="15"/>
  <c r="R908" i="15"/>
  <c r="AH920" i="15"/>
  <c r="AO921" i="15"/>
  <c r="Z920" i="15"/>
  <c r="N908" i="15"/>
  <c r="S913" i="15"/>
  <c r="AH914" i="15"/>
  <c r="O912" i="15"/>
  <c r="AD920" i="15"/>
  <c r="N916" i="15"/>
  <c r="AL912" i="15"/>
  <c r="AH912" i="15"/>
  <c r="AL913" i="15"/>
  <c r="O916" i="15"/>
  <c r="M920" i="15"/>
  <c r="P920" i="15"/>
  <c r="N921" i="15"/>
  <c r="AI916" i="15"/>
  <c r="AG920" i="15"/>
  <c r="AA921" i="15"/>
  <c r="Y922" i="15"/>
  <c r="AC921" i="15"/>
  <c r="AM921" i="15"/>
  <c r="AK922" i="15"/>
  <c r="N914" i="15"/>
  <c r="P914" i="15"/>
  <c r="K914" i="15"/>
  <c r="J914" i="15"/>
  <c r="AF910" i="15"/>
  <c r="K910" i="15"/>
  <c r="AM910" i="15"/>
  <c r="AM911" i="15" s="1"/>
  <c r="K920" i="15"/>
  <c r="E912" i="15"/>
  <c r="O913" i="15"/>
  <c r="AM914" i="15"/>
  <c r="AD908" i="15"/>
  <c r="AQ913" i="15"/>
  <c r="AM912" i="15"/>
  <c r="V916" i="15"/>
  <c r="AP912" i="15"/>
  <c r="L913" i="15"/>
  <c r="AA914" i="15"/>
  <c r="W916" i="15"/>
  <c r="U920" i="15"/>
  <c r="X920" i="15"/>
  <c r="V921" i="15"/>
  <c r="AQ916" i="15"/>
  <c r="AO920" i="15"/>
  <c r="AI921" i="15"/>
  <c r="AG922" i="15"/>
  <c r="AK921" i="15"/>
  <c r="AN910" i="15"/>
  <c r="I910" i="15"/>
  <c r="I911" i="15" s="1"/>
  <c r="J910" i="15"/>
  <c r="U910" i="15"/>
  <c r="AD910" i="15"/>
  <c r="AD922" i="15"/>
  <c r="AM922" i="15"/>
  <c r="AP920" i="15"/>
  <c r="L912" i="15"/>
  <c r="W922" i="15"/>
  <c r="K908" i="15"/>
  <c r="AO913" i="15"/>
  <c r="AK908" i="15"/>
  <c r="O908" i="15"/>
  <c r="X908" i="15"/>
  <c r="AJ920" i="15"/>
  <c r="AH921" i="15"/>
  <c r="AF922" i="15"/>
  <c r="AA909" i="15"/>
  <c r="M913" i="15"/>
  <c r="AB914" i="15"/>
  <c r="AO916" i="15"/>
  <c r="AM920" i="15"/>
  <c r="S922" i="15"/>
  <c r="T922" i="15"/>
  <c r="G921" i="15"/>
  <c r="O914" i="15"/>
  <c r="T914" i="15"/>
  <c r="M914" i="15"/>
  <c r="H910" i="15"/>
  <c r="Y910" i="15"/>
  <c r="AQ910" i="15"/>
  <c r="AQ911" i="15" s="1"/>
  <c r="AJ910" i="15"/>
  <c r="AA910" i="15"/>
  <c r="T910" i="15"/>
  <c r="AK910" i="15"/>
  <c r="F910" i="15"/>
  <c r="O922" i="15"/>
  <c r="AE913" i="15"/>
  <c r="AQ920" i="15"/>
  <c r="K913" i="15"/>
  <c r="W908" i="15"/>
  <c r="H912" i="15"/>
  <c r="AF908" i="15"/>
  <c r="AP921" i="15"/>
  <c r="AN922" i="15"/>
  <c r="H909" i="15"/>
  <c r="AI909" i="15"/>
  <c r="L909" i="15"/>
  <c r="U913" i="15"/>
  <c r="AJ914" i="15"/>
  <c r="AA922" i="15"/>
  <c r="AB922" i="15"/>
  <c r="O921" i="15"/>
  <c r="M922" i="15"/>
  <c r="P910" i="15"/>
  <c r="P911" i="15" s="1"/>
  <c r="AG910" i="15"/>
  <c r="L910" i="15"/>
  <c r="Z910" i="15"/>
  <c r="N910" i="15"/>
  <c r="W910" i="15"/>
  <c r="AB912" i="15"/>
  <c r="AE914" i="15"/>
  <c r="AK916" i="15"/>
  <c r="L908" i="15"/>
  <c r="AM909" i="15"/>
  <c r="V922" i="15"/>
  <c r="AF921" i="15"/>
  <c r="AF912" i="15"/>
  <c r="Y908" i="15"/>
  <c r="J908" i="15"/>
  <c r="AN912" i="15"/>
  <c r="Y912" i="15"/>
  <c r="AJ909" i="15"/>
  <c r="AQ921" i="15"/>
  <c r="U921" i="15"/>
  <c r="L922" i="15"/>
  <c r="AO910" i="15"/>
  <c r="AI910" i="15"/>
  <c r="AI911" i="15" s="1"/>
  <c r="AH910" i="15"/>
  <c r="AH911" i="15" s="1"/>
  <c r="G910" i="15"/>
  <c r="AD914" i="15"/>
  <c r="L914" i="15"/>
  <c r="S910" i="15"/>
  <c r="M910" i="15"/>
  <c r="V910" i="15"/>
  <c r="X913" i="15"/>
  <c r="T912" i="15"/>
  <c r="M912" i="15"/>
  <c r="L921" i="15"/>
  <c r="AG912" i="15"/>
  <c r="J912" i="15"/>
  <c r="AO922" i="15"/>
  <c r="AJ922" i="15"/>
  <c r="X910" i="15"/>
  <c r="X911" i="15" s="1"/>
  <c r="AP910" i="15"/>
  <c r="AP911" i="15" s="1"/>
  <c r="O910" i="15"/>
  <c r="AJ913" i="15"/>
  <c r="E910" i="15"/>
  <c r="K922" i="15"/>
  <c r="N920" i="15"/>
  <c r="AP909" i="15"/>
  <c r="AF909" i="15"/>
  <c r="F912" i="15"/>
  <c r="R913" i="15"/>
  <c r="AG914" i="15"/>
  <c r="Z916" i="15"/>
  <c r="F913" i="15"/>
  <c r="AI922" i="15"/>
  <c r="W914" i="15"/>
  <c r="Q914" i="15"/>
  <c r="U914" i="15"/>
  <c r="AE910" i="15"/>
  <c r="AE921" i="15"/>
  <c r="U922" i="15"/>
  <c r="R914" i="15"/>
  <c r="R910" i="15"/>
  <c r="AC910" i="15"/>
  <c r="AC911" i="15" s="1"/>
  <c r="K912" i="15"/>
  <c r="V914" i="15"/>
  <c r="S914" i="15"/>
  <c r="AB910" i="15"/>
  <c r="AB908" i="15"/>
  <c r="AO908" i="15"/>
  <c r="AN909" i="15"/>
  <c r="N912" i="15"/>
  <c r="Z913" i="15"/>
  <c r="AO914" i="15"/>
  <c r="AH916" i="15"/>
  <c r="N913" i="15"/>
  <c r="AC914" i="15"/>
  <c r="K916" i="15"/>
  <c r="AQ922" i="15"/>
  <c r="W921" i="15"/>
  <c r="AL910" i="15"/>
  <c r="AL911" i="15" s="1"/>
  <c r="I916" i="15"/>
  <c r="G920" i="15"/>
  <c r="AF920" i="15"/>
  <c r="AD921" i="15"/>
  <c r="I920" i="15"/>
  <c r="Q910" i="15"/>
  <c r="AI920" i="15"/>
  <c r="H916" i="15"/>
  <c r="Q916" i="15"/>
  <c r="O920" i="15"/>
  <c r="AN920" i="15"/>
  <c r="AL921" i="15"/>
  <c r="M921" i="15"/>
  <c r="AC922" i="15"/>
  <c r="U99" i="7"/>
  <c r="AG90" i="7"/>
  <c r="V97" i="7"/>
  <c r="V98" i="7" s="1"/>
  <c r="AO911" i="15" l="1"/>
  <c r="AF911" i="15"/>
  <c r="Y911" i="15"/>
  <c r="AB911" i="15"/>
  <c r="L911" i="15"/>
  <c r="AD911" i="15"/>
  <c r="AK911" i="15"/>
  <c r="AA911" i="15"/>
  <c r="AE911" i="15"/>
  <c r="O911" i="15"/>
  <c r="G911" i="15"/>
  <c r="AG911" i="15"/>
  <c r="AJ911" i="15"/>
  <c r="AN911" i="15"/>
  <c r="Q911" i="15"/>
  <c r="R911" i="15"/>
  <c r="M911" i="15"/>
  <c r="W911" i="15"/>
  <c r="F911" i="15"/>
  <c r="M947" i="15"/>
  <c r="S945" i="15"/>
  <c r="AA946" i="15"/>
  <c r="AQ947" i="15"/>
  <c r="R946" i="15"/>
  <c r="AO947" i="15"/>
  <c r="P946" i="15"/>
  <c r="V947" i="15"/>
  <c r="AC946" i="15"/>
  <c r="W946" i="15"/>
  <c r="V946" i="15"/>
  <c r="AN945" i="15"/>
  <c r="AB945" i="15"/>
  <c r="AF945" i="15"/>
  <c r="Y946" i="15"/>
  <c r="AB946" i="15"/>
  <c r="AJ947" i="15"/>
  <c r="K946" i="15"/>
  <c r="AO945" i="15"/>
  <c r="Y947" i="15"/>
  <c r="AD946" i="15"/>
  <c r="AJ945" i="15"/>
  <c r="AC945" i="15"/>
  <c r="AO946" i="15"/>
  <c r="AJ946" i="15"/>
  <c r="K945" i="15"/>
  <c r="S946" i="15"/>
  <c r="AI947" i="15"/>
  <c r="J946" i="15"/>
  <c r="AG947" i="15"/>
  <c r="H946" i="15"/>
  <c r="F947" i="15"/>
  <c r="M946" i="15"/>
  <c r="G946" i="15"/>
  <c r="F946" i="15"/>
  <c r="F945" i="15"/>
  <c r="Z947" i="15"/>
  <c r="AN947" i="15"/>
  <c r="H947" i="15"/>
  <c r="AA947" i="15"/>
  <c r="AM945" i="15"/>
  <c r="AD945" i="15"/>
  <c r="U946" i="15"/>
  <c r="X947" i="15"/>
  <c r="AC947" i="15"/>
  <c r="AI945" i="15"/>
  <c r="AQ946" i="15"/>
  <c r="R945" i="15"/>
  <c r="AH946" i="15"/>
  <c r="I945" i="15"/>
  <c r="AF946" i="15"/>
  <c r="G945" i="15"/>
  <c r="AH947" i="15"/>
  <c r="O947" i="15"/>
  <c r="N947" i="15"/>
  <c r="Q946" i="15"/>
  <c r="AL945" i="15"/>
  <c r="P947" i="15"/>
  <c r="H945" i="15"/>
  <c r="U947" i="15"/>
  <c r="AA945" i="15"/>
  <c r="AI946" i="15"/>
  <c r="J945" i="15"/>
  <c r="Z946" i="15"/>
  <c r="E935" i="15"/>
  <c r="X946" i="15"/>
  <c r="AL947" i="15"/>
  <c r="R947" i="15"/>
  <c r="AM946" i="15"/>
  <c r="AL946" i="15"/>
  <c r="X945" i="15"/>
  <c r="AP947" i="15"/>
  <c r="J947" i="15"/>
  <c r="AE946" i="15"/>
  <c r="AQ945" i="15"/>
  <c r="K947" i="15"/>
  <c r="AE945" i="15"/>
  <c r="AE947" i="15"/>
  <c r="O946" i="15"/>
  <c r="AG945" i="15"/>
  <c r="B928" i="15"/>
  <c r="Y945" i="15"/>
  <c r="N946" i="15"/>
  <c r="P945" i="15"/>
  <c r="Q945" i="15"/>
  <c r="AG946" i="15"/>
  <c r="Q947" i="15"/>
  <c r="AK946" i="15"/>
  <c r="AB947" i="15"/>
  <c r="AP946" i="15"/>
  <c r="W945" i="15"/>
  <c r="N945" i="15"/>
  <c r="V945" i="15"/>
  <c r="T947" i="15"/>
  <c r="O945" i="15"/>
  <c r="I946" i="15"/>
  <c r="L947" i="15"/>
  <c r="AD947" i="15"/>
  <c r="AP945" i="15"/>
  <c r="AK945" i="15"/>
  <c r="AK947" i="15"/>
  <c r="U945" i="15"/>
  <c r="T946" i="15"/>
  <c r="Z945" i="15"/>
  <c r="I947" i="15"/>
  <c r="T945" i="15"/>
  <c r="G947" i="15"/>
  <c r="L945" i="15"/>
  <c r="L946" i="15"/>
  <c r="S947" i="15"/>
  <c r="AN946" i="15"/>
  <c r="D949" i="15"/>
  <c r="AF947" i="15"/>
  <c r="W947" i="15"/>
  <c r="M945" i="15"/>
  <c r="AH945" i="15"/>
  <c r="AM947" i="15"/>
  <c r="AN938" i="15"/>
  <c r="AE938" i="15"/>
  <c r="AA939" i="15"/>
  <c r="F938" i="15"/>
  <c r="AI938" i="15"/>
  <c r="S938" i="15"/>
  <c r="G939" i="15"/>
  <c r="AB939" i="15"/>
  <c r="H939" i="15"/>
  <c r="J939" i="15"/>
  <c r="M938" i="15"/>
  <c r="AM938" i="15"/>
  <c r="AI939" i="15"/>
  <c r="N938" i="15"/>
  <c r="AA938" i="15"/>
  <c r="F939" i="15"/>
  <c r="O939" i="15"/>
  <c r="J938" i="15"/>
  <c r="AJ939" i="15"/>
  <c r="P939" i="15"/>
  <c r="R939" i="15"/>
  <c r="U938" i="15"/>
  <c r="M939" i="15"/>
  <c r="AQ939" i="15"/>
  <c r="V938" i="15"/>
  <c r="AQ938" i="15"/>
  <c r="L938" i="15"/>
  <c r="N939" i="15"/>
  <c r="W939" i="15"/>
  <c r="R938" i="15"/>
  <c r="X939" i="15"/>
  <c r="Z939" i="15"/>
  <c r="X938" i="15"/>
  <c r="O938" i="15"/>
  <c r="K939" i="15"/>
  <c r="AG938" i="15"/>
  <c r="L939" i="15"/>
  <c r="AG939" i="15"/>
  <c r="H938" i="15"/>
  <c r="P938" i="15"/>
  <c r="W938" i="15"/>
  <c r="AK939" i="15"/>
  <c r="AD939" i="15"/>
  <c r="AM939" i="15"/>
  <c r="AF939" i="15"/>
  <c r="AH939" i="15"/>
  <c r="AL939" i="15"/>
  <c r="AN939" i="15"/>
  <c r="AP939" i="15"/>
  <c r="AF938" i="15"/>
  <c r="AD938" i="15"/>
  <c r="T938" i="15"/>
  <c r="AL938" i="15"/>
  <c r="AB938" i="15"/>
  <c r="Z938" i="15"/>
  <c r="T939" i="15"/>
  <c r="U939" i="15"/>
  <c r="Y938" i="15"/>
  <c r="Y939" i="15"/>
  <c r="G938" i="15"/>
  <c r="AC939" i="15"/>
  <c r="AO938" i="15"/>
  <c r="K938" i="15"/>
  <c r="Q939" i="15"/>
  <c r="AK938" i="15"/>
  <c r="I938" i="15"/>
  <c r="V939" i="15"/>
  <c r="AO939" i="15"/>
  <c r="AE939" i="15"/>
  <c r="AJ938" i="15"/>
  <c r="S939" i="15"/>
  <c r="AH938" i="15"/>
  <c r="AC938" i="15"/>
  <c r="AP938" i="15"/>
  <c r="I939" i="15"/>
  <c r="Q938" i="15"/>
  <c r="AL937" i="15"/>
  <c r="Z942" i="15"/>
  <c r="AE930" i="15"/>
  <c r="AO943" i="15"/>
  <c r="X930" i="15"/>
  <c r="V937" i="15"/>
  <c r="Y935" i="15"/>
  <c r="L929" i="15"/>
  <c r="Y934" i="15"/>
  <c r="T933" i="15"/>
  <c r="AF943" i="15"/>
  <c r="O930" i="15"/>
  <c r="I934" i="15"/>
  <c r="N933" i="15"/>
  <c r="P933" i="15"/>
  <c r="H933" i="15"/>
  <c r="AJ934" i="15"/>
  <c r="Z937" i="15"/>
  <c r="F942" i="15"/>
  <c r="X937" i="15"/>
  <c r="X929" i="15"/>
  <c r="F930" i="15"/>
  <c r="AA929" i="15"/>
  <c r="V930" i="15"/>
  <c r="AN930" i="15"/>
  <c r="L933" i="15"/>
  <c r="G937" i="15"/>
  <c r="S942" i="15"/>
  <c r="V933" i="15"/>
  <c r="Z935" i="15"/>
  <c r="J930" i="15"/>
  <c r="AN933" i="15"/>
  <c r="AF933" i="15"/>
  <c r="R930" i="15"/>
  <c r="V942" i="15"/>
  <c r="AF937" i="15"/>
  <c r="AF929" i="15"/>
  <c r="H934" i="15"/>
  <c r="AK933" i="15"/>
  <c r="E929" i="15"/>
  <c r="Q934" i="15"/>
  <c r="U941" i="15"/>
  <c r="Q943" i="15"/>
  <c r="AK929" i="15"/>
  <c r="AF930" i="15"/>
  <c r="AF935" i="15"/>
  <c r="AO935" i="15"/>
  <c r="AN934" i="15"/>
  <c r="U933" i="15"/>
  <c r="AK941" i="15"/>
  <c r="G929" i="15"/>
  <c r="R934" i="15"/>
  <c r="AB934" i="15"/>
  <c r="X933" i="15"/>
  <c r="AF941" i="15"/>
  <c r="N929" i="15"/>
  <c r="AQ930" i="15"/>
  <c r="AI929" i="15"/>
  <c r="X934" i="15"/>
  <c r="AC929" i="15"/>
  <c r="AO934" i="15"/>
  <c r="AB933" i="15"/>
  <c r="AM930" i="15"/>
  <c r="W937" i="15"/>
  <c r="I935" i="15"/>
  <c r="W929" i="15"/>
  <c r="Z934" i="15"/>
  <c r="T934" i="15"/>
  <c r="AJ935" i="15"/>
  <c r="R937" i="15"/>
  <c r="X941" i="15"/>
  <c r="N942" i="15"/>
  <c r="J937" i="15"/>
  <c r="AD942" i="15"/>
  <c r="V929" i="15"/>
  <c r="Q933" i="15"/>
  <c r="I929" i="15"/>
  <c r="AL941" i="15"/>
  <c r="AJ942" i="15"/>
  <c r="AH943" i="15"/>
  <c r="AD930" i="15"/>
  <c r="H935" i="15"/>
  <c r="AB929" i="15"/>
  <c r="AH937" i="15"/>
  <c r="AL942" i="15"/>
  <c r="S930" i="15"/>
  <c r="I933" i="15"/>
  <c r="AO929" i="15"/>
  <c r="J929" i="15"/>
  <c r="I930" i="15"/>
  <c r="AJ930" i="15"/>
  <c r="M930" i="15"/>
  <c r="AQ933" i="15"/>
  <c r="AA935" i="15"/>
  <c r="M934" i="15"/>
  <c r="V934" i="15"/>
  <c r="Y937" i="15"/>
  <c r="W941" i="15"/>
  <c r="X935" i="15"/>
  <c r="F937" i="15"/>
  <c r="M941" i="15"/>
  <c r="R942" i="15"/>
  <c r="L941" i="15"/>
  <c r="K942" i="15"/>
  <c r="F933" i="15"/>
  <c r="Z930" i="15"/>
  <c r="L934" i="15"/>
  <c r="AA930" i="15"/>
  <c r="Y933" i="15"/>
  <c r="R929" i="15"/>
  <c r="Q930" i="15"/>
  <c r="J933" i="15"/>
  <c r="U930" i="15"/>
  <c r="AI935" i="15"/>
  <c r="U934" i="15"/>
  <c r="AD934" i="15"/>
  <c r="L937" i="15"/>
  <c r="G935" i="15"/>
  <c r="AG937" i="15"/>
  <c r="AE941" i="15"/>
  <c r="N930" i="15"/>
  <c r="AF934" i="15"/>
  <c r="J942" i="15"/>
  <c r="AD937" i="15"/>
  <c r="AA942" i="15"/>
  <c r="AM929" i="15"/>
  <c r="AH934" i="15"/>
  <c r="AP937" i="15"/>
  <c r="H937" i="15"/>
  <c r="AD929" i="15"/>
  <c r="H929" i="15"/>
  <c r="AP929" i="15"/>
  <c r="N941" i="15"/>
  <c r="L942" i="15"/>
  <c r="J943" i="15"/>
  <c r="AO930" i="15"/>
  <c r="O933" i="15"/>
  <c r="AH933" i="15"/>
  <c r="K933" i="15"/>
  <c r="AA934" i="15"/>
  <c r="F935" i="15"/>
  <c r="AJ937" i="15"/>
  <c r="O934" i="15"/>
  <c r="S937" i="15"/>
  <c r="Q941" i="15"/>
  <c r="Z941" i="15"/>
  <c r="X942" i="15"/>
  <c r="AQ941" i="15"/>
  <c r="AK942" i="15"/>
  <c r="AI943" i="15"/>
  <c r="W942" i="15"/>
  <c r="U943" i="15"/>
  <c r="G930" i="15"/>
  <c r="I943" i="15"/>
  <c r="H930" i="15"/>
  <c r="AP942" i="15"/>
  <c r="AC933" i="15"/>
  <c r="P934" i="15"/>
  <c r="O937" i="15"/>
  <c r="AP934" i="15"/>
  <c r="P937" i="15"/>
  <c r="AL929" i="15"/>
  <c r="P929" i="15"/>
  <c r="Q929" i="15"/>
  <c r="V941" i="15"/>
  <c r="T942" i="15"/>
  <c r="R943" i="15"/>
  <c r="W933" i="15"/>
  <c r="L930" i="15"/>
  <c r="AP933" i="15"/>
  <c r="S933" i="15"/>
  <c r="AI934" i="15"/>
  <c r="AD935" i="15"/>
  <c r="W934" i="15"/>
  <c r="AA937" i="15"/>
  <c r="Y941" i="15"/>
  <c r="AH941" i="15"/>
  <c r="AF942" i="15"/>
  <c r="AQ943" i="15"/>
  <c r="AE942" i="15"/>
  <c r="AG934" i="15"/>
  <c r="W930" i="15"/>
  <c r="N937" i="15"/>
  <c r="AG933" i="15"/>
  <c r="Z929" i="15"/>
  <c r="Y930" i="15"/>
  <c r="R933" i="15"/>
  <c r="AC930" i="15"/>
  <c r="K934" i="15"/>
  <c r="AQ935" i="15"/>
  <c r="AL934" i="15"/>
  <c r="T937" i="15"/>
  <c r="AE935" i="15"/>
  <c r="M943" i="15"/>
  <c r="N943" i="15"/>
  <c r="Q935" i="15"/>
  <c r="L935" i="15"/>
  <c r="V935" i="15"/>
  <c r="O935" i="15"/>
  <c r="E931" i="15"/>
  <c r="E932" i="15" s="1"/>
  <c r="K931" i="15"/>
  <c r="V931" i="15"/>
  <c r="AE931" i="15"/>
  <c r="AL930" i="15"/>
  <c r="O929" i="15"/>
  <c r="AN935" i="15"/>
  <c r="S929" i="15"/>
  <c r="T941" i="15"/>
  <c r="AI942" i="15"/>
  <c r="AB941" i="15"/>
  <c r="AB935" i="15"/>
  <c r="H941" i="15"/>
  <c r="AO933" i="15"/>
  <c r="AH929" i="15"/>
  <c r="AG930" i="15"/>
  <c r="G933" i="15"/>
  <c r="Z933" i="15"/>
  <c r="AK930" i="15"/>
  <c r="S934" i="15"/>
  <c r="AB937" i="15"/>
  <c r="G934" i="15"/>
  <c r="AM935" i="15"/>
  <c r="AC943" i="15"/>
  <c r="V943" i="15"/>
  <c r="I942" i="15"/>
  <c r="G943" i="15"/>
  <c r="R931" i="15"/>
  <c r="AC931" i="15"/>
  <c r="AC932" i="15" s="1"/>
  <c r="AM931" i="15"/>
  <c r="H931" i="15"/>
  <c r="AM937" i="15"/>
  <c r="K929" i="15"/>
  <c r="AJ929" i="15"/>
  <c r="AJ933" i="15"/>
  <c r="AQ942" i="15"/>
  <c r="M929" i="15"/>
  <c r="AD933" i="15"/>
  <c r="AH935" i="15"/>
  <c r="AI930" i="15"/>
  <c r="AC934" i="15"/>
  <c r="AO937" i="15"/>
  <c r="AM941" i="15"/>
  <c r="J941" i="15"/>
  <c r="H942" i="15"/>
  <c r="AC937" i="15"/>
  <c r="AA941" i="15"/>
  <c r="U942" i="15"/>
  <c r="S943" i="15"/>
  <c r="AM942" i="15"/>
  <c r="AG942" i="15"/>
  <c r="AE943" i="15"/>
  <c r="P935" i="15"/>
  <c r="R935" i="15"/>
  <c r="M935" i="15"/>
  <c r="K935" i="15"/>
  <c r="AH931" i="15"/>
  <c r="AA931" i="15"/>
  <c r="O931" i="15"/>
  <c r="X931" i="15"/>
  <c r="AC941" i="15"/>
  <c r="AP930" i="15"/>
  <c r="AN929" i="15"/>
  <c r="AQ929" i="15"/>
  <c r="AJ941" i="15"/>
  <c r="U929" i="15"/>
  <c r="E933" i="15"/>
  <c r="Y943" i="15"/>
  <c r="T929" i="15"/>
  <c r="AL933" i="15"/>
  <c r="J934" i="15"/>
  <c r="AP935" i="15"/>
  <c r="F929" i="15"/>
  <c r="F941" i="15"/>
  <c r="AK934" i="15"/>
  <c r="K937" i="15"/>
  <c r="I941" i="15"/>
  <c r="R941" i="15"/>
  <c r="P942" i="15"/>
  <c r="AK937" i="15"/>
  <c r="AI941" i="15"/>
  <c r="AC942" i="15"/>
  <c r="AA943" i="15"/>
  <c r="AO942" i="15"/>
  <c r="AM943" i="15"/>
  <c r="Y931" i="15"/>
  <c r="AP931" i="15"/>
  <c r="T931" i="15"/>
  <c r="U931" i="15"/>
  <c r="L931" i="15"/>
  <c r="AI931" i="15"/>
  <c r="AI932" i="15" s="1"/>
  <c r="F931" i="15"/>
  <c r="AF931" i="15"/>
  <c r="H943" i="15"/>
  <c r="AH930" i="15"/>
  <c r="T943" i="15"/>
  <c r="Y929" i="15"/>
  <c r="AD941" i="15"/>
  <c r="AN943" i="15"/>
  <c r="AB942" i="15"/>
  <c r="T930" i="15"/>
  <c r="F934" i="15"/>
  <c r="AL935" i="15"/>
  <c r="AI937" i="15"/>
  <c r="AG941" i="15"/>
  <c r="AP941" i="15"/>
  <c r="AN942" i="15"/>
  <c r="S941" i="15"/>
  <c r="Y942" i="15"/>
  <c r="O943" i="15"/>
  <c r="AK931" i="15"/>
  <c r="W931" i="15"/>
  <c r="AH942" i="15"/>
  <c r="AC935" i="15"/>
  <c r="U935" i="15"/>
  <c r="T935" i="15"/>
  <c r="I931" i="15"/>
  <c r="AD931" i="15"/>
  <c r="AE937" i="15"/>
  <c r="AG943" i="15"/>
  <c r="AI933" i="15"/>
  <c r="E934" i="15"/>
  <c r="S935" i="15"/>
  <c r="Q931" i="15"/>
  <c r="S931" i="15"/>
  <c r="S932" i="15" s="1"/>
  <c r="AG935" i="15"/>
  <c r="X943" i="15"/>
  <c r="AB930" i="15"/>
  <c r="E930" i="15"/>
  <c r="N934" i="15"/>
  <c r="AQ937" i="15"/>
  <c r="AO941" i="15"/>
  <c r="M942" i="15"/>
  <c r="G942" i="15"/>
  <c r="W943" i="15"/>
  <c r="J935" i="15"/>
  <c r="J931" i="15"/>
  <c r="AB931" i="15"/>
  <c r="AA933" i="15"/>
  <c r="I937" i="15"/>
  <c r="G941" i="15"/>
  <c r="K943" i="15"/>
  <c r="O942" i="15"/>
  <c r="F943" i="15"/>
  <c r="P941" i="15"/>
  <c r="AK935" i="15"/>
  <c r="Q937" i="15"/>
  <c r="O941" i="15"/>
  <c r="AD943" i="15"/>
  <c r="AL931" i="15"/>
  <c r="M933" i="15"/>
  <c r="AN941" i="15"/>
  <c r="AG929" i="15"/>
  <c r="Z943" i="15"/>
  <c r="AL943" i="15"/>
  <c r="Z931" i="15"/>
  <c r="Z932" i="15" s="1"/>
  <c r="AJ931" i="15"/>
  <c r="AJ932" i="15" s="1"/>
  <c r="AK943" i="15"/>
  <c r="AM934" i="15"/>
  <c r="Q942" i="15"/>
  <c r="W935" i="15"/>
  <c r="P943" i="15"/>
  <c r="P930" i="15"/>
  <c r="AE929" i="15"/>
  <c r="L943" i="15"/>
  <c r="K930" i="15"/>
  <c r="AP943" i="15"/>
  <c r="N935" i="15"/>
  <c r="AG931" i="15"/>
  <c r="AG932" i="15" s="1"/>
  <c r="M931" i="15"/>
  <c r="AQ931" i="15"/>
  <c r="P931" i="15"/>
  <c r="P932" i="15" s="1"/>
  <c r="AB943" i="15"/>
  <c r="AN937" i="15"/>
  <c r="AE933" i="15"/>
  <c r="AQ934" i="15"/>
  <c r="AE934" i="15"/>
  <c r="M937" i="15"/>
  <c r="AO931" i="15"/>
  <c r="AO932" i="15" s="1"/>
  <c r="G931" i="15"/>
  <c r="G932" i="15" s="1"/>
  <c r="AJ943" i="15"/>
  <c r="AM933" i="15"/>
  <c r="U937" i="15"/>
  <c r="K941" i="15"/>
  <c r="N931" i="15"/>
  <c r="N932" i="15" s="1"/>
  <c r="AN931" i="15"/>
  <c r="V911" i="15"/>
  <c r="H911" i="15"/>
  <c r="S911" i="15"/>
  <c r="N911" i="15"/>
  <c r="U911" i="15"/>
  <c r="E911" i="15"/>
  <c r="Z911" i="15"/>
  <c r="T911" i="15"/>
  <c r="J911" i="15"/>
  <c r="K911" i="15"/>
  <c r="V99" i="7"/>
  <c r="AH90" i="7"/>
  <c r="W97" i="7"/>
  <c r="W98" i="7" s="1"/>
  <c r="AL932" i="15" l="1"/>
  <c r="AD932" i="15"/>
  <c r="F932" i="15"/>
  <c r="L932" i="15"/>
  <c r="Y932" i="15"/>
  <c r="AK932" i="15"/>
  <c r="AP932" i="15"/>
  <c r="H932" i="15"/>
  <c r="AQ932" i="15"/>
  <c r="V932" i="15"/>
  <c r="K932" i="15"/>
  <c r="AM932" i="15"/>
  <c r="Q932" i="15"/>
  <c r="X932" i="15"/>
  <c r="R932" i="15"/>
  <c r="AE932" i="15"/>
  <c r="AN932" i="15"/>
  <c r="M932" i="15"/>
  <c r="AB932" i="15"/>
  <c r="AA932" i="15"/>
  <c r="I932" i="15"/>
  <c r="AF932" i="15"/>
  <c r="O932" i="15"/>
  <c r="J932" i="15"/>
  <c r="U932" i="15"/>
  <c r="AH932" i="15"/>
  <c r="W932" i="15"/>
  <c r="T932" i="15"/>
  <c r="L968" i="15"/>
  <c r="Z966" i="15"/>
  <c r="AP967" i="15"/>
  <c r="Q966" i="15"/>
  <c r="AN967" i="15"/>
  <c r="O966" i="15"/>
  <c r="AE967" i="15"/>
  <c r="F966" i="15"/>
  <c r="B949" i="15"/>
  <c r="AK968" i="15"/>
  <c r="O968" i="15"/>
  <c r="AQ966" i="15"/>
  <c r="AB966" i="15"/>
  <c r="Y967" i="15"/>
  <c r="AF966" i="15"/>
  <c r="AQ967" i="15"/>
  <c r="R966" i="15"/>
  <c r="AH967" i="15"/>
  <c r="I966" i="15"/>
  <c r="AF967" i="15"/>
  <c r="G966" i="15"/>
  <c r="W967" i="15"/>
  <c r="AM968" i="15"/>
  <c r="AL968" i="15"/>
  <c r="U968" i="15"/>
  <c r="AL967" i="15"/>
  <c r="K966" i="15"/>
  <c r="AP968" i="15"/>
  <c r="N968" i="15"/>
  <c r="X966" i="15"/>
  <c r="AI967" i="15"/>
  <c r="J966" i="15"/>
  <c r="Z967" i="15"/>
  <c r="E956" i="15"/>
  <c r="X967" i="15"/>
  <c r="AN968" i="15"/>
  <c r="O967" i="15"/>
  <c r="W968" i="15"/>
  <c r="V968" i="15"/>
  <c r="AB967" i="15"/>
  <c r="V967" i="15"/>
  <c r="R968" i="15"/>
  <c r="J968" i="15"/>
  <c r="AO967" i="15"/>
  <c r="AB968" i="15"/>
  <c r="AP966" i="15"/>
  <c r="S968" i="15"/>
  <c r="AG966" i="15"/>
  <c r="Q968" i="15"/>
  <c r="AE966" i="15"/>
  <c r="H968" i="15"/>
  <c r="V966" i="15"/>
  <c r="AK966" i="15"/>
  <c r="AJ966" i="15"/>
  <c r="D970" i="15"/>
  <c r="Z968" i="15"/>
  <c r="M968" i="15"/>
  <c r="L966" i="15"/>
  <c r="AD968" i="15"/>
  <c r="S967" i="15"/>
  <c r="J967" i="15"/>
  <c r="H967" i="15"/>
  <c r="AL966" i="15"/>
  <c r="AC967" i="15"/>
  <c r="AC966" i="15"/>
  <c r="AA966" i="15"/>
  <c r="K967" i="15"/>
  <c r="AO966" i="15"/>
  <c r="AM966" i="15"/>
  <c r="AD966" i="15"/>
  <c r="M967" i="15"/>
  <c r="M966" i="15"/>
  <c r="AK967" i="15"/>
  <c r="AH966" i="15"/>
  <c r="Y966" i="15"/>
  <c r="W966" i="15"/>
  <c r="N966" i="15"/>
  <c r="T966" i="15"/>
  <c r="AJ967" i="15"/>
  <c r="P966" i="15"/>
  <c r="T968" i="15"/>
  <c r="K968" i="15"/>
  <c r="I968" i="15"/>
  <c r="AM967" i="15"/>
  <c r="U966" i="15"/>
  <c r="AE968" i="15"/>
  <c r="U967" i="15"/>
  <c r="I967" i="15"/>
  <c r="AI968" i="15"/>
  <c r="X968" i="15"/>
  <c r="AI966" i="15"/>
  <c r="AA968" i="15"/>
  <c r="P968" i="15"/>
  <c r="S966" i="15"/>
  <c r="AC968" i="15"/>
  <c r="R967" i="15"/>
  <c r="G967" i="15"/>
  <c r="F967" i="15"/>
  <c r="AO968" i="15"/>
  <c r="G968" i="15"/>
  <c r="AG967" i="15"/>
  <c r="AG968" i="15"/>
  <c r="AD967" i="15"/>
  <c r="AN966" i="15"/>
  <c r="AQ968" i="15"/>
  <c r="AF968" i="15"/>
  <c r="L967" i="15"/>
  <c r="AH968" i="15"/>
  <c r="P967" i="15"/>
  <c r="AJ968" i="15"/>
  <c r="N967" i="15"/>
  <c r="H966" i="15"/>
  <c r="T967" i="15"/>
  <c r="Q967" i="15"/>
  <c r="F968" i="15"/>
  <c r="AA967" i="15"/>
  <c r="Y968" i="15"/>
  <c r="AE959" i="15"/>
  <c r="W960" i="15"/>
  <c r="AF959" i="15"/>
  <c r="K959" i="15"/>
  <c r="V959" i="15"/>
  <c r="X960" i="15"/>
  <c r="AG960" i="15"/>
  <c r="AB959" i="15"/>
  <c r="AH960" i="15"/>
  <c r="K960" i="15"/>
  <c r="AJ960" i="15"/>
  <c r="AM959" i="15"/>
  <c r="AE960" i="15"/>
  <c r="AN959" i="15"/>
  <c r="U959" i="15"/>
  <c r="AD959" i="15"/>
  <c r="AF960" i="15"/>
  <c r="AO960" i="15"/>
  <c r="AJ959" i="15"/>
  <c r="AP960" i="15"/>
  <c r="S960" i="15"/>
  <c r="I959" i="15"/>
  <c r="AM960" i="15"/>
  <c r="AL959" i="15"/>
  <c r="AN960" i="15"/>
  <c r="F960" i="15"/>
  <c r="AA960" i="15"/>
  <c r="O959" i="15"/>
  <c r="AO959" i="15"/>
  <c r="G960" i="15"/>
  <c r="AK960" i="15"/>
  <c r="P959" i="15"/>
  <c r="F959" i="15"/>
  <c r="AH959" i="15"/>
  <c r="H960" i="15"/>
  <c r="AQ959" i="15"/>
  <c r="Q960" i="15"/>
  <c r="L959" i="15"/>
  <c r="AL960" i="15"/>
  <c r="R960" i="15"/>
  <c r="T960" i="15"/>
  <c r="AC960" i="15"/>
  <c r="AI960" i="15"/>
  <c r="I960" i="15"/>
  <c r="Q959" i="15"/>
  <c r="O960" i="15"/>
  <c r="M959" i="15"/>
  <c r="AQ960" i="15"/>
  <c r="Y959" i="15"/>
  <c r="AC959" i="15"/>
  <c r="J959" i="15"/>
  <c r="P960" i="15"/>
  <c r="Y960" i="15"/>
  <c r="J960" i="15"/>
  <c r="L960" i="15"/>
  <c r="AG959" i="15"/>
  <c r="AK959" i="15"/>
  <c r="R959" i="15"/>
  <c r="S959" i="15"/>
  <c r="Z960" i="15"/>
  <c r="AB960" i="15"/>
  <c r="G959" i="15"/>
  <c r="M960" i="15"/>
  <c r="T959" i="15"/>
  <c r="AD960" i="15"/>
  <c r="W959" i="15"/>
  <c r="U960" i="15"/>
  <c r="H959" i="15"/>
  <c r="Z959" i="15"/>
  <c r="X959" i="15"/>
  <c r="AP959" i="15"/>
  <c r="N959" i="15"/>
  <c r="AA959" i="15"/>
  <c r="AI959" i="15"/>
  <c r="N960" i="15"/>
  <c r="V960" i="15"/>
  <c r="AM951" i="15"/>
  <c r="Z956" i="15"/>
  <c r="G962" i="15"/>
  <c r="AL950" i="15"/>
  <c r="AJ963" i="15"/>
  <c r="AK950" i="15"/>
  <c r="N954" i="15"/>
  <c r="I955" i="15"/>
  <c r="L963" i="15"/>
  <c r="N962" i="15"/>
  <c r="I958" i="15"/>
  <c r="M963" i="15"/>
  <c r="AF950" i="15"/>
  <c r="AM954" i="15"/>
  <c r="K955" i="15"/>
  <c r="AF963" i="15"/>
  <c r="K951" i="15"/>
  <c r="G950" i="15"/>
  <c r="AF958" i="15"/>
  <c r="T963" i="15"/>
  <c r="X951" i="15"/>
  <c r="AE962" i="15"/>
  <c r="AI964" i="15"/>
  <c r="H958" i="15"/>
  <c r="AA956" i="15"/>
  <c r="M950" i="15"/>
  <c r="R955" i="15"/>
  <c r="M954" i="15"/>
  <c r="AH964" i="15"/>
  <c r="P951" i="15"/>
  <c r="J955" i="15"/>
  <c r="AO958" i="15"/>
  <c r="S955" i="15"/>
  <c r="AQ951" i="15"/>
  <c r="M955" i="15"/>
  <c r="L958" i="15"/>
  <c r="O950" i="15"/>
  <c r="AJ950" i="15"/>
  <c r="L950" i="15"/>
  <c r="F962" i="15"/>
  <c r="J964" i="15"/>
  <c r="AP955" i="15"/>
  <c r="AI956" i="15"/>
  <c r="Q958" i="15"/>
  <c r="AC963" i="15"/>
  <c r="AC954" i="15"/>
  <c r="V962" i="15"/>
  <c r="Z964" i="15"/>
  <c r="AF951" i="15"/>
  <c r="AD962" i="15"/>
  <c r="R964" i="15"/>
  <c r="F954" i="15"/>
  <c r="AA964" i="15"/>
  <c r="H950" i="15"/>
  <c r="AB963" i="15"/>
  <c r="U950" i="15"/>
  <c r="S964" i="15"/>
  <c r="G954" i="15"/>
  <c r="AQ955" i="15"/>
  <c r="AB956" i="15"/>
  <c r="AI951" i="15"/>
  <c r="N964" i="15"/>
  <c r="AL956" i="15"/>
  <c r="AH962" i="15"/>
  <c r="F964" i="15"/>
  <c r="R958" i="15"/>
  <c r="AM950" i="15"/>
  <c r="Q950" i="15"/>
  <c r="AL962" i="15"/>
  <c r="AP964" i="15"/>
  <c r="AD954" i="15"/>
  <c r="O962" i="15"/>
  <c r="K964" i="15"/>
  <c r="N950" i="15"/>
  <c r="I951" i="15"/>
  <c r="AL954" i="15"/>
  <c r="X950" i="15"/>
  <c r="AG955" i="15"/>
  <c r="V954" i="15"/>
  <c r="AM962" i="15"/>
  <c r="O954" i="15"/>
  <c r="AJ956" i="15"/>
  <c r="AD964" i="15"/>
  <c r="U955" i="15"/>
  <c r="I954" i="15"/>
  <c r="R962" i="15"/>
  <c r="V964" i="15"/>
  <c r="Z958" i="15"/>
  <c r="Y950" i="15"/>
  <c r="L951" i="15"/>
  <c r="AP954" i="15"/>
  <c r="AH950" i="15"/>
  <c r="S950" i="15"/>
  <c r="F950" i="15"/>
  <c r="AH955" i="15"/>
  <c r="Y951" i="15"/>
  <c r="U954" i="15"/>
  <c r="Y958" i="15"/>
  <c r="AN950" i="15"/>
  <c r="AQ956" i="15"/>
  <c r="J962" i="15"/>
  <c r="X963" i="15"/>
  <c r="F956" i="15"/>
  <c r="AL964" i="15"/>
  <c r="AH958" i="15"/>
  <c r="AG950" i="15"/>
  <c r="AQ950" i="15"/>
  <c r="P962" i="15"/>
  <c r="N963" i="15"/>
  <c r="L964" i="15"/>
  <c r="AH951" i="15"/>
  <c r="H954" i="15"/>
  <c r="AA954" i="15"/>
  <c r="AL951" i="15"/>
  <c r="T955" i="15"/>
  <c r="AL955" i="15"/>
  <c r="G956" i="15"/>
  <c r="X956" i="15"/>
  <c r="AD958" i="15"/>
  <c r="H955" i="15"/>
  <c r="M958" i="15"/>
  <c r="K962" i="15"/>
  <c r="W951" i="15"/>
  <c r="V950" i="15"/>
  <c r="AP956" i="15"/>
  <c r="E950" i="15"/>
  <c r="AO951" i="15"/>
  <c r="T958" i="15"/>
  <c r="Z962" i="15"/>
  <c r="P963" i="15"/>
  <c r="AP958" i="15"/>
  <c r="AO950" i="15"/>
  <c r="J950" i="15"/>
  <c r="X962" i="15"/>
  <c r="V963" i="15"/>
  <c r="T964" i="15"/>
  <c r="AP951" i="15"/>
  <c r="P954" i="15"/>
  <c r="E951" i="15"/>
  <c r="AI954" i="15"/>
  <c r="L954" i="15"/>
  <c r="AB955" i="15"/>
  <c r="AE956" i="15"/>
  <c r="AF956" i="15"/>
  <c r="AL958" i="15"/>
  <c r="P955" i="15"/>
  <c r="U958" i="15"/>
  <c r="S962" i="15"/>
  <c r="T950" i="15"/>
  <c r="Q955" i="15"/>
  <c r="AQ964" i="15"/>
  <c r="AD950" i="15"/>
  <c r="AN951" i="15"/>
  <c r="W954" i="15"/>
  <c r="E955" i="15"/>
  <c r="AD956" i="15"/>
  <c r="AG954" i="15"/>
  <c r="AP962" i="15"/>
  <c r="AB951" i="15"/>
  <c r="J954" i="15"/>
  <c r="AP950" i="15"/>
  <c r="AN954" i="15"/>
  <c r="AC951" i="15"/>
  <c r="F951" i="15"/>
  <c r="AJ954" i="15"/>
  <c r="AK956" i="15"/>
  <c r="F955" i="15"/>
  <c r="O955" i="15"/>
  <c r="AN955" i="15"/>
  <c r="I956" i="15"/>
  <c r="S958" i="15"/>
  <c r="Q962" i="15"/>
  <c r="AQ962" i="15"/>
  <c r="G958" i="15"/>
  <c r="G951" i="15"/>
  <c r="AO955" i="15"/>
  <c r="Y955" i="15"/>
  <c r="X958" i="15"/>
  <c r="U963" i="15"/>
  <c r="P950" i="15"/>
  <c r="AE954" i="15"/>
  <c r="AC955" i="15"/>
  <c r="AB958" i="15"/>
  <c r="AJ951" i="15"/>
  <c r="R954" i="15"/>
  <c r="K950" i="15"/>
  <c r="J951" i="15"/>
  <c r="AK951" i="15"/>
  <c r="N951" i="15"/>
  <c r="N955" i="15"/>
  <c r="W955" i="15"/>
  <c r="F958" i="15"/>
  <c r="Y956" i="15"/>
  <c r="AA958" i="15"/>
  <c r="Y962" i="15"/>
  <c r="O958" i="15"/>
  <c r="M962" i="15"/>
  <c r="G963" i="15"/>
  <c r="AB950" i="15"/>
  <c r="O951" i="15"/>
  <c r="R950" i="15"/>
  <c r="AF962" i="15"/>
  <c r="AD963" i="15"/>
  <c r="AB964" i="15"/>
  <c r="M951" i="15"/>
  <c r="AN956" i="15"/>
  <c r="AC958" i="15"/>
  <c r="AA962" i="15"/>
  <c r="T962" i="15"/>
  <c r="R963" i="15"/>
  <c r="AM958" i="15"/>
  <c r="AK962" i="15"/>
  <c r="AE963" i="15"/>
  <c r="AC964" i="15"/>
  <c r="AG963" i="15"/>
  <c r="AN964" i="15"/>
  <c r="AA963" i="15"/>
  <c r="Y964" i="15"/>
  <c r="R956" i="15"/>
  <c r="T956" i="15"/>
  <c r="O956" i="15"/>
  <c r="J952" i="15"/>
  <c r="J953" i="15" s="1"/>
  <c r="S952" i="15"/>
  <c r="AC952" i="15"/>
  <c r="V952" i="15"/>
  <c r="M952" i="15"/>
  <c r="M953" i="15" s="1"/>
  <c r="F952" i="15"/>
  <c r="Q952" i="15"/>
  <c r="Q953" i="15" s="1"/>
  <c r="Y954" i="15"/>
  <c r="Z955" i="15"/>
  <c r="H951" i="15"/>
  <c r="P958" i="15"/>
  <c r="Z950" i="15"/>
  <c r="AN962" i="15"/>
  <c r="AL963" i="15"/>
  <c r="AJ964" i="15"/>
  <c r="U951" i="15"/>
  <c r="AC956" i="15"/>
  <c r="G955" i="15"/>
  <c r="AK958" i="15"/>
  <c r="AI962" i="15"/>
  <c r="AB962" i="15"/>
  <c r="Z963" i="15"/>
  <c r="AM963" i="15"/>
  <c r="AK964" i="15"/>
  <c r="AO963" i="15"/>
  <c r="AI963" i="15"/>
  <c r="AG964" i="15"/>
  <c r="AL952" i="15"/>
  <c r="T952" i="15"/>
  <c r="AE952" i="15"/>
  <c r="AN958" i="15"/>
  <c r="AK954" i="15"/>
  <c r="AK955" i="15"/>
  <c r="H963" i="15"/>
  <c r="X954" i="15"/>
  <c r="AQ954" i="15"/>
  <c r="T954" i="15"/>
  <c r="AJ955" i="15"/>
  <c r="AM956" i="15"/>
  <c r="X955" i="15"/>
  <c r="O964" i="15"/>
  <c r="H964" i="15"/>
  <c r="S956" i="15"/>
  <c r="M956" i="15"/>
  <c r="V956" i="15"/>
  <c r="Q956" i="15"/>
  <c r="Z952" i="15"/>
  <c r="AQ952" i="15"/>
  <c r="U952" i="15"/>
  <c r="AD952" i="15"/>
  <c r="AJ952" i="15"/>
  <c r="G952" i="15"/>
  <c r="AO952" i="15"/>
  <c r="AA955" i="15"/>
  <c r="W950" i="15"/>
  <c r="AC950" i="15"/>
  <c r="E954" i="15"/>
  <c r="AK963" i="15"/>
  <c r="AN963" i="15"/>
  <c r="T951" i="15"/>
  <c r="AF954" i="15"/>
  <c r="AB954" i="15"/>
  <c r="AF955" i="15"/>
  <c r="K958" i="15"/>
  <c r="I962" i="15"/>
  <c r="I963" i="15"/>
  <c r="W964" i="15"/>
  <c r="P964" i="15"/>
  <c r="AH952" i="15"/>
  <c r="O952" i="15"/>
  <c r="X952" i="15"/>
  <c r="Q951" i="15"/>
  <c r="Q954" i="15"/>
  <c r="AJ958" i="15"/>
  <c r="AE951" i="15"/>
  <c r="AA951" i="15"/>
  <c r="W958" i="15"/>
  <c r="AE964" i="15"/>
  <c r="P956" i="15"/>
  <c r="R952" i="15"/>
  <c r="AA952" i="15"/>
  <c r="N952" i="15"/>
  <c r="I952" i="15"/>
  <c r="S951" i="15"/>
  <c r="K954" i="15"/>
  <c r="AE955" i="15"/>
  <c r="S963" i="15"/>
  <c r="I964" i="15"/>
  <c r="I950" i="15"/>
  <c r="AD951" i="15"/>
  <c r="AQ963" i="15"/>
  <c r="Q964" i="15"/>
  <c r="AG952" i="15"/>
  <c r="AG953" i="15" s="1"/>
  <c r="AG951" i="15"/>
  <c r="Z954" i="15"/>
  <c r="F963" i="15"/>
  <c r="H956" i="15"/>
  <c r="L962" i="15"/>
  <c r="J963" i="15"/>
  <c r="AE958" i="15"/>
  <c r="U962" i="15"/>
  <c r="AM964" i="15"/>
  <c r="K963" i="15"/>
  <c r="N956" i="15"/>
  <c r="AI952" i="15"/>
  <c r="AB952" i="15"/>
  <c r="AB953" i="15" s="1"/>
  <c r="AI955" i="15"/>
  <c r="AH954" i="15"/>
  <c r="V951" i="15"/>
  <c r="AJ962" i="15"/>
  <c r="AH963" i="15"/>
  <c r="AC962" i="15"/>
  <c r="O963" i="15"/>
  <c r="J956" i="15"/>
  <c r="AP952" i="15"/>
  <c r="AP953" i="15" s="1"/>
  <c r="H952" i="15"/>
  <c r="Y952" i="15"/>
  <c r="Y953" i="15" s="1"/>
  <c r="H962" i="15"/>
  <c r="S954" i="15"/>
  <c r="AM955" i="15"/>
  <c r="AP963" i="15"/>
  <c r="W963" i="15"/>
  <c r="M964" i="15"/>
  <c r="Q963" i="15"/>
  <c r="P952" i="15"/>
  <c r="V955" i="15"/>
  <c r="AI958" i="15"/>
  <c r="AG962" i="15"/>
  <c r="U964" i="15"/>
  <c r="Y963" i="15"/>
  <c r="AO964" i="15"/>
  <c r="L956" i="15"/>
  <c r="AF964" i="15"/>
  <c r="AK952" i="15"/>
  <c r="AN952" i="15"/>
  <c r="AI950" i="15"/>
  <c r="L955" i="15"/>
  <c r="V958" i="15"/>
  <c r="AO956" i="15"/>
  <c r="G964" i="15"/>
  <c r="AM952" i="15"/>
  <c r="AM953" i="15" s="1"/>
  <c r="AG958" i="15"/>
  <c r="W962" i="15"/>
  <c r="AH956" i="15"/>
  <c r="AD955" i="15"/>
  <c r="AQ958" i="15"/>
  <c r="AO962" i="15"/>
  <c r="X964" i="15"/>
  <c r="W956" i="15"/>
  <c r="K952" i="15"/>
  <c r="E952" i="15"/>
  <c r="W952" i="15"/>
  <c r="AF952" i="15"/>
  <c r="AF953" i="15" s="1"/>
  <c r="AO954" i="15"/>
  <c r="AA950" i="15"/>
  <c r="R951" i="15"/>
  <c r="N958" i="15"/>
  <c r="AG956" i="15"/>
  <c r="L952" i="15"/>
  <c r="J958" i="15"/>
  <c r="AE950" i="15"/>
  <c r="Z951" i="15"/>
  <c r="K956" i="15"/>
  <c r="U956" i="15"/>
  <c r="W99" i="7"/>
  <c r="AI90" i="7"/>
  <c r="X97" i="7"/>
  <c r="X98" i="7" s="1"/>
  <c r="AI953" i="15" l="1"/>
  <c r="I953" i="15"/>
  <c r="AJ953" i="15"/>
  <c r="AC953" i="15"/>
  <c r="S953" i="15"/>
  <c r="X953" i="15"/>
  <c r="O953" i="15"/>
  <c r="AH953" i="15"/>
  <c r="AO953" i="15"/>
  <c r="T953" i="15"/>
  <c r="P953" i="15"/>
  <c r="AL953" i="15"/>
  <c r="V953" i="15"/>
  <c r="H953" i="15"/>
  <c r="G953" i="15"/>
  <c r="N953" i="15"/>
  <c r="AD953" i="15"/>
  <c r="AA953" i="15"/>
  <c r="U953" i="15"/>
  <c r="S989" i="15"/>
  <c r="AG987" i="15"/>
  <c r="G981" i="15"/>
  <c r="J989" i="15"/>
  <c r="X987" i="15"/>
  <c r="AN988" i="15"/>
  <c r="O987" i="15"/>
  <c r="T980" i="15"/>
  <c r="AD988" i="15"/>
  <c r="AQ981" i="15"/>
  <c r="R980" i="15"/>
  <c r="AG981" i="15"/>
  <c r="AQ988" i="15"/>
  <c r="AG980" i="15"/>
  <c r="AB987" i="15"/>
  <c r="G980" i="15"/>
  <c r="AN981" i="15"/>
  <c r="AE988" i="15"/>
  <c r="AC988" i="15"/>
  <c r="AJ987" i="15"/>
  <c r="AD981" i="15"/>
  <c r="N987" i="15"/>
  <c r="G988" i="15"/>
  <c r="AM980" i="15"/>
  <c r="K989" i="15"/>
  <c r="Y987" i="15"/>
  <c r="AL980" i="15"/>
  <c r="AO988" i="15"/>
  <c r="P987" i="15"/>
  <c r="AF988" i="15"/>
  <c r="G987" i="15"/>
  <c r="L980" i="15"/>
  <c r="V988" i="15"/>
  <c r="AI981" i="15"/>
  <c r="J980" i="15"/>
  <c r="T981" i="15"/>
  <c r="AA988" i="15"/>
  <c r="U980" i="15"/>
  <c r="L987" i="15"/>
  <c r="AC989" i="15"/>
  <c r="Z981" i="15"/>
  <c r="AP987" i="15"/>
  <c r="AL987" i="15"/>
  <c r="AJ981" i="15"/>
  <c r="S980" i="15"/>
  <c r="Y981" i="15"/>
  <c r="I981" i="15"/>
  <c r="S988" i="15"/>
  <c r="AP988" i="15"/>
  <c r="Q987" i="15"/>
  <c r="AD980" i="15"/>
  <c r="AG988" i="15"/>
  <c r="H987" i="15"/>
  <c r="X988" i="15"/>
  <c r="AK981" i="15"/>
  <c r="AM989" i="15"/>
  <c r="N988" i="15"/>
  <c r="AA981" i="15"/>
  <c r="AK989" i="15"/>
  <c r="H981" i="15"/>
  <c r="K988" i="15"/>
  <c r="I980" i="15"/>
  <c r="AO981" i="15"/>
  <c r="M989" i="15"/>
  <c r="N981" i="15"/>
  <c r="J987" i="15"/>
  <c r="F987" i="15"/>
  <c r="J981" i="15"/>
  <c r="E977" i="15"/>
  <c r="X980" i="15"/>
  <c r="M980" i="15"/>
  <c r="AD987" i="15"/>
  <c r="AI989" i="15"/>
  <c r="J988" i="15"/>
  <c r="W981" i="15"/>
  <c r="Z989" i="15"/>
  <c r="AN987" i="15"/>
  <c r="Q989" i="15"/>
  <c r="AE987" i="15"/>
  <c r="AJ980" i="15"/>
  <c r="G989" i="15"/>
  <c r="U987" i="15"/>
  <c r="AH980" i="15"/>
  <c r="AI987" i="15"/>
  <c r="AJ989" i="15"/>
  <c r="R981" i="15"/>
  <c r="AK988" i="15"/>
  <c r="AE980" i="15"/>
  <c r="AA987" i="15"/>
  <c r="F980" i="15"/>
  <c r="H980" i="15"/>
  <c r="L989" i="15"/>
  <c r="O988" i="15"/>
  <c r="AK980" i="15"/>
  <c r="N980" i="15"/>
  <c r="X981" i="15"/>
  <c r="AQ989" i="15"/>
  <c r="AE981" i="15"/>
  <c r="I988" i="15"/>
  <c r="AM987" i="15"/>
  <c r="O989" i="15"/>
  <c r="AP980" i="15"/>
  <c r="K980" i="15"/>
  <c r="N989" i="15"/>
  <c r="AQ987" i="15"/>
  <c r="AF980" i="15"/>
  <c r="F989" i="15"/>
  <c r="V981" i="15"/>
  <c r="X989" i="15"/>
  <c r="AA989" i="15"/>
  <c r="AF987" i="15"/>
  <c r="W987" i="15"/>
  <c r="AL988" i="15"/>
  <c r="Z980" i="15"/>
  <c r="U988" i="15"/>
  <c r="K987" i="15"/>
  <c r="P989" i="15"/>
  <c r="AB989" i="15"/>
  <c r="O981" i="15"/>
  <c r="T989" i="15"/>
  <c r="Z987" i="15"/>
  <c r="AH988" i="15"/>
  <c r="V980" i="15"/>
  <c r="AO989" i="15"/>
  <c r="AC981" i="15"/>
  <c r="F988" i="15"/>
  <c r="U989" i="15"/>
  <c r="AH987" i="15"/>
  <c r="AB981" i="15"/>
  <c r="AO980" i="15"/>
  <c r="AL981" i="15"/>
  <c r="AM988" i="15"/>
  <c r="H989" i="15"/>
  <c r="Z988" i="15"/>
  <c r="AP989" i="15"/>
  <c r="AG989" i="15"/>
  <c r="U981" i="15"/>
  <c r="AK987" i="15"/>
  <c r="AB988" i="15"/>
  <c r="R987" i="15"/>
  <c r="P981" i="15"/>
  <c r="AC980" i="15"/>
  <c r="L981" i="15"/>
  <c r="T987" i="15"/>
  <c r="O980" i="15"/>
  <c r="I987" i="15"/>
  <c r="Y988" i="15"/>
  <c r="P988" i="15"/>
  <c r="AE989" i="15"/>
  <c r="S981" i="15"/>
  <c r="AI980" i="15"/>
  <c r="D991" i="15"/>
  <c r="AJ988" i="15"/>
  <c r="AP981" i="15"/>
  <c r="Y980" i="15"/>
  <c r="AF989" i="15"/>
  <c r="V987" i="15"/>
  <c r="R989" i="15"/>
  <c r="AC987" i="15"/>
  <c r="AD989" i="15"/>
  <c r="W988" i="15"/>
  <c r="T988" i="15"/>
  <c r="H988" i="15"/>
  <c r="M988" i="15"/>
  <c r="V989" i="15"/>
  <c r="Q988" i="15"/>
  <c r="M987" i="15"/>
  <c r="AQ980" i="15"/>
  <c r="AL989" i="15"/>
  <c r="L988" i="15"/>
  <c r="S987" i="15"/>
  <c r="W980" i="15"/>
  <c r="Y989" i="15"/>
  <c r="K981" i="15"/>
  <c r="Q980" i="15"/>
  <c r="AH981" i="15"/>
  <c r="I989" i="15"/>
  <c r="AI988" i="15"/>
  <c r="R988" i="15"/>
  <c r="P980" i="15"/>
  <c r="AO987" i="15"/>
  <c r="B970" i="15"/>
  <c r="AM981" i="15"/>
  <c r="AB980" i="15"/>
  <c r="AF981" i="15"/>
  <c r="Q981" i="15"/>
  <c r="AN980" i="15"/>
  <c r="AH989" i="15"/>
  <c r="W989" i="15"/>
  <c r="F981" i="15"/>
  <c r="AA980" i="15"/>
  <c r="AN989" i="15"/>
  <c r="M981" i="15"/>
  <c r="AK971" i="15"/>
  <c r="AF972" i="15"/>
  <c r="V975" i="15"/>
  <c r="AH976" i="15"/>
  <c r="J976" i="15"/>
  <c r="W971" i="15"/>
  <c r="R972" i="15"/>
  <c r="J979" i="15"/>
  <c r="W984" i="15"/>
  <c r="AG971" i="15"/>
  <c r="AJ976" i="15"/>
  <c r="AL977" i="15"/>
  <c r="N976" i="15"/>
  <c r="F979" i="15"/>
  <c r="L983" i="15"/>
  <c r="AN985" i="15"/>
  <c r="N979" i="15"/>
  <c r="AH984" i="15"/>
  <c r="AP975" i="15"/>
  <c r="X977" i="15"/>
  <c r="AF985" i="15"/>
  <c r="L979" i="15"/>
  <c r="AF971" i="15"/>
  <c r="J971" i="15"/>
  <c r="X972" i="15"/>
  <c r="AJ977" i="15"/>
  <c r="O971" i="15"/>
  <c r="AP976" i="15"/>
  <c r="AD984" i="15"/>
  <c r="AD971" i="15"/>
  <c r="G975" i="15"/>
  <c r="AE971" i="15"/>
  <c r="Z972" i="15"/>
  <c r="R976" i="15"/>
  <c r="AP979" i="15"/>
  <c r="F984" i="15"/>
  <c r="P983" i="15"/>
  <c r="G984" i="15"/>
  <c r="I971" i="15"/>
  <c r="H975" i="15"/>
  <c r="AD976" i="15"/>
  <c r="AD979" i="15"/>
  <c r="AJ983" i="15"/>
  <c r="R984" i="15"/>
  <c r="AN977" i="15"/>
  <c r="T979" i="15"/>
  <c r="AN971" i="15"/>
  <c r="R971" i="15"/>
  <c r="H972" i="15"/>
  <c r="N971" i="15"/>
  <c r="J972" i="15"/>
  <c r="AA979" i="15"/>
  <c r="AE984" i="15"/>
  <c r="Q983" i="15"/>
  <c r="R979" i="15"/>
  <c r="AF975" i="15"/>
  <c r="AH975" i="15"/>
  <c r="Z975" i="15"/>
  <c r="L972" i="15"/>
  <c r="AL979" i="15"/>
  <c r="Z984" i="15"/>
  <c r="AP971" i="15"/>
  <c r="AC972" i="15"/>
  <c r="AN972" i="15"/>
  <c r="U971" i="15"/>
  <c r="E971" i="15"/>
  <c r="AL971" i="15"/>
  <c r="AI976" i="15"/>
  <c r="K979" i="15"/>
  <c r="O984" i="15"/>
  <c r="AH972" i="15"/>
  <c r="N975" i="15"/>
  <c r="H983" i="15"/>
  <c r="T985" i="15"/>
  <c r="Y972" i="15"/>
  <c r="AB977" i="15"/>
  <c r="X983" i="15"/>
  <c r="L985" i="15"/>
  <c r="AC977" i="15"/>
  <c r="AC985" i="15"/>
  <c r="V984" i="15"/>
  <c r="V971" i="15"/>
  <c r="M985" i="15"/>
  <c r="AN975" i="15"/>
  <c r="L976" i="15"/>
  <c r="T972" i="15"/>
  <c r="T983" i="15"/>
  <c r="AJ972" i="15"/>
  <c r="H971" i="15"/>
  <c r="AK972" i="15"/>
  <c r="Z983" i="15"/>
  <c r="X984" i="15"/>
  <c r="V985" i="15"/>
  <c r="AB985" i="15"/>
  <c r="W975" i="15"/>
  <c r="AQ979" i="15"/>
  <c r="I983" i="15"/>
  <c r="O975" i="15"/>
  <c r="T976" i="15"/>
  <c r="H985" i="15"/>
  <c r="P971" i="15"/>
  <c r="U972" i="15"/>
  <c r="K975" i="15"/>
  <c r="AI971" i="15"/>
  <c r="AG975" i="15"/>
  <c r="V972" i="15"/>
  <c r="AC975" i="15"/>
  <c r="H976" i="15"/>
  <c r="AG976" i="15"/>
  <c r="AA977" i="15"/>
  <c r="M979" i="15"/>
  <c r="K983" i="15"/>
  <c r="AM979" i="15"/>
  <c r="AK983" i="15"/>
  <c r="AA976" i="15"/>
  <c r="AG983" i="15"/>
  <c r="F975" i="15"/>
  <c r="S979" i="15"/>
  <c r="Q971" i="15"/>
  <c r="AB976" i="15"/>
  <c r="X985" i="15"/>
  <c r="J984" i="15"/>
  <c r="H977" i="15"/>
  <c r="P985" i="15"/>
  <c r="X971" i="15"/>
  <c r="S975" i="15"/>
  <c r="AQ971" i="15"/>
  <c r="L971" i="15"/>
  <c r="AO975" i="15"/>
  <c r="AD972" i="15"/>
  <c r="G972" i="15"/>
  <c r="AK975" i="15"/>
  <c r="G976" i="15"/>
  <c r="P976" i="15"/>
  <c r="AO976" i="15"/>
  <c r="AI977" i="15"/>
  <c r="U979" i="15"/>
  <c r="S983" i="15"/>
  <c r="AF983" i="15"/>
  <c r="AM984" i="15"/>
  <c r="AL975" i="15"/>
  <c r="AN983" i="15"/>
  <c r="AM975" i="15"/>
  <c r="Z976" i="15"/>
  <c r="AO983" i="15"/>
  <c r="F977" i="15"/>
  <c r="F976" i="15"/>
  <c r="AQ975" i="15"/>
  <c r="AJ971" i="15"/>
  <c r="J983" i="15"/>
  <c r="H984" i="15"/>
  <c r="F985" i="15"/>
  <c r="AA972" i="15"/>
  <c r="T975" i="15"/>
  <c r="AE972" i="15"/>
  <c r="M976" i="15"/>
  <c r="AE976" i="15"/>
  <c r="Y977" i="15"/>
  <c r="AN976" i="15"/>
  <c r="AH977" i="15"/>
  <c r="X979" i="15"/>
  <c r="AQ983" i="15"/>
  <c r="G979" i="15"/>
  <c r="N983" i="15"/>
  <c r="L984" i="15"/>
  <c r="AG979" i="15"/>
  <c r="AE983" i="15"/>
  <c r="Y984" i="15"/>
  <c r="W985" i="15"/>
  <c r="K984" i="15"/>
  <c r="I985" i="15"/>
  <c r="M971" i="15"/>
  <c r="AK985" i="15"/>
  <c r="G971" i="15"/>
  <c r="AO972" i="15"/>
  <c r="AD977" i="15"/>
  <c r="AF977" i="15"/>
  <c r="AL976" i="15"/>
  <c r="R975" i="15"/>
  <c r="AB983" i="15"/>
  <c r="K971" i="15"/>
  <c r="R983" i="15"/>
  <c r="P984" i="15"/>
  <c r="N985" i="15"/>
  <c r="AI972" i="15"/>
  <c r="I975" i="15"/>
  <c r="AB975" i="15"/>
  <c r="AM972" i="15"/>
  <c r="E975" i="15"/>
  <c r="U976" i="15"/>
  <c r="G977" i="15"/>
  <c r="AM976" i="15"/>
  <c r="AG977" i="15"/>
  <c r="AP977" i="15"/>
  <c r="AF979" i="15"/>
  <c r="I976" i="15"/>
  <c r="O979" i="15"/>
  <c r="M983" i="15"/>
  <c r="V983" i="15"/>
  <c r="T984" i="15"/>
  <c r="AO979" i="15"/>
  <c r="AM983" i="15"/>
  <c r="AG984" i="15"/>
  <c r="AE985" i="15"/>
  <c r="S984" i="15"/>
  <c r="Z979" i="15"/>
  <c r="Y983" i="15"/>
  <c r="AM971" i="15"/>
  <c r="AP972" i="15"/>
  <c r="AP984" i="15"/>
  <c r="Z971" i="15"/>
  <c r="O976" i="15"/>
  <c r="AC979" i="15"/>
  <c r="AA983" i="15"/>
  <c r="Q985" i="15"/>
  <c r="U977" i="15"/>
  <c r="S977" i="15"/>
  <c r="U973" i="15"/>
  <c r="AN973" i="15"/>
  <c r="AN974" i="15" s="1"/>
  <c r="I973" i="15"/>
  <c r="AE975" i="15"/>
  <c r="AK977" i="15"/>
  <c r="AC971" i="15"/>
  <c r="P972" i="15"/>
  <c r="AH971" i="15"/>
  <c r="W976" i="15"/>
  <c r="Z977" i="15"/>
  <c r="AK979" i="15"/>
  <c r="AI983" i="15"/>
  <c r="I979" i="15"/>
  <c r="G983" i="15"/>
  <c r="Y985" i="15"/>
  <c r="J985" i="15"/>
  <c r="S973" i="15"/>
  <c r="AB973" i="15"/>
  <c r="N973" i="15"/>
  <c r="Q973" i="15"/>
  <c r="Z973" i="15"/>
  <c r="N984" i="15"/>
  <c r="U985" i="15"/>
  <c r="S976" i="15"/>
  <c r="Y971" i="15"/>
  <c r="K976" i="15"/>
  <c r="Q972" i="15"/>
  <c r="AB972" i="15"/>
  <c r="AB979" i="15"/>
  <c r="AA975" i="15"/>
  <c r="T971" i="15"/>
  <c r="K972" i="15"/>
  <c r="AL972" i="15"/>
  <c r="O972" i="15"/>
  <c r="X976" i="15"/>
  <c r="H979" i="15"/>
  <c r="AQ977" i="15"/>
  <c r="AD983" i="15"/>
  <c r="AB984" i="15"/>
  <c r="AO984" i="15"/>
  <c r="AM985" i="15"/>
  <c r="AQ984" i="15"/>
  <c r="AH985" i="15"/>
  <c r="U984" i="15"/>
  <c r="S985" i="15"/>
  <c r="T977" i="15"/>
  <c r="V977" i="15"/>
  <c r="Q977" i="15"/>
  <c r="J977" i="15"/>
  <c r="AI973" i="15"/>
  <c r="P973" i="15"/>
  <c r="AG973" i="15"/>
  <c r="AI979" i="15"/>
  <c r="AH979" i="15"/>
  <c r="AQ976" i="15"/>
  <c r="AD975" i="15"/>
  <c r="V976" i="15"/>
  <c r="AJ979" i="15"/>
  <c r="AI975" i="15"/>
  <c r="AB971" i="15"/>
  <c r="S972" i="15"/>
  <c r="L975" i="15"/>
  <c r="W972" i="15"/>
  <c r="E976" i="15"/>
  <c r="I977" i="15"/>
  <c r="AF976" i="15"/>
  <c r="P979" i="15"/>
  <c r="AL983" i="15"/>
  <c r="AJ984" i="15"/>
  <c r="AP985" i="15"/>
  <c r="AC984" i="15"/>
  <c r="AA985" i="15"/>
  <c r="AQ973" i="15"/>
  <c r="L973" i="15"/>
  <c r="O973" i="15"/>
  <c r="E973" i="15"/>
  <c r="AO973" i="15"/>
  <c r="J973" i="15"/>
  <c r="I972" i="15"/>
  <c r="F971" i="15"/>
  <c r="AJ985" i="15"/>
  <c r="P975" i="15"/>
  <c r="E972" i="15"/>
  <c r="V979" i="15"/>
  <c r="AQ972" i="15"/>
  <c r="Q975" i="15"/>
  <c r="AC976" i="15"/>
  <c r="AN979" i="15"/>
  <c r="Q976" i="15"/>
  <c r="Z985" i="15"/>
  <c r="H973" i="15"/>
  <c r="Y973" i="15"/>
  <c r="AP973" i="15"/>
  <c r="AP974" i="15" s="1"/>
  <c r="AG972" i="15"/>
  <c r="X975" i="15"/>
  <c r="F972" i="15"/>
  <c r="W979" i="15"/>
  <c r="U983" i="15"/>
  <c r="AG985" i="15"/>
  <c r="M977" i="15"/>
  <c r="K977" i="15"/>
  <c r="G973" i="15"/>
  <c r="G974" i="15" s="1"/>
  <c r="AL984" i="15"/>
  <c r="AN984" i="15"/>
  <c r="AE979" i="15"/>
  <c r="AC983" i="15"/>
  <c r="AO985" i="15"/>
  <c r="O977" i="15"/>
  <c r="R977" i="15"/>
  <c r="T973" i="15"/>
  <c r="AE973" i="15"/>
  <c r="AE974" i="15" s="1"/>
  <c r="AM973" i="15"/>
  <c r="AM974" i="15" s="1"/>
  <c r="AF973" i="15"/>
  <c r="Y975" i="15"/>
  <c r="AK976" i="15"/>
  <c r="Y976" i="15"/>
  <c r="AF984" i="15"/>
  <c r="Q979" i="15"/>
  <c r="M973" i="15"/>
  <c r="M974" i="15" s="1"/>
  <c r="X973" i="15"/>
  <c r="X974" i="15" s="1"/>
  <c r="N972" i="15"/>
  <c r="F983" i="15"/>
  <c r="Y979" i="15"/>
  <c r="O983" i="15"/>
  <c r="K973" i="15"/>
  <c r="F973" i="15"/>
  <c r="AH983" i="15"/>
  <c r="AJ975" i="15"/>
  <c r="M975" i="15"/>
  <c r="AO977" i="15"/>
  <c r="W983" i="15"/>
  <c r="I984" i="15"/>
  <c r="M984" i="15"/>
  <c r="AD973" i="15"/>
  <c r="AD974" i="15" s="1"/>
  <c r="W977" i="15"/>
  <c r="AA973" i="15"/>
  <c r="AK973" i="15"/>
  <c r="R985" i="15"/>
  <c r="AQ985" i="15"/>
  <c r="N977" i="15"/>
  <c r="W973" i="15"/>
  <c r="W974" i="15" s="1"/>
  <c r="AH973" i="15"/>
  <c r="J975" i="15"/>
  <c r="S971" i="15"/>
  <c r="AP983" i="15"/>
  <c r="U975" i="15"/>
  <c r="Q984" i="15"/>
  <c r="G985" i="15"/>
  <c r="AA984" i="15"/>
  <c r="AK984" i="15"/>
  <c r="K985" i="15"/>
  <c r="L977" i="15"/>
  <c r="P977" i="15"/>
  <c r="AJ973" i="15"/>
  <c r="AJ974" i="15" s="1"/>
  <c r="AC973" i="15"/>
  <c r="R973" i="15"/>
  <c r="M972" i="15"/>
  <c r="AA971" i="15"/>
  <c r="AD985" i="15"/>
  <c r="AE977" i="15"/>
  <c r="O985" i="15"/>
  <c r="AI984" i="15"/>
  <c r="AI985" i="15"/>
  <c r="AO971" i="15"/>
  <c r="AL985" i="15"/>
  <c r="AM977" i="15"/>
  <c r="AL973" i="15"/>
  <c r="V973" i="15"/>
  <c r="W953" i="15"/>
  <c r="R953" i="15"/>
  <c r="AQ953" i="15"/>
  <c r="L953" i="15"/>
  <c r="E953" i="15"/>
  <c r="AN953" i="15"/>
  <c r="Z953" i="15"/>
  <c r="K953" i="15"/>
  <c r="AK953" i="15"/>
  <c r="AE953" i="15"/>
  <c r="F953" i="15"/>
  <c r="X99" i="7"/>
  <c r="AJ90" i="7"/>
  <c r="Y97" i="7"/>
  <c r="Y98" i="7" s="1"/>
  <c r="AA974" i="15" l="1"/>
  <c r="AB974" i="15"/>
  <c r="P974" i="15"/>
  <c r="AL974" i="15"/>
  <c r="V974" i="15"/>
  <c r="K974" i="15"/>
  <c r="AO974" i="15"/>
  <c r="L974" i="15"/>
  <c r="AI974" i="15"/>
  <c r="AK974" i="15"/>
  <c r="AF974" i="15"/>
  <c r="AQ974" i="15"/>
  <c r="S974" i="15"/>
  <c r="U974" i="15"/>
  <c r="Z974" i="15"/>
  <c r="AH974" i="15"/>
  <c r="F974" i="15"/>
  <c r="T974" i="15"/>
  <c r="J974" i="15"/>
  <c r="AD1010" i="15"/>
  <c r="T1010" i="15"/>
  <c r="AE1009" i="15"/>
  <c r="AQ1002" i="15"/>
  <c r="R1001" i="15"/>
  <c r="U1009" i="15"/>
  <c r="Z1002" i="15"/>
  <c r="AP1010" i="15"/>
  <c r="AQ1008" i="15"/>
  <c r="Q1002" i="15"/>
  <c r="AC1010" i="15"/>
  <c r="AG1008" i="15"/>
  <c r="G1002" i="15"/>
  <c r="AP1009" i="15"/>
  <c r="AA1001" i="15"/>
  <c r="AF1002" i="15"/>
  <c r="P1009" i="15"/>
  <c r="AI1010" i="15"/>
  <c r="L1002" i="15"/>
  <c r="AC1001" i="15"/>
  <c r="Z1008" i="15"/>
  <c r="G1010" i="15"/>
  <c r="AD1002" i="15"/>
  <c r="AH1009" i="15"/>
  <c r="B991" i="15"/>
  <c r="V1010" i="15"/>
  <c r="L1010" i="15"/>
  <c r="V1009" i="15"/>
  <c r="AI1002" i="15"/>
  <c r="J1001" i="15"/>
  <c r="M1009" i="15"/>
  <c r="R1002" i="15"/>
  <c r="AF1010" i="15"/>
  <c r="AI1008" i="15"/>
  <c r="I1002" i="15"/>
  <c r="R1010" i="15"/>
  <c r="Y1008" i="15"/>
  <c r="AL1001" i="15"/>
  <c r="W1009" i="15"/>
  <c r="K1001" i="15"/>
  <c r="P1002" i="15"/>
  <c r="AN1008" i="15"/>
  <c r="O1010" i="15"/>
  <c r="AI1001" i="15"/>
  <c r="Q1010" i="15"/>
  <c r="N1002" i="15"/>
  <c r="AL1008" i="15"/>
  <c r="Y1009" i="15"/>
  <c r="H1002" i="15"/>
  <c r="V1008" i="15"/>
  <c r="N1010" i="15"/>
  <c r="AQ1009" i="15"/>
  <c r="N1009" i="15"/>
  <c r="AA1002" i="15"/>
  <c r="AQ1010" i="15"/>
  <c r="AJ1008" i="15"/>
  <c r="J1002" i="15"/>
  <c r="U1010" i="15"/>
  <c r="AA1008" i="15"/>
  <c r="AN1001" i="15"/>
  <c r="H1010" i="15"/>
  <c r="Q1008" i="15"/>
  <c r="AD1001" i="15"/>
  <c r="G1009" i="15"/>
  <c r="AO1010" i="15"/>
  <c r="AM1001" i="15"/>
  <c r="X1008" i="15"/>
  <c r="AF1009" i="15"/>
  <c r="S1001" i="15"/>
  <c r="Q1009" i="15"/>
  <c r="U1001" i="15"/>
  <c r="AE1001" i="15"/>
  <c r="F1008" i="15"/>
  <c r="AM1010" i="15"/>
  <c r="F1010" i="15"/>
  <c r="AI1009" i="15"/>
  <c r="F1009" i="15"/>
  <c r="S1002" i="15"/>
  <c r="AG1010" i="15"/>
  <c r="AB1008" i="15"/>
  <c r="AO1001" i="15"/>
  <c r="J1010" i="15"/>
  <c r="S1008" i="15"/>
  <c r="AF1001" i="15"/>
  <c r="AJ1009" i="15"/>
  <c r="I1008" i="15"/>
  <c r="V1001" i="15"/>
  <c r="AE1008" i="15"/>
  <c r="S1010" i="15"/>
  <c r="W1001" i="15"/>
  <c r="H1008" i="15"/>
  <c r="O1009" i="15"/>
  <c r="AF1008" i="15"/>
  <c r="H1009" i="15"/>
  <c r="X1002" i="15"/>
  <c r="AK1001" i="15"/>
  <c r="D1012" i="15"/>
  <c r="AJ1010" i="15"/>
  <c r="M1010" i="15"/>
  <c r="U1008" i="15"/>
  <c r="AH1001" i="15"/>
  <c r="AN1009" i="15"/>
  <c r="AP1002" i="15"/>
  <c r="Q1001" i="15"/>
  <c r="T1009" i="15"/>
  <c r="AG1002" i="15"/>
  <c r="H1001" i="15"/>
  <c r="J1009" i="15"/>
  <c r="W1002" i="15"/>
  <c r="E998" i="15"/>
  <c r="T1002" i="15"/>
  <c r="AD1008" i="15"/>
  <c r="P1010" i="15"/>
  <c r="AJ1001" i="15"/>
  <c r="G1008" i="15"/>
  <c r="AH1008" i="15"/>
  <c r="I1010" i="15"/>
  <c r="F1002" i="15"/>
  <c r="AA1009" i="15"/>
  <c r="AP1008" i="15"/>
  <c r="P1008" i="15"/>
  <c r="AL1010" i="15"/>
  <c r="AB1010" i="15"/>
  <c r="AO1009" i="15"/>
  <c r="M1008" i="15"/>
  <c r="Z1001" i="15"/>
  <c r="AD1009" i="15"/>
  <c r="AH1002" i="15"/>
  <c r="I1001" i="15"/>
  <c r="L1009" i="15"/>
  <c r="Y1002" i="15"/>
  <c r="AN1010" i="15"/>
  <c r="AO1008" i="15"/>
  <c r="O1002" i="15"/>
  <c r="Y1010" i="15"/>
  <c r="AQ1001" i="15"/>
  <c r="N1008" i="15"/>
  <c r="AG1009" i="15"/>
  <c r="T1001" i="15"/>
  <c r="AB1002" i="15"/>
  <c r="V1002" i="15"/>
  <c r="K1009" i="15"/>
  <c r="M1001" i="15"/>
  <c r="J1008" i="15"/>
  <c r="AE1010" i="15"/>
  <c r="AC1009" i="15"/>
  <c r="K1010" i="15"/>
  <c r="AO1002" i="15"/>
  <c r="F1001" i="15"/>
  <c r="M1002" i="15"/>
  <c r="AL1002" i="15"/>
  <c r="AK1008" i="15"/>
  <c r="AL1009" i="15"/>
  <c r="AC1008" i="15"/>
  <c r="S1009" i="15"/>
  <c r="AM1009" i="15"/>
  <c r="I1009" i="15"/>
  <c r="AH1010" i="15"/>
  <c r="T1008" i="15"/>
  <c r="X1001" i="15"/>
  <c r="O1008" i="15"/>
  <c r="AM1008" i="15"/>
  <c r="AN1002" i="15"/>
  <c r="AG1001" i="15"/>
  <c r="AA1010" i="15"/>
  <c r="Y1001" i="15"/>
  <c r="X1009" i="15"/>
  <c r="K1002" i="15"/>
  <c r="U1002" i="15"/>
  <c r="X1010" i="15"/>
  <c r="L1008" i="15"/>
  <c r="P1001" i="15"/>
  <c r="AJ1002" i="15"/>
  <c r="W1008" i="15"/>
  <c r="O1001" i="15"/>
  <c r="Z1009" i="15"/>
  <c r="Z1010" i="15"/>
  <c r="R1009" i="15"/>
  <c r="L1001" i="15"/>
  <c r="G1001" i="15"/>
  <c r="AP1001" i="15"/>
  <c r="AB1009" i="15"/>
  <c r="AE1002" i="15"/>
  <c r="AK1010" i="15"/>
  <c r="AB1001" i="15"/>
  <c r="AK1002" i="15"/>
  <c r="AK1009" i="15"/>
  <c r="W1010" i="15"/>
  <c r="K1008" i="15"/>
  <c r="N1001" i="15"/>
  <c r="AC1002" i="15"/>
  <c r="R1008" i="15"/>
  <c r="AM1002" i="15"/>
  <c r="AP1004" i="15"/>
  <c r="AL1006" i="15"/>
  <c r="AQ993" i="15"/>
  <c r="AM996" i="15"/>
  <c r="F998" i="15"/>
  <c r="L997" i="15"/>
  <c r="AA1004" i="15"/>
  <c r="W1006" i="15"/>
  <c r="G996" i="15"/>
  <c r="AH993" i="15"/>
  <c r="U1000" i="15"/>
  <c r="AN996" i="15"/>
  <c r="Y996" i="15"/>
  <c r="AH998" i="15"/>
  <c r="W997" i="15"/>
  <c r="F1004" i="15"/>
  <c r="AL1000" i="15"/>
  <c r="AI992" i="15"/>
  <c r="AD992" i="15"/>
  <c r="AG993" i="15"/>
  <c r="S997" i="15"/>
  <c r="AL998" i="15"/>
  <c r="AJ997" i="15"/>
  <c r="AQ1004" i="15"/>
  <c r="Y1005" i="15"/>
  <c r="J992" i="15"/>
  <c r="AG996" i="15"/>
  <c r="E997" i="15"/>
  <c r="H998" i="15"/>
  <c r="R1006" i="15"/>
  <c r="H1000" i="15"/>
  <c r="AB1005" i="15"/>
  <c r="AI996" i="15"/>
  <c r="AD1004" i="15"/>
  <c r="J1006" i="15"/>
  <c r="V992" i="15"/>
  <c r="Q993" i="15"/>
  <c r="AJ1000" i="15"/>
  <c r="AF1005" i="15"/>
  <c r="Z993" i="15"/>
  <c r="AM1006" i="15"/>
  <c r="AF992" i="15"/>
  <c r="AB1000" i="15"/>
  <c r="AN992" i="15"/>
  <c r="AI993" i="15"/>
  <c r="AM992" i="15"/>
  <c r="O996" i="15"/>
  <c r="AD998" i="15"/>
  <c r="AP993" i="15"/>
  <c r="R992" i="15"/>
  <c r="AC997" i="15"/>
  <c r="AN998" i="15"/>
  <c r="AJ1005" i="15"/>
  <c r="AK993" i="15"/>
  <c r="G997" i="15"/>
  <c r="F1000" i="15"/>
  <c r="Y992" i="15"/>
  <c r="G998" i="15"/>
  <c r="M1000" i="15"/>
  <c r="Q1005" i="15"/>
  <c r="K1004" i="15"/>
  <c r="AE996" i="15"/>
  <c r="T1000" i="15"/>
  <c r="AH992" i="15"/>
  <c r="AK997" i="15"/>
  <c r="K996" i="15"/>
  <c r="S996" i="15"/>
  <c r="Z998" i="15"/>
  <c r="AE997" i="15"/>
  <c r="X1000" i="15"/>
  <c r="L1005" i="15"/>
  <c r="N1000" i="15"/>
  <c r="AG992" i="15"/>
  <c r="K992" i="15"/>
  <c r="AB996" i="15"/>
  <c r="T992" i="15"/>
  <c r="E992" i="15"/>
  <c r="Y993" i="15"/>
  <c r="AM998" i="15"/>
  <c r="K993" i="15"/>
  <c r="N1006" i="15"/>
  <c r="V1006" i="15"/>
  <c r="H1005" i="15"/>
  <c r="O1006" i="15"/>
  <c r="I996" i="15"/>
  <c r="E993" i="15"/>
  <c r="AA996" i="15"/>
  <c r="AQ996" i="15"/>
  <c r="N1004" i="15"/>
  <c r="AC993" i="15"/>
  <c r="AK992" i="15"/>
  <c r="L1004" i="15"/>
  <c r="J1005" i="15"/>
  <c r="H1006" i="15"/>
  <c r="T993" i="15"/>
  <c r="M996" i="15"/>
  <c r="X993" i="15"/>
  <c r="F997" i="15"/>
  <c r="I998" i="15"/>
  <c r="X997" i="15"/>
  <c r="AI998" i="15"/>
  <c r="AG997" i="15"/>
  <c r="R1000" i="15"/>
  <c r="AM1000" i="15"/>
  <c r="AK1004" i="15"/>
  <c r="F1006" i="15"/>
  <c r="P996" i="15"/>
  <c r="AK1000" i="15"/>
  <c r="AA993" i="15"/>
  <c r="AN1005" i="15"/>
  <c r="H996" i="15"/>
  <c r="Q996" i="15"/>
  <c r="U993" i="15"/>
  <c r="F993" i="15"/>
  <c r="T1004" i="15"/>
  <c r="R1005" i="15"/>
  <c r="P1006" i="15"/>
  <c r="AB993" i="15"/>
  <c r="U996" i="15"/>
  <c r="AF993" i="15"/>
  <c r="N997" i="15"/>
  <c r="Y998" i="15"/>
  <c r="AF997" i="15"/>
  <c r="AQ998" i="15"/>
  <c r="AO997" i="15"/>
  <c r="Z1000" i="15"/>
  <c r="I1000" i="15"/>
  <c r="G1004" i="15"/>
  <c r="F992" i="15"/>
  <c r="N992" i="15"/>
  <c r="W992" i="15"/>
  <c r="AB997" i="15"/>
  <c r="R993" i="15"/>
  <c r="AO1005" i="15"/>
  <c r="R1004" i="15"/>
  <c r="AE1006" i="15"/>
  <c r="AE992" i="15"/>
  <c r="V1000" i="15"/>
  <c r="AO992" i="15"/>
  <c r="S992" i="15"/>
  <c r="AD993" i="15"/>
  <c r="AJ992" i="15"/>
  <c r="AP1005" i="15"/>
  <c r="AN1006" i="15"/>
  <c r="Z996" i="15"/>
  <c r="O993" i="15"/>
  <c r="V996" i="15"/>
  <c r="AL997" i="15"/>
  <c r="Z997" i="15"/>
  <c r="AK998" i="15"/>
  <c r="G1000" i="15"/>
  <c r="AG1000" i="15"/>
  <c r="AE1004" i="15"/>
  <c r="AN1004" i="15"/>
  <c r="AL1005" i="15"/>
  <c r="AK1005" i="15"/>
  <c r="AI1006" i="15"/>
  <c r="AL992" i="15"/>
  <c r="Z1004" i="15"/>
  <c r="AG1005" i="15"/>
  <c r="W996" i="15"/>
  <c r="AH1004" i="15"/>
  <c r="AF996" i="15"/>
  <c r="AA997" i="15"/>
  <c r="AI1004" i="15"/>
  <c r="AD1000" i="15"/>
  <c r="AA992" i="15"/>
  <c r="AL993" i="15"/>
  <c r="L996" i="15"/>
  <c r="M992" i="15"/>
  <c r="AH996" i="15"/>
  <c r="W993" i="15"/>
  <c r="AD996" i="15"/>
  <c r="I997" i="15"/>
  <c r="AH997" i="15"/>
  <c r="O1000" i="15"/>
  <c r="M1004" i="15"/>
  <c r="AO1000" i="15"/>
  <c r="AM1004" i="15"/>
  <c r="O992" i="15"/>
  <c r="P1005" i="15"/>
  <c r="J1004" i="15"/>
  <c r="AO996" i="15"/>
  <c r="M997" i="15"/>
  <c r="P1000" i="15"/>
  <c r="AH1006" i="15"/>
  <c r="I992" i="15"/>
  <c r="N993" i="15"/>
  <c r="AJ993" i="15"/>
  <c r="J996" i="15"/>
  <c r="AC996" i="15"/>
  <c r="AN993" i="15"/>
  <c r="F996" i="15"/>
  <c r="V997" i="15"/>
  <c r="AH1000" i="15"/>
  <c r="J997" i="15"/>
  <c r="X1004" i="15"/>
  <c r="V1005" i="15"/>
  <c r="AQ1000" i="15"/>
  <c r="AO1004" i="15"/>
  <c r="AI1005" i="15"/>
  <c r="AG1006" i="15"/>
  <c r="AB1006" i="15"/>
  <c r="O1005" i="15"/>
  <c r="M1006" i="15"/>
  <c r="V998" i="15"/>
  <c r="S998" i="15"/>
  <c r="L998" i="15"/>
  <c r="Q998" i="15"/>
  <c r="T994" i="15"/>
  <c r="AC994" i="15"/>
  <c r="O994" i="15"/>
  <c r="O995" i="15" s="1"/>
  <c r="X994" i="15"/>
  <c r="R994" i="15"/>
  <c r="AA994" i="15"/>
  <c r="AA995" i="15" s="1"/>
  <c r="L1000" i="15"/>
  <c r="S1004" i="15"/>
  <c r="P992" i="15"/>
  <c r="S993" i="15"/>
  <c r="U997" i="15"/>
  <c r="AF1000" i="15"/>
  <c r="T1005" i="15"/>
  <c r="Q992" i="15"/>
  <c r="V993" i="15"/>
  <c r="R996" i="15"/>
  <c r="AK996" i="15"/>
  <c r="N996" i="15"/>
  <c r="AD997" i="15"/>
  <c r="AP1000" i="15"/>
  <c r="R997" i="15"/>
  <c r="AF1004" i="15"/>
  <c r="AD1005" i="15"/>
  <c r="AQ1005" i="15"/>
  <c r="AO1006" i="15"/>
  <c r="AJ1006" i="15"/>
  <c r="W1005" i="15"/>
  <c r="U1006" i="15"/>
  <c r="AK994" i="15"/>
  <c r="AD994" i="15"/>
  <c r="I994" i="15"/>
  <c r="AI994" i="15"/>
  <c r="AQ997" i="15"/>
  <c r="Z992" i="15"/>
  <c r="I1005" i="15"/>
  <c r="V1004" i="15"/>
  <c r="AP998" i="15"/>
  <c r="Z1006" i="15"/>
  <c r="L992" i="15"/>
  <c r="AB1004" i="15"/>
  <c r="Z1005" i="15"/>
  <c r="X1006" i="15"/>
  <c r="AG998" i="15"/>
  <c r="AN997" i="15"/>
  <c r="Q1000" i="15"/>
  <c r="O1004" i="15"/>
  <c r="K1000" i="15"/>
  <c r="I1004" i="15"/>
  <c r="K1006" i="15"/>
  <c r="W998" i="15"/>
  <c r="R998" i="15"/>
  <c r="U998" i="15"/>
  <c r="M994" i="15"/>
  <c r="W994" i="15"/>
  <c r="H994" i="15"/>
  <c r="P994" i="15"/>
  <c r="F994" i="15"/>
  <c r="F995" i="15" s="1"/>
  <c r="Y994" i="15"/>
  <c r="AP994" i="15"/>
  <c r="K994" i="15"/>
  <c r="O997" i="15"/>
  <c r="T996" i="15"/>
  <c r="U992" i="15"/>
  <c r="AP992" i="15"/>
  <c r="J993" i="15"/>
  <c r="AL1004" i="15"/>
  <c r="M993" i="15"/>
  <c r="AP1006" i="15"/>
  <c r="AB992" i="15"/>
  <c r="AJ1004" i="15"/>
  <c r="AH1005" i="15"/>
  <c r="AF1006" i="15"/>
  <c r="G993" i="15"/>
  <c r="AO998" i="15"/>
  <c r="AC998" i="15"/>
  <c r="Y1000" i="15"/>
  <c r="W1004" i="15"/>
  <c r="S1000" i="15"/>
  <c r="Q1004" i="15"/>
  <c r="K1005" i="15"/>
  <c r="I1006" i="15"/>
  <c r="M1005" i="15"/>
  <c r="S1006" i="15"/>
  <c r="AF994" i="15"/>
  <c r="G994" i="15"/>
  <c r="N994" i="15"/>
  <c r="AG994" i="15"/>
  <c r="I993" i="15"/>
  <c r="AI997" i="15"/>
  <c r="X1005" i="15"/>
  <c r="H992" i="15"/>
  <c r="K997" i="15"/>
  <c r="X998" i="15"/>
  <c r="AF998" i="15"/>
  <c r="AN1000" i="15"/>
  <c r="AC992" i="15"/>
  <c r="Y1006" i="15"/>
  <c r="AC1005" i="15"/>
  <c r="AM1005" i="15"/>
  <c r="AC1006" i="15"/>
  <c r="N998" i="15"/>
  <c r="K998" i="15"/>
  <c r="U994" i="15"/>
  <c r="U995" i="15" s="1"/>
  <c r="V994" i="15"/>
  <c r="G1006" i="15"/>
  <c r="T1006" i="15"/>
  <c r="P998" i="15"/>
  <c r="AB994" i="15"/>
  <c r="AL994" i="15"/>
  <c r="AL995" i="15" s="1"/>
  <c r="S994" i="15"/>
  <c r="G992" i="15"/>
  <c r="AJ998" i="15"/>
  <c r="AJ994" i="15"/>
  <c r="AJ995" i="15" s="1"/>
  <c r="X992" i="15"/>
  <c r="AM997" i="15"/>
  <c r="L993" i="15"/>
  <c r="J1000" i="15"/>
  <c r="L1006" i="15"/>
  <c r="AK1006" i="15"/>
  <c r="AE994" i="15"/>
  <c r="AE995" i="15" s="1"/>
  <c r="J994" i="15"/>
  <c r="J995" i="15" s="1"/>
  <c r="AP996" i="15"/>
  <c r="AB998" i="15"/>
  <c r="AP997" i="15"/>
  <c r="AN994" i="15"/>
  <c r="AE998" i="15"/>
  <c r="T997" i="15"/>
  <c r="AJ996" i="15"/>
  <c r="AD1006" i="15"/>
  <c r="AQ992" i="15"/>
  <c r="AE993" i="15"/>
  <c r="H993" i="15"/>
  <c r="Q997" i="15"/>
  <c r="H1004" i="15"/>
  <c r="F1005" i="15"/>
  <c r="AA1000" i="15"/>
  <c r="AA1006" i="15"/>
  <c r="Q994" i="15"/>
  <c r="Z994" i="15"/>
  <c r="Z995" i="15" s="1"/>
  <c r="AQ994" i="15"/>
  <c r="AG1004" i="15"/>
  <c r="AM994" i="15"/>
  <c r="AO994" i="15"/>
  <c r="AE1000" i="15"/>
  <c r="AC1004" i="15"/>
  <c r="AA1005" i="15"/>
  <c r="Q1006" i="15"/>
  <c r="U1005" i="15"/>
  <c r="J998" i="15"/>
  <c r="L994" i="15"/>
  <c r="AO993" i="15"/>
  <c r="AM993" i="15"/>
  <c r="E996" i="15"/>
  <c r="P993" i="15"/>
  <c r="AA998" i="15"/>
  <c r="Y997" i="15"/>
  <c r="P1004" i="15"/>
  <c r="N1005" i="15"/>
  <c r="AI1000" i="15"/>
  <c r="Y1004" i="15"/>
  <c r="AQ1006" i="15"/>
  <c r="O998" i="15"/>
  <c r="M998" i="15"/>
  <c r="AH994" i="15"/>
  <c r="AC1000" i="15"/>
  <c r="AL996" i="15"/>
  <c r="H997" i="15"/>
  <c r="W1000" i="15"/>
  <c r="U1004" i="15"/>
  <c r="S1005" i="15"/>
  <c r="G1005" i="15"/>
  <c r="T998" i="15"/>
  <c r="E994" i="15"/>
  <c r="E995" i="15" s="1"/>
  <c r="X996" i="15"/>
  <c r="P997" i="15"/>
  <c r="AE1005" i="15"/>
  <c r="R974" i="15"/>
  <c r="Y974" i="15"/>
  <c r="E974" i="15"/>
  <c r="AG974" i="15"/>
  <c r="Q974" i="15"/>
  <c r="AC974" i="15"/>
  <c r="H974" i="15"/>
  <c r="O974" i="15"/>
  <c r="N974" i="15"/>
  <c r="I974" i="15"/>
  <c r="Y99" i="7"/>
  <c r="AK90" i="7"/>
  <c r="Z97" i="7"/>
  <c r="Z98" i="7" s="1"/>
  <c r="AK995" i="15" l="1"/>
  <c r="AQ995" i="15"/>
  <c r="AB995" i="15"/>
  <c r="X995" i="15"/>
  <c r="T995" i="15"/>
  <c r="V995" i="15"/>
  <c r="AO995" i="15"/>
  <c r="H995" i="15"/>
  <c r="I995" i="15"/>
  <c r="AM995" i="15"/>
  <c r="S995" i="15"/>
  <c r="W995" i="15"/>
  <c r="AD995" i="15"/>
  <c r="L995" i="15"/>
  <c r="N995" i="15"/>
  <c r="AP995" i="15"/>
  <c r="Q995" i="15"/>
  <c r="Y995" i="15"/>
  <c r="AC995" i="15"/>
  <c r="P995" i="15"/>
  <c r="AI995" i="15"/>
  <c r="AN995" i="15"/>
  <c r="G995" i="15"/>
  <c r="M995" i="15"/>
  <c r="R995" i="15"/>
  <c r="AG995" i="15"/>
  <c r="AP1031" i="15"/>
  <c r="Q1030" i="15"/>
  <c r="AD1023" i="15"/>
  <c r="AO1031" i="15"/>
  <c r="P1030" i="15"/>
  <c r="AF1031" i="15"/>
  <c r="G1030" i="15"/>
  <c r="AD1031" i="15"/>
  <c r="AJ1029" i="15"/>
  <c r="J1023" i="15"/>
  <c r="V1030" i="15"/>
  <c r="AI1022" i="15"/>
  <c r="M1029" i="15"/>
  <c r="L1031" i="15"/>
  <c r="O1023" i="15"/>
  <c r="AH1030" i="15"/>
  <c r="AP1022" i="15"/>
  <c r="K1023" i="15"/>
  <c r="I1023" i="15"/>
  <c r="AA1022" i="15"/>
  <c r="AN1022" i="15"/>
  <c r="S1023" i="15"/>
  <c r="AI1031" i="15"/>
  <c r="AN1023" i="15"/>
  <c r="O1022" i="15"/>
  <c r="AF1029" i="15"/>
  <c r="Q1031" i="15"/>
  <c r="H1031" i="15"/>
  <c r="F1031" i="15"/>
  <c r="Y1022" i="15"/>
  <c r="Q1029" i="15"/>
  <c r="AQ1029" i="15"/>
  <c r="Z1029" i="15"/>
  <c r="U1031" i="15"/>
  <c r="G1031" i="15"/>
  <c r="F1022" i="15"/>
  <c r="AK1022" i="15"/>
  <c r="AM1030" i="15"/>
  <c r="AP1023" i="15"/>
  <c r="AH1022" i="15"/>
  <c r="J1029" i="15"/>
  <c r="N1030" i="15"/>
  <c r="B1012" i="15"/>
  <c r="AO1030" i="15"/>
  <c r="AN1030" i="15"/>
  <c r="AH1031" i="15"/>
  <c r="I1030" i="15"/>
  <c r="V1023" i="15"/>
  <c r="AG1031" i="15"/>
  <c r="H1030" i="15"/>
  <c r="X1031" i="15"/>
  <c r="AL1029" i="15"/>
  <c r="V1031" i="15"/>
  <c r="AB1029" i="15"/>
  <c r="AO1022" i="15"/>
  <c r="F1030" i="15"/>
  <c r="X1022" i="15"/>
  <c r="AK1023" i="15"/>
  <c r="AI1030" i="15"/>
  <c r="AQ1022" i="15"/>
  <c r="R1030" i="15"/>
  <c r="AE1022" i="15"/>
  <c r="AD1022" i="15"/>
  <c r="AB1022" i="15"/>
  <c r="G1022" i="15"/>
  <c r="S1022" i="15"/>
  <c r="P1022" i="15"/>
  <c r="U1029" i="15"/>
  <c r="AG1023" i="15"/>
  <c r="P1023" i="15"/>
  <c r="S1029" i="15"/>
  <c r="J1031" i="15"/>
  <c r="N1029" i="15"/>
  <c r="AM1023" i="15"/>
  <c r="K1022" i="15"/>
  <c r="AB1030" i="15"/>
  <c r="E1019" i="15"/>
  <c r="Z1031" i="15"/>
  <c r="AN1029" i="15"/>
  <c r="N1023" i="15"/>
  <c r="Y1031" i="15"/>
  <c r="AM1029" i="15"/>
  <c r="P1031" i="15"/>
  <c r="AD1029" i="15"/>
  <c r="N1031" i="15"/>
  <c r="T1029" i="15"/>
  <c r="AG1022" i="15"/>
  <c r="AG1029" i="15"/>
  <c r="N1022" i="15"/>
  <c r="AA1023" i="15"/>
  <c r="S1030" i="15"/>
  <c r="AF1022" i="15"/>
  <c r="AP1029" i="15"/>
  <c r="T1022" i="15"/>
  <c r="I1022" i="15"/>
  <c r="H1022" i="15"/>
  <c r="AM1031" i="15"/>
  <c r="AK1031" i="15"/>
  <c r="S1031" i="15"/>
  <c r="W1023" i="15"/>
  <c r="AP1030" i="15"/>
  <c r="R1031" i="15"/>
  <c r="F1023" i="15"/>
  <c r="AE1029" i="15"/>
  <c r="V1029" i="15"/>
  <c r="L1029" i="15"/>
  <c r="AC1031" i="15"/>
  <c r="V1022" i="15"/>
  <c r="J1022" i="15"/>
  <c r="T1031" i="15"/>
  <c r="L1030" i="15"/>
  <c r="AL1022" i="15"/>
  <c r="X1029" i="15"/>
  <c r="I1031" i="15"/>
  <c r="W1029" i="15"/>
  <c r="AK1030" i="15"/>
  <c r="Q1022" i="15"/>
  <c r="M1031" i="15"/>
  <c r="AA1029" i="15"/>
  <c r="W1031" i="15"/>
  <c r="AA1030" i="15"/>
  <c r="L1023" i="15"/>
  <c r="AG1030" i="15"/>
  <c r="H1029" i="15"/>
  <c r="U1022" i="15"/>
  <c r="AF1030" i="15"/>
  <c r="G1029" i="15"/>
  <c r="W1030" i="15"/>
  <c r="D1033" i="15"/>
  <c r="U1030" i="15"/>
  <c r="Z1023" i="15"/>
  <c r="O1031" i="15"/>
  <c r="Q1023" i="15"/>
  <c r="T1030" i="15"/>
  <c r="L1022" i="15"/>
  <c r="AJ1023" i="15"/>
  <c r="AA1031" i="15"/>
  <c r="X1023" i="15"/>
  <c r="R1029" i="15"/>
  <c r="I1029" i="15"/>
  <c r="AC1023" i="15"/>
  <c r="AQ1023" i="15"/>
  <c r="AJ1031" i="15"/>
  <c r="AO1023" i="15"/>
  <c r="Z1030" i="15"/>
  <c r="Z1022" i="15"/>
  <c r="Y1030" i="15"/>
  <c r="AL1023" i="15"/>
  <c r="M1022" i="15"/>
  <c r="X1030" i="15"/>
  <c r="AN1031" i="15"/>
  <c r="O1030" i="15"/>
  <c r="AL1031" i="15"/>
  <c r="M1030" i="15"/>
  <c r="R1023" i="15"/>
  <c r="AL1030" i="15"/>
  <c r="G1023" i="15"/>
  <c r="AC1029" i="15"/>
  <c r="AB1031" i="15"/>
  <c r="Y1023" i="15"/>
  <c r="K1031" i="15"/>
  <c r="M1023" i="15"/>
  <c r="AF1023" i="15"/>
  <c r="AE1023" i="15"/>
  <c r="H1023" i="15"/>
  <c r="U1023" i="15"/>
  <c r="K1030" i="15"/>
  <c r="AM1022" i="15"/>
  <c r="AJ1022" i="15"/>
  <c r="Y1029" i="15"/>
  <c r="T1023" i="15"/>
  <c r="AC1022" i="15"/>
  <c r="AB1023" i="15"/>
  <c r="AK1029" i="15"/>
  <c r="AI1029" i="15"/>
  <c r="AQ1031" i="15"/>
  <c r="J1030" i="15"/>
  <c r="P1029" i="15"/>
  <c r="AJ1030" i="15"/>
  <c r="AH1029" i="15"/>
  <c r="AE1030" i="15"/>
  <c r="AQ1030" i="15"/>
  <c r="AC1030" i="15"/>
  <c r="O1029" i="15"/>
  <c r="W1022" i="15"/>
  <c r="R1022" i="15"/>
  <c r="K1029" i="15"/>
  <c r="F1029" i="15"/>
  <c r="AI1023" i="15"/>
  <c r="AH1023" i="15"/>
  <c r="AD1030" i="15"/>
  <c r="AE1031" i="15"/>
  <c r="AO1029" i="15"/>
  <c r="AP1014" i="15"/>
  <c r="AE1013" i="15"/>
  <c r="AM1013" i="15"/>
  <c r="AF1013" i="15"/>
  <c r="I1017" i="15"/>
  <c r="AE1021" i="15"/>
  <c r="S1026" i="15"/>
  <c r="AB1025" i="15"/>
  <c r="AF1027" i="15"/>
  <c r="AQ1014" i="15"/>
  <c r="Y1017" i="15"/>
  <c r="AF1017" i="15"/>
  <c r="T1018" i="15"/>
  <c r="AH1026" i="15"/>
  <c r="AC1025" i="15"/>
  <c r="AQ1013" i="15"/>
  <c r="V1018" i="15"/>
  <c r="F1014" i="15"/>
  <c r="AJ1017" i="15"/>
  <c r="AN1025" i="15"/>
  <c r="AL1014" i="15"/>
  <c r="R1013" i="15"/>
  <c r="AJ1025" i="15"/>
  <c r="X1027" i="15"/>
  <c r="AG1017" i="15"/>
  <c r="AQ1026" i="15"/>
  <c r="AB1014" i="15"/>
  <c r="AN1017" i="15"/>
  <c r="Q1027" i="15"/>
  <c r="X1017" i="15"/>
  <c r="AA1014" i="15"/>
  <c r="O1021" i="15"/>
  <c r="AO1017" i="15"/>
  <c r="AD1018" i="15"/>
  <c r="AD1014" i="15"/>
  <c r="AB1019" i="15"/>
  <c r="H1018" i="15"/>
  <c r="H1021" i="15"/>
  <c r="Z1013" i="15"/>
  <c r="Z1014" i="15"/>
  <c r="U1025" i="15"/>
  <c r="AP1026" i="15"/>
  <c r="AN1013" i="15"/>
  <c r="Q1017" i="15"/>
  <c r="AO1019" i="15"/>
  <c r="E1018" i="15"/>
  <c r="S1013" i="15"/>
  <c r="AN1027" i="15"/>
  <c r="M1018" i="15"/>
  <c r="W1021" i="15"/>
  <c r="R1017" i="15"/>
  <c r="P1018" i="15"/>
  <c r="R1021" i="15"/>
  <c r="P1025" i="15"/>
  <c r="AB1027" i="15"/>
  <c r="T1027" i="15"/>
  <c r="AF1021" i="15"/>
  <c r="O1014" i="15"/>
  <c r="O1013" i="15"/>
  <c r="J1014" i="15"/>
  <c r="AD1021" i="15"/>
  <c r="Z1026" i="15"/>
  <c r="S1014" i="15"/>
  <c r="I1027" i="15"/>
  <c r="Q1013" i="15"/>
  <c r="N1021" i="15"/>
  <c r="I1013" i="15"/>
  <c r="L1014" i="15"/>
  <c r="AI1013" i="15"/>
  <c r="AI1014" i="15"/>
  <c r="Z1017" i="15"/>
  <c r="Z1019" i="15"/>
  <c r="AN1018" i="15"/>
  <c r="AP1021" i="15"/>
  <c r="AF1025" i="15"/>
  <c r="N1026" i="15"/>
  <c r="V1014" i="15"/>
  <c r="AJ1027" i="15"/>
  <c r="AN1021" i="15"/>
  <c r="W1014" i="15"/>
  <c r="AD1013" i="15"/>
  <c r="N1025" i="15"/>
  <c r="L1026" i="15"/>
  <c r="J1027" i="15"/>
  <c r="AO1027" i="15"/>
  <c r="G1021" i="15"/>
  <c r="Y1013" i="15"/>
  <c r="H1019" i="15"/>
  <c r="M1025" i="15"/>
  <c r="K1013" i="15"/>
  <c r="AH1019" i="15"/>
  <c r="J1021" i="15"/>
  <c r="AB1013" i="15"/>
  <c r="AM1014" i="15"/>
  <c r="E1017" i="15"/>
  <c r="AC1013" i="15"/>
  <c r="AP1027" i="15"/>
  <c r="S1017" i="15"/>
  <c r="H1014" i="15"/>
  <c r="AL1017" i="15"/>
  <c r="O1017" i="15"/>
  <c r="AE1018" i="15"/>
  <c r="F1019" i="15"/>
  <c r="S1018" i="15"/>
  <c r="AA1021" i="15"/>
  <c r="Y1025" i="15"/>
  <c r="R1014" i="15"/>
  <c r="AG1019" i="15"/>
  <c r="H1027" i="15"/>
  <c r="AM1021" i="15"/>
  <c r="AO1013" i="15"/>
  <c r="AN1019" i="15"/>
  <c r="P1027" i="15"/>
  <c r="I1019" i="15"/>
  <c r="Y1027" i="15"/>
  <c r="AA1013" i="15"/>
  <c r="AP1019" i="15"/>
  <c r="L1017" i="15"/>
  <c r="T1017" i="15"/>
  <c r="H1025" i="15"/>
  <c r="N1014" i="15"/>
  <c r="AH1021" i="15"/>
  <c r="M1017" i="15"/>
  <c r="AK1013" i="15"/>
  <c r="F1013" i="15"/>
  <c r="AA1017" i="15"/>
  <c r="P1014" i="15"/>
  <c r="W1017" i="15"/>
  <c r="AM1018" i="15"/>
  <c r="AD1019" i="15"/>
  <c r="AA1018" i="15"/>
  <c r="I1021" i="15"/>
  <c r="G1025" i="15"/>
  <c r="AI1021" i="15"/>
  <c r="AG1025" i="15"/>
  <c r="AH1014" i="15"/>
  <c r="AG1013" i="15"/>
  <c r="AL1021" i="15"/>
  <c r="T1014" i="15"/>
  <c r="Y1019" i="15"/>
  <c r="H1017" i="15"/>
  <c r="V1021" i="15"/>
  <c r="AH1017" i="15"/>
  <c r="F1018" i="15"/>
  <c r="AL1026" i="15"/>
  <c r="AJ1019" i="15"/>
  <c r="X1018" i="15"/>
  <c r="F1026" i="15"/>
  <c r="AK1017" i="15"/>
  <c r="AL1013" i="15"/>
  <c r="F1025" i="15"/>
  <c r="M1014" i="15"/>
  <c r="AN1014" i="15"/>
  <c r="F1017" i="15"/>
  <c r="Q1014" i="15"/>
  <c r="AA1019" i="15"/>
  <c r="Q1018" i="15"/>
  <c r="Z1018" i="15"/>
  <c r="L1021" i="15"/>
  <c r="AG1021" i="15"/>
  <c r="AE1025" i="15"/>
  <c r="U1021" i="15"/>
  <c r="S1025" i="15"/>
  <c r="M1026" i="15"/>
  <c r="K1027" i="15"/>
  <c r="G1013" i="15"/>
  <c r="H1013" i="15"/>
  <c r="U1018" i="15"/>
  <c r="K1014" i="15"/>
  <c r="AI1026" i="15"/>
  <c r="AJ1014" i="15"/>
  <c r="L1025" i="15"/>
  <c r="AG1027" i="15"/>
  <c r="P1017" i="15"/>
  <c r="X1013" i="15"/>
  <c r="AP1017" i="15"/>
  <c r="N1018" i="15"/>
  <c r="AD1026" i="15"/>
  <c r="J1013" i="15"/>
  <c r="E1013" i="15"/>
  <c r="V1025" i="15"/>
  <c r="T1026" i="15"/>
  <c r="R1027" i="15"/>
  <c r="U1014" i="15"/>
  <c r="N1017" i="15"/>
  <c r="Y1014" i="15"/>
  <c r="G1018" i="15"/>
  <c r="AI1019" i="15"/>
  <c r="Y1018" i="15"/>
  <c r="AH1018" i="15"/>
  <c r="T1021" i="15"/>
  <c r="G1019" i="15"/>
  <c r="AO1021" i="15"/>
  <c r="AM1025" i="15"/>
  <c r="J1025" i="15"/>
  <c r="H1026" i="15"/>
  <c r="AC1021" i="15"/>
  <c r="AA1025" i="15"/>
  <c r="U1026" i="15"/>
  <c r="S1027" i="15"/>
  <c r="G1026" i="15"/>
  <c r="AF1019" i="15"/>
  <c r="U1017" i="15"/>
  <c r="N1013" i="15"/>
  <c r="X1014" i="15"/>
  <c r="AC1019" i="15"/>
  <c r="J1018" i="15"/>
  <c r="AQ1021" i="15"/>
  <c r="AO1025" i="15"/>
  <c r="O1026" i="15"/>
  <c r="M1027" i="15"/>
  <c r="AO1026" i="15"/>
  <c r="AM1027" i="15"/>
  <c r="J1019" i="15"/>
  <c r="K1019" i="15"/>
  <c r="L1019" i="15"/>
  <c r="W1019" i="15"/>
  <c r="AL1015" i="15"/>
  <c r="AL1016" i="15" s="1"/>
  <c r="AO1015" i="15"/>
  <c r="AE1015" i="15"/>
  <c r="AJ1015" i="15"/>
  <c r="F1021" i="15"/>
  <c r="P1013" i="15"/>
  <c r="R1026" i="15"/>
  <c r="T1025" i="15"/>
  <c r="J1017" i="15"/>
  <c r="L1027" i="15"/>
  <c r="AC1017" i="15"/>
  <c r="V1013" i="15"/>
  <c r="E1014" i="15"/>
  <c r="AF1014" i="15"/>
  <c r="I1014" i="15"/>
  <c r="AK1019" i="15"/>
  <c r="R1018" i="15"/>
  <c r="M1021" i="15"/>
  <c r="K1025" i="15"/>
  <c r="W1026" i="15"/>
  <c r="U1027" i="15"/>
  <c r="AC1015" i="15"/>
  <c r="I1015" i="15"/>
  <c r="AM1015" i="15"/>
  <c r="R1015" i="15"/>
  <c r="R1016" i="15" s="1"/>
  <c r="AA1015" i="15"/>
  <c r="AL1018" i="15"/>
  <c r="W1013" i="15"/>
  <c r="X1019" i="15"/>
  <c r="AC1018" i="15"/>
  <c r="AK1025" i="15"/>
  <c r="V1026" i="15"/>
  <c r="AJ1013" i="15"/>
  <c r="AI1017" i="15"/>
  <c r="AE1017" i="15"/>
  <c r="AL1019" i="15"/>
  <c r="AI1018" i="15"/>
  <c r="Q1021" i="15"/>
  <c r="O1025" i="15"/>
  <c r="AH1025" i="15"/>
  <c r="AF1026" i="15"/>
  <c r="AQ1027" i="15"/>
  <c r="V1027" i="15"/>
  <c r="I1026" i="15"/>
  <c r="G1027" i="15"/>
  <c r="U1019" i="15"/>
  <c r="N1019" i="15"/>
  <c r="E1015" i="15"/>
  <c r="AN1015" i="15"/>
  <c r="O1015" i="15"/>
  <c r="O1016" i="15" s="1"/>
  <c r="AH1015" i="15"/>
  <c r="M1013" i="15"/>
  <c r="AD1025" i="15"/>
  <c r="AK1018" i="15"/>
  <c r="K1026" i="15"/>
  <c r="AQ1017" i="15"/>
  <c r="AM1017" i="15"/>
  <c r="I1018" i="15"/>
  <c r="AQ1018" i="15"/>
  <c r="Y1021" i="15"/>
  <c r="W1025" i="15"/>
  <c r="AP1025" i="15"/>
  <c r="AN1026" i="15"/>
  <c r="AD1027" i="15"/>
  <c r="Q1026" i="15"/>
  <c r="O1027" i="15"/>
  <c r="M1015" i="15"/>
  <c r="V1015" i="15"/>
  <c r="V1016" i="15" s="1"/>
  <c r="AP1015" i="15"/>
  <c r="K1015" i="15"/>
  <c r="T1015" i="15"/>
  <c r="AA1026" i="15"/>
  <c r="P1021" i="15"/>
  <c r="X1021" i="15"/>
  <c r="AH1013" i="15"/>
  <c r="AE1014" i="15"/>
  <c r="Z1027" i="15"/>
  <c r="AQ1019" i="15"/>
  <c r="AG1018" i="15"/>
  <c r="AE1019" i="15"/>
  <c r="AQ1025" i="15"/>
  <c r="AC1026" i="15"/>
  <c r="Q1019" i="15"/>
  <c r="O1019" i="15"/>
  <c r="AB1015" i="15"/>
  <c r="AF1018" i="15"/>
  <c r="O1018" i="15"/>
  <c r="AI1027" i="15"/>
  <c r="AM1026" i="15"/>
  <c r="S1019" i="15"/>
  <c r="F1015" i="15"/>
  <c r="AQ1015" i="15"/>
  <c r="AJ1018" i="15"/>
  <c r="T1013" i="15"/>
  <c r="AK1014" i="15"/>
  <c r="K1017" i="15"/>
  <c r="AJ1021" i="15"/>
  <c r="K1018" i="15"/>
  <c r="F1027" i="15"/>
  <c r="M1019" i="15"/>
  <c r="Y1015" i="15"/>
  <c r="G1015" i="15"/>
  <c r="G1016" i="15" s="1"/>
  <c r="L1018" i="15"/>
  <c r="Z1021" i="15"/>
  <c r="AP1013" i="15"/>
  <c r="AH1027" i="15"/>
  <c r="AO1018" i="15"/>
  <c r="AM1019" i="15"/>
  <c r="AK1026" i="15"/>
  <c r="AA1027" i="15"/>
  <c r="AE1026" i="15"/>
  <c r="Y1026" i="15"/>
  <c r="V1019" i="15"/>
  <c r="H1015" i="15"/>
  <c r="AI1015" i="15"/>
  <c r="AC1014" i="15"/>
  <c r="AB1021" i="15"/>
  <c r="AG1026" i="15"/>
  <c r="W1027" i="15"/>
  <c r="AF1015" i="15"/>
  <c r="AF1016" i="15" s="1"/>
  <c r="P1015" i="15"/>
  <c r="Z1015" i="15"/>
  <c r="W1018" i="15"/>
  <c r="AE1027" i="15"/>
  <c r="P1019" i="15"/>
  <c r="N1015" i="15"/>
  <c r="N1016" i="15" s="1"/>
  <c r="AB1017" i="15"/>
  <c r="X1025" i="15"/>
  <c r="AB1026" i="15"/>
  <c r="K1021" i="15"/>
  <c r="I1025" i="15"/>
  <c r="N1027" i="15"/>
  <c r="T1019" i="15"/>
  <c r="Q1015" i="15"/>
  <c r="AG1015" i="15"/>
  <c r="AK1021" i="15"/>
  <c r="AD1015" i="15"/>
  <c r="AD1016" i="15" s="1"/>
  <c r="G1014" i="15"/>
  <c r="U1013" i="15"/>
  <c r="AO1014" i="15"/>
  <c r="G1017" i="15"/>
  <c r="Z1025" i="15"/>
  <c r="X1026" i="15"/>
  <c r="AI1025" i="15"/>
  <c r="L1013" i="15"/>
  <c r="AJ1026" i="15"/>
  <c r="S1021" i="15"/>
  <c r="Q1025" i="15"/>
  <c r="AL1027" i="15"/>
  <c r="R1019" i="15"/>
  <c r="U1015" i="15"/>
  <c r="W1015" i="15"/>
  <c r="L1015" i="15"/>
  <c r="L1016" i="15" s="1"/>
  <c r="AB1018" i="15"/>
  <c r="J1026" i="15"/>
  <c r="AL1025" i="15"/>
  <c r="V1017" i="15"/>
  <c r="AG1014" i="15"/>
  <c r="AP1018" i="15"/>
  <c r="R1025" i="15"/>
  <c r="P1026" i="15"/>
  <c r="AC1027" i="15"/>
  <c r="AD1017" i="15"/>
  <c r="AK1027" i="15"/>
  <c r="AK1015" i="15"/>
  <c r="AK1016" i="15" s="1"/>
  <c r="X1015" i="15"/>
  <c r="X1016" i="15" s="1"/>
  <c r="J1015" i="15"/>
  <c r="S1015" i="15"/>
  <c r="AH995" i="15"/>
  <c r="AF995" i="15"/>
  <c r="K995" i="15"/>
  <c r="Z99" i="7"/>
  <c r="AL90" i="7"/>
  <c r="AA97" i="7"/>
  <c r="AA98" i="7" s="1"/>
  <c r="AI1016" i="15" l="1"/>
  <c r="F1016" i="15"/>
  <c r="M1016" i="15"/>
  <c r="W1016" i="15"/>
  <c r="AM1016" i="15"/>
  <c r="J1016" i="15"/>
  <c r="U1016" i="15"/>
  <c r="AG1016" i="15"/>
  <c r="T1016" i="15"/>
  <c r="I1016" i="15"/>
  <c r="K1016" i="15"/>
  <c r="AN1016" i="15"/>
  <c r="Q1016" i="15"/>
  <c r="AB1016" i="15"/>
  <c r="AC1016" i="15"/>
  <c r="P1016" i="15"/>
  <c r="S1016" i="15"/>
  <c r="E1016" i="15"/>
  <c r="AQ1016" i="15"/>
  <c r="AJ1016" i="15"/>
  <c r="AH1016" i="15"/>
  <c r="AN1052" i="15"/>
  <c r="AD1052" i="15"/>
  <c r="Z1051" i="15"/>
  <c r="AH1052" i="15"/>
  <c r="AN1050" i="15"/>
  <c r="K1052" i="15"/>
  <c r="W1050" i="15"/>
  <c r="AB1043" i="15"/>
  <c r="AC1050" i="15"/>
  <c r="AC1043" i="15"/>
  <c r="N1051" i="15"/>
  <c r="F1044" i="15"/>
  <c r="AA1051" i="15"/>
  <c r="N1044" i="15"/>
  <c r="W1051" i="15"/>
  <c r="L1044" i="15"/>
  <c r="V1051" i="15"/>
  <c r="AO1052" i="15"/>
  <c r="W1043" i="15"/>
  <c r="AN1043" i="15"/>
  <c r="AG1043" i="15"/>
  <c r="K1044" i="15"/>
  <c r="S1051" i="15"/>
  <c r="T1052" i="15"/>
  <c r="AM1044" i="15"/>
  <c r="P1052" i="15"/>
  <c r="P1050" i="15"/>
  <c r="AK1044" i="15"/>
  <c r="AH1044" i="15"/>
  <c r="N1050" i="15"/>
  <c r="AA1050" i="15"/>
  <c r="Q1043" i="15"/>
  <c r="AL1044" i="15"/>
  <c r="T1051" i="15"/>
  <c r="U1050" i="15"/>
  <c r="F1051" i="15"/>
  <c r="Y1052" i="15"/>
  <c r="H1050" i="15"/>
  <c r="S1052" i="15"/>
  <c r="I1043" i="15"/>
  <c r="Y1050" i="15"/>
  <c r="H1051" i="15"/>
  <c r="P1044" i="15"/>
  <c r="AE1052" i="15"/>
  <c r="AN1044" i="15"/>
  <c r="AD1043" i="15"/>
  <c r="K1043" i="15"/>
  <c r="AF1052" i="15"/>
  <c r="V1052" i="15"/>
  <c r="R1051" i="15"/>
  <c r="W1052" i="15"/>
  <c r="AF1050" i="15"/>
  <c r="AO1051" i="15"/>
  <c r="O1050" i="15"/>
  <c r="T1043" i="15"/>
  <c r="R1050" i="15"/>
  <c r="S1043" i="15"/>
  <c r="AP1050" i="15"/>
  <c r="AK1043" i="15"/>
  <c r="M1051" i="15"/>
  <c r="AI1043" i="15"/>
  <c r="L1051" i="15"/>
  <c r="AQ1043" i="15"/>
  <c r="AJ1050" i="15"/>
  <c r="G1052" i="15"/>
  <c r="AM1052" i="15"/>
  <c r="V1043" i="15"/>
  <c r="O1043" i="15"/>
  <c r="U1043" i="15"/>
  <c r="H1044" i="15"/>
  <c r="AD1044" i="15"/>
  <c r="Y1043" i="15"/>
  <c r="AG1050" i="15"/>
  <c r="AP1044" i="15"/>
  <c r="H1043" i="15"/>
  <c r="S1044" i="15"/>
  <c r="K1051" i="15"/>
  <c r="AM1043" i="15"/>
  <c r="AM1051" i="15"/>
  <c r="F1050" i="15"/>
  <c r="X1052" i="15"/>
  <c r="N1052" i="15"/>
  <c r="J1051" i="15"/>
  <c r="L1052" i="15"/>
  <c r="X1050" i="15"/>
  <c r="AF1051" i="15"/>
  <c r="G1050" i="15"/>
  <c r="L1043" i="15"/>
  <c r="AQ1044" i="15"/>
  <c r="J1043" i="15"/>
  <c r="AB1050" i="15"/>
  <c r="AA1043" i="15"/>
  <c r="AL1050" i="15"/>
  <c r="Z1043" i="15"/>
  <c r="AK1050" i="15"/>
  <c r="AH1043" i="15"/>
  <c r="K1050" i="15"/>
  <c r="U1051" i="15"/>
  <c r="F1052" i="15"/>
  <c r="AA1052" i="15"/>
  <c r="AI1051" i="15"/>
  <c r="B1033" i="15"/>
  <c r="M1043" i="15"/>
  <c r="G1051" i="15"/>
  <c r="AI1052" i="15"/>
  <c r="AO1050" i="15"/>
  <c r="AP1051" i="15"/>
  <c r="X1051" i="15"/>
  <c r="AK1052" i="15"/>
  <c r="E1040" i="15"/>
  <c r="R1043" i="15"/>
  <c r="Z1050" i="15"/>
  <c r="AI1050" i="15"/>
  <c r="AJ1051" i="15"/>
  <c r="AD1051" i="15"/>
  <c r="AA1044" i="15"/>
  <c r="H1052" i="15"/>
  <c r="AG1051" i="15"/>
  <c r="P1051" i="15"/>
  <c r="Y1044" i="15"/>
  <c r="AJ1052" i="15"/>
  <c r="M1050" i="15"/>
  <c r="L1050" i="15"/>
  <c r="J1050" i="15"/>
  <c r="T1044" i="15"/>
  <c r="Z1044" i="15"/>
  <c r="Y1051" i="15"/>
  <c r="AC1051" i="15"/>
  <c r="AG1044" i="15"/>
  <c r="AC1052" i="15"/>
  <c r="AP1043" i="15"/>
  <c r="V1050" i="15"/>
  <c r="AF1043" i="15"/>
  <c r="D1054" i="15"/>
  <c r="AQ1051" i="15"/>
  <c r="Q1050" i="15"/>
  <c r="Q1051" i="15"/>
  <c r="AG1052" i="15"/>
  <c r="AM1050" i="15"/>
  <c r="M1044" i="15"/>
  <c r="O1051" i="15"/>
  <c r="G1044" i="15"/>
  <c r="AN1051" i="15"/>
  <c r="X1044" i="15"/>
  <c r="Q1052" i="15"/>
  <c r="AF1044" i="15"/>
  <c r="O1052" i="15"/>
  <c r="AE1044" i="15"/>
  <c r="AP1052" i="15"/>
  <c r="X1043" i="15"/>
  <c r="R1044" i="15"/>
  <c r="AI1044" i="15"/>
  <c r="AB1044" i="15"/>
  <c r="AE1051" i="15"/>
  <c r="N1043" i="15"/>
  <c r="AD1050" i="15"/>
  <c r="Z1052" i="15"/>
  <c r="AL1052" i="15"/>
  <c r="AH1051" i="15"/>
  <c r="I1050" i="15"/>
  <c r="I1051" i="15"/>
  <c r="U1052" i="15"/>
  <c r="AE1050" i="15"/>
  <c r="AJ1043" i="15"/>
  <c r="AQ1050" i="15"/>
  <c r="AL1043" i="15"/>
  <c r="AB1051" i="15"/>
  <c r="O1044" i="15"/>
  <c r="AL1051" i="15"/>
  <c r="W1044" i="15"/>
  <c r="AK1051" i="15"/>
  <c r="V1044" i="15"/>
  <c r="I1052" i="15"/>
  <c r="F1043" i="15"/>
  <c r="AO1043" i="15"/>
  <c r="Q1044" i="15"/>
  <c r="J1044" i="15"/>
  <c r="T1050" i="15"/>
  <c r="AB1052" i="15"/>
  <c r="AE1043" i="15"/>
  <c r="J1052" i="15"/>
  <c r="AC1044" i="15"/>
  <c r="P1043" i="15"/>
  <c r="AH1050" i="15"/>
  <c r="S1050" i="15"/>
  <c r="M1052" i="15"/>
  <c r="AQ1052" i="15"/>
  <c r="U1044" i="15"/>
  <c r="R1052" i="15"/>
  <c r="AO1044" i="15"/>
  <c r="G1043" i="15"/>
  <c r="AJ1044" i="15"/>
  <c r="I1044" i="15"/>
  <c r="AQ1035" i="15"/>
  <c r="N1039" i="15"/>
  <c r="AH1034" i="15"/>
  <c r="AG1042" i="15"/>
  <c r="AC1047" i="15"/>
  <c r="J1034" i="15"/>
  <c r="E1035" i="15"/>
  <c r="AP1040" i="15"/>
  <c r="F1046" i="15"/>
  <c r="R1048" i="15"/>
  <c r="AM1046" i="15"/>
  <c r="AA1048" i="15"/>
  <c r="I1034" i="15"/>
  <c r="AA1040" i="15"/>
  <c r="S1048" i="15"/>
  <c r="K1038" i="15"/>
  <c r="AB1040" i="15"/>
  <c r="E1038" i="15"/>
  <c r="AG1039" i="15"/>
  <c r="T1042" i="15"/>
  <c r="P1047" i="15"/>
  <c r="Z1042" i="15"/>
  <c r="AQ1034" i="15"/>
  <c r="AK1034" i="15"/>
  <c r="AI1035" i="15"/>
  <c r="X1034" i="15"/>
  <c r="AF1034" i="15"/>
  <c r="Y1034" i="15"/>
  <c r="I1042" i="15"/>
  <c r="N1046" i="15"/>
  <c r="Z1048" i="15"/>
  <c r="AJ1035" i="15"/>
  <c r="Z1034" i="15"/>
  <c r="M1035" i="15"/>
  <c r="AL1046" i="15"/>
  <c r="R1038" i="15"/>
  <c r="I1038" i="15"/>
  <c r="M1039" i="15"/>
  <c r="AB1047" i="15"/>
  <c r="AO1034" i="15"/>
  <c r="W1046" i="15"/>
  <c r="AQ1048" i="15"/>
  <c r="T1034" i="15"/>
  <c r="S1038" i="15"/>
  <c r="AJ1040" i="15"/>
  <c r="U1038" i="15"/>
  <c r="AC1038" i="15"/>
  <c r="Z1046" i="15"/>
  <c r="W1035" i="15"/>
  <c r="AF1047" i="15"/>
  <c r="AH1042" i="15"/>
  <c r="AC1039" i="15"/>
  <c r="U1039" i="15"/>
  <c r="AD1039" i="15"/>
  <c r="E1039" i="15"/>
  <c r="L1047" i="15"/>
  <c r="AG1038" i="15"/>
  <c r="V1046" i="15"/>
  <c r="U1047" i="15"/>
  <c r="AQ1038" i="15"/>
  <c r="O1039" i="15"/>
  <c r="AO1039" i="15"/>
  <c r="L1042" i="15"/>
  <c r="AN1047" i="15"/>
  <c r="AH1046" i="15"/>
  <c r="K1034" i="15"/>
  <c r="E1034" i="15"/>
  <c r="AN1035" i="15"/>
  <c r="S1035" i="15"/>
  <c r="O1046" i="15"/>
  <c r="AJ1047" i="15"/>
  <c r="AG1034" i="15"/>
  <c r="J1038" i="15"/>
  <c r="AQ1040" i="15"/>
  <c r="AK1039" i="15"/>
  <c r="Q1034" i="15"/>
  <c r="V1039" i="15"/>
  <c r="AO1038" i="15"/>
  <c r="Z1040" i="15"/>
  <c r="AH1048" i="15"/>
  <c r="F1039" i="15"/>
  <c r="Y1042" i="15"/>
  <c r="W1039" i="15"/>
  <c r="F1048" i="15"/>
  <c r="AJ1042" i="15"/>
  <c r="S1034" i="15"/>
  <c r="M1034" i="15"/>
  <c r="N1038" i="15"/>
  <c r="F1034" i="15"/>
  <c r="AN1046" i="15"/>
  <c r="AL1047" i="15"/>
  <c r="AJ1048" i="15"/>
  <c r="P1034" i="15"/>
  <c r="T1047" i="15"/>
  <c r="L1035" i="15"/>
  <c r="AP1038" i="15"/>
  <c r="AL1039" i="15"/>
  <c r="AE1039" i="15"/>
  <c r="Y1039" i="15"/>
  <c r="J1042" i="15"/>
  <c r="AA1034" i="15"/>
  <c r="AL1038" i="15"/>
  <c r="AE1034" i="15"/>
  <c r="H1046" i="15"/>
  <c r="F1047" i="15"/>
  <c r="F1035" i="15"/>
  <c r="AG1035" i="15"/>
  <c r="J1035" i="15"/>
  <c r="AN1038" i="15"/>
  <c r="AK1040" i="15"/>
  <c r="J1039" i="15"/>
  <c r="S1039" i="15"/>
  <c r="F1042" i="15"/>
  <c r="I1040" i="15"/>
  <c r="AA1042" i="15"/>
  <c r="Y1046" i="15"/>
  <c r="AI1048" i="15"/>
  <c r="G1046" i="15"/>
  <c r="AM1039" i="15"/>
  <c r="R1042" i="15"/>
  <c r="AI1034" i="15"/>
  <c r="U1034" i="15"/>
  <c r="H1035" i="15"/>
  <c r="AM1034" i="15"/>
  <c r="P1046" i="15"/>
  <c r="N1047" i="15"/>
  <c r="L1048" i="15"/>
  <c r="N1035" i="15"/>
  <c r="AO1035" i="15"/>
  <c r="G1038" i="15"/>
  <c r="R1035" i="15"/>
  <c r="R1039" i="15"/>
  <c r="AA1039" i="15"/>
  <c r="N1042" i="15"/>
  <c r="Y1040" i="15"/>
  <c r="AI1042" i="15"/>
  <c r="AG1046" i="15"/>
  <c r="H1034" i="15"/>
  <c r="P1042" i="15"/>
  <c r="L1034" i="15"/>
  <c r="AB1035" i="15"/>
  <c r="AB1042" i="15"/>
  <c r="R1046" i="15"/>
  <c r="N1048" i="15"/>
  <c r="O1035" i="15"/>
  <c r="V1048" i="15"/>
  <c r="AF1035" i="15"/>
  <c r="AD1034" i="15"/>
  <c r="AL1035" i="15"/>
  <c r="L1038" i="15"/>
  <c r="AE1038" i="15"/>
  <c r="AP1035" i="15"/>
  <c r="H1038" i="15"/>
  <c r="X1039" i="15"/>
  <c r="AP1039" i="15"/>
  <c r="G1040" i="15"/>
  <c r="X1040" i="15"/>
  <c r="AL1042" i="15"/>
  <c r="L1039" i="15"/>
  <c r="U1042" i="15"/>
  <c r="S1046" i="15"/>
  <c r="AB1046" i="15"/>
  <c r="Z1047" i="15"/>
  <c r="AM1047" i="15"/>
  <c r="AK1048" i="15"/>
  <c r="Y1047" i="15"/>
  <c r="W1048" i="15"/>
  <c r="AN1034" i="15"/>
  <c r="K1035" i="15"/>
  <c r="AN1042" i="15"/>
  <c r="R1034" i="15"/>
  <c r="AF1042" i="15"/>
  <c r="AI1040" i="15"/>
  <c r="AB1034" i="15"/>
  <c r="X1042" i="15"/>
  <c r="AP1046" i="15"/>
  <c r="X1047" i="15"/>
  <c r="AD1048" i="15"/>
  <c r="AM1035" i="15"/>
  <c r="AL1040" i="15"/>
  <c r="I1039" i="15"/>
  <c r="AL1048" i="15"/>
  <c r="F1038" i="15"/>
  <c r="AL1034" i="15"/>
  <c r="G1034" i="15"/>
  <c r="T1038" i="15"/>
  <c r="I1035" i="15"/>
  <c r="AM1038" i="15"/>
  <c r="P1038" i="15"/>
  <c r="AF1039" i="15"/>
  <c r="AE1040" i="15"/>
  <c r="AF1040" i="15"/>
  <c r="T1039" i="15"/>
  <c r="AC1042" i="15"/>
  <c r="AA1046" i="15"/>
  <c r="AJ1046" i="15"/>
  <c r="AH1047" i="15"/>
  <c r="AG1047" i="15"/>
  <c r="AA1035" i="15"/>
  <c r="Z1038" i="15"/>
  <c r="AO1042" i="15"/>
  <c r="AK1035" i="15"/>
  <c r="AP1034" i="15"/>
  <c r="Q1042" i="15"/>
  <c r="G1035" i="15"/>
  <c r="AP1042" i="15"/>
  <c r="N1034" i="15"/>
  <c r="X1046" i="15"/>
  <c r="V1047" i="15"/>
  <c r="T1048" i="15"/>
  <c r="Z1039" i="15"/>
  <c r="AG1040" i="15"/>
  <c r="AQ1042" i="15"/>
  <c r="AO1046" i="15"/>
  <c r="AP1047" i="15"/>
  <c r="P1048" i="15"/>
  <c r="K1040" i="15"/>
  <c r="V1040" i="15"/>
  <c r="W1040" i="15"/>
  <c r="M1040" i="15"/>
  <c r="N1040" i="15"/>
  <c r="P1040" i="15"/>
  <c r="AD1036" i="15"/>
  <c r="Q1036" i="15"/>
  <c r="R1036" i="15"/>
  <c r="R1037" i="15" s="1"/>
  <c r="S1036" i="15"/>
  <c r="AB1036" i="15"/>
  <c r="AH1040" i="15"/>
  <c r="AE1035" i="15"/>
  <c r="V1034" i="15"/>
  <c r="AF1046" i="15"/>
  <c r="AD1047" i="15"/>
  <c r="AB1048" i="15"/>
  <c r="AH1039" i="15"/>
  <c r="AO1040" i="15"/>
  <c r="M1042" i="15"/>
  <c r="K1046" i="15"/>
  <c r="X1048" i="15"/>
  <c r="K1047" i="15"/>
  <c r="I1048" i="15"/>
  <c r="AL1036" i="15"/>
  <c r="G1036" i="15"/>
  <c r="G1037" i="15" s="1"/>
  <c r="Z1036" i="15"/>
  <c r="I1036" i="15"/>
  <c r="AJ1036" i="15"/>
  <c r="E1036" i="15"/>
  <c r="E1037" i="15" s="1"/>
  <c r="AD1046" i="15"/>
  <c r="AK1047" i="15"/>
  <c r="U1035" i="15"/>
  <c r="AA1038" i="15"/>
  <c r="J1048" i="15"/>
  <c r="AH1038" i="15"/>
  <c r="AJ1034" i="15"/>
  <c r="AK1038" i="15"/>
  <c r="AC1034" i="15"/>
  <c r="P1035" i="15"/>
  <c r="V1035" i="15"/>
  <c r="O1038" i="15"/>
  <c r="Z1035" i="15"/>
  <c r="H1039" i="15"/>
  <c r="AI1039" i="15"/>
  <c r="V1042" i="15"/>
  <c r="O1042" i="15"/>
  <c r="M1046" i="15"/>
  <c r="G1047" i="15"/>
  <c r="I1047" i="15"/>
  <c r="G1048" i="15"/>
  <c r="AI1047" i="15"/>
  <c r="AG1048" i="15"/>
  <c r="J1040" i="15"/>
  <c r="L1040" i="15"/>
  <c r="N1036" i="15"/>
  <c r="N1037" i="15" s="1"/>
  <c r="W1036" i="15"/>
  <c r="AQ1036" i="15"/>
  <c r="L1036" i="15"/>
  <c r="U1036" i="15"/>
  <c r="AP1048" i="15"/>
  <c r="AE1046" i="15"/>
  <c r="H1047" i="15"/>
  <c r="F1040" i="15"/>
  <c r="X1035" i="15"/>
  <c r="AD1035" i="15"/>
  <c r="W1038" i="15"/>
  <c r="AH1035" i="15"/>
  <c r="P1039" i="15"/>
  <c r="AQ1039" i="15"/>
  <c r="H1040" i="15"/>
  <c r="AD1042" i="15"/>
  <c r="W1042" i="15"/>
  <c r="U1046" i="15"/>
  <c r="O1047" i="15"/>
  <c r="M1048" i="15"/>
  <c r="Q1047" i="15"/>
  <c r="O1048" i="15"/>
  <c r="AQ1047" i="15"/>
  <c r="AO1048" i="15"/>
  <c r="Y1036" i="15"/>
  <c r="AH1036" i="15"/>
  <c r="AH1037" i="15" s="1"/>
  <c r="X1036" i="15"/>
  <c r="K1048" i="15"/>
  <c r="T1035" i="15"/>
  <c r="Q1038" i="15"/>
  <c r="AD1040" i="15"/>
  <c r="X1038" i="15"/>
  <c r="K1042" i="15"/>
  <c r="I1046" i="15"/>
  <c r="L1046" i="15"/>
  <c r="J1047" i="15"/>
  <c r="AE1042" i="15"/>
  <c r="AE1048" i="15"/>
  <c r="AN1048" i="15"/>
  <c r="T1040" i="15"/>
  <c r="F1036" i="15"/>
  <c r="F1037" i="15" s="1"/>
  <c r="AO1036" i="15"/>
  <c r="P1036" i="15"/>
  <c r="Y1038" i="15"/>
  <c r="W1034" i="15"/>
  <c r="AK1046" i="15"/>
  <c r="W1047" i="15"/>
  <c r="G1039" i="15"/>
  <c r="AE1047" i="15"/>
  <c r="U1048" i="15"/>
  <c r="AO1047" i="15"/>
  <c r="S1040" i="15"/>
  <c r="Q1040" i="15"/>
  <c r="O1034" i="15"/>
  <c r="AF1038" i="15"/>
  <c r="AC1040" i="15"/>
  <c r="S1042" i="15"/>
  <c r="Q1046" i="15"/>
  <c r="T1046" i="15"/>
  <c r="R1047" i="15"/>
  <c r="AM1042" i="15"/>
  <c r="AC1046" i="15"/>
  <c r="AM1048" i="15"/>
  <c r="M1036" i="15"/>
  <c r="M1037" i="15" s="1"/>
  <c r="V1036" i="15"/>
  <c r="AE1036" i="15"/>
  <c r="AF1036" i="15"/>
  <c r="AF1037" i="15" s="1"/>
  <c r="AI1038" i="15"/>
  <c r="Q1039" i="15"/>
  <c r="S1047" i="15"/>
  <c r="AM1036" i="15"/>
  <c r="AN1036" i="15"/>
  <c r="AN1037" i="15" s="1"/>
  <c r="K1036" i="15"/>
  <c r="H1042" i="15"/>
  <c r="V1038" i="15"/>
  <c r="AB1038" i="15"/>
  <c r="AN1039" i="15"/>
  <c r="AN1040" i="15"/>
  <c r="AB1039" i="15"/>
  <c r="AC1048" i="15"/>
  <c r="AA1047" i="15"/>
  <c r="Q1048" i="15"/>
  <c r="AG1036" i="15"/>
  <c r="T1036" i="15"/>
  <c r="T1037" i="15" s="1"/>
  <c r="AC1036" i="15"/>
  <c r="O1040" i="15"/>
  <c r="U1040" i="15"/>
  <c r="M1047" i="15"/>
  <c r="K1039" i="15"/>
  <c r="AQ1046" i="15"/>
  <c r="G1042" i="15"/>
  <c r="O1036" i="15"/>
  <c r="H1036" i="15"/>
  <c r="AI1036" i="15"/>
  <c r="AI1037" i="15" s="1"/>
  <c r="M1038" i="15"/>
  <c r="J1046" i="15"/>
  <c r="AD1038" i="15"/>
  <c r="AJ1038" i="15"/>
  <c r="AJ1039" i="15"/>
  <c r="Y1048" i="15"/>
  <c r="AP1036" i="15"/>
  <c r="AP1037" i="15" s="1"/>
  <c r="J1036" i="15"/>
  <c r="J1037" i="15" s="1"/>
  <c r="AK1036" i="15"/>
  <c r="AC1035" i="15"/>
  <c r="Q1035" i="15"/>
  <c r="AM1040" i="15"/>
  <c r="AK1042" i="15"/>
  <c r="AI1046" i="15"/>
  <c r="H1048" i="15"/>
  <c r="R1040" i="15"/>
  <c r="AA1036" i="15"/>
  <c r="Y1035" i="15"/>
  <c r="AF1048" i="15"/>
  <c r="Y1016" i="15"/>
  <c r="AP1016" i="15"/>
  <c r="AE1016" i="15"/>
  <c r="Z1016" i="15"/>
  <c r="H1016" i="15"/>
  <c r="AA1016" i="15"/>
  <c r="AO1016" i="15"/>
  <c r="AA99" i="7"/>
  <c r="AM90" i="7"/>
  <c r="AB97" i="7"/>
  <c r="AB98" i="7" s="1"/>
  <c r="AE1037" i="15" l="1"/>
  <c r="AO1037" i="15"/>
  <c r="AQ1037" i="15"/>
  <c r="K1037" i="15"/>
  <c r="H1037" i="15"/>
  <c r="AC1037" i="15"/>
  <c r="AJ1037" i="15"/>
  <c r="U1037" i="15"/>
  <c r="Q1037" i="15"/>
  <c r="AA1037" i="15"/>
  <c r="AK1037" i="15"/>
  <c r="AM1037" i="15"/>
  <c r="AD1037" i="15"/>
  <c r="AG1037" i="15"/>
  <c r="P1037" i="15"/>
  <c r="X1037" i="15"/>
  <c r="L1037" i="15"/>
  <c r="Z1037" i="15"/>
  <c r="AB1037" i="15"/>
  <c r="AJ1073" i="15"/>
  <c r="AJ44" i="15" s="1"/>
  <c r="K1072" i="15"/>
  <c r="K43" i="15" s="1"/>
  <c r="X1065" i="15"/>
  <c r="AQ1073" i="15"/>
  <c r="AQ44" i="15" s="1"/>
  <c r="R1072" i="15"/>
  <c r="R43" i="15" s="1"/>
  <c r="AE1065" i="15"/>
  <c r="F1064" i="15"/>
  <c r="AG1072" i="15"/>
  <c r="AG43" i="15" s="1"/>
  <c r="H1071" i="15"/>
  <c r="H42" i="15" s="1"/>
  <c r="U1064" i="15"/>
  <c r="AE1072" i="15"/>
  <c r="AE43" i="15" s="1"/>
  <c r="F1071" i="15"/>
  <c r="F42" i="15" s="1"/>
  <c r="AH1065" i="15"/>
  <c r="Y1073" i="15"/>
  <c r="Y44" i="15" s="1"/>
  <c r="S1065" i="15"/>
  <c r="N1072" i="15"/>
  <c r="N43" i="15" s="1"/>
  <c r="R1064" i="15"/>
  <c r="AP1065" i="15"/>
  <c r="AB1071" i="15"/>
  <c r="AB42" i="15" s="1"/>
  <c r="AJ1064" i="15"/>
  <c r="AI1064" i="15"/>
  <c r="AA1064" i="15"/>
  <c r="U1073" i="15"/>
  <c r="U44" i="15" s="1"/>
  <c r="AK1072" i="15"/>
  <c r="AK43" i="15" s="1"/>
  <c r="L1073" i="15"/>
  <c r="L44" i="15" s="1"/>
  <c r="AM1064" i="15"/>
  <c r="AG1071" i="15"/>
  <c r="AG42" i="15" s="1"/>
  <c r="AH1073" i="15"/>
  <c r="AH44" i="15" s="1"/>
  <c r="V1065" i="15"/>
  <c r="AJ1072" i="15"/>
  <c r="AJ43" i="15" s="1"/>
  <c r="P1072" i="15"/>
  <c r="P43" i="15" s="1"/>
  <c r="AQ1065" i="15"/>
  <c r="AP1064" i="15"/>
  <c r="AL1072" i="15"/>
  <c r="AL43" i="15" s="1"/>
  <c r="AE1071" i="15"/>
  <c r="AE42" i="15" s="1"/>
  <c r="AQ1072" i="15"/>
  <c r="AQ43" i="15" s="1"/>
  <c r="AE1064" i="15"/>
  <c r="AL1064" i="15"/>
  <c r="AN1071" i="15"/>
  <c r="AN42" i="15" s="1"/>
  <c r="T1072" i="15"/>
  <c r="T43" i="15" s="1"/>
  <c r="AM1071" i="15"/>
  <c r="AM42" i="15" s="1"/>
  <c r="AB1064" i="15"/>
  <c r="F1072" i="15"/>
  <c r="F43" i="15" s="1"/>
  <c r="J1071" i="15"/>
  <c r="J42" i="15" s="1"/>
  <c r="AF1071" i="15"/>
  <c r="AF42" i="15" s="1"/>
  <c r="AD1071" i="15"/>
  <c r="AD42" i="15" s="1"/>
  <c r="W1071" i="15"/>
  <c r="W42" i="15" s="1"/>
  <c r="O1071" i="15"/>
  <c r="O42" i="15" s="1"/>
  <c r="J1065" i="15"/>
  <c r="AB1073" i="15"/>
  <c r="AB44" i="15" s="1"/>
  <c r="AP1071" i="15"/>
  <c r="AP42" i="15" s="1"/>
  <c r="P1065" i="15"/>
  <c r="AI1073" i="15"/>
  <c r="AI44" i="15" s="1"/>
  <c r="J1072" i="15"/>
  <c r="J43" i="15" s="1"/>
  <c r="W1065" i="15"/>
  <c r="E1061" i="15"/>
  <c r="Y1072" i="15"/>
  <c r="Y43" i="15" s="1"/>
  <c r="AL1065" i="15"/>
  <c r="M1064" i="15"/>
  <c r="W1072" i="15"/>
  <c r="W43" i="15" s="1"/>
  <c r="AC1073" i="15"/>
  <c r="AC44" i="15" s="1"/>
  <c r="T1065" i="15"/>
  <c r="I1073" i="15"/>
  <c r="I44" i="15" s="1"/>
  <c r="AG1064" i="15"/>
  <c r="AK1071" i="15"/>
  <c r="AK42" i="15" s="1"/>
  <c r="AL1073" i="15"/>
  <c r="AL44" i="15" s="1"/>
  <c r="AB1065" i="15"/>
  <c r="Y1065" i="15"/>
  <c r="K1064" i="15"/>
  <c r="J1064" i="15"/>
  <c r="X1072" i="15"/>
  <c r="X43" i="15" s="1"/>
  <c r="K1065" i="15"/>
  <c r="Z1064" i="15"/>
  <c r="AF1073" i="15"/>
  <c r="AF44" i="15" s="1"/>
  <c r="L1064" i="15"/>
  <c r="AB1072" i="15"/>
  <c r="AB43" i="15" s="1"/>
  <c r="Y1071" i="15"/>
  <c r="Y42" i="15" s="1"/>
  <c r="AL1071" i="15"/>
  <c r="AL42" i="15" s="1"/>
  <c r="AC1065" i="15"/>
  <c r="AK1073" i="15"/>
  <c r="AK44" i="15" s="1"/>
  <c r="AI1071" i="15"/>
  <c r="AI42" i="15" s="1"/>
  <c r="R1073" i="15"/>
  <c r="R44" i="15" s="1"/>
  <c r="Q1064" i="15"/>
  <c r="T1073" i="15"/>
  <c r="T44" i="15" s="1"/>
  <c r="AH1071" i="15"/>
  <c r="AH42" i="15" s="1"/>
  <c r="H1065" i="15"/>
  <c r="AA1073" i="15"/>
  <c r="AA44" i="15" s="1"/>
  <c r="AO1071" i="15"/>
  <c r="AO42" i="15" s="1"/>
  <c r="O1065" i="15"/>
  <c r="AP1073" i="15"/>
  <c r="AP44" i="15" s="1"/>
  <c r="Q1072" i="15"/>
  <c r="Q43" i="15" s="1"/>
  <c r="AD1065" i="15"/>
  <c r="AN1073" i="15"/>
  <c r="AN44" i="15" s="1"/>
  <c r="O1072" i="15"/>
  <c r="O43" i="15" s="1"/>
  <c r="M1073" i="15"/>
  <c r="M44" i="15" s="1"/>
  <c r="I1065" i="15"/>
  <c r="AF1072" i="15"/>
  <c r="AF43" i="15" s="1"/>
  <c r="S1064" i="15"/>
  <c r="U1071" i="15"/>
  <c r="U42" i="15" s="1"/>
  <c r="V1073" i="15"/>
  <c r="V44" i="15" s="1"/>
  <c r="Q1065" i="15"/>
  <c r="AN1064" i="15"/>
  <c r="AG1073" i="15"/>
  <c r="AG44" i="15" s="1"/>
  <c r="AE1073" i="15"/>
  <c r="AE44" i="15" s="1"/>
  <c r="AA1065" i="15"/>
  <c r="O1073" i="15"/>
  <c r="O44" i="15" s="1"/>
  <c r="Y1064" i="15"/>
  <c r="Z1071" i="15"/>
  <c r="Z42" i="15" s="1"/>
  <c r="S1073" i="15"/>
  <c r="S44" i="15" s="1"/>
  <c r="G1065" i="15"/>
  <c r="I1072" i="15"/>
  <c r="I43" i="15" s="1"/>
  <c r="G1072" i="15"/>
  <c r="G43" i="15" s="1"/>
  <c r="AH1064" i="15"/>
  <c r="H1064" i="15"/>
  <c r="F1073" i="15"/>
  <c r="F44" i="15" s="1"/>
  <c r="AN1072" i="15"/>
  <c r="AN43" i="15" s="1"/>
  <c r="X1064" i="15"/>
  <c r="R1071" i="15"/>
  <c r="R42" i="15" s="1"/>
  <c r="K1073" i="15"/>
  <c r="K44" i="15" s="1"/>
  <c r="Z1073" i="15"/>
  <c r="Z44" i="15" s="1"/>
  <c r="N1065" i="15"/>
  <c r="X1073" i="15"/>
  <c r="X44" i="15" s="1"/>
  <c r="T1064" i="15"/>
  <c r="AM1073" i="15"/>
  <c r="AM44" i="15" s="1"/>
  <c r="AC1072" i="15"/>
  <c r="AC43" i="15" s="1"/>
  <c r="H1072" i="15"/>
  <c r="H43" i="15" s="1"/>
  <c r="L1071" i="15"/>
  <c r="L42" i="15" s="1"/>
  <c r="W1064" i="15"/>
  <c r="Q1071" i="15"/>
  <c r="Q42" i="15" s="1"/>
  <c r="P1073" i="15"/>
  <c r="P44" i="15" s="1"/>
  <c r="I1064" i="15"/>
  <c r="R1065" i="15"/>
  <c r="L1072" i="15"/>
  <c r="L43" i="15" s="1"/>
  <c r="V1072" i="15"/>
  <c r="V43" i="15" s="1"/>
  <c r="AA1072" i="15"/>
  <c r="AA43" i="15" s="1"/>
  <c r="AN1065" i="15"/>
  <c r="O1064" i="15"/>
  <c r="AH1072" i="15"/>
  <c r="AH43" i="15" s="1"/>
  <c r="I1071" i="15"/>
  <c r="I42" i="15" s="1"/>
  <c r="V1064" i="15"/>
  <c r="J1073" i="15"/>
  <c r="J44" i="15" s="1"/>
  <c r="X1071" i="15"/>
  <c r="X42" i="15" s="1"/>
  <c r="AK1064" i="15"/>
  <c r="H1073" i="15"/>
  <c r="H44" i="15" s="1"/>
  <c r="V1071" i="15"/>
  <c r="V42" i="15" s="1"/>
  <c r="AA1071" i="15"/>
  <c r="AA42" i="15" s="1"/>
  <c r="B1054" i="15"/>
  <c r="G1071" i="15"/>
  <c r="G42" i="15" s="1"/>
  <c r="G1073" i="15"/>
  <c r="G44" i="15" s="1"/>
  <c r="AQ1064" i="15"/>
  <c r="AJ1071" i="15"/>
  <c r="AJ42" i="15" s="1"/>
  <c r="N1073" i="15"/>
  <c r="N44" i="15" s="1"/>
  <c r="S1071" i="15"/>
  <c r="S42" i="15" s="1"/>
  <c r="AO1065" i="15"/>
  <c r="AK1065" i="15"/>
  <c r="Z1065" i="15"/>
  <c r="Q1073" i="15"/>
  <c r="Q44" i="15" s="1"/>
  <c r="AI1065" i="15"/>
  <c r="S1072" i="15"/>
  <c r="S43" i="15" s="1"/>
  <c r="AF1065" i="15"/>
  <c r="G1064" i="15"/>
  <c r="Z1072" i="15"/>
  <c r="Z43" i="15" s="1"/>
  <c r="AM1065" i="15"/>
  <c r="N1064" i="15"/>
  <c r="AO1072" i="15"/>
  <c r="AO43" i="15" s="1"/>
  <c r="P1071" i="15"/>
  <c r="P42" i="15" s="1"/>
  <c r="AC1064" i="15"/>
  <c r="AM1072" i="15"/>
  <c r="AM43" i="15" s="1"/>
  <c r="N1071" i="15"/>
  <c r="N42" i="15" s="1"/>
  <c r="K1071" i="15"/>
  <c r="K42" i="15" s="1"/>
  <c r="AO1073" i="15"/>
  <c r="AO44" i="15" s="1"/>
  <c r="AG1065" i="15"/>
  <c r="AD1072" i="15"/>
  <c r="AD43" i="15" s="1"/>
  <c r="AF1064" i="15"/>
  <c r="T1071" i="15"/>
  <c r="T42" i="15" s="1"/>
  <c r="U1072" i="15"/>
  <c r="U43" i="15" s="1"/>
  <c r="U1065" i="15"/>
  <c r="M1065" i="15"/>
  <c r="L1065" i="15"/>
  <c r="P1064" i="15"/>
  <c r="AO1064" i="15"/>
  <c r="AJ1065" i="15"/>
  <c r="AD1073" i="15"/>
  <c r="AD44" i="15" s="1"/>
  <c r="AI1072" i="15"/>
  <c r="AI43" i="15" s="1"/>
  <c r="AP1072" i="15"/>
  <c r="AP43" i="15" s="1"/>
  <c r="AD1064" i="15"/>
  <c r="F1065" i="15"/>
  <c r="AQ1071" i="15"/>
  <c r="AQ42" i="15" s="1"/>
  <c r="W1073" i="15"/>
  <c r="W44" i="15" s="1"/>
  <c r="M1072" i="15"/>
  <c r="M43" i="15" s="1"/>
  <c r="M1071" i="15"/>
  <c r="M42" i="15" s="1"/>
  <c r="AC1071" i="15"/>
  <c r="AC42" i="15" s="1"/>
  <c r="AG1055" i="15"/>
  <c r="Z1063" i="15"/>
  <c r="AL1068" i="15"/>
  <c r="AL39" i="15" s="1"/>
  <c r="AK1056" i="15"/>
  <c r="U1069" i="15"/>
  <c r="U40" i="15" s="1"/>
  <c r="R1063" i="15"/>
  <c r="E1055" i="15"/>
  <c r="AH1063" i="15"/>
  <c r="AP1059" i="15"/>
  <c r="AJ1059" i="15"/>
  <c r="H1060" i="15"/>
  <c r="AP1060" i="15"/>
  <c r="AL1063" i="15"/>
  <c r="T1067" i="15"/>
  <c r="T38" i="15" s="1"/>
  <c r="J1068" i="15"/>
  <c r="J39" i="15" s="1"/>
  <c r="H1069" i="15"/>
  <c r="H40" i="15" s="1"/>
  <c r="X1056" i="15"/>
  <c r="AF1069" i="15"/>
  <c r="AF40" i="15" s="1"/>
  <c r="AB1056" i="15"/>
  <c r="O1060" i="15"/>
  <c r="S1055" i="15"/>
  <c r="AI1063" i="15"/>
  <c r="W1068" i="15"/>
  <c r="W39" i="15" s="1"/>
  <c r="T1069" i="15"/>
  <c r="T40" i="15" s="1"/>
  <c r="AO1067" i="15"/>
  <c r="AO38" i="15" s="1"/>
  <c r="AC1069" i="15"/>
  <c r="AC40" i="15" s="1"/>
  <c r="U1055" i="15"/>
  <c r="AC1061" i="15"/>
  <c r="P1060" i="15"/>
  <c r="AH1068" i="15"/>
  <c r="AH39" i="15" s="1"/>
  <c r="P1069" i="15"/>
  <c r="P40" i="15" s="1"/>
  <c r="Z1060" i="15"/>
  <c r="F1063" i="15"/>
  <c r="L1055" i="15"/>
  <c r="I1055" i="15"/>
  <c r="AJ1061" i="15"/>
  <c r="AF1067" i="15"/>
  <c r="AF38" i="15" s="1"/>
  <c r="AJ1069" i="15"/>
  <c r="AJ40" i="15" s="1"/>
  <c r="AQ1059" i="15"/>
  <c r="I1067" i="15"/>
  <c r="I38" i="15" s="1"/>
  <c r="AA1055" i="15"/>
  <c r="F1056" i="15"/>
  <c r="J1063" i="15"/>
  <c r="AQ1063" i="15"/>
  <c r="G1068" i="15"/>
  <c r="G39" i="15" s="1"/>
  <c r="AC1055" i="15"/>
  <c r="AD1056" i="15"/>
  <c r="AN1060" i="15"/>
  <c r="AL1061" i="15"/>
  <c r="P1056" i="15"/>
  <c r="AD1059" i="15"/>
  <c r="AN1061" i="15"/>
  <c r="F1059" i="15"/>
  <c r="H1061" i="15"/>
  <c r="T1063" i="15"/>
  <c r="AJ1055" i="15"/>
  <c r="AD1055" i="15"/>
  <c r="AO1055" i="15"/>
  <c r="F1060" i="15"/>
  <c r="N1060" i="15"/>
  <c r="G1060" i="15"/>
  <c r="AG1067" i="15"/>
  <c r="AG38" i="15" s="1"/>
  <c r="AQ1055" i="15"/>
  <c r="AP1063" i="15"/>
  <c r="N1068" i="15"/>
  <c r="N39" i="15" s="1"/>
  <c r="AE1068" i="15"/>
  <c r="AE39" i="15" s="1"/>
  <c r="X1067" i="15"/>
  <c r="X38" i="15" s="1"/>
  <c r="O1068" i="15"/>
  <c r="O39" i="15" s="1"/>
  <c r="AL1056" i="15"/>
  <c r="L1059" i="15"/>
  <c r="AN1056" i="15"/>
  <c r="R1060" i="15"/>
  <c r="Z1068" i="15"/>
  <c r="Z39" i="15" s="1"/>
  <c r="AL1059" i="15"/>
  <c r="AF1061" i="15"/>
  <c r="AB1067" i="15"/>
  <c r="AB38" i="15" s="1"/>
  <c r="AB1063" i="15"/>
  <c r="AL1055" i="15"/>
  <c r="I1056" i="15"/>
  <c r="AM1059" i="15"/>
  <c r="AE1055" i="15"/>
  <c r="P1055" i="15"/>
  <c r="L1056" i="15"/>
  <c r="AL1060" i="15"/>
  <c r="AD1068" i="15"/>
  <c r="AD39" i="15" s="1"/>
  <c r="AK1061" i="15"/>
  <c r="AK28" i="15" s="1"/>
  <c r="AD1060" i="15"/>
  <c r="R1055" i="15"/>
  <c r="AH1059" i="15"/>
  <c r="AB1069" i="15"/>
  <c r="AB40" i="15" s="1"/>
  <c r="S1063" i="15"/>
  <c r="T1059" i="15"/>
  <c r="AH1060" i="15"/>
  <c r="V1063" i="15"/>
  <c r="AO1056" i="15"/>
  <c r="W1055" i="15"/>
  <c r="AP1067" i="15"/>
  <c r="AP38" i="15" s="1"/>
  <c r="AN1068" i="15"/>
  <c r="AN39" i="15" s="1"/>
  <c r="AL1069" i="15"/>
  <c r="AL40" i="15" s="1"/>
  <c r="AE1056" i="15"/>
  <c r="E1059" i="15"/>
  <c r="E31" i="15" s="1"/>
  <c r="X1059" i="15"/>
  <c r="AI1056" i="15"/>
  <c r="Q1060" i="15"/>
  <c r="AI1060" i="15"/>
  <c r="Y1061" i="15"/>
  <c r="AH1061" i="15"/>
  <c r="AF1063" i="15"/>
  <c r="E1060" i="15"/>
  <c r="O1063" i="15"/>
  <c r="M1067" i="15"/>
  <c r="M38" i="15" s="1"/>
  <c r="AJ1056" i="15"/>
  <c r="F1068" i="15"/>
  <c r="F39" i="15" s="1"/>
  <c r="E1056" i="15"/>
  <c r="E28" i="15" s="1"/>
  <c r="AA1059" i="15"/>
  <c r="W1060" i="15"/>
  <c r="AB1059" i="15"/>
  <c r="J1060" i="15"/>
  <c r="G1059" i="15"/>
  <c r="AM1055" i="15"/>
  <c r="AM1056" i="15"/>
  <c r="M1059" i="15"/>
  <c r="AF1059" i="15"/>
  <c r="AQ1056" i="15"/>
  <c r="I1059" i="15"/>
  <c r="Y1060" i="15"/>
  <c r="G1061" i="15"/>
  <c r="AQ1060" i="15"/>
  <c r="AG1061" i="15"/>
  <c r="AP1061" i="15"/>
  <c r="AN1063" i="15"/>
  <c r="M1060" i="15"/>
  <c r="W1063" i="15"/>
  <c r="U1067" i="15"/>
  <c r="U38" i="15" s="1"/>
  <c r="Q1067" i="15"/>
  <c r="Q38" i="15" s="1"/>
  <c r="Z1055" i="15"/>
  <c r="AM1060" i="15"/>
  <c r="AE1060" i="15"/>
  <c r="R1059" i="15"/>
  <c r="AJ1063" i="15"/>
  <c r="N1055" i="15"/>
  <c r="AE1059" i="15"/>
  <c r="AF1055" i="15"/>
  <c r="J1067" i="15"/>
  <c r="J38" i="15" s="1"/>
  <c r="H1068" i="15"/>
  <c r="H39" i="15" s="1"/>
  <c r="F1069" i="15"/>
  <c r="F40" i="15" s="1"/>
  <c r="AK1059" i="15"/>
  <c r="Z1056" i="15"/>
  <c r="AG1059" i="15"/>
  <c r="L1060" i="15"/>
  <c r="AK1060" i="15"/>
  <c r="AA1061" i="15"/>
  <c r="U1063" i="15"/>
  <c r="S1067" i="15"/>
  <c r="S38" i="15" s="1"/>
  <c r="I1063" i="15"/>
  <c r="G1067" i="15"/>
  <c r="G38" i="15" s="1"/>
  <c r="AC1056" i="15"/>
  <c r="Z1059" i="15"/>
  <c r="N1063" i="15"/>
  <c r="V1055" i="15"/>
  <c r="Q1056" i="15"/>
  <c r="AN1055" i="15"/>
  <c r="R1067" i="15"/>
  <c r="R38" i="15" s="1"/>
  <c r="P1068" i="15"/>
  <c r="P39" i="15" s="1"/>
  <c r="N1069" i="15"/>
  <c r="N40" i="15" s="1"/>
  <c r="G1056" i="15"/>
  <c r="AH1056" i="15"/>
  <c r="K1056" i="15"/>
  <c r="AO1059" i="15"/>
  <c r="K1060" i="15"/>
  <c r="T1060" i="15"/>
  <c r="H1063" i="15"/>
  <c r="AI1061" i="15"/>
  <c r="AI28" i="15" s="1"/>
  <c r="AC1063" i="15"/>
  <c r="AA1067" i="15"/>
  <c r="AA38" i="15" s="1"/>
  <c r="Q1063" i="15"/>
  <c r="O1067" i="15"/>
  <c r="O38" i="15" s="1"/>
  <c r="I1068" i="15"/>
  <c r="I39" i="15" s="1"/>
  <c r="G1069" i="15"/>
  <c r="G40" i="15" s="1"/>
  <c r="L1069" i="15"/>
  <c r="L40" i="15" s="1"/>
  <c r="V1068" i="15"/>
  <c r="V39" i="15" s="1"/>
  <c r="F1061" i="15"/>
  <c r="V1059" i="15"/>
  <c r="H1056" i="15"/>
  <c r="AD1063" i="15"/>
  <c r="U1059" i="15"/>
  <c r="AN1059" i="15"/>
  <c r="Q1059" i="15"/>
  <c r="AG1060" i="15"/>
  <c r="AE1061" i="15"/>
  <c r="U1060" i="15"/>
  <c r="F1067" i="15"/>
  <c r="F38" i="15" s="1"/>
  <c r="Y1063" i="15"/>
  <c r="W1067" i="15"/>
  <c r="W38" i="15" s="1"/>
  <c r="Q1068" i="15"/>
  <c r="Q39" i="15" s="1"/>
  <c r="O1069" i="15"/>
  <c r="O40" i="15" s="1"/>
  <c r="S1068" i="15"/>
  <c r="S39" i="15" s="1"/>
  <c r="I1069" i="15"/>
  <c r="I40" i="15" s="1"/>
  <c r="AP1069" i="15"/>
  <c r="AP40" i="15" s="1"/>
  <c r="AC1068" i="15"/>
  <c r="AC39" i="15" s="1"/>
  <c r="AA1069" i="15"/>
  <c r="AA40" i="15" s="1"/>
  <c r="L1061" i="15"/>
  <c r="N1061" i="15"/>
  <c r="AM1057" i="15"/>
  <c r="H1057" i="15"/>
  <c r="AA1057" i="15"/>
  <c r="I1057" i="15"/>
  <c r="AK1057" i="15"/>
  <c r="F1057" i="15"/>
  <c r="K1059" i="15"/>
  <c r="AA1063" i="15"/>
  <c r="K1055" i="15"/>
  <c r="K1063" i="15"/>
  <c r="AD1061" i="15"/>
  <c r="AF1056" i="15"/>
  <c r="L1063" i="15"/>
  <c r="AC1059" i="15"/>
  <c r="Y1059" i="15"/>
  <c r="AO1060" i="15"/>
  <c r="AM1061" i="15"/>
  <c r="AC1060" i="15"/>
  <c r="M1063" i="15"/>
  <c r="K1067" i="15"/>
  <c r="K38" i="15" s="1"/>
  <c r="N1067" i="15"/>
  <c r="N38" i="15" s="1"/>
  <c r="L1068" i="15"/>
  <c r="L39" i="15" s="1"/>
  <c r="AG1063" i="15"/>
  <c r="AE1067" i="15"/>
  <c r="AE38" i="15" s="1"/>
  <c r="Y1068" i="15"/>
  <c r="Y39" i="15" s="1"/>
  <c r="W1069" i="15"/>
  <c r="W40" i="15" s="1"/>
  <c r="AA1068" i="15"/>
  <c r="AA39" i="15" s="1"/>
  <c r="Q1069" i="15"/>
  <c r="Q40" i="15" s="1"/>
  <c r="AK1068" i="15"/>
  <c r="AK39" i="15" s="1"/>
  <c r="AI1069" i="15"/>
  <c r="AI40" i="15" s="1"/>
  <c r="P1057" i="15"/>
  <c r="P1058" i="15" s="1"/>
  <c r="Q1057" i="15"/>
  <c r="AB1057" i="15"/>
  <c r="N1057" i="15"/>
  <c r="N1058" i="15" s="1"/>
  <c r="Q1055" i="15"/>
  <c r="AI1055" i="15"/>
  <c r="M1056" i="15"/>
  <c r="AN1067" i="15"/>
  <c r="AN38" i="15" s="1"/>
  <c r="N1056" i="15"/>
  <c r="T1056" i="15"/>
  <c r="AK1069" i="15"/>
  <c r="AK40" i="15" s="1"/>
  <c r="X1060" i="15"/>
  <c r="L1067" i="15"/>
  <c r="L38" i="15" s="1"/>
  <c r="T1055" i="15"/>
  <c r="O1059" i="15"/>
  <c r="H1055" i="15"/>
  <c r="J1056" i="15"/>
  <c r="AO1061" i="15"/>
  <c r="AE1063" i="15"/>
  <c r="AC1067" i="15"/>
  <c r="AC38" i="15" s="1"/>
  <c r="AL1067" i="15"/>
  <c r="AL38" i="15" s="1"/>
  <c r="AJ1068" i="15"/>
  <c r="AJ39" i="15" s="1"/>
  <c r="AO1069" i="15"/>
  <c r="AO40" i="15" s="1"/>
  <c r="J1069" i="15"/>
  <c r="J40" i="15" s="1"/>
  <c r="M1061" i="15"/>
  <c r="O1061" i="15"/>
  <c r="R1061" i="15"/>
  <c r="K1061" i="15"/>
  <c r="K28" i="15" s="1"/>
  <c r="AF1057" i="15"/>
  <c r="AH1057" i="15"/>
  <c r="AQ1057" i="15"/>
  <c r="AQ1058" i="15" s="1"/>
  <c r="AG1057" i="15"/>
  <c r="AG1058" i="15" s="1"/>
  <c r="R1068" i="15"/>
  <c r="R39" i="15" s="1"/>
  <c r="Y1056" i="15"/>
  <c r="AB1061" i="15"/>
  <c r="AI1059" i="15"/>
  <c r="M1055" i="15"/>
  <c r="AF1060" i="15"/>
  <c r="N1059" i="15"/>
  <c r="AJ1067" i="15"/>
  <c r="AJ38" i="15" s="1"/>
  <c r="AB1055" i="15"/>
  <c r="F1055" i="15"/>
  <c r="W1059" i="15"/>
  <c r="X1055" i="15"/>
  <c r="R1056" i="15"/>
  <c r="AM1063" i="15"/>
  <c r="AK1067" i="15"/>
  <c r="AK38" i="15" s="1"/>
  <c r="R1069" i="15"/>
  <c r="R40" i="15" s="1"/>
  <c r="W1057" i="15"/>
  <c r="W1058" i="15" s="1"/>
  <c r="AN1057" i="15"/>
  <c r="AN1058" i="15" s="1"/>
  <c r="AP1057" i="15"/>
  <c r="AO1057" i="15"/>
  <c r="L1057" i="15"/>
  <c r="U1057" i="15"/>
  <c r="AD1057" i="15"/>
  <c r="Y1055" i="15"/>
  <c r="J1055" i="15"/>
  <c r="P1067" i="15"/>
  <c r="P38" i="15" s="1"/>
  <c r="S1059" i="15"/>
  <c r="AK1055" i="15"/>
  <c r="V1060" i="15"/>
  <c r="AP1055" i="15"/>
  <c r="Y1067" i="15"/>
  <c r="Y38" i="15" s="1"/>
  <c r="J1059" i="15"/>
  <c r="AH1055" i="15"/>
  <c r="AM1068" i="15"/>
  <c r="AM39" i="15" s="1"/>
  <c r="X1069" i="15"/>
  <c r="X40" i="15" s="1"/>
  <c r="G1055" i="15"/>
  <c r="AH1067" i="15"/>
  <c r="AH38" i="15" s="1"/>
  <c r="AP1056" i="15"/>
  <c r="H1059" i="15"/>
  <c r="S1056" i="15"/>
  <c r="AB1060" i="15"/>
  <c r="AQ1069" i="15"/>
  <c r="AQ40" i="15" s="1"/>
  <c r="P1061" i="15"/>
  <c r="AE1057" i="15"/>
  <c r="S1060" i="15"/>
  <c r="AQ1061" i="15"/>
  <c r="AK1063" i="15"/>
  <c r="AI1067" i="15"/>
  <c r="AI38" i="15" s="1"/>
  <c r="V1067" i="15"/>
  <c r="V38" i="15" s="1"/>
  <c r="T1068" i="15"/>
  <c r="T39" i="15" s="1"/>
  <c r="AO1063" i="15"/>
  <c r="V1056" i="15"/>
  <c r="AD1069" i="15"/>
  <c r="AD40" i="15" s="1"/>
  <c r="AQ1067" i="15"/>
  <c r="AQ38" i="15" s="1"/>
  <c r="AD1067" i="15"/>
  <c r="AD38" i="15" s="1"/>
  <c r="AB1068" i="15"/>
  <c r="AB39" i="15" s="1"/>
  <c r="AM1067" i="15"/>
  <c r="AM38" i="15" s="1"/>
  <c r="AJ1057" i="15"/>
  <c r="AJ1058" i="15" s="1"/>
  <c r="H1067" i="15"/>
  <c r="H38" i="15" s="1"/>
  <c r="AN1069" i="15"/>
  <c r="AN40" i="15" s="1"/>
  <c r="AP1068" i="15"/>
  <c r="AP39" i="15" s="1"/>
  <c r="AG1056" i="15"/>
  <c r="O1055" i="15"/>
  <c r="P1059" i="15"/>
  <c r="AA1056" i="15"/>
  <c r="AJ1060" i="15"/>
  <c r="Z1069" i="15"/>
  <c r="Z40" i="15" s="1"/>
  <c r="T1061" i="15"/>
  <c r="Q1061" i="15"/>
  <c r="W1061" i="15"/>
  <c r="Z1057" i="15"/>
  <c r="Z1058" i="15" s="1"/>
  <c r="T1057" i="15"/>
  <c r="T1058" i="15" s="1"/>
  <c r="AL1057" i="15"/>
  <c r="AL1058" i="15" s="1"/>
  <c r="V1069" i="15"/>
  <c r="V40" i="15" s="1"/>
  <c r="Y1069" i="15"/>
  <c r="Y40" i="15" s="1"/>
  <c r="AH1069" i="15"/>
  <c r="AH40" i="15" s="1"/>
  <c r="AC1057" i="15"/>
  <c r="AC1058" i="15" s="1"/>
  <c r="AA1060" i="15"/>
  <c r="AG1069" i="15"/>
  <c r="AG40" i="15" s="1"/>
  <c r="V1061" i="15"/>
  <c r="X1061" i="15"/>
  <c r="O1056" i="15"/>
  <c r="P1063" i="15"/>
  <c r="AG1068" i="15"/>
  <c r="AG39" i="15" s="1"/>
  <c r="K1068" i="15"/>
  <c r="K39" i="15" s="1"/>
  <c r="J1061" i="15"/>
  <c r="G1057" i="15"/>
  <c r="J1057" i="15"/>
  <c r="AM1069" i="15"/>
  <c r="AM40" i="15" s="1"/>
  <c r="U1068" i="15"/>
  <c r="U39" i="15" s="1"/>
  <c r="K1069" i="15"/>
  <c r="K40" i="15" s="1"/>
  <c r="U1061" i="15"/>
  <c r="S1061" i="15"/>
  <c r="AF1068" i="15"/>
  <c r="AF39" i="15" s="1"/>
  <c r="I1061" i="15"/>
  <c r="G1063" i="15"/>
  <c r="M1057" i="15"/>
  <c r="M1058" i="15" s="1"/>
  <c r="M1069" i="15"/>
  <c r="M40" i="15" s="1"/>
  <c r="U1056" i="15"/>
  <c r="W1056" i="15"/>
  <c r="I1060" i="15"/>
  <c r="Z1061" i="15"/>
  <c r="X1063" i="15"/>
  <c r="AO1068" i="15"/>
  <c r="AO39" i="15" s="1"/>
  <c r="AE1069" i="15"/>
  <c r="AE40" i="15" s="1"/>
  <c r="AI1068" i="15"/>
  <c r="AI39" i="15" s="1"/>
  <c r="M1068" i="15"/>
  <c r="M39" i="15" s="1"/>
  <c r="O1057" i="15"/>
  <c r="X1057" i="15"/>
  <c r="R1057" i="15"/>
  <c r="Y1057" i="15"/>
  <c r="X1068" i="15"/>
  <c r="X39" i="15" s="1"/>
  <c r="AQ1068" i="15"/>
  <c r="AQ39" i="15" s="1"/>
  <c r="K1057" i="15"/>
  <c r="AI1057" i="15"/>
  <c r="AI1058" i="15" s="1"/>
  <c r="E1057" i="15"/>
  <c r="Z1067" i="15"/>
  <c r="Z38" i="15" s="1"/>
  <c r="S1069" i="15"/>
  <c r="S40" i="15" s="1"/>
  <c r="S1057" i="15"/>
  <c r="V1057" i="15"/>
  <c r="V1058" i="15" s="1"/>
  <c r="I1037" i="15"/>
  <c r="S1037" i="15"/>
  <c r="O1037" i="15"/>
  <c r="V1037" i="15"/>
  <c r="Y1037" i="15"/>
  <c r="W1037" i="15"/>
  <c r="AL1037" i="15"/>
  <c r="AB99" i="7"/>
  <c r="AN90" i="7"/>
  <c r="AC97" i="7"/>
  <c r="AC98" i="7" s="1"/>
  <c r="U28" i="15" l="1"/>
  <c r="Q1058" i="15"/>
  <c r="T28" i="15"/>
  <c r="P31" i="15"/>
  <c r="P28" i="15"/>
  <c r="AB31" i="15"/>
  <c r="AB28" i="15"/>
  <c r="R31" i="15"/>
  <c r="R28" i="15"/>
  <c r="AM31" i="15"/>
  <c r="AM28" i="15"/>
  <c r="AN31" i="15"/>
  <c r="AN28" i="15"/>
  <c r="AJ31" i="15"/>
  <c r="AJ32" i="15" s="1"/>
  <c r="AJ28" i="15"/>
  <c r="AC31" i="15"/>
  <c r="AC28" i="15"/>
  <c r="N31" i="15"/>
  <c r="N28" i="15"/>
  <c r="AH31" i="15"/>
  <c r="AH28" i="15"/>
  <c r="AP31" i="15"/>
  <c r="AP28" i="15"/>
  <c r="Y28" i="15"/>
  <c r="AG31" i="15"/>
  <c r="AG28" i="15"/>
  <c r="AL28" i="15"/>
  <c r="I31" i="15"/>
  <c r="I28" i="15"/>
  <c r="AA28" i="15"/>
  <c r="O31" i="15"/>
  <c r="O32" i="15" s="1"/>
  <c r="O28" i="15"/>
  <c r="AO31" i="15"/>
  <c r="AO28" i="15"/>
  <c r="X31" i="15"/>
  <c r="X28" i="15"/>
  <c r="M31" i="15"/>
  <c r="M28" i="15"/>
  <c r="L31" i="15"/>
  <c r="L32" i="15" s="1"/>
  <c r="L28" i="15"/>
  <c r="V31" i="15"/>
  <c r="V32" i="15" s="1"/>
  <c r="V28" i="15"/>
  <c r="Z31" i="15"/>
  <c r="Z28" i="15"/>
  <c r="AQ31" i="15"/>
  <c r="AQ32" i="15" s="1"/>
  <c r="AQ28" i="15"/>
  <c r="G31" i="15"/>
  <c r="G28" i="15"/>
  <c r="AF31" i="15"/>
  <c r="AF28" i="15"/>
  <c r="J28" i="15"/>
  <c r="W28" i="15"/>
  <c r="S28" i="15"/>
  <c r="Q28" i="15"/>
  <c r="AD28" i="15"/>
  <c r="AE31" i="15"/>
  <c r="AE28" i="15"/>
  <c r="F31" i="15"/>
  <c r="F32" i="15" s="1"/>
  <c r="F28" i="15"/>
  <c r="H28" i="15"/>
  <c r="Q27" i="15"/>
  <c r="Q29" i="15"/>
  <c r="Q36" i="15" s="1"/>
  <c r="AG27" i="15"/>
  <c r="AG29" i="15"/>
  <c r="AG36" i="15" s="1"/>
  <c r="N27" i="15"/>
  <c r="N29" i="15"/>
  <c r="N36" i="15" s="1"/>
  <c r="AJ27" i="15"/>
  <c r="AJ29" i="15"/>
  <c r="AJ34" i="15" s="1"/>
  <c r="AN27" i="15"/>
  <c r="AN29" i="15"/>
  <c r="AN36" i="15" s="1"/>
  <c r="AL27" i="15"/>
  <c r="AL29" i="15"/>
  <c r="AL35" i="15" s="1"/>
  <c r="P27" i="15"/>
  <c r="P29" i="15"/>
  <c r="P34" i="15" s="1"/>
  <c r="T27" i="15"/>
  <c r="T29" i="15"/>
  <c r="T36" i="15" s="1"/>
  <c r="Z27" i="15"/>
  <c r="Z29" i="15"/>
  <c r="Z35" i="15" s="1"/>
  <c r="AQ27" i="15"/>
  <c r="AQ29" i="15"/>
  <c r="AQ35" i="15" s="1"/>
  <c r="AI27" i="15"/>
  <c r="AI29" i="15"/>
  <c r="AI35" i="15" s="1"/>
  <c r="M27" i="15"/>
  <c r="M29" i="15"/>
  <c r="M35" i="15" s="1"/>
  <c r="W27" i="15"/>
  <c r="W29" i="15"/>
  <c r="W35" i="15" s="1"/>
  <c r="V27" i="15"/>
  <c r="V29" i="15"/>
  <c r="V35" i="15" s="1"/>
  <c r="AC27" i="15"/>
  <c r="AC29" i="15"/>
  <c r="AC36" i="15" s="1"/>
  <c r="Y31" i="15"/>
  <c r="AL31" i="15"/>
  <c r="AL32" i="15" s="1"/>
  <c r="U31" i="15"/>
  <c r="T31" i="15"/>
  <c r="T32" i="15" s="1"/>
  <c r="K31" i="15"/>
  <c r="AI31" i="15"/>
  <c r="AI32" i="15" s="1"/>
  <c r="AA31" i="15"/>
  <c r="J31" i="15"/>
  <c r="W31" i="15"/>
  <c r="S31" i="15"/>
  <c r="S32" i="15" s="1"/>
  <c r="Q31" i="15"/>
  <c r="AD31" i="15"/>
  <c r="AD32" i="15" s="1"/>
  <c r="AK31" i="15"/>
  <c r="H31" i="15"/>
  <c r="AP1058" i="15"/>
  <c r="AB1058" i="15"/>
  <c r="AM1058" i="15"/>
  <c r="S1058" i="15"/>
  <c r="G1058" i="15"/>
  <c r="AK1058" i="15"/>
  <c r="R1058" i="15"/>
  <c r="X1058" i="15"/>
  <c r="AM7" i="15"/>
  <c r="AM8" i="15"/>
  <c r="AM20" i="15"/>
  <c r="AM11" i="15"/>
  <c r="AM18" i="15"/>
  <c r="AM19" i="15"/>
  <c r="AM9" i="15"/>
  <c r="AM24" i="15"/>
  <c r="AM23" i="15"/>
  <c r="AM22" i="15"/>
  <c r="V9" i="15"/>
  <c r="V19" i="15"/>
  <c r="V20" i="15"/>
  <c r="V11" i="15"/>
  <c r="V7" i="15"/>
  <c r="V8" i="15"/>
  <c r="V18" i="15"/>
  <c r="V24" i="15"/>
  <c r="V23" i="15"/>
  <c r="V22" i="15"/>
  <c r="AH20" i="15"/>
  <c r="AH18" i="15"/>
  <c r="AH11" i="15"/>
  <c r="AH8" i="15"/>
  <c r="AH7" i="15"/>
  <c r="AH19" i="15"/>
  <c r="AH9" i="15"/>
  <c r="AH22" i="15"/>
  <c r="AH23" i="15"/>
  <c r="AH24" i="15"/>
  <c r="K1058" i="15"/>
  <c r="AP20" i="15"/>
  <c r="AP18" i="15"/>
  <c r="AP11" i="15"/>
  <c r="AP19" i="15"/>
  <c r="AP7" i="15"/>
  <c r="AP9" i="15"/>
  <c r="AP8" i="15"/>
  <c r="AP22" i="15"/>
  <c r="AP23" i="15"/>
  <c r="AP24" i="15"/>
  <c r="AF18" i="15"/>
  <c r="AF7" i="15"/>
  <c r="AF11" i="15"/>
  <c r="AF20" i="15"/>
  <c r="AF19" i="15"/>
  <c r="AF8" i="15"/>
  <c r="AF9" i="15"/>
  <c r="AF23" i="15"/>
  <c r="AF22" i="15"/>
  <c r="AF24" i="15"/>
  <c r="AB19" i="15"/>
  <c r="AB11" i="15"/>
  <c r="AB7" i="15"/>
  <c r="AB18" i="15"/>
  <c r="AB20" i="15"/>
  <c r="AB8" i="15"/>
  <c r="AB9" i="15"/>
  <c r="AB22" i="15"/>
  <c r="AB24" i="15"/>
  <c r="AB23" i="15"/>
  <c r="L11" i="15"/>
  <c r="L8" i="15"/>
  <c r="L20" i="15"/>
  <c r="L7" i="15"/>
  <c r="L18" i="15"/>
  <c r="L19" i="15"/>
  <c r="L9" i="15"/>
  <c r="L23" i="15"/>
  <c r="L22" i="15"/>
  <c r="L24" i="15"/>
  <c r="AJ11" i="15"/>
  <c r="AJ8" i="15"/>
  <c r="AJ19" i="15"/>
  <c r="AJ20" i="15"/>
  <c r="AJ7" i="15"/>
  <c r="AJ18" i="15"/>
  <c r="AJ9" i="15"/>
  <c r="AJ22" i="15"/>
  <c r="AJ23" i="15"/>
  <c r="AJ24" i="15"/>
  <c r="U1058" i="15"/>
  <c r="AH1058" i="15"/>
  <c r="I1058" i="15"/>
  <c r="AF1058" i="15"/>
  <c r="AA1058" i="15"/>
  <c r="E1058" i="15"/>
  <c r="O1058" i="15"/>
  <c r="AE1058" i="15"/>
  <c r="AO1058" i="15"/>
  <c r="H1058" i="15"/>
  <c r="W18" i="15"/>
  <c r="W19" i="15"/>
  <c r="W20" i="15"/>
  <c r="W7" i="15"/>
  <c r="W11" i="15"/>
  <c r="W8" i="15"/>
  <c r="W9" i="15"/>
  <c r="W24" i="15"/>
  <c r="W22" i="15"/>
  <c r="W23" i="15"/>
  <c r="Q7" i="15"/>
  <c r="Q18" i="15"/>
  <c r="Q20" i="15"/>
  <c r="Q19" i="15"/>
  <c r="Q9" i="15"/>
  <c r="Q8" i="15"/>
  <c r="Q11" i="15"/>
  <c r="Q24" i="15"/>
  <c r="Q23" i="15"/>
  <c r="Q22" i="15"/>
  <c r="G19" i="15"/>
  <c r="G20" i="15"/>
  <c r="G18" i="15"/>
  <c r="G7" i="15"/>
  <c r="G11" i="15"/>
  <c r="G8" i="15"/>
  <c r="G9" i="15"/>
  <c r="G23" i="15"/>
  <c r="G24" i="15"/>
  <c r="G22" i="15"/>
  <c r="J7" i="15"/>
  <c r="J19" i="15"/>
  <c r="J20" i="15"/>
  <c r="J18" i="15"/>
  <c r="J9" i="15"/>
  <c r="J8" i="15"/>
  <c r="J11" i="15"/>
  <c r="J23" i="15"/>
  <c r="J24" i="15"/>
  <c r="J22" i="15"/>
  <c r="S20" i="15"/>
  <c r="S11" i="15"/>
  <c r="S9" i="15"/>
  <c r="S19" i="15"/>
  <c r="S7" i="15"/>
  <c r="S18" i="15"/>
  <c r="S8" i="15"/>
  <c r="S24" i="15"/>
  <c r="S23" i="15"/>
  <c r="S22" i="15"/>
  <c r="AN11" i="15"/>
  <c r="AN20" i="15"/>
  <c r="AN18" i="15"/>
  <c r="AN8" i="15"/>
  <c r="AN19" i="15"/>
  <c r="AN7" i="15"/>
  <c r="AN9" i="15"/>
  <c r="AN23" i="15"/>
  <c r="AN22" i="15"/>
  <c r="AN24" i="15"/>
  <c r="AC11" i="15"/>
  <c r="AC8" i="15"/>
  <c r="AC19" i="15"/>
  <c r="AC18" i="15"/>
  <c r="AC7" i="15"/>
  <c r="AC20" i="15"/>
  <c r="AC9" i="15"/>
  <c r="AC22" i="15"/>
  <c r="AC24" i="15"/>
  <c r="AC23" i="15"/>
  <c r="AI20" i="15"/>
  <c r="AI19" i="15"/>
  <c r="AI11" i="15"/>
  <c r="AI8" i="15"/>
  <c r="AI7" i="15"/>
  <c r="AI18" i="15"/>
  <c r="AI9" i="15"/>
  <c r="AI23" i="15"/>
  <c r="AI24" i="15"/>
  <c r="AI22" i="15"/>
  <c r="X19" i="15"/>
  <c r="X20" i="15"/>
  <c r="X11" i="15"/>
  <c r="X8" i="15"/>
  <c r="X18" i="15"/>
  <c r="X7" i="15"/>
  <c r="X9" i="15"/>
  <c r="X24" i="15"/>
  <c r="X23" i="15"/>
  <c r="X22" i="15"/>
  <c r="F1058" i="15"/>
  <c r="AD1058" i="15"/>
  <c r="N11" i="15"/>
  <c r="N18" i="15"/>
  <c r="N19" i="15"/>
  <c r="N7" i="15"/>
  <c r="N20" i="15"/>
  <c r="N8" i="15"/>
  <c r="N9" i="15"/>
  <c r="N23" i="15"/>
  <c r="N24" i="15"/>
  <c r="N22" i="15"/>
  <c r="H19" i="15"/>
  <c r="H7" i="15"/>
  <c r="H8" i="15"/>
  <c r="H11" i="15"/>
  <c r="H20" i="15"/>
  <c r="H18" i="15"/>
  <c r="H9" i="15"/>
  <c r="H22" i="15"/>
  <c r="H24" i="15"/>
  <c r="H23" i="15"/>
  <c r="Z19" i="15"/>
  <c r="Z18" i="15"/>
  <c r="Z11" i="15"/>
  <c r="Z7" i="15"/>
  <c r="Z20" i="15"/>
  <c r="Z8" i="15"/>
  <c r="Z9" i="15"/>
  <c r="Z24" i="15"/>
  <c r="Z23" i="15"/>
  <c r="Z22" i="15"/>
  <c r="AE7" i="15"/>
  <c r="AE18" i="15"/>
  <c r="AE20" i="15"/>
  <c r="AE8" i="15"/>
  <c r="AE19" i="15"/>
  <c r="AE11" i="15"/>
  <c r="AE9" i="15"/>
  <c r="AE24" i="15"/>
  <c r="AE23" i="15"/>
  <c r="AE22" i="15"/>
  <c r="AK7" i="15"/>
  <c r="AK18" i="15"/>
  <c r="AK8" i="15"/>
  <c r="AK11" i="15"/>
  <c r="AK20" i="15"/>
  <c r="AK9" i="15"/>
  <c r="AK19" i="15"/>
  <c r="AK23" i="15"/>
  <c r="AK24" i="15"/>
  <c r="AK22" i="15"/>
  <c r="E7" i="15"/>
  <c r="E11" i="15"/>
  <c r="E8" i="15"/>
  <c r="E9" i="15"/>
  <c r="F20" i="15"/>
  <c r="F9" i="15"/>
  <c r="F19" i="15"/>
  <c r="F7" i="15"/>
  <c r="F8" i="15"/>
  <c r="F11" i="15"/>
  <c r="F18" i="15"/>
  <c r="F23" i="15"/>
  <c r="F22" i="15"/>
  <c r="F24" i="15"/>
  <c r="O11" i="15"/>
  <c r="O8" i="15"/>
  <c r="O7" i="15"/>
  <c r="O19" i="15"/>
  <c r="O18" i="15"/>
  <c r="O20" i="15"/>
  <c r="O9" i="15"/>
  <c r="O23" i="15"/>
  <c r="O22" i="15"/>
  <c r="O24" i="15"/>
  <c r="R20" i="15"/>
  <c r="R11" i="15"/>
  <c r="R7" i="15"/>
  <c r="R18" i="15"/>
  <c r="R8" i="15"/>
  <c r="R19" i="15"/>
  <c r="R9" i="15"/>
  <c r="R23" i="15"/>
  <c r="R24" i="15"/>
  <c r="R22" i="15"/>
  <c r="J1058" i="15"/>
  <c r="AD19" i="15"/>
  <c r="AD7" i="15"/>
  <c r="AD20" i="15"/>
  <c r="AD18" i="15"/>
  <c r="AD11" i="15"/>
  <c r="AD8" i="15"/>
  <c r="AD9" i="15"/>
  <c r="AD24" i="15"/>
  <c r="AD23" i="15"/>
  <c r="AD22" i="15"/>
  <c r="K11" i="15"/>
  <c r="K8" i="15"/>
  <c r="K7" i="15"/>
  <c r="K19" i="15"/>
  <c r="K20" i="15"/>
  <c r="K18" i="15"/>
  <c r="K9" i="15"/>
  <c r="K22" i="15"/>
  <c r="K23" i="15"/>
  <c r="K24" i="15"/>
  <c r="AG11" i="15"/>
  <c r="AG8" i="15"/>
  <c r="AG9" i="15"/>
  <c r="AG20" i="15"/>
  <c r="AG19" i="15"/>
  <c r="AG7" i="15"/>
  <c r="AG18" i="15"/>
  <c r="AG24" i="15"/>
  <c r="AG22" i="15"/>
  <c r="AG23" i="15"/>
  <c r="M11" i="15"/>
  <c r="M20" i="15"/>
  <c r="M8" i="15"/>
  <c r="M7" i="15"/>
  <c r="M19" i="15"/>
  <c r="M18" i="15"/>
  <c r="M9" i="15"/>
  <c r="M23" i="15"/>
  <c r="M24" i="15"/>
  <c r="M22" i="15"/>
  <c r="AA11" i="15"/>
  <c r="AA9" i="15"/>
  <c r="AA20" i="15"/>
  <c r="AA7" i="15"/>
  <c r="AA8" i="15"/>
  <c r="AA18" i="15"/>
  <c r="AA19" i="15"/>
  <c r="AA23" i="15"/>
  <c r="AA24" i="15"/>
  <c r="AA22" i="15"/>
  <c r="I7" i="15"/>
  <c r="I19" i="15"/>
  <c r="I11" i="15"/>
  <c r="I20" i="15"/>
  <c r="I8" i="15"/>
  <c r="I18" i="15"/>
  <c r="I9" i="15"/>
  <c r="I22" i="15"/>
  <c r="I24" i="15"/>
  <c r="I23" i="15"/>
  <c r="U20" i="15"/>
  <c r="U8" i="15"/>
  <c r="U11" i="15"/>
  <c r="U7" i="15"/>
  <c r="U19" i="15"/>
  <c r="U18" i="15"/>
  <c r="U9" i="15"/>
  <c r="U22" i="15"/>
  <c r="U24" i="15"/>
  <c r="U23" i="15"/>
  <c r="T19" i="15"/>
  <c r="T20" i="15"/>
  <c r="T11" i="15"/>
  <c r="T8" i="15"/>
  <c r="T7" i="15"/>
  <c r="T9" i="15"/>
  <c r="T18" i="15"/>
  <c r="T24" i="15"/>
  <c r="T22" i="15"/>
  <c r="T23" i="15"/>
  <c r="AQ20" i="15"/>
  <c r="AQ11" i="15"/>
  <c r="AQ19" i="15"/>
  <c r="AQ7" i="15"/>
  <c r="AQ18" i="15"/>
  <c r="AQ9" i="15"/>
  <c r="AQ8" i="15"/>
  <c r="AQ24" i="15"/>
  <c r="AQ23" i="15"/>
  <c r="AQ22" i="15"/>
  <c r="AO7" i="15"/>
  <c r="AO11" i="15"/>
  <c r="AO8" i="15"/>
  <c r="AO18" i="15"/>
  <c r="AO20" i="15"/>
  <c r="AO19" i="15"/>
  <c r="AO9" i="15"/>
  <c r="AO22" i="15"/>
  <c r="AO24" i="15"/>
  <c r="AO23" i="15"/>
  <c r="P18" i="15"/>
  <c r="P7" i="15"/>
  <c r="P19" i="15"/>
  <c r="P20" i="15"/>
  <c r="P8" i="15"/>
  <c r="P11" i="15"/>
  <c r="P9" i="15"/>
  <c r="P24" i="15"/>
  <c r="P23" i="15"/>
  <c r="P22" i="15"/>
  <c r="AL11" i="15"/>
  <c r="AL9" i="15"/>
  <c r="AL19" i="15"/>
  <c r="AL7" i="15"/>
  <c r="AL18" i="15"/>
  <c r="AL20" i="15"/>
  <c r="AL8" i="15"/>
  <c r="AL24" i="15"/>
  <c r="AL22" i="15"/>
  <c r="AL23" i="15"/>
  <c r="Y1058" i="15"/>
  <c r="L1058" i="15"/>
  <c r="Y7" i="15"/>
  <c r="Y8" i="15"/>
  <c r="Y18" i="15"/>
  <c r="Y20" i="15"/>
  <c r="Y11" i="15"/>
  <c r="Y9" i="15"/>
  <c r="Y19" i="15"/>
  <c r="Y23" i="15"/>
  <c r="Y24" i="15"/>
  <c r="Y22" i="15"/>
  <c r="AC99" i="7"/>
  <c r="AO90" i="7"/>
  <c r="AD97" i="7"/>
  <c r="AD98" i="7" s="1"/>
  <c r="AG34" i="15" l="1"/>
  <c r="W32" i="15"/>
  <c r="AA32" i="15"/>
  <c r="Y32" i="15"/>
  <c r="AJ35" i="15"/>
  <c r="AL36" i="15"/>
  <c r="AJ36" i="15"/>
  <c r="AL34" i="15"/>
  <c r="AN35" i="15"/>
  <c r="Q34" i="15"/>
  <c r="K32" i="15"/>
  <c r="U32" i="15"/>
  <c r="AI30" i="15"/>
  <c r="AC32" i="15"/>
  <c r="AN32" i="15"/>
  <c r="AC30" i="15"/>
  <c r="AJ30" i="15"/>
  <c r="P30" i="15"/>
  <c r="AL30" i="15"/>
  <c r="P35" i="15"/>
  <c r="AI34" i="15"/>
  <c r="AE32" i="15"/>
  <c r="N32" i="15"/>
  <c r="AM32" i="15"/>
  <c r="R32" i="15"/>
  <c r="W34" i="15"/>
  <c r="W36" i="15"/>
  <c r="AC34" i="15"/>
  <c r="M36" i="15"/>
  <c r="G32" i="15"/>
  <c r="J32" i="15"/>
  <c r="V30" i="15"/>
  <c r="V36" i="15"/>
  <c r="AG30" i="15"/>
  <c r="AF32" i="15"/>
  <c r="AO32" i="15"/>
  <c r="AG32" i="15"/>
  <c r="H32" i="15"/>
  <c r="Z30" i="15"/>
  <c r="AK32" i="15"/>
  <c r="AG35" i="15"/>
  <c r="Q35" i="15"/>
  <c r="Q30" i="15"/>
  <c r="AP32" i="15"/>
  <c r="AB32" i="15"/>
  <c r="Q32" i="15"/>
  <c r="Z34" i="15"/>
  <c r="AN30" i="15"/>
  <c r="AI36" i="15"/>
  <c r="I32" i="15"/>
  <c r="AH32" i="15"/>
  <c r="P32" i="15"/>
  <c r="M32" i="15"/>
  <c r="M30" i="15"/>
  <c r="AN34" i="15"/>
  <c r="Z32" i="15"/>
  <c r="X32" i="15"/>
  <c r="Y27" i="15"/>
  <c r="Y29" i="15"/>
  <c r="J27" i="15"/>
  <c r="J29" i="15"/>
  <c r="AM27" i="15"/>
  <c r="AM29" i="15"/>
  <c r="W30" i="15"/>
  <c r="AO27" i="15"/>
  <c r="AO29" i="15"/>
  <c r="U27" i="15"/>
  <c r="U29" i="15"/>
  <c r="AB27" i="15"/>
  <c r="AB29" i="15"/>
  <c r="T34" i="15"/>
  <c r="AQ34" i="15"/>
  <c r="V34" i="15"/>
  <c r="Z36" i="15"/>
  <c r="P36" i="15"/>
  <c r="AC35" i="15"/>
  <c r="N35" i="15"/>
  <c r="F27" i="15"/>
  <c r="F29" i="15"/>
  <c r="AK27" i="15"/>
  <c r="AK29" i="15"/>
  <c r="AQ36" i="15"/>
  <c r="N30" i="15"/>
  <c r="I27" i="15"/>
  <c r="I29" i="15"/>
  <c r="H27" i="15"/>
  <c r="H29" i="15"/>
  <c r="AH27" i="15"/>
  <c r="AH29" i="15"/>
  <c r="AE27" i="15"/>
  <c r="AE29" i="15"/>
  <c r="AP27" i="15"/>
  <c r="AP29" i="15"/>
  <c r="M34" i="15"/>
  <c r="N34" i="15"/>
  <c r="L27" i="15"/>
  <c r="L29" i="15"/>
  <c r="AQ30" i="15"/>
  <c r="O27" i="15"/>
  <c r="O29" i="15"/>
  <c r="X27" i="15"/>
  <c r="X29" i="15"/>
  <c r="AA27" i="15"/>
  <c r="AA29" i="15"/>
  <c r="AF27" i="15"/>
  <c r="AF29" i="15"/>
  <c r="G27" i="15"/>
  <c r="G29" i="15"/>
  <c r="T30" i="15"/>
  <c r="S27" i="15"/>
  <c r="S29" i="15"/>
  <c r="T35" i="15"/>
  <c r="AD27" i="15"/>
  <c r="AD29" i="15"/>
  <c r="E27" i="15"/>
  <c r="E29" i="15"/>
  <c r="K27" i="15"/>
  <c r="K29" i="15"/>
  <c r="R27" i="15"/>
  <c r="R29" i="15"/>
  <c r="J12" i="15"/>
  <c r="J14" i="15"/>
  <c r="J10" i="15"/>
  <c r="AD99" i="7"/>
  <c r="AP90" i="7"/>
  <c r="AE97" i="7"/>
  <c r="AE98" i="7" s="1"/>
  <c r="AO30" i="15" l="1"/>
  <c r="AD30" i="15"/>
  <c r="AF30" i="15"/>
  <c r="F30" i="15"/>
  <c r="S30" i="15"/>
  <c r="AP30" i="15"/>
  <c r="H30" i="15"/>
  <c r="I30" i="15"/>
  <c r="AM30" i="15"/>
  <c r="J30" i="15"/>
  <c r="Y30" i="15"/>
  <c r="L35" i="15"/>
  <c r="L36" i="15"/>
  <c r="L34" i="15"/>
  <c r="R35" i="15"/>
  <c r="R36" i="15"/>
  <c r="R34" i="15"/>
  <c r="AA34" i="15"/>
  <c r="AA35" i="15"/>
  <c r="AA36" i="15"/>
  <c r="L30" i="15"/>
  <c r="AH30" i="15"/>
  <c r="AK30" i="15"/>
  <c r="R30" i="15"/>
  <c r="S35" i="15"/>
  <c r="S34" i="15"/>
  <c r="S36" i="15"/>
  <c r="AA30" i="15"/>
  <c r="H36" i="15"/>
  <c r="H34" i="15"/>
  <c r="H35" i="15"/>
  <c r="F36" i="15"/>
  <c r="F34" i="15"/>
  <c r="F35" i="15"/>
  <c r="AM36" i="15"/>
  <c r="AM34" i="15"/>
  <c r="AM35" i="15"/>
  <c r="AK34" i="15"/>
  <c r="AK35" i="15"/>
  <c r="AK36" i="15"/>
  <c r="X34" i="15"/>
  <c r="X35" i="15"/>
  <c r="X36" i="15"/>
  <c r="AB35" i="15"/>
  <c r="AB34" i="15"/>
  <c r="AB36" i="15"/>
  <c r="K30" i="15"/>
  <c r="X30" i="15"/>
  <c r="AP34" i="15"/>
  <c r="AP35" i="15"/>
  <c r="AP36" i="15"/>
  <c r="I36" i="15"/>
  <c r="I34" i="15"/>
  <c r="I35" i="15"/>
  <c r="AB30" i="15"/>
  <c r="J35" i="15"/>
  <c r="J36" i="15"/>
  <c r="J34" i="15"/>
  <c r="AH35" i="15"/>
  <c r="AH36" i="15"/>
  <c r="AH34" i="15"/>
  <c r="K36" i="15"/>
  <c r="K34" i="15"/>
  <c r="K35" i="15"/>
  <c r="G36" i="15"/>
  <c r="G35" i="15"/>
  <c r="G34" i="15"/>
  <c r="U36" i="15"/>
  <c r="U35" i="15"/>
  <c r="U34" i="15"/>
  <c r="E30" i="15"/>
  <c r="G30" i="15"/>
  <c r="O30" i="15"/>
  <c r="AE36" i="15"/>
  <c r="AE35" i="15"/>
  <c r="AE34" i="15"/>
  <c r="U30" i="15"/>
  <c r="Y36" i="15"/>
  <c r="Y35" i="15"/>
  <c r="Y34" i="15"/>
  <c r="O34" i="15"/>
  <c r="O36" i="15"/>
  <c r="O35" i="15"/>
  <c r="AD35" i="15"/>
  <c r="AD36" i="15"/>
  <c r="AD34" i="15"/>
  <c r="AF36" i="15"/>
  <c r="AF34" i="15"/>
  <c r="AF35" i="15"/>
  <c r="AE30" i="15"/>
  <c r="AO36" i="15"/>
  <c r="AO35" i="15"/>
  <c r="AO34" i="15"/>
  <c r="AE99" i="7"/>
  <c r="E4" i="15"/>
  <c r="AQ90" i="7"/>
  <c r="AF97" i="7"/>
  <c r="AF98" i="7" s="1"/>
  <c r="D2" i="6"/>
  <c r="D4" i="14"/>
  <c r="AX4" i="1"/>
  <c r="AX18" i="1" s="1"/>
  <c r="AX27" i="1" s="1"/>
  <c r="AX28" i="1" s="1"/>
  <c r="AF99" i="7" l="1"/>
  <c r="D170" i="6"/>
  <c r="F4" i="15"/>
  <c r="AR90" i="7"/>
  <c r="AG97" i="7"/>
  <c r="AG98" i="7" s="1"/>
  <c r="E2" i="6"/>
  <c r="E4" i="14"/>
  <c r="AX12" i="1"/>
  <c r="AX13" i="1" s="1"/>
  <c r="AY4" i="1"/>
  <c r="AY18" i="1" s="1"/>
  <c r="AY27" i="1" s="1"/>
  <c r="AY28" i="1" s="1"/>
  <c r="AG99" i="7" l="1"/>
  <c r="AX21" i="1"/>
  <c r="G4" i="15"/>
  <c r="D225" i="6"/>
  <c r="AS90" i="7"/>
  <c r="AH97" i="7"/>
  <c r="AH98" i="7" s="1"/>
  <c r="F2" i="6"/>
  <c r="F4" i="14"/>
  <c r="AZ4" i="1"/>
  <c r="AZ18" i="1" s="1"/>
  <c r="AZ27" i="1" s="1"/>
  <c r="AZ28" i="1" s="1"/>
  <c r="AY12" i="1"/>
  <c r="AH99" i="7" l="1"/>
  <c r="AX40" i="1"/>
  <c r="AX39" i="1"/>
  <c r="AX49" i="1"/>
  <c r="AT90" i="7"/>
  <c r="AI97" i="7"/>
  <c r="AI98" i="7" s="1"/>
  <c r="H4" i="15"/>
  <c r="G2" i="6"/>
  <c r="G4" i="14"/>
  <c r="BA4" i="1"/>
  <c r="BA18" i="1" s="1"/>
  <c r="BA27" i="1" s="1"/>
  <c r="BA28" i="1" s="1"/>
  <c r="AZ12" i="1"/>
  <c r="AI99" i="7" l="1"/>
  <c r="AU90" i="7"/>
  <c r="AJ97" i="7"/>
  <c r="AJ98" i="7" s="1"/>
  <c r="I4" i="15"/>
  <c r="H2" i="6"/>
  <c r="H4" i="14"/>
  <c r="BA12" i="1"/>
  <c r="BB4" i="1"/>
  <c r="AJ99" i="7" l="1"/>
  <c r="AK97" i="7"/>
  <c r="AK98" i="7" s="1"/>
  <c r="J4" i="15"/>
  <c r="I4" i="14"/>
  <c r="I2" i="6"/>
  <c r="BC4" i="1"/>
  <c r="BB12" i="1"/>
  <c r="AK99" i="7" l="1"/>
  <c r="AX22" i="1"/>
  <c r="AL97" i="7"/>
  <c r="AL98" i="7" s="1"/>
  <c r="K4" i="15"/>
  <c r="J2" i="6"/>
  <c r="J4" i="14"/>
  <c r="BC12" i="1"/>
  <c r="BD4" i="1"/>
  <c r="AL99" i="7" l="1"/>
  <c r="D115" i="6"/>
  <c r="D5" i="6"/>
  <c r="AM97" i="7"/>
  <c r="AM98" i="7" s="1"/>
  <c r="BD12" i="1"/>
  <c r="L4" i="15"/>
  <c r="K2" i="6"/>
  <c r="K4" i="14"/>
  <c r="BE4" i="1"/>
  <c r="AM99" i="7" l="1"/>
  <c r="AW24" i="1"/>
  <c r="AN97" i="7"/>
  <c r="AN98" i="7" s="1"/>
  <c r="BF4" i="1"/>
  <c r="M4" i="15"/>
  <c r="L4" i="14"/>
  <c r="L2" i="6"/>
  <c r="BE12" i="1"/>
  <c r="AN99" i="7" l="1"/>
  <c r="M2" i="6"/>
  <c r="M4" i="14"/>
  <c r="BG4" i="1"/>
  <c r="BF12" i="1"/>
  <c r="AO97" i="7"/>
  <c r="AO98" i="7" s="1"/>
  <c r="N4" i="15"/>
  <c r="AO99" i="7" l="1"/>
  <c r="N4" i="14"/>
  <c r="N2" i="6"/>
  <c r="O4" i="15"/>
  <c r="BH4" i="1"/>
  <c r="O4" i="14" s="1"/>
  <c r="BG12" i="1"/>
  <c r="AP97" i="7"/>
  <c r="AP98" i="7" s="1"/>
  <c r="AP99" i="7" l="1"/>
  <c r="O2" i="6"/>
  <c r="P4" i="15"/>
  <c r="BH12" i="1"/>
  <c r="BI4" i="1"/>
  <c r="AQ97" i="7"/>
  <c r="AQ99" i="7" l="1"/>
  <c r="AQ98" i="7"/>
  <c r="BJ4" i="1"/>
  <c r="BI12" i="1"/>
  <c r="P4" i="14"/>
  <c r="P2" i="6"/>
  <c r="Q4" i="15"/>
  <c r="AR97" i="7"/>
  <c r="R4" i="15"/>
  <c r="Q2" i="6"/>
  <c r="Q4" i="14"/>
  <c r="BJ12" i="1"/>
  <c r="BK4" i="1"/>
  <c r="AR99" i="7" l="1"/>
  <c r="AR98" i="7"/>
  <c r="AS97" i="7"/>
  <c r="S4" i="15"/>
  <c r="R2" i="6"/>
  <c r="R4" i="14"/>
  <c r="BK12" i="1"/>
  <c r="BL4" i="1"/>
  <c r="AS98" i="7" l="1"/>
  <c r="AS99" i="7"/>
  <c r="AT97" i="7"/>
  <c r="T4" i="15"/>
  <c r="S2" i="6"/>
  <c r="S4" i="14"/>
  <c r="BL12" i="1"/>
  <c r="BM4" i="1"/>
  <c r="AT99" i="7" l="1"/>
  <c r="AT98" i="7"/>
  <c r="AU97" i="7"/>
  <c r="U4" i="15"/>
  <c r="T4" i="14"/>
  <c r="T2" i="6"/>
  <c r="BM12" i="1"/>
  <c r="BN4" i="1"/>
  <c r="AU99" i="7" l="1"/>
  <c r="AU98" i="7"/>
  <c r="V4" i="15"/>
  <c r="U2" i="6"/>
  <c r="U4" i="14"/>
  <c r="BN12" i="1"/>
  <c r="BO4" i="1"/>
  <c r="W4" i="15" l="1"/>
  <c r="V2" i="6"/>
  <c r="V4" i="14"/>
  <c r="BO12" i="1"/>
  <c r="BP4" i="1"/>
  <c r="X4" i="15" l="1"/>
  <c r="W2" i="6"/>
  <c r="W4" i="14"/>
  <c r="BP12" i="1"/>
  <c r="BQ4" i="1"/>
  <c r="Y4" i="15" l="1"/>
  <c r="X2" i="6"/>
  <c r="X4" i="14"/>
  <c r="BQ12" i="1"/>
  <c r="BR4" i="1"/>
  <c r="Z4" i="15" l="1"/>
  <c r="Y2" i="6"/>
  <c r="Y4" i="14"/>
  <c r="BR12" i="1"/>
  <c r="BS4" i="1"/>
  <c r="AA4" i="15" l="1"/>
  <c r="Z2" i="6"/>
  <c r="Z4" i="14"/>
  <c r="BS12" i="1"/>
  <c r="BT4" i="1"/>
  <c r="AB4" i="15" l="1"/>
  <c r="AA2" i="6"/>
  <c r="AA4" i="14"/>
  <c r="BT12" i="1"/>
  <c r="BU4" i="1"/>
  <c r="AC4" i="15" l="1"/>
  <c r="AB2" i="6"/>
  <c r="AB4" i="14"/>
  <c r="BU12" i="1"/>
  <c r="BV4" i="1"/>
  <c r="AD4" i="15" l="1"/>
  <c r="AC2" i="6"/>
  <c r="AC4" i="14"/>
  <c r="BV12" i="1"/>
  <c r="BW4" i="1"/>
  <c r="AE4" i="15" l="1"/>
  <c r="AD2" i="6"/>
  <c r="AD4" i="14"/>
  <c r="BW12" i="1"/>
  <c r="BX4" i="1"/>
  <c r="AF4" i="15" l="1"/>
  <c r="AE2" i="6"/>
  <c r="AE4" i="14"/>
  <c r="BX12" i="1"/>
  <c r="BY4" i="1"/>
  <c r="AG4" i="15" l="1"/>
  <c r="AF2" i="6"/>
  <c r="AF4" i="14"/>
  <c r="BY12" i="1"/>
  <c r="BZ4" i="1"/>
  <c r="AH4" i="15" l="1"/>
  <c r="AG4" i="14"/>
  <c r="AG2" i="6"/>
  <c r="BZ12" i="1"/>
  <c r="CA4" i="1"/>
  <c r="AI4" i="15" l="1"/>
  <c r="AH2" i="6"/>
  <c r="AH4" i="14"/>
  <c r="CA12" i="1"/>
  <c r="CB4" i="1"/>
  <c r="AJ4" i="15" l="1"/>
  <c r="AI2" i="6"/>
  <c r="AI4" i="14"/>
  <c r="CB12" i="1"/>
  <c r="CC4" i="1"/>
  <c r="AK4" i="15" l="1"/>
  <c r="AJ4" i="14"/>
  <c r="AJ2" i="6"/>
  <c r="CC12" i="1"/>
  <c r="CD4" i="1"/>
  <c r="AL4" i="15" l="1"/>
  <c r="AK4" i="14"/>
  <c r="AK2" i="6"/>
  <c r="CD12" i="1"/>
  <c r="CE4" i="1"/>
  <c r="AM4" i="15" l="1"/>
  <c r="AL2" i="6"/>
  <c r="AL4" i="14"/>
  <c r="CE12" i="1"/>
  <c r="CF4" i="1"/>
  <c r="AN4" i="15" l="1"/>
  <c r="AM2" i="6"/>
  <c r="AM4" i="14"/>
  <c r="CF12" i="1"/>
  <c r="CG4" i="1"/>
  <c r="AO4" i="15" l="1"/>
  <c r="AN2" i="6"/>
  <c r="AN4" i="14"/>
  <c r="CG12" i="1"/>
  <c r="CH4" i="1"/>
  <c r="AP4" i="15" l="1"/>
  <c r="AO2" i="6"/>
  <c r="AO4" i="14"/>
  <c r="CH12" i="1"/>
  <c r="CI4" i="1"/>
  <c r="B7" i="17" l="1" a="1"/>
  <c r="B39" i="17" s="1"/>
  <c r="AQ4" i="15"/>
  <c r="AP2" i="6"/>
  <c r="AP4" i="14"/>
  <c r="CI12" i="1"/>
  <c r="B10" i="17" l="1"/>
  <c r="B15" i="17"/>
  <c r="B91" i="17" s="1"/>
  <c r="B20" i="17"/>
  <c r="B25" i="17"/>
  <c r="B101" i="17" s="1"/>
  <c r="B11" i="17"/>
  <c r="B87" i="17" s="1"/>
  <c r="B19" i="17"/>
  <c r="B95" i="17" s="1"/>
  <c r="B33" i="17"/>
  <c r="B109" i="17" s="1"/>
  <c r="B24" i="17"/>
  <c r="B100" i="17" s="1"/>
  <c r="B22" i="17"/>
  <c r="B44" i="17"/>
  <c r="B120" i="17" s="1"/>
  <c r="B26" i="17"/>
  <c r="B31" i="17"/>
  <c r="B107" i="17" s="1"/>
  <c r="B36" i="17"/>
  <c r="B112" i="17" s="1"/>
  <c r="B38" i="17"/>
  <c r="B114" i="17" s="1"/>
  <c r="B30" i="17"/>
  <c r="B106" i="17" s="1"/>
  <c r="B21" i="17"/>
  <c r="B97" i="17" s="1"/>
  <c r="B12" i="17"/>
  <c r="B17" i="17"/>
  <c r="B16" i="17"/>
  <c r="B32" i="17"/>
  <c r="B37" i="17"/>
  <c r="B113" i="17" s="1"/>
  <c r="B42" i="17"/>
  <c r="B118" i="17" s="1"/>
  <c r="B7" i="17"/>
  <c r="B83" i="17" s="1"/>
  <c r="B41" i="17"/>
  <c r="B117" i="17" s="1"/>
  <c r="B18" i="17"/>
  <c r="B23" i="17"/>
  <c r="B28" i="17"/>
  <c r="B104" i="17" s="1"/>
  <c r="B27" i="17"/>
  <c r="B103" i="17" s="1"/>
  <c r="B9" i="17"/>
  <c r="B85" i="17" s="1"/>
  <c r="B14" i="17"/>
  <c r="B40" i="17"/>
  <c r="B116" i="17" s="1"/>
  <c r="B35" i="17"/>
  <c r="B111" i="17" s="1"/>
  <c r="B43" i="17"/>
  <c r="B8" i="17"/>
  <c r="B84" i="17" s="1"/>
  <c r="B13" i="17"/>
  <c r="B89" i="17" s="1"/>
  <c r="B29" i="17"/>
  <c r="B105" i="17" s="1"/>
  <c r="B34" i="17"/>
  <c r="B110" i="17" s="1"/>
  <c r="B99" i="17"/>
  <c r="B119" i="17"/>
  <c r="B90" i="17"/>
  <c r="B96" i="17"/>
  <c r="B98" i="17"/>
  <c r="B88" i="17"/>
  <c r="B93" i="17"/>
  <c r="B94" i="17"/>
  <c r="B115" i="17"/>
  <c r="B86" i="17"/>
  <c r="B102" i="17"/>
  <c r="B92" i="17"/>
  <c r="B108" i="17"/>
  <c r="C7" i="17" l="1"/>
  <c r="X7" i="17" s="1"/>
  <c r="E5" i="6"/>
  <c r="AY13" i="1"/>
  <c r="AH7" i="17" l="1"/>
  <c r="AC7" i="17"/>
  <c r="AL7" i="17"/>
  <c r="N7" i="17"/>
  <c r="S7" i="17"/>
  <c r="K7" i="17"/>
  <c r="AN7" i="17"/>
  <c r="AP7" i="17"/>
  <c r="M7" i="17"/>
  <c r="AG7" i="17"/>
  <c r="V7" i="17"/>
  <c r="AS7" i="17"/>
  <c r="AA7" i="17"/>
  <c r="AE7" i="17"/>
  <c r="W7" i="17"/>
  <c r="AR7" i="17"/>
  <c r="H7" i="17"/>
  <c r="AJ7" i="17"/>
  <c r="AQ7" i="17"/>
  <c r="AT7" i="17"/>
  <c r="AO7" i="17"/>
  <c r="J7" i="17"/>
  <c r="R7" i="17"/>
  <c r="AB7" i="17"/>
  <c r="AD7" i="17"/>
  <c r="AM7" i="17"/>
  <c r="Z7" i="17"/>
  <c r="P7" i="17"/>
  <c r="U7" i="17"/>
  <c r="T7" i="17"/>
  <c r="AF7" i="17"/>
  <c r="Q7" i="17"/>
  <c r="L7" i="17"/>
  <c r="I7" i="17"/>
  <c r="O7" i="17"/>
  <c r="AK7" i="17"/>
  <c r="AI7" i="17"/>
  <c r="Y7" i="17"/>
  <c r="F5" i="6"/>
  <c r="AZ13" i="1"/>
  <c r="BA13" i="1" s="1"/>
  <c r="E7" i="17" l="1"/>
  <c r="G7" i="17" s="1"/>
  <c r="AX30" i="1" s="1"/>
  <c r="G5" i="6"/>
  <c r="AX32" i="1" l="1"/>
  <c r="E445" i="6" s="1"/>
  <c r="AX31" i="1"/>
  <c r="E390" i="6" s="1"/>
  <c r="AR83" i="17"/>
  <c r="AO83" i="17"/>
  <c r="AS83" i="17"/>
  <c r="I83" i="17"/>
  <c r="AP83" i="17"/>
  <c r="AA83" i="17"/>
  <c r="AM83" i="17"/>
  <c r="V83" i="17"/>
  <c r="AT83" i="17"/>
  <c r="U83" i="17"/>
  <c r="R83" i="17"/>
  <c r="L83" i="17"/>
  <c r="AD83" i="17"/>
  <c r="AK83" i="17"/>
  <c r="J83" i="17"/>
  <c r="S83" i="17"/>
  <c r="AB83" i="17"/>
  <c r="AG83" i="17"/>
  <c r="M83" i="17"/>
  <c r="H83" i="17"/>
  <c r="C83" i="17" s="1"/>
  <c r="AX34" i="1" s="1"/>
  <c r="AJ83" i="17"/>
  <c r="AF83" i="17"/>
  <c r="AC83" i="17"/>
  <c r="Q83" i="17"/>
  <c r="P83" i="17"/>
  <c r="N83" i="17"/>
  <c r="Y83" i="17"/>
  <c r="AQ83" i="17"/>
  <c r="AN83" i="17"/>
  <c r="K83" i="17"/>
  <c r="Z83" i="17"/>
  <c r="O83" i="17"/>
  <c r="AL83" i="17"/>
  <c r="W83" i="17"/>
  <c r="AH83" i="17"/>
  <c r="AE83" i="17"/>
  <c r="T83" i="17"/>
  <c r="X83" i="17"/>
  <c r="AI83" i="17"/>
  <c r="E335" i="6"/>
  <c r="H5" i="6"/>
  <c r="BB13" i="1"/>
  <c r="AX36" i="1" l="1"/>
  <c r="AX35" i="1"/>
  <c r="I5" i="6"/>
  <c r="BC13" i="1"/>
  <c r="J5" i="6" l="1"/>
  <c r="BD13" i="1"/>
  <c r="K5" i="6" l="1"/>
  <c r="BE13" i="1"/>
  <c r="L5" i="6" l="1"/>
  <c r="BF13" i="1"/>
  <c r="M5" i="6" l="1"/>
  <c r="BG13" i="1"/>
  <c r="N5" i="6" l="1"/>
  <c r="BH13" i="1"/>
  <c r="O5" i="6" l="1"/>
  <c r="BI13" i="1"/>
  <c r="P5" i="6" l="1"/>
  <c r="BJ13" i="1"/>
  <c r="Q5" i="6" l="1"/>
  <c r="BK13" i="1"/>
  <c r="R5" i="6" l="1"/>
  <c r="BL13" i="1"/>
  <c r="S5" i="6" l="1"/>
  <c r="BM13" i="1"/>
  <c r="T5" i="6" l="1"/>
  <c r="BN13" i="1"/>
  <c r="U5" i="6" l="1"/>
  <c r="BO13" i="1"/>
  <c r="V5" i="6" l="1"/>
  <c r="BP13" i="1"/>
  <c r="W5" i="6" l="1"/>
  <c r="BQ13" i="1"/>
  <c r="X5" i="6" l="1"/>
  <c r="BR13" i="1"/>
  <c r="Y5" i="6" l="1"/>
  <c r="BS13" i="1"/>
  <c r="Z5" i="6" l="1"/>
  <c r="BT13" i="1"/>
  <c r="AA5" i="6" l="1"/>
  <c r="BU13" i="1"/>
  <c r="AB5" i="6" l="1"/>
  <c r="BV13" i="1"/>
  <c r="AC5" i="6" l="1"/>
  <c r="BW13" i="1"/>
  <c r="AD5" i="6" l="1"/>
  <c r="BX13" i="1"/>
  <c r="AE5" i="6" l="1"/>
  <c r="BY13" i="1"/>
  <c r="AF5" i="6" l="1"/>
  <c r="BZ13" i="1"/>
  <c r="AG5" i="6" l="1"/>
  <c r="CA13" i="1"/>
  <c r="AH5" i="6" l="1"/>
  <c r="CB13" i="1"/>
  <c r="AI5" i="6" l="1"/>
  <c r="CC13" i="1"/>
  <c r="AJ5" i="6" l="1"/>
  <c r="CD13" i="1"/>
  <c r="AK5" i="6" l="1"/>
  <c r="CE13" i="1"/>
  <c r="AL5" i="6" l="1"/>
  <c r="CF13" i="1"/>
  <c r="AM5" i="6" l="1"/>
  <c r="CG13" i="1"/>
  <c r="AN5" i="6" l="1"/>
  <c r="CH13" i="1"/>
  <c r="AO5" i="6" l="1"/>
  <c r="CI13" i="1"/>
  <c r="AP5" i="6" l="1"/>
  <c r="AX23" i="1" l="1"/>
  <c r="AX14" i="1" s="1"/>
  <c r="E225" i="6" l="1"/>
  <c r="AY22" i="1"/>
  <c r="E280" i="6" l="1"/>
  <c r="E170" i="6"/>
  <c r="D7" i="17" l="1"/>
  <c r="F7" i="17" s="1"/>
  <c r="E775" i="6"/>
  <c r="AX51" i="1"/>
  <c r="AX50" i="1"/>
  <c r="AY17" i="1"/>
  <c r="AX24" i="1"/>
  <c r="E115" i="6"/>
  <c r="AX38" i="1" l="1"/>
  <c r="E665" i="6" s="1"/>
  <c r="E720" i="6"/>
  <c r="AY21" i="1"/>
  <c r="E60" i="6"/>
  <c r="AY40" i="1" l="1"/>
  <c r="AY39" i="1"/>
  <c r="AY49" i="1"/>
  <c r="C8" i="17"/>
  <c r="E500" i="6"/>
  <c r="E610" i="6"/>
  <c r="F225" i="6"/>
  <c r="F280" i="6"/>
  <c r="D8" i="17" l="1"/>
  <c r="F8" i="17" s="1"/>
  <c r="F775" i="6"/>
  <c r="Y8" i="17"/>
  <c r="AG8" i="17"/>
  <c r="AO8" i="17"/>
  <c r="Z8" i="17"/>
  <c r="AD8" i="17"/>
  <c r="AL8" i="17"/>
  <c r="AT8" i="17"/>
  <c r="AA8" i="17"/>
  <c r="AK8" i="17"/>
  <c r="AB8" i="17"/>
  <c r="AM8" i="17"/>
  <c r="AC8" i="17"/>
  <c r="AN8" i="17"/>
  <c r="AH8" i="17"/>
  <c r="AR8" i="17"/>
  <c r="AI8" i="17"/>
  <c r="AS8" i="17"/>
  <c r="AE8" i="17"/>
  <c r="AF8" i="17"/>
  <c r="AP8" i="17"/>
  <c r="AJ8" i="17"/>
  <c r="AQ8" i="17"/>
  <c r="H8" i="17"/>
  <c r="I8" i="17"/>
  <c r="Q8" i="17"/>
  <c r="J8" i="17"/>
  <c r="K8" i="17"/>
  <c r="S8" i="17"/>
  <c r="L8" i="17"/>
  <c r="T8" i="17"/>
  <c r="M8" i="17"/>
  <c r="X8" i="17"/>
  <c r="N8" i="17"/>
  <c r="O8" i="17"/>
  <c r="P8" i="17"/>
  <c r="R8" i="17"/>
  <c r="U8" i="17"/>
  <c r="W8" i="17"/>
  <c r="V8" i="17"/>
  <c r="AY51" i="1"/>
  <c r="E555" i="6"/>
  <c r="AX54" i="1"/>
  <c r="AX55" i="1"/>
  <c r="AY50" i="1"/>
  <c r="AZ22" i="1"/>
  <c r="F170" i="6"/>
  <c r="AY23" i="1"/>
  <c r="AY24" i="1" s="1"/>
  <c r="F720" i="6" l="1"/>
  <c r="AY38" i="1"/>
  <c r="E8" i="17"/>
  <c r="AY14" i="1"/>
  <c r="F115" i="6"/>
  <c r="G8" i="17" l="1"/>
  <c r="AY30" i="1" s="1"/>
  <c r="AZ17" i="1"/>
  <c r="F60" i="6"/>
  <c r="AY31" i="1" l="1"/>
  <c r="AY32" i="1"/>
  <c r="F445" i="6" s="1"/>
  <c r="U84" i="17"/>
  <c r="AD84" i="17"/>
  <c r="AO84" i="17"/>
  <c r="AS84" i="17"/>
  <c r="H84" i="17"/>
  <c r="C84" i="17" s="1"/>
  <c r="F665" i="6" s="1"/>
  <c r="K84" i="17"/>
  <c r="R84" i="17"/>
  <c r="Z84" i="17"/>
  <c r="AJ84" i="17"/>
  <c r="AC84" i="17"/>
  <c r="Y84" i="17"/>
  <c r="AN84" i="17"/>
  <c r="AR84" i="17"/>
  <c r="AL84" i="17"/>
  <c r="AI84" i="17"/>
  <c r="P84" i="17"/>
  <c r="AH84" i="17"/>
  <c r="J84" i="17"/>
  <c r="AA84" i="17"/>
  <c r="S84" i="17"/>
  <c r="X84" i="17"/>
  <c r="AE84" i="17"/>
  <c r="AK84" i="17"/>
  <c r="AT84" i="17"/>
  <c r="AB84" i="17"/>
  <c r="AP84" i="17"/>
  <c r="O84" i="17"/>
  <c r="L84" i="17"/>
  <c r="I84" i="17"/>
  <c r="M84" i="17"/>
  <c r="W84" i="17"/>
  <c r="V84" i="17"/>
  <c r="N84" i="17"/>
  <c r="AM84" i="17"/>
  <c r="AF84" i="17"/>
  <c r="T84" i="17"/>
  <c r="AQ84" i="17"/>
  <c r="AG84" i="17"/>
  <c r="Q84" i="17"/>
  <c r="AZ21" i="1"/>
  <c r="G225" i="6"/>
  <c r="AZ39" i="1" l="1"/>
  <c r="AZ40" i="1"/>
  <c r="AY34" i="1"/>
  <c r="F335" i="6"/>
  <c r="F390" i="6"/>
  <c r="AZ49" i="1"/>
  <c r="C9" i="17"/>
  <c r="G280" i="6"/>
  <c r="AY35" i="1" l="1"/>
  <c r="AY36" i="1"/>
  <c r="D9" i="17"/>
  <c r="F9" i="17" s="1"/>
  <c r="G775" i="6"/>
  <c r="F500" i="6"/>
  <c r="AA9" i="17"/>
  <c r="AI9" i="17"/>
  <c r="AQ9" i="17"/>
  <c r="AF9" i="17"/>
  <c r="AN9" i="17"/>
  <c r="Z9" i="17"/>
  <c r="AK9" i="17"/>
  <c r="AB9" i="17"/>
  <c r="AL9" i="17"/>
  <c r="AC9" i="17"/>
  <c r="AM9" i="17"/>
  <c r="AG9" i="17"/>
  <c r="AR9" i="17"/>
  <c r="AH9" i="17"/>
  <c r="AS9" i="17"/>
  <c r="AJ9" i="17"/>
  <c r="AT9" i="17"/>
  <c r="AO9" i="17"/>
  <c r="AP9" i="17"/>
  <c r="Y9" i="17"/>
  <c r="AD9" i="17"/>
  <c r="AE9" i="17"/>
  <c r="H9" i="17"/>
  <c r="P9" i="17"/>
  <c r="X9" i="17"/>
  <c r="J9" i="17"/>
  <c r="R9" i="17"/>
  <c r="K9" i="17"/>
  <c r="S9" i="17"/>
  <c r="U9" i="17"/>
  <c r="I9" i="17"/>
  <c r="V9" i="17"/>
  <c r="L9" i="17"/>
  <c r="W9" i="17"/>
  <c r="M9" i="17"/>
  <c r="N9" i="17"/>
  <c r="O9" i="17"/>
  <c r="Q9" i="17"/>
  <c r="T9" i="17"/>
  <c r="AZ51" i="1"/>
  <c r="AZ50" i="1"/>
  <c r="BA22" i="1"/>
  <c r="G170" i="6"/>
  <c r="AZ23" i="1"/>
  <c r="AZ24" i="1" s="1"/>
  <c r="G720" i="6" l="1"/>
  <c r="AZ38" i="1"/>
  <c r="F610" i="6"/>
  <c r="AY55" i="1"/>
  <c r="F555" i="6"/>
  <c r="AY54" i="1"/>
  <c r="E9" i="17"/>
  <c r="AZ14" i="1"/>
  <c r="G115" i="6"/>
  <c r="G9" i="17" l="1"/>
  <c r="AZ30" i="1" s="1"/>
  <c r="BA17" i="1"/>
  <c r="G60" i="6"/>
  <c r="AZ31" i="1" l="1"/>
  <c r="AZ32" i="1"/>
  <c r="G445" i="6" s="1"/>
  <c r="P85" i="17"/>
  <c r="AP85" i="17"/>
  <c r="W85" i="17"/>
  <c r="AL85" i="17"/>
  <c r="AB85" i="17"/>
  <c r="I85" i="17"/>
  <c r="Q85" i="17"/>
  <c r="Y85" i="17"/>
  <c r="X85" i="17"/>
  <c r="O85" i="17"/>
  <c r="AN85" i="17"/>
  <c r="AH85" i="17"/>
  <c r="R85" i="17"/>
  <c r="AJ85" i="17"/>
  <c r="AF85" i="17"/>
  <c r="AC85" i="17"/>
  <c r="AE85" i="17"/>
  <c r="AT85" i="17"/>
  <c r="T85" i="17"/>
  <c r="K85" i="17"/>
  <c r="AI85" i="17"/>
  <c r="AD85" i="17"/>
  <c r="U85" i="17"/>
  <c r="AA85" i="17"/>
  <c r="Z85" i="17"/>
  <c r="AQ85" i="17"/>
  <c r="AS85" i="17"/>
  <c r="S85" i="17"/>
  <c r="V85" i="17"/>
  <c r="H85" i="17"/>
  <c r="C85" i="17" s="1"/>
  <c r="G665" i="6" s="1"/>
  <c r="N85" i="17"/>
  <c r="AM85" i="17"/>
  <c r="J85" i="17"/>
  <c r="AG85" i="17"/>
  <c r="AK85" i="17"/>
  <c r="L85" i="17"/>
  <c r="AR85" i="17"/>
  <c r="M85" i="17"/>
  <c r="AO85" i="17"/>
  <c r="BA21" i="1"/>
  <c r="H225" i="6"/>
  <c r="BA40" i="1" l="1"/>
  <c r="BA39" i="1"/>
  <c r="AZ34" i="1"/>
  <c r="G335" i="6"/>
  <c r="G390" i="6"/>
  <c r="BB22" i="1"/>
  <c r="C10" i="17"/>
  <c r="BA49" i="1"/>
  <c r="H280" i="6"/>
  <c r="AZ36" i="1" l="1"/>
  <c r="AZ35" i="1"/>
  <c r="D10" i="17"/>
  <c r="F10" i="17" s="1"/>
  <c r="H775" i="6"/>
  <c r="G500" i="6"/>
  <c r="AC10" i="17"/>
  <c r="AK10" i="17"/>
  <c r="AS10" i="17"/>
  <c r="Z10" i="17"/>
  <c r="AH10" i="17"/>
  <c r="AP10" i="17"/>
  <c r="Y10" i="17"/>
  <c r="AJ10" i="17"/>
  <c r="AA10" i="17"/>
  <c r="AL10" i="17"/>
  <c r="AB10" i="17"/>
  <c r="AM10" i="17"/>
  <c r="AF10" i="17"/>
  <c r="AQ10" i="17"/>
  <c r="AG10" i="17"/>
  <c r="AR10" i="17"/>
  <c r="AO10" i="17"/>
  <c r="AD10" i="17"/>
  <c r="AT10" i="17"/>
  <c r="AE10" i="17"/>
  <c r="AI10" i="17"/>
  <c r="AN10" i="17"/>
  <c r="O10" i="17"/>
  <c r="W10" i="17"/>
  <c r="I10" i="17"/>
  <c r="Q10" i="17"/>
  <c r="N10" i="17"/>
  <c r="P10" i="17"/>
  <c r="R10" i="17"/>
  <c r="H10" i="17"/>
  <c r="S10" i="17"/>
  <c r="J10" i="17"/>
  <c r="T10" i="17"/>
  <c r="K10" i="17"/>
  <c r="U10" i="17"/>
  <c r="L10" i="17"/>
  <c r="M10" i="17"/>
  <c r="V10" i="17"/>
  <c r="X10" i="17"/>
  <c r="BA51" i="1"/>
  <c r="BA50" i="1"/>
  <c r="H170" i="6"/>
  <c r="BA23" i="1"/>
  <c r="BA24" i="1" s="1"/>
  <c r="H720" i="6" l="1"/>
  <c r="BA38" i="1"/>
  <c r="G610" i="6"/>
  <c r="AZ55" i="1"/>
  <c r="AZ54" i="1"/>
  <c r="G555" i="6"/>
  <c r="E10" i="17"/>
  <c r="H115" i="6"/>
  <c r="BA14" i="1"/>
  <c r="BB17" i="1" s="1"/>
  <c r="BB18" i="1" l="1"/>
  <c r="BB27" i="1" s="1"/>
  <c r="BB28" i="1" s="1"/>
  <c r="G10" i="17"/>
  <c r="BA30" i="1" s="1"/>
  <c r="H60" i="6"/>
  <c r="BB21" i="1" l="1"/>
  <c r="BB39" i="1" s="1"/>
  <c r="BA32" i="1"/>
  <c r="H445" i="6" s="1"/>
  <c r="BA31" i="1"/>
  <c r="AR86" i="17"/>
  <c r="S86" i="17"/>
  <c r="J86" i="17"/>
  <c r="AS86" i="17"/>
  <c r="AD86" i="17"/>
  <c r="U86" i="17"/>
  <c r="AQ86" i="17"/>
  <c r="L86" i="17"/>
  <c r="W86" i="17"/>
  <c r="V86" i="17"/>
  <c r="AP86" i="17"/>
  <c r="AH86" i="17"/>
  <c r="AB86" i="17"/>
  <c r="AF86" i="17"/>
  <c r="Q86" i="17"/>
  <c r="AM86" i="17"/>
  <c r="AO86" i="17"/>
  <c r="M86" i="17"/>
  <c r="P86" i="17"/>
  <c r="H86" i="17"/>
  <c r="C86" i="17" s="1"/>
  <c r="H665" i="6" s="1"/>
  <c r="AE86" i="17"/>
  <c r="O86" i="17"/>
  <c r="AA86" i="17"/>
  <c r="AN86" i="17"/>
  <c r="AI86" i="17"/>
  <c r="R86" i="17"/>
  <c r="K86" i="17"/>
  <c r="I86" i="17"/>
  <c r="AG86" i="17"/>
  <c r="X86" i="17"/>
  <c r="N86" i="17"/>
  <c r="AJ86" i="17"/>
  <c r="Z86" i="17"/>
  <c r="AL86" i="17"/>
  <c r="T86" i="17"/>
  <c r="AC86" i="17"/>
  <c r="Y86" i="17"/>
  <c r="AT86" i="17"/>
  <c r="AK86" i="17"/>
  <c r="BB49" i="1"/>
  <c r="I225" i="6"/>
  <c r="BB23" i="1" l="1"/>
  <c r="C11" i="17"/>
  <c r="AE11" i="17" s="1"/>
  <c r="BB40" i="1"/>
  <c r="BA34" i="1"/>
  <c r="H335" i="6"/>
  <c r="H390" i="6"/>
  <c r="I280" i="6"/>
  <c r="M11" i="17" l="1"/>
  <c r="Q11" i="17"/>
  <c r="L11" i="17"/>
  <c r="K11" i="17"/>
  <c r="I11" i="17"/>
  <c r="J11" i="17"/>
  <c r="P11" i="17"/>
  <c r="V11" i="17"/>
  <c r="AD11" i="17"/>
  <c r="AO11" i="17"/>
  <c r="AH11" i="17"/>
  <c r="AQ11" i="17"/>
  <c r="AP11" i="17"/>
  <c r="AL11" i="17"/>
  <c r="AK11" i="17"/>
  <c r="AT11" i="17"/>
  <c r="Y11" i="17"/>
  <c r="AJ11" i="17"/>
  <c r="AM11" i="17"/>
  <c r="R11" i="17"/>
  <c r="O11" i="17"/>
  <c r="W11" i="17"/>
  <c r="U11" i="17"/>
  <c r="T11" i="17"/>
  <c r="S11" i="17"/>
  <c r="X11" i="17"/>
  <c r="H11" i="17"/>
  <c r="N11" i="17"/>
  <c r="AS11" i="17"/>
  <c r="AN11" i="17"/>
  <c r="AC11" i="17"/>
  <c r="AG11" i="17"/>
  <c r="AF11" i="17"/>
  <c r="AA11" i="17"/>
  <c r="Z11" i="17"/>
  <c r="AI11" i="17"/>
  <c r="AR11" i="17"/>
  <c r="AB11" i="17"/>
  <c r="BA36" i="1"/>
  <c r="BA35" i="1"/>
  <c r="D11" i="17"/>
  <c r="F11" i="17" s="1"/>
  <c r="I775" i="6"/>
  <c r="H500" i="6"/>
  <c r="BB51" i="1"/>
  <c r="BB50" i="1"/>
  <c r="BC22" i="1"/>
  <c r="I170" i="6"/>
  <c r="BB24" i="1"/>
  <c r="E11" i="17" l="1"/>
  <c r="G11" i="17" s="1"/>
  <c r="BB30" i="1" s="1"/>
  <c r="I720" i="6"/>
  <c r="BB38" i="1"/>
  <c r="H610" i="6"/>
  <c r="BA55" i="1"/>
  <c r="H555" i="6"/>
  <c r="BA54" i="1"/>
  <c r="I115" i="6"/>
  <c r="BB14" i="1"/>
  <c r="BC17" i="1" s="1"/>
  <c r="BC18" i="1" l="1"/>
  <c r="BC27" i="1" s="1"/>
  <c r="BC28" i="1" s="1"/>
  <c r="BB32" i="1"/>
  <c r="BB31" i="1"/>
  <c r="I390" i="6" s="1"/>
  <c r="S87" i="17"/>
  <c r="AK87" i="17"/>
  <c r="O87" i="17"/>
  <c r="AL87" i="17"/>
  <c r="AN87" i="17"/>
  <c r="I87" i="17"/>
  <c r="V87" i="17"/>
  <c r="L87" i="17"/>
  <c r="R87" i="17"/>
  <c r="AI87" i="17"/>
  <c r="AC87" i="17"/>
  <c r="AD87" i="17"/>
  <c r="AS87" i="17"/>
  <c r="AA87" i="17"/>
  <c r="AQ87" i="17"/>
  <c r="T87" i="17"/>
  <c r="Z87" i="17"/>
  <c r="U87" i="17"/>
  <c r="Q87" i="17"/>
  <c r="AG87" i="17"/>
  <c r="X87" i="17"/>
  <c r="AJ87" i="17"/>
  <c r="AM87" i="17"/>
  <c r="AH87" i="17"/>
  <c r="AR87" i="17"/>
  <c r="AP87" i="17"/>
  <c r="M87" i="17"/>
  <c r="AB87" i="17"/>
  <c r="AT87" i="17"/>
  <c r="P87" i="17"/>
  <c r="W87" i="17"/>
  <c r="N87" i="17"/>
  <c r="H87" i="17"/>
  <c r="C87" i="17" s="1"/>
  <c r="Y87" i="17"/>
  <c r="AF87" i="17"/>
  <c r="AO87" i="17"/>
  <c r="K87" i="17"/>
  <c r="AE87" i="17"/>
  <c r="J87" i="17"/>
  <c r="I60" i="6"/>
  <c r="BC21" i="1" l="1"/>
  <c r="BC40" i="1" s="1"/>
  <c r="BB34" i="1"/>
  <c r="I665" i="6"/>
  <c r="I445" i="6"/>
  <c r="I335" i="6"/>
  <c r="J225" i="6"/>
  <c r="BC49" i="1" l="1"/>
  <c r="C12" i="17"/>
  <c r="AO12" i="17" s="1"/>
  <c r="BC23" i="1"/>
  <c r="BC39" i="1"/>
  <c r="BB36" i="1"/>
  <c r="I610" i="6" s="1"/>
  <c r="BB35" i="1"/>
  <c r="BB54" i="1" s="1"/>
  <c r="I500" i="6"/>
  <c r="J280" i="6"/>
  <c r="AG12" i="17" l="1"/>
  <c r="Q12" i="17"/>
  <c r="AB12" i="17"/>
  <c r="AN12" i="17"/>
  <c r="X12" i="17"/>
  <c r="AK12" i="17"/>
  <c r="T12" i="17"/>
  <c r="AD12" i="17"/>
  <c r="AE12" i="17"/>
  <c r="AI12" i="17"/>
  <c r="V12" i="17"/>
  <c r="AS12" i="17"/>
  <c r="AP12" i="17"/>
  <c r="Z12" i="17"/>
  <c r="AR12" i="17"/>
  <c r="AC12" i="17"/>
  <c r="AT12" i="17"/>
  <c r="N12" i="17"/>
  <c r="O12" i="17"/>
  <c r="AL12" i="17"/>
  <c r="AA12" i="17"/>
  <c r="W12" i="17"/>
  <c r="H12" i="17"/>
  <c r="I12" i="17"/>
  <c r="R12" i="17"/>
  <c r="AF12" i="17"/>
  <c r="AH12" i="17"/>
  <c r="P12" i="17"/>
  <c r="S12" i="17"/>
  <c r="AM12" i="17"/>
  <c r="AQ12" i="17"/>
  <c r="J12" i="17"/>
  <c r="K12" i="17"/>
  <c r="M12" i="17"/>
  <c r="AJ12" i="17"/>
  <c r="L12" i="17"/>
  <c r="U12" i="17"/>
  <c r="Y12" i="17"/>
  <c r="I555" i="6"/>
  <c r="BB55" i="1"/>
  <c r="J775" i="6"/>
  <c r="BC51" i="1"/>
  <c r="D12" i="17"/>
  <c r="F12" i="17" s="1"/>
  <c r="BC50" i="1"/>
  <c r="BD22" i="1"/>
  <c r="J170" i="6"/>
  <c r="BC24" i="1"/>
  <c r="E12" i="17" l="1"/>
  <c r="G12" i="17" s="1"/>
  <c r="BC30" i="1" s="1"/>
  <c r="J720" i="6"/>
  <c r="BC38" i="1"/>
  <c r="J115" i="6"/>
  <c r="BC14" i="1"/>
  <c r="BD17" i="1" s="1"/>
  <c r="BD18" i="1" l="1"/>
  <c r="BD27" i="1" s="1"/>
  <c r="BD28" i="1" s="1"/>
  <c r="BC32" i="1"/>
  <c r="J445" i="6" s="1"/>
  <c r="BC31" i="1"/>
  <c r="K88" i="17"/>
  <c r="AA88" i="17"/>
  <c r="X88" i="17"/>
  <c r="AF88" i="17"/>
  <c r="H88" i="17"/>
  <c r="C88" i="17" s="1"/>
  <c r="J665" i="6" s="1"/>
  <c r="Z88" i="17"/>
  <c r="W88" i="17"/>
  <c r="AN88" i="17"/>
  <c r="Y88" i="17"/>
  <c r="M88" i="17"/>
  <c r="AJ88" i="17"/>
  <c r="AL88" i="17"/>
  <c r="O88" i="17"/>
  <c r="AK88" i="17"/>
  <c r="Q88" i="17"/>
  <c r="R88" i="17"/>
  <c r="AG88" i="17"/>
  <c r="P88" i="17"/>
  <c r="T88" i="17"/>
  <c r="AP88" i="17"/>
  <c r="V88" i="17"/>
  <c r="AT88" i="17"/>
  <c r="J88" i="17"/>
  <c r="AR88" i="17"/>
  <c r="AD88" i="17"/>
  <c r="AM88" i="17"/>
  <c r="S88" i="17"/>
  <c r="AC88" i="17"/>
  <c r="AO88" i="17"/>
  <c r="AH88" i="17"/>
  <c r="AS88" i="17"/>
  <c r="I88" i="17"/>
  <c r="AE88" i="17"/>
  <c r="AB88" i="17"/>
  <c r="AI88" i="17"/>
  <c r="N88" i="17"/>
  <c r="L88" i="17"/>
  <c r="AQ88" i="17"/>
  <c r="U88" i="17"/>
  <c r="J60" i="6"/>
  <c r="BD21" i="1" l="1"/>
  <c r="C13" i="17" s="1"/>
  <c r="AF13" i="17" s="1"/>
  <c r="BC34" i="1"/>
  <c r="J335" i="6"/>
  <c r="J390" i="6"/>
  <c r="K225" i="6"/>
  <c r="BD49" i="1" l="1"/>
  <c r="AL13" i="17"/>
  <c r="J13" i="17"/>
  <c r="Y13" i="17"/>
  <c r="AS13" i="17"/>
  <c r="AA13" i="17"/>
  <c r="K13" i="17"/>
  <c r="U13" i="17"/>
  <c r="AQ13" i="17"/>
  <c r="S13" i="17"/>
  <c r="V13" i="17"/>
  <c r="Q13" i="17"/>
  <c r="L13" i="17"/>
  <c r="AM13" i="17"/>
  <c r="AI13" i="17"/>
  <c r="AG13" i="17"/>
  <c r="AE13" i="17"/>
  <c r="AP13" i="17"/>
  <c r="P13" i="17"/>
  <c r="N13" i="17"/>
  <c r="Z13" i="17"/>
  <c r="W13" i="17"/>
  <c r="T13" i="17"/>
  <c r="AT13" i="17"/>
  <c r="AJ13" i="17"/>
  <c r="O13" i="17"/>
  <c r="I13" i="17"/>
  <c r="AR13" i="17"/>
  <c r="AO13" i="17"/>
  <c r="AH13" i="17"/>
  <c r="AC13" i="17"/>
  <c r="AN13" i="17"/>
  <c r="BD39" i="1"/>
  <c r="X13" i="17"/>
  <c r="R13" i="17"/>
  <c r="AD13" i="17"/>
  <c r="M13" i="17"/>
  <c r="H13" i="17"/>
  <c r="AB13" i="17"/>
  <c r="AK13" i="17"/>
  <c r="BD40" i="1"/>
  <c r="J500" i="6"/>
  <c r="BC36" i="1"/>
  <c r="BC35" i="1"/>
  <c r="BE22" i="1"/>
  <c r="K280" i="6"/>
  <c r="E13" i="17" l="1"/>
  <c r="K775" i="6"/>
  <c r="BC54" i="1"/>
  <c r="J555" i="6"/>
  <c r="J610" i="6"/>
  <c r="BC55" i="1"/>
  <c r="BD51" i="1"/>
  <c r="D13" i="17"/>
  <c r="BD50" i="1"/>
  <c r="K170" i="6"/>
  <c r="BD23" i="1"/>
  <c r="BD24" i="1" s="1"/>
  <c r="F13" i="17" l="1"/>
  <c r="G13" i="17" s="1"/>
  <c r="BD30" i="1" s="1"/>
  <c r="K720" i="6"/>
  <c r="BD38" i="1"/>
  <c r="K115" i="6"/>
  <c r="BD14" i="1"/>
  <c r="BE17" i="1" s="1"/>
  <c r="BE18" i="1" l="1"/>
  <c r="BE27" i="1" s="1"/>
  <c r="BE28" i="1" s="1"/>
  <c r="BD31" i="1"/>
  <c r="BD32" i="1"/>
  <c r="K445" i="6" s="1"/>
  <c r="R89" i="17"/>
  <c r="AF89" i="17"/>
  <c r="Y89" i="17"/>
  <c r="K89" i="17"/>
  <c r="AN89" i="17"/>
  <c r="W89" i="17"/>
  <c r="AG89" i="17"/>
  <c r="AL89" i="17"/>
  <c r="U89" i="17"/>
  <c r="AB89" i="17"/>
  <c r="O89" i="17"/>
  <c r="Z89" i="17"/>
  <c r="AD89" i="17"/>
  <c r="M89" i="17"/>
  <c r="AA89" i="17"/>
  <c r="AO89" i="17"/>
  <c r="AT89" i="17"/>
  <c r="I89" i="17"/>
  <c r="AJ89" i="17"/>
  <c r="X89" i="17"/>
  <c r="L89" i="17"/>
  <c r="H89" i="17"/>
  <c r="C89" i="17" s="1"/>
  <c r="K665" i="6" s="1"/>
  <c r="AI89" i="17"/>
  <c r="AM89" i="17"/>
  <c r="V89" i="17"/>
  <c r="AQ89" i="17"/>
  <c r="AE89" i="17"/>
  <c r="AS89" i="17"/>
  <c r="AK89" i="17"/>
  <c r="J89" i="17"/>
  <c r="P89" i="17"/>
  <c r="AR89" i="17"/>
  <c r="N89" i="17"/>
  <c r="S89" i="17"/>
  <c r="T89" i="17"/>
  <c r="AC89" i="17"/>
  <c r="AH89" i="17"/>
  <c r="AP89" i="17"/>
  <c r="Q89" i="17"/>
  <c r="K60" i="6"/>
  <c r="BE21" i="1" l="1"/>
  <c r="C14" i="17" s="1"/>
  <c r="AH14" i="17" s="1"/>
  <c r="BD34" i="1"/>
  <c r="K335" i="6"/>
  <c r="K390" i="6"/>
  <c r="L225" i="6"/>
  <c r="BE49" i="1" l="1"/>
  <c r="V14" i="17"/>
  <c r="AE14" i="17"/>
  <c r="J14" i="17"/>
  <c r="AN14" i="17"/>
  <c r="H14" i="17"/>
  <c r="U14" i="17"/>
  <c r="Y14" i="17"/>
  <c r="I14" i="17"/>
  <c r="S14" i="17"/>
  <c r="AS14" i="17"/>
  <c r="Q14" i="17"/>
  <c r="K14" i="17"/>
  <c r="AK14" i="17"/>
  <c r="P14" i="17"/>
  <c r="AF14" i="17"/>
  <c r="X14" i="17"/>
  <c r="AB14" i="17"/>
  <c r="N14" i="17"/>
  <c r="AQ14" i="17"/>
  <c r="O14" i="17"/>
  <c r="M14" i="17"/>
  <c r="AO14" i="17"/>
  <c r="AC14" i="17"/>
  <c r="AA14" i="17"/>
  <c r="AD14" i="17"/>
  <c r="T14" i="17"/>
  <c r="W14" i="17"/>
  <c r="R14" i="17"/>
  <c r="L14" i="17"/>
  <c r="AL14" i="17"/>
  <c r="AJ14" i="17"/>
  <c r="BE39" i="1"/>
  <c r="AT14" i="17"/>
  <c r="AM14" i="17"/>
  <c r="AI14" i="17"/>
  <c r="BE40" i="1"/>
  <c r="AR14" i="17"/>
  <c r="AG14" i="17"/>
  <c r="AP14" i="17"/>
  <c r="Z14" i="17"/>
  <c r="BD35" i="1"/>
  <c r="BD36" i="1"/>
  <c r="K500" i="6"/>
  <c r="L280" i="6"/>
  <c r="BF22" i="1"/>
  <c r="E14" i="17" l="1"/>
  <c r="L775" i="6"/>
  <c r="BD54" i="1"/>
  <c r="K555" i="6"/>
  <c r="K610" i="6"/>
  <c r="BD55" i="1"/>
  <c r="BE51" i="1"/>
  <c r="D14" i="17"/>
  <c r="BE50" i="1"/>
  <c r="L170" i="6"/>
  <c r="BE23" i="1"/>
  <c r="BE24" i="1" s="1"/>
  <c r="F14" i="17" l="1"/>
  <c r="G14" i="17" s="1"/>
  <c r="BE30" i="1" s="1"/>
  <c r="L720" i="6"/>
  <c r="BE38" i="1"/>
  <c r="BE14" i="1"/>
  <c r="BF17" i="1" s="1"/>
  <c r="L115" i="6"/>
  <c r="BF18" i="1" l="1"/>
  <c r="BF27" i="1" s="1"/>
  <c r="BF28" i="1" s="1"/>
  <c r="BE31" i="1"/>
  <c r="L390" i="6" s="1"/>
  <c r="BE32" i="1"/>
  <c r="L445" i="6" s="1"/>
  <c r="AH90" i="17"/>
  <c r="AC90" i="17"/>
  <c r="AI90" i="17"/>
  <c r="V90" i="17"/>
  <c r="P90" i="17"/>
  <c r="Q90" i="17"/>
  <c r="AB90" i="17"/>
  <c r="AD90" i="17"/>
  <c r="AT90" i="17"/>
  <c r="Y90" i="17"/>
  <c r="K90" i="17"/>
  <c r="AJ90" i="17"/>
  <c r="Z90" i="17"/>
  <c r="AN90" i="17"/>
  <c r="L90" i="17"/>
  <c r="N90" i="17"/>
  <c r="AS90" i="17"/>
  <c r="O90" i="17"/>
  <c r="AK90" i="17"/>
  <c r="R90" i="17"/>
  <c r="AG90" i="17"/>
  <c r="AE90" i="17"/>
  <c r="AM90" i="17"/>
  <c r="X90" i="17"/>
  <c r="AL90" i="17"/>
  <c r="AF90" i="17"/>
  <c r="T90" i="17"/>
  <c r="M90" i="17"/>
  <c r="J90" i="17"/>
  <c r="AR90" i="17"/>
  <c r="S90" i="17"/>
  <c r="AO90" i="17"/>
  <c r="U90" i="17"/>
  <c r="I90" i="17"/>
  <c r="AA90" i="17"/>
  <c r="AQ90" i="17"/>
  <c r="AP90" i="17"/>
  <c r="H90" i="17"/>
  <c r="C90" i="17" s="1"/>
  <c r="BE34" i="1" s="1"/>
  <c r="W90" i="17"/>
  <c r="L665" i="6"/>
  <c r="L335" i="6"/>
  <c r="L60" i="6"/>
  <c r="BF21" i="1" l="1"/>
  <c r="C15" i="17" s="1"/>
  <c r="AJ15" i="17" s="1"/>
  <c r="BE35" i="1"/>
  <c r="BE54" i="1" s="1"/>
  <c r="BE36" i="1"/>
  <c r="L610" i="6" s="1"/>
  <c r="L500" i="6"/>
  <c r="M225" i="6"/>
  <c r="BF40" i="1" l="1"/>
  <c r="BF49" i="1"/>
  <c r="L555" i="6"/>
  <c r="AA15" i="17"/>
  <c r="AB15" i="17"/>
  <c r="AM15" i="17"/>
  <c r="AE15" i="17"/>
  <c r="U15" i="17"/>
  <c r="X15" i="17"/>
  <c r="K15" i="17"/>
  <c r="S15" i="17"/>
  <c r="L15" i="17"/>
  <c r="J15" i="17"/>
  <c r="H15" i="17"/>
  <c r="AP15" i="17"/>
  <c r="Q15" i="17"/>
  <c r="AL15" i="17"/>
  <c r="N15" i="17"/>
  <c r="P15" i="17"/>
  <c r="AK15" i="17"/>
  <c r="BF39" i="1"/>
  <c r="W15" i="17"/>
  <c r="M15" i="17"/>
  <c r="O15" i="17"/>
  <c r="Z15" i="17"/>
  <c r="V15" i="17"/>
  <c r="T15" i="17"/>
  <c r="AF15" i="17"/>
  <c r="AD15" i="17"/>
  <c r="AC15" i="17"/>
  <c r="AT15" i="17"/>
  <c r="AI15" i="17"/>
  <c r="Y15" i="17"/>
  <c r="AS15" i="17"/>
  <c r="AH15" i="17"/>
  <c r="I15" i="17"/>
  <c r="R15" i="17"/>
  <c r="AO15" i="17"/>
  <c r="AQ15" i="17"/>
  <c r="AN15" i="17"/>
  <c r="AG15" i="17"/>
  <c r="AR15" i="17"/>
  <c r="BE55" i="1"/>
  <c r="M280" i="6"/>
  <c r="BG22" i="1"/>
  <c r="E15" i="17" l="1"/>
  <c r="M775" i="6"/>
  <c r="BF51" i="1"/>
  <c r="D15" i="17"/>
  <c r="BF50" i="1"/>
  <c r="M170" i="6"/>
  <c r="BF23" i="1"/>
  <c r="BF24" i="1" s="1"/>
  <c r="F15" i="17" l="1"/>
  <c r="G15" i="17" s="1"/>
  <c r="BF30" i="1" s="1"/>
  <c r="M720" i="6"/>
  <c r="BF38" i="1"/>
  <c r="M115" i="6"/>
  <c r="BF14" i="1"/>
  <c r="BG17" i="1" s="1"/>
  <c r="BG18" i="1" l="1"/>
  <c r="BG27" i="1" s="1"/>
  <c r="BG28" i="1" s="1"/>
  <c r="BF31" i="1"/>
  <c r="BF32" i="1"/>
  <c r="M445" i="6" s="1"/>
  <c r="P91" i="17"/>
  <c r="O91" i="17"/>
  <c r="N91" i="17"/>
  <c r="AA91" i="17"/>
  <c r="Y91" i="17"/>
  <c r="AL91" i="17"/>
  <c r="T91" i="17"/>
  <c r="AM91" i="17"/>
  <c r="AP91" i="17"/>
  <c r="AN91" i="17"/>
  <c r="J91" i="17"/>
  <c r="AK91" i="17"/>
  <c r="L91" i="17"/>
  <c r="AG91" i="17"/>
  <c r="S91" i="17"/>
  <c r="AQ91" i="17"/>
  <c r="Z91" i="17"/>
  <c r="AS91" i="17"/>
  <c r="AJ91" i="17"/>
  <c r="AB91" i="17"/>
  <c r="R91" i="17"/>
  <c r="H91" i="17"/>
  <c r="C91" i="17" s="1"/>
  <c r="M665" i="6" s="1"/>
  <c r="V91" i="17"/>
  <c r="AI91" i="17"/>
  <c r="AH91" i="17"/>
  <c r="AD91" i="17"/>
  <c r="W91" i="17"/>
  <c r="K91" i="17"/>
  <c r="I91" i="17"/>
  <c r="AO91" i="17"/>
  <c r="AE91" i="17"/>
  <c r="X91" i="17"/>
  <c r="AF91" i="17"/>
  <c r="U91" i="17"/>
  <c r="M91" i="17"/>
  <c r="Q91" i="17"/>
  <c r="AC91" i="17"/>
  <c r="AT91" i="17"/>
  <c r="AR91" i="17"/>
  <c r="M60" i="6"/>
  <c r="BG21" i="1" l="1"/>
  <c r="C16" i="17" s="1"/>
  <c r="AD16" i="17" s="1"/>
  <c r="BF34" i="1"/>
  <c r="M335" i="6"/>
  <c r="M390" i="6"/>
  <c r="N225" i="6"/>
  <c r="AM16" i="17" l="1"/>
  <c r="AI16" i="17"/>
  <c r="Q16" i="17"/>
  <c r="AO16" i="17"/>
  <c r="K16" i="17"/>
  <c r="BG49" i="1"/>
  <c r="P16" i="17"/>
  <c r="R16" i="17"/>
  <c r="J16" i="17"/>
  <c r="AG16" i="17"/>
  <c r="I16" i="17"/>
  <c r="Y16" i="17"/>
  <c r="V16" i="17"/>
  <c r="L16" i="17"/>
  <c r="AN16" i="17"/>
  <c r="O16" i="17"/>
  <c r="M16" i="17"/>
  <c r="AK16" i="17"/>
  <c r="AE16" i="17"/>
  <c r="U16" i="17"/>
  <c r="AC16" i="17"/>
  <c r="AS16" i="17"/>
  <c r="N16" i="17"/>
  <c r="H16" i="17"/>
  <c r="AJ16" i="17"/>
  <c r="AH16" i="17"/>
  <c r="BG40" i="1"/>
  <c r="X16" i="17"/>
  <c r="T16" i="17"/>
  <c r="AA16" i="17"/>
  <c r="AR16" i="17"/>
  <c r="W16" i="17"/>
  <c r="S16" i="17"/>
  <c r="Z16" i="17"/>
  <c r="AQ16" i="17"/>
  <c r="BG39" i="1"/>
  <c r="AF16" i="17"/>
  <c r="AT16" i="17"/>
  <c r="AP16" i="17"/>
  <c r="AB16" i="17"/>
  <c r="AL16" i="17"/>
  <c r="BF35" i="1"/>
  <c r="BF36" i="1"/>
  <c r="M500" i="6"/>
  <c r="N280" i="6"/>
  <c r="BH22" i="1"/>
  <c r="E16" i="17" l="1"/>
  <c r="N775" i="6"/>
  <c r="M610" i="6"/>
  <c r="BF55" i="1"/>
  <c r="BF54" i="1"/>
  <c r="M555" i="6"/>
  <c r="BG51" i="1"/>
  <c r="D16" i="17"/>
  <c r="BG50" i="1"/>
  <c r="N170" i="6"/>
  <c r="BG23" i="1"/>
  <c r="BG24" i="1" s="1"/>
  <c r="F16" i="17" l="1"/>
  <c r="G16" i="17" s="1"/>
  <c r="BG30" i="1" s="1"/>
  <c r="N720" i="6"/>
  <c r="BG38" i="1"/>
  <c r="N115" i="6"/>
  <c r="BG14" i="1"/>
  <c r="BH17" i="1" s="1"/>
  <c r="BH18" i="1" l="1"/>
  <c r="BH27" i="1" s="1"/>
  <c r="BH28" i="1" s="1"/>
  <c r="BG31" i="1"/>
  <c r="N390" i="6" s="1"/>
  <c r="BG32" i="1"/>
  <c r="N445" i="6" s="1"/>
  <c r="AP92" i="17"/>
  <c r="Z92" i="17"/>
  <c r="J92" i="17"/>
  <c r="AE92" i="17"/>
  <c r="X92" i="17"/>
  <c r="V92" i="17"/>
  <c r="T92" i="17"/>
  <c r="AS92" i="17"/>
  <c r="AN92" i="17"/>
  <c r="P92" i="17"/>
  <c r="AK92" i="17"/>
  <c r="AG92" i="17"/>
  <c r="AA92" i="17"/>
  <c r="W92" i="17"/>
  <c r="AT92" i="17"/>
  <c r="M92" i="17"/>
  <c r="AL92" i="17"/>
  <c r="AR92" i="17"/>
  <c r="AQ92" i="17"/>
  <c r="I92" i="17"/>
  <c r="Q92" i="17"/>
  <c r="AM92" i="17"/>
  <c r="K92" i="17"/>
  <c r="H92" i="17"/>
  <c r="C92" i="17" s="1"/>
  <c r="BG34" i="1" s="1"/>
  <c r="AC92" i="17"/>
  <c r="S92" i="17"/>
  <c r="N92" i="17"/>
  <c r="R92" i="17"/>
  <c r="AF92" i="17"/>
  <c r="L92" i="17"/>
  <c r="AB92" i="17"/>
  <c r="AJ92" i="17"/>
  <c r="Y92" i="17"/>
  <c r="O92" i="17"/>
  <c r="AD92" i="17"/>
  <c r="AI92" i="17"/>
  <c r="AO92" i="17"/>
  <c r="U92" i="17"/>
  <c r="AH92" i="17"/>
  <c r="N665" i="6"/>
  <c r="N60" i="6"/>
  <c r="BH21" i="1" l="1"/>
  <c r="C17" i="17" s="1"/>
  <c r="AQ17" i="17" s="1"/>
  <c r="BG35" i="1"/>
  <c r="BG36" i="1"/>
  <c r="N610" i="6" s="1"/>
  <c r="N500" i="6"/>
  <c r="N335" i="6"/>
  <c r="O225" i="6"/>
  <c r="BH49" i="1" l="1"/>
  <c r="V17" i="17"/>
  <c r="AI17" i="17"/>
  <c r="U17" i="17"/>
  <c r="L17" i="17"/>
  <c r="K17" i="17"/>
  <c r="BH40" i="1"/>
  <c r="I17" i="17"/>
  <c r="BH39" i="1"/>
  <c r="N17" i="17"/>
  <c r="AA17" i="17"/>
  <c r="J17" i="17"/>
  <c r="X17" i="17"/>
  <c r="P17" i="17"/>
  <c r="Y17" i="17"/>
  <c r="AJ17" i="17"/>
  <c r="AO17" i="17"/>
  <c r="W17" i="17"/>
  <c r="AD17" i="17"/>
  <c r="M17" i="17"/>
  <c r="AM17" i="17"/>
  <c r="AB17" i="17"/>
  <c r="AR17" i="17"/>
  <c r="AH17" i="17"/>
  <c r="S17" i="17"/>
  <c r="AT17" i="17"/>
  <c r="AP17" i="17"/>
  <c r="AG17" i="17"/>
  <c r="AE17" i="17"/>
  <c r="Q17" i="17"/>
  <c r="H17" i="17"/>
  <c r="AC17" i="17"/>
  <c r="AN17" i="17"/>
  <c r="O17" i="17"/>
  <c r="Z17" i="17"/>
  <c r="AL17" i="17"/>
  <c r="AF17" i="17"/>
  <c r="T17" i="17"/>
  <c r="R17" i="17"/>
  <c r="AK17" i="17"/>
  <c r="AS17" i="17"/>
  <c r="BG55" i="1"/>
  <c r="BG54" i="1"/>
  <c r="N555" i="6"/>
  <c r="BI22" i="1"/>
  <c r="O280" i="6"/>
  <c r="E17" i="17" l="1"/>
  <c r="O775" i="6"/>
  <c r="BH51" i="1"/>
  <c r="D17" i="17"/>
  <c r="BH50" i="1"/>
  <c r="O170" i="6"/>
  <c r="BH23" i="1"/>
  <c r="BH24" i="1" s="1"/>
  <c r="F17" i="17" l="1"/>
  <c r="G17" i="17" s="1"/>
  <c r="BH30" i="1" s="1"/>
  <c r="O720" i="6"/>
  <c r="BH38" i="1"/>
  <c r="O115" i="6"/>
  <c r="BH14" i="1"/>
  <c r="BI17" i="1" s="1"/>
  <c r="BI18" i="1" l="1"/>
  <c r="BI27" i="1" s="1"/>
  <c r="BI28" i="1" s="1"/>
  <c r="BH31" i="1"/>
  <c r="BH32" i="1"/>
  <c r="O445" i="6" s="1"/>
  <c r="AS93" i="17"/>
  <c r="AM93" i="17"/>
  <c r="AB93" i="17"/>
  <c r="AL93" i="17"/>
  <c r="T93" i="17"/>
  <c r="AQ93" i="17"/>
  <c r="I93" i="17"/>
  <c r="M93" i="17"/>
  <c r="AE93" i="17"/>
  <c r="Z93" i="17"/>
  <c r="Q93" i="17"/>
  <c r="AC93" i="17"/>
  <c r="AD93" i="17"/>
  <c r="AF93" i="17"/>
  <c r="P93" i="17"/>
  <c r="O93" i="17"/>
  <c r="AI93" i="17"/>
  <c r="AH93" i="17"/>
  <c r="H93" i="17"/>
  <c r="C93" i="17" s="1"/>
  <c r="O665" i="6" s="1"/>
  <c r="AN93" i="17"/>
  <c r="U93" i="17"/>
  <c r="L93" i="17"/>
  <c r="S93" i="17"/>
  <c r="AO93" i="17"/>
  <c r="V93" i="17"/>
  <c r="AK93" i="17"/>
  <c r="AG93" i="17"/>
  <c r="K93" i="17"/>
  <c r="J93" i="17"/>
  <c r="R93" i="17"/>
  <c r="AA93" i="17"/>
  <c r="AP93" i="17"/>
  <c r="X93" i="17"/>
  <c r="AT93" i="17"/>
  <c r="AJ93" i="17"/>
  <c r="N93" i="17"/>
  <c r="Y93" i="17"/>
  <c r="AR93" i="17"/>
  <c r="W93" i="17"/>
  <c r="O60" i="6"/>
  <c r="BI21" i="1" l="1"/>
  <c r="C18" i="17" s="1"/>
  <c r="Z18" i="17" s="1"/>
  <c r="BH34" i="1"/>
  <c r="O335" i="6"/>
  <c r="O390" i="6"/>
  <c r="P225" i="6"/>
  <c r="BI49" i="1" l="1"/>
  <c r="U18" i="17"/>
  <c r="AT18" i="17"/>
  <c r="AS18" i="17"/>
  <c r="R18" i="17"/>
  <c r="AK18" i="17"/>
  <c r="AJ18" i="17"/>
  <c r="X18" i="17"/>
  <c r="AC18" i="17"/>
  <c r="I18" i="17"/>
  <c r="V18" i="17"/>
  <c r="AD18" i="17"/>
  <c r="S18" i="17"/>
  <c r="H18" i="17"/>
  <c r="Q18" i="17"/>
  <c r="M18" i="17"/>
  <c r="L18" i="17"/>
  <c r="Y18" i="17"/>
  <c r="AN18" i="17"/>
  <c r="P18" i="17"/>
  <c r="T18" i="17"/>
  <c r="O18" i="17"/>
  <c r="AB18" i="17"/>
  <c r="BI39" i="1"/>
  <c r="K18" i="17"/>
  <c r="W18" i="17"/>
  <c r="AM18" i="17"/>
  <c r="N18" i="17"/>
  <c r="J18" i="17"/>
  <c r="AI18" i="17"/>
  <c r="AA18" i="17"/>
  <c r="BI40" i="1"/>
  <c r="AR18" i="17"/>
  <c r="AG18" i="17"/>
  <c r="AL18" i="17"/>
  <c r="AQ18" i="17"/>
  <c r="AF18" i="17"/>
  <c r="AO18" i="17"/>
  <c r="AE18" i="17"/>
  <c r="AP18" i="17"/>
  <c r="AH18" i="17"/>
  <c r="BH36" i="1"/>
  <c r="BH35" i="1"/>
  <c r="O500" i="6"/>
  <c r="BJ22" i="1"/>
  <c r="P280" i="6"/>
  <c r="E18" i="17" l="1"/>
  <c r="P775" i="6"/>
  <c r="O610" i="6"/>
  <c r="BH55" i="1"/>
  <c r="BH54" i="1"/>
  <c r="O555" i="6"/>
  <c r="BI51" i="1"/>
  <c r="D18" i="17"/>
  <c r="BI50" i="1"/>
  <c r="P170" i="6"/>
  <c r="BI23" i="1"/>
  <c r="BI24" i="1" s="1"/>
  <c r="F18" i="17" l="1"/>
  <c r="G18" i="17" s="1"/>
  <c r="BI30" i="1" s="1"/>
  <c r="P720" i="6"/>
  <c r="BI38" i="1"/>
  <c r="BI14" i="1"/>
  <c r="BJ17" i="1" s="1"/>
  <c r="P115" i="6"/>
  <c r="BJ18" i="1" l="1"/>
  <c r="BJ27" i="1" s="1"/>
  <c r="BJ28" i="1" s="1"/>
  <c r="BI32" i="1"/>
  <c r="P445" i="6" s="1"/>
  <c r="BI31" i="1"/>
  <c r="AG94" i="17"/>
  <c r="W94" i="17"/>
  <c r="AN94" i="17"/>
  <c r="AH94" i="17"/>
  <c r="U94" i="17"/>
  <c r="V94" i="17"/>
  <c r="I94" i="17"/>
  <c r="AR94" i="17"/>
  <c r="AO94" i="17"/>
  <c r="P94" i="17"/>
  <c r="AQ94" i="17"/>
  <c r="AS94" i="17"/>
  <c r="X94" i="17"/>
  <c r="AD94" i="17"/>
  <c r="H94" i="17"/>
  <c r="C94" i="17" s="1"/>
  <c r="P665" i="6" s="1"/>
  <c r="AJ94" i="17"/>
  <c r="O94" i="17"/>
  <c r="M94" i="17"/>
  <c r="AA94" i="17"/>
  <c r="AB94" i="17"/>
  <c r="L94" i="17"/>
  <c r="J94" i="17"/>
  <c r="Z94" i="17"/>
  <c r="K94" i="17"/>
  <c r="Y94" i="17"/>
  <c r="AL94" i="17"/>
  <c r="AI94" i="17"/>
  <c r="N94" i="17"/>
  <c r="AM94" i="17"/>
  <c r="Q94" i="17"/>
  <c r="S94" i="17"/>
  <c r="AT94" i="17"/>
  <c r="T94" i="17"/>
  <c r="AP94" i="17"/>
  <c r="AC94" i="17"/>
  <c r="AF94" i="17"/>
  <c r="AK94" i="17"/>
  <c r="R94" i="17"/>
  <c r="AE94" i="17"/>
  <c r="P60" i="6"/>
  <c r="BJ21" i="1" l="1"/>
  <c r="C19" i="17" s="1"/>
  <c r="AJ19" i="17" s="1"/>
  <c r="BI34" i="1"/>
  <c r="P335" i="6"/>
  <c r="P390" i="6"/>
  <c r="Q225" i="6"/>
  <c r="BJ49" i="1" l="1"/>
  <c r="J19" i="17"/>
  <c r="S19" i="17"/>
  <c r="AI19" i="17"/>
  <c r="AP19" i="17"/>
  <c r="AQ19" i="17"/>
  <c r="AB19" i="17"/>
  <c r="R19" i="17"/>
  <c r="AE19" i="17"/>
  <c r="K19" i="17"/>
  <c r="X19" i="17"/>
  <c r="U19" i="17"/>
  <c r="AN19" i="17"/>
  <c r="H19" i="17"/>
  <c r="AM19" i="17"/>
  <c r="AH19" i="17"/>
  <c r="O19" i="17"/>
  <c r="AT19" i="17"/>
  <c r="AK19" i="17"/>
  <c r="Z19" i="17"/>
  <c r="Q19" i="17"/>
  <c r="P19" i="17"/>
  <c r="AC19" i="17"/>
  <c r="AG19" i="17"/>
  <c r="M19" i="17"/>
  <c r="V19" i="17"/>
  <c r="AS19" i="17"/>
  <c r="AF19" i="17"/>
  <c r="W19" i="17"/>
  <c r="AO19" i="17"/>
  <c r="BJ39" i="1"/>
  <c r="I19" i="17"/>
  <c r="N19" i="17"/>
  <c r="AL19" i="17"/>
  <c r="T19" i="17"/>
  <c r="L19" i="17"/>
  <c r="Y19" i="17"/>
  <c r="AA19" i="17"/>
  <c r="AD19" i="17"/>
  <c r="BJ40" i="1"/>
  <c r="Q775" i="6" s="1"/>
  <c r="AR19" i="17"/>
  <c r="BI36" i="1"/>
  <c r="BI35" i="1"/>
  <c r="P500" i="6"/>
  <c r="BK22" i="1"/>
  <c r="Q280" i="6"/>
  <c r="D19" i="17"/>
  <c r="F19" i="17" s="1"/>
  <c r="E19" i="17" l="1"/>
  <c r="G19" i="17" s="1"/>
  <c r="BJ30" i="1" s="1"/>
  <c r="Q720" i="6"/>
  <c r="BJ38" i="1"/>
  <c r="P555" i="6"/>
  <c r="BI54" i="1"/>
  <c r="BI55" i="1"/>
  <c r="P610" i="6"/>
  <c r="BJ51" i="1"/>
  <c r="BJ50" i="1"/>
  <c r="Q170" i="6"/>
  <c r="BJ23" i="1"/>
  <c r="BJ32" i="1" l="1"/>
  <c r="BJ31" i="1"/>
  <c r="Q390" i="6" s="1"/>
  <c r="M95" i="17"/>
  <c r="AN95" i="17"/>
  <c r="L95" i="17"/>
  <c r="Q95" i="17"/>
  <c r="H95" i="17"/>
  <c r="S95" i="17"/>
  <c r="AR95" i="17"/>
  <c r="J95" i="17"/>
  <c r="AQ95" i="17"/>
  <c r="Y95" i="17"/>
  <c r="P95" i="17"/>
  <c r="V95" i="17"/>
  <c r="AI95" i="17"/>
  <c r="AT95" i="17"/>
  <c r="AF95" i="17"/>
  <c r="U95" i="17"/>
  <c r="AS95" i="17"/>
  <c r="AB95" i="17"/>
  <c r="K95" i="17"/>
  <c r="AC95" i="17"/>
  <c r="N95" i="17"/>
  <c r="R95" i="17"/>
  <c r="AP95" i="17"/>
  <c r="Z95" i="17"/>
  <c r="AE95" i="17"/>
  <c r="AO95" i="17"/>
  <c r="AD95" i="17"/>
  <c r="AL95" i="17"/>
  <c r="W95" i="17"/>
  <c r="X95" i="17"/>
  <c r="I95" i="17"/>
  <c r="AJ95" i="17"/>
  <c r="AG95" i="17"/>
  <c r="T95" i="17"/>
  <c r="O95" i="17"/>
  <c r="AK95" i="17"/>
  <c r="AA95" i="17"/>
  <c r="AH95" i="17"/>
  <c r="AM95" i="17"/>
  <c r="BJ24" i="1"/>
  <c r="Q115" i="6"/>
  <c r="BJ14" i="1"/>
  <c r="BK17" i="1" s="1"/>
  <c r="BK18" i="1" l="1"/>
  <c r="BK27" i="1" s="1"/>
  <c r="BK28" i="1" s="1"/>
  <c r="Q665" i="6"/>
  <c r="C95" i="17"/>
  <c r="Q445" i="6"/>
  <c r="Q60" i="6"/>
  <c r="BK21" i="1" l="1"/>
  <c r="C20" i="17" s="1"/>
  <c r="AT20" i="17" s="1"/>
  <c r="BJ34" i="1"/>
  <c r="R225" i="6"/>
  <c r="BK49" i="1" l="1"/>
  <c r="T20" i="17"/>
  <c r="I20" i="17"/>
  <c r="R20" i="17"/>
  <c r="H20" i="17"/>
  <c r="M20" i="17"/>
  <c r="AS20" i="17"/>
  <c r="X20" i="17"/>
  <c r="AR20" i="17"/>
  <c r="V20" i="17"/>
  <c r="AL20" i="17"/>
  <c r="K20" i="17"/>
  <c r="AM20" i="17"/>
  <c r="AB20" i="17"/>
  <c r="N20" i="17"/>
  <c r="Q20" i="17"/>
  <c r="AD20" i="17"/>
  <c r="L20" i="17"/>
  <c r="P20" i="17"/>
  <c r="AO20" i="17"/>
  <c r="Y20" i="17"/>
  <c r="AG20" i="17"/>
  <c r="W20" i="17"/>
  <c r="AI20" i="17"/>
  <c r="O20" i="17"/>
  <c r="AH20" i="17"/>
  <c r="BK39" i="1"/>
  <c r="J20" i="17"/>
  <c r="S20" i="17"/>
  <c r="U20" i="17"/>
  <c r="AK20" i="17"/>
  <c r="BK40" i="1"/>
  <c r="AA20" i="17"/>
  <c r="AJ20" i="17"/>
  <c r="Z20" i="17"/>
  <c r="AQ20" i="17"/>
  <c r="AF20" i="17"/>
  <c r="AP20" i="17"/>
  <c r="AE20" i="17"/>
  <c r="AN20" i="17"/>
  <c r="AC20" i="17"/>
  <c r="BJ36" i="1"/>
  <c r="Q610" i="6" s="1"/>
  <c r="BJ35" i="1"/>
  <c r="BJ54" i="1" s="1"/>
  <c r="Q500" i="6"/>
  <c r="BL22" i="1"/>
  <c r="R280" i="6"/>
  <c r="E20" i="17" l="1"/>
  <c r="Q555" i="6"/>
  <c r="BJ55" i="1"/>
  <c r="R775" i="6"/>
  <c r="BK51" i="1"/>
  <c r="D20" i="17"/>
  <c r="BK50" i="1"/>
  <c r="R170" i="6"/>
  <c r="BK23" i="1"/>
  <c r="F20" i="17" l="1"/>
  <c r="G20" i="17" s="1"/>
  <c r="AK96" i="17" s="1"/>
  <c r="R720" i="6"/>
  <c r="BK38" i="1"/>
  <c r="BK24" i="1"/>
  <c r="R115" i="6"/>
  <c r="BK14" i="1"/>
  <c r="BL17" i="1" s="1"/>
  <c r="BL18" i="1" l="1"/>
  <c r="BL27" i="1" s="1"/>
  <c r="BL28" i="1" s="1"/>
  <c r="P96" i="17"/>
  <c r="AO96" i="17"/>
  <c r="M96" i="17"/>
  <c r="AA96" i="17"/>
  <c r="U96" i="17"/>
  <c r="AT96" i="17"/>
  <c r="AM96" i="17"/>
  <c r="J96" i="17"/>
  <c r="N96" i="17"/>
  <c r="AN96" i="17"/>
  <c r="AQ96" i="17"/>
  <c r="X96" i="17"/>
  <c r="AB96" i="17"/>
  <c r="AH96" i="17"/>
  <c r="AP96" i="17"/>
  <c r="O96" i="17"/>
  <c r="AC96" i="17"/>
  <c r="K96" i="17"/>
  <c r="AG96" i="17"/>
  <c r="Y96" i="17"/>
  <c r="AD96" i="17"/>
  <c r="I96" i="17"/>
  <c r="H96" i="17"/>
  <c r="C96" i="17" s="1"/>
  <c r="BK34" i="1" s="1"/>
  <c r="L96" i="17"/>
  <c r="R96" i="17"/>
  <c r="AR96" i="17"/>
  <c r="AJ96" i="17"/>
  <c r="Q96" i="17"/>
  <c r="Z96" i="17"/>
  <c r="T96" i="17"/>
  <c r="AI96" i="17"/>
  <c r="W96" i="17"/>
  <c r="S96" i="17"/>
  <c r="AF96" i="17"/>
  <c r="AS96" i="17"/>
  <c r="AL96" i="17"/>
  <c r="AE96" i="17"/>
  <c r="V96" i="17"/>
  <c r="BK30" i="1"/>
  <c r="R665" i="6"/>
  <c r="R60" i="6"/>
  <c r="BL21" i="1" l="1"/>
  <c r="C21" i="17" s="1"/>
  <c r="AE21" i="17" s="1"/>
  <c r="BK36" i="1"/>
  <c r="R610" i="6" s="1"/>
  <c r="BK35" i="1"/>
  <c r="R555" i="6" s="1"/>
  <c r="BK32" i="1"/>
  <c r="R445" i="6" s="1"/>
  <c r="BK31" i="1"/>
  <c r="R390" i="6" s="1"/>
  <c r="R500" i="6"/>
  <c r="R335" i="6"/>
  <c r="S225" i="6"/>
  <c r="L21" i="17" l="1"/>
  <c r="Q21" i="17"/>
  <c r="H21" i="17"/>
  <c r="R21" i="17"/>
  <c r="P21" i="17"/>
  <c r="J21" i="17"/>
  <c r="I21" i="17"/>
  <c r="S21" i="17"/>
  <c r="X21" i="17"/>
  <c r="AT21" i="17"/>
  <c r="BL39" i="1"/>
  <c r="O21" i="17"/>
  <c r="AP21" i="17"/>
  <c r="K21" i="17"/>
  <c r="AQ21" i="17"/>
  <c r="BL49" i="1"/>
  <c r="U21" i="17"/>
  <c r="AK21" i="17"/>
  <c r="AS21" i="17"/>
  <c r="AJ21" i="17"/>
  <c r="V21" i="17"/>
  <c r="Z21" i="17"/>
  <c r="AI21" i="17"/>
  <c r="Y21" i="17"/>
  <c r="AM21" i="17"/>
  <c r="AH21" i="17"/>
  <c r="AD21" i="17"/>
  <c r="AL21" i="17"/>
  <c r="AC21" i="17"/>
  <c r="AN21" i="17"/>
  <c r="AR21" i="17"/>
  <c r="AF21" i="17"/>
  <c r="M21" i="17"/>
  <c r="N21" i="17"/>
  <c r="AG21" i="17"/>
  <c r="AO21" i="17"/>
  <c r="AA21" i="17"/>
  <c r="W21" i="17"/>
  <c r="T21" i="17"/>
  <c r="AB21" i="17"/>
  <c r="BL40" i="1"/>
  <c r="BK55" i="1"/>
  <c r="BK54" i="1"/>
  <c r="S280" i="6"/>
  <c r="BM22" i="1"/>
  <c r="E21" i="17" l="1"/>
  <c r="S775" i="6"/>
  <c r="BL51" i="1"/>
  <c r="D21" i="17"/>
  <c r="BL50" i="1"/>
  <c r="S170" i="6"/>
  <c r="BL23" i="1"/>
  <c r="F21" i="17" l="1"/>
  <c r="G21" i="17" s="1"/>
  <c r="BL30" i="1" s="1"/>
  <c r="S720" i="6"/>
  <c r="BL38" i="1"/>
  <c r="BL24" i="1"/>
  <c r="S115" i="6"/>
  <c r="BL14" i="1"/>
  <c r="BM17" i="1" s="1"/>
  <c r="BM18" i="1" l="1"/>
  <c r="BM27" i="1" s="1"/>
  <c r="BM28" i="1" s="1"/>
  <c r="BL31" i="1"/>
  <c r="S390" i="6" s="1"/>
  <c r="BL32" i="1"/>
  <c r="S445" i="6" s="1"/>
  <c r="R97" i="17"/>
  <c r="L97" i="17"/>
  <c r="AG97" i="17"/>
  <c r="Q97" i="17"/>
  <c r="AB97" i="17"/>
  <c r="AO97" i="17"/>
  <c r="O97" i="17"/>
  <c r="I97" i="17"/>
  <c r="P97" i="17"/>
  <c r="J97" i="17"/>
  <c r="V97" i="17"/>
  <c r="AF97" i="17"/>
  <c r="AH97" i="17"/>
  <c r="AP97" i="17"/>
  <c r="AA97" i="17"/>
  <c r="AL97" i="17"/>
  <c r="AJ97" i="17"/>
  <c r="X97" i="17"/>
  <c r="AI97" i="17"/>
  <c r="Z97" i="17"/>
  <c r="AM97" i="17"/>
  <c r="AQ97" i="17"/>
  <c r="H97" i="17"/>
  <c r="C97" i="17" s="1"/>
  <c r="BL34" i="1" s="1"/>
  <c r="AR97" i="17"/>
  <c r="U97" i="17"/>
  <c r="M97" i="17"/>
  <c r="AN97" i="17"/>
  <c r="T97" i="17"/>
  <c r="N97" i="17"/>
  <c r="AK97" i="17"/>
  <c r="AC97" i="17"/>
  <c r="S97" i="17"/>
  <c r="Y97" i="17"/>
  <c r="AD97" i="17"/>
  <c r="W97" i="17"/>
  <c r="K97" i="17"/>
  <c r="AS97" i="17"/>
  <c r="AE97" i="17"/>
  <c r="AT97" i="17"/>
  <c r="S665" i="6"/>
  <c r="S60" i="6"/>
  <c r="BM21" i="1" l="1"/>
  <c r="C22" i="17" s="1"/>
  <c r="Y22" i="17" s="1"/>
  <c r="BL35" i="1"/>
  <c r="S555" i="6" s="1"/>
  <c r="BL36" i="1"/>
  <c r="S610" i="6" s="1"/>
  <c r="S500" i="6"/>
  <c r="S335" i="6"/>
  <c r="T225" i="6"/>
  <c r="BL54" i="1" l="1"/>
  <c r="AH22" i="17"/>
  <c r="BM39" i="1"/>
  <c r="Z22" i="17"/>
  <c r="BM40" i="1"/>
  <c r="W22" i="17"/>
  <c r="R22" i="17"/>
  <c r="H22" i="17"/>
  <c r="Q22" i="17"/>
  <c r="N22" i="17"/>
  <c r="BM49" i="1"/>
  <c r="K22" i="17"/>
  <c r="AG22" i="17"/>
  <c r="AQ22" i="17"/>
  <c r="AO22" i="17"/>
  <c r="P22" i="17"/>
  <c r="AD22" i="17"/>
  <c r="V22" i="17"/>
  <c r="U22" i="17"/>
  <c r="AF22" i="17"/>
  <c r="T22" i="17"/>
  <c r="M22" i="17"/>
  <c r="AK22" i="17"/>
  <c r="I22" i="17"/>
  <c r="S22" i="17"/>
  <c r="AB22" i="17"/>
  <c r="AS22" i="17"/>
  <c r="AJ22" i="17"/>
  <c r="AA22" i="17"/>
  <c r="O22" i="17"/>
  <c r="AM22" i="17"/>
  <c r="AN22" i="17"/>
  <c r="AR22" i="17"/>
  <c r="L22" i="17"/>
  <c r="AC22" i="17"/>
  <c r="AE22" i="17"/>
  <c r="AI22" i="17"/>
  <c r="J22" i="17"/>
  <c r="X22" i="17"/>
  <c r="AL22" i="17"/>
  <c r="AT22" i="17"/>
  <c r="AP22" i="17"/>
  <c r="BL55" i="1"/>
  <c r="T280" i="6"/>
  <c r="BN22" i="1"/>
  <c r="E22" i="17" l="1"/>
  <c r="T775" i="6"/>
  <c r="BM51" i="1"/>
  <c r="D22" i="17"/>
  <c r="BM50" i="1"/>
  <c r="T170" i="6"/>
  <c r="BM23" i="1"/>
  <c r="F22" i="17" l="1"/>
  <c r="G22" i="17" s="1"/>
  <c r="BM30" i="1" s="1"/>
  <c r="T720" i="6"/>
  <c r="BM38" i="1"/>
  <c r="BM24" i="1"/>
  <c r="T115" i="6"/>
  <c r="BM14" i="1"/>
  <c r="BN17" i="1" s="1"/>
  <c r="BN18" i="1" l="1"/>
  <c r="BN27" i="1" s="1"/>
  <c r="BN28" i="1" s="1"/>
  <c r="BM31" i="1"/>
  <c r="BM32" i="1"/>
  <c r="T445" i="6" s="1"/>
  <c r="Y98" i="17"/>
  <c r="S98" i="17"/>
  <c r="AL98" i="17"/>
  <c r="AP98" i="17"/>
  <c r="X98" i="17"/>
  <c r="AM98" i="17"/>
  <c r="AE98" i="17"/>
  <c r="AJ98" i="17"/>
  <c r="W98" i="17"/>
  <c r="AH98" i="17"/>
  <c r="I98" i="17"/>
  <c r="AI98" i="17"/>
  <c r="AO98" i="17"/>
  <c r="M98" i="17"/>
  <c r="AB98" i="17"/>
  <c r="T98" i="17"/>
  <c r="R98" i="17"/>
  <c r="AF98" i="17"/>
  <c r="H98" i="17"/>
  <c r="C98" i="17" s="1"/>
  <c r="L98" i="17"/>
  <c r="AR98" i="17"/>
  <c r="J98" i="17"/>
  <c r="AS98" i="17"/>
  <c r="AG98" i="17"/>
  <c r="Q98" i="17"/>
  <c r="U98" i="17"/>
  <c r="N98" i="17"/>
  <c r="P98" i="17"/>
  <c r="AQ98" i="17"/>
  <c r="V98" i="17"/>
  <c r="AC98" i="17"/>
  <c r="AK98" i="17"/>
  <c r="AD98" i="17"/>
  <c r="AT98" i="17"/>
  <c r="O98" i="17"/>
  <c r="AA98" i="17"/>
  <c r="Z98" i="17"/>
  <c r="AN98" i="17"/>
  <c r="K98" i="17"/>
  <c r="T60" i="6"/>
  <c r="BN21" i="1" l="1"/>
  <c r="C23" i="17" s="1"/>
  <c r="AR23" i="17" s="1"/>
  <c r="T665" i="6"/>
  <c r="BM34" i="1"/>
  <c r="T335" i="6"/>
  <c r="T390" i="6"/>
  <c r="U225" i="6"/>
  <c r="BN49" i="1" l="1"/>
  <c r="P23" i="17"/>
  <c r="AQ23" i="17"/>
  <c r="O23" i="17"/>
  <c r="AH23" i="17"/>
  <c r="N23" i="17"/>
  <c r="AJ23" i="17"/>
  <c r="R23" i="17"/>
  <c r="K23" i="17"/>
  <c r="I23" i="17"/>
  <c r="U23" i="17"/>
  <c r="H23" i="17"/>
  <c r="AB23" i="17"/>
  <c r="J23" i="17"/>
  <c r="AD23" i="17"/>
  <c r="AL23" i="17"/>
  <c r="X23" i="17"/>
  <c r="S23" i="17"/>
  <c r="Z23" i="17"/>
  <c r="AC23" i="17"/>
  <c r="Y23" i="17"/>
  <c r="AT23" i="17"/>
  <c r="Q23" i="17"/>
  <c r="M23" i="17"/>
  <c r="T23" i="17"/>
  <c r="AM23" i="17"/>
  <c r="AA23" i="17"/>
  <c r="BN40" i="1"/>
  <c r="W23" i="17"/>
  <c r="AS23" i="17"/>
  <c r="AK23" i="17"/>
  <c r="V23" i="17"/>
  <c r="L23" i="17"/>
  <c r="AI23" i="17"/>
  <c r="AP23" i="17"/>
  <c r="BN39" i="1"/>
  <c r="AG23" i="17"/>
  <c r="AO23" i="17"/>
  <c r="AF23" i="17"/>
  <c r="AN23" i="17"/>
  <c r="AE23" i="17"/>
  <c r="T500" i="6"/>
  <c r="BM35" i="1"/>
  <c r="BM36" i="1"/>
  <c r="U280" i="6"/>
  <c r="BO22" i="1"/>
  <c r="E23" i="17" l="1"/>
  <c r="U775" i="6"/>
  <c r="T610" i="6"/>
  <c r="BM55" i="1"/>
  <c r="BM54" i="1"/>
  <c r="T555" i="6"/>
  <c r="BN51" i="1"/>
  <c r="D23" i="17"/>
  <c r="BN50" i="1"/>
  <c r="U170" i="6"/>
  <c r="BN23" i="1"/>
  <c r="F23" i="17" l="1"/>
  <c r="G23" i="17" s="1"/>
  <c r="BN30" i="1" s="1"/>
  <c r="U720" i="6"/>
  <c r="BN38" i="1"/>
  <c r="BN24" i="1"/>
  <c r="U115" i="6"/>
  <c r="BN14" i="1"/>
  <c r="BO17" i="1" s="1"/>
  <c r="BO18" i="1" l="1"/>
  <c r="BO27" i="1" s="1"/>
  <c r="BO28" i="1" s="1"/>
  <c r="BN31" i="1"/>
  <c r="BN32" i="1"/>
  <c r="H99" i="17"/>
  <c r="C99" i="17" s="1"/>
  <c r="BN34" i="1" s="1"/>
  <c r="U445" i="6"/>
  <c r="U665" i="6"/>
  <c r="R99" i="17"/>
  <c r="O99" i="17"/>
  <c r="Q99" i="17"/>
  <c r="Z99" i="17"/>
  <c r="AP99" i="17"/>
  <c r="AR99" i="17"/>
  <c r="AS99" i="17"/>
  <c r="AE99" i="17"/>
  <c r="AC99" i="17"/>
  <c r="U99" i="17"/>
  <c r="L99" i="17"/>
  <c r="P99" i="17"/>
  <c r="T99" i="17"/>
  <c r="I99" i="17"/>
  <c r="M99" i="17"/>
  <c r="AD99" i="17"/>
  <c r="W99" i="17"/>
  <c r="Y99" i="17"/>
  <c r="AO99" i="17"/>
  <c r="AK99" i="17"/>
  <c r="AH99" i="17"/>
  <c r="AT99" i="17"/>
  <c r="N99" i="17"/>
  <c r="AA99" i="17"/>
  <c r="AN99" i="17"/>
  <c r="AB99" i="17"/>
  <c r="AG99" i="17"/>
  <c r="AM99" i="17"/>
  <c r="J99" i="17"/>
  <c r="S99" i="17"/>
  <c r="X99" i="17"/>
  <c r="K99" i="17"/>
  <c r="AI99" i="17"/>
  <c r="AQ99" i="17"/>
  <c r="V99" i="17"/>
  <c r="AL99" i="17"/>
  <c r="AF99" i="17"/>
  <c r="AJ99" i="17"/>
  <c r="U60" i="6"/>
  <c r="BO21" i="1" l="1"/>
  <c r="BO40" i="1" s="1"/>
  <c r="BN35" i="1"/>
  <c r="BN54" i="1" s="1"/>
  <c r="BN36" i="1"/>
  <c r="U610" i="6" s="1"/>
  <c r="U500" i="6"/>
  <c r="U335" i="6"/>
  <c r="U390" i="6"/>
  <c r="V225" i="6"/>
  <c r="BO23" i="1" l="1"/>
  <c r="BO24" i="1" s="1"/>
  <c r="C24" i="17"/>
  <c r="AT24" i="17" s="1"/>
  <c r="BO39" i="1"/>
  <c r="BO49" i="1"/>
  <c r="U555" i="6"/>
  <c r="BN55" i="1"/>
  <c r="BP22" i="1"/>
  <c r="V280" i="6"/>
  <c r="I24" i="17" l="1"/>
  <c r="S24" i="17"/>
  <c r="L24" i="17"/>
  <c r="M24" i="17"/>
  <c r="AA24" i="17"/>
  <c r="AQ24" i="17"/>
  <c r="AJ24" i="17"/>
  <c r="AC24" i="17"/>
  <c r="AK24" i="17"/>
  <c r="Q24" i="17"/>
  <c r="X24" i="17"/>
  <c r="Y24" i="17"/>
  <c r="T24" i="17"/>
  <c r="AN24" i="17"/>
  <c r="AB24" i="17"/>
  <c r="N24" i="17"/>
  <c r="AM24" i="17"/>
  <c r="O24" i="17"/>
  <c r="U24" i="17"/>
  <c r="AE24" i="17"/>
  <c r="AF24" i="17"/>
  <c r="AI24" i="17"/>
  <c r="P24" i="17"/>
  <c r="AD24" i="17"/>
  <c r="AS24" i="17"/>
  <c r="Z24" i="17"/>
  <c r="K24" i="17"/>
  <c r="J24" i="17"/>
  <c r="AH24" i="17"/>
  <c r="AP24" i="17"/>
  <c r="AO24" i="17"/>
  <c r="R24" i="17"/>
  <c r="H24" i="17"/>
  <c r="AR24" i="17"/>
  <c r="AG24" i="17"/>
  <c r="V24" i="17"/>
  <c r="AL24" i="17"/>
  <c r="W24" i="17"/>
  <c r="V775" i="6"/>
  <c r="BO51" i="1"/>
  <c r="D24" i="17"/>
  <c r="BO50" i="1"/>
  <c r="V170" i="6"/>
  <c r="E24" i="17" l="1"/>
  <c r="F24" i="17"/>
  <c r="V720" i="6"/>
  <c r="BO38" i="1"/>
  <c r="V115" i="6"/>
  <c r="BO14" i="1"/>
  <c r="G24" i="17" l="1"/>
  <c r="BO30" i="1" s="1"/>
  <c r="BO31" i="1" s="1"/>
  <c r="V390" i="6" s="1"/>
  <c r="V665" i="6"/>
  <c r="BP17" i="1"/>
  <c r="V60" i="6"/>
  <c r="Z100" i="17" l="1"/>
  <c r="X100" i="17"/>
  <c r="J100" i="17"/>
  <c r="T100" i="17"/>
  <c r="AT100" i="17"/>
  <c r="AC100" i="17"/>
  <c r="O100" i="17"/>
  <c r="AO100" i="17"/>
  <c r="H100" i="17"/>
  <c r="C100" i="17" s="1"/>
  <c r="BO34" i="1" s="1"/>
  <c r="BO35" i="1" s="1"/>
  <c r="V555" i="6" s="1"/>
  <c r="W100" i="17"/>
  <c r="AB100" i="17"/>
  <c r="AJ100" i="17"/>
  <c r="S100" i="17"/>
  <c r="AF100" i="17"/>
  <c r="AN100" i="17"/>
  <c r="M100" i="17"/>
  <c r="U100" i="17"/>
  <c r="AL100" i="17"/>
  <c r="AI100" i="17"/>
  <c r="Q100" i="17"/>
  <c r="AG100" i="17"/>
  <c r="AP100" i="17"/>
  <c r="AE100" i="17"/>
  <c r="R100" i="17"/>
  <c r="L100" i="17"/>
  <c r="AA100" i="17"/>
  <c r="AK100" i="17"/>
  <c r="Y100" i="17"/>
  <c r="I100" i="17"/>
  <c r="K100" i="17"/>
  <c r="AR100" i="17"/>
  <c r="AD100" i="17"/>
  <c r="V100" i="17"/>
  <c r="N100" i="17"/>
  <c r="AQ100" i="17"/>
  <c r="AH100" i="17"/>
  <c r="AS100" i="17"/>
  <c r="P100" i="17"/>
  <c r="AM100" i="17"/>
  <c r="BO32" i="1"/>
  <c r="V445" i="6" s="1"/>
  <c r="BP18" i="1"/>
  <c r="BP27" i="1" s="1"/>
  <c r="BP28" i="1" s="1"/>
  <c r="V335" i="6"/>
  <c r="W225" i="6"/>
  <c r="BO36" i="1" l="1"/>
  <c r="V610" i="6" s="1"/>
  <c r="V500" i="6"/>
  <c r="BP21" i="1"/>
  <c r="BP40" i="1" s="1"/>
  <c r="BO54" i="1"/>
  <c r="BO55" i="1"/>
  <c r="W280" i="6"/>
  <c r="BQ22" i="1" l="1"/>
  <c r="C25" i="17"/>
  <c r="AP25" i="17" s="1"/>
  <c r="BP49" i="1"/>
  <c r="BP39" i="1"/>
  <c r="W775" i="6"/>
  <c r="BP51" i="1"/>
  <c r="D25" i="17"/>
  <c r="BP50" i="1"/>
  <c r="W170" i="6"/>
  <c r="BP23" i="1"/>
  <c r="AG25" i="17" l="1"/>
  <c r="U25" i="17"/>
  <c r="F25" i="17"/>
  <c r="AN25" i="17"/>
  <c r="L25" i="17"/>
  <c r="K25" i="17"/>
  <c r="T25" i="17"/>
  <c r="O25" i="17"/>
  <c r="AF25" i="17"/>
  <c r="X25" i="17"/>
  <c r="R25" i="17"/>
  <c r="V25" i="17"/>
  <c r="P25" i="17"/>
  <c r="AT25" i="17"/>
  <c r="Y25" i="17"/>
  <c r="AI25" i="17"/>
  <c r="AE25" i="17"/>
  <c r="AB25" i="17"/>
  <c r="M25" i="17"/>
  <c r="J25" i="17"/>
  <c r="AQ25" i="17"/>
  <c r="AA25" i="17"/>
  <c r="S25" i="17"/>
  <c r="W25" i="17"/>
  <c r="AH25" i="17"/>
  <c r="AO25" i="17"/>
  <c r="N25" i="17"/>
  <c r="Q25" i="17"/>
  <c r="AK25" i="17"/>
  <c r="Z25" i="17"/>
  <c r="AJ25" i="17"/>
  <c r="AM25" i="17"/>
  <c r="AD25" i="17"/>
  <c r="I25" i="17"/>
  <c r="H25" i="17"/>
  <c r="AR25" i="17"/>
  <c r="AL25" i="17"/>
  <c r="AS25" i="17"/>
  <c r="AC25" i="17"/>
  <c r="W720" i="6"/>
  <c r="BP38" i="1"/>
  <c r="BP24" i="1"/>
  <c r="W115" i="6"/>
  <c r="BP14" i="1"/>
  <c r="E25" i="17" l="1"/>
  <c r="G25" i="17" s="1"/>
  <c r="BP30" i="1" s="1"/>
  <c r="BQ17" i="1"/>
  <c r="W60" i="6"/>
  <c r="BQ18" i="1" l="1"/>
  <c r="BQ27" i="1" s="1"/>
  <c r="BQ28" i="1" s="1"/>
  <c r="BP31" i="1"/>
  <c r="BP32" i="1"/>
  <c r="W445" i="6" s="1"/>
  <c r="AL101" i="17"/>
  <c r="AJ101" i="17"/>
  <c r="AC101" i="17"/>
  <c r="Y101" i="17"/>
  <c r="P101" i="17"/>
  <c r="N101" i="17"/>
  <c r="L101" i="17"/>
  <c r="AG101" i="17"/>
  <c r="AP101" i="17"/>
  <c r="AI101" i="17"/>
  <c r="M101" i="17"/>
  <c r="AO101" i="17"/>
  <c r="AM101" i="17"/>
  <c r="U101" i="17"/>
  <c r="H101" i="17"/>
  <c r="C101" i="17" s="1"/>
  <c r="W665" i="6" s="1"/>
  <c r="AT101" i="17"/>
  <c r="T101" i="17"/>
  <c r="AR101" i="17"/>
  <c r="AH101" i="17"/>
  <c r="AF101" i="17"/>
  <c r="AD101" i="17"/>
  <c r="AA101" i="17"/>
  <c r="S101" i="17"/>
  <c r="I101" i="17"/>
  <c r="R101" i="17"/>
  <c r="AN101" i="17"/>
  <c r="Z101" i="17"/>
  <c r="AB101" i="17"/>
  <c r="Q101" i="17"/>
  <c r="AQ101" i="17"/>
  <c r="W101" i="17"/>
  <c r="V101" i="17"/>
  <c r="AE101" i="17"/>
  <c r="K101" i="17"/>
  <c r="AS101" i="17"/>
  <c r="O101" i="17"/>
  <c r="X101" i="17"/>
  <c r="J101" i="17"/>
  <c r="AK101" i="17"/>
  <c r="X225" i="6"/>
  <c r="BQ21" i="1" l="1"/>
  <c r="BQ40" i="1" s="1"/>
  <c r="BP34" i="1"/>
  <c r="W335" i="6"/>
  <c r="W390" i="6"/>
  <c r="X280" i="6"/>
  <c r="BR22" i="1" l="1"/>
  <c r="C26" i="17"/>
  <c r="Z26" i="17" s="1"/>
  <c r="BQ49" i="1"/>
  <c r="BQ39" i="1"/>
  <c r="BP36" i="1"/>
  <c r="BP35" i="1"/>
  <c r="X775" i="6"/>
  <c r="W500" i="6"/>
  <c r="BQ51" i="1"/>
  <c r="D26" i="17"/>
  <c r="F26" i="17" s="1"/>
  <c r="BQ50" i="1"/>
  <c r="X170" i="6"/>
  <c r="BQ23" i="1"/>
  <c r="R26" i="17" l="1"/>
  <c r="H26" i="17"/>
  <c r="S26" i="17"/>
  <c r="P26" i="17"/>
  <c r="N26" i="17"/>
  <c r="X26" i="17"/>
  <c r="U26" i="17"/>
  <c r="K26" i="17"/>
  <c r="J26" i="17"/>
  <c r="Q26" i="17"/>
  <c r="I26" i="17"/>
  <c r="W26" i="17"/>
  <c r="M26" i="17"/>
  <c r="AN26" i="17"/>
  <c r="L26" i="17"/>
  <c r="AT26" i="17"/>
  <c r="AQ26" i="17"/>
  <c r="AD26" i="17"/>
  <c r="AO26" i="17"/>
  <c r="AB26" i="17"/>
  <c r="AK26" i="17"/>
  <c r="AM26" i="17"/>
  <c r="V26" i="17"/>
  <c r="O26" i="17"/>
  <c r="AG26" i="17"/>
  <c r="T26" i="17"/>
  <c r="AE26" i="17"/>
  <c r="AF26" i="17"/>
  <c r="AJ26" i="17"/>
  <c r="AA26" i="17"/>
  <c r="AR26" i="17"/>
  <c r="AI26" i="17"/>
  <c r="Y26" i="17"/>
  <c r="AL26" i="17"/>
  <c r="AC26" i="17"/>
  <c r="AS26" i="17"/>
  <c r="AP26" i="17"/>
  <c r="AH26" i="17"/>
  <c r="X720" i="6"/>
  <c r="BQ38" i="1"/>
  <c r="W610" i="6"/>
  <c r="BP55" i="1"/>
  <c r="BP54" i="1"/>
  <c r="W555" i="6"/>
  <c r="BQ24" i="1"/>
  <c r="BQ14" i="1"/>
  <c r="X115" i="6"/>
  <c r="E26" i="17" l="1"/>
  <c r="G26" i="17" s="1"/>
  <c r="BQ30" i="1" s="1"/>
  <c r="BR17" i="1"/>
  <c r="X60" i="6"/>
  <c r="BR18" i="1" l="1"/>
  <c r="BR27" i="1" s="1"/>
  <c r="BR28" i="1" s="1"/>
  <c r="BQ32" i="1"/>
  <c r="X445" i="6" s="1"/>
  <c r="BQ31" i="1"/>
  <c r="O102" i="17"/>
  <c r="T102" i="17"/>
  <c r="X102" i="17"/>
  <c r="V102" i="17"/>
  <c r="AK102" i="17"/>
  <c r="AL102" i="17"/>
  <c r="H102" i="17"/>
  <c r="C102" i="17" s="1"/>
  <c r="X665" i="6" s="1"/>
  <c r="AN102" i="17"/>
  <c r="P102" i="17"/>
  <c r="AC102" i="17"/>
  <c r="AS102" i="17"/>
  <c r="AO102" i="17"/>
  <c r="Y102" i="17"/>
  <c r="AH102" i="17"/>
  <c r="AR102" i="17"/>
  <c r="AD102" i="17"/>
  <c r="K102" i="17"/>
  <c r="U102" i="17"/>
  <c r="N102" i="17"/>
  <c r="AG102" i="17"/>
  <c r="AA102" i="17"/>
  <c r="M102" i="17"/>
  <c r="J102" i="17"/>
  <c r="Q102" i="17"/>
  <c r="L102" i="17"/>
  <c r="AM102" i="17"/>
  <c r="AE102" i="17"/>
  <c r="S102" i="17"/>
  <c r="AJ102" i="17"/>
  <c r="Z102" i="17"/>
  <c r="AP102" i="17"/>
  <c r="W102" i="17"/>
  <c r="AT102" i="17"/>
  <c r="R102" i="17"/>
  <c r="AI102" i="17"/>
  <c r="AF102" i="17"/>
  <c r="I102" i="17"/>
  <c r="AB102" i="17"/>
  <c r="AQ102" i="17"/>
  <c r="Y225" i="6"/>
  <c r="BR21" i="1" l="1"/>
  <c r="BR39" i="1" s="1"/>
  <c r="BQ34" i="1"/>
  <c r="X335" i="6"/>
  <c r="X390" i="6"/>
  <c r="C27" i="17"/>
  <c r="Y280" i="6"/>
  <c r="BS22" i="1" l="1"/>
  <c r="BR49" i="1"/>
  <c r="BR40" i="1"/>
  <c r="Y775" i="6" s="1"/>
  <c r="BQ36" i="1"/>
  <c r="BQ35" i="1"/>
  <c r="X500" i="6"/>
  <c r="BR51" i="1"/>
  <c r="D27" i="17"/>
  <c r="F27" i="17" s="1"/>
  <c r="AB27" i="17"/>
  <c r="AJ27" i="17"/>
  <c r="AR27" i="17"/>
  <c r="Y27" i="17"/>
  <c r="AH27" i="17"/>
  <c r="AQ27" i="17"/>
  <c r="AE27" i="17"/>
  <c r="AN27" i="17"/>
  <c r="AF27" i="17"/>
  <c r="AO27" i="17"/>
  <c r="Z27" i="17"/>
  <c r="AM27" i="17"/>
  <c r="AP27" i="17"/>
  <c r="AT27" i="17"/>
  <c r="AA27" i="17"/>
  <c r="AC27" i="17"/>
  <c r="AS27" i="17"/>
  <c r="AI27" i="17"/>
  <c r="AK27" i="17"/>
  <c r="AL27" i="17"/>
  <c r="AD27" i="17"/>
  <c r="AG27" i="17"/>
  <c r="N27" i="17"/>
  <c r="V27" i="17"/>
  <c r="H27" i="17"/>
  <c r="P27" i="17"/>
  <c r="X27" i="17"/>
  <c r="M27" i="17"/>
  <c r="O27" i="17"/>
  <c r="Q27" i="17"/>
  <c r="R27" i="17"/>
  <c r="I27" i="17"/>
  <c r="S27" i="17"/>
  <c r="J27" i="17"/>
  <c r="T27" i="17"/>
  <c r="K27" i="17"/>
  <c r="L27" i="17"/>
  <c r="U27" i="17"/>
  <c r="W27" i="17"/>
  <c r="BR50" i="1"/>
  <c r="Y170" i="6"/>
  <c r="BR23" i="1"/>
  <c r="Y720" i="6" l="1"/>
  <c r="BR38" i="1"/>
  <c r="BQ54" i="1"/>
  <c r="X555" i="6"/>
  <c r="X610" i="6"/>
  <c r="BQ55" i="1"/>
  <c r="E27" i="17"/>
  <c r="BR24" i="1"/>
  <c r="Y115" i="6"/>
  <c r="BR14" i="1"/>
  <c r="G27" i="17" l="1"/>
  <c r="BR30" i="1" s="1"/>
  <c r="BS17" i="1"/>
  <c r="Y60" i="6"/>
  <c r="BS18" i="1" l="1"/>
  <c r="BS27" i="1" s="1"/>
  <c r="BS28" i="1" s="1"/>
  <c r="BR32" i="1"/>
  <c r="BR31" i="1"/>
  <c r="Y390" i="6" s="1"/>
  <c r="AI103" i="17"/>
  <c r="L103" i="17"/>
  <c r="AG103" i="17"/>
  <c r="AF103" i="17"/>
  <c r="AT103" i="17"/>
  <c r="AO103" i="17"/>
  <c r="AD103" i="17"/>
  <c r="AL103" i="17"/>
  <c r="Q103" i="17"/>
  <c r="M103" i="17"/>
  <c r="U103" i="17"/>
  <c r="T103" i="17"/>
  <c r="AR103" i="17"/>
  <c r="AM103" i="17"/>
  <c r="AS103" i="17"/>
  <c r="O103" i="17"/>
  <c r="AJ103" i="17"/>
  <c r="AN103" i="17"/>
  <c r="N103" i="17"/>
  <c r="J103" i="17"/>
  <c r="I103" i="17"/>
  <c r="AA103" i="17"/>
  <c r="AP103" i="17"/>
  <c r="X103" i="17"/>
  <c r="K103" i="17"/>
  <c r="S103" i="17"/>
  <c r="AQ103" i="17"/>
  <c r="V103" i="17"/>
  <c r="AK103" i="17"/>
  <c r="Y103" i="17"/>
  <c r="AE103" i="17"/>
  <c r="AH103" i="17"/>
  <c r="P103" i="17"/>
  <c r="R103" i="17"/>
  <c r="AB103" i="17"/>
  <c r="W103" i="17"/>
  <c r="Z103" i="17"/>
  <c r="H103" i="17"/>
  <c r="C103" i="17" s="1"/>
  <c r="AC103" i="17"/>
  <c r="Z225" i="6"/>
  <c r="BS21" i="1" l="1"/>
  <c r="BS39" i="1" s="1"/>
  <c r="BR34" i="1"/>
  <c r="Y665" i="6"/>
  <c r="Y445" i="6"/>
  <c r="Y335" i="6"/>
  <c r="Z280" i="6"/>
  <c r="C28" i="17" l="1"/>
  <c r="AD28" i="17" s="1"/>
  <c r="BS49" i="1"/>
  <c r="BT22" i="1"/>
  <c r="BS40" i="1"/>
  <c r="Z775" i="6" s="1"/>
  <c r="BR36" i="1"/>
  <c r="Y610" i="6" s="1"/>
  <c r="BR35" i="1"/>
  <c r="Y555" i="6" s="1"/>
  <c r="Y500" i="6"/>
  <c r="BS51" i="1"/>
  <c r="D28" i="17"/>
  <c r="BS50" i="1"/>
  <c r="Z170" i="6"/>
  <c r="BS23" i="1"/>
  <c r="L28" i="17" l="1"/>
  <c r="H28" i="17"/>
  <c r="W28" i="17"/>
  <c r="M28" i="17"/>
  <c r="U28" i="17"/>
  <c r="T28" i="17"/>
  <c r="AO28" i="17"/>
  <c r="O28" i="17"/>
  <c r="K28" i="17"/>
  <c r="AF28" i="17"/>
  <c r="J28" i="17"/>
  <c r="AQ28" i="17"/>
  <c r="X28" i="17"/>
  <c r="I28" i="17"/>
  <c r="AC28" i="17"/>
  <c r="P28" i="17"/>
  <c r="Q28" i="17"/>
  <c r="Z28" i="17"/>
  <c r="AI28" i="17"/>
  <c r="AP28" i="17"/>
  <c r="N28" i="17"/>
  <c r="S28" i="17"/>
  <c r="Y28" i="17"/>
  <c r="AM28" i="17"/>
  <c r="V28" i="17"/>
  <c r="R28" i="17"/>
  <c r="AR28" i="17"/>
  <c r="AH28" i="17"/>
  <c r="AG28" i="17"/>
  <c r="AK28" i="17"/>
  <c r="AB28" i="17"/>
  <c r="AS28" i="17"/>
  <c r="AJ28" i="17"/>
  <c r="AA28" i="17"/>
  <c r="AN28" i="17"/>
  <c r="AE28" i="17"/>
  <c r="AT28" i="17"/>
  <c r="AL28" i="17"/>
  <c r="F28" i="17"/>
  <c r="BR54" i="1"/>
  <c r="BR55" i="1"/>
  <c r="Z720" i="6"/>
  <c r="BS38" i="1"/>
  <c r="BS24" i="1"/>
  <c r="Z115" i="6"/>
  <c r="BS14" i="1"/>
  <c r="E28" i="17" l="1"/>
  <c r="G28" i="17" s="1"/>
  <c r="BT17" i="1"/>
  <c r="Z60" i="6"/>
  <c r="BT18" i="1" l="1"/>
  <c r="BT27" i="1" s="1"/>
  <c r="BT28" i="1" s="1"/>
  <c r="BS30" i="1"/>
  <c r="U104" i="17"/>
  <c r="R104" i="17"/>
  <c r="AI104" i="17"/>
  <c r="O104" i="17"/>
  <c r="N104" i="17"/>
  <c r="AB104" i="17"/>
  <c r="AO104" i="17"/>
  <c r="K104" i="17"/>
  <c r="AT104" i="17"/>
  <c r="I104" i="17"/>
  <c r="AK104" i="17"/>
  <c r="AH104" i="17"/>
  <c r="AC104" i="17"/>
  <c r="L104" i="17"/>
  <c r="T104" i="17"/>
  <c r="W104" i="17"/>
  <c r="AQ104" i="17"/>
  <c r="J104" i="17"/>
  <c r="Q104" i="17"/>
  <c r="AL104" i="17"/>
  <c r="Z104" i="17"/>
  <c r="M104" i="17"/>
  <c r="AA104" i="17"/>
  <c r="AE104" i="17"/>
  <c r="AF104" i="17"/>
  <c r="AR104" i="17"/>
  <c r="AJ104" i="17"/>
  <c r="Y104" i="17"/>
  <c r="S104" i="17"/>
  <c r="P104" i="17"/>
  <c r="AM104" i="17"/>
  <c r="X104" i="17"/>
  <c r="AG104" i="17"/>
  <c r="AN104" i="17"/>
  <c r="H104" i="17"/>
  <c r="C104" i="17" s="1"/>
  <c r="Z665" i="6" s="1"/>
  <c r="AP104" i="17"/>
  <c r="AS104" i="17"/>
  <c r="V104" i="17"/>
  <c r="AD104" i="17"/>
  <c r="AA225" i="6"/>
  <c r="BT21" i="1" l="1"/>
  <c r="BT39" i="1" s="1"/>
  <c r="Z335" i="6"/>
  <c r="BS32" i="1"/>
  <c r="Z445" i="6" s="1"/>
  <c r="BS31" i="1"/>
  <c r="Z390" i="6" s="1"/>
  <c r="BS34" i="1"/>
  <c r="AA280" i="6"/>
  <c r="C29" i="17" l="1"/>
  <c r="AF29" i="17" s="1"/>
  <c r="BU22" i="1"/>
  <c r="BT40" i="1"/>
  <c r="AA775" i="6" s="1"/>
  <c r="BT49" i="1"/>
  <c r="Z500" i="6"/>
  <c r="BS36" i="1"/>
  <c r="BS35" i="1"/>
  <c r="BT51" i="1"/>
  <c r="D29" i="17"/>
  <c r="BT50" i="1"/>
  <c r="AA170" i="6"/>
  <c r="BT23" i="1"/>
  <c r="BT24" i="1" s="1"/>
  <c r="F29" i="17" l="1"/>
  <c r="H29" i="17"/>
  <c r="R29" i="17"/>
  <c r="L29" i="17"/>
  <c r="K29" i="17"/>
  <c r="J29" i="17"/>
  <c r="AC29" i="17"/>
  <c r="AI29" i="17"/>
  <c r="AO29" i="17"/>
  <c r="X29" i="17"/>
  <c r="AB29" i="17"/>
  <c r="AQ29" i="17"/>
  <c r="V29" i="17"/>
  <c r="O29" i="17"/>
  <c r="N29" i="17"/>
  <c r="Y29" i="17"/>
  <c r="W29" i="17"/>
  <c r="AE29" i="17"/>
  <c r="AP29" i="17"/>
  <c r="U29" i="17"/>
  <c r="AK29" i="17"/>
  <c r="AG29" i="17"/>
  <c r="Q29" i="17"/>
  <c r="S29" i="17"/>
  <c r="AR29" i="17"/>
  <c r="AJ29" i="17"/>
  <c r="AS29" i="17"/>
  <c r="AT29" i="17"/>
  <c r="AM29" i="17"/>
  <c r="AA29" i="17"/>
  <c r="P29" i="17"/>
  <c r="T29" i="17"/>
  <c r="AL29" i="17"/>
  <c r="Z29" i="17"/>
  <c r="AN29" i="17"/>
  <c r="M29" i="17"/>
  <c r="I29" i="17"/>
  <c r="AD29" i="17"/>
  <c r="AH29" i="17"/>
  <c r="AA720" i="6"/>
  <c r="BT38" i="1"/>
  <c r="Z555" i="6"/>
  <c r="BS54" i="1"/>
  <c r="Z610" i="6"/>
  <c r="BS55" i="1"/>
  <c r="AA115" i="6"/>
  <c r="BT14" i="1"/>
  <c r="E29" i="17" l="1"/>
  <c r="G29" i="17" s="1"/>
  <c r="BT30" i="1" s="1"/>
  <c r="BU17" i="1"/>
  <c r="AA60" i="6"/>
  <c r="BU18" i="1" l="1"/>
  <c r="BU27" i="1" s="1"/>
  <c r="BU28" i="1" s="1"/>
  <c r="BT31" i="1"/>
  <c r="BT32" i="1"/>
  <c r="AA445" i="6" s="1"/>
  <c r="U105" i="17"/>
  <c r="P105" i="17"/>
  <c r="N105" i="17"/>
  <c r="T105" i="17"/>
  <c r="H105" i="17"/>
  <c r="C105" i="17" s="1"/>
  <c r="AA665" i="6" s="1"/>
  <c r="AF105" i="17"/>
  <c r="V105" i="17"/>
  <c r="AC105" i="17"/>
  <c r="AP105" i="17"/>
  <c r="AM105" i="17"/>
  <c r="AG105" i="17"/>
  <c r="L105" i="17"/>
  <c r="AE105" i="17"/>
  <c r="X105" i="17"/>
  <c r="AJ105" i="17"/>
  <c r="W105" i="17"/>
  <c r="AH105" i="17"/>
  <c r="O105" i="17"/>
  <c r="AI105" i="17"/>
  <c r="S105" i="17"/>
  <c r="Z105" i="17"/>
  <c r="M105" i="17"/>
  <c r="AQ105" i="17"/>
  <c r="AO105" i="17"/>
  <c r="AA105" i="17"/>
  <c r="Y105" i="17"/>
  <c r="AB105" i="17"/>
  <c r="AL105" i="17"/>
  <c r="J105" i="17"/>
  <c r="I105" i="17"/>
  <c r="K105" i="17"/>
  <c r="R105" i="17"/>
  <c r="AR105" i="17"/>
  <c r="AT105" i="17"/>
  <c r="Q105" i="17"/>
  <c r="AK105" i="17"/>
  <c r="AS105" i="17"/>
  <c r="AD105" i="17"/>
  <c r="AN105" i="17"/>
  <c r="AB225" i="6"/>
  <c r="BU21" i="1" l="1"/>
  <c r="BU39" i="1" s="1"/>
  <c r="BT34" i="1"/>
  <c r="AA335" i="6"/>
  <c r="AA390" i="6"/>
  <c r="C30" i="17"/>
  <c r="AB280" i="6"/>
  <c r="BU40" i="1" l="1"/>
  <c r="AB775" i="6" s="1"/>
  <c r="BU49" i="1"/>
  <c r="BV22" i="1"/>
  <c r="AA500" i="6"/>
  <c r="BT35" i="1"/>
  <c r="BT36" i="1"/>
  <c r="BU51" i="1"/>
  <c r="D30" i="17"/>
  <c r="F30" i="17" s="1"/>
  <c r="Z30" i="17"/>
  <c r="AH30" i="17"/>
  <c r="AP30" i="17"/>
  <c r="AF30" i="17"/>
  <c r="AO30" i="17"/>
  <c r="AC30" i="17"/>
  <c r="AL30" i="17"/>
  <c r="AD30" i="17"/>
  <c r="AM30" i="17"/>
  <c r="AG30" i="17"/>
  <c r="AT30" i="17"/>
  <c r="AK30" i="17"/>
  <c r="AI30" i="17"/>
  <c r="AJ30" i="17"/>
  <c r="AA30" i="17"/>
  <c r="AQ30" i="17"/>
  <c r="AB30" i="17"/>
  <c r="AR30" i="17"/>
  <c r="AE30" i="17"/>
  <c r="AS30" i="17"/>
  <c r="Y30" i="17"/>
  <c r="AN30" i="17"/>
  <c r="M30" i="17"/>
  <c r="U30" i="17"/>
  <c r="J30" i="17"/>
  <c r="S30" i="17"/>
  <c r="K30" i="17"/>
  <c r="T30" i="17"/>
  <c r="L30" i="17"/>
  <c r="V30" i="17"/>
  <c r="N30" i="17"/>
  <c r="W30" i="17"/>
  <c r="O30" i="17"/>
  <c r="X30" i="17"/>
  <c r="P30" i="17"/>
  <c r="H30" i="17"/>
  <c r="I30" i="17"/>
  <c r="Q30" i="17"/>
  <c r="R30" i="17"/>
  <c r="BU50" i="1"/>
  <c r="AB170" i="6"/>
  <c r="BU23" i="1"/>
  <c r="BU24" i="1" s="1"/>
  <c r="AB720" i="6" l="1"/>
  <c r="BU38" i="1"/>
  <c r="BT54" i="1"/>
  <c r="AA555" i="6"/>
  <c r="AA610" i="6"/>
  <c r="BT55" i="1"/>
  <c r="E30" i="17"/>
  <c r="AB115" i="6"/>
  <c r="BU14" i="1"/>
  <c r="G30" i="17" l="1"/>
  <c r="BU30" i="1" s="1"/>
  <c r="BV17" i="1"/>
  <c r="AB60" i="6"/>
  <c r="BV18" i="1" l="1"/>
  <c r="BV27" i="1" s="1"/>
  <c r="BV28" i="1" s="1"/>
  <c r="BU31" i="1"/>
  <c r="BU32" i="1"/>
  <c r="AB445" i="6" s="1"/>
  <c r="AC106" i="17"/>
  <c r="X106" i="17"/>
  <c r="P106" i="17"/>
  <c r="L106" i="17"/>
  <c r="N106" i="17"/>
  <c r="AK106" i="17"/>
  <c r="O106" i="17"/>
  <c r="AF106" i="17"/>
  <c r="Q106" i="17"/>
  <c r="K106" i="17"/>
  <c r="V106" i="17"/>
  <c r="AE106" i="17"/>
  <c r="AM106" i="17"/>
  <c r="AS106" i="17"/>
  <c r="W106" i="17"/>
  <c r="AN106" i="17"/>
  <c r="AT106" i="17"/>
  <c r="M106" i="17"/>
  <c r="I106" i="17"/>
  <c r="U106" i="17"/>
  <c r="AA106" i="17"/>
  <c r="AH106" i="17"/>
  <c r="AI106" i="17"/>
  <c r="AR106" i="17"/>
  <c r="Z106" i="17"/>
  <c r="S106" i="17"/>
  <c r="Y106" i="17"/>
  <c r="AG106" i="17"/>
  <c r="H106" i="17"/>
  <c r="C106" i="17" s="1"/>
  <c r="AB665" i="6" s="1"/>
  <c r="J106" i="17"/>
  <c r="AJ106" i="17"/>
  <c r="AP106" i="17"/>
  <c r="AQ106" i="17"/>
  <c r="AO106" i="17"/>
  <c r="R106" i="17"/>
  <c r="AL106" i="17"/>
  <c r="AD106" i="17"/>
  <c r="T106" i="17"/>
  <c r="AB106" i="17"/>
  <c r="AC225" i="6"/>
  <c r="BV21" i="1" l="1"/>
  <c r="BV39" i="1" s="1"/>
  <c r="BU34" i="1"/>
  <c r="AB335" i="6"/>
  <c r="AB390" i="6"/>
  <c r="BW22" i="1"/>
  <c r="AC280" i="6"/>
  <c r="C31" i="17" l="1"/>
  <c r="AJ31" i="17" s="1"/>
  <c r="BV49" i="1"/>
  <c r="BV40" i="1"/>
  <c r="AC775" i="6" s="1"/>
  <c r="BU35" i="1"/>
  <c r="BU36" i="1"/>
  <c r="AB500" i="6"/>
  <c r="BV51" i="1"/>
  <c r="D31" i="17"/>
  <c r="BV50" i="1"/>
  <c r="AC170" i="6"/>
  <c r="BV23" i="1"/>
  <c r="BV24" i="1" s="1"/>
  <c r="F31" i="17" l="1"/>
  <c r="AB31" i="17"/>
  <c r="I31" i="17"/>
  <c r="J31" i="17"/>
  <c r="O31" i="17"/>
  <c r="W31" i="17"/>
  <c r="M31" i="17"/>
  <c r="N31" i="17"/>
  <c r="AF31" i="17"/>
  <c r="AT31" i="17"/>
  <c r="S31" i="17"/>
  <c r="AM31" i="17"/>
  <c r="R31" i="17"/>
  <c r="V31" i="17"/>
  <c r="AK31" i="17"/>
  <c r="AD31" i="17"/>
  <c r="Q31" i="17"/>
  <c r="AO31" i="17"/>
  <c r="AA31" i="17"/>
  <c r="U31" i="17"/>
  <c r="H31" i="17"/>
  <c r="T31" i="17"/>
  <c r="X31" i="17"/>
  <c r="L31" i="17"/>
  <c r="AN31" i="17"/>
  <c r="AS31" i="17"/>
  <c r="Z31" i="17"/>
  <c r="AE31" i="17"/>
  <c r="AQ31" i="17"/>
  <c r="P31" i="17"/>
  <c r="K31" i="17"/>
  <c r="AP31" i="17"/>
  <c r="AH31" i="17"/>
  <c r="Y31" i="17"/>
  <c r="AL31" i="17"/>
  <c r="AC31" i="17"/>
  <c r="AR31" i="17"/>
  <c r="AG31" i="17"/>
  <c r="AI31" i="17"/>
  <c r="AC720" i="6"/>
  <c r="BV38" i="1"/>
  <c r="AB610" i="6"/>
  <c r="BU55" i="1"/>
  <c r="BU54" i="1"/>
  <c r="AB555" i="6"/>
  <c r="AC115" i="6"/>
  <c r="BV14" i="1"/>
  <c r="E31" i="17" l="1"/>
  <c r="G31" i="17" s="1"/>
  <c r="BW17" i="1"/>
  <c r="AC60" i="6"/>
  <c r="BW18" i="1" l="1"/>
  <c r="BW27" i="1" s="1"/>
  <c r="BW28" i="1" s="1"/>
  <c r="BV30" i="1"/>
  <c r="AJ107" i="17"/>
  <c r="AE107" i="17"/>
  <c r="AT107" i="17"/>
  <c r="AR107" i="17"/>
  <c r="AS107" i="17"/>
  <c r="W107" i="17"/>
  <c r="U107" i="17"/>
  <c r="O107" i="17"/>
  <c r="AK107" i="17"/>
  <c r="AP107" i="17"/>
  <c r="X107" i="17"/>
  <c r="M107" i="17"/>
  <c r="Q107" i="17"/>
  <c r="AH107" i="17"/>
  <c r="L107" i="17"/>
  <c r="AB107" i="17"/>
  <c r="AN107" i="17"/>
  <c r="T107" i="17"/>
  <c r="AG107" i="17"/>
  <c r="J107" i="17"/>
  <c r="AD107" i="17"/>
  <c r="N107" i="17"/>
  <c r="AC107" i="17"/>
  <c r="AO107" i="17"/>
  <c r="AQ107" i="17"/>
  <c r="S107" i="17"/>
  <c r="V107" i="17"/>
  <c r="I107" i="17"/>
  <c r="AF107" i="17"/>
  <c r="H107" i="17"/>
  <c r="C107" i="17" s="1"/>
  <c r="AC665" i="6" s="1"/>
  <c r="Z107" i="17"/>
  <c r="K107" i="17"/>
  <c r="AL107" i="17"/>
  <c r="Y107" i="17"/>
  <c r="P107" i="17"/>
  <c r="AA107" i="17"/>
  <c r="R107" i="17"/>
  <c r="AM107" i="17"/>
  <c r="AI107" i="17"/>
  <c r="AD225" i="6"/>
  <c r="BW21" i="1" l="1"/>
  <c r="BW40" i="1" s="1"/>
  <c r="AC335" i="6"/>
  <c r="BV31" i="1"/>
  <c r="AC390" i="6" s="1"/>
  <c r="BV32" i="1"/>
  <c r="AC445" i="6" s="1"/>
  <c r="BV34" i="1"/>
  <c r="AD280" i="6"/>
  <c r="C32" i="17" l="1"/>
  <c r="AL32" i="17" s="1"/>
  <c r="BW49" i="1"/>
  <c r="BX22" i="1"/>
  <c r="BW39" i="1"/>
  <c r="AC500" i="6"/>
  <c r="BV35" i="1"/>
  <c r="BV36" i="1"/>
  <c r="AD775" i="6"/>
  <c r="BW51" i="1"/>
  <c r="D32" i="17"/>
  <c r="BW50" i="1"/>
  <c r="AD170" i="6"/>
  <c r="BW23" i="1"/>
  <c r="BW24" i="1" s="1"/>
  <c r="AD32" i="17" l="1"/>
  <c r="Q32" i="17"/>
  <c r="AB32" i="17"/>
  <c r="M32" i="17"/>
  <c r="AF32" i="17"/>
  <c r="L32" i="17"/>
  <c r="O32" i="17"/>
  <c r="Z32" i="17"/>
  <c r="AK32" i="17"/>
  <c r="AH32" i="17"/>
  <c r="U32" i="17"/>
  <c r="R32" i="17"/>
  <c r="P32" i="17"/>
  <c r="N32" i="17"/>
  <c r="K32" i="17"/>
  <c r="AC32" i="17"/>
  <c r="AA32" i="17"/>
  <c r="AG32" i="17"/>
  <c r="AE32" i="17"/>
  <c r="AT32" i="17"/>
  <c r="T32" i="17"/>
  <c r="J32" i="17"/>
  <c r="I32" i="17"/>
  <c r="H32" i="17"/>
  <c r="X32" i="17"/>
  <c r="W32" i="17"/>
  <c r="V32" i="17"/>
  <c r="S32" i="17"/>
  <c r="AM32" i="17"/>
  <c r="AS32" i="17"/>
  <c r="AR32" i="17"/>
  <c r="AP32" i="17"/>
  <c r="AJ32" i="17"/>
  <c r="AI32" i="17"/>
  <c r="AO32" i="17"/>
  <c r="AN32" i="17"/>
  <c r="AQ32" i="17"/>
  <c r="Y32" i="17"/>
  <c r="F32" i="17"/>
  <c r="AD720" i="6"/>
  <c r="BW38" i="1"/>
  <c r="AC610" i="6"/>
  <c r="BV55" i="1"/>
  <c r="AC555" i="6"/>
  <c r="BV54" i="1"/>
  <c r="AD115" i="6"/>
  <c r="BW14" i="1"/>
  <c r="E32" i="17" l="1"/>
  <c r="G32" i="17" s="1"/>
  <c r="N108" i="17" s="1"/>
  <c r="BX17" i="1"/>
  <c r="AD60" i="6"/>
  <c r="BX18" i="1" l="1"/>
  <c r="BX27" i="1" s="1"/>
  <c r="BX28" i="1" s="1"/>
  <c r="AM108" i="17"/>
  <c r="BW30" i="1"/>
  <c r="AN108" i="17"/>
  <c r="AP108" i="17"/>
  <c r="AC108" i="17"/>
  <c r="X108" i="17"/>
  <c r="M108" i="17"/>
  <c r="Z108" i="17"/>
  <c r="S108" i="17"/>
  <c r="AS108" i="17"/>
  <c r="AA108" i="17"/>
  <c r="AF108" i="17"/>
  <c r="O108" i="17"/>
  <c r="I108" i="17"/>
  <c r="U108" i="17"/>
  <c r="Y108" i="17"/>
  <c r="T108" i="17"/>
  <c r="K108" i="17"/>
  <c r="L108" i="17"/>
  <c r="V108" i="17"/>
  <c r="J108" i="17"/>
  <c r="P108" i="17"/>
  <c r="AI108" i="17"/>
  <c r="AJ108" i="17"/>
  <c r="Q108" i="17"/>
  <c r="AT108" i="17"/>
  <c r="AO108" i="17"/>
  <c r="AH108" i="17"/>
  <c r="AG108" i="17"/>
  <c r="W108" i="17"/>
  <c r="AR108" i="17"/>
  <c r="AK108" i="17"/>
  <c r="R108" i="17"/>
  <c r="AL108" i="17"/>
  <c r="AE108" i="17"/>
  <c r="AD108" i="17"/>
  <c r="H108" i="17"/>
  <c r="C108" i="17" s="1"/>
  <c r="AD665" i="6" s="1"/>
  <c r="AQ108" i="17"/>
  <c r="AB108" i="17"/>
  <c r="AE225" i="6"/>
  <c r="BX21" i="1" l="1"/>
  <c r="BX40" i="1" s="1"/>
  <c r="BW31" i="1"/>
  <c r="AD390" i="6" s="1"/>
  <c r="BW32" i="1"/>
  <c r="AD445" i="6" s="1"/>
  <c r="BW34" i="1"/>
  <c r="AD335" i="6"/>
  <c r="AE280" i="6"/>
  <c r="BY22" i="1" l="1"/>
  <c r="C33" i="17"/>
  <c r="AF33" i="17" s="1"/>
  <c r="BX49" i="1"/>
  <c r="BX39" i="1"/>
  <c r="AD500" i="6"/>
  <c r="BW35" i="1"/>
  <c r="BW36" i="1"/>
  <c r="AE775" i="6"/>
  <c r="BX51" i="1"/>
  <c r="D33" i="17"/>
  <c r="F33" i="17" s="1"/>
  <c r="AC33" i="17"/>
  <c r="R33" i="17"/>
  <c r="I33" i="17"/>
  <c r="BX50" i="1"/>
  <c r="AE170" i="6"/>
  <c r="BX23" i="1"/>
  <c r="BX24" i="1" s="1"/>
  <c r="T33" i="17" l="1"/>
  <c r="X33" i="17"/>
  <c r="AI33" i="17"/>
  <c r="AO33" i="17"/>
  <c r="V33" i="17"/>
  <c r="K33" i="17"/>
  <c r="H33" i="17"/>
  <c r="W33" i="17"/>
  <c r="AG33" i="17"/>
  <c r="AR33" i="17"/>
  <c r="AP33" i="17"/>
  <c r="AB33" i="17"/>
  <c r="AM33" i="17"/>
  <c r="AT33" i="17"/>
  <c r="AJ33" i="17"/>
  <c r="AN33" i="17"/>
  <c r="L33" i="17"/>
  <c r="U33" i="17"/>
  <c r="M33" i="17"/>
  <c r="S33" i="17"/>
  <c r="Q33" i="17"/>
  <c r="P33" i="17"/>
  <c r="O33" i="17"/>
  <c r="N33" i="17"/>
  <c r="J33" i="17"/>
  <c r="AL33" i="17"/>
  <c r="AH33" i="17"/>
  <c r="AQ33" i="17"/>
  <c r="AE33" i="17"/>
  <c r="Z33" i="17"/>
  <c r="Y33" i="17"/>
  <c r="AK33" i="17"/>
  <c r="AS33" i="17"/>
  <c r="AA33" i="17"/>
  <c r="AD33" i="17"/>
  <c r="AE720" i="6"/>
  <c r="BX38" i="1"/>
  <c r="AD610" i="6"/>
  <c r="BW55" i="1"/>
  <c r="BW54" i="1"/>
  <c r="AD555" i="6"/>
  <c r="AE115" i="6"/>
  <c r="BX14" i="1"/>
  <c r="E33" i="17" l="1"/>
  <c r="G33" i="17" s="1"/>
  <c r="BX30" i="1" s="1"/>
  <c r="BY17" i="1"/>
  <c r="AE60" i="6"/>
  <c r="BY18" i="1" l="1"/>
  <c r="BY27" i="1" s="1"/>
  <c r="BY28" i="1" s="1"/>
  <c r="BX31" i="1"/>
  <c r="BX32" i="1"/>
  <c r="AE445" i="6" s="1"/>
  <c r="J109" i="17"/>
  <c r="Z109" i="17"/>
  <c r="AJ109" i="17"/>
  <c r="AO109" i="17"/>
  <c r="U109" i="17"/>
  <c r="AL109" i="17"/>
  <c r="AC109" i="17"/>
  <c r="M109" i="17"/>
  <c r="P109" i="17"/>
  <c r="AM109" i="17"/>
  <c r="AP109" i="17"/>
  <c r="O109" i="17"/>
  <c r="V109" i="17"/>
  <c r="AR109" i="17"/>
  <c r="AK109" i="17"/>
  <c r="T109" i="17"/>
  <c r="I109" i="17"/>
  <c r="H109" i="17"/>
  <c r="C109" i="17" s="1"/>
  <c r="AE665" i="6" s="1"/>
  <c r="K109" i="17"/>
  <c r="AH109" i="17"/>
  <c r="AF109" i="17"/>
  <c r="AT109" i="17"/>
  <c r="AG109" i="17"/>
  <c r="X109" i="17"/>
  <c r="N109" i="17"/>
  <c r="AA109" i="17"/>
  <c r="S109" i="17"/>
  <c r="R109" i="17"/>
  <c r="AE109" i="17"/>
  <c r="W109" i="17"/>
  <c r="Y109" i="17"/>
  <c r="AS109" i="17"/>
  <c r="AQ109" i="17"/>
  <c r="AI109" i="17"/>
  <c r="AN109" i="17"/>
  <c r="L109" i="17"/>
  <c r="Q109" i="17"/>
  <c r="AD109" i="17"/>
  <c r="AB109" i="17"/>
  <c r="AF225" i="6"/>
  <c r="BX34" i="1" l="1"/>
  <c r="AE335" i="6"/>
  <c r="AE390" i="6"/>
  <c r="BY21" i="1"/>
  <c r="AF280" i="6"/>
  <c r="BY39" i="1" l="1"/>
  <c r="BY40" i="1"/>
  <c r="AF775" i="6" s="1"/>
  <c r="AE500" i="6"/>
  <c r="BX36" i="1"/>
  <c r="BX35" i="1"/>
  <c r="D34" i="17"/>
  <c r="BY49" i="1"/>
  <c r="C34" i="17"/>
  <c r="BZ22" i="1"/>
  <c r="BY51" i="1"/>
  <c r="BY50" i="1"/>
  <c r="AF170" i="6"/>
  <c r="BY23" i="1"/>
  <c r="BY24" i="1" s="1"/>
  <c r="F34" i="17" l="1"/>
  <c r="AF720" i="6"/>
  <c r="BY38" i="1"/>
  <c r="AE610" i="6"/>
  <c r="BX55" i="1"/>
  <c r="AE555" i="6"/>
  <c r="BX54" i="1"/>
  <c r="Z34" i="17"/>
  <c r="AH34" i="17"/>
  <c r="AP34" i="17"/>
  <c r="AA34" i="17"/>
  <c r="AJ34" i="17"/>
  <c r="AS34" i="17"/>
  <c r="AF34" i="17"/>
  <c r="AO34" i="17"/>
  <c r="AG34" i="17"/>
  <c r="AQ34" i="17"/>
  <c r="AE34" i="17"/>
  <c r="AI34" i="17"/>
  <c r="AK34" i="17"/>
  <c r="AB34" i="17"/>
  <c r="AN34" i="17"/>
  <c r="AC34" i="17"/>
  <c r="AR34" i="17"/>
  <c r="AD34" i="17"/>
  <c r="AT34" i="17"/>
  <c r="AL34" i="17"/>
  <c r="Y34" i="17"/>
  <c r="AM34" i="17"/>
  <c r="I34" i="17"/>
  <c r="Q34" i="17"/>
  <c r="O34" i="17"/>
  <c r="X34" i="17"/>
  <c r="P34" i="17"/>
  <c r="H34" i="17"/>
  <c r="R34" i="17"/>
  <c r="J34" i="17"/>
  <c r="S34" i="17"/>
  <c r="K34" i="17"/>
  <c r="T34" i="17"/>
  <c r="V34" i="17"/>
  <c r="W34" i="17"/>
  <c r="L34" i="17"/>
  <c r="M34" i="17"/>
  <c r="N34" i="17"/>
  <c r="U34" i="17"/>
  <c r="AF115" i="6"/>
  <c r="BY14" i="1"/>
  <c r="E34" i="17" l="1"/>
  <c r="BZ17" i="1"/>
  <c r="AF60" i="6"/>
  <c r="BZ18" i="1" l="1"/>
  <c r="BZ27" i="1" s="1"/>
  <c r="BZ28" i="1" s="1"/>
  <c r="G34" i="17"/>
  <c r="BY30" i="1" s="1"/>
  <c r="AG225" i="6"/>
  <c r="BZ21" i="1" l="1"/>
  <c r="BZ39" i="1" s="1"/>
  <c r="BY32" i="1"/>
  <c r="AF445" i="6" s="1"/>
  <c r="BY31" i="1"/>
  <c r="AP110" i="17"/>
  <c r="Y110" i="17"/>
  <c r="W110" i="17"/>
  <c r="L110" i="17"/>
  <c r="U110" i="17"/>
  <c r="AG110" i="17"/>
  <c r="J110" i="17"/>
  <c r="AI110" i="17"/>
  <c r="T110" i="17"/>
  <c r="AH110" i="17"/>
  <c r="AS110" i="17"/>
  <c r="AJ110" i="17"/>
  <c r="M110" i="17"/>
  <c r="AT110" i="17"/>
  <c r="AN110" i="17"/>
  <c r="V110" i="17"/>
  <c r="AB110" i="17"/>
  <c r="O110" i="17"/>
  <c r="Q110" i="17"/>
  <c r="R110" i="17"/>
  <c r="AC110" i="17"/>
  <c r="AL110" i="17"/>
  <c r="AE110" i="17"/>
  <c r="AM110" i="17"/>
  <c r="X110" i="17"/>
  <c r="K110" i="17"/>
  <c r="H110" i="17"/>
  <c r="C110" i="17" s="1"/>
  <c r="AR110" i="17"/>
  <c r="I110" i="17"/>
  <c r="S110" i="17"/>
  <c r="AD110" i="17"/>
  <c r="AA110" i="17"/>
  <c r="AO110" i="17"/>
  <c r="N110" i="17"/>
  <c r="AK110" i="17"/>
  <c r="P110" i="17"/>
  <c r="AQ110" i="17"/>
  <c r="AF110" i="17"/>
  <c r="Z110" i="17"/>
  <c r="AG280" i="6"/>
  <c r="CA22" i="1" l="1"/>
  <c r="BZ49" i="1"/>
  <c r="C35" i="17"/>
  <c r="AB35" i="17" s="1"/>
  <c r="BZ40" i="1"/>
  <c r="AG775" i="6" s="1"/>
  <c r="BY34" i="1"/>
  <c r="AF665" i="6"/>
  <c r="AF335" i="6"/>
  <c r="AF390" i="6"/>
  <c r="BZ51" i="1"/>
  <c r="D35" i="17"/>
  <c r="BZ50" i="1"/>
  <c r="AG170" i="6"/>
  <c r="BZ23" i="1"/>
  <c r="BZ24" i="1" s="1"/>
  <c r="F35" i="17" l="1"/>
  <c r="U35" i="17"/>
  <c r="I35" i="17"/>
  <c r="K35" i="17"/>
  <c r="S35" i="17"/>
  <c r="P35" i="17"/>
  <c r="V35" i="17"/>
  <c r="AG35" i="17"/>
  <c r="O35" i="17"/>
  <c r="AK35" i="17"/>
  <c r="M35" i="17"/>
  <c r="AI35" i="17"/>
  <c r="AQ35" i="17"/>
  <c r="J35" i="17"/>
  <c r="AA35" i="17"/>
  <c r="W35" i="17"/>
  <c r="R35" i="17"/>
  <c r="AE35" i="17"/>
  <c r="N35" i="17"/>
  <c r="X35" i="17"/>
  <c r="AP35" i="17"/>
  <c r="L35" i="17"/>
  <c r="AT35" i="17"/>
  <c r="Z35" i="17"/>
  <c r="AN35" i="17"/>
  <c r="AM35" i="17"/>
  <c r="AD35" i="17"/>
  <c r="AL35" i="17"/>
  <c r="AC35" i="17"/>
  <c r="T35" i="17"/>
  <c r="H35" i="17"/>
  <c r="AS35" i="17"/>
  <c r="AO35" i="17"/>
  <c r="AF35" i="17"/>
  <c r="AR35" i="17"/>
  <c r="Q35" i="17"/>
  <c r="AH35" i="17"/>
  <c r="Y35" i="17"/>
  <c r="AJ35" i="17"/>
  <c r="BY36" i="1"/>
  <c r="AF610" i="6" s="1"/>
  <c r="BY35" i="1"/>
  <c r="AF555" i="6" s="1"/>
  <c r="AF500" i="6"/>
  <c r="AG720" i="6"/>
  <c r="BZ38" i="1"/>
  <c r="BZ14" i="1"/>
  <c r="AG115" i="6"/>
  <c r="E35" i="17" l="1"/>
  <c r="G35" i="17" s="1"/>
  <c r="BZ30" i="1" s="1"/>
  <c r="BY54" i="1"/>
  <c r="BY55" i="1"/>
  <c r="CA17" i="1"/>
  <c r="AG60" i="6"/>
  <c r="CA18" i="1" l="1"/>
  <c r="CA27" i="1" s="1"/>
  <c r="CA28" i="1" s="1"/>
  <c r="BZ32" i="1"/>
  <c r="AG445" i="6" s="1"/>
  <c r="BZ31" i="1"/>
  <c r="AQ111" i="17"/>
  <c r="J111" i="17"/>
  <c r="Z111" i="17"/>
  <c r="AC111" i="17"/>
  <c r="AG111" i="17"/>
  <c r="AR111" i="17"/>
  <c r="T111" i="17"/>
  <c r="AP111" i="17"/>
  <c r="AE111" i="17"/>
  <c r="Q111" i="17"/>
  <c r="P111" i="17"/>
  <c r="X111" i="17"/>
  <c r="O111" i="17"/>
  <c r="AO111" i="17"/>
  <c r="V111" i="17"/>
  <c r="AK111" i="17"/>
  <c r="AJ111" i="17"/>
  <c r="S111" i="17"/>
  <c r="AI111" i="17"/>
  <c r="L111" i="17"/>
  <c r="K111" i="17"/>
  <c r="Y111" i="17"/>
  <c r="AT111" i="17"/>
  <c r="R111" i="17"/>
  <c r="I111" i="17"/>
  <c r="AA111" i="17"/>
  <c r="AS111" i="17"/>
  <c r="AN111" i="17"/>
  <c r="W111" i="17"/>
  <c r="AB111" i="17"/>
  <c r="AD111" i="17"/>
  <c r="AL111" i="17"/>
  <c r="AM111" i="17"/>
  <c r="N111" i="17"/>
  <c r="AF111" i="17"/>
  <c r="M111" i="17"/>
  <c r="AH111" i="17"/>
  <c r="H111" i="17"/>
  <c r="C111" i="17" s="1"/>
  <c r="AG665" i="6" s="1"/>
  <c r="U111" i="17"/>
  <c r="AH225" i="6"/>
  <c r="CA21" i="1" l="1"/>
  <c r="CA39" i="1" s="1"/>
  <c r="BZ34" i="1"/>
  <c r="AG335" i="6"/>
  <c r="AG390" i="6"/>
  <c r="C36" i="17"/>
  <c r="AH280" i="6"/>
  <c r="CB22" i="1" l="1"/>
  <c r="CA49" i="1"/>
  <c r="CA40" i="1"/>
  <c r="AH775" i="6" s="1"/>
  <c r="BZ36" i="1"/>
  <c r="BZ35" i="1"/>
  <c r="AG500" i="6"/>
  <c r="CA51" i="1"/>
  <c r="D36" i="17"/>
  <c r="F36" i="17" s="1"/>
  <c r="AD36" i="17"/>
  <c r="AL36" i="17"/>
  <c r="AT36" i="17"/>
  <c r="AB36" i="17"/>
  <c r="AK36" i="17"/>
  <c r="Y36" i="17"/>
  <c r="AH36" i="17"/>
  <c r="AQ36" i="17"/>
  <c r="Z36" i="17"/>
  <c r="AI36" i="17"/>
  <c r="AR36" i="17"/>
  <c r="AF36" i="17"/>
  <c r="AG36" i="17"/>
  <c r="AJ36" i="17"/>
  <c r="AA36" i="17"/>
  <c r="AO36" i="17"/>
  <c r="AC36" i="17"/>
  <c r="AP36" i="17"/>
  <c r="AE36" i="17"/>
  <c r="AS36" i="17"/>
  <c r="AM36" i="17"/>
  <c r="AN36" i="17"/>
  <c r="O36" i="17"/>
  <c r="W36" i="17"/>
  <c r="I36" i="17"/>
  <c r="R36" i="17"/>
  <c r="J36" i="17"/>
  <c r="S36" i="17"/>
  <c r="K36" i="17"/>
  <c r="T36" i="17"/>
  <c r="L36" i="17"/>
  <c r="U36" i="17"/>
  <c r="M36" i="17"/>
  <c r="V36" i="17"/>
  <c r="H36" i="17"/>
  <c r="N36" i="17"/>
  <c r="P36" i="17"/>
  <c r="Q36" i="17"/>
  <c r="X36" i="17"/>
  <c r="CA50" i="1"/>
  <c r="AH170" i="6"/>
  <c r="CA23" i="1"/>
  <c r="CA24" i="1" s="1"/>
  <c r="AH720" i="6" l="1"/>
  <c r="CA38" i="1"/>
  <c r="BZ54" i="1"/>
  <c r="AG555" i="6"/>
  <c r="AG610" i="6"/>
  <c r="BZ55" i="1"/>
  <c r="E36" i="17"/>
  <c r="AH115" i="6"/>
  <c r="CA14" i="1"/>
  <c r="G36" i="17" l="1"/>
  <c r="CA30" i="1" s="1"/>
  <c r="CB17" i="1"/>
  <c r="AH60" i="6"/>
  <c r="CB18" i="1" l="1"/>
  <c r="CB27" i="1" s="1"/>
  <c r="CB28" i="1" s="1"/>
  <c r="CA32" i="1"/>
  <c r="AH445" i="6" s="1"/>
  <c r="CA31" i="1"/>
  <c r="AJ112" i="17"/>
  <c r="V112" i="17"/>
  <c r="Y112" i="17"/>
  <c r="N112" i="17"/>
  <c r="AB112" i="17"/>
  <c r="AH112" i="17"/>
  <c r="AS112" i="17"/>
  <c r="Q112" i="17"/>
  <c r="S112" i="17"/>
  <c r="AN112" i="17"/>
  <c r="H112" i="17"/>
  <c r="C112" i="17" s="1"/>
  <c r="AH665" i="6" s="1"/>
  <c r="AT112" i="17"/>
  <c r="AF112" i="17"/>
  <c r="AC112" i="17"/>
  <c r="AL112" i="17"/>
  <c r="AQ112" i="17"/>
  <c r="AP112" i="17"/>
  <c r="O112" i="17"/>
  <c r="K112" i="17"/>
  <c r="U112" i="17"/>
  <c r="AA112" i="17"/>
  <c r="P112" i="17"/>
  <c r="W112" i="17"/>
  <c r="AK112" i="17"/>
  <c r="R112" i="17"/>
  <c r="T112" i="17"/>
  <c r="Z112" i="17"/>
  <c r="J112" i="17"/>
  <c r="AG112" i="17"/>
  <c r="M112" i="17"/>
  <c r="AD112" i="17"/>
  <c r="AE112" i="17"/>
  <c r="AI112" i="17"/>
  <c r="AM112" i="17"/>
  <c r="X112" i="17"/>
  <c r="AR112" i="17"/>
  <c r="I112" i="17"/>
  <c r="AO112" i="17"/>
  <c r="L112" i="17"/>
  <c r="AI225" i="6"/>
  <c r="CB21" i="1" l="1"/>
  <c r="CB39" i="1" s="1"/>
  <c r="CA34" i="1"/>
  <c r="AH335" i="6"/>
  <c r="AH390" i="6"/>
  <c r="AI280" i="6"/>
  <c r="C37" i="17" l="1"/>
  <c r="AN37" i="17" s="1"/>
  <c r="CC22" i="1"/>
  <c r="CB49" i="1"/>
  <c r="CB40" i="1"/>
  <c r="AI775" i="6" s="1"/>
  <c r="CA36" i="1"/>
  <c r="CA35" i="1"/>
  <c r="AH500" i="6"/>
  <c r="CB51" i="1"/>
  <c r="D37" i="17"/>
  <c r="CB50" i="1"/>
  <c r="AI170" i="6"/>
  <c r="CB23" i="1"/>
  <c r="CB24" i="1" s="1"/>
  <c r="F37" i="17" l="1"/>
  <c r="Q37" i="17"/>
  <c r="J37" i="17"/>
  <c r="W37" i="17"/>
  <c r="AM37" i="17"/>
  <c r="V37" i="17"/>
  <c r="AC37" i="17"/>
  <c r="N37" i="17"/>
  <c r="AR37" i="17"/>
  <c r="AB37" i="17"/>
  <c r="O37" i="17"/>
  <c r="AO37" i="17"/>
  <c r="M37" i="17"/>
  <c r="AE37" i="17"/>
  <c r="AF37" i="17"/>
  <c r="P37" i="17"/>
  <c r="U37" i="17"/>
  <c r="AT37" i="17"/>
  <c r="AS37" i="17"/>
  <c r="AD37" i="17"/>
  <c r="I37" i="17"/>
  <c r="L37" i="17"/>
  <c r="AG37" i="17"/>
  <c r="AA37" i="17"/>
  <c r="AQ37" i="17"/>
  <c r="H37" i="17"/>
  <c r="T37" i="17"/>
  <c r="AK37" i="17"/>
  <c r="AP37" i="17"/>
  <c r="AH37" i="17"/>
  <c r="R37" i="17"/>
  <c r="K37" i="17"/>
  <c r="AJ37" i="17"/>
  <c r="AL37" i="17"/>
  <c r="Y37" i="17"/>
  <c r="X37" i="17"/>
  <c r="S37" i="17"/>
  <c r="AI37" i="17"/>
  <c r="Z37" i="17"/>
  <c r="AI720" i="6"/>
  <c r="CB38" i="1"/>
  <c r="AH555" i="6"/>
  <c r="CA54" i="1"/>
  <c r="AH610" i="6"/>
  <c r="CA55" i="1"/>
  <c r="CB14" i="1"/>
  <c r="AI115" i="6"/>
  <c r="E37" i="17" l="1"/>
  <c r="G37" i="17" s="1"/>
  <c r="CB30" i="1" s="1"/>
  <c r="CC17" i="1"/>
  <c r="AI60" i="6"/>
  <c r="CC18" i="1" l="1"/>
  <c r="CC27" i="1" s="1"/>
  <c r="CC28" i="1" s="1"/>
  <c r="CB31" i="1"/>
  <c r="CB32" i="1"/>
  <c r="AI445" i="6" s="1"/>
  <c r="AC113" i="17"/>
  <c r="AD113" i="17"/>
  <c r="AT113" i="17"/>
  <c r="AO113" i="17"/>
  <c r="W113" i="17"/>
  <c r="AB113" i="17"/>
  <c r="AM113" i="17"/>
  <c r="AK113" i="17"/>
  <c r="J113" i="17"/>
  <c r="T113" i="17"/>
  <c r="P113" i="17"/>
  <c r="R113" i="17"/>
  <c r="Y113" i="17"/>
  <c r="AP113" i="17"/>
  <c r="I113" i="17"/>
  <c r="AN113" i="17"/>
  <c r="AE113" i="17"/>
  <c r="AI113" i="17"/>
  <c r="N113" i="17"/>
  <c r="X113" i="17"/>
  <c r="AS113" i="17"/>
  <c r="K113" i="17"/>
  <c r="H113" i="17"/>
  <c r="C113" i="17" s="1"/>
  <c r="AI665" i="6" s="1"/>
  <c r="O113" i="17"/>
  <c r="AG113" i="17"/>
  <c r="Q113" i="17"/>
  <c r="AL113" i="17"/>
  <c r="S113" i="17"/>
  <c r="AA113" i="17"/>
  <c r="AJ113" i="17"/>
  <c r="L113" i="17"/>
  <c r="Z113" i="17"/>
  <c r="AF113" i="17"/>
  <c r="AH113" i="17"/>
  <c r="V113" i="17"/>
  <c r="M113" i="17"/>
  <c r="AQ113" i="17"/>
  <c r="U113" i="17"/>
  <c r="AR113" i="17"/>
  <c r="AJ225" i="6"/>
  <c r="CC21" i="1" l="1"/>
  <c r="CC39" i="1" s="1"/>
  <c r="CB34" i="1"/>
  <c r="AI335" i="6"/>
  <c r="AI390" i="6"/>
  <c r="C38" i="17"/>
  <c r="AJ280" i="6"/>
  <c r="CD22" i="1" l="1"/>
  <c r="CC49" i="1"/>
  <c r="CC40" i="1"/>
  <c r="AJ775" i="6" s="1"/>
  <c r="CB35" i="1"/>
  <c r="CB36" i="1"/>
  <c r="AI500" i="6"/>
  <c r="CC51" i="1"/>
  <c r="D38" i="17"/>
  <c r="F38" i="17" s="1"/>
  <c r="Z38" i="17"/>
  <c r="AH38" i="17"/>
  <c r="AP38" i="17"/>
  <c r="AD38" i="17"/>
  <c r="AM38" i="17"/>
  <c r="AA38" i="17"/>
  <c r="AJ38" i="17"/>
  <c r="AS38" i="17"/>
  <c r="AB38" i="17"/>
  <c r="AK38" i="17"/>
  <c r="AT38" i="17"/>
  <c r="AF38" i="17"/>
  <c r="AG38" i="17"/>
  <c r="AL38" i="17"/>
  <c r="AI38" i="17"/>
  <c r="Y38" i="17"/>
  <c r="AO38" i="17"/>
  <c r="AC38" i="17"/>
  <c r="AQ38" i="17"/>
  <c r="AE38" i="17"/>
  <c r="AR38" i="17"/>
  <c r="AN38" i="17"/>
  <c r="M38" i="17"/>
  <c r="U38" i="17"/>
  <c r="K38" i="17"/>
  <c r="L38" i="17"/>
  <c r="V38" i="17"/>
  <c r="N38" i="17"/>
  <c r="W38" i="17"/>
  <c r="O38" i="17"/>
  <c r="X38" i="17"/>
  <c r="P38" i="17"/>
  <c r="H38" i="17"/>
  <c r="I38" i="17"/>
  <c r="J38" i="17"/>
  <c r="Q38" i="17"/>
  <c r="R38" i="17"/>
  <c r="S38" i="17"/>
  <c r="T38" i="17"/>
  <c r="CC50" i="1"/>
  <c r="AJ170" i="6"/>
  <c r="CC23" i="1"/>
  <c r="CC24" i="1" s="1"/>
  <c r="AJ720" i="6" l="1"/>
  <c r="CC38" i="1"/>
  <c r="AI610" i="6"/>
  <c r="CB55" i="1"/>
  <c r="AI555" i="6"/>
  <c r="CB54" i="1"/>
  <c r="E38" i="17"/>
  <c r="AJ115" i="6"/>
  <c r="CC14" i="1"/>
  <c r="G38" i="17" l="1"/>
  <c r="CC30" i="1" s="1"/>
  <c r="CD17" i="1"/>
  <c r="AJ60" i="6"/>
  <c r="CD18" i="1" l="1"/>
  <c r="CD27" i="1" s="1"/>
  <c r="CD28" i="1" s="1"/>
  <c r="CC31" i="1"/>
  <c r="CC32" i="1"/>
  <c r="AJ445" i="6" s="1"/>
  <c r="M114" i="17"/>
  <c r="AL114" i="17"/>
  <c r="J114" i="17"/>
  <c r="H114" i="17"/>
  <c r="C114" i="17" s="1"/>
  <c r="AJ665" i="6" s="1"/>
  <c r="AE114" i="17"/>
  <c r="O114" i="17"/>
  <c r="AQ114" i="17"/>
  <c r="AN114" i="17"/>
  <c r="Q114" i="17"/>
  <c r="AD114" i="17"/>
  <c r="AP114" i="17"/>
  <c r="AO114" i="17"/>
  <c r="AA114" i="17"/>
  <c r="AK114" i="17"/>
  <c r="AS114" i="17"/>
  <c r="AC114" i="17"/>
  <c r="AB114" i="17"/>
  <c r="S114" i="17"/>
  <c r="U114" i="17"/>
  <c r="V114" i="17"/>
  <c r="AM114" i="17"/>
  <c r="K114" i="17"/>
  <c r="Y114" i="17"/>
  <c r="N114" i="17"/>
  <c r="L114" i="17"/>
  <c r="W114" i="17"/>
  <c r="P114" i="17"/>
  <c r="AI114" i="17"/>
  <c r="AF114" i="17"/>
  <c r="I114" i="17"/>
  <c r="X114" i="17"/>
  <c r="AG114" i="17"/>
  <c r="AR114" i="17"/>
  <c r="AH114" i="17"/>
  <c r="Z114" i="17"/>
  <c r="AT114" i="17"/>
  <c r="R114" i="17"/>
  <c r="T114" i="17"/>
  <c r="AJ114" i="17"/>
  <c r="AK225" i="6"/>
  <c r="CD21" i="1" l="1"/>
  <c r="CD40" i="1" s="1"/>
  <c r="CC34" i="1"/>
  <c r="AJ335" i="6"/>
  <c r="AJ390" i="6"/>
  <c r="AK280" i="6"/>
  <c r="CE22" i="1" l="1"/>
  <c r="C39" i="17"/>
  <c r="Z39" i="17" s="1"/>
  <c r="CD49" i="1"/>
  <c r="CD39" i="1"/>
  <c r="CC35" i="1"/>
  <c r="CC36" i="1"/>
  <c r="AK775" i="6"/>
  <c r="AJ500" i="6"/>
  <c r="CD51" i="1"/>
  <c r="D39" i="17"/>
  <c r="F39" i="17" s="1"/>
  <c r="CD50" i="1"/>
  <c r="AK170" i="6"/>
  <c r="CD23" i="1"/>
  <c r="CD24" i="1" s="1"/>
  <c r="U39" i="17" l="1"/>
  <c r="S39" i="17"/>
  <c r="R39" i="17"/>
  <c r="M39" i="17"/>
  <c r="X39" i="17"/>
  <c r="I39" i="17"/>
  <c r="P39" i="17"/>
  <c r="O39" i="17"/>
  <c r="W39" i="17"/>
  <c r="L39" i="17"/>
  <c r="AR39" i="17"/>
  <c r="AD39" i="17"/>
  <c r="Q39" i="17"/>
  <c r="AC39" i="17"/>
  <c r="V39" i="17"/>
  <c r="H39" i="17"/>
  <c r="AJ39" i="17"/>
  <c r="AI39" i="17"/>
  <c r="AG39" i="17"/>
  <c r="AL39" i="17"/>
  <c r="AQ39" i="17"/>
  <c r="AB39" i="17"/>
  <c r="AA39" i="17"/>
  <c r="AO39" i="17"/>
  <c r="Y39" i="17"/>
  <c r="AN39" i="17"/>
  <c r="K39" i="17"/>
  <c r="T39" i="17"/>
  <c r="AS39" i="17"/>
  <c r="AF39" i="17"/>
  <c r="AM39" i="17"/>
  <c r="AE39" i="17"/>
  <c r="AP39" i="17"/>
  <c r="AH39" i="17"/>
  <c r="J39" i="17"/>
  <c r="N39" i="17"/>
  <c r="AT39" i="17"/>
  <c r="AK39" i="17"/>
  <c r="AK720" i="6"/>
  <c r="CD38" i="1"/>
  <c r="AJ610" i="6"/>
  <c r="CC55" i="1"/>
  <c r="CC54" i="1"/>
  <c r="AJ555" i="6"/>
  <c r="CD14" i="1"/>
  <c r="AK115" i="6"/>
  <c r="E39" i="17" l="1"/>
  <c r="G39" i="17" s="1"/>
  <c r="CD30" i="1" s="1"/>
  <c r="CE17" i="1"/>
  <c r="AK60" i="6"/>
  <c r="CE18" i="1" l="1"/>
  <c r="CE27" i="1" s="1"/>
  <c r="CE28" i="1" s="1"/>
  <c r="CD31" i="1"/>
  <c r="CD32" i="1"/>
  <c r="AK445" i="6" s="1"/>
  <c r="AM115" i="17"/>
  <c r="W115" i="17"/>
  <c r="AF115" i="17"/>
  <c r="Z115" i="17"/>
  <c r="T115" i="17"/>
  <c r="AS115" i="17"/>
  <c r="AO115" i="17"/>
  <c r="K115" i="17"/>
  <c r="V115" i="17"/>
  <c r="AR115" i="17"/>
  <c r="M115" i="17"/>
  <c r="AP115" i="17"/>
  <c r="AJ115" i="17"/>
  <c r="AK115" i="17"/>
  <c r="X115" i="17"/>
  <c r="Q115" i="17"/>
  <c r="L115" i="17"/>
  <c r="J115" i="17"/>
  <c r="AD115" i="17"/>
  <c r="AQ115" i="17"/>
  <c r="U115" i="17"/>
  <c r="P115" i="17"/>
  <c r="S115" i="17"/>
  <c r="AE115" i="17"/>
  <c r="AG115" i="17"/>
  <c r="O115" i="17"/>
  <c r="AL115" i="17"/>
  <c r="AH115" i="17"/>
  <c r="H115" i="17"/>
  <c r="C115" i="17" s="1"/>
  <c r="AI115" i="17"/>
  <c r="AN115" i="17"/>
  <c r="AB115" i="17"/>
  <c r="AA115" i="17"/>
  <c r="I115" i="17"/>
  <c r="N115" i="17"/>
  <c r="R115" i="17"/>
  <c r="AC115" i="17"/>
  <c r="AT115" i="17"/>
  <c r="Y115" i="17"/>
  <c r="AL225" i="6"/>
  <c r="CE21" i="1" l="1"/>
  <c r="CE40" i="1" s="1"/>
  <c r="AK665" i="6"/>
  <c r="CD34" i="1"/>
  <c r="AK335" i="6"/>
  <c r="AK390" i="6"/>
  <c r="AL280" i="6"/>
  <c r="C40" i="17" l="1"/>
  <c r="AJ40" i="17" s="1"/>
  <c r="CE49" i="1"/>
  <c r="CF22" i="1"/>
  <c r="CE39" i="1"/>
  <c r="CD35" i="1"/>
  <c r="CD36" i="1"/>
  <c r="AL775" i="6"/>
  <c r="AK500" i="6"/>
  <c r="CE51" i="1"/>
  <c r="D40" i="17"/>
  <c r="AB40" i="17"/>
  <c r="CE50" i="1"/>
  <c r="AL170" i="6"/>
  <c r="CE23" i="1"/>
  <c r="CE24" i="1" s="1"/>
  <c r="W40" i="17" l="1"/>
  <c r="AK40" i="17"/>
  <c r="O40" i="17"/>
  <c r="AP40" i="17"/>
  <c r="P40" i="17"/>
  <c r="I40" i="17"/>
  <c r="AT40" i="17"/>
  <c r="AQ40" i="17"/>
  <c r="AG40" i="17"/>
  <c r="U40" i="17"/>
  <c r="M40" i="17"/>
  <c r="V40" i="17"/>
  <c r="H40" i="17"/>
  <c r="K40" i="17"/>
  <c r="AA40" i="17"/>
  <c r="AF40" i="17"/>
  <c r="AN40" i="17"/>
  <c r="Z40" i="17"/>
  <c r="AR40" i="17"/>
  <c r="T40" i="17"/>
  <c r="N40" i="17"/>
  <c r="L40" i="17"/>
  <c r="J40" i="17"/>
  <c r="R40" i="17"/>
  <c r="Q40" i="17"/>
  <c r="X40" i="17"/>
  <c r="S40" i="17"/>
  <c r="AI40" i="17"/>
  <c r="AM40" i="17"/>
  <c r="AL40" i="17"/>
  <c r="AE40" i="17"/>
  <c r="AS40" i="17"/>
  <c r="AD40" i="17"/>
  <c r="AC40" i="17"/>
  <c r="AH40" i="17"/>
  <c r="AO40" i="17"/>
  <c r="Y40" i="17"/>
  <c r="F40" i="17"/>
  <c r="AL720" i="6"/>
  <c r="CE38" i="1"/>
  <c r="AK610" i="6"/>
  <c r="CD55" i="1"/>
  <c r="CD54" i="1"/>
  <c r="AK555" i="6"/>
  <c r="AL115" i="6"/>
  <c r="CE14" i="1"/>
  <c r="E40" i="17" l="1"/>
  <c r="G40" i="17" s="1"/>
  <c r="AS116" i="17" s="1"/>
  <c r="CF17" i="1"/>
  <c r="AL60" i="6"/>
  <c r="CF18" i="1" l="1"/>
  <c r="CF27" i="1" s="1"/>
  <c r="CF28" i="1" s="1"/>
  <c r="H116" i="17"/>
  <c r="C116" i="17" s="1"/>
  <c r="AI116" i="17"/>
  <c r="AD116" i="17"/>
  <c r="O116" i="17"/>
  <c r="N116" i="17"/>
  <c r="J116" i="17"/>
  <c r="AR116" i="17"/>
  <c r="AM116" i="17"/>
  <c r="I116" i="17"/>
  <c r="R116" i="17"/>
  <c r="Z116" i="17"/>
  <c r="AL116" i="17"/>
  <c r="T116" i="17"/>
  <c r="AN116" i="17"/>
  <c r="AC116" i="17"/>
  <c r="Y116" i="17"/>
  <c r="AH116" i="17"/>
  <c r="CE30" i="1"/>
  <c r="X116" i="17"/>
  <c r="AT116" i="17"/>
  <c r="AG116" i="17"/>
  <c r="AF116" i="17"/>
  <c r="M116" i="17"/>
  <c r="Q116" i="17"/>
  <c r="AO116" i="17"/>
  <c r="P116" i="17"/>
  <c r="U116" i="17"/>
  <c r="K116" i="17"/>
  <c r="AE116" i="17"/>
  <c r="AQ116" i="17"/>
  <c r="AK116" i="17"/>
  <c r="AJ116" i="17"/>
  <c r="W116" i="17"/>
  <c r="AP116" i="17"/>
  <c r="AB116" i="17"/>
  <c r="S116" i="17"/>
  <c r="AA116" i="17"/>
  <c r="L116" i="17"/>
  <c r="V116" i="17"/>
  <c r="AM225" i="6"/>
  <c r="CF21" i="1" l="1"/>
  <c r="CF39" i="1" s="1"/>
  <c r="CE31" i="1"/>
  <c r="AL390" i="6" s="1"/>
  <c r="CE32" i="1"/>
  <c r="AL445" i="6" s="1"/>
  <c r="CE34" i="1"/>
  <c r="AL665" i="6"/>
  <c r="AL335" i="6"/>
  <c r="C41" i="17"/>
  <c r="AM280" i="6"/>
  <c r="CF49" i="1" l="1"/>
  <c r="CG22" i="1"/>
  <c r="CF40" i="1"/>
  <c r="AM775" i="6" s="1"/>
  <c r="AL500" i="6"/>
  <c r="CE35" i="1"/>
  <c r="AL555" i="6" s="1"/>
  <c r="CE36" i="1"/>
  <c r="AL610" i="6" s="1"/>
  <c r="CF51" i="1"/>
  <c r="D41" i="17"/>
  <c r="F41" i="17" s="1"/>
  <c r="AD41" i="17"/>
  <c r="AL41" i="17"/>
  <c r="AT41" i="17"/>
  <c r="AA41" i="17"/>
  <c r="AI41" i="17"/>
  <c r="AQ41" i="17"/>
  <c r="AB41" i="17"/>
  <c r="AJ41" i="17"/>
  <c r="AR41" i="17"/>
  <c r="AF41" i="17"/>
  <c r="AS41" i="17"/>
  <c r="AH41" i="17"/>
  <c r="AK41" i="17"/>
  <c r="AG41" i="17"/>
  <c r="Z41" i="17"/>
  <c r="AN41" i="17"/>
  <c r="AC41" i="17"/>
  <c r="AO41" i="17"/>
  <c r="AE41" i="17"/>
  <c r="AP41" i="17"/>
  <c r="Y41" i="17"/>
  <c r="AM41" i="17"/>
  <c r="J41" i="17"/>
  <c r="R41" i="17"/>
  <c r="P41" i="17"/>
  <c r="I41" i="17"/>
  <c r="S41" i="17"/>
  <c r="K41" i="17"/>
  <c r="T41" i="17"/>
  <c r="U41" i="17"/>
  <c r="V41" i="17"/>
  <c r="H41" i="17"/>
  <c r="W41" i="17"/>
  <c r="L41" i="17"/>
  <c r="X41" i="17"/>
  <c r="M41" i="17"/>
  <c r="N41" i="17"/>
  <c r="O41" i="17"/>
  <c r="Q41" i="17"/>
  <c r="CF50" i="1"/>
  <c r="AM170" i="6"/>
  <c r="CF23" i="1"/>
  <c r="CF24" i="1" s="1"/>
  <c r="AM720" i="6" l="1"/>
  <c r="CF38" i="1"/>
  <c r="CE54" i="1"/>
  <c r="CE55" i="1"/>
  <c r="E41" i="17"/>
  <c r="CF14" i="1"/>
  <c r="AM115" i="6"/>
  <c r="G41" i="17" l="1"/>
  <c r="CF30" i="1" s="1"/>
  <c r="CG17" i="1"/>
  <c r="AM60" i="6"/>
  <c r="CG18" i="1" l="1"/>
  <c r="CG27" i="1" s="1"/>
  <c r="CG28" i="1" s="1"/>
  <c r="CF31" i="1"/>
  <c r="CF32" i="1"/>
  <c r="AM445" i="6" s="1"/>
  <c r="AG117" i="17"/>
  <c r="I117" i="17"/>
  <c r="J117" i="17"/>
  <c r="T117" i="17"/>
  <c r="L117" i="17"/>
  <c r="X117" i="17"/>
  <c r="W117" i="17"/>
  <c r="AN117" i="17"/>
  <c r="AI117" i="17"/>
  <c r="P117" i="17"/>
  <c r="AJ117" i="17"/>
  <c r="AM117" i="17"/>
  <c r="M117" i="17"/>
  <c r="AA117" i="17"/>
  <c r="AS117" i="17"/>
  <c r="AC117" i="17"/>
  <c r="AQ117" i="17"/>
  <c r="H117" i="17"/>
  <c r="C117" i="17" s="1"/>
  <c r="AM665" i="6" s="1"/>
  <c r="U117" i="17"/>
  <c r="Y117" i="17"/>
  <c r="AO117" i="17"/>
  <c r="S117" i="17"/>
  <c r="AL117" i="17"/>
  <c r="V117" i="17"/>
  <c r="K117" i="17"/>
  <c r="AR117" i="17"/>
  <c r="R117" i="17"/>
  <c r="Z117" i="17"/>
  <c r="AB117" i="17"/>
  <c r="AH117" i="17"/>
  <c r="O117" i="17"/>
  <c r="AT117" i="17"/>
  <c r="AK117" i="17"/>
  <c r="AP117" i="17"/>
  <c r="N117" i="17"/>
  <c r="AF117" i="17"/>
  <c r="AD117" i="17"/>
  <c r="AE117" i="17"/>
  <c r="Q117" i="17"/>
  <c r="AN225" i="6"/>
  <c r="CG21" i="1" l="1"/>
  <c r="CG39" i="1" s="1"/>
  <c r="CF34" i="1"/>
  <c r="AM335" i="6"/>
  <c r="AM390" i="6"/>
  <c r="AN280" i="6"/>
  <c r="C42" i="17" l="1"/>
  <c r="AN42" i="17" s="1"/>
  <c r="CH22" i="1"/>
  <c r="CG49" i="1"/>
  <c r="CG40" i="1"/>
  <c r="AN775" i="6" s="1"/>
  <c r="CF36" i="1"/>
  <c r="CF35" i="1"/>
  <c r="D42" i="17"/>
  <c r="AM500" i="6"/>
  <c r="CG51" i="1"/>
  <c r="CG50" i="1"/>
  <c r="AN170" i="6"/>
  <c r="CG23" i="1"/>
  <c r="CG24" i="1" s="1"/>
  <c r="AF42" i="17" l="1"/>
  <c r="F42" i="17"/>
  <c r="P42" i="17"/>
  <c r="X42" i="17"/>
  <c r="V42" i="17"/>
  <c r="J42" i="17"/>
  <c r="H42" i="17"/>
  <c r="AS42" i="17"/>
  <c r="AB42" i="17"/>
  <c r="AR42" i="17"/>
  <c r="Q42" i="17"/>
  <c r="AG42" i="17"/>
  <c r="W42" i="17"/>
  <c r="AQ42" i="17"/>
  <c r="K42" i="17"/>
  <c r="AE42" i="17"/>
  <c r="R42" i="17"/>
  <c r="AJ42" i="17"/>
  <c r="S42" i="17"/>
  <c r="I42" i="17"/>
  <c r="AM42" i="17"/>
  <c r="O42" i="17"/>
  <c r="L42" i="17"/>
  <c r="AO42" i="17"/>
  <c r="AI42" i="17"/>
  <c r="M42" i="17"/>
  <c r="T42" i="17"/>
  <c r="Z42" i="17"/>
  <c r="AL42" i="17"/>
  <c r="AD42" i="17"/>
  <c r="AT42" i="17"/>
  <c r="N42" i="17"/>
  <c r="U42" i="17"/>
  <c r="AP42" i="17"/>
  <c r="AA42" i="17"/>
  <c r="AK42" i="17"/>
  <c r="AC42" i="17"/>
  <c r="AH42" i="17"/>
  <c r="Y42" i="17"/>
  <c r="AN720" i="6"/>
  <c r="CG38" i="1"/>
  <c r="AM610" i="6"/>
  <c r="CF55" i="1"/>
  <c r="CF54" i="1"/>
  <c r="AM555" i="6"/>
  <c r="AN115" i="6"/>
  <c r="CG14" i="1"/>
  <c r="E42" i="17" l="1"/>
  <c r="G42" i="17" s="1"/>
  <c r="CH17" i="1"/>
  <c r="AN60" i="6"/>
  <c r="CH18" i="1" l="1"/>
  <c r="CH27" i="1" s="1"/>
  <c r="CH28" i="1" s="1"/>
  <c r="CG30" i="1"/>
  <c r="AL118" i="17"/>
  <c r="AS118" i="17"/>
  <c r="X118" i="17"/>
  <c r="H118" i="17"/>
  <c r="C118" i="17" s="1"/>
  <c r="AN665" i="6" s="1"/>
  <c r="O118" i="17"/>
  <c r="R118" i="17"/>
  <c r="W118" i="17"/>
  <c r="AR118" i="17"/>
  <c r="AP118" i="17"/>
  <c r="AB118" i="17"/>
  <c r="AQ118" i="17"/>
  <c r="AN118" i="17"/>
  <c r="N118" i="17"/>
  <c r="AM118" i="17"/>
  <c r="Y118" i="17"/>
  <c r="AI118" i="17"/>
  <c r="AJ118" i="17"/>
  <c r="K118" i="17"/>
  <c r="AD118" i="17"/>
  <c r="AT118" i="17"/>
  <c r="L118" i="17"/>
  <c r="AH118" i="17"/>
  <c r="T118" i="17"/>
  <c r="AO118" i="17"/>
  <c r="V118" i="17"/>
  <c r="AC118" i="17"/>
  <c r="J118" i="17"/>
  <c r="Q118" i="17"/>
  <c r="Z118" i="17"/>
  <c r="AF118" i="17"/>
  <c r="AG118" i="17"/>
  <c r="I118" i="17"/>
  <c r="AE118" i="17"/>
  <c r="M118" i="17"/>
  <c r="U118" i="17"/>
  <c r="P118" i="17"/>
  <c r="S118" i="17"/>
  <c r="AA118" i="17"/>
  <c r="AK118" i="17"/>
  <c r="AO225" i="6"/>
  <c r="CH21" i="1" l="1"/>
  <c r="CH39" i="1" s="1"/>
  <c r="AN335" i="6"/>
  <c r="CG32" i="1"/>
  <c r="AN445" i="6" s="1"/>
  <c r="CG31" i="1"/>
  <c r="AN390" i="6" s="1"/>
  <c r="CG34" i="1"/>
  <c r="AO280" i="6"/>
  <c r="C43" i="17" l="1"/>
  <c r="AH43" i="17" s="1"/>
  <c r="CH49" i="1"/>
  <c r="CI22" i="1"/>
  <c r="CH40" i="1"/>
  <c r="AO775" i="6" s="1"/>
  <c r="AN500" i="6"/>
  <c r="CG36" i="1"/>
  <c r="CG35" i="1"/>
  <c r="D43" i="17"/>
  <c r="Z43" i="17"/>
  <c r="CH51" i="1"/>
  <c r="CH50" i="1"/>
  <c r="AO170" i="6"/>
  <c r="CH23" i="1"/>
  <c r="CH24" i="1" s="1"/>
  <c r="Q43" i="17" l="1"/>
  <c r="Y43" i="17"/>
  <c r="X43" i="17"/>
  <c r="AC43" i="17"/>
  <c r="I43" i="17"/>
  <c r="U43" i="17"/>
  <c r="AF43" i="17"/>
  <c r="AG43" i="17"/>
  <c r="AM43" i="17"/>
  <c r="N43" i="17"/>
  <c r="T43" i="17"/>
  <c r="V43" i="17"/>
  <c r="S43" i="17"/>
  <c r="H43" i="17"/>
  <c r="AT43" i="17"/>
  <c r="AI43" i="17"/>
  <c r="AD43" i="17"/>
  <c r="AK43" i="17"/>
  <c r="AP43" i="17"/>
  <c r="K43" i="17"/>
  <c r="W43" i="17"/>
  <c r="R43" i="17"/>
  <c r="O43" i="17"/>
  <c r="M43" i="17"/>
  <c r="L43" i="17"/>
  <c r="J43" i="17"/>
  <c r="P43" i="17"/>
  <c r="AQ43" i="17"/>
  <c r="AN43" i="17"/>
  <c r="AJ43" i="17"/>
  <c r="AS43" i="17"/>
  <c r="AR43" i="17"/>
  <c r="AO43" i="17"/>
  <c r="AB43" i="17"/>
  <c r="AL43" i="17"/>
  <c r="AA43" i="17"/>
  <c r="AE43" i="17"/>
  <c r="F43" i="17"/>
  <c r="AO720" i="6"/>
  <c r="CH38" i="1"/>
  <c r="AN555" i="6"/>
  <c r="CG54" i="1"/>
  <c r="AN610" i="6"/>
  <c r="CG55" i="1"/>
  <c r="AO115" i="6"/>
  <c r="CH14" i="1"/>
  <c r="E43" i="17" l="1"/>
  <c r="G43" i="17" s="1"/>
  <c r="CH30" i="1" s="1"/>
  <c r="CI17" i="1"/>
  <c r="AO60" i="6"/>
  <c r="CI18" i="1" l="1"/>
  <c r="CI27" i="1" s="1"/>
  <c r="CI28" i="1" s="1"/>
  <c r="CH32" i="1"/>
  <c r="AO445" i="6" s="1"/>
  <c r="CH31" i="1"/>
  <c r="S119" i="17"/>
  <c r="J119" i="17"/>
  <c r="AC119" i="17"/>
  <c r="M119" i="17"/>
  <c r="AD119" i="17"/>
  <c r="Q119" i="17"/>
  <c r="AF119" i="17"/>
  <c r="L119" i="17"/>
  <c r="AQ119" i="17"/>
  <c r="AS119" i="17"/>
  <c r="AA119" i="17"/>
  <c r="AG119" i="17"/>
  <c r="K119" i="17"/>
  <c r="O119" i="17"/>
  <c r="R119" i="17"/>
  <c r="AH119" i="17"/>
  <c r="AN119" i="17"/>
  <c r="Y119" i="17"/>
  <c r="H119" i="17"/>
  <c r="C119" i="17" s="1"/>
  <c r="AO665" i="6" s="1"/>
  <c r="N119" i="17"/>
  <c r="P119" i="17"/>
  <c r="AK119" i="17"/>
  <c r="V119" i="17"/>
  <c r="AP119" i="17"/>
  <c r="X119" i="17"/>
  <c r="I119" i="17"/>
  <c r="W119" i="17"/>
  <c r="AT119" i="17"/>
  <c r="AM119" i="17"/>
  <c r="AL119" i="17"/>
  <c r="AE119" i="17"/>
  <c r="U119" i="17"/>
  <c r="Z119" i="17"/>
  <c r="AI119" i="17"/>
  <c r="AO119" i="17"/>
  <c r="AJ119" i="17"/>
  <c r="AR119" i="17"/>
  <c r="T119" i="17"/>
  <c r="AB119" i="17"/>
  <c r="AP225" i="6"/>
  <c r="CI21" i="1" l="1"/>
  <c r="CI39" i="1" s="1"/>
  <c r="CH34" i="1"/>
  <c r="AO335" i="6"/>
  <c r="AO390" i="6"/>
  <c r="AP280" i="6"/>
  <c r="C44" i="17" l="1"/>
  <c r="Y44" i="17" s="1"/>
  <c r="CI49" i="1"/>
  <c r="CI40" i="1"/>
  <c r="CH36" i="1"/>
  <c r="CH35" i="1"/>
  <c r="D44" i="17"/>
  <c r="AP775" i="6"/>
  <c r="AO500" i="6"/>
  <c r="CI51" i="1"/>
  <c r="CI50" i="1"/>
  <c r="AP170" i="6"/>
  <c r="CI23" i="1"/>
  <c r="F44" i="17" l="1"/>
  <c r="AB44" i="17"/>
  <c r="H44" i="17"/>
  <c r="U44" i="17"/>
  <c r="K44" i="17"/>
  <c r="Q44" i="17"/>
  <c r="O44" i="17"/>
  <c r="AN44" i="17"/>
  <c r="P44" i="17"/>
  <c r="L44" i="17"/>
  <c r="X44" i="17"/>
  <c r="AI44" i="17"/>
  <c r="J44" i="17"/>
  <c r="N44" i="17"/>
  <c r="AQ44" i="17"/>
  <c r="AE44" i="17"/>
  <c r="AM44" i="17"/>
  <c r="I44" i="17"/>
  <c r="V44" i="17"/>
  <c r="AH44" i="17"/>
  <c r="S44" i="17"/>
  <c r="W44" i="17"/>
  <c r="AP44" i="17"/>
  <c r="AF44" i="17"/>
  <c r="AC44" i="17"/>
  <c r="M44" i="17"/>
  <c r="AA44" i="17"/>
  <c r="AT44" i="17"/>
  <c r="R44" i="17"/>
  <c r="T44" i="17"/>
  <c r="AR44" i="17"/>
  <c r="AD44" i="17"/>
  <c r="AK44" i="17"/>
  <c r="AL44" i="17"/>
  <c r="AS44" i="17"/>
  <c r="AJ44" i="17"/>
  <c r="Z44" i="17"/>
  <c r="AO44" i="17"/>
  <c r="AG44" i="17"/>
  <c r="AP720" i="6"/>
  <c r="CI38" i="1"/>
  <c r="CH54" i="1"/>
  <c r="AO555" i="6"/>
  <c r="AO610" i="6"/>
  <c r="CH55" i="1"/>
  <c r="CI24" i="1"/>
  <c r="CI14" i="1"/>
  <c r="AP60" i="6" s="1"/>
  <c r="AP115" i="6"/>
  <c r="E44" i="17" l="1"/>
  <c r="G44" i="17" s="1"/>
  <c r="CI30" i="1" s="1"/>
  <c r="CI32" i="1" l="1"/>
  <c r="AP445" i="6" s="1"/>
  <c r="CI31" i="1"/>
  <c r="T120" i="17"/>
  <c r="L120" i="17"/>
  <c r="AM120" i="17"/>
  <c r="S120" i="17"/>
  <c r="AP120" i="17"/>
  <c r="AK120" i="17"/>
  <c r="Y120" i="17"/>
  <c r="W120" i="17"/>
  <c r="I120" i="17"/>
  <c r="AJ120" i="17"/>
  <c r="Z120" i="17"/>
  <c r="AA120" i="17"/>
  <c r="U120" i="17"/>
  <c r="AQ120" i="17"/>
  <c r="AC120" i="17"/>
  <c r="AI120" i="17"/>
  <c r="O120" i="17"/>
  <c r="AS120" i="17"/>
  <c r="M120" i="17"/>
  <c r="H120" i="17"/>
  <c r="C120" i="17" s="1"/>
  <c r="AP665" i="6" s="1"/>
  <c r="P120" i="17"/>
  <c r="AF120" i="17"/>
  <c r="X120" i="17"/>
  <c r="AT120" i="17"/>
  <c r="AR120" i="17"/>
  <c r="AL120" i="17"/>
  <c r="AB120" i="17"/>
  <c r="N120" i="17"/>
  <c r="R120" i="17"/>
  <c r="K120" i="17"/>
  <c r="AH120" i="17"/>
  <c r="AN120" i="17"/>
  <c r="J120" i="17"/>
  <c r="AO120" i="17"/>
  <c r="AG120" i="17"/>
  <c r="V120" i="17"/>
  <c r="AD120" i="17"/>
  <c r="AE120" i="17"/>
  <c r="Q120" i="17"/>
  <c r="CI34" i="1" l="1"/>
  <c r="AP335" i="6"/>
  <c r="AP390" i="6"/>
  <c r="CI36" i="1" l="1"/>
  <c r="CI35" i="1"/>
  <c r="AP500" i="6"/>
  <c r="AX57" i="1"/>
  <c r="BX57" i="1"/>
  <c r="BU57" i="1"/>
  <c r="CH57" i="1"/>
  <c r="AY57" i="1"/>
  <c r="BB57" i="1"/>
  <c r="BF57" i="1"/>
  <c r="BZ57" i="1"/>
  <c r="BV57" i="1"/>
  <c r="CF57" i="1"/>
  <c r="CG57" i="1"/>
  <c r="BS57" i="1"/>
  <c r="BW57" i="1"/>
  <c r="BM57" i="1"/>
  <c r="CC57" i="1"/>
  <c r="BC57" i="1"/>
  <c r="BH57" i="1"/>
  <c r="BD57" i="1"/>
  <c r="BA57" i="1"/>
  <c r="BI57" i="1"/>
  <c r="CE57" i="1"/>
  <c r="BL57" i="1"/>
  <c r="CB57" i="1"/>
  <c r="BP57" i="1"/>
  <c r="BK57" i="1"/>
  <c r="BQ57" i="1"/>
  <c r="BR57" i="1"/>
  <c r="CA57" i="1"/>
  <c r="BT57" i="1"/>
  <c r="CD57" i="1"/>
  <c r="BN57" i="1"/>
  <c r="BG57" i="1"/>
  <c r="AZ57" i="1"/>
  <c r="M14" i="15" l="1"/>
  <c r="M15" i="15"/>
  <c r="M16" i="15"/>
  <c r="G14" i="15"/>
  <c r="G15" i="15"/>
  <c r="G16" i="15"/>
  <c r="U16" i="15"/>
  <c r="U14" i="15"/>
  <c r="U15" i="15"/>
  <c r="L14" i="15"/>
  <c r="L15" i="15"/>
  <c r="L16" i="15"/>
  <c r="V14" i="15"/>
  <c r="V15" i="15"/>
  <c r="V16" i="15"/>
  <c r="I15" i="15"/>
  <c r="I16" i="15"/>
  <c r="I14" i="15"/>
  <c r="N15" i="15"/>
  <c r="N14" i="15"/>
  <c r="N16" i="15"/>
  <c r="J15" i="15"/>
  <c r="J16" i="15"/>
  <c r="AM14" i="15"/>
  <c r="AM15" i="15"/>
  <c r="AM16" i="15"/>
  <c r="AD14" i="15"/>
  <c r="AD15" i="15"/>
  <c r="AD16" i="15"/>
  <c r="AC15" i="15"/>
  <c r="AC16" i="15"/>
  <c r="AC14" i="15"/>
  <c r="Z14" i="15"/>
  <c r="Z16" i="15"/>
  <c r="Z15" i="15"/>
  <c r="AI16" i="15"/>
  <c r="AI15" i="15"/>
  <c r="AI14" i="15"/>
  <c r="W14" i="15"/>
  <c r="W16" i="15"/>
  <c r="W15" i="15"/>
  <c r="AN15" i="15"/>
  <c r="AN16" i="15"/>
  <c r="AN14" i="15"/>
  <c r="R16" i="15"/>
  <c r="R15" i="15"/>
  <c r="R14" i="15"/>
  <c r="AK15" i="15"/>
  <c r="AK14" i="15"/>
  <c r="AK16" i="15"/>
  <c r="AH16" i="15"/>
  <c r="AH14" i="15"/>
  <c r="AH15" i="15"/>
  <c r="P16" i="15"/>
  <c r="P14" i="15"/>
  <c r="P15" i="15"/>
  <c r="AQ16" i="15"/>
  <c r="AQ14" i="15"/>
  <c r="AQ15" i="15"/>
  <c r="AF16" i="15"/>
  <c r="AF15" i="15"/>
  <c r="AF14" i="15"/>
  <c r="Q15" i="15"/>
  <c r="Q16" i="15"/>
  <c r="Q14" i="15"/>
  <c r="T14" i="15"/>
  <c r="T16" i="15"/>
  <c r="T15" i="15"/>
  <c r="O14" i="15"/>
  <c r="O16" i="15"/>
  <c r="O15" i="15"/>
  <c r="AB14" i="15"/>
  <c r="AB15" i="15"/>
  <c r="AB16" i="15"/>
  <c r="AJ14" i="15"/>
  <c r="AJ16" i="15"/>
  <c r="AJ15" i="15"/>
  <c r="AO15" i="15"/>
  <c r="AO14" i="15"/>
  <c r="AO16" i="15"/>
  <c r="X15" i="15"/>
  <c r="X14" i="15"/>
  <c r="X16" i="15"/>
  <c r="K16" i="15"/>
  <c r="K14" i="15"/>
  <c r="K15" i="15"/>
  <c r="Y15" i="15"/>
  <c r="Y16" i="15"/>
  <c r="Y14" i="15"/>
  <c r="AA16" i="15"/>
  <c r="AA14" i="15"/>
  <c r="AA15" i="15"/>
  <c r="AP15" i="15"/>
  <c r="AP16" i="15"/>
  <c r="AP14" i="15"/>
  <c r="F14" i="15"/>
  <c r="F16" i="15"/>
  <c r="F15" i="15"/>
  <c r="AG15" i="15"/>
  <c r="AG14" i="15"/>
  <c r="AG16" i="15"/>
  <c r="H15" i="15"/>
  <c r="H16" i="15"/>
  <c r="H14" i="15"/>
  <c r="AE14" i="15"/>
  <c r="AE16" i="15"/>
  <c r="AE15" i="15"/>
  <c r="S16" i="15"/>
  <c r="S14" i="15"/>
  <c r="S15" i="15"/>
  <c r="AL14" i="15"/>
  <c r="AL15" i="15"/>
  <c r="AL16" i="15"/>
  <c r="AP555" i="6"/>
  <c r="CI54" i="1"/>
  <c r="AP610" i="6"/>
  <c r="CI55" i="1"/>
  <c r="AA10" i="15"/>
  <c r="BA58" i="1"/>
  <c r="BY57" i="1"/>
  <c r="E10" i="15"/>
  <c r="CG58" i="1"/>
  <c r="Z10" i="15"/>
  <c r="BW58" i="1"/>
  <c r="AH10" i="15"/>
  <c r="CB58" i="1"/>
  <c r="BH58" i="1"/>
  <c r="CC58" i="1"/>
  <c r="AX58" i="1"/>
  <c r="P10" i="15"/>
  <c r="BF58" i="1"/>
  <c r="U10" i="15"/>
  <c r="BP58" i="1"/>
  <c r="BR58" i="1"/>
  <c r="I10" i="15"/>
  <c r="BS58" i="1"/>
  <c r="G10" i="15"/>
  <c r="F10" i="15"/>
  <c r="L10" i="15"/>
  <c r="BT58" i="1"/>
  <c r="BL58" i="1"/>
  <c r="BU58" i="1"/>
  <c r="BB58" i="1"/>
  <c r="BI58" i="1"/>
  <c r="AD10" i="15"/>
  <c r="BV58" i="1"/>
  <c r="K10" i="15"/>
  <c r="AF10" i="15"/>
  <c r="CH58" i="1"/>
  <c r="U12" i="15"/>
  <c r="BO58" i="1"/>
  <c r="AB12" i="15"/>
  <c r="Z12" i="15"/>
  <c r="N10" i="15"/>
  <c r="W12" i="15"/>
  <c r="P12" i="15"/>
  <c r="BN58" i="1"/>
  <c r="AQ12" i="15"/>
  <c r="Q12" i="15"/>
  <c r="K12" i="15"/>
  <c r="AG10" i="15"/>
  <c r="F12" i="15"/>
  <c r="X10" i="15"/>
  <c r="CE58" i="1"/>
  <c r="BJ58" i="1"/>
  <c r="S10" i="15"/>
  <c r="AY58" i="1"/>
  <c r="AZ58" i="1"/>
  <c r="BO57" i="1"/>
  <c r="Q10" i="15"/>
  <c r="AJ12" i="15"/>
  <c r="BE57" i="1"/>
  <c r="AC10" i="15"/>
  <c r="AM12" i="15"/>
  <c r="AC12" i="15"/>
  <c r="CF58" i="1"/>
  <c r="AH12" i="15"/>
  <c r="AP10" i="15"/>
  <c r="AQ10" i="15"/>
  <c r="T10" i="15"/>
  <c r="AG12" i="15"/>
  <c r="AO10" i="15"/>
  <c r="M12" i="15"/>
  <c r="AJ10" i="15"/>
  <c r="AP12" i="15"/>
  <c r="W10" i="15"/>
  <c r="AF12" i="15"/>
  <c r="AB10" i="15"/>
  <c r="T12" i="15"/>
  <c r="AL12" i="15"/>
  <c r="BK58" i="1"/>
  <c r="CI57" i="1"/>
  <c r="BD58" i="1"/>
  <c r="BQ58" i="1"/>
  <c r="Y10" i="15"/>
  <c r="O12" i="15"/>
  <c r="R10" i="15"/>
  <c r="H10" i="15"/>
  <c r="AK12" i="15"/>
  <c r="AD12" i="15"/>
  <c r="AO12" i="15"/>
  <c r="AK10" i="15"/>
  <c r="BC58" i="1"/>
  <c r="BZ58" i="1"/>
  <c r="AM10" i="15"/>
  <c r="S12" i="15"/>
  <c r="AA12" i="15"/>
  <c r="AN10" i="15"/>
  <c r="AE12" i="15"/>
  <c r="V12" i="15"/>
  <c r="CI58" i="1"/>
  <c r="H12" i="15"/>
  <c r="V10" i="15"/>
  <c r="CD58" i="1"/>
  <c r="Y12" i="15"/>
  <c r="AN12" i="15"/>
  <c r="M10" i="15"/>
  <c r="AL10" i="15"/>
  <c r="BE58" i="1"/>
  <c r="BJ57" i="1"/>
  <c r="I12" i="15"/>
  <c r="O10" i="15"/>
  <c r="BX58" i="1"/>
  <c r="AE10" i="15"/>
  <c r="AI10" i="15"/>
  <c r="R12" i="15"/>
  <c r="AI12" i="15"/>
  <c r="X12" i="15"/>
  <c r="CA58" i="1"/>
  <c r="N12" i="15"/>
  <c r="BY58" i="1"/>
  <c r="BG58" i="1"/>
  <c r="L12" i="15"/>
  <c r="BM58" i="1"/>
  <c r="G12" i="15"/>
  <c r="Q335" i="6" l="1"/>
</calcChain>
</file>

<file path=xl/sharedStrings.xml><?xml version="1.0" encoding="utf-8"?>
<sst xmlns="http://schemas.openxmlformats.org/spreadsheetml/2006/main" count="74471" uniqueCount="2453">
  <si>
    <t>GWh</t>
  </si>
  <si>
    <t>%</t>
  </si>
  <si>
    <t>Utility Charateristics</t>
  </si>
  <si>
    <t>RESIDENTIAL</t>
  </si>
  <si>
    <t>COMMERCIAL</t>
  </si>
  <si>
    <t>INDUSTRIAL</t>
  </si>
  <si>
    <t>TRANSPORTATION</t>
  </si>
  <si>
    <t>TOTAL</t>
  </si>
  <si>
    <t/>
  </si>
  <si>
    <t>Revenues</t>
  </si>
  <si>
    <t>Sales</t>
  </si>
  <si>
    <t>Customers</t>
  </si>
  <si>
    <t>Data Year</t>
  </si>
  <si>
    <t>Utility Number</t>
  </si>
  <si>
    <t>Utility Name</t>
  </si>
  <si>
    <t>Part</t>
  </si>
  <si>
    <t>SERVICE_TYPE</t>
  </si>
  <si>
    <t>Data Type
O = Observed
I = Imputed</t>
  </si>
  <si>
    <t>State</t>
  </si>
  <si>
    <t>Ownership</t>
  </si>
  <si>
    <t>Thousands Dollars</t>
  </si>
  <si>
    <t>Megawatthours</t>
  </si>
  <si>
    <t>Count</t>
  </si>
  <si>
    <t>City of Aberdeen - (MS)</t>
  </si>
  <si>
    <t>A</t>
  </si>
  <si>
    <t>Bundled</t>
  </si>
  <si>
    <t>O</t>
  </si>
  <si>
    <t>MS</t>
  </si>
  <si>
    <t>Municipal</t>
  </si>
  <si>
    <t>City of Abbeville - (LA)</t>
  </si>
  <si>
    <t>LA</t>
  </si>
  <si>
    <t>A &amp; N Electric Coop</t>
  </si>
  <si>
    <t>MD</t>
  </si>
  <si>
    <t>Cooperative</t>
  </si>
  <si>
    <t>VA</t>
  </si>
  <si>
    <t>Adams Electric Coop</t>
  </si>
  <si>
    <t>IL</t>
  </si>
  <si>
    <t>.</t>
  </si>
  <si>
    <t>Adams-Columbia Electric Coop</t>
  </si>
  <si>
    <t>WI</t>
  </si>
  <si>
    <t>Agway Energy Services, LLC</t>
  </si>
  <si>
    <t>B</t>
  </si>
  <si>
    <t>Energy</t>
  </si>
  <si>
    <t>NY</t>
  </si>
  <si>
    <t>Retail Power Marketer</t>
  </si>
  <si>
    <t>Adams Rural Electric Coop, Inc</t>
  </si>
  <si>
    <t>OH</t>
  </si>
  <si>
    <t>Village of Arcade</t>
  </si>
  <si>
    <t>City of Adel- (GA)</t>
  </si>
  <si>
    <t>GA</t>
  </si>
  <si>
    <t>Adrian Public Utilities Comm</t>
  </si>
  <si>
    <t>MN</t>
  </si>
  <si>
    <t>Agralite Electric Coop</t>
  </si>
  <si>
    <t>Aiken Electric Coop Inc</t>
  </si>
  <si>
    <t>SC</t>
  </si>
  <si>
    <t>Ajo Improvement Co</t>
  </si>
  <si>
    <t>AZ</t>
  </si>
  <si>
    <t>Investor Owned</t>
  </si>
  <si>
    <t>Alabama Power Co</t>
  </si>
  <si>
    <t>AL</t>
  </si>
  <si>
    <t>City of Alachua - (FL)</t>
  </si>
  <si>
    <t>FL</t>
  </si>
  <si>
    <t>City of Alameda</t>
  </si>
  <si>
    <t>CA</t>
  </si>
  <si>
    <t>Alaska Electric Light&amp;Power Co</t>
  </si>
  <si>
    <t>AK</t>
  </si>
  <si>
    <t>Alaska Power and Telephone Co</t>
  </si>
  <si>
    <t>Alaska Village Elec Coop, Inc</t>
  </si>
  <si>
    <t>Albany Water Gas &amp; Light Comm</t>
  </si>
  <si>
    <t>City of Albemarle - (NC)</t>
  </si>
  <si>
    <t>NC</t>
  </si>
  <si>
    <t>Albemarle Electric Member Corp</t>
  </si>
  <si>
    <t>Albertville Municipal Utilities Board</t>
  </si>
  <si>
    <t>AGC Division of APG Inc</t>
  </si>
  <si>
    <t>IN</t>
  </si>
  <si>
    <t>Alcorn County Elec Power Assn</t>
  </si>
  <si>
    <t>City of Alexander City</t>
  </si>
  <si>
    <t>City of Alexandria- (MN)</t>
  </si>
  <si>
    <t>Alfalfa Electric Coop, Inc</t>
  </si>
  <si>
    <t>KS</t>
  </si>
  <si>
    <t>OK</t>
  </si>
  <si>
    <t>City of Alexandria - (LA)</t>
  </si>
  <si>
    <t>Alger-Delta Coop Electric Assn</t>
  </si>
  <si>
    <t>MI</t>
  </si>
  <si>
    <t>Algoma Utility Comm</t>
  </si>
  <si>
    <t>City of Acworth - (GA)</t>
  </si>
  <si>
    <t>City of Algona - (IA)</t>
  </si>
  <si>
    <t>IA</t>
  </si>
  <si>
    <t>Allamakee-Clayton El Coop, Inc</t>
  </si>
  <si>
    <t>City of Alliance- (NE)</t>
  </si>
  <si>
    <t>NE</t>
  </si>
  <si>
    <t>Alpena Power Co</t>
  </si>
  <si>
    <t>Altamaha Electric Member Corp</t>
  </si>
  <si>
    <t>City of Altus - (OK)</t>
  </si>
  <si>
    <t>Amana Society Service Co</t>
  </si>
  <si>
    <t>BP Energy Company</t>
  </si>
  <si>
    <t>WA</t>
  </si>
  <si>
    <t>D</t>
  </si>
  <si>
    <t>TX</t>
  </si>
  <si>
    <t>City of Ames - (IA)</t>
  </si>
  <si>
    <t>City of Amherst- (OH)</t>
  </si>
  <si>
    <t>Amicalola Electric Member Corp</t>
  </si>
  <si>
    <t>City of Amory</t>
  </si>
  <si>
    <t>City of Alcoa Utilities</t>
  </si>
  <si>
    <t>TN</t>
  </si>
  <si>
    <t>City of Anaheim - (CA)</t>
  </si>
  <si>
    <t>Anchorage Municipal Light and Power</t>
  </si>
  <si>
    <t>City of Andalusia</t>
  </si>
  <si>
    <t>City of Anderson</t>
  </si>
  <si>
    <t>Connexus Energy</t>
  </si>
  <si>
    <t>City of Bardstown - (KY)</t>
  </si>
  <si>
    <t>KY</t>
  </si>
  <si>
    <t>City of Anoka</t>
  </si>
  <si>
    <t>Anza Electric Coop Inc</t>
  </si>
  <si>
    <t>Town of Apex- (NC)</t>
  </si>
  <si>
    <t>Appalachian Electric Coop</t>
  </si>
  <si>
    <t>Appalachian Power Co</t>
  </si>
  <si>
    <t>WV</t>
  </si>
  <si>
    <t>Applied Energy Inc</t>
  </si>
  <si>
    <t>Unregulated</t>
  </si>
  <si>
    <t>Arab Electric Coop Inc</t>
  </si>
  <si>
    <t>Arizona Public Service Co</t>
  </si>
  <si>
    <t>Entergy Arkansas Inc</t>
  </si>
  <si>
    <t>AR</t>
  </si>
  <si>
    <t>Arkansas Valley Elec Coop Corp</t>
  </si>
  <si>
    <t>City of Arlington - (MN)</t>
  </si>
  <si>
    <t>Arrowhead Electric Coop, Inc</t>
  </si>
  <si>
    <t>City of Ashland - (OR)</t>
  </si>
  <si>
    <t>OR</t>
  </si>
  <si>
    <t>City of Aspen- (CO)</t>
  </si>
  <si>
    <t>CO</t>
  </si>
  <si>
    <t>Atchison-Holt Electric Coop</t>
  </si>
  <si>
    <t>MO</t>
  </si>
  <si>
    <t>City of Athens - (AL)</t>
  </si>
  <si>
    <t>Athens Utility Board</t>
  </si>
  <si>
    <t>Atlantic City Electric Co</t>
  </si>
  <si>
    <t>NJ</t>
  </si>
  <si>
    <t>C</t>
  </si>
  <si>
    <t>Delivery</t>
  </si>
  <si>
    <t>Atlantic Municipal Utilities</t>
  </si>
  <si>
    <t>Ameren Energy Marketing</t>
  </si>
  <si>
    <t>Auburn Board of Public Works</t>
  </si>
  <si>
    <t>City of Auburn - (IN)</t>
  </si>
  <si>
    <t>City of Augusta - (KS)</t>
  </si>
  <si>
    <t>City of Austin - (MN)</t>
  </si>
  <si>
    <t>Austin Energy</t>
  </si>
  <si>
    <t>City of Ava - (MO)</t>
  </si>
  <si>
    <t>Town of Ayden</t>
  </si>
  <si>
    <t>City of Azusa</t>
  </si>
  <si>
    <t>BARC Electric Coop Inc</t>
  </si>
  <si>
    <t>Bagley Public Utilities Comm</t>
  </si>
  <si>
    <t>City of Baldwin City- (KS)</t>
  </si>
  <si>
    <t>Baldwin County El Member Corp</t>
  </si>
  <si>
    <t>Baltimore Gas &amp; Electric Co</t>
  </si>
  <si>
    <t>Bailey County Elec Coop Assn</t>
  </si>
  <si>
    <t>Bandera Electric Coop, Inc</t>
  </si>
  <si>
    <t>City of Bandon - (OR)</t>
  </si>
  <si>
    <t>Bangor Hydro-Electric Co</t>
  </si>
  <si>
    <t>ME</t>
  </si>
  <si>
    <t>City of Bangor - (WI)</t>
  </si>
  <si>
    <t>City of Banning - (CA)</t>
  </si>
  <si>
    <t>Village of Baraga</t>
  </si>
  <si>
    <t>Barbourville Utility Comm</t>
  </si>
  <si>
    <t>City of Barnesville - (MN)</t>
  </si>
  <si>
    <t>Barron Electric Coop</t>
  </si>
  <si>
    <t>Bartlett Electric Coop, Inc</t>
  </si>
  <si>
    <t>Barrow Utils &amp; Elec Coop, Inc</t>
  </si>
  <si>
    <t>Barry Electric Coop</t>
  </si>
  <si>
    <t>Bartholomew County Rural E M C</t>
  </si>
  <si>
    <t>City of Bartow - (FL)</t>
  </si>
  <si>
    <t>Barton County Elec Coop, Inc</t>
  </si>
  <si>
    <t>Basin Electric Power Coop</t>
  </si>
  <si>
    <t>ND</t>
  </si>
  <si>
    <t>SD</t>
  </si>
  <si>
    <t>WY</t>
  </si>
  <si>
    <t>City of Batavia</t>
  </si>
  <si>
    <t>City of Bay City - (MI)</t>
  </si>
  <si>
    <t>Bayfield Electric Coop, Inc</t>
  </si>
  <si>
    <t>Beartooth Electric Coop, Inc</t>
  </si>
  <si>
    <t>MT</t>
  </si>
  <si>
    <t>City of Beatrice - (NE)</t>
  </si>
  <si>
    <t>City of Bedford - (VA)</t>
  </si>
  <si>
    <t>Beauregard Electric Coop, Inc</t>
  </si>
  <si>
    <t>Town of Belmont - (MA)</t>
  </si>
  <si>
    <t>MA</t>
  </si>
  <si>
    <t>City of Beloit - (KS)</t>
  </si>
  <si>
    <t>Beltrami Electric Coop, Inc</t>
  </si>
  <si>
    <t>City of Bennettsville- (SC)</t>
  </si>
  <si>
    <t>City of Benson - (MN)</t>
  </si>
  <si>
    <t>Benton County</t>
  </si>
  <si>
    <t>PUD No 1 of Benton County</t>
  </si>
  <si>
    <t>Political Subdivision</t>
  </si>
  <si>
    <t>City of Benton - (AR)</t>
  </si>
  <si>
    <t>City of Benton - (KY)</t>
  </si>
  <si>
    <t>City of Bentonville - (AR)</t>
  </si>
  <si>
    <t>Big Country Electric Coop, Inc</t>
  </si>
  <si>
    <t>City of Beresford</t>
  </si>
  <si>
    <t>Linde Energy Services, Inc.</t>
  </si>
  <si>
    <t>DE</t>
  </si>
  <si>
    <t>PA</t>
  </si>
  <si>
    <t>Berkeley Electric Coop Inc</t>
  </si>
  <si>
    <t>Benton Rural Electric Assn</t>
  </si>
  <si>
    <t>City of Bessemer Utilities</t>
  </si>
  <si>
    <t>Bethel Utilities Corp</t>
  </si>
  <si>
    <t>Big Horn Rural Electric Co</t>
  </si>
  <si>
    <t>Big Horn County Elec Coop, Inc</t>
  </si>
  <si>
    <t>Big Sandy Rural Elec Coop Corp</t>
  </si>
  <si>
    <t>Big Bend Electric Coop, Inc</t>
  </si>
  <si>
    <t>Blachly-Lane County Coop El Assn</t>
  </si>
  <si>
    <t>Bonneville Power Administration</t>
  </si>
  <si>
    <t>ID</t>
  </si>
  <si>
    <t>Federal</t>
  </si>
  <si>
    <t>Black River Electric Coop, Inc - (SC)</t>
  </si>
  <si>
    <t>Black Diamond Power Co</t>
  </si>
  <si>
    <t>Black Hills Electric Coop, Inc</t>
  </si>
  <si>
    <t>Black River Electric Coop - (MO)</t>
  </si>
  <si>
    <t>City of Black River Falls</t>
  </si>
  <si>
    <t>Black Warrior Elec Member Corp</t>
  </si>
  <si>
    <t>City of Blaine - (WA)</t>
  </si>
  <si>
    <t>Block Island Power Co</t>
  </si>
  <si>
    <t>RI</t>
  </si>
  <si>
    <t>City of Bloomfield - (IA)</t>
  </si>
  <si>
    <t>City of Blue Earth - (MN)</t>
  </si>
  <si>
    <t>BENCO Electric Cooperative</t>
  </si>
  <si>
    <t>Blue Grass Energy Coop Corp</t>
  </si>
  <si>
    <t>Blue Ridge Elec Member Corp - (NC)</t>
  </si>
  <si>
    <t>Blue Ridge Electric Coop Inc - (SC)</t>
  </si>
  <si>
    <t>Blue Ridge Mountain EMC - (GA)</t>
  </si>
  <si>
    <t>Bluebonnet Electric Coop, Inc</t>
  </si>
  <si>
    <t>City of Bluffton</t>
  </si>
  <si>
    <t>Bon Homme Yankton El Assn, Inc</t>
  </si>
  <si>
    <t>City of Boerne</t>
  </si>
  <si>
    <t>Bolivar Energy Authority</t>
  </si>
  <si>
    <t>City of Boscobel</t>
  </si>
  <si>
    <t>Boone Electric Coop</t>
  </si>
  <si>
    <t>City of Boulder City - (NV)</t>
  </si>
  <si>
    <t>NV</t>
  </si>
  <si>
    <t>City of Bountiful</t>
  </si>
  <si>
    <t>UT</t>
  </si>
  <si>
    <t>Bowie-Cass Electric Coop, Inc</t>
  </si>
  <si>
    <t>City of Bowling Green - (OH)</t>
  </si>
  <si>
    <t>City of Bowling Green - (KY)</t>
  </si>
  <si>
    <t>Bozrah Light &amp; Power Company</t>
  </si>
  <si>
    <t>CT</t>
  </si>
  <si>
    <t>Brainerd Public Utilities</t>
  </si>
  <si>
    <t>Town of Braintree - (MA)</t>
  </si>
  <si>
    <t>City of Breckenridge- (MN)</t>
  </si>
  <si>
    <t>Bremen Electric Light &amp; Power Co</t>
  </si>
  <si>
    <t>City of Brenham - (TX)</t>
  </si>
  <si>
    <t>City of Brewster - (MN)</t>
  </si>
  <si>
    <t>Broad River Electric Coop, Inc</t>
  </si>
  <si>
    <t>Bridger Valley Elec Assn, Inc</t>
  </si>
  <si>
    <t>Brigham City Corporation</t>
  </si>
  <si>
    <t>City of Bristol - (TN)</t>
  </si>
  <si>
    <t>Bristol Virginia Utilities</t>
  </si>
  <si>
    <t>Brodhead Water &amp; Lighting Comm</t>
  </si>
  <si>
    <t>City of Broken Bow - (NE)</t>
  </si>
  <si>
    <t>City of Brookings - (SD)</t>
  </si>
  <si>
    <t>Brown County Rural Elec Assn</t>
  </si>
  <si>
    <t>Brown-Atchison E C A Inc</t>
  </si>
  <si>
    <t>Burke-Divide Electric Coop Inc</t>
  </si>
  <si>
    <t>Brownsville Public Utilities Board</t>
  </si>
  <si>
    <t>City of Brownsville</t>
  </si>
  <si>
    <t>City of Bryan - (OH)</t>
  </si>
  <si>
    <t>City of Bryan - (TX)</t>
  </si>
  <si>
    <t>City of Buffalo - (MN)</t>
  </si>
  <si>
    <t>City of Buford</t>
  </si>
  <si>
    <t>Buckeye Rural Elec Coop, Inc</t>
  </si>
  <si>
    <t>City of Burbank Water and Power</t>
  </si>
  <si>
    <t>City of Burley - (ID)</t>
  </si>
  <si>
    <t>City of Burlington Electric - (VT)</t>
  </si>
  <si>
    <t>VT</t>
  </si>
  <si>
    <t>City of Burlington - (KS)</t>
  </si>
  <si>
    <t>Burt County Public Power Dist</t>
  </si>
  <si>
    <t>Butler Rural El Coop Assn, Inc - (KS)</t>
  </si>
  <si>
    <t>Butler Public Power District - (NE)</t>
  </si>
  <si>
    <t>Borough of Butler - (NJ)</t>
  </si>
  <si>
    <t>Butler Rural Electric Coop Inc - (OH)</t>
  </si>
  <si>
    <t>Butler County Rural Elec Coop - (IA)</t>
  </si>
  <si>
    <t>Butte Electric Coop, Inc</t>
  </si>
  <si>
    <t>C &amp; L Electric Coop Corp</t>
  </si>
  <si>
    <t>City of Cairo - (GA)</t>
  </si>
  <si>
    <t>CMS Electric Coop Inc</t>
  </si>
  <si>
    <t>City of Calhoun - (GA)</t>
  </si>
  <si>
    <t>Calpine Power America LLC</t>
  </si>
  <si>
    <t>Los Medanos Energy Center LLC</t>
  </si>
  <si>
    <t>Central Electric Power Assn - (MS)</t>
  </si>
  <si>
    <t>Calpine Corp-Agnews</t>
  </si>
  <si>
    <t>City of Cambridge - (NE)</t>
  </si>
  <si>
    <t>City of Camden</t>
  </si>
  <si>
    <t>City of Cameron</t>
  </si>
  <si>
    <t>Canoochee Electric Member Corp</t>
  </si>
  <si>
    <t>City of Camilla</t>
  </si>
  <si>
    <t>Canadian Valley Elec Coop, Inc</t>
  </si>
  <si>
    <t>Canby Utility Board</t>
  </si>
  <si>
    <t>Caney Fork Electric Coop, Inc</t>
  </si>
  <si>
    <t>Caney Valley El Coop Assn, Inc</t>
  </si>
  <si>
    <t>Canton Municipal Utilities</t>
  </si>
  <si>
    <t>Cape Hatteras Elec Member Corp</t>
  </si>
  <si>
    <t>Capital Electric Coop, Inc</t>
  </si>
  <si>
    <t>Cam Wal Electric Coop, Inc</t>
  </si>
  <si>
    <t>Carbon Power &amp; Light, Inc</t>
  </si>
  <si>
    <t>Cardinal Cogen Inc</t>
  </si>
  <si>
    <t>Progress Energy Carolinas Inc</t>
  </si>
  <si>
    <t>Carroll County - (TN)</t>
  </si>
  <si>
    <t>Carroll Electric Coop, Inc - (OH)</t>
  </si>
  <si>
    <t>Carroll Electric Member Corp - (GA)</t>
  </si>
  <si>
    <t>Carroll Electric Coop Corp - (AR)</t>
  </si>
  <si>
    <t>Carteret-Craven El Member Corp</t>
  </si>
  <si>
    <t>City of Cartersville - (GA)</t>
  </si>
  <si>
    <t>City of Carthage - (MO)</t>
  </si>
  <si>
    <t>Cedar Falls Utilities</t>
  </si>
  <si>
    <t>Cedar-Knox Public Power Dist</t>
  </si>
  <si>
    <t>Cedarburg Light &amp; Water Comm</t>
  </si>
  <si>
    <t>City of Celina</t>
  </si>
  <si>
    <t>CPKelco U S Inc</t>
  </si>
  <si>
    <t>Central Alabama Electric Coop</t>
  </si>
  <si>
    <t>Central Rural Electric Cooperative, Inc</t>
  </si>
  <si>
    <t>City of Central City</t>
  </si>
  <si>
    <t>Central Electric Coop, Inc - (SD)</t>
  </si>
  <si>
    <t>Central Electric Coop Inc - (OR)</t>
  </si>
  <si>
    <t>Central Florida Elec Coop, Inc</t>
  </si>
  <si>
    <t>Central Georgia El Member Corp</t>
  </si>
  <si>
    <t>Central Hudson Gas &amp; Elec Corp</t>
  </si>
  <si>
    <t>Central Electric Membership Corp. - (NC)</t>
  </si>
  <si>
    <t>Central Lincoln People's Ut Dt</t>
  </si>
  <si>
    <t>Cleco Power LLC</t>
  </si>
  <si>
    <t>Central Maine Power Co</t>
  </si>
  <si>
    <t>Central Missouri Elec Coop Inc</t>
  </si>
  <si>
    <t>Central New Mexico El Coop, Inc</t>
  </si>
  <si>
    <t>NM</t>
  </si>
  <si>
    <t>Central Texas Elec Coop, Inc</t>
  </si>
  <si>
    <t>Central Valley Elec Coop, Inc</t>
  </si>
  <si>
    <t>Central Virginia Electric Coop</t>
  </si>
  <si>
    <t>Central Vermont Pub Serv Corp</t>
  </si>
  <si>
    <t>Central Wisconsin Elec Coop</t>
  </si>
  <si>
    <t>City of Centralia - (WA)</t>
  </si>
  <si>
    <t>Chariton Valley Elec Coop, Inc</t>
  </si>
  <si>
    <t>Charles Mix Electric Assn, Inc</t>
  </si>
  <si>
    <t>Borough of Chambersburg</t>
  </si>
  <si>
    <t>City of Chanute</t>
  </si>
  <si>
    <t>Caddo Electric Coop, Inc</t>
  </si>
  <si>
    <t>City of Chaska</t>
  </si>
  <si>
    <t>City of Chattanooga - (TN)</t>
  </si>
  <si>
    <t>PUD No 1 of Chelan County</t>
  </si>
  <si>
    <t>City of Cheney - (WA)</t>
  </si>
  <si>
    <t>Cherokee Electric Coop</t>
  </si>
  <si>
    <t>Cherry-Todd Electric Coop, Inc</t>
  </si>
  <si>
    <t>Cherryland Electric Coop Inc</t>
  </si>
  <si>
    <t>Cheyenne Light Fuel &amp; Power Co</t>
  </si>
  <si>
    <t>Cherokee County Elec Coop Assn</t>
  </si>
  <si>
    <t>City of Chickamauga</t>
  </si>
  <si>
    <t>City of Chicopee - (MA)</t>
  </si>
  <si>
    <t>Cimarron Electric Coop</t>
  </si>
  <si>
    <t>Chillicothe Municipal Utils</t>
  </si>
  <si>
    <t>Chimney Rock Public Power Dist</t>
  </si>
  <si>
    <t>Chippewa Valley Electric Coop</t>
  </si>
  <si>
    <t>Choctawhatche Elec Coop, Inc</t>
  </si>
  <si>
    <t>Choptank Electric Coop, Inc</t>
  </si>
  <si>
    <t>Chugach Electric Assn Inc</t>
  </si>
  <si>
    <t>Choctaw Electric Coop Inc</t>
  </si>
  <si>
    <t>Duke Energy Ohio Inc</t>
  </si>
  <si>
    <t>Cirro Group, Inc.</t>
  </si>
  <si>
    <t>Citizens Electric Co - (PA)</t>
  </si>
  <si>
    <t>Citizens Electric Corporation - (MO)</t>
  </si>
  <si>
    <t>City of Nixa - (MO)</t>
  </si>
  <si>
    <t>Claiborne Electric Coop, Inc</t>
  </si>
  <si>
    <t>PUD No 1 of Clallam County</t>
  </si>
  <si>
    <t>City of Claremore</t>
  </si>
  <si>
    <t>PUD No 1 of Clark County - (WA)</t>
  </si>
  <si>
    <t>Clark Energy Coop Inc - (KY)</t>
  </si>
  <si>
    <t>Clark Electric Coop - (WI)</t>
  </si>
  <si>
    <t>Clarksdale Public Utilities</t>
  </si>
  <si>
    <t>City of Clarksville - (TN)</t>
  </si>
  <si>
    <t>Clarksville Light &amp; Water Co</t>
  </si>
  <si>
    <t>City of Clay Center</t>
  </si>
  <si>
    <t>Clay County Electric Coop Corp</t>
  </si>
  <si>
    <t>Clay-Union Electric Corp</t>
  </si>
  <si>
    <t>Clarke Electric Coop Inc - (IA)</t>
  </si>
  <si>
    <t>Town of Clayton</t>
  </si>
  <si>
    <t>Clearwater Power Company</t>
  </si>
  <si>
    <t>Cleveland Electric Illum Co</t>
  </si>
  <si>
    <t>Clay Electric Cooperative, Inc</t>
  </si>
  <si>
    <t>City of Cleveland - (TN)</t>
  </si>
  <si>
    <t>City of Cleveland - (OH)</t>
  </si>
  <si>
    <t>Dominion Retail Inc</t>
  </si>
  <si>
    <t>Clearwater-Polk Elec Coop Inc</t>
  </si>
  <si>
    <t>City of Clewiston</t>
  </si>
  <si>
    <t>Clear Lake Cogeneration LP</t>
  </si>
  <si>
    <t>Clinton Combined Utility Sys</t>
  </si>
  <si>
    <t>Clinton County Elec Coop, Inc</t>
  </si>
  <si>
    <t>Cleveland Cliffs Inc</t>
  </si>
  <si>
    <t>City of Clinton - (TN)</t>
  </si>
  <si>
    <t>City of Clintonville - (WI)</t>
  </si>
  <si>
    <t>Clyde Light &amp; Power</t>
  </si>
  <si>
    <t>Cloverland Electric Co-op</t>
  </si>
  <si>
    <t>Coahoma Electric Power Assn</t>
  </si>
  <si>
    <t>Coast Electric Power Assn</t>
  </si>
  <si>
    <t>Coastal Electric Member Corp</t>
  </si>
  <si>
    <t>Coastal Electric Coop, Inc</t>
  </si>
  <si>
    <t>Codington-Clark Elec Coop, Inc</t>
  </si>
  <si>
    <t>Columbia Power System</t>
  </si>
  <si>
    <t>City of Cody</t>
  </si>
  <si>
    <t>City of Coffeyville - (KS)</t>
  </si>
  <si>
    <t>City of Colby - (KS)</t>
  </si>
  <si>
    <t>Coldwater Board of Public Util</t>
  </si>
  <si>
    <t>Cobb Electric Membership Corp</t>
  </si>
  <si>
    <t>Coles-Moultrie Electric Coop</t>
  </si>
  <si>
    <t>Coleman County Elec Coop, Inc</t>
  </si>
  <si>
    <t>City of College Park - (GA)</t>
  </si>
  <si>
    <t>City of College Station - (TX)</t>
  </si>
  <si>
    <t>City of Colorado Springs - (CO)</t>
  </si>
  <si>
    <t>CMS Energy Resource Management</t>
  </si>
  <si>
    <t>City of Colton- (CA)</t>
  </si>
  <si>
    <t>Columbia Basin Elec Cooperative, Inc</t>
  </si>
  <si>
    <t>City of Columbia City</t>
  </si>
  <si>
    <t>Columbia Power Coop Assn Inc</t>
  </si>
  <si>
    <t>Calhoun County Elec Coop Assn</t>
  </si>
  <si>
    <t>Columbia Rural Elec Assn, Inc</t>
  </si>
  <si>
    <t>City of Columbia - (MO)</t>
  </si>
  <si>
    <t>Co-Mo Electric Coop Inc</t>
  </si>
  <si>
    <t>City of Columbus - (OH)</t>
  </si>
  <si>
    <t>City of Columbus - (MS)</t>
  </si>
  <si>
    <t>Columbus Electric Coop, Inc</t>
  </si>
  <si>
    <t>City of Columbus - (WI)</t>
  </si>
  <si>
    <t>Commerce Energy, Inc.</t>
  </si>
  <si>
    <t>Commonwealth Edison Co</t>
  </si>
  <si>
    <t>Community Electric Coop</t>
  </si>
  <si>
    <t>Concho Valley Elec Coop Inc</t>
  </si>
  <si>
    <t>Town of Concord - (MA)</t>
  </si>
  <si>
    <t>City of Concord - (NC)</t>
  </si>
  <si>
    <t>Concordia Electric Coop, Inc</t>
  </si>
  <si>
    <t>Callaway Electric Cooperative</t>
  </si>
  <si>
    <t>CECG Maine, LLC</t>
  </si>
  <si>
    <t>Connecticut Light &amp; Power Co</t>
  </si>
  <si>
    <t>Consolidated Edison Sol Inc</t>
  </si>
  <si>
    <t>DC</t>
  </si>
  <si>
    <t>NH</t>
  </si>
  <si>
    <t>Consolidated Edison Co-NY Inc</t>
  </si>
  <si>
    <t>Consolidated Electric Coop</t>
  </si>
  <si>
    <t>Consolidated Water Power Co</t>
  </si>
  <si>
    <t>Consumers Energy Co</t>
  </si>
  <si>
    <t>Cooke County Elec Coop Assn</t>
  </si>
  <si>
    <t>Continental Divide El Coop Inc</t>
  </si>
  <si>
    <t>Conway Corporation</t>
  </si>
  <si>
    <t>City of Cookeville - (TN)</t>
  </si>
  <si>
    <t>Comanche County Elec Coop Assn</t>
  </si>
  <si>
    <t>Cookson Hills Elec Coop, Inc</t>
  </si>
  <si>
    <t>Coos-Curry Electric Coop, Inc</t>
  </si>
  <si>
    <t>Coosa Valley Electric Coop Inc</t>
  </si>
  <si>
    <t>Copper Valley Elec Assn, Inc</t>
  </si>
  <si>
    <t>Cooperative L&amp;P Assn Lake County</t>
  </si>
  <si>
    <t>Colorado River Comm of Nevada</t>
  </si>
  <si>
    <t>Corn Belt Energy Corporation</t>
  </si>
  <si>
    <t>Cornhusker Public Power Dist</t>
  </si>
  <si>
    <t>Corpus Christi Cogeneration LP</t>
  </si>
  <si>
    <t>City of Corona - (CA)</t>
  </si>
  <si>
    <t>Cotton Electric Coop, Inc</t>
  </si>
  <si>
    <t>Shell Energy North America (US), L.P.</t>
  </si>
  <si>
    <t>Covington Electric Coop, Inc</t>
  </si>
  <si>
    <t>Coweta-Fayette El Member Corp</t>
  </si>
  <si>
    <t>City of Covington - (GA)</t>
  </si>
  <si>
    <t>City of Covington - (TN)</t>
  </si>
  <si>
    <t>PUD No 1 of Cowlitz County</t>
  </si>
  <si>
    <t>Cozad Board of Public Works</t>
  </si>
  <si>
    <t>Craig-Botetourt Electric Coop</t>
  </si>
  <si>
    <t>Crawfordsville Elec, Lgt &amp; Pwr</t>
  </si>
  <si>
    <t>Craighead Electric Coop Corp</t>
  </si>
  <si>
    <t>Crawford Electric Coop, Inc</t>
  </si>
  <si>
    <t>City of Crete</t>
  </si>
  <si>
    <t>Crisp County Power Comm</t>
  </si>
  <si>
    <t>Crow Wing Cooperative Power &amp; Light Comp</t>
  </si>
  <si>
    <t>City of Crystal Falls</t>
  </si>
  <si>
    <t>City of Cuba City</t>
  </si>
  <si>
    <t>City of Cuero - (TX)</t>
  </si>
  <si>
    <t>Cullman Power Board</t>
  </si>
  <si>
    <t>Cullman Electric Coop, Inc</t>
  </si>
  <si>
    <t>Town of Culpeper- (VA)</t>
  </si>
  <si>
    <t>Cumberland Valley Electric, Inc.</t>
  </si>
  <si>
    <t>Cumberland Elec Member Corp</t>
  </si>
  <si>
    <t>Cuming County Public Pwr Dist</t>
  </si>
  <si>
    <t>City of Cushing - (OK)</t>
  </si>
  <si>
    <t>Custer Public Power District</t>
  </si>
  <si>
    <t>Cuivre River Electric Coop Inc</t>
  </si>
  <si>
    <t>City of Cuyahoga Falls- (OH)</t>
  </si>
  <si>
    <t>D S &amp; O Rural E C A, Inc</t>
  </si>
  <si>
    <t>Dahlberg Light &amp; Power Co</t>
  </si>
  <si>
    <t>Dakota Valley Elec Coop Inc</t>
  </si>
  <si>
    <t>Dakota Energy Coop Inc</t>
  </si>
  <si>
    <t>Consumers Power, Inc</t>
  </si>
  <si>
    <t>Dalton Utilities</t>
  </si>
  <si>
    <t>City of Danville - (VA)</t>
  </si>
  <si>
    <t>Darke Rural Electric Coop, Inc</t>
  </si>
  <si>
    <t>City of David City</t>
  </si>
  <si>
    <t>Daviess Martin County R E M C</t>
  </si>
  <si>
    <t>Dawson Power District</t>
  </si>
  <si>
    <t>City of Dayton - (TN)</t>
  </si>
  <si>
    <t>Dayton Power &amp; Light Co</t>
  </si>
  <si>
    <t>Deaf Smith Electric Coop, Inc</t>
  </si>
  <si>
    <t>Decatur Utilities</t>
  </si>
  <si>
    <t>Decatur County Rural E M C</t>
  </si>
  <si>
    <t>Deep East Texas Elec Coop Inc</t>
  </si>
  <si>
    <t>Delano Municipal Utilities</t>
  </si>
  <si>
    <t>Delmarva Power</t>
  </si>
  <si>
    <t>City of Denison</t>
  </si>
  <si>
    <t>City of Denton - (TX)</t>
  </si>
  <si>
    <t>Delaware Electric Cooperative</t>
  </si>
  <si>
    <t>Denton County Elec Coop, Inc</t>
  </si>
  <si>
    <t>Delta Montrose Electric Assn</t>
  </si>
  <si>
    <t>City of Detroit</t>
  </si>
  <si>
    <t>The DTE Electric Company</t>
  </si>
  <si>
    <t>City of Detroit Lakes - (MN)</t>
  </si>
  <si>
    <t>City of Dickson</t>
  </si>
  <si>
    <t>Dixie Electric Power Assn</t>
  </si>
  <si>
    <t>Dixie Electric Membership Corp</t>
  </si>
  <si>
    <t>Dixie Electric Coop</t>
  </si>
  <si>
    <t>City of Dothan - (AL)</t>
  </si>
  <si>
    <t>City of Douglas</t>
  </si>
  <si>
    <t>PUD No 1 of Douglas County</t>
  </si>
  <si>
    <t>Douglas Electric Coop - (OR)</t>
  </si>
  <si>
    <t>Douglas Electric Coop, Inc</t>
  </si>
  <si>
    <t>City of Dover - (DE)</t>
  </si>
  <si>
    <t>City of Dover - (OH)</t>
  </si>
  <si>
    <t>Dubois Rural Electric Coop Inc</t>
  </si>
  <si>
    <t>Duck River Elec Member Corp</t>
  </si>
  <si>
    <t>Duke Energy Carolinas, LLC</t>
  </si>
  <si>
    <t>Dunn County Electric Coop</t>
  </si>
  <si>
    <t>City of Duncan - (OK)</t>
  </si>
  <si>
    <t>ConocoPhillips Company</t>
  </si>
  <si>
    <t>Town of Danvers</t>
  </si>
  <si>
    <t>Duquesne Light Co</t>
  </si>
  <si>
    <t>City of Dyersburg</t>
  </si>
  <si>
    <t>Egyptian Electric Coop Assn</t>
  </si>
  <si>
    <t>E I DuPont De Nemours &amp; Co</t>
  </si>
  <si>
    <t>City of Eagle River - (WI)</t>
  </si>
  <si>
    <t>East Central Energy</t>
  </si>
  <si>
    <t>City of East Grand Forks - (MN)</t>
  </si>
  <si>
    <t>East Mississippi Elec Pwr Assn</t>
  </si>
  <si>
    <t>City of East Point - (GA)</t>
  </si>
  <si>
    <t>Eastern Illinois Elec Coop</t>
  </si>
  <si>
    <t>East-Central Iowa Rural Elec Coop</t>
  </si>
  <si>
    <t>East Central Oklahoma Elec Coop Inc</t>
  </si>
  <si>
    <t>Gateway Energy Services Corp</t>
  </si>
  <si>
    <t>Eastern Iowa Light &amp; Power Coop</t>
  </si>
  <si>
    <t>Eastern Maine Electric Coop</t>
  </si>
  <si>
    <t>Eastman Kodak Co</t>
  </si>
  <si>
    <t>Easton Utilities Comm</t>
  </si>
  <si>
    <t>Eau Claire Electric Coop</t>
  </si>
  <si>
    <t>Edisto Electric Coop, Inc</t>
  </si>
  <si>
    <t>Edgecombe-Martin County E M C</t>
  </si>
  <si>
    <t>City of Edmond - (OK)</t>
  </si>
  <si>
    <t>EQ-Waste-Energy Services Inc</t>
  </si>
  <si>
    <t>El Paso Electric Co</t>
  </si>
  <si>
    <t>Empire Natural Gas Corporation</t>
  </si>
  <si>
    <t>Electrical Dist No8 Maricopa</t>
  </si>
  <si>
    <t>City of Elberton</t>
  </si>
  <si>
    <t>Eldridge City Utilities</t>
  </si>
  <si>
    <t>Electric Energy Inc</t>
  </si>
  <si>
    <t>City of Elizabeth City</t>
  </si>
  <si>
    <t>City of Elizabethton</t>
  </si>
  <si>
    <t>City of Elk River</t>
  </si>
  <si>
    <t>City of Elkhorn</t>
  </si>
  <si>
    <t>Elkhorn Rural Public Pwr Dist</t>
  </si>
  <si>
    <t>Elmhurst Mutual Power &amp; Light Co</t>
  </si>
  <si>
    <t>City of Ely - (MN)</t>
  </si>
  <si>
    <t>Empire District Electric Co</t>
  </si>
  <si>
    <t>Empire Electric Assn, Inc</t>
  </si>
  <si>
    <t>Energetix</t>
  </si>
  <si>
    <t>Energy Coop of New York, Inc</t>
  </si>
  <si>
    <t>Excelsior Electric Member Corp</t>
  </si>
  <si>
    <t>Fairfield Electric Coop, Inc</t>
  </si>
  <si>
    <t>Village of Fairport</t>
  </si>
  <si>
    <t>Borough of Ephrata</t>
  </si>
  <si>
    <t>Entergy Solutions, Ltd</t>
  </si>
  <si>
    <t>Town of Erwin - (TN)</t>
  </si>
  <si>
    <t>Escambia River Elec Coop, Inc</t>
  </si>
  <si>
    <t>City of Escondido - (CA)</t>
  </si>
  <si>
    <t>Town of Estes Park</t>
  </si>
  <si>
    <t>City of Estherville - (IA)</t>
  </si>
  <si>
    <t>City of Etowah</t>
  </si>
  <si>
    <t>City of Eudora - (KS)</t>
  </si>
  <si>
    <t>City of Eugene - (OR)</t>
  </si>
  <si>
    <t>City of Evansville</t>
  </si>
  <si>
    <t>Farmers Electric Coop, Inc - (IA)</t>
  </si>
  <si>
    <t>City of Fairbury</t>
  </si>
  <si>
    <t>City of Fairfax - (MN)</t>
  </si>
  <si>
    <t>City of Fairhope - (AL)</t>
  </si>
  <si>
    <t>City of Ellensburg - (WA)</t>
  </si>
  <si>
    <t>Fairmont Public Utilities Comm</t>
  </si>
  <si>
    <t>Farmers Electric Coop - (IA)</t>
  </si>
  <si>
    <t>Fall River Rural Elec Coop Inc</t>
  </si>
  <si>
    <t>Fannin County Electric Coop</t>
  </si>
  <si>
    <t>City of Falls City - (NE)</t>
  </si>
  <si>
    <t>Farmers Electric Coop, Inc - (MO)</t>
  </si>
  <si>
    <t>Farmers Electric Coop, Inc - (TX)</t>
  </si>
  <si>
    <t>Fayette Electric Coop, Inc</t>
  </si>
  <si>
    <t>Farmers Rural Electric Coop Corp - (KY)</t>
  </si>
  <si>
    <t>Farmers Electric Coop, Inc - (NM)</t>
  </si>
  <si>
    <t>City of Farmington - (NM)</t>
  </si>
  <si>
    <t>City of Farmington - (MO)</t>
  </si>
  <si>
    <t>Farmington River Power Company</t>
  </si>
  <si>
    <t>City of Fayetteville</t>
  </si>
  <si>
    <t>Public Works Comm-City of Fayetteville</t>
  </si>
  <si>
    <t>Federated Rural Electric Assn</t>
  </si>
  <si>
    <t>FEM Electric Assn, Inc</t>
  </si>
  <si>
    <t>PUD No 1 of Ferry County</t>
  </si>
  <si>
    <t>First Choice Power</t>
  </si>
  <si>
    <t>Firelands Electric Coop, Inc</t>
  </si>
  <si>
    <t>First Electric Coop Corp</t>
  </si>
  <si>
    <t>Fishers Island Utility Co Inc</t>
  </si>
  <si>
    <t>Fitchburg Gas &amp; Elec Light Co</t>
  </si>
  <si>
    <t>Fitzgerald Wtr Lgt &amp; Bond Comm</t>
  </si>
  <si>
    <t>City of Flandreau</t>
  </si>
  <si>
    <t>Flathead Electric Coop Inc</t>
  </si>
  <si>
    <t>Flint Electric Membership Corp</t>
  </si>
  <si>
    <t>City of Flora - (IL)</t>
  </si>
  <si>
    <t>City of Florence - (AL)</t>
  </si>
  <si>
    <t>Florence Utility Comm</t>
  </si>
  <si>
    <t>City of Floresville</t>
  </si>
  <si>
    <t>Flint Hills Rural E C A, Inc</t>
  </si>
  <si>
    <t>Fleming-Mason Energy Coop Inc</t>
  </si>
  <si>
    <t>Florida Keys El Coop Assn, Inc</t>
  </si>
  <si>
    <t>Florida Power &amp; Light Co</t>
  </si>
  <si>
    <t>Duke Energy Florida, Inc</t>
  </si>
  <si>
    <t>Florida Public Utilities Co</t>
  </si>
  <si>
    <t>First Energy Solutions Corp.</t>
  </si>
  <si>
    <t>Foley Board of Utilities</t>
  </si>
  <si>
    <t>City of Forest City- (IA)</t>
  </si>
  <si>
    <t>Town of Forest City</t>
  </si>
  <si>
    <t>City of Forest Grove</t>
  </si>
  <si>
    <t>City of Fort Collins - (CO)</t>
  </si>
  <si>
    <t>Fort Loudoun Electric Coop</t>
  </si>
  <si>
    <t>City of Fort Morgan</t>
  </si>
  <si>
    <t>Fort Belknap Electric Coop Inc</t>
  </si>
  <si>
    <t>Fort Payne Improvement Authority</t>
  </si>
  <si>
    <t>City of Fort Pierre - (SD)</t>
  </si>
  <si>
    <t>Fort Pierce Utilities Authority</t>
  </si>
  <si>
    <t>Fort Valley Utility Comm</t>
  </si>
  <si>
    <t>City of Fountain</t>
  </si>
  <si>
    <t>Four County Elec Member Corp</t>
  </si>
  <si>
    <t>4-County Electric Power Assn</t>
  </si>
  <si>
    <t>City of Frankfort - (IN)</t>
  </si>
  <si>
    <t>City of Frankfort - (KY)</t>
  </si>
  <si>
    <t>Easley Combined Utility System</t>
  </si>
  <si>
    <t>Town of Edenton - (NC)</t>
  </si>
  <si>
    <t>City of Franklin - (VA)</t>
  </si>
  <si>
    <t>PUD No 1 of Franklin County</t>
  </si>
  <si>
    <t>Franklin Electric Coop - (AL)</t>
  </si>
  <si>
    <t>City of Franklin - (KY)</t>
  </si>
  <si>
    <t>Franklin Rural Electric Coop - (IA)</t>
  </si>
  <si>
    <t>Franklin Heating Station</t>
  </si>
  <si>
    <t>Town of Frederick - (CO)</t>
  </si>
  <si>
    <t>City of Fredericksburg - (TX)</t>
  </si>
  <si>
    <t>Village of Freeport</t>
  </si>
  <si>
    <t>City of Fremont - (NE)</t>
  </si>
  <si>
    <t>Freeborn-Mower Coop Services</t>
  </si>
  <si>
    <t>French Broad Elec Member Corp</t>
  </si>
  <si>
    <t>Town of Front Royal</t>
  </si>
  <si>
    <t>Frontier Power Company</t>
  </si>
  <si>
    <t>City of Fulton - (MO)</t>
  </si>
  <si>
    <t>City of Fulton - (KY)</t>
  </si>
  <si>
    <t>City of Gaffney - (SC)</t>
  </si>
  <si>
    <t>City of Greendale</t>
  </si>
  <si>
    <t>Gainesville Regional Utilities</t>
  </si>
  <si>
    <t>City of Galion</t>
  </si>
  <si>
    <t>City of Gallatin - (TN)</t>
  </si>
  <si>
    <t>City of Gallup</t>
  </si>
  <si>
    <t>City of Garden City</t>
  </si>
  <si>
    <t>City of Gardner - (KS)</t>
  </si>
  <si>
    <t>Garland Light &amp; Power Company</t>
  </si>
  <si>
    <t>Garkane Energy Coop, Inc</t>
  </si>
  <si>
    <t>City of Garland - (TX)</t>
  </si>
  <si>
    <t>City of Garnett</t>
  </si>
  <si>
    <t>Gascosage Electric Coop</t>
  </si>
  <si>
    <t>City of Gastonia</t>
  </si>
  <si>
    <t>GreyStone Power Corporation</t>
  </si>
  <si>
    <t>City of Geneva- (IL)</t>
  </si>
  <si>
    <t>City of Georgetown - (SC)</t>
  </si>
  <si>
    <t>City of Georgetown - (TX)</t>
  </si>
  <si>
    <t>Georgia Power Co</t>
  </si>
  <si>
    <t>City of Gering - (NE)</t>
  </si>
  <si>
    <t>Gibson Electric Members Corp</t>
  </si>
  <si>
    <t>City of Gillette - (WY)</t>
  </si>
  <si>
    <t>City of Girard - (KS)</t>
  </si>
  <si>
    <t>Glacier Electric Coop, Inc</t>
  </si>
  <si>
    <t>Glades Electric Coop, Inc</t>
  </si>
  <si>
    <t>City of Gladstone</t>
  </si>
  <si>
    <t>City of Glasgow - (KY)</t>
  </si>
  <si>
    <t>GEXA Corp.</t>
  </si>
  <si>
    <t>Glencoe Light &amp; Power Comm</t>
  </si>
  <si>
    <t>City of Glendale</t>
  </si>
  <si>
    <t>City of Glenwood Springs - (CO)</t>
  </si>
  <si>
    <t>Raccoon Valley Electric Cooperative</t>
  </si>
  <si>
    <t>Golden Valley Elec Assn Inc</t>
  </si>
  <si>
    <t>City of Goodland - (KS)</t>
  </si>
  <si>
    <t>City of Gothenburg - (NE)</t>
  </si>
  <si>
    <t>City of Graettinger</t>
  </si>
  <si>
    <t>Grady Electric Membership Corp</t>
  </si>
  <si>
    <t>Graham County Electric Coop Inc</t>
  </si>
  <si>
    <t>Goodhue County Coop Elec Assn</t>
  </si>
  <si>
    <t>City of Grand Haven</t>
  </si>
  <si>
    <t>Grand Electric Coop, Inc</t>
  </si>
  <si>
    <t>Grand Rapids Public Util Comm</t>
  </si>
  <si>
    <t>Grand River Dam Authority</t>
  </si>
  <si>
    <t>PUD No 1 of Grays Harbor County</t>
  </si>
  <si>
    <t>Green Mountain Energy Company</t>
  </si>
  <si>
    <t>Grayson Rural Electric Coop Corp</t>
  </si>
  <si>
    <t>Grayson-Collin Elec Coop, Inc</t>
  </si>
  <si>
    <t>Greenbelt Electric Coop, Inc</t>
  </si>
  <si>
    <t>Grand Valley Power</t>
  </si>
  <si>
    <t>City of Green Cove Springs</t>
  </si>
  <si>
    <t>Green Mountain Power Corp</t>
  </si>
  <si>
    <t>City of Greeneville - (TN)</t>
  </si>
  <si>
    <t>City of Greenfield - (IA)</t>
  </si>
  <si>
    <t>City of Greenfield - (IN)</t>
  </si>
  <si>
    <t>City of Greenville - (TX)</t>
  </si>
  <si>
    <t>Greenville Utilities Comm</t>
  </si>
  <si>
    <t>Greenwood CPW</t>
  </si>
  <si>
    <t>Greenwood Utilities Comm</t>
  </si>
  <si>
    <t>Greer Commission of Public Wks</t>
  </si>
  <si>
    <t>City of Griffin - (GA)</t>
  </si>
  <si>
    <t>Groton Dept of Utilities - (CT)</t>
  </si>
  <si>
    <t>Grundy Electric Coop, Inc</t>
  </si>
  <si>
    <t>Grundy Center Mun Light &amp; Power</t>
  </si>
  <si>
    <t>Guthrie County Rural E C A</t>
  </si>
  <si>
    <t>Guadalupe Valley Elec Coop Inc</t>
  </si>
  <si>
    <t>Gulf Coast Electric Coop, Inc</t>
  </si>
  <si>
    <t>Gunnison County Elec Assn.</t>
  </si>
  <si>
    <t>Gulf Power Co</t>
  </si>
  <si>
    <t>City of Gunnison</t>
  </si>
  <si>
    <t>Guntersville Electric Board</t>
  </si>
  <si>
    <t>Grundy County Rural Elec Coop</t>
  </si>
  <si>
    <t>H-D Electric Coop Inc</t>
  </si>
  <si>
    <t>Habersham Electric Membership Corp</t>
  </si>
  <si>
    <t>Guernsey-Muskingum El Coop Inc</t>
  </si>
  <si>
    <t>Hagerstown Light Department</t>
  </si>
  <si>
    <t>City of Halstad - (MN)</t>
  </si>
  <si>
    <t>City of Hamilton - (OH)</t>
  </si>
  <si>
    <t>Halifax Electric Member Corp</t>
  </si>
  <si>
    <t>Hamilton County Elec Coop Assn</t>
  </si>
  <si>
    <t>NineStar Connect</t>
  </si>
  <si>
    <t>Hancock-Wood Electric Coop Inc</t>
  </si>
  <si>
    <t>City of Hannibal - (MO)</t>
  </si>
  <si>
    <t>Town of Hardwick</t>
  </si>
  <si>
    <t>Harlan Municipal Utilities - (IA)</t>
  </si>
  <si>
    <t>City of Harriman - (TN)</t>
  </si>
  <si>
    <t>Hartford Steam Co</t>
  </si>
  <si>
    <t>Harford Steam Co</t>
  </si>
  <si>
    <t>Harrison County Rural E M C</t>
  </si>
  <si>
    <t>City of Harrisonburg - (VA)</t>
  </si>
  <si>
    <t>City of Harrisonville - (MO)</t>
  </si>
  <si>
    <t>Hart Electric Member Corp</t>
  </si>
  <si>
    <t>Hartford Electric</t>
  </si>
  <si>
    <t>City of Hartselle</t>
  </si>
  <si>
    <t>City of Hastings - (NE)</t>
  </si>
  <si>
    <t>Havana Power &amp; Light Company</t>
  </si>
  <si>
    <t>Harrison County Rrl Elec Coop</t>
  </si>
  <si>
    <t>Hawaii Electric Light Co Inc</t>
  </si>
  <si>
    <t>HI</t>
  </si>
  <si>
    <t>City of Hawarden - (IA)</t>
  </si>
  <si>
    <t>Hawkeye Tri-County El Coop Inc</t>
  </si>
  <si>
    <t>Hawley Public Utilities Comm</t>
  </si>
  <si>
    <t>Heartland Power Coop</t>
  </si>
  <si>
    <t>Haywood Electric Member Corp</t>
  </si>
  <si>
    <t>City of Healdsburg - (CA)</t>
  </si>
  <si>
    <t>Heber Light &amp; Power Company</t>
  </si>
  <si>
    <t>City of Hebron - (NE)</t>
  </si>
  <si>
    <t>Hendricks County Rural E M C</t>
  </si>
  <si>
    <t>Henderson City Utility Comm</t>
  </si>
  <si>
    <t>Henry County Rural E M C</t>
  </si>
  <si>
    <t>City of Hermiston</t>
  </si>
  <si>
    <t>Hibbing Public Utilities Comm</t>
  </si>
  <si>
    <t>City of Hickman</t>
  </si>
  <si>
    <t>High Plains Power Inc</t>
  </si>
  <si>
    <t>Highline Electric Assn</t>
  </si>
  <si>
    <t>Town of High Point</t>
  </si>
  <si>
    <t>City of Highland</t>
  </si>
  <si>
    <t>Jackson Electric Coop, Inc - (WI)</t>
  </si>
  <si>
    <t>City of Hinton</t>
  </si>
  <si>
    <t>HILCO Electric Cooperative, Inc.</t>
  </si>
  <si>
    <t>Hillsdale Board of Public Wks</t>
  </si>
  <si>
    <t>Hill County Electric Coop, Inc</t>
  </si>
  <si>
    <t>Hino Electric Holding Company</t>
  </si>
  <si>
    <t>Inland Power &amp; Light Company</t>
  </si>
  <si>
    <t>City of Holdrege</t>
  </si>
  <si>
    <t>City of Holland</t>
  </si>
  <si>
    <t>City of Holly Springs</t>
  </si>
  <si>
    <t>Holmes-Wayne Electric Coop Inc</t>
  </si>
  <si>
    <t>Holston Electric Coop, Inc</t>
  </si>
  <si>
    <t>City of Holton  (KS)</t>
  </si>
  <si>
    <t>Holy Cross Electric Assn, Inc</t>
  </si>
  <si>
    <t>City of Holyoke - (MA)</t>
  </si>
  <si>
    <t>Fox Islands Electric Coop, Inc</t>
  </si>
  <si>
    <t>Horry Electric Coop Inc</t>
  </si>
  <si>
    <t>City of Homestead - (FL)</t>
  </si>
  <si>
    <t>City of Hingham - (MA)</t>
  </si>
  <si>
    <t>M J M Electric Cooperative Inc</t>
  </si>
  <si>
    <t>Hood River Electric Coop</t>
  </si>
  <si>
    <t>City of Hope</t>
  </si>
  <si>
    <t>City of Hopkinsville</t>
  </si>
  <si>
    <t>Houlton Water Company</t>
  </si>
  <si>
    <t>Terrebonne Parish Consol Gov't</t>
  </si>
  <si>
    <t>Houston County Elec Coop Inc</t>
  </si>
  <si>
    <t>Howard Electric Coop</t>
  </si>
  <si>
    <t>Howard Greeley Rural P P D</t>
  </si>
  <si>
    <t>Howell-Oregon Elec Coop, Inc</t>
  </si>
  <si>
    <t>Hinson Power Company LLC</t>
  </si>
  <si>
    <t>City of Hudson</t>
  </si>
  <si>
    <t>Town of Hudson</t>
  </si>
  <si>
    <t>City of Hugoton - (KS)</t>
  </si>
  <si>
    <t>City of Humboldt</t>
  </si>
  <si>
    <t>Humboldt County R E C</t>
  </si>
  <si>
    <t>Town of Huntersville- (NC)</t>
  </si>
  <si>
    <t>City of Huntsville - (AL)</t>
  </si>
  <si>
    <t>City of Lafayette - (LA)</t>
  </si>
  <si>
    <t>Hustisford Utilities</t>
  </si>
  <si>
    <t>Hurricane Power Committee</t>
  </si>
  <si>
    <t>Hutchinson Utilities Comm</t>
  </si>
  <si>
    <t>Hyrum City Corporation</t>
  </si>
  <si>
    <t>City of Idaho Falls - (ID)</t>
  </si>
  <si>
    <t>Idaho Power Co</t>
  </si>
  <si>
    <t>Illinois Rural Electric Coop</t>
  </si>
  <si>
    <t>Imperial Irrigation District</t>
  </si>
  <si>
    <t>City of Imperial</t>
  </si>
  <si>
    <t>City of Independence - (IA)</t>
  </si>
  <si>
    <t>City of Independence - (MO)</t>
  </si>
  <si>
    <t>Indian Electric Coop, Inc</t>
  </si>
  <si>
    <t>Indianapolis Power &amp; Light Co</t>
  </si>
  <si>
    <t>Indianola Municipal Utilities</t>
  </si>
  <si>
    <t>Inter County Energy Coop Corp</t>
  </si>
  <si>
    <t>Indiana Michigan Power Co</t>
  </si>
  <si>
    <t>Intercounty Electric Coop Assn</t>
  </si>
  <si>
    <t>Intermountain Rural Elec Assn</t>
  </si>
  <si>
    <t>Interstate Power and Light Co</t>
  </si>
  <si>
    <t>City of Iola - (KS)</t>
  </si>
  <si>
    <t>Iowa Lakes Electric Coop</t>
  </si>
  <si>
    <t>Irwin Electric Membership Corp</t>
  </si>
  <si>
    <t>Town of Ipswich - (MA)</t>
  </si>
  <si>
    <t>Itasca-Mantrap Co-op Electrical Assn</t>
  </si>
  <si>
    <t>Jackson Energy Coop Corp - (KY)</t>
  </si>
  <si>
    <t>Jackson County Rural E M C - (IN)</t>
  </si>
  <si>
    <t>Jackson Electric Coop, Inc - (TX)</t>
  </si>
  <si>
    <t>City of Jackson - (OH)</t>
  </si>
  <si>
    <t>City of Jackson - (MN)</t>
  </si>
  <si>
    <t>Jackson Electric Member Corp - (GA)</t>
  </si>
  <si>
    <t>City of Jackson - (MO)</t>
  </si>
  <si>
    <t>Jackson Purchase Energy Corporation</t>
  </si>
  <si>
    <t>City of Jackson - (TN)</t>
  </si>
  <si>
    <t>City of Lebanon - (IN)</t>
  </si>
  <si>
    <t>Beaches Energy Services</t>
  </si>
  <si>
    <t>JEA</t>
  </si>
  <si>
    <t>Jamestown Board of Public Util</t>
  </si>
  <si>
    <t>City of Jasper - (TX)</t>
  </si>
  <si>
    <t>Jasper County Rural E M C</t>
  </si>
  <si>
    <t>Jay County Rural E M C</t>
  </si>
  <si>
    <t>City of Jasper - (IN)</t>
  </si>
  <si>
    <t>Jasper-Newton Elec Coop, Inc</t>
  </si>
  <si>
    <t>Jefferson Davis Elec Coop, Inc</t>
  </si>
  <si>
    <t>Jefferson Electric Member Corp</t>
  </si>
  <si>
    <t>Jefferson Utilities</t>
  </si>
  <si>
    <t>City of Jellico</t>
  </si>
  <si>
    <t>Jemez Mountains Elec Coop, Inc</t>
  </si>
  <si>
    <t>Jersey Central Power &amp; Lt Co</t>
  </si>
  <si>
    <t>City of Jewett City - (CT)</t>
  </si>
  <si>
    <t>Joe Wheeler Elec Member Corp</t>
  </si>
  <si>
    <t>Jo-Carroll Energy Coop Inc</t>
  </si>
  <si>
    <t>Johnson City - (TN)</t>
  </si>
  <si>
    <t>Johnson County Rural E M C</t>
  </si>
  <si>
    <t>Jones-Onslow Elec Member Corp</t>
  </si>
  <si>
    <t>City Water and Light Plant</t>
  </si>
  <si>
    <t>Jump River Electric Coop Inc</t>
  </si>
  <si>
    <t>Juneau Utility Comm</t>
  </si>
  <si>
    <t>Just Energy</t>
  </si>
  <si>
    <t>Kenergy Corp</t>
  </si>
  <si>
    <t>Kandiyohi Power Coop</t>
  </si>
  <si>
    <t>City of Kansas City - (KS)</t>
  </si>
  <si>
    <t>Kankakee Valley Rural E M C</t>
  </si>
  <si>
    <t>Kansas City Power &amp; Light Co</t>
  </si>
  <si>
    <t>Kansas Gas &amp; Electric Co</t>
  </si>
  <si>
    <t>Karnes Electric Coop Inc</t>
  </si>
  <si>
    <t>Kay Electric Coop</t>
  </si>
  <si>
    <t>Kaw Valley Electric Coop Inc</t>
  </si>
  <si>
    <t>City of Kaukauna</t>
  </si>
  <si>
    <t>City of Lamar - (MO)</t>
  </si>
  <si>
    <t>Kaysville City Corporation</t>
  </si>
  <si>
    <t>KBR Rural Public Power District</t>
  </si>
  <si>
    <t>K C Electric Association</t>
  </si>
  <si>
    <t>Kauai Island Utility Cooperative</t>
  </si>
  <si>
    <t>Kennebunk Light &amp; Power Dist</t>
  </si>
  <si>
    <t>City of Kennett - (MO)</t>
  </si>
  <si>
    <t>KEM Electric Coop Inc</t>
  </si>
  <si>
    <t>Kiamichi Electric Coop, Inc</t>
  </si>
  <si>
    <t>Kentucky Utilities Co</t>
  </si>
  <si>
    <t>Kenyon Municipal Utilities</t>
  </si>
  <si>
    <t>Ketchikan Public Utilities</t>
  </si>
  <si>
    <t>City of Key West - (FL)</t>
  </si>
  <si>
    <t>City of Kimball</t>
  </si>
  <si>
    <t>City of Kingman - (KS)</t>
  </si>
  <si>
    <t>City of Kings Mountain - (NC)</t>
  </si>
  <si>
    <t>Kingsport Power Co</t>
  </si>
  <si>
    <t>City of Kinston - (NC)</t>
  </si>
  <si>
    <t>City of Kirkwood - (MO)</t>
  </si>
  <si>
    <t>Kiwash Electric Coop, Inc</t>
  </si>
  <si>
    <t>Kissimmee Utility Authority</t>
  </si>
  <si>
    <t>Kit Carson Electric Coop, Inc</t>
  </si>
  <si>
    <t>PUD No 1 of Klickitat County</t>
  </si>
  <si>
    <t>Knoxville Utilities Board</t>
  </si>
  <si>
    <t>Kodiak Electric Assn Inc</t>
  </si>
  <si>
    <t>Kosciusko County Rural E M C</t>
  </si>
  <si>
    <t>Kotzebue Electric Assn Inc</t>
  </si>
  <si>
    <t>Kootenai Electric Cooperative</t>
  </si>
  <si>
    <t>Village of L'Anse - (MI)</t>
  </si>
  <si>
    <t>La Plata Electric Assn, Inc</t>
  </si>
  <si>
    <t>Teton Operating Services LLC</t>
  </si>
  <si>
    <t>McCook Public Power District</t>
  </si>
  <si>
    <t>LaCreek Electric Assn, Inc</t>
  </si>
  <si>
    <t>Lagrange County Rural E M C</t>
  </si>
  <si>
    <t>City of LaFollette</t>
  </si>
  <si>
    <t>City of La Grange - (GA)</t>
  </si>
  <si>
    <t>City of Lake City - (MN)</t>
  </si>
  <si>
    <t>City of Lake Crystal - (MN)</t>
  </si>
  <si>
    <t>Lake Region Electric Coop, Inc - (OK)</t>
  </si>
  <si>
    <t>Laclede Electric Coop, Inc</t>
  </si>
  <si>
    <t>Lake Mills Light &amp; Water</t>
  </si>
  <si>
    <t>City of Lake Mills</t>
  </si>
  <si>
    <t>Lake Placid Village, Inc</t>
  </si>
  <si>
    <t>Lake Region Electric Cooperative - (MN)</t>
  </si>
  <si>
    <t>City of Lake Worth - (FL)</t>
  </si>
  <si>
    <t>City of Lakeland - (FL)</t>
  </si>
  <si>
    <t>Southern Rivers Energy</t>
  </si>
  <si>
    <t>Lamb County Electric Coop, Inc</t>
  </si>
  <si>
    <t>Lakeview Light &amp; Power</t>
  </si>
  <si>
    <t>City of Lakota - (ND)</t>
  </si>
  <si>
    <t>Lake Region Electric Assn, Inc - (SD)</t>
  </si>
  <si>
    <t>Lamar County Elec Coop Assn</t>
  </si>
  <si>
    <t>City of Lamoni - (IA)</t>
  </si>
  <si>
    <t>City of Lampasas - (TX)</t>
  </si>
  <si>
    <t>Licking Rural Electric Inc</t>
  </si>
  <si>
    <t>Lane Electric Coop Inc</t>
  </si>
  <si>
    <t>Lake Country Power</t>
  </si>
  <si>
    <t>Borough of Lansdale</t>
  </si>
  <si>
    <t>City of Lansing - (MI)</t>
  </si>
  <si>
    <t>City of Larned - (KS)</t>
  </si>
  <si>
    <t>Lassen Municipal Utility District</t>
  </si>
  <si>
    <t>Lane-Scott Electric Coop, Inc</t>
  </si>
  <si>
    <t>Laurens Electric Coop, Inc</t>
  </si>
  <si>
    <t>City of Laurens - (IA)</t>
  </si>
  <si>
    <t>City of Laurinburg - (NC)</t>
  </si>
  <si>
    <t>Lawrenceburg Municipal Utils</t>
  </si>
  <si>
    <t>City of Lawrenceburg</t>
  </si>
  <si>
    <t>City of Lawrenceville - (GA)</t>
  </si>
  <si>
    <t>Leavenworth-Jefferson E C, Inc</t>
  </si>
  <si>
    <t>City of Le Sueur - (MN)</t>
  </si>
  <si>
    <t>Lea County Electric Coop, Inc</t>
  </si>
  <si>
    <t>City of Lebanon - (OH)</t>
  </si>
  <si>
    <t>City of Lebanon - (MO)</t>
  </si>
  <si>
    <t>Lee County Electric Coop, Inc</t>
  </si>
  <si>
    <t>City of Leesburg - (FL)</t>
  </si>
  <si>
    <t>Lehi City Corporation</t>
  </si>
  <si>
    <t>City of Lenoir - (TN)</t>
  </si>
  <si>
    <t>City of Lenox - (IA)</t>
  </si>
  <si>
    <t>PUD No 1 of Lewis County</t>
  </si>
  <si>
    <t>City of Lewisburg - (TN)</t>
  </si>
  <si>
    <t>Lewis County Rural E C A</t>
  </si>
  <si>
    <t>City of Lexington - (NC)</t>
  </si>
  <si>
    <t>City of Lexington - (NE)</t>
  </si>
  <si>
    <t>City of Lexington - (TN)</t>
  </si>
  <si>
    <t>City of Liberty</t>
  </si>
  <si>
    <t>Licking Valley Rural E C C</t>
  </si>
  <si>
    <t>Lighthouse Electric Coop, Inc</t>
  </si>
  <si>
    <t>Lincoln Electric System</t>
  </si>
  <si>
    <t>Little River Electric Coop Inc</t>
  </si>
  <si>
    <t>Lincoln Electric Coop, Inc</t>
  </si>
  <si>
    <t>Linn County REC</t>
  </si>
  <si>
    <t>Litchfield Public Utilities</t>
  </si>
  <si>
    <t>Town of Littleton - (MA)</t>
  </si>
  <si>
    <t>Lockhart Power Co</t>
  </si>
  <si>
    <t>City of Lockhart - (TX)</t>
  </si>
  <si>
    <t>City of Lodi - (CA)</t>
  </si>
  <si>
    <t>City of Lodi - (WV)</t>
  </si>
  <si>
    <t>City of Logan - (UT)</t>
  </si>
  <si>
    <t>City of Logansport - (IN)</t>
  </si>
  <si>
    <t>City of Lompoc- (CA)</t>
  </si>
  <si>
    <t>Long Island Power Authority</t>
  </si>
  <si>
    <t>City of Longmont</t>
  </si>
  <si>
    <t>Lorain-Medina R E C, Inc</t>
  </si>
  <si>
    <t>Logan County Coop Power &amp; Light</t>
  </si>
  <si>
    <t>Los Alamos County</t>
  </si>
  <si>
    <t>Los Angeles Department of Water &amp; Power</t>
  </si>
  <si>
    <t>Loudon Utilities Board</t>
  </si>
  <si>
    <t>Entergy Louisiana Inc</t>
  </si>
  <si>
    <t>Louisville Electric System</t>
  </si>
  <si>
    <t>Louisville Gas &amp; Electric Co</t>
  </si>
  <si>
    <t>Loup Valleys Rural P P D</t>
  </si>
  <si>
    <t>Loup River Public Power Dist</t>
  </si>
  <si>
    <t>City of Loveland - (CO)</t>
  </si>
  <si>
    <t>Lower Yellowstone R E A, Inc</t>
  </si>
  <si>
    <t>Lower Valley Energy Inc</t>
  </si>
  <si>
    <t>Lumbee River Elec Member Corp</t>
  </si>
  <si>
    <t>City of Lubbock - (TX)</t>
  </si>
  <si>
    <t>Lyon Rural Electric Coop</t>
  </si>
  <si>
    <t>Village of Ludlow</t>
  </si>
  <si>
    <t>City of Lumberton - (NC)</t>
  </si>
  <si>
    <t>City of Luverne - (MN)</t>
  </si>
  <si>
    <t>Lyon-Coffey Electric Coop, Inc</t>
  </si>
  <si>
    <t>Lyon-Lincoln Electric Coop Inc</t>
  </si>
  <si>
    <t>Lynches River Elec Coop, Inc</t>
  </si>
  <si>
    <t>Village of Lyndonville - (VT)</t>
  </si>
  <si>
    <t>Lyntegar Electric Coop, Inc</t>
  </si>
  <si>
    <t>City of Macon</t>
  </si>
  <si>
    <t>City of Macon - (MO)</t>
  </si>
  <si>
    <t>Macon Electric Coop</t>
  </si>
  <si>
    <t>City of Madison - (SD)</t>
  </si>
  <si>
    <t>Borough of Madison - (NJ)</t>
  </si>
  <si>
    <t>Town of Madison - (ME)</t>
  </si>
  <si>
    <t>Madison Gas &amp; Electric Co</t>
  </si>
  <si>
    <t>City of Madison - (NE)</t>
  </si>
  <si>
    <t>Madisonville Municipal Utils</t>
  </si>
  <si>
    <t>Magic Valley Electric Coop Inc</t>
  </si>
  <si>
    <t>Magnolia Electric Power Assn</t>
  </si>
  <si>
    <t>Maine Public Service Co</t>
  </si>
  <si>
    <t>City of Manassas - (VA)</t>
  </si>
  <si>
    <t>City of Mangum - (OK)</t>
  </si>
  <si>
    <t>Town of Manilla - (IA)</t>
  </si>
  <si>
    <t>Manitowoc Public Utilities</t>
  </si>
  <si>
    <t>City of Manning</t>
  </si>
  <si>
    <t>Town of Mansfield - (MA)</t>
  </si>
  <si>
    <t>Harney Electric Coop, Inc</t>
  </si>
  <si>
    <t>City of Maquoketa - (IA)</t>
  </si>
  <si>
    <t>City of Marblehead - (MA)</t>
  </si>
  <si>
    <t>Marias River Electric Coop Inc</t>
  </si>
  <si>
    <t>City of Marietta - (GA)</t>
  </si>
  <si>
    <t>Marlboro Electric Coop, Inc</t>
  </si>
  <si>
    <t>City of Marquette - (MI)</t>
  </si>
  <si>
    <t>Marshall City of - (MI)</t>
  </si>
  <si>
    <t>Marshall-De Kalb Electric Coop</t>
  </si>
  <si>
    <t>City of Marshall - (MN)</t>
  </si>
  <si>
    <t>City of Marshall - (MO)</t>
  </si>
  <si>
    <t>City of Marshfield - (WI)</t>
  </si>
  <si>
    <t>Marshall County Rural E M C</t>
  </si>
  <si>
    <t>City of Martinsville - (VA)</t>
  </si>
  <si>
    <t>Consumers Energy</t>
  </si>
  <si>
    <t>Maryville Utilities</t>
  </si>
  <si>
    <t>Massachusetts Electric Co</t>
  </si>
  <si>
    <t>Town of Massena - (NY)</t>
  </si>
  <si>
    <t>Matanuska Electric Assn Inc</t>
  </si>
  <si>
    <t>Maui Electric Co Ltd</t>
  </si>
  <si>
    <t>City of Mayfield Plant Board</t>
  </si>
  <si>
    <t>McLeod Cooperative Power Assn</t>
  </si>
  <si>
    <t>McCone Electric Coop Inc</t>
  </si>
  <si>
    <t>McKenzie Electric Coop Inc</t>
  </si>
  <si>
    <t>McLean Electric Coop, Inc</t>
  </si>
  <si>
    <t>McMinnville Electric System</t>
  </si>
  <si>
    <t>City of McMinnville - (OR)</t>
  </si>
  <si>
    <t>Montana-Dakota Utilities Co</t>
  </si>
  <si>
    <t>City of McPherson - (KS)</t>
  </si>
  <si>
    <t>Meeker Coop Light &amp; Power Assn</t>
  </si>
  <si>
    <t>Meade County Rural E C C</t>
  </si>
  <si>
    <t>Medical Area Total Egy Plt Inc</t>
  </si>
  <si>
    <t>Mecklenburg Electric Coop, Inc</t>
  </si>
  <si>
    <t>City of Medford - (WI)</t>
  </si>
  <si>
    <t>Medina Electric Coop, Inc</t>
  </si>
  <si>
    <t>Melrose Public Utilities</t>
  </si>
  <si>
    <t>City of Memphis - (TN)</t>
  </si>
  <si>
    <t>City of Menasha - (WI)</t>
  </si>
  <si>
    <t>Nodak Electric Coop Inc</t>
  </si>
  <si>
    <t>Merced Irrigation District</t>
  </si>
  <si>
    <t>Meriwether Lewis Electric Coop</t>
  </si>
  <si>
    <t>MidAmerican Energy Co</t>
  </si>
  <si>
    <t>City of Mesa - (AZ)</t>
  </si>
  <si>
    <t>Midwest Energy Cooperative</t>
  </si>
  <si>
    <t>Metropolitan Edison Co</t>
  </si>
  <si>
    <t>Menard Electric Coop</t>
  </si>
  <si>
    <t>Miami-Cass County Rural E M C</t>
  </si>
  <si>
    <t>City of Miami - (OK)</t>
  </si>
  <si>
    <t>Michigan State University</t>
  </si>
  <si>
    <t>Midstate Electric Coop, Inc</t>
  </si>
  <si>
    <t>Midland Power Coop</t>
  </si>
  <si>
    <t>Mid-South Electric Coop Assn</t>
  </si>
  <si>
    <t>Mid-Carolina Electric Coop Inc</t>
  </si>
  <si>
    <t>Mid-Yellowstone Elec Coop, Inc</t>
  </si>
  <si>
    <t>Middle Tennessee E M C</t>
  </si>
  <si>
    <t>Middle Georgia El Member Corp</t>
  </si>
  <si>
    <t>Town of Middleborough - (MA)</t>
  </si>
  <si>
    <t>Town of Middleton</t>
  </si>
  <si>
    <t>Town of Middletown - (DE)</t>
  </si>
  <si>
    <t>Midland Cogeneration Venture</t>
  </si>
  <si>
    <t>Midwest Electric, Inc</t>
  </si>
  <si>
    <t>Midwest Energy Inc</t>
  </si>
  <si>
    <t>City of Milan</t>
  </si>
  <si>
    <t>Midwest Electric Member Corp</t>
  </si>
  <si>
    <t>City of Milford - (DE)</t>
  </si>
  <si>
    <t>City of Milford - (IA)</t>
  </si>
  <si>
    <t>Mille Lacs Energy Cooperative</t>
  </si>
  <si>
    <t>City of Miller - (SD)</t>
  </si>
  <si>
    <t>City of Milton-Freewater- (OR)</t>
  </si>
  <si>
    <t>City of Minden - (LA)</t>
  </si>
  <si>
    <t>City of Minden - (NE)</t>
  </si>
  <si>
    <t>Maquoketa Valley Rrl Elec Coop</t>
  </si>
  <si>
    <t>Minnesota Power Inc</t>
  </si>
  <si>
    <t>Minnesota Valley Electric Coop</t>
  </si>
  <si>
    <t>Village of Minster - (OH)</t>
  </si>
  <si>
    <t>City of Mishawaka</t>
  </si>
  <si>
    <t>Mississippi County Electric Co</t>
  </si>
  <si>
    <t>Entergy Mississippi Inc</t>
  </si>
  <si>
    <t>Mississippi Power Co</t>
  </si>
  <si>
    <t>Midway-Sunset Cogeneration Co</t>
  </si>
  <si>
    <t>Missoula Electric Coop, Inc</t>
  </si>
  <si>
    <t>KCP&amp;L Greater Missouri Operations Co.</t>
  </si>
  <si>
    <t>Missouri Rural Electric Coop</t>
  </si>
  <si>
    <t>Mitchell Electric Member Corp</t>
  </si>
  <si>
    <t>Modern Electric Water Company</t>
  </si>
  <si>
    <t>Modesto Irrigation District</t>
  </si>
  <si>
    <t>City of Monett - (MO)</t>
  </si>
  <si>
    <t>City of Monmouth - (OR)</t>
  </si>
  <si>
    <t>Monongahela Power Co</t>
  </si>
  <si>
    <t>City of Monroe - (GA)</t>
  </si>
  <si>
    <t>City of Monroe - (NC)</t>
  </si>
  <si>
    <t>Monroe County Elec Coop, Inc</t>
  </si>
  <si>
    <t>NorthWestern Energy LLC - (MT)</t>
  </si>
  <si>
    <t>City of Montezuma - (IA)</t>
  </si>
  <si>
    <t>Morgan County Rural Elec Assn</t>
  </si>
  <si>
    <t>Moon Lake Electric Assn Inc</t>
  </si>
  <si>
    <t>City of Moorhead - (MN)</t>
  </si>
  <si>
    <t>Moose Lake Water &amp; Light Comm</t>
  </si>
  <si>
    <t>Mor-Gran-Sou Electric Coop Inc</t>
  </si>
  <si>
    <t>City of Mora - (MN)</t>
  </si>
  <si>
    <t>Mora-San Miguel Elec Coop</t>
  </si>
  <si>
    <t>Moreau-Grand Electric Coop Inc</t>
  </si>
  <si>
    <t>Morenci Water and Electric</t>
  </si>
  <si>
    <t>Morgan City - (LA)</t>
  </si>
  <si>
    <t>South Central Indiana REMC</t>
  </si>
  <si>
    <t>City of Morganton - (NC)</t>
  </si>
  <si>
    <t>City of Morristown - (TN)</t>
  </si>
  <si>
    <t>Village of Morrisville</t>
  </si>
  <si>
    <t>Consolidated Electric Coop Inc</t>
  </si>
  <si>
    <t>City of Moultrie - (GA)</t>
  </si>
  <si>
    <t>Mountain Electric Coop, Inc</t>
  </si>
  <si>
    <t>City of Moundridge</t>
  </si>
  <si>
    <t>Mt Carmel Public Utility Co</t>
  </si>
  <si>
    <t>Village of Mt. Horeb - (WI)</t>
  </si>
  <si>
    <t>City of Mt Pleasant - (IA)</t>
  </si>
  <si>
    <t>City of Mt Pleasant - (TN)</t>
  </si>
  <si>
    <t>City of Mount Vernon - (MO)</t>
  </si>
  <si>
    <t>Mountain Parks Electric, Inc</t>
  </si>
  <si>
    <t>Mountain View Elec Assn, Inc</t>
  </si>
  <si>
    <t>Mt Wheeler Power, Inc</t>
  </si>
  <si>
    <t>City of Mulvane - (KS)</t>
  </si>
  <si>
    <t>City of Murfreesboro</t>
  </si>
  <si>
    <t>City of Murray - (UT)</t>
  </si>
  <si>
    <t>City of Murray - (KY)</t>
  </si>
  <si>
    <t>Board of Water Electric &amp; Communications</t>
  </si>
  <si>
    <t>City of Muscle Shoals</t>
  </si>
  <si>
    <t>Village of Muscoda</t>
  </si>
  <si>
    <t>CPL Retail Energy, LP</t>
  </si>
  <si>
    <t>WTU Energy, LP</t>
  </si>
  <si>
    <t>Northern Plains Electric Coop</t>
  </si>
  <si>
    <t>Nantucket Electric Co</t>
  </si>
  <si>
    <t>City of Naperville - (IL)</t>
  </si>
  <si>
    <t>City of Napoleon - (OH)</t>
  </si>
  <si>
    <t>The Narragansett Electric Co</t>
  </si>
  <si>
    <t>Nashville Electric Service</t>
  </si>
  <si>
    <t>Natchez Trace Elec Power Assn</t>
  </si>
  <si>
    <t>City of Natchitoches</t>
  </si>
  <si>
    <t>City of Neligh - (NE)</t>
  </si>
  <si>
    <t>Norris Electric Coop</t>
  </si>
  <si>
    <t>Navajo Tribal Utility Authority</t>
  </si>
  <si>
    <t>Navopache Electric Coop, Inc</t>
  </si>
  <si>
    <t>Navarro County Elec Coop, Inc</t>
  </si>
  <si>
    <t>City of Nebraska City</t>
  </si>
  <si>
    <t>Nebraska Public Power District</t>
  </si>
  <si>
    <t>City of Negaunee</t>
  </si>
  <si>
    <t>Constellation NewEnergy, Inc</t>
  </si>
  <si>
    <t>City of Neodesha - (KS)</t>
  </si>
  <si>
    <t>Nemaha-Marshall E C A, Inc</t>
  </si>
  <si>
    <t>Nevada Power Co</t>
  </si>
  <si>
    <t>City of New Albany - (MS)</t>
  </si>
  <si>
    <t>City of New Bern - (NC)</t>
  </si>
  <si>
    <t>City of New Braunfels - (TX)</t>
  </si>
  <si>
    <t>New Castle Municipal Serv Comm</t>
  </si>
  <si>
    <t>City of Newbern</t>
  </si>
  <si>
    <t>Village of New Glarus</t>
  </si>
  <si>
    <t>New Hampshire Elec Coop Inc</t>
  </si>
  <si>
    <t>City of New Hampton - (IA)</t>
  </si>
  <si>
    <t>City of New Holstein</t>
  </si>
  <si>
    <t>New London Electric&amp;Water Util</t>
  </si>
  <si>
    <t>Entergy New Orleans Inc</t>
  </si>
  <si>
    <t>New Prague Utilities Comm</t>
  </si>
  <si>
    <t>City of New Richmond</t>
  </si>
  <si>
    <t>New River Light &amp; Power Co</t>
  </si>
  <si>
    <t>New Smyrna Beach City of</t>
  </si>
  <si>
    <t>New Ulm Public Utilities Comm</t>
  </si>
  <si>
    <t>New York State Elec &amp; Gas Corp</t>
  </si>
  <si>
    <t>City of Newark - (DE)</t>
  </si>
  <si>
    <t>New-Mac Electric Coop, Inc</t>
  </si>
  <si>
    <t>City of Newberry - (SC)</t>
  </si>
  <si>
    <t>Newberry Electric Coop, Inc</t>
  </si>
  <si>
    <t>Newnan Wtr, Sewer &amp; Light Comm</t>
  </si>
  <si>
    <t>City of Newport</t>
  </si>
  <si>
    <t>City of Newton - (NC)</t>
  </si>
  <si>
    <t>Ninnescah Rural E C A Inc</t>
  </si>
  <si>
    <t>Niagara Mohawk Power Corp.</t>
  </si>
  <si>
    <t>City of Nicholasville - (KY)</t>
  </si>
  <si>
    <t>Nissequoque Cogen Partners</t>
  </si>
  <si>
    <t>City of Niles - (OH)</t>
  </si>
  <si>
    <t>City of Niles - (MI)</t>
  </si>
  <si>
    <t>Niobrara Valley El Member Corp</t>
  </si>
  <si>
    <t>Northern Virginia Elec Coop</t>
  </si>
  <si>
    <t>Nome Joint Utility Systems</t>
  </si>
  <si>
    <t>City of Norcross- (GA)</t>
  </si>
  <si>
    <t>Noble County R E M C</t>
  </si>
  <si>
    <t>Nolin Rural Electric Coop Corp</t>
  </si>
  <si>
    <t>Norris Public Power District</t>
  </si>
  <si>
    <t>North Alabama Electric Coop</t>
  </si>
  <si>
    <t>Nishnabotna Valley R E C</t>
  </si>
  <si>
    <t>North Arkansas Elec Coop, Inc</t>
  </si>
  <si>
    <t>Town of North Attleborough - (MA)</t>
  </si>
  <si>
    <t>Nobles Cooperative Electric</t>
  </si>
  <si>
    <t>North Central MO Elec Coop Inc</t>
  </si>
  <si>
    <t>North Central Elec Coop, Inc</t>
  </si>
  <si>
    <t>North Central Power Co Inc</t>
  </si>
  <si>
    <t>North Central Public Pwr Dist</t>
  </si>
  <si>
    <t>North Itasca Electric Coop Inc</t>
  </si>
  <si>
    <t>North Western Elec Coop, Inc</t>
  </si>
  <si>
    <t>North Georgia Elec Member Corp</t>
  </si>
  <si>
    <t>City of North Little Rock - (AR)</t>
  </si>
  <si>
    <t>City of North Platte</t>
  </si>
  <si>
    <t>City of North St Paul - (MN)</t>
  </si>
  <si>
    <t>North Star Electric Coop, Inc</t>
  </si>
  <si>
    <t>Northeast Oklahoma Electric Co</t>
  </si>
  <si>
    <t>Northcentral Mississippi E P A</t>
  </si>
  <si>
    <t>Northeast Nebraska P P D</t>
  </si>
  <si>
    <t>Northern Electric Coop, Inc</t>
  </si>
  <si>
    <t>Northern Indiana Pub Serv Co</t>
  </si>
  <si>
    <t>North Plains Electric Coop Inc</t>
  </si>
  <si>
    <t>Northern Lights, Inc</t>
  </si>
  <si>
    <t>Northern Neck Elec Coop, Inc</t>
  </si>
  <si>
    <t>Northern States Power Co</t>
  </si>
  <si>
    <t>Northern States Power Co - Minnesota</t>
  </si>
  <si>
    <t>Northeast Louisiana Power Coop Inc.</t>
  </si>
  <si>
    <t>Northern Wasco County PUD</t>
  </si>
  <si>
    <t>Village of Northfield - (VT)</t>
  </si>
  <si>
    <t>Prairie Land Electric Coop Inc</t>
  </si>
  <si>
    <t>Northwest Rural Pub Pwr Dist</t>
  </si>
  <si>
    <t>Northwestern Electric Coop Inc - (OK)</t>
  </si>
  <si>
    <t>NorthWestern Energy - (SD)</t>
  </si>
  <si>
    <t>Northwestern Wisconsin Elec Co</t>
  </si>
  <si>
    <t>Norwalk Third Taxing District</t>
  </si>
  <si>
    <t>City of Norway</t>
  </si>
  <si>
    <t>Nueces Electric Cooperative</t>
  </si>
  <si>
    <t>City of Norwich - (CT)</t>
  </si>
  <si>
    <t>Northfork Electric Coop, Inc</t>
  </si>
  <si>
    <t>City of Norwood - (MA)</t>
  </si>
  <si>
    <t>Oahe Electric Coop Inc</t>
  </si>
  <si>
    <t>City of Oak Ridge</t>
  </si>
  <si>
    <t>Ocmulgee Electric Member Corp</t>
  </si>
  <si>
    <t>Oakdale Electric Coop</t>
  </si>
  <si>
    <t>City of Oberlin - (OH)</t>
  </si>
  <si>
    <t>City of Ocala</t>
  </si>
  <si>
    <t>Oconee Electric Member Corp</t>
  </si>
  <si>
    <t>Oconomowoc Utilities</t>
  </si>
  <si>
    <t>Oconto Electric Cooperative</t>
  </si>
  <si>
    <t>Oconto Falls Water &amp; Light Comm</t>
  </si>
  <si>
    <t>Ohio Edison Co</t>
  </si>
  <si>
    <t>Ohio Power Co</t>
  </si>
  <si>
    <t>Ohop Mutual Light Company, Inc</t>
  </si>
  <si>
    <t>Ohio Valley Electric Corp</t>
  </si>
  <si>
    <t>PUD No 1 of Okanogan County</t>
  </si>
  <si>
    <t>Oklahoma Electric Coop Inc</t>
  </si>
  <si>
    <t>Oklahoma Gas &amp; Electric Co</t>
  </si>
  <si>
    <t>Okanogan County Elec Coop, Inc</t>
  </si>
  <si>
    <t>City of Okolona</t>
  </si>
  <si>
    <t>City of Olivia - (MN)</t>
  </si>
  <si>
    <t>Oregon Trail El Cons Coop, Inc</t>
  </si>
  <si>
    <t>Omaha Public Power District</t>
  </si>
  <si>
    <t>City of Onawa - (IA)</t>
  </si>
  <si>
    <t>City of Opelika - (AL)</t>
  </si>
  <si>
    <t>Orange &amp; Rockland Utils Inc</t>
  </si>
  <si>
    <t>City of Orange City - (IA)</t>
  </si>
  <si>
    <t>Orange County Rural E M C</t>
  </si>
  <si>
    <t>City of Orangeburg - (SC)</t>
  </si>
  <si>
    <t>Orcas Power &amp; Light Coop</t>
  </si>
  <si>
    <t>City of Ord - (NE)</t>
  </si>
  <si>
    <t>Tri-County Electric Coop, Inc</t>
  </si>
  <si>
    <t>P K M Electric Coop, Inc</t>
  </si>
  <si>
    <t>Osage Valley Elec Coop Assn</t>
  </si>
  <si>
    <t>City of Orrville - (OH)</t>
  </si>
  <si>
    <t>City of Osage City - (KS)</t>
  </si>
  <si>
    <t>City of Osage - (IA)</t>
  </si>
  <si>
    <t>Osceola Electric Coop, Inc</t>
  </si>
  <si>
    <t>City of Osawatomie - (KS)</t>
  </si>
  <si>
    <t>City of Osceola - (AR)</t>
  </si>
  <si>
    <t>Otero County Electric Coop Inc</t>
  </si>
  <si>
    <t>City of Ottawa - (KS)</t>
  </si>
  <si>
    <t>Otter Tail Power Co</t>
  </si>
  <si>
    <t>Ouachita Electric Coop Corp</t>
  </si>
  <si>
    <t>Overton Power District No 5</t>
  </si>
  <si>
    <t>City of Owatonna</t>
  </si>
  <si>
    <t>Owen Electric Coop Inc</t>
  </si>
  <si>
    <t>OLS Energy-Chino</t>
  </si>
  <si>
    <t>City of Owensboro - (KY)</t>
  </si>
  <si>
    <t>City of Oxford - (MS)</t>
  </si>
  <si>
    <t>Ozark Border Electric Coop</t>
  </si>
  <si>
    <t>Ozark Electric Coop Inc - (MO)</t>
  </si>
  <si>
    <t>Ozarks Electric Coop Corp - (AR)</t>
  </si>
  <si>
    <t>PUD No 2 of Pacific County</t>
  </si>
  <si>
    <t>Pacific Gas &amp; Electric Co</t>
  </si>
  <si>
    <t>PacifiCorp</t>
  </si>
  <si>
    <t>City of Paducah - (KY)</t>
  </si>
  <si>
    <t>Page Utility Enterprises</t>
  </si>
  <si>
    <t>City of Painesville</t>
  </si>
  <si>
    <t>Palmetto Electric Coop Inc</t>
  </si>
  <si>
    <t>City of Palo Alto - (CA)</t>
  </si>
  <si>
    <t>Power Choice/Pepco Energy Serv</t>
  </si>
  <si>
    <t>Panola-Harrison Elec Coop, Inc</t>
  </si>
  <si>
    <t>Panhandle Rural El Member Assn</t>
  </si>
  <si>
    <t>Paragould Light &amp; Water Comm</t>
  </si>
  <si>
    <t>City of Paris - (TN)</t>
  </si>
  <si>
    <t>People's Cooperative Services</t>
  </si>
  <si>
    <t>Parke County Rural E M C</t>
  </si>
  <si>
    <t>Park Electric Coop Inc</t>
  </si>
  <si>
    <t>Parkland Light &amp; Water Company</t>
  </si>
  <si>
    <t>City of Pasadena - (CA)</t>
  </si>
  <si>
    <t>Pascoag Utility District</t>
  </si>
  <si>
    <t>Pee Dee Electric Coop, Inc</t>
  </si>
  <si>
    <t>Pearl River Valley El Pwr Assn</t>
  </si>
  <si>
    <t>City of Pawhuska - (OK)</t>
  </si>
  <si>
    <t>Paulding-Putman Elec Coop, Inc</t>
  </si>
  <si>
    <t>Payson City Corporation</t>
  </si>
  <si>
    <t>Pea River Electric Coop</t>
  </si>
  <si>
    <t>City of Peabody - (MA)</t>
  </si>
  <si>
    <t>Peace River Electric Coop, Inc</t>
  </si>
  <si>
    <t>Orlando Utilities Comm</t>
  </si>
  <si>
    <t>PUD No 2 of Grant County</t>
  </si>
  <si>
    <t>Pedernales Electric Coop, Inc</t>
  </si>
  <si>
    <t>City of Pella - (IA)</t>
  </si>
  <si>
    <t>Planters Electric Member Corp</t>
  </si>
  <si>
    <t>PUD No 1 of Pend Oreille County</t>
  </si>
  <si>
    <t>Peninsula Light Company</t>
  </si>
  <si>
    <t>Pennsylvania Electric Co</t>
  </si>
  <si>
    <t>Pemiscot-Dunklin Elec Coop Inc</t>
  </si>
  <si>
    <t>PPL Electric Utilities Corp</t>
  </si>
  <si>
    <t>Pennsylvania Power Co</t>
  </si>
  <si>
    <t>Pee Dee Electric Member Corp</t>
  </si>
  <si>
    <t>Pennyrile Rural Electric Coop</t>
  </si>
  <si>
    <t>People's Electric Cooperative</t>
  </si>
  <si>
    <t>City of Peru - (IN)</t>
  </si>
  <si>
    <t>City of Peru - (IL)</t>
  </si>
  <si>
    <t>City of Petersburg - (AK)</t>
  </si>
  <si>
    <t>Pitt &amp; Greene Elec Member Corp</t>
  </si>
  <si>
    <t>Petit Jean Electric Coop Corp</t>
  </si>
  <si>
    <t>City of Petoskey - (MI)</t>
  </si>
  <si>
    <t>US Operating Services Company</t>
  </si>
  <si>
    <t>PECO Energy Co</t>
  </si>
  <si>
    <t>City of Philadelphia - (MS)</t>
  </si>
  <si>
    <t>Pilot Power Group Inc</t>
  </si>
  <si>
    <t>Pickwick Electric Coop</t>
  </si>
  <si>
    <t>Piedmont Electric Member Corp</t>
  </si>
  <si>
    <t>Pierce-Pepin Coop Services</t>
  </si>
  <si>
    <t>City of Pierce - (NE)</t>
  </si>
  <si>
    <t>City of Pierre - (SD)</t>
  </si>
  <si>
    <t>Pike County Light &amp; Power Co</t>
  </si>
  <si>
    <t>Electrical Dist No2 Pinal County</t>
  </si>
  <si>
    <t>Electrical Dist No4 Pinal County</t>
  </si>
  <si>
    <t>Pioneer Rural Elec Coop, Inc - (OH)</t>
  </si>
  <si>
    <t>Town of Pineville - (NC)</t>
  </si>
  <si>
    <t>Pioneer Electric Coop, Inc - (KS)</t>
  </si>
  <si>
    <t>Pioneer Power and Light Co</t>
  </si>
  <si>
    <t>City of Piqua - (OH)</t>
  </si>
  <si>
    <t>Platte-Clay Electric Coop, Inc</t>
  </si>
  <si>
    <t>Plateau Electric Cooperative</t>
  </si>
  <si>
    <t>City of Plattsburgh - (NY)</t>
  </si>
  <si>
    <t>City of Plymouth - (WI)</t>
  </si>
  <si>
    <t>Pointe Coupee Elec Member Corp</t>
  </si>
  <si>
    <t>Polk County Rural Pub Pwr Dist</t>
  </si>
  <si>
    <t>City of Ponca City - (OK)</t>
  </si>
  <si>
    <t>Pontotoc Electric Power Assn</t>
  </si>
  <si>
    <t>City of Poplar Bluff - (MO)</t>
  </si>
  <si>
    <t>City of Port Angeles - (WA)</t>
  </si>
  <si>
    <t>Portland General Electric Co</t>
  </si>
  <si>
    <t>Poudre Valley R  E  A, Inc</t>
  </si>
  <si>
    <t>The Potomac Edison Company</t>
  </si>
  <si>
    <t>Potomac Electric Power Co</t>
  </si>
  <si>
    <t>Prairie Energy Coop</t>
  </si>
  <si>
    <t>Powell Valley Electric Coop</t>
  </si>
  <si>
    <t>New York Power Authority</t>
  </si>
  <si>
    <t>Plumas-Sierra Rural Elec Coop</t>
  </si>
  <si>
    <t>Prague Public Works Authority</t>
  </si>
  <si>
    <t>Village of Prairie Du Sac</t>
  </si>
  <si>
    <t>City of Pratt- (KS)</t>
  </si>
  <si>
    <t>Prentiss County Elec Pwr Assn</t>
  </si>
  <si>
    <t>Presque Isle Elec &amp; Gas Coop</t>
  </si>
  <si>
    <t>Portside Energy Corp</t>
  </si>
  <si>
    <t>Polk-Burnett Electric Coop</t>
  </si>
  <si>
    <t>City of Preston</t>
  </si>
  <si>
    <t>Price Electric Coop Inc</t>
  </si>
  <si>
    <t>City of Princeton - (KY)</t>
  </si>
  <si>
    <t>Princeton Public Utils Comm</t>
  </si>
  <si>
    <t>City of Princeton - (IL)</t>
  </si>
  <si>
    <t>Prince George Electric Coop</t>
  </si>
  <si>
    <t>PUD No 3 of Mason County</t>
  </si>
  <si>
    <t>Provo City Corp</t>
  </si>
  <si>
    <t>City of Pryor - (OK)</t>
  </si>
  <si>
    <t>Public Service Co of Colorado</t>
  </si>
  <si>
    <t>Duke Energy Indiana Inc</t>
  </si>
  <si>
    <t>Public Service Co of NH</t>
  </si>
  <si>
    <t>Public Service Co of NM</t>
  </si>
  <si>
    <t>Public Service Co of Oklahoma</t>
  </si>
  <si>
    <t>Public Service Elec &amp; Gas Co</t>
  </si>
  <si>
    <t>Puget Sound Energy Inc</t>
  </si>
  <si>
    <t>City of Pulaski - (TN)</t>
  </si>
  <si>
    <t>Borough of Quakertown - (PA)</t>
  </si>
  <si>
    <t>City of Quincy - (FL)</t>
  </si>
  <si>
    <t>Riceland Foods Inc.</t>
  </si>
  <si>
    <t>City of Radford - (VA)</t>
  </si>
  <si>
    <t>Radiant Electric Coop, Inc</t>
  </si>
  <si>
    <t>Randolph Electric Member Corp</t>
  </si>
  <si>
    <t>Ralls County Electric Coop</t>
  </si>
  <si>
    <t>Village of Rantoul - (IL)</t>
  </si>
  <si>
    <t>Rayle Electric Membership Corp</t>
  </si>
  <si>
    <t>Red River Valley Rrl Elec Assn</t>
  </si>
  <si>
    <t>Town of Reading - (MA)</t>
  </si>
  <si>
    <t>Redwood Electric Coop</t>
  </si>
  <si>
    <t>Reedy Creek Improvement Dist</t>
  </si>
  <si>
    <t>City of Redding - (CA)</t>
  </si>
  <si>
    <t>Redwood Falls Public Util Comm</t>
  </si>
  <si>
    <t>Reedsburg Utility Comm</t>
  </si>
  <si>
    <t>Rich Mountain Elec Coop, Inc</t>
  </si>
  <si>
    <t>Renville-Sibley Coop Pwr Assn</t>
  </si>
  <si>
    <t>City of Remsen - (IA)</t>
  </si>
  <si>
    <t>Reliant Energy Retail Services</t>
  </si>
  <si>
    <t>City of Rensselaer - (IN)</t>
  </si>
  <si>
    <t>Direct Energy, LP</t>
  </si>
  <si>
    <t>Rice Lake Utilities</t>
  </si>
  <si>
    <t>City of Richland Center - (WI)</t>
  </si>
  <si>
    <t>City of Richland - (WA)</t>
  </si>
  <si>
    <t>City of Richmond - (IN)</t>
  </si>
  <si>
    <t>Rio Grande Electric Coop, Inc</t>
  </si>
  <si>
    <t>Riverland Energy Cooperative</t>
  </si>
  <si>
    <t>Rita Blanca Electric Coop, Inc</t>
  </si>
  <si>
    <t>City of River Falls</t>
  </si>
  <si>
    <t>City of Riverside - (CA)</t>
  </si>
  <si>
    <t>Roanoke Electric Member Corp</t>
  </si>
  <si>
    <t>Navasota Valley Elec Coop, Inc</t>
  </si>
  <si>
    <t>Roosevelt Public Power Dist</t>
  </si>
  <si>
    <t>Robison Energy, LLC</t>
  </si>
  <si>
    <t>Rochelle Municipal Utilities</t>
  </si>
  <si>
    <t>Rochester Public Utilities</t>
  </si>
  <si>
    <t>Rochester Gas &amp; Electric Corp</t>
  </si>
  <si>
    <t>City of Rock Hill - (SC)</t>
  </si>
  <si>
    <t>Rock Energy Cooperative</t>
  </si>
  <si>
    <t>Rock Rapids Municipal Utility</t>
  </si>
  <si>
    <t>Rockland Electric Co</t>
  </si>
  <si>
    <t>Village of Rockville Centre</t>
  </si>
  <si>
    <t>City of Rockwood</t>
  </si>
  <si>
    <t>City of Rocky Mount - (NC)</t>
  </si>
  <si>
    <t>City of Rolla - (MO)</t>
  </si>
  <si>
    <t>Rolling Hills Electric Coop</t>
  </si>
  <si>
    <t>Roseau Electric Coop, Inc</t>
  </si>
  <si>
    <t>Rosebud Electric Coop Inc</t>
  </si>
  <si>
    <t>City of Roseville - (CA)</t>
  </si>
  <si>
    <t>Village of Rouses Point</t>
  </si>
  <si>
    <t>Runestone Electric Assn</t>
  </si>
  <si>
    <t>Rural Electric Coop, Inc</t>
  </si>
  <si>
    <t>City of Rupert - (ID)</t>
  </si>
  <si>
    <t>Rural Electric Conven Coop</t>
  </si>
  <si>
    <t>City of Russell - (KS)</t>
  </si>
  <si>
    <t>City of Russellville - (AL)</t>
  </si>
  <si>
    <t>City of Russellville - (KY)</t>
  </si>
  <si>
    <t>Rusk County Electric Coop, Inc</t>
  </si>
  <si>
    <t>City of Ruston - (LA)</t>
  </si>
  <si>
    <t>Rutherford Elec Member Corp</t>
  </si>
  <si>
    <t>Sac-Osage Electric Coop Inc</t>
  </si>
  <si>
    <t>City of Sabetha - (KS)</t>
  </si>
  <si>
    <t>Sacramento Municipal Util Dist</t>
  </si>
  <si>
    <t>City of Salamanca - (NY)</t>
  </si>
  <si>
    <t>Salem Electric - (OR)</t>
  </si>
  <si>
    <t>City of Salem - (VA)</t>
  </si>
  <si>
    <t>City of Sallisaw - (OK)</t>
  </si>
  <si>
    <t>Salmon River Electric Coop Inc</t>
  </si>
  <si>
    <t>Salt River Project</t>
  </si>
  <si>
    <t>Salt River Electric Coop Corp</t>
  </si>
  <si>
    <t>San Luis Valley R E C, Inc</t>
  </si>
  <si>
    <t>City of San Antonio - (TX)</t>
  </si>
  <si>
    <t>Santee Electric Coop, Inc</t>
  </si>
  <si>
    <t>San Diego Gas &amp; Electric Co</t>
  </si>
  <si>
    <t>Access Energy Coop</t>
  </si>
  <si>
    <t>City &amp; County of San Francisco</t>
  </si>
  <si>
    <t>Sam Houston Electric Coop Inc</t>
  </si>
  <si>
    <t>San Isabel Electric Assn, Inc</t>
  </si>
  <si>
    <t>San Miguel Power Assn, Inc</t>
  </si>
  <si>
    <t>San Patricio Electric Coop Inc</t>
  </si>
  <si>
    <t>City of Sanborn - (IA)</t>
  </si>
  <si>
    <t>Sand Mountain Electric Coop</t>
  </si>
  <si>
    <t>San Bernard Electric Coop, Inc</t>
  </si>
  <si>
    <t>Sangre De Cristo Elec Assn Inc</t>
  </si>
  <si>
    <t>City of Santa Clara - (CA)</t>
  </si>
  <si>
    <t>Sabine Cogen LP</t>
  </si>
  <si>
    <t>Satilla Rural Elec Member Corporation</t>
  </si>
  <si>
    <t>City of Sauk Centre - (MN)</t>
  </si>
  <si>
    <t>Scenic Rivers Energy Coop</t>
  </si>
  <si>
    <t>Three Rivers Electric Coop</t>
  </si>
  <si>
    <t>Sheridan Electric Coop, Inc</t>
  </si>
  <si>
    <t>City of Schuyler - (NE)</t>
  </si>
  <si>
    <t>SEMO Electric Cooperative</t>
  </si>
  <si>
    <t>City of Scottsboro</t>
  </si>
  <si>
    <t>City of Scottsburg - (IN)</t>
  </si>
  <si>
    <t>Noble Americas Energy Solutions LLC</t>
  </si>
  <si>
    <t>SE-MA-NO Electric Coop</t>
  </si>
  <si>
    <t>City of Seaford- (DE)</t>
  </si>
  <si>
    <t>Heartland Rural Elec Coop, Inc</t>
  </si>
  <si>
    <t>Sawnee Electric Membership Corporation</t>
  </si>
  <si>
    <t>City of Seattle - (WA)</t>
  </si>
  <si>
    <t>City of Seguin - (TX)</t>
  </si>
  <si>
    <t>Sedgwick County El Coop Assn Inc</t>
  </si>
  <si>
    <t>City of Seneca</t>
  </si>
  <si>
    <t>City of Seneca - (KS)</t>
  </si>
  <si>
    <t>Sequachee Valley Electric Coop</t>
  </si>
  <si>
    <t>City of Sergeant Bluff - (IA)</t>
  </si>
  <si>
    <t>Sevier County Electric System</t>
  </si>
  <si>
    <t>City of Seward - (NE)</t>
  </si>
  <si>
    <t>Seward County Rrl Pub Pwr Dist</t>
  </si>
  <si>
    <t>City of Seward - (AK)</t>
  </si>
  <si>
    <t>Shakopee Public Utilities Comm</t>
  </si>
  <si>
    <t>Sharyland Utilities LP</t>
  </si>
  <si>
    <t>Shawano Municipal Utilities</t>
  </si>
  <si>
    <t>City of Sheboygan Falls - (WI)</t>
  </si>
  <si>
    <t>Sheffield Utilities</t>
  </si>
  <si>
    <t>City of Shelby - (NC)</t>
  </si>
  <si>
    <t>RushShelby Energy</t>
  </si>
  <si>
    <t>Shelby Electric Coop, Inc</t>
  </si>
  <si>
    <t>City of Shelby - (OH)</t>
  </si>
  <si>
    <t>Shelby Energy Co-op, Inc</t>
  </si>
  <si>
    <t>City of Shelbyville - (TN)</t>
  </si>
  <si>
    <t>Shenandoah Valley Elec Coop</t>
  </si>
  <si>
    <t>Town of Shrewsbury - (MA)</t>
  </si>
  <si>
    <t>City of Sibley - (IA)</t>
  </si>
  <si>
    <t>City of Sidney</t>
  </si>
  <si>
    <t>Sierra Pacific Industries Inc</t>
  </si>
  <si>
    <t>Sierra Pacific Power Co</t>
  </si>
  <si>
    <t>City of Sikeston - (MO)</t>
  </si>
  <si>
    <t>City of Siloam Springs - (AR)</t>
  </si>
  <si>
    <t>Singing River Elec Pwr Assn</t>
  </si>
  <si>
    <t>North West Rural Electric Coop</t>
  </si>
  <si>
    <t>Slope Electric Coop Inc</t>
  </si>
  <si>
    <t>City of Sioux Center</t>
  </si>
  <si>
    <t>City of Sioux Falls - (SD)</t>
  </si>
  <si>
    <t>Sioux Valley SW Elec Coop</t>
  </si>
  <si>
    <t>City &amp; Borough of Sitka - (AK)</t>
  </si>
  <si>
    <t>PUD No 1 of Skamania Co</t>
  </si>
  <si>
    <t>Slash Pine Elec Member Corp</t>
  </si>
  <si>
    <t>Sleepy Eye Public Utility Comm</t>
  </si>
  <si>
    <t>Slinger Utilities</t>
  </si>
  <si>
    <t>Town of Smithfield - (NC)</t>
  </si>
  <si>
    <t>City of Smithville - (TN)</t>
  </si>
  <si>
    <t>Town of Smyrna - (DE)</t>
  </si>
  <si>
    <t>Snohomish County PUD No 1</t>
  </si>
  <si>
    <t>SRW Cogeneration LP</t>
  </si>
  <si>
    <t>Socorro Electric Coop, Inc</t>
  </si>
  <si>
    <t>Village of Solvay- (NY)</t>
  </si>
  <si>
    <t>South Alabama Elec Coop, Inc</t>
  </si>
  <si>
    <t>South Carolina Electric&amp;Gas Co</t>
  </si>
  <si>
    <t>South Central Ark El Coop, Inc</t>
  </si>
  <si>
    <t>South Carolina Public Service Authority</t>
  </si>
  <si>
    <t>South Central Public Pwr Dist</t>
  </si>
  <si>
    <t>South Jersey Energy Company</t>
  </si>
  <si>
    <t>South Central Electric Assn</t>
  </si>
  <si>
    <t>Town of South Hadley - (MA)</t>
  </si>
  <si>
    <t>South Plains Electric Coop Inc</t>
  </si>
  <si>
    <t>City of South Haven - (MI)</t>
  </si>
  <si>
    <t>South Kentucky Rural E C C</t>
  </si>
  <si>
    <t>South Louisiana Elec Coop Assn</t>
  </si>
  <si>
    <t>City of South Norwalk - (CT)</t>
  </si>
  <si>
    <t>South River Elec Member Corp</t>
  </si>
  <si>
    <t>City of South Sioux City</t>
  </si>
  <si>
    <t>Southeastern IL Elec Coop, Inc</t>
  </si>
  <si>
    <t>Southeast Colorado Power Assn</t>
  </si>
  <si>
    <t>Southeastern Indiana R E M C</t>
  </si>
  <si>
    <t>Southeastern Electric Coop Inc - (OK)</t>
  </si>
  <si>
    <t>Southern California Edison Co</t>
  </si>
  <si>
    <t>Bear Valley Electric Service</t>
  </si>
  <si>
    <t>Southern Illinois Elec Coop</t>
  </si>
  <si>
    <t>Southern Indiana Gas &amp; Elec Co</t>
  </si>
  <si>
    <t>Southern Maryland Elec Coop Inc</t>
  </si>
  <si>
    <t>Southern Public Power District</t>
  </si>
  <si>
    <t>Southern Iowa Elec Coop, Inc</t>
  </si>
  <si>
    <t>Southern Pine Elec Coop, Inc</t>
  </si>
  <si>
    <t>Southern Pine Elec Power Assn</t>
  </si>
  <si>
    <t>Southwest Arkansas E C C</t>
  </si>
  <si>
    <t>Southwest Rural Elec Assn Inc</t>
  </si>
  <si>
    <t>Southwest Mississippi E P A</t>
  </si>
  <si>
    <t>Southwest Louisiana E M C</t>
  </si>
  <si>
    <t>Southwest Public Power Dist</t>
  </si>
  <si>
    <t>Southwest Texas Elec Coop, Inc</t>
  </si>
  <si>
    <t>Southwest Tennessee E M C</t>
  </si>
  <si>
    <t>Southwestern Electric Coop Inc - (IL)</t>
  </si>
  <si>
    <t>Southwestern Electric Power Co</t>
  </si>
  <si>
    <t>Spark Energy, LP</t>
  </si>
  <si>
    <t>Southwestern Electric Coop Inc - (NM)</t>
  </si>
  <si>
    <t>Southwestern Public Service Co</t>
  </si>
  <si>
    <t>Spanish Fork City Corporation</t>
  </si>
  <si>
    <t>City of Sparta</t>
  </si>
  <si>
    <t>City of Spencer - (IA)</t>
  </si>
  <si>
    <t>Springer Electric Coop, Inc</t>
  </si>
  <si>
    <t>City of Springfield - (IL)</t>
  </si>
  <si>
    <t>City of Springfield - (TN)</t>
  </si>
  <si>
    <t>Snapping Shoals El Member Corp</t>
  </si>
  <si>
    <t>City Utilities of Springfield - (MO)</t>
  </si>
  <si>
    <t>City of Springfield - (OR)</t>
  </si>
  <si>
    <t>City of Springville</t>
  </si>
  <si>
    <t>City of St Charles - (IL)</t>
  </si>
  <si>
    <t>St Croix Electric Coop</t>
  </si>
  <si>
    <t>City of St George</t>
  </si>
  <si>
    <t>City of St James - (MN)</t>
  </si>
  <si>
    <t>City of St Marys - (OH)</t>
  </si>
  <si>
    <t>Texas Power, LP</t>
  </si>
  <si>
    <t>City of Shasta Lake - (CA)</t>
  </si>
  <si>
    <t>City of St Paul - (NE)</t>
  </si>
  <si>
    <t>City of Saint Peter</t>
  </si>
  <si>
    <t>Stanton County Public Pwr Dist</t>
  </si>
  <si>
    <t>City of Staples- (MN)</t>
  </si>
  <si>
    <t>City of Starke - (FL)</t>
  </si>
  <si>
    <t>City of Starkville</t>
  </si>
  <si>
    <t>Stearns Cooperative Elec Assn</t>
  </si>
  <si>
    <t>City of Statesville - (NC)</t>
  </si>
  <si>
    <t>Steele-Waseca Cooperative Electric</t>
  </si>
  <si>
    <t>Town of Steilacoom</t>
  </si>
  <si>
    <t>South Central Power Company</t>
  </si>
  <si>
    <t>Town of Sterling - (MA)</t>
  </si>
  <si>
    <t>Steuben County Rural E M C</t>
  </si>
  <si>
    <t>Steuben Rural Elec Coop, Inc</t>
  </si>
  <si>
    <t>Stillwater Utilities Authority</t>
  </si>
  <si>
    <t>City of Stilwell - (OK)</t>
  </si>
  <si>
    <t>City of Story City - (IA)</t>
  </si>
  <si>
    <t>City of Stoughton - (WI)</t>
  </si>
  <si>
    <t>Direct Energy Business</t>
  </si>
  <si>
    <t>Swisher Electric Coop, Inc</t>
  </si>
  <si>
    <t>Tallapoosa River Elec Coop Inc</t>
  </si>
  <si>
    <t>Strawberry Electric Serv Dist</t>
  </si>
  <si>
    <t>City of Sturgeon Bay - (WI)</t>
  </si>
  <si>
    <t>City of Sturgis</t>
  </si>
  <si>
    <t>Surprise Valley Electrificatio</t>
  </si>
  <si>
    <t>City of Sullivan - (MO)</t>
  </si>
  <si>
    <t>Sulphur Springs Valley E C Inc</t>
  </si>
  <si>
    <t>Sumter Electric Coop, Inc</t>
  </si>
  <si>
    <t>Sumter Electric Member Corp</t>
  </si>
  <si>
    <t>Sun Prairie Utilities</t>
  </si>
  <si>
    <t>Sumner-Cowley Elec Coop, Inc</t>
  </si>
  <si>
    <t>City of Superior - (NE)</t>
  </si>
  <si>
    <t>Superior Water and Light Co</t>
  </si>
  <si>
    <t>Surry-Yadkin Elec Member Corp</t>
  </si>
  <si>
    <t>Suwannee Valley Elec Coop Inc</t>
  </si>
  <si>
    <t>Village of Swanton - (VT)</t>
  </si>
  <si>
    <t>Taylor Electric Coop - (WI)</t>
  </si>
  <si>
    <t>City of Sweetwater</t>
  </si>
  <si>
    <t>Sylacauga Utilities Board</t>
  </si>
  <si>
    <t>City of Sylvania - (GA)</t>
  </si>
  <si>
    <t>Sun River Electric Coop, Inc</t>
  </si>
  <si>
    <t>City of Syracuse - (NE)</t>
  </si>
  <si>
    <t>City of Tacoma  - (WA)</t>
  </si>
  <si>
    <t>Tahlequah Public Works Authority</t>
  </si>
  <si>
    <t>City of Tallahassee - (FL)</t>
  </si>
  <si>
    <t>T I P Rural Electric Coop</t>
  </si>
  <si>
    <t>Tallahatchie Valley E P A</t>
  </si>
  <si>
    <t>Tanner Electric Coop</t>
  </si>
  <si>
    <t>Talquin Electric Coop, Inc</t>
  </si>
  <si>
    <t>Tampa Electric Co</t>
  </si>
  <si>
    <t>Town of Tarboro - (NC)</t>
  </si>
  <si>
    <t>City of Tarrant</t>
  </si>
  <si>
    <t>Tara Energy, LLC</t>
  </si>
  <si>
    <t>City of Taunton</t>
  </si>
  <si>
    <t>Taylor County Rural E C C</t>
  </si>
  <si>
    <t>Three Notch Elec Member Corp</t>
  </si>
  <si>
    <t>City of Tecumseh</t>
  </si>
  <si>
    <t>City of Tell City - (IN)</t>
  </si>
  <si>
    <t>Sierra Power Corp</t>
  </si>
  <si>
    <t>Tennessee Valley Authority</t>
  </si>
  <si>
    <t>Tennessee Valley Electric Coop</t>
  </si>
  <si>
    <t>City of Thief River Falls</t>
  </si>
  <si>
    <t>City of Thomaston - (GA)</t>
  </si>
  <si>
    <t>City of Thomasville - (GA)</t>
  </si>
  <si>
    <t>Thumb Electric Coop of Mich</t>
  </si>
  <si>
    <t>Tillamook Peoples Utility Dist</t>
  </si>
  <si>
    <t>Tipmont Rural Elec Member Corp</t>
  </si>
  <si>
    <t>City of Tipp City</t>
  </si>
  <si>
    <t>Tipton Municipal Electric Util</t>
  </si>
  <si>
    <t>Tippah Electric Power Assn</t>
  </si>
  <si>
    <t>City of Tipton - (IA)</t>
  </si>
  <si>
    <t>Tishomingo County E P A</t>
  </si>
  <si>
    <t>Tri-County Elec Member Corp</t>
  </si>
  <si>
    <t>Twin County Electric Pwr Assn</t>
  </si>
  <si>
    <t>Twin Valley Electric Coop Inc</t>
  </si>
  <si>
    <t>Trinity Valley Elec Coop Inc</t>
  </si>
  <si>
    <t>Tenaska Power Services</t>
  </si>
  <si>
    <t>The Toledo Edison Co</t>
  </si>
  <si>
    <t>Tombigbee Electric Power Assn</t>
  </si>
  <si>
    <t>Tongue River Electric Coop Inc</t>
  </si>
  <si>
    <t>Tombigbee Electric Coop, Inc</t>
  </si>
  <si>
    <t>City of Torrington - (WY)</t>
  </si>
  <si>
    <t>Traverse Electric Coop, Inc</t>
  </si>
  <si>
    <t>Colorado Golden Energy Corp</t>
  </si>
  <si>
    <t>Suez Energy Resources North Am</t>
  </si>
  <si>
    <t>Tideland Electric Member Corp</t>
  </si>
  <si>
    <t>TransCanada Power Marketing, Ltd.</t>
  </si>
  <si>
    <t>City of Traverse City - (MI)</t>
  </si>
  <si>
    <t>TriEagle Energy, L.P.</t>
  </si>
  <si>
    <t>SUEZ-DEGS of Ashtabula LLC</t>
  </si>
  <si>
    <t>City of Trenton - (TN)</t>
  </si>
  <si>
    <t>Trenton Municipal Utilities - (MO)</t>
  </si>
  <si>
    <t>Tri-State Electric Member Corp</t>
  </si>
  <si>
    <t>Powder River Energy Corp</t>
  </si>
  <si>
    <t>Tri-County Electric Coop</t>
  </si>
  <si>
    <t>Tri-County Electric Coop Assn</t>
  </si>
  <si>
    <t>Colorado Energy Nations Company LLLP</t>
  </si>
  <si>
    <t>Trico Electric Cooperative Inc</t>
  </si>
  <si>
    <t>Diverse Power Incorporated</t>
  </si>
  <si>
    <t>City of Troy - (AL)</t>
  </si>
  <si>
    <t>Truckee Donner P U D</t>
  </si>
  <si>
    <t>Tullahoma Board-Public Utils</t>
  </si>
  <si>
    <t>City of Tupelo - (MS)</t>
  </si>
  <si>
    <t>TDX North Slope Generating Co</t>
  </si>
  <si>
    <t>Turlock Irrigation District</t>
  </si>
  <si>
    <t>Southeastern Electric Coop Inc - (SD)</t>
  </si>
  <si>
    <t>City of Tuscumbia</t>
  </si>
  <si>
    <t>City of Tuskegee</t>
  </si>
  <si>
    <t>Two Rivers Water &amp; Light</t>
  </si>
  <si>
    <t>Umatilla Electric Coop Assn</t>
  </si>
  <si>
    <t>TXU Energy Retail Co LP</t>
  </si>
  <si>
    <t>UGI Utilities, Inc</t>
  </si>
  <si>
    <t>City of Ukiah - (CA)</t>
  </si>
  <si>
    <t>City of Union City</t>
  </si>
  <si>
    <t>City of Union - (SC)</t>
  </si>
  <si>
    <t>Union Electric Membership Corp - (NC)</t>
  </si>
  <si>
    <t>Union Electric Co - (MO)</t>
  </si>
  <si>
    <t>Western Iowa Power Coop</t>
  </si>
  <si>
    <t>United Rural Elec Member Corp</t>
  </si>
  <si>
    <t>Southern Indiana R E C, Inc</t>
  </si>
  <si>
    <t>Duke Energy Kentucky</t>
  </si>
  <si>
    <t>City of Unalaska - (AK)</t>
  </si>
  <si>
    <t>United Electric Coop Service Inc - (TX)</t>
  </si>
  <si>
    <t>Union County Electric Coop Inc</t>
  </si>
  <si>
    <t>United Illuminating Co</t>
  </si>
  <si>
    <t>United Power, Inc</t>
  </si>
  <si>
    <t>Union Rural Electric Coop, Inc</t>
  </si>
  <si>
    <t>United Electric Co-op, Inc - (ID)</t>
  </si>
  <si>
    <t>University of Illinois</t>
  </si>
  <si>
    <t>Black Hills Power Inc</t>
  </si>
  <si>
    <t>Hawaiian Electric Co Inc</t>
  </si>
  <si>
    <t>Homer Electric Assn Inc</t>
  </si>
  <si>
    <t>Upper Cumberland E M C</t>
  </si>
  <si>
    <t>Upper Peninsula Power Co</t>
  </si>
  <si>
    <t>Upshur Rural Elec Coop Corp</t>
  </si>
  <si>
    <t>Upson Elec Member Corp</t>
  </si>
  <si>
    <t>USBIA-Mission Valley Power</t>
  </si>
  <si>
    <t>USBIA-San Carlos Project</t>
  </si>
  <si>
    <t>Utilities Dist-Western IN REMC</t>
  </si>
  <si>
    <t>City of Valentine - (NE)</t>
  </si>
  <si>
    <t>City of Valley City</t>
  </si>
  <si>
    <t>UNS Electric, Inc</t>
  </si>
  <si>
    <t>Vera Irrigation District #15</t>
  </si>
  <si>
    <t>Verdigris Valley Elec Coop Inc</t>
  </si>
  <si>
    <t>City of Vermillion - (SD)</t>
  </si>
  <si>
    <t>Verendrye Electric Coop Inc</t>
  </si>
  <si>
    <t>Vermont Electric Cooperative, Inc</t>
  </si>
  <si>
    <t>City of Vernon</t>
  </si>
  <si>
    <t>City of Vero Beach</t>
  </si>
  <si>
    <t>Victoria Electric Coop, Inc</t>
  </si>
  <si>
    <t>Vernon Electric Coop</t>
  </si>
  <si>
    <t>Victory Electric Coop Assn Inc</t>
  </si>
  <si>
    <t>Valley Electric Assn, Inc</t>
  </si>
  <si>
    <t>City of Vineland - (NJ)</t>
  </si>
  <si>
    <t>City of Vinton - (IA)</t>
  </si>
  <si>
    <t>Virginia Electric &amp; Power Co</t>
  </si>
  <si>
    <t>Virginia Tech Electric Service</t>
  </si>
  <si>
    <t>City of Virginia</t>
  </si>
  <si>
    <t>Wabash County Rural E M C</t>
  </si>
  <si>
    <t>City of Volga</t>
  </si>
  <si>
    <t>Volunteer Electric Coop</t>
  </si>
  <si>
    <t>City of Wadena - (MN)</t>
  </si>
  <si>
    <t>City of Wadsworth</t>
  </si>
  <si>
    <t>City of Wahoo - (NE)</t>
  </si>
  <si>
    <t>Town of Wake Forest - (NC)</t>
  </si>
  <si>
    <t>Town of Wakefield - (MA)</t>
  </si>
  <si>
    <t>City of Wakefield - (NE)</t>
  </si>
  <si>
    <t>Wake Electric Membership Corp</t>
  </si>
  <si>
    <t>Town of Wallingford - (CT)</t>
  </si>
  <si>
    <t>Walton Electric Member Corp</t>
  </si>
  <si>
    <t>City of Wamego - (KS)</t>
  </si>
  <si>
    <t>City of Wapakoneta - (OH)</t>
  </si>
  <si>
    <t>Warren Rural Elec Coop Corp</t>
  </si>
  <si>
    <t>City of Warroad</t>
  </si>
  <si>
    <t>City of Washington - (UT)</t>
  </si>
  <si>
    <t>City of Waseca - (MN)</t>
  </si>
  <si>
    <t>Wasco Electric Coop, Inc</t>
  </si>
  <si>
    <t>City of Washington - (IN)</t>
  </si>
  <si>
    <t>City of Washington - (GA)</t>
  </si>
  <si>
    <t>City of Washington - (NC)</t>
  </si>
  <si>
    <t>Washington Elec Member Corp</t>
  </si>
  <si>
    <t>Washington Electric Coop - (OH)</t>
  </si>
  <si>
    <t>Washington Electric Coop - (VT)</t>
  </si>
  <si>
    <t>Wagoner Public Works Authority</t>
  </si>
  <si>
    <t>Avista Corp</t>
  </si>
  <si>
    <t>City of Water Valley - (MS)</t>
  </si>
  <si>
    <t>Waterloo Light &amp; Water Comm</t>
  </si>
  <si>
    <t>Watertown Municipal Utilities</t>
  </si>
  <si>
    <t>Village of Waunakee</t>
  </si>
  <si>
    <t>Waupun Utilities</t>
  </si>
  <si>
    <t>Waverly Municipal Elec Utility</t>
  </si>
  <si>
    <t>Whitewater Valley Rural EMC</t>
  </si>
  <si>
    <t>City of Wayne</t>
  </si>
  <si>
    <t>Wayne-White Counties Elec Coop</t>
  </si>
  <si>
    <t>Weakley County Mun Elec Sys</t>
  </si>
  <si>
    <t>Weatherford Mun Utility System</t>
  </si>
  <si>
    <t>City of Webster City</t>
  </si>
  <si>
    <t>Town of Wellesley - (MA)</t>
  </si>
  <si>
    <t>City of Wellington - (KS)</t>
  </si>
  <si>
    <t>Webster Electric Coop</t>
  </si>
  <si>
    <t>Wells Rural Electric Co</t>
  </si>
  <si>
    <t>Wellsborough Electric Co</t>
  </si>
  <si>
    <t>West Central Electric Coop Inc - (MO)</t>
  </si>
  <si>
    <t>West Central Electric Coop Inc - (SD)</t>
  </si>
  <si>
    <t>West Florida El Coop Assn, Inc</t>
  </si>
  <si>
    <t>West Kentucky Rural E C C</t>
  </si>
  <si>
    <t>City of West Liberty - (IA)</t>
  </si>
  <si>
    <t>City of West Memphis - (AR)</t>
  </si>
  <si>
    <t>West Penn Power Company</t>
  </si>
  <si>
    <t>City of West Plains</t>
  </si>
  <si>
    <t>City of West Point - (MS)</t>
  </si>
  <si>
    <t>City of West Point - (NE)</t>
  </si>
  <si>
    <t>West River Electric Assn Inc</t>
  </si>
  <si>
    <t>Mountrail-Williams Elec Coop</t>
  </si>
  <si>
    <t>Whetstone Valley Elec Coop Inc</t>
  </si>
  <si>
    <t>City of Westby</t>
  </si>
  <si>
    <t>Western Massachusetts Elec Co</t>
  </si>
  <si>
    <t>Twin Valleys Public Power Dist</t>
  </si>
  <si>
    <t>Wharton County Elec Coop, Inc</t>
  </si>
  <si>
    <t>Western Coop Electric Assn Inc</t>
  </si>
  <si>
    <t>City of Westerville - (OH)</t>
  </si>
  <si>
    <t>City of Westfield</t>
  </si>
  <si>
    <t>Wheat Belt Public Power Dist</t>
  </si>
  <si>
    <t>Wheatland Electric Coop, Inc</t>
  </si>
  <si>
    <t>Wheeling Power Co</t>
  </si>
  <si>
    <t>White River Valley El Coop Inc</t>
  </si>
  <si>
    <t>White River Electric Assn, Inc</t>
  </si>
  <si>
    <t>Whitehall Electric Utility</t>
  </si>
  <si>
    <t>Northeastern Rural E M C</t>
  </si>
  <si>
    <t>Wild Rice Electric Coop, Inc</t>
  </si>
  <si>
    <t>Washington Gas Energy Services</t>
  </si>
  <si>
    <t>Willmar Municipal Utilities</t>
  </si>
  <si>
    <t>City of Wilson</t>
  </si>
  <si>
    <t>City of Wilton</t>
  </si>
  <si>
    <t>City of Winchester - (TN)</t>
  </si>
  <si>
    <t>City of Windom</t>
  </si>
  <si>
    <t>City of Winfield - (KS)</t>
  </si>
  <si>
    <t>Winner Municipal Utility</t>
  </si>
  <si>
    <t>Village of Winnetka - (IL)</t>
  </si>
  <si>
    <t>City of Winterset - (IA)</t>
  </si>
  <si>
    <t>City of Winthrop - (MN)</t>
  </si>
  <si>
    <t>Wiregrass Electric Coop, Inc</t>
  </si>
  <si>
    <t>Wolverine Power Marketing Coop</t>
  </si>
  <si>
    <t>Wisconsin Electric Power Co</t>
  </si>
  <si>
    <t>Wisconsin Power &amp; Light Co</t>
  </si>
  <si>
    <t>Wisconsin Public Service Corp</t>
  </si>
  <si>
    <t>Wisconsin Rapids W W &amp; L Comm</t>
  </si>
  <si>
    <t>Withlacoochee River Elec Coop</t>
  </si>
  <si>
    <t>Town of Wolfeboro</t>
  </si>
  <si>
    <t>Wood County Electric Coop, Inc</t>
  </si>
  <si>
    <t>Wise Electric Coop Inc</t>
  </si>
  <si>
    <t>Woodbury County Rural E C A</t>
  </si>
  <si>
    <t>Woodruff Electric Coop Corp</t>
  </si>
  <si>
    <t>Wright-Hennepin Coop Elec Assn</t>
  </si>
  <si>
    <t>Yellowstone Valley Elec Co-op</t>
  </si>
  <si>
    <t>York Electric Coop Inc</t>
  </si>
  <si>
    <t>City of Worthington</t>
  </si>
  <si>
    <t>City of Wrangell - (AK)</t>
  </si>
  <si>
    <t>Wyandotte Municipal Serv Comm</t>
  </si>
  <si>
    <t>Y-W Electric Assn Inc</t>
  </si>
  <si>
    <t>Wyrulec Company</t>
  </si>
  <si>
    <t>Yampa Valley Electric Assn Inc</t>
  </si>
  <si>
    <t>3 Phases Renewables</t>
  </si>
  <si>
    <t>Public Serv Comm of Yazoo City</t>
  </si>
  <si>
    <t>Village of Yellow Springs</t>
  </si>
  <si>
    <t>Perennial Public Power Dist</t>
  </si>
  <si>
    <t>Yazoo Valley Elec Power Assn</t>
  </si>
  <si>
    <t>City of Zeeland - (MI)</t>
  </si>
  <si>
    <t>Southside Electric Coop, Inc</t>
  </si>
  <si>
    <t>Advantage Energy, Inc</t>
  </si>
  <si>
    <t>Fergus Electric Coop, Inc</t>
  </si>
  <si>
    <t>City of Laurens - (SC)</t>
  </si>
  <si>
    <t>Mohave Electric Cooperative, I</t>
  </si>
  <si>
    <t>Washington-St Tammany E C, Inc</t>
  </si>
  <si>
    <t>EnergyUnited Elec Member Corp</t>
  </si>
  <si>
    <t>Integrys Energy Services, Inc.</t>
  </si>
  <si>
    <t>Olmsted County Public Works</t>
  </si>
  <si>
    <t>Kentucky Power Co</t>
  </si>
  <si>
    <t>Westar Energy Inc</t>
  </si>
  <si>
    <t>HESS CORPORATION</t>
  </si>
  <si>
    <t>United Electric Coop, Inc - (MO)</t>
  </si>
  <si>
    <t>Roosevelt County Elec Coop Inc</t>
  </si>
  <si>
    <t>Raft Rural Elec Coop Inc</t>
  </si>
  <si>
    <t>Delta Electric Power Assn</t>
  </si>
  <si>
    <t>Clark County Rural E M C - (IN)</t>
  </si>
  <si>
    <t>Allegheny Energy Supply Co LLC</t>
  </si>
  <si>
    <t>Sierra Electric Coop, Inc</t>
  </si>
  <si>
    <t>Vigilante Electric Coop, Inc</t>
  </si>
  <si>
    <t>Bluestem Electric Coop Inc</t>
  </si>
  <si>
    <t>Tucson Electric Power Co</t>
  </si>
  <si>
    <t>City of Escanaba</t>
  </si>
  <si>
    <t>Unitil Energy Systems</t>
  </si>
  <si>
    <t>Boone County Rural EMC</t>
  </si>
  <si>
    <t>Brunswick Electric Member Corp</t>
  </si>
  <si>
    <t>Cass County Elec Coop Inc</t>
  </si>
  <si>
    <t>Wellton-Mohawk Irr &amp; Drain Dist</t>
  </si>
  <si>
    <t>Dakota Electric Association</t>
  </si>
  <si>
    <t>Western Indiana Energy REMC</t>
  </si>
  <si>
    <t>Ak-Chin Electric Utility Authority</t>
  </si>
  <si>
    <t>Little Ocmulgee El Member Corp</t>
  </si>
  <si>
    <t>Granite State Electric Co</t>
  </si>
  <si>
    <t>North Slope Borough Power &amp; Light</t>
  </si>
  <si>
    <t>NYSEG Solutions Inc</t>
  </si>
  <si>
    <t>Pella Cooperative Elec Assn</t>
  </si>
  <si>
    <t>Ravalli County Elec Coop, Inc</t>
  </si>
  <si>
    <t>Red Lake Electric Coop, Inc</t>
  </si>
  <si>
    <t>Red River Valley Coop Pwr Assn</t>
  </si>
  <si>
    <t>WAPA-- Western Area Power Administration</t>
  </si>
  <si>
    <t>High West Energy, Inc</t>
  </si>
  <si>
    <t>City of Ripley - (TN)</t>
  </si>
  <si>
    <t>Southwest Electric Coop, Inc</t>
  </si>
  <si>
    <t>Town of Stowe- (VT)</t>
  </si>
  <si>
    <t>Taylor Electric Coop Inc - (TX)</t>
  </si>
  <si>
    <t>Todd-Wadena Electric Coop</t>
  </si>
  <si>
    <t>Carroll-White REMC</t>
  </si>
  <si>
    <t>Clatskanie Peoples Util Dist</t>
  </si>
  <si>
    <t>Kerrville Public Utility Board</t>
  </si>
  <si>
    <t>PPL EnergyPlus LLC</t>
  </si>
  <si>
    <t>City of San Marcos</t>
  </si>
  <si>
    <t>Pioneer Electric Coop, Inc - (AL)</t>
  </si>
  <si>
    <t>Electrical Dist No3 Pinal County</t>
  </si>
  <si>
    <t>Okefenoke Rural El Member Corp</t>
  </si>
  <si>
    <t>Mid-Ohio Energy Coop, Inc</t>
  </si>
  <si>
    <t>Great Lakes Energy Coop</t>
  </si>
  <si>
    <t>Westfield Electric Company</t>
  </si>
  <si>
    <t>Clarke-Washington E M C</t>
  </si>
  <si>
    <t>Dixie Escalante R E A, Inc</t>
  </si>
  <si>
    <t>Chickasaw Electric Coop, Inc</t>
  </si>
  <si>
    <t>Somerset Rural Elec Coop, Inc</t>
  </si>
  <si>
    <t>Ark Valley Elec Coop Assn, Inc</t>
  </si>
  <si>
    <t>Colquitt Electric Membership Corp</t>
  </si>
  <si>
    <t>Cordova Electric Coop, Inc</t>
  </si>
  <si>
    <t>United Electric Coop, Inc - (PA)</t>
  </si>
  <si>
    <t>Adams Electric Cooperative Inc</t>
  </si>
  <si>
    <t>Bedford Rural Elec Coop, Inc</t>
  </si>
  <si>
    <t>Valley Rural Electric Coop Inc</t>
  </si>
  <si>
    <t>Central Electric Coop, Inc - (PA)</t>
  </si>
  <si>
    <t>Rappahannock Electric Coop</t>
  </si>
  <si>
    <t>Forked Deer Electric Coop, Inc</t>
  </si>
  <si>
    <t>Claverack Rural Elec Coop Inc</t>
  </si>
  <si>
    <t>Tri-County Rural Elec Coop Inc</t>
  </si>
  <si>
    <t>REA Energy Coop Inc</t>
  </si>
  <si>
    <t>Northwestern Rural E C A, Inc - (PA)</t>
  </si>
  <si>
    <t>Sussex Rural Electric Coop Inc</t>
  </si>
  <si>
    <t>North East Mississippi E P A</t>
  </si>
  <si>
    <t>Monroe County Elec Power Assn</t>
  </si>
  <si>
    <t>Minnesota Valley Coop L&amp;P Assn</t>
  </si>
  <si>
    <t>Hickman-Fulton Counties RECC</t>
  </si>
  <si>
    <t>City of Courtland</t>
  </si>
  <si>
    <t>Emerald People's Utility Dist</t>
  </si>
  <si>
    <t>Columbia River Peoples Ut Dist</t>
  </si>
  <si>
    <t>Town of Murphy - (NC)</t>
  </si>
  <si>
    <t>PUD No 1 of Whatcom County</t>
  </si>
  <si>
    <t>City of Grand Island - (NE)</t>
  </si>
  <si>
    <t>Northern California Power Agny</t>
  </si>
  <si>
    <t>American PowerNet</t>
  </si>
  <si>
    <t>The Energy Coop</t>
  </si>
  <si>
    <t>Alliance Power Company, LLC.</t>
  </si>
  <si>
    <t>Mohegan Tribal Utility Authority</t>
  </si>
  <si>
    <t>Massachusetts Bay Trans Authority</t>
  </si>
  <si>
    <t>Amigo Energy</t>
  </si>
  <si>
    <t>NextEra Energy Power Marketing</t>
  </si>
  <si>
    <t>U.S. Energy Partners LLC</t>
  </si>
  <si>
    <t>Penstar Power</t>
  </si>
  <si>
    <t>Competitive Energy Services, L</t>
  </si>
  <si>
    <t>E-Now, LP</t>
  </si>
  <si>
    <t>Southwest Iowa Rural Elec Coop</t>
  </si>
  <si>
    <t>Harvard Dedicated Energy Limit</t>
  </si>
  <si>
    <t>City of Berea Municipal Utility</t>
  </si>
  <si>
    <t>Stream SPE, LTD</t>
  </si>
  <si>
    <t>Texas Retail Energy, LLC</t>
  </si>
  <si>
    <t>DPL Energy Resources</t>
  </si>
  <si>
    <t>MxEnergy Electric, Inc.</t>
  </si>
  <si>
    <t>APN Starfirst, L.P.</t>
  </si>
  <si>
    <t>AmeriPower LLC</t>
  </si>
  <si>
    <t>DPS Gregory  LLC</t>
  </si>
  <si>
    <t>Texas General Land Office</t>
  </si>
  <si>
    <t>Morris Cogeneration LLC</t>
  </si>
  <si>
    <t>Direct Energy Services</t>
  </si>
  <si>
    <t>Champion Energy Services</t>
  </si>
  <si>
    <t>Glacial Energy Holdings</t>
  </si>
  <si>
    <t>Accent Energy Holdings, LLC</t>
  </si>
  <si>
    <t>Freedom Energy</t>
  </si>
  <si>
    <t>New York Industrial Energy Buyers</t>
  </si>
  <si>
    <t>NOCO Electric</t>
  </si>
  <si>
    <t>NSTAR Electric Company</t>
  </si>
  <si>
    <t>AEP Energy</t>
  </si>
  <si>
    <t>Liberty Power Corp.</t>
  </si>
  <si>
    <t>City of Moreno Valley - (CA)</t>
  </si>
  <si>
    <t>Village of Hilton</t>
  </si>
  <si>
    <t>Bluerock Energy, Inc.</t>
  </si>
  <si>
    <t>Columbia Utilities Power, LLC</t>
  </si>
  <si>
    <t>IDT Energy, Inc.</t>
  </si>
  <si>
    <t>APNA Energy</t>
  </si>
  <si>
    <t>Energy Services Providers, Inc</t>
  </si>
  <si>
    <t>StarTex Power</t>
  </si>
  <si>
    <t>Hudson Energy Services</t>
  </si>
  <si>
    <t>Entergy Gulf States - LA LLC</t>
  </si>
  <si>
    <t>Entergy Texas Inc.</t>
  </si>
  <si>
    <t>Roughrider Electric Cooperativ</t>
  </si>
  <si>
    <t>City of Victorville - (CA)</t>
  </si>
  <si>
    <t>Heart of Texas Electric Coop</t>
  </si>
  <si>
    <t>MMA DAS Power</t>
  </si>
  <si>
    <t>MMA LA Power LP</t>
  </si>
  <si>
    <t>MMA Fresno Power LP</t>
  </si>
  <si>
    <t>MMA WBF Power LP</t>
  </si>
  <si>
    <t>MMA GDC Power LP</t>
  </si>
  <si>
    <t>Black Hills/Colorado Elec.Util</t>
  </si>
  <si>
    <t>Just Energy New York Corp.</t>
  </si>
  <si>
    <t>Solar Star NAFB LLC</t>
  </si>
  <si>
    <t>Ambit Energy Holdings, LLC</t>
  </si>
  <si>
    <t>Anthracite Power &amp; Light</t>
  </si>
  <si>
    <t>Mega Energy, LP</t>
  </si>
  <si>
    <t>Young Energy, LLC</t>
  </si>
  <si>
    <t>En-Touch Energy</t>
  </si>
  <si>
    <t>Duquesne Light Energy, LLC</t>
  </si>
  <si>
    <t>Brilliant Energy, LLC</t>
  </si>
  <si>
    <t>OnPAC Energy</t>
  </si>
  <si>
    <t>Energy Plus Holdings LLC</t>
  </si>
  <si>
    <t>Epcot Electric</t>
  </si>
  <si>
    <t>Spartan Renewable Energy, Inc</t>
  </si>
  <si>
    <t>Frontier Utilities, Inc.</t>
  </si>
  <si>
    <t>Bounce Energy, Inc.</t>
  </si>
  <si>
    <t>SunE WG113 Moreno Valley LLC</t>
  </si>
  <si>
    <t>SunE WG45 Woodland LLC</t>
  </si>
  <si>
    <t>SunE CPA CDC2 LLC</t>
  </si>
  <si>
    <t>True Electric LLC</t>
  </si>
  <si>
    <t>SunE KHL55 San Bernardino LLC</t>
  </si>
  <si>
    <t>SunE CPA CDC1 LLC</t>
  </si>
  <si>
    <t>EDF Industrial Power Services (TX), LLC</t>
  </si>
  <si>
    <t>dPi Energy LLC</t>
  </si>
  <si>
    <t>Discount Power</t>
  </si>
  <si>
    <t>MC Squared Energy Services, LLC</t>
  </si>
  <si>
    <t>UGI Energy Services, Inc.</t>
  </si>
  <si>
    <t>Koda Energy LLC</t>
  </si>
  <si>
    <t>Potentia Energy, LLC</t>
  </si>
  <si>
    <t>SunE U6 Holdings LLC</t>
  </si>
  <si>
    <t>SunE M5 Holdings LLC</t>
  </si>
  <si>
    <t>Our Energy LLC</t>
  </si>
  <si>
    <t>DPC Juniper,  LLC</t>
  </si>
  <si>
    <t>Colorado State University</t>
  </si>
  <si>
    <t>UP Power Marketing, LLC</t>
  </si>
  <si>
    <t>Palmco Power NJ, LLC</t>
  </si>
  <si>
    <t>Duke Energy Retail Sales, LLC</t>
  </si>
  <si>
    <t>Major Energy Electric Services</t>
  </si>
  <si>
    <t>Devonshire Energy, LLC</t>
  </si>
  <si>
    <t>Backyard Farms Energy, LLC</t>
  </si>
  <si>
    <t>JP Morgan</t>
  </si>
  <si>
    <t>AP Holdings LLC</t>
  </si>
  <si>
    <t>Palmco Power PA, LLC</t>
  </si>
  <si>
    <t>Tara Energy Resources</t>
  </si>
  <si>
    <t>Reach Energy, LLC</t>
  </si>
  <si>
    <t>NextEra Retail of Texas LP</t>
  </si>
  <si>
    <t>Marin Energy Authority</t>
  </si>
  <si>
    <t>Ameren Illinois Company</t>
  </si>
  <si>
    <t>The Hankin Group  Util</t>
  </si>
  <si>
    <t>Smart Prepaid Electric</t>
  </si>
  <si>
    <t>Reliable Power, LLC</t>
  </si>
  <si>
    <t>Stream Energy Pennsylvania, LLC</t>
  </si>
  <si>
    <t>Infinite Electric LLC</t>
  </si>
  <si>
    <t>Entrust Energy</t>
  </si>
  <si>
    <t>Avidan Energy Solutions</t>
  </si>
  <si>
    <t>Bloom Energy 2009 PPA</t>
  </si>
  <si>
    <t>Enfinity BNB Napoleon Solar Util</t>
  </si>
  <si>
    <t>Palmco Power CT, LLC</t>
  </si>
  <si>
    <t>General Power &amp; Light</t>
  </si>
  <si>
    <t>FRV SI Transport Solar LP</t>
  </si>
  <si>
    <t>RV CSU Power II LLC</t>
  </si>
  <si>
    <t>SunE M5C Holdings LLC</t>
  </si>
  <si>
    <t>Stream Energy Maryland, LLC</t>
  </si>
  <si>
    <t>BluCo Energy LLC</t>
  </si>
  <si>
    <t>Alliance Star Energy LLC</t>
  </si>
  <si>
    <t>Energy Alchemy TA Vernalis, LLC</t>
  </si>
  <si>
    <t>Foundation ST Owner, LLC</t>
  </si>
  <si>
    <t>Veteran Energy LLC</t>
  </si>
  <si>
    <t>City &amp; County of Denver at Denver Int'l</t>
  </si>
  <si>
    <t>Constellation Solar Maryland LLC</t>
  </si>
  <si>
    <t>Constellation Solar New Jersey II, LLC</t>
  </si>
  <si>
    <t>PBF Power Marketing LLC</t>
  </si>
  <si>
    <t>NJR Clean Energy Ventures</t>
  </si>
  <si>
    <t>City of Boulder, Co</t>
  </si>
  <si>
    <t xml:space="preserve">City of Madera CA WWTP </t>
  </si>
  <si>
    <t>Reliant Energy Northeast LLC</t>
  </si>
  <si>
    <t>Amerigreen Energy, LLC</t>
  </si>
  <si>
    <t>PNE Energy Supply LLC</t>
  </si>
  <si>
    <t>Constellation Solar New Jersey, LLC</t>
  </si>
  <si>
    <t>Constellation Solar Arizona LLC</t>
  </si>
  <si>
    <t>Constellation Solar Horizons LLC</t>
  </si>
  <si>
    <t>GDF Suez Energy Solutions LLC</t>
  </si>
  <si>
    <t>MFP Co III, LLC</t>
  </si>
  <si>
    <t>Stream Energy New Jersey, LLC</t>
  </si>
  <si>
    <t>Washington Gas Energy Serc.</t>
  </si>
  <si>
    <t>Foundation AB Owner, LLC</t>
  </si>
  <si>
    <t xml:space="preserve">Foundation IE Owner, LLC </t>
  </si>
  <si>
    <t xml:space="preserve">Nautilus Solar WPU, LLC </t>
  </si>
  <si>
    <t>American Power Partners LLC</t>
  </si>
  <si>
    <t>US Retailers, LLC</t>
  </si>
  <si>
    <t>PNC Energy Capital LLC</t>
  </si>
  <si>
    <t>Palmco Power MD, LLC</t>
  </si>
  <si>
    <t>EDF Industrial Power Services (NY), LLC</t>
  </si>
  <si>
    <t>EDF Industrial Power Services (IL), LLC</t>
  </si>
  <si>
    <t>Air Products &amp; Chemicals Inc</t>
  </si>
  <si>
    <t>Plymouth Rock Energy, LLC</t>
  </si>
  <si>
    <t>ACE Sacramento Solar LLC</t>
  </si>
  <si>
    <t>Summer Energy LLC</t>
  </si>
  <si>
    <t>Gestamp Asetym Solar North America</t>
  </si>
  <si>
    <t>NEPM II</t>
  </si>
  <si>
    <t>4Change Energy Company</t>
  </si>
  <si>
    <t>KDC Solar O&amp;M LLC</t>
  </si>
  <si>
    <t xml:space="preserve">KDC Solar O&amp;M LLC </t>
  </si>
  <si>
    <t>Everything Energy, LLC</t>
  </si>
  <si>
    <t>Source Power &amp; Gas LLC</t>
  </si>
  <si>
    <t>Independence Energy Group LLC</t>
  </si>
  <si>
    <t>Wolverine Alternative Investments, LLC</t>
  </si>
  <si>
    <t>Palmco Power OH, LLC</t>
  </si>
  <si>
    <t xml:space="preserve">Foundation CA VI Manager, LLC </t>
  </si>
  <si>
    <t xml:space="preserve">Foundation CA Fund VI Manager, LLC </t>
  </si>
  <si>
    <t>Liberty Utilities</t>
  </si>
  <si>
    <t xml:space="preserve">Foundation CA Fund V Manager, LLC </t>
  </si>
  <si>
    <t xml:space="preserve">Foundation CA Fund V Manager </t>
  </si>
  <si>
    <t>XOOM Energy Texas, LLC</t>
  </si>
  <si>
    <t>XOOM Energy Connecticut, LLC</t>
  </si>
  <si>
    <t>XOOM Energy Illinois, LLC</t>
  </si>
  <si>
    <t>XOOM Energy Massachusetts, LLC</t>
  </si>
  <si>
    <t>XOOM Energy Maryland, LLC</t>
  </si>
  <si>
    <t>XOOM Energy New Jersey, LLC</t>
  </si>
  <si>
    <t>Electricity Maine, LLC</t>
  </si>
  <si>
    <t>Electricity NH, LLC d/b/a ENH Power, LLC</t>
  </si>
  <si>
    <t>Andeler Corporation dba Andeler Power</t>
  </si>
  <si>
    <t>Texas A&amp;M Utilities &amp; Energy Services</t>
  </si>
  <si>
    <t>Public Power &amp; Utility of Maryland, LLC</t>
  </si>
  <si>
    <t>Public Power &amp; Utility - New Jersey</t>
  </si>
  <si>
    <t>Public Power LLC (PA)</t>
  </si>
  <si>
    <t>Public Power LLC (CT)</t>
  </si>
  <si>
    <t>Aha Macav Power Service</t>
  </si>
  <si>
    <t>City of Winter Park - (FL)</t>
  </si>
  <si>
    <t>Hercules Municipal Utility</t>
  </si>
  <si>
    <t>Pittsburg Power Company</t>
  </si>
  <si>
    <t>Town of Pickstown - (SD)</t>
  </si>
  <si>
    <t>Cincinnati Bell Energy LLC</t>
  </si>
  <si>
    <t>SmartCom Energy Services, LLC</t>
  </si>
  <si>
    <t>FairPoint Energy LLC</t>
  </si>
  <si>
    <t>Viridian Energy NY LLC</t>
  </si>
  <si>
    <t>Viridian Energy LLC</t>
  </si>
  <si>
    <t>Viridian Energy PA LLC</t>
  </si>
  <si>
    <t>Raritan Energy Solutions, LLC</t>
  </si>
  <si>
    <t>HOP Energy, LLC</t>
  </si>
  <si>
    <t>Tioga Solar Helmet WF1 LLC</t>
  </si>
  <si>
    <t>Tioga Solar Helmet DLL1 LLC</t>
  </si>
  <si>
    <t>Enfinity NorCal 1 FAA LLC</t>
  </si>
  <si>
    <t>EnergyMark, LLC</t>
  </si>
  <si>
    <t>Scottsdate Solar Holdings LLC</t>
  </si>
  <si>
    <t>Ameresco Select Inc</t>
  </si>
  <si>
    <t>New Brunswick Power Generation Corp.</t>
  </si>
  <si>
    <t>Withheld</t>
  </si>
  <si>
    <t>Adjustment 2012</t>
  </si>
  <si>
    <t>I</t>
  </si>
  <si>
    <t>Energy Efficency Incremental</t>
  </si>
  <si>
    <t>Energy Efficency Annual</t>
  </si>
  <si>
    <t>Load Management Incremental</t>
  </si>
  <si>
    <t>Load Management Annual</t>
  </si>
  <si>
    <t>Energy Efficency Annual Costs</t>
  </si>
  <si>
    <t>Load Management Annual Costs</t>
  </si>
  <si>
    <t>Energy Efficency and Load Management Annual Costs</t>
  </si>
  <si>
    <t>Price Responsive Programs</t>
  </si>
  <si>
    <t>Time Responsive Programs</t>
  </si>
  <si>
    <t>Effects MWh</t>
  </si>
  <si>
    <t>Actual Peak Reduction MW</t>
  </si>
  <si>
    <t>Potential Peak Reduction MW</t>
  </si>
  <si>
    <t>Direct Costs</t>
  </si>
  <si>
    <t>Customer Incentive Payments</t>
  </si>
  <si>
    <t>Indirect Annual Costs</t>
  </si>
  <si>
    <t>Total Annual Costs</t>
  </si>
  <si>
    <t>Number of Customers</t>
  </si>
  <si>
    <t>Short Form</t>
  </si>
  <si>
    <t>Residential</t>
  </si>
  <si>
    <t>Commercial</t>
  </si>
  <si>
    <t>Industrial</t>
  </si>
  <si>
    <t>Transportation</t>
  </si>
  <si>
    <t>Total</t>
  </si>
  <si>
    <t>Commerical</t>
  </si>
  <si>
    <t>Transporation</t>
  </si>
  <si>
    <t>PowerSouth Energy Cooperative</t>
  </si>
  <si>
    <t>Allegheny Electric Coop Inc</t>
  </si>
  <si>
    <t>Arkansas Electric Coop Corp</t>
  </si>
  <si>
    <t>Atmautluak Tribal Utilities</t>
  </si>
  <si>
    <t>Y</t>
  </si>
  <si>
    <t>Town of Ashland</t>
  </si>
  <si>
    <t>Associated Electric Coop, Inc</t>
  </si>
  <si>
    <t>City of Barron</t>
  </si>
  <si>
    <t>Big Rivers Electric Corp</t>
  </si>
  <si>
    <t>Brazos Electric Power Coop Inc</t>
  </si>
  <si>
    <t>City of Carlyle - (IL)</t>
  </si>
  <si>
    <t>Central Iowa Power Cooperative</t>
  </si>
  <si>
    <t>AEP Texas Central Company</t>
  </si>
  <si>
    <t>Central Power Elec Coop, Inc</t>
  </si>
  <si>
    <t>Duncan Valley Elec Coop, Inc</t>
  </si>
  <si>
    <t>East River Elec Pwr Coop, Inc</t>
  </si>
  <si>
    <t>East Kentucky Power Coop, Inc</t>
  </si>
  <si>
    <t>Buckeye Power, Inc</t>
  </si>
  <si>
    <t>Golden Spread Electric Cooperative, Inc</t>
  </si>
  <si>
    <t>Great River Energy</t>
  </si>
  <si>
    <t>Village of Greenport</t>
  </si>
  <si>
    <t>Town of Groton - (MA)</t>
  </si>
  <si>
    <t>CenterPoint Energy</t>
  </si>
  <si>
    <t>Indiana Municipal Power Agency</t>
  </si>
  <si>
    <t>Municipal Mktg Authority</t>
  </si>
  <si>
    <t>Hoosier Energy R E C, Inc</t>
  </si>
  <si>
    <t>Kokhanok Village Council</t>
  </si>
  <si>
    <t>L &amp; O Power Co-operative</t>
  </si>
  <si>
    <t>Lower Colorado River Authority</t>
  </si>
  <si>
    <t>Village of Mazomanie - (WI)</t>
  </si>
  <si>
    <t>Minnkota Power Coop, Inc</t>
  </si>
  <si>
    <t>North Carolina Mun Power Agny #1</t>
  </si>
  <si>
    <t>North Carolina El Member Corp</t>
  </si>
  <si>
    <t>Niobrara Electric Assn, Inc</t>
  </si>
  <si>
    <t>North Carolina Eastern M P A</t>
  </si>
  <si>
    <t>Northwest Iowa Power Coop</t>
  </si>
  <si>
    <t>City of Northwood - (ND)</t>
  </si>
  <si>
    <t>Otsego Electric Coop, Inc</t>
  </si>
  <si>
    <t>City of Plummer</t>
  </si>
  <si>
    <t>Village of Sauk City - (WI)</t>
  </si>
  <si>
    <t>City of Southport - (NC)</t>
  </si>
  <si>
    <t>City of Spooner - (WI)</t>
  </si>
  <si>
    <t>City of Sumner - (IA)</t>
  </si>
  <si>
    <t>Tatitlek Electric Utility</t>
  </si>
  <si>
    <t>Town of Templeton - (MA)</t>
  </si>
  <si>
    <t>AEP Texas North Company</t>
  </si>
  <si>
    <t>Western Farmers Elec Coop, Inc</t>
  </si>
  <si>
    <t>WPPI Energy</t>
  </si>
  <si>
    <t>Municipal Energy Agency of NE</t>
  </si>
  <si>
    <t>Utah Municipal Power Agency</t>
  </si>
  <si>
    <t>Texas-New Mexico Power Co</t>
  </si>
  <si>
    <t>Wabash Valley Power Assn, Inc</t>
  </si>
  <si>
    <t>Utah Associated Mun Power Sys</t>
  </si>
  <si>
    <t>Alabama Municipal Elec Authority</t>
  </si>
  <si>
    <t>Oncor Electric Delivery Company LLC</t>
  </si>
  <si>
    <t>Rancho Cucamonga Municipal Utility</t>
  </si>
  <si>
    <t>TDX Manley Generating LLC</t>
  </si>
  <si>
    <t>NYSERDA</t>
  </si>
  <si>
    <t>DSM Administrator</t>
  </si>
  <si>
    <t>Energy Trust of Oregon</t>
  </si>
  <si>
    <t>Efficiency Maine Trust</t>
  </si>
  <si>
    <t>Vermont Energy Investment Corporation</t>
  </si>
  <si>
    <t>Focus on Energy</t>
  </si>
  <si>
    <t>Cape Light Compact</t>
  </si>
  <si>
    <t>DC Sustainable Energy Utility</t>
  </si>
  <si>
    <t>Alaska</t>
  </si>
  <si>
    <t>Alabama</t>
  </si>
  <si>
    <t>Arkansas</t>
  </si>
  <si>
    <t>Arizona</t>
  </si>
  <si>
    <t>California</t>
  </si>
  <si>
    <t>Colorado</t>
  </si>
  <si>
    <t>Connecticut</t>
  </si>
  <si>
    <t>Delaware</t>
  </si>
  <si>
    <t>Florida</t>
  </si>
  <si>
    <t>Georgia</t>
  </si>
  <si>
    <t>Hawaii</t>
  </si>
  <si>
    <t>Idaho</t>
  </si>
  <si>
    <t>Illinois</t>
  </si>
  <si>
    <t>Indiana</t>
  </si>
  <si>
    <t>Iowa</t>
  </si>
  <si>
    <t>Kansas</t>
  </si>
  <si>
    <t>Kentucky</t>
  </si>
  <si>
    <t>Louisiana</t>
  </si>
  <si>
    <t>Maine</t>
  </si>
  <si>
    <t>Maryland</t>
  </si>
  <si>
    <t>Massachusetts</t>
  </si>
  <si>
    <t>Michigan</t>
  </si>
  <si>
    <t>Minnesota</t>
  </si>
  <si>
    <t>Mississippi</t>
  </si>
  <si>
    <t>Missouri</t>
  </si>
  <si>
    <t>Montana</t>
  </si>
  <si>
    <t>Nebraska</t>
  </si>
  <si>
    <t>Nevada</t>
  </si>
  <si>
    <t>New Hampshire</t>
  </si>
  <si>
    <t>New Jersey</t>
  </si>
  <si>
    <t>New Mexico</t>
  </si>
  <si>
    <t>New York</t>
  </si>
  <si>
    <t>North Carolina</t>
  </si>
  <si>
    <t>North Dakota</t>
  </si>
  <si>
    <t>Ohio</t>
  </si>
  <si>
    <t>Oklahoma</t>
  </si>
  <si>
    <t>Oregon</t>
  </si>
  <si>
    <t>Pennsylvania</t>
  </si>
  <si>
    <t>Rhode Island</t>
  </si>
  <si>
    <t>South Carolina</t>
  </si>
  <si>
    <t>South Dakota</t>
  </si>
  <si>
    <t>Tennessee</t>
  </si>
  <si>
    <t>Texas</t>
  </si>
  <si>
    <t>Utah</t>
  </si>
  <si>
    <t>Vermont</t>
  </si>
  <si>
    <t>Virginia</t>
  </si>
  <si>
    <t>Washington</t>
  </si>
  <si>
    <t>West Virginia</t>
  </si>
  <si>
    <t>Wisconsin</t>
  </si>
  <si>
    <t>Wyoming</t>
  </si>
  <si>
    <t>District of Columbia</t>
  </si>
  <si>
    <t>Abbrev.</t>
  </si>
  <si>
    <t>AAGR (2012-2040)</t>
  </si>
  <si>
    <t>AAGR (2035-2040)</t>
  </si>
  <si>
    <t>ERCT</t>
  </si>
  <si>
    <t>SPSO</t>
  </si>
  <si>
    <t>SPNO</t>
  </si>
  <si>
    <t>CAMX</t>
  </si>
  <si>
    <t>NWPP</t>
  </si>
  <si>
    <t>RMPA</t>
  </si>
  <si>
    <t>AZNM</t>
  </si>
  <si>
    <t>SRVC</t>
  </si>
  <si>
    <t>SRSE</t>
  </si>
  <si>
    <t>SRGW</t>
  </si>
  <si>
    <t>SRDA</t>
  </si>
  <si>
    <t>SRCE</t>
  </si>
  <si>
    <t>RFCW</t>
  </si>
  <si>
    <t>RFCM</t>
  </si>
  <si>
    <t>RFCE</t>
  </si>
  <si>
    <t>NYUP</t>
  </si>
  <si>
    <t>NYCW</t>
  </si>
  <si>
    <t>NYLI</t>
  </si>
  <si>
    <t>NEWE</t>
  </si>
  <si>
    <t>MROW</t>
  </si>
  <si>
    <t>MROE</t>
  </si>
  <si>
    <t>FRCC</t>
  </si>
  <si>
    <t>Region</t>
  </si>
  <si>
    <t>AEO Annual Sales and Growth Rates</t>
  </si>
  <si>
    <t>Source: AEO2013 Reference Case. Tables 73-95.</t>
  </si>
  <si>
    <t>EMM Region</t>
  </si>
  <si>
    <t>EMM Regions and Growth Rate Data</t>
  </si>
  <si>
    <t>USA</t>
  </si>
  <si>
    <t>Abbreviation lookup</t>
  </si>
  <si>
    <t>State list match</t>
  </si>
  <si>
    <t>Lookup List</t>
  </si>
  <si>
    <t>Year</t>
  </si>
  <si>
    <t>EE Growth Rate</t>
  </si>
  <si>
    <t>Annual Additions</t>
  </si>
  <si>
    <t>Cumulative Growth</t>
  </si>
  <si>
    <t>Historical annual incremental savings</t>
  </si>
  <si>
    <t>Total annual savings</t>
  </si>
  <si>
    <t>Expiring savings</t>
  </si>
  <si>
    <t>Net cumulative savings</t>
  </si>
  <si>
    <t>Annual average growth rate</t>
  </si>
  <si>
    <t>BAU sales</t>
  </si>
  <si>
    <t>Maintain historical savings</t>
  </si>
  <si>
    <t>Cost of Savings</t>
  </si>
  <si>
    <t>Regional cost of first-year savings</t>
  </si>
  <si>
    <t>Sales after Net EE</t>
  </si>
  <si>
    <t>Savings as a Percent of Previous Year Sales</t>
  </si>
  <si>
    <t>Annual incremental savings</t>
  </si>
  <si>
    <t>Savings and Sales Re-calculation</t>
  </si>
  <si>
    <t>U.S. Total</t>
  </si>
  <si>
    <t>Sales after EE (GWh)</t>
  </si>
  <si>
    <t>Final Savings as a Percent of Previous Year Sales (%)</t>
  </si>
  <si>
    <t>Net Cumulative Savings (GWh)</t>
  </si>
  <si>
    <t>Annual First-Year Savings (GWh)</t>
  </si>
  <si>
    <t>U.S. Outputs by Variable</t>
  </si>
  <si>
    <t>Sales after EE</t>
  </si>
  <si>
    <t>Measure Decay Schedule</t>
  </si>
  <si>
    <t>Annual Incremental Baseline Savings</t>
  </si>
  <si>
    <t>2011 ¢/kWh</t>
  </si>
  <si>
    <t>2011 $ M</t>
  </si>
  <si>
    <t>U.S. Outputs by State</t>
  </si>
  <si>
    <t>Annual first-year savings</t>
  </si>
  <si>
    <t>EIA and EERS savings as a percent of previous year sales</t>
  </si>
  <si>
    <t>Continental U.S. Total</t>
  </si>
  <si>
    <t>BAU Sales (GWh)</t>
  </si>
  <si>
    <t>Goal level</t>
  </si>
  <si>
    <t>Goal level (first-year savings as a percent of sales)</t>
  </si>
  <si>
    <t>Ramp rate</t>
  </si>
  <si>
    <t>Annual program cost of EE</t>
  </si>
  <si>
    <t>Annual participant cost of EE</t>
  </si>
  <si>
    <t>For calculating annual costs of EE</t>
  </si>
  <si>
    <t>Lookup</t>
  </si>
  <si>
    <t>For charting</t>
  </si>
  <si>
    <t>Net cumulative savings as a percent of sales before EE</t>
  </si>
  <si>
    <t>First-year savings as a percent of previous year sales</t>
  </si>
  <si>
    <t>Final first-year savings as percent of previous year sales</t>
  </si>
  <si>
    <t>First-year savings as a percent of previous year sales (%)</t>
  </si>
  <si>
    <t>Annual total cost of EE</t>
  </si>
  <si>
    <t>U.S., Cost Financing: Program</t>
  </si>
  <si>
    <t>U.S., Cost Financing: Participant</t>
  </si>
  <si>
    <t>Program levelized cost of saved energy</t>
  </si>
  <si>
    <t>Participant levelized cost of saved energy</t>
  </si>
  <si>
    <t>First Year Savings (GWh)</t>
  </si>
  <si>
    <t>Levelized Savings (GWh)</t>
  </si>
  <si>
    <t>Remaining GWh →</t>
  </si>
  <si>
    <t>Cost of first-year savings (cents/kWh)</t>
  </si>
  <si>
    <t>Total levelized cost of saved energy</t>
  </si>
  <si>
    <t>Levelized cost of saved energy (cents/kWh)</t>
  </si>
  <si>
    <t>Annual Total Cost of EE (2011 $ M)</t>
  </si>
  <si>
    <t>Annual Program Cost of EE (2011 $ M)</t>
  </si>
  <si>
    <t>Annual Participant Cost of EE (2011 $ M)</t>
  </si>
  <si>
    <t>Total Levelized Cost of Saved Energy (2011 ¢/kWh)</t>
  </si>
  <si>
    <t>Program Levelized Cost of Saved Energy (2011 ¢/kWh)</t>
  </si>
  <si>
    <t>Participant Levelized Cost of Saved Energy (2011 ¢/kWh)</t>
  </si>
  <si>
    <t>Total Levelized Cost of Saved Energy over Measure Life (2011 ¢/kWh)</t>
  </si>
  <si>
    <t>Participant Levelized Cost of Saved Energy over Measure Life (2011 ¢/kWh)</t>
  </si>
  <si>
    <t>Program Levelized Cost of Saved Energy over Measure Life (2011 ¢/kWh)</t>
  </si>
  <si>
    <t>Levelized cost of saved energy associated with program year</t>
  </si>
  <si>
    <t>Real discount rate</t>
  </si>
  <si>
    <t>First-year cost escalation factor</t>
  </si>
  <si>
    <t>Levelization Schedule</t>
  </si>
  <si>
    <t>Annualized total cost of EE</t>
  </si>
  <si>
    <t>Annualized program cost of EE</t>
  </si>
  <si>
    <t>Annualized participant cost of EE</t>
  </si>
  <si>
    <t>Annual first-year costs</t>
  </si>
  <si>
    <t>Annualized Total Cost of EE (2011 $ M)</t>
  </si>
  <si>
    <t>Annualized Program Cost of EE (2011 $ M)</t>
  </si>
  <si>
    <t>Annualized Participant Cost of EE (2011 $ M)</t>
  </si>
  <si>
    <t>Historical savings as percent of previous year sales</t>
  </si>
  <si>
    <t>Historical savings as percent of previous year sales (%)</t>
  </si>
  <si>
    <t>Program Year</t>
  </si>
  <si>
    <t>Annual Total Investment (2011 $ M)</t>
  </si>
  <si>
    <t>Annual Cumulative Annualized Costs associated with Calendar Years (2011 $ M)</t>
  </si>
  <si>
    <t>Annual Cumulative Annualized Costs Associated with Savings Years (2011 $ M) →</t>
  </si>
  <si>
    <t>This table converts the the ramp rate and goal level into annual EE savings trends.</t>
  </si>
  <si>
    <t>Assumption</t>
  </si>
  <si>
    <t>This table calculates the schedule for measure decay. A linear decay trend twice the an average measure life of 10  years is assumed below.</t>
  </si>
  <si>
    <t>All data on "F861_2012_file2" and "F861_2012_file3" are taken from EIA Form 861, 2012.</t>
  </si>
  <si>
    <r>
      <t xml:space="preserve">On all other sheets, all text colored in </t>
    </r>
    <r>
      <rPr>
        <sz val="11"/>
        <color theme="4"/>
        <rFont val="Gill Sans MT"/>
        <family val="2"/>
        <scheme val="minor"/>
      </rPr>
      <t xml:space="preserve">blue </t>
    </r>
    <r>
      <rPr>
        <sz val="11"/>
        <rFont val="Gill Sans MT"/>
        <family val="2"/>
        <scheme val="minor"/>
      </rPr>
      <t>are inputs from other sources or assumptions for this particular option.</t>
    </r>
  </si>
  <si>
    <t>Ramp rate (% achieved per year)</t>
  </si>
  <si>
    <t>Note: The sheets "MainModule", "IntermediateData", "LevelizationSchedule", and "RefTables" are intermediate calculation sheets and are not intended to be altered.</t>
  </si>
  <si>
    <t>Scenario Description</t>
  </si>
  <si>
    <t>The scenario represented in this spreadsheet is defined by the following key inputs:</t>
  </si>
  <si>
    <t>This common approach is applied at the state level for the entire U.S.</t>
  </si>
  <si>
    <t>Additional inputs common to all scenarios include the following:</t>
  </si>
  <si>
    <t>This model analyzes the energy savings and costs of ramping up energy efficiency beginning in 2017 until a goal/target level of first-year savings is achieved and sustained.</t>
  </si>
  <si>
    <t>Average measure life of 10 years with an even distribution of measure lives across the portfolio ranging from 1 to 20 years</t>
  </si>
  <si>
    <t>When first-year savings as a percent of sales is betwen 0.5% and 1.0%, costs are escalated by 20% over the base.</t>
  </si>
  <si>
    <t>When first-year savings as a percent of sales is less than 0.5%, there is no cost escalation over the base.</t>
  </si>
  <si>
    <t>First-year costs are escalated as follows:</t>
  </si>
  <si>
    <t>When first-year savings as a percent of sales are greater than 1.0%, costs are escalated by 40% over the base.</t>
  </si>
  <si>
    <t>Base first-year total costs are 55 ¢/kWh with a program/participant split of 50/50</t>
  </si>
  <si>
    <t>2017 first-year savings (% of prior year sales) are set equal to 2012 savings (as aggregated from EIA Form 861 data)</t>
  </si>
  <si>
    <t>3% real discount rate</t>
  </si>
  <si>
    <t>Ramp rate of 0.20% per year</t>
  </si>
  <si>
    <t>Goal level of 1.50% first-year savings as a percent of sales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</si>
</sst>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8" formatCode="&quot;$&quot;#,##0.00_);[Red]\(&quot;$&quot;#,##0.00\)"/>
    <numFmt numFmtId="164" formatCode="#,##0.0"/>
    <numFmt numFmtId="165" formatCode="0.0%"/>
    <numFmt numFmtId="166" formatCode="&quot;$&quot;#,##0.00"/>
    <numFmt numFmtId="167" formatCode="&quot;$&quot;#,##0"/>
    <numFmt numFmtId="168" formatCode="#,##0.000"/>
    <numFmt numFmtId="169" formatCode="#,##0.000000000000"/>
    <numFmt numFmtId="170" formatCode="&quot;$&quot;#,##0.0"/>
  </numFmts>
  <fonts count="18" x14ac:knownFonts="1">
    <font>
      <sz val="11"/>
      <color theme="1"/>
      <name val="Gill Sans MT"/>
      <family val="2"/>
      <scheme val="minor"/>
    </font>
    <font>
      <sz val="11"/>
      <color theme="1"/>
      <name val="Gill Sans MT"/>
      <family val="2"/>
      <scheme val="minor"/>
    </font>
    <font>
      <b/>
      <sz val="11"/>
      <color theme="1"/>
      <name val="Gill Sans MT"/>
      <family val="2"/>
      <scheme val="minor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i/>
      <sz val="11"/>
      <color theme="0" tint="-0.249977111117893"/>
      <name val="Gill Sans MT"/>
      <family val="2"/>
      <scheme val="minor"/>
    </font>
    <font>
      <b/>
      <sz val="14"/>
      <color theme="1"/>
      <name val="Gill Sans MT"/>
      <family val="2"/>
      <scheme val="minor"/>
    </font>
    <font>
      <sz val="11"/>
      <name val="Gill Sans MT"/>
      <family val="2"/>
      <scheme val="minor"/>
    </font>
    <font>
      <b/>
      <sz val="11"/>
      <name val="Gill Sans MT"/>
      <family val="2"/>
      <scheme val="minor"/>
    </font>
    <font>
      <sz val="10"/>
      <name val="Arial"/>
      <family val="2"/>
    </font>
    <font>
      <i/>
      <sz val="11"/>
      <name val="Gill Sans MT"/>
      <family val="2"/>
      <scheme val="minor"/>
    </font>
    <font>
      <b/>
      <sz val="16"/>
      <color theme="1"/>
      <name val="Gill Sans MT"/>
      <family val="2"/>
      <scheme val="minor"/>
    </font>
    <font>
      <sz val="11"/>
      <color theme="4"/>
      <name val="Gill Sans MT"/>
      <family val="2"/>
      <scheme val="minor"/>
    </font>
    <font>
      <sz val="11"/>
      <color theme="0" tint="-0.249977111117893"/>
      <name val="Gill Sans MT"/>
      <family val="2"/>
      <scheme val="minor"/>
    </font>
    <font>
      <b/>
      <sz val="14"/>
      <color theme="0" tint="-0.249977111117893"/>
      <name val="Gill Sans MT"/>
      <family val="2"/>
      <scheme val="minor"/>
    </font>
    <font>
      <sz val="11"/>
      <color theme="1"/>
      <name val="Calibri"/>
      <family val="2"/>
    </font>
    <font>
      <b/>
      <i/>
      <sz val="11"/>
      <color theme="1"/>
      <name val="Gill Sans MT"/>
      <family val="2"/>
      <scheme val="minor"/>
    </font>
    <font>
      <b/>
      <i/>
      <sz val="11"/>
      <color theme="0" tint="-0.249977111117893"/>
      <name val="Gill Sans MT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D8E5F1"/>
        <bgColor indexed="64"/>
      </patternFill>
    </fill>
    <fill>
      <patternFill patternType="solid">
        <fgColor rgb="FFEAF1DD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D7E4BC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 tint="-0.249977111117893"/>
        <bgColor indexed="64"/>
      </patternFill>
    </fill>
  </fills>
  <borders count="52">
    <border>
      <left/>
      <right/>
      <top/>
      <bottom/>
      <diagonal/>
    </border>
    <border>
      <left style="thin">
        <color indexed="0"/>
      </left>
      <right/>
      <top style="thin">
        <color indexed="0"/>
      </top>
      <bottom style="thin">
        <color indexed="0"/>
      </bottom>
      <diagonal/>
    </border>
    <border>
      <left/>
      <right/>
      <top style="thin">
        <color indexed="0"/>
      </top>
      <bottom style="thin">
        <color indexed="0"/>
      </bottom>
      <diagonal/>
    </border>
    <border>
      <left/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/>
      <right/>
      <top/>
      <bottom style="double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 style="thin">
        <color auto="1"/>
      </left>
      <right/>
      <top/>
      <bottom/>
      <diagonal/>
    </border>
    <border>
      <left style="dashed">
        <color auto="1"/>
      </left>
      <right/>
      <top/>
      <bottom/>
      <diagonal/>
    </border>
    <border>
      <left style="dashed">
        <color auto="1"/>
      </left>
      <right/>
      <top/>
      <bottom style="double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double">
        <color theme="0" tint="-0.2499465926084170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dashed">
        <color auto="1"/>
      </right>
      <top/>
      <bottom/>
      <diagonal/>
    </border>
    <border>
      <left/>
      <right style="dashed">
        <color auto="1"/>
      </right>
      <top/>
      <bottom style="double">
        <color auto="1"/>
      </bottom>
      <diagonal/>
    </border>
    <border>
      <left/>
      <right/>
      <top style="double">
        <color auto="1"/>
      </top>
      <bottom/>
      <diagonal/>
    </border>
    <border>
      <left style="thin">
        <color auto="1"/>
      </left>
      <right/>
      <top style="double">
        <color auto="1"/>
      </top>
      <bottom/>
      <diagonal/>
    </border>
    <border>
      <left style="dashed">
        <color auto="1"/>
      </left>
      <right/>
      <top style="double">
        <color auto="1"/>
      </top>
      <bottom/>
      <diagonal/>
    </border>
    <border>
      <left/>
      <right style="dashed">
        <color auto="1"/>
      </right>
      <top style="double">
        <color auto="1"/>
      </top>
      <bottom/>
      <diagonal/>
    </border>
    <border>
      <left/>
      <right style="thin">
        <color indexed="64"/>
      </right>
      <top/>
      <bottom style="double">
        <color auto="1"/>
      </bottom>
      <diagonal/>
    </border>
    <border>
      <left/>
      <right/>
      <top style="hair">
        <color theme="0" tint="-0.499984740745262"/>
      </top>
      <bottom style="double">
        <color auto="1"/>
      </bottom>
      <diagonal/>
    </border>
    <border>
      <left style="thin">
        <color auto="1"/>
      </left>
      <right/>
      <top style="hair">
        <color theme="0" tint="-0.499984740745262"/>
      </top>
      <bottom style="double">
        <color auto="1"/>
      </bottom>
      <diagonal/>
    </border>
    <border>
      <left style="dashed">
        <color auto="1"/>
      </left>
      <right/>
      <top style="hair">
        <color theme="0" tint="-0.499984740745262"/>
      </top>
      <bottom style="double">
        <color auto="1"/>
      </bottom>
      <diagonal/>
    </border>
    <border>
      <left/>
      <right style="dashed">
        <color auto="1"/>
      </right>
      <top style="hair">
        <color theme="0" tint="-0.499984740745262"/>
      </top>
      <bottom style="double">
        <color auto="1"/>
      </bottom>
      <diagonal/>
    </border>
    <border>
      <left/>
      <right style="thin">
        <color auto="1"/>
      </right>
      <top style="double">
        <color auto="1"/>
      </top>
      <bottom/>
      <diagonal/>
    </border>
    <border>
      <left/>
      <right style="thin">
        <color auto="1"/>
      </right>
      <top style="hair">
        <color theme="0" tint="-0.499984740745262"/>
      </top>
      <bottom style="double">
        <color auto="1"/>
      </bottom>
      <diagonal/>
    </border>
    <border>
      <left/>
      <right/>
      <top style="hair">
        <color theme="0" tint="-0.499984740745262"/>
      </top>
      <bottom/>
      <diagonal/>
    </border>
    <border>
      <left/>
      <right/>
      <top/>
      <bottom style="hair">
        <color theme="0" tint="-0.499984740745262"/>
      </bottom>
      <diagonal/>
    </border>
    <border>
      <left/>
      <right style="dashed">
        <color auto="1"/>
      </right>
      <top style="hair">
        <color theme="0" tint="-0.499984740745262"/>
      </top>
      <bottom style="hair">
        <color theme="0" tint="-0.499984740745262"/>
      </bottom>
      <diagonal/>
    </border>
    <border>
      <left/>
      <right/>
      <top style="hair">
        <color theme="0" tint="-0.499984740745262"/>
      </top>
      <bottom style="hair">
        <color theme="0" tint="-0.499984740745262"/>
      </bottom>
      <diagonal/>
    </border>
    <border>
      <left style="dashed">
        <color auto="1"/>
      </left>
      <right/>
      <top style="hair">
        <color theme="0" tint="-0.499984740745262"/>
      </top>
      <bottom style="hair">
        <color theme="0" tint="-0.499984740745262"/>
      </bottom>
      <diagonal/>
    </border>
    <border>
      <left/>
      <right style="dashed">
        <color auto="1"/>
      </right>
      <top style="hair">
        <color theme="0" tint="-0.499984740745262"/>
      </top>
      <bottom/>
      <diagonal/>
    </border>
    <border>
      <left/>
      <right style="thin">
        <color indexed="64"/>
      </right>
      <top style="hair">
        <color theme="0" tint="-0.499984740745262"/>
      </top>
      <bottom/>
      <diagonal/>
    </border>
    <border>
      <left style="dashed">
        <color auto="1"/>
      </left>
      <right/>
      <top style="hair">
        <color theme="0" tint="-0.499984740745262"/>
      </top>
      <bottom/>
      <diagonal/>
    </border>
    <border>
      <left style="thin">
        <color auto="1"/>
      </left>
      <right/>
      <top style="hair">
        <color theme="0" tint="-0.499984740745262"/>
      </top>
      <bottom/>
      <diagonal/>
    </border>
    <border>
      <left/>
      <right style="dashed">
        <color auto="1"/>
      </right>
      <top/>
      <bottom style="hair">
        <color theme="0" tint="-0.499984740745262"/>
      </bottom>
      <diagonal/>
    </border>
    <border>
      <left/>
      <right style="thin">
        <color indexed="64"/>
      </right>
      <top/>
      <bottom style="hair">
        <color theme="0" tint="-0.499984740745262"/>
      </bottom>
      <diagonal/>
    </border>
    <border>
      <left style="dashed">
        <color auto="1"/>
      </left>
      <right/>
      <top/>
      <bottom style="hair">
        <color theme="0" tint="-0.499984740745262"/>
      </bottom>
      <diagonal/>
    </border>
    <border>
      <left/>
      <right/>
      <top/>
      <bottom style="double">
        <color theme="1"/>
      </bottom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1" fillId="0" borderId="0"/>
    <xf numFmtId="9" fontId="9" fillId="0" borderId="0" applyFont="0" applyFill="0" applyBorder="0" applyAlignment="0" applyProtection="0"/>
    <xf numFmtId="0" fontId="9" fillId="0" borderId="0"/>
  </cellStyleXfs>
  <cellXfs count="356">
    <xf numFmtId="0" fontId="0" fillId="0" borderId="0" xfId="0"/>
    <xf numFmtId="0" fontId="0" fillId="0" borderId="0" xfId="0" applyAlignment="1">
      <alignment horizontal="center"/>
    </xf>
    <xf numFmtId="0" fontId="0" fillId="7" borderId="0" xfId="0" applyNumberFormat="1" applyFont="1" applyFill="1" applyBorder="1" applyAlignment="1" applyProtection="1"/>
    <xf numFmtId="0" fontId="3" fillId="3" borderId="4" xfId="0" applyNumberFormat="1" applyFont="1" applyFill="1" applyBorder="1" applyAlignment="1" applyProtection="1">
      <alignment horizontal="center" vertical="center" wrapText="1"/>
    </xf>
    <xf numFmtId="0" fontId="3" fillId="4" borderId="4" xfId="0" applyNumberFormat="1" applyFont="1" applyFill="1" applyBorder="1" applyAlignment="1" applyProtection="1">
      <alignment horizontal="center" vertical="center" wrapText="1"/>
    </xf>
    <xf numFmtId="0" fontId="3" fillId="5" borderId="4" xfId="0" applyNumberFormat="1" applyFont="1" applyFill="1" applyBorder="1" applyAlignment="1" applyProtection="1">
      <alignment horizontal="center" vertical="center" wrapText="1"/>
    </xf>
    <xf numFmtId="0" fontId="3" fillId="6" borderId="4" xfId="0" applyNumberFormat="1" applyFont="1" applyFill="1" applyBorder="1" applyAlignment="1" applyProtection="1">
      <alignment horizontal="center" vertical="center" wrapText="1"/>
    </xf>
    <xf numFmtId="0" fontId="3" fillId="2" borderId="4" xfId="0" applyNumberFormat="1" applyFont="1" applyFill="1" applyBorder="1" applyAlignment="1" applyProtection="1">
      <alignment horizontal="center" vertical="center" wrapText="1"/>
    </xf>
    <xf numFmtId="164" fontId="3" fillId="3" borderId="4" xfId="0" applyNumberFormat="1" applyFont="1" applyFill="1" applyBorder="1" applyAlignment="1" applyProtection="1">
      <alignment horizontal="center" vertical="center" wrapText="1"/>
    </xf>
    <xf numFmtId="3" fontId="3" fillId="3" borderId="4" xfId="0" applyNumberFormat="1" applyFont="1" applyFill="1" applyBorder="1" applyAlignment="1" applyProtection="1">
      <alignment horizontal="center" vertical="center" wrapText="1"/>
    </xf>
    <xf numFmtId="164" fontId="3" fillId="4" borderId="4" xfId="0" applyNumberFormat="1" applyFont="1" applyFill="1" applyBorder="1" applyAlignment="1" applyProtection="1">
      <alignment horizontal="center" vertical="center" wrapText="1"/>
    </xf>
    <xf numFmtId="3" fontId="3" fillId="4" borderId="4" xfId="0" applyNumberFormat="1" applyFont="1" applyFill="1" applyBorder="1" applyAlignment="1" applyProtection="1">
      <alignment horizontal="center" vertical="center" wrapText="1"/>
    </xf>
    <xf numFmtId="164" fontId="3" fillId="5" borderId="4" xfId="0" applyNumberFormat="1" applyFont="1" applyFill="1" applyBorder="1" applyAlignment="1" applyProtection="1">
      <alignment horizontal="center" vertical="center" wrapText="1"/>
    </xf>
    <xf numFmtId="3" fontId="3" fillId="5" borderId="4" xfId="0" applyNumberFormat="1" applyFont="1" applyFill="1" applyBorder="1" applyAlignment="1" applyProtection="1">
      <alignment horizontal="center" vertical="center" wrapText="1"/>
    </xf>
    <xf numFmtId="164" fontId="3" fillId="6" borderId="4" xfId="0" applyNumberFormat="1" applyFont="1" applyFill="1" applyBorder="1" applyAlignment="1" applyProtection="1">
      <alignment horizontal="center" vertical="center" wrapText="1"/>
    </xf>
    <xf numFmtId="3" fontId="3" fillId="6" borderId="4" xfId="0" applyNumberFormat="1" applyFont="1" applyFill="1" applyBorder="1" applyAlignment="1" applyProtection="1">
      <alignment horizontal="center" vertical="center" wrapText="1"/>
    </xf>
    <xf numFmtId="0" fontId="4" fillId="0" borderId="4" xfId="0" applyNumberFormat="1" applyFont="1" applyFill="1" applyBorder="1" applyAlignment="1" applyProtection="1">
      <alignment horizontal="center" wrapText="1"/>
    </xf>
    <xf numFmtId="0" fontId="4" fillId="0" borderId="4" xfId="0" applyNumberFormat="1" applyFont="1" applyFill="1" applyBorder="1" applyAlignment="1" applyProtection="1">
      <alignment horizontal="right" wrapText="1"/>
    </xf>
    <xf numFmtId="0" fontId="4" fillId="0" borderId="4" xfId="0" applyNumberFormat="1" applyFont="1" applyFill="1" applyBorder="1" applyAlignment="1" applyProtection="1">
      <alignment horizontal="left" wrapText="1"/>
    </xf>
    <xf numFmtId="164" fontId="4" fillId="3" borderId="4" xfId="0" applyNumberFormat="1" applyFont="1" applyFill="1" applyBorder="1" applyAlignment="1" applyProtection="1">
      <alignment horizontal="right" wrapText="1"/>
    </xf>
    <xf numFmtId="3" fontId="4" fillId="3" borderId="4" xfId="0" applyNumberFormat="1" applyFont="1" applyFill="1" applyBorder="1" applyAlignment="1" applyProtection="1">
      <alignment horizontal="right" wrapText="1"/>
    </xf>
    <xf numFmtId="164" fontId="4" fillId="4" borderId="4" xfId="0" applyNumberFormat="1" applyFont="1" applyFill="1" applyBorder="1" applyAlignment="1" applyProtection="1">
      <alignment horizontal="right" wrapText="1"/>
    </xf>
    <xf numFmtId="3" fontId="4" fillId="4" borderId="4" xfId="0" applyNumberFormat="1" applyFont="1" applyFill="1" applyBorder="1" applyAlignment="1" applyProtection="1">
      <alignment horizontal="right" wrapText="1"/>
    </xf>
    <xf numFmtId="164" fontId="4" fillId="5" borderId="4" xfId="0" applyNumberFormat="1" applyFont="1" applyFill="1" applyBorder="1" applyAlignment="1" applyProtection="1">
      <alignment horizontal="right" wrapText="1"/>
    </xf>
    <xf numFmtId="3" fontId="4" fillId="5" borderId="4" xfId="0" applyNumberFormat="1" applyFont="1" applyFill="1" applyBorder="1" applyAlignment="1" applyProtection="1">
      <alignment horizontal="right" wrapText="1"/>
    </xf>
    <xf numFmtId="164" fontId="4" fillId="6" borderId="4" xfId="0" applyNumberFormat="1" applyFont="1" applyFill="1" applyBorder="1" applyAlignment="1" applyProtection="1">
      <alignment horizontal="right" wrapText="1"/>
    </xf>
    <xf numFmtId="3" fontId="4" fillId="6" borderId="4" xfId="0" applyNumberFormat="1" applyFont="1" applyFill="1" applyBorder="1" applyAlignment="1" applyProtection="1">
      <alignment horizontal="right" wrapText="1"/>
    </xf>
    <xf numFmtId="0" fontId="2" fillId="0" borderId="0" xfId="0" applyFont="1" applyAlignment="1">
      <alignment horizontal="left" vertical="center" wrapText="1"/>
    </xf>
    <xf numFmtId="0" fontId="5" fillId="0" borderId="0" xfId="0" applyFont="1" applyAlignment="1">
      <alignment horizontal="center"/>
    </xf>
    <xf numFmtId="0" fontId="0" fillId="0" borderId="5" xfId="0" applyBorder="1"/>
    <xf numFmtId="0" fontId="0" fillId="0" borderId="7" xfId="0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5" xfId="0" applyFont="1" applyBorder="1"/>
    <xf numFmtId="0" fontId="0" fillId="0" borderId="0" xfId="0" applyFill="1" applyBorder="1" applyAlignment="1">
      <alignment horizontal="center"/>
    </xf>
    <xf numFmtId="0" fontId="0" fillId="0" borderId="0" xfId="0" applyBorder="1" applyAlignment="1">
      <alignment horizontal="center"/>
    </xf>
    <xf numFmtId="10" fontId="0" fillId="0" borderId="0" xfId="1" applyNumberFormat="1" applyFont="1" applyBorder="1" applyAlignment="1">
      <alignment horizontal="center"/>
    </xf>
    <xf numFmtId="0" fontId="0" fillId="0" borderId="0" xfId="0" applyBorder="1"/>
    <xf numFmtId="0" fontId="7" fillId="0" borderId="0" xfId="2" applyFont="1" applyBorder="1"/>
    <xf numFmtId="0" fontId="7" fillId="0" borderId="0" xfId="2" applyFont="1"/>
    <xf numFmtId="0" fontId="8" fillId="0" borderId="19" xfId="2" applyFont="1" applyBorder="1" applyAlignment="1">
      <alignment horizontal="center" wrapText="1"/>
    </xf>
    <xf numFmtId="10" fontId="7" fillId="0" borderId="15" xfId="3" applyNumberFormat="1" applyFont="1" applyBorder="1" applyAlignment="1">
      <alignment horizontal="center"/>
    </xf>
    <xf numFmtId="10" fontId="7" fillId="0" borderId="18" xfId="3" applyNumberFormat="1" applyFont="1" applyBorder="1" applyAlignment="1">
      <alignment horizontal="center"/>
    </xf>
    <xf numFmtId="0" fontId="2" fillId="8" borderId="12" xfId="0" applyFont="1" applyFill="1" applyBorder="1" applyAlignment="1">
      <alignment horizontal="left" vertical="center"/>
    </xf>
    <xf numFmtId="0" fontId="0" fillId="8" borderId="13" xfId="0" applyFill="1" applyBorder="1"/>
    <xf numFmtId="0" fontId="0" fillId="8" borderId="0" xfId="0" applyFill="1" applyBorder="1"/>
    <xf numFmtId="0" fontId="0" fillId="0" borderId="15" xfId="0" applyBorder="1"/>
    <xf numFmtId="0" fontId="0" fillId="0" borderId="7" xfId="0" applyBorder="1"/>
    <xf numFmtId="0" fontId="2" fillId="0" borderId="7" xfId="0" applyFont="1" applyBorder="1" applyAlignment="1">
      <alignment horizontal="left" vertical="center" wrapText="1"/>
    </xf>
    <xf numFmtId="0" fontId="2" fillId="0" borderId="0" xfId="0" applyFont="1" applyBorder="1" applyAlignment="1">
      <alignment horizontal="left" vertical="center" wrapText="1"/>
    </xf>
    <xf numFmtId="0" fontId="0" fillId="0" borderId="7" xfId="0" applyBorder="1" applyAlignment="1">
      <alignment horizontal="left"/>
    </xf>
    <xf numFmtId="0" fontId="0" fillId="0" borderId="20" xfId="0" applyBorder="1" applyAlignment="1">
      <alignment horizontal="left"/>
    </xf>
    <xf numFmtId="0" fontId="0" fillId="0" borderId="19" xfId="0" applyBorder="1"/>
    <xf numFmtId="10" fontId="0" fillId="0" borderId="19" xfId="1" applyNumberFormat="1" applyFont="1" applyBorder="1" applyAlignment="1">
      <alignment horizontal="center"/>
    </xf>
    <xf numFmtId="0" fontId="2" fillId="0" borderId="20" xfId="0" applyFont="1" applyBorder="1" applyAlignment="1">
      <alignment horizontal="left" vertical="center" wrapText="1"/>
    </xf>
    <xf numFmtId="0" fontId="2" fillId="0" borderId="19" xfId="0" applyFont="1" applyBorder="1" applyAlignment="1">
      <alignment horizontal="center" wrapText="1"/>
    </xf>
    <xf numFmtId="0" fontId="2" fillId="0" borderId="19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0" fillId="0" borderId="19" xfId="0" applyBorder="1" applyAlignment="1">
      <alignment horizontal="center"/>
    </xf>
    <xf numFmtId="0" fontId="2" fillId="8" borderId="13" xfId="0" applyFont="1" applyFill="1" applyBorder="1" applyAlignment="1">
      <alignment horizontal="left" vertical="center" wrapText="1"/>
    </xf>
    <xf numFmtId="0" fontId="0" fillId="8" borderId="14" xfId="0" applyFill="1" applyBorder="1"/>
    <xf numFmtId="0" fontId="2" fillId="8" borderId="0" xfId="0" applyFont="1" applyFill="1" applyBorder="1" applyAlignment="1">
      <alignment horizontal="left" vertical="center" wrapText="1"/>
    </xf>
    <xf numFmtId="0" fontId="0" fillId="8" borderId="15" xfId="0" applyFill="1" applyBorder="1"/>
    <xf numFmtId="10" fontId="7" fillId="0" borderId="21" xfId="3" applyNumberFormat="1" applyFont="1" applyBorder="1" applyAlignment="1">
      <alignment horizontal="center"/>
    </xf>
    <xf numFmtId="10" fontId="7" fillId="0" borderId="10" xfId="3" applyNumberFormat="1" applyFont="1" applyBorder="1" applyAlignment="1">
      <alignment horizontal="center"/>
    </xf>
    <xf numFmtId="0" fontId="8" fillId="0" borderId="7" xfId="2" applyFont="1" applyBorder="1" applyAlignment="1">
      <alignment horizontal="center"/>
    </xf>
    <xf numFmtId="0" fontId="7" fillId="0" borderId="12" xfId="2" applyFont="1" applyBorder="1" applyAlignment="1">
      <alignment horizontal="center"/>
    </xf>
    <xf numFmtId="0" fontId="7" fillId="0" borderId="7" xfId="2" applyFont="1" applyBorder="1" applyAlignment="1">
      <alignment horizontal="center"/>
    </xf>
    <xf numFmtId="0" fontId="7" fillId="0" borderId="10" xfId="2" applyFont="1" applyBorder="1" applyAlignment="1">
      <alignment horizontal="center"/>
    </xf>
    <xf numFmtId="0" fontId="5" fillId="0" borderId="0" xfId="0" applyFont="1"/>
    <xf numFmtId="10" fontId="5" fillId="0" borderId="0" xfId="1" applyNumberFormat="1" applyFont="1" applyAlignment="1">
      <alignment horizontal="center"/>
    </xf>
    <xf numFmtId="0" fontId="5" fillId="0" borderId="22" xfId="0" applyFont="1" applyBorder="1"/>
    <xf numFmtId="0" fontId="0" fillId="0" borderId="22" xfId="0" applyBorder="1"/>
    <xf numFmtId="0" fontId="8" fillId="8" borderId="23" xfId="2" applyFont="1" applyFill="1" applyBorder="1" applyAlignment="1">
      <alignment horizontal="left"/>
    </xf>
    <xf numFmtId="0" fontId="10" fillId="0" borderId="7" xfId="2" applyFont="1" applyBorder="1"/>
    <xf numFmtId="0" fontId="7" fillId="0" borderId="15" xfId="2" applyFont="1" applyBorder="1"/>
    <xf numFmtId="0" fontId="0" fillId="0" borderId="15" xfId="0" applyBorder="1" applyAlignment="1">
      <alignment horizontal="center"/>
    </xf>
    <xf numFmtId="0" fontId="8" fillId="8" borderId="25" xfId="2" applyFont="1" applyFill="1" applyBorder="1"/>
    <xf numFmtId="0" fontId="8" fillId="8" borderId="0" xfId="2" applyFont="1" applyFill="1" applyBorder="1"/>
    <xf numFmtId="0" fontId="7" fillId="8" borderId="25" xfId="2" applyFont="1" applyFill="1" applyBorder="1"/>
    <xf numFmtId="0" fontId="7" fillId="8" borderId="24" xfId="2" applyFont="1" applyFill="1" applyBorder="1"/>
    <xf numFmtId="0" fontId="7" fillId="8" borderId="0" xfId="2" applyFont="1" applyFill="1" applyBorder="1"/>
    <xf numFmtId="0" fontId="7" fillId="8" borderId="15" xfId="2" applyFont="1" applyFill="1" applyBorder="1"/>
    <xf numFmtId="0" fontId="7" fillId="0" borderId="0" xfId="2" applyFont="1" applyBorder="1" applyAlignment="1">
      <alignment horizontal="center"/>
    </xf>
    <xf numFmtId="0" fontId="7" fillId="0" borderId="15" xfId="2" applyFont="1" applyBorder="1" applyAlignment="1">
      <alignment horizontal="center"/>
    </xf>
    <xf numFmtId="0" fontId="2" fillId="8" borderId="23" xfId="0" applyFont="1" applyFill="1" applyBorder="1"/>
    <xf numFmtId="0" fontId="0" fillId="8" borderId="25" xfId="0" applyFill="1" applyBorder="1"/>
    <xf numFmtId="0" fontId="0" fillId="8" borderId="24" xfId="0" applyFill="1" applyBorder="1"/>
    <xf numFmtId="10" fontId="0" fillId="0" borderId="15" xfId="1" applyNumberFormat="1" applyFont="1" applyBorder="1" applyAlignment="1">
      <alignment horizontal="center"/>
    </xf>
    <xf numFmtId="0" fontId="0" fillId="0" borderId="20" xfId="0" applyBorder="1"/>
    <xf numFmtId="10" fontId="0" fillId="0" borderId="19" xfId="0" applyNumberFormat="1" applyBorder="1" applyAlignment="1">
      <alignment horizontal="center"/>
    </xf>
    <xf numFmtId="10" fontId="0" fillId="0" borderId="11" xfId="0" applyNumberFormat="1" applyBorder="1" applyAlignment="1">
      <alignment horizontal="center"/>
    </xf>
    <xf numFmtId="0" fontId="2" fillId="8" borderId="25" xfId="0" applyFont="1" applyFill="1" applyBorder="1"/>
    <xf numFmtId="0" fontId="6" fillId="0" borderId="28" xfId="0" applyFont="1" applyBorder="1"/>
    <xf numFmtId="0" fontId="0" fillId="0" borderId="28" xfId="0" applyBorder="1"/>
    <xf numFmtId="0" fontId="0" fillId="0" borderId="0" xfId="0" applyAlignment="1"/>
    <xf numFmtId="0" fontId="0" fillId="0" borderId="32" xfId="0" applyBorder="1" applyAlignment="1">
      <alignment horizontal="center"/>
    </xf>
    <xf numFmtId="0" fontId="2" fillId="8" borderId="24" xfId="0" applyFont="1" applyFill="1" applyBorder="1"/>
    <xf numFmtId="0" fontId="0" fillId="0" borderId="11" xfId="0" applyBorder="1"/>
    <xf numFmtId="3" fontId="5" fillId="0" borderId="0" xfId="0" applyNumberFormat="1" applyFont="1" applyAlignment="1">
      <alignment horizontal="center"/>
    </xf>
    <xf numFmtId="0" fontId="0" fillId="0" borderId="0" xfId="0" applyFill="1" applyBorder="1"/>
    <xf numFmtId="10" fontId="0" fillId="0" borderId="0" xfId="0" applyNumberFormat="1"/>
    <xf numFmtId="10" fontId="0" fillId="0" borderId="0" xfId="1" applyNumberFormat="1" applyFont="1" applyAlignment="1">
      <alignment horizontal="center"/>
    </xf>
    <xf numFmtId="0" fontId="11" fillId="0" borderId="0" xfId="0" applyFont="1"/>
    <xf numFmtId="0" fontId="0" fillId="0" borderId="33" xfId="0" applyBorder="1"/>
    <xf numFmtId="3" fontId="5" fillId="0" borderId="26" xfId="0" applyNumberFormat="1" applyFont="1" applyBorder="1" applyAlignment="1">
      <alignment horizontal="center"/>
    </xf>
    <xf numFmtId="3" fontId="5" fillId="0" borderId="0" xfId="0" applyNumberFormat="1" applyFont="1" applyBorder="1" applyAlignment="1">
      <alignment horizontal="center"/>
    </xf>
    <xf numFmtId="3" fontId="5" fillId="0" borderId="8" xfId="0" applyNumberFormat="1" applyFont="1" applyBorder="1" applyAlignment="1">
      <alignment horizontal="center"/>
    </xf>
    <xf numFmtId="10" fontId="5" fillId="0" borderId="26" xfId="1" applyNumberFormat="1" applyFont="1" applyBorder="1" applyAlignment="1">
      <alignment horizontal="center"/>
    </xf>
    <xf numFmtId="10" fontId="5" fillId="0" borderId="0" xfId="1" applyNumberFormat="1" applyFont="1" applyBorder="1" applyAlignment="1">
      <alignment horizontal="center"/>
    </xf>
    <xf numFmtId="10" fontId="5" fillId="0" borderId="8" xfId="1" applyNumberFormat="1" applyFont="1" applyBorder="1" applyAlignment="1">
      <alignment horizontal="center"/>
    </xf>
    <xf numFmtId="166" fontId="5" fillId="0" borderId="26" xfId="0" applyNumberFormat="1" applyFont="1" applyBorder="1" applyAlignment="1">
      <alignment horizontal="center"/>
    </xf>
    <xf numFmtId="166" fontId="5" fillId="0" borderId="0" xfId="0" applyNumberFormat="1" applyFont="1" applyBorder="1" applyAlignment="1">
      <alignment horizontal="center"/>
    </xf>
    <xf numFmtId="166" fontId="5" fillId="0" borderId="8" xfId="0" applyNumberFormat="1" applyFont="1" applyBorder="1" applyAlignment="1">
      <alignment horizontal="center"/>
    </xf>
    <xf numFmtId="4" fontId="5" fillId="0" borderId="26" xfId="0" applyNumberFormat="1" applyFont="1" applyBorder="1" applyAlignment="1">
      <alignment horizontal="center"/>
    </xf>
    <xf numFmtId="4" fontId="5" fillId="0" borderId="0" xfId="0" applyNumberFormat="1" applyFont="1" applyBorder="1" applyAlignment="1">
      <alignment horizontal="center"/>
    </xf>
    <xf numFmtId="4" fontId="5" fillId="0" borderId="8" xfId="0" applyNumberFormat="1" applyFont="1" applyBorder="1" applyAlignment="1">
      <alignment horizontal="center"/>
    </xf>
    <xf numFmtId="0" fontId="13" fillId="0" borderId="0" xfId="0" applyFont="1"/>
    <xf numFmtId="0" fontId="13" fillId="0" borderId="5" xfId="0" applyFont="1" applyBorder="1"/>
    <xf numFmtId="0" fontId="13" fillId="0" borderId="27" xfId="0" applyFont="1" applyBorder="1" applyAlignment="1">
      <alignment horizontal="center"/>
    </xf>
    <xf numFmtId="0" fontId="13" fillId="0" borderId="5" xfId="0" applyFont="1" applyBorder="1" applyAlignment="1">
      <alignment horizontal="center"/>
    </xf>
    <xf numFmtId="0" fontId="13" fillId="0" borderId="9" xfId="0" applyFont="1" applyBorder="1" applyAlignment="1">
      <alignment horizontal="center"/>
    </xf>
    <xf numFmtId="0" fontId="13" fillId="0" borderId="0" xfId="0" applyFont="1" applyAlignment="1">
      <alignment horizontal="center"/>
    </xf>
    <xf numFmtId="0" fontId="14" fillId="0" borderId="28" xfId="0" applyFont="1" applyBorder="1"/>
    <xf numFmtId="0" fontId="13" fillId="0" borderId="28" xfId="0" applyFont="1" applyBorder="1"/>
    <xf numFmtId="0" fontId="13" fillId="0" borderId="31" xfId="0" applyFont="1" applyBorder="1" applyAlignment="1">
      <alignment horizontal="center"/>
    </xf>
    <xf numFmtId="0" fontId="13" fillId="0" borderId="28" xfId="0" applyFont="1" applyBorder="1" applyAlignment="1">
      <alignment horizontal="center"/>
    </xf>
    <xf numFmtId="0" fontId="13" fillId="0" borderId="30" xfId="0" applyFont="1" applyBorder="1" applyAlignment="1">
      <alignment horizontal="center"/>
    </xf>
    <xf numFmtId="0" fontId="13" fillId="0" borderId="0" xfId="0" applyFont="1" applyBorder="1"/>
    <xf numFmtId="3" fontId="13" fillId="0" borderId="26" xfId="0" applyNumberFormat="1" applyFont="1" applyBorder="1" applyAlignment="1">
      <alignment horizontal="center"/>
    </xf>
    <xf numFmtId="3" fontId="13" fillId="0" borderId="0" xfId="0" applyNumberFormat="1" applyFont="1" applyBorder="1" applyAlignment="1">
      <alignment horizontal="center"/>
    </xf>
    <xf numFmtId="3" fontId="13" fillId="0" borderId="8" xfId="0" applyNumberFormat="1" applyFont="1" applyBorder="1" applyAlignment="1">
      <alignment horizontal="center"/>
    </xf>
    <xf numFmtId="0" fontId="13" fillId="0" borderId="33" xfId="0" applyFont="1" applyBorder="1"/>
    <xf numFmtId="3" fontId="13" fillId="0" borderId="36" xfId="0" applyNumberFormat="1" applyFont="1" applyBorder="1" applyAlignment="1">
      <alignment horizontal="center"/>
    </xf>
    <xf numFmtId="3" fontId="13" fillId="0" borderId="33" xfId="0" applyNumberFormat="1" applyFont="1" applyBorder="1" applyAlignment="1">
      <alignment horizontal="center"/>
    </xf>
    <xf numFmtId="3" fontId="13" fillId="0" borderId="35" xfId="0" applyNumberFormat="1" applyFont="1" applyBorder="1" applyAlignment="1">
      <alignment horizontal="center"/>
    </xf>
    <xf numFmtId="10" fontId="13" fillId="0" borderId="0" xfId="1" applyNumberFormat="1" applyFont="1" applyBorder="1"/>
    <xf numFmtId="10" fontId="13" fillId="0" borderId="26" xfId="1" applyNumberFormat="1" applyFont="1" applyBorder="1" applyAlignment="1">
      <alignment horizontal="center"/>
    </xf>
    <xf numFmtId="10" fontId="13" fillId="0" borderId="0" xfId="1" applyNumberFormat="1" applyFont="1" applyBorder="1" applyAlignment="1">
      <alignment horizontal="center"/>
    </xf>
    <xf numFmtId="10" fontId="13" fillId="0" borderId="8" xfId="1" applyNumberFormat="1" applyFont="1" applyBorder="1" applyAlignment="1">
      <alignment horizontal="center"/>
    </xf>
    <xf numFmtId="4" fontId="13" fillId="0" borderId="26" xfId="0" applyNumberFormat="1" applyFont="1" applyBorder="1" applyAlignment="1">
      <alignment horizontal="center"/>
    </xf>
    <xf numFmtId="4" fontId="13" fillId="0" borderId="0" xfId="0" applyNumberFormat="1" applyFont="1" applyBorder="1" applyAlignment="1">
      <alignment horizontal="center"/>
    </xf>
    <xf numFmtId="4" fontId="13" fillId="0" borderId="8" xfId="0" applyNumberFormat="1" applyFont="1" applyBorder="1" applyAlignment="1">
      <alignment horizontal="center"/>
    </xf>
    <xf numFmtId="4" fontId="13" fillId="0" borderId="36" xfId="0" applyNumberFormat="1" applyFont="1" applyBorder="1" applyAlignment="1">
      <alignment horizontal="center"/>
    </xf>
    <xf numFmtId="4" fontId="13" fillId="0" borderId="33" xfId="0" applyNumberFormat="1" applyFont="1" applyBorder="1" applyAlignment="1">
      <alignment horizontal="center"/>
    </xf>
    <xf numFmtId="4" fontId="13" fillId="0" borderId="35" xfId="0" applyNumberFormat="1" applyFont="1" applyBorder="1" applyAlignment="1">
      <alignment horizontal="center"/>
    </xf>
    <xf numFmtId="166" fontId="13" fillId="0" borderId="26" xfId="0" applyNumberFormat="1" applyFont="1" applyBorder="1" applyAlignment="1">
      <alignment horizontal="center"/>
    </xf>
    <xf numFmtId="166" fontId="13" fillId="0" borderId="0" xfId="0" applyNumberFormat="1" applyFont="1" applyBorder="1" applyAlignment="1">
      <alignment horizontal="center"/>
    </xf>
    <xf numFmtId="166" fontId="13" fillId="0" borderId="8" xfId="0" applyNumberFormat="1" applyFont="1" applyBorder="1" applyAlignment="1">
      <alignment horizontal="center"/>
    </xf>
    <xf numFmtId="166" fontId="13" fillId="0" borderId="36" xfId="0" applyNumberFormat="1" applyFont="1" applyBorder="1" applyAlignment="1">
      <alignment horizontal="center"/>
    </xf>
    <xf numFmtId="166" fontId="13" fillId="0" borderId="33" xfId="0" applyNumberFormat="1" applyFont="1" applyBorder="1" applyAlignment="1">
      <alignment horizontal="center"/>
    </xf>
    <xf numFmtId="166" fontId="13" fillId="0" borderId="35" xfId="0" applyNumberFormat="1" applyFont="1" applyBorder="1" applyAlignment="1">
      <alignment horizontal="center"/>
    </xf>
    <xf numFmtId="0" fontId="0" fillId="0" borderId="37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2" fillId="0" borderId="6" xfId="0" applyFont="1" applyBorder="1" applyAlignment="1">
      <alignment horizontal="right" indent="1"/>
    </xf>
    <xf numFmtId="0" fontId="2" fillId="0" borderId="5" xfId="0" applyFont="1" applyBorder="1" applyAlignment="1">
      <alignment horizontal="right" indent="1"/>
    </xf>
    <xf numFmtId="0" fontId="2" fillId="0" borderId="9" xfId="0" applyFont="1" applyBorder="1" applyAlignment="1">
      <alignment horizontal="right" indent="1"/>
    </xf>
    <xf numFmtId="0" fontId="2" fillId="0" borderId="27" xfId="0" applyFont="1" applyBorder="1" applyAlignment="1">
      <alignment horizontal="right" indent="1"/>
    </xf>
    <xf numFmtId="0" fontId="0" fillId="0" borderId="0" xfId="0" applyBorder="1" applyAlignment="1">
      <alignment horizontal="right" indent="1"/>
    </xf>
    <xf numFmtId="0" fontId="0" fillId="0" borderId="29" xfId="0" applyBorder="1" applyAlignment="1">
      <alignment horizontal="right" indent="1"/>
    </xf>
    <xf numFmtId="0" fontId="0" fillId="0" borderId="28" xfId="0" applyBorder="1" applyAlignment="1">
      <alignment horizontal="right" indent="1"/>
    </xf>
    <xf numFmtId="0" fontId="0" fillId="0" borderId="30" xfId="0" applyBorder="1" applyAlignment="1">
      <alignment horizontal="right" indent="1"/>
    </xf>
    <xf numFmtId="0" fontId="0" fillId="0" borderId="31" xfId="0" applyBorder="1" applyAlignment="1">
      <alignment horizontal="right" indent="1"/>
    </xf>
    <xf numFmtId="0" fontId="0" fillId="0" borderId="7" xfId="0" applyBorder="1" applyAlignment="1">
      <alignment horizontal="right" indent="1"/>
    </xf>
    <xf numFmtId="3" fontId="0" fillId="0" borderId="7" xfId="0" applyNumberFormat="1" applyBorder="1" applyAlignment="1">
      <alignment horizontal="right" indent="1"/>
    </xf>
    <xf numFmtId="3" fontId="0" fillId="0" borderId="0" xfId="0" applyNumberFormat="1" applyBorder="1" applyAlignment="1">
      <alignment horizontal="right" indent="1"/>
    </xf>
    <xf numFmtId="3" fontId="0" fillId="0" borderId="8" xfId="0" applyNumberFormat="1" applyBorder="1" applyAlignment="1">
      <alignment horizontal="right" indent="1"/>
    </xf>
    <xf numFmtId="3" fontId="0" fillId="0" borderId="26" xfId="0" applyNumberFormat="1" applyBorder="1" applyAlignment="1">
      <alignment horizontal="right" indent="1"/>
    </xf>
    <xf numFmtId="3" fontId="0" fillId="0" borderId="34" xfId="0" applyNumberFormat="1" applyBorder="1" applyAlignment="1">
      <alignment horizontal="right" indent="1"/>
    </xf>
    <xf numFmtId="3" fontId="0" fillId="0" borderId="33" xfId="0" applyNumberFormat="1" applyBorder="1" applyAlignment="1">
      <alignment horizontal="right" indent="1"/>
    </xf>
    <xf numFmtId="3" fontId="0" fillId="0" borderId="35" xfId="0" applyNumberFormat="1" applyBorder="1" applyAlignment="1">
      <alignment horizontal="right" indent="1"/>
    </xf>
    <xf numFmtId="3" fontId="0" fillId="0" borderId="36" xfId="0" applyNumberFormat="1" applyBorder="1" applyAlignment="1">
      <alignment horizontal="right" indent="1"/>
    </xf>
    <xf numFmtId="10" fontId="0" fillId="0" borderId="8" xfId="1" applyNumberFormat="1" applyFont="1" applyBorder="1" applyAlignment="1">
      <alignment horizontal="right" indent="1"/>
    </xf>
    <xf numFmtId="10" fontId="0" fillId="0" borderId="0" xfId="1" applyNumberFormat="1" applyFont="1" applyBorder="1" applyAlignment="1">
      <alignment horizontal="right" indent="1"/>
    </xf>
    <xf numFmtId="10" fontId="0" fillId="0" borderId="26" xfId="1" applyNumberFormat="1" applyFont="1" applyBorder="1" applyAlignment="1">
      <alignment horizontal="right" indent="1"/>
    </xf>
    <xf numFmtId="3" fontId="0" fillId="0" borderId="6" xfId="0" applyNumberFormat="1" applyBorder="1" applyAlignment="1">
      <alignment horizontal="right" indent="1"/>
    </xf>
    <xf numFmtId="3" fontId="0" fillId="0" borderId="5" xfId="0" applyNumberFormat="1" applyBorder="1" applyAlignment="1">
      <alignment horizontal="right" indent="1"/>
    </xf>
    <xf numFmtId="3" fontId="0" fillId="0" borderId="9" xfId="0" applyNumberFormat="1" applyBorder="1" applyAlignment="1">
      <alignment horizontal="right" indent="1"/>
    </xf>
    <xf numFmtId="3" fontId="0" fillId="0" borderId="27" xfId="0" applyNumberFormat="1" applyBorder="1" applyAlignment="1">
      <alignment horizontal="right" indent="1"/>
    </xf>
    <xf numFmtId="10" fontId="0" fillId="0" borderId="7" xfId="1" applyNumberFormat="1" applyFont="1" applyBorder="1" applyAlignment="1">
      <alignment horizontal="right" indent="1"/>
    </xf>
    <xf numFmtId="10" fontId="0" fillId="0" borderId="6" xfId="1" applyNumberFormat="1" applyFont="1" applyBorder="1" applyAlignment="1">
      <alignment horizontal="right" indent="1"/>
    </xf>
    <xf numFmtId="10" fontId="0" fillId="0" borderId="27" xfId="1" applyNumberFormat="1" applyFont="1" applyBorder="1" applyAlignment="1">
      <alignment horizontal="right" indent="1"/>
    </xf>
    <xf numFmtId="10" fontId="0" fillId="0" borderId="5" xfId="1" applyNumberFormat="1" applyFont="1" applyBorder="1" applyAlignment="1">
      <alignment horizontal="right" indent="1"/>
    </xf>
    <xf numFmtId="10" fontId="0" fillId="0" borderId="9" xfId="1" applyNumberFormat="1" applyFont="1" applyBorder="1" applyAlignment="1">
      <alignment horizontal="right" indent="1"/>
    </xf>
    <xf numFmtId="10" fontId="0" fillId="0" borderId="29" xfId="1" applyNumberFormat="1" applyFont="1" applyBorder="1" applyAlignment="1">
      <alignment horizontal="right" indent="1"/>
    </xf>
    <xf numFmtId="10" fontId="0" fillId="0" borderId="28" xfId="1" applyNumberFormat="1" applyFont="1" applyBorder="1" applyAlignment="1">
      <alignment horizontal="right" indent="1"/>
    </xf>
    <xf numFmtId="10" fontId="0" fillId="0" borderId="30" xfId="1" applyNumberFormat="1" applyFont="1" applyBorder="1" applyAlignment="1">
      <alignment horizontal="right" indent="1"/>
    </xf>
    <xf numFmtId="10" fontId="0" fillId="0" borderId="31" xfId="1" applyNumberFormat="1" applyFont="1" applyBorder="1" applyAlignment="1">
      <alignment horizontal="right" indent="1"/>
    </xf>
    <xf numFmtId="3" fontId="0" fillId="0" borderId="7" xfId="1" applyNumberFormat="1" applyFont="1" applyBorder="1" applyAlignment="1">
      <alignment horizontal="right" indent="1"/>
    </xf>
    <xf numFmtId="3" fontId="0" fillId="0" borderId="0" xfId="1" applyNumberFormat="1" applyFont="1" applyBorder="1" applyAlignment="1">
      <alignment horizontal="right" indent="1"/>
    </xf>
    <xf numFmtId="3" fontId="0" fillId="0" borderId="26" xfId="1" applyNumberFormat="1" applyFont="1" applyBorder="1" applyAlignment="1">
      <alignment horizontal="right" indent="1"/>
    </xf>
    <xf numFmtId="3" fontId="0" fillId="0" borderId="8" xfId="1" applyNumberFormat="1" applyFont="1" applyBorder="1" applyAlignment="1">
      <alignment horizontal="right" indent="1"/>
    </xf>
    <xf numFmtId="165" fontId="0" fillId="0" borderId="8" xfId="1" applyNumberFormat="1" applyFont="1" applyBorder="1" applyAlignment="1">
      <alignment horizontal="right" indent="1"/>
    </xf>
    <xf numFmtId="165" fontId="0" fillId="0" borderId="0" xfId="1" applyNumberFormat="1" applyFont="1" applyBorder="1" applyAlignment="1">
      <alignment horizontal="right" indent="1"/>
    </xf>
    <xf numFmtId="165" fontId="0" fillId="0" borderId="26" xfId="1" applyNumberFormat="1" applyFont="1" applyBorder="1" applyAlignment="1">
      <alignment horizontal="right" indent="1"/>
    </xf>
    <xf numFmtId="4" fontId="0" fillId="0" borderId="8" xfId="0" applyNumberFormat="1" applyBorder="1" applyAlignment="1">
      <alignment horizontal="right" indent="1"/>
    </xf>
    <xf numFmtId="4" fontId="0" fillId="0" borderId="0" xfId="0" applyNumberFormat="1" applyBorder="1" applyAlignment="1">
      <alignment horizontal="right" indent="1"/>
    </xf>
    <xf numFmtId="4" fontId="0" fillId="0" borderId="26" xfId="0" applyNumberFormat="1" applyBorder="1" applyAlignment="1">
      <alignment horizontal="right" indent="1"/>
    </xf>
    <xf numFmtId="166" fontId="0" fillId="0" borderId="8" xfId="0" applyNumberFormat="1" applyBorder="1" applyAlignment="1">
      <alignment horizontal="right" indent="1"/>
    </xf>
    <xf numFmtId="166" fontId="0" fillId="0" borderId="0" xfId="0" applyNumberFormat="1" applyBorder="1" applyAlignment="1">
      <alignment horizontal="right" indent="1"/>
    </xf>
    <xf numFmtId="166" fontId="0" fillId="0" borderId="26" xfId="0" applyNumberFormat="1" applyBorder="1" applyAlignment="1">
      <alignment horizontal="right" indent="1"/>
    </xf>
    <xf numFmtId="166" fontId="0" fillId="0" borderId="9" xfId="0" applyNumberFormat="1" applyBorder="1" applyAlignment="1">
      <alignment horizontal="right" indent="1"/>
    </xf>
    <xf numFmtId="166" fontId="0" fillId="0" borderId="5" xfId="0" applyNumberFormat="1" applyBorder="1" applyAlignment="1">
      <alignment horizontal="right" indent="1"/>
    </xf>
    <xf numFmtId="166" fontId="0" fillId="0" borderId="27" xfId="0" applyNumberFormat="1" applyBorder="1" applyAlignment="1">
      <alignment horizontal="right" indent="1"/>
    </xf>
    <xf numFmtId="0" fontId="0" fillId="0" borderId="0" xfId="0" applyAlignment="1">
      <alignment horizontal="right" indent="1"/>
    </xf>
    <xf numFmtId="10" fontId="0" fillId="0" borderId="36" xfId="1" applyNumberFormat="1" applyFont="1" applyBorder="1" applyAlignment="1">
      <alignment horizontal="right" indent="1"/>
    </xf>
    <xf numFmtId="10" fontId="0" fillId="0" borderId="33" xfId="1" applyNumberFormat="1" applyFont="1" applyBorder="1" applyAlignment="1">
      <alignment horizontal="right" indent="1"/>
    </xf>
    <xf numFmtId="10" fontId="0" fillId="0" borderId="35" xfId="1" applyNumberFormat="1" applyFont="1" applyBorder="1" applyAlignment="1">
      <alignment horizontal="right" indent="1"/>
    </xf>
    <xf numFmtId="4" fontId="0" fillId="0" borderId="36" xfId="0" applyNumberFormat="1" applyBorder="1" applyAlignment="1">
      <alignment horizontal="right" indent="1"/>
    </xf>
    <xf numFmtId="4" fontId="0" fillId="0" borderId="33" xfId="0" applyNumberFormat="1" applyBorder="1" applyAlignment="1">
      <alignment horizontal="right" indent="1"/>
    </xf>
    <xf numFmtId="4" fontId="0" fillId="0" borderId="35" xfId="0" applyNumberFormat="1" applyBorder="1" applyAlignment="1">
      <alignment horizontal="right" indent="1"/>
    </xf>
    <xf numFmtId="166" fontId="0" fillId="0" borderId="36" xfId="0" applyNumberFormat="1" applyBorder="1" applyAlignment="1">
      <alignment horizontal="right" indent="1"/>
    </xf>
    <xf numFmtId="166" fontId="0" fillId="0" borderId="33" xfId="0" applyNumberFormat="1" applyBorder="1" applyAlignment="1">
      <alignment horizontal="right" indent="1"/>
    </xf>
    <xf numFmtId="166" fontId="0" fillId="0" borderId="35" xfId="0" applyNumberFormat="1" applyBorder="1" applyAlignment="1">
      <alignment horizontal="right" indent="1"/>
    </xf>
    <xf numFmtId="0" fontId="8" fillId="0" borderId="0" xfId="2" applyFont="1" applyBorder="1" applyAlignment="1">
      <alignment horizontal="right" indent="1"/>
    </xf>
    <xf numFmtId="0" fontId="8" fillId="0" borderId="15" xfId="2" applyFont="1" applyBorder="1" applyAlignment="1">
      <alignment horizontal="right" indent="1"/>
    </xf>
    <xf numFmtId="0" fontId="11" fillId="0" borderId="28" xfId="0" applyFont="1" applyBorder="1"/>
    <xf numFmtId="0" fontId="2" fillId="0" borderId="27" xfId="0" applyFont="1" applyBorder="1" applyAlignment="1">
      <alignment horizontal="center"/>
    </xf>
    <xf numFmtId="0" fontId="0" fillId="0" borderId="26" xfId="0" applyBorder="1"/>
    <xf numFmtId="0" fontId="0" fillId="0" borderId="31" xfId="0" applyBorder="1"/>
    <xf numFmtId="0" fontId="2" fillId="0" borderId="9" xfId="0" applyFont="1" applyBorder="1" applyAlignment="1">
      <alignment horizontal="center"/>
    </xf>
    <xf numFmtId="0" fontId="0" fillId="0" borderId="30" xfId="0" applyBorder="1"/>
    <xf numFmtId="0" fontId="0" fillId="0" borderId="27" xfId="0" applyBorder="1"/>
    <xf numFmtId="0" fontId="7" fillId="8" borderId="7" xfId="2" applyFont="1" applyFill="1" applyBorder="1"/>
    <xf numFmtId="0" fontId="7" fillId="8" borderId="7" xfId="2" applyFont="1" applyFill="1" applyBorder="1" applyAlignment="1">
      <alignment horizontal="left"/>
    </xf>
    <xf numFmtId="0" fontId="0" fillId="0" borderId="32" xfId="0" applyBorder="1"/>
    <xf numFmtId="0" fontId="0" fillId="0" borderId="37" xfId="0" applyBorder="1"/>
    <xf numFmtId="0" fontId="5" fillId="0" borderId="37" xfId="0" applyFont="1" applyBorder="1" applyAlignment="1">
      <alignment horizontal="center"/>
    </xf>
    <xf numFmtId="166" fontId="0" fillId="0" borderId="0" xfId="0" applyNumberFormat="1"/>
    <xf numFmtId="8" fontId="0" fillId="0" borderId="0" xfId="0" applyNumberFormat="1"/>
    <xf numFmtId="0" fontId="0" fillId="0" borderId="39" xfId="0" applyBorder="1"/>
    <xf numFmtId="0" fontId="0" fillId="0" borderId="39" xfId="0" applyBorder="1" applyAlignment="1">
      <alignment horizontal="center"/>
    </xf>
    <xf numFmtId="0" fontId="0" fillId="0" borderId="42" xfId="0" applyBorder="1"/>
    <xf numFmtId="3" fontId="0" fillId="0" borderId="41" xfId="0" applyNumberFormat="1" applyBorder="1" applyAlignment="1">
      <alignment horizontal="right" indent="1"/>
    </xf>
    <xf numFmtId="3" fontId="0" fillId="0" borderId="42" xfId="0" applyNumberFormat="1" applyBorder="1" applyAlignment="1">
      <alignment horizontal="right" indent="1"/>
    </xf>
    <xf numFmtId="3" fontId="0" fillId="0" borderId="43" xfId="0" applyNumberFormat="1" applyBorder="1" applyAlignment="1">
      <alignment horizontal="right" indent="1"/>
    </xf>
    <xf numFmtId="10" fontId="0" fillId="0" borderId="41" xfId="1" applyNumberFormat="1" applyFont="1" applyBorder="1" applyAlignment="1">
      <alignment horizontal="right" indent="1"/>
    </xf>
    <xf numFmtId="10" fontId="0" fillId="0" borderId="42" xfId="1" applyNumberFormat="1" applyFont="1" applyBorder="1" applyAlignment="1">
      <alignment horizontal="right" indent="1"/>
    </xf>
    <xf numFmtId="10" fontId="0" fillId="0" borderId="43" xfId="1" applyNumberFormat="1" applyFont="1" applyBorder="1" applyAlignment="1">
      <alignment horizontal="right" indent="1"/>
    </xf>
    <xf numFmtId="166" fontId="0" fillId="0" borderId="42" xfId="0" applyNumberFormat="1" applyBorder="1" applyAlignment="1">
      <alignment horizontal="right" indent="1"/>
    </xf>
    <xf numFmtId="166" fontId="0" fillId="0" borderId="43" xfId="0" applyNumberFormat="1" applyBorder="1" applyAlignment="1">
      <alignment horizontal="right" indent="1"/>
    </xf>
    <xf numFmtId="166" fontId="0" fillId="0" borderId="41" xfId="0" applyNumberFormat="1" applyBorder="1" applyAlignment="1">
      <alignment horizontal="right" indent="1"/>
    </xf>
    <xf numFmtId="167" fontId="0" fillId="0" borderId="0" xfId="0" applyNumberFormat="1" applyBorder="1" applyAlignment="1">
      <alignment horizontal="right" indent="1"/>
    </xf>
    <xf numFmtId="0" fontId="0" fillId="0" borderId="0" xfId="0" applyBorder="1" applyAlignment="1">
      <alignment horizontal="left" indent="2"/>
    </xf>
    <xf numFmtId="0" fontId="0" fillId="0" borderId="5" xfId="0" applyBorder="1" applyAlignment="1">
      <alignment horizontal="left" indent="2"/>
    </xf>
    <xf numFmtId="0" fontId="0" fillId="0" borderId="5" xfId="0" applyBorder="1" applyAlignment="1">
      <alignment horizontal="center"/>
    </xf>
    <xf numFmtId="0" fontId="0" fillId="0" borderId="39" xfId="0" applyFill="1" applyBorder="1"/>
    <xf numFmtId="0" fontId="0" fillId="0" borderId="45" xfId="0" applyBorder="1" applyAlignment="1">
      <alignment horizontal="center"/>
    </xf>
    <xf numFmtId="4" fontId="0" fillId="0" borderId="46" xfId="0" applyNumberFormat="1" applyBorder="1" applyAlignment="1">
      <alignment horizontal="right" indent="1"/>
    </xf>
    <xf numFmtId="4" fontId="0" fillId="0" borderId="39" xfId="0" applyNumberFormat="1" applyBorder="1" applyAlignment="1">
      <alignment horizontal="right" indent="1"/>
    </xf>
    <xf numFmtId="4" fontId="0" fillId="0" borderId="44" xfId="0" applyNumberFormat="1" applyBorder="1" applyAlignment="1">
      <alignment horizontal="right" indent="1"/>
    </xf>
    <xf numFmtId="0" fontId="0" fillId="0" borderId="26" xfId="0" applyBorder="1" applyAlignment="1">
      <alignment horizontal="right" indent="1"/>
    </xf>
    <xf numFmtId="0" fontId="0" fillId="0" borderId="47" xfId="0" applyBorder="1" applyAlignment="1">
      <alignment horizontal="right" indent="1"/>
    </xf>
    <xf numFmtId="0" fontId="0" fillId="0" borderId="44" xfId="0" applyBorder="1" applyAlignment="1">
      <alignment horizontal="right" indent="1"/>
    </xf>
    <xf numFmtId="0" fontId="0" fillId="0" borderId="6" xfId="0" applyBorder="1" applyAlignment="1">
      <alignment horizontal="right" indent="1"/>
    </xf>
    <xf numFmtId="0" fontId="0" fillId="0" borderId="27" xfId="0" applyBorder="1" applyAlignment="1">
      <alignment horizontal="right" indent="1"/>
    </xf>
    <xf numFmtId="4" fontId="0" fillId="0" borderId="0" xfId="0" applyNumberFormat="1"/>
    <xf numFmtId="4" fontId="5" fillId="0" borderId="0" xfId="0" applyNumberFormat="1" applyFont="1" applyAlignment="1">
      <alignment horizontal="center"/>
    </xf>
    <xf numFmtId="167" fontId="0" fillId="0" borderId="0" xfId="0" applyNumberFormat="1"/>
    <xf numFmtId="10" fontId="0" fillId="0" borderId="39" xfId="1" applyNumberFormat="1" applyFont="1" applyBorder="1" applyAlignment="1">
      <alignment horizontal="right" indent="1"/>
    </xf>
    <xf numFmtId="0" fontId="0" fillId="0" borderId="40" xfId="0" applyBorder="1" applyAlignment="1">
      <alignment horizontal="left" indent="2"/>
    </xf>
    <xf numFmtId="0" fontId="0" fillId="0" borderId="49" xfId="0" applyBorder="1" applyAlignment="1">
      <alignment horizontal="center"/>
    </xf>
    <xf numFmtId="0" fontId="5" fillId="0" borderId="0" xfId="0" applyFont="1" applyBorder="1"/>
    <xf numFmtId="17" fontId="5" fillId="0" borderId="0" xfId="0" applyNumberFormat="1" applyFont="1"/>
    <xf numFmtId="167" fontId="5" fillId="0" borderId="0" xfId="0" applyNumberFormat="1" applyFont="1" applyAlignment="1">
      <alignment horizontal="center"/>
    </xf>
    <xf numFmtId="10" fontId="0" fillId="0" borderId="22" xfId="1" applyNumberFormat="1" applyFont="1" applyBorder="1" applyAlignment="1">
      <alignment horizontal="center"/>
    </xf>
    <xf numFmtId="0" fontId="0" fillId="0" borderId="0" xfId="0" applyFill="1" applyBorder="1" applyAlignment="1">
      <alignment horizontal="left" indent="2"/>
    </xf>
    <xf numFmtId="2" fontId="0" fillId="0" borderId="0" xfId="0" applyNumberFormat="1"/>
    <xf numFmtId="166" fontId="0" fillId="0" borderId="0" xfId="0" applyNumberFormat="1" applyBorder="1" applyAlignment="1">
      <alignment horizontal="center"/>
    </xf>
    <xf numFmtId="9" fontId="0" fillId="0" borderId="0" xfId="1" applyFont="1"/>
    <xf numFmtId="8" fontId="0" fillId="0" borderId="0" xfId="1" applyNumberFormat="1" applyFont="1"/>
    <xf numFmtId="0" fontId="0" fillId="0" borderId="0" xfId="1" applyNumberFormat="1" applyFont="1" applyAlignment="1">
      <alignment horizontal="center"/>
    </xf>
    <xf numFmtId="168" fontId="0" fillId="0" borderId="44" xfId="0" applyNumberFormat="1" applyBorder="1" applyAlignment="1">
      <alignment horizontal="right" indent="1"/>
    </xf>
    <xf numFmtId="168" fontId="0" fillId="0" borderId="46" xfId="0" applyNumberFormat="1" applyBorder="1" applyAlignment="1">
      <alignment horizontal="right" indent="1"/>
    </xf>
    <xf numFmtId="168" fontId="0" fillId="0" borderId="39" xfId="0" applyNumberFormat="1" applyBorder="1" applyAlignment="1">
      <alignment horizontal="right" indent="1"/>
    </xf>
    <xf numFmtId="169" fontId="0" fillId="0" borderId="0" xfId="0" applyNumberFormat="1"/>
    <xf numFmtId="0" fontId="15" fillId="0" borderId="0" xfId="0" applyFont="1"/>
    <xf numFmtId="0" fontId="2" fillId="0" borderId="0" xfId="0" applyFont="1" applyAlignment="1">
      <alignment horizontal="center"/>
    </xf>
    <xf numFmtId="0" fontId="16" fillId="0" borderId="0" xfId="0" applyFont="1"/>
    <xf numFmtId="1" fontId="0" fillId="0" borderId="7" xfId="0" applyNumberFormat="1" applyBorder="1" applyAlignment="1">
      <alignment horizontal="center"/>
    </xf>
    <xf numFmtId="1" fontId="0" fillId="0" borderId="0" xfId="0" applyNumberFormat="1" applyBorder="1" applyAlignment="1">
      <alignment horizontal="center"/>
    </xf>
    <xf numFmtId="3" fontId="0" fillId="0" borderId="7" xfId="0" applyNumberFormat="1" applyBorder="1" applyAlignment="1">
      <alignment horizontal="center"/>
    </xf>
    <xf numFmtId="2" fontId="0" fillId="0" borderId="15" xfId="0" applyNumberFormat="1" applyBorder="1" applyAlignment="1">
      <alignment horizontal="center"/>
    </xf>
    <xf numFmtId="4" fontId="0" fillId="0" borderId="0" xfId="0" applyNumberFormat="1" applyAlignment="1">
      <alignment horizontal="center"/>
    </xf>
    <xf numFmtId="0" fontId="16" fillId="0" borderId="5" xfId="0" applyFont="1" applyBorder="1"/>
    <xf numFmtId="170" fontId="0" fillId="0" borderId="8" xfId="0" applyNumberFormat="1" applyBorder="1" applyAlignment="1">
      <alignment horizontal="right" indent="1"/>
    </xf>
    <xf numFmtId="170" fontId="0" fillId="0" borderId="0" xfId="0" applyNumberFormat="1" applyBorder="1" applyAlignment="1">
      <alignment horizontal="right" indent="1"/>
    </xf>
    <xf numFmtId="170" fontId="0" fillId="0" borderId="26" xfId="0" applyNumberFormat="1" applyBorder="1" applyAlignment="1">
      <alignment horizontal="right" indent="1"/>
    </xf>
    <xf numFmtId="170" fontId="0" fillId="0" borderId="9" xfId="0" applyNumberFormat="1" applyBorder="1" applyAlignment="1">
      <alignment horizontal="right" indent="1"/>
    </xf>
    <xf numFmtId="170" fontId="0" fillId="0" borderId="5" xfId="0" applyNumberFormat="1" applyBorder="1" applyAlignment="1">
      <alignment horizontal="right" indent="1"/>
    </xf>
    <xf numFmtId="170" fontId="0" fillId="0" borderId="27" xfId="0" applyNumberFormat="1" applyBorder="1" applyAlignment="1">
      <alignment horizontal="right" indent="1"/>
    </xf>
    <xf numFmtId="10" fontId="0" fillId="0" borderId="40" xfId="1" applyNumberFormat="1" applyFont="1" applyBorder="1" applyAlignment="1">
      <alignment horizontal="right" indent="1"/>
    </xf>
    <xf numFmtId="4" fontId="0" fillId="0" borderId="50" xfId="0" applyNumberFormat="1" applyBorder="1" applyAlignment="1">
      <alignment horizontal="right" indent="1"/>
    </xf>
    <xf numFmtId="4" fontId="0" fillId="0" borderId="40" xfId="0" applyNumberFormat="1" applyBorder="1" applyAlignment="1">
      <alignment horizontal="right" indent="1"/>
    </xf>
    <xf numFmtId="4" fontId="0" fillId="0" borderId="48" xfId="0" applyNumberFormat="1" applyBorder="1" applyAlignment="1">
      <alignment horizontal="right" indent="1"/>
    </xf>
    <xf numFmtId="0" fontId="0" fillId="0" borderId="48" xfId="0" applyBorder="1"/>
    <xf numFmtId="166" fontId="0" fillId="0" borderId="50" xfId="0" applyNumberFormat="1" applyBorder="1" applyAlignment="1">
      <alignment horizontal="right" indent="1"/>
    </xf>
    <xf numFmtId="166" fontId="0" fillId="0" borderId="40" xfId="0" applyNumberFormat="1" applyBorder="1" applyAlignment="1">
      <alignment horizontal="right" indent="1"/>
    </xf>
    <xf numFmtId="166" fontId="0" fillId="0" borderId="48" xfId="0" applyNumberFormat="1" applyBorder="1" applyAlignment="1">
      <alignment horizontal="right" indent="1"/>
    </xf>
    <xf numFmtId="167" fontId="0" fillId="0" borderId="0" xfId="0" applyNumberFormat="1" applyBorder="1" applyAlignment="1">
      <alignment horizontal="center"/>
    </xf>
    <xf numFmtId="167" fontId="0" fillId="0" borderId="26" xfId="0" applyNumberFormat="1" applyBorder="1" applyAlignment="1">
      <alignment horizontal="right" indent="1"/>
    </xf>
    <xf numFmtId="167" fontId="0" fillId="0" borderId="8" xfId="0" applyNumberFormat="1" applyBorder="1" applyAlignment="1">
      <alignment horizontal="right" indent="1"/>
    </xf>
    <xf numFmtId="167" fontId="0" fillId="0" borderId="5" xfId="0" applyNumberFormat="1" applyBorder="1" applyAlignment="1">
      <alignment horizontal="right" indent="1"/>
    </xf>
    <xf numFmtId="167" fontId="0" fillId="0" borderId="27" xfId="0" applyNumberFormat="1" applyBorder="1" applyAlignment="1">
      <alignment horizontal="right" indent="1"/>
    </xf>
    <xf numFmtId="167" fontId="0" fillId="0" borderId="9" xfId="0" applyNumberFormat="1" applyBorder="1" applyAlignment="1">
      <alignment horizontal="right" indent="1"/>
    </xf>
    <xf numFmtId="3" fontId="0" fillId="0" borderId="0" xfId="0" applyNumberFormat="1" applyFill="1" applyBorder="1" applyAlignment="1">
      <alignment horizontal="right" indent="1"/>
    </xf>
    <xf numFmtId="0" fontId="2" fillId="8" borderId="23" xfId="0" applyFont="1" applyFill="1" applyBorder="1" applyAlignment="1">
      <alignment horizontal="left" vertical="center"/>
    </xf>
    <xf numFmtId="0" fontId="2" fillId="0" borderId="11" xfId="0" applyFont="1" applyBorder="1" applyAlignment="1">
      <alignment horizontal="center" wrapText="1"/>
    </xf>
    <xf numFmtId="10" fontId="0" fillId="0" borderId="11" xfId="1" applyNumberFormat="1" applyFont="1" applyBorder="1" applyAlignment="1">
      <alignment horizontal="center"/>
    </xf>
    <xf numFmtId="9" fontId="0" fillId="0" borderId="20" xfId="0" applyNumberFormat="1" applyFill="1" applyBorder="1" applyAlignment="1">
      <alignment horizontal="center"/>
    </xf>
    <xf numFmtId="9" fontId="0" fillId="0" borderId="19" xfId="0" applyNumberFormat="1" applyFill="1" applyBorder="1" applyAlignment="1">
      <alignment horizontal="center"/>
    </xf>
    <xf numFmtId="9" fontId="0" fillId="0" borderId="11" xfId="0" applyNumberFormat="1" applyFill="1" applyBorder="1" applyAlignment="1">
      <alignment horizontal="center"/>
    </xf>
    <xf numFmtId="9" fontId="12" fillId="0" borderId="7" xfId="0" applyNumberFormat="1" applyFont="1" applyFill="1" applyBorder="1" applyAlignment="1">
      <alignment horizontal="center"/>
    </xf>
    <xf numFmtId="9" fontId="12" fillId="0" borderId="0" xfId="0" applyNumberFormat="1" applyFont="1" applyFill="1" applyBorder="1" applyAlignment="1">
      <alignment horizontal="center"/>
    </xf>
    <xf numFmtId="9" fontId="12" fillId="0" borderId="15" xfId="0" applyNumberFormat="1" applyFont="1" applyFill="1" applyBorder="1" applyAlignment="1">
      <alignment horizontal="center"/>
    </xf>
    <xf numFmtId="10" fontId="12" fillId="0" borderId="11" xfId="0" applyNumberFormat="1" applyFont="1" applyFill="1" applyBorder="1" applyAlignment="1">
      <alignment horizontal="center"/>
    </xf>
    <xf numFmtId="3" fontId="12" fillId="0" borderId="12" xfId="2" applyNumberFormat="1" applyFont="1" applyFill="1" applyBorder="1" applyAlignment="1">
      <alignment horizontal="right" indent="1"/>
    </xf>
    <xf numFmtId="3" fontId="12" fillId="0" borderId="13" xfId="2" applyNumberFormat="1" applyFont="1" applyFill="1" applyBorder="1" applyAlignment="1">
      <alignment horizontal="right" indent="1"/>
    </xf>
    <xf numFmtId="3" fontId="12" fillId="0" borderId="14" xfId="2" applyNumberFormat="1" applyFont="1" applyFill="1" applyBorder="1" applyAlignment="1">
      <alignment horizontal="right" indent="1"/>
    </xf>
    <xf numFmtId="3" fontId="12" fillId="0" borderId="7" xfId="2" applyNumberFormat="1" applyFont="1" applyFill="1" applyBorder="1" applyAlignment="1">
      <alignment horizontal="right" indent="1"/>
    </xf>
    <xf numFmtId="3" fontId="12" fillId="0" borderId="0" xfId="2" applyNumberFormat="1" applyFont="1" applyFill="1" applyBorder="1" applyAlignment="1">
      <alignment horizontal="right" indent="1"/>
    </xf>
    <xf numFmtId="3" fontId="12" fillId="0" borderId="15" xfId="2" applyNumberFormat="1" applyFont="1" applyFill="1" applyBorder="1" applyAlignment="1">
      <alignment horizontal="right" indent="1"/>
    </xf>
    <xf numFmtId="3" fontId="12" fillId="0" borderId="16" xfId="2" applyNumberFormat="1" applyFont="1" applyFill="1" applyBorder="1" applyAlignment="1">
      <alignment horizontal="right" indent="1"/>
    </xf>
    <xf numFmtId="3" fontId="12" fillId="0" borderId="17" xfId="2" applyNumberFormat="1" applyFont="1" applyFill="1" applyBorder="1" applyAlignment="1">
      <alignment horizontal="right" indent="1"/>
    </xf>
    <xf numFmtId="3" fontId="12" fillId="0" borderId="18" xfId="2" applyNumberFormat="1" applyFont="1" applyFill="1" applyBorder="1" applyAlignment="1">
      <alignment horizontal="right" indent="1"/>
    </xf>
    <xf numFmtId="10" fontId="12" fillId="0" borderId="19" xfId="0" applyNumberFormat="1" applyFont="1" applyFill="1" applyBorder="1" applyAlignment="1">
      <alignment horizontal="center"/>
    </xf>
    <xf numFmtId="0" fontId="17" fillId="0" borderId="51" xfId="0" applyFont="1" applyFill="1" applyBorder="1" applyAlignment="1"/>
    <xf numFmtId="3" fontId="5" fillId="0" borderId="0" xfId="0" applyNumberFormat="1" applyFont="1"/>
    <xf numFmtId="3" fontId="0" fillId="0" borderId="0" xfId="0" applyNumberFormat="1"/>
    <xf numFmtId="166" fontId="5" fillId="0" borderId="0" xfId="0" applyNumberFormat="1" applyFont="1"/>
    <xf numFmtId="0" fontId="2" fillId="0" borderId="0" xfId="0" applyFont="1" applyBorder="1" applyAlignment="1">
      <alignment horizontal="center" wrapText="1"/>
    </xf>
    <xf numFmtId="0" fontId="2" fillId="0" borderId="5" xfId="0" applyFont="1" applyBorder="1" applyAlignment="1">
      <alignment horizontal="center" wrapText="1"/>
    </xf>
    <xf numFmtId="0" fontId="2" fillId="0" borderId="15" xfId="0" applyFont="1" applyBorder="1" applyAlignment="1">
      <alignment horizontal="center" wrapText="1"/>
    </xf>
    <xf numFmtId="0" fontId="2" fillId="0" borderId="32" xfId="0" applyFont="1" applyBorder="1" applyAlignment="1">
      <alignment horizontal="center" wrapText="1"/>
    </xf>
    <xf numFmtId="0" fontId="16" fillId="0" borderId="7" xfId="0" applyFont="1" applyBorder="1" applyAlignment="1">
      <alignment horizontal="center" wrapText="1"/>
    </xf>
    <xf numFmtId="0" fontId="16" fillId="0" borderId="6" xfId="0" applyFont="1" applyBorder="1" applyAlignment="1">
      <alignment horizontal="center" wrapText="1"/>
    </xf>
    <xf numFmtId="0" fontId="16" fillId="0" borderId="15" xfId="0" applyFont="1" applyBorder="1" applyAlignment="1">
      <alignment horizontal="center" wrapText="1"/>
    </xf>
    <xf numFmtId="0" fontId="16" fillId="0" borderId="32" xfId="0" applyFont="1" applyBorder="1" applyAlignment="1">
      <alignment horizontal="center" wrapText="1"/>
    </xf>
    <xf numFmtId="0" fontId="16" fillId="0" borderId="0" xfId="0" applyFont="1" applyBorder="1" applyAlignment="1">
      <alignment horizontal="center" wrapText="1"/>
    </xf>
    <xf numFmtId="0" fontId="16" fillId="0" borderId="5" xfId="0" applyFont="1" applyBorder="1" applyAlignment="1">
      <alignment horizontal="center" wrapText="1"/>
    </xf>
    <xf numFmtId="0" fontId="3" fillId="6" borderId="1" xfId="0" applyNumberFormat="1" applyFont="1" applyFill="1" applyBorder="1" applyAlignment="1" applyProtection="1">
      <alignment horizontal="center" vertical="center" wrapText="1"/>
    </xf>
    <xf numFmtId="0" fontId="3" fillId="6" borderId="2" xfId="0" applyNumberFormat="1" applyFont="1" applyFill="1" applyBorder="1" applyAlignment="1" applyProtection="1">
      <alignment horizontal="center" vertical="center" wrapText="1"/>
    </xf>
    <xf numFmtId="0" fontId="3" fillId="6" borderId="3" xfId="0" applyNumberFormat="1" applyFont="1" applyFill="1" applyBorder="1" applyAlignment="1" applyProtection="1">
      <alignment horizontal="center" vertical="center" wrapText="1"/>
    </xf>
    <xf numFmtId="0" fontId="3" fillId="3" borderId="1" xfId="0" applyNumberFormat="1" applyFont="1" applyFill="1" applyBorder="1" applyAlignment="1" applyProtection="1">
      <alignment horizontal="center" vertical="center" wrapText="1"/>
    </xf>
    <xf numFmtId="0" fontId="3" fillId="3" borderId="2" xfId="0" applyNumberFormat="1" applyFont="1" applyFill="1" applyBorder="1" applyAlignment="1" applyProtection="1">
      <alignment horizontal="center" vertical="center" wrapText="1"/>
    </xf>
    <xf numFmtId="0" fontId="3" fillId="3" borderId="3" xfId="0" applyNumberFormat="1" applyFont="1" applyFill="1" applyBorder="1" applyAlignment="1" applyProtection="1">
      <alignment horizontal="center" vertical="center" wrapText="1"/>
    </xf>
    <xf numFmtId="0" fontId="3" fillId="2" borderId="1" xfId="0" applyNumberFormat="1" applyFont="1" applyFill="1" applyBorder="1" applyAlignment="1" applyProtection="1">
      <alignment horizontal="center" vertical="center" wrapText="1"/>
    </xf>
    <xf numFmtId="0" fontId="3" fillId="2" borderId="2" xfId="0" applyNumberFormat="1" applyFont="1" applyFill="1" applyBorder="1" applyAlignment="1" applyProtection="1">
      <alignment horizontal="center" vertical="center" wrapText="1"/>
    </xf>
    <xf numFmtId="0" fontId="3" fillId="2" borderId="3" xfId="0" applyNumberFormat="1" applyFont="1" applyFill="1" applyBorder="1" applyAlignment="1" applyProtection="1">
      <alignment horizontal="center" vertical="center" wrapText="1"/>
    </xf>
    <xf numFmtId="0" fontId="3" fillId="4" borderId="1" xfId="0" applyNumberFormat="1" applyFont="1" applyFill="1" applyBorder="1" applyAlignment="1" applyProtection="1">
      <alignment horizontal="center" vertical="center" wrapText="1"/>
    </xf>
    <xf numFmtId="0" fontId="3" fillId="4" borderId="2" xfId="0" applyNumberFormat="1" applyFont="1" applyFill="1" applyBorder="1" applyAlignment="1" applyProtection="1">
      <alignment horizontal="center" vertical="center" wrapText="1"/>
    </xf>
    <xf numFmtId="0" fontId="3" fillId="4" borderId="3" xfId="0" applyNumberFormat="1" applyFont="1" applyFill="1" applyBorder="1" applyAlignment="1" applyProtection="1">
      <alignment horizontal="center" vertical="center" wrapText="1"/>
    </xf>
    <xf numFmtId="0" fontId="3" fillId="5" borderId="1" xfId="0" applyNumberFormat="1" applyFont="1" applyFill="1" applyBorder="1" applyAlignment="1" applyProtection="1">
      <alignment horizontal="center" vertical="center" wrapText="1"/>
    </xf>
    <xf numFmtId="0" fontId="3" fillId="5" borderId="2" xfId="0" applyNumberFormat="1" applyFont="1" applyFill="1" applyBorder="1" applyAlignment="1" applyProtection="1">
      <alignment horizontal="center" vertical="center" wrapText="1"/>
    </xf>
    <xf numFmtId="0" fontId="3" fillId="5" borderId="3" xfId="0" applyNumberFormat="1" applyFont="1" applyFill="1" applyBorder="1" applyAlignment="1" applyProtection="1">
      <alignment horizontal="center" vertical="center" wrapText="1"/>
    </xf>
  </cellXfs>
  <cellStyles count="5">
    <cellStyle name="Normal" xfId="0" builtinId="0"/>
    <cellStyle name="Normal 2" xfId="2"/>
    <cellStyle name="Normal 6" xfId="4"/>
    <cellStyle name="Percent" xfId="1" builtinId="5"/>
    <cellStyle name="Percent 26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Solstice">
  <a:themeElements>
    <a:clrScheme name="Solstice">
      <a:dk1>
        <a:sysClr val="windowText" lastClr="000000"/>
      </a:dk1>
      <a:lt1>
        <a:sysClr val="window" lastClr="FFFFFF"/>
      </a:lt1>
      <a:dk2>
        <a:srgbClr val="4F271C"/>
      </a:dk2>
      <a:lt2>
        <a:srgbClr val="E7DEC9"/>
      </a:lt2>
      <a:accent1>
        <a:srgbClr val="3891A7"/>
      </a:accent1>
      <a:accent2>
        <a:srgbClr val="FEB80A"/>
      </a:accent2>
      <a:accent3>
        <a:srgbClr val="C32D2E"/>
      </a:accent3>
      <a:accent4>
        <a:srgbClr val="84AA33"/>
      </a:accent4>
      <a:accent5>
        <a:srgbClr val="964305"/>
      </a:accent5>
      <a:accent6>
        <a:srgbClr val="475A8D"/>
      </a:accent6>
      <a:hlink>
        <a:srgbClr val="8DC765"/>
      </a:hlink>
      <a:folHlink>
        <a:srgbClr val="AA8A14"/>
      </a:folHlink>
    </a:clrScheme>
    <a:fontScheme name="Solstice">
      <a:majorFont>
        <a:latin typeface="Gill Sans MT"/>
        <a:ea typeface=""/>
        <a:cs typeface=""/>
        <a:font script="Grek" typeface="Corbel"/>
        <a:font script="Cyrl" typeface="Corbel"/>
        <a:font script="Jpan" typeface="HGｺﾞｼｯｸE"/>
        <a:font script="Hang" typeface="휴먼매직체"/>
        <a:font script="Hans" typeface="华文中宋"/>
        <a:font script="Hant" typeface="微軟正黑體"/>
        <a:font script="Arab" typeface="Majalla UI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Gill Sans MT"/>
        <a:ea typeface=""/>
        <a:cs typeface=""/>
        <a:font script="Grek" typeface="Corbel"/>
        <a:font script="Cyrl" typeface="Corbel"/>
        <a:font script="Jpan" typeface="HGｺﾞｼｯｸE"/>
        <a:font script="Hang" typeface="HY엽서L"/>
        <a:font script="Hans" typeface="华文中宋"/>
        <a:font script="Hant" typeface="微軟正黑體"/>
        <a:font script="Arab" typeface="Majalla UI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Solstice">
      <a:fillStyleLst>
        <a:solidFill>
          <a:schemeClr val="phClr"/>
        </a:solidFill>
        <a:gradFill rotWithShape="1">
          <a:gsLst>
            <a:gs pos="0">
              <a:schemeClr val="phClr">
                <a:tint val="35000"/>
                <a:satMod val="253000"/>
              </a:schemeClr>
            </a:gs>
            <a:gs pos="50000">
              <a:schemeClr val="phClr">
                <a:tint val="42000"/>
                <a:satMod val="255000"/>
              </a:schemeClr>
            </a:gs>
            <a:gs pos="97000">
              <a:schemeClr val="phClr">
                <a:tint val="53000"/>
                <a:satMod val="260000"/>
              </a:schemeClr>
            </a:gs>
            <a:gs pos="100000">
              <a:schemeClr val="phClr">
                <a:tint val="56000"/>
                <a:satMod val="275000"/>
              </a:schemeClr>
            </a:gs>
          </a:gsLst>
          <a:path path="circle">
            <a:fillToRect l="50000" t="50000" r="50000" b="50000"/>
          </a:path>
        </a:gradFill>
        <a:gradFill rotWithShape="1">
          <a:gsLst>
            <a:gs pos="0">
              <a:schemeClr val="phClr">
                <a:tint val="92000"/>
                <a:satMod val="170000"/>
              </a:schemeClr>
            </a:gs>
            <a:gs pos="15000">
              <a:schemeClr val="phClr">
                <a:tint val="92000"/>
                <a:shade val="99000"/>
                <a:satMod val="170000"/>
              </a:schemeClr>
            </a:gs>
            <a:gs pos="62000">
              <a:schemeClr val="phClr">
                <a:tint val="96000"/>
                <a:shade val="80000"/>
                <a:satMod val="170000"/>
              </a:schemeClr>
            </a:gs>
            <a:gs pos="97000">
              <a:schemeClr val="phClr">
                <a:tint val="98000"/>
                <a:shade val="63000"/>
                <a:satMod val="170000"/>
              </a:schemeClr>
            </a:gs>
            <a:gs pos="100000">
              <a:schemeClr val="phClr">
                <a:shade val="62000"/>
                <a:satMod val="170000"/>
              </a:schemeClr>
            </a:gs>
          </a:gsLst>
          <a:path path="circle">
            <a:fillToRect l="50000" t="50000" r="50000" b="50000"/>
          </a:path>
        </a:gradFill>
      </a:fillStyleLst>
      <a:lnStyleLst>
        <a:ln w="9525" cap="flat" cmpd="sng" algn="ctr">
          <a:solidFill>
            <a:schemeClr val="phClr"/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63500" dist="25400" dir="5400000" rotWithShape="0">
              <a:srgbClr val="000000">
                <a:alpha val="43137"/>
              </a:srgbClr>
            </a:outerShdw>
          </a:effectLst>
        </a:effectStyle>
        <a:effectStyle>
          <a:effectLst>
            <a:outerShdw blurRad="63500" dist="25400" dir="5400000" rotWithShape="0">
              <a:srgbClr val="000000">
                <a:alpha val="43137"/>
              </a:srgbClr>
            </a:outerShdw>
          </a:effectLst>
          <a:scene3d>
            <a:camera prst="orthographicFront" fov="0">
              <a:rot lat="0" lon="0" rev="0"/>
            </a:camera>
            <a:lightRig rig="brightRoom" dir="tl">
              <a:rot lat="0" lon="0" rev="8700000"/>
            </a:lightRig>
          </a:scene3d>
          <a:sp3d contourW="12700">
            <a:bevelT w="0" h="0"/>
            <a:contourClr>
              <a:schemeClr val="phClr">
                <a:shade val="80000"/>
              </a:schemeClr>
            </a:contourClr>
          </a:sp3d>
        </a:effectStyle>
        <a:effectStyle>
          <a:effectLst>
            <a:outerShdw blurRad="63500" dist="25400" dir="5400000" rotWithShape="0">
              <a:srgbClr val="000000">
                <a:alpha val="43137"/>
              </a:srgbClr>
            </a:outerShdw>
          </a:effectLst>
          <a:scene3d>
            <a:camera prst="orthographicFront" fov="0">
              <a:rot lat="0" lon="0" rev="0"/>
            </a:camera>
            <a:lightRig rig="brightRoom" dir="tl">
              <a:rot lat="0" lon="0" rev="5400000"/>
            </a:lightRig>
          </a:scene3d>
          <a:sp3d contourW="12700">
            <a:bevelT w="25400" h="50800" prst="angle"/>
            <a:contourClr>
              <a:schemeClr val="phClr"/>
            </a:contourClr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60000"/>
                <a:satMod val="355000"/>
              </a:schemeClr>
            </a:gs>
            <a:gs pos="40000">
              <a:schemeClr val="phClr">
                <a:tint val="85000"/>
                <a:satMod val="320000"/>
              </a:schemeClr>
            </a:gs>
            <a:gs pos="100000">
              <a:schemeClr val="phClr">
                <a:shade val="55000"/>
                <a:satMod val="300000"/>
              </a:schemeClr>
            </a:gs>
          </a:gsLst>
          <a:path path="circle">
            <a:fillToRect l="-24500" t="-20000" r="124500" b="120000"/>
          </a:path>
        </a:gradFill>
        <a:blipFill>
          <a:blip xmlns:r="http://schemas.openxmlformats.org/officeDocument/2006/relationships" r:embed="rId1">
            <a:duotone>
              <a:schemeClr val="phClr">
                <a:shade val="9000"/>
                <a:satMod val="300000"/>
              </a:schemeClr>
              <a:schemeClr val="phClr">
                <a:tint val="90000"/>
                <a:satMod val="225000"/>
              </a:schemeClr>
            </a:duotone>
          </a:blip>
          <a:tile tx="0" ty="0" sx="90000" sy="90000" flip="xy" algn="tl"/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1"/>
  </sheetPr>
  <dimension ref="B2:D24"/>
  <sheetViews>
    <sheetView showGridLines="0" tabSelected="1" view="pageBreakPreview" zoomScale="85" zoomScaleNormal="100" zoomScaleSheetLayoutView="85" workbookViewId="0">
      <selection activeCell="N33" sqref="N33"/>
    </sheetView>
  </sheetViews>
  <sheetFormatPr defaultRowHeight="17.25" x14ac:dyDescent="0.35"/>
  <cols>
    <col min="1" max="4" width="2.625" customWidth="1"/>
  </cols>
  <sheetData>
    <row r="2" spans="2:3" ht="24.75" x14ac:dyDescent="0.5">
      <c r="B2" s="103" t="s">
        <v>2438</v>
      </c>
    </row>
    <row r="4" spans="2:3" x14ac:dyDescent="0.35">
      <c r="B4" t="s">
        <v>2442</v>
      </c>
    </row>
    <row r="5" spans="2:3" x14ac:dyDescent="0.35">
      <c r="B5" t="s">
        <v>2440</v>
      </c>
    </row>
    <row r="7" spans="2:3" x14ac:dyDescent="0.35">
      <c r="B7" t="s">
        <v>2439</v>
      </c>
    </row>
    <row r="8" spans="2:3" x14ac:dyDescent="0.35">
      <c r="C8" t="s">
        <v>2450</v>
      </c>
    </row>
    <row r="9" spans="2:3" x14ac:dyDescent="0.35">
      <c r="C9" t="s">
        <v>2452</v>
      </c>
    </row>
    <row r="10" spans="2:3" x14ac:dyDescent="0.35">
      <c r="C10" t="s">
        <v>2451</v>
      </c>
    </row>
    <row r="12" spans="2:3" x14ac:dyDescent="0.35">
      <c r="B12" t="s">
        <v>2441</v>
      </c>
    </row>
    <row r="13" spans="2:3" x14ac:dyDescent="0.35">
      <c r="C13" t="s">
        <v>2449</v>
      </c>
    </row>
    <row r="14" spans="2:3" x14ac:dyDescent="0.35">
      <c r="C14" t="s">
        <v>2443</v>
      </c>
    </row>
    <row r="15" spans="2:3" x14ac:dyDescent="0.35">
      <c r="C15" t="s">
        <v>2448</v>
      </c>
    </row>
    <row r="16" spans="2:3" x14ac:dyDescent="0.35">
      <c r="C16" t="s">
        <v>2446</v>
      </c>
    </row>
    <row r="17" spans="2:4" x14ac:dyDescent="0.35">
      <c r="D17" t="s">
        <v>2445</v>
      </c>
    </row>
    <row r="18" spans="2:4" x14ac:dyDescent="0.35">
      <c r="D18" t="s">
        <v>2444</v>
      </c>
    </row>
    <row r="19" spans="2:4" x14ac:dyDescent="0.35">
      <c r="D19" t="s">
        <v>2447</v>
      </c>
    </row>
    <row r="21" spans="2:4" x14ac:dyDescent="0.35">
      <c r="B21" t="s">
        <v>2434</v>
      </c>
    </row>
    <row r="22" spans="2:4" x14ac:dyDescent="0.35">
      <c r="B22" t="s">
        <v>2435</v>
      </c>
    </row>
    <row r="24" spans="2:4" x14ac:dyDescent="0.35">
      <c r="B24" t="s">
        <v>2437</v>
      </c>
    </row>
  </sheetData>
  <pageMargins left="0.7" right="0.7" top="0.75" bottom="0.75" header="0.3" footer="0.3"/>
  <pageSetup scale="9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5" tint="0.39997558519241921"/>
  </sheetPr>
  <dimension ref="B2:AP885"/>
  <sheetViews>
    <sheetView showGridLines="0" zoomScale="85" zoomScaleNormal="85" zoomScaleSheetLayoutView="40" workbookViewId="0">
      <pane xSplit="3" ySplit="4" topLeftCell="Z716" activePane="bottomRight" state="frozen"/>
      <selection activeCell="S14" sqref="S14"/>
      <selection pane="topRight" activeCell="S14" sqref="S14"/>
      <selection pane="bottomLeft" activeCell="S14" sqref="S14"/>
      <selection pane="bottomRight" activeCell="C56" sqref="C56"/>
    </sheetView>
  </sheetViews>
  <sheetFormatPr defaultRowHeight="17.25" x14ac:dyDescent="0.35"/>
  <cols>
    <col min="1" max="2" width="2.625" customWidth="1"/>
    <col min="3" max="3" width="18" bestFit="1" customWidth="1"/>
    <col min="4" max="42" width="10.625" customWidth="1"/>
  </cols>
  <sheetData>
    <row r="2" spans="2:42" ht="24.75" x14ac:dyDescent="0.5">
      <c r="B2" s="103" t="s">
        <v>2371</v>
      </c>
    </row>
    <row r="4" spans="2:42" ht="18" thickBot="1" x14ac:dyDescent="0.4">
      <c r="B4" s="29"/>
      <c r="C4" s="29"/>
      <c r="D4" s="158">
        <f>MainModule!AW$4</f>
        <v>2012</v>
      </c>
      <c r="E4" s="156">
        <f>MainModule!AX$4</f>
        <v>2013</v>
      </c>
      <c r="F4" s="156">
        <f>MainModule!AY$4</f>
        <v>2014</v>
      </c>
      <c r="G4" s="156">
        <f>MainModule!AZ$4</f>
        <v>2015</v>
      </c>
      <c r="H4" s="156">
        <f>MainModule!BA$4</f>
        <v>2016</v>
      </c>
      <c r="I4" s="156">
        <f>MainModule!BB$4</f>
        <v>2017</v>
      </c>
      <c r="J4" s="156">
        <f>MainModule!BC$4</f>
        <v>2018</v>
      </c>
      <c r="K4" s="156">
        <f>MainModule!BD$4</f>
        <v>2019</v>
      </c>
      <c r="L4" s="156">
        <f>MainModule!BE$4</f>
        <v>2020</v>
      </c>
      <c r="M4" s="156">
        <f>MainModule!BF$4</f>
        <v>2021</v>
      </c>
      <c r="N4" s="156">
        <f>MainModule!BG$4</f>
        <v>2022</v>
      </c>
      <c r="O4" s="156">
        <f>MainModule!BH$4</f>
        <v>2023</v>
      </c>
      <c r="P4" s="156">
        <f>MainModule!BI$4</f>
        <v>2024</v>
      </c>
      <c r="Q4" s="156">
        <f>MainModule!BJ$4</f>
        <v>2025</v>
      </c>
      <c r="R4" s="157">
        <f>MainModule!BK$4</f>
        <v>2026</v>
      </c>
      <c r="S4" s="156">
        <f>MainModule!BL$4</f>
        <v>2027</v>
      </c>
      <c r="T4" s="156">
        <f>MainModule!BM$4</f>
        <v>2028</v>
      </c>
      <c r="U4" s="156">
        <f>MainModule!BN$4</f>
        <v>2029</v>
      </c>
      <c r="V4" s="156">
        <f>MainModule!BO$4</f>
        <v>2030</v>
      </c>
      <c r="W4" s="156">
        <f>MainModule!BP$4</f>
        <v>2031</v>
      </c>
      <c r="X4" s="156">
        <f>MainModule!BQ$4</f>
        <v>2032</v>
      </c>
      <c r="Y4" s="156">
        <f>MainModule!BR$4</f>
        <v>2033</v>
      </c>
      <c r="Z4" s="156">
        <f>MainModule!BS$4</f>
        <v>2034</v>
      </c>
      <c r="AA4" s="156">
        <f>MainModule!BT$4</f>
        <v>2035</v>
      </c>
      <c r="AB4" s="156">
        <f>MainModule!BU$4</f>
        <v>2036</v>
      </c>
      <c r="AC4" s="156">
        <f>MainModule!BV$4</f>
        <v>2037</v>
      </c>
      <c r="AD4" s="156">
        <f>MainModule!BW$4</f>
        <v>2038</v>
      </c>
      <c r="AE4" s="156">
        <f>MainModule!BX$4</f>
        <v>2039</v>
      </c>
      <c r="AF4" s="156">
        <f>MainModule!BY$4</f>
        <v>2040</v>
      </c>
      <c r="AG4" s="156">
        <f>MainModule!BZ$4</f>
        <v>2041</v>
      </c>
      <c r="AH4" s="156">
        <f>MainModule!CA$4</f>
        <v>2042</v>
      </c>
      <c r="AI4" s="156">
        <f>MainModule!CB$4</f>
        <v>2043</v>
      </c>
      <c r="AJ4" s="156">
        <f>MainModule!CC$4</f>
        <v>2044</v>
      </c>
      <c r="AK4" s="156">
        <f>MainModule!CD$4</f>
        <v>2045</v>
      </c>
      <c r="AL4" s="156">
        <f>MainModule!CE$4</f>
        <v>2046</v>
      </c>
      <c r="AM4" s="156">
        <f>MainModule!CF$4</f>
        <v>2047</v>
      </c>
      <c r="AN4" s="156">
        <f>MainModule!CG$4</f>
        <v>2048</v>
      </c>
      <c r="AO4" s="156">
        <f>MainModule!CH$4</f>
        <v>2049</v>
      </c>
      <c r="AP4" s="158">
        <f>MainModule!CI$4</f>
        <v>2050</v>
      </c>
    </row>
    <row r="5" spans="2:42" ht="18.75" thickTop="1" thickBot="1" x14ac:dyDescent="0.4">
      <c r="D5" s="205"/>
      <c r="E5" s="205"/>
      <c r="F5" s="205"/>
      <c r="G5" s="205"/>
      <c r="H5" s="205"/>
      <c r="I5" s="205"/>
      <c r="J5" s="205"/>
      <c r="K5" s="205"/>
      <c r="L5" s="205"/>
      <c r="M5" s="205"/>
      <c r="N5" s="205"/>
      <c r="O5" s="205"/>
      <c r="P5" s="205"/>
      <c r="Q5" s="205"/>
      <c r="R5" s="205"/>
      <c r="S5" s="205"/>
      <c r="T5" s="205"/>
      <c r="U5" s="205"/>
      <c r="V5" s="205"/>
      <c r="W5" s="205"/>
      <c r="X5" s="205"/>
      <c r="Y5" s="205"/>
      <c r="Z5" s="205"/>
      <c r="AA5" s="205"/>
      <c r="AB5" s="205"/>
      <c r="AC5" s="205"/>
      <c r="AD5" s="205"/>
      <c r="AE5" s="205"/>
      <c r="AF5" s="205"/>
      <c r="AG5" s="205"/>
      <c r="AH5" s="205"/>
      <c r="AI5" s="205"/>
      <c r="AJ5" s="205"/>
      <c r="AK5" s="205"/>
      <c r="AL5" s="205"/>
      <c r="AM5" s="205"/>
      <c r="AN5" s="205"/>
      <c r="AO5" s="205"/>
      <c r="AP5" s="205"/>
    </row>
    <row r="6" spans="2:42" ht="22.5" thickTop="1" x14ac:dyDescent="0.45">
      <c r="B6" s="93" t="s">
        <v>2381</v>
      </c>
      <c r="C6" s="94"/>
      <c r="D6" s="163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2"/>
      <c r="S6" s="161"/>
      <c r="T6" s="161"/>
      <c r="U6" s="161"/>
      <c r="V6" s="161"/>
      <c r="W6" s="161"/>
      <c r="X6" s="161"/>
      <c r="Y6" s="161"/>
      <c r="Z6" s="161"/>
      <c r="AA6" s="161"/>
      <c r="AB6" s="161"/>
      <c r="AC6" s="161"/>
      <c r="AD6" s="161"/>
      <c r="AE6" s="161"/>
      <c r="AF6" s="161"/>
      <c r="AG6" s="161"/>
      <c r="AH6" s="161"/>
      <c r="AI6" s="161"/>
      <c r="AJ6" s="161"/>
      <c r="AK6" s="161"/>
      <c r="AL6" s="161"/>
      <c r="AM6" s="161"/>
      <c r="AN6" s="161"/>
      <c r="AO6" s="161"/>
      <c r="AP6" s="163"/>
    </row>
    <row r="7" spans="2:42" x14ac:dyDescent="0.35">
      <c r="B7" s="36"/>
      <c r="C7" s="36" t="s">
        <v>2265</v>
      </c>
      <c r="D7" s="168">
        <f>IntermediateData!D6</f>
        <v>86238.592999999993</v>
      </c>
      <c r="E7" s="166">
        <f>IntermediateData!E6</f>
        <v>87123.239762448342</v>
      </c>
      <c r="F7" s="166">
        <f>IntermediateData!F6</f>
        <v>88016.961347050965</v>
      </c>
      <c r="G7" s="166">
        <f>IntermediateData!G6</f>
        <v>88919.850844520028</v>
      </c>
      <c r="H7" s="166">
        <f>IntermediateData!H6</f>
        <v>89832.002300504406</v>
      </c>
      <c r="I7" s="166">
        <f>IntermediateData!I6</f>
        <v>90753.510725385524</v>
      </c>
      <c r="J7" s="166">
        <f>IntermediateData!J6</f>
        <v>91684.472104173707</v>
      </c>
      <c r="K7" s="166">
        <f>IntermediateData!K6</f>
        <v>92624.983406506086</v>
      </c>
      <c r="L7" s="166">
        <f>IntermediateData!L6</f>
        <v>93575.142596747013</v>
      </c>
      <c r="M7" s="166">
        <f>IntermediateData!M6</f>
        <v>94535.04864419208</v>
      </c>
      <c r="N7" s="166">
        <f>IntermediateData!N6</f>
        <v>95504.801533376871</v>
      </c>
      <c r="O7" s="166">
        <f>IntermediateData!O6</f>
        <v>96484.502274491388</v>
      </c>
      <c r="P7" s="166">
        <f>IntermediateData!P6</f>
        <v>97474.252913901379</v>
      </c>
      <c r="Q7" s="166">
        <f>IntermediateData!Q6</f>
        <v>98474.156544777565</v>
      </c>
      <c r="R7" s="167">
        <f>IntermediateData!R6</f>
        <v>99484.317317833877</v>
      </c>
      <c r="S7" s="166">
        <f>IntermediateData!S6</f>
        <v>100504.84045217589</v>
      </c>
      <c r="T7" s="166">
        <f>IntermediateData!T6</f>
        <v>101535.83224626053</v>
      </c>
      <c r="U7" s="166">
        <f>IntermediateData!U6</f>
        <v>102577.40008896816</v>
      </c>
      <c r="V7" s="166">
        <f>IntermediateData!V6</f>
        <v>103629.65247078838</v>
      </c>
      <c r="W7" s="166">
        <f>IntermediateData!W6</f>
        <v>104692.69899512036</v>
      </c>
      <c r="X7" s="166">
        <f>IntermediateData!X6</f>
        <v>105766.65038968928</v>
      </c>
      <c r="Y7" s="166">
        <f>IntermediateData!Y6</f>
        <v>106851.61851807983</v>
      </c>
      <c r="Z7" s="166">
        <f>IntermediateData!Z6</f>
        <v>107947.71639138795</v>
      </c>
      <c r="AA7" s="166">
        <f>IntermediateData!AA6</f>
        <v>109055.05817999219</v>
      </c>
      <c r="AB7" s="166">
        <f>IntermediateData!AB6</f>
        <v>110173.75922544577</v>
      </c>
      <c r="AC7" s="166">
        <f>IntermediateData!AC6</f>
        <v>111303.93605249064</v>
      </c>
      <c r="AD7" s="166">
        <f>IntermediateData!AD6</f>
        <v>112445.70638119479</v>
      </c>
      <c r="AE7" s="166">
        <f>IntermediateData!AE6</f>
        <v>113599.18913921405</v>
      </c>
      <c r="AF7" s="166">
        <f>IntermediateData!AF6</f>
        <v>114764.50447417972</v>
      </c>
      <c r="AG7" s="166">
        <f>IntermediateData!AG6</f>
        <v>115924.9219782375</v>
      </c>
      <c r="AH7" s="166">
        <f>IntermediateData!AH6</f>
        <v>117097.07280341137</v>
      </c>
      <c r="AI7" s="166">
        <f>IntermediateData!AI6</f>
        <v>118281.07558874626</v>
      </c>
      <c r="AJ7" s="166">
        <f>IntermediateData!AJ6</f>
        <v>119477.05017288124</v>
      </c>
      <c r="AK7" s="166">
        <f>IntermediateData!AK6</f>
        <v>120685.11760617892</v>
      </c>
      <c r="AL7" s="166">
        <f>IntermediateData!AL6</f>
        <v>121905.40016297757</v>
      </c>
      <c r="AM7" s="166">
        <f>IntermediateData!AM6</f>
        <v>123138.02135396712</v>
      </c>
      <c r="AN7" s="166">
        <f>IntermediateData!AN6</f>
        <v>124383.10593869022</v>
      </c>
      <c r="AO7" s="166">
        <f>IntermediateData!AO6</f>
        <v>125640.77993816977</v>
      </c>
      <c r="AP7" s="168">
        <f>IntermediateData!AP6</f>
        <v>126911.17064766416</v>
      </c>
    </row>
    <row r="8" spans="2:42" x14ac:dyDescent="0.35">
      <c r="B8" s="36"/>
      <c r="C8" s="36" t="s">
        <v>2267</v>
      </c>
      <c r="D8" s="168">
        <f>IntermediateData!D8</f>
        <v>76274.51400000001</v>
      </c>
      <c r="E8" s="166">
        <f>IntermediateData!E8</f>
        <v>77267.892201491486</v>
      </c>
      <c r="F8" s="166">
        <f>IntermediateData!F8</f>
        <v>78274.207886284377</v>
      </c>
      <c r="G8" s="166">
        <f>IntermediateData!G8</f>
        <v>79293.629548587545</v>
      </c>
      <c r="H8" s="166">
        <f>IntermediateData!H8</f>
        <v>80326.327877031916</v>
      </c>
      <c r="I8" s="166">
        <f>IntermediateData!I8</f>
        <v>81372.475783249974</v>
      </c>
      <c r="J8" s="166">
        <f>IntermediateData!J8</f>
        <v>82432.24843082756</v>
      </c>
      <c r="K8" s="166">
        <f>IntermediateData!K8</f>
        <v>83505.823264632651</v>
      </c>
      <c r="L8" s="166">
        <f>IntermediateData!L8</f>
        <v>84593.380040526172</v>
      </c>
      <c r="M8" s="166">
        <f>IntermediateData!M8</f>
        <v>85695.10085545975</v>
      </c>
      <c r="N8" s="166">
        <f>IntermediateData!N8</f>
        <v>86811.170177965396</v>
      </c>
      <c r="O8" s="166">
        <f>IntermediateData!O8</f>
        <v>87941.774879042321</v>
      </c>
      <c r="P8" s="166">
        <f>IntermediateData!P8</f>
        <v>89087.104263446017</v>
      </c>
      <c r="Q8" s="166">
        <f>IntermediateData!Q8</f>
        <v>90247.350101384829</v>
      </c>
      <c r="R8" s="167">
        <f>IntermediateData!R8</f>
        <v>91422.706660629308</v>
      </c>
      <c r="S8" s="166">
        <f>IntermediateData!S8</f>
        <v>92613.370739039805</v>
      </c>
      <c r="T8" s="166">
        <f>IntermediateData!T8</f>
        <v>93819.541697517634</v>
      </c>
      <c r="U8" s="166">
        <f>IntermediateData!U8</f>
        <v>95041.421493385409</v>
      </c>
      <c r="V8" s="166">
        <f>IntermediateData!V8</f>
        <v>96279.214714202157</v>
      </c>
      <c r="W8" s="166">
        <f>IntermediateData!W8</f>
        <v>97533.128612018743</v>
      </c>
      <c r="X8" s="166">
        <f>IntermediateData!X8</f>
        <v>98803.373138079492</v>
      </c>
      <c r="Y8" s="166">
        <f>IntermediateData!Y8</f>
        <v>100090.16097797574</v>
      </c>
      <c r="Z8" s="166">
        <f>IntermediateData!Z8</f>
        <v>101393.70758725723</v>
      </c>
      <c r="AA8" s="166">
        <f>IntermediateData!AA8</f>
        <v>102714.23122750726</v>
      </c>
      <c r="AB8" s="166">
        <f>IntermediateData!AB8</f>
        <v>104051.95300288771</v>
      </c>
      <c r="AC8" s="166">
        <f>IntermediateData!AC8</f>
        <v>105407.09689715997</v>
      </c>
      <c r="AD8" s="166">
        <f>IntermediateData!AD8</f>
        <v>106779.88981118808</v>
      </c>
      <c r="AE8" s="166">
        <f>IntermediateData!AE8</f>
        <v>108170.56160093028</v>
      </c>
      <c r="AF8" s="166">
        <f>IntermediateData!AF8</f>
        <v>109579.34511592527</v>
      </c>
      <c r="AG8" s="166">
        <f>IntermediateData!AG8</f>
        <v>111060.92801197438</v>
      </c>
      <c r="AH8" s="166">
        <f>IntermediateData!AH8</f>
        <v>112562.54285725209</v>
      </c>
      <c r="AI8" s="166">
        <f>IntermediateData!AI8</f>
        <v>114084.46049653595</v>
      </c>
      <c r="AJ8" s="166">
        <f>IntermediateData!AJ8</f>
        <v>115626.95543659828</v>
      </c>
      <c r="AK8" s="166">
        <f>IntermediateData!AK8</f>
        <v>117190.30589571869</v>
      </c>
      <c r="AL8" s="166">
        <f>IntermediateData!AL8</f>
        <v>118774.79385386607</v>
      </c>
      <c r="AM8" s="166">
        <f>IntermediateData!AM8</f>
        <v>120380.70510355898</v>
      </c>
      <c r="AN8" s="166">
        <f>IntermediateData!AN8</f>
        <v>122008.3293014138</v>
      </c>
      <c r="AO8" s="166">
        <f>IntermediateData!AO8</f>
        <v>123657.9600203898</v>
      </c>
      <c r="AP8" s="168">
        <f>IntermediateData!AP8</f>
        <v>125329.89480274057</v>
      </c>
    </row>
    <row r="9" spans="2:42" x14ac:dyDescent="0.35">
      <c r="B9" s="36"/>
      <c r="C9" s="36" t="s">
        <v>2266</v>
      </c>
      <c r="D9" s="168">
        <f>IntermediateData!D9</f>
        <v>46912.103999999999</v>
      </c>
      <c r="E9" s="166">
        <f>IntermediateData!E9</f>
        <v>47317.014073058126</v>
      </c>
      <c r="F9" s="166">
        <f>IntermediateData!F9</f>
        <v>47725.419025972078</v>
      </c>
      <c r="G9" s="166">
        <f>IntermediateData!G9</f>
        <v>48137.349023921779</v>
      </c>
      <c r="H9" s="166">
        <f>IntermediateData!H9</f>
        <v>48552.83449245034</v>
      </c>
      <c r="I9" s="166">
        <f>IntermediateData!I9</f>
        <v>48971.906119711341</v>
      </c>
      <c r="J9" s="166">
        <f>IntermediateData!J9</f>
        <v>49394.594858735451</v>
      </c>
      <c r="K9" s="166">
        <f>IntermediateData!K9</f>
        <v>49820.931929716688</v>
      </c>
      <c r="L9" s="166">
        <f>IntermediateData!L9</f>
        <v>50250.948822318336</v>
      </c>
      <c r="M9" s="166">
        <f>IntermediateData!M9</f>
        <v>50684.677297998838</v>
      </c>
      <c r="N9" s="166">
        <f>IntermediateData!N9</f>
        <v>51122.149392357693</v>
      </c>
      <c r="O9" s="166">
        <f>IntermediateData!O9</f>
        <v>51563.397417501648</v>
      </c>
      <c r="P9" s="166">
        <f>IntermediateData!P9</f>
        <v>52008.453964431326</v>
      </c>
      <c r="Q9" s="166">
        <f>IntermediateData!Q9</f>
        <v>52457.351905448384</v>
      </c>
      <c r="R9" s="167">
        <f>IntermediateData!R9</f>
        <v>52910.124396583531</v>
      </c>
      <c r="S9" s="166">
        <f>IntermediateData!S9</f>
        <v>53366.804880045434</v>
      </c>
      <c r="T9" s="166">
        <f>IntermediateData!T9</f>
        <v>53827.427086690826</v>
      </c>
      <c r="U9" s="166">
        <f>IntermediateData!U9</f>
        <v>54292.025038515858</v>
      </c>
      <c r="V9" s="166">
        <f>IntermediateData!V9</f>
        <v>54760.633051169032</v>
      </c>
      <c r="W9" s="166">
        <f>IntermediateData!W9</f>
        <v>55233.28573648577</v>
      </c>
      <c r="X9" s="166">
        <f>IntermediateData!X9</f>
        <v>55710.018005044876</v>
      </c>
      <c r="Y9" s="166">
        <f>IntermediateData!Y9</f>
        <v>56190.86506874708</v>
      </c>
      <c r="Z9" s="166">
        <f>IntermediateData!Z9</f>
        <v>56675.862443415797</v>
      </c>
      <c r="AA9" s="166">
        <f>IntermediateData!AA9</f>
        <v>57165.045951420383</v>
      </c>
      <c r="AB9" s="166">
        <f>IntermediateData!AB9</f>
        <v>57658.451724321996</v>
      </c>
      <c r="AC9" s="166">
        <f>IntermediateData!AC9</f>
        <v>58156.116205542319</v>
      </c>
      <c r="AD9" s="166">
        <f>IntermediateData!AD9</f>
        <v>58658.076153055292</v>
      </c>
      <c r="AE9" s="166">
        <f>IntermediateData!AE9</f>
        <v>59164.368642102098</v>
      </c>
      <c r="AF9" s="166">
        <f>IntermediateData!AF9</f>
        <v>59675.031067929587</v>
      </c>
      <c r="AG9" s="166">
        <f>IntermediateData!AG9</f>
        <v>60207.811431230024</v>
      </c>
      <c r="AH9" s="166">
        <f>IntermediateData!AH9</f>
        <v>60745.348472666003</v>
      </c>
      <c r="AI9" s="166">
        <f>IntermediateData!AI9</f>
        <v>61287.684659994295</v>
      </c>
      <c r="AJ9" s="166">
        <f>IntermediateData!AJ9</f>
        <v>61834.862840125024</v>
      </c>
      <c r="AK9" s="166">
        <f>IntermediateData!AK9</f>
        <v>62386.926242506714</v>
      </c>
      <c r="AL9" s="166">
        <f>IntermediateData!AL9</f>
        <v>62943.918482541645</v>
      </c>
      <c r="AM9" s="166">
        <f>IntermediateData!AM9</f>
        <v>63505.883565031632</v>
      </c>
      <c r="AN9" s="166">
        <f>IntermediateData!AN9</f>
        <v>64072.865887654603</v>
      </c>
      <c r="AO9" s="166">
        <f>IntermediateData!AO9</f>
        <v>64644.910244472216</v>
      </c>
      <c r="AP9" s="168">
        <f>IntermediateData!AP9</f>
        <v>65222.061829468767</v>
      </c>
    </row>
    <row r="10" spans="2:42" x14ac:dyDescent="0.35">
      <c r="B10" s="36"/>
      <c r="C10" s="36" t="s">
        <v>2268</v>
      </c>
      <c r="D10" s="168">
        <f>IntermediateData!D10</f>
        <v>262823.777</v>
      </c>
      <c r="E10" s="166">
        <f>IntermediateData!E10</f>
        <v>265175.70739506168</v>
      </c>
      <c r="F10" s="166">
        <f>IntermediateData!F10</f>
        <v>267548.68450304394</v>
      </c>
      <c r="G10" s="166">
        <f>IntermediateData!G10</f>
        <v>269942.89666460757</v>
      </c>
      <c r="H10" s="166">
        <f>IntermediateData!H10</f>
        <v>272358.53390581685</v>
      </c>
      <c r="I10" s="166">
        <f>IntermediateData!I10</f>
        <v>274795.78795322188</v>
      </c>
      <c r="J10" s="166">
        <f>IntermediateData!J10</f>
        <v>277254.85224907554</v>
      </c>
      <c r="K10" s="166">
        <f>IntermediateData!K10</f>
        <v>279735.9219666869</v>
      </c>
      <c r="L10" s="166">
        <f>IntermediateData!L10</f>
        <v>282239.1940259118</v>
      </c>
      <c r="M10" s="166">
        <f>IntermediateData!M10</f>
        <v>284764.86710878229</v>
      </c>
      <c r="N10" s="166">
        <f>IntermediateData!N10</f>
        <v>287313.14167527575</v>
      </c>
      <c r="O10" s="166">
        <f>IntermediateData!O10</f>
        <v>289884.21997922519</v>
      </c>
      <c r="P10" s="166">
        <f>IntermediateData!P10</f>
        <v>292478.30608437193</v>
      </c>
      <c r="Q10" s="166">
        <f>IntermediateData!Q10</f>
        <v>295095.60588056193</v>
      </c>
      <c r="R10" s="167">
        <f>IntermediateData!R10</f>
        <v>297736.32710008707</v>
      </c>
      <c r="S10" s="166">
        <f>IntermediateData!S10</f>
        <v>300400.67933417251</v>
      </c>
      <c r="T10" s="166">
        <f>IntermediateData!T10</f>
        <v>303088.87404961191</v>
      </c>
      <c r="U10" s="166">
        <f>IntermediateData!U10</f>
        <v>305801.12460555119</v>
      </c>
      <c r="V10" s="166">
        <f>IntermediateData!V10</f>
        <v>308537.64627042261</v>
      </c>
      <c r="W10" s="166">
        <f>IntermediateData!W10</f>
        <v>311298.65623903059</v>
      </c>
      <c r="X10" s="166">
        <f>IntermediateData!X10</f>
        <v>314084.37364978995</v>
      </c>
      <c r="Y10" s="166">
        <f>IntermediateData!Y10</f>
        <v>316895.01960211887</v>
      </c>
      <c r="Z10" s="166">
        <f>IntermediateData!Z10</f>
        <v>319730.81717398734</v>
      </c>
      <c r="AA10" s="166">
        <f>IntermediateData!AA10</f>
        <v>322591.99143962242</v>
      </c>
      <c r="AB10" s="166">
        <f>IntermediateData!AB10</f>
        <v>325478.76948737237</v>
      </c>
      <c r="AC10" s="166">
        <f>IntermediateData!AC10</f>
        <v>328391.38043773029</v>
      </c>
      <c r="AD10" s="166">
        <f>IntermediateData!AD10</f>
        <v>331330.05546151922</v>
      </c>
      <c r="AE10" s="166">
        <f>IntermediateData!AE10</f>
        <v>334295.02779823984</v>
      </c>
      <c r="AF10" s="166">
        <f>IntermediateData!AF10</f>
        <v>337286.53277458251</v>
      </c>
      <c r="AG10" s="166">
        <f>IntermediateData!AG10</f>
        <v>340327.05064649048</v>
      </c>
      <c r="AH10" s="166">
        <f>IntermediateData!AH10</f>
        <v>343394.97770326375</v>
      </c>
      <c r="AI10" s="166">
        <f>IntermediateData!AI10</f>
        <v>346490.56102893426</v>
      </c>
      <c r="AJ10" s="166">
        <f>IntermediateData!AJ10</f>
        <v>349614.0499349084</v>
      </c>
      <c r="AK10" s="166">
        <f>IntermediateData!AK10</f>
        <v>352765.69598004606</v>
      </c>
      <c r="AL10" s="166">
        <f>IntermediateData!AL10</f>
        <v>355945.75299092062</v>
      </c>
      <c r="AM10" s="166">
        <f>IntermediateData!AM10</f>
        <v>359154.47708226147</v>
      </c>
      <c r="AN10" s="166">
        <f>IntermediateData!AN10</f>
        <v>362392.12667758105</v>
      </c>
      <c r="AO10" s="166">
        <f>IntermediateData!AO10</f>
        <v>365658.96252998762</v>
      </c>
      <c r="AP10" s="168">
        <f>IntermediateData!AP10</f>
        <v>368955.24774318584</v>
      </c>
    </row>
    <row r="11" spans="2:42" x14ac:dyDescent="0.35">
      <c r="B11" s="36"/>
      <c r="C11" s="36" t="s">
        <v>2269</v>
      </c>
      <c r="D11" s="168">
        <f>IntermediateData!D11</f>
        <v>54144.661</v>
      </c>
      <c r="E11" s="166">
        <f>IntermediateData!E11</f>
        <v>54805.24853687406</v>
      </c>
      <c r="F11" s="166">
        <f>IntermediateData!F11</f>
        <v>55473.895518314101</v>
      </c>
      <c r="G11" s="166">
        <f>IntermediateData!G11</f>
        <v>56150.700272918664</v>
      </c>
      <c r="H11" s="166">
        <f>IntermediateData!H11</f>
        <v>56835.762328936362</v>
      </c>
      <c r="I11" s="166">
        <f>IntermediateData!I11</f>
        <v>57529.182428902117</v>
      </c>
      <c r="J11" s="166">
        <f>IntermediateData!J11</f>
        <v>58231.062544451961</v>
      </c>
      <c r="K11" s="166">
        <f>IntermediateData!K11</f>
        <v>58941.505891318593</v>
      </c>
      <c r="L11" s="166">
        <f>IntermediateData!L11</f>
        <v>59660.616944509864</v>
      </c>
      <c r="M11" s="166">
        <f>IntermediateData!M11</f>
        <v>60388.50145367247</v>
      </c>
      <c r="N11" s="166">
        <f>IntermediateData!N11</f>
        <v>61125.266458643084</v>
      </c>
      <c r="O11" s="166">
        <f>IntermediateData!O11</f>
        <v>61871.020305189209</v>
      </c>
      <c r="P11" s="166">
        <f>IntermediateData!P11</f>
        <v>62625.87266094207</v>
      </c>
      <c r="Q11" s="166">
        <f>IntermediateData!Q11</f>
        <v>63389.934531523926</v>
      </c>
      <c r="R11" s="167">
        <f>IntermediateData!R11</f>
        <v>64163.318276872109</v>
      </c>
      <c r="S11" s="166">
        <f>IntermediateData!S11</f>
        <v>64946.137627762226</v>
      </c>
      <c r="T11" s="166">
        <f>IntermediateData!T11</f>
        <v>65738.507702532981</v>
      </c>
      <c r="U11" s="166">
        <f>IntermediateData!U11</f>
        <v>66540.545024015024</v>
      </c>
      <c r="V11" s="166">
        <f>IntermediateData!V11</f>
        <v>67352.367536666308</v>
      </c>
      <c r="W11" s="166">
        <f>IntermediateData!W11</f>
        <v>68174.094623916579</v>
      </c>
      <c r="X11" s="166">
        <f>IntermediateData!X11</f>
        <v>69005.847125723405</v>
      </c>
      <c r="Y11" s="166">
        <f>IntermediateData!Y11</f>
        <v>69847.747356342443</v>
      </c>
      <c r="Z11" s="166">
        <f>IntermediateData!Z11</f>
        <v>70699.919122314488</v>
      </c>
      <c r="AA11" s="166">
        <f>IntermediateData!AA11</f>
        <v>71562.48774067199</v>
      </c>
      <c r="AB11" s="166">
        <f>IntermediateData!AB11</f>
        <v>72435.580057367639</v>
      </c>
      <c r="AC11" s="166">
        <f>IntermediateData!AC11</f>
        <v>73319.324465927886</v>
      </c>
      <c r="AD11" s="166">
        <f>IntermediateData!AD11</f>
        <v>74213.85092633398</v>
      </c>
      <c r="AE11" s="166">
        <f>IntermediateData!AE11</f>
        <v>75119.290984133317</v>
      </c>
      <c r="AF11" s="166">
        <f>IntermediateData!AF11</f>
        <v>76035.777789784101</v>
      </c>
      <c r="AG11" s="166">
        <f>IntermediateData!AG11</f>
        <v>76937.335124773716</v>
      </c>
      <c r="AH11" s="166">
        <f>IntermediateData!AH11</f>
        <v>77849.582238337316</v>
      </c>
      <c r="AI11" s="166">
        <f>IntermediateData!AI11</f>
        <v>78772.645879336589</v>
      </c>
      <c r="AJ11" s="166">
        <f>IntermediateData!AJ11</f>
        <v>79706.654299496353</v>
      </c>
      <c r="AK11" s="166">
        <f>IntermediateData!AK11</f>
        <v>80651.737271224003</v>
      </c>
      <c r="AL11" s="166">
        <f>IntermediateData!AL11</f>
        <v>81608.026105640267</v>
      </c>
      <c r="AM11" s="166">
        <f>IntermediateData!AM11</f>
        <v>82575.653670823784</v>
      </c>
      <c r="AN11" s="166">
        <f>IntermediateData!AN11</f>
        <v>83554.75441027194</v>
      </c>
      <c r="AO11" s="166">
        <f>IntermediateData!AO11</f>
        <v>84545.464361580642</v>
      </c>
      <c r="AP11" s="168">
        <f>IntermediateData!AP11</f>
        <v>85547.921175345575</v>
      </c>
    </row>
    <row r="12" spans="2:42" x14ac:dyDescent="0.35">
      <c r="B12" s="36"/>
      <c r="C12" s="36" t="s">
        <v>2270</v>
      </c>
      <c r="D12" s="168">
        <f>IntermediateData!D12</f>
        <v>29843.811999999998</v>
      </c>
      <c r="E12" s="166">
        <f>IntermediateData!E12</f>
        <v>29909.275532288579</v>
      </c>
      <c r="F12" s="166">
        <f>IntermediateData!F12</f>
        <v>29974.882661315394</v>
      </c>
      <c r="G12" s="166">
        <f>IntermediateData!G12</f>
        <v>30040.63370206533</v>
      </c>
      <c r="H12" s="166">
        <f>IntermediateData!H12</f>
        <v>30106.528970214204</v>
      </c>
      <c r="I12" s="166">
        <f>IntermediateData!I12</f>
        <v>30172.568782130278</v>
      </c>
      <c r="J12" s="166">
        <f>IntermediateData!J12</f>
        <v>30238.753454875783</v>
      </c>
      <c r="K12" s="166">
        <f>IntermediateData!K12</f>
        <v>30305.083306208438</v>
      </c>
      <c r="L12" s="166">
        <f>IntermediateData!L12</f>
        <v>30371.558654582972</v>
      </c>
      <c r="M12" s="166">
        <f>IntermediateData!M12</f>
        <v>30438.179819152658</v>
      </c>
      <c r="N12" s="166">
        <f>IntermediateData!N12</f>
        <v>30504.947119770848</v>
      </c>
      <c r="O12" s="166">
        <f>IntermediateData!O12</f>
        <v>30571.860876992498</v>
      </c>
      <c r="P12" s="166">
        <f>IntermediateData!P12</f>
        <v>30638.921412075717</v>
      </c>
      <c r="Q12" s="166">
        <f>IntermediateData!Q12</f>
        <v>30706.129046983304</v>
      </c>
      <c r="R12" s="167">
        <f>IntermediateData!R12</f>
        <v>30773.484104384297</v>
      </c>
      <c r="S12" s="166">
        <f>IntermediateData!S12</f>
        <v>30840.986907655522</v>
      </c>
      <c r="T12" s="166">
        <f>IntermediateData!T12</f>
        <v>30908.637780883146</v>
      </c>
      <c r="U12" s="166">
        <f>IntermediateData!U12</f>
        <v>30976.437048864223</v>
      </c>
      <c r="V12" s="166">
        <f>IntermediateData!V12</f>
        <v>31044.38503710827</v>
      </c>
      <c r="W12" s="166">
        <f>IntermediateData!W12</f>
        <v>31112.482071838815</v>
      </c>
      <c r="X12" s="166">
        <f>IntermediateData!X12</f>
        <v>31180.728479994974</v>
      </c>
      <c r="Y12" s="166">
        <f>IntermediateData!Y12</f>
        <v>31249.124589233015</v>
      </c>
      <c r="Z12" s="166">
        <f>IntermediateData!Z12</f>
        <v>31317.670727927936</v>
      </c>
      <c r="AA12" s="166">
        <f>IntermediateData!AA12</f>
        <v>31386.367225175032</v>
      </c>
      <c r="AB12" s="166">
        <f>IntermediateData!AB12</f>
        <v>31455.214410791483</v>
      </c>
      <c r="AC12" s="166">
        <f>IntermediateData!AC12</f>
        <v>31524.212615317938</v>
      </c>
      <c r="AD12" s="166">
        <f>IntermediateData!AD12</f>
        <v>31593.362170020097</v>
      </c>
      <c r="AE12" s="166">
        <f>IntermediateData!AE12</f>
        <v>31662.663406890304</v>
      </c>
      <c r="AF12" s="166">
        <f>IntermediateData!AF12</f>
        <v>31732.116658649142</v>
      </c>
      <c r="AG12" s="166">
        <f>IntermediateData!AG12</f>
        <v>31802.163727932766</v>
      </c>
      <c r="AH12" s="166">
        <f>IntermediateData!AH12</f>
        <v>31872.365422637948</v>
      </c>
      <c r="AI12" s="166">
        <f>IntermediateData!AI12</f>
        <v>31942.722084092613</v>
      </c>
      <c r="AJ12" s="166">
        <f>IntermediateData!AJ12</f>
        <v>32013.234054378154</v>
      </c>
      <c r="AK12" s="166">
        <f>IntermediateData!AK12</f>
        <v>32083.90167633109</v>
      </c>
      <c r="AL12" s="166">
        <f>IntermediateData!AL12</f>
        <v>32154.725293544736</v>
      </c>
      <c r="AM12" s="166">
        <f>IntermediateData!AM12</f>
        <v>32225.705250370873</v>
      </c>
      <c r="AN12" s="166">
        <f>IntermediateData!AN12</f>
        <v>32296.841891921416</v>
      </c>
      <c r="AO12" s="166">
        <f>IntermediateData!AO12</f>
        <v>32368.135564070104</v>
      </c>
      <c r="AP12" s="168">
        <f>IntermediateData!AP12</f>
        <v>32439.586613454172</v>
      </c>
    </row>
    <row r="13" spans="2:42" x14ac:dyDescent="0.35">
      <c r="B13" s="36"/>
      <c r="C13" s="36" t="s">
        <v>2271</v>
      </c>
      <c r="D13" s="168">
        <f>IntermediateData!D14</f>
        <v>11530.091</v>
      </c>
      <c r="E13" s="166">
        <f>IntermediateData!E14</f>
        <v>11588.557638113696</v>
      </c>
      <c r="F13" s="166">
        <f>IntermediateData!F14</f>
        <v>11647.320748108865</v>
      </c>
      <c r="G13" s="166">
        <f>IntermediateData!G14</f>
        <v>11706.381833331334</v>
      </c>
      <c r="H13" s="166">
        <f>IntermediateData!H14</f>
        <v>11765.742404750079</v>
      </c>
      <c r="I13" s="166">
        <f>IntermediateData!I14</f>
        <v>11825.403980995876</v>
      </c>
      <c r="J13" s="166">
        <f>IntermediateData!J14</f>
        <v>11885.368088400157</v>
      </c>
      <c r="K13" s="166">
        <f>IntermediateData!K14</f>
        <v>11945.636261034055</v>
      </c>
      <c r="L13" s="166">
        <f>IntermediateData!L14</f>
        <v>12006.21004074765</v>
      </c>
      <c r="M13" s="166">
        <f>IntermediateData!M14</f>
        <v>12067.090977209418</v>
      </c>
      <c r="N13" s="166">
        <f>IntermediateData!N14</f>
        <v>12128.280627945873</v>
      </c>
      <c r="O13" s="166">
        <f>IntermediateData!O14</f>
        <v>12189.780558381413</v>
      </c>
      <c r="P13" s="166">
        <f>IntermediateData!P14</f>
        <v>12251.592341878373</v>
      </c>
      <c r="Q13" s="166">
        <f>IntermediateData!Q14</f>
        <v>12313.717559777271</v>
      </c>
      <c r="R13" s="167">
        <f>IntermediateData!R14</f>
        <v>12376.157801437268</v>
      </c>
      <c r="S13" s="166">
        <f>IntermediateData!S14</f>
        <v>12438.914664276826</v>
      </c>
      <c r="T13" s="166">
        <f>IntermediateData!T14</f>
        <v>12501.989753814578</v>
      </c>
      <c r="U13" s="166">
        <f>IntermediateData!U14</f>
        <v>12565.384683710396</v>
      </c>
      <c r="V13" s="166">
        <f>IntermediateData!V14</f>
        <v>12629.101075806682</v>
      </c>
      <c r="W13" s="166">
        <f>IntermediateData!W14</f>
        <v>12693.140560169855</v>
      </c>
      <c r="X13" s="166">
        <f>IntermediateData!X14</f>
        <v>12757.504775132054</v>
      </c>
      <c r="Y13" s="166">
        <f>IntermediateData!Y14</f>
        <v>12822.195367333052</v>
      </c>
      <c r="Z13" s="166">
        <f>IntermediateData!Z14</f>
        <v>12887.213991762379</v>
      </c>
      <c r="AA13" s="166">
        <f>IntermediateData!AA14</f>
        <v>12952.562311801668</v>
      </c>
      <c r="AB13" s="166">
        <f>IntermediateData!AB14</f>
        <v>13018.241999267206</v>
      </c>
      <c r="AC13" s="166">
        <f>IntermediateData!AC14</f>
        <v>13084.254734452701</v>
      </c>
      <c r="AD13" s="166">
        <f>IntermediateData!AD14</f>
        <v>13150.602206172278</v>
      </c>
      <c r="AE13" s="166">
        <f>IntermediateData!AE14</f>
        <v>13217.286111803676</v>
      </c>
      <c r="AF13" s="166">
        <f>IntermediateData!AF14</f>
        <v>13284.308157331678</v>
      </c>
      <c r="AG13" s="166">
        <f>IntermediateData!AG14</f>
        <v>13356.656119558706</v>
      </c>
      <c r="AH13" s="166">
        <f>IntermediateData!AH14</f>
        <v>13429.398097610752</v>
      </c>
      <c r="AI13" s="166">
        <f>IntermediateData!AI14</f>
        <v>13502.536237346048</v>
      </c>
      <c r="AJ13" s="166">
        <f>IntermediateData!AJ14</f>
        <v>13576.072696309435</v>
      </c>
      <c r="AK13" s="166">
        <f>IntermediateData!AK14</f>
        <v>13650.009643796</v>
      </c>
      <c r="AL13" s="166">
        <f>IntermediateData!AL14</f>
        <v>13724.349260915082</v>
      </c>
      <c r="AM13" s="166">
        <f>IntermediateData!AM14</f>
        <v>13799.093740654602</v>
      </c>
      <c r="AN13" s="166">
        <f>IntermediateData!AN14</f>
        <v>13874.245287945765</v>
      </c>
      <c r="AO13" s="166">
        <f>IntermediateData!AO14</f>
        <v>13949.806119728099</v>
      </c>
      <c r="AP13" s="168">
        <f>IntermediateData!AP14</f>
        <v>14025.778465014853</v>
      </c>
    </row>
    <row r="14" spans="2:42" x14ac:dyDescent="0.35">
      <c r="B14" s="36"/>
      <c r="C14" s="36" t="s">
        <v>2314</v>
      </c>
      <c r="D14" s="168">
        <f>IntermediateData!D13</f>
        <v>11258.844999999999</v>
      </c>
      <c r="E14" s="166">
        <f>IntermediateData!E13</f>
        <v>11315.93620736282</v>
      </c>
      <c r="F14" s="166">
        <f>IntermediateData!F13</f>
        <v>11373.316912090437</v>
      </c>
      <c r="G14" s="166">
        <f>IntermediateData!G13</f>
        <v>11430.988582162387</v>
      </c>
      <c r="H14" s="166">
        <f>IntermediateData!H13</f>
        <v>11488.952693002022</v>
      </c>
      <c r="I14" s="166">
        <f>IntermediateData!I13</f>
        <v>11547.210727514248</v>
      </c>
      <c r="J14" s="166">
        <f>IntermediateData!J13</f>
        <v>11605.76417612347</v>
      </c>
      <c r="K14" s="166">
        <f>IntermediateData!K13</f>
        <v>11664.614536811716</v>
      </c>
      <c r="L14" s="166">
        <f>IntermediateData!L13</f>
        <v>11723.763315156963</v>
      </c>
      <c r="M14" s="166">
        <f>IntermediateData!M13</f>
        <v>11783.212024371651</v>
      </c>
      <c r="N14" s="166">
        <f>IntermediateData!N13</f>
        <v>11842.962185341403</v>
      </c>
      <c r="O14" s="166">
        <f>IntermediateData!O13</f>
        <v>11903.015326663924</v>
      </c>
      <c r="P14" s="166">
        <f>IntermediateData!P13</f>
        <v>11963.372984688118</v>
      </c>
      <c r="Q14" s="166">
        <f>IntermediateData!Q13</f>
        <v>12024.036703553382</v>
      </c>
      <c r="R14" s="167">
        <f>IntermediateData!R13</f>
        <v>12085.008035229121</v>
      </c>
      <c r="S14" s="166">
        <f>IntermediateData!S13</f>
        <v>12146.288539554442</v>
      </c>
      <c r="T14" s="166">
        <f>IntermediateData!T13</f>
        <v>12207.879784278066</v>
      </c>
      <c r="U14" s="166">
        <f>IntermediateData!U13</f>
        <v>12269.783345098434</v>
      </c>
      <c r="V14" s="166">
        <f>IntermediateData!V13</f>
        <v>12332.00080570402</v>
      </c>
      <c r="W14" s="166">
        <f>IntermediateData!W13</f>
        <v>12394.533757813842</v>
      </c>
      <c r="X14" s="166">
        <f>IntermediateData!X13</f>
        <v>12457.383801218191</v>
      </c>
      <c r="Y14" s="166">
        <f>IntermediateData!Y13</f>
        <v>12520.552543819549</v>
      </c>
      <c r="Z14" s="166">
        <f>IntermediateData!Z13</f>
        <v>12584.041601673733</v>
      </c>
      <c r="AA14" s="166">
        <f>IntermediateData!AA13</f>
        <v>12647.852599031234</v>
      </c>
      <c r="AB14" s="166">
        <f>IntermediateData!AB13</f>
        <v>12711.987168378771</v>
      </c>
      <c r="AC14" s="166">
        <f>IntermediateData!AC13</f>
        <v>12776.446950481059</v>
      </c>
      <c r="AD14" s="166">
        <f>IntermediateData!AD13</f>
        <v>12841.233594422776</v>
      </c>
      <c r="AE14" s="166">
        <f>IntermediateData!AE13</f>
        <v>12906.348757650763</v>
      </c>
      <c r="AF14" s="166">
        <f>IntermediateData!AF13</f>
        <v>12971.794106016419</v>
      </c>
      <c r="AG14" s="166">
        <f>IntermediateData!AG13</f>
        <v>13042.440078609347</v>
      </c>
      <c r="AH14" s="166">
        <f>IntermediateData!AH13</f>
        <v>13113.47079778419</v>
      </c>
      <c r="AI14" s="166">
        <f>IntermediateData!AI13</f>
        <v>13184.888358917753</v>
      </c>
      <c r="AJ14" s="166">
        <f>IntermediateData!AJ13</f>
        <v>13256.694868798519</v>
      </c>
      <c r="AK14" s="166">
        <f>IntermediateData!AK13</f>
        <v>13328.892445688794</v>
      </c>
      <c r="AL14" s="166">
        <f>IntermediateData!AL13</f>
        <v>13401.483219387204</v>
      </c>
      <c r="AM14" s="166">
        <f>IntermediateData!AM13</f>
        <v>13474.469331291517</v>
      </c>
      <c r="AN14" s="166">
        <f>IntermediateData!AN13</f>
        <v>13547.852934461811</v>
      </c>
      <c r="AO14" s="166">
        <f>IntermediateData!AO13</f>
        <v>13621.636193683995</v>
      </c>
      <c r="AP14" s="168">
        <f>IntermediateData!AP13</f>
        <v>13695.821285533664</v>
      </c>
    </row>
    <row r="15" spans="2:42" x14ac:dyDescent="0.35">
      <c r="B15" s="36"/>
      <c r="C15" s="36" t="s">
        <v>2272</v>
      </c>
      <c r="D15" s="168">
        <f>IntermediateData!D15</f>
        <v>221261.41600000003</v>
      </c>
      <c r="E15" s="166">
        <f>IntermediateData!E15</f>
        <v>223884.34006145564</v>
      </c>
      <c r="F15" s="166">
        <f>IntermediateData!F15</f>
        <v>226538.35734628717</v>
      </c>
      <c r="G15" s="166">
        <f>IntermediateData!G15</f>
        <v>229223.83644638569</v>
      </c>
      <c r="H15" s="166">
        <f>IntermediateData!H15</f>
        <v>231941.15032308252</v>
      </c>
      <c r="I15" s="166">
        <f>IntermediateData!I15</f>
        <v>234690.6763589464</v>
      </c>
      <c r="J15" s="166">
        <f>IntermediateData!J15</f>
        <v>237472.7964101946</v>
      </c>
      <c r="K15" s="166">
        <f>IntermediateData!K15</f>
        <v>240287.89685972553</v>
      </c>
      <c r="L15" s="166">
        <f>IntermediateData!L15</f>
        <v>243136.36867077975</v>
      </c>
      <c r="M15" s="166">
        <f>IntermediateData!M15</f>
        <v>246018.60744123725</v>
      </c>
      <c r="N15" s="166">
        <f>IntermediateData!N15</f>
        <v>248935.01345855853</v>
      </c>
      <c r="O15" s="166">
        <f>IntermediateData!O15</f>
        <v>251885.99175537657</v>
      </c>
      <c r="P15" s="166">
        <f>IntermediateData!P15</f>
        <v>254871.95216574828</v>
      </c>
      <c r="Q15" s="166">
        <f>IntermediateData!Q15</f>
        <v>257893.30938207245</v>
      </c>
      <c r="R15" s="167">
        <f>IntermediateData!R15</f>
        <v>260950.48301268255</v>
      </c>
      <c r="S15" s="166">
        <f>IntermediateData!S15</f>
        <v>264043.89764012228</v>
      </c>
      <c r="T15" s="166">
        <f>IntermediateData!T15</f>
        <v>267173.9828801119</v>
      </c>
      <c r="U15" s="166">
        <f>IntermediateData!U15</f>
        <v>270341.1734412135</v>
      </c>
      <c r="V15" s="166">
        <f>IntermediateData!V15</f>
        <v>273545.90918520378</v>
      </c>
      <c r="W15" s="166">
        <f>IntermediateData!W15</f>
        <v>276788.63518816233</v>
      </c>
      <c r="X15" s="166">
        <f>IntermediateData!X15</f>
        <v>280069.80180228403</v>
      </c>
      <c r="Y15" s="166">
        <f>IntermediateData!Y15</f>
        <v>283389.86471842445</v>
      </c>
      <c r="Z15" s="166">
        <f>IntermediateData!Z15</f>
        <v>286749.2850293864</v>
      </c>
      <c r="AA15" s="166">
        <f>IntermediateData!AA15</f>
        <v>290148.52929395699</v>
      </c>
      <c r="AB15" s="166">
        <f>IntermediateData!AB15</f>
        <v>293588.06960170355</v>
      </c>
      <c r="AC15" s="166">
        <f>IntermediateData!AC15</f>
        <v>297068.38363853778</v>
      </c>
      <c r="AD15" s="166">
        <f>IntermediateData!AD15</f>
        <v>300589.9547530571</v>
      </c>
      <c r="AE15" s="166">
        <f>IntermediateData!AE15</f>
        <v>304153.27202367265</v>
      </c>
      <c r="AF15" s="166">
        <f>IntermediateData!AF15</f>
        <v>307758.8303265326</v>
      </c>
      <c r="AG15" s="166">
        <f>IntermediateData!AG15</f>
        <v>311808.94520522683</v>
      </c>
      <c r="AH15" s="166">
        <f>IntermediateData!AH15</f>
        <v>315912.35970984312</v>
      </c>
      <c r="AI15" s="166">
        <f>IntermediateData!AI15</f>
        <v>320069.77526496042</v>
      </c>
      <c r="AJ15" s="166">
        <f>IntermediateData!AJ15</f>
        <v>324281.9025259249</v>
      </c>
      <c r="AK15" s="166">
        <f>IntermediateData!AK15</f>
        <v>328549.4615003271</v>
      </c>
      <c r="AL15" s="166">
        <f>IntermediateData!AL15</f>
        <v>332873.18167107773</v>
      </c>
      <c r="AM15" s="166">
        <f>IntermediateData!AM15</f>
        <v>337253.80212110316</v>
      </c>
      <c r="AN15" s="166">
        <f>IntermediateData!AN15</f>
        <v>341692.07165968191</v>
      </c>
      <c r="AO15" s="166">
        <f>IntermediateData!AO15</f>
        <v>346188.7489504437</v>
      </c>
      <c r="AP15" s="168">
        <f>IntermediateData!AP15</f>
        <v>350744.60264105297</v>
      </c>
    </row>
    <row r="16" spans="2:42" x14ac:dyDescent="0.35">
      <c r="B16" s="36"/>
      <c r="C16" s="36" t="s">
        <v>2273</v>
      </c>
      <c r="D16" s="168">
        <f>IntermediateData!D16</f>
        <v>131220.133</v>
      </c>
      <c r="E16" s="166">
        <f>IntermediateData!E16</f>
        <v>132566.20628097863</v>
      </c>
      <c r="F16" s="166">
        <f>IntermediateData!F16</f>
        <v>133926.08775766884</v>
      </c>
      <c r="G16" s="166">
        <f>IntermediateData!G16</f>
        <v>135299.91907634764</v>
      </c>
      <c r="H16" s="166">
        <f>IntermediateData!H16</f>
        <v>136687.84333631804</v>
      </c>
      <c r="I16" s="166">
        <f>IntermediateData!I16</f>
        <v>138090.00510481442</v>
      </c>
      <c r="J16" s="166">
        <f>IntermediateData!J16</f>
        <v>139506.55043206076</v>
      </c>
      <c r="K16" s="166">
        <f>IntermediateData!K16</f>
        <v>140937.62686648333</v>
      </c>
      <c r="L16" s="166">
        <f>IntermediateData!L16</f>
        <v>142383.38347007943</v>
      </c>
      <c r="M16" s="166">
        <f>IntermediateData!M16</f>
        <v>143843.97083394384</v>
      </c>
      <c r="N16" s="166">
        <f>IntermediateData!N16</f>
        <v>145319.54109395447</v>
      </c>
      <c r="O16" s="166">
        <f>IntermediateData!O16</f>
        <v>146810.24794661897</v>
      </c>
      <c r="P16" s="166">
        <f>IntermediateData!P16</f>
        <v>148316.24666508386</v>
      </c>
      <c r="Q16" s="166">
        <f>IntermediateData!Q16</f>
        <v>149837.69411530788</v>
      </c>
      <c r="R16" s="167">
        <f>IntermediateData!R16</f>
        <v>151374.74877240128</v>
      </c>
      <c r="S16" s="166">
        <f>IntermediateData!S16</f>
        <v>152927.57073713272</v>
      </c>
      <c r="T16" s="166">
        <f>IntermediateData!T16</f>
        <v>154496.32175260549</v>
      </c>
      <c r="U16" s="166">
        <f>IntermediateData!U16</f>
        <v>156081.16522110481</v>
      </c>
      <c r="V16" s="166">
        <f>IntermediateData!V16</f>
        <v>157682.26622111781</v>
      </c>
      <c r="W16" s="166">
        <f>IntermediateData!W16</f>
        <v>159299.79152452841</v>
      </c>
      <c r="X16" s="166">
        <f>IntermediateData!X16</f>
        <v>160933.9096139883</v>
      </c>
      <c r="Y16" s="166">
        <f>IntermediateData!Y16</f>
        <v>162584.79070046626</v>
      </c>
      <c r="Z16" s="166">
        <f>IntermediateData!Z16</f>
        <v>164252.60674097735</v>
      </c>
      <c r="AA16" s="166">
        <f>IntermediateData!AA16</f>
        <v>165937.5314564943</v>
      </c>
      <c r="AB16" s="166">
        <f>IntermediateData!AB16</f>
        <v>167639.74035004221</v>
      </c>
      <c r="AC16" s="166">
        <f>IntermediateData!AC16</f>
        <v>169359.41072497916</v>
      </c>
      <c r="AD16" s="166">
        <f>IntermediateData!AD16</f>
        <v>171096.72170346428</v>
      </c>
      <c r="AE16" s="166">
        <f>IntermediateData!AE16</f>
        <v>172851.85424511528</v>
      </c>
      <c r="AF16" s="166">
        <f>IntermediateData!AF16</f>
        <v>174624.99116585718</v>
      </c>
      <c r="AG16" s="166">
        <f>IntermediateData!AG16</f>
        <v>176390.67557606075</v>
      </c>
      <c r="AH16" s="166">
        <f>IntermediateData!AH16</f>
        <v>178174.21333827093</v>
      </c>
      <c r="AI16" s="166">
        <f>IntermediateData!AI16</f>
        <v>179975.78497295675</v>
      </c>
      <c r="AJ16" s="166">
        <f>IntermediateData!AJ16</f>
        <v>181795.57282588255</v>
      </c>
      <c r="AK16" s="166">
        <f>IntermediateData!AK16</f>
        <v>183633.76108656405</v>
      </c>
      <c r="AL16" s="166">
        <f>IntermediateData!AL16</f>
        <v>185490.53580691112</v>
      </c>
      <c r="AM16" s="166">
        <f>IntermediateData!AM16</f>
        <v>187366.08492005896</v>
      </c>
      <c r="AN16" s="166">
        <f>IntermediateData!AN16</f>
        <v>189260.59825938969</v>
      </c>
      <c r="AO16" s="166">
        <f>IntermediateData!AO16</f>
        <v>191174.26757774636</v>
      </c>
      <c r="AP16" s="168">
        <f>IntermediateData!AP16</f>
        <v>193107.28656684115</v>
      </c>
    </row>
    <row r="17" spans="2:42" x14ac:dyDescent="0.35">
      <c r="B17" s="36"/>
      <c r="C17" s="36" t="s">
        <v>2275</v>
      </c>
      <c r="D17" s="168">
        <f>IntermediateData!D18</f>
        <v>23919.899999999998</v>
      </c>
      <c r="E17" s="166">
        <f>IntermediateData!E18</f>
        <v>24152.914169855685</v>
      </c>
      <c r="F17" s="166">
        <f>IntermediateData!F18</f>
        <v>24388.19823228423</v>
      </c>
      <c r="G17" s="166">
        <f>IntermediateData!G18</f>
        <v>24625.774299298377</v>
      </c>
      <c r="H17" s="166">
        <f>IntermediateData!H18</f>
        <v>24865.664698313612</v>
      </c>
      <c r="I17" s="166">
        <f>IntermediateData!I18</f>
        <v>25107.891974246515</v>
      </c>
      <c r="J17" s="166">
        <f>IntermediateData!J18</f>
        <v>25352.478891633516</v>
      </c>
      <c r="K17" s="166">
        <f>IntermediateData!K18</f>
        <v>25599.448436770319</v>
      </c>
      <c r="L17" s="166">
        <f>IntermediateData!L18</f>
        <v>25848.823819872148</v>
      </c>
      <c r="M17" s="166">
        <f>IntermediateData!M18</f>
        <v>26100.628477255057</v>
      </c>
      <c r="N17" s="166">
        <f>IntermediateData!N18</f>
        <v>26354.886073538455</v>
      </c>
      <c r="O17" s="166">
        <f>IntermediateData!O18</f>
        <v>26611.620503869133</v>
      </c>
      <c r="P17" s="166">
        <f>IntermediateData!P18</f>
        <v>26870.855896166911</v>
      </c>
      <c r="Q17" s="166">
        <f>IntermediateData!Q18</f>
        <v>27132.616613392198</v>
      </c>
      <c r="R17" s="167">
        <f>IntermediateData!R18</f>
        <v>27396.92725583561</v>
      </c>
      <c r="S17" s="166">
        <f>IntermediateData!S18</f>
        <v>27663.812663429922</v>
      </c>
      <c r="T17" s="166">
        <f>IntermediateData!T18</f>
        <v>27933.297918084514</v>
      </c>
      <c r="U17" s="166">
        <f>IntermediateData!U18</f>
        <v>28205.408346042575</v>
      </c>
      <c r="V17" s="166">
        <f>IntermediateData!V18</f>
        <v>28480.169520261272</v>
      </c>
      <c r="W17" s="166">
        <f>IntermediateData!W18</f>
        <v>28757.607262815083</v>
      </c>
      <c r="X17" s="166">
        <f>IntermediateData!X18</f>
        <v>29037.747647322572</v>
      </c>
      <c r="Y17" s="166">
        <f>IntermediateData!Y18</f>
        <v>29320.617001396786</v>
      </c>
      <c r="Z17" s="166">
        <f>IntermediateData!Z18</f>
        <v>29606.241909119519</v>
      </c>
      <c r="AA17" s="166">
        <f>IntermediateData!AA18</f>
        <v>29894.649213539695</v>
      </c>
      <c r="AB17" s="166">
        <f>IntermediateData!AB18</f>
        <v>30185.86601919607</v>
      </c>
      <c r="AC17" s="166">
        <f>IntermediateData!AC18</f>
        <v>30479.919694664528</v>
      </c>
      <c r="AD17" s="166">
        <f>IntermediateData!AD18</f>
        <v>30776.837875130175</v>
      </c>
      <c r="AE17" s="166">
        <f>IntermediateData!AE18</f>
        <v>31076.648464984501</v>
      </c>
      <c r="AF17" s="166">
        <f>IntermediateData!AF18</f>
        <v>31379.379640447834</v>
      </c>
      <c r="AG17" s="166">
        <f>IntermediateData!AG18</f>
        <v>31660.156273181346</v>
      </c>
      <c r="AH17" s="166">
        <f>IntermediateData!AH18</f>
        <v>31943.445241034049</v>
      </c>
      <c r="AI17" s="166">
        <f>IntermediateData!AI18</f>
        <v>32229.269023895704</v>
      </c>
      <c r="AJ17" s="166">
        <f>IntermediateData!AJ18</f>
        <v>32517.650302801787</v>
      </c>
      <c r="AK17" s="166">
        <f>IntermediateData!AK18</f>
        <v>32808.611961733302</v>
      </c>
      <c r="AL17" s="166">
        <f>IntermediateData!AL18</f>
        <v>33102.177089432698</v>
      </c>
      <c r="AM17" s="166">
        <f>IntermediateData!AM18</f>
        <v>33398.368981236032</v>
      </c>
      <c r="AN17" s="166">
        <f>IntermediateData!AN18</f>
        <v>33697.211140921536</v>
      </c>
      <c r="AO17" s="166">
        <f>IntermediateData!AO18</f>
        <v>33998.727282574713</v>
      </c>
      <c r="AP17" s="168">
        <f>IntermediateData!AP18</f>
        <v>34302.941332470124</v>
      </c>
    </row>
    <row r="18" spans="2:42" x14ac:dyDescent="0.35">
      <c r="B18" s="36"/>
      <c r="C18" s="36" t="s">
        <v>2276</v>
      </c>
      <c r="D18" s="168">
        <f>IntermediateData!D19</f>
        <v>144868.70699999999</v>
      </c>
      <c r="E18" s="166">
        <f>IntermediateData!E19</f>
        <v>145458.28972462239</v>
      </c>
      <c r="F18" s="166">
        <f>IntermediateData!F19</f>
        <v>146050.27191698609</v>
      </c>
      <c r="G18" s="166">
        <f>IntermediateData!G19</f>
        <v>146644.6633423797</v>
      </c>
      <c r="H18" s="166">
        <f>IntermediateData!H19</f>
        <v>147241.47380583428</v>
      </c>
      <c r="I18" s="166">
        <f>IntermediateData!I19</f>
        <v>147840.71315228514</v>
      </c>
      <c r="J18" s="166">
        <f>IntermediateData!J19</f>
        <v>148442.39126673425</v>
      </c>
      <c r="K18" s="166">
        <f>IntermediateData!K19</f>
        <v>149046.51807441332</v>
      </c>
      <c r="L18" s="166">
        <f>IntermediateData!L19</f>
        <v>149653.10354094749</v>
      </c>
      <c r="M18" s="166">
        <f>IntermediateData!M19</f>
        <v>150262.15767251968</v>
      </c>
      <c r="N18" s="166">
        <f>IntermediateData!N19</f>
        <v>150873.69051603574</v>
      </c>
      <c r="O18" s="166">
        <f>IntermediateData!O19</f>
        <v>151487.71215929015</v>
      </c>
      <c r="P18" s="166">
        <f>IntermediateData!P19</f>
        <v>152104.23273113242</v>
      </c>
      <c r="Q18" s="166">
        <f>IntermediateData!Q19</f>
        <v>152723.26240163413</v>
      </c>
      <c r="R18" s="167">
        <f>IntermediateData!R19</f>
        <v>153344.81138225683</v>
      </c>
      <c r="S18" s="166">
        <f>IntermediateData!S19</f>
        <v>153968.88992602032</v>
      </c>
      <c r="T18" s="166">
        <f>IntermediateData!T19</f>
        <v>154595.50832767188</v>
      </c>
      <c r="U18" s="166">
        <f>IntermediateData!U19</f>
        <v>155224.67692385611</v>
      </c>
      <c r="V18" s="166">
        <f>IntermediateData!V19</f>
        <v>155856.40609328536</v>
      </c>
      <c r="W18" s="166">
        <f>IntermediateData!W19</f>
        <v>156490.70625691098</v>
      </c>
      <c r="X18" s="166">
        <f>IntermediateData!X19</f>
        <v>157127.58787809528</v>
      </c>
      <c r="Y18" s="166">
        <f>IntermediateData!Y19</f>
        <v>157767.06146278401</v>
      </c>
      <c r="Z18" s="166">
        <f>IntermediateData!Z19</f>
        <v>158409.13755967977</v>
      </c>
      <c r="AA18" s="166">
        <f>IntermediateData!AA19</f>
        <v>159053.82676041601</v>
      </c>
      <c r="AB18" s="166">
        <f>IntermediateData!AB19</f>
        <v>159701.13969973163</v>
      </c>
      <c r="AC18" s="166">
        <f>IntermediateData!AC19</f>
        <v>160351.08705564661</v>
      </c>
      <c r="AD18" s="166">
        <f>IntermediateData!AD19</f>
        <v>161003.67954963795</v>
      </c>
      <c r="AE18" s="166">
        <f>IntermediateData!AE19</f>
        <v>161658.92794681669</v>
      </c>
      <c r="AF18" s="166">
        <f>IntermediateData!AF19</f>
        <v>162316.8430561054</v>
      </c>
      <c r="AG18" s="166">
        <f>IntermediateData!AG19</f>
        <v>163108.23857616718</v>
      </c>
      <c r="AH18" s="166">
        <f>IntermediateData!AH19</f>
        <v>163903.49264138905</v>
      </c>
      <c r="AI18" s="166">
        <f>IntermediateData!AI19</f>
        <v>164702.62406457745</v>
      </c>
      <c r="AJ18" s="166">
        <f>IntermediateData!AJ19</f>
        <v>165505.651750263</v>
      </c>
      <c r="AK18" s="166">
        <f>IntermediateData!AK19</f>
        <v>166312.59469514759</v>
      </c>
      <c r="AL18" s="166">
        <f>IntermediateData!AL19</f>
        <v>167123.47198855391</v>
      </c>
      <c r="AM18" s="166">
        <f>IntermediateData!AM19</f>
        <v>167938.30281287691</v>
      </c>
      <c r="AN18" s="166">
        <f>IntermediateData!AN19</f>
        <v>168757.10644403766</v>
      </c>
      <c r="AO18" s="166">
        <f>IntermediateData!AO19</f>
        <v>169579.90225193938</v>
      </c>
      <c r="AP18" s="168">
        <f>IntermediateData!AP19</f>
        <v>170406.70970092551</v>
      </c>
    </row>
    <row r="19" spans="2:42" x14ac:dyDescent="0.35">
      <c r="B19" s="36"/>
      <c r="C19" s="36" t="s">
        <v>2277</v>
      </c>
      <c r="D19" s="168">
        <f>IntermediateData!D20</f>
        <v>105788.443</v>
      </c>
      <c r="E19" s="166">
        <f>IntermediateData!E20</f>
        <v>106218.97792882698</v>
      </c>
      <c r="F19" s="166">
        <f>IntermediateData!F20</f>
        <v>106651.26503700062</v>
      </c>
      <c r="G19" s="166">
        <f>IntermediateData!G20</f>
        <v>107085.31145549277</v>
      </c>
      <c r="H19" s="166">
        <f>IntermediateData!H20</f>
        <v>107521.12434429675</v>
      </c>
      <c r="I19" s="166">
        <f>IntermediateData!I20</f>
        <v>107958.71089254539</v>
      </c>
      <c r="J19" s="166">
        <f>IntermediateData!J20</f>
        <v>108398.07831862968</v>
      </c>
      <c r="K19" s="166">
        <f>IntermediateData!K20</f>
        <v>108839.2338703178</v>
      </c>
      <c r="L19" s="166">
        <f>IntermediateData!L20</f>
        <v>109282.18482487471</v>
      </c>
      <c r="M19" s="166">
        <f>IntermediateData!M20</f>
        <v>109726.9384891822</v>
      </c>
      <c r="N19" s="166">
        <f>IntermediateData!N20</f>
        <v>110173.50219985939</v>
      </c>
      <c r="O19" s="166">
        <f>IntermediateData!O20</f>
        <v>110621.88332338378</v>
      </c>
      <c r="P19" s="166">
        <f>IntermediateData!P20</f>
        <v>111072.08925621276</v>
      </c>
      <c r="Q19" s="166">
        <f>IntermediateData!Q20</f>
        <v>111524.1274249056</v>
      </c>
      <c r="R19" s="167">
        <f>IntermediateData!R20</f>
        <v>111978.00528624601</v>
      </c>
      <c r="S19" s="166">
        <f>IntermediateData!S20</f>
        <v>112433.73032736512</v>
      </c>
      <c r="T19" s="166">
        <f>IntermediateData!T20</f>
        <v>112891.31006586495</v>
      </c>
      <c r="U19" s="166">
        <f>IntermediateData!U20</f>
        <v>113350.75204994247</v>
      </c>
      <c r="V19" s="166">
        <f>IntermediateData!V20</f>
        <v>113812.0638585141</v>
      </c>
      <c r="W19" s="166">
        <f>IntermediateData!W20</f>
        <v>114275.25310134071</v>
      </c>
      <c r="X19" s="166">
        <f>IntermediateData!X20</f>
        <v>114740.32741915321</v>
      </c>
      <c r="Y19" s="166">
        <f>IntermediateData!Y20</f>
        <v>115207.29448377849</v>
      </c>
      <c r="Z19" s="166">
        <f>IntermediateData!Z20</f>
        <v>115676.16199826608</v>
      </c>
      <c r="AA19" s="166">
        <f>IntermediateData!AA20</f>
        <v>116146.93769701515</v>
      </c>
      <c r="AB19" s="166">
        <f>IntermediateData!AB20</f>
        <v>116619.62934590213</v>
      </c>
      <c r="AC19" s="166">
        <f>IntermediateData!AC20</f>
        <v>117094.24474240877</v>
      </c>
      <c r="AD19" s="166">
        <f>IntermediateData!AD20</f>
        <v>117570.79171575086</v>
      </c>
      <c r="AE19" s="166">
        <f>IntermediateData!AE20</f>
        <v>118049.27812700726</v>
      </c>
      <c r="AF19" s="166">
        <f>IntermediateData!AF20</f>
        <v>118529.71186924966</v>
      </c>
      <c r="AG19" s="166">
        <f>IntermediateData!AG20</f>
        <v>119107.61790291441</v>
      </c>
      <c r="AH19" s="166">
        <f>IntermediateData!AH20</f>
        <v>119688.34158776957</v>
      </c>
      <c r="AI19" s="166">
        <f>IntermediateData!AI20</f>
        <v>120271.89666161637</v>
      </c>
      <c r="AJ19" s="166">
        <f>IntermediateData!AJ20</f>
        <v>120858.29692923639</v>
      </c>
      <c r="AK19" s="166">
        <f>IntermediateData!AK20</f>
        <v>121447.55626271809</v>
      </c>
      <c r="AL19" s="166">
        <f>IntermediateData!AL20</f>
        <v>122039.68860178499</v>
      </c>
      <c r="AM19" s="166">
        <f>IntermediateData!AM20</f>
        <v>122634.70795412544</v>
      </c>
      <c r="AN19" s="166">
        <f>IntermediateData!AN20</f>
        <v>123232.62839572394</v>
      </c>
      <c r="AO19" s="166">
        <f>IntermediateData!AO20</f>
        <v>123833.46407119419</v>
      </c>
      <c r="AP19" s="168">
        <f>IntermediateData!AP20</f>
        <v>124437.22919411369</v>
      </c>
    </row>
    <row r="20" spans="2:42" x14ac:dyDescent="0.35">
      <c r="B20" s="36"/>
      <c r="C20" s="36" t="s">
        <v>2278</v>
      </c>
      <c r="D20" s="168">
        <f>IntermediateData!D21</f>
        <v>46190.370999999999</v>
      </c>
      <c r="E20" s="166">
        <f>IntermediateData!E21</f>
        <v>46440.921323202914</v>
      </c>
      <c r="F20" s="166">
        <f>IntermediateData!F21</f>
        <v>46692.830705947854</v>
      </c>
      <c r="G20" s="166">
        <f>IntermediateData!G21</f>
        <v>46946.106520178364</v>
      </c>
      <c r="H20" s="166">
        <f>IntermediateData!H21</f>
        <v>47200.756177825606</v>
      </c>
      <c r="I20" s="166">
        <f>IntermediateData!I21</f>
        <v>47456.787131025274</v>
      </c>
      <c r="J20" s="166">
        <f>IntermediateData!J21</f>
        <v>47714.20687233565</v>
      </c>
      <c r="K20" s="166">
        <f>IntermediateData!K21</f>
        <v>47973.022934956898</v>
      </c>
      <c r="L20" s="166">
        <f>IntermediateData!L21</f>
        <v>48233.242892951486</v>
      </c>
      <c r="M20" s="166">
        <f>IntermediateData!M21</f>
        <v>48494.87436146586</v>
      </c>
      <c r="N20" s="166">
        <f>IntermediateData!N21</f>
        <v>48757.92499695329</v>
      </c>
      <c r="O20" s="166">
        <f>IntermediateData!O21</f>
        <v>49022.402497397925</v>
      </c>
      <c r="P20" s="166">
        <f>IntermediateData!P21</f>
        <v>49288.314602540064</v>
      </c>
      <c r="Q20" s="166">
        <f>IntermediateData!Q21</f>
        <v>49555.669094102675</v>
      </c>
      <c r="R20" s="167">
        <f>IntermediateData!R21</f>
        <v>49824.473796019105</v>
      </c>
      <c r="S20" s="166">
        <f>IntermediateData!S21</f>
        <v>50094.736574662034</v>
      </c>
      <c r="T20" s="166">
        <f>IntermediateData!T21</f>
        <v>50366.4653390737</v>
      </c>
      <c r="U20" s="166">
        <f>IntermediateData!U21</f>
        <v>50639.668041197343</v>
      </c>
      <c r="V20" s="166">
        <f>IntermediateData!V21</f>
        <v>50914.352676109898</v>
      </c>
      <c r="W20" s="166">
        <f>IntermediateData!W21</f>
        <v>51190.527282255985</v>
      </c>
      <c r="X20" s="166">
        <f>IntermediateData!X21</f>
        <v>51468.199941683139</v>
      </c>
      <c r="Y20" s="166">
        <f>IntermediateData!Y21</f>
        <v>51747.378780278334</v>
      </c>
      <c r="Z20" s="166">
        <f>IntermediateData!Z21</f>
        <v>52028.071968005759</v>
      </c>
      <c r="AA20" s="166">
        <f>IntermediateData!AA21</f>
        <v>52310.287719145934</v>
      </c>
      <c r="AB20" s="166">
        <f>IntermediateData!AB21</f>
        <v>52594.034292536082</v>
      </c>
      <c r="AC20" s="166">
        <f>IntermediateData!AC21</f>
        <v>52879.319991811804</v>
      </c>
      <c r="AD20" s="166">
        <f>IntermediateData!AD21</f>
        <v>53166.15316565011</v>
      </c>
      <c r="AE20" s="166">
        <f>IntermediateData!AE21</f>
        <v>53454.542208013714</v>
      </c>
      <c r="AF20" s="166">
        <f>IntermediateData!AF21</f>
        <v>53744.495558396673</v>
      </c>
      <c r="AG20" s="166">
        <f>IntermediateData!AG21</f>
        <v>54144.580188830339</v>
      </c>
      <c r="AH20" s="166">
        <f>IntermediateData!AH21</f>
        <v>54547.64312820237</v>
      </c>
      <c r="AI20" s="166">
        <f>IntermediateData!AI21</f>
        <v>54953.70654763221</v>
      </c>
      <c r="AJ20" s="166">
        <f>IntermediateData!AJ21</f>
        <v>55362.792783285506</v>
      </c>
      <c r="AK20" s="166">
        <f>IntermediateData!AK21</f>
        <v>55774.924337602715</v>
      </c>
      <c r="AL20" s="166">
        <f>IntermediateData!AL21</f>
        <v>56190.123880536921</v>
      </c>
      <c r="AM20" s="166">
        <f>IntermediateData!AM21</f>
        <v>56608.414250800794</v>
      </c>
      <c r="AN20" s="166">
        <f>IntermediateData!AN21</f>
        <v>57029.818457122892</v>
      </c>
      <c r="AO20" s="166">
        <f>IntermediateData!AO21</f>
        <v>57454.359679513291</v>
      </c>
      <c r="AP20" s="168">
        <f>IntermediateData!AP21</f>
        <v>57882.061270538645</v>
      </c>
    </row>
    <row r="21" spans="2:42" x14ac:dyDescent="0.35">
      <c r="B21" s="36"/>
      <c r="C21" s="36" t="s">
        <v>2279</v>
      </c>
      <c r="D21" s="168">
        <f>IntermediateData!D22</f>
        <v>40302.383000000002</v>
      </c>
      <c r="E21" s="166">
        <f>IntermediateData!E22</f>
        <v>40540.626724445872</v>
      </c>
      <c r="F21" s="166">
        <f>IntermediateData!F22</f>
        <v>40780.278804130634</v>
      </c>
      <c r="G21" s="166">
        <f>IntermediateData!G22</f>
        <v>41021.347564413045</v>
      </c>
      <c r="H21" s="166">
        <f>IntermediateData!H22</f>
        <v>41263.841379866441</v>
      </c>
      <c r="I21" s="166">
        <f>IntermediateData!I22</f>
        <v>41507.768674569656</v>
      </c>
      <c r="J21" s="166">
        <f>IntermediateData!J22</f>
        <v>41753.137922399663</v>
      </c>
      <c r="K21" s="166">
        <f>IntermediateData!K22</f>
        <v>41999.957647325966</v>
      </c>
      <c r="L21" s="166">
        <f>IntermediateData!L22</f>
        <v>42248.236423706701</v>
      </c>
      <c r="M21" s="166">
        <f>IntermediateData!M22</f>
        <v>42497.98287658651</v>
      </c>
      <c r="N21" s="166">
        <f>IntermediateData!N22</f>
        <v>42749.205681996173</v>
      </c>
      <c r="O21" s="166">
        <f>IntermediateData!O22</f>
        <v>43001.913567254007</v>
      </c>
      <c r="P21" s="166">
        <f>IntermediateData!P22</f>
        <v>43256.115311269044</v>
      </c>
      <c r="Q21" s="166">
        <f>IntermediateData!Q22</f>
        <v>43511.819744846005</v>
      </c>
      <c r="R21" s="167">
        <f>IntermediateData!R22</f>
        <v>43769.03575099208</v>
      </c>
      <c r="S21" s="166">
        <f>IntermediateData!S22</f>
        <v>44027.772265225511</v>
      </c>
      <c r="T21" s="166">
        <f>IntermediateData!T22</f>
        <v>44288.038275886014</v>
      </c>
      <c r="U21" s="166">
        <f>IntermediateData!U22</f>
        <v>44549.842824447034</v>
      </c>
      <c r="V21" s="166">
        <f>IntermediateData!V22</f>
        <v>44813.195005829817</v>
      </c>
      <c r="W21" s="166">
        <f>IntermediateData!W22</f>
        <v>45078.103968719377</v>
      </c>
      <c r="X21" s="166">
        <f>IntermediateData!X22</f>
        <v>45344.578915882325</v>
      </c>
      <c r="Y21" s="166">
        <f>IntermediateData!Y22</f>
        <v>45612.629104486543</v>
      </c>
      <c r="Z21" s="166">
        <f>IntermediateData!Z22</f>
        <v>45882.263846422793</v>
      </c>
      <c r="AA21" s="166">
        <f>IntermediateData!AA22</f>
        <v>46153.492508628195</v>
      </c>
      <c r="AB21" s="166">
        <f>IntermediateData!AB22</f>
        <v>46426.324513411637</v>
      </c>
      <c r="AC21" s="166">
        <f>IntermediateData!AC22</f>
        <v>46700.769338781087</v>
      </c>
      <c r="AD21" s="166">
        <f>IntermediateData!AD22</f>
        <v>46976.836518772863</v>
      </c>
      <c r="AE21" s="166">
        <f>IntermediateData!AE22</f>
        <v>47254.535643782845</v>
      </c>
      <c r="AF21" s="166">
        <f>IntermediateData!AF22</f>
        <v>47533.876360899616</v>
      </c>
      <c r="AG21" s="166">
        <f>IntermediateData!AG22</f>
        <v>47947.762726107692</v>
      </c>
      <c r="AH21" s="166">
        <f>IntermediateData!AH22</f>
        <v>48365.252877424115</v>
      </c>
      <c r="AI21" s="166">
        <f>IntermediateData!AI22</f>
        <v>48786.378193689561</v>
      </c>
      <c r="AJ21" s="166">
        <f>IntermediateData!AJ22</f>
        <v>49211.170326966159</v>
      </c>
      <c r="AK21" s="166">
        <f>IntermediateData!AK22</f>
        <v>49639.661204916476</v>
      </c>
      <c r="AL21" s="166">
        <f>IntermediateData!AL22</f>
        <v>50071.883033203201</v>
      </c>
      <c r="AM21" s="166">
        <f>IntermediateData!AM22</f>
        <v>50507.868297909779</v>
      </c>
      <c r="AN21" s="166">
        <f>IntermediateData!AN22</f>
        <v>50947.649767982053</v>
      </c>
      <c r="AO21" s="166">
        <f>IntermediateData!AO22</f>
        <v>51391.260497691226</v>
      </c>
      <c r="AP21" s="168">
        <f>IntermediateData!AP22</f>
        <v>51838.733829118224</v>
      </c>
    </row>
    <row r="22" spans="2:42" x14ac:dyDescent="0.35">
      <c r="B22" s="36"/>
      <c r="C22" s="36" t="s">
        <v>2280</v>
      </c>
      <c r="D22" s="168">
        <f>IntermediateData!D23</f>
        <v>89248.979000000007</v>
      </c>
      <c r="E22" s="166">
        <f>IntermediateData!E23</f>
        <v>90035.106152690161</v>
      </c>
      <c r="F22" s="166">
        <f>IntermediateData!F23</f>
        <v>90828.157708405663</v>
      </c>
      <c r="G22" s="166">
        <f>IntermediateData!G23</f>
        <v>91628.194659006534</v>
      </c>
      <c r="H22" s="166">
        <f>IntermediateData!H23</f>
        <v>92435.278533584235</v>
      </c>
      <c r="I22" s="166">
        <f>IntermediateData!I23</f>
        <v>93249.471403193733</v>
      </c>
      <c r="J22" s="166">
        <f>IntermediateData!J23</f>
        <v>94070.835885627239</v>
      </c>
      <c r="K22" s="166">
        <f>IntermediateData!K23</f>
        <v>94899.435150230041</v>
      </c>
      <c r="L22" s="166">
        <f>IntermediateData!L23</f>
        <v>95735.332922758666</v>
      </c>
      <c r="M22" s="166">
        <f>IntermediateData!M23</f>
        <v>96578.593490281928</v>
      </c>
      <c r="N22" s="166">
        <f>IntermediateData!N23</f>
        <v>97429.281706125097</v>
      </c>
      <c r="O22" s="166">
        <f>IntermediateData!O23</f>
        <v>98287.462994857633</v>
      </c>
      <c r="P22" s="166">
        <f>IntermediateData!P23</f>
        <v>99153.203357324819</v>
      </c>
      <c r="Q22" s="166">
        <f>IntermediateData!Q23</f>
        <v>100026.56937572378</v>
      </c>
      <c r="R22" s="167">
        <f>IntermediateData!R23</f>
        <v>100907.62821872412</v>
      </c>
      <c r="S22" s="166">
        <f>IntermediateData!S23</f>
        <v>101796.44764663378</v>
      </c>
      <c r="T22" s="166">
        <f>IntermediateData!T23</f>
        <v>102693.09601661032</v>
      </c>
      <c r="U22" s="166">
        <f>IntermediateData!U23</f>
        <v>103597.64228791808</v>
      </c>
      <c r="V22" s="166">
        <f>IntermediateData!V23</f>
        <v>104510.15602723171</v>
      </c>
      <c r="W22" s="166">
        <f>IntermediateData!W23</f>
        <v>105430.70741398641</v>
      </c>
      <c r="X22" s="166">
        <f>IntermediateData!X23</f>
        <v>106359.36724577525</v>
      </c>
      <c r="Y22" s="166">
        <f>IntermediateData!Y23</f>
        <v>107296.20694379407</v>
      </c>
      <c r="Z22" s="166">
        <f>IntermediateData!Z23</f>
        <v>108241.29855833431</v>
      </c>
      <c r="AA22" s="166">
        <f>IntermediateData!AA23</f>
        <v>109194.71477432428</v>
      </c>
      <c r="AB22" s="166">
        <f>IntermediateData!AB23</f>
        <v>110156.52891691915</v>
      </c>
      <c r="AC22" s="166">
        <f>IntermediateData!AC23</f>
        <v>111126.81495714028</v>
      </c>
      <c r="AD22" s="166">
        <f>IntermediateData!AD23</f>
        <v>112105.6475175641</v>
      </c>
      <c r="AE22" s="166">
        <f>IntermediateData!AE23</f>
        <v>113093.10187806125</v>
      </c>
      <c r="AF22" s="166">
        <f>IntermediateData!AF23</f>
        <v>114089.25398158612</v>
      </c>
      <c r="AG22" s="166">
        <f>IntermediateData!AG23</f>
        <v>114970.75652172331</v>
      </c>
      <c r="AH22" s="166">
        <f>IntermediateData!AH23</f>
        <v>115859.0699288015</v>
      </c>
      <c r="AI22" s="166">
        <f>IntermediateData!AI23</f>
        <v>116754.24682650172</v>
      </c>
      <c r="AJ22" s="166">
        <f>IntermediateData!AJ23</f>
        <v>117656.34024509814</v>
      </c>
      <c r="AK22" s="166">
        <f>IntermediateData!AK23</f>
        <v>118565.40362459957</v>
      </c>
      <c r="AL22" s="166">
        <f>IntermediateData!AL23</f>
        <v>119481.49081791527</v>
      </c>
      <c r="AM22" s="166">
        <f>IntermediateData!AM23</f>
        <v>120404.6560940452</v>
      </c>
      <c r="AN22" s="166">
        <f>IntermediateData!AN23</f>
        <v>121334.9541412949</v>
      </c>
      <c r="AO22" s="166">
        <f>IntermediateData!AO23</f>
        <v>122272.44007051522</v>
      </c>
      <c r="AP22" s="168">
        <f>IntermediateData!AP23</f>
        <v>123217.16941836709</v>
      </c>
    </row>
    <row r="23" spans="2:42" x14ac:dyDescent="0.35">
      <c r="B23" s="36"/>
      <c r="C23" s="36" t="s">
        <v>2281</v>
      </c>
      <c r="D23" s="168">
        <f>IntermediateData!D24</f>
        <v>84730.743000000002</v>
      </c>
      <c r="E23" s="166">
        <f>IntermediateData!E24</f>
        <v>85462.0751811019</v>
      </c>
      <c r="F23" s="166">
        <f>IntermediateData!F24</f>
        <v>86199.719672708568</v>
      </c>
      <c r="G23" s="166">
        <f>IntermediateData!G24</f>
        <v>86943.73095794674</v>
      </c>
      <c r="H23" s="166">
        <f>IntermediateData!H24</f>
        <v>87694.163990200599</v>
      </c>
      <c r="I23" s="166">
        <f>IntermediateData!I24</f>
        <v>88451.074197170718</v>
      </c>
      <c r="J23" s="166">
        <f>IntermediateData!J24</f>
        <v>89214.517484967961</v>
      </c>
      <c r="K23" s="166">
        <f>IntermediateData!K24</f>
        <v>89984.550242242796</v>
      </c>
      <c r="L23" s="166">
        <f>IntermediateData!L24</f>
        <v>90761.229344350199</v>
      </c>
      <c r="M23" s="166">
        <f>IntermediateData!M24</f>
        <v>91544.612157550524</v>
      </c>
      <c r="N23" s="166">
        <f>IntermediateData!N24</f>
        <v>92334.756543246622</v>
      </c>
      <c r="O23" s="166">
        <f>IntermediateData!O24</f>
        <v>93131.720862257556</v>
      </c>
      <c r="P23" s="166">
        <f>IntermediateData!P24</f>
        <v>93935.563979129176</v>
      </c>
      <c r="Q23" s="166">
        <f>IntermediateData!Q24</f>
        <v>94746.34526648192</v>
      </c>
      <c r="R23" s="167">
        <f>IntermediateData!R24</f>
        <v>95564.124609396094</v>
      </c>
      <c r="S23" s="166">
        <f>IntermediateData!S24</f>
        <v>96388.96240983512</v>
      </c>
      <c r="T23" s="166">
        <f>IntermediateData!T24</f>
        <v>97220.919591106795</v>
      </c>
      <c r="U23" s="166">
        <f>IntermediateData!U24</f>
        <v>98060.057602363187</v>
      </c>
      <c r="V23" s="166">
        <f>IntermediateData!V24</f>
        <v>98906.438423139349</v>
      </c>
      <c r="W23" s="166">
        <f>IntermediateData!W24</f>
        <v>99760.124567931154</v>
      </c>
      <c r="X23" s="166">
        <f>IntermediateData!X24</f>
        <v>100621.17909081269</v>
      </c>
      <c r="Y23" s="166">
        <f>IntermediateData!Y24</f>
        <v>101489.66559009347</v>
      </c>
      <c r="Z23" s="166">
        <f>IntermediateData!Z24</f>
        <v>102365.6482130159</v>
      </c>
      <c r="AA23" s="166">
        <f>IntermediateData!AA24</f>
        <v>103249.19166049322</v>
      </c>
      <c r="AB23" s="166">
        <f>IntermediateData!AB24</f>
        <v>104140.36119188841</v>
      </c>
      <c r="AC23" s="166">
        <f>IntermediateData!AC24</f>
        <v>105039.2226298343</v>
      </c>
      <c r="AD23" s="166">
        <f>IntermediateData!AD24</f>
        <v>105945.84236509528</v>
      </c>
      <c r="AE23" s="166">
        <f>IntermediateData!AE24</f>
        <v>106860.28736147095</v>
      </c>
      <c r="AF23" s="166">
        <f>IntermediateData!AF24</f>
        <v>107782.62516074223</v>
      </c>
      <c r="AG23" s="166">
        <f>IntermediateData!AG24</f>
        <v>108744.91148322856</v>
      </c>
      <c r="AH23" s="166">
        <f>IntermediateData!AH24</f>
        <v>109715.78912518834</v>
      </c>
      <c r="AI23" s="166">
        <f>IntermediateData!AI24</f>
        <v>110695.33479016456</v>
      </c>
      <c r="AJ23" s="166">
        <f>IntermediateData!AJ24</f>
        <v>111683.6258665116</v>
      </c>
      <c r="AK23" s="166">
        <f>IntermediateData!AK24</f>
        <v>112680.74043350926</v>
      </c>
      <c r="AL23" s="166">
        <f>IntermediateData!AL24</f>
        <v>113686.75726753133</v>
      </c>
      <c r="AM23" s="166">
        <f>IntermediateData!AM24</f>
        <v>114701.75584826931</v>
      </c>
      <c r="AN23" s="166">
        <f>IntermediateData!AN24</f>
        <v>115725.81636501165</v>
      </c>
      <c r="AO23" s="166">
        <f>IntermediateData!AO24</f>
        <v>116759.01972297899</v>
      </c>
      <c r="AP23" s="168">
        <f>IntermediateData!AP24</f>
        <v>117801.4475497161</v>
      </c>
    </row>
    <row r="24" spans="2:42" x14ac:dyDescent="0.35">
      <c r="B24" s="36"/>
      <c r="C24" s="36" t="s">
        <v>2282</v>
      </c>
      <c r="D24" s="168">
        <f>IntermediateData!D25</f>
        <v>11787.5</v>
      </c>
      <c r="E24" s="166">
        <f>IntermediateData!E25</f>
        <v>11813.356327832773</v>
      </c>
      <c r="F24" s="166">
        <f>IntermediateData!F25</f>
        <v>11839.269372500243</v>
      </c>
      <c r="G24" s="166">
        <f>IntermediateData!G25</f>
        <v>11865.239258412936</v>
      </c>
      <c r="H24" s="166">
        <f>IntermediateData!H25</f>
        <v>11891.266110254277</v>
      </c>
      <c r="I24" s="166">
        <f>IntermediateData!I25</f>
        <v>11917.350052981188</v>
      </c>
      <c r="J24" s="166">
        <f>IntermediateData!J25</f>
        <v>11943.491211824692</v>
      </c>
      <c r="K24" s="166">
        <f>IntermediateData!K25</f>
        <v>11969.689712290507</v>
      </c>
      <c r="L24" s="166">
        <f>IntermediateData!L25</f>
        <v>11995.945680159652</v>
      </c>
      <c r="M24" s="166">
        <f>IntermediateData!M25</f>
        <v>12022.259241489055</v>
      </c>
      <c r="N24" s="166">
        <f>IntermediateData!N25</f>
        <v>12048.630522612153</v>
      </c>
      <c r="O24" s="166">
        <f>IntermediateData!O25</f>
        <v>12075.059650139501</v>
      </c>
      <c r="P24" s="166">
        <f>IntermediateData!P25</f>
        <v>12101.546750959378</v>
      </c>
      <c r="Q24" s="166">
        <f>IntermediateData!Q25</f>
        <v>12128.091952238397</v>
      </c>
      <c r="R24" s="167">
        <f>IntermediateData!R25</f>
        <v>12154.695381422116</v>
      </c>
      <c r="S24" s="166">
        <f>IntermediateData!S25</f>
        <v>12181.35716623565</v>
      </c>
      <c r="T24" s="166">
        <f>IntermediateData!T25</f>
        <v>12208.077434684285</v>
      </c>
      <c r="U24" s="166">
        <f>IntermediateData!U25</f>
        <v>12234.856315054089</v>
      </c>
      <c r="V24" s="166">
        <f>IntermediateData!V25</f>
        <v>12261.693935912532</v>
      </c>
      <c r="W24" s="166">
        <f>IntermediateData!W25</f>
        <v>12288.590426109102</v>
      </c>
      <c r="X24" s="166">
        <f>IntermediateData!X25</f>
        <v>12315.545914775923</v>
      </c>
      <c r="Y24" s="166">
        <f>IntermediateData!Y25</f>
        <v>12342.560531328374</v>
      </c>
      <c r="Z24" s="166">
        <f>IntermediateData!Z25</f>
        <v>12369.634405465711</v>
      </c>
      <c r="AA24" s="166">
        <f>IntermediateData!AA25</f>
        <v>12396.767667171693</v>
      </c>
      <c r="AB24" s="166">
        <f>IntermediateData!AB25</f>
        <v>12423.960446715202</v>
      </c>
      <c r="AC24" s="166">
        <f>IntermediateData!AC25</f>
        <v>12451.212874650868</v>
      </c>
      <c r="AD24" s="166">
        <f>IntermediateData!AD25</f>
        <v>12478.5250818197</v>
      </c>
      <c r="AE24" s="166">
        <f>IntermediateData!AE25</f>
        <v>12505.897199349711</v>
      </c>
      <c r="AF24" s="166">
        <f>IntermediateData!AF25</f>
        <v>12533.329358656547</v>
      </c>
      <c r="AG24" s="166">
        <f>IntermediateData!AG25</f>
        <v>12560.996059853456</v>
      </c>
      <c r="AH24" s="166">
        <f>IntermediateData!AH25</f>
        <v>12588.723833917216</v>
      </c>
      <c r="AI24" s="166">
        <f>IntermediateData!AI25</f>
        <v>12616.512815663144</v>
      </c>
      <c r="AJ24" s="166">
        <f>IntermediateData!AJ25</f>
        <v>12644.36314020415</v>
      </c>
      <c r="AK24" s="166">
        <f>IntermediateData!AK25</f>
        <v>12672.274942951408</v>
      </c>
      <c r="AL24" s="166">
        <f>IntermediateData!AL25</f>
        <v>12700.248359614998</v>
      </c>
      <c r="AM24" s="166">
        <f>IntermediateData!AM25</f>
        <v>12728.283526204577</v>
      </c>
      <c r="AN24" s="166">
        <f>IntermediateData!AN25</f>
        <v>12756.380579030036</v>
      </c>
      <c r="AO24" s="166">
        <f>IntermediateData!AO25</f>
        <v>12784.539654702161</v>
      </c>
      <c r="AP24" s="168">
        <f>IntermediateData!AP25</f>
        <v>12812.760890133302</v>
      </c>
    </row>
    <row r="25" spans="2:42" x14ac:dyDescent="0.35">
      <c r="B25" s="36"/>
      <c r="C25" s="36" t="s">
        <v>2283</v>
      </c>
      <c r="D25" s="168">
        <f>IntermediateData!D26</f>
        <v>62384.328999999998</v>
      </c>
      <c r="E25" s="166">
        <f>IntermediateData!E26</f>
        <v>62700.666658359216</v>
      </c>
      <c r="F25" s="166">
        <f>IntermediateData!F26</f>
        <v>63018.608397674347</v>
      </c>
      <c r="G25" s="166">
        <f>IntermediateData!G26</f>
        <v>63338.162351898602</v>
      </c>
      <c r="H25" s="166">
        <f>IntermediateData!H26</f>
        <v>63659.336696230741</v>
      </c>
      <c r="I25" s="166">
        <f>IntermediateData!I26</f>
        <v>63982.139647324228</v>
      </c>
      <c r="J25" s="166">
        <f>IntermediateData!J26</f>
        <v>64306.579463497408</v>
      </c>
      <c r="K25" s="166">
        <f>IntermediateData!K26</f>
        <v>64632.664444944814</v>
      </c>
      <c r="L25" s="166">
        <f>IntermediateData!L26</f>
        <v>64960.402933949495</v>
      </c>
      <c r="M25" s="166">
        <f>IntermediateData!M26</f>
        <v>65289.803315096447</v>
      </c>
      <c r="N25" s="166">
        <f>IntermediateData!N26</f>
        <v>65620.874015487105</v>
      </c>
      <c r="O25" s="166">
        <f>IntermediateData!O26</f>
        <v>65953.623504954958</v>
      </c>
      <c r="P25" s="166">
        <f>IntermediateData!P26</f>
        <v>66288.060296282201</v>
      </c>
      <c r="Q25" s="166">
        <f>IntermediateData!Q26</f>
        <v>66624.192945417541</v>
      </c>
      <c r="R25" s="167">
        <f>IntermediateData!R26</f>
        <v>66962.030051695081</v>
      </c>
      <c r="S25" s="166">
        <f>IntermediateData!S26</f>
        <v>67301.580258054324</v>
      </c>
      <c r="T25" s="166">
        <f>IntermediateData!T26</f>
        <v>67642.852251261269</v>
      </c>
      <c r="U25" s="166">
        <f>IntermediateData!U26</f>
        <v>67985.854762130664</v>
      </c>
      <c r="V25" s="166">
        <f>IntermediateData!V26</f>
        <v>68330.596565749365</v>
      </c>
      <c r="W25" s="166">
        <f>IntermediateData!W26</f>
        <v>68677.086481700811</v>
      </c>
      <c r="X25" s="166">
        <f>IntermediateData!X26</f>
        <v>69025.333374290698</v>
      </c>
      <c r="Y25" s="166">
        <f>IntermediateData!Y26</f>
        <v>69375.346152773694</v>
      </c>
      <c r="Z25" s="166">
        <f>IntermediateData!Z26</f>
        <v>69727.13377158143</v>
      </c>
      <c r="AA25" s="166">
        <f>IntermediateData!AA26</f>
        <v>70080.705230551554</v>
      </c>
      <c r="AB25" s="166">
        <f>IntermediateData!AB26</f>
        <v>70436.069575157962</v>
      </c>
      <c r="AC25" s="166">
        <f>IntermediateData!AC26</f>
        <v>70793.235896742233</v>
      </c>
      <c r="AD25" s="166">
        <f>IntermediateData!AD26</f>
        <v>71152.213332746192</v>
      </c>
      <c r="AE25" s="166">
        <f>IntermediateData!AE26</f>
        <v>71513.011066945706</v>
      </c>
      <c r="AF25" s="166">
        <f>IntermediateData!AF26</f>
        <v>71875.638329685593</v>
      </c>
      <c r="AG25" s="166">
        <f>IntermediateData!AG26</f>
        <v>72267.081821159387</v>
      </c>
      <c r="AH25" s="166">
        <f>IntermediateData!AH26</f>
        <v>72660.657161623705</v>
      </c>
      <c r="AI25" s="166">
        <f>IntermediateData!AI26</f>
        <v>73056.375961388141</v>
      </c>
      <c r="AJ25" s="166">
        <f>IntermediateData!AJ26</f>
        <v>73454.24989399343</v>
      </c>
      <c r="AK25" s="166">
        <f>IntermediateData!AK26</f>
        <v>73854.290696555836</v>
      </c>
      <c r="AL25" s="166">
        <f>IntermediateData!AL26</f>
        <v>74256.510170113397</v>
      </c>
      <c r="AM25" s="166">
        <f>IntermediateData!AM26</f>
        <v>74660.92017997404</v>
      </c>
      <c r="AN25" s="166">
        <f>IntermediateData!AN26</f>
        <v>75067.532656065596</v>
      </c>
      <c r="AO25" s="166">
        <f>IntermediateData!AO26</f>
        <v>75476.359593287751</v>
      </c>
      <c r="AP25" s="168">
        <f>IntermediateData!AP26</f>
        <v>75887.413051865879</v>
      </c>
    </row>
    <row r="26" spans="2:42" x14ac:dyDescent="0.35">
      <c r="B26" s="36"/>
      <c r="C26" s="36" t="s">
        <v>2284</v>
      </c>
      <c r="D26" s="168">
        <f>IntermediateData!D27</f>
        <v>55833.643000000004</v>
      </c>
      <c r="E26" s="166">
        <f>IntermediateData!E27</f>
        <v>55956.116211241235</v>
      </c>
      <c r="F26" s="166">
        <f>IntermediateData!F27</f>
        <v>56078.858072111361</v>
      </c>
      <c r="G26" s="166">
        <f>IntermediateData!G27</f>
        <v>56201.86917190352</v>
      </c>
      <c r="H26" s="166">
        <f>IntermediateData!H27</f>
        <v>56325.150101203486</v>
      </c>
      <c r="I26" s="166">
        <f>IntermediateData!I27</f>
        <v>56448.701451892506</v>
      </c>
      <c r="J26" s="166">
        <f>IntermediateData!J27</f>
        <v>56572.523817150148</v>
      </c>
      <c r="K26" s="166">
        <f>IntermediateData!K27</f>
        <v>56696.617791457131</v>
      </c>
      <c r="L26" s="166">
        <f>IntermediateData!L27</f>
        <v>56820.983970598201</v>
      </c>
      <c r="M26" s="166">
        <f>IntermediateData!M27</f>
        <v>56945.622951664969</v>
      </c>
      <c r="N26" s="166">
        <f>IntermediateData!N27</f>
        <v>57070.535333058797</v>
      </c>
      <c r="O26" s="166">
        <f>IntermediateData!O27</f>
        <v>57195.721714493659</v>
      </c>
      <c r="P26" s="166">
        <f>IntermediateData!P27</f>
        <v>57321.182696999022</v>
      </c>
      <c r="Q26" s="166">
        <f>IntermediateData!Q27</f>
        <v>57446.918882922742</v>
      </c>
      <c r="R26" s="167">
        <f>IntermediateData!R27</f>
        <v>57572.930875933947</v>
      </c>
      <c r="S26" s="166">
        <f>IntermediateData!S27</f>
        <v>57699.219281025929</v>
      </c>
      <c r="T26" s="166">
        <f>IntermediateData!T27</f>
        <v>57825.784704519057</v>
      </c>
      <c r="U26" s="166">
        <f>IntermediateData!U27</f>
        <v>57952.627754063695</v>
      </c>
      <c r="V26" s="166">
        <f>IntermediateData!V27</f>
        <v>58079.749038643095</v>
      </c>
      <c r="W26" s="166">
        <f>IntermediateData!W27</f>
        <v>58207.149168576354</v>
      </c>
      <c r="X26" s="166">
        <f>IntermediateData!X27</f>
        <v>58334.828755521325</v>
      </c>
      <c r="Y26" s="166">
        <f>IntermediateData!Y27</f>
        <v>58462.788412477545</v>
      </c>
      <c r="Z26" s="166">
        <f>IntermediateData!Z27</f>
        <v>58591.028753789193</v>
      </c>
      <c r="AA26" s="166">
        <f>IntermediateData!AA27</f>
        <v>58719.550395148035</v>
      </c>
      <c r="AB26" s="166">
        <f>IntermediateData!AB27</f>
        <v>58848.353953596386</v>
      </c>
      <c r="AC26" s="166">
        <f>IntermediateData!AC27</f>
        <v>58977.440047530064</v>
      </c>
      <c r="AD26" s="166">
        <f>IntermediateData!AD27</f>
        <v>59106.809296701358</v>
      </c>
      <c r="AE26" s="166">
        <f>IntermediateData!AE27</f>
        <v>59236.462322222011</v>
      </c>
      <c r="AF26" s="166">
        <f>IntermediateData!AF27</f>
        <v>59366.399746566196</v>
      </c>
      <c r="AG26" s="166">
        <f>IntermediateData!AG27</f>
        <v>59497.448121337424</v>
      </c>
      <c r="AH26" s="166">
        <f>IntermediateData!AH27</f>
        <v>59628.785778878089</v>
      </c>
      <c r="AI26" s="166">
        <f>IntermediateData!AI27</f>
        <v>59760.413357765516</v>
      </c>
      <c r="AJ26" s="166">
        <f>IntermediateData!AJ27</f>
        <v>59892.331497986663</v>
      </c>
      <c r="AK26" s="166">
        <f>IntermediateData!AK27</f>
        <v>60024.540840941219</v>
      </c>
      <c r="AL26" s="166">
        <f>IntermediateData!AL27</f>
        <v>60157.042029444732</v>
      </c>
      <c r="AM26" s="166">
        <f>IntermediateData!AM27</f>
        <v>60289.835707731741</v>
      </c>
      <c r="AN26" s="166">
        <f>IntermediateData!AN27</f>
        <v>60422.922521458888</v>
      </c>
      <c r="AO26" s="166">
        <f>IntermediateData!AO27</f>
        <v>60556.303117708085</v>
      </c>
      <c r="AP26" s="168">
        <f>IntermediateData!AP27</f>
        <v>60689.978144989633</v>
      </c>
    </row>
    <row r="27" spans="2:42" x14ac:dyDescent="0.35">
      <c r="B27" s="36"/>
      <c r="C27" s="36" t="s">
        <v>2285</v>
      </c>
      <c r="D27" s="168">
        <f>IntermediateData!D28</f>
        <v>105880.22300000001</v>
      </c>
      <c r="E27" s="166">
        <f>IntermediateData!E28</f>
        <v>106227.71873172214</v>
      </c>
      <c r="F27" s="166">
        <f>IntermediateData!F28</f>
        <v>106576.35493406422</v>
      </c>
      <c r="G27" s="166">
        <f>IntermediateData!G28</f>
        <v>106926.13535001678</v>
      </c>
      <c r="H27" s="166">
        <f>IntermediateData!H28</f>
        <v>107277.06373485473</v>
      </c>
      <c r="I27" s="166">
        <f>IntermediateData!I28</f>
        <v>107629.14385617772</v>
      </c>
      <c r="J27" s="166">
        <f>IntermediateData!J28</f>
        <v>107982.37949395049</v>
      </c>
      <c r="K27" s="166">
        <f>IntermediateData!K28</f>
        <v>108336.77444054355</v>
      </c>
      <c r="L27" s="166">
        <f>IntermediateData!L28</f>
        <v>108692.33250077386</v>
      </c>
      <c r="M27" s="166">
        <f>IntermediateData!M28</f>
        <v>109049.05749194564</v>
      </c>
      <c r="N27" s="166">
        <f>IntermediateData!N28</f>
        <v>109406.95324389142</v>
      </c>
      <c r="O27" s="166">
        <f>IntermediateData!O28</f>
        <v>109766.02359901312</v>
      </c>
      <c r="P27" s="166">
        <f>IntermediateData!P28</f>
        <v>110126.27241232331</v>
      </c>
      <c r="Q27" s="166">
        <f>IntermediateData!Q28</f>
        <v>110487.70355148657</v>
      </c>
      <c r="R27" s="167">
        <f>IntermediateData!R28</f>
        <v>110850.32089686109</v>
      </c>
      <c r="S27" s="166">
        <f>IntermediateData!S28</f>
        <v>111214.12834154023</v>
      </c>
      <c r="T27" s="166">
        <f>IntermediateData!T28</f>
        <v>111579.12979139439</v>
      </c>
      <c r="U27" s="166">
        <f>IntermediateData!U28</f>
        <v>111945.32916511293</v>
      </c>
      <c r="V27" s="166">
        <f>IntermediateData!V28</f>
        <v>112312.7303942462</v>
      </c>
      <c r="W27" s="166">
        <f>IntermediateData!W28</f>
        <v>112681.33742324782</v>
      </c>
      <c r="X27" s="166">
        <f>IntermediateData!X28</f>
        <v>113051.15420951696</v>
      </c>
      <c r="Y27" s="166">
        <f>IntermediateData!Y28</f>
        <v>113422.18472344086</v>
      </c>
      <c r="Z27" s="166">
        <f>IntermediateData!Z28</f>
        <v>113794.43294843746</v>
      </c>
      <c r="AA27" s="166">
        <f>IntermediateData!AA28</f>
        <v>114167.90288099817</v>
      </c>
      <c r="AB27" s="166">
        <f>IntermediateData!AB28</f>
        <v>114542.59853073073</v>
      </c>
      <c r="AC27" s="166">
        <f>IntermediateData!AC28</f>
        <v>114918.52392040232</v>
      </c>
      <c r="AD27" s="166">
        <f>IntermediateData!AD28</f>
        <v>115295.68308598273</v>
      </c>
      <c r="AE27" s="166">
        <f>IntermediateData!AE28</f>
        <v>115674.08007668765</v>
      </c>
      <c r="AF27" s="166">
        <f>IntermediateData!AF28</f>
        <v>116053.71895502221</v>
      </c>
      <c r="AG27" s="166">
        <f>IntermediateData!AG28</f>
        <v>116601.16687075119</v>
      </c>
      <c r="AH27" s="166">
        <f>IntermediateData!AH28</f>
        <v>117151.19720454598</v>
      </c>
      <c r="AI27" s="166">
        <f>IntermediateData!AI28</f>
        <v>117703.82213817381</v>
      </c>
      <c r="AJ27" s="166">
        <f>IntermediateData!AJ28</f>
        <v>118259.05391086565</v>
      </c>
      <c r="AK27" s="166">
        <f>IntermediateData!AK28</f>
        <v>118816.90481958727</v>
      </c>
      <c r="AL27" s="166">
        <f>IntermediateData!AL28</f>
        <v>119377.38721931167</v>
      </c>
      <c r="AM27" s="166">
        <f>IntermediateData!AM28</f>
        <v>119940.5135232926</v>
      </c>
      <c r="AN27" s="166">
        <f>IntermediateData!AN28</f>
        <v>120506.29620333956</v>
      </c>
      <c r="AO27" s="166">
        <f>IntermediateData!AO28</f>
        <v>121074.747790094</v>
      </c>
      <c r="AP27" s="168">
        <f>IntermediateData!AP28</f>
        <v>121645.88087330684</v>
      </c>
    </row>
    <row r="28" spans="2:42" x14ac:dyDescent="0.35">
      <c r="B28" s="36"/>
      <c r="C28" s="36" t="s">
        <v>2286</v>
      </c>
      <c r="D28" s="168">
        <f>IntermediateData!D29</f>
        <v>68747.822</v>
      </c>
      <c r="E28" s="166">
        <f>IntermediateData!E29</f>
        <v>69120.730652792525</v>
      </c>
      <c r="F28" s="166">
        <f>IntermediateData!F29</f>
        <v>69495.662073132902</v>
      </c>
      <c r="G28" s="166">
        <f>IntermediateData!G29</f>
        <v>69872.627233114501</v>
      </c>
      <c r="H28" s="166">
        <f>IntermediateData!H29</f>
        <v>70251.637164346568</v>
      </c>
      <c r="I28" s="166">
        <f>IntermediateData!I29</f>
        <v>70632.702958277107</v>
      </c>
      <c r="J28" s="166">
        <f>IntermediateData!J29</f>
        <v>71015.835766517426</v>
      </c>
      <c r="K28" s="166">
        <f>IntermediateData!K29</f>
        <v>71401.046801168486</v>
      </c>
      <c r="L28" s="166">
        <f>IntermediateData!L29</f>
        <v>71788.347335149025</v>
      </c>
      <c r="M28" s="166">
        <f>IntermediateData!M29</f>
        <v>72177.748702525467</v>
      </c>
      <c r="N28" s="166">
        <f>IntermediateData!N29</f>
        <v>72569.262298843547</v>
      </c>
      <c r="O28" s="166">
        <f>IntermediateData!O29</f>
        <v>72962.899581461883</v>
      </c>
      <c r="P28" s="166">
        <f>IntermediateData!P29</f>
        <v>73358.672069887165</v>
      </c>
      <c r="Q28" s="166">
        <f>IntermediateData!Q29</f>
        <v>73756.591346111352</v>
      </c>
      <c r="R28" s="167">
        <f>IntermediateData!R29</f>
        <v>74156.669054950573</v>
      </c>
      <c r="S28" s="166">
        <f>IntermediateData!S29</f>
        <v>74558.9169043859</v>
      </c>
      <c r="T28" s="166">
        <f>IntermediateData!T29</f>
        <v>74963.346665905963</v>
      </c>
      <c r="U28" s="166">
        <f>IntermediateData!U29</f>
        <v>75369.970174851478</v>
      </c>
      <c r="V28" s="166">
        <f>IntermediateData!V29</f>
        <v>75778.799330761554</v>
      </c>
      <c r="W28" s="166">
        <f>IntermediateData!W29</f>
        <v>76189.846097721951</v>
      </c>
      <c r="X28" s="166">
        <f>IntermediateData!X29</f>
        <v>76603.122504715197</v>
      </c>
      <c r="Y28" s="166">
        <f>IntermediateData!Y29</f>
        <v>77018.640645972584</v>
      </c>
      <c r="Z28" s="166">
        <f>IntermediateData!Z29</f>
        <v>77436.412681328133</v>
      </c>
      <c r="AA28" s="166">
        <f>IntermediateData!AA29</f>
        <v>77856.450836574411</v>
      </c>
      <c r="AB28" s="166">
        <f>IntermediateData!AB29</f>
        <v>78278.76740382034</v>
      </c>
      <c r="AC28" s="166">
        <f>IntermediateData!AC29</f>
        <v>78703.374741850886</v>
      </c>
      <c r="AD28" s="166">
        <f>IntermediateData!AD29</f>
        <v>79130.28527648875</v>
      </c>
      <c r="AE28" s="166">
        <f>IntermediateData!AE29</f>
        <v>79559.511500957989</v>
      </c>
      <c r="AF28" s="166">
        <f>IntermediateData!AF29</f>
        <v>79991.065976249636</v>
      </c>
      <c r="AG28" s="166">
        <f>IntermediateData!AG29</f>
        <v>80586.535256156261</v>
      </c>
      <c r="AH28" s="166">
        <f>IntermediateData!AH29</f>
        <v>81186.437326887521</v>
      </c>
      <c r="AI28" s="166">
        <f>IntermediateData!AI29</f>
        <v>81790.805187013044</v>
      </c>
      <c r="AJ28" s="166">
        <f>IntermediateData!AJ29</f>
        <v>82399.67208075033</v>
      </c>
      <c r="AK28" s="166">
        <f>IntermediateData!AK29</f>
        <v>83013.071499793383</v>
      </c>
      <c r="AL28" s="166">
        <f>IntermediateData!AL29</f>
        <v>83631.037185154986</v>
      </c>
      <c r="AM28" s="166">
        <f>IntermediateData!AM29</f>
        <v>84253.603129022697</v>
      </c>
      <c r="AN28" s="166">
        <f>IntermediateData!AN29</f>
        <v>84880.803576628605</v>
      </c>
      <c r="AO28" s="166">
        <f>IntermediateData!AO29</f>
        <v>85512.673028133067</v>
      </c>
      <c r="AP28" s="168">
        <f>IntermediateData!AP29</f>
        <v>86149.246240522451</v>
      </c>
    </row>
    <row r="29" spans="2:42" x14ac:dyDescent="0.35">
      <c r="B29" s="36"/>
      <c r="C29" s="36" t="s">
        <v>2287</v>
      </c>
      <c r="D29" s="168">
        <f>IntermediateData!D30</f>
        <v>48424.485000000001</v>
      </c>
      <c r="E29" s="166">
        <f>IntermediateData!E30</f>
        <v>48842.448810771566</v>
      </c>
      <c r="F29" s="166">
        <f>IntermediateData!F30</f>
        <v>49264.020171465752</v>
      </c>
      <c r="G29" s="166">
        <f>IntermediateData!G30</f>
        <v>49689.230219745943</v>
      </c>
      <c r="H29" s="166">
        <f>IntermediateData!H30</f>
        <v>50118.11036203245</v>
      </c>
      <c r="I29" s="166">
        <f>IntermediateData!I30</f>
        <v>50550.692275822243</v>
      </c>
      <c r="J29" s="166">
        <f>IntermediateData!J30</f>
        <v>50987.007912028668</v>
      </c>
      <c r="K29" s="166">
        <f>IntermediateData!K30</f>
        <v>51427.089497341382</v>
      </c>
      <c r="L29" s="166">
        <f>IntermediateData!L30</f>
        <v>51870.96953660663</v>
      </c>
      <c r="M29" s="166">
        <f>IntermediateData!M30</f>
        <v>52318.680815228094</v>
      </c>
      <c r="N29" s="166">
        <f>IntermediateData!N30</f>
        <v>52770.256401588464</v>
      </c>
      <c r="O29" s="166">
        <f>IntermediateData!O30</f>
        <v>53225.729649491892</v>
      </c>
      <c r="P29" s="166">
        <f>IntermediateData!P30</f>
        <v>53685.134200627515</v>
      </c>
      <c r="Q29" s="166">
        <f>IntermediateData!Q30</f>
        <v>54148.503987054304</v>
      </c>
      <c r="R29" s="167">
        <f>IntermediateData!R30</f>
        <v>54615.873233707287</v>
      </c>
      <c r="S29" s="166">
        <f>IntermediateData!S30</f>
        <v>55087.276460925445</v>
      </c>
      <c r="T29" s="166">
        <f>IntermediateData!T30</f>
        <v>55562.748487001416</v>
      </c>
      <c r="U29" s="166">
        <f>IntermediateData!U30</f>
        <v>56042.324430753208</v>
      </c>
      <c r="V29" s="166">
        <f>IntermediateData!V30</f>
        <v>56526.039714118102</v>
      </c>
      <c r="W29" s="166">
        <f>IntermediateData!W30</f>
        <v>57013.930064768974</v>
      </c>
      <c r="X29" s="166">
        <f>IntermediateData!X30</f>
        <v>57506.031518753145</v>
      </c>
      <c r="Y29" s="166">
        <f>IntermediateData!Y30</f>
        <v>58002.380423154049</v>
      </c>
      <c r="Z29" s="166">
        <f>IntermediateData!Z30</f>
        <v>58503.013438775874</v>
      </c>
      <c r="AA29" s="166">
        <f>IntermediateData!AA30</f>
        <v>59007.967542851344</v>
      </c>
      <c r="AB29" s="166">
        <f>IntermediateData!AB30</f>
        <v>59517.280031772912</v>
      </c>
      <c r="AC29" s="166">
        <f>IntermediateData!AC30</f>
        <v>60030.988523847496</v>
      </c>
      <c r="AD29" s="166">
        <f>IntermediateData!AD30</f>
        <v>60549.130962075011</v>
      </c>
      <c r="AE29" s="166">
        <f>IntermediateData!AE30</f>
        <v>61071.745616950859</v>
      </c>
      <c r="AF29" s="166">
        <f>IntermediateData!AF30</f>
        <v>61598.871089292639</v>
      </c>
      <c r="AG29" s="166">
        <f>IntermediateData!AG30</f>
        <v>62148.827550655711</v>
      </c>
      <c r="AH29" s="166">
        <f>IntermediateData!AH30</f>
        <v>62703.694038843081</v>
      </c>
      <c r="AI29" s="166">
        <f>IntermediateData!AI30</f>
        <v>63263.51439071296</v>
      </c>
      <c r="AJ29" s="166">
        <f>IntermediateData!AJ30</f>
        <v>63828.332834500252</v>
      </c>
      <c r="AK29" s="166">
        <f>IntermediateData!AK30</f>
        <v>64398.193993310808</v>
      </c>
      <c r="AL29" s="166">
        <f>IntermediateData!AL30</f>
        <v>64973.142888646813</v>
      </c>
      <c r="AM29" s="166">
        <f>IntermediateData!AM30</f>
        <v>65553.224943963709</v>
      </c>
      <c r="AN29" s="166">
        <f>IntermediateData!AN30</f>
        <v>66138.485988258821</v>
      </c>
      <c r="AO29" s="166">
        <f>IntermediateData!AO30</f>
        <v>66728.972259692076</v>
      </c>
      <c r="AP29" s="168">
        <f>IntermediateData!AP30</f>
        <v>67324.730409238968</v>
      </c>
    </row>
    <row r="30" spans="2:42" x14ac:dyDescent="0.35">
      <c r="B30" s="36"/>
      <c r="C30" s="36" t="s">
        <v>2288</v>
      </c>
      <c r="D30" s="168">
        <f>IntermediateData!D31</f>
        <v>82536.004000000001</v>
      </c>
      <c r="E30" s="166">
        <f>IntermediateData!E31</f>
        <v>82927.291377884962</v>
      </c>
      <c r="F30" s="166">
        <f>IntermediateData!F31</f>
        <v>83320.433774242745</v>
      </c>
      <c r="G30" s="166">
        <f>IntermediateData!G31</f>
        <v>83715.439983360426</v>
      </c>
      <c r="H30" s="166">
        <f>IntermediateData!H31</f>
        <v>84112.318841217115</v>
      </c>
      <c r="I30" s="166">
        <f>IntermediateData!I31</f>
        <v>84511.07922568162</v>
      </c>
      <c r="J30" s="166">
        <f>IntermediateData!J31</f>
        <v>84911.730056711021</v>
      </c>
      <c r="K30" s="166">
        <f>IntermediateData!K31</f>
        <v>85314.280296550191</v>
      </c>
      <c r="L30" s="166">
        <f>IntermediateData!L31</f>
        <v>85718.738949932304</v>
      </c>
      <c r="M30" s="166">
        <f>IntermediateData!M31</f>
        <v>86125.115064280239</v>
      </c>
      <c r="N30" s="166">
        <f>IntermediateData!N31</f>
        <v>86533.417729908964</v>
      </c>
      <c r="O30" s="166">
        <f>IntermediateData!O31</f>
        <v>86943.656080228917</v>
      </c>
      <c r="P30" s="166">
        <f>IntermediateData!P31</f>
        <v>87355.839291950251</v>
      </c>
      <c r="Q30" s="166">
        <f>IntermediateData!Q31</f>
        <v>87769.976585288168</v>
      </c>
      <c r="R30" s="167">
        <f>IntermediateData!R31</f>
        <v>88186.077224169145</v>
      </c>
      <c r="S30" s="166">
        <f>IntermediateData!S31</f>
        <v>88604.150516438138</v>
      </c>
      <c r="T30" s="166">
        <f>IntermediateData!T31</f>
        <v>89024.205814066823</v>
      </c>
      <c r="U30" s="166">
        <f>IntermediateData!U31</f>
        <v>89446.252513362779</v>
      </c>
      <c r="V30" s="166">
        <f>IntermediateData!V31</f>
        <v>89870.300055179687</v>
      </c>
      <c r="W30" s="166">
        <f>IntermediateData!W31</f>
        <v>90296.357925128497</v>
      </c>
      <c r="X30" s="166">
        <f>IntermediateData!X31</f>
        <v>90724.435653789624</v>
      </c>
      <c r="Y30" s="166">
        <f>IntermediateData!Y31</f>
        <v>91154.542816926143</v>
      </c>
      <c r="Z30" s="166">
        <f>IntermediateData!Z31</f>
        <v>91586.689035697986</v>
      </c>
      <c r="AA30" s="166">
        <f>IntermediateData!AA31</f>
        <v>92020.883976877158</v>
      </c>
      <c r="AB30" s="166">
        <f>IntermediateData!AB31</f>
        <v>92457.137353063983</v>
      </c>
      <c r="AC30" s="166">
        <f>IntermediateData!AC31</f>
        <v>92895.458922904349</v>
      </c>
      <c r="AD30" s="166">
        <f>IntermediateData!AD31</f>
        <v>93335.858491308027</v>
      </c>
      <c r="AE30" s="166">
        <f>IntermediateData!AE31</f>
        <v>93778.345909667973</v>
      </c>
      <c r="AF30" s="166">
        <f>IntermediateData!AF31</f>
        <v>94222.931076080728</v>
      </c>
      <c r="AG30" s="166">
        <f>IntermediateData!AG31</f>
        <v>94910.684783261633</v>
      </c>
      <c r="AH30" s="166">
        <f>IntermediateData!AH31</f>
        <v>95603.45855462797</v>
      </c>
      <c r="AI30" s="166">
        <f>IntermediateData!AI31</f>
        <v>96301.289032722198</v>
      </c>
      <c r="AJ30" s="166">
        <f>IntermediateData!AJ31</f>
        <v>97004.213127548705</v>
      </c>
      <c r="AK30" s="166">
        <f>IntermediateData!AK31</f>
        <v>97712.268018526025</v>
      </c>
      <c r="AL30" s="166">
        <f>IntermediateData!AL31</f>
        <v>98425.491156453383</v>
      </c>
      <c r="AM30" s="166">
        <f>IntermediateData!AM31</f>
        <v>99143.920265491543</v>
      </c>
      <c r="AN30" s="166">
        <f>IntermediateData!AN31</f>
        <v>99867.593345158122</v>
      </c>
      <c r="AO30" s="166">
        <f>IntermediateData!AO31</f>
        <v>100596.54867233754</v>
      </c>
      <c r="AP30" s="168">
        <f>IntermediateData!AP31</f>
        <v>101330.82480330548</v>
      </c>
    </row>
    <row r="31" spans="2:42" x14ac:dyDescent="0.35">
      <c r="B31" s="36"/>
      <c r="C31" s="36" t="s">
        <v>2289</v>
      </c>
      <c r="D31" s="168">
        <f>IntermediateData!D32</f>
        <v>13954.857</v>
      </c>
      <c r="E31" s="166">
        <f>IntermediateData!E32</f>
        <v>14090.79734336723</v>
      </c>
      <c r="F31" s="166">
        <f>IntermediateData!F32</f>
        <v>14228.061940860089</v>
      </c>
      <c r="G31" s="166">
        <f>IntermediateData!G32</f>
        <v>14366.663692615104</v>
      </c>
      <c r="H31" s="166">
        <f>IntermediateData!H32</f>
        <v>14506.615624434658</v>
      </c>
      <c r="I31" s="166">
        <f>IntermediateData!I32</f>
        <v>14647.930889011148</v>
      </c>
      <c r="J31" s="166">
        <f>IntermediateData!J32</f>
        <v>14790.62276716308</v>
      </c>
      <c r="K31" s="166">
        <f>IntermediateData!K32</f>
        <v>14934.704669083203</v>
      </c>
      <c r="L31" s="166">
        <f>IntermediateData!L32</f>
        <v>15080.190135598794</v>
      </c>
      <c r="M31" s="166">
        <f>IntermediateData!M32</f>
        <v>15227.092839444231</v>
      </c>
      <c r="N31" s="166">
        <f>IntermediateData!N32</f>
        <v>15375.426586545957</v>
      </c>
      <c r="O31" s="166">
        <f>IntermediateData!O32</f>
        <v>15525.205317319958</v>
      </c>
      <c r="P31" s="166">
        <f>IntermediateData!P32</f>
        <v>15676.443107981893</v>
      </c>
      <c r="Q31" s="166">
        <f>IntermediateData!Q32</f>
        <v>15829.154171869966</v>
      </c>
      <c r="R31" s="167">
        <f>IntermediateData!R32</f>
        <v>15983.352860780704</v>
      </c>
      <c r="S31" s="166">
        <f>IntermediateData!S32</f>
        <v>16139.053666317739</v>
      </c>
      <c r="T31" s="166">
        <f>IntermediateData!T32</f>
        <v>16296.27122125373</v>
      </c>
      <c r="U31" s="166">
        <f>IntermediateData!U32</f>
        <v>16455.020300905548</v>
      </c>
      <c r="V31" s="166">
        <f>IntermediateData!V32</f>
        <v>16615.31582452287</v>
      </c>
      <c r="W31" s="166">
        <f>IntermediateData!W32</f>
        <v>16777.172856690282</v>
      </c>
      <c r="X31" s="166">
        <f>IntermediateData!X32</f>
        <v>16940.606608743052</v>
      </c>
      <c r="Y31" s="166">
        <f>IntermediateData!Y32</f>
        <v>17105.632440196696</v>
      </c>
      <c r="Z31" s="166">
        <f>IntermediateData!Z32</f>
        <v>17272.265860190462</v>
      </c>
      <c r="AA31" s="166">
        <f>IntermediateData!AA32</f>
        <v>17440.52252894489</v>
      </c>
      <c r="AB31" s="166">
        <f>IntermediateData!AB32</f>
        <v>17610.418259233542</v>
      </c>
      <c r="AC31" s="166">
        <f>IntermediateData!AC32</f>
        <v>17781.969017869102</v>
      </c>
      <c r="AD31" s="166">
        <f>IntermediateData!AD32</f>
        <v>17955.190927203937</v>
      </c>
      <c r="AE31" s="166">
        <f>IntermediateData!AE32</f>
        <v>18130.100266645273</v>
      </c>
      <c r="AF31" s="166">
        <f>IntermediateData!AF32</f>
        <v>18306.713474185133</v>
      </c>
      <c r="AG31" s="166">
        <f>IntermediateData!AG32</f>
        <v>18470.518413116217</v>
      </c>
      <c r="AH31" s="166">
        <f>IntermediateData!AH32</f>
        <v>18635.789047026145</v>
      </c>
      <c r="AI31" s="166">
        <f>IntermediateData!AI32</f>
        <v>18802.538490670704</v>
      </c>
      <c r="AJ31" s="166">
        <f>IntermediateData!AJ32</f>
        <v>18970.779976153986</v>
      </c>
      <c r="AK31" s="166">
        <f>IntermediateData!AK32</f>
        <v>19140.526853978394</v>
      </c>
      <c r="AL31" s="166">
        <f>IntermediateData!AL32</f>
        <v>19311.792594104056</v>
      </c>
      <c r="AM31" s="166">
        <f>IntermediateData!AM32</f>
        <v>19484.590787017696</v>
      </c>
      <c r="AN31" s="166">
        <f>IntermediateData!AN32</f>
        <v>19658.935144811097</v>
      </c>
      <c r="AO31" s="166">
        <f>IntermediateData!AO32</f>
        <v>19834.839502269191</v>
      </c>
      <c r="AP31" s="168">
        <f>IntermediateData!AP32</f>
        <v>20012.317817967891</v>
      </c>
    </row>
    <row r="32" spans="2:42" x14ac:dyDescent="0.35">
      <c r="B32" s="36"/>
      <c r="C32" s="36" t="s">
        <v>2290</v>
      </c>
      <c r="D32" s="168">
        <f>IntermediateData!D33</f>
        <v>30920.703999999998</v>
      </c>
      <c r="E32" s="166">
        <f>IntermediateData!E33</f>
        <v>31088.427103606627</v>
      </c>
      <c r="F32" s="166">
        <f>IntermediateData!F33</f>
        <v>31257.059987258483</v>
      </c>
      <c r="G32" s="166">
        <f>IntermediateData!G33</f>
        <v>31426.607585873367</v>
      </c>
      <c r="H32" s="166">
        <f>IntermediateData!H33</f>
        <v>31597.074861137553</v>
      </c>
      <c r="I32" s="166">
        <f>IntermediateData!I33</f>
        <v>31768.466801650971</v>
      </c>
      <c r="J32" s="166">
        <f>IntermediateData!J33</f>
        <v>31940.788423073212</v>
      </c>
      <c r="K32" s="166">
        <f>IntermediateData!K33</f>
        <v>32114.044768270287</v>
      </c>
      <c r="L32" s="166">
        <f>IntermediateData!L33</f>
        <v>32288.240907462219</v>
      </c>
      <c r="M32" s="166">
        <f>IntermediateData!M33</f>
        <v>32463.381938371418</v>
      </c>
      <c r="N32" s="166">
        <f>IntermediateData!N33</f>
        <v>32639.472986371849</v>
      </c>
      <c r="O32" s="166">
        <f>IntermediateData!O33</f>
        <v>32816.519204639037</v>
      </c>
      <c r="P32" s="166">
        <f>IntermediateData!P33</f>
        <v>32994.525774300862</v>
      </c>
      <c r="Q32" s="166">
        <f>IntermediateData!Q33</f>
        <v>33173.497904589189</v>
      </c>
      <c r="R32" s="167">
        <f>IntermediateData!R33</f>
        <v>33353.440832992303</v>
      </c>
      <c r="S32" s="166">
        <f>IntermediateData!S33</f>
        <v>33534.359825408181</v>
      </c>
      <c r="T32" s="166">
        <f>IntermediateData!T33</f>
        <v>33716.260176298609</v>
      </c>
      <c r="U32" s="166">
        <f>IntermediateData!U33</f>
        <v>33899.147208844101</v>
      </c>
      <c r="V32" s="166">
        <f>IntermediateData!V33</f>
        <v>34083.026275099684</v>
      </c>
      <c r="W32" s="166">
        <f>IntermediateData!W33</f>
        <v>34267.90275615154</v>
      </c>
      <c r="X32" s="166">
        <f>IntermediateData!X33</f>
        <v>34453.782062274455</v>
      </c>
      <c r="Y32" s="166">
        <f>IntermediateData!Y33</f>
        <v>34640.669633090147</v>
      </c>
      <c r="Z32" s="166">
        <f>IntermediateData!Z33</f>
        <v>34828.570937726479</v>
      </c>
      <c r="AA32" s="166">
        <f>IntermediateData!AA33</f>
        <v>35017.491474977483</v>
      </c>
      <c r="AB32" s="166">
        <f>IntermediateData!AB33</f>
        <v>35207.43677346428</v>
      </c>
      <c r="AC32" s="166">
        <f>IntermediateData!AC33</f>
        <v>35398.41239179689</v>
      </c>
      <c r="AD32" s="166">
        <f>IntermediateData!AD33</f>
        <v>35590.423918736888</v>
      </c>
      <c r="AE32" s="166">
        <f>IntermediateData!AE33</f>
        <v>35783.476973360943</v>
      </c>
      <c r="AF32" s="166">
        <f>IntermediateData!AF33</f>
        <v>35977.57720522528</v>
      </c>
      <c r="AG32" s="166">
        <f>IntermediateData!AG33</f>
        <v>36245.401389460319</v>
      </c>
      <c r="AH32" s="166">
        <f>IntermediateData!AH33</f>
        <v>36515.219309773027</v>
      </c>
      <c r="AI32" s="166">
        <f>IntermediateData!AI33</f>
        <v>36787.045807928196</v>
      </c>
      <c r="AJ32" s="166">
        <f>IntermediateData!AJ33</f>
        <v>37060.895836175638</v>
      </c>
      <c r="AK32" s="166">
        <f>IntermediateData!AK33</f>
        <v>37336.784458072667</v>
      </c>
      <c r="AL32" s="166">
        <f>IntermediateData!AL33</f>
        <v>37614.72684931269</v>
      </c>
      <c r="AM32" s="166">
        <f>IntermediateData!AM33</f>
        <v>37894.738298559969</v>
      </c>
      <c r="AN32" s="166">
        <f>IntermediateData!AN33</f>
        <v>38176.834208290602</v>
      </c>
      <c r="AO32" s="166">
        <f>IntermediateData!AO33</f>
        <v>38461.030095639762</v>
      </c>
      <c r="AP32" s="168">
        <f>IntermediateData!AP33</f>
        <v>38747.341593255223</v>
      </c>
    </row>
    <row r="33" spans="2:42" x14ac:dyDescent="0.35">
      <c r="B33" s="36"/>
      <c r="C33" s="36" t="s">
        <v>2291</v>
      </c>
      <c r="D33" s="168">
        <f>IntermediateData!D34</f>
        <v>35368.674999999996</v>
      </c>
      <c r="E33" s="166">
        <f>IntermediateData!E34</f>
        <v>35713.216676345655</v>
      </c>
      <c r="F33" s="166">
        <f>IntermediateData!F34</f>
        <v>36061.114683307009</v>
      </c>
      <c r="G33" s="166">
        <f>IntermediateData!G34</f>
        <v>36412.401716363231</v>
      </c>
      <c r="H33" s="166">
        <f>IntermediateData!H34</f>
        <v>36767.110789494393</v>
      </c>
      <c r="I33" s="166">
        <f>IntermediateData!I34</f>
        <v>37125.27523828415</v>
      </c>
      <c r="J33" s="166">
        <f>IntermediateData!J34</f>
        <v>37486.928723052595</v>
      </c>
      <c r="K33" s="166">
        <f>IntermediateData!K34</f>
        <v>37852.105232019661</v>
      </c>
      <c r="L33" s="166">
        <f>IntermediateData!L34</f>
        <v>38220.839084499363</v>
      </c>
      <c r="M33" s="166">
        <f>IntermediateData!M34</f>
        <v>38593.164934125089</v>
      </c>
      <c r="N33" s="166">
        <f>IntermediateData!N34</f>
        <v>38969.11777210638</v>
      </c>
      <c r="O33" s="166">
        <f>IntermediateData!O34</f>
        <v>39348.732930517406</v>
      </c>
      <c r="P33" s="166">
        <f>IntermediateData!P34</f>
        <v>39732.046085617454</v>
      </c>
      <c r="Q33" s="166">
        <f>IntermediateData!Q34</f>
        <v>40119.093261203809</v>
      </c>
      <c r="R33" s="167">
        <f>IntermediateData!R34</f>
        <v>40509.910831997258</v>
      </c>
      <c r="S33" s="166">
        <f>IntermediateData!S34</f>
        <v>40904.535527060601</v>
      </c>
      <c r="T33" s="166">
        <f>IntermediateData!T34</f>
        <v>41303.004433250448</v>
      </c>
      <c r="U33" s="166">
        <f>IntermediateData!U34</f>
        <v>41705.354998702627</v>
      </c>
      <c r="V33" s="166">
        <f>IntermediateData!V34</f>
        <v>42111.625036351586</v>
      </c>
      <c r="W33" s="166">
        <f>IntermediateData!W34</f>
        <v>42521.852727484053</v>
      </c>
      <c r="X33" s="166">
        <f>IntermediateData!X34</f>
        <v>42936.076625327289</v>
      </c>
      <c r="Y33" s="166">
        <f>IntermediateData!Y34</f>
        <v>43354.33565867236</v>
      </c>
      <c r="Z33" s="166">
        <f>IntermediateData!Z34</f>
        <v>43776.669135532647</v>
      </c>
      <c r="AA33" s="166">
        <f>IntermediateData!AA34</f>
        <v>44203.116746838015</v>
      </c>
      <c r="AB33" s="166">
        <f>IntermediateData!AB34</f>
        <v>44633.718570164972</v>
      </c>
      <c r="AC33" s="166">
        <f>IntermediateData!AC34</f>
        <v>45068.515073503171</v>
      </c>
      <c r="AD33" s="166">
        <f>IntermediateData!AD34</f>
        <v>45507.547119058581</v>
      </c>
      <c r="AE33" s="166">
        <f>IntermediateData!AE34</f>
        <v>45950.855967093732</v>
      </c>
      <c r="AF33" s="166">
        <f>IntermediateData!AF34</f>
        <v>46398.483279805347</v>
      </c>
      <c r="AG33" s="166">
        <f>IntermediateData!AG34</f>
        <v>46813.647953183827</v>
      </c>
      <c r="AH33" s="166">
        <f>IntermediateData!AH34</f>
        <v>47232.527439932004</v>
      </c>
      <c r="AI33" s="166">
        <f>IntermediateData!AI34</f>
        <v>47655.154979482941</v>
      </c>
      <c r="AJ33" s="166">
        <f>IntermediateData!AJ34</f>
        <v>48081.564108689738</v>
      </c>
      <c r="AK33" s="166">
        <f>IntermediateData!AK34</f>
        <v>48511.788664486776</v>
      </c>
      <c r="AL33" s="166">
        <f>IntermediateData!AL34</f>
        <v>48945.862786574806</v>
      </c>
      <c r="AM33" s="166">
        <f>IntermediateData!AM34</f>
        <v>49383.82092013002</v>
      </c>
      <c r="AN33" s="166">
        <f>IntermediateData!AN34</f>
        <v>49825.697818537403</v>
      </c>
      <c r="AO33" s="166">
        <f>IntermediateData!AO34</f>
        <v>50271.528546148518</v>
      </c>
      <c r="AP33" s="168">
        <f>IntermediateData!AP34</f>
        <v>50721.348481063993</v>
      </c>
    </row>
    <row r="34" spans="2:42" x14ac:dyDescent="0.35">
      <c r="B34" s="36"/>
      <c r="C34" s="36" t="s">
        <v>2292</v>
      </c>
      <c r="D34" s="168">
        <f>IntermediateData!D35</f>
        <v>10921.902</v>
      </c>
      <c r="E34" s="166">
        <f>IntermediateData!E35</f>
        <v>10945.859605825613</v>
      </c>
      <c r="F34" s="166">
        <f>IntermediateData!F35</f>
        <v>10969.869763567267</v>
      </c>
      <c r="G34" s="166">
        <f>IntermediateData!G35</f>
        <v>10993.932588499578</v>
      </c>
      <c r="H34" s="166">
        <f>IntermediateData!H35</f>
        <v>11018.048196150025</v>
      </c>
      <c r="I34" s="166">
        <f>IntermediateData!I35</f>
        <v>11042.2167022995</v>
      </c>
      <c r="J34" s="166">
        <f>IntermediateData!J35</f>
        <v>11066.438222982866</v>
      </c>
      <c r="K34" s="166">
        <f>IntermediateData!K35</f>
        <v>11090.712874489511</v>
      </c>
      <c r="L34" s="166">
        <f>IntermediateData!L35</f>
        <v>11115.040773363908</v>
      </c>
      <c r="M34" s="166">
        <f>IntermediateData!M35</f>
        <v>11139.422036406175</v>
      </c>
      <c r="N34" s="166">
        <f>IntermediateData!N35</f>
        <v>11163.856780672637</v>
      </c>
      <c r="O34" s="166">
        <f>IntermediateData!O35</f>
        <v>11188.345123476387</v>
      </c>
      <c r="P34" s="166">
        <f>IntermediateData!P35</f>
        <v>11212.887182387845</v>
      </c>
      <c r="Q34" s="166">
        <f>IntermediateData!Q35</f>
        <v>11237.48307523533</v>
      </c>
      <c r="R34" s="167">
        <f>IntermediateData!R35</f>
        <v>11262.132920105618</v>
      </c>
      <c r="S34" s="166">
        <f>IntermediateData!S35</f>
        <v>11286.836835344517</v>
      </c>
      <c r="T34" s="166">
        <f>IntermediateData!T35</f>
        <v>11311.594939557428</v>
      </c>
      <c r="U34" s="166">
        <f>IntermediateData!U35</f>
        <v>11336.407351609918</v>
      </c>
      <c r="V34" s="166">
        <f>IntermediateData!V35</f>
        <v>11361.274190628292</v>
      </c>
      <c r="W34" s="166">
        <f>IntermediateData!W35</f>
        <v>11386.19557600016</v>
      </c>
      <c r="X34" s="166">
        <f>IntermediateData!X35</f>
        <v>11411.171627375017</v>
      </c>
      <c r="Y34" s="166">
        <f>IntermediateData!Y35</f>
        <v>11436.202464664811</v>
      </c>
      <c r="Z34" s="166">
        <f>IntermediateData!Z35</f>
        <v>11461.288208044522</v>
      </c>
      <c r="AA34" s="166">
        <f>IntermediateData!AA35</f>
        <v>11486.428977952737</v>
      </c>
      <c r="AB34" s="166">
        <f>IntermediateData!AB35</f>
        <v>11511.624895092233</v>
      </c>
      <c r="AC34" s="166">
        <f>IntermediateData!AC35</f>
        <v>11536.876080430549</v>
      </c>
      <c r="AD34" s="166">
        <f>IntermediateData!AD35</f>
        <v>11562.182655200575</v>
      </c>
      <c r="AE34" s="166">
        <f>IntermediateData!AE35</f>
        <v>11587.544740901129</v>
      </c>
      <c r="AF34" s="166">
        <f>IntermediateData!AF35</f>
        <v>11612.962459297536</v>
      </c>
      <c r="AG34" s="166">
        <f>IntermediateData!AG35</f>
        <v>11638.59749633982</v>
      </c>
      <c r="AH34" s="166">
        <f>IntermediateData!AH35</f>
        <v>11664.28912145138</v>
      </c>
      <c r="AI34" s="166">
        <f>IntermediateData!AI35</f>
        <v>11690.037459547566</v>
      </c>
      <c r="AJ34" s="166">
        <f>IntermediateData!AJ35</f>
        <v>11715.84263581947</v>
      </c>
      <c r="AK34" s="166">
        <f>IntermediateData!AK35</f>
        <v>11741.704775734539</v>
      </c>
      <c r="AL34" s="166">
        <f>IntermediateData!AL35</f>
        <v>11767.624005037182</v>
      </c>
      <c r="AM34" s="166">
        <f>IntermediateData!AM35</f>
        <v>11793.600449749381</v>
      </c>
      <c r="AN34" s="166">
        <f>IntermediateData!AN35</f>
        <v>11819.634236171309</v>
      </c>
      <c r="AO34" s="166">
        <f>IntermediateData!AO35</f>
        <v>11845.725490881938</v>
      </c>
      <c r="AP34" s="168">
        <f>IntermediateData!AP35</f>
        <v>11871.874340739656</v>
      </c>
    </row>
    <row r="35" spans="2:42" x14ac:dyDescent="0.35">
      <c r="B35" s="36"/>
      <c r="C35" s="36" t="s">
        <v>2293</v>
      </c>
      <c r="D35" s="168">
        <f>IntermediateData!D36</f>
        <v>75208.433000000005</v>
      </c>
      <c r="E35" s="166">
        <f>IntermediateData!E36</f>
        <v>75589.798961058696</v>
      </c>
      <c r="F35" s="166">
        <f>IntermediateData!F36</f>
        <v>75973.098747759708</v>
      </c>
      <c r="G35" s="166">
        <f>IntermediateData!G36</f>
        <v>76358.342166121394</v>
      </c>
      <c r="H35" s="166">
        <f>IntermediateData!H36</f>
        <v>76745.539071886349</v>
      </c>
      <c r="I35" s="166">
        <f>IntermediateData!I36</f>
        <v>77134.699370773538</v>
      </c>
      <c r="J35" s="166">
        <f>IntermediateData!J36</f>
        <v>77525.833018731719</v>
      </c>
      <c r="K35" s="166">
        <f>IntermediateData!K36</f>
        <v>77918.950022194127</v>
      </c>
      <c r="L35" s="166">
        <f>IntermediateData!L36</f>
        <v>78314.060438334534</v>
      </c>
      <c r="M35" s="166">
        <f>IntermediateData!M36</f>
        <v>78711.174375324466</v>
      </c>
      <c r="N35" s="166">
        <f>IntermediateData!N36</f>
        <v>79110.301992591849</v>
      </c>
      <c r="O35" s="166">
        <f>IntermediateData!O36</f>
        <v>79511.453501080905</v>
      </c>
      <c r="P35" s="166">
        <f>IntermediateData!P36</f>
        <v>79914.639163513377</v>
      </c>
      <c r="Q35" s="166">
        <f>IntermediateData!Q36</f>
        <v>80319.869294651086</v>
      </c>
      <c r="R35" s="167">
        <f>IntermediateData!R36</f>
        <v>80727.154261559815</v>
      </c>
      <c r="S35" s="166">
        <f>IntermediateData!S36</f>
        <v>81136.504483874553</v>
      </c>
      <c r="T35" s="166">
        <f>IntermediateData!T36</f>
        <v>81547.930434066002</v>
      </c>
      <c r="U35" s="166">
        <f>IntermediateData!U36</f>
        <v>81961.442637708577</v>
      </c>
      <c r="V35" s="166">
        <f>IntermediateData!V36</f>
        <v>82377.051673749607</v>
      </c>
      <c r="W35" s="166">
        <f>IntermediateData!W36</f>
        <v>82794.768174780023</v>
      </c>
      <c r="X35" s="166">
        <f>IntermediateData!X36</f>
        <v>83214.602827306371</v>
      </c>
      <c r="Y35" s="166">
        <f>IntermediateData!Y36</f>
        <v>83636.566372024186</v>
      </c>
      <c r="Z35" s="166">
        <f>IntermediateData!Z36</f>
        <v>84060.669604092793</v>
      </c>
      <c r="AA35" s="166">
        <f>IntermediateData!AA36</f>
        <v>84486.923373411468</v>
      </c>
      <c r="AB35" s="166">
        <f>IntermediateData!AB36</f>
        <v>84915.338584897036</v>
      </c>
      <c r="AC35" s="166">
        <f>IntermediateData!AC36</f>
        <v>85345.926198762798</v>
      </c>
      <c r="AD35" s="166">
        <f>IntermediateData!AD36</f>
        <v>85778.697230798993</v>
      </c>
      <c r="AE35" s="166">
        <f>IntermediateData!AE36</f>
        <v>86213.662752654578</v>
      </c>
      <c r="AF35" s="166">
        <f>IntermediateData!AF36</f>
        <v>86650.833892120485</v>
      </c>
      <c r="AG35" s="166">
        <f>IntermediateData!AG36</f>
        <v>87122.744900441059</v>
      </c>
      <c r="AH35" s="166">
        <f>IntermediateData!AH36</f>
        <v>87597.225993661821</v>
      </c>
      <c r="AI35" s="166">
        <f>IntermediateData!AI36</f>
        <v>88074.291168778538</v>
      </c>
      <c r="AJ35" s="166">
        <f>IntermediateData!AJ36</f>
        <v>88553.954499016356</v>
      </c>
      <c r="AK35" s="166">
        <f>IntermediateData!AK36</f>
        <v>89036.230134244892</v>
      </c>
      <c r="AL35" s="166">
        <f>IntermediateData!AL36</f>
        <v>89521.132301395701</v>
      </c>
      <c r="AM35" s="166">
        <f>IntermediateData!AM36</f>
        <v>90008.675304881937</v>
      </c>
      <c r="AN35" s="166">
        <f>IntermediateData!AN36</f>
        <v>90498.873527020318</v>
      </c>
      <c r="AO35" s="166">
        <f>IntermediateData!AO36</f>
        <v>90991.74142845544</v>
      </c>
      <c r="AP35" s="168">
        <f>IntermediateData!AP36</f>
        <v>91487.293548586298</v>
      </c>
    </row>
    <row r="36" spans="2:42" x14ac:dyDescent="0.35">
      <c r="B36" s="36"/>
      <c r="C36" s="36" t="s">
        <v>2294</v>
      </c>
      <c r="D36" s="168">
        <f>IntermediateData!D37</f>
        <v>23316.735000000001</v>
      </c>
      <c r="E36" s="166">
        <f>IntermediateData!E37</f>
        <v>23620.405716000278</v>
      </c>
      <c r="F36" s="166">
        <f>IntermediateData!F37</f>
        <v>23928.031355524632</v>
      </c>
      <c r="G36" s="166">
        <f>IntermediateData!G37</f>
        <v>24239.663426404593</v>
      </c>
      <c r="H36" s="166">
        <f>IntermediateData!H37</f>
        <v>24555.354107295465</v>
      </c>
      <c r="I36" s="166">
        <f>IntermediateData!I37</f>
        <v>24875.156256412945</v>
      </c>
      <c r="J36" s="166">
        <f>IntermediateData!J37</f>
        <v>25199.123420383534</v>
      </c>
      <c r="K36" s="166">
        <f>IntermediateData!K37</f>
        <v>25527.309843210198</v>
      </c>
      <c r="L36" s="166">
        <f>IntermediateData!L37</f>
        <v>25859.770475354817</v>
      </c>
      <c r="M36" s="166">
        <f>IntermediateData!M37</f>
        <v>26196.560982938914</v>
      </c>
      <c r="N36" s="166">
        <f>IntermediateData!N37</f>
        <v>26537.737757064195</v>
      </c>
      <c r="O36" s="166">
        <f>IntermediateData!O37</f>
        <v>26883.357923254502</v>
      </c>
      <c r="P36" s="166">
        <f>IntermediateData!P37</f>
        <v>27233.479351020716</v>
      </c>
      <c r="Q36" s="166">
        <f>IntermediateData!Q37</f>
        <v>27588.160663550247</v>
      </c>
      <c r="R36" s="167">
        <f>IntermediateData!R37</f>
        <v>27947.461247522704</v>
      </c>
      <c r="S36" s="166">
        <f>IntermediateData!S37</f>
        <v>28311.441263053406</v>
      </c>
      <c r="T36" s="166">
        <f>IntermediateData!T37</f>
        <v>28680.161653766398</v>
      </c>
      <c r="U36" s="166">
        <f>IntermediateData!U37</f>
        <v>29053.684156998646</v>
      </c>
      <c r="V36" s="166">
        <f>IntermediateData!V37</f>
        <v>29432.071314137145</v>
      </c>
      <c r="W36" s="166">
        <f>IntermediateData!W37</f>
        <v>29815.386481090634</v>
      </c>
      <c r="X36" s="166">
        <f>IntermediateData!X37</f>
        <v>30203.693838897711</v>
      </c>
      <c r="Y36" s="166">
        <f>IntermediateData!Y37</f>
        <v>30597.058404473089</v>
      </c>
      <c r="Z36" s="166">
        <f>IntermediateData!Z37</f>
        <v>30995.546041493824</v>
      </c>
      <c r="AA36" s="166">
        <f>IntermediateData!AA37</f>
        <v>31399.223471427304</v>
      </c>
      <c r="AB36" s="166">
        <f>IntermediateData!AB37</f>
        <v>31808.15828470288</v>
      </c>
      <c r="AC36" s="166">
        <f>IntermediateData!AC37</f>
        <v>32222.418952028984</v>
      </c>
      <c r="AD36" s="166">
        <f>IntermediateData!AD37</f>
        <v>32642.074835857642</v>
      </c>
      <c r="AE36" s="166">
        <f>IntermediateData!AE37</f>
        <v>33067.196201998297</v>
      </c>
      <c r="AF36" s="166">
        <f>IntermediateData!AF37</f>
        <v>33497.85423138288</v>
      </c>
      <c r="AG36" s="166">
        <f>IntermediateData!AG37</f>
        <v>33950.766665118077</v>
      </c>
      <c r="AH36" s="166">
        <f>IntermediateData!AH37</f>
        <v>34409.802764901106</v>
      </c>
      <c r="AI36" s="166">
        <f>IntermediateData!AI37</f>
        <v>34875.045326617161</v>
      </c>
      <c r="AJ36" s="166">
        <f>IntermediateData!AJ37</f>
        <v>35346.578265604803</v>
      </c>
      <c r="AK36" s="166">
        <f>IntermediateData!AK37</f>
        <v>35824.486631791697</v>
      </c>
      <c r="AL36" s="166">
        <f>IntermediateData!AL37</f>
        <v>36308.856625034969</v>
      </c>
      <c r="AM36" s="166">
        <f>IntermediateData!AM37</f>
        <v>36799.775610668999</v>
      </c>
      <c r="AN36" s="166">
        <f>IntermediateData!AN37</f>
        <v>37297.332135263423</v>
      </c>
      <c r="AO36" s="166">
        <f>IntermediateData!AO37</f>
        <v>37801.615942594173</v>
      </c>
      <c r="AP36" s="168">
        <f>IntermediateData!AP37</f>
        <v>38312.717989830497</v>
      </c>
    </row>
    <row r="37" spans="2:42" x14ac:dyDescent="0.35">
      <c r="B37" s="36"/>
      <c r="C37" s="36" t="s">
        <v>2295</v>
      </c>
      <c r="D37" s="168">
        <f>IntermediateData!D38</f>
        <v>144500.728</v>
      </c>
      <c r="E37" s="166">
        <f>IntermediateData!E38</f>
        <v>144826.53906449181</v>
      </c>
      <c r="F37" s="166">
        <f>IntermediateData!F38</f>
        <v>145153.08474708011</v>
      </c>
      <c r="G37" s="166">
        <f>IntermediateData!G38</f>
        <v>145480.36670413511</v>
      </c>
      <c r="H37" s="166">
        <f>IntermediateData!H38</f>
        <v>145808.38659576175</v>
      </c>
      <c r="I37" s="166">
        <f>IntermediateData!I38</f>
        <v>146137.14608580802</v>
      </c>
      <c r="J37" s="166">
        <f>IntermediateData!J38</f>
        <v>146466.6468418735</v>
      </c>
      <c r="K37" s="166">
        <f>IntermediateData!K38</f>
        <v>146796.89053531768</v>
      </c>
      <c r="L37" s="166">
        <f>IntermediateData!L38</f>
        <v>147127.87884126863</v>
      </c>
      <c r="M37" s="166">
        <f>IntermediateData!M38</f>
        <v>147459.61343863129</v>
      </c>
      <c r="N37" s="166">
        <f>IntermediateData!N38</f>
        <v>147792.0960100962</v>
      </c>
      <c r="O37" s="166">
        <f>IntermediateData!O38</f>
        <v>148125.32824214781</v>
      </c>
      <c r="P37" s="166">
        <f>IntermediateData!P38</f>
        <v>148459.31182507324</v>
      </c>
      <c r="Q37" s="166">
        <f>IntermediateData!Q38</f>
        <v>148794.04845297069</v>
      </c>
      <c r="R37" s="167">
        <f>IntermediateData!R38</f>
        <v>149129.53982375815</v>
      </c>
      <c r="S37" s="166">
        <f>IntermediateData!S38</f>
        <v>149465.78763918197</v>
      </c>
      <c r="T37" s="166">
        <f>IntermediateData!T38</f>
        <v>149802.79360482545</v>
      </c>
      <c r="U37" s="166">
        <f>IntermediateData!U38</f>
        <v>150140.55943011757</v>
      </c>
      <c r="V37" s="166">
        <f>IntermediateData!V38</f>
        <v>150479.08682834162</v>
      </c>
      <c r="W37" s="166">
        <f>IntermediateData!W38</f>
        <v>150818.37751664387</v>
      </c>
      <c r="X37" s="166">
        <f>IntermediateData!X38</f>
        <v>151158.43321604232</v>
      </c>
      <c r="Y37" s="166">
        <f>IntermediateData!Y38</f>
        <v>151499.25565143538</v>
      </c>
      <c r="Z37" s="166">
        <f>IntermediateData!Z38</f>
        <v>151840.84655161071</v>
      </c>
      <c r="AA37" s="166">
        <f>IntermediateData!AA38</f>
        <v>152183.20764925386</v>
      </c>
      <c r="AB37" s="166">
        <f>IntermediateData!AB38</f>
        <v>152526.34068095719</v>
      </c>
      <c r="AC37" s="166">
        <f>IntermediateData!AC38</f>
        <v>152870.24738722859</v>
      </c>
      <c r="AD37" s="166">
        <f>IntermediateData!AD38</f>
        <v>153214.92951250036</v>
      </c>
      <c r="AE37" s="166">
        <f>IntermediateData!AE38</f>
        <v>153560.38880513798</v>
      </c>
      <c r="AF37" s="166">
        <f>IntermediateData!AF38</f>
        <v>153906.62701744909</v>
      </c>
      <c r="AG37" s="166">
        <f>IntermediateData!AG38</f>
        <v>154224.90628704103</v>
      </c>
      <c r="AH37" s="166">
        <f>IntermediateData!AH38</f>
        <v>154543.84375891715</v>
      </c>
      <c r="AI37" s="166">
        <f>IntermediateData!AI38</f>
        <v>154863.44079424132</v>
      </c>
      <c r="AJ37" s="166">
        <f>IntermediateData!AJ38</f>
        <v>155183.69875699232</v>
      </c>
      <c r="AK37" s="166">
        <f>IntermediateData!AK38</f>
        <v>155504.61901396964</v>
      </c>
      <c r="AL37" s="166">
        <f>IntermediateData!AL38</f>
        <v>155826.20293479931</v>
      </c>
      <c r="AM37" s="166">
        <f>IntermediateData!AM38</f>
        <v>156148.45189193974</v>
      </c>
      <c r="AN37" s="166">
        <f>IntermediateData!AN38</f>
        <v>156471.36726068761</v>
      </c>
      <c r="AO37" s="166">
        <f>IntermediateData!AO38</f>
        <v>156794.95041918367</v>
      </c>
      <c r="AP37" s="168">
        <f>IntermediateData!AP38</f>
        <v>157119.20274841876</v>
      </c>
    </row>
    <row r="38" spans="2:42" x14ac:dyDescent="0.35">
      <c r="B38" s="36"/>
      <c r="C38" s="36" t="s">
        <v>2296</v>
      </c>
      <c r="D38" s="168">
        <f>IntermediateData!D39</f>
        <v>128555.117</v>
      </c>
      <c r="E38" s="166">
        <f>IntermediateData!E39</f>
        <v>129971.5871663032</v>
      </c>
      <c r="F38" s="166">
        <f>IntermediateData!F39</f>
        <v>131403.66455057522</v>
      </c>
      <c r="G38" s="166">
        <f>IntermediateData!G39</f>
        <v>132851.52111920022</v>
      </c>
      <c r="H38" s="166">
        <f>IntermediateData!H39</f>
        <v>134315.33073335464</v>
      </c>
      <c r="I38" s="166">
        <f>IntermediateData!I39</f>
        <v>135795.26916988488</v>
      </c>
      <c r="J38" s="166">
        <f>IntermediateData!J39</f>
        <v>137291.51414241488</v>
      </c>
      <c r="K38" s="166">
        <f>IntermediateData!K39</f>
        <v>138804.24532268615</v>
      </c>
      <c r="L38" s="166">
        <f>IntermediateData!L39</f>
        <v>140333.64436213329</v>
      </c>
      <c r="M38" s="166">
        <f>IntermediateData!M39</f>
        <v>141879.89491369683</v>
      </c>
      <c r="N38" s="166">
        <f>IntermediateData!N39</f>
        <v>143443.18265387666</v>
      </c>
      <c r="O38" s="166">
        <f>IntermediateData!O39</f>
        <v>145023.69530502844</v>
      </c>
      <c r="P38" s="166">
        <f>IntermediateData!P39</f>
        <v>146621.62265790554</v>
      </c>
      <c r="Q38" s="166">
        <f>IntermediateData!Q39</f>
        <v>148237.15659444957</v>
      </c>
      <c r="R38" s="167">
        <f>IntermediateData!R39</f>
        <v>149870.49111083176</v>
      </c>
      <c r="S38" s="166">
        <f>IntermediateData!S39</f>
        <v>151521.82234074851</v>
      </c>
      <c r="T38" s="166">
        <f>IntermediateData!T39</f>
        <v>153191.34857897335</v>
      </c>
      <c r="U38" s="166">
        <f>IntermediateData!U39</f>
        <v>154879.27030516858</v>
      </c>
      <c r="V38" s="166">
        <f>IntermediateData!V39</f>
        <v>156585.79020795922</v>
      </c>
      <c r="W38" s="166">
        <f>IntermediateData!W39</f>
        <v>158311.11320927224</v>
      </c>
      <c r="X38" s="166">
        <f>IntermediateData!X39</f>
        <v>160055.44648894388</v>
      </c>
      <c r="Y38" s="166">
        <f>IntermediateData!Y39</f>
        <v>161818.99950959824</v>
      </c>
      <c r="Z38" s="166">
        <f>IntermediateData!Z39</f>
        <v>163601.98404179994</v>
      </c>
      <c r="AA38" s="166">
        <f>IntermediateData!AA39</f>
        <v>165404.61418948375</v>
      </c>
      <c r="AB38" s="166">
        <f>IntermediateData!AB39</f>
        <v>167227.10641566478</v>
      </c>
      <c r="AC38" s="166">
        <f>IntermediateData!AC39</f>
        <v>169069.6795684316</v>
      </c>
      <c r="AD38" s="166">
        <f>IntermediateData!AD39</f>
        <v>170932.55490722597</v>
      </c>
      <c r="AE38" s="166">
        <f>IntermediateData!AE39</f>
        <v>172815.95612941202</v>
      </c>
      <c r="AF38" s="166">
        <f>IntermediateData!AF39</f>
        <v>174720.10939713824</v>
      </c>
      <c r="AG38" s="166">
        <f>IntermediateData!AG39</f>
        <v>176680.1672656353</v>
      </c>
      <c r="AH38" s="166">
        <f>IntermediateData!AH39</f>
        <v>178662.21359820277</v>
      </c>
      <c r="AI38" s="166">
        <f>IntermediateData!AI39</f>
        <v>180666.49506743127</v>
      </c>
      <c r="AJ38" s="166">
        <f>IntermediateData!AJ39</f>
        <v>182693.26111315185</v>
      </c>
      <c r="AK38" s="166">
        <f>IntermediateData!AK39</f>
        <v>184742.76397347965</v>
      </c>
      <c r="AL38" s="166">
        <f>IntermediateData!AL39</f>
        <v>186815.25871620583</v>
      </c>
      <c r="AM38" s="166">
        <f>IntermediateData!AM39</f>
        <v>188911.00327054167</v>
      </c>
      <c r="AN38" s="166">
        <f>IntermediateData!AN39</f>
        <v>191030.25845921866</v>
      </c>
      <c r="AO38" s="166">
        <f>IntermediateData!AO39</f>
        <v>193173.28803094896</v>
      </c>
      <c r="AP38" s="168">
        <f>IntermediateData!AP39</f>
        <v>195340.35869324967</v>
      </c>
    </row>
    <row r="39" spans="2:42" x14ac:dyDescent="0.35">
      <c r="B39" s="36"/>
      <c r="C39" s="36" t="s">
        <v>2297</v>
      </c>
      <c r="D39" s="168">
        <f>IntermediateData!D40</f>
        <v>14727.286</v>
      </c>
      <c r="E39" s="166">
        <f>IntermediateData!E40</f>
        <v>14807.171183585164</v>
      </c>
      <c r="F39" s="166">
        <f>IntermediateData!F40</f>
        <v>14887.489688187956</v>
      </c>
      <c r="G39" s="166">
        <f>IntermediateData!G40</f>
        <v>14968.243864270577</v>
      </c>
      <c r="H39" s="166">
        <f>IntermediateData!H40</f>
        <v>15049.436075044832</v>
      </c>
      <c r="I39" s="166">
        <f>IntermediateData!I40</f>
        <v>15131.068696541293</v>
      </c>
      <c r="J39" s="166">
        <f>IntermediateData!J40</f>
        <v>15213.144117678828</v>
      </c>
      <c r="K39" s="166">
        <f>IntermediateData!K40</f>
        <v>15295.66474033451</v>
      </c>
      <c r="L39" s="166">
        <f>IntermediateData!L40</f>
        <v>15378.632979413913</v>
      </c>
      <c r="M39" s="166">
        <f>IntermediateData!M40</f>
        <v>15462.051262921772</v>
      </c>
      <c r="N39" s="166">
        <f>IntermediateData!N40</f>
        <v>15545.922032033046</v>
      </c>
      <c r="O39" s="166">
        <f>IntermediateData!O40</f>
        <v>15630.247741164354</v>
      </c>
      <c r="P39" s="166">
        <f>IntermediateData!P40</f>
        <v>15715.0308580458</v>
      </c>
      <c r="Q39" s="166">
        <f>IntermediateData!Q40</f>
        <v>15800.273863793193</v>
      </c>
      <c r="R39" s="167">
        <f>IntermediateData!R40</f>
        <v>15885.979252980649</v>
      </c>
      <c r="S39" s="166">
        <f>IntermediateData!S40</f>
        <v>15972.1495337136</v>
      </c>
      <c r="T39" s="166">
        <f>IntermediateData!T40</f>
        <v>16058.787227702187</v>
      </c>
      <c r="U39" s="166">
        <f>IntermediateData!U40</f>
        <v>16145.894870335056</v>
      </c>
      <c r="V39" s="166">
        <f>IntermediateData!V40</f>
        <v>16233.47501075356</v>
      </c>
      <c r="W39" s="166">
        <f>IntermediateData!W40</f>
        <v>16321.530211926349</v>
      </c>
      <c r="X39" s="166">
        <f>IntermediateData!X40</f>
        <v>16410.06305072438</v>
      </c>
      <c r="Y39" s="166">
        <f>IntermediateData!Y40</f>
        <v>16499.07611799633</v>
      </c>
      <c r="Z39" s="166">
        <f>IntermediateData!Z40</f>
        <v>16588.572018644401</v>
      </c>
      <c r="AA39" s="166">
        <f>IntermediateData!AA40</f>
        <v>16678.553371700567</v>
      </c>
      <c r="AB39" s="166">
        <f>IntermediateData!AB40</f>
        <v>16769.022810403207</v>
      </c>
      <c r="AC39" s="166">
        <f>IntermediateData!AC40</f>
        <v>16859.98298227417</v>
      </c>
      <c r="AD39" s="166">
        <f>IntermediateData!AD40</f>
        <v>16951.436549196256</v>
      </c>
      <c r="AE39" s="166">
        <f>IntermediateData!AE40</f>
        <v>17043.386187491105</v>
      </c>
      <c r="AF39" s="166">
        <f>IntermediateData!AF40</f>
        <v>17135.834587997524</v>
      </c>
      <c r="AG39" s="166">
        <f>IntermediateData!AG40</f>
        <v>17263.397122115315</v>
      </c>
      <c r="AH39" s="166">
        <f>IntermediateData!AH40</f>
        <v>17391.909256909221</v>
      </c>
      <c r="AI39" s="166">
        <f>IntermediateData!AI40</f>
        <v>17521.378061394062</v>
      </c>
      <c r="AJ39" s="166">
        <f>IntermediateData!AJ40</f>
        <v>17651.810657207796</v>
      </c>
      <c r="AK39" s="166">
        <f>IntermediateData!AK40</f>
        <v>17783.214219003265</v>
      </c>
      <c r="AL39" s="166">
        <f>IntermediateData!AL40</f>
        <v>17915.595974842836</v>
      </c>
      <c r="AM39" s="166">
        <f>IntermediateData!AM40</f>
        <v>18048.963206596007</v>
      </c>
      <c r="AN39" s="166">
        <f>IntermediateData!AN40</f>
        <v>18183.323250339941</v>
      </c>
      <c r="AO39" s="166">
        <f>IntermediateData!AO40</f>
        <v>18318.683496763013</v>
      </c>
      <c r="AP39" s="168">
        <f>IntermediateData!AP40</f>
        <v>18455.051391571335</v>
      </c>
    </row>
    <row r="40" spans="2:42" x14ac:dyDescent="0.35">
      <c r="B40" s="36"/>
      <c r="C40" s="36" t="s">
        <v>2298</v>
      </c>
      <c r="D40" s="168">
        <f>IntermediateData!D41</f>
        <v>153780.36199999999</v>
      </c>
      <c r="E40" s="166">
        <f>IntermediateData!E41</f>
        <v>154406.21313582451</v>
      </c>
      <c r="F40" s="166">
        <f>IntermediateData!F41</f>
        <v>155034.61134358408</v>
      </c>
      <c r="G40" s="166">
        <f>IntermediateData!G41</f>
        <v>155665.56698928282</v>
      </c>
      <c r="H40" s="166">
        <f>IntermediateData!H41</f>
        <v>156299.0904811121</v>
      </c>
      <c r="I40" s="166">
        <f>IntermediateData!I41</f>
        <v>156935.19226962229</v>
      </c>
      <c r="J40" s="166">
        <f>IntermediateData!J41</f>
        <v>157573.88284789509</v>
      </c>
      <c r="K40" s="166">
        <f>IntermediateData!K41</f>
        <v>158215.17275171672</v>
      </c>
      <c r="L40" s="166">
        <f>IntermediateData!L41</f>
        <v>158859.0725597516</v>
      </c>
      <c r="M40" s="166">
        <f>IntermediateData!M41</f>
        <v>159505.59289371694</v>
      </c>
      <c r="N40" s="166">
        <f>IntermediateData!N41</f>
        <v>160154.74441855791</v>
      </c>
      <c r="O40" s="166">
        <f>IntermediateData!O41</f>
        <v>160806.5378426236</v>
      </c>
      <c r="P40" s="166">
        <f>IntermediateData!P41</f>
        <v>161460.98391784361</v>
      </c>
      <c r="Q40" s="166">
        <f>IntermediateData!Q41</f>
        <v>162118.0934399055</v>
      </c>
      <c r="R40" s="167">
        <f>IntermediateData!R41</f>
        <v>162777.87724843281</v>
      </c>
      <c r="S40" s="166">
        <f>IntermediateData!S41</f>
        <v>163440.34622716389</v>
      </c>
      <c r="T40" s="166">
        <f>IntermediateData!T41</f>
        <v>164105.51130413139</v>
      </c>
      <c r="U40" s="166">
        <f>IntermediateData!U41</f>
        <v>164773.38345184264</v>
      </c>
      <c r="V40" s="166">
        <f>IntermediateData!V41</f>
        <v>165443.97368746053</v>
      </c>
      <c r="W40" s="166">
        <f>IntermediateData!W41</f>
        <v>166117.29307298531</v>
      </c>
      <c r="X40" s="166">
        <f>IntermediateData!X41</f>
        <v>166793.35271543707</v>
      </c>
      <c r="Y40" s="166">
        <f>IntermediateData!Y41</f>
        <v>167472.16376703893</v>
      </c>
      <c r="Z40" s="166">
        <f>IntermediateData!Z41</f>
        <v>168153.73742540105</v>
      </c>
      <c r="AA40" s="166">
        <f>IntermediateData!AA41</f>
        <v>168838.08493370528</v>
      </c>
      <c r="AB40" s="166">
        <f>IntermediateData!AB41</f>
        <v>169525.21758089072</v>
      </c>
      <c r="AC40" s="166">
        <f>IntermediateData!AC41</f>
        <v>170215.14670183984</v>
      </c>
      <c r="AD40" s="166">
        <f>IntermediateData!AD41</f>
        <v>170907.88367756552</v>
      </c>
      <c r="AE40" s="166">
        <f>IntermediateData!AE41</f>
        <v>171603.43993539881</v>
      </c>
      <c r="AF40" s="166">
        <f>IntermediateData!AF41</f>
        <v>172301.82694917737</v>
      </c>
      <c r="AG40" s="166">
        <f>IntermediateData!AG41</f>
        <v>173141.90547324592</v>
      </c>
      <c r="AH40" s="166">
        <f>IntermediateData!AH41</f>
        <v>173986.07990238466</v>
      </c>
      <c r="AI40" s="166">
        <f>IntermediateData!AI41</f>
        <v>174834.37020667715</v>
      </c>
      <c r="AJ40" s="166">
        <f>IntermediateData!AJ41</f>
        <v>175686.79645357357</v>
      </c>
      <c r="AK40" s="166">
        <f>IntermediateData!AK41</f>
        <v>176543.37880836535</v>
      </c>
      <c r="AL40" s="166">
        <f>IntermediateData!AL41</f>
        <v>177404.13753466227</v>
      </c>
      <c r="AM40" s="166">
        <f>IntermediateData!AM41</f>
        <v>178269.09299487184</v>
      </c>
      <c r="AN40" s="166">
        <f>IntermediateData!AN41</f>
        <v>179138.26565068093</v>
      </c>
      <c r="AO40" s="166">
        <f>IntermediateData!AO41</f>
        <v>180011.67606353984</v>
      </c>
      <c r="AP40" s="168">
        <f>IntermediateData!AP41</f>
        <v>180889.34489514877</v>
      </c>
    </row>
    <row r="41" spans="2:42" x14ac:dyDescent="0.35">
      <c r="B41" s="36"/>
      <c r="C41" s="36" t="s">
        <v>2299</v>
      </c>
      <c r="D41" s="168">
        <f>IntermediateData!D42</f>
        <v>59464.775000000001</v>
      </c>
      <c r="E41" s="166">
        <f>IntermediateData!E42</f>
        <v>59986.435686216311</v>
      </c>
      <c r="F41" s="166">
        <f>IntermediateData!F42</f>
        <v>60512.672692977743</v>
      </c>
      <c r="G41" s="166">
        <f>IntermediateData!G42</f>
        <v>61043.526166513999</v>
      </c>
      <c r="H41" s="166">
        <f>IntermediateData!H42</f>
        <v>61579.036605241585</v>
      </c>
      <c r="I41" s="166">
        <f>IntermediateData!I42</f>
        <v>62119.244862853418</v>
      </c>
      <c r="J41" s="166">
        <f>IntermediateData!J42</f>
        <v>62664.192151435527</v>
      </c>
      <c r="K41" s="166">
        <f>IntermediateData!K42</f>
        <v>63213.920044611084</v>
      </c>
      <c r="L41" s="166">
        <f>IntermediateData!L42</f>
        <v>63768.470480712036</v>
      </c>
      <c r="M41" s="166">
        <f>IntermediateData!M42</f>
        <v>64327.885765978528</v>
      </c>
      <c r="N41" s="166">
        <f>IntermediateData!N42</f>
        <v>64892.208577786441</v>
      </c>
      <c r="O41" s="166">
        <f>IntermediateData!O42</f>
        <v>65461.481967903193</v>
      </c>
      <c r="P41" s="166">
        <f>IntermediateData!P42</f>
        <v>66035.74936577215</v>
      </c>
      <c r="Q41" s="166">
        <f>IntermediateData!Q42</f>
        <v>66615.054581825811</v>
      </c>
      <c r="R41" s="167">
        <f>IntermediateData!R42</f>
        <v>67199.441810828066</v>
      </c>
      <c r="S41" s="166">
        <f>IntermediateData!S42</f>
        <v>67788.955635245788</v>
      </c>
      <c r="T41" s="166">
        <f>IntermediateData!T42</f>
        <v>68383.641028650018</v>
      </c>
      <c r="U41" s="166">
        <f>IntermediateData!U42</f>
        <v>68983.543359146948</v>
      </c>
      <c r="V41" s="166">
        <f>IntermediateData!V42</f>
        <v>69588.708392838991</v>
      </c>
      <c r="W41" s="166">
        <f>IntermediateData!W42</f>
        <v>70199.182297316307</v>
      </c>
      <c r="X41" s="166">
        <f>IntermediateData!X42</f>
        <v>70815.011645178834</v>
      </c>
      <c r="Y41" s="166">
        <f>IntermediateData!Y42</f>
        <v>71436.243417589314</v>
      </c>
      <c r="Z41" s="166">
        <f>IntermediateData!Z42</f>
        <v>72062.925007857411</v>
      </c>
      <c r="AA41" s="166">
        <f>IntermediateData!AA42</f>
        <v>72695.104225055387</v>
      </c>
      <c r="AB41" s="166">
        <f>IntermediateData!AB42</f>
        <v>73332.829297665317</v>
      </c>
      <c r="AC41" s="166">
        <f>IntermediateData!AC42</f>
        <v>73976.148877258514</v>
      </c>
      <c r="AD41" s="166">
        <f>IntermediateData!AD42</f>
        <v>74625.112042207023</v>
      </c>
      <c r="AE41" s="166">
        <f>IntermediateData!AE42</f>
        <v>75279.76830142783</v>
      </c>
      <c r="AF41" s="166">
        <f>IntermediateData!AF42</f>
        <v>75940.167598159853</v>
      </c>
      <c r="AG41" s="166">
        <f>IntermediateData!AG42</f>
        <v>76651.108696732786</v>
      </c>
      <c r="AH41" s="166">
        <f>IntermediateData!AH42</f>
        <v>77368.705525226076</v>
      </c>
      <c r="AI41" s="166">
        <f>IntermediateData!AI42</f>
        <v>78093.020393641011</v>
      </c>
      <c r="AJ41" s="166">
        <f>IntermediateData!AJ42</f>
        <v>78824.11619531631</v>
      </c>
      <c r="AK41" s="166">
        <f>IntermediateData!AK42</f>
        <v>79562.056412389211</v>
      </c>
      <c r="AL41" s="166">
        <f>IntermediateData!AL42</f>
        <v>80306.905121307733</v>
      </c>
      <c r="AM41" s="166">
        <f>IntermediateData!AM42</f>
        <v>81058.72699839453</v>
      </c>
      <c r="AN41" s="166">
        <f>IntermediateData!AN42</f>
        <v>81817.587325462839</v>
      </c>
      <c r="AO41" s="166">
        <f>IntermediateData!AO42</f>
        <v>82583.551995484988</v>
      </c>
      <c r="AP41" s="168">
        <f>IntermediateData!AP42</f>
        <v>83356.687518313978</v>
      </c>
    </row>
    <row r="42" spans="2:42" x14ac:dyDescent="0.35">
      <c r="B42" s="36"/>
      <c r="C42" s="36" t="s">
        <v>2300</v>
      </c>
      <c r="D42" s="168">
        <f>IntermediateData!D43</f>
        <v>47199.849000000002</v>
      </c>
      <c r="E42" s="166">
        <f>IntermediateData!E43</f>
        <v>47659.643298138741</v>
      </c>
      <c r="F42" s="166">
        <f>IntermediateData!F43</f>
        <v>48123.91665290753</v>
      </c>
      <c r="G42" s="166">
        <f>IntermediateData!G43</f>
        <v>48592.712696748917</v>
      </c>
      <c r="H42" s="166">
        <f>IntermediateData!H43</f>
        <v>49066.075487148075</v>
      </c>
      <c r="I42" s="166">
        <f>IntermediateData!I43</f>
        <v>49544.049510773351</v>
      </c>
      <c r="J42" s="166">
        <f>IntermediateData!J43</f>
        <v>50026.67968765711</v>
      </c>
      <c r="K42" s="166">
        <f>IntermediateData!K43</f>
        <v>50514.011375417336</v>
      </c>
      <c r="L42" s="166">
        <f>IntermediateData!L43</f>
        <v>51006.090373520317</v>
      </c>
      <c r="M42" s="166">
        <f>IntermediateData!M43</f>
        <v>51502.962927584922</v>
      </c>
      <c r="N42" s="166">
        <f>IntermediateData!N43</f>
        <v>52004.675733728734</v>
      </c>
      <c r="O42" s="166">
        <f>IntermediateData!O43</f>
        <v>52511.27594295657</v>
      </c>
      <c r="P42" s="166">
        <f>IntermediateData!P43</f>
        <v>53022.811165591738</v>
      </c>
      <c r="Q42" s="166">
        <f>IntermediateData!Q43</f>
        <v>53539.329475750441</v>
      </c>
      <c r="R42" s="167">
        <f>IntermediateData!R43</f>
        <v>54060.87941585981</v>
      </c>
      <c r="S42" s="166">
        <f>IntermediateData!S43</f>
        <v>54587.510001219904</v>
      </c>
      <c r="T42" s="166">
        <f>IntermediateData!T43</f>
        <v>55119.270724610185</v>
      </c>
      <c r="U42" s="166">
        <f>IntermediateData!U43</f>
        <v>55656.21156094085</v>
      </c>
      <c r="V42" s="166">
        <f>IntermediateData!V43</f>
        <v>56198.382971949468</v>
      </c>
      <c r="W42" s="166">
        <f>IntermediateData!W43</f>
        <v>56745.835910943395</v>
      </c>
      <c r="X42" s="166">
        <f>IntermediateData!X43</f>
        <v>57298.621827588344</v>
      </c>
      <c r="Y42" s="166">
        <f>IntermediateData!Y43</f>
        <v>57856.79267274365</v>
      </c>
      <c r="Z42" s="166">
        <f>IntermediateData!Z43</f>
        <v>58420.400903344613</v>
      </c>
      <c r="AA42" s="166">
        <f>IntermediateData!AA43</f>
        <v>58989.499487332389</v>
      </c>
      <c r="AB42" s="166">
        <f>IntermediateData!AB43</f>
        <v>59564.141908631944</v>
      </c>
      <c r="AC42" s="166">
        <f>IntermediateData!AC43</f>
        <v>60144.382172178455</v>
      </c>
      <c r="AD42" s="166">
        <f>IntermediateData!AD43</f>
        <v>60730.274808992712</v>
      </c>
      <c r="AE42" s="166">
        <f>IntermediateData!AE43</f>
        <v>61321.874881305936</v>
      </c>
      <c r="AF42" s="166">
        <f>IntermediateData!AF43</f>
        <v>61919.237987734552</v>
      </c>
      <c r="AG42" s="166">
        <f>IntermediateData!AG43</f>
        <v>62473.279378699823</v>
      </c>
      <c r="AH42" s="166">
        <f>IntermediateData!AH43</f>
        <v>63032.278225100243</v>
      </c>
      <c r="AI42" s="166">
        <f>IntermediateData!AI43</f>
        <v>63596.278885290252</v>
      </c>
      <c r="AJ42" s="166">
        <f>IntermediateData!AJ43</f>
        <v>64165.326114534277</v>
      </c>
      <c r="AK42" s="166">
        <f>IntermediateData!AK43</f>
        <v>64739.465068558209</v>
      </c>
      <c r="AL42" s="166">
        <f>IntermediateData!AL43</f>
        <v>65318.741307132666</v>
      </c>
      <c r="AM42" s="166">
        <f>IntermediateData!AM43</f>
        <v>65903.200797688303</v>
      </c>
      <c r="AN42" s="166">
        <f>IntermediateData!AN43</f>
        <v>66492.889918963469</v>
      </c>
      <c r="AO42" s="166">
        <f>IntermediateData!AO43</f>
        <v>67087.8554646845</v>
      </c>
      <c r="AP42" s="168">
        <f>IntermediateData!AP43</f>
        <v>67688.144647278983</v>
      </c>
    </row>
    <row r="43" spans="2:42" x14ac:dyDescent="0.35">
      <c r="B43" s="36"/>
      <c r="C43" s="36" t="s">
        <v>2301</v>
      </c>
      <c r="D43" s="168">
        <f>IntermediateData!D44</f>
        <v>146243.70300000001</v>
      </c>
      <c r="E43" s="166">
        <f>IntermediateData!E44</f>
        <v>146985.27370050078</v>
      </c>
      <c r="F43" s="166">
        <f>IntermediateData!F44</f>
        <v>147730.60474823404</v>
      </c>
      <c r="G43" s="166">
        <f>IntermediateData!G44</f>
        <v>148479.71521112043</v>
      </c>
      <c r="H43" s="166">
        <f>IntermediateData!H44</f>
        <v>149232.62425377007</v>
      </c>
      <c r="I43" s="166">
        <f>IntermediateData!I44</f>
        <v>149989.35113797267</v>
      </c>
      <c r="J43" s="166">
        <f>IntermediateData!J44</f>
        <v>150749.91522319036</v>
      </c>
      <c r="K43" s="166">
        <f>IntermediateData!K44</f>
        <v>151514.33596705305</v>
      </c>
      <c r="L43" s="166">
        <f>IntermediateData!L44</f>
        <v>152282.6329258561</v>
      </c>
      <c r="M43" s="166">
        <f>IntermediateData!M44</f>
        <v>153054.82575506074</v>
      </c>
      <c r="N43" s="166">
        <f>IntermediateData!N44</f>
        <v>153830.93420979677</v>
      </c>
      <c r="O43" s="166">
        <f>IntermediateData!O44</f>
        <v>154610.97814536814</v>
      </c>
      <c r="P43" s="166">
        <f>IntermediateData!P44</f>
        <v>155394.97751776074</v>
      </c>
      <c r="Q43" s="166">
        <f>IntermediateData!Q44</f>
        <v>156182.95238415309</v>
      </c>
      <c r="R43" s="167">
        <f>IntermediateData!R44</f>
        <v>156974.92290342937</v>
      </c>
      <c r="S43" s="166">
        <f>IntermediateData!S44</f>
        <v>157770.90933669516</v>
      </c>
      <c r="T43" s="166">
        <f>IntermediateData!T44</f>
        <v>158570.9320477958</v>
      </c>
      <c r="U43" s="166">
        <f>IntermediateData!U44</f>
        <v>159375.01150383736</v>
      </c>
      <c r="V43" s="166">
        <f>IntermediateData!V44</f>
        <v>160183.16827571028</v>
      </c>
      <c r="W43" s="166">
        <f>IntermediateData!W44</f>
        <v>160995.42303861555</v>
      </c>
      <c r="X43" s="166">
        <f>IntermediateData!X44</f>
        <v>161811.79657259374</v>
      </c>
      <c r="Y43" s="166">
        <f>IntermediateData!Y44</f>
        <v>162632.30976305658</v>
      </c>
      <c r="Z43" s="166">
        <f>IntermediateData!Z44</f>
        <v>163456.98360132126</v>
      </c>
      <c r="AA43" s="166">
        <f>IntermediateData!AA44</f>
        <v>164285.83918514752</v>
      </c>
      <c r="AB43" s="166">
        <f>IntermediateData!AB44</f>
        <v>165118.89771927727</v>
      </c>
      <c r="AC43" s="166">
        <f>IntermediateData!AC44</f>
        <v>165956.18051597726</v>
      </c>
      <c r="AD43" s="166">
        <f>IntermediateData!AD44</f>
        <v>166797.70899558414</v>
      </c>
      <c r="AE43" s="166">
        <f>IntermediateData!AE44</f>
        <v>167643.50468705251</v>
      </c>
      <c r="AF43" s="166">
        <f>IntermediateData!AF44</f>
        <v>168493.58922850579</v>
      </c>
      <c r="AG43" s="166">
        <f>IntermediateData!AG44</f>
        <v>169411.22586299418</v>
      </c>
      <c r="AH43" s="166">
        <f>IntermediateData!AH44</f>
        <v>170333.86005849845</v>
      </c>
      <c r="AI43" s="166">
        <f>IntermediateData!AI44</f>
        <v>171261.51903234533</v>
      </c>
      <c r="AJ43" s="166">
        <f>IntermediateData!AJ44</f>
        <v>172194.23015009047</v>
      </c>
      <c r="AK43" s="166">
        <f>IntermediateData!AK44</f>
        <v>173132.02092632561</v>
      </c>
      <c r="AL43" s="166">
        <f>IntermediateData!AL44</f>
        <v>174074.91902549035</v>
      </c>
      <c r="AM43" s="166">
        <f>IntermediateData!AM44</f>
        <v>175022.95226268822</v>
      </c>
      <c r="AN43" s="166">
        <f>IntermediateData!AN44</f>
        <v>175976.14860450715</v>
      </c>
      <c r="AO43" s="166">
        <f>IntermediateData!AO44</f>
        <v>176934.53616984453</v>
      </c>
      <c r="AP43" s="168">
        <f>IntermediateData!AP44</f>
        <v>177898.14323073675</v>
      </c>
    </row>
    <row r="44" spans="2:42" x14ac:dyDescent="0.35">
      <c r="B44" s="36"/>
      <c r="C44" s="36" t="s">
        <v>2302</v>
      </c>
      <c r="D44" s="168">
        <f>IntermediateData!D45</f>
        <v>7768.2939999999999</v>
      </c>
      <c r="E44" s="166">
        <f>IntermediateData!E45</f>
        <v>7785.3340471996062</v>
      </c>
      <c r="F44" s="166">
        <f>IntermediateData!F45</f>
        <v>7802.4114723883267</v>
      </c>
      <c r="G44" s="166">
        <f>IntermediateData!G45</f>
        <v>7819.5263575561958</v>
      </c>
      <c r="H44" s="166">
        <f>IntermediateData!H45</f>
        <v>7836.6787848730974</v>
      </c>
      <c r="I44" s="166">
        <f>IntermediateData!I45</f>
        <v>7853.8688366891583</v>
      </c>
      <c r="J44" s="166">
        <f>IntermediateData!J45</f>
        <v>7871.0965955351421</v>
      </c>
      <c r="K44" s="166">
        <f>IntermediateData!K45</f>
        <v>7888.3621441228479</v>
      </c>
      <c r="L44" s="166">
        <f>IntermediateData!L45</f>
        <v>7905.6655653455055</v>
      </c>
      <c r="M44" s="166">
        <f>IntermediateData!M45</f>
        <v>7923.0069422781744</v>
      </c>
      <c r="N44" s="166">
        <f>IntermediateData!N45</f>
        <v>7940.3863581781425</v>
      </c>
      <c r="O44" s="166">
        <f>IntermediateData!O45</f>
        <v>7957.8038964853267</v>
      </c>
      <c r="P44" s="166">
        <f>IntermediateData!P45</f>
        <v>7975.2596408226709</v>
      </c>
      <c r="Q44" s="166">
        <f>IntermediateData!Q45</f>
        <v>7992.7536749965493</v>
      </c>
      <c r="R44" s="167">
        <f>IntermediateData!R45</f>
        <v>8010.2860829971696</v>
      </c>
      <c r="S44" s="166">
        <f>IntermediateData!S45</f>
        <v>8027.8569489989741</v>
      </c>
      <c r="T44" s="166">
        <f>IntermediateData!T45</f>
        <v>8045.466357361046</v>
      </c>
      <c r="U44" s="166">
        <f>IntermediateData!U45</f>
        <v>8063.1143926275126</v>
      </c>
      <c r="V44" s="166">
        <f>IntermediateData!V45</f>
        <v>8080.8011395279518</v>
      </c>
      <c r="W44" s="166">
        <f>IntermediateData!W45</f>
        <v>8098.5266829777993</v>
      </c>
      <c r="X44" s="166">
        <f>IntermediateData!X45</f>
        <v>8116.2911080787562</v>
      </c>
      <c r="Y44" s="166">
        <f>IntermediateData!Y45</f>
        <v>8134.0945001191976</v>
      </c>
      <c r="Z44" s="166">
        <f>IntermediateData!Z45</f>
        <v>8151.9369445745815</v>
      </c>
      <c r="AA44" s="166">
        <f>IntermediateData!AA45</f>
        <v>8169.8185271078592</v>
      </c>
      <c r="AB44" s="166">
        <f>IntermediateData!AB45</f>
        <v>8187.739333569888</v>
      </c>
      <c r="AC44" s="166">
        <f>IntermediateData!AC45</f>
        <v>8205.6994499998418</v>
      </c>
      <c r="AD44" s="166">
        <f>IntermediateData!AD45</f>
        <v>8223.6989626256236</v>
      </c>
      <c r="AE44" s="166">
        <f>IntermediateData!AE45</f>
        <v>8241.7379578642813</v>
      </c>
      <c r="AF44" s="166">
        <f>IntermediateData!AF45</f>
        <v>8259.8165223224223</v>
      </c>
      <c r="AG44" s="166">
        <f>IntermediateData!AG45</f>
        <v>8278.049656482146</v>
      </c>
      <c r="AH44" s="166">
        <f>IntermediateData!AH45</f>
        <v>8296.3230393786762</v>
      </c>
      <c r="AI44" s="166">
        <f>IntermediateData!AI45</f>
        <v>8314.6367598590987</v>
      </c>
      <c r="AJ44" s="166">
        <f>IntermediateData!AJ45</f>
        <v>8332.9909069666246</v>
      </c>
      <c r="AK44" s="166">
        <f>IntermediateData!AK45</f>
        <v>8351.3855699410215</v>
      </c>
      <c r="AL44" s="166">
        <f>IntermediateData!AL45</f>
        <v>8369.8208382190514</v>
      </c>
      <c r="AM44" s="166">
        <f>IntermediateData!AM45</f>
        <v>8388.2968014349008</v>
      </c>
      <c r="AN44" s="166">
        <f>IntermediateData!AN45</f>
        <v>8406.8135494206217</v>
      </c>
      <c r="AO44" s="166">
        <f>IntermediateData!AO45</f>
        <v>8425.3711722065655</v>
      </c>
      <c r="AP44" s="168">
        <f>IntermediateData!AP45</f>
        <v>8443.9697600218205</v>
      </c>
    </row>
    <row r="45" spans="2:42" x14ac:dyDescent="0.35">
      <c r="B45" s="36"/>
      <c r="C45" s="36" t="s">
        <v>2303</v>
      </c>
      <c r="D45" s="168">
        <f>IntermediateData!D46</f>
        <v>78054.710999999996</v>
      </c>
      <c r="E45" s="166">
        <f>IntermediateData!E46</f>
        <v>78914.748095768955</v>
      </c>
      <c r="F45" s="166">
        <f>IntermediateData!F46</f>
        <v>79784.261414005741</v>
      </c>
      <c r="G45" s="166">
        <f>IntermediateData!G46</f>
        <v>80663.355367406868</v>
      </c>
      <c r="H45" s="166">
        <f>IntermediateData!H46</f>
        <v>81552.135519128438</v>
      </c>
      <c r="I45" s="166">
        <f>IntermediateData!I46</f>
        <v>82450.708595462391</v>
      </c>
      <c r="J45" s="166">
        <f>IntermediateData!J46</f>
        <v>83359.182498652342</v>
      </c>
      <c r="K45" s="166">
        <f>IntermediateData!K46</f>
        <v>84277.666319850716</v>
      </c>
      <c r="L45" s="166">
        <f>IntermediateData!L46</f>
        <v>85206.270352218591</v>
      </c>
      <c r="M45" s="166">
        <f>IntermediateData!M46</f>
        <v>86145.106104169885</v>
      </c>
      <c r="N45" s="166">
        <f>IntermediateData!N46</f>
        <v>87094.286312761498</v>
      </c>
      <c r="O45" s="166">
        <f>IntermediateData!O46</f>
        <v>88053.924957230978</v>
      </c>
      <c r="P45" s="166">
        <f>IntermediateData!P46</f>
        <v>89024.137272683336</v>
      </c>
      <c r="Q45" s="166">
        <f>IntermediateData!Q46</f>
        <v>90005.039763928682</v>
      </c>
      <c r="R45" s="167">
        <f>IntermediateData!R46</f>
        <v>90996.750219472335</v>
      </c>
      <c r="S45" s="166">
        <f>IntermediateData!S46</f>
        <v>91999.387725659093</v>
      </c>
      <c r="T45" s="166">
        <f>IntermediateData!T46</f>
        <v>93013.072680973288</v>
      </c>
      <c r="U45" s="166">
        <f>IntermediateData!U46</f>
        <v>94037.926810496501</v>
      </c>
      <c r="V45" s="166">
        <f>IntermediateData!V46</f>
        <v>95074.073180524472</v>
      </c>
      <c r="W45" s="166">
        <f>IntermediateData!W46</f>
        <v>96121.636213345177</v>
      </c>
      <c r="X45" s="166">
        <f>IntermediateData!X46</f>
        <v>97180.741702179614</v>
      </c>
      <c r="Y45" s="166">
        <f>IntermediateData!Y46</f>
        <v>98251.516826287305</v>
      </c>
      <c r="Z45" s="166">
        <f>IntermediateData!Z46</f>
        <v>99334.090166238238</v>
      </c>
      <c r="AA45" s="166">
        <f>IntermediateData!AA46</f>
        <v>100428.59171935299</v>
      </c>
      <c r="AB45" s="166">
        <f>IntermediateData!AB46</f>
        <v>101535.15291531307</v>
      </c>
      <c r="AC45" s="166">
        <f>IntermediateData!AC46</f>
        <v>102653.90663194322</v>
      </c>
      <c r="AD45" s="166">
        <f>IntermediateData!AD46</f>
        <v>103784.98721116762</v>
      </c>
      <c r="AE45" s="166">
        <f>IntermediateData!AE46</f>
        <v>104928.53047514192</v>
      </c>
      <c r="AF45" s="166">
        <f>IntermediateData!AF46</f>
        <v>106084.67374256295</v>
      </c>
      <c r="AG45" s="166">
        <f>IntermediateData!AG46</f>
        <v>107274.76056321291</v>
      </c>
      <c r="AH45" s="166">
        <f>IntermediateData!AH46</f>
        <v>108478.19810259272</v>
      </c>
      <c r="AI45" s="166">
        <f>IntermediateData!AI46</f>
        <v>109695.13613270852</v>
      </c>
      <c r="AJ45" s="166">
        <f>IntermediateData!AJ46</f>
        <v>110925.72610574967</v>
      </c>
      <c r="AK45" s="166">
        <f>IntermediateData!AK46</f>
        <v>112170.12117293754</v>
      </c>
      <c r="AL45" s="166">
        <f>IntermediateData!AL46</f>
        <v>113428.47620358568</v>
      </c>
      <c r="AM45" s="166">
        <f>IntermediateData!AM46</f>
        <v>114700.94780437391</v>
      </c>
      <c r="AN45" s="166">
        <f>IntermediateData!AN46</f>
        <v>115987.69433883845</v>
      </c>
      <c r="AO45" s="166">
        <f>IntermediateData!AO46</f>
        <v>117288.87594708095</v>
      </c>
      <c r="AP45" s="168">
        <f>IntermediateData!AP46</f>
        <v>118604.65456569837</v>
      </c>
    </row>
    <row r="46" spans="2:42" x14ac:dyDescent="0.35">
      <c r="B46" s="36"/>
      <c r="C46" s="36" t="s">
        <v>2304</v>
      </c>
      <c r="D46" s="168">
        <f>IntermediateData!D47</f>
        <v>11749.464999999998</v>
      </c>
      <c r="E46" s="166">
        <f>IntermediateData!E47</f>
        <v>11813.197595982208</v>
      </c>
      <c r="F46" s="166">
        <f>IntermediateData!F47</f>
        <v>11877.275896538255</v>
      </c>
      <c r="G46" s="166">
        <f>IntermediateData!G47</f>
        <v>11941.701776872662</v>
      </c>
      <c r="H46" s="166">
        <f>IntermediateData!H47</f>
        <v>12006.477122361623</v>
      </c>
      <c r="I46" s="166">
        <f>IntermediateData!I47</f>
        <v>12071.603828608171</v>
      </c>
      <c r="J46" s="166">
        <f>IntermediateData!J47</f>
        <v>12137.083801497658</v>
      </c>
      <c r="K46" s="166">
        <f>IntermediateData!K47</f>
        <v>12202.918957253522</v>
      </c>
      <c r="L46" s="166">
        <f>IntermediateData!L47</f>
        <v>12269.111222493368</v>
      </c>
      <c r="M46" s="166">
        <f>IntermediateData!M47</f>
        <v>12335.662534285348</v>
      </c>
      <c r="N46" s="166">
        <f>IntermediateData!N47</f>
        <v>12402.57484020485</v>
      </c>
      <c r="O46" s="166">
        <f>IntermediateData!O47</f>
        <v>12469.850098391491</v>
      </c>
      <c r="P46" s="166">
        <f>IntermediateData!P47</f>
        <v>12537.490277606417</v>
      </c>
      <c r="Q46" s="166">
        <f>IntermediateData!Q47</f>
        <v>12605.497357289923</v>
      </c>
      <c r="R46" s="167">
        <f>IntermediateData!R47</f>
        <v>12673.873327619378</v>
      </c>
      <c r="S46" s="166">
        <f>IntermediateData!S47</f>
        <v>12742.620189567464</v>
      </c>
      <c r="T46" s="166">
        <f>IntermediateData!T47</f>
        <v>12811.739954960734</v>
      </c>
      <c r="U46" s="166">
        <f>IntermediateData!U47</f>
        <v>12881.234646538491</v>
      </c>
      <c r="V46" s="166">
        <f>IntermediateData!V47</f>
        <v>12951.106298011973</v>
      </c>
      <c r="W46" s="166">
        <f>IntermediateData!W47</f>
        <v>13021.356954123876</v>
      </c>
      <c r="X46" s="166">
        <f>IntermediateData!X47</f>
        <v>13091.98867070819</v>
      </c>
      <c r="Y46" s="166">
        <f>IntermediateData!Y47</f>
        <v>13163.003514750357</v>
      </c>
      <c r="Z46" s="166">
        <f>IntermediateData!Z47</f>
        <v>13234.403564447768</v>
      </c>
      <c r="AA46" s="166">
        <f>IntermediateData!AA47</f>
        <v>13306.190909270572</v>
      </c>
      <c r="AB46" s="166">
        <f>IntermediateData!AB47</f>
        <v>13378.367650022827</v>
      </c>
      <c r="AC46" s="166">
        <f>IntermediateData!AC47</f>
        <v>13450.935898903977</v>
      </c>
      <c r="AD46" s="166">
        <f>IntermediateData!AD47</f>
        <v>13523.897779570667</v>
      </c>
      <c r="AE46" s="166">
        <f>IntermediateData!AE47</f>
        <v>13597.255427198885</v>
      </c>
      <c r="AF46" s="166">
        <f>IntermediateData!AF47</f>
        <v>13671.01098854645</v>
      </c>
      <c r="AG46" s="166">
        <f>IntermediateData!AG47</f>
        <v>13772.78069207012</v>
      </c>
      <c r="AH46" s="166">
        <f>IntermediateData!AH47</f>
        <v>13875.307989349218</v>
      </c>
      <c r="AI46" s="166">
        <f>IntermediateData!AI47</f>
        <v>13978.598520061154</v>
      </c>
      <c r="AJ46" s="166">
        <f>IntermediateData!AJ47</f>
        <v>14082.657965866214</v>
      </c>
      <c r="AK46" s="166">
        <f>IntermediateData!AK47</f>
        <v>14187.492050720082</v>
      </c>
      <c r="AL46" s="166">
        <f>IntermediateData!AL47</f>
        <v>14293.106541188699</v>
      </c>
      <c r="AM46" s="166">
        <f>IntermediateData!AM47</f>
        <v>14399.507246765461</v>
      </c>
      <c r="AN46" s="166">
        <f>IntermediateData!AN47</f>
        <v>14506.700020190776</v>
      </c>
      <c r="AO46" s="166">
        <f>IntermediateData!AO47</f>
        <v>14614.690757774009</v>
      </c>
      <c r="AP46" s="168">
        <f>IntermediateData!AP47</f>
        <v>14723.485399717818</v>
      </c>
    </row>
    <row r="47" spans="2:42" x14ac:dyDescent="0.35">
      <c r="B47" s="36"/>
      <c r="C47" s="36" t="s">
        <v>2305</v>
      </c>
      <c r="D47" s="168">
        <f>IntermediateData!D48</f>
        <v>96683.964999999997</v>
      </c>
      <c r="E47" s="166">
        <f>IntermediateData!E48</f>
        <v>97535.58135424697</v>
      </c>
      <c r="F47" s="166">
        <f>IntermediateData!F48</f>
        <v>98394.698956656663</v>
      </c>
      <c r="G47" s="166">
        <f>IntermediateData!G48</f>
        <v>99261.383880084206</v>
      </c>
      <c r="H47" s="166">
        <f>IntermediateData!H48</f>
        <v>100135.70277937083</v>
      </c>
      <c r="I47" s="166">
        <f>IntermediateData!I48</f>
        <v>101017.72289647014</v>
      </c>
      <c r="J47" s="166">
        <f>IntermediateData!J48</f>
        <v>101907.51206561956</v>
      </c>
      <c r="K47" s="166">
        <f>IntermediateData!K48</f>
        <v>102805.13871855733</v>
      </c>
      <c r="L47" s="166">
        <f>IntermediateData!L48</f>
        <v>103710.67188978537</v>
      </c>
      <c r="M47" s="166">
        <f>IntermediateData!M48</f>
        <v>104624.18122187868</v>
      </c>
      <c r="N47" s="166">
        <f>IntermediateData!N48</f>
        <v>105545.7369708413</v>
      </c>
      <c r="O47" s="166">
        <f>IntermediateData!O48</f>
        <v>106475.41001150961</v>
      </c>
      <c r="P47" s="166">
        <f>IntermediateData!P48</f>
        <v>107413.27184300311</v>
      </c>
      <c r="Q47" s="166">
        <f>IntermediateData!Q48</f>
        <v>108359.3945942233</v>
      </c>
      <c r="R47" s="167">
        <f>IntermediateData!R48</f>
        <v>109313.85102940095</v>
      </c>
      <c r="S47" s="166">
        <f>IntermediateData!S48</f>
        <v>110276.71455369223</v>
      </c>
      <c r="T47" s="166">
        <f>IntermediateData!T48</f>
        <v>111248.05921882413</v>
      </c>
      <c r="U47" s="166">
        <f>IntermediateData!U48</f>
        <v>112227.95972878962</v>
      </c>
      <c r="V47" s="166">
        <f>IntermediateData!V48</f>
        <v>113216.491445593</v>
      </c>
      <c r="W47" s="166">
        <f>IntermediateData!W48</f>
        <v>114213.73039504577</v>
      </c>
      <c r="X47" s="166">
        <f>IntermediateData!X48</f>
        <v>115219.75327261369</v>
      </c>
      <c r="Y47" s="166">
        <f>IntermediateData!Y48</f>
        <v>116234.63744931515</v>
      </c>
      <c r="Z47" s="166">
        <f>IntermediateData!Z48</f>
        <v>117258.46097767173</v>
      </c>
      <c r="AA47" s="166">
        <f>IntermediateData!AA48</f>
        <v>118291.30259771095</v>
      </c>
      <c r="AB47" s="166">
        <f>IntermediateData!AB48</f>
        <v>119333.24174302204</v>
      </c>
      <c r="AC47" s="166">
        <f>IntermediateData!AC48</f>
        <v>120384.358546865</v>
      </c>
      <c r="AD47" s="166">
        <f>IntermediateData!AD48</f>
        <v>121444.73384833346</v>
      </c>
      <c r="AE47" s="166">
        <f>IntermediateData!AE48</f>
        <v>122514.44919857185</v>
      </c>
      <c r="AF47" s="166">
        <f>IntermediateData!AF48</f>
        <v>123593.58686704731</v>
      </c>
      <c r="AG47" s="166">
        <f>IntermediateData!AG48</f>
        <v>124548.52396204797</v>
      </c>
      <c r="AH47" s="166">
        <f>IntermediateData!AH48</f>
        <v>125510.83931087654</v>
      </c>
      <c r="AI47" s="166">
        <f>IntermediateData!AI48</f>
        <v>126480.58992108866</v>
      </c>
      <c r="AJ47" s="166">
        <f>IntermediateData!AJ48</f>
        <v>127457.83324070474</v>
      </c>
      <c r="AK47" s="166">
        <f>IntermediateData!AK48</f>
        <v>128442.62716161333</v>
      </c>
      <c r="AL47" s="166">
        <f>IntermediateData!AL48</f>
        <v>129435.03002300051</v>
      </c>
      <c r="AM47" s="166">
        <f>IntermediateData!AM48</f>
        <v>130435.10061480595</v>
      </c>
      <c r="AN47" s="166">
        <f>IntermediateData!AN48</f>
        <v>131442.89818120564</v>
      </c>
      <c r="AO47" s="166">
        <f>IntermediateData!AO48</f>
        <v>132458.48242412152</v>
      </c>
      <c r="AP47" s="168">
        <f>IntermediateData!AP48</f>
        <v>133481.91350675814</v>
      </c>
    </row>
    <row r="48" spans="2:42" x14ac:dyDescent="0.35">
      <c r="B48" s="36"/>
      <c r="C48" s="36" t="s">
        <v>2306</v>
      </c>
      <c r="D48" s="168">
        <f>IntermediateData!D49</f>
        <v>366153.82</v>
      </c>
      <c r="E48" s="166">
        <f>IntermediateData!E49</f>
        <v>369409.16470823798</v>
      </c>
      <c r="F48" s="166">
        <f>IntermediateData!F49</f>
        <v>372693.45154022449</v>
      </c>
      <c r="G48" s="166">
        <f>IntermediateData!G49</f>
        <v>376006.9378101927</v>
      </c>
      <c r="H48" s="166">
        <f>IntermediateData!H49</f>
        <v>379349.8831200659</v>
      </c>
      <c r="I48" s="166">
        <f>IntermediateData!I49</f>
        <v>382722.54937979684</v>
      </c>
      <c r="J48" s="166">
        <f>IntermediateData!J49</f>
        <v>386125.20082788734</v>
      </c>
      <c r="K48" s="166">
        <f>IntermediateData!K49</f>
        <v>389558.10405209073</v>
      </c>
      <c r="L48" s="166">
        <f>IntermediateData!L49</f>
        <v>393021.52801029821</v>
      </c>
      <c r="M48" s="166">
        <f>IntermediateData!M49</f>
        <v>396515.74405161088</v>
      </c>
      <c r="N48" s="166">
        <f>IntermediateData!N49</f>
        <v>400041.02593759925</v>
      </c>
      <c r="O48" s="166">
        <f>IntermediateData!O49</f>
        <v>403597.64986375149</v>
      </c>
      <c r="P48" s="166">
        <f>IntermediateData!P49</f>
        <v>407185.89448111266</v>
      </c>
      <c r="Q48" s="166">
        <f>IntermediateData!Q49</f>
        <v>410806.04091811617</v>
      </c>
      <c r="R48" s="167">
        <f>IntermediateData!R49</f>
        <v>414458.37280260934</v>
      </c>
      <c r="S48" s="166">
        <f>IntermediateData!S49</f>
        <v>418143.17628407484</v>
      </c>
      <c r="T48" s="166">
        <f>IntermediateData!T49</f>
        <v>421860.7400560496</v>
      </c>
      <c r="U48" s="166">
        <f>IntermediateData!U49</f>
        <v>425611.35537874326</v>
      </c>
      <c r="V48" s="166">
        <f>IntermediateData!V49</f>
        <v>429395.31610185734</v>
      </c>
      <c r="W48" s="166">
        <f>IntermediateData!W49</f>
        <v>433212.91868760763</v>
      </c>
      <c r="X48" s="166">
        <f>IntermediateData!X49</f>
        <v>437064.46223395114</v>
      </c>
      <c r="Y48" s="166">
        <f>IntermediateData!Y49</f>
        <v>440950.24849801953</v>
      </c>
      <c r="Z48" s="166">
        <f>IntermediateData!Z49</f>
        <v>444870.58191976079</v>
      </c>
      <c r="AA48" s="166">
        <f>IntermediateData!AA49</f>
        <v>448825.76964579144</v>
      </c>
      <c r="AB48" s="166">
        <f>IntermediateData!AB49</f>
        <v>452816.12155346031</v>
      </c>
      <c r="AC48" s="166">
        <f>IntermediateData!AC49</f>
        <v>456841.95027512679</v>
      </c>
      <c r="AD48" s="166">
        <f>IntermediateData!AD49</f>
        <v>460903.57122265437</v>
      </c>
      <c r="AE48" s="166">
        <f>IntermediateData!AE49</f>
        <v>465001.30261212244</v>
      </c>
      <c r="AF48" s="166">
        <f>IntermediateData!AF49</f>
        <v>469135.46548875753</v>
      </c>
      <c r="AG48" s="166">
        <f>IntermediateData!AG49</f>
        <v>473688.6480506743</v>
      </c>
      <c r="AH48" s="166">
        <f>IntermediateData!AH49</f>
        <v>478286.0214124074</v>
      </c>
      <c r="AI48" s="166">
        <f>IntermediateData!AI49</f>
        <v>482928.01446666243</v>
      </c>
      <c r="AJ48" s="166">
        <f>IntermediateData!AJ49</f>
        <v>487615.06026875257</v>
      </c>
      <c r="AK48" s="166">
        <f>IntermediateData!AK49</f>
        <v>492347.59607699851</v>
      </c>
      <c r="AL48" s="166">
        <f>IntermediateData!AL49</f>
        <v>497126.06339352066</v>
      </c>
      <c r="AM48" s="166">
        <f>IntermediateData!AM49</f>
        <v>501950.90800542722</v>
      </c>
      <c r="AN48" s="166">
        <f>IntermediateData!AN49</f>
        <v>506822.58002640208</v>
      </c>
      <c r="AO48" s="166">
        <f>IntermediateData!AO49</f>
        <v>511741.53393869626</v>
      </c>
      <c r="AP48" s="168">
        <f>IntermediateData!AP49</f>
        <v>516708.22863552696</v>
      </c>
    </row>
    <row r="49" spans="2:42" x14ac:dyDescent="0.35">
      <c r="B49" s="36"/>
      <c r="C49" s="36" t="s">
        <v>2307</v>
      </c>
      <c r="D49" s="168">
        <f>IntermediateData!D50</f>
        <v>29942.98</v>
      </c>
      <c r="E49" s="166">
        <f>IntermediateData!E50</f>
        <v>30234.667616909159</v>
      </c>
      <c r="F49" s="166">
        <f>IntermediateData!F50</f>
        <v>30529.19669000799</v>
      </c>
      <c r="G49" s="166">
        <f>IntermediateData!G50</f>
        <v>30826.5948991595</v>
      </c>
      <c r="H49" s="166">
        <f>IntermediateData!H50</f>
        <v>31126.890193868308</v>
      </c>
      <c r="I49" s="166">
        <f>IntermediateData!I50</f>
        <v>31430.110795907334</v>
      </c>
      <c r="J49" s="166">
        <f>IntermediateData!J50</f>
        <v>31736.285201970095</v>
      </c>
      <c r="K49" s="166">
        <f>IntermediateData!K50</f>
        <v>32045.442186348806</v>
      </c>
      <c r="L49" s="166">
        <f>IntermediateData!L50</f>
        <v>32357.610803638614</v>
      </c>
      <c r="M49" s="166">
        <f>IntermediateData!M50</f>
        <v>32672.820391468129</v>
      </c>
      <c r="N49" s="166">
        <f>IntermediateData!N50</f>
        <v>32991.10057325659</v>
      </c>
      <c r="O49" s="166">
        <f>IntermediateData!O50</f>
        <v>33312.481260997876</v>
      </c>
      <c r="P49" s="166">
        <f>IntermediateData!P50</f>
        <v>33636.992658071635</v>
      </c>
      <c r="Q49" s="166">
        <f>IntermediateData!Q50</f>
        <v>33964.665262081784</v>
      </c>
      <c r="R49" s="167">
        <f>IntermediateData!R50</f>
        <v>34295.529867722704</v>
      </c>
      <c r="S49" s="166">
        <f>IntermediateData!S50</f>
        <v>34629.617569673312</v>
      </c>
      <c r="T49" s="166">
        <f>IntermediateData!T50</f>
        <v>34966.959765519336</v>
      </c>
      <c r="U49" s="166">
        <f>IntermediateData!U50</f>
        <v>35307.588158704079</v>
      </c>
      <c r="V49" s="166">
        <f>IntermediateData!V50</f>
        <v>35651.534761507894</v>
      </c>
      <c r="W49" s="166">
        <f>IntermediateData!W50</f>
        <v>35998.831898056706</v>
      </c>
      <c r="X49" s="166">
        <f>IntermediateData!X50</f>
        <v>36349.51220735984</v>
      </c>
      <c r="Y49" s="166">
        <f>IntermediateData!Y50</f>
        <v>36703.608646377441</v>
      </c>
      <c r="Z49" s="166">
        <f>IntermediateData!Z50</f>
        <v>37061.154493117756</v>
      </c>
      <c r="AA49" s="166">
        <f>IntermediateData!AA50</f>
        <v>37422.183349764615</v>
      </c>
      <c r="AB49" s="166">
        <f>IntermediateData!AB50</f>
        <v>37786.729145835365</v>
      </c>
      <c r="AC49" s="166">
        <f>IntermediateData!AC50</f>
        <v>38154.826141369565</v>
      </c>
      <c r="AD49" s="166">
        <f>IntermediateData!AD50</f>
        <v>38526.508930148753</v>
      </c>
      <c r="AE49" s="166">
        <f>IntermediateData!AE50</f>
        <v>38901.812442947565</v>
      </c>
      <c r="AF49" s="166">
        <f>IntermediateData!AF50</f>
        <v>39280.771950816539</v>
      </c>
      <c r="AG49" s="166">
        <f>IntermediateData!AG50</f>
        <v>39632.248716957154</v>
      </c>
      <c r="AH49" s="166">
        <f>IntermediateData!AH50</f>
        <v>39986.870429365408</v>
      </c>
      <c r="AI49" s="166">
        <f>IntermediateData!AI50</f>
        <v>40344.66522841352</v>
      </c>
      <c r="AJ49" s="166">
        <f>IntermediateData!AJ50</f>
        <v>40705.661506268334</v>
      </c>
      <c r="AK49" s="166">
        <f>IntermediateData!AK50</f>
        <v>41069.887909144316</v>
      </c>
      <c r="AL49" s="166">
        <f>IntermediateData!AL50</f>
        <v>41437.373339576734</v>
      </c>
      <c r="AM49" s="166">
        <f>IntermediateData!AM50</f>
        <v>41808.146958715166</v>
      </c>
      <c r="AN49" s="166">
        <f>IntermediateData!AN50</f>
        <v>42182.23818863753</v>
      </c>
      <c r="AO49" s="166">
        <f>IntermediateData!AO50</f>
        <v>42559.676714684807</v>
      </c>
      <c r="AP49" s="168">
        <f>IntermediateData!AP50</f>
        <v>42940.492487816693</v>
      </c>
    </row>
    <row r="50" spans="2:42" x14ac:dyDescent="0.35">
      <c r="B50" s="36"/>
      <c r="C50" s="36" t="s">
        <v>2308</v>
      </c>
      <c r="D50" s="168">
        <f>IntermediateData!D51</f>
        <v>5631.625</v>
      </c>
      <c r="E50" s="166">
        <f>IntermediateData!E51</f>
        <v>5643.9781827979841</v>
      </c>
      <c r="F50" s="166">
        <f>IntermediateData!F51</f>
        <v>5656.3584627704504</v>
      </c>
      <c r="G50" s="166">
        <f>IntermediateData!G51</f>
        <v>5668.7658993560772</v>
      </c>
      <c r="H50" s="166">
        <f>IntermediateData!H51</f>
        <v>5681.2005521239244</v>
      </c>
      <c r="I50" s="166">
        <f>IntermediateData!I51</f>
        <v>5693.662480773718</v>
      </c>
      <c r="J50" s="166">
        <f>IntermediateData!J51</f>
        <v>5706.1517451361397</v>
      </c>
      <c r="K50" s="166">
        <f>IntermediateData!K51</f>
        <v>5718.6684051731099</v>
      </c>
      <c r="L50" s="166">
        <f>IntermediateData!L51</f>
        <v>5731.2125209780788</v>
      </c>
      <c r="M50" s="166">
        <f>IntermediateData!M51</f>
        <v>5743.7841527763139</v>
      </c>
      <c r="N50" s="166">
        <f>IntermediateData!N51</f>
        <v>5756.3833609251897</v>
      </c>
      <c r="O50" s="166">
        <f>IntermediateData!O51</f>
        <v>5769.0102059144747</v>
      </c>
      <c r="P50" s="166">
        <f>IntermediateData!P51</f>
        <v>5781.6647483666266</v>
      </c>
      <c r="Q50" s="166">
        <f>IntermediateData!Q51</f>
        <v>5794.3470490370782</v>
      </c>
      <c r="R50" s="167">
        <f>IntermediateData!R51</f>
        <v>5807.0571688145346</v>
      </c>
      <c r="S50" s="166">
        <f>IntermediateData!S51</f>
        <v>5819.7951687212599</v>
      </c>
      <c r="T50" s="166">
        <f>IntermediateData!T51</f>
        <v>5832.5611099133739</v>
      </c>
      <c r="U50" s="166">
        <f>IntermediateData!U51</f>
        <v>5845.3550536811454</v>
      </c>
      <c r="V50" s="166">
        <f>IntermediateData!V51</f>
        <v>5858.1770614492843</v>
      </c>
      <c r="W50" s="166">
        <f>IntermediateData!W51</f>
        <v>5871.0271947772389</v>
      </c>
      <c r="X50" s="166">
        <f>IntermediateData!X51</f>
        <v>5883.90551535949</v>
      </c>
      <c r="Y50" s="166">
        <f>IntermediateData!Y51</f>
        <v>5896.8120850258483</v>
      </c>
      <c r="Z50" s="166">
        <f>IntermediateData!Z51</f>
        <v>5909.7469657417496</v>
      </c>
      <c r="AA50" s="166">
        <f>IntermediateData!AA51</f>
        <v>5922.7102196085534</v>
      </c>
      <c r="AB50" s="166">
        <f>IntermediateData!AB51</f>
        <v>5935.7019088638417</v>
      </c>
      <c r="AC50" s="166">
        <f>IntermediateData!AC51</f>
        <v>5948.7220958817161</v>
      </c>
      <c r="AD50" s="166">
        <f>IntermediateData!AD51</f>
        <v>5961.7708431730989</v>
      </c>
      <c r="AE50" s="166">
        <f>IntermediateData!AE51</f>
        <v>5974.8482133860325</v>
      </c>
      <c r="AF50" s="166">
        <f>IntermediateData!AF51</f>
        <v>5987.9542693059784</v>
      </c>
      <c r="AG50" s="166">
        <f>IntermediateData!AG51</f>
        <v>6001.1723805363526</v>
      </c>
      <c r="AH50" s="166">
        <f>IntermediateData!AH51</f>
        <v>6014.4196700898474</v>
      </c>
      <c r="AI50" s="166">
        <f>IntermediateData!AI51</f>
        <v>6027.6962023761598</v>
      </c>
      <c r="AJ50" s="166">
        <f>IntermediateData!AJ51</f>
        <v>6041.0020419471675</v>
      </c>
      <c r="AK50" s="166">
        <f>IntermediateData!AK51</f>
        <v>6054.3372534972441</v>
      </c>
      <c r="AL50" s="166">
        <f>IntermediateData!AL51</f>
        <v>6067.7019018635719</v>
      </c>
      <c r="AM50" s="166">
        <f>IntermediateData!AM51</f>
        <v>6081.0960520264598</v>
      </c>
      <c r="AN50" s="166">
        <f>IntermediateData!AN51</f>
        <v>6094.5197691096555</v>
      </c>
      <c r="AO50" s="166">
        <f>IntermediateData!AO51</f>
        <v>6107.9731183806653</v>
      </c>
      <c r="AP50" s="168">
        <f>IntermediateData!AP51</f>
        <v>6121.4561652510702</v>
      </c>
    </row>
    <row r="51" spans="2:42" x14ac:dyDescent="0.35">
      <c r="B51" s="36"/>
      <c r="C51" s="36" t="s">
        <v>2309</v>
      </c>
      <c r="D51" s="168">
        <f>IntermediateData!D52</f>
        <v>107824.908</v>
      </c>
      <c r="E51" s="166">
        <f>IntermediateData!E52</f>
        <v>109012.9646789604</v>
      </c>
      <c r="F51" s="166">
        <f>IntermediateData!F52</f>
        <v>110214.11182744778</v>
      </c>
      <c r="G51" s="166">
        <f>IntermediateData!G52</f>
        <v>111428.49368133527</v>
      </c>
      <c r="H51" s="166">
        <f>IntermediateData!H52</f>
        <v>112656.25606574285</v>
      </c>
      <c r="I51" s="166">
        <f>IntermediateData!I52</f>
        <v>113897.54641254825</v>
      </c>
      <c r="J51" s="166">
        <f>IntermediateData!J52</f>
        <v>115152.51377809084</v>
      </c>
      <c r="K51" s="166">
        <f>IntermediateData!K52</f>
        <v>116421.30886107057</v>
      </c>
      <c r="L51" s="166">
        <f>IntermediateData!L52</f>
        <v>117704.08402064416</v>
      </c>
      <c r="M51" s="166">
        <f>IntermediateData!M52</f>
        <v>119000.99329472064</v>
      </c>
      <c r="N51" s="166">
        <f>IntermediateData!N52</f>
        <v>120312.19241845851</v>
      </c>
      <c r="O51" s="166">
        <f>IntermediateData!O52</f>
        <v>121637.83884296665</v>
      </c>
      <c r="P51" s="166">
        <f>IntermediateData!P52</f>
        <v>122978.09175421139</v>
      </c>
      <c r="Q51" s="166">
        <f>IntermediateData!Q52</f>
        <v>124333.11209213179</v>
      </c>
      <c r="R51" s="167">
        <f>IntermediateData!R52</f>
        <v>125703.06256996564</v>
      </c>
      <c r="S51" s="166">
        <f>IntermediateData!S52</f>
        <v>127088.10769378829</v>
      </c>
      <c r="T51" s="166">
        <f>IntermediateData!T52</f>
        <v>128488.41378226689</v>
      </c>
      <c r="U51" s="166">
        <f>IntermediateData!U52</f>
        <v>129904.14898663219</v>
      </c>
      <c r="V51" s="166">
        <f>IntermediateData!V52</f>
        <v>131335.48331087048</v>
      </c>
      <c r="W51" s="166">
        <f>IntermediateData!W52</f>
        <v>132782.58863213792</v>
      </c>
      <c r="X51" s="166">
        <f>IntermediateData!X52</f>
        <v>134245.63872139988</v>
      </c>
      <c r="Y51" s="166">
        <f>IntermediateData!Y52</f>
        <v>135724.80926429768</v>
      </c>
      <c r="Z51" s="166">
        <f>IntermediateData!Z52</f>
        <v>137220.27788224519</v>
      </c>
      <c r="AA51" s="166">
        <f>IntermediateData!AA52</f>
        <v>138732.22415375794</v>
      </c>
      <c r="AB51" s="166">
        <f>IntermediateData!AB52</f>
        <v>140260.82963601724</v>
      </c>
      <c r="AC51" s="166">
        <f>IntermediateData!AC52</f>
        <v>141806.27788667189</v>
      </c>
      <c r="AD51" s="166">
        <f>IntermediateData!AD52</f>
        <v>143368.75448588008</v>
      </c>
      <c r="AE51" s="166">
        <f>IntermediateData!AE52</f>
        <v>144948.44705859423</v>
      </c>
      <c r="AF51" s="166">
        <f>IntermediateData!AF52</f>
        <v>146545.54529709124</v>
      </c>
      <c r="AG51" s="166">
        <f>IntermediateData!AG52</f>
        <v>148189.53321664929</v>
      </c>
      <c r="AH51" s="166">
        <f>IntermediateData!AH52</f>
        <v>149851.96384133477</v>
      </c>
      <c r="AI51" s="166">
        <f>IntermediateData!AI52</f>
        <v>151533.04406644683</v>
      </c>
      <c r="AJ51" s="166">
        <f>IntermediateData!AJ52</f>
        <v>153232.98310829257</v>
      </c>
      <c r="AK51" s="166">
        <f>IntermediateData!AK52</f>
        <v>154951.99253022464</v>
      </c>
      <c r="AL51" s="166">
        <f>IntermediateData!AL52</f>
        <v>156690.28626897122</v>
      </c>
      <c r="AM51" s="166">
        <f>IntermediateData!AM52</f>
        <v>158448.08066126105</v>
      </c>
      <c r="AN51" s="166">
        <f>IntermediateData!AN52</f>
        <v>160225.59447074728</v>
      </c>
      <c r="AO51" s="166">
        <f>IntermediateData!AO52</f>
        <v>162023.04891523352</v>
      </c>
      <c r="AP51" s="168">
        <f>IntermediateData!AP52</f>
        <v>163840.66769420498</v>
      </c>
    </row>
    <row r="52" spans="2:42" x14ac:dyDescent="0.35">
      <c r="B52" s="36"/>
      <c r="C52" s="36" t="s">
        <v>2310</v>
      </c>
      <c r="D52" s="168">
        <f>IntermediateData!D53</f>
        <v>93230.115000000005</v>
      </c>
      <c r="E52" s="166">
        <f>IntermediateData!E53</f>
        <v>94138.310178586675</v>
      </c>
      <c r="F52" s="166">
        <f>IntermediateData!F53</f>
        <v>95055.35248218663</v>
      </c>
      <c r="G52" s="166">
        <f>IntermediateData!G53</f>
        <v>95981.328094500073</v>
      </c>
      <c r="H52" s="166">
        <f>IntermediateData!H53</f>
        <v>96916.324038780207</v>
      </c>
      <c r="I52" s="166">
        <f>IntermediateData!I53</f>
        <v>97860.428186011632</v>
      </c>
      <c r="J52" s="166">
        <f>IntermediateData!J53</f>
        <v>98813.729263168541</v>
      </c>
      <c r="K52" s="166">
        <f>IntermediateData!K53</f>
        <v>99776.316861553219</v>
      </c>
      <c r="L52" s="166">
        <f>IntermediateData!L53</f>
        <v>100748.28144521589</v>
      </c>
      <c r="M52" s="166">
        <f>IntermediateData!M53</f>
        <v>101729.71435945651</v>
      </c>
      <c r="N52" s="166">
        <f>IntermediateData!N53</f>
        <v>102720.7078394094</v>
      </c>
      <c r="O52" s="166">
        <f>IntermediateData!O53</f>
        <v>103721.3550187115</v>
      </c>
      <c r="P52" s="166">
        <f>IntermediateData!P53</f>
        <v>104731.74993825515</v>
      </c>
      <c r="Q52" s="166">
        <f>IntermediateData!Q53</f>
        <v>105751.98755502595</v>
      </c>
      <c r="R52" s="167">
        <f>IntermediateData!R53</f>
        <v>106782.16375102691</v>
      </c>
      <c r="S52" s="166">
        <f>IntermediateData!S53</f>
        <v>107822.37534228939</v>
      </c>
      <c r="T52" s="166">
        <f>IntermediateData!T53</f>
        <v>108872.72008797193</v>
      </c>
      <c r="U52" s="166">
        <f>IntermediateData!U53</f>
        <v>109933.29669954762</v>
      </c>
      <c r="V52" s="166">
        <f>IntermediateData!V53</f>
        <v>111004.20485008102</v>
      </c>
      <c r="W52" s="166">
        <f>IntermediateData!W53</f>
        <v>112085.54518359546</v>
      </c>
      <c r="X52" s="166">
        <f>IntermediateData!X53</f>
        <v>113177.41932453157</v>
      </c>
      <c r="Y52" s="166">
        <f>IntermediateData!Y53</f>
        <v>114279.92988729791</v>
      </c>
      <c r="Z52" s="166">
        <f>IntermediateData!Z53</f>
        <v>115393.18048591475</v>
      </c>
      <c r="AA52" s="166">
        <f>IntermediateData!AA53</f>
        <v>116517.27574375166</v>
      </c>
      <c r="AB52" s="166">
        <f>IntermediateData!AB53</f>
        <v>117652.32130336003</v>
      </c>
      <c r="AC52" s="166">
        <f>IntermediateData!AC53</f>
        <v>118798.42383640143</v>
      </c>
      <c r="AD52" s="166">
        <f>IntermediateData!AD53</f>
        <v>119955.69105367253</v>
      </c>
      <c r="AE52" s="166">
        <f>IntermediateData!AE53</f>
        <v>121124.23171522784</v>
      </c>
      <c r="AF52" s="166">
        <f>IntermediateData!AF53</f>
        <v>122304.15564060092</v>
      </c>
      <c r="AG52" s="166">
        <f>IntermediateData!AG53</f>
        <v>123398.50962030225</v>
      </c>
      <c r="AH52" s="166">
        <f>IntermediateData!AH53</f>
        <v>124502.65566820123</v>
      </c>
      <c r="AI52" s="166">
        <f>IntermediateData!AI53</f>
        <v>125616.6814018342</v>
      </c>
      <c r="AJ52" s="166">
        <f>IntermediateData!AJ53</f>
        <v>126740.6752227223</v>
      </c>
      <c r="AK52" s="166">
        <f>IntermediateData!AK53</f>
        <v>127874.72632338644</v>
      </c>
      <c r="AL52" s="166">
        <f>IntermediateData!AL53</f>
        <v>129018.92469442496</v>
      </c>
      <c r="AM52" s="166">
        <f>IntermediateData!AM53</f>
        <v>130173.36113165473</v>
      </c>
      <c r="AN52" s="166">
        <f>IntermediateData!AN53</f>
        <v>131338.12724331606</v>
      </c>
      <c r="AO52" s="166">
        <f>IntermediateData!AO53</f>
        <v>132513.31545734213</v>
      </c>
      <c r="AP52" s="168">
        <f>IntermediateData!AP53</f>
        <v>133699.01902869341</v>
      </c>
    </row>
    <row r="53" spans="2:42" x14ac:dyDescent="0.35">
      <c r="B53" s="36"/>
      <c r="C53" s="36" t="s">
        <v>2311</v>
      </c>
      <c r="D53" s="168">
        <f>IntermediateData!D54</f>
        <v>30871.787</v>
      </c>
      <c r="E53" s="166">
        <f>IntermediateData!E54</f>
        <v>30997.428159297586</v>
      </c>
      <c r="F53" s="166">
        <f>IntermediateData!F54</f>
        <v>31123.580649568972</v>
      </c>
      <c r="G53" s="166">
        <f>IntermediateData!G54</f>
        <v>31250.246551815049</v>
      </c>
      <c r="H53" s="166">
        <f>IntermediateData!H54</f>
        <v>31377.427955505915</v>
      </c>
      <c r="I53" s="166">
        <f>IntermediateData!I54</f>
        <v>31505.126958615332</v>
      </c>
      <c r="J53" s="166">
        <f>IntermediateData!J54</f>
        <v>31633.34566765534</v>
      </c>
      <c r="K53" s="166">
        <f>IntermediateData!K54</f>
        <v>31762.086197711</v>
      </c>
      <c r="L53" s="166">
        <f>IntermediateData!L54</f>
        <v>31891.350672475299</v>
      </c>
      <c r="M53" s="166">
        <f>IntermediateData!M54</f>
        <v>32021.141224284162</v>
      </c>
      <c r="N53" s="166">
        <f>IntermediateData!N54</f>
        <v>32151.459994151639</v>
      </c>
      <c r="O53" s="166">
        <f>IntermediateData!O54</f>
        <v>32282.309131805225</v>
      </c>
      <c r="P53" s="166">
        <f>IntermediateData!P54</f>
        <v>32413.690795721312</v>
      </c>
      <c r="Q53" s="166">
        <f>IntermediateData!Q54</f>
        <v>32545.607153160807</v>
      </c>
      <c r="R53" s="167">
        <f>IntermediateData!R54</f>
        <v>32678.060380204868</v>
      </c>
      <c r="S53" s="166">
        <f>IntermediateData!S54</f>
        <v>32811.052661790818</v>
      </c>
      <c r="T53" s="166">
        <f>IntermediateData!T54</f>
        <v>32944.586191748174</v>
      </c>
      <c r="U53" s="166">
        <f>IntermediateData!U54</f>
        <v>33078.663172834837</v>
      </c>
      <c r="V53" s="166">
        <f>IntermediateData!V54</f>
        <v>33213.285816773438</v>
      </c>
      <c r="W53" s="166">
        <f>IntermediateData!W54</f>
        <v>33348.456344287813</v>
      </c>
      <c r="X53" s="166">
        <f>IntermediateData!X54</f>
        <v>33484.176985139646</v>
      </c>
      <c r="Y53" s="166">
        <f>IntermediateData!Y54</f>
        <v>33620.449978165234</v>
      </c>
      <c r="Z53" s="166">
        <f>IntermediateData!Z54</f>
        <v>33757.277571312443</v>
      </c>
      <c r="AA53" s="166">
        <f>IntermediateData!AA54</f>
        <v>33894.662021677759</v>
      </c>
      <c r="AB53" s="166">
        <f>IntermediateData!AB54</f>
        <v>34032.605595543551</v>
      </c>
      <c r="AC53" s="166">
        <f>IntermediateData!AC54</f>
        <v>34171.110568415439</v>
      </c>
      <c r="AD53" s="166">
        <f>IntermediateData!AD54</f>
        <v>34310.17922505983</v>
      </c>
      <c r="AE53" s="166">
        <f>IntermediateData!AE54</f>
        <v>34449.813859541617</v>
      </c>
      <c r="AF53" s="166">
        <f>IntermediateData!AF54</f>
        <v>34590.016775262011</v>
      </c>
      <c r="AG53" s="166">
        <f>IntermediateData!AG54</f>
        <v>34758.664611182168</v>
      </c>
      <c r="AH53" s="166">
        <f>IntermediateData!AH54</f>
        <v>34928.134710148493</v>
      </c>
      <c r="AI53" s="166">
        <f>IntermediateData!AI54</f>
        <v>35098.431081204522</v>
      </c>
      <c r="AJ53" s="166">
        <f>IntermediateData!AJ54</f>
        <v>35269.557752940382</v>
      </c>
      <c r="AK53" s="166">
        <f>IntermediateData!AK54</f>
        <v>35441.518773588061</v>
      </c>
      <c r="AL53" s="166">
        <f>IntermediateData!AL54</f>
        <v>35614.318211117221</v>
      </c>
      <c r="AM53" s="166">
        <f>IntermediateData!AM54</f>
        <v>35787.960153331383</v>
      </c>
      <c r="AN53" s="166">
        <f>IntermediateData!AN54</f>
        <v>35962.448707964657</v>
      </c>
      <c r="AO53" s="166">
        <f>IntermediateData!AO54</f>
        <v>36137.788002778922</v>
      </c>
      <c r="AP53" s="168">
        <f>IntermediateData!AP54</f>
        <v>36313.982185661451</v>
      </c>
    </row>
    <row r="54" spans="2:42" x14ac:dyDescent="0.35">
      <c r="B54" s="36"/>
      <c r="C54" s="36" t="s">
        <v>2312</v>
      </c>
      <c r="D54" s="168">
        <f>IntermediateData!D55</f>
        <v>69541.974000000002</v>
      </c>
      <c r="E54" s="166">
        <f>IntermediateData!E55</f>
        <v>69787.315769621957</v>
      </c>
      <c r="F54" s="166">
        <f>IntermediateData!F55</f>
        <v>70033.523096841134</v>
      </c>
      <c r="G54" s="166">
        <f>IntermediateData!G55</f>
        <v>70280.599035315914</v>
      </c>
      <c r="H54" s="166">
        <f>IntermediateData!H55</f>
        <v>70528.54664947791</v>
      </c>
      <c r="I54" s="166">
        <f>IntermediateData!I55</f>
        <v>70777.369014569922</v>
      </c>
      <c r="J54" s="166">
        <f>IntermediateData!J55</f>
        <v>71027.069216684133</v>
      </c>
      <c r="K54" s="166">
        <f>IntermediateData!K55</f>
        <v>71277.650352800323</v>
      </c>
      <c r="L54" s="166">
        <f>IntermediateData!L55</f>
        <v>71529.115530824332</v>
      </c>
      <c r="M54" s="166">
        <f>IntermediateData!M55</f>
        <v>71781.467869626591</v>
      </c>
      <c r="N54" s="166">
        <f>IntermediateData!N55</f>
        <v>72034.7104990808</v>
      </c>
      <c r="O54" s="166">
        <f>IntermediateData!O55</f>
        <v>72288.846560102742</v>
      </c>
      <c r="P54" s="166">
        <f>IntermediateData!P55</f>
        <v>72543.879204689249</v>
      </c>
      <c r="Q54" s="166">
        <f>IntermediateData!Q55</f>
        <v>72799.81159595729</v>
      </c>
      <c r="R54" s="167">
        <f>IntermediateData!R55</f>
        <v>73056.646908183218</v>
      </c>
      <c r="S54" s="166">
        <f>IntermediateData!S55</f>
        <v>73314.38832684212</v>
      </c>
      <c r="T54" s="166">
        <f>IntermediateData!T55</f>
        <v>73573.039048647319</v>
      </c>
      <c r="U54" s="166">
        <f>IntermediateData!U55</f>
        <v>73832.602281590065</v>
      </c>
      <c r="V54" s="166">
        <f>IntermediateData!V55</f>
        <v>74093.081244979272</v>
      </c>
      <c r="W54" s="166">
        <f>IntermediateData!W55</f>
        <v>74354.479169481478</v>
      </c>
      <c r="X54" s="166">
        <f>IntermediateData!X55</f>
        <v>74616.799297160906</v>
      </c>
      <c r="Y54" s="166">
        <f>IntermediateData!Y55</f>
        <v>74880.044881519672</v>
      </c>
      <c r="Z54" s="166">
        <f>IntermediateData!Z55</f>
        <v>75144.219187538125</v>
      </c>
      <c r="AA54" s="166">
        <f>IntermediateData!AA55</f>
        <v>75409.325491715383</v>
      </c>
      <c r="AB54" s="166">
        <f>IntermediateData!AB55</f>
        <v>75675.367082109922</v>
      </c>
      <c r="AC54" s="166">
        <f>IntermediateData!AC55</f>
        <v>75942.347258380381</v>
      </c>
      <c r="AD54" s="166">
        <f>IntermediateData!AD55</f>
        <v>76210.269331826508</v>
      </c>
      <c r="AE54" s="166">
        <f>IntermediateData!AE55</f>
        <v>76479.136625430168</v>
      </c>
      <c r="AF54" s="166">
        <f>IntermediateData!AF55</f>
        <v>76748.952473896628</v>
      </c>
      <c r="AG54" s="166">
        <f>IntermediateData!AG55</f>
        <v>77091.116901054833</v>
      </c>
      <c r="AH54" s="166">
        <f>IntermediateData!AH55</f>
        <v>77434.806775680903</v>
      </c>
      <c r="AI54" s="166">
        <f>IntermediateData!AI55</f>
        <v>77780.028898569406</v>
      </c>
      <c r="AJ54" s="166">
        <f>IntermediateData!AJ55</f>
        <v>78126.790100834405</v>
      </c>
      <c r="AK54" s="166">
        <f>IntermediateData!AK55</f>
        <v>78475.097244044649</v>
      </c>
      <c r="AL54" s="166">
        <f>IntermediateData!AL55</f>
        <v>78824.957220359312</v>
      </c>
      <c r="AM54" s="166">
        <f>IntermediateData!AM55</f>
        <v>79176.376952664417</v>
      </c>
      <c r="AN54" s="166">
        <f>IntermediateData!AN55</f>
        <v>79529.363394709799</v>
      </c>
      <c r="AO54" s="166">
        <f>IntermediateData!AO55</f>
        <v>79883.923531246677</v>
      </c>
      <c r="AP54" s="168">
        <f>IntermediateData!AP55</f>
        <v>80240.064378165931</v>
      </c>
    </row>
    <row r="55" spans="2:42" x14ac:dyDescent="0.35">
      <c r="B55" s="36"/>
      <c r="C55" s="36" t="s">
        <v>2313</v>
      </c>
      <c r="D55" s="168">
        <f>IntermediateData!D56</f>
        <v>16994.958999999999</v>
      </c>
      <c r="E55" s="166">
        <f>IntermediateData!E56</f>
        <v>17160.514301782885</v>
      </c>
      <c r="F55" s="166">
        <f>IntermediateData!F56</f>
        <v>17327.682349907107</v>
      </c>
      <c r="G55" s="166">
        <f>IntermediateData!G56</f>
        <v>17496.478854837587</v>
      </c>
      <c r="H55" s="166">
        <f>IntermediateData!H56</f>
        <v>17666.919680081737</v>
      </c>
      <c r="I55" s="166">
        <f>IntermediateData!I56</f>
        <v>17839.020843680304</v>
      </c>
      <c r="J55" s="166">
        <f>IntermediateData!J56</f>
        <v>18012.798519712749</v>
      </c>
      <c r="K55" s="166">
        <f>IntermediateData!K56</f>
        <v>18188.269039817289</v>
      </c>
      <c r="L55" s="166">
        <f>IntermediateData!L56</f>
        <v>18365.448894725752</v>
      </c>
      <c r="M55" s="166">
        <f>IntermediateData!M56</f>
        <v>18544.354735813366</v>
      </c>
      <c r="N55" s="166">
        <f>IntermediateData!N56</f>
        <v>18725.003376663659</v>
      </c>
      <c r="O55" s="166">
        <f>IntermediateData!O56</f>
        <v>18907.411794648608</v>
      </c>
      <c r="P55" s="166">
        <f>IntermediateData!P56</f>
        <v>19091.59713252417</v>
      </c>
      <c r="Q55" s="166">
        <f>IntermediateData!Q56</f>
        <v>19277.576700041354</v>
      </c>
      <c r="R55" s="167">
        <f>IntermediateData!R56</f>
        <v>19465.367975573001</v>
      </c>
      <c r="S55" s="166">
        <f>IntermediateData!S56</f>
        <v>19654.988607756397</v>
      </c>
      <c r="T55" s="166">
        <f>IntermediateData!T56</f>
        <v>19846.456417151894</v>
      </c>
      <c r="U55" s="166">
        <f>IntermediateData!U56</f>
        <v>20039.789397917688</v>
      </c>
      <c r="V55" s="166">
        <f>IntermediateData!V56</f>
        <v>20235.005719500914</v>
      </c>
      <c r="W55" s="166">
        <f>IntermediateData!W56</f>
        <v>20432.123728345206</v>
      </c>
      <c r="X55" s="166">
        <f>IntermediateData!X56</f>
        <v>20631.161949614903</v>
      </c>
      <c r="Y55" s="166">
        <f>IntermediateData!Y56</f>
        <v>20832.139088936045</v>
      </c>
      <c r="Z55" s="166">
        <f>IntermediateData!Z56</f>
        <v>21035.074034154321</v>
      </c>
      <c r="AA55" s="166">
        <f>IntermediateData!AA56</f>
        <v>21239.985857110161</v>
      </c>
      <c r="AB55" s="166">
        <f>IntermediateData!AB56</f>
        <v>21446.8938154311</v>
      </c>
      <c r="AC55" s="166">
        <f>IntermediateData!AC56</f>
        <v>21655.81735434162</v>
      </c>
      <c r="AD55" s="166">
        <f>IntermediateData!AD56</f>
        <v>21866.776108490605</v>
      </c>
      <c r="AE55" s="166">
        <f>IntermediateData!AE56</f>
        <v>22079.789903796609</v>
      </c>
      <c r="AF55" s="166">
        <f>IntermediateData!AF56</f>
        <v>22294.878759311101</v>
      </c>
      <c r="AG55" s="166">
        <f>IntermediateData!AG56</f>
        <v>22494.36903148883</v>
      </c>
      <c r="AH55" s="166">
        <f>IntermediateData!AH56</f>
        <v>22695.644304119945</v>
      </c>
      <c r="AI55" s="166">
        <f>IntermediateData!AI56</f>
        <v>22898.720549043996</v>
      </c>
      <c r="AJ55" s="166">
        <f>IntermediateData!AJ56</f>
        <v>23103.613881013462</v>
      </c>
      <c r="AK55" s="166">
        <f>IntermediateData!AK56</f>
        <v>23310.34055897253</v>
      </c>
      <c r="AL55" s="166">
        <f>IntermediateData!AL56</f>
        <v>23518.916987347271</v>
      </c>
      <c r="AM55" s="166">
        <f>IntermediateData!AM56</f>
        <v>23729.359717347401</v>
      </c>
      <c r="AN55" s="166">
        <f>IntermediateData!AN56</f>
        <v>23941.685448279663</v>
      </c>
      <c r="AO55" s="166">
        <f>IntermediateData!AO56</f>
        <v>24155.911028872975</v>
      </c>
      <c r="AP55" s="168">
        <f>IntermediateData!AP56</f>
        <v>24372.053458615428</v>
      </c>
    </row>
    <row r="56" spans="2:42" x14ac:dyDescent="0.35">
      <c r="B56" s="36"/>
      <c r="C56" s="233" t="s">
        <v>2380</v>
      </c>
      <c r="D56" s="234">
        <f t="shared" ref="D56:AP56" si="0">SUM(D7:D55)</f>
        <v>3700763.2069999999</v>
      </c>
      <c r="E56" s="235">
        <f t="shared" si="0"/>
        <v>3728975.230995141</v>
      </c>
      <c r="F56" s="235">
        <f t="shared" si="0"/>
        <v>3757438.2483191602</v>
      </c>
      <c r="G56" s="235">
        <f t="shared" si="0"/>
        <v>3786154.6944975979</v>
      </c>
      <c r="H56" s="235">
        <f t="shared" si="0"/>
        <v>3815127.0299153808</v>
      </c>
      <c r="I56" s="235">
        <f t="shared" si="0"/>
        <v>3844357.7400790867</v>
      </c>
      <c r="J56" s="235">
        <f t="shared" si="0"/>
        <v>3873849.3358820691</v>
      </c>
      <c r="K56" s="235">
        <f t="shared" si="0"/>
        <v>3903604.35387243</v>
      </c>
      <c r="L56" s="235">
        <f t="shared" si="0"/>
        <v>3933625.3565239036</v>
      </c>
      <c r="M56" s="235">
        <f t="shared" si="0"/>
        <v>3963914.9325096621</v>
      </c>
      <c r="N56" s="235">
        <f t="shared" si="0"/>
        <v>3994475.6969790948</v>
      </c>
      <c r="O56" s="235">
        <f t="shared" si="0"/>
        <v>4025310.2918375731</v>
      </c>
      <c r="P56" s="235">
        <f t="shared" si="0"/>
        <v>4056421.3860292542</v>
      </c>
      <c r="Q56" s="235">
        <f t="shared" si="0"/>
        <v>4087811.6758229351</v>
      </c>
      <c r="R56" s="236">
        <f t="shared" si="0"/>
        <v>4119483.8851010189</v>
      </c>
      <c r="S56" s="235">
        <f t="shared" si="0"/>
        <v>4151440.7656515967</v>
      </c>
      <c r="T56" s="235">
        <f t="shared" si="0"/>
        <v>4183685.0974637074</v>
      </c>
      <c r="U56" s="235">
        <f t="shared" si="0"/>
        <v>4216219.6890257848</v>
      </c>
      <c r="V56" s="235">
        <f t="shared" si="0"/>
        <v>4249047.3776273513</v>
      </c>
      <c r="W56" s="235">
        <f t="shared" si="0"/>
        <v>4282171.02966398</v>
      </c>
      <c r="X56" s="235">
        <f t="shared" si="0"/>
        <v>4315593.5409455607</v>
      </c>
      <c r="Y56" s="235">
        <f t="shared" si="0"/>
        <v>4349317.8370079175</v>
      </c>
      <c r="Z56" s="235">
        <f t="shared" si="0"/>
        <v>4383346.8734277878</v>
      </c>
      <c r="AA56" s="235">
        <f t="shared" si="0"/>
        <v>4417683.6361412592</v>
      </c>
      <c r="AB56" s="235">
        <f t="shared" si="0"/>
        <v>4452331.141765615</v>
      </c>
      <c r="AC56" s="235">
        <f t="shared" si="0"/>
        <v>4487292.4379247166</v>
      </c>
      <c r="AD56" s="235">
        <f t="shared" si="0"/>
        <v>4522570.6035778839</v>
      </c>
      <c r="AE56" s="235">
        <f t="shared" si="0"/>
        <v>4558168.749352375</v>
      </c>
      <c r="AF56" s="235">
        <f t="shared" si="0"/>
        <v>4594090.0178794703</v>
      </c>
      <c r="AG56" s="235">
        <f t="shared" si="0"/>
        <v>4632331.7363422057</v>
      </c>
      <c r="AH56" s="235">
        <f t="shared" si="0"/>
        <v>4670932.2491257368</v>
      </c>
      <c r="AI56" s="235">
        <f t="shared" si="0"/>
        <v>4709895.1824656511</v>
      </c>
      <c r="AJ56" s="235">
        <f t="shared" si="0"/>
        <v>4749224.2012096997</v>
      </c>
      <c r="AK56" s="235">
        <f t="shared" si="0"/>
        <v>4788923.0092457421</v>
      </c>
      <c r="AL56" s="235">
        <f t="shared" si="0"/>
        <v>4828995.3499345565</v>
      </c>
      <c r="AM56" s="235">
        <f t="shared" si="0"/>
        <v>4869445.0065476038</v>
      </c>
      <c r="AN56" s="235">
        <f t="shared" si="0"/>
        <v>4910275.8027098225</v>
      </c>
      <c r="AO56" s="235">
        <f t="shared" si="0"/>
        <v>4951491.6028474914</v>
      </c>
      <c r="AP56" s="234">
        <f t="shared" si="0"/>
        <v>4993096.3126412081</v>
      </c>
    </row>
    <row r="57" spans="2:42" x14ac:dyDescent="0.35">
      <c r="B57" s="36"/>
      <c r="C57" s="36" t="s">
        <v>2264</v>
      </c>
      <c r="D57" s="168">
        <f>IntermediateData!D7</f>
        <v>6417.9279999999999</v>
      </c>
      <c r="E57" s="166">
        <f>IntermediateData!E7</f>
        <v>6467.6872817496242</v>
      </c>
      <c r="F57" s="166">
        <f>IntermediateData!F7</f>
        <v>6517.8323556303285</v>
      </c>
      <c r="G57" s="166">
        <f>IntermediateData!G7</f>
        <v>6568.3662127537846</v>
      </c>
      <c r="H57" s="166">
        <f>IntermediateData!H7</f>
        <v>6619.2918674222583</v>
      </c>
      <c r="I57" s="166">
        <f>IntermediateData!I7</f>
        <v>6670.6123573084114</v>
      </c>
      <c r="J57" s="166">
        <f>IntermediateData!J7</f>
        <v>6722.3307436364967</v>
      </c>
      <c r="K57" s="166">
        <f>IntermediateData!K7</f>
        <v>6774.4501113649549</v>
      </c>
      <c r="L57" s="166">
        <f>IntermediateData!L7</f>
        <v>6826.9735693704333</v>
      </c>
      <c r="M57" s="166">
        <f>IntermediateData!M7</f>
        <v>6879.9042506332244</v>
      </c>
      <c r="N57" s="166">
        <f>IntermediateData!N7</f>
        <v>6933.2453124241474</v>
      </c>
      <c r="O57" s="166">
        <f>IntermediateData!O7</f>
        <v>6986.9999364928772</v>
      </c>
      <c r="P57" s="166">
        <f>IntermediateData!P7</f>
        <v>7041.1713292577315</v>
      </c>
      <c r="Q57" s="166">
        <f>IntermediateData!Q7</f>
        <v>7095.7627219969318</v>
      </c>
      <c r="R57" s="167">
        <f>IntermediateData!R7</f>
        <v>7150.7773710413467</v>
      </c>
      <c r="S57" s="166">
        <f>IntermediateData!S7</f>
        <v>7206.2185579687293</v>
      </c>
      <c r="T57" s="166">
        <f>IntermediateData!T7</f>
        <v>7262.0895897994596</v>
      </c>
      <c r="U57" s="166">
        <f>IntermediateData!U7</f>
        <v>7318.3937991938074</v>
      </c>
      <c r="V57" s="166">
        <f>IntermediateData!V7</f>
        <v>7375.1345446507194</v>
      </c>
      <c r="W57" s="166">
        <f>IntermediateData!W7</f>
        <v>7432.3152107081542</v>
      </c>
      <c r="X57" s="166">
        <f>IntermediateData!X7</f>
        <v>7489.939208144966</v>
      </c>
      <c r="Y57" s="166">
        <f>IntermediateData!Y7</f>
        <v>7548.0099741843551</v>
      </c>
      <c r="Z57" s="166">
        <f>IntermediateData!Z7</f>
        <v>7606.5309726988935</v>
      </c>
      <c r="AA57" s="166">
        <f>IntermediateData!AA7</f>
        <v>7665.5056944171438</v>
      </c>
      <c r="AB57" s="166">
        <f>IntermediateData!AB7</f>
        <v>7724.937657131879</v>
      </c>
      <c r="AC57" s="166">
        <f>IntermediateData!AC7</f>
        <v>7784.8304059099128</v>
      </c>
      <c r="AD57" s="166">
        <f>IntermediateData!AD7</f>
        <v>7845.1875133035628</v>
      </c>
      <c r="AE57" s="166">
        <f>IntermediateData!AE7</f>
        <v>7906.0125795637496</v>
      </c>
      <c r="AF57" s="166">
        <f>IntermediateData!AF7</f>
        <v>7967.3092328547473</v>
      </c>
      <c r="AG57" s="166">
        <f>IntermediateData!AG7</f>
        <v>8033.5615010033425</v>
      </c>
      <c r="AH57" s="166">
        <f>IntermediateData!AH7</f>
        <v>8100.3646907876555</v>
      </c>
      <c r="AI57" s="166">
        <f>IntermediateData!AI7</f>
        <v>8167.7233834040317</v>
      </c>
      <c r="AJ57" s="166">
        <f>IntermediateData!AJ7</f>
        <v>8235.6421981438161</v>
      </c>
      <c r="AK57" s="166">
        <f>IntermediateData!AK7</f>
        <v>8304.1257927101342</v>
      </c>
      <c r="AL57" s="166">
        <f>IntermediateData!AL7</f>
        <v>8373.1788635373068</v>
      </c>
      <c r="AM57" s="166">
        <f>IntermediateData!AM7</f>
        <v>8442.8061461129146</v>
      </c>
      <c r="AN57" s="166">
        <f>IntermediateData!AN7</f>
        <v>8513.0124153025517</v>
      </c>
      <c r="AO57" s="166">
        <f>IntermediateData!AO7</f>
        <v>8583.8024856772718</v>
      </c>
      <c r="AP57" s="168">
        <f>IntermediateData!AP7</f>
        <v>8655.1812118437592</v>
      </c>
    </row>
    <row r="58" spans="2:42" x14ac:dyDescent="0.35">
      <c r="B58" s="36"/>
      <c r="C58" s="36" t="s">
        <v>2274</v>
      </c>
      <c r="D58" s="168">
        <f>IntermediateData!D17</f>
        <v>9643.4470000000001</v>
      </c>
      <c r="E58" s="166">
        <f>IntermediateData!E17</f>
        <v>9718.2142763406773</v>
      </c>
      <c r="F58" s="166">
        <f>IntermediateData!F17</f>
        <v>9793.5612360260548</v>
      </c>
      <c r="G58" s="166">
        <f>IntermediateData!G17</f>
        <v>9869.4923734391923</v>
      </c>
      <c r="H58" s="166">
        <f>IntermediateData!H17</f>
        <v>9946.0122178088586</v>
      </c>
      <c r="I58" s="166">
        <f>IntermediateData!I17</f>
        <v>10023.125333479704</v>
      </c>
      <c r="J58" s="166">
        <f>IntermediateData!J17</f>
        <v>10100.836320184511</v>
      </c>
      <c r="K58" s="166">
        <f>IntermediateData!K17</f>
        <v>10179.149813318572</v>
      </c>
      <c r="L58" s="166">
        <f>IntermediateData!L17</f>
        <v>10258.070484216181</v>
      </c>
      <c r="M58" s="166">
        <f>IntermediateData!M17</f>
        <v>10337.60304042928</v>
      </c>
      <c r="N58" s="166">
        <f>IntermediateData!N17</f>
        <v>10417.752226008253</v>
      </c>
      <c r="O58" s="166">
        <f>IntermediateData!O17</f>
        <v>10498.522821784914</v>
      </c>
      <c r="P58" s="166">
        <f>IntermediateData!P17</f>
        <v>10579.919645657676</v>
      </c>
      <c r="Q58" s="166">
        <f>IntermediateData!Q17</f>
        <v>10661.947552878926</v>
      </c>
      <c r="R58" s="167">
        <f>IntermediateData!R17</f>
        <v>10744.611436344652</v>
      </c>
      <c r="S58" s="166">
        <f>IntermediateData!S17</f>
        <v>10827.916226886289</v>
      </c>
      <c r="T58" s="166">
        <f>IntermediateData!T17</f>
        <v>10911.866893564844</v>
      </c>
      <c r="U58" s="166">
        <f>IntermediateData!U17</f>
        <v>10996.468443967293</v>
      </c>
      <c r="V58" s="166">
        <f>IntermediateData!V17</f>
        <v>11081.725924505283</v>
      </c>
      <c r="W58" s="166">
        <f>IntermediateData!W17</f>
        <v>11167.644420716144</v>
      </c>
      <c r="X58" s="166">
        <f>IntermediateData!X17</f>
        <v>11254.229057566235</v>
      </c>
      <c r="Y58" s="166">
        <f>IntermediateData!Y17</f>
        <v>11341.484999756651</v>
      </c>
      <c r="Z58" s="166">
        <f>IntermediateData!Z17</f>
        <v>11429.417452031283</v>
      </c>
      <c r="AA58" s="166">
        <f>IntermediateData!AA17</f>
        <v>11518.031659487287</v>
      </c>
      <c r="AB58" s="166">
        <f>IntermediateData!AB17</f>
        <v>11607.332907887943</v>
      </c>
      <c r="AC58" s="166">
        <f>IntermediateData!AC17</f>
        <v>11697.326523977947</v>
      </c>
      <c r="AD58" s="166">
        <f>IntermediateData!AD17</f>
        <v>11788.017875801148</v>
      </c>
      <c r="AE58" s="166">
        <f>IntermediateData!AE17</f>
        <v>11879.412373020748</v>
      </c>
      <c r="AF58" s="166">
        <f>IntermediateData!AF17</f>
        <v>11971.515467241985</v>
      </c>
      <c r="AG58" s="166">
        <f>IntermediateData!AG17</f>
        <v>12071.064766723182</v>
      </c>
      <c r="AH58" s="166">
        <f>IntermediateData!AH17</f>
        <v>12171.441869756431</v>
      </c>
      <c r="AI58" s="166">
        <f>IntermediateData!AI17</f>
        <v>12272.653659953408</v>
      </c>
      <c r="AJ58" s="166">
        <f>IntermediateData!AJ17</f>
        <v>12374.707078166566</v>
      </c>
      <c r="AK58" s="166">
        <f>IntermediateData!AK17</f>
        <v>12477.609122965103</v>
      </c>
      <c r="AL58" s="166">
        <f>IntermediateData!AL17</f>
        <v>12581.366851114917</v>
      </c>
      <c r="AM58" s="166">
        <f>IntermediateData!AM17</f>
        <v>12685.987378062538</v>
      </c>
      <c r="AN58" s="166">
        <f>IntermediateData!AN17</f>
        <v>12791.477878423091</v>
      </c>
      <c r="AO58" s="166">
        <f>IntermediateData!AO17</f>
        <v>12897.845586472307</v>
      </c>
      <c r="AP58" s="168">
        <f>IntermediateData!AP17</f>
        <v>13005.097796642636</v>
      </c>
    </row>
    <row r="59" spans="2:42" ht="18" thickBot="1" x14ac:dyDescent="0.4">
      <c r="B59" s="29"/>
      <c r="C59" s="104" t="s">
        <v>2366</v>
      </c>
      <c r="D59" s="172">
        <f>IntermediateData!D57</f>
        <v>3716824.5819999999</v>
      </c>
      <c r="E59" s="170">
        <f>IntermediateData!E57</f>
        <v>3745161.132553231</v>
      </c>
      <c r="F59" s="170">
        <f>IntermediateData!F57</f>
        <v>3773749.6419108165</v>
      </c>
      <c r="G59" s="170">
        <f>IntermediateData!G57</f>
        <v>3802592.5530837909</v>
      </c>
      <c r="H59" s="170">
        <f>IntermediateData!H57</f>
        <v>3831692.3340006117</v>
      </c>
      <c r="I59" s="170">
        <f>IntermediateData!I57</f>
        <v>3861051.4777698745</v>
      </c>
      <c r="J59" s="170">
        <f>IntermediateData!J57</f>
        <v>3890672.5029458902</v>
      </c>
      <c r="K59" s="170">
        <f>IntermediateData!K57</f>
        <v>3920557.9537971136</v>
      </c>
      <c r="L59" s="170">
        <f>IntermediateData!L57</f>
        <v>3950710.4005774902</v>
      </c>
      <c r="M59" s="170">
        <f>IntermediateData!M57</f>
        <v>3981132.4398007249</v>
      </c>
      <c r="N59" s="170">
        <f>IntermediateData!N57</f>
        <v>4011826.6945175277</v>
      </c>
      <c r="O59" s="170">
        <f>IntermediateData!O57</f>
        <v>4042795.8145958507</v>
      </c>
      <c r="P59" s="170">
        <f>IntermediateData!P57</f>
        <v>4074042.4770041695</v>
      </c>
      <c r="Q59" s="170">
        <f>IntermediateData!Q57</f>
        <v>4105569.3860978112</v>
      </c>
      <c r="R59" s="171">
        <f>IntermediateData!R57</f>
        <v>4137379.2739084051</v>
      </c>
      <c r="S59" s="170">
        <f>IntermediateData!S57</f>
        <v>4169474.9004364517</v>
      </c>
      <c r="T59" s="170">
        <f>IntermediateData!T57</f>
        <v>4201859.0539470715</v>
      </c>
      <c r="U59" s="170">
        <f>IntermediateData!U57</f>
        <v>4234534.5512689454</v>
      </c>
      <c r="V59" s="170">
        <f>IntermediateData!V57</f>
        <v>4267504.2380965082</v>
      </c>
      <c r="W59" s="170">
        <f>IntermediateData!W57</f>
        <v>4300770.9892954044</v>
      </c>
      <c r="X59" s="170">
        <f>IntermediateData!X57</f>
        <v>4334337.7092112722</v>
      </c>
      <c r="Y59" s="170">
        <f>IntermediateData!Y57</f>
        <v>4368207.3319818582</v>
      </c>
      <c r="Z59" s="170">
        <f>IntermediateData!Z57</f>
        <v>4402382.8218525182</v>
      </c>
      <c r="AA59" s="170">
        <f>IntermediateData!AA57</f>
        <v>4436867.1734951641</v>
      </c>
      <c r="AB59" s="170">
        <f>IntermediateData!AB57</f>
        <v>4471663.4123306349</v>
      </c>
      <c r="AC59" s="170">
        <f>IntermediateData!AC57</f>
        <v>4506774.5948546045</v>
      </c>
      <c r="AD59" s="170">
        <f>IntermediateData!AD57</f>
        <v>4542203.8089669878</v>
      </c>
      <c r="AE59" s="170">
        <f>IntermediateData!AE57</f>
        <v>4577954.1743049603</v>
      </c>
      <c r="AF59" s="170">
        <f>IntermediateData!AF57</f>
        <v>4614028.8425795659</v>
      </c>
      <c r="AG59" s="170">
        <f>IntermediateData!AG57</f>
        <v>4652436.3626099322</v>
      </c>
      <c r="AH59" s="170">
        <f>IntermediateData!AH57</f>
        <v>4691204.0556862811</v>
      </c>
      <c r="AI59" s="170">
        <f>IntermediateData!AI57</f>
        <v>4730335.5595090082</v>
      </c>
      <c r="AJ59" s="170">
        <f>IntermediateData!AJ57</f>
        <v>4769834.5504860105</v>
      </c>
      <c r="AK59" s="170">
        <f>IntermediateData!AK57</f>
        <v>4809704.7441614177</v>
      </c>
      <c r="AL59" s="170">
        <f>IntermediateData!AL57</f>
        <v>4849949.8956492087</v>
      </c>
      <c r="AM59" s="170">
        <f>IntermediateData!AM57</f>
        <v>4890573.8000717787</v>
      </c>
      <c r="AN59" s="170">
        <f>IntermediateData!AN57</f>
        <v>4931580.2930035489</v>
      </c>
      <c r="AO59" s="170">
        <f>IntermediateData!AO57</f>
        <v>4972973.2509196401</v>
      </c>
      <c r="AP59" s="172">
        <f>IntermediateData!AP57</f>
        <v>5014756.5916496944</v>
      </c>
    </row>
    <row r="60" spans="2:42" ht="18.75" thickTop="1" thickBot="1" x14ac:dyDescent="0.4">
      <c r="D60" s="205"/>
      <c r="E60" s="205"/>
      <c r="F60" s="205"/>
      <c r="G60" s="205"/>
      <c r="H60" s="205"/>
      <c r="I60" s="205"/>
      <c r="J60" s="205"/>
      <c r="K60" s="205"/>
      <c r="L60" s="205"/>
      <c r="M60" s="205"/>
      <c r="N60" s="205"/>
      <c r="O60" s="205"/>
      <c r="P60" s="205"/>
      <c r="Q60" s="205"/>
      <c r="R60" s="205"/>
      <c r="S60" s="205"/>
      <c r="T60" s="205"/>
      <c r="U60" s="205"/>
      <c r="V60" s="205"/>
      <c r="W60" s="205"/>
      <c r="X60" s="205"/>
      <c r="Y60" s="205"/>
      <c r="Z60" s="205"/>
      <c r="AA60" s="205"/>
      <c r="AB60" s="205"/>
      <c r="AC60" s="205"/>
      <c r="AD60" s="205"/>
      <c r="AE60" s="205"/>
      <c r="AF60" s="205"/>
      <c r="AG60" s="205"/>
      <c r="AH60" s="205"/>
      <c r="AI60" s="205"/>
      <c r="AJ60" s="205"/>
      <c r="AK60" s="205"/>
      <c r="AL60" s="205"/>
      <c r="AM60" s="205"/>
      <c r="AN60" s="205"/>
      <c r="AO60" s="205"/>
      <c r="AP60" s="205"/>
    </row>
    <row r="61" spans="2:42" ht="22.5" thickTop="1" x14ac:dyDescent="0.45">
      <c r="B61" s="93" t="s">
        <v>2367</v>
      </c>
      <c r="C61" s="94"/>
      <c r="D61" s="163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  <c r="R61" s="162"/>
      <c r="S61" s="161"/>
      <c r="T61" s="161"/>
      <c r="U61" s="161"/>
      <c r="V61" s="161"/>
      <c r="W61" s="161"/>
      <c r="X61" s="161"/>
      <c r="Y61" s="161"/>
      <c r="Z61" s="161"/>
      <c r="AA61" s="161"/>
      <c r="AB61" s="161"/>
      <c r="AC61" s="161"/>
      <c r="AD61" s="161"/>
      <c r="AE61" s="161"/>
      <c r="AF61" s="161"/>
      <c r="AG61" s="161"/>
      <c r="AH61" s="161"/>
      <c r="AI61" s="161"/>
      <c r="AJ61" s="161"/>
      <c r="AK61" s="161"/>
      <c r="AL61" s="161"/>
      <c r="AM61" s="161"/>
      <c r="AN61" s="161"/>
      <c r="AO61" s="161"/>
      <c r="AP61" s="163"/>
    </row>
    <row r="62" spans="2:42" x14ac:dyDescent="0.35">
      <c r="B62" s="36"/>
      <c r="C62" s="36" t="s">
        <v>2265</v>
      </c>
      <c r="D62" s="168">
        <f>IntermediateData!D61</f>
        <v>86182.547999999995</v>
      </c>
      <c r="E62" s="166">
        <f>IntermediateData!E61</f>
        <v>87123.239762448342</v>
      </c>
      <c r="F62" s="166">
        <f>IntermediateData!F61</f>
        <v>88016.961347050965</v>
      </c>
      <c r="G62" s="166">
        <f>IntermediateData!G61</f>
        <v>88919.850844520028</v>
      </c>
      <c r="H62" s="166">
        <f>IntermediateData!H61</f>
        <v>89832.002300504406</v>
      </c>
      <c r="I62" s="166">
        <f>IntermediateData!I61</f>
        <v>90697.465725385526</v>
      </c>
      <c r="J62" s="166">
        <f>IntermediateData!J61</f>
        <v>91393.396958362733</v>
      </c>
      <c r="K62" s="166">
        <f>IntermediateData!K61</f>
        <v>91926.790533176754</v>
      </c>
      <c r="L62" s="166">
        <f>IntermediateData!L61</f>
        <v>92305.753785501773</v>
      </c>
      <c r="M62" s="166">
        <f>IntermediateData!M61</f>
        <v>92539.390212193699</v>
      </c>
      <c r="N62" s="166">
        <f>IntermediateData!N61</f>
        <v>92637.676391957008</v>
      </c>
      <c r="O62" s="166">
        <f>IntermediateData!O61</f>
        <v>92611.334468865592</v>
      </c>
      <c r="P62" s="166">
        <f>IntermediateData!P61</f>
        <v>92471.70218309859</v>
      </c>
      <c r="Q62" s="166">
        <f>IntermediateData!Q61</f>
        <v>92380.765957317359</v>
      </c>
      <c r="R62" s="167">
        <f>IntermediateData!R61</f>
        <v>92374.454892510679</v>
      </c>
      <c r="S62" s="166">
        <f>IntermediateData!S61</f>
        <v>92451.533038612324</v>
      </c>
      <c r="T62" s="166">
        <f>IntermediateData!T61</f>
        <v>92610.850873495991</v>
      </c>
      <c r="U62" s="166">
        <f>IntermediateData!U61</f>
        <v>92851.343041878295</v>
      </c>
      <c r="V62" s="166">
        <f>IntermediateData!V61</f>
        <v>93172.026196484425</v>
      </c>
      <c r="W62" s="166">
        <f>IntermediateData!W61</f>
        <v>93571.996938158409</v>
      </c>
      <c r="X62" s="166">
        <f>IntermediateData!X61</f>
        <v>94050.429851730907</v>
      </c>
      <c r="Y62" s="166">
        <f>IntermediateData!Y61</f>
        <v>94606.575634583161</v>
      </c>
      <c r="Z62" s="166">
        <f>IntermediateData!Z61</f>
        <v>95239.75931496681</v>
      </c>
      <c r="AA62" s="166">
        <f>IntermediateData!AA61</f>
        <v>95949.378557257616</v>
      </c>
      <c r="AB62" s="166">
        <f>IntermediateData!AB61</f>
        <v>96734.902051433106</v>
      </c>
      <c r="AC62" s="166">
        <f>IntermediateData!AC61</f>
        <v>97592.918247332462</v>
      </c>
      <c r="AD62" s="166">
        <f>IntermediateData!AD61</f>
        <v>98513.502104485146</v>
      </c>
      <c r="AE62" s="166">
        <f>IntermediateData!AE61</f>
        <v>99486.794951641336</v>
      </c>
      <c r="AF62" s="166">
        <f>IntermediateData!AF61</f>
        <v>100503.04676607088</v>
      </c>
      <c r="AG62" s="166">
        <f>IntermediateData!AG61</f>
        <v>101535.80263306583</v>
      </c>
      <c r="AH62" s="166">
        <f>IntermediateData!AH61</f>
        <v>102592.40141452997</v>
      </c>
      <c r="AI62" s="166">
        <f>IntermediateData!AI61</f>
        <v>103663.61314810556</v>
      </c>
      <c r="AJ62" s="166">
        <f>IntermediateData!AJ61</f>
        <v>104740.44157553106</v>
      </c>
      <c r="AK62" s="166">
        <f>IntermediateData!AK61</f>
        <v>105822.04614489077</v>
      </c>
      <c r="AL62" s="166">
        <f>IntermediateData!AL61</f>
        <v>106909.39940785702</v>
      </c>
      <c r="AM62" s="166">
        <f>IntermediateData!AM61</f>
        <v>108003.39752547943</v>
      </c>
      <c r="AN62" s="166">
        <f>IntermediateData!AN61</f>
        <v>109104.86317009943</v>
      </c>
      <c r="AO62" s="166">
        <f>IntermediateData!AO61</f>
        <v>110214.54825532129</v>
      </c>
      <c r="AP62" s="168">
        <f>IntermediateData!AP61</f>
        <v>111333.13650069668</v>
      </c>
    </row>
    <row r="63" spans="2:42" x14ac:dyDescent="0.35">
      <c r="B63" s="36"/>
      <c r="C63" s="36" t="s">
        <v>2267</v>
      </c>
      <c r="D63" s="168">
        <f>IntermediateData!D63</f>
        <v>75063.342000000004</v>
      </c>
      <c r="E63" s="166">
        <f>IntermediateData!E63</f>
        <v>77267.892201491486</v>
      </c>
      <c r="F63" s="166">
        <f>IntermediateData!F63</f>
        <v>78274.207886284377</v>
      </c>
      <c r="G63" s="166">
        <f>IntermediateData!G63</f>
        <v>79293.629548587545</v>
      </c>
      <c r="H63" s="166">
        <f>IntermediateData!H63</f>
        <v>80326.327877031916</v>
      </c>
      <c r="I63" s="166">
        <f>IntermediateData!I63</f>
        <v>80167.580865094496</v>
      </c>
      <c r="J63" s="166">
        <f>IntermediateData!J63</f>
        <v>80088.255321703851</v>
      </c>
      <c r="K63" s="166">
        <f>IntermediateData!K63</f>
        <v>80087.212043111373</v>
      </c>
      <c r="L63" s="166">
        <f>IntermediateData!L63</f>
        <v>80163.39392577704</v>
      </c>
      <c r="M63" s="166">
        <f>IntermediateData!M63</f>
        <v>80315.823865592596</v>
      </c>
      <c r="N63" s="166">
        <f>IntermediateData!N63</f>
        <v>80543.602753824394</v>
      </c>
      <c r="O63" s="166">
        <f>IntermediateData!O63</f>
        <v>80845.90756667158</v>
      </c>
      <c r="P63" s="166">
        <f>IntermediateData!P63</f>
        <v>81221.989545458462</v>
      </c>
      <c r="Q63" s="166">
        <f>IntermediateData!Q63</f>
        <v>81671.172464598669</v>
      </c>
      <c r="R63" s="167">
        <f>IntermediateData!R63</f>
        <v>82192.850984582794</v>
      </c>
      <c r="S63" s="166">
        <f>IntermediateData!S63</f>
        <v>82786.489087352602</v>
      </c>
      <c r="T63" s="166">
        <f>IntermediateData!T63</f>
        <v>83451.618591530758</v>
      </c>
      <c r="U63" s="166">
        <f>IntermediateData!U63</f>
        <v>84187.837745078839</v>
      </c>
      <c r="V63" s="166">
        <f>IntermediateData!V63</f>
        <v>84994.809893055441</v>
      </c>
      <c r="W63" s="166">
        <f>IntermediateData!W63</f>
        <v>85872.262218242584</v>
      </c>
      <c r="X63" s="166">
        <f>IntermediateData!X63</f>
        <v>86819.984552501104</v>
      </c>
      <c r="Y63" s="166">
        <f>IntermediateData!Y63</f>
        <v>87837.828256806184</v>
      </c>
      <c r="Z63" s="166">
        <f>IntermediateData!Z63</f>
        <v>88925.705167999695</v>
      </c>
      <c r="AA63" s="166">
        <f>IntermediateData!AA63</f>
        <v>90083.586610380793</v>
      </c>
      <c r="AB63" s="166">
        <f>IntermediateData!AB63</f>
        <v>91311.502470336593</v>
      </c>
      <c r="AC63" s="166">
        <f>IntermediateData!AC63</f>
        <v>92546.124810284877</v>
      </c>
      <c r="AD63" s="166">
        <f>IntermediateData!AD63</f>
        <v>93788.67466773605</v>
      </c>
      <c r="AE63" s="166">
        <f>IntermediateData!AE63</f>
        <v>95040.300313162079</v>
      </c>
      <c r="AF63" s="166">
        <f>IntermediateData!AF63</f>
        <v>96302.080243336866</v>
      </c>
      <c r="AG63" s="166">
        <f>IntermediateData!AG63</f>
        <v>97629.47778170844</v>
      </c>
      <c r="AH63" s="166">
        <f>IntermediateData!AH63</f>
        <v>98969.617034952331</v>
      </c>
      <c r="AI63" s="166">
        <f>IntermediateData!AI63</f>
        <v>100323.44584210991</v>
      </c>
      <c r="AJ63" s="166">
        <f>IntermediateData!AJ63</f>
        <v>101691.8527096241</v>
      </c>
      <c r="AK63" s="166">
        <f>IntermediateData!AK63</f>
        <v>103075.66909025995</v>
      </c>
      <c r="AL63" s="166">
        <f>IntermediateData!AL63</f>
        <v>104475.67152440667</v>
      </c>
      <c r="AM63" s="166">
        <f>IntermediateData!AM63</f>
        <v>105892.58364893333</v>
      </c>
      <c r="AN63" s="166">
        <f>IntermediateData!AN63</f>
        <v>107327.07807852008</v>
      </c>
      <c r="AO63" s="166">
        <f>IntermediateData!AO63</f>
        <v>108779.77816414532</v>
      </c>
      <c r="AP63" s="168">
        <f>IntermediateData!AP63</f>
        <v>110251.25963317683</v>
      </c>
    </row>
    <row r="64" spans="2:42" x14ac:dyDescent="0.35">
      <c r="B64" s="36"/>
      <c r="C64" s="36" t="s">
        <v>2266</v>
      </c>
      <c r="D64" s="168">
        <f>IntermediateData!D64</f>
        <v>46859.567000000003</v>
      </c>
      <c r="E64" s="166">
        <f>IntermediateData!E64</f>
        <v>47317.014073058126</v>
      </c>
      <c r="F64" s="166">
        <f>IntermediateData!F64</f>
        <v>47725.419025972078</v>
      </c>
      <c r="G64" s="166">
        <f>IntermediateData!G64</f>
        <v>48137.349023921779</v>
      </c>
      <c r="H64" s="166">
        <f>IntermediateData!H64</f>
        <v>48552.83449245034</v>
      </c>
      <c r="I64" s="166">
        <f>IntermediateData!I64</f>
        <v>48919.369119711344</v>
      </c>
      <c r="J64" s="166">
        <f>IntermediateData!J64</f>
        <v>49194.050613905034</v>
      </c>
      <c r="K64" s="166">
        <f>IntermediateData!K64</f>
        <v>49381.081141282186</v>
      </c>
      <c r="L64" s="166">
        <f>IntermediateData!L64</f>
        <v>49485.237092981326</v>
      </c>
      <c r="M64" s="166">
        <f>IntermediateData!M64</f>
        <v>49511.802814943272</v>
      </c>
      <c r="N64" s="166">
        <f>IntermediateData!N64</f>
        <v>49466.501373820051</v>
      </c>
      <c r="O64" s="166">
        <f>IntermediateData!O64</f>
        <v>49355.423456465578</v>
      </c>
      <c r="P64" s="166">
        <f>IntermediateData!P64</f>
        <v>49189.005506275476</v>
      </c>
      <c r="Q64" s="166">
        <f>IntermediateData!Q64</f>
        <v>49067.890027417547</v>
      </c>
      <c r="R64" s="167">
        <f>IntermediateData!R64</f>
        <v>48991.299256260267</v>
      </c>
      <c r="S64" s="166">
        <f>IntermediateData!S64</f>
        <v>48958.503146913485</v>
      </c>
      <c r="T64" s="166">
        <f>IntermediateData!T64</f>
        <v>48968.818043908497</v>
      </c>
      <c r="U64" s="166">
        <f>IntermediateData!U64</f>
        <v>49021.605412481047</v>
      </c>
      <c r="V64" s="166">
        <f>IntermediateData!V64</f>
        <v>49116.270624545708</v>
      </c>
      <c r="W64" s="166">
        <f>IntermediateData!W64</f>
        <v>49252.261798523876</v>
      </c>
      <c r="X64" s="166">
        <f>IntermediateData!X64</f>
        <v>49429.068691259381</v>
      </c>
      <c r="Y64" s="166">
        <f>IntermediateData!Y64</f>
        <v>49646.221640324729</v>
      </c>
      <c r="Z64" s="166">
        <f>IntermediateData!Z64</f>
        <v>49903.290555087398</v>
      </c>
      <c r="AA64" s="166">
        <f>IntermediateData!AA64</f>
        <v>50199.883954970006</v>
      </c>
      <c r="AB64" s="166">
        <f>IntermediateData!AB64</f>
        <v>50535.64805340016</v>
      </c>
      <c r="AC64" s="166">
        <f>IntermediateData!AC64</f>
        <v>50907.500780742288</v>
      </c>
      <c r="AD64" s="166">
        <f>IntermediateData!AD64</f>
        <v>51310.032360872588</v>
      </c>
      <c r="AE64" s="166">
        <f>IntermediateData!AE64</f>
        <v>51737.890375992487</v>
      </c>
      <c r="AF64" s="166">
        <f>IntermediateData!AF64</f>
        <v>52185.802078053799</v>
      </c>
      <c r="AG64" s="166">
        <f>IntermediateData!AG64</f>
        <v>52666.304649682192</v>
      </c>
      <c r="AH64" s="166">
        <f>IntermediateData!AH64</f>
        <v>53156.677115784347</v>
      </c>
      <c r="AI64" s="166">
        <f>IntermediateData!AI64</f>
        <v>53652.012662491543</v>
      </c>
      <c r="AJ64" s="166">
        <f>IntermediateData!AJ64</f>
        <v>54147.761158531604</v>
      </c>
      <c r="AK64" s="166">
        <f>IntermediateData!AK64</f>
        <v>54644.482076084299</v>
      </c>
      <c r="AL64" s="166">
        <f>IntermediateData!AL64</f>
        <v>55142.691442104144</v>
      </c>
      <c r="AM64" s="166">
        <f>IntermediateData!AM64</f>
        <v>55642.863549157031</v>
      </c>
      <c r="AN64" s="166">
        <f>IntermediateData!AN64</f>
        <v>56145.43256865436</v>
      </c>
      <c r="AO64" s="166">
        <f>IntermediateData!AO64</f>
        <v>56650.794070347489</v>
      </c>
      <c r="AP64" s="168">
        <f>IntermediateData!AP64</f>
        <v>57159.306451764831</v>
      </c>
    </row>
    <row r="65" spans="2:42" x14ac:dyDescent="0.35">
      <c r="B65" s="36"/>
      <c r="C65" s="36" t="s">
        <v>2268</v>
      </c>
      <c r="D65" s="168">
        <f>IntermediateData!D65</f>
        <v>259600.04399999999</v>
      </c>
      <c r="E65" s="166">
        <f>IntermediateData!E65</f>
        <v>265175.70739506168</v>
      </c>
      <c r="F65" s="166">
        <f>IntermediateData!F65</f>
        <v>267548.68450304394</v>
      </c>
      <c r="G65" s="166">
        <f>IntermediateData!G65</f>
        <v>269942.89666460757</v>
      </c>
      <c r="H65" s="166">
        <f>IntermediateData!H65</f>
        <v>272358.53390581685</v>
      </c>
      <c r="I65" s="166">
        <f>IntermediateData!I65</f>
        <v>271572.05495322187</v>
      </c>
      <c r="J65" s="166">
        <f>IntermediateData!J65</f>
        <v>270443.22134318377</v>
      </c>
      <c r="K65" s="166">
        <f>IntermediateData!K65</f>
        <v>269235.07963874139</v>
      </c>
      <c r="L65" s="166">
        <f>IntermediateData!L65</f>
        <v>268280.77020780277</v>
      </c>
      <c r="M65" s="166">
        <f>IntermediateData!M65</f>
        <v>267575.73045221489</v>
      </c>
      <c r="N65" s="166">
        <f>IntermediateData!N65</f>
        <v>267115.66838464263</v>
      </c>
      <c r="O65" s="166">
        <f>IntermediateData!O65</f>
        <v>266896.55498326541</v>
      </c>
      <c r="P65" s="166">
        <f>IntermediateData!P65</f>
        <v>266914.61687493604</v>
      </c>
      <c r="Q65" s="166">
        <f>IntermediateData!Q65</f>
        <v>267166.32933584065</v>
      </c>
      <c r="R65" s="167">
        <f>IntermediateData!R65</f>
        <v>267648.40959912073</v>
      </c>
      <c r="S65" s="166">
        <f>IntermediateData!S65</f>
        <v>268357.81045932969</v>
      </c>
      <c r="T65" s="166">
        <f>IntermediateData!T65</f>
        <v>269291.71416398877</v>
      </c>
      <c r="U65" s="166">
        <f>IntermediateData!U65</f>
        <v>270447.5265828878</v>
      </c>
      <c r="V65" s="166">
        <f>IntermediateData!V65</f>
        <v>271822.87164614396</v>
      </c>
      <c r="W65" s="166">
        <f>IntermediateData!W65</f>
        <v>273415.58604238479</v>
      </c>
      <c r="X65" s="166">
        <f>IntermediateData!X65</f>
        <v>275223.71416876459</v>
      </c>
      <c r="Y65" s="166">
        <f>IntermediateData!Y65</f>
        <v>277245.50332485174</v>
      </c>
      <c r="Z65" s="166">
        <f>IntermediateData!Z65</f>
        <v>279479.39914274402</v>
      </c>
      <c r="AA65" s="166">
        <f>IntermediateData!AA65</f>
        <v>281924.04124607518</v>
      </c>
      <c r="AB65" s="166">
        <f>IntermediateData!AB65</f>
        <v>284578.25913087343</v>
      </c>
      <c r="AC65" s="166">
        <f>IntermediateData!AC65</f>
        <v>287271.39810362301</v>
      </c>
      <c r="AD65" s="166">
        <f>IntermediateData!AD65</f>
        <v>289977.10437169531</v>
      </c>
      <c r="AE65" s="166">
        <f>IntermediateData!AE65</f>
        <v>292681.80776138388</v>
      </c>
      <c r="AF65" s="166">
        <f>IntermediateData!AF65</f>
        <v>295388.84852253302</v>
      </c>
      <c r="AG65" s="166">
        <f>IntermediateData!AG65</f>
        <v>298123.56054484623</v>
      </c>
      <c r="AH65" s="166">
        <f>IntermediateData!AH65</f>
        <v>300866.61879648239</v>
      </c>
      <c r="AI65" s="166">
        <f>IntermediateData!AI65</f>
        <v>303620.66735810461</v>
      </c>
      <c r="AJ65" s="166">
        <f>IntermediateData!AJ65</f>
        <v>306388.12924303755</v>
      </c>
      <c r="AK65" s="166">
        <f>IntermediateData!AK65</f>
        <v>309171.21479976783</v>
      </c>
      <c r="AL65" s="166">
        <f>IntermediateData!AL65</f>
        <v>311971.92961775814</v>
      </c>
      <c r="AM65" s="166">
        <f>IntermediateData!AM65</f>
        <v>314792.08195594535</v>
      </c>
      <c r="AN65" s="166">
        <f>IntermediateData!AN65</f>
        <v>317633.28971237416</v>
      </c>
      <c r="AO65" s="166">
        <f>IntermediateData!AO65</f>
        <v>320496.98695253715</v>
      </c>
      <c r="AP65" s="168">
        <f>IntermediateData!AP65</f>
        <v>323384.43001314945</v>
      </c>
    </row>
    <row r="66" spans="2:42" x14ac:dyDescent="0.35">
      <c r="B66" s="36"/>
      <c r="C66" s="36" t="s">
        <v>2269</v>
      </c>
      <c r="D66" s="168">
        <f>IntermediateData!D66</f>
        <v>53691.644999999997</v>
      </c>
      <c r="E66" s="166">
        <f>IntermediateData!E66</f>
        <v>54805.24853687406</v>
      </c>
      <c r="F66" s="166">
        <f>IntermediateData!F66</f>
        <v>55473.895518314101</v>
      </c>
      <c r="G66" s="166">
        <f>IntermediateData!G66</f>
        <v>56150.700272918664</v>
      </c>
      <c r="H66" s="166">
        <f>IntermediateData!H66</f>
        <v>56835.762328936362</v>
      </c>
      <c r="I66" s="166">
        <f>IntermediateData!I66</f>
        <v>57076.166428902114</v>
      </c>
      <c r="J66" s="166">
        <f>IntermediateData!J66</f>
        <v>57232.804990351702</v>
      </c>
      <c r="K66" s="166">
        <f>IntermediateData!K66</f>
        <v>57311.931206157977</v>
      </c>
      <c r="L66" s="166">
        <f>IntermediateData!L66</f>
        <v>57320.212597134967</v>
      </c>
      <c r="M66" s="166">
        <f>IntermediateData!M66</f>
        <v>57320.288409022978</v>
      </c>
      <c r="N66" s="166">
        <f>IntermediateData!N66</f>
        <v>57374.496378959462</v>
      </c>
      <c r="O66" s="166">
        <f>IntermediateData!O66</f>
        <v>57482.132930192696</v>
      </c>
      <c r="P66" s="166">
        <f>IntermediateData!P66</f>
        <v>57642.54909740018</v>
      </c>
      <c r="Q66" s="166">
        <f>IntermediateData!Q66</f>
        <v>57855.149168189237</v>
      </c>
      <c r="R66" s="167">
        <f>IntermediateData!R66</f>
        <v>58119.389388285985</v>
      </c>
      <c r="S66" s="166">
        <f>IntermediateData!S66</f>
        <v>58434.77672838758</v>
      </c>
      <c r="T66" s="166">
        <f>IntermediateData!T66</f>
        <v>58800.867710732724</v>
      </c>
      <c r="U66" s="166">
        <f>IntermediateData!U66</f>
        <v>59217.267293523764</v>
      </c>
      <c r="V66" s="166">
        <f>IntermediateData!V66</f>
        <v>59683.627811408543</v>
      </c>
      <c r="W66" s="166">
        <f>IntermediateData!W66</f>
        <v>60199.647970303136</v>
      </c>
      <c r="X66" s="166">
        <f>IntermediateData!X66</f>
        <v>60765.071894906185</v>
      </c>
      <c r="Y66" s="166">
        <f>IntermediateData!Y66</f>
        <v>61379.688227323699</v>
      </c>
      <c r="Z66" s="166">
        <f>IntermediateData!Z66</f>
        <v>62043.329275288139</v>
      </c>
      <c r="AA66" s="166">
        <f>IntermediateData!AA66</f>
        <v>62755.870208519089</v>
      </c>
      <c r="AB66" s="166">
        <f>IntermediateData!AB66</f>
        <v>63517.228301833376</v>
      </c>
      <c r="AC66" s="166">
        <f>IntermediateData!AC66</f>
        <v>64303.519276303479</v>
      </c>
      <c r="AD66" s="166">
        <f>IntermediateData!AD66</f>
        <v>65108.991302373892</v>
      </c>
      <c r="AE66" s="166">
        <f>IntermediateData!AE66</f>
        <v>65928.002260964859</v>
      </c>
      <c r="AF66" s="166">
        <f>IntermediateData!AF66</f>
        <v>66755.035430572301</v>
      </c>
      <c r="AG66" s="166">
        <f>IntermediateData!AG66</f>
        <v>67561.529255393267</v>
      </c>
      <c r="AH66" s="166">
        <f>IntermediateData!AH66</f>
        <v>68374.063935906597</v>
      </c>
      <c r="AI66" s="166">
        <f>IntermediateData!AI66</f>
        <v>69193.269518024041</v>
      </c>
      <c r="AJ66" s="166">
        <f>IntermediateData!AJ66</f>
        <v>70019.730688469455</v>
      </c>
      <c r="AK66" s="166">
        <f>IntermediateData!AK66</f>
        <v>70853.988482731831</v>
      </c>
      <c r="AL66" s="166">
        <f>IntermediateData!AL66</f>
        <v>71696.541889758577</v>
      </c>
      <c r="AM66" s="166">
        <f>IntermediateData!AM66</f>
        <v>72547.849357311206</v>
      </c>
      <c r="AN66" s="166">
        <f>IntermediateData!AN66</f>
        <v>73408.330201716279</v>
      </c>
      <c r="AO66" s="166">
        <f>IntermediateData!AO66</f>
        <v>74278.365925563121</v>
      </c>
      <c r="AP66" s="168">
        <f>IntermediateData!AP66</f>
        <v>75158.301446725483</v>
      </c>
    </row>
    <row r="67" spans="2:42" x14ac:dyDescent="0.35">
      <c r="B67" s="36"/>
      <c r="C67" s="36" t="s">
        <v>2270</v>
      </c>
      <c r="D67" s="168">
        <f>IntermediateData!D67</f>
        <v>29532.725999999999</v>
      </c>
      <c r="E67" s="166">
        <f>IntermediateData!E67</f>
        <v>29909.275532288579</v>
      </c>
      <c r="F67" s="166">
        <f>IntermediateData!F67</f>
        <v>29974.882661315394</v>
      </c>
      <c r="G67" s="166">
        <f>IntermediateData!G67</f>
        <v>30040.63370206533</v>
      </c>
      <c r="H67" s="166">
        <f>IntermediateData!H67</f>
        <v>30106.528970214204</v>
      </c>
      <c r="I67" s="166">
        <f>IntermediateData!I67</f>
        <v>29861.482782130279</v>
      </c>
      <c r="J67" s="166">
        <f>IntermediateData!J67</f>
        <v>29575.763460167</v>
      </c>
      <c r="K67" s="166">
        <f>IntermediateData!K67</f>
        <v>29253.944518009488</v>
      </c>
      <c r="L67" s="166">
        <f>IntermediateData!L67</f>
        <v>28939.677418607942</v>
      </c>
      <c r="M67" s="166">
        <f>IntermediateData!M67</f>
        <v>28653.365361248896</v>
      </c>
      <c r="N67" s="166">
        <f>IntermediateData!N67</f>
        <v>28394.341234550273</v>
      </c>
      <c r="O67" s="166">
        <f>IntermediateData!O67</f>
        <v>28161.970004272367</v>
      </c>
      <c r="P67" s="166">
        <f>IntermediateData!P67</f>
        <v>27955.647705495368</v>
      </c>
      <c r="Q67" s="166">
        <f>IntermediateData!Q67</f>
        <v>27774.800475238291</v>
      </c>
      <c r="R67" s="167">
        <f>IntermediateData!R67</f>
        <v>27618.883624117025</v>
      </c>
      <c r="S67" s="166">
        <f>IntermediateData!S67</f>
        <v>27487.380745692208</v>
      </c>
      <c r="T67" s="166">
        <f>IntermediateData!T67</f>
        <v>27379.802862208675</v>
      </c>
      <c r="U67" s="166">
        <f>IntermediateData!U67</f>
        <v>27295.687605477448</v>
      </c>
      <c r="V67" s="166">
        <f>IntermediateData!V67</f>
        <v>27234.598431698745</v>
      </c>
      <c r="W67" s="166">
        <f>IntermediateData!W67</f>
        <v>27196.123869070179</v>
      </c>
      <c r="X67" s="166">
        <f>IntermediateData!X67</f>
        <v>27179.876797068522</v>
      </c>
      <c r="Y67" s="166">
        <f>IntermediateData!Y67</f>
        <v>27185.493756335931</v>
      </c>
      <c r="Z67" s="166">
        <f>IntermediateData!Z67</f>
        <v>27212.634288142581</v>
      </c>
      <c r="AA67" s="166">
        <f>IntermediateData!AA67</f>
        <v>27260.980302437198</v>
      </c>
      <c r="AB67" s="166">
        <f>IntermediateData!AB67</f>
        <v>27330.235473535286</v>
      </c>
      <c r="AC67" s="166">
        <f>IntermediateData!AC67</f>
        <v>27403.751715163045</v>
      </c>
      <c r="AD67" s="166">
        <f>IntermediateData!AD67</f>
        <v>27478.51006808029</v>
      </c>
      <c r="AE67" s="166">
        <f>IntermediateData!AE67</f>
        <v>27551.622493025374</v>
      </c>
      <c r="AF67" s="166">
        <f>IntermediateData!AF67</f>
        <v>27622.388587708654</v>
      </c>
      <c r="AG67" s="166">
        <f>IntermediateData!AG67</f>
        <v>27691.591175660484</v>
      </c>
      <c r="AH67" s="166">
        <f>IntermediateData!AH67</f>
        <v>27759.09642118285</v>
      </c>
      <c r="AI67" s="166">
        <f>IntermediateData!AI67</f>
        <v>27825.189252093794</v>
      </c>
      <c r="AJ67" s="166">
        <f>IntermediateData!AJ67</f>
        <v>27890.127941280036</v>
      </c>
      <c r="AK67" s="166">
        <f>IntermediateData!AK67</f>
        <v>27954.145208280039</v>
      </c>
      <c r="AL67" s="166">
        <f>IntermediateData!AL67</f>
        <v>28017.449259535257</v>
      </c>
      <c r="AM67" s="166">
        <f>IntermediateData!AM67</f>
        <v>28080.224769832159</v>
      </c>
      <c r="AN67" s="166">
        <f>IntermediateData!AN67</f>
        <v>28142.633807341525</v>
      </c>
      <c r="AO67" s="166">
        <f>IntermediateData!AO67</f>
        <v>28204.816704550303</v>
      </c>
      <c r="AP67" s="168">
        <f>IntermediateData!AP67</f>
        <v>28266.892877274644</v>
      </c>
    </row>
    <row r="68" spans="2:42" x14ac:dyDescent="0.35">
      <c r="B68" s="36"/>
      <c r="C68" s="36" t="s">
        <v>2271</v>
      </c>
      <c r="D68" s="168">
        <f>IntermediateData!D69</f>
        <v>11530.091</v>
      </c>
      <c r="E68" s="166">
        <f>IntermediateData!E69</f>
        <v>11588.557638113696</v>
      </c>
      <c r="F68" s="166">
        <f>IntermediateData!F69</f>
        <v>11647.320748108865</v>
      </c>
      <c r="G68" s="166">
        <f>IntermediateData!G69</f>
        <v>11706.381833331334</v>
      </c>
      <c r="H68" s="166">
        <f>IntermediateData!H69</f>
        <v>11765.742404750079</v>
      </c>
      <c r="I68" s="166">
        <f>IntermediateData!I69</f>
        <v>11825.403980995876</v>
      </c>
      <c r="J68" s="166">
        <f>IntermediateData!J69</f>
        <v>11861.717280438164</v>
      </c>
      <c r="K68" s="166">
        <f>IntermediateData!K69</f>
        <v>11875.78336331673</v>
      </c>
      <c r="L68" s="166">
        <f>IntermediateData!L69</f>
        <v>11868.844425854833</v>
      </c>
      <c r="M68" s="166">
        <f>IntermediateData!M69</f>
        <v>11842.26683729206</v>
      </c>
      <c r="N68" s="166">
        <f>IntermediateData!N69</f>
        <v>11797.523458217198</v>
      </c>
      <c r="O68" s="166">
        <f>IntermediateData!O69</f>
        <v>11736.175517735364</v>
      </c>
      <c r="P68" s="166">
        <f>IntermediateData!P69</f>
        <v>11659.854322012556</v>
      </c>
      <c r="Q68" s="166">
        <f>IntermediateData!Q69</f>
        <v>11581.902911386018</v>
      </c>
      <c r="R68" s="167">
        <f>IntermediateData!R69</f>
        <v>11514.640943828936</v>
      </c>
      <c r="S68" s="166">
        <f>IntermediateData!S69</f>
        <v>11457.84813452639</v>
      </c>
      <c r="T68" s="166">
        <f>IntermediateData!T69</f>
        <v>11411.315950069862</v>
      </c>
      <c r="U68" s="166">
        <f>IntermediateData!U69</f>
        <v>11374.847258318139</v>
      </c>
      <c r="V68" s="166">
        <f>IntermediateData!V69</f>
        <v>11348.255992787952</v>
      </c>
      <c r="W68" s="166">
        <f>IntermediateData!W69</f>
        <v>11331.366831079959</v>
      </c>
      <c r="X68" s="166">
        <f>IntermediateData!X69</f>
        <v>11324.014886864603</v>
      </c>
      <c r="Y68" s="166">
        <f>IntermediateData!Y69</f>
        <v>11326.045414970551</v>
      </c>
      <c r="Z68" s="166">
        <f>IntermediateData!Z69</f>
        <v>11337.313529136027</v>
      </c>
      <c r="AA68" s="166">
        <f>IntermediateData!AA69</f>
        <v>11357.683932000275</v>
      </c>
      <c r="AB68" s="166">
        <f>IntermediateData!AB69</f>
        <v>11387.030656928702</v>
      </c>
      <c r="AC68" s="166">
        <f>IntermediateData!AC69</f>
        <v>11425.236821281058</v>
      </c>
      <c r="AD68" s="166">
        <f>IntermediateData!AD69</f>
        <v>11470.949611380733</v>
      </c>
      <c r="AE68" s="166">
        <f>IntermediateData!AE69</f>
        <v>11522.835863709022</v>
      </c>
      <c r="AF68" s="166">
        <f>IntermediateData!AF69</f>
        <v>11579.587727622191</v>
      </c>
      <c r="AG68" s="166">
        <f>IntermediateData!AG69</f>
        <v>11644.913797778256</v>
      </c>
      <c r="AH68" s="166">
        <f>IntermediateData!AH69</f>
        <v>11712.563000472335</v>
      </c>
      <c r="AI68" s="166">
        <f>IntermediateData!AI69</f>
        <v>11781.335912360206</v>
      </c>
      <c r="AJ68" s="166">
        <f>IntermediateData!AJ69</f>
        <v>11850.074601785152</v>
      </c>
      <c r="AK68" s="166">
        <f>IntermediateData!AK69</f>
        <v>11918.2786059106</v>
      </c>
      <c r="AL68" s="166">
        <f>IntermediateData!AL69</f>
        <v>11986.0739340991</v>
      </c>
      <c r="AM68" s="166">
        <f>IntermediateData!AM69</f>
        <v>12053.575856297382</v>
      </c>
      <c r="AN68" s="166">
        <f>IntermediateData!AN69</f>
        <v>12120.889337582419</v>
      </c>
      <c r="AO68" s="166">
        <f>IntermediateData!AO69</f>
        <v>12188.109448433739</v>
      </c>
      <c r="AP68" s="168">
        <f>IntermediateData!AP69</f>
        <v>12255.321751715604</v>
      </c>
    </row>
    <row r="69" spans="2:42" x14ac:dyDescent="0.35">
      <c r="B69" s="36"/>
      <c r="C69" s="36" t="s">
        <v>2314</v>
      </c>
      <c r="D69" s="168">
        <f>IntermediateData!D68</f>
        <v>11258.844999999999</v>
      </c>
      <c r="E69" s="166">
        <f>IntermediateData!E68</f>
        <v>11315.93620736282</v>
      </c>
      <c r="F69" s="166">
        <f>IntermediateData!F68</f>
        <v>11373.316912090437</v>
      </c>
      <c r="G69" s="166">
        <f>IntermediateData!G68</f>
        <v>11430.988582162387</v>
      </c>
      <c r="H69" s="166">
        <f>IntermediateData!H68</f>
        <v>11488.952693002022</v>
      </c>
      <c r="I69" s="166">
        <f>IntermediateData!I68</f>
        <v>11547.210727514248</v>
      </c>
      <c r="J69" s="166">
        <f>IntermediateData!J68</f>
        <v>11582.669754668441</v>
      </c>
      <c r="K69" s="166">
        <f>IntermediateData!K68</f>
        <v>11596.404932204068</v>
      </c>
      <c r="L69" s="166">
        <f>IntermediateData!L68</f>
        <v>11589.629233612601</v>
      </c>
      <c r="M69" s="166">
        <f>IntermediateData!M68</f>
        <v>11563.676884225068</v>
      </c>
      <c r="N69" s="166">
        <f>IntermediateData!N68</f>
        <v>11519.986095507087</v>
      </c>
      <c r="O69" s="166">
        <f>IntermediateData!O68</f>
        <v>11460.08136856658</v>
      </c>
      <c r="P69" s="166">
        <f>IntermediateData!P68</f>
        <v>11385.555633005797</v>
      </c>
      <c r="Q69" s="166">
        <f>IntermediateData!Q68</f>
        <v>11309.438033433033</v>
      </c>
      <c r="R69" s="167">
        <f>IntermediateData!R68</f>
        <v>11243.758407216706</v>
      </c>
      <c r="S69" s="166">
        <f>IntermediateData!S68</f>
        <v>11188.301651753813</v>
      </c>
      <c r="T69" s="166">
        <f>IntermediateData!T68</f>
        <v>11142.864139395284</v>
      </c>
      <c r="U69" s="166">
        <f>IntermediateData!U68</f>
        <v>11107.253375543945</v>
      </c>
      <c r="V69" s="166">
        <f>IntermediateData!V68</f>
        <v>11081.287670940381</v>
      </c>
      <c r="W69" s="166">
        <f>IntermediateData!W68</f>
        <v>11064.795827653958</v>
      </c>
      <c r="X69" s="166">
        <f>IntermediateData!X68</f>
        <v>11057.616838314729</v>
      </c>
      <c r="Y69" s="166">
        <f>IntermediateData!Y68</f>
        <v>11059.599598139695</v>
      </c>
      <c r="Z69" s="166">
        <f>IntermediateData!Z68</f>
        <v>11070.602629324043</v>
      </c>
      <c r="AA69" s="166">
        <f>IntermediateData!AA68</f>
        <v>11090.493817384582</v>
      </c>
      <c r="AB69" s="166">
        <f>IntermediateData!AB68</f>
        <v>11119.150159058452</v>
      </c>
      <c r="AC69" s="166">
        <f>IntermediateData!AC68</f>
        <v>11156.457521375687</v>
      </c>
      <c r="AD69" s="166">
        <f>IntermediateData!AD68</f>
        <v>11201.094915672904</v>
      </c>
      <c r="AE69" s="166">
        <f>IntermediateData!AE68</f>
        <v>11251.760541173613</v>
      </c>
      <c r="AF69" s="166">
        <f>IntermediateData!AF68</f>
        <v>11307.177314489578</v>
      </c>
      <c r="AG69" s="166">
        <f>IntermediateData!AG68</f>
        <v>11370.966585393533</v>
      </c>
      <c r="AH69" s="166">
        <f>IntermediateData!AH68</f>
        <v>11437.024337019799</v>
      </c>
      <c r="AI69" s="166">
        <f>IntermediateData!AI68</f>
        <v>11504.179362521696</v>
      </c>
      <c r="AJ69" s="166">
        <f>IntermediateData!AJ68</f>
        <v>11571.300970645916</v>
      </c>
      <c r="AK69" s="166">
        <f>IntermediateData!AK68</f>
        <v>11637.900471970561</v>
      </c>
      <c r="AL69" s="166">
        <f>IntermediateData!AL68</f>
        <v>11704.10091148127</v>
      </c>
      <c r="AM69" s="166">
        <f>IntermediateData!AM68</f>
        <v>11770.014847393184</v>
      </c>
      <c r="AN69" s="166">
        <f>IntermediateData!AN68</f>
        <v>11835.74477547429</v>
      </c>
      <c r="AO69" s="166">
        <f>IntermediateData!AO68</f>
        <v>11901.383529666067</v>
      </c>
      <c r="AP69" s="168">
        <f>IntermediateData!AP68</f>
        <v>11967.014659961873</v>
      </c>
    </row>
    <row r="70" spans="2:42" x14ac:dyDescent="0.35">
      <c r="B70" s="36"/>
      <c r="C70" s="36" t="s">
        <v>2272</v>
      </c>
      <c r="D70" s="168">
        <f>IntermediateData!D70</f>
        <v>220674.33300000001</v>
      </c>
      <c r="E70" s="166">
        <f>IntermediateData!E70</f>
        <v>223884.34006145564</v>
      </c>
      <c r="F70" s="166">
        <f>IntermediateData!F70</f>
        <v>226538.35734628717</v>
      </c>
      <c r="G70" s="166">
        <f>IntermediateData!G70</f>
        <v>229223.83644638569</v>
      </c>
      <c r="H70" s="166">
        <f>IntermediateData!H70</f>
        <v>231941.15032308252</v>
      </c>
      <c r="I70" s="166">
        <f>IntermediateData!I70</f>
        <v>234103.59335894638</v>
      </c>
      <c r="J70" s="166">
        <f>IntermediateData!J70</f>
        <v>235855.84881296635</v>
      </c>
      <c r="K70" s="166">
        <f>IntermediateData!K70</f>
        <v>237217.26286493224</v>
      </c>
      <c r="L70" s="166">
        <f>IntermediateData!L70</f>
        <v>238209.7966057384</v>
      </c>
      <c r="M70" s="166">
        <f>IntermediateData!M70</f>
        <v>238857.7229378527</v>
      </c>
      <c r="N70" s="166">
        <f>IntermediateData!N70</f>
        <v>239187.31072064352</v>
      </c>
      <c r="O70" s="166">
        <f>IntermediateData!O70</f>
        <v>239226.50115947728</v>
      </c>
      <c r="P70" s="166">
        <f>IntermediateData!P70</f>
        <v>239370.87830885255</v>
      </c>
      <c r="Q70" s="166">
        <f>IntermediateData!Q70</f>
        <v>239737.34963417082</v>
      </c>
      <c r="R70" s="167">
        <f>IntermediateData!R70</f>
        <v>240323.11731308646</v>
      </c>
      <c r="S70" s="166">
        <f>IntermediateData!S70</f>
        <v>241125.60580230653</v>
      </c>
      <c r="T70" s="166">
        <f>IntermediateData!T70</f>
        <v>242142.45635356434</v>
      </c>
      <c r="U70" s="166">
        <f>IntermediateData!U70</f>
        <v>243371.52178803549</v>
      </c>
      <c r="V70" s="166">
        <f>IntermediateData!V70</f>
        <v>244810.86152099946</v>
      </c>
      <c r="W70" s="166">
        <f>IntermediateData!W70</f>
        <v>246458.7368288752</v>
      </c>
      <c r="X70" s="166">
        <f>IntermediateData!X70</f>
        <v>248313.60635107569</v>
      </c>
      <c r="Y70" s="166">
        <f>IntermediateData!Y70</f>
        <v>250374.12181943204</v>
      </c>
      <c r="Z70" s="166">
        <f>IntermediateData!Z70</f>
        <v>252639.12400823017</v>
      </c>
      <c r="AA70" s="166">
        <f>IntermediateData!AA70</f>
        <v>255107.63889818871</v>
      </c>
      <c r="AB70" s="166">
        <f>IntermediateData!AB70</f>
        <v>257778.87404798035</v>
      </c>
      <c r="AC70" s="166">
        <f>IntermediateData!AC70</f>
        <v>260621.31606190087</v>
      </c>
      <c r="AD70" s="166">
        <f>IntermediateData!AD70</f>
        <v>263610.05849215179</v>
      </c>
      <c r="AE70" s="166">
        <f>IntermediateData!AE70</f>
        <v>266720.39512991608</v>
      </c>
      <c r="AF70" s="166">
        <f>IntermediateData!AF70</f>
        <v>269927.91825302225</v>
      </c>
      <c r="AG70" s="166">
        <f>IntermediateData!AG70</f>
        <v>273610.42076462542</v>
      </c>
      <c r="AH70" s="166">
        <f>IntermediateData!AH70</f>
        <v>277346.55123331078</v>
      </c>
      <c r="AI70" s="166">
        <f>IntermediateData!AI70</f>
        <v>281113.71891666728</v>
      </c>
      <c r="AJ70" s="166">
        <f>IntermediateData!AJ70</f>
        <v>284909.18556699471</v>
      </c>
      <c r="AK70" s="166">
        <f>IntermediateData!AK70</f>
        <v>288736.10680516897</v>
      </c>
      <c r="AL70" s="166">
        <f>IntermediateData!AL70</f>
        <v>292597.44739685551</v>
      </c>
      <c r="AM70" s="166">
        <f>IntermediateData!AM70</f>
        <v>296495.98894011951</v>
      </c>
      <c r="AN70" s="166">
        <f>IntermediateData!AN70</f>
        <v>300434.33711320464</v>
      </c>
      <c r="AO70" s="166">
        <f>IntermediateData!AO70</f>
        <v>304414.92849949747</v>
      </c>
      <c r="AP70" s="168">
        <f>IntermediateData!AP70</f>
        <v>308440.03700588958</v>
      </c>
    </row>
    <row r="71" spans="2:42" x14ac:dyDescent="0.35">
      <c r="B71" s="36"/>
      <c r="C71" s="36" t="s">
        <v>2273</v>
      </c>
      <c r="D71" s="168">
        <f>IntermediateData!D71</f>
        <v>130978.872</v>
      </c>
      <c r="E71" s="166">
        <f>IntermediateData!E71</f>
        <v>132566.20628097863</v>
      </c>
      <c r="F71" s="166">
        <f>IntermediateData!F71</f>
        <v>133926.08775766884</v>
      </c>
      <c r="G71" s="166">
        <f>IntermediateData!G71</f>
        <v>135299.91907634764</v>
      </c>
      <c r="H71" s="166">
        <f>IntermediateData!H71</f>
        <v>136687.84333631804</v>
      </c>
      <c r="I71" s="166">
        <f>IntermediateData!I71</f>
        <v>137848.74410481442</v>
      </c>
      <c r="J71" s="166">
        <f>IntermediateData!J71</f>
        <v>138758.97984228094</v>
      </c>
      <c r="K71" s="166">
        <f>IntermediateData!K71</f>
        <v>139430.11782952829</v>
      </c>
      <c r="L71" s="166">
        <f>IntermediateData!L71</f>
        <v>139875.30937304284</v>
      </c>
      <c r="M71" s="166">
        <f>IntermediateData!M71</f>
        <v>140109.10738419331</v>
      </c>
      <c r="N71" s="166">
        <f>IntermediateData!N71</f>
        <v>140147.27594907343</v>
      </c>
      <c r="O71" s="166">
        <f>IntermediateData!O71</f>
        <v>140006.59490902233</v>
      </c>
      <c r="P71" s="166">
        <f>IntermediateData!P71</f>
        <v>139811.77458588654</v>
      </c>
      <c r="Q71" s="166">
        <f>IntermediateData!Q71</f>
        <v>139745.85682165349</v>
      </c>
      <c r="R71" s="167">
        <f>IntermediateData!R71</f>
        <v>139806.91274753166</v>
      </c>
      <c r="S71" s="166">
        <f>IntermediateData!S71</f>
        <v>139993.14581859784</v>
      </c>
      <c r="T71" s="166">
        <f>IntermediateData!T71</f>
        <v>140302.88832282426</v>
      </c>
      <c r="U71" s="166">
        <f>IntermediateData!U71</f>
        <v>140734.59804710746</v>
      </c>
      <c r="V71" s="166">
        <f>IntermediateData!V71</f>
        <v>141286.85509518968</v>
      </c>
      <c r="W71" s="166">
        <f>IntermediateData!W71</f>
        <v>141958.35885256442</v>
      </c>
      <c r="X71" s="166">
        <f>IntermediateData!X71</f>
        <v>142747.92509365032</v>
      </c>
      <c r="Y71" s="166">
        <f>IntermediateData!Y71</f>
        <v>143654.48322670584</v>
      </c>
      <c r="Z71" s="166">
        <f>IntermediateData!Z71</f>
        <v>144677.07367213574</v>
      </c>
      <c r="AA71" s="166">
        <f>IntermediateData!AA71</f>
        <v>145814.84537001641</v>
      </c>
      <c r="AB71" s="166">
        <f>IntermediateData!AB71</f>
        <v>147067.05341283255</v>
      </c>
      <c r="AC71" s="166">
        <f>IntermediateData!AC71</f>
        <v>148420.35885221395</v>
      </c>
      <c r="AD71" s="166">
        <f>IntermediateData!AD71</f>
        <v>149859.79469587089</v>
      </c>
      <c r="AE71" s="166">
        <f>IntermediateData!AE71</f>
        <v>151370.53176514801</v>
      </c>
      <c r="AF71" s="166">
        <f>IntermediateData!AF71</f>
        <v>152937.93926060406</v>
      </c>
      <c r="AG71" s="166">
        <f>IntermediateData!AG71</f>
        <v>154521.99726265401</v>
      </c>
      <c r="AH71" s="166">
        <f>IntermediateData!AH71</f>
        <v>156134.13081562208</v>
      </c>
      <c r="AI71" s="166">
        <f>IntermediateData!AI71</f>
        <v>157760.57389950426</v>
      </c>
      <c r="AJ71" s="166">
        <f>IntermediateData!AJ71</f>
        <v>159393.56882055762</v>
      </c>
      <c r="AK71" s="166">
        <f>IntermediateData!AK71</f>
        <v>161034.63933027213</v>
      </c>
      <c r="AL71" s="166">
        <f>IntermediateData!AL71</f>
        <v>162685.19159358458</v>
      </c>
      <c r="AM71" s="166">
        <f>IntermediateData!AM71</f>
        <v>164346.51869726082</v>
      </c>
      <c r="AN71" s="166">
        <f>IntermediateData!AN71</f>
        <v>166019.80489354505</v>
      </c>
      <c r="AO71" s="166">
        <f>IntermediateData!AO71</f>
        <v>167706.12958936446</v>
      </c>
      <c r="AP71" s="168">
        <f>IntermediateData!AP71</f>
        <v>169406.4710908898</v>
      </c>
    </row>
    <row r="72" spans="2:42" x14ac:dyDescent="0.35">
      <c r="B72" s="36"/>
      <c r="C72" s="36" t="s">
        <v>2275</v>
      </c>
      <c r="D72" s="168">
        <f>IntermediateData!D73</f>
        <v>23731.654999999999</v>
      </c>
      <c r="E72" s="166">
        <f>IntermediateData!E73</f>
        <v>24152.914169855685</v>
      </c>
      <c r="F72" s="166">
        <f>IntermediateData!F73</f>
        <v>24388.19823228423</v>
      </c>
      <c r="G72" s="166">
        <f>IntermediateData!G73</f>
        <v>24625.774299298377</v>
      </c>
      <c r="H72" s="166">
        <f>IntermediateData!H73</f>
        <v>24865.664698313612</v>
      </c>
      <c r="I72" s="166">
        <f>IntermediateData!I73</f>
        <v>24919.646974246516</v>
      </c>
      <c r="J72" s="166">
        <f>IntermediateData!J73</f>
        <v>24935.648557561191</v>
      </c>
      <c r="K72" s="166">
        <f>IntermediateData!K73</f>
        <v>24916.560590038658</v>
      </c>
      <c r="L72" s="166">
        <f>IntermediateData!L73</f>
        <v>24865.451322844176</v>
      </c>
      <c r="M72" s="166">
        <f>IntermediateData!M73</f>
        <v>24799.715528335728</v>
      </c>
      <c r="N72" s="166">
        <f>IntermediateData!N73</f>
        <v>24757.049329110803</v>
      </c>
      <c r="O72" s="166">
        <f>IntermediateData!O73</f>
        <v>24737.078679707061</v>
      </c>
      <c r="P72" s="166">
        <f>IntermediateData!P73</f>
        <v>24739.453590955505</v>
      </c>
      <c r="Q72" s="166">
        <f>IntermediateData!Q73</f>
        <v>24763.847476104609</v>
      </c>
      <c r="R72" s="167">
        <f>IntermediateData!R73</f>
        <v>24809.956525766407</v>
      </c>
      <c r="S72" s="166">
        <f>IntermediateData!S73</f>
        <v>24877.499110736368</v>
      </c>
      <c r="T72" s="166">
        <f>IntermediateData!T73</f>
        <v>24966.215211775558</v>
      </c>
      <c r="U72" s="166">
        <f>IntermediateData!U73</f>
        <v>25075.865875479525</v>
      </c>
      <c r="V72" s="166">
        <f>IntermediateData!V73</f>
        <v>25206.232695392602</v>
      </c>
      <c r="W72" s="166">
        <f>IntermediateData!W73</f>
        <v>25357.117317559583</v>
      </c>
      <c r="X72" s="166">
        <f>IntermediateData!X73</f>
        <v>25528.340969738838</v>
      </c>
      <c r="Y72" s="166">
        <f>IntermediateData!Y73</f>
        <v>25719.744013531777</v>
      </c>
      <c r="Z72" s="166">
        <f>IntermediateData!Z73</f>
        <v>25931.185518713508</v>
      </c>
      <c r="AA72" s="166">
        <f>IntermediateData!AA73</f>
        <v>26162.542859078265</v>
      </c>
      <c r="AB72" s="166">
        <f>IntermediateData!AB73</f>
        <v>26413.711329141159</v>
      </c>
      <c r="AC72" s="166">
        <f>IntermediateData!AC73</f>
        <v>26674.696149485517</v>
      </c>
      <c r="AD72" s="166">
        <f>IntermediateData!AD73</f>
        <v>26942.931371168521</v>
      </c>
      <c r="AE72" s="166">
        <f>IntermediateData!AE73</f>
        <v>27215.909317949376</v>
      </c>
      <c r="AF72" s="166">
        <f>IntermediateData!AF73</f>
        <v>27491.187618018172</v>
      </c>
      <c r="AG72" s="166">
        <f>IntermediateData!AG73</f>
        <v>27742.237825589094</v>
      </c>
      <c r="AH72" s="166">
        <f>IntermediateData!AH73</f>
        <v>27994.159461552234</v>
      </c>
      <c r="AI72" s="166">
        <f>IntermediateData!AI73</f>
        <v>28247.193815745253</v>
      </c>
      <c r="AJ72" s="166">
        <f>IntermediateData!AJ73</f>
        <v>28501.561530234423</v>
      </c>
      <c r="AK72" s="166">
        <f>IntermediateData!AK73</f>
        <v>28757.463377630207</v>
      </c>
      <c r="AL72" s="166">
        <f>IntermediateData!AL73</f>
        <v>29015.080992967771</v>
      </c>
      <c r="AM72" s="166">
        <f>IntermediateData!AM73</f>
        <v>29274.577560956997</v>
      </c>
      <c r="AN72" s="166">
        <f>IntermediateData!AN73</f>
        <v>29536.098460320845</v>
      </c>
      <c r="AO72" s="166">
        <f>IntermediateData!AO73</f>
        <v>29799.771866858631</v>
      </c>
      <c r="AP72" s="168">
        <f>IntermediateData!AP73</f>
        <v>30065.709316791774</v>
      </c>
    </row>
    <row r="73" spans="2:42" x14ac:dyDescent="0.35">
      <c r="B73" s="36"/>
      <c r="C73" s="36" t="s">
        <v>2276</v>
      </c>
      <c r="D73" s="168">
        <f>IntermediateData!D74</f>
        <v>143540.00399999999</v>
      </c>
      <c r="E73" s="166">
        <f>IntermediateData!E74</f>
        <v>145458.28972462239</v>
      </c>
      <c r="F73" s="166">
        <f>IntermediateData!F74</f>
        <v>146050.27191698609</v>
      </c>
      <c r="G73" s="166">
        <f>IntermediateData!G74</f>
        <v>146644.6633423797</v>
      </c>
      <c r="H73" s="166">
        <f>IntermediateData!H74</f>
        <v>147241.47380583428</v>
      </c>
      <c r="I73" s="166">
        <f>IntermediateData!I74</f>
        <v>146512.01015228513</v>
      </c>
      <c r="J73" s="166">
        <f>IntermediateData!J74</f>
        <v>145568.47564316922</v>
      </c>
      <c r="K73" s="166">
        <f>IntermediateData!K74</f>
        <v>144431.66197232722</v>
      </c>
      <c r="L73" s="166">
        <f>IntermediateData!L74</f>
        <v>143126.49499210209</v>
      </c>
      <c r="M73" s="166">
        <f>IntermediateData!M74</f>
        <v>141957.39917791227</v>
      </c>
      <c r="N73" s="166">
        <f>IntermediateData!N74</f>
        <v>140921.31311418876</v>
      </c>
      <c r="O73" s="166">
        <f>IntermediateData!O74</f>
        <v>140015.32877208939</v>
      </c>
      <c r="P73" s="166">
        <f>IntermediateData!P74</f>
        <v>139236.68679195739</v>
      </c>
      <c r="Q73" s="166">
        <f>IntermediateData!Q74</f>
        <v>138582.77195763844</v>
      </c>
      <c r="R73" s="167">
        <f>IntermediateData!R74</f>
        <v>138051.1088560542</v>
      </c>
      <c r="S73" s="166">
        <f>IntermediateData!S74</f>
        <v>137639.35771568003</v>
      </c>
      <c r="T73" s="166">
        <f>IntermediateData!T74</f>
        <v>137345.31041781747</v>
      </c>
      <c r="U73" s="166">
        <f>IntermediateData!U74</f>
        <v>137166.88667478369</v>
      </c>
      <c r="V73" s="166">
        <f>IntermediateData!V74</f>
        <v>137102.13036936504</v>
      </c>
      <c r="W73" s="166">
        <f>IntermediateData!W74</f>
        <v>137149.20605009884</v>
      </c>
      <c r="X73" s="166">
        <f>IntermediateData!X74</f>
        <v>137306.39557715613</v>
      </c>
      <c r="Y73" s="166">
        <f>IntermediateData!Y74</f>
        <v>137572.09491379894</v>
      </c>
      <c r="Z73" s="166">
        <f>IntermediateData!Z74</f>
        <v>137944.81105858108</v>
      </c>
      <c r="AA73" s="166">
        <f>IntermediateData!AA74</f>
        <v>138423.15911364814</v>
      </c>
      <c r="AB73" s="166">
        <f>IntermediateData!AB74</f>
        <v>139005.85948467272</v>
      </c>
      <c r="AC73" s="166">
        <f>IntermediateData!AC74</f>
        <v>139621.80347129467</v>
      </c>
      <c r="AD73" s="166">
        <f>IntermediateData!AD74</f>
        <v>140255.88730629173</v>
      </c>
      <c r="AE73" s="166">
        <f>IntermediateData!AE74</f>
        <v>140893.56037846647</v>
      </c>
      <c r="AF73" s="166">
        <f>IntermediateData!AF74</f>
        <v>141521.03840245857</v>
      </c>
      <c r="AG73" s="166">
        <f>IntermediateData!AG74</f>
        <v>142270.8218237478</v>
      </c>
      <c r="AH73" s="166">
        <f>IntermediateData!AH74</f>
        <v>143012.87254352873</v>
      </c>
      <c r="AI73" s="166">
        <f>IntermediateData!AI74</f>
        <v>143748.73526209232</v>
      </c>
      <c r="AJ73" s="166">
        <f>IntermediateData!AJ74</f>
        <v>144479.82278429941</v>
      </c>
      <c r="AK73" s="166">
        <f>IntermediateData!AK74</f>
        <v>145207.42139640151</v>
      </c>
      <c r="AL73" s="166">
        <f>IntermediateData!AL74</f>
        <v>145932.69594428586</v>
      </c>
      <c r="AM73" s="166">
        <f>IntermediateData!AM74</f>
        <v>146656.69462529526</v>
      </c>
      <c r="AN73" s="166">
        <f>IntermediateData!AN74</f>
        <v>147380.35350521299</v>
      </c>
      <c r="AO73" s="166">
        <f>IntermediateData!AO74</f>
        <v>148104.5007714683</v>
      </c>
      <c r="AP73" s="168">
        <f>IntermediateData!AP74</f>
        <v>148829.86073310138</v>
      </c>
    </row>
    <row r="74" spans="2:42" x14ac:dyDescent="0.35">
      <c r="B74" s="36"/>
      <c r="C74" s="36" t="s">
        <v>2277</v>
      </c>
      <c r="D74" s="168">
        <f>IntermediateData!D75</f>
        <v>105173.425</v>
      </c>
      <c r="E74" s="166">
        <f>IntermediateData!E75</f>
        <v>106218.97792882698</v>
      </c>
      <c r="F74" s="166">
        <f>IntermediateData!F75</f>
        <v>106651.26503700062</v>
      </c>
      <c r="G74" s="166">
        <f>IntermediateData!G75</f>
        <v>107085.31145549277</v>
      </c>
      <c r="H74" s="166">
        <f>IntermediateData!H75</f>
        <v>107521.12434429675</v>
      </c>
      <c r="I74" s="166">
        <f>IntermediateData!I75</f>
        <v>107343.6928925454</v>
      </c>
      <c r="J74" s="166">
        <f>IntermediateData!J75</f>
        <v>106986.73920449753</v>
      </c>
      <c r="K74" s="166">
        <f>IntermediateData!K75</f>
        <v>106463.97112527235</v>
      </c>
      <c r="L74" s="166">
        <f>IntermediateData!L75</f>
        <v>105789.88381378204</v>
      </c>
      <c r="M74" s="166">
        <f>IntermediateData!M75</f>
        <v>104979.59104249088</v>
      </c>
      <c r="N74" s="166">
        <f>IntermediateData!N75</f>
        <v>104124.24015747184</v>
      </c>
      <c r="O74" s="166">
        <f>IntermediateData!O75</f>
        <v>103366.41557308253</v>
      </c>
      <c r="P74" s="166">
        <f>IntermediateData!P75</f>
        <v>102703.98651425636</v>
      </c>
      <c r="Q74" s="166">
        <f>IntermediateData!Q75</f>
        <v>102134.93119210259</v>
      </c>
      <c r="R74" s="167">
        <f>IntermediateData!R75</f>
        <v>101657.33348704521</v>
      </c>
      <c r="S74" s="166">
        <f>IntermediateData!S75</f>
        <v>101269.3797677572</v>
      </c>
      <c r="T74" s="166">
        <f>IntermediateData!T75</f>
        <v>100969.35584123427</v>
      </c>
      <c r="U74" s="166">
        <f>IntermediateData!U75</f>
        <v>100755.64402952984</v>
      </c>
      <c r="V74" s="166">
        <f>IntermediateData!V75</f>
        <v>100626.72036884342</v>
      </c>
      <c r="W74" s="166">
        <f>IntermediateData!W75</f>
        <v>100581.15192681928</v>
      </c>
      <c r="X74" s="166">
        <f>IntermediateData!X75</f>
        <v>100617.594234071</v>
      </c>
      <c r="Y74" s="166">
        <f>IntermediateData!Y75</f>
        <v>100734.78882610054</v>
      </c>
      <c r="Z74" s="166">
        <f>IntermediateData!Z75</f>
        <v>100931.56089192831</v>
      </c>
      <c r="AA74" s="166">
        <f>IntermediateData!AA75</f>
        <v>101206.81702589286</v>
      </c>
      <c r="AB74" s="166">
        <f>IntermediateData!AB75</f>
        <v>101559.54307921632</v>
      </c>
      <c r="AC74" s="166">
        <f>IntermediateData!AC75</f>
        <v>101956.43273964319</v>
      </c>
      <c r="AD74" s="166">
        <f>IntermediateData!AD75</f>
        <v>102385.86393008516</v>
      </c>
      <c r="AE74" s="166">
        <f>IntermediateData!AE75</f>
        <v>102836.55299601665</v>
      </c>
      <c r="AF74" s="166">
        <f>IntermediateData!AF75</f>
        <v>103297.58868961755</v>
      </c>
      <c r="AG74" s="166">
        <f>IntermediateData!AG75</f>
        <v>103853.97660632509</v>
      </c>
      <c r="AH74" s="166">
        <f>IntermediateData!AH75</f>
        <v>104403.50845887803</v>
      </c>
      <c r="AI74" s="166">
        <f>IntermediateData!AI75</f>
        <v>104947.41535667291</v>
      </c>
      <c r="AJ74" s="166">
        <f>IntermediateData!AJ75</f>
        <v>105486.82760231549</v>
      </c>
      <c r="AK74" s="166">
        <f>IntermediateData!AK75</f>
        <v>106022.7788581686</v>
      </c>
      <c r="AL74" s="166">
        <f>IntermediateData!AL75</f>
        <v>106556.21008477718</v>
      </c>
      <c r="AM74" s="166">
        <f>IntermediateData!AM75</f>
        <v>107087.97326050053</v>
      </c>
      <c r="AN74" s="166">
        <f>IntermediateData!AN75</f>
        <v>107618.83489125426</v>
      </c>
      <c r="AO74" s="166">
        <f>IntermediateData!AO75</f>
        <v>108149.47931885469</v>
      </c>
      <c r="AP74" s="168">
        <f>IntermediateData!AP75</f>
        <v>108680.51183606543</v>
      </c>
    </row>
    <row r="75" spans="2:42" x14ac:dyDescent="0.35">
      <c r="B75" s="36"/>
      <c r="C75" s="36" t="s">
        <v>2278</v>
      </c>
      <c r="D75" s="168">
        <f>IntermediateData!D76</f>
        <v>45709.1</v>
      </c>
      <c r="E75" s="166">
        <f>IntermediateData!E76</f>
        <v>46440.921323202914</v>
      </c>
      <c r="F75" s="166">
        <f>IntermediateData!F76</f>
        <v>46692.830705947854</v>
      </c>
      <c r="G75" s="166">
        <f>IntermediateData!G76</f>
        <v>46946.106520178364</v>
      </c>
      <c r="H75" s="166">
        <f>IntermediateData!H76</f>
        <v>47200.756177825606</v>
      </c>
      <c r="I75" s="166">
        <f>IntermediateData!I76</f>
        <v>46975.516131025273</v>
      </c>
      <c r="J75" s="166">
        <f>IntermediateData!J76</f>
        <v>46685.340497915386</v>
      </c>
      <c r="K75" s="166">
        <f>IntermediateData!K76</f>
        <v>46336.883531312422</v>
      </c>
      <c r="L75" s="166">
        <f>IntermediateData!L76</f>
        <v>45992.41620890324</v>
      </c>
      <c r="M75" s="166">
        <f>IntermediateData!M76</f>
        <v>45691.109157006285</v>
      </c>
      <c r="N75" s="166">
        <f>IntermediateData!N76</f>
        <v>45432.050680131026</v>
      </c>
      <c r="O75" s="166">
        <f>IntermediateData!O76</f>
        <v>45214.376873647947</v>
      </c>
      <c r="P75" s="166">
        <f>IntermediateData!P76</f>
        <v>45037.270187391303</v>
      </c>
      <c r="Q75" s="166">
        <f>IntermediateData!Q76</f>
        <v>44899.958048538705</v>
      </c>
      <c r="R75" s="167">
        <f>IntermediateData!R76</f>
        <v>44801.711541744335</v>
      </c>
      <c r="S75" s="166">
        <f>IntermediateData!S76</f>
        <v>44741.84414457986</v>
      </c>
      <c r="T75" s="166">
        <f>IntermediateData!T76</f>
        <v>44719.710516411382</v>
      </c>
      <c r="U75" s="166">
        <f>IntermediateData!U76</f>
        <v>44734.705338912609</v>
      </c>
      <c r="V75" s="166">
        <f>IntermediateData!V76</f>
        <v>44786.262206483443</v>
      </c>
      <c r="W75" s="166">
        <f>IntermediateData!W76</f>
        <v>44873.852564910238</v>
      </c>
      <c r="X75" s="166">
        <f>IntermediateData!X76</f>
        <v>44996.984696667867</v>
      </c>
      <c r="Y75" s="166">
        <f>IntermediateData!Y76</f>
        <v>45155.202751326309</v>
      </c>
      <c r="Z75" s="166">
        <f>IntermediateData!Z76</f>
        <v>45348.085819583946</v>
      </c>
      <c r="AA75" s="166">
        <f>IntermediateData!AA76</f>
        <v>45575.247049507838</v>
      </c>
      <c r="AB75" s="166">
        <f>IntermediateData!AB76</f>
        <v>45836.332803616722</v>
      </c>
      <c r="AC75" s="166">
        <f>IntermediateData!AC76</f>
        <v>46105.691802864945</v>
      </c>
      <c r="AD75" s="166">
        <f>IntermediateData!AD76</f>
        <v>46378.590500371371</v>
      </c>
      <c r="AE75" s="166">
        <f>IntermediateData!AE76</f>
        <v>46650.468866221672</v>
      </c>
      <c r="AF75" s="166">
        <f>IntermediateData!AF76</f>
        <v>46919.86629115809</v>
      </c>
      <c r="AG75" s="166">
        <f>IntermediateData!AG76</f>
        <v>47295.873550026954</v>
      </c>
      <c r="AH75" s="166">
        <f>IntermediateData!AH76</f>
        <v>47670.189080372846</v>
      </c>
      <c r="AI75" s="166">
        <f>IntermediateData!AI76</f>
        <v>48043.361796929174</v>
      </c>
      <c r="AJ75" s="166">
        <f>IntermediateData!AJ76</f>
        <v>48415.898538071182</v>
      </c>
      <c r="AK75" s="166">
        <f>IntermediateData!AK76</f>
        <v>48788.265776978034</v>
      </c>
      <c r="AL75" s="166">
        <f>IntermediateData!AL76</f>
        <v>49160.891238410011</v>
      </c>
      <c r="AM75" s="166">
        <f>IntermediateData!AM76</f>
        <v>49534.165424909566</v>
      </c>
      <c r="AN75" s="166">
        <f>IntermediateData!AN76</f>
        <v>49908.443056059725</v>
      </c>
      <c r="AO75" s="166">
        <f>IntermediateData!AO76</f>
        <v>50284.044424265005</v>
      </c>
      <c r="AP75" s="168">
        <f>IntermediateData!AP76</f>
        <v>50661.25667035886</v>
      </c>
    </row>
    <row r="76" spans="2:42" x14ac:dyDescent="0.35">
      <c r="B76" s="36"/>
      <c r="C76" s="36" t="s">
        <v>2279</v>
      </c>
      <c r="D76" s="168">
        <f>IntermediateData!D77</f>
        <v>40293.476000000002</v>
      </c>
      <c r="E76" s="166">
        <f>IntermediateData!E77</f>
        <v>40540.626724445872</v>
      </c>
      <c r="F76" s="166">
        <f>IntermediateData!F77</f>
        <v>40780.278804130634</v>
      </c>
      <c r="G76" s="166">
        <f>IntermediateData!G77</f>
        <v>41021.347564413045</v>
      </c>
      <c r="H76" s="166">
        <f>IntermediateData!H77</f>
        <v>41263.841379866441</v>
      </c>
      <c r="I76" s="166">
        <f>IntermediateData!I77</f>
        <v>41498.861674569656</v>
      </c>
      <c r="J76" s="166">
        <f>IntermediateData!J77</f>
        <v>41652.744258255407</v>
      </c>
      <c r="K76" s="166">
        <f>IntermediateData!K77</f>
        <v>41729.270609769374</v>
      </c>
      <c r="L76" s="166">
        <f>IntermediateData!L77</f>
        <v>41732.717054034001</v>
      </c>
      <c r="M76" s="166">
        <f>IntermediateData!M77</f>
        <v>41667.79605960878</v>
      </c>
      <c r="N76" s="166">
        <f>IntermediateData!N77</f>
        <v>41539.594993666818</v>
      </c>
      <c r="O76" s="166">
        <f>IntermediateData!O77</f>
        <v>41353.51329875923</v>
      </c>
      <c r="P76" s="166">
        <f>IntermediateData!P77</f>
        <v>41115.199038915613</v>
      </c>
      <c r="Q76" s="166">
        <f>IntermediateData!Q77</f>
        <v>40880.475843366607</v>
      </c>
      <c r="R76" s="167">
        <f>IntermediateData!R77</f>
        <v>40683.244435982248</v>
      </c>
      <c r="S76" s="166">
        <f>IntermediateData!S77</f>
        <v>40522.766067672354</v>
      </c>
      <c r="T76" s="166">
        <f>IntermediateData!T77</f>
        <v>40398.342722184694</v>
      </c>
      <c r="U76" s="166">
        <f>IntermediateData!U77</f>
        <v>40309.315922201713</v>
      </c>
      <c r="V76" s="166">
        <f>IntermediateData!V77</f>
        <v>40255.065585505123</v>
      </c>
      <c r="W76" s="166">
        <f>IntermediateData!W77</f>
        <v>40235.008929514857</v>
      </c>
      <c r="X76" s="166">
        <f>IntermediateData!X77</f>
        <v>40248.599422573767</v>
      </c>
      <c r="Y76" s="166">
        <f>IntermediateData!Y77</f>
        <v>40295.325780411891</v>
      </c>
      <c r="Z76" s="166">
        <f>IntermediateData!Z77</f>
        <v>40374.711006284924</v>
      </c>
      <c r="AA76" s="166">
        <f>IntermediateData!AA77</f>
        <v>40486.311473339338</v>
      </c>
      <c r="AB76" s="166">
        <f>IntermediateData!AB77</f>
        <v>40629.716047813046</v>
      </c>
      <c r="AC76" s="166">
        <f>IntermediateData!AC77</f>
        <v>40804.07646226092</v>
      </c>
      <c r="AD76" s="166">
        <f>IntermediateData!AD77</f>
        <v>41004.680156014365</v>
      </c>
      <c r="AE76" s="166">
        <f>IntermediateData!AE77</f>
        <v>41226.878277449781</v>
      </c>
      <c r="AF76" s="166">
        <f>IntermediateData!AF77</f>
        <v>41466.105393566671</v>
      </c>
      <c r="AG76" s="166">
        <f>IntermediateData!AG77</f>
        <v>41850.791499909144</v>
      </c>
      <c r="AH76" s="166">
        <f>IntermediateData!AH77</f>
        <v>42243.643702066584</v>
      </c>
      <c r="AI76" s="166">
        <f>IntermediateData!AI77</f>
        <v>42640.570928762885</v>
      </c>
      <c r="AJ76" s="166">
        <f>IntermediateData!AJ77</f>
        <v>43037.620491082009</v>
      </c>
      <c r="AK76" s="166">
        <f>IntermediateData!AK77</f>
        <v>43433.617295605742</v>
      </c>
      <c r="AL76" s="166">
        <f>IntermediateData!AL77</f>
        <v>43829.10810733043</v>
      </c>
      <c r="AM76" s="166">
        <f>IntermediateData!AM77</f>
        <v>44224.601340293535</v>
      </c>
      <c r="AN76" s="166">
        <f>IntermediateData!AN77</f>
        <v>44620.568650159206</v>
      </c>
      <c r="AO76" s="166">
        <f>IntermediateData!AO77</f>
        <v>45017.446440501772</v>
      </c>
      <c r="AP76" s="168">
        <f>IntermediateData!AP77</f>
        <v>45415.637286281722</v>
      </c>
    </row>
    <row r="77" spans="2:42" x14ac:dyDescent="0.35">
      <c r="B77" s="36"/>
      <c r="C77" s="36" t="s">
        <v>2280</v>
      </c>
      <c r="D77" s="168">
        <f>IntermediateData!D78</f>
        <v>89048.49</v>
      </c>
      <c r="E77" s="166">
        <f>IntermediateData!E78</f>
        <v>90035.106152690161</v>
      </c>
      <c r="F77" s="166">
        <f>IntermediateData!F78</f>
        <v>90828.157708405663</v>
      </c>
      <c r="G77" s="166">
        <f>IntermediateData!G78</f>
        <v>91628.194659006534</v>
      </c>
      <c r="H77" s="166">
        <f>IntermediateData!H78</f>
        <v>92435.278533584235</v>
      </c>
      <c r="I77" s="166">
        <f>IntermediateData!I78</f>
        <v>93048.982403193731</v>
      </c>
      <c r="J77" s="166">
        <f>IntermediateData!J78</f>
        <v>93492.980870468091</v>
      </c>
      <c r="K77" s="166">
        <f>IntermediateData!K78</f>
        <v>93775.793883953083</v>
      </c>
      <c r="L77" s="166">
        <f>IntermediateData!L78</f>
        <v>93906.964682299018</v>
      </c>
      <c r="M77" s="166">
        <f>IntermediateData!M78</f>
        <v>93896.93130570557</v>
      </c>
      <c r="N77" s="166">
        <f>IntermediateData!N78</f>
        <v>93756.893573102003</v>
      </c>
      <c r="O77" s="166">
        <f>IntermediateData!O78</f>
        <v>93498.677587452505</v>
      </c>
      <c r="P77" s="166">
        <f>IntermediateData!P78</f>
        <v>93243.896576253581</v>
      </c>
      <c r="Q77" s="166">
        <f>IntermediateData!Q78</f>
        <v>93074.377681618178</v>
      </c>
      <c r="R77" s="167">
        <f>IntermediateData!R78</f>
        <v>92988.707997563906</v>
      </c>
      <c r="S77" s="166">
        <f>IntermediateData!S78</f>
        <v>92985.563715533674</v>
      </c>
      <c r="T77" s="166">
        <f>IntermediateData!T78</f>
        <v>93063.707677693572</v>
      </c>
      <c r="U77" s="166">
        <f>IntermediateData!U78</f>
        <v>93221.987037317202</v>
      </c>
      <c r="V77" s="166">
        <f>IntermediateData!V78</f>
        <v>93459.33102271895</v>
      </c>
      <c r="W77" s="166">
        <f>IntermediateData!W78</f>
        <v>93774.748801336507</v>
      </c>
      <c r="X77" s="166">
        <f>IntermediateData!X78</f>
        <v>94167.327440695313</v>
      </c>
      <c r="Y77" s="166">
        <f>IntermediateData!Y78</f>
        <v>94636.229963115809</v>
      </c>
      <c r="Z77" s="166">
        <f>IntermediateData!Z78</f>
        <v>95180.693491148282</v>
      </c>
      <c r="AA77" s="166">
        <f>IntermediateData!AA78</f>
        <v>95800.027480838791</v>
      </c>
      <c r="AB77" s="166">
        <f>IntermediateData!AB78</f>
        <v>96493.612040044987</v>
      </c>
      <c r="AC77" s="166">
        <f>IntermediateData!AC78</f>
        <v>97250.344276500546</v>
      </c>
      <c r="AD77" s="166">
        <f>IntermediateData!AD78</f>
        <v>98060.03447660197</v>
      </c>
      <c r="AE77" s="166">
        <f>IntermediateData!AE78</f>
        <v>98912.622182721941</v>
      </c>
      <c r="AF77" s="166">
        <f>IntermediateData!AF78</f>
        <v>99798.216143713871</v>
      </c>
      <c r="AG77" s="166">
        <f>IntermediateData!AG78</f>
        <v>100583.70571493937</v>
      </c>
      <c r="AH77" s="166">
        <f>IntermediateData!AH78</f>
        <v>101382.87352814581</v>
      </c>
      <c r="AI77" s="166">
        <f>IntermediateData!AI78</f>
        <v>102186.4077002721</v>
      </c>
      <c r="AJ77" s="166">
        <f>IntermediateData!AJ78</f>
        <v>102991.02974592905</v>
      </c>
      <c r="AK77" s="166">
        <f>IntermediateData!AK78</f>
        <v>103797.61229900931</v>
      </c>
      <c r="AL77" s="166">
        <f>IntermediateData!AL78</f>
        <v>104606.94886344791</v>
      </c>
      <c r="AM77" s="166">
        <f>IntermediateData!AM78</f>
        <v>105419.75680773528</v>
      </c>
      <c r="AN77" s="166">
        <f>IntermediateData!AN78</f>
        <v>106236.68018172648</v>
      </c>
      <c r="AO77" s="166">
        <f>IntermediateData!AO78</f>
        <v>107058.29236270739</v>
      </c>
      <c r="AP77" s="168">
        <f>IntermediateData!AP78</f>
        <v>107885.09853735074</v>
      </c>
    </row>
    <row r="78" spans="2:42" x14ac:dyDescent="0.35">
      <c r="B78" s="36"/>
      <c r="C78" s="36" t="s">
        <v>2281</v>
      </c>
      <c r="D78" s="168">
        <f>IntermediateData!D79</f>
        <v>84730.743000000002</v>
      </c>
      <c r="E78" s="166">
        <f>IntermediateData!E79</f>
        <v>85462.0751811019</v>
      </c>
      <c r="F78" s="166">
        <f>IntermediateData!F79</f>
        <v>86199.719672708568</v>
      </c>
      <c r="G78" s="166">
        <f>IntermediateData!G79</f>
        <v>86943.73095794674</v>
      </c>
      <c r="H78" s="166">
        <f>IntermediateData!H79</f>
        <v>87694.163990200599</v>
      </c>
      <c r="I78" s="166">
        <f>IntermediateData!I79</f>
        <v>88451.074197170718</v>
      </c>
      <c r="J78" s="166">
        <f>IntermediateData!J79</f>
        <v>89037.615336573625</v>
      </c>
      <c r="K78" s="166">
        <f>IntermediateData!K79</f>
        <v>89460.808271891336</v>
      </c>
      <c r="L78" s="166">
        <f>IntermediateData!L79</f>
        <v>89728.777924880051</v>
      </c>
      <c r="M78" s="166">
        <f>IntermediateData!M79</f>
        <v>89850.636696753543</v>
      </c>
      <c r="N78" s="166">
        <f>IntermediateData!N79</f>
        <v>89836.361435627958</v>
      </c>
      <c r="O78" s="166">
        <f>IntermediateData!O79</f>
        <v>89696.665946344961</v>
      </c>
      <c r="P78" s="166">
        <f>IntermediateData!P79</f>
        <v>89442.871023492291</v>
      </c>
      <c r="Q78" s="166">
        <f>IntermediateData!Q79</f>
        <v>89176.216809188161</v>
      </c>
      <c r="R78" s="167">
        <f>IntermediateData!R79</f>
        <v>88991.173256573325</v>
      </c>
      <c r="S78" s="166">
        <f>IntermediateData!S79</f>
        <v>88886.366091200864</v>
      </c>
      <c r="T78" s="166">
        <f>IntermediateData!T79</f>
        <v>88860.506603554721</v>
      </c>
      <c r="U78" s="166">
        <f>IntermediateData!U79</f>
        <v>88912.389285122103</v>
      </c>
      <c r="V78" s="166">
        <f>IntermediateData!V79</f>
        <v>89040.889567514852</v>
      </c>
      <c r="W78" s="166">
        <f>IntermediateData!W79</f>
        <v>89244.961661228241</v>
      </c>
      <c r="X78" s="166">
        <f>IntermediateData!X79</f>
        <v>89523.636490757912</v>
      </c>
      <c r="Y78" s="166">
        <f>IntermediateData!Y79</f>
        <v>89876.019722923797</v>
      </c>
      <c r="Z78" s="166">
        <f>IntermediateData!Z79</f>
        <v>90301.289885373131</v>
      </c>
      <c r="AA78" s="166">
        <f>IntermediateData!AA79</f>
        <v>90798.696572353452</v>
      </c>
      <c r="AB78" s="166">
        <f>IntermediateData!AB79</f>
        <v>91367.558734961698</v>
      </c>
      <c r="AC78" s="166">
        <f>IntermediateData!AC79</f>
        <v>92007.26305318602</v>
      </c>
      <c r="AD78" s="166">
        <f>IntermediateData!AD79</f>
        <v>92707.951747774685</v>
      </c>
      <c r="AE78" s="166">
        <f>IntermediateData!AE79</f>
        <v>93459.847924872462</v>
      </c>
      <c r="AF78" s="166">
        <f>IntermediateData!AF79</f>
        <v>94253.29816887177</v>
      </c>
      <c r="AG78" s="166">
        <f>IntermediateData!AG79</f>
        <v>95110.798734819487</v>
      </c>
      <c r="AH78" s="166">
        <f>IntermediateData!AH79</f>
        <v>95991.148801518066</v>
      </c>
      <c r="AI78" s="166">
        <f>IntermediateData!AI79</f>
        <v>96885.310358327057</v>
      </c>
      <c r="AJ78" s="166">
        <f>IntermediateData!AJ79</f>
        <v>97784.495108879695</v>
      </c>
      <c r="AK78" s="166">
        <f>IntermediateData!AK79</f>
        <v>98684.89118882583</v>
      </c>
      <c r="AL78" s="166">
        <f>IntermediateData!AL79</f>
        <v>99587.479603781147</v>
      </c>
      <c r="AM78" s="166">
        <f>IntermediateData!AM79</f>
        <v>100493.16387443774</v>
      </c>
      <c r="AN78" s="166">
        <f>IntermediateData!AN79</f>
        <v>101402.77306454875</v>
      </c>
      <c r="AO78" s="166">
        <f>IntermediateData!AO79</f>
        <v>102317.06463482592</v>
      </c>
      <c r="AP78" s="168">
        <f>IntermediateData!AP79</f>
        <v>103236.72712961823</v>
      </c>
    </row>
    <row r="79" spans="2:42" x14ac:dyDescent="0.35">
      <c r="B79" s="36"/>
      <c r="C79" s="36" t="s">
        <v>2282</v>
      </c>
      <c r="D79" s="168">
        <f>IntermediateData!D80</f>
        <v>11561.058999999999</v>
      </c>
      <c r="E79" s="166">
        <f>IntermediateData!E80</f>
        <v>11813.356327832773</v>
      </c>
      <c r="F79" s="166">
        <f>IntermediateData!F80</f>
        <v>11839.269372500243</v>
      </c>
      <c r="G79" s="166">
        <f>IntermediateData!G80</f>
        <v>11865.239258412936</v>
      </c>
      <c r="H79" s="166">
        <f>IntermediateData!H80</f>
        <v>11891.266110254277</v>
      </c>
      <c r="I79" s="166">
        <f>IntermediateData!I80</f>
        <v>11738.981061327375</v>
      </c>
      <c r="J79" s="166">
        <f>IntermediateData!J80</f>
        <v>11598.425345916958</v>
      </c>
      <c r="K79" s="166">
        <f>IntermediateData!K80</f>
        <v>11469.302924487372</v>
      </c>
      <c r="L79" s="166">
        <f>IntermediateData!L80</f>
        <v>11351.331458371442</v>
      </c>
      <c r="M79" s="166">
        <f>IntermediateData!M80</f>
        <v>11244.241870542632</v>
      </c>
      <c r="N79" s="166">
        <f>IntermediateData!N80</f>
        <v>11147.777923792082</v>
      </c>
      <c r="O79" s="166">
        <f>IntermediateData!O80</f>
        <v>11061.695815702733</v>
      </c>
      <c r="P79" s="166">
        <f>IntermediateData!P80</f>
        <v>10985.76378983551</v>
      </c>
      <c r="Q79" s="166">
        <f>IntermediateData!Q80</f>
        <v>10919.761762564678</v>
      </c>
      <c r="R79" s="167">
        <f>IntermediateData!R80</f>
        <v>10863.480965020633</v>
      </c>
      <c r="S79" s="166">
        <f>IntermediateData!S80</f>
        <v>10816.723599618959</v>
      </c>
      <c r="T79" s="166">
        <f>IntermediateData!T80</f>
        <v>10779.302510674217</v>
      </c>
      <c r="U79" s="166">
        <f>IntermediateData!U80</f>
        <v>10751.040868616094</v>
      </c>
      <c r="V79" s="166">
        <f>IntermediateData!V80</f>
        <v>10731.771867343803</v>
      </c>
      <c r="W79" s="166">
        <f>IntermediateData!W80</f>
        <v>10721.338434272366</v>
      </c>
      <c r="X79" s="166">
        <f>IntermediateData!X80</f>
        <v>10719.592952641473</v>
      </c>
      <c r="Y79" s="166">
        <f>IntermediateData!Y80</f>
        <v>10726.396995674044</v>
      </c>
      <c r="Z79" s="166">
        <f>IntermediateData!Z80</f>
        <v>10741.621072187572</v>
      </c>
      <c r="AA79" s="166">
        <f>IntermediateData!AA80</f>
        <v>10765.144383276522</v>
      </c>
      <c r="AB79" s="166">
        <f>IntermediateData!AB80</f>
        <v>10796.854589698918</v>
      </c>
      <c r="AC79" s="166">
        <f>IntermediateData!AC80</f>
        <v>10827.259747948468</v>
      </c>
      <c r="AD79" s="166">
        <f>IntermediateData!AD80</f>
        <v>10856.524824000893</v>
      </c>
      <c r="AE79" s="166">
        <f>IntermediateData!AE80</f>
        <v>10884.802019327946</v>
      </c>
      <c r="AF79" s="166">
        <f>IntermediateData!AF80</f>
        <v>10912.231326317324</v>
      </c>
      <c r="AG79" s="166">
        <f>IntermediateData!AG80</f>
        <v>10939.115422876897</v>
      </c>
      <c r="AH79" s="166">
        <f>IntermediateData!AH80</f>
        <v>10965.395217267385</v>
      </c>
      <c r="AI79" s="166">
        <f>IntermediateData!AI80</f>
        <v>10991.177288870827</v>
      </c>
      <c r="AJ79" s="166">
        <f>IntermediateData!AJ80</f>
        <v>11016.557945407058</v>
      </c>
      <c r="AK79" s="166">
        <f>IntermediateData!AK80</f>
        <v>11041.623644116526</v>
      </c>
      <c r="AL79" s="166">
        <f>IntermediateData!AL80</f>
        <v>11066.451389300768</v>
      </c>
      <c r="AM79" s="166">
        <f>IntermediateData!AM80</f>
        <v>11091.109107190419</v>
      </c>
      <c r="AN79" s="166">
        <f>IntermediateData!AN80</f>
        <v>11115.655999065773</v>
      </c>
      <c r="AO79" s="166">
        <f>IntermediateData!AO80</f>
        <v>11140.142873512177</v>
      </c>
      <c r="AP79" s="168">
        <f>IntermediateData!AP80</f>
        <v>11164.612458651256</v>
      </c>
    </row>
    <row r="80" spans="2:42" x14ac:dyDescent="0.35">
      <c r="B80" s="36"/>
      <c r="C80" s="36" t="s">
        <v>2283</v>
      </c>
      <c r="D80" s="168">
        <f>IntermediateData!D81</f>
        <v>61836.421999999999</v>
      </c>
      <c r="E80" s="166">
        <f>IntermediateData!E81</f>
        <v>62700.666658359216</v>
      </c>
      <c r="F80" s="166">
        <f>IntermediateData!F81</f>
        <v>63018.608397674347</v>
      </c>
      <c r="G80" s="166">
        <f>IntermediateData!G81</f>
        <v>63338.162351898602</v>
      </c>
      <c r="H80" s="166">
        <f>IntermediateData!H81</f>
        <v>63659.336696230741</v>
      </c>
      <c r="I80" s="166">
        <f>IntermediateData!I81</f>
        <v>63434.232647324228</v>
      </c>
      <c r="J80" s="166">
        <f>IntermediateData!J81</f>
        <v>63114.671647768264</v>
      </c>
      <c r="K80" s="166">
        <f>IntermediateData!K81</f>
        <v>62709.328536679241</v>
      </c>
      <c r="L80" s="166">
        <f>IntermediateData!L81</f>
        <v>62227.208160502603</v>
      </c>
      <c r="M80" s="166">
        <f>IntermediateData!M81</f>
        <v>61777.537747715047</v>
      </c>
      <c r="N80" s="166">
        <f>IntermediateData!N81</f>
        <v>61385.409453647611</v>
      </c>
      <c r="O80" s="166">
        <f>IntermediateData!O81</f>
        <v>61049.613613395522</v>
      </c>
      <c r="P80" s="166">
        <f>IntermediateData!P81</f>
        <v>60769.004177964758</v>
      </c>
      <c r="Q80" s="166">
        <f>IntermediateData!Q81</f>
        <v>60542.496805252536</v>
      </c>
      <c r="R80" s="167">
        <f>IntermediateData!R81</f>
        <v>60369.067029887388</v>
      </c>
      <c r="S80" s="166">
        <f>IntermediateData!S81</f>
        <v>60247.748509238569</v>
      </c>
      <c r="T80" s="166">
        <f>IntermediateData!T81</f>
        <v>60177.631343007612</v>
      </c>
      <c r="U80" s="166">
        <f>IntermediateData!U81</f>
        <v>60157.860463913559</v>
      </c>
      <c r="V80" s="166">
        <f>IntermediateData!V81</f>
        <v>60187.63409707864</v>
      </c>
      <c r="W80" s="166">
        <f>IntermediateData!W81</f>
        <v>60266.202285813662</v>
      </c>
      <c r="X80" s="166">
        <f>IntermediateData!X81</f>
        <v>60392.865481590634</v>
      </c>
      <c r="Y80" s="166">
        <f>IntermediateData!Y81</f>
        <v>60566.973196076025</v>
      </c>
      <c r="Z80" s="166">
        <f>IntermediateData!Z81</f>
        <v>60787.922713180655</v>
      </c>
      <c r="AA80" s="166">
        <f>IntermediateData!AA81</f>
        <v>61055.157859161685</v>
      </c>
      <c r="AB80" s="166">
        <f>IntermediateData!AB81</f>
        <v>61368.167828889164</v>
      </c>
      <c r="AC80" s="166">
        <f>IntermediateData!AC81</f>
        <v>61697.648855937405</v>
      </c>
      <c r="AD80" s="166">
        <f>IntermediateData!AD81</f>
        <v>62037.034807851087</v>
      </c>
      <c r="AE80" s="166">
        <f>IntermediateData!AE81</f>
        <v>62379.981158264694</v>
      </c>
      <c r="AF80" s="166">
        <f>IntermediateData!AF81</f>
        <v>62720.379638707011</v>
      </c>
      <c r="AG80" s="166">
        <f>IntermediateData!AG81</f>
        <v>63084.608980937992</v>
      </c>
      <c r="AH80" s="166">
        <f>IntermediateData!AH81</f>
        <v>63446.251080887334</v>
      </c>
      <c r="AI80" s="166">
        <f>IntermediateData!AI81</f>
        <v>63805.953481948585</v>
      </c>
      <c r="AJ80" s="166">
        <f>IntermediateData!AJ81</f>
        <v>64164.307562045935</v>
      </c>
      <c r="AK80" s="166">
        <f>IntermediateData!AK81</f>
        <v>64521.850792454723</v>
      </c>
      <c r="AL80" s="166">
        <f>IntermediateData!AL81</f>
        <v>64879.068869684212</v>
      </c>
      <c r="AM80" s="166">
        <f>IntermediateData!AM81</f>
        <v>65236.397725555114</v>
      </c>
      <c r="AN80" s="166">
        <f>IntermediateData!AN81</f>
        <v>65594.225420366565</v>
      </c>
      <c r="AO80" s="166">
        <f>IntermediateData!AO81</f>
        <v>65952.893923820055</v>
      </c>
      <c r="AP80" s="168">
        <f>IntermediateData!AP81</f>
        <v>66312.700788148592</v>
      </c>
    </row>
    <row r="81" spans="2:42" x14ac:dyDescent="0.35">
      <c r="B81" s="36"/>
      <c r="C81" s="36" t="s">
        <v>2284</v>
      </c>
      <c r="D81" s="168">
        <f>IntermediateData!D82</f>
        <v>55313.324000000001</v>
      </c>
      <c r="E81" s="166">
        <f>IntermediateData!E82</f>
        <v>55956.116211241235</v>
      </c>
      <c r="F81" s="166">
        <f>IntermediateData!F82</f>
        <v>56078.858072111361</v>
      </c>
      <c r="G81" s="166">
        <f>IntermediateData!G82</f>
        <v>56201.86917190352</v>
      </c>
      <c r="H81" s="166">
        <f>IntermediateData!H82</f>
        <v>56325.150101203486</v>
      </c>
      <c r="I81" s="166">
        <f>IntermediateData!I82</f>
        <v>55928.382451892503</v>
      </c>
      <c r="J81" s="166">
        <f>IntermediateData!J82</f>
        <v>55451.079512597149</v>
      </c>
      <c r="K81" s="166">
        <f>IntermediateData!K82</f>
        <v>54901.589346620334</v>
      </c>
      <c r="L81" s="166">
        <f>IntermediateData!L82</f>
        <v>54301.530546966467</v>
      </c>
      <c r="M81" s="166">
        <f>IntermediateData!M82</f>
        <v>53754.088791243601</v>
      </c>
      <c r="N81" s="166">
        <f>IntermediateData!N82</f>
        <v>53258.001691562822</v>
      </c>
      <c r="O81" s="166">
        <f>IntermediateData!O82</f>
        <v>52812.067336937689</v>
      </c>
      <c r="P81" s="166">
        <f>IntermediateData!P82</f>
        <v>52415.142389511566</v>
      </c>
      <c r="Q81" s="166">
        <f>IntermediateData!Q82</f>
        <v>52066.140257086459</v>
      </c>
      <c r="R81" s="167">
        <f>IntermediateData!R82</f>
        <v>51764.029339305875</v>
      </c>
      <c r="S81" s="166">
        <f>IntermediateData!S82</f>
        <v>51507.831344944163</v>
      </c>
      <c r="T81" s="166">
        <f>IntermediateData!T82</f>
        <v>51296.619677851115</v>
      </c>
      <c r="U81" s="166">
        <f>IntermediateData!U82</f>
        <v>51129.51788919355</v>
      </c>
      <c r="V81" s="166">
        <f>IntermediateData!V82</f>
        <v>51005.698193725235</v>
      </c>
      <c r="W81" s="166">
        <f>IntermediateData!W82</f>
        <v>50924.38004790269</v>
      </c>
      <c r="X81" s="166">
        <f>IntermediateData!X82</f>
        <v>50884.828787747923</v>
      </c>
      <c r="Y81" s="166">
        <f>IntermediateData!Y82</f>
        <v>50886.354324439286</v>
      </c>
      <c r="Z81" s="166">
        <f>IntermediateData!Z82</f>
        <v>50928.309895689192</v>
      </c>
      <c r="AA81" s="166">
        <f>IntermediateData!AA82</f>
        <v>51010.090871042099</v>
      </c>
      <c r="AB81" s="166">
        <f>IntermediateData!AB82</f>
        <v>51131.133609298187</v>
      </c>
      <c r="AC81" s="166">
        <f>IntermediateData!AC82</f>
        <v>51263.529155811324</v>
      </c>
      <c r="AD81" s="166">
        <f>IntermediateData!AD82</f>
        <v>51401.509107999118</v>
      </c>
      <c r="AE81" s="166">
        <f>IntermediateData!AE82</f>
        <v>51539.540194397319</v>
      </c>
      <c r="AF81" s="166">
        <f>IntermediateData!AF82</f>
        <v>51673.021992082067</v>
      </c>
      <c r="AG81" s="166">
        <f>IntermediateData!AG82</f>
        <v>51803.431994529186</v>
      </c>
      <c r="AH81" s="166">
        <f>IntermediateData!AH82</f>
        <v>51930.532182236013</v>
      </c>
      <c r="AI81" s="166">
        <f>IntermediateData!AI82</f>
        <v>52054.867443976342</v>
      </c>
      <c r="AJ81" s="166">
        <f>IntermediateData!AJ82</f>
        <v>52176.932289317949</v>
      </c>
      <c r="AK81" s="166">
        <f>IntermediateData!AK82</f>
        <v>52297.172937124255</v>
      </c>
      <c r="AL81" s="166">
        <f>IntermediateData!AL82</f>
        <v>52415.989288156285</v>
      </c>
      <c r="AM81" s="166">
        <f>IntermediateData!AM82</f>
        <v>52533.736786546717</v>
      </c>
      <c r="AN81" s="166">
        <f>IntermediateData!AN82</f>
        <v>52650.728174698699</v>
      </c>
      <c r="AO81" s="166">
        <f>IntermediateData!AO82</f>
        <v>52767.235145952058</v>
      </c>
      <c r="AP81" s="168">
        <f>IntermediateData!AP82</f>
        <v>52883.489899157532</v>
      </c>
    </row>
    <row r="82" spans="2:42" x14ac:dyDescent="0.35">
      <c r="B82" s="36"/>
      <c r="C82" s="36" t="s">
        <v>2285</v>
      </c>
      <c r="D82" s="168">
        <f>IntermediateData!D83</f>
        <v>104818.19100000001</v>
      </c>
      <c r="E82" s="166">
        <f>IntermediateData!E83</f>
        <v>106227.71873172214</v>
      </c>
      <c r="F82" s="166">
        <f>IntermediateData!F83</f>
        <v>106576.35493406422</v>
      </c>
      <c r="G82" s="166">
        <f>IntermediateData!G83</f>
        <v>106926.13535001678</v>
      </c>
      <c r="H82" s="166">
        <f>IntermediateData!H83</f>
        <v>107277.06373485473</v>
      </c>
      <c r="I82" s="166">
        <f>IntermediateData!I83</f>
        <v>106567.11185617771</v>
      </c>
      <c r="J82" s="166">
        <f>IntermediateData!J83</f>
        <v>105708.10614254927</v>
      </c>
      <c r="K82" s="166">
        <f>IntermediateData!K83</f>
        <v>104715.80969920701</v>
      </c>
      <c r="L82" s="166">
        <f>IntermediateData!L83</f>
        <v>103700.60438640862</v>
      </c>
      <c r="M82" s="166">
        <f>IntermediateData!M83</f>
        <v>102784.46446032201</v>
      </c>
      <c r="N82" s="166">
        <f>IntermediateData!N83</f>
        <v>101965.10629210049</v>
      </c>
      <c r="O82" s="166">
        <f>IntermediateData!O83</f>
        <v>101240.35872941531</v>
      </c>
      <c r="P82" s="166">
        <f>IntermediateData!P83</f>
        <v>100608.15960648423</v>
      </c>
      <c r="Q82" s="166">
        <f>IntermediateData!Q83</f>
        <v>100066.55239524711</v>
      </c>
      <c r="R82" s="167">
        <f>IntermediateData!R83</f>
        <v>99613.682992815971</v>
      </c>
      <c r="S82" s="166">
        <f>IntermediateData!S83</f>
        <v>99247.796640511646</v>
      </c>
      <c r="T82" s="166">
        <f>IntermediateData!T83</f>
        <v>98967.234969977013</v>
      </c>
      <c r="U82" s="166">
        <f>IntermediateData!U83</f>
        <v>98770.433172028352</v>
      </c>
      <c r="V82" s="166">
        <f>IntermediateData!V83</f>
        <v>98655.917284071518</v>
      </c>
      <c r="W82" s="166">
        <f>IntermediateData!W83</f>
        <v>98622.301592069794</v>
      </c>
      <c r="X82" s="166">
        <f>IntermediateData!X83</f>
        <v>98668.286143203019</v>
      </c>
      <c r="Y82" s="166">
        <f>IntermediateData!Y83</f>
        <v>98792.654365507231</v>
      </c>
      <c r="Z82" s="166">
        <f>IntermediateData!Z83</f>
        <v>98994.270790925788</v>
      </c>
      <c r="AA82" s="166">
        <f>IntermediateData!AA83</f>
        <v>99272.078878342043</v>
      </c>
      <c r="AB82" s="166">
        <f>IntermediateData!AB83</f>
        <v>99625.098933295958</v>
      </c>
      <c r="AC82" s="166">
        <f>IntermediateData!AC83</f>
        <v>99996.529700163301</v>
      </c>
      <c r="AD82" s="166">
        <f>IntermediateData!AD83</f>
        <v>100375.5300820441</v>
      </c>
      <c r="AE82" s="166">
        <f>IntermediateData!AE83</f>
        <v>100751.69465391213</v>
      </c>
      <c r="AF82" s="166">
        <f>IntermediateData!AF83</f>
        <v>101120.0321082919</v>
      </c>
      <c r="AG82" s="166">
        <f>IntermediateData!AG83</f>
        <v>101648.32545161947</v>
      </c>
      <c r="AH82" s="166">
        <f>IntermediateData!AH83</f>
        <v>102169.96278732187</v>
      </c>
      <c r="AI82" s="166">
        <f>IntermediateData!AI83</f>
        <v>102686.12007268454</v>
      </c>
      <c r="AJ82" s="166">
        <f>IntermediateData!AJ83</f>
        <v>103197.87573577126</v>
      </c>
      <c r="AK82" s="166">
        <f>IntermediateData!AK83</f>
        <v>103706.21469504634</v>
      </c>
      <c r="AL82" s="166">
        <f>IntermediateData!AL83</f>
        <v>104212.03215830916</v>
      </c>
      <c r="AM82" s="166">
        <f>IntermediateData!AM83</f>
        <v>104716.13720996027</v>
      </c>
      <c r="AN82" s="166">
        <f>IntermediateData!AN83</f>
        <v>105219.2561952062</v>
      </c>
      <c r="AO82" s="166">
        <f>IntermediateData!AO83</f>
        <v>105722.03590941246</v>
      </c>
      <c r="AP82" s="168">
        <f>IntermediateData!AP83</f>
        <v>106225.04660043497</v>
      </c>
    </row>
    <row r="83" spans="2:42" x14ac:dyDescent="0.35">
      <c r="B83" s="36"/>
      <c r="C83" s="36" t="s">
        <v>2286</v>
      </c>
      <c r="D83" s="168">
        <f>IntermediateData!D84</f>
        <v>67988.535000000003</v>
      </c>
      <c r="E83" s="166">
        <f>IntermediateData!E84</f>
        <v>69120.730652792525</v>
      </c>
      <c r="F83" s="166">
        <f>IntermediateData!F84</f>
        <v>69495.662073132902</v>
      </c>
      <c r="G83" s="166">
        <f>IntermediateData!G84</f>
        <v>69872.627233114501</v>
      </c>
      <c r="H83" s="166">
        <f>IntermediateData!H84</f>
        <v>70251.637164346568</v>
      </c>
      <c r="I83" s="166">
        <f>IntermediateData!I84</f>
        <v>69873.41595827711</v>
      </c>
      <c r="J83" s="166">
        <f>IntermediateData!J84</f>
        <v>69401.565262411823</v>
      </c>
      <c r="K83" s="166">
        <f>IntermediateData!K84</f>
        <v>68846.135595096945</v>
      </c>
      <c r="L83" s="166">
        <f>IntermediateData!L84</f>
        <v>68341.898756904906</v>
      </c>
      <c r="M83" s="166">
        <f>IntermediateData!M84</f>
        <v>67901.678516993561</v>
      </c>
      <c r="N83" s="166">
        <f>IntermediateData!N84</f>
        <v>67524.127940220089</v>
      </c>
      <c r="O83" s="166">
        <f>IntermediateData!O84</f>
        <v>67207.970896701358</v>
      </c>
      <c r="P83" s="166">
        <f>IntermediateData!P84</f>
        <v>66951.999936700435</v>
      </c>
      <c r="Q83" s="166">
        <f>IntermediateData!Q84</f>
        <v>66755.074253290557</v>
      </c>
      <c r="R83" s="167">
        <f>IntermediateData!R84</f>
        <v>66616.11772980215</v>
      </c>
      <c r="S83" s="166">
        <f>IntermediateData!S84</f>
        <v>66534.117069172673</v>
      </c>
      <c r="T83" s="166">
        <f>IntermediateData!T84</f>
        <v>66508.120002429321</v>
      </c>
      <c r="U83" s="166">
        <f>IntermediateData!U84</f>
        <v>66537.233573640857</v>
      </c>
      <c r="V83" s="166">
        <f>IntermediateData!V84</f>
        <v>66620.622498777026</v>
      </c>
      <c r="W83" s="166">
        <f>IntermediateData!W84</f>
        <v>66757.507596013034</v>
      </c>
      <c r="X83" s="166">
        <f>IntermediateData!X84</f>
        <v>66947.164285111852</v>
      </c>
      <c r="Y83" s="166">
        <f>IntermediateData!Y84</f>
        <v>67188.921153608855</v>
      </c>
      <c r="Z83" s="166">
        <f>IntermediateData!Z84</f>
        <v>67482.158587612197</v>
      </c>
      <c r="AA83" s="166">
        <f>IntermediateData!AA84</f>
        <v>67826.307465117483</v>
      </c>
      <c r="AB83" s="166">
        <f>IntermediateData!AB84</f>
        <v>68220.847909818476</v>
      </c>
      <c r="AC83" s="166">
        <f>IntermediateData!AC84</f>
        <v>68625.345629790245</v>
      </c>
      <c r="AD83" s="166">
        <f>IntermediateData!AD84</f>
        <v>69032.835224825423</v>
      </c>
      <c r="AE83" s="166">
        <f>IntermediateData!AE84</f>
        <v>69436.61630202501</v>
      </c>
      <c r="AF83" s="166">
        <f>IntermediateData!AF84</f>
        <v>69836.816308333538</v>
      </c>
      <c r="AG83" s="166">
        <f>IntermediateData!AG84</f>
        <v>70395.792369855946</v>
      </c>
      <c r="AH83" s="166">
        <f>IntermediateData!AH84</f>
        <v>70952.344321641722</v>
      </c>
      <c r="AI83" s="166">
        <f>IntermediateData!AI84</f>
        <v>71507.28088704207</v>
      </c>
      <c r="AJ83" s="166">
        <f>IntermediateData!AJ84</f>
        <v>72061.348521856009</v>
      </c>
      <c r="AK83" s="166">
        <f>IntermediateData!AK84</f>
        <v>72615.233941888</v>
      </c>
      <c r="AL83" s="166">
        <f>IntermediateData!AL84</f>
        <v>73169.566510834295</v>
      </c>
      <c r="AM83" s="166">
        <f>IntermediateData!AM84</f>
        <v>73724.920494130449</v>
      </c>
      <c r="AN83" s="166">
        <f>IntermediateData!AN84</f>
        <v>74281.817184132466</v>
      </c>
      <c r="AO83" s="166">
        <f>IntermediateData!AO84</f>
        <v>74840.726901755421</v>
      </c>
      <c r="AP83" s="168">
        <f>IntermediateData!AP84</f>
        <v>75402.070879454579</v>
      </c>
    </row>
    <row r="84" spans="2:42" x14ac:dyDescent="0.35">
      <c r="B84" s="36"/>
      <c r="C84" s="36" t="s">
        <v>2287</v>
      </c>
      <c r="D84" s="168">
        <f>IntermediateData!D85</f>
        <v>48387.675000000003</v>
      </c>
      <c r="E84" s="166">
        <f>IntermediateData!E85</f>
        <v>48842.448810771566</v>
      </c>
      <c r="F84" s="166">
        <f>IntermediateData!F85</f>
        <v>49264.020171465752</v>
      </c>
      <c r="G84" s="166">
        <f>IntermediateData!G85</f>
        <v>49689.230219745943</v>
      </c>
      <c r="H84" s="166">
        <f>IntermediateData!H85</f>
        <v>50118.11036203245</v>
      </c>
      <c r="I84" s="166">
        <f>IntermediateData!I85</f>
        <v>50513.882275822245</v>
      </c>
      <c r="J84" s="166">
        <f>IntermediateData!J85</f>
        <v>50814.006835263048</v>
      </c>
      <c r="K84" s="166">
        <f>IntermediateData!K85</f>
        <v>51022.718568191485</v>
      </c>
      <c r="L84" s="166">
        <f>IntermediateData!L85</f>
        <v>51144.857134215592</v>
      </c>
      <c r="M84" s="166">
        <f>IntermediateData!M85</f>
        <v>51185.799461872433</v>
      </c>
      <c r="N84" s="166">
        <f>IntermediateData!N85</f>
        <v>51151.388624103449</v>
      </c>
      <c r="O84" s="166">
        <f>IntermediateData!O85</f>
        <v>51047.860588087424</v>
      </c>
      <c r="P84" s="166">
        <f>IntermediateData!P85</f>
        <v>50881.76995934869</v>
      </c>
      <c r="Q84" s="166">
        <f>IntermediateData!Q85</f>
        <v>50748.168455744009</v>
      </c>
      <c r="R84" s="167">
        <f>IntermediateData!R85</f>
        <v>50660.740253308555</v>
      </c>
      <c r="S84" s="166">
        <f>IntermediateData!S85</f>
        <v>50618.721797992497</v>
      </c>
      <c r="T84" s="166">
        <f>IntermediateData!T85</f>
        <v>50621.397739616601</v>
      </c>
      <c r="U84" s="166">
        <f>IntermediateData!U85</f>
        <v>50668.099608580058</v>
      </c>
      <c r="V84" s="166">
        <f>IntermediateData!V85</f>
        <v>50758.204550495546</v>
      </c>
      <c r="W84" s="166">
        <f>IntermediateData!W85</f>
        <v>50891.134116838213</v>
      </c>
      <c r="X84" s="166">
        <f>IntermediateData!X85</f>
        <v>51066.353109769429</v>
      </c>
      <c r="Y84" s="166">
        <f>IntermediateData!Y85</f>
        <v>51283.368479368277</v>
      </c>
      <c r="Z84" s="166">
        <f>IntermediateData!Z85</f>
        <v>51541.728271572836</v>
      </c>
      <c r="AA84" s="166">
        <f>IntermediateData!AA85</f>
        <v>51841.020625200101</v>
      </c>
      <c r="AB84" s="166">
        <f>IntermediateData!AB85</f>
        <v>52180.872816478193</v>
      </c>
      <c r="AC84" s="166">
        <f>IntermediateData!AC85</f>
        <v>52559.012981165281</v>
      </c>
      <c r="AD84" s="166">
        <f>IntermediateData!AD85</f>
        <v>52969.840497275029</v>
      </c>
      <c r="AE84" s="166">
        <f>IntermediateData!AE85</f>
        <v>53407.809820225375</v>
      </c>
      <c r="AF84" s="166">
        <f>IntermediateData!AF85</f>
        <v>53867.453941478787</v>
      </c>
      <c r="AG84" s="166">
        <f>IntermediateData!AG85</f>
        <v>54361.68671523044</v>
      </c>
      <c r="AH84" s="166">
        <f>IntermediateData!AH85</f>
        <v>54867.024425999305</v>
      </c>
      <c r="AI84" s="166">
        <f>IntermediateData!AI85</f>
        <v>55378.369604814288</v>
      </c>
      <c r="AJ84" s="166">
        <f>IntermediateData!AJ85</f>
        <v>55890.771247818062</v>
      </c>
      <c r="AK84" s="166">
        <f>IntermediateData!AK85</f>
        <v>56404.079528288574</v>
      </c>
      <c r="AL84" s="166">
        <f>IntermediateData!AL85</f>
        <v>56918.835870650168</v>
      </c>
      <c r="AM84" s="166">
        <f>IntermediateData!AM85</f>
        <v>57435.538243074319</v>
      </c>
      <c r="AN84" s="166">
        <f>IntermediateData!AN85</f>
        <v>57954.64284315821</v>
      </c>
      <c r="AO84" s="166">
        <f>IntermediateData!AO85</f>
        <v>58476.565685986978</v>
      </c>
      <c r="AP84" s="168">
        <f>IntermediateData!AP85</f>
        <v>59001.684098419515</v>
      </c>
    </row>
    <row r="85" spans="2:42" x14ac:dyDescent="0.35">
      <c r="B85" s="36"/>
      <c r="C85" s="36" t="s">
        <v>2288</v>
      </c>
      <c r="D85" s="168">
        <f>IntermediateData!D86</f>
        <v>82435.360000000001</v>
      </c>
      <c r="E85" s="166">
        <f>IntermediateData!E86</f>
        <v>82927.291377884962</v>
      </c>
      <c r="F85" s="166">
        <f>IntermediateData!F86</f>
        <v>83320.433774242745</v>
      </c>
      <c r="G85" s="166">
        <f>IntermediateData!G86</f>
        <v>83715.439983360426</v>
      </c>
      <c r="H85" s="166">
        <f>IntermediateData!H86</f>
        <v>84112.318841217115</v>
      </c>
      <c r="I85" s="166">
        <f>IntermediateData!I86</f>
        <v>84410.43522568162</v>
      </c>
      <c r="J85" s="166">
        <f>IntermediateData!J86</f>
        <v>84546.561529840634</v>
      </c>
      <c r="K85" s="166">
        <f>IntermediateData!K86</f>
        <v>84529.260121938554</v>
      </c>
      <c r="L85" s="166">
        <f>IntermediateData!L86</f>
        <v>84368.022190430464</v>
      </c>
      <c r="M85" s="166">
        <f>IntermediateData!M86</f>
        <v>84073.142791669452</v>
      </c>
      <c r="N85" s="166">
        <f>IntermediateData!N86</f>
        <v>83655.592063209871</v>
      </c>
      <c r="O85" s="166">
        <f>IntermediateData!O86</f>
        <v>83126.884567974412</v>
      </c>
      <c r="P85" s="166">
        <f>IntermediateData!P86</f>
        <v>82515.286677793047</v>
      </c>
      <c r="Q85" s="166">
        <f>IntermediateData!Q86</f>
        <v>81980.44332539782</v>
      </c>
      <c r="R85" s="167">
        <f>IntermediateData!R86</f>
        <v>81520.729616208773</v>
      </c>
      <c r="S85" s="166">
        <f>IntermediateData!S86</f>
        <v>81134.605668670891</v>
      </c>
      <c r="T85" s="166">
        <f>IntermediateData!T86</f>
        <v>80820.614056455423</v>
      </c>
      <c r="U85" s="166">
        <f>IntermediateData!U86</f>
        <v>80577.377356144658</v>
      </c>
      <c r="V85" s="166">
        <f>IntermediateData!V86</f>
        <v>80403.595796798822</v>
      </c>
      <c r="W85" s="166">
        <f>IntermediateData!W86</f>
        <v>80298.04500794044</v>
      </c>
      <c r="X85" s="166">
        <f>IntermediateData!X86</f>
        <v>80259.573862624733</v>
      </c>
      <c r="Y85" s="166">
        <f>IntermediateData!Y86</f>
        <v>80287.102412391483</v>
      </c>
      <c r="Z85" s="166">
        <f>IntermediateData!Z86</f>
        <v>80379.619911017537</v>
      </c>
      <c r="AA85" s="166">
        <f>IntermediateData!AA86</f>
        <v>80536.182924107634</v>
      </c>
      <c r="AB85" s="166">
        <f>IntermediateData!AB86</f>
        <v>80755.913521675626</v>
      </c>
      <c r="AC85" s="166">
        <f>IntermediateData!AC86</f>
        <v>81032.700498347403</v>
      </c>
      <c r="AD85" s="166">
        <f>IntermediateData!AD86</f>
        <v>81356.967201738895</v>
      </c>
      <c r="AE85" s="166">
        <f>IntermediateData!AE86</f>
        <v>81719.307263553637</v>
      </c>
      <c r="AF85" s="166">
        <f>IntermediateData!AF86</f>
        <v>82110.522396660017</v>
      </c>
      <c r="AG85" s="166">
        <f>IntermediateData!AG86</f>
        <v>82762.716552558821</v>
      </c>
      <c r="AH85" s="166">
        <f>IntermediateData!AH86</f>
        <v>83425.428348928675</v>
      </c>
      <c r="AI85" s="166">
        <f>IntermediateData!AI86</f>
        <v>84090.491761224286</v>
      </c>
      <c r="AJ85" s="166">
        <f>IntermediateData!AJ86</f>
        <v>84750.90853152638</v>
      </c>
      <c r="AK85" s="166">
        <f>IntermediateData!AK86</f>
        <v>85407.793429385376</v>
      </c>
      <c r="AL85" s="166">
        <f>IntermediateData!AL86</f>
        <v>86062.180510099774</v>
      </c>
      <c r="AM85" s="166">
        <f>IntermediateData!AM86</f>
        <v>86715.0264903036</v>
      </c>
      <c r="AN85" s="166">
        <f>IntermediateData!AN86</f>
        <v>87367.213942097093</v>
      </c>
      <c r="AO85" s="166">
        <f>IntermediateData!AO86</f>
        <v>88019.554313126908</v>
      </c>
      <c r="AP85" s="168">
        <f>IntermediateData!AP86</f>
        <v>88672.790779684525</v>
      </c>
    </row>
    <row r="86" spans="2:42" x14ac:dyDescent="0.35">
      <c r="B86" s="36"/>
      <c r="C86" s="36" t="s">
        <v>2289</v>
      </c>
      <c r="D86" s="168">
        <f>IntermediateData!D87</f>
        <v>13863.383</v>
      </c>
      <c r="E86" s="166">
        <f>IntermediateData!E87</f>
        <v>14090.79734336723</v>
      </c>
      <c r="F86" s="166">
        <f>IntermediateData!F87</f>
        <v>14228.061940860089</v>
      </c>
      <c r="G86" s="166">
        <f>IntermediateData!G87</f>
        <v>14366.663692615104</v>
      </c>
      <c r="H86" s="166">
        <f>IntermediateData!H87</f>
        <v>14506.615624434658</v>
      </c>
      <c r="I86" s="166">
        <f>IntermediateData!I87</f>
        <v>14556.456889011148</v>
      </c>
      <c r="J86" s="166">
        <f>IntermediateData!J87</f>
        <v>14583.061991633629</v>
      </c>
      <c r="K86" s="166">
        <f>IntermediateData!K87</f>
        <v>14588.03324158443</v>
      </c>
      <c r="L86" s="166">
        <f>IntermediateData!L87</f>
        <v>14573.090667767367</v>
      </c>
      <c r="M86" s="166">
        <f>IntermediateData!M87</f>
        <v>14540.051217475091</v>
      </c>
      <c r="N86" s="166">
        <f>IntermediateData!N87</f>
        <v>14509.792458329683</v>
      </c>
      <c r="O86" s="166">
        <f>IntermediateData!O87</f>
        <v>14492.911552047002</v>
      </c>
      <c r="P86" s="166">
        <f>IntermediateData!P87</f>
        <v>14489.198018555702</v>
      </c>
      <c r="Q86" s="166">
        <f>IntermediateData!Q87</f>
        <v>14498.455233570841</v>
      </c>
      <c r="R86" s="167">
        <f>IntermediateData!R87</f>
        <v>14520.500055924384</v>
      </c>
      <c r="S86" s="166">
        <f>IntermediateData!S87</f>
        <v>14555.162471437528</v>
      </c>
      <c r="T86" s="166">
        <f>IntermediateData!T87</f>
        <v>14602.285252792661</v>
      </c>
      <c r="U86" s="166">
        <f>IntermediateData!U87</f>
        <v>14661.723634883901</v>
      </c>
      <c r="V86" s="166">
        <f>IntermediateData!V87</f>
        <v>14733.345005145695</v>
      </c>
      <c r="W86" s="166">
        <f>IntermediateData!W87</f>
        <v>14817.02860837856</v>
      </c>
      <c r="X86" s="166">
        <f>IntermediateData!X87</f>
        <v>14912.665265610245</v>
      </c>
      <c r="Y86" s="166">
        <f>IntermediateData!Y87</f>
        <v>15020.157106548839</v>
      </c>
      <c r="Z86" s="166">
        <f>IntermediateData!Z87</f>
        <v>15139.417315202118</v>
      </c>
      <c r="AA86" s="166">
        <f>IntermediateData!AA87</f>
        <v>15270.369888254585</v>
      </c>
      <c r="AB86" s="166">
        <f>IntermediateData!AB87</f>
        <v>15412.949405810123</v>
      </c>
      <c r="AC86" s="166">
        <f>IntermediateData!AC87</f>
        <v>15562.286393071543</v>
      </c>
      <c r="AD86" s="166">
        <f>IntermediateData!AD87</f>
        <v>15716.85937330253</v>
      </c>
      <c r="AE86" s="166">
        <f>IntermediateData!AE87</f>
        <v>15875.177294305047</v>
      </c>
      <c r="AF86" s="166">
        <f>IntermediateData!AF87</f>
        <v>16035.78417238771</v>
      </c>
      <c r="AG86" s="166">
        <f>IntermediateData!AG87</f>
        <v>16182.734192588752</v>
      </c>
      <c r="AH86" s="166">
        <f>IntermediateData!AH87</f>
        <v>16330.12649927213</v>
      </c>
      <c r="AI86" s="166">
        <f>IntermediateData!AI87</f>
        <v>16478.107474564305</v>
      </c>
      <c r="AJ86" s="166">
        <f>IntermediateData!AJ87</f>
        <v>16626.811209918895</v>
      </c>
      <c r="AK86" s="166">
        <f>IntermediateData!AK87</f>
        <v>16776.359973260085</v>
      </c>
      <c r="AL86" s="166">
        <f>IntermediateData!AL87</f>
        <v>16926.864648486371</v>
      </c>
      <c r="AM86" s="166">
        <f>IntermediateData!AM87</f>
        <v>17078.425148412247</v>
      </c>
      <c r="AN86" s="166">
        <f>IntermediateData!AN87</f>
        <v>17231.130802174557</v>
      </c>
      <c r="AO86" s="166">
        <f>IntermediateData!AO87</f>
        <v>17385.060718081138</v>
      </c>
      <c r="AP86" s="168">
        <f>IntermediateData!AP87</f>
        <v>17540.284122832327</v>
      </c>
    </row>
    <row r="87" spans="2:42" x14ac:dyDescent="0.35">
      <c r="B87" s="36"/>
      <c r="C87" s="36" t="s">
        <v>2290</v>
      </c>
      <c r="D87" s="168">
        <f>IntermediateData!D88</f>
        <v>30827.938999999998</v>
      </c>
      <c r="E87" s="166">
        <f>IntermediateData!E88</f>
        <v>31088.427103606627</v>
      </c>
      <c r="F87" s="166">
        <f>IntermediateData!F88</f>
        <v>31257.059987258483</v>
      </c>
      <c r="G87" s="166">
        <f>IntermediateData!G88</f>
        <v>31426.607585873367</v>
      </c>
      <c r="H87" s="166">
        <f>IntermediateData!H88</f>
        <v>31597.074861137553</v>
      </c>
      <c r="I87" s="166">
        <f>IntermediateData!I88</f>
        <v>31675.701801650972</v>
      </c>
      <c r="J87" s="166">
        <f>IntermediateData!J88</f>
        <v>31696.558549176658</v>
      </c>
      <c r="K87" s="166">
        <f>IntermediateData!K88</f>
        <v>31663.082759348406</v>
      </c>
      <c r="L87" s="166">
        <f>IntermediateData!L88</f>
        <v>31579.023482122844</v>
      </c>
      <c r="M87" s="166">
        <f>IntermediateData!M88</f>
        <v>31448.393628855894</v>
      </c>
      <c r="N87" s="166">
        <f>IntermediateData!N88</f>
        <v>31275.421566980513</v>
      </c>
      <c r="O87" s="166">
        <f>IntermediateData!O88</f>
        <v>31064.502557240579</v>
      </c>
      <c r="P87" s="166">
        <f>IntermediateData!P88</f>
        <v>30880.287650611983</v>
      </c>
      <c r="Q87" s="166">
        <f>IntermediateData!Q88</f>
        <v>30724.326135491348</v>
      </c>
      <c r="R87" s="167">
        <f>IntermediateData!R88</f>
        <v>30596.054015673319</v>
      </c>
      <c r="S87" s="166">
        <f>IntermediateData!S88</f>
        <v>30494.938088614395</v>
      </c>
      <c r="T87" s="166">
        <f>IntermediateData!T88</f>
        <v>30420.475038421962</v>
      </c>
      <c r="U87" s="166">
        <f>IntermediateData!U88</f>
        <v>30372.190566760073</v>
      </c>
      <c r="V87" s="166">
        <f>IntermediateData!V88</f>
        <v>30349.638560387219</v>
      </c>
      <c r="W87" s="166">
        <f>IntermediateData!W88</f>
        <v>30352.400294090516</v>
      </c>
      <c r="X87" s="166">
        <f>IntermediateData!X88</f>
        <v>30380.083667828047</v>
      </c>
      <c r="Y87" s="166">
        <f>IntermediateData!Y88</f>
        <v>30432.322476937101</v>
      </c>
      <c r="Z87" s="166">
        <f>IntermediateData!Z88</f>
        <v>30508.775714310024</v>
      </c>
      <c r="AA87" s="166">
        <f>IntermediateData!AA88</f>
        <v>30609.126903481978</v>
      </c>
      <c r="AB87" s="166">
        <f>IntermediateData!AB88</f>
        <v>30733.083461616072</v>
      </c>
      <c r="AC87" s="166">
        <f>IntermediateData!AC88</f>
        <v>30875.493722989875</v>
      </c>
      <c r="AD87" s="166">
        <f>IntermediateData!AD88</f>
        <v>31032.837897450809</v>
      </c>
      <c r="AE87" s="166">
        <f>IntermediateData!AE88</f>
        <v>31201.66812646158</v>
      </c>
      <c r="AF87" s="166">
        <f>IntermediateData!AF88</f>
        <v>31378.621251966808</v>
      </c>
      <c r="AG87" s="166">
        <f>IntermediateData!AG88</f>
        <v>31633.100918781041</v>
      </c>
      <c r="AH87" s="166">
        <f>IntermediateData!AH88</f>
        <v>31889.118542023956</v>
      </c>
      <c r="AI87" s="166">
        <f>IntermediateData!AI88</f>
        <v>32143.692414982281</v>
      </c>
      <c r="AJ87" s="166">
        <f>IntermediateData!AJ88</f>
        <v>32397.122222558064</v>
      </c>
      <c r="AK87" s="166">
        <f>IntermediateData!AK88</f>
        <v>32649.786601483778</v>
      </c>
      <c r="AL87" s="166">
        <f>IntermediateData!AL88</f>
        <v>32902.035412558384</v>
      </c>
      <c r="AM87" s="166">
        <f>IntermediateData!AM88</f>
        <v>33154.190917305037</v>
      </c>
      <c r="AN87" s="166">
        <f>IntermediateData!AN88</f>
        <v>33406.54888995643</v>
      </c>
      <c r="AO87" s="166">
        <f>IntermediateData!AO88</f>
        <v>33659.379667383066</v>
      </c>
      <c r="AP87" s="168">
        <f>IntermediateData!AP88</f>
        <v>33912.929139459229</v>
      </c>
    </row>
    <row r="88" spans="2:42" x14ac:dyDescent="0.35">
      <c r="B88" s="36"/>
      <c r="C88" s="36" t="s">
        <v>2291</v>
      </c>
      <c r="D88" s="168">
        <f>IntermediateData!D89</f>
        <v>35179.917999999998</v>
      </c>
      <c r="E88" s="166">
        <f>IntermediateData!E89</f>
        <v>35713.216676345655</v>
      </c>
      <c r="F88" s="166">
        <f>IntermediateData!F89</f>
        <v>36061.114683307009</v>
      </c>
      <c r="G88" s="166">
        <f>IntermediateData!G89</f>
        <v>36412.401716363231</v>
      </c>
      <c r="H88" s="166">
        <f>IntermediateData!H89</f>
        <v>36767.110789494393</v>
      </c>
      <c r="I88" s="166">
        <f>IntermediateData!I89</f>
        <v>36936.518238284152</v>
      </c>
      <c r="J88" s="166">
        <f>IntermediateData!J89</f>
        <v>37044.606552317091</v>
      </c>
      <c r="K88" s="166">
        <f>IntermediateData!K89</f>
        <v>37095.225999008311</v>
      </c>
      <c r="L88" s="166">
        <f>IntermediateData!L89</f>
        <v>37092.558410186226</v>
      </c>
      <c r="M88" s="166">
        <f>IntermediateData!M89</f>
        <v>37041.064920749712</v>
      </c>
      <c r="N88" s="166">
        <f>IntermediateData!N89</f>
        <v>36950.391149055897</v>
      </c>
      <c r="O88" s="166">
        <f>IntermediateData!O89</f>
        <v>36893.982750357296</v>
      </c>
      <c r="P88" s="166">
        <f>IntermediateData!P89</f>
        <v>36871.289835761658</v>
      </c>
      <c r="Q88" s="166">
        <f>IntermediateData!Q89</f>
        <v>36881.798163858381</v>
      </c>
      <c r="R88" s="167">
        <f>IntermediateData!R89</f>
        <v>36925.028175268992</v>
      </c>
      <c r="S88" s="166">
        <f>IntermediateData!S89</f>
        <v>37000.534069855057</v>
      </c>
      <c r="T88" s="166">
        <f>IntermediateData!T89</f>
        <v>37107.902925181945</v>
      </c>
      <c r="U88" s="166">
        <f>IntermediateData!U89</f>
        <v>37246.753854891147</v>
      </c>
      <c r="V88" s="166">
        <f>IntermediateData!V89</f>
        <v>37416.737205687161</v>
      </c>
      <c r="W88" s="166">
        <f>IntermediateData!W89</f>
        <v>37617.533791695445</v>
      </c>
      <c r="X88" s="166">
        <f>IntermediateData!X89</f>
        <v>37848.85416499729</v>
      </c>
      <c r="Y88" s="166">
        <f>IntermediateData!Y89</f>
        <v>38110.437921194884</v>
      </c>
      <c r="Z88" s="166">
        <f>IntermediateData!Z89</f>
        <v>38402.05303890552</v>
      </c>
      <c r="AA88" s="166">
        <f>IntermediateData!AA89</f>
        <v>38723.495252128094</v>
      </c>
      <c r="AB88" s="166">
        <f>IntermediateData!AB89</f>
        <v>39074.587454467794</v>
      </c>
      <c r="AC88" s="166">
        <f>IntermediateData!AC89</f>
        <v>39445.244555298472</v>
      </c>
      <c r="AD88" s="166">
        <f>IntermediateData!AD89</f>
        <v>39831.557292472549</v>
      </c>
      <c r="AE88" s="166">
        <f>IntermediateData!AE89</f>
        <v>40229.6846999755</v>
      </c>
      <c r="AF88" s="166">
        <f>IntermediateData!AF89</f>
        <v>40635.867108812003</v>
      </c>
      <c r="AG88" s="166">
        <f>IntermediateData!AG89</f>
        <v>41009.613984417621</v>
      </c>
      <c r="AH88" s="166">
        <f>IntermediateData!AH89</f>
        <v>41384.307471986271</v>
      </c>
      <c r="AI88" s="166">
        <f>IntermediateData!AI89</f>
        <v>41760.333259651015</v>
      </c>
      <c r="AJ88" s="166">
        <f>IntermediateData!AJ89</f>
        <v>42138.045243357934</v>
      </c>
      <c r="AK88" s="166">
        <f>IntermediateData!AK89</f>
        <v>42517.766745023611</v>
      </c>
      <c r="AL88" s="166">
        <f>IntermediateData!AL89</f>
        <v>42899.791659202267</v>
      </c>
      <c r="AM88" s="166">
        <f>IntermediateData!AM89</f>
        <v>43284.385531058921</v>
      </c>
      <c r="AN88" s="166">
        <f>IntermediateData!AN89</f>
        <v>43671.786568313066</v>
      </c>
      <c r="AO88" s="166">
        <f>IntermediateData!AO89</f>
        <v>44062.206589690446</v>
      </c>
      <c r="AP88" s="168">
        <f>IntermediateData!AP89</f>
        <v>44455.831912298971</v>
      </c>
    </row>
    <row r="89" spans="2:42" x14ac:dyDescent="0.35">
      <c r="B89" s="36"/>
      <c r="C89" s="36" t="s">
        <v>2292</v>
      </c>
      <c r="D89" s="168">
        <f>IntermediateData!D90</f>
        <v>10870.261</v>
      </c>
      <c r="E89" s="166">
        <f>IntermediateData!E90</f>
        <v>10945.859605825613</v>
      </c>
      <c r="F89" s="166">
        <f>IntermediateData!F90</f>
        <v>10969.869763567267</v>
      </c>
      <c r="G89" s="166">
        <f>IntermediateData!G90</f>
        <v>10993.932588499578</v>
      </c>
      <c r="H89" s="166">
        <f>IntermediateData!H90</f>
        <v>11018.048196150025</v>
      </c>
      <c r="I89" s="166">
        <f>IntermediateData!I90</f>
        <v>10990.5757022995</v>
      </c>
      <c r="J89" s="166">
        <f>IntermediateData!J90</f>
        <v>10944.021781049529</v>
      </c>
      <c r="K89" s="166">
        <f>IntermediateData!K90</f>
        <v>10879.81232375238</v>
      </c>
      <c r="L89" s="166">
        <f>IntermediateData!L90</f>
        <v>10799.457964297093</v>
      </c>
      <c r="M89" s="166">
        <f>IntermediateData!M90</f>
        <v>10704.536373163621</v>
      </c>
      <c r="N89" s="166">
        <f>IntermediateData!N90</f>
        <v>10596.674621058673</v>
      </c>
      <c r="O89" s="166">
        <f>IntermediateData!O90</f>
        <v>10495.407875184943</v>
      </c>
      <c r="P89" s="166">
        <f>IntermediateData!P90</f>
        <v>10404.079642360495</v>
      </c>
      <c r="Q89" s="166">
        <f>IntermediateData!Q90</f>
        <v>10322.461015286954</v>
      </c>
      <c r="R89" s="167">
        <f>IntermediateData!R90</f>
        <v>10250.334366728392</v>
      </c>
      <c r="S89" s="166">
        <f>IntermediateData!S90</f>
        <v>10187.492999594679</v>
      </c>
      <c r="T89" s="166">
        <f>IntermediateData!T90</f>
        <v>10133.740811178874</v>
      </c>
      <c r="U89" s="166">
        <f>IntermediateData!U90</f>
        <v>10088.891971060144</v>
      </c>
      <c r="V89" s="166">
        <f>IntermediateData!V90</f>
        <v>10052.770612202115</v>
      </c>
      <c r="W89" s="166">
        <f>IntermediateData!W90</f>
        <v>10025.210534794447</v>
      </c>
      <c r="X89" s="166">
        <f>IntermediateData!X90</f>
        <v>10006.05492240262</v>
      </c>
      <c r="Y89" s="166">
        <f>IntermediateData!Y90</f>
        <v>9995.156070007497</v>
      </c>
      <c r="Z89" s="166">
        <f>IntermediateData!Z90</f>
        <v>9992.3751235322197</v>
      </c>
      <c r="AA89" s="166">
        <f>IntermediateData!AA90</f>
        <v>9997.5818304694258</v>
      </c>
      <c r="AB89" s="166">
        <f>IntermediateData!AB90</f>
        <v>10010.654301236642</v>
      </c>
      <c r="AC89" s="166">
        <f>IntermediateData!AC90</f>
        <v>10028.760833533646</v>
      </c>
      <c r="AD89" s="166">
        <f>IntermediateData!AD90</f>
        <v>10050.686232289316</v>
      </c>
      <c r="AE89" s="166">
        <f>IntermediateData!AE90</f>
        <v>10075.252012742052</v>
      </c>
      <c r="AF89" s="166">
        <f>IntermediateData!AF90</f>
        <v>10101.320114112783</v>
      </c>
      <c r="AG89" s="166">
        <f>IntermediateData!AG90</f>
        <v>10127.957493511494</v>
      </c>
      <c r="AH89" s="166">
        <f>IntermediateData!AH90</f>
        <v>10153.952050343889</v>
      </c>
      <c r="AI89" s="166">
        <f>IntermediateData!AI90</f>
        <v>10179.243361970886</v>
      </c>
      <c r="AJ89" s="166">
        <f>IntermediateData!AJ90</f>
        <v>10203.942571711164</v>
      </c>
      <c r="AK89" s="166">
        <f>IntermediateData!AK90</f>
        <v>10228.15075462188</v>
      </c>
      <c r="AL89" s="166">
        <f>IntermediateData!AL90</f>
        <v>10251.959336984213</v>
      </c>
      <c r="AM89" s="166">
        <f>IntermediateData!AM90</f>
        <v>10275.450492642689</v>
      </c>
      <c r="AN89" s="166">
        <f>IntermediateData!AN90</f>
        <v>10298.697517152901</v>
      </c>
      <c r="AO89" s="166">
        <f>IntermediateData!AO90</f>
        <v>10321.765180648474</v>
      </c>
      <c r="AP89" s="168">
        <f>IntermediateData!AP90</f>
        <v>10344.710060296145</v>
      </c>
    </row>
    <row r="90" spans="2:42" x14ac:dyDescent="0.35">
      <c r="B90" s="36"/>
      <c r="C90" s="36" t="s">
        <v>2293</v>
      </c>
      <c r="D90" s="168">
        <f>IntermediateData!D91</f>
        <v>75186.399000000005</v>
      </c>
      <c r="E90" s="166">
        <f>IntermediateData!E91</f>
        <v>75589.798961058696</v>
      </c>
      <c r="F90" s="166">
        <f>IntermediateData!F91</f>
        <v>75973.098747759708</v>
      </c>
      <c r="G90" s="166">
        <f>IntermediateData!G91</f>
        <v>76358.342166121394</v>
      </c>
      <c r="H90" s="166">
        <f>IntermediateData!H91</f>
        <v>76745.539071886349</v>
      </c>
      <c r="I90" s="166">
        <f>IntermediateData!I91</f>
        <v>77112.665370773539</v>
      </c>
      <c r="J90" s="166">
        <f>IntermediateData!J91</f>
        <v>77328.593968538582</v>
      </c>
      <c r="K90" s="166">
        <f>IntermediateData!K91</f>
        <v>77400.637237016243</v>
      </c>
      <c r="L90" s="166">
        <f>IntermediateData!L91</f>
        <v>77337.011985280144</v>
      </c>
      <c r="M90" s="166">
        <f>IntermediateData!M91</f>
        <v>77146.728138782433</v>
      </c>
      <c r="N90" s="166">
        <f>IntermediateData!N91</f>
        <v>76839.472992667608</v>
      </c>
      <c r="O90" s="166">
        <f>IntermediateData!O91</f>
        <v>76425.492845238958</v>
      </c>
      <c r="P90" s="166">
        <f>IntermediateData!P91</f>
        <v>75915.473780545086</v>
      </c>
      <c r="Q90" s="166">
        <f>IntermediateData!Q91</f>
        <v>75418.134460035828</v>
      </c>
      <c r="R90" s="167">
        <f>IntermediateData!R91</f>
        <v>74990.243333879363</v>
      </c>
      <c r="S90" s="166">
        <f>IntermediateData!S91</f>
        <v>74630.376462489687</v>
      </c>
      <c r="T90" s="166">
        <f>IntermediateData!T91</f>
        <v>74337.186145732208</v>
      </c>
      <c r="U90" s="166">
        <f>IntermediateData!U91</f>
        <v>74109.398655437093</v>
      </c>
      <c r="V90" s="166">
        <f>IntermediateData!V91</f>
        <v>73945.812062115161</v>
      </c>
      <c r="W90" s="166">
        <f>IntermediateData!W91</f>
        <v>73845.294152673596</v>
      </c>
      <c r="X90" s="166">
        <f>IntermediateData!X91</f>
        <v>73806.780436050176</v>
      </c>
      <c r="Y90" s="166">
        <f>IntermediateData!Y91</f>
        <v>73829.272233803917</v>
      </c>
      <c r="Z90" s="166">
        <f>IntermediateData!Z91</f>
        <v>73911.834852812695</v>
      </c>
      <c r="AA90" s="166">
        <f>IntermediateData!AA91</f>
        <v>74053.595837339424</v>
      </c>
      <c r="AB90" s="166">
        <f>IntermediateData!AB91</f>
        <v>74253.743297833149</v>
      </c>
      <c r="AC90" s="166">
        <f>IntermediateData!AC91</f>
        <v>74510.364629723888</v>
      </c>
      <c r="AD90" s="166">
        <f>IntermediateData!AD91</f>
        <v>74814.659081652149</v>
      </c>
      <c r="AE90" s="166">
        <f>IntermediateData!AE91</f>
        <v>75157.959380084474</v>
      </c>
      <c r="AF90" s="166">
        <f>IntermediateData!AF91</f>
        <v>75531.768106444491</v>
      </c>
      <c r="AG90" s="166">
        <f>IntermediateData!AG91</f>
        <v>75960.3132276166</v>
      </c>
      <c r="AH90" s="166">
        <f>IntermediateData!AH91</f>
        <v>76402.86131250122</v>
      </c>
      <c r="AI90" s="166">
        <f>IntermediateData!AI91</f>
        <v>76851.632629252636</v>
      </c>
      <c r="AJ90" s="166">
        <f>IntermediateData!AJ91</f>
        <v>77299.12021066912</v>
      </c>
      <c r="AK90" s="166">
        <f>IntermediateData!AK91</f>
        <v>77743.246856130369</v>
      </c>
      <c r="AL90" s="166">
        <f>IntermediateData!AL91</f>
        <v>78184.823122582457</v>
      </c>
      <c r="AM90" s="166">
        <f>IntermediateData!AM91</f>
        <v>78624.590005206555</v>
      </c>
      <c r="AN90" s="166">
        <f>IntermediateData!AN91</f>
        <v>79063.221745343515</v>
      </c>
      <c r="AO90" s="166">
        <f>IntermediateData!AO91</f>
        <v>79501.3284811958</v>
      </c>
      <c r="AP90" s="168">
        <f>IntermediateData!AP91</f>
        <v>79939.458747671742</v>
      </c>
    </row>
    <row r="91" spans="2:42" x14ac:dyDescent="0.35">
      <c r="B91" s="36"/>
      <c r="C91" s="36" t="s">
        <v>2294</v>
      </c>
      <c r="D91" s="168">
        <f>IntermediateData!D92</f>
        <v>23178.567999999999</v>
      </c>
      <c r="E91" s="166">
        <f>IntermediateData!E92</f>
        <v>23620.405716000278</v>
      </c>
      <c r="F91" s="166">
        <f>IntermediateData!F92</f>
        <v>23928.031355524632</v>
      </c>
      <c r="G91" s="166">
        <f>IntermediateData!G92</f>
        <v>24239.663426404593</v>
      </c>
      <c r="H91" s="166">
        <f>IntermediateData!H92</f>
        <v>24555.354107295465</v>
      </c>
      <c r="I91" s="166">
        <f>IntermediateData!I92</f>
        <v>24736.989256412944</v>
      </c>
      <c r="J91" s="166">
        <f>IntermediateData!J92</f>
        <v>24879.565372470872</v>
      </c>
      <c r="K91" s="166">
        <f>IntermediateData!K92</f>
        <v>24985.443854640951</v>
      </c>
      <c r="L91" s="166">
        <f>IntermediateData!L92</f>
        <v>25057.212156222682</v>
      </c>
      <c r="M91" s="166">
        <f>IntermediateData!M92</f>
        <v>25097.650932856428</v>
      </c>
      <c r="N91" s="166">
        <f>IntermediateData!N92</f>
        <v>25125.430717641382</v>
      </c>
      <c r="O91" s="166">
        <f>IntermediateData!O92</f>
        <v>25177.05113266658</v>
      </c>
      <c r="P91" s="166">
        <f>IntermediateData!P92</f>
        <v>25252.234369398342</v>
      </c>
      <c r="Q91" s="166">
        <f>IntermediateData!Q92</f>
        <v>25350.726361657707</v>
      </c>
      <c r="R91" s="167">
        <f>IntermediateData!R92</f>
        <v>25472.296219978263</v>
      </c>
      <c r="S91" s="166">
        <f>IntermediateData!S92</f>
        <v>25616.73569332041</v>
      </c>
      <c r="T91" s="166">
        <f>IntermediateData!T92</f>
        <v>25783.858657286801</v>
      </c>
      <c r="U91" s="166">
        <f>IntermediateData!U92</f>
        <v>25973.500628018202</v>
      </c>
      <c r="V91" s="166">
        <f>IntermediateData!V92</f>
        <v>26185.518300982218</v>
      </c>
      <c r="W91" s="166">
        <f>IntermediateData!W92</f>
        <v>26419.789113899409</v>
      </c>
      <c r="X91" s="166">
        <f>IntermediateData!X92</f>
        <v>26676.210833082467</v>
      </c>
      <c r="Y91" s="166">
        <f>IntermediateData!Y92</f>
        <v>26954.701162493897</v>
      </c>
      <c r="Z91" s="166">
        <f>IntermediateData!Z92</f>
        <v>27255.197374856685</v>
      </c>
      <c r="AA91" s="166">
        <f>IntermediateData!AA92</f>
        <v>27577.655964180321</v>
      </c>
      <c r="AB91" s="166">
        <f>IntermediateData!AB92</f>
        <v>27922.052319091614</v>
      </c>
      <c r="AC91" s="166">
        <f>IntermediateData!AC92</f>
        <v>28281.108469017272</v>
      </c>
      <c r="AD91" s="166">
        <f>IntermediateData!AD92</f>
        <v>28652.288087381094</v>
      </c>
      <c r="AE91" s="166">
        <f>IntermediateData!AE92</f>
        <v>29033.086920501431</v>
      </c>
      <c r="AF91" s="166">
        <f>IntermediateData!AF92</f>
        <v>29421.041205309542</v>
      </c>
      <c r="AG91" s="166">
        <f>IntermediateData!AG92</f>
        <v>29830.38046301113</v>
      </c>
      <c r="AH91" s="166">
        <f>IntermediateData!AH92</f>
        <v>30243.1165007417</v>
      </c>
      <c r="AI91" s="166">
        <f>IntermediateData!AI92</f>
        <v>30659.582393848839</v>
      </c>
      <c r="AJ91" s="166">
        <f>IntermediateData!AJ92</f>
        <v>31080.091201121544</v>
      </c>
      <c r="AK91" s="166">
        <f>IntermediateData!AK92</f>
        <v>31504.936762451081</v>
      </c>
      <c r="AL91" s="166">
        <f>IntermediateData!AL92</f>
        <v>31934.394450185053</v>
      </c>
      <c r="AM91" s="166">
        <f>IntermediateData!AM92</f>
        <v>32368.721875948359</v>
      </c>
      <c r="AN91" s="166">
        <f>IntermediateData!AN92</f>
        <v>32808.159554619975</v>
      </c>
      <c r="AO91" s="166">
        <f>IntermediateData!AO92</f>
        <v>33252.931527073102</v>
      </c>
      <c r="AP91" s="168">
        <f>IntermediateData!AP92</f>
        <v>33703.245943208109</v>
      </c>
    </row>
    <row r="92" spans="2:42" x14ac:dyDescent="0.35">
      <c r="B92" s="36"/>
      <c r="C92" s="36" t="s">
        <v>2295</v>
      </c>
      <c r="D92" s="168">
        <f>IntermediateData!D93</f>
        <v>143162.66800000001</v>
      </c>
      <c r="E92" s="166">
        <f>IntermediateData!E93</f>
        <v>144826.53906449181</v>
      </c>
      <c r="F92" s="166">
        <f>IntermediateData!F93</f>
        <v>145153.08474708011</v>
      </c>
      <c r="G92" s="166">
        <f>IntermediateData!G93</f>
        <v>145480.36670413511</v>
      </c>
      <c r="H92" s="166">
        <f>IntermediateData!H93</f>
        <v>145808.38659576175</v>
      </c>
      <c r="I92" s="166">
        <f>IntermediateData!I93</f>
        <v>144799.08608580803</v>
      </c>
      <c r="J92" s="166">
        <f>IntermediateData!J93</f>
        <v>143580.6150678971</v>
      </c>
      <c r="K92" s="166">
        <f>IntermediateData!K93</f>
        <v>142174.52314690818</v>
      </c>
      <c r="L92" s="166">
        <f>IntermediateData!L93</f>
        <v>140628.07226594436</v>
      </c>
      <c r="M92" s="166">
        <f>IntermediateData!M93</f>
        <v>139217.80748419641</v>
      </c>
      <c r="N92" s="166">
        <f>IntermediateData!N93</f>
        <v>137940.4668105921</v>
      </c>
      <c r="O92" s="166">
        <f>IntermediateData!O93</f>
        <v>136792.94470306087</v>
      </c>
      <c r="P92" s="166">
        <f>IntermediateData!P93</f>
        <v>135772.28714655107</v>
      </c>
      <c r="Q92" s="166">
        <f>IntermediateData!Q93</f>
        <v>134875.68692838968</v>
      </c>
      <c r="R92" s="167">
        <f>IntermediateData!R93</f>
        <v>134100.47910413801</v>
      </c>
      <c r="S92" s="166">
        <f>IntermediateData!S93</f>
        <v>133444.13664735624</v>
      </c>
      <c r="T92" s="166">
        <f>IntermediateData!T93</f>
        <v>132904.26627693861</v>
      </c>
      <c r="U92" s="166">
        <f>IntermediateData!U93</f>
        <v>132478.60445592116</v>
      </c>
      <c r="V92" s="166">
        <f>IntermediateData!V93</f>
        <v>132165.01355589586</v>
      </c>
      <c r="W92" s="166">
        <f>IntermediateData!W93</f>
        <v>131961.478181388</v>
      </c>
      <c r="X92" s="166">
        <f>IntermediateData!X93</f>
        <v>131866.10164876969</v>
      </c>
      <c r="Y92" s="166">
        <f>IntermediateData!Y93</f>
        <v>131877.10261448898</v>
      </c>
      <c r="Z92" s="166">
        <f>IntermediateData!Z93</f>
        <v>131992.81184759591</v>
      </c>
      <c r="AA92" s="166">
        <f>IntermediateData!AA93</f>
        <v>132211.66914173809</v>
      </c>
      <c r="AB92" s="166">
        <f>IntermediateData!AB93</f>
        <v>132532.22036198695</v>
      </c>
      <c r="AC92" s="166">
        <f>IntermediateData!AC93</f>
        <v>132882.6904115068</v>
      </c>
      <c r="AD92" s="166">
        <f>IntermediateData!AD93</f>
        <v>133248.13079354353</v>
      </c>
      <c r="AE92" s="166">
        <f>IntermediateData!AE93</f>
        <v>133614.19841064644</v>
      </c>
      <c r="AF92" s="166">
        <f>IntermediateData!AF93</f>
        <v>133968.50678130839</v>
      </c>
      <c r="AG92" s="166">
        <f>IntermediateData!AG93</f>
        <v>134284.00431485812</v>
      </c>
      <c r="AH92" s="166">
        <f>IntermediateData!AH93</f>
        <v>134591.28340292332</v>
      </c>
      <c r="AI92" s="166">
        <f>IntermediateData!AI93</f>
        <v>134891.72618719793</v>
      </c>
      <c r="AJ92" s="166">
        <f>IntermediateData!AJ93</f>
        <v>135186.58510347723</v>
      </c>
      <c r="AK92" s="166">
        <f>IntermediateData!AK93</f>
        <v>135476.9882505339</v>
      </c>
      <c r="AL92" s="166">
        <f>IntermediateData!AL93</f>
        <v>135763.94446016478</v>
      </c>
      <c r="AM92" s="166">
        <f>IntermediateData!AM93</f>
        <v>136048.34808070911</v>
      </c>
      <c r="AN92" s="166">
        <f>IntermediateData!AN93</f>
        <v>136330.98348577335</v>
      </c>
      <c r="AO92" s="166">
        <f>IntermediateData!AO93</f>
        <v>136612.52931935492</v>
      </c>
      <c r="AP92" s="168">
        <f>IntermediateData!AP93</f>
        <v>136893.56248803745</v>
      </c>
    </row>
    <row r="93" spans="2:42" x14ac:dyDescent="0.35">
      <c r="B93" s="36"/>
      <c r="C93" s="36" t="s">
        <v>2296</v>
      </c>
      <c r="D93" s="168">
        <f>IntermediateData!D94</f>
        <v>128084.893</v>
      </c>
      <c r="E93" s="166">
        <f>IntermediateData!E94</f>
        <v>129971.5871663032</v>
      </c>
      <c r="F93" s="166">
        <f>IntermediateData!F94</f>
        <v>131403.66455057522</v>
      </c>
      <c r="G93" s="166">
        <f>IntermediateData!G94</f>
        <v>132851.52111920022</v>
      </c>
      <c r="H93" s="166">
        <f>IntermediateData!H94</f>
        <v>134315.33073335464</v>
      </c>
      <c r="I93" s="166">
        <f>IntermediateData!I94</f>
        <v>135325.04516988489</v>
      </c>
      <c r="J93" s="166">
        <f>IntermediateData!J94</f>
        <v>136101.62977845292</v>
      </c>
      <c r="K93" s="166">
        <f>IntermediateData!K94</f>
        <v>136657.40484488005</v>
      </c>
      <c r="L93" s="166">
        <f>IntermediateData!L94</f>
        <v>137006.09489542921</v>
      </c>
      <c r="M93" s="166">
        <f>IntermediateData!M94</f>
        <v>137162.64654708633</v>
      </c>
      <c r="N93" s="166">
        <f>IntermediateData!N94</f>
        <v>137143.04081235197</v>
      </c>
      <c r="O93" s="166">
        <f>IntermediateData!O94</f>
        <v>137032.79713632734</v>
      </c>
      <c r="P93" s="166">
        <f>IntermediateData!P94</f>
        <v>137049.89263886237</v>
      </c>
      <c r="Q93" s="166">
        <f>IntermediateData!Q94</f>
        <v>137192.52207973917</v>
      </c>
      <c r="R93" s="167">
        <f>IntermediateData!R94</f>
        <v>137459.00994250327</v>
      </c>
      <c r="S93" s="166">
        <f>IntermediateData!S94</f>
        <v>137847.80708671286</v>
      </c>
      <c r="T93" s="166">
        <f>IntermediateData!T94</f>
        <v>138357.48755307466</v>
      </c>
      <c r="U93" s="166">
        <f>IntermediateData!U94</f>
        <v>138986.74551653251</v>
      </c>
      <c r="V93" s="166">
        <f>IntermediateData!V94</f>
        <v>139734.39238257054</v>
      </c>
      <c r="W93" s="166">
        <f>IntermediateData!W94</f>
        <v>140599.35402217973</v>
      </c>
      <c r="X93" s="166">
        <f>IntermediateData!X94</f>
        <v>141580.66814111863</v>
      </c>
      <c r="Y93" s="166">
        <f>IntermediateData!Y94</f>
        <v>142677.48177927366</v>
      </c>
      <c r="Z93" s="166">
        <f>IntermediateData!Z94</f>
        <v>143889.04893609401</v>
      </c>
      <c r="AA93" s="166">
        <f>IntermediateData!AA94</f>
        <v>145214.7283182384</v>
      </c>
      <c r="AB93" s="166">
        <f>IntermediateData!AB94</f>
        <v>146653.98120572892</v>
      </c>
      <c r="AC93" s="166">
        <f>IntermediateData!AC94</f>
        <v>148181.62080148098</v>
      </c>
      <c r="AD93" s="166">
        <f>IntermediateData!AD94</f>
        <v>149783.24802735299</v>
      </c>
      <c r="AE93" s="166">
        <f>IntermediateData!AE94</f>
        <v>151444.63147274341</v>
      </c>
      <c r="AF93" s="166">
        <f>IntermediateData!AF94</f>
        <v>153151.76099796809</v>
      </c>
      <c r="AG93" s="166">
        <f>IntermediateData!AG94</f>
        <v>154925.81852990194</v>
      </c>
      <c r="AH93" s="166">
        <f>IntermediateData!AH94</f>
        <v>156718.69880992945</v>
      </c>
      <c r="AI93" s="166">
        <f>IntermediateData!AI94</f>
        <v>158520.96005745773</v>
      </c>
      <c r="AJ93" s="166">
        <f>IntermediateData!AJ94</f>
        <v>160334.21346408647</v>
      </c>
      <c r="AK93" s="166">
        <f>IntermediateData!AK94</f>
        <v>162159.95572692185</v>
      </c>
      <c r="AL93" s="166">
        <f>IntermediateData!AL94</f>
        <v>163999.57349456917</v>
      </c>
      <c r="AM93" s="166">
        <f>IntermediateData!AM94</f>
        <v>165854.34755398333</v>
      </c>
      <c r="AN93" s="166">
        <f>IntermediateData!AN94</f>
        <v>167725.45676822209</v>
      </c>
      <c r="AO93" s="166">
        <f>IntermediateData!AO94</f>
        <v>169613.98177466966</v>
      </c>
      <c r="AP93" s="168">
        <f>IntermediateData!AP94</f>
        <v>171520.9084528423</v>
      </c>
    </row>
    <row r="94" spans="2:42" x14ac:dyDescent="0.35">
      <c r="B94" s="36"/>
      <c r="C94" s="36" t="s">
        <v>2297</v>
      </c>
      <c r="D94" s="168">
        <f>IntermediateData!D95</f>
        <v>14716.956</v>
      </c>
      <c r="E94" s="166">
        <f>IntermediateData!E95</f>
        <v>14807.171183585164</v>
      </c>
      <c r="F94" s="166">
        <f>IntermediateData!F95</f>
        <v>14887.489688187956</v>
      </c>
      <c r="G94" s="166">
        <f>IntermediateData!G95</f>
        <v>14968.243864270577</v>
      </c>
      <c r="H94" s="166">
        <f>IntermediateData!H95</f>
        <v>15049.436075044832</v>
      </c>
      <c r="I94" s="166">
        <f>IntermediateData!I95</f>
        <v>15120.738696541293</v>
      </c>
      <c r="J94" s="166">
        <f>IntermediateData!J95</f>
        <v>15162.737382059067</v>
      </c>
      <c r="K94" s="166">
        <f>IntermediateData!K95</f>
        <v>15176.880885708075</v>
      </c>
      <c r="L94" s="166">
        <f>IntermediateData!L95</f>
        <v>15164.791894465074</v>
      </c>
      <c r="M94" s="166">
        <f>IntermediateData!M95</f>
        <v>15128.245183325495</v>
      </c>
      <c r="N94" s="166">
        <f>IntermediateData!N95</f>
        <v>15069.144954090078</v>
      </c>
      <c r="O94" s="166">
        <f>IntermediateData!O95</f>
        <v>14989.501709538396</v>
      </c>
      <c r="P94" s="166">
        <f>IntermediateData!P95</f>
        <v>14891.409006662625</v>
      </c>
      <c r="Q94" s="166">
        <f>IntermediateData!Q95</f>
        <v>14802.133357255931</v>
      </c>
      <c r="R94" s="167">
        <f>IntermediateData!R95</f>
        <v>14726.415601561976</v>
      </c>
      <c r="S94" s="166">
        <f>IntermediateData!S95</f>
        <v>14663.984398504654</v>
      </c>
      <c r="T94" s="166">
        <f>IntermediateData!T95</f>
        <v>14614.583194329007</v>
      </c>
      <c r="U94" s="166">
        <f>IntermediateData!U95</f>
        <v>14577.969786648571</v>
      </c>
      <c r="V94" s="166">
        <f>IntermediateData!V95</f>
        <v>14553.915906706605</v>
      </c>
      <c r="W94" s="166">
        <f>IntermediateData!W95</f>
        <v>14542.206819233828</v>
      </c>
      <c r="X94" s="166">
        <f>IntermediateData!X95</f>
        <v>14542.640939308943</v>
      </c>
      <c r="Y94" s="166">
        <f>IntermediateData!Y95</f>
        <v>14555.029465650983</v>
      </c>
      <c r="Z94" s="166">
        <f>IntermediateData!Z95</f>
        <v>14579.196029794519</v>
      </c>
      <c r="AA94" s="166">
        <f>IntermediateData!AA95</f>
        <v>14614.976360620038</v>
      </c>
      <c r="AB94" s="166">
        <f>IntermediateData!AB95</f>
        <v>14662.217963732117</v>
      </c>
      <c r="AC94" s="166">
        <f>IntermediateData!AC95</f>
        <v>14720.23613098738</v>
      </c>
      <c r="AD94" s="166">
        <f>IntermediateData!AD95</f>
        <v>14787.31493918629</v>
      </c>
      <c r="AE94" s="166">
        <f>IntermediateData!AE95</f>
        <v>14861.764943051527</v>
      </c>
      <c r="AF94" s="166">
        <f>IntermediateData!AF95</f>
        <v>14941.930167496013</v>
      </c>
      <c r="AG94" s="166">
        <f>IntermediateData!AG95</f>
        <v>15060.806992355805</v>
      </c>
      <c r="AH94" s="166">
        <f>IntermediateData!AH95</f>
        <v>15182.137760558606</v>
      </c>
      <c r="AI94" s="166">
        <f>IntermediateData!AI95</f>
        <v>15304.433596780553</v>
      </c>
      <c r="AJ94" s="166">
        <f>IntermediateData!AJ95</f>
        <v>15426.25827003493</v>
      </c>
      <c r="AK94" s="166">
        <f>IntermediateData!AK95</f>
        <v>15547.552611217057</v>
      </c>
      <c r="AL94" s="166">
        <f>IntermediateData!AL95</f>
        <v>15668.498461519854</v>
      </c>
      <c r="AM94" s="166">
        <f>IntermediateData!AM95</f>
        <v>15789.263866041962</v>
      </c>
      <c r="AN94" s="166">
        <f>IntermediateData!AN95</f>
        <v>15910.003638905171</v>
      </c>
      <c r="AO94" s="166">
        <f>IntermediateData!AO95</f>
        <v>16030.859897332237</v>
      </c>
      <c r="AP94" s="168">
        <f>IntermediateData!AP95</f>
        <v>16151.962565940983</v>
      </c>
    </row>
    <row r="95" spans="2:42" x14ac:dyDescent="0.35">
      <c r="B95" s="36"/>
      <c r="C95" s="36" t="s">
        <v>2298</v>
      </c>
      <c r="D95" s="168">
        <f>IntermediateData!D96</f>
        <v>152456.864</v>
      </c>
      <c r="E95" s="166">
        <f>IntermediateData!E96</f>
        <v>154406.21313582451</v>
      </c>
      <c r="F95" s="166">
        <f>IntermediateData!F96</f>
        <v>155034.61134358408</v>
      </c>
      <c r="G95" s="166">
        <f>IntermediateData!G96</f>
        <v>155665.56698928282</v>
      </c>
      <c r="H95" s="166">
        <f>IntermediateData!H96</f>
        <v>156299.0904811121</v>
      </c>
      <c r="I95" s="166">
        <f>IntermediateData!I96</f>
        <v>155611.6942696223</v>
      </c>
      <c r="J95" s="166">
        <f>IntermediateData!J96</f>
        <v>154691.14193216374</v>
      </c>
      <c r="K95" s="166">
        <f>IntermediateData!K96</f>
        <v>153559.17434284271</v>
      </c>
      <c r="L95" s="166">
        <f>IntermediateData!L96</f>
        <v>152238.31910322854</v>
      </c>
      <c r="M95" s="166">
        <f>IntermediateData!M96</f>
        <v>150975.09085004442</v>
      </c>
      <c r="N95" s="166">
        <f>IntermediateData!N96</f>
        <v>149853.63035819412</v>
      </c>
      <c r="O95" s="166">
        <f>IntermediateData!O96</f>
        <v>148870.82453414373</v>
      </c>
      <c r="P95" s="166">
        <f>IntermediateData!P96</f>
        <v>148023.71894625959</v>
      </c>
      <c r="Q95" s="166">
        <f>IntermediateData!Q96</f>
        <v>147309.51298735203</v>
      </c>
      <c r="R95" s="167">
        <f>IntermediateData!R96</f>
        <v>146725.55523504058</v>
      </c>
      <c r="S95" s="166">
        <f>IntermediateData!S96</f>
        <v>146269.33900315492</v>
      </c>
      <c r="T95" s="166">
        <f>IntermediateData!T96</f>
        <v>145938.49807764322</v>
      </c>
      <c r="U95" s="166">
        <f>IntermediateData!U96</f>
        <v>145730.80263070783</v>
      </c>
      <c r="V95" s="166">
        <f>IntermediateData!V96</f>
        <v>145644.15530712859</v>
      </c>
      <c r="W95" s="166">
        <f>IntermediateData!W96</f>
        <v>145676.58747696574</v>
      </c>
      <c r="X95" s="166">
        <f>IntermediateData!X96</f>
        <v>145826.25564905637</v>
      </c>
      <c r="Y95" s="166">
        <f>IntermediateData!Y96</f>
        <v>146091.43803993441</v>
      </c>
      <c r="Z95" s="166">
        <f>IntermediateData!Z96</f>
        <v>146470.53129301142</v>
      </c>
      <c r="AA95" s="166">
        <f>IntermediateData!AA96</f>
        <v>146962.0473430554</v>
      </c>
      <c r="AB95" s="166">
        <f>IntermediateData!AB96</f>
        <v>147564.61042119807</v>
      </c>
      <c r="AC95" s="166">
        <f>IntermediateData!AC96</f>
        <v>148207.29640641366</v>
      </c>
      <c r="AD95" s="166">
        <f>IntermediateData!AD96</f>
        <v>148873.91671721244</v>
      </c>
      <c r="AE95" s="166">
        <f>IntermediateData!AE96</f>
        <v>149548.85503426829</v>
      </c>
      <c r="AF95" s="166">
        <f>IntermediateData!AF96</f>
        <v>150217.1030096747</v>
      </c>
      <c r="AG95" s="166">
        <f>IntermediateData!AG96</f>
        <v>151014.89551463298</v>
      </c>
      <c r="AH95" s="166">
        <f>IntermediateData!AH96</f>
        <v>151804.21862563412</v>
      </c>
      <c r="AI95" s="166">
        <f>IntermediateData!AI96</f>
        <v>152586.7345534054</v>
      </c>
      <c r="AJ95" s="166">
        <f>IntermediateData!AJ96</f>
        <v>153363.96452230471</v>
      </c>
      <c r="AK95" s="166">
        <f>IntermediateData!AK96</f>
        <v>154137.29453030834</v>
      </c>
      <c r="AL95" s="166">
        <f>IntermediateData!AL96</f>
        <v>154907.98078985626</v>
      </c>
      <c r="AM95" s="166">
        <f>IntermediateData!AM96</f>
        <v>155677.15486255143</v>
      </c>
      <c r="AN95" s="166">
        <f>IntermediateData!AN96</f>
        <v>156445.82850011362</v>
      </c>
      <c r="AO95" s="166">
        <f>IntermediateData!AO96</f>
        <v>157214.89820341347</v>
      </c>
      <c r="AP95" s="168">
        <f>IntermediateData!AP96</f>
        <v>157985.14951086335</v>
      </c>
    </row>
    <row r="96" spans="2:42" x14ac:dyDescent="0.35">
      <c r="B96" s="36"/>
      <c r="C96" s="36" t="s">
        <v>2299</v>
      </c>
      <c r="D96" s="168">
        <f>IntermediateData!D97</f>
        <v>59340.624000000003</v>
      </c>
      <c r="E96" s="166">
        <f>IntermediateData!E97</f>
        <v>59986.435686216311</v>
      </c>
      <c r="F96" s="166">
        <f>IntermediateData!F97</f>
        <v>60512.672692977743</v>
      </c>
      <c r="G96" s="166">
        <f>IntermediateData!G97</f>
        <v>61043.526166513999</v>
      </c>
      <c r="H96" s="166">
        <f>IntermediateData!H97</f>
        <v>61579.036605241585</v>
      </c>
      <c r="I96" s="166">
        <f>IntermediateData!I97</f>
        <v>61995.09386285342</v>
      </c>
      <c r="J96" s="166">
        <f>IntermediateData!J97</f>
        <v>62297.595403666877</v>
      </c>
      <c r="K96" s="166">
        <f>IntermediateData!K97</f>
        <v>62492.171685540045</v>
      </c>
      <c r="L96" s="166">
        <f>IntermediateData!L97</f>
        <v>62585.141365821823</v>
      </c>
      <c r="M96" s="166">
        <f>IntermediateData!M97</f>
        <v>62583.425883594115</v>
      </c>
      <c r="N96" s="166">
        <f>IntermediateData!N97</f>
        <v>62494.460919851052</v>
      </c>
      <c r="O96" s="166">
        <f>IntermediateData!O97</f>
        <v>62326.10611257737</v>
      </c>
      <c r="P96" s="166">
        <f>IntermediateData!P97</f>
        <v>62149.885448063644</v>
      </c>
      <c r="Q96" s="166">
        <f>IntermediateData!Q97</f>
        <v>62030.550732317512</v>
      </c>
      <c r="R96" s="167">
        <f>IntermediateData!R97</f>
        <v>61967.153749294121</v>
      </c>
      <c r="S96" s="166">
        <f>IntermediateData!S97</f>
        <v>61958.805803851792</v>
      </c>
      <c r="T96" s="166">
        <f>IntermediateData!T97</f>
        <v>62004.676083748105</v>
      </c>
      <c r="U96" s="166">
        <f>IntermediateData!U97</f>
        <v>62103.990093225926</v>
      </c>
      <c r="V96" s="166">
        <f>IntermediateData!V97</f>
        <v>62256.028155822802</v>
      </c>
      <c r="W96" s="166">
        <f>IntermediateData!W97</f>
        <v>62460.123984129081</v>
      </c>
      <c r="X96" s="166">
        <f>IntermediateData!X97</f>
        <v>62715.663314308462</v>
      </c>
      <c r="Y96" s="166">
        <f>IntermediateData!Y97</f>
        <v>63022.082603281102</v>
      </c>
      <c r="Z96" s="166">
        <f>IntermediateData!Z97</f>
        <v>63378.867786551229</v>
      </c>
      <c r="AA96" s="166">
        <f>IntermediateData!AA97</f>
        <v>63785.553094741605</v>
      </c>
      <c r="AB96" s="166">
        <f>IntermediateData!AB97</f>
        <v>64241.71992697363</v>
      </c>
      <c r="AC96" s="166">
        <f>IntermediateData!AC97</f>
        <v>64740.461516148651</v>
      </c>
      <c r="AD96" s="166">
        <f>IntermediateData!AD97</f>
        <v>65274.978503050734</v>
      </c>
      <c r="AE96" s="166">
        <f>IntermediateData!AE97</f>
        <v>65838.555926115296</v>
      </c>
      <c r="AF96" s="166">
        <f>IntermediateData!AF97</f>
        <v>66424.590075528802</v>
      </c>
      <c r="AG96" s="166">
        <f>IntermediateData!AG97</f>
        <v>67071.360660625156</v>
      </c>
      <c r="AH96" s="166">
        <f>IntermediateData!AH97</f>
        <v>67727.946396788408</v>
      </c>
      <c r="AI96" s="166">
        <f>IntermediateData!AI97</f>
        <v>68388.2508747018</v>
      </c>
      <c r="AJ96" s="166">
        <f>IntermediateData!AJ97</f>
        <v>69049.696329457554</v>
      </c>
      <c r="AK96" s="166">
        <f>IntermediateData!AK97</f>
        <v>69712.989543126387</v>
      </c>
      <c r="AL96" s="166">
        <f>IntermediateData!AL97</f>
        <v>70378.783281170385</v>
      </c>
      <c r="AM96" s="166">
        <f>IntermediateData!AM97</f>
        <v>71047.678414833455</v>
      </c>
      <c r="AN96" s="166">
        <f>IntermediateData!AN97</f>
        <v>71720.225922113081</v>
      </c>
      <c r="AO96" s="166">
        <f>IntermediateData!AO97</f>
        <v>72396.928772103987</v>
      </c>
      <c r="AP96" s="168">
        <f>IntermediateData!AP97</f>
        <v>73078.243697279948</v>
      </c>
    </row>
    <row r="97" spans="2:42" x14ac:dyDescent="0.35">
      <c r="B97" s="36"/>
      <c r="C97" s="36" t="s">
        <v>2300</v>
      </c>
      <c r="D97" s="168">
        <f>IntermediateData!D98</f>
        <v>46688.856</v>
      </c>
      <c r="E97" s="166">
        <f>IntermediateData!E98</f>
        <v>47659.643298138741</v>
      </c>
      <c r="F97" s="166">
        <f>IntermediateData!F98</f>
        <v>48123.91665290753</v>
      </c>
      <c r="G97" s="166">
        <f>IntermediateData!G98</f>
        <v>48592.712696748917</v>
      </c>
      <c r="H97" s="166">
        <f>IntermediateData!H98</f>
        <v>49066.075487148075</v>
      </c>
      <c r="I97" s="166">
        <f>IntermediateData!I98</f>
        <v>49033.056510773349</v>
      </c>
      <c r="J97" s="166">
        <f>IntermediateData!J98</f>
        <v>48933.865815388512</v>
      </c>
      <c r="K97" s="166">
        <f>IntermediateData!K98</f>
        <v>48774.777934975973</v>
      </c>
      <c r="L97" s="166">
        <f>IntermediateData!L98</f>
        <v>48631.291044134858</v>
      </c>
      <c r="M97" s="166">
        <f>IntermediateData!M98</f>
        <v>48533.256416250857</v>
      </c>
      <c r="N97" s="166">
        <f>IntermediateData!N98</f>
        <v>48479.925684372851</v>
      </c>
      <c r="O97" s="166">
        <f>IntermediateData!O98</f>
        <v>48470.59804530671</v>
      </c>
      <c r="P97" s="166">
        <f>IntermediateData!P98</f>
        <v>48504.61895977419</v>
      </c>
      <c r="Q97" s="166">
        <f>IntermediateData!Q98</f>
        <v>48581.378909662904</v>
      </c>
      <c r="R97" s="167">
        <f>IntermediateData!R98</f>
        <v>48700.312210485354</v>
      </c>
      <c r="S97" s="166">
        <f>IntermediateData!S98</f>
        <v>48860.895877238036</v>
      </c>
      <c r="T97" s="166">
        <f>IntermediateData!T98</f>
        <v>49062.64854192263</v>
      </c>
      <c r="U97" s="166">
        <f>IntermediateData!U98</f>
        <v>49305.129421059362</v>
      </c>
      <c r="V97" s="166">
        <f>IntermediateData!V98</f>
        <v>49587.937331588524</v>
      </c>
      <c r="W97" s="166">
        <f>IntermediateData!W98</f>
        <v>49910.709753619572</v>
      </c>
      <c r="X97" s="166">
        <f>IntermediateData!X98</f>
        <v>50273.121938548749</v>
      </c>
      <c r="Y97" s="166">
        <f>IntermediateData!Y98</f>
        <v>50674.886061125093</v>
      </c>
      <c r="Z97" s="166">
        <f>IntermediateData!Z98</f>
        <v>51115.750414102047</v>
      </c>
      <c r="AA97" s="166">
        <f>IntermediateData!AA98</f>
        <v>51595.498644166779</v>
      </c>
      <c r="AB97" s="166">
        <f>IntermediateData!AB98</f>
        <v>52113.949027892922</v>
      </c>
      <c r="AC97" s="166">
        <f>IntermediateData!AC98</f>
        <v>52644.059418092373</v>
      </c>
      <c r="AD97" s="166">
        <f>IntermediateData!AD98</f>
        <v>53180.975472797567</v>
      </c>
      <c r="AE97" s="166">
        <f>IntermediateData!AE98</f>
        <v>53719.982554309077</v>
      </c>
      <c r="AF97" s="166">
        <f>IntermediateData!AF98</f>
        <v>54260.146140716854</v>
      </c>
      <c r="AG97" s="166">
        <f>IntermediateData!AG98</f>
        <v>54752.902945899514</v>
      </c>
      <c r="AH97" s="166">
        <f>IntermediateData!AH98</f>
        <v>55247.74708316943</v>
      </c>
      <c r="AI97" s="166">
        <f>IntermediateData!AI98</f>
        <v>55745.122722639513</v>
      </c>
      <c r="AJ97" s="166">
        <f>IntermediateData!AJ98</f>
        <v>56245.43467739092</v>
      </c>
      <c r="AK97" s="166">
        <f>IntermediateData!AK98</f>
        <v>56749.049864782181</v>
      </c>
      <c r="AL97" s="166">
        <f>IntermediateData!AL98</f>
        <v>57256.298679256033</v>
      </c>
      <c r="AM97" s="166">
        <f>IntermediateData!AM98</f>
        <v>57767.476280063143</v>
      </c>
      <c r="AN97" s="166">
        <f>IntermediateData!AN98</f>
        <v>58282.84379715821</v>
      </c>
      <c r="AO97" s="166">
        <f>IntermediateData!AO98</f>
        <v>58802.62945836757</v>
      </c>
      <c r="AP97" s="168">
        <f>IntermediateData!AP98</f>
        <v>59327.029640776527</v>
      </c>
    </row>
    <row r="98" spans="2:42" x14ac:dyDescent="0.35">
      <c r="B98" s="36"/>
      <c r="C98" s="36" t="s">
        <v>2301</v>
      </c>
      <c r="D98" s="168">
        <f>IntermediateData!D99</f>
        <v>144709.72700000001</v>
      </c>
      <c r="E98" s="166">
        <f>IntermediateData!E99</f>
        <v>146985.27370050078</v>
      </c>
      <c r="F98" s="166">
        <f>IntermediateData!F99</f>
        <v>147730.60474823404</v>
      </c>
      <c r="G98" s="166">
        <f>IntermediateData!G99</f>
        <v>148479.71521112043</v>
      </c>
      <c r="H98" s="166">
        <f>IntermediateData!H99</f>
        <v>149232.62425377007</v>
      </c>
      <c r="I98" s="166">
        <f>IntermediateData!I99</f>
        <v>148455.37513797267</v>
      </c>
      <c r="J98" s="166">
        <f>IntermediateData!J99</f>
        <v>147473.77746768566</v>
      </c>
      <c r="K98" s="166">
        <f>IntermediateData!K99</f>
        <v>146309.083995008</v>
      </c>
      <c r="L98" s="166">
        <f>IntermediateData!L99</f>
        <v>145170.25338309177</v>
      </c>
      <c r="M98" s="166">
        <f>IntermediateData!M99</f>
        <v>144167.90827233088</v>
      </c>
      <c r="N98" s="166">
        <f>IntermediateData!N99</f>
        <v>143299.12205853892</v>
      </c>
      <c r="O98" s="166">
        <f>IntermediateData!O99</f>
        <v>142561.11988847784</v>
      </c>
      <c r="P98" s="166">
        <f>IntermediateData!P99</f>
        <v>141951.27407362463</v>
      </c>
      <c r="Q98" s="166">
        <f>IntermediateData!Q99</f>
        <v>141467.09969253748</v>
      </c>
      <c r="R98" s="167">
        <f>IntermediateData!R99</f>
        <v>141106.25037537186</v>
      </c>
      <c r="S98" s="166">
        <f>IntermediateData!S99</f>
        <v>140866.51426434208</v>
      </c>
      <c r="T98" s="166">
        <f>IntermediateData!T99</f>
        <v>140745.81014416157</v>
      </c>
      <c r="U98" s="166">
        <f>IntermediateData!U99</f>
        <v>140742.18373672286</v>
      </c>
      <c r="V98" s="166">
        <f>IntermediateData!V99</f>
        <v>140853.80415449879</v>
      </c>
      <c r="W98" s="166">
        <f>IntermediateData!W99</f>
        <v>141078.96050735889</v>
      </c>
      <c r="X98" s="166">
        <f>IntermediateData!X99</f>
        <v>141416.05865769993</v>
      </c>
      <c r="Y98" s="166">
        <f>IntermediateData!Y99</f>
        <v>141863.61811898684</v>
      </c>
      <c r="Z98" s="166">
        <f>IntermediateData!Z99</f>
        <v>142420.26909299134</v>
      </c>
      <c r="AA98" s="166">
        <f>IntermediateData!AA99</f>
        <v>143084.74964119916</v>
      </c>
      <c r="AB98" s="166">
        <f>IntermediateData!AB99</f>
        <v>143855.90298603446</v>
      </c>
      <c r="AC98" s="166">
        <f>IntermediateData!AC99</f>
        <v>144651.93935877367</v>
      </c>
      <c r="AD98" s="166">
        <f>IntermediateData!AD99</f>
        <v>145457.90935358332</v>
      </c>
      <c r="AE98" s="166">
        <f>IntermediateData!AE99</f>
        <v>146259.42476453882</v>
      </c>
      <c r="AF98" s="166">
        <f>IntermediateData!AF99</f>
        <v>147052.5343143348</v>
      </c>
      <c r="AG98" s="166">
        <f>IntermediateData!AG99</f>
        <v>147902.1591860622</v>
      </c>
      <c r="AH98" s="166">
        <f>IntermediateData!AH99</f>
        <v>148746.31458207851</v>
      </c>
      <c r="AI98" s="166">
        <f>IntermediateData!AI99</f>
        <v>149586.46640217683</v>
      </c>
      <c r="AJ98" s="166">
        <f>IntermediateData!AJ99</f>
        <v>150423.95113731423</v>
      </c>
      <c r="AK98" s="166">
        <f>IntermediateData!AK99</f>
        <v>151259.98104333185</v>
      </c>
      <c r="AL98" s="166">
        <f>IntermediateData!AL99</f>
        <v>152095.64902219785</v>
      </c>
      <c r="AM98" s="166">
        <f>IntermediateData!AM99</f>
        <v>152931.9332225729</v>
      </c>
      <c r="AN98" s="166">
        <f>IntermediateData!AN99</f>
        <v>153769.70137095117</v>
      </c>
      <c r="AO98" s="166">
        <f>IntermediateData!AO99</f>
        <v>154609.71484410518</v>
      </c>
      <c r="AP98" s="168">
        <f>IntermediateData!AP99</f>
        <v>155452.6324930595</v>
      </c>
    </row>
    <row r="99" spans="2:42" x14ac:dyDescent="0.35">
      <c r="B99" s="36"/>
      <c r="C99" s="36" t="s">
        <v>2302</v>
      </c>
      <c r="D99" s="168">
        <f>IntermediateData!D100</f>
        <v>7708.3339999999998</v>
      </c>
      <c r="E99" s="166">
        <f>IntermediateData!E100</f>
        <v>7785.3340471996062</v>
      </c>
      <c r="F99" s="166">
        <f>IntermediateData!F100</f>
        <v>7802.4114723883267</v>
      </c>
      <c r="G99" s="166">
        <f>IntermediateData!G100</f>
        <v>7819.5263575561958</v>
      </c>
      <c r="H99" s="166">
        <f>IntermediateData!H100</f>
        <v>7836.6787848730974</v>
      </c>
      <c r="I99" s="166">
        <f>IntermediateData!I100</f>
        <v>7793.9088366891583</v>
      </c>
      <c r="J99" s="166">
        <f>IntermediateData!J100</f>
        <v>7739.0718087809009</v>
      </c>
      <c r="K99" s="166">
        <f>IntermediateData!K100</f>
        <v>7673.2826478397174</v>
      </c>
      <c r="L99" s="166">
        <f>IntermediateData!L100</f>
        <v>7597.697078868825</v>
      </c>
      <c r="M99" s="166">
        <f>IntermediateData!M100</f>
        <v>7518.4466613143386</v>
      </c>
      <c r="N99" s="166">
        <f>IntermediateData!N100</f>
        <v>7446.4212208948393</v>
      </c>
      <c r="O99" s="166">
        <f>IntermediateData!O100</f>
        <v>7381.4499002740959</v>
      </c>
      <c r="P99" s="166">
        <f>IntermediateData!P100</f>
        <v>7323.3701090882669</v>
      </c>
      <c r="Q99" s="166">
        <f>IntermediateData!Q100</f>
        <v>7272.0272650543448</v>
      </c>
      <c r="R99" s="167">
        <f>IntermediateData!R100</f>
        <v>7227.2745454885317</v>
      </c>
      <c r="S99" s="166">
        <f>IntermediateData!S100</f>
        <v>7188.9726488740125</v>
      </c>
      <c r="T99" s="166">
        <f>IntermediateData!T100</f>
        <v>7156.9895661312066</v>
      </c>
      <c r="U99" s="166">
        <f>IntermediateData!U100</f>
        <v>7131.2003612567323</v>
      </c>
      <c r="V99" s="166">
        <f>IntermediateData!V100</f>
        <v>7111.4869610099777</v>
      </c>
      <c r="W99" s="166">
        <f>IntermediateData!W100</f>
        <v>7097.7379533383782</v>
      </c>
      <c r="X99" s="166">
        <f>IntermediateData!X100</f>
        <v>7089.8483942442845</v>
      </c>
      <c r="Y99" s="166">
        <f>IntermediateData!Y100</f>
        <v>7087.71962280767</v>
      </c>
      <c r="Z99" s="166">
        <f>IntermediateData!Z100</f>
        <v>7091.2590840898465</v>
      </c>
      <c r="AA99" s="166">
        <f>IntermediateData!AA100</f>
        <v>7100.3801596539524</v>
      </c>
      <c r="AB99" s="166">
        <f>IntermediateData!AB100</f>
        <v>7115.0020054481556</v>
      </c>
      <c r="AC99" s="166">
        <f>IntermediateData!AC100</f>
        <v>7131.8936073336245</v>
      </c>
      <c r="AD99" s="166">
        <f>IntermediateData!AD100</f>
        <v>7150.2293605368377</v>
      </c>
      <c r="AE99" s="166">
        <f>IntermediateData!AE100</f>
        <v>7169.2142404449442</v>
      </c>
      <c r="AF99" s="166">
        <f>IntermediateData!AF100</f>
        <v>7188.0857016956543</v>
      </c>
      <c r="AG99" s="166">
        <f>IntermediateData!AG100</f>
        <v>7206.4903848041149</v>
      </c>
      <c r="AH99" s="166">
        <f>IntermediateData!AH100</f>
        <v>7224.3984351188456</v>
      </c>
      <c r="AI99" s="166">
        <f>IntermediateData!AI100</f>
        <v>7241.8887831816228</v>
      </c>
      <c r="AJ99" s="166">
        <f>IntermediateData!AJ100</f>
        <v>7259.0332146517558</v>
      </c>
      <c r="AK99" s="166">
        <f>IntermediateData!AK100</f>
        <v>7275.8966681541497</v>
      </c>
      <c r="AL99" s="166">
        <f>IntermediateData!AL100</f>
        <v>7292.537516696797</v>
      </c>
      <c r="AM99" s="166">
        <f>IntermediateData!AM100</f>
        <v>7309.0078333354386</v>
      </c>
      <c r="AN99" s="166">
        <f>IntermediateData!AN100</f>
        <v>7325.3536417321266</v>
      </c>
      <c r="AO99" s="166">
        <f>IntermediateData!AO100</f>
        <v>7341.6151522245655</v>
      </c>
      <c r="AP99" s="168">
        <f>IntermediateData!AP100</f>
        <v>7357.826983994566</v>
      </c>
    </row>
    <row r="100" spans="2:42" x14ac:dyDescent="0.35">
      <c r="B100" s="36"/>
      <c r="C100" s="36" t="s">
        <v>2303</v>
      </c>
      <c r="D100" s="168">
        <f>IntermediateData!D101</f>
        <v>77780.952999999994</v>
      </c>
      <c r="E100" s="166">
        <f>IntermediateData!E101</f>
        <v>78914.748095768955</v>
      </c>
      <c r="F100" s="166">
        <f>IntermediateData!F101</f>
        <v>79784.261414005741</v>
      </c>
      <c r="G100" s="166">
        <f>IntermediateData!G101</f>
        <v>80663.355367406868</v>
      </c>
      <c r="H100" s="166">
        <f>IntermediateData!H101</f>
        <v>81552.135519128438</v>
      </c>
      <c r="I100" s="166">
        <f>IntermediateData!I101</f>
        <v>82176.950595462389</v>
      </c>
      <c r="J100" s="166">
        <f>IntermediateData!J101</f>
        <v>82659.623504953997</v>
      </c>
      <c r="K100" s="166">
        <f>IntermediateData!K101</f>
        <v>83007.570391788002</v>
      </c>
      <c r="L100" s="166">
        <f>IntermediateData!L101</f>
        <v>83229.068565657377</v>
      </c>
      <c r="M100" s="166">
        <f>IntermediateData!M101</f>
        <v>83333.146170925538</v>
      </c>
      <c r="N100" s="166">
        <f>IntermediateData!N101</f>
        <v>83329.468355281657</v>
      </c>
      <c r="O100" s="166">
        <f>IntermediateData!O101</f>
        <v>83257.957519730873</v>
      </c>
      <c r="P100" s="166">
        <f>IntermediateData!P101</f>
        <v>83263.879440082004</v>
      </c>
      <c r="Q100" s="166">
        <f>IntermediateData!Q101</f>
        <v>83346.132673883782</v>
      </c>
      <c r="R100" s="167">
        <f>IntermediateData!R101</f>
        <v>83503.694715140067</v>
      </c>
      <c r="S100" s="166">
        <f>IntermediateData!S101</f>
        <v>83735.619954847367</v>
      </c>
      <c r="T100" s="166">
        <f>IntermediateData!T101</f>
        <v>84041.037734598445</v>
      </c>
      <c r="U100" s="166">
        <f>IntermediateData!U101</f>
        <v>84419.150490247674</v>
      </c>
      <c r="V100" s="166">
        <f>IntermediateData!V101</f>
        <v>84869.231982752142</v>
      </c>
      <c r="W100" s="166">
        <f>IntermediateData!W101</f>
        <v>85390.625613417229</v>
      </c>
      <c r="X100" s="166">
        <f>IntermediateData!X101</f>
        <v>85982.742820885614</v>
      </c>
      <c r="Y100" s="166">
        <f>IntermediateData!Y101</f>
        <v>86645.061557315305</v>
      </c>
      <c r="Z100" s="166">
        <f>IntermediateData!Z101</f>
        <v>87377.12484129511</v>
      </c>
      <c r="AA100" s="166">
        <f>IntermediateData!AA101</f>
        <v>88178.539385145341</v>
      </c>
      <c r="AB100" s="166">
        <f>IntermediateData!AB101</f>
        <v>89048.974294347325</v>
      </c>
      <c r="AC100" s="166">
        <f>IntermediateData!AC101</f>
        <v>89973.751521148573</v>
      </c>
      <c r="AD100" s="166">
        <f>IntermediateData!AD101</f>
        <v>90944.116862927709</v>
      </c>
      <c r="AE100" s="166">
        <f>IntermediateData!AE101</f>
        <v>91951.41530994256</v>
      </c>
      <c r="AF100" s="166">
        <f>IntermediateData!AF101</f>
        <v>92987.123897338257</v>
      </c>
      <c r="AG100" s="166">
        <f>IntermediateData!AG101</f>
        <v>94064.085223589296</v>
      </c>
      <c r="AH100" s="166">
        <f>IntermediateData!AH101</f>
        <v>95153.071207486588</v>
      </c>
      <c r="AI100" s="166">
        <f>IntermediateData!AI101</f>
        <v>96247.697589888994</v>
      </c>
      <c r="AJ100" s="166">
        <f>IntermediateData!AJ101</f>
        <v>97348.947398707911</v>
      </c>
      <c r="AK100" s="166">
        <f>IntermediateData!AK101</f>
        <v>98457.733937291108</v>
      </c>
      <c r="AL100" s="166">
        <f>IntermediateData!AL101</f>
        <v>99574.903494985949</v>
      </c>
      <c r="AM100" s="166">
        <f>IntermediateData!AM101</f>
        <v>100701.237899894</v>
      </c>
      <c r="AN100" s="166">
        <f>IntermediateData!AN101</f>
        <v>101837.45691993643</v>
      </c>
      <c r="AO100" s="166">
        <f>IntermediateData!AO101</f>
        <v>102984.22051806036</v>
      </c>
      <c r="AP100" s="168">
        <f>IntermediateData!AP101</f>
        <v>104142.13096713711</v>
      </c>
    </row>
    <row r="101" spans="2:42" x14ac:dyDescent="0.35">
      <c r="B101" s="36"/>
      <c r="C101" s="36" t="s">
        <v>2304</v>
      </c>
      <c r="D101" s="168">
        <f>IntermediateData!D102</f>
        <v>11734.21</v>
      </c>
      <c r="E101" s="166">
        <f>IntermediateData!E102</f>
        <v>11813.197595982208</v>
      </c>
      <c r="F101" s="166">
        <f>IntermediateData!F102</f>
        <v>11877.275896538255</v>
      </c>
      <c r="G101" s="166">
        <f>IntermediateData!G102</f>
        <v>11941.701776872662</v>
      </c>
      <c r="H101" s="166">
        <f>IntermediateData!H102</f>
        <v>12006.477122361623</v>
      </c>
      <c r="I101" s="166">
        <f>IntermediateData!I102</f>
        <v>12056.348828608172</v>
      </c>
      <c r="J101" s="166">
        <f>IntermediateData!J102</f>
        <v>12083.200633372733</v>
      </c>
      <c r="K101" s="166">
        <f>IntermediateData!K102</f>
        <v>12088.228718283544</v>
      </c>
      <c r="L101" s="166">
        <f>IntermediateData!L102</f>
        <v>12072.762811485862</v>
      </c>
      <c r="M101" s="166">
        <f>IntermediateData!M102</f>
        <v>12038.248568483561</v>
      </c>
      <c r="N101" s="166">
        <f>IntermediateData!N102</f>
        <v>11986.229384909775</v>
      </c>
      <c r="O101" s="166">
        <f>IntermediateData!O102</f>
        <v>11918.327920031245</v>
      </c>
      <c r="P101" s="166">
        <f>IntermediateData!P102</f>
        <v>11839.45227482114</v>
      </c>
      <c r="Q101" s="166">
        <f>IntermediateData!Q102</f>
        <v>11771.535871010423</v>
      </c>
      <c r="R101" s="167">
        <f>IntermediateData!R102</f>
        <v>11714.354039909253</v>
      </c>
      <c r="S101" s="166">
        <f>IntermediateData!S102</f>
        <v>11667.694145686135</v>
      </c>
      <c r="T101" s="166">
        <f>IntermediateData!T102</f>
        <v>11631.355227563583</v>
      </c>
      <c r="U101" s="166">
        <f>IntermediateData!U102</f>
        <v>11605.14765688079</v>
      </c>
      <c r="V101" s="166">
        <f>IntermediateData!V102</f>
        <v>11588.892808517832</v>
      </c>
      <c r="W101" s="166">
        <f>IntermediateData!W102</f>
        <v>11582.422746195223</v>
      </c>
      <c r="X101" s="166">
        <f>IntermediateData!X102</f>
        <v>11585.579921181326</v>
      </c>
      <c r="Y101" s="166">
        <f>IntermediateData!Y102</f>
        <v>11598.216883958014</v>
      </c>
      <c r="Z101" s="166">
        <f>IntermediateData!Z102</f>
        <v>11620.196008412386</v>
      </c>
      <c r="AA101" s="166">
        <f>IntermediateData!AA102</f>
        <v>11651.389228138985</v>
      </c>
      <c r="AB101" s="166">
        <f>IntermediateData!AB102</f>
        <v>11691.677784453146</v>
      </c>
      <c r="AC101" s="166">
        <f>IntermediateData!AC102</f>
        <v>11740.149090994759</v>
      </c>
      <c r="AD101" s="166">
        <f>IntermediateData!AD102</f>
        <v>11795.441912560893</v>
      </c>
      <c r="AE101" s="166">
        <f>IntermediateData!AE102</f>
        <v>11856.217790432696</v>
      </c>
      <c r="AF101" s="166">
        <f>IntermediateData!AF102</f>
        <v>11921.166437841435</v>
      </c>
      <c r="AG101" s="166">
        <f>IntermediateData!AG102</f>
        <v>12016.624573722573</v>
      </c>
      <c r="AH101" s="166">
        <f>IntermediateData!AH102</f>
        <v>12113.678938858853</v>
      </c>
      <c r="AI101" s="166">
        <f>IntermediateData!AI102</f>
        <v>12211.155739952888</v>
      </c>
      <c r="AJ101" s="166">
        <f>IntermediateData!AJ102</f>
        <v>12308.093528612186</v>
      </c>
      <c r="AK101" s="166">
        <f>IntermediateData!AK102</f>
        <v>12404.645339594454</v>
      </c>
      <c r="AL101" s="166">
        <f>IntermediateData!AL102</f>
        <v>12500.952877177475</v>
      </c>
      <c r="AM101" s="166">
        <f>IntermediateData!AM102</f>
        <v>12597.146983620436</v>
      </c>
      <c r="AN101" s="166">
        <f>IntermediateData!AN102</f>
        <v>12693.348082155957</v>
      </c>
      <c r="AO101" s="166">
        <f>IntermediateData!AO102</f>
        <v>12789.666595547198</v>
      </c>
      <c r="AP101" s="168">
        <f>IntermediateData!AP102</f>
        <v>12886.203341197048</v>
      </c>
    </row>
    <row r="102" spans="2:42" x14ac:dyDescent="0.35">
      <c r="B102" s="36"/>
      <c r="C102" s="36" t="s">
        <v>2305</v>
      </c>
      <c r="D102" s="168">
        <f>IntermediateData!D103</f>
        <v>96381.471999999994</v>
      </c>
      <c r="E102" s="166">
        <f>IntermediateData!E103</f>
        <v>97535.58135424697</v>
      </c>
      <c r="F102" s="166">
        <f>IntermediateData!F103</f>
        <v>98394.698956656663</v>
      </c>
      <c r="G102" s="166">
        <f>IntermediateData!G103</f>
        <v>99261.383880084206</v>
      </c>
      <c r="H102" s="166">
        <f>IntermediateData!H103</f>
        <v>100135.70277937083</v>
      </c>
      <c r="I102" s="166">
        <f>IntermediateData!I103</f>
        <v>100715.22989647013</v>
      </c>
      <c r="J102" s="166">
        <f>IntermediateData!J103</f>
        <v>101115.26563675998</v>
      </c>
      <c r="K102" s="166">
        <f>IntermediateData!K103</f>
        <v>101345.51424486285</v>
      </c>
      <c r="L102" s="166">
        <f>IntermediateData!L103</f>
        <v>101416.72565660001</v>
      </c>
      <c r="M102" s="166">
        <f>IntermediateData!M103</f>
        <v>101340.55427185756</v>
      </c>
      <c r="N102" s="166">
        <f>IntermediateData!N103</f>
        <v>101129.41380202606</v>
      </c>
      <c r="O102" s="166">
        <f>IntermediateData!O103</f>
        <v>100798.43699059024</v>
      </c>
      <c r="P102" s="166">
        <f>IntermediateData!P103</f>
        <v>100560.45263304751</v>
      </c>
      <c r="Q102" s="166">
        <f>IntermediateData!Q103</f>
        <v>100413.87667400822</v>
      </c>
      <c r="R102" s="167">
        <f>IntermediateData!R103</f>
        <v>100357.22286933807</v>
      </c>
      <c r="S102" s="166">
        <f>IntermediateData!S103</f>
        <v>100389.10007401531</v>
      </c>
      <c r="T102" s="166">
        <f>IntermediateData!T103</f>
        <v>100508.2096479388</v>
      </c>
      <c r="U102" s="166">
        <f>IntermediateData!U103</f>
        <v>100713.34297577702</v>
      </c>
      <c r="V102" s="166">
        <f>IntermediateData!V103</f>
        <v>101003.37909709974</v>
      </c>
      <c r="W102" s="166">
        <f>IntermediateData!W103</f>
        <v>101377.28244318024</v>
      </c>
      <c r="X102" s="166">
        <f>IntermediateData!X103</f>
        <v>101834.10067699819</v>
      </c>
      <c r="Y102" s="166">
        <f>IntermediateData!Y103</f>
        <v>102372.96263310808</v>
      </c>
      <c r="Z102" s="166">
        <f>IntermediateData!Z103</f>
        <v>102993.07635417118</v>
      </c>
      <c r="AA102" s="166">
        <f>IntermediateData!AA103</f>
        <v>103693.72722107447</v>
      </c>
      <c r="AB102" s="166">
        <f>IntermediateData!AB103</f>
        <v>104474.27617368358</v>
      </c>
      <c r="AC102" s="166">
        <f>IntermediateData!AC103</f>
        <v>105318.23733518366</v>
      </c>
      <c r="AD102" s="166">
        <f>IntermediateData!AD103</f>
        <v>106214.6628415991</v>
      </c>
      <c r="AE102" s="166">
        <f>IntermediateData!AE103</f>
        <v>107152.76414071344</v>
      </c>
      <c r="AF102" s="166">
        <f>IntermediateData!AF103</f>
        <v>108121.95303971501</v>
      </c>
      <c r="AG102" s="166">
        <f>IntermediateData!AG103</f>
        <v>108978.17168458244</v>
      </c>
      <c r="AH102" s="166">
        <f>IntermediateData!AH103</f>
        <v>109844.83536152907</v>
      </c>
      <c r="AI102" s="166">
        <f>IntermediateData!AI103</f>
        <v>110712.13073250707</v>
      </c>
      <c r="AJ102" s="166">
        <f>IntermediateData!AJ103</f>
        <v>111581.0512757751</v>
      </c>
      <c r="AK102" s="166">
        <f>IntermediateData!AK103</f>
        <v>112452.5030948967</v>
      </c>
      <c r="AL102" s="166">
        <f>IntermediateData!AL103</f>
        <v>113327.30826768516</v>
      </c>
      <c r="AM102" s="166">
        <f>IntermediateData!AM103</f>
        <v>114206.20799874129</v>
      </c>
      <c r="AN102" s="166">
        <f>IntermediateData!AN103</f>
        <v>115089.86558331555</v>
      </c>
      <c r="AO102" s="166">
        <f>IntermediateData!AO103</f>
        <v>115978.86918986173</v>
      </c>
      <c r="AP102" s="168">
        <f>IntermediateData!AP103</f>
        <v>116873.73446829953</v>
      </c>
    </row>
    <row r="103" spans="2:42" x14ac:dyDescent="0.35">
      <c r="B103" s="36"/>
      <c r="C103" s="36" t="s">
        <v>2306</v>
      </c>
      <c r="D103" s="168">
        <f>IntermediateData!D104</f>
        <v>365467.266</v>
      </c>
      <c r="E103" s="166">
        <f>IntermediateData!E104</f>
        <v>369409.16470823798</v>
      </c>
      <c r="F103" s="166">
        <f>IntermediateData!F104</f>
        <v>372693.45154022449</v>
      </c>
      <c r="G103" s="166">
        <f>IntermediateData!G104</f>
        <v>376006.9378101927</v>
      </c>
      <c r="H103" s="166">
        <f>IntermediateData!H104</f>
        <v>379349.8831200659</v>
      </c>
      <c r="I103" s="166">
        <f>IntermediateData!I104</f>
        <v>382035.99537979683</v>
      </c>
      <c r="J103" s="166">
        <f>IntermediateData!J104</f>
        <v>384019.29388561001</v>
      </c>
      <c r="K103" s="166">
        <f>IntermediateData!K104</f>
        <v>385333.8541727782</v>
      </c>
      <c r="L103" s="166">
        <f>IntermediateData!L104</f>
        <v>386018.05549655511</v>
      </c>
      <c r="M103" s="166">
        <f>IntermediateData!M104</f>
        <v>386114.05809558393</v>
      </c>
      <c r="N103" s="166">
        <f>IntermediateData!N104</f>
        <v>385667.26016134775</v>
      </c>
      <c r="O103" s="166">
        <f>IntermediateData!O104</f>
        <v>384725.74300695781</v>
      </c>
      <c r="P103" s="166">
        <f>IntermediateData!P104</f>
        <v>383651.27031499741</v>
      </c>
      <c r="Q103" s="166">
        <f>IntermediateData!Q104</f>
        <v>382928.54738280113</v>
      </c>
      <c r="R103" s="167">
        <f>IntermediateData!R104</f>
        <v>382551.73332390509</v>
      </c>
      <c r="S103" s="166">
        <f>IntermediateData!S104</f>
        <v>382515.3550839565</v>
      </c>
      <c r="T103" s="166">
        <f>IntermediateData!T104</f>
        <v>382814.29733442469</v>
      </c>
      <c r="U103" s="166">
        <f>IntermediateData!U104</f>
        <v>383443.79280850006</v>
      </c>
      <c r="V103" s="166">
        <f>IntermediateData!V104</f>
        <v>384399.41306456976</v>
      </c>
      <c r="W103" s="166">
        <f>IntermediateData!W104</f>
        <v>385677.05966323079</v>
      </c>
      <c r="X103" s="166">
        <f>IntermediateData!X104</f>
        <v>387272.95574434561</v>
      </c>
      <c r="Y103" s="166">
        <f>IntermediateData!Y104</f>
        <v>389183.63799117639</v>
      </c>
      <c r="Z103" s="166">
        <f>IntermediateData!Z104</f>
        <v>391405.9489691442</v>
      </c>
      <c r="AA103" s="166">
        <f>IntermediateData!AA104</f>
        <v>393937.02982725116</v>
      </c>
      <c r="AB103" s="166">
        <f>IntermediateData!AB104</f>
        <v>396774.31335067935</v>
      </c>
      <c r="AC103" s="166">
        <f>IntermediateData!AC104</f>
        <v>399879.38293248578</v>
      </c>
      <c r="AD103" s="166">
        <f>IntermediateData!AD104</f>
        <v>403210.30697731726</v>
      </c>
      <c r="AE103" s="166">
        <f>IntermediateData!AE104</f>
        <v>406725.64648698678</v>
      </c>
      <c r="AF103" s="166">
        <f>IntermediateData!AF104</f>
        <v>410384.62252723047</v>
      </c>
      <c r="AG103" s="166">
        <f>IntermediateData!AG104</f>
        <v>414529.52930053521</v>
      </c>
      <c r="AH103" s="166">
        <f>IntermediateData!AH104</f>
        <v>418740.44447393698</v>
      </c>
      <c r="AI103" s="166">
        <f>IntermediateData!AI104</f>
        <v>422979.7602711544</v>
      </c>
      <c r="AJ103" s="166">
        <f>IntermediateData!AJ104</f>
        <v>427227.39279093314</v>
      </c>
      <c r="AK103" s="166">
        <f>IntermediateData!AK104</f>
        <v>431487.84963693109</v>
      </c>
      <c r="AL103" s="166">
        <f>IntermediateData!AL104</f>
        <v>435765.30391120596</v>
      </c>
      <c r="AM103" s="166">
        <f>IntermediateData!AM104</f>
        <v>440063.60744278767</v>
      </c>
      <c r="AN103" s="166">
        <f>IntermediateData!AN104</f>
        <v>444386.30326374865</v>
      </c>
      <c r="AO103" s="166">
        <f>IntermediateData!AO104</f>
        <v>448736.63736248424</v>
      </c>
      <c r="AP103" s="168">
        <f>IntermediateData!AP104</f>
        <v>453117.56974252954</v>
      </c>
    </row>
    <row r="104" spans="2:42" x14ac:dyDescent="0.35">
      <c r="B104" s="36"/>
      <c r="C104" s="36" t="s">
        <v>2307</v>
      </c>
      <c r="D104" s="168">
        <f>IntermediateData!D105</f>
        <v>29723.367999999999</v>
      </c>
      <c r="E104" s="166">
        <f>IntermediateData!E105</f>
        <v>30234.667616909159</v>
      </c>
      <c r="F104" s="166">
        <f>IntermediateData!F105</f>
        <v>30529.19669000799</v>
      </c>
      <c r="G104" s="166">
        <f>IntermediateData!G105</f>
        <v>30826.5948991595</v>
      </c>
      <c r="H104" s="166">
        <f>IntermediateData!H105</f>
        <v>31126.890193868308</v>
      </c>
      <c r="I104" s="166">
        <f>IntermediateData!I105</f>
        <v>31210.498795907333</v>
      </c>
      <c r="J104" s="166">
        <f>IntermediateData!J105</f>
        <v>31245.608840338926</v>
      </c>
      <c r="K104" s="166">
        <f>IntermediateData!K105</f>
        <v>31235.767199494425</v>
      </c>
      <c r="L104" s="166">
        <f>IntermediateData!L105</f>
        <v>31184.75509393333</v>
      </c>
      <c r="M104" s="166">
        <f>IntermediateData!M105</f>
        <v>31098.270286934658</v>
      </c>
      <c r="N104" s="166">
        <f>IntermediateData!N105</f>
        <v>31040.772889495118</v>
      </c>
      <c r="O104" s="166">
        <f>IntermediateData!O105</f>
        <v>31011.789724986</v>
      </c>
      <c r="P104" s="166">
        <f>IntermediateData!P105</f>
        <v>31010.877890610802</v>
      </c>
      <c r="Q104" s="166">
        <f>IntermediateData!Q105</f>
        <v>31037.623932575771</v>
      </c>
      <c r="R104" s="167">
        <f>IntermediateData!R105</f>
        <v>31091.643057560937</v>
      </c>
      <c r="S104" s="166">
        <f>IntermediateData!S105</f>
        <v>31172.578379296207</v>
      </c>
      <c r="T104" s="166">
        <f>IntermediateData!T105</f>
        <v>31280.100199093675</v>
      </c>
      <c r="U104" s="166">
        <f>IntermediateData!U105</f>
        <v>31413.905319232344</v>
      </c>
      <c r="V104" s="166">
        <f>IntermediateData!V105</f>
        <v>31573.716388134657</v>
      </c>
      <c r="W104" s="166">
        <f>IntermediateData!W105</f>
        <v>31759.281276316251</v>
      </c>
      <c r="X104" s="166">
        <f>IntermediateData!X105</f>
        <v>31970.372482130595</v>
      </c>
      <c r="Y104" s="166">
        <f>IntermediateData!Y105</f>
        <v>32206.786566369286</v>
      </c>
      <c r="Z104" s="166">
        <f>IntermediateData!Z105</f>
        <v>32468.343614816164</v>
      </c>
      <c r="AA104" s="166">
        <f>IntermediateData!AA105</f>
        <v>32754.886727890014</v>
      </c>
      <c r="AB104" s="166">
        <f>IntermediateData!AB105</f>
        <v>33066.281536545452</v>
      </c>
      <c r="AC104" s="166">
        <f>IntermediateData!AC105</f>
        <v>33390.857217319681</v>
      </c>
      <c r="AD104" s="166">
        <f>IntermediateData!AD105</f>
        <v>33725.380126395772</v>
      </c>
      <c r="AE104" s="166">
        <f>IntermediateData!AE105</f>
        <v>34066.686485217528</v>
      </c>
      <c r="AF104" s="166">
        <f>IntermediateData!AF105</f>
        <v>34411.691661105324</v>
      </c>
      <c r="AG104" s="166">
        <f>IntermediateData!AG105</f>
        <v>34726.314226619557</v>
      </c>
      <c r="AH104" s="166">
        <f>IntermediateData!AH105</f>
        <v>35041.978258898329</v>
      </c>
      <c r="AI104" s="166">
        <f>IntermediateData!AI105</f>
        <v>35358.990055230504</v>
      </c>
      <c r="AJ104" s="166">
        <f>IntermediateData!AJ105</f>
        <v>35677.629881214329</v>
      </c>
      <c r="AK104" s="166">
        <f>IntermediateData!AK105</f>
        <v>35998.152954959529</v>
      </c>
      <c r="AL104" s="166">
        <f>IntermediateData!AL105</f>
        <v>36320.790372746022</v>
      </c>
      <c r="AM104" s="166">
        <f>IntermediateData!AM105</f>
        <v>36645.749978417036</v>
      </c>
      <c r="AN104" s="166">
        <f>IntermediateData!AN105</f>
        <v>36973.217178676496</v>
      </c>
      <c r="AO104" s="166">
        <f>IntermediateData!AO105</f>
        <v>37303.355706356429</v>
      </c>
      <c r="AP104" s="168">
        <f>IntermediateData!AP105</f>
        <v>37636.308333621128</v>
      </c>
    </row>
    <row r="105" spans="2:42" x14ac:dyDescent="0.35">
      <c r="B105" s="36"/>
      <c r="C105" s="36" t="s">
        <v>2308</v>
      </c>
      <c r="D105" s="168">
        <f>IntermediateData!D106</f>
        <v>5510.7650000000003</v>
      </c>
      <c r="E105" s="166">
        <f>IntermediateData!E106</f>
        <v>5643.9781827979841</v>
      </c>
      <c r="F105" s="166">
        <f>IntermediateData!F106</f>
        <v>5656.3584627704504</v>
      </c>
      <c r="G105" s="166">
        <f>IntermediateData!G106</f>
        <v>5668.7658993560772</v>
      </c>
      <c r="H105" s="166">
        <f>IntermediateData!H106</f>
        <v>5681.2005521239244</v>
      </c>
      <c r="I105" s="166">
        <f>IntermediateData!I106</f>
        <v>5608.4444724918594</v>
      </c>
      <c r="J105" s="166">
        <f>IntermediateData!J106</f>
        <v>5541.2922280975272</v>
      </c>
      <c r="K105" s="166">
        <f>IntermediateData!K106</f>
        <v>5479.6023823640471</v>
      </c>
      <c r="L105" s="166">
        <f>IntermediateData!L106</f>
        <v>5423.2400444751711</v>
      </c>
      <c r="M105" s="166">
        <f>IntermediateData!M106</f>
        <v>5372.0766595287078</v>
      </c>
      <c r="N105" s="166">
        <f>IntermediateData!N106</f>
        <v>5325.9898070053523</v>
      </c>
      <c r="O105" s="166">
        <f>IntermediateData!O106</f>
        <v>5284.8630072625156</v>
      </c>
      <c r="P105" s="166">
        <f>IntermediateData!P106</f>
        <v>5248.5855357736928</v>
      </c>
      <c r="Q105" s="166">
        <f>IntermediateData!Q106</f>
        <v>5217.0522448443944</v>
      </c>
      <c r="R105" s="167">
        <f>IntermediateData!R106</f>
        <v>5190.1633925458609</v>
      </c>
      <c r="S105" s="166">
        <f>IntermediateData!S106</f>
        <v>5167.8244786175301</v>
      </c>
      <c r="T105" s="166">
        <f>IntermediateData!T106</f>
        <v>5149.9460870986804</v>
      </c>
      <c r="U105" s="166">
        <f>IntermediateData!U106</f>
        <v>5136.443735458759</v>
      </c>
      <c r="V105" s="166">
        <f>IntermediateData!V106</f>
        <v>5127.2377300046719</v>
      </c>
      <c r="W105" s="166">
        <f>IntermediateData!W106</f>
        <v>5122.2530273517832</v>
      </c>
      <c r="X105" s="166">
        <f>IntermediateData!X106</f>
        <v>5121.419101753515</v>
      </c>
      <c r="Y105" s="166">
        <f>IntermediateData!Y106</f>
        <v>5124.6698180922904</v>
      </c>
      <c r="Z105" s="166">
        <f>IntermediateData!Z106</f>
        <v>5131.9433103421734</v>
      </c>
      <c r="AA105" s="166">
        <f>IntermediateData!AA106</f>
        <v>5143.1818653208638</v>
      </c>
      <c r="AB105" s="166">
        <f>IntermediateData!AB106</f>
        <v>5158.3318115557331</v>
      </c>
      <c r="AC105" s="166">
        <f>IntermediateData!AC106</f>
        <v>5172.8582547648211</v>
      </c>
      <c r="AD105" s="166">
        <f>IntermediateData!AD106</f>
        <v>5186.8400094985418</v>
      </c>
      <c r="AE105" s="166">
        <f>IntermediateData!AE106</f>
        <v>5200.3497919064921</v>
      </c>
      <c r="AF105" s="166">
        <f>IntermediateData!AF106</f>
        <v>5213.454485096232</v>
      </c>
      <c r="AG105" s="166">
        <f>IntermediateData!AG106</f>
        <v>5226.2986972096833</v>
      </c>
      <c r="AH105" s="166">
        <f>IntermediateData!AH106</f>
        <v>5238.8541964321075</v>
      </c>
      <c r="AI105" s="166">
        <f>IntermediateData!AI106</f>
        <v>5251.1719023912792</v>
      </c>
      <c r="AJ105" s="166">
        <f>IntermediateData!AJ106</f>
        <v>5263.2978273003655</v>
      </c>
      <c r="AK105" s="166">
        <f>IntermediateData!AK106</f>
        <v>5275.2732771832671</v>
      </c>
      <c r="AL105" s="166">
        <f>IntermediateData!AL106</f>
        <v>5287.1350418045367</v>
      </c>
      <c r="AM105" s="166">
        <f>IntermediateData!AM106</f>
        <v>5298.9155737672345</v>
      </c>
      <c r="AN105" s="166">
        <f>IntermediateData!AN106</f>
        <v>5310.6431572206839</v>
      </c>
      <c r="AO105" s="166">
        <f>IntermediateData!AO106</f>
        <v>5322.3420665996218</v>
      </c>
      <c r="AP105" s="168">
        <f>IntermediateData!AP106</f>
        <v>5334.0327157965548</v>
      </c>
    </row>
    <row r="106" spans="2:42" x14ac:dyDescent="0.35">
      <c r="B106" s="36"/>
      <c r="C106" s="36" t="s">
        <v>2309</v>
      </c>
      <c r="D106" s="168">
        <f>IntermediateData!D107</f>
        <v>107794.985</v>
      </c>
      <c r="E106" s="166">
        <f>IntermediateData!E107</f>
        <v>109012.9646789604</v>
      </c>
      <c r="F106" s="166">
        <f>IntermediateData!F107</f>
        <v>110214.11182744778</v>
      </c>
      <c r="G106" s="166">
        <f>IntermediateData!G107</f>
        <v>111428.49368133527</v>
      </c>
      <c r="H106" s="166">
        <f>IntermediateData!H107</f>
        <v>112656.25606574285</v>
      </c>
      <c r="I106" s="166">
        <f>IntermediateData!I107</f>
        <v>113867.62341254826</v>
      </c>
      <c r="J106" s="166">
        <f>IntermediateData!J107</f>
        <v>114866.18567072344</v>
      </c>
      <c r="K106" s="166">
        <f>IntermediateData!K107</f>
        <v>115660.15881390838</v>
      </c>
      <c r="L106" s="166">
        <f>IntermediateData!L107</f>
        <v>116259.19307731105</v>
      </c>
      <c r="M106" s="166">
        <f>IntermediateData!M107</f>
        <v>116674.23090092988</v>
      </c>
      <c r="N106" s="166">
        <f>IntermediateData!N107</f>
        <v>116917.35607196942</v>
      </c>
      <c r="O106" s="166">
        <f>IntermediateData!O107</f>
        <v>117001.63655720193</v>
      </c>
      <c r="P106" s="166">
        <f>IntermediateData!P107</f>
        <v>116940.96350830546</v>
      </c>
      <c r="Q106" s="166">
        <f>IntermediateData!Q107</f>
        <v>116897.89090993929</v>
      </c>
      <c r="R106" s="167">
        <f>IntermediateData!R107</f>
        <v>116962.71635375811</v>
      </c>
      <c r="S106" s="166">
        <f>IntermediateData!S107</f>
        <v>117133.95187052155</v>
      </c>
      <c r="T106" s="166">
        <f>IntermediateData!T107</f>
        <v>117410.21880578455</v>
      </c>
      <c r="U106" s="166">
        <f>IntermediateData!U107</f>
        <v>117790.24502543468</v>
      </c>
      <c r="V106" s="166">
        <f>IntermediateData!V107</f>
        <v>118272.8622496676</v>
      </c>
      <c r="W106" s="166">
        <f>IntermediateData!W107</f>
        <v>118857.00351127048</v>
      </c>
      <c r="X106" s="166">
        <f>IntermediateData!X107</f>
        <v>119541.7007342462</v>
      </c>
      <c r="Y106" s="166">
        <f>IntermediateData!Y107</f>
        <v>120326.0824289694</v>
      </c>
      <c r="Z106" s="166">
        <f>IntermediateData!Z107</f>
        <v>121209.3715002169</v>
      </c>
      <c r="AA106" s="166">
        <f>IntermediateData!AA107</f>
        <v>122190.88316456275</v>
      </c>
      <c r="AB106" s="166">
        <f>IntermediateData!AB107</f>
        <v>123270.02297376908</v>
      </c>
      <c r="AC106" s="166">
        <f>IntermediateData!AC107</f>
        <v>124444.71004620471</v>
      </c>
      <c r="AD106" s="166">
        <f>IntermediateData!AD107</f>
        <v>125702.54570544955</v>
      </c>
      <c r="AE106" s="166">
        <f>IntermediateData!AE107</f>
        <v>127031.18748338084</v>
      </c>
      <c r="AF106" s="166">
        <f>IntermediateData!AF107</f>
        <v>128418.40300338258</v>
      </c>
      <c r="AG106" s="166">
        <f>IntermediateData!AG107</f>
        <v>129881.41124952117</v>
      </c>
      <c r="AH106" s="166">
        <f>IntermediateData!AH107</f>
        <v>131379.26147227851</v>
      </c>
      <c r="AI106" s="166">
        <f>IntermediateData!AI107</f>
        <v>132900.35449428117</v>
      </c>
      <c r="AJ106" s="166">
        <f>IntermediateData!AJ107</f>
        <v>134433.36303344689</v>
      </c>
      <c r="AK106" s="166">
        <f>IntermediateData!AK107</f>
        <v>135975.04634381091</v>
      </c>
      <c r="AL106" s="166">
        <f>IntermediateData!AL107</f>
        <v>137526.73251511573</v>
      </c>
      <c r="AM106" s="166">
        <f>IntermediateData!AM107</f>
        <v>139089.65378159686</v>
      </c>
      <c r="AN106" s="166">
        <f>IntermediateData!AN107</f>
        <v>140664.95020994399</v>
      </c>
      <c r="AO106" s="166">
        <f>IntermediateData!AO107</f>
        <v>142253.67317026784</v>
      </c>
      <c r="AP106" s="168">
        <f>IntermediateData!AP107</f>
        <v>143856.78859844932</v>
      </c>
    </row>
    <row r="107" spans="2:42" x14ac:dyDescent="0.35">
      <c r="B107" s="36"/>
      <c r="C107" s="36" t="s">
        <v>2310</v>
      </c>
      <c r="D107" s="168">
        <f>IntermediateData!D108</f>
        <v>92373.978000000003</v>
      </c>
      <c r="E107" s="166">
        <f>IntermediateData!E108</f>
        <v>94138.310178586675</v>
      </c>
      <c r="F107" s="166">
        <f>IntermediateData!F108</f>
        <v>95055.35248218663</v>
      </c>
      <c r="G107" s="166">
        <f>IntermediateData!G108</f>
        <v>95981.328094500073</v>
      </c>
      <c r="H107" s="166">
        <f>IntermediateData!H108</f>
        <v>96916.324038780207</v>
      </c>
      <c r="I107" s="166">
        <f>IntermediateData!I108</f>
        <v>97004.291186011629</v>
      </c>
      <c r="J107" s="166">
        <f>IntermediateData!J108</f>
        <v>96951.729440916097</v>
      </c>
      <c r="K107" s="166">
        <f>IntermediateData!K108</f>
        <v>96770.431919462979</v>
      </c>
      <c r="L107" s="166">
        <f>IntermediateData!L108</f>
        <v>96472.784444789751</v>
      </c>
      <c r="M107" s="166">
        <f>IntermediateData!M108</f>
        <v>96248.535442823704</v>
      </c>
      <c r="N107" s="166">
        <f>IntermediateData!N108</f>
        <v>96113.373466161109</v>
      </c>
      <c r="O107" s="166">
        <f>IntermediateData!O108</f>
        <v>96065.87830437356</v>
      </c>
      <c r="P107" s="166">
        <f>IntermediateData!P108</f>
        <v>96104.722289306606</v>
      </c>
      <c r="Q107" s="166">
        <f>IntermediateData!Q108</f>
        <v>96228.667794564695</v>
      </c>
      <c r="R107" s="167">
        <f>IntermediateData!R108</f>
        <v>96436.564845649831</v>
      </c>
      <c r="S107" s="166">
        <f>IntermediateData!S108</f>
        <v>96727.348837120662</v>
      </c>
      <c r="T107" s="166">
        <f>IntermediateData!T108</f>
        <v>97100.03835328079</v>
      </c>
      <c r="U107" s="166">
        <f>IntermediateData!U108</f>
        <v>97553.733089042027</v>
      </c>
      <c r="V107" s="166">
        <f>IntermediateData!V108</f>
        <v>98087.611867740299</v>
      </c>
      <c r="W107" s="166">
        <f>IntermediateData!W108</f>
        <v>98700.930752809436</v>
      </c>
      <c r="X107" s="166">
        <f>IntermediateData!X108</f>
        <v>99393.02125034084</v>
      </c>
      <c r="Y107" s="166">
        <f>IntermediateData!Y108</f>
        <v>100163.28859967594</v>
      </c>
      <c r="Z107" s="166">
        <f>IntermediateData!Z108</f>
        <v>101011.21014929283</v>
      </c>
      <c r="AA107" s="166">
        <f>IntermediateData!AA108</f>
        <v>101936.33381535896</v>
      </c>
      <c r="AB107" s="166">
        <f>IntermediateData!AB108</f>
        <v>102938.27662042869</v>
      </c>
      <c r="AC107" s="166">
        <f>IntermediateData!AC108</f>
        <v>103971.66346776226</v>
      </c>
      <c r="AD107" s="166">
        <f>IntermediateData!AD108</f>
        <v>105026.66953792862</v>
      </c>
      <c r="AE107" s="166">
        <f>IntermediateData!AE108</f>
        <v>106093.71965979494</v>
      </c>
      <c r="AF107" s="166">
        <f>IntermediateData!AF108</f>
        <v>107163.51198995145</v>
      </c>
      <c r="AG107" s="166">
        <f>IntermediateData!AG108</f>
        <v>108139.28296465361</v>
      </c>
      <c r="AH107" s="166">
        <f>IntermediateData!AH108</f>
        <v>109118.82652968062</v>
      </c>
      <c r="AI107" s="166">
        <f>IntermediateData!AI108</f>
        <v>110103.05076604396</v>
      </c>
      <c r="AJ107" s="166">
        <f>IntermediateData!AJ108</f>
        <v>111092.78468524224</v>
      </c>
      <c r="AK107" s="166">
        <f>IntermediateData!AK108</f>
        <v>112088.78118738388</v>
      </c>
      <c r="AL107" s="166">
        <f>IntermediateData!AL108</f>
        <v>113091.71984149201</v>
      </c>
      <c r="AM107" s="166">
        <f>IntermediateData!AM108</f>
        <v>114102.20949488114</v>
      </c>
      <c r="AN107" s="166">
        <f>IntermediateData!AN108</f>
        <v>115120.7907181676</v>
      </c>
      <c r="AO107" s="166">
        <f>IntermediateData!AO108</f>
        <v>116147.93809216024</v>
      </c>
      <c r="AP107" s="168">
        <f>IntermediateData!AP108</f>
        <v>117184.0623425754</v>
      </c>
    </row>
    <row r="108" spans="2:42" x14ac:dyDescent="0.35">
      <c r="B108" s="36"/>
      <c r="C108" s="36" t="s">
        <v>2311</v>
      </c>
      <c r="D108" s="168">
        <f>IntermediateData!D109</f>
        <v>30817.241000000002</v>
      </c>
      <c r="E108" s="166">
        <f>IntermediateData!E109</f>
        <v>30997.428159297586</v>
      </c>
      <c r="F108" s="166">
        <f>IntermediateData!F109</f>
        <v>31123.580649568972</v>
      </c>
      <c r="G108" s="166">
        <f>IntermediateData!G109</f>
        <v>31250.246551815049</v>
      </c>
      <c r="H108" s="166">
        <f>IntermediateData!H109</f>
        <v>31377.427955505915</v>
      </c>
      <c r="I108" s="166">
        <f>IntermediateData!I109</f>
        <v>31450.580958615334</v>
      </c>
      <c r="J108" s="166">
        <f>IntermediateData!J109</f>
        <v>31464.096179876855</v>
      </c>
      <c r="K108" s="166">
        <f>IntermediateData!K109</f>
        <v>31421.34262734088</v>
      </c>
      <c r="L108" s="166">
        <f>IntermediateData!L109</f>
        <v>31326.018462499509</v>
      </c>
      <c r="M108" s="166">
        <f>IntermediateData!M109</f>
        <v>31182.103381991841</v>
      </c>
      <c r="N108" s="166">
        <f>IntermediateData!N109</f>
        <v>30993.809853972984</v>
      </c>
      <c r="O108" s="166">
        <f>IntermediateData!O109</f>
        <v>30765.533940120928</v>
      </c>
      <c r="P108" s="166">
        <f>IntermediateData!P109</f>
        <v>30524.523167541895</v>
      </c>
      <c r="Q108" s="166">
        <f>IntermediateData!Q109</f>
        <v>30311.950829501366</v>
      </c>
      <c r="R108" s="167">
        <f>IntermediateData!R109</f>
        <v>30127.202253899857</v>
      </c>
      <c r="S108" s="166">
        <f>IntermediateData!S109</f>
        <v>29969.69444897124</v>
      </c>
      <c r="T108" s="166">
        <f>IntermediateData!T109</f>
        <v>29838.875142846297</v>
      </c>
      <c r="U108" s="166">
        <f>IntermediateData!U109</f>
        <v>29734.221862533828</v>
      </c>
      <c r="V108" s="166">
        <f>IntermediateData!V109</f>
        <v>29655.241050969704</v>
      </c>
      <c r="W108" s="166">
        <f>IntermediateData!W109</f>
        <v>29601.467220835766</v>
      </c>
      <c r="X108" s="166">
        <f>IntermediateData!X109</f>
        <v>29572.462143899953</v>
      </c>
      <c r="Y108" s="166">
        <f>IntermediateData!Y109</f>
        <v>29567.814074676804</v>
      </c>
      <c r="Z108" s="166">
        <f>IntermediateData!Z109</f>
        <v>29587.137007253543</v>
      </c>
      <c r="AA108" s="166">
        <f>IntermediateData!AA109</f>
        <v>29630.069964171329</v>
      </c>
      <c r="AB108" s="166">
        <f>IntermediateData!AB109</f>
        <v>29696.276316294177</v>
      </c>
      <c r="AC108" s="166">
        <f>IntermediateData!AC109</f>
        <v>29782.572290534048</v>
      </c>
      <c r="AD108" s="166">
        <f>IntermediateData!AD109</f>
        <v>29885.393814978124</v>
      </c>
      <c r="AE108" s="166">
        <f>IntermediateData!AE109</f>
        <v>30001.248759500071</v>
      </c>
      <c r="AF108" s="166">
        <f>IntermediateData!AF109</f>
        <v>30126.730503773004</v>
      </c>
      <c r="AG108" s="166">
        <f>IntermediateData!AG109</f>
        <v>30286.404097508021</v>
      </c>
      <c r="AH108" s="166">
        <f>IntermediateData!AH109</f>
        <v>30449.024506842845</v>
      </c>
      <c r="AI108" s="166">
        <f>IntermediateData!AI109</f>
        <v>30611.531419946081</v>
      </c>
      <c r="AJ108" s="166">
        <f>IntermediateData!AJ109</f>
        <v>30772.181154164224</v>
      </c>
      <c r="AK108" s="166">
        <f>IntermediateData!AK109</f>
        <v>30931.324182006494</v>
      </c>
      <c r="AL108" s="166">
        <f>IntermediateData!AL109</f>
        <v>31089.281821042608</v>
      </c>
      <c r="AM108" s="166">
        <f>IntermediateData!AM109</f>
        <v>31246.347433279319</v>
      </c>
      <c r="AN108" s="166">
        <f>IntermediateData!AN109</f>
        <v>31402.78755851902</v>
      </c>
      <c r="AO108" s="166">
        <f>IntermediateData!AO109</f>
        <v>31558.842984395662</v>
      </c>
      <c r="AP108" s="168">
        <f>IntermediateData!AP109</f>
        <v>31714.729755659777</v>
      </c>
    </row>
    <row r="109" spans="2:42" x14ac:dyDescent="0.35">
      <c r="B109" s="36"/>
      <c r="C109" s="36" t="s">
        <v>2312</v>
      </c>
      <c r="D109" s="168">
        <f>IntermediateData!D110</f>
        <v>68820.09</v>
      </c>
      <c r="E109" s="166">
        <f>IntermediateData!E110</f>
        <v>69787.315769621957</v>
      </c>
      <c r="F109" s="166">
        <f>IntermediateData!F110</f>
        <v>70033.523096841134</v>
      </c>
      <c r="G109" s="166">
        <f>IntermediateData!G110</f>
        <v>70280.599035315914</v>
      </c>
      <c r="H109" s="166">
        <f>IntermediateData!H110</f>
        <v>70528.54664947791</v>
      </c>
      <c r="I109" s="166">
        <f>IntermediateData!I110</f>
        <v>70055.485014569917</v>
      </c>
      <c r="J109" s="166">
        <f>IntermediateData!J110</f>
        <v>69486.02609038238</v>
      </c>
      <c r="K109" s="166">
        <f>IntermediateData!K110</f>
        <v>68830.556891254586</v>
      </c>
      <c r="L109" s="166">
        <f>IntermediateData!L110</f>
        <v>68184.731851063261</v>
      </c>
      <c r="M109" s="166">
        <f>IntermediateData!M110</f>
        <v>67603.821260588258</v>
      </c>
      <c r="N109" s="166">
        <f>IntermediateData!N110</f>
        <v>67086.344671083702</v>
      </c>
      <c r="O109" s="166">
        <f>IntermediateData!O110</f>
        <v>66630.895099826739</v>
      </c>
      <c r="P109" s="166">
        <f>IntermediateData!P110</f>
        <v>66236.136759390894</v>
      </c>
      <c r="Q109" s="166">
        <f>IntermediateData!Q110</f>
        <v>65900.802878979841</v>
      </c>
      <c r="R109" s="167">
        <f>IntermediateData!R110</f>
        <v>65623.693614648131</v>
      </c>
      <c r="S109" s="166">
        <f>IntermediateData!S110</f>
        <v>65403.674045355685</v>
      </c>
      <c r="T109" s="166">
        <f>IntermediateData!T110</f>
        <v>65239.672251918375</v>
      </c>
      <c r="U109" s="166">
        <f>IntermediateData!U110</f>
        <v>65130.677476029661</v>
      </c>
      <c r="V109" s="166">
        <f>IntermediateData!V110</f>
        <v>65075.738356635149</v>
      </c>
      <c r="W109" s="166">
        <f>IntermediateData!W110</f>
        <v>65073.961241046687</v>
      </c>
      <c r="X109" s="166">
        <f>IntermediateData!X110</f>
        <v>65124.508568282406</v>
      </c>
      <c r="Y109" s="166">
        <f>IntermediateData!Y110</f>
        <v>65226.597322216068</v>
      </c>
      <c r="Z109" s="166">
        <f>IntermediateData!Z110</f>
        <v>65379.497552212211</v>
      </c>
      <c r="AA109" s="166">
        <f>IntermediateData!AA110</f>
        <v>65582.530959013704</v>
      </c>
      <c r="AB109" s="166">
        <f>IntermediateData!AB110</f>
        <v>65835.069543734833</v>
      </c>
      <c r="AC109" s="166">
        <f>IntermediateData!AC110</f>
        <v>66098.540423160288</v>
      </c>
      <c r="AD109" s="166">
        <f>IntermediateData!AD110</f>
        <v>66365.862874576211</v>
      </c>
      <c r="AE109" s="166">
        <f>IntermediateData!AE110</f>
        <v>66630.242844087377</v>
      </c>
      <c r="AF109" s="166">
        <f>IntermediateData!AF110</f>
        <v>66889.65985785285</v>
      </c>
      <c r="AG109" s="166">
        <f>IntermediateData!AG110</f>
        <v>67216.306966940203</v>
      </c>
      <c r="AH109" s="166">
        <f>IntermediateData!AH110</f>
        <v>67539.016005225378</v>
      </c>
      <c r="AI109" s="166">
        <f>IntermediateData!AI110</f>
        <v>67858.51925801122</v>
      </c>
      <c r="AJ109" s="166">
        <f>IntermediateData!AJ110</f>
        <v>68175.485978938654</v>
      </c>
      <c r="AK109" s="166">
        <f>IntermediateData!AK110</f>
        <v>68490.524968285812</v>
      </c>
      <c r="AL109" s="166">
        <f>IntermediateData!AL110</f>
        <v>68804.18700834451</v>
      </c>
      <c r="AM109" s="166">
        <f>IntermediateData!AM110</f>
        <v>69116.967161703549</v>
      </c>
      <c r="AN109" s="166">
        <f>IntermediateData!AN110</f>
        <v>69429.306937999572</v>
      </c>
      <c r="AO109" s="166">
        <f>IntermediateData!AO110</f>
        <v>69741.596334439848</v>
      </c>
      <c r="AP109" s="168">
        <f>IntermediateData!AP110</f>
        <v>70054.175755154298</v>
      </c>
    </row>
    <row r="110" spans="2:42" x14ac:dyDescent="0.35">
      <c r="B110" s="36"/>
      <c r="C110" s="36" t="s">
        <v>2313</v>
      </c>
      <c r="D110" s="168">
        <f>IntermediateData!D111</f>
        <v>16971.353999999999</v>
      </c>
      <c r="E110" s="166">
        <f>IntermediateData!E111</f>
        <v>17160.514301782885</v>
      </c>
      <c r="F110" s="166">
        <f>IntermediateData!F111</f>
        <v>17327.682349907107</v>
      </c>
      <c r="G110" s="166">
        <f>IntermediateData!G111</f>
        <v>17496.478854837587</v>
      </c>
      <c r="H110" s="166">
        <f>IntermediateData!H111</f>
        <v>17666.919680081737</v>
      </c>
      <c r="I110" s="166">
        <f>IntermediateData!I111</f>
        <v>17815.415843680305</v>
      </c>
      <c r="J110" s="166">
        <f>IntermediateData!J111</f>
        <v>17931.001648800669</v>
      </c>
      <c r="K110" s="166">
        <f>IntermediateData!K111</f>
        <v>18015.160805254989</v>
      </c>
      <c r="L110" s="166">
        <f>IntermediateData!L111</f>
        <v>18069.585778977391</v>
      </c>
      <c r="M110" s="166">
        <f>IntermediateData!M111</f>
        <v>18096.154155056734</v>
      </c>
      <c r="N110" s="166">
        <f>IntermediateData!N111</f>
        <v>18096.903908471937</v>
      </c>
      <c r="O110" s="166">
        <f>IntermediateData!O111</f>
        <v>18074.007976509511</v>
      </c>
      <c r="P110" s="166">
        <f>IntermediateData!P111</f>
        <v>18035.823428362</v>
      </c>
      <c r="Q110" s="166">
        <f>IntermediateData!Q111</f>
        <v>18014.274831743987</v>
      </c>
      <c r="R110" s="167">
        <f>IntermediateData!R111</f>
        <v>18009.099980059469</v>
      </c>
      <c r="S110" s="166">
        <f>IntermediateData!S111</f>
        <v>18020.053903721764</v>
      </c>
      <c r="T110" s="166">
        <f>IntermediateData!T111</f>
        <v>18046.908406251798</v>
      </c>
      <c r="U110" s="166">
        <f>IntermediateData!U111</f>
        <v>18089.451620959222</v>
      </c>
      <c r="V110" s="166">
        <f>IntermediateData!V111</f>
        <v>18147.487587531563</v>
      </c>
      <c r="W110" s="166">
        <f>IntermediateData!W111</f>
        <v>18220.835847882929</v>
      </c>
      <c r="X110" s="166">
        <f>IntermediateData!X111</f>
        <v>18309.331060639324</v>
      </c>
      <c r="Y110" s="166">
        <f>IntermediateData!Y111</f>
        <v>18412.822633662039</v>
      </c>
      <c r="Z110" s="166">
        <f>IntermediateData!Z111</f>
        <v>18531.174374034421</v>
      </c>
      <c r="AA110" s="166">
        <f>IntermediateData!AA111</f>
        <v>18664.264154960096</v>
      </c>
      <c r="AB110" s="166">
        <f>IntermediateData!AB111</f>
        <v>18811.9835990428</v>
      </c>
      <c r="AC110" s="166">
        <f>IntermediateData!AC111</f>
        <v>18972.995409018287</v>
      </c>
      <c r="AD110" s="166">
        <f>IntermediateData!AD111</f>
        <v>19145.350705222212</v>
      </c>
      <c r="AE110" s="166">
        <f>IntermediateData!AE111</f>
        <v>19327.118506887698</v>
      </c>
      <c r="AF110" s="166">
        <f>IntermediateData!AF111</f>
        <v>19516.393746803693</v>
      </c>
      <c r="AG110" s="166">
        <f>IntermediateData!AG111</f>
        <v>19693.610594993981</v>
      </c>
      <c r="AH110" s="166">
        <f>IntermediateData!AH111</f>
        <v>19874.565025594544</v>
      </c>
      <c r="AI110" s="166">
        <f>IntermediateData!AI111</f>
        <v>20057.451470162268</v>
      </c>
      <c r="AJ110" s="166">
        <f>IntermediateData!AJ111</f>
        <v>20240.833197514068</v>
      </c>
      <c r="AK110" s="166">
        <f>IntermediateData!AK111</f>
        <v>20424.893567083454</v>
      </c>
      <c r="AL110" s="166">
        <f>IntermediateData!AL111</f>
        <v>20609.800590761111</v>
      </c>
      <c r="AM110" s="166">
        <f>IntermediateData!AM111</f>
        <v>20795.707516172428</v>
      </c>
      <c r="AN110" s="166">
        <f>IntermediateData!AN111</f>
        <v>20982.753375492895</v>
      </c>
      <c r="AO110" s="166">
        <f>IntermediateData!AO111</f>
        <v>21171.063501145072</v>
      </c>
      <c r="AP110" s="168">
        <f>IntermediateData!AP111</f>
        <v>21360.750009657291</v>
      </c>
    </row>
    <row r="111" spans="2:42" x14ac:dyDescent="0.35">
      <c r="C111" s="233" t="s">
        <v>2380</v>
      </c>
      <c r="D111" s="234">
        <f t="shared" ref="D111:AP111" si="1">SUM(D62:D110)</f>
        <v>3679290.5439999993</v>
      </c>
      <c r="E111" s="235">
        <f t="shared" si="1"/>
        <v>3728975.230995141</v>
      </c>
      <c r="F111" s="235">
        <f t="shared" si="1"/>
        <v>3757438.2483191602</v>
      </c>
      <c r="G111" s="235">
        <f t="shared" si="1"/>
        <v>3786154.6944975979</v>
      </c>
      <c r="H111" s="235">
        <f t="shared" si="1"/>
        <v>3815127.0299153808</v>
      </c>
      <c r="I111" s="235">
        <f t="shared" si="1"/>
        <v>3822975.0681609954</v>
      </c>
      <c r="J111" s="235">
        <f t="shared" si="1"/>
        <v>3824800.8356539295</v>
      </c>
      <c r="K111" s="235">
        <f t="shared" si="1"/>
        <v>3821242.4259130931</v>
      </c>
      <c r="L111" s="235">
        <f t="shared" si="1"/>
        <v>3813733.7202789085</v>
      </c>
      <c r="M111" s="235">
        <f t="shared" si="1"/>
        <v>3804219.759471681</v>
      </c>
      <c r="N111" s="235">
        <f t="shared" si="1"/>
        <v>3793349.6087094746</v>
      </c>
      <c r="O111" s="235">
        <f t="shared" si="1"/>
        <v>3781720.9454338662</v>
      </c>
      <c r="P111" s="235">
        <f t="shared" si="1"/>
        <v>3771165.7708916413</v>
      </c>
      <c r="Q111" s="235">
        <f t="shared" si="1"/>
        <v>3763677.0404384476</v>
      </c>
      <c r="R111" s="236">
        <f t="shared" si="1"/>
        <v>3759559.7965613711</v>
      </c>
      <c r="S111" s="235">
        <f t="shared" si="1"/>
        <v>3758760.3065942372</v>
      </c>
      <c r="T111" s="235">
        <f t="shared" si="1"/>
        <v>3761228.3337617442</v>
      </c>
      <c r="U111" s="235">
        <f t="shared" si="1"/>
        <v>3766917.0426190183</v>
      </c>
      <c r="V111" s="235">
        <f t="shared" si="1"/>
        <v>3775782.9086727337</v>
      </c>
      <c r="W111" s="235">
        <f t="shared" si="1"/>
        <v>3787785.632046456</v>
      </c>
      <c r="X111" s="235">
        <f t="shared" si="1"/>
        <v>3802888.0550582153</v>
      </c>
      <c r="Y111" s="235">
        <f t="shared" si="1"/>
        <v>3821056.0835835026</v>
      </c>
      <c r="Z111" s="235">
        <f t="shared" si="1"/>
        <v>3842258.6120818947</v>
      </c>
      <c r="AA111" s="235">
        <f t="shared" si="1"/>
        <v>3866467.4521702905</v>
      </c>
      <c r="AB111" s="235">
        <f t="shared" si="1"/>
        <v>3893657.2646304178</v>
      </c>
      <c r="AC111" s="235">
        <f t="shared" si="1"/>
        <v>3922680.090957569</v>
      </c>
      <c r="AD111" s="235">
        <f t="shared" si="1"/>
        <v>3953143.0563246277</v>
      </c>
      <c r="AE111" s="235">
        <f t="shared" si="1"/>
        <v>3984673.585850561</v>
      </c>
      <c r="AF111" s="235">
        <f t="shared" si="1"/>
        <v>4016961.3529011365</v>
      </c>
      <c r="AG111" s="235">
        <f t="shared" si="1"/>
        <v>4051781.0260827155</v>
      </c>
      <c r="AH111" s="235">
        <f t="shared" si="1"/>
        <v>4086943.8614954432</v>
      </c>
      <c r="AI111" s="235">
        <f t="shared" si="1"/>
        <v>4122281.2500427258</v>
      </c>
      <c r="AJ111" s="235">
        <f t="shared" si="1"/>
        <v>4157713.461040915</v>
      </c>
      <c r="AK111" s="235">
        <f t="shared" si="1"/>
        <v>4193261.1745970324</v>
      </c>
      <c r="AL111" s="235">
        <f t="shared" si="1"/>
        <v>4228960.2864872655</v>
      </c>
      <c r="AM111" s="235">
        <f t="shared" si="1"/>
        <v>4264843.6234481446</v>
      </c>
      <c r="AN111" s="235">
        <f t="shared" si="1"/>
        <v>4300941.0604142258</v>
      </c>
      <c r="AO111" s="235">
        <f t="shared" si="1"/>
        <v>4337279.6308194352</v>
      </c>
      <c r="AP111" s="234">
        <f t="shared" si="1"/>
        <v>4373883.6302334014</v>
      </c>
    </row>
    <row r="112" spans="2:42" x14ac:dyDescent="0.35">
      <c r="B112" s="36"/>
      <c r="C112" s="36" t="s">
        <v>2264</v>
      </c>
      <c r="D112" s="168">
        <f>IntermediateData!D62</f>
        <v>6416.4110000000001</v>
      </c>
      <c r="E112" s="166">
        <f>IntermediateData!E62</f>
        <v>6467.6872817496242</v>
      </c>
      <c r="F112" s="166">
        <f>IntermediateData!F62</f>
        <v>6517.8323556303285</v>
      </c>
      <c r="G112" s="166">
        <f>IntermediateData!G62</f>
        <v>6568.3662127537846</v>
      </c>
      <c r="H112" s="166">
        <f>IntermediateData!H62</f>
        <v>6619.2918674222583</v>
      </c>
      <c r="I112" s="166">
        <f>IntermediateData!I62</f>
        <v>6669.0953573084116</v>
      </c>
      <c r="J112" s="166">
        <f>IntermediateData!J62</f>
        <v>6706.026981133381</v>
      </c>
      <c r="K112" s="166">
        <f>IntermediateData!K62</f>
        <v>6730.6476580853277</v>
      </c>
      <c r="L112" s="166">
        <f>IntermediateData!L62</f>
        <v>6743.5996882190402</v>
      </c>
      <c r="M112" s="166">
        <f>IntermediateData!M62</f>
        <v>6745.5977146885643</v>
      </c>
      <c r="N112" s="166">
        <f>IntermediateData!N62</f>
        <v>6737.4192360453117</v>
      </c>
      <c r="O112" s="166">
        <f>IntermediateData!O62</f>
        <v>6719.8948205234556</v>
      </c>
      <c r="P112" s="166">
        <f>IntermediateData!P62</f>
        <v>6693.8981723741954</v>
      </c>
      <c r="Q112" s="166">
        <f>IntermediateData!Q62</f>
        <v>6668.5641921722145</v>
      </c>
      <c r="R112" s="167">
        <f>IntermediateData!R62</f>
        <v>6649.318134430353</v>
      </c>
      <c r="S112" s="166">
        <f>IntermediateData!S62</f>
        <v>6636.0519613787765</v>
      </c>
      <c r="T112" s="166">
        <f>IntermediateData!T62</f>
        <v>6628.6640875113972</v>
      </c>
      <c r="U112" s="166">
        <f>IntermediateData!U62</f>
        <v>6627.0591977062077</v>
      </c>
      <c r="V112" s="166">
        <f>IntermediateData!V62</f>
        <v>6631.1480731692227</v>
      </c>
      <c r="W112" s="166">
        <f>IntermediateData!W62</f>
        <v>6640.8474249411092</v>
      </c>
      <c r="X112" s="166">
        <f>IntermediateData!X62</f>
        <v>6656.0797347156649</v>
      </c>
      <c r="Y112" s="166">
        <f>IntermediateData!Y62</f>
        <v>6676.7731027290283</v>
      </c>
      <c r="Z112" s="166">
        <f>IntermediateData!Z62</f>
        <v>6702.8611024879056</v>
      </c>
      <c r="AA112" s="166">
        <f>IntermediateData!AA62</f>
        <v>6734.2826421141599</v>
      </c>
      <c r="AB112" s="166">
        <f>IntermediateData!AB62</f>
        <v>6770.9818320918384</v>
      </c>
      <c r="AC112" s="166">
        <f>IntermediateData!AC62</f>
        <v>6812.8280171058723</v>
      </c>
      <c r="AD112" s="166">
        <f>IntermediateData!AD62</f>
        <v>6859.0739270588911</v>
      </c>
      <c r="AE112" s="166">
        <f>IntermediateData!AE62</f>
        <v>6908.9799722028711</v>
      </c>
      <c r="AF112" s="166">
        <f>IntermediateData!AF62</f>
        <v>6961.8174191001808</v>
      </c>
      <c r="AG112" s="166">
        <f>IntermediateData!AG62</f>
        <v>7021.3516251192996</v>
      </c>
      <c r="AH112" s="166">
        <f>IntermediateData!AH62</f>
        <v>7082.4082311334914</v>
      </c>
      <c r="AI112" s="166">
        <f>IntermediateData!AI62</f>
        <v>7144.3111841148002</v>
      </c>
      <c r="AJ112" s="166">
        <f>IntermediateData!AJ62</f>
        <v>7206.4045328161865</v>
      </c>
      <c r="AK112" s="166">
        <f>IntermediateData!AK62</f>
        <v>7268.4868503333801</v>
      </c>
      <c r="AL112" s="166">
        <f>IntermediateData!AL62</f>
        <v>7330.6320201439157</v>
      </c>
      <c r="AM112" s="166">
        <f>IntermediateData!AM62</f>
        <v>7392.9080415630197</v>
      </c>
      <c r="AN112" s="166">
        <f>IntermediateData!AN62</f>
        <v>7455.3772619528399</v>
      </c>
      <c r="AO112" s="166">
        <f>IntermediateData!AO62</f>
        <v>7518.0965957119361</v>
      </c>
      <c r="AP112" s="168">
        <f>IntermediateData!AP62</f>
        <v>7581.1177305702922</v>
      </c>
    </row>
    <row r="113" spans="2:42" x14ac:dyDescent="0.35">
      <c r="B113" s="36"/>
      <c r="C113" s="36" t="s">
        <v>2274</v>
      </c>
      <c r="D113" s="168">
        <f>IntermediateData!D72</f>
        <v>9639.1569999999992</v>
      </c>
      <c r="E113" s="166">
        <f>IntermediateData!E72</f>
        <v>9718.2142763406773</v>
      </c>
      <c r="F113" s="166">
        <f>IntermediateData!F72</f>
        <v>9793.5612360260548</v>
      </c>
      <c r="G113" s="166">
        <f>IntermediateData!G72</f>
        <v>9869.4923734391923</v>
      </c>
      <c r="H113" s="166">
        <f>IntermediateData!H72</f>
        <v>9946.0122178088586</v>
      </c>
      <c r="I113" s="166">
        <f>IntermediateData!I72</f>
        <v>10018.835333479703</v>
      </c>
      <c r="J113" s="166">
        <f>IntermediateData!J72</f>
        <v>10072.413028295232</v>
      </c>
      <c r="K113" s="166">
        <f>IntermediateData!K72</f>
        <v>10107.600195412981</v>
      </c>
      <c r="L113" s="166">
        <f>IntermediateData!L72</f>
        <v>10125.372580970392</v>
      </c>
      <c r="M113" s="166">
        <f>IntermediateData!M72</f>
        <v>10126.813138139314</v>
      </c>
      <c r="N113" s="166">
        <f>IntermediateData!N72</f>
        <v>10113.097728582203</v>
      </c>
      <c r="O113" s="166">
        <f>IntermediateData!O72</f>
        <v>10085.480399289077</v>
      </c>
      <c r="P113" s="166">
        <f>IntermediateData!P72</f>
        <v>10045.278459575049</v>
      </c>
      <c r="Q113" s="166">
        <f>IntermediateData!Q72</f>
        <v>10008.235670749738</v>
      </c>
      <c r="R113" s="167">
        <f>IntermediateData!R72</f>
        <v>9980.3149829956837</v>
      </c>
      <c r="S113" s="166">
        <f>IntermediateData!S72</f>
        <v>9961.3552513212853</v>
      </c>
      <c r="T113" s="166">
        <f>IntermediateData!T72</f>
        <v>9951.2049877981281</v>
      </c>
      <c r="U113" s="166">
        <f>IntermediateData!U72</f>
        <v>9949.7220897817024</v>
      </c>
      <c r="V113" s="166">
        <f>IntermediateData!V72</f>
        <v>9956.7735798351168</v>
      </c>
      <c r="W113" s="166">
        <f>IntermediateData!W72</f>
        <v>9972.2353569656916</v>
      </c>
      <c r="X113" s="166">
        <f>IntermediateData!X72</f>
        <v>9995.9919587994591</v>
      </c>
      <c r="Y113" s="166">
        <f>IntermediateData!Y72</f>
        <v>10027.936334333122</v>
      </c>
      <c r="Z113" s="166">
        <f>IntermediateData!Z72</f>
        <v>10067.969626917049</v>
      </c>
      <c r="AA113" s="166">
        <f>IntermediateData!AA72</f>
        <v>10116.000967136486</v>
      </c>
      <c r="AB113" s="166">
        <f>IntermediateData!AB72</f>
        <v>10171.947275271163</v>
      </c>
      <c r="AC113" s="166">
        <f>IntermediateData!AC72</f>
        <v>10235.507283552486</v>
      </c>
      <c r="AD113" s="166">
        <f>IntermediateData!AD72</f>
        <v>10305.560055219952</v>
      </c>
      <c r="AE113" s="166">
        <f>IntermediateData!AE72</f>
        <v>10380.99667738509</v>
      </c>
      <c r="AF113" s="166">
        <f>IntermediateData!AF72</f>
        <v>10460.724984173701</v>
      </c>
      <c r="AG113" s="166">
        <f>IntermediateData!AG72</f>
        <v>10550.405919317818</v>
      </c>
      <c r="AH113" s="166">
        <f>IntermediateData!AH72</f>
        <v>10642.268115500759</v>
      </c>
      <c r="AI113" s="166">
        <f>IntermediateData!AI72</f>
        <v>10735.299531550967</v>
      </c>
      <c r="AJ113" s="166">
        <f>IntermediateData!AJ72</f>
        <v>10828.51853277241</v>
      </c>
      <c r="AK113" s="166">
        <f>IntermediateData!AK72</f>
        <v>10921.732629038786</v>
      </c>
      <c r="AL113" s="166">
        <f>IntermediateData!AL72</f>
        <v>11015.051788945621</v>
      </c>
      <c r="AM113" s="166">
        <f>IntermediateData!AM72</f>
        <v>11108.57718470906</v>
      </c>
      <c r="AN113" s="166">
        <f>IntermediateData!AN72</f>
        <v>11202.401538636579</v>
      </c>
      <c r="AO113" s="166">
        <f>IntermediateData!AO72</f>
        <v>11296.609449836145</v>
      </c>
      <c r="AP113" s="168">
        <f>IntermediateData!AP72</f>
        <v>11391.277701948455</v>
      </c>
    </row>
    <row r="114" spans="2:42" ht="18" thickBot="1" x14ac:dyDescent="0.4">
      <c r="B114" s="29"/>
      <c r="C114" s="104" t="s">
        <v>2366</v>
      </c>
      <c r="D114" s="172">
        <f>IntermediateData!D112</f>
        <v>3695346.1119999993</v>
      </c>
      <c r="E114" s="170">
        <f>IntermediateData!E112</f>
        <v>3745161.132553231</v>
      </c>
      <c r="F114" s="170">
        <f>IntermediateData!F112</f>
        <v>3773749.6419108165</v>
      </c>
      <c r="G114" s="170">
        <f>IntermediateData!G112</f>
        <v>3802592.5530837909</v>
      </c>
      <c r="H114" s="170">
        <f>IntermediateData!H112</f>
        <v>3831692.3340006117</v>
      </c>
      <c r="I114" s="170">
        <f>IntermediateData!I112</f>
        <v>3839662.9988517831</v>
      </c>
      <c r="J114" s="170">
        <f>IntermediateData!J112</f>
        <v>3841579.2756633586</v>
      </c>
      <c r="K114" s="170">
        <f>IntermediateData!K112</f>
        <v>3838080.6737665911</v>
      </c>
      <c r="L114" s="170">
        <f>IntermediateData!L112</f>
        <v>3830602.692548098</v>
      </c>
      <c r="M114" s="170">
        <f>IntermediateData!M112</f>
        <v>3821092.170324509</v>
      </c>
      <c r="N114" s="170">
        <f>IntermediateData!N112</f>
        <v>3810200.125674102</v>
      </c>
      <c r="O114" s="170">
        <f>IntermediateData!O112</f>
        <v>3798526.3206536784</v>
      </c>
      <c r="P114" s="170">
        <f>IntermediateData!P112</f>
        <v>3787904.9475235902</v>
      </c>
      <c r="Q114" s="170">
        <f>IntermediateData!Q112</f>
        <v>3780353.8403013698</v>
      </c>
      <c r="R114" s="171">
        <f>IntermediateData!R112</f>
        <v>3776189.4296787973</v>
      </c>
      <c r="S114" s="170">
        <f>IntermediateData!S112</f>
        <v>3775357.7138069374</v>
      </c>
      <c r="T114" s="170">
        <f>IntermediateData!T112</f>
        <v>3777808.2028370537</v>
      </c>
      <c r="U114" s="170">
        <f>IntermediateData!U112</f>
        <v>3783493.8239065059</v>
      </c>
      <c r="V114" s="170">
        <f>IntermediateData!V112</f>
        <v>3792370.8303257381</v>
      </c>
      <c r="W114" s="170">
        <f>IntermediateData!W112</f>
        <v>3804398.7148283632</v>
      </c>
      <c r="X114" s="170">
        <f>IntermediateData!X112</f>
        <v>3819540.1267517298</v>
      </c>
      <c r="Y114" s="170">
        <f>IntermediateData!Y112</f>
        <v>3837760.7930205646</v>
      </c>
      <c r="Z114" s="170">
        <f>IntermediateData!Z112</f>
        <v>3859029.4428112996</v>
      </c>
      <c r="AA114" s="170">
        <f>IntermediateData!AA112</f>
        <v>3883317.7357795411</v>
      </c>
      <c r="AB114" s="170">
        <f>IntermediateData!AB112</f>
        <v>3910600.1937377811</v>
      </c>
      <c r="AC114" s="170">
        <f>IntermediateData!AC112</f>
        <v>3939728.4262582269</v>
      </c>
      <c r="AD114" s="170">
        <f>IntermediateData!AD112</f>
        <v>3970307.6903069066</v>
      </c>
      <c r="AE114" s="170">
        <f>IntermediateData!AE112</f>
        <v>4001963.562500149</v>
      </c>
      <c r="AF114" s="170">
        <f>IntermediateData!AF112</f>
        <v>4034383.8953044103</v>
      </c>
      <c r="AG114" s="170">
        <f>IntermediateData!AG112</f>
        <v>4069352.7836271529</v>
      </c>
      <c r="AH114" s="170">
        <f>IntermediateData!AH112</f>
        <v>4104668.5378420777</v>
      </c>
      <c r="AI114" s="170">
        <f>IntermediateData!AI112</f>
        <v>4140160.8607583917</v>
      </c>
      <c r="AJ114" s="170">
        <f>IntermediateData!AJ112</f>
        <v>4175748.3841065038</v>
      </c>
      <c r="AK114" s="170">
        <f>IntermediateData!AK112</f>
        <v>4211451.3940764042</v>
      </c>
      <c r="AL114" s="170">
        <f>IntermediateData!AL112</f>
        <v>4247305.970296355</v>
      </c>
      <c r="AM114" s="170">
        <f>IntermediateData!AM112</f>
        <v>4283345.1086744163</v>
      </c>
      <c r="AN114" s="170">
        <f>IntermediateData!AN112</f>
        <v>4319598.8392148158</v>
      </c>
      <c r="AO114" s="170">
        <f>IntermediateData!AO112</f>
        <v>4356094.3368649827</v>
      </c>
      <c r="AP114" s="172">
        <f>IntermediateData!AP112</f>
        <v>4392856.0256659202</v>
      </c>
    </row>
    <row r="115" spans="2:42" ht="18.75" thickTop="1" thickBot="1" x14ac:dyDescent="0.4">
      <c r="D115" s="205"/>
      <c r="E115" s="205"/>
      <c r="F115" s="205"/>
      <c r="G115" s="205"/>
      <c r="H115" s="205"/>
      <c r="I115" s="205"/>
      <c r="J115" s="205"/>
      <c r="K115" s="205"/>
      <c r="L115" s="205"/>
      <c r="M115" s="205"/>
      <c r="N115" s="205"/>
      <c r="O115" s="205"/>
      <c r="P115" s="205"/>
      <c r="Q115" s="205"/>
      <c r="R115" s="205"/>
      <c r="S115" s="205"/>
      <c r="T115" s="205"/>
      <c r="U115" s="205"/>
      <c r="V115" s="205"/>
      <c r="W115" s="205"/>
      <c r="X115" s="205"/>
      <c r="Y115" s="205"/>
      <c r="Z115" s="205"/>
      <c r="AA115" s="205"/>
      <c r="AB115" s="205"/>
      <c r="AC115" s="205"/>
      <c r="AD115" s="205"/>
      <c r="AE115" s="205"/>
      <c r="AF115" s="205"/>
      <c r="AG115" s="205"/>
      <c r="AH115" s="205"/>
      <c r="AI115" s="205"/>
      <c r="AJ115" s="205"/>
      <c r="AK115" s="205"/>
      <c r="AL115" s="205"/>
      <c r="AM115" s="205"/>
      <c r="AN115" s="205"/>
      <c r="AO115" s="205"/>
      <c r="AP115" s="205"/>
    </row>
    <row r="116" spans="2:42" ht="22.5" thickTop="1" x14ac:dyDescent="0.45">
      <c r="B116" s="93" t="s">
        <v>2369</v>
      </c>
      <c r="C116" s="94"/>
      <c r="D116" s="163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  <c r="R116" s="162"/>
      <c r="S116" s="161"/>
      <c r="T116" s="161"/>
      <c r="U116" s="161"/>
      <c r="V116" s="161"/>
      <c r="W116" s="161"/>
      <c r="X116" s="161"/>
      <c r="Y116" s="161"/>
      <c r="Z116" s="161"/>
      <c r="AA116" s="161"/>
      <c r="AB116" s="161"/>
      <c r="AC116" s="161"/>
      <c r="AD116" s="161"/>
      <c r="AE116" s="161"/>
      <c r="AF116" s="161"/>
      <c r="AG116" s="161"/>
      <c r="AH116" s="161"/>
      <c r="AI116" s="161"/>
      <c r="AJ116" s="161"/>
      <c r="AK116" s="161"/>
      <c r="AL116" s="161"/>
      <c r="AM116" s="161"/>
      <c r="AN116" s="161"/>
      <c r="AO116" s="161"/>
      <c r="AP116" s="163"/>
    </row>
    <row r="117" spans="2:42" x14ac:dyDescent="0.35">
      <c r="B117" s="36"/>
      <c r="C117" s="36" t="s">
        <v>2265</v>
      </c>
      <c r="D117" s="168">
        <f>IntermediateData!D116</f>
        <v>0</v>
      </c>
      <c r="E117" s="166">
        <f>IntermediateData!E116</f>
        <v>0</v>
      </c>
      <c r="F117" s="166">
        <f>IntermediateData!F116</f>
        <v>0</v>
      </c>
      <c r="G117" s="166">
        <f>IntermediateData!G116</f>
        <v>0</v>
      </c>
      <c r="H117" s="166">
        <f>IntermediateData!H116</f>
        <v>0</v>
      </c>
      <c r="I117" s="166">
        <f>IntermediateData!I116</f>
        <v>56.045000000000002</v>
      </c>
      <c r="J117" s="166">
        <f>IntermediateData!J116</f>
        <v>291.07514581096899</v>
      </c>
      <c r="K117" s="166">
        <f>IntermediateData!K116</f>
        <v>698.19287332933106</v>
      </c>
      <c r="L117" s="166">
        <f>IntermediateData!L116</f>
        <v>1269.3888112452396</v>
      </c>
      <c r="M117" s="166">
        <f>IntermediateData!M116</f>
        <v>1995.6584319983883</v>
      </c>
      <c r="N117" s="166">
        <f>IntermediateData!N116</f>
        <v>2867.1251414198673</v>
      </c>
      <c r="O117" s="166">
        <f>IntermediateData!O116</f>
        <v>3873.1678056257915</v>
      </c>
      <c r="P117" s="166">
        <f>IntermediateData!P116</f>
        <v>5002.5507308027954</v>
      </c>
      <c r="Q117" s="166">
        <f>IntermediateData!Q116</f>
        <v>6093.3905874602115</v>
      </c>
      <c r="R117" s="167">
        <f>IntermediateData!R116</f>
        <v>7109.8624253231992</v>
      </c>
      <c r="S117" s="166">
        <f>IntermediateData!S116</f>
        <v>8053.3074135635734</v>
      </c>
      <c r="T117" s="166">
        <f>IntermediateData!T116</f>
        <v>8924.9813727645433</v>
      </c>
      <c r="U117" s="166">
        <f>IntermediateData!U116</f>
        <v>9726.0570470898638</v>
      </c>
      <c r="V117" s="166">
        <f>IntermediateData!V116</f>
        <v>10457.626274303948</v>
      </c>
      <c r="W117" s="166">
        <f>IntermediateData!W116</f>
        <v>11120.702056961956</v>
      </c>
      <c r="X117" s="166">
        <f>IntermediateData!X116</f>
        <v>11716.220537958376</v>
      </c>
      <c r="Y117" s="166">
        <f>IntermediateData!Y116</f>
        <v>12245.042883496679</v>
      </c>
      <c r="Z117" s="166">
        <f>IntermediateData!Z116</f>
        <v>12707.957076421138</v>
      </c>
      <c r="AA117" s="166">
        <f>IntermediateData!AA116</f>
        <v>13105.679622734575</v>
      </c>
      <c r="AB117" s="166">
        <f>IntermediateData!AB116</f>
        <v>13438.857174012663</v>
      </c>
      <c r="AC117" s="166">
        <f>IntermediateData!AC116</f>
        <v>13711.017805158181</v>
      </c>
      <c r="AD117" s="166">
        <f>IntermediateData!AD116</f>
        <v>13932.204276709641</v>
      </c>
      <c r="AE117" s="166">
        <f>IntermediateData!AE116</f>
        <v>14112.394187572718</v>
      </c>
      <c r="AF117" s="166">
        <f>IntermediateData!AF116</f>
        <v>14261.457708108841</v>
      </c>
      <c r="AG117" s="166">
        <f>IntermediateData!AG116</f>
        <v>14389.119345171668</v>
      </c>
      <c r="AH117" s="166">
        <f>IntermediateData!AH116</f>
        <v>14504.671388881405</v>
      </c>
      <c r="AI117" s="166">
        <f>IntermediateData!AI116</f>
        <v>14617.462440640687</v>
      </c>
      <c r="AJ117" s="166">
        <f>IntermediateData!AJ116</f>
        <v>14736.608597350176</v>
      </c>
      <c r="AK117" s="166">
        <f>IntermediateData!AK116</f>
        <v>14863.071461288146</v>
      </c>
      <c r="AL117" s="166">
        <f>IntermediateData!AL116</f>
        <v>14996.000755120553</v>
      </c>
      <c r="AM117" s="166">
        <f>IntermediateData!AM116</f>
        <v>15134.623828487682</v>
      </c>
      <c r="AN117" s="166">
        <f>IntermediateData!AN116</f>
        <v>15278.242768590793</v>
      </c>
      <c r="AO117" s="166">
        <f>IntermediateData!AO116</f>
        <v>15426.23168284848</v>
      </c>
      <c r="AP117" s="168">
        <f>IntermediateData!AP116</f>
        <v>15578.034146967482</v>
      </c>
    </row>
    <row r="118" spans="2:42" x14ac:dyDescent="0.35">
      <c r="B118" s="36"/>
      <c r="C118" s="36" t="s">
        <v>2267</v>
      </c>
      <c r="D118" s="168">
        <f>IntermediateData!D118</f>
        <v>0</v>
      </c>
      <c r="E118" s="166">
        <f>IntermediateData!E118</f>
        <v>0</v>
      </c>
      <c r="F118" s="166">
        <f>IntermediateData!F118</f>
        <v>0</v>
      </c>
      <c r="G118" s="166">
        <f>IntermediateData!G118</f>
        <v>0</v>
      </c>
      <c r="H118" s="166">
        <f>IntermediateData!H118</f>
        <v>0</v>
      </c>
      <c r="I118" s="166">
        <f>IntermediateData!I118</f>
        <v>1204.8949181554788</v>
      </c>
      <c r="J118" s="166">
        <f>IntermediateData!J118</f>
        <v>2343.9931091237131</v>
      </c>
      <c r="K118" s="166">
        <f>IntermediateData!K118</f>
        <v>3418.6112215212761</v>
      </c>
      <c r="L118" s="166">
        <f>IntermediateData!L118</f>
        <v>4429.9861147491329</v>
      </c>
      <c r="M118" s="166">
        <f>IntermediateData!M118</f>
        <v>5379.2769898671504</v>
      </c>
      <c r="N118" s="166">
        <f>IntermediateData!N118</f>
        <v>6267.5674241409979</v>
      </c>
      <c r="O118" s="166">
        <f>IntermediateData!O118</f>
        <v>7095.8673123707486</v>
      </c>
      <c r="P118" s="166">
        <f>IntermediateData!P118</f>
        <v>7865.114717987557</v>
      </c>
      <c r="Q118" s="166">
        <f>IntermediateData!Q118</f>
        <v>8576.1776367861639</v>
      </c>
      <c r="R118" s="167">
        <f>IntermediateData!R118</f>
        <v>9229.8556760465144</v>
      </c>
      <c r="S118" s="166">
        <f>IntermediateData!S118</f>
        <v>9826.8816516872048</v>
      </c>
      <c r="T118" s="166">
        <f>IntermediateData!T118</f>
        <v>10367.923105986876</v>
      </c>
      <c r="U118" s="166">
        <f>IntermediateData!U118</f>
        <v>10853.583748306575</v>
      </c>
      <c r="V118" s="166">
        <f>IntermediateData!V118</f>
        <v>11284.404821146709</v>
      </c>
      <c r="W118" s="166">
        <f>IntermediateData!W118</f>
        <v>11660.866393776163</v>
      </c>
      <c r="X118" s="166">
        <f>IntermediateData!X118</f>
        <v>11983.388585578385</v>
      </c>
      <c r="Y118" s="166">
        <f>IntermediateData!Y118</f>
        <v>12252.332721169554</v>
      </c>
      <c r="Z118" s="166">
        <f>IntermediateData!Z118</f>
        <v>12468.002419257533</v>
      </c>
      <c r="AA118" s="166">
        <f>IntermediateData!AA118</f>
        <v>12630.644617126465</v>
      </c>
      <c r="AB118" s="166">
        <f>IntermediateData!AB118</f>
        <v>12740.450532551113</v>
      </c>
      <c r="AC118" s="166">
        <f>IntermediateData!AC118</f>
        <v>12860.972086875085</v>
      </c>
      <c r="AD118" s="166">
        <f>IntermediateData!AD118</f>
        <v>12991.215143452037</v>
      </c>
      <c r="AE118" s="166">
        <f>IntermediateData!AE118</f>
        <v>13130.261287768195</v>
      </c>
      <c r="AF118" s="166">
        <f>IntermediateData!AF118</f>
        <v>13277.264872588406</v>
      </c>
      <c r="AG118" s="166">
        <f>IntermediateData!AG118</f>
        <v>13431.450230265938</v>
      </c>
      <c r="AH118" s="166">
        <f>IntermediateData!AH118</f>
        <v>13592.925822299767</v>
      </c>
      <c r="AI118" s="166">
        <f>IntermediateData!AI118</f>
        <v>13761.014654426031</v>
      </c>
      <c r="AJ118" s="166">
        <f>IntermediateData!AJ118</f>
        <v>13935.102726974179</v>
      </c>
      <c r="AK118" s="166">
        <f>IntermediateData!AK118</f>
        <v>14114.636805458736</v>
      </c>
      <c r="AL118" s="166">
        <f>IntermediateData!AL118</f>
        <v>14299.122329459391</v>
      </c>
      <c r="AM118" s="166">
        <f>IntermediateData!AM118</f>
        <v>14488.121454625652</v>
      </c>
      <c r="AN118" s="166">
        <f>IntermediateData!AN118</f>
        <v>14681.251222893719</v>
      </c>
      <c r="AO118" s="166">
        <f>IntermediateData!AO118</f>
        <v>14878.181856244479</v>
      </c>
      <c r="AP118" s="168">
        <f>IntermediateData!AP118</f>
        <v>15078.635169563746</v>
      </c>
    </row>
    <row r="119" spans="2:42" x14ac:dyDescent="0.35">
      <c r="B119" s="36"/>
      <c r="C119" s="36" t="s">
        <v>2266</v>
      </c>
      <c r="D119" s="168">
        <f>IntermediateData!D119</f>
        <v>0</v>
      </c>
      <c r="E119" s="166">
        <f>IntermediateData!E119</f>
        <v>0</v>
      </c>
      <c r="F119" s="166">
        <f>IntermediateData!F119</f>
        <v>0</v>
      </c>
      <c r="G119" s="166">
        <f>IntermediateData!G119</f>
        <v>0</v>
      </c>
      <c r="H119" s="166">
        <f>IntermediateData!H119</f>
        <v>0</v>
      </c>
      <c r="I119" s="166">
        <f>IntermediateData!I119</f>
        <v>52.536999999999999</v>
      </c>
      <c r="J119" s="166">
        <f>IntermediateData!J119</f>
        <v>200.54424483041731</v>
      </c>
      <c r="K119" s="166">
        <f>IntermediateData!K119</f>
        <v>439.85078843450498</v>
      </c>
      <c r="L119" s="166">
        <f>IntermediateData!L119</f>
        <v>765.71172933700734</v>
      </c>
      <c r="M119" s="166">
        <f>IntermediateData!M119</f>
        <v>1172.8744830555679</v>
      </c>
      <c r="N119" s="166">
        <f>IntermediateData!N119</f>
        <v>1655.6480185376408</v>
      </c>
      <c r="O119" s="166">
        <f>IntermediateData!O119</f>
        <v>2207.9739610360675</v>
      </c>
      <c r="P119" s="166">
        <f>IntermediateData!P119</f>
        <v>2819.4484581558513</v>
      </c>
      <c r="Q119" s="166">
        <f>IntermediateData!Q119</f>
        <v>3389.4618780308369</v>
      </c>
      <c r="R119" s="167">
        <f>IntermediateData!R119</f>
        <v>3918.8251403232625</v>
      </c>
      <c r="S119" s="166">
        <f>IntermediateData!S119</f>
        <v>4408.3017331319461</v>
      </c>
      <c r="T119" s="166">
        <f>IntermediateData!T119</f>
        <v>4858.6090427823292</v>
      </c>
      <c r="U119" s="166">
        <f>IntermediateData!U119</f>
        <v>5270.4196260348099</v>
      </c>
      <c r="V119" s="166">
        <f>IntermediateData!V119</f>
        <v>5644.3624266233201</v>
      </c>
      <c r="W119" s="166">
        <f>IntermediateData!W119</f>
        <v>5981.0239379618924</v>
      </c>
      <c r="X119" s="166">
        <f>IntermediateData!X119</f>
        <v>6280.949313785497</v>
      </c>
      <c r="Y119" s="166">
        <f>IntermediateData!Y119</f>
        <v>6544.6434284223524</v>
      </c>
      <c r="Z119" s="166">
        <f>IntermediateData!Z119</f>
        <v>6772.5718883284026</v>
      </c>
      <c r="AA119" s="166">
        <f>IntermediateData!AA119</f>
        <v>6965.1619964503752</v>
      </c>
      <c r="AB119" s="166">
        <f>IntermediateData!AB119</f>
        <v>7122.8036709218331</v>
      </c>
      <c r="AC119" s="166">
        <f>IntermediateData!AC119</f>
        <v>7248.6154248000312</v>
      </c>
      <c r="AD119" s="166">
        <f>IntermediateData!AD119</f>
        <v>7348.043792182707</v>
      </c>
      <c r="AE119" s="166">
        <f>IntermediateData!AE119</f>
        <v>7426.4782661096078</v>
      </c>
      <c r="AF119" s="166">
        <f>IntermediateData!AF119</f>
        <v>7489.2289898757908</v>
      </c>
      <c r="AG119" s="166">
        <f>IntermediateData!AG119</f>
        <v>7541.5067815478324</v>
      </c>
      <c r="AH119" s="166">
        <f>IntermediateData!AH119</f>
        <v>7588.6713568816576</v>
      </c>
      <c r="AI119" s="166">
        <f>IntermediateData!AI119</f>
        <v>7635.6719975027554</v>
      </c>
      <c r="AJ119" s="166">
        <f>IntermediateData!AJ119</f>
        <v>7687.1016815934217</v>
      </c>
      <c r="AK119" s="166">
        <f>IntermediateData!AK119</f>
        <v>7742.4441664224141</v>
      </c>
      <c r="AL119" s="166">
        <f>IntermediateData!AL119</f>
        <v>7801.2270404375013</v>
      </c>
      <c r="AM119" s="166">
        <f>IntermediateData!AM119</f>
        <v>7863.0200158746029</v>
      </c>
      <c r="AN119" s="166">
        <f>IntermediateData!AN119</f>
        <v>7927.4333190002417</v>
      </c>
      <c r="AO119" s="166">
        <f>IntermediateData!AO119</f>
        <v>7994.1161741247233</v>
      </c>
      <c r="AP119" s="168">
        <f>IntermediateData!AP119</f>
        <v>8062.7553777039393</v>
      </c>
    </row>
    <row r="120" spans="2:42" x14ac:dyDescent="0.35">
      <c r="B120" s="36"/>
      <c r="C120" s="36" t="s">
        <v>2268</v>
      </c>
      <c r="D120" s="168">
        <f>IntermediateData!D120</f>
        <v>0</v>
      </c>
      <c r="E120" s="166">
        <f>IntermediateData!E120</f>
        <v>0</v>
      </c>
      <c r="F120" s="166">
        <f>IntermediateData!F120</f>
        <v>0</v>
      </c>
      <c r="G120" s="166">
        <f>IntermediateData!G120</f>
        <v>0</v>
      </c>
      <c r="H120" s="166">
        <f>IntermediateData!H120</f>
        <v>0</v>
      </c>
      <c r="I120" s="166">
        <f>IntermediateData!I120</f>
        <v>3223.7330000000002</v>
      </c>
      <c r="J120" s="166">
        <f>IntermediateData!J120</f>
        <v>6811.6309058917768</v>
      </c>
      <c r="K120" s="166">
        <f>IntermediateData!K120</f>
        <v>10500.842327945507</v>
      </c>
      <c r="L120" s="166">
        <f>IntermediateData!L120</f>
        <v>13958.423818109033</v>
      </c>
      <c r="M120" s="166">
        <f>IntermediateData!M120</f>
        <v>17189.136656567371</v>
      </c>
      <c r="N120" s="166">
        <f>IntermediateData!N120</f>
        <v>20197.473290633097</v>
      </c>
      <c r="O120" s="166">
        <f>IntermediateData!O120</f>
        <v>22987.664995959807</v>
      </c>
      <c r="P120" s="166">
        <f>IntermediateData!P120</f>
        <v>25563.689209435877</v>
      </c>
      <c r="Q120" s="166">
        <f>IntermediateData!Q120</f>
        <v>27929.276544721273</v>
      </c>
      <c r="R120" s="167">
        <f>IntermediateData!R120</f>
        <v>30087.917500966338</v>
      </c>
      <c r="S120" s="166">
        <f>IntermediateData!S120</f>
        <v>32042.868874842836</v>
      </c>
      <c r="T120" s="166">
        <f>IntermediateData!T120</f>
        <v>33797.159885623165</v>
      </c>
      <c r="U120" s="166">
        <f>IntermediateData!U120</f>
        <v>35353.598022663384</v>
      </c>
      <c r="V120" s="166">
        <f>IntermediateData!V120</f>
        <v>36714.774624278667</v>
      </c>
      <c r="W120" s="166">
        <f>IntermediateData!W120</f>
        <v>37883.070196645785</v>
      </c>
      <c r="X120" s="166">
        <f>IntermediateData!X120</f>
        <v>38860.659481025345</v>
      </c>
      <c r="Y120" s="166">
        <f>IntermediateData!Y120</f>
        <v>39649.516277267154</v>
      </c>
      <c r="Z120" s="166">
        <f>IntermediateData!Z120</f>
        <v>40251.418031243331</v>
      </c>
      <c r="AA120" s="166">
        <f>IntermediateData!AA120</f>
        <v>40667.950193547229</v>
      </c>
      <c r="AB120" s="166">
        <f>IntermediateData!AB120</f>
        <v>40900.510356498919</v>
      </c>
      <c r="AC120" s="166">
        <f>IntermediateData!AC120</f>
        <v>41119.982334107277</v>
      </c>
      <c r="AD120" s="166">
        <f>IntermediateData!AD120</f>
        <v>41352.951089823895</v>
      </c>
      <c r="AE120" s="166">
        <f>IntermediateData!AE120</f>
        <v>41613.220036855979</v>
      </c>
      <c r="AF120" s="166">
        <f>IntermediateData!AF120</f>
        <v>41897.68425204949</v>
      </c>
      <c r="AG120" s="166">
        <f>IntermediateData!AG120</f>
        <v>42203.490101644253</v>
      </c>
      <c r="AH120" s="166">
        <f>IntermediateData!AH120</f>
        <v>42528.358906781359</v>
      </c>
      <c r="AI120" s="166">
        <f>IntermediateData!AI120</f>
        <v>42869.893670829682</v>
      </c>
      <c r="AJ120" s="166">
        <f>IntermediateData!AJ120</f>
        <v>43225.920691870851</v>
      </c>
      <c r="AK120" s="166">
        <f>IntermediateData!AK120</f>
        <v>43594.48118027825</v>
      </c>
      <c r="AL120" s="166">
        <f>IntermediateData!AL120</f>
        <v>43973.823373162508</v>
      </c>
      <c r="AM120" s="166">
        <f>IntermediateData!AM120</f>
        <v>44362.3951263161</v>
      </c>
      <c r="AN120" s="166">
        <f>IntermediateData!AN120</f>
        <v>44758.836965206894</v>
      </c>
      <c r="AO120" s="166">
        <f>IntermediateData!AO120</f>
        <v>45161.975577450488</v>
      </c>
      <c r="AP120" s="168">
        <f>IntermediateData!AP120</f>
        <v>45570.81773003639</v>
      </c>
    </row>
    <row r="121" spans="2:42" x14ac:dyDescent="0.35">
      <c r="B121" s="36"/>
      <c r="C121" s="36" t="s">
        <v>2269</v>
      </c>
      <c r="D121" s="168">
        <f>IntermediateData!D121</f>
        <v>0</v>
      </c>
      <c r="E121" s="166">
        <f>IntermediateData!E121</f>
        <v>0</v>
      </c>
      <c r="F121" s="166">
        <f>IntermediateData!F121</f>
        <v>0</v>
      </c>
      <c r="G121" s="166">
        <f>IntermediateData!G121</f>
        <v>0</v>
      </c>
      <c r="H121" s="166">
        <f>IntermediateData!H121</f>
        <v>0</v>
      </c>
      <c r="I121" s="166">
        <f>IntermediateData!I121</f>
        <v>453.01600000000002</v>
      </c>
      <c r="J121" s="166">
        <f>IntermediateData!J121</f>
        <v>998.25755410026215</v>
      </c>
      <c r="K121" s="166">
        <f>IntermediateData!K121</f>
        <v>1629.5746851606161</v>
      </c>
      <c r="L121" s="166">
        <f>IntermediateData!L121</f>
        <v>2340.404347374897</v>
      </c>
      <c r="M121" s="166">
        <f>IntermediateData!M121</f>
        <v>3068.2130446494948</v>
      </c>
      <c r="N121" s="166">
        <f>IntermediateData!N121</f>
        <v>3750.770079683622</v>
      </c>
      <c r="O121" s="166">
        <f>IntermediateData!O121</f>
        <v>4388.8873749965151</v>
      </c>
      <c r="P121" s="166">
        <f>IntermediateData!P121</f>
        <v>4983.3235635418869</v>
      </c>
      <c r="Q121" s="166">
        <f>IntermediateData!Q121</f>
        <v>5534.7853633346922</v>
      </c>
      <c r="R121" s="167">
        <f>IntermediateData!R121</f>
        <v>6043.9288885861224</v>
      </c>
      <c r="S121" s="166">
        <f>IntermediateData!S121</f>
        <v>6511.3608993746439</v>
      </c>
      <c r="T121" s="166">
        <f>IntermediateData!T121</f>
        <v>6937.6399918002535</v>
      </c>
      <c r="U121" s="166">
        <f>IntermediateData!U121</f>
        <v>7323.2777304912597</v>
      </c>
      <c r="V121" s="166">
        <f>IntermediateData!V121</f>
        <v>7668.7397252577639</v>
      </c>
      <c r="W121" s="166">
        <f>IntermediateData!W121</f>
        <v>7974.4466536134432</v>
      </c>
      <c r="X121" s="166">
        <f>IntermediateData!X121</f>
        <v>8240.7752308172167</v>
      </c>
      <c r="Y121" s="166">
        <f>IntermediateData!Y121</f>
        <v>8468.0591290187476</v>
      </c>
      <c r="Z121" s="166">
        <f>IntermediateData!Z121</f>
        <v>8656.5898470263492</v>
      </c>
      <c r="AA121" s="166">
        <f>IntermediateData!AA121</f>
        <v>8806.6175321528972</v>
      </c>
      <c r="AB121" s="166">
        <f>IntermediateData!AB121</f>
        <v>8918.3517555342623</v>
      </c>
      <c r="AC121" s="166">
        <f>IntermediateData!AC121</f>
        <v>9015.8051896244051</v>
      </c>
      <c r="AD121" s="166">
        <f>IntermediateData!AD121</f>
        <v>9104.8596239600847</v>
      </c>
      <c r="AE121" s="166">
        <f>IntermediateData!AE121</f>
        <v>9191.2887231684526</v>
      </c>
      <c r="AF121" s="166">
        <f>IntermediateData!AF121</f>
        <v>9280.742359211803</v>
      </c>
      <c r="AG121" s="166">
        <f>IntermediateData!AG121</f>
        <v>9375.8058693804505</v>
      </c>
      <c r="AH121" s="166">
        <f>IntermediateData!AH121</f>
        <v>9475.5183024307171</v>
      </c>
      <c r="AI121" s="166">
        <f>IntermediateData!AI121</f>
        <v>9579.376361312552</v>
      </c>
      <c r="AJ121" s="166">
        <f>IntermediateData!AJ121</f>
        <v>9686.9236110269012</v>
      </c>
      <c r="AK121" s="166">
        <f>IntermediateData!AK121</f>
        <v>9797.7487884921757</v>
      </c>
      <c r="AL121" s="166">
        <f>IntermediateData!AL121</f>
        <v>9911.48421588169</v>
      </c>
      <c r="AM121" s="166">
        <f>IntermediateData!AM121</f>
        <v>10027.80431351257</v>
      </c>
      <c r="AN121" s="166">
        <f>IntermediateData!AN121</f>
        <v>10146.424208555658</v>
      </c>
      <c r="AO121" s="166">
        <f>IntermediateData!AO121</f>
        <v>10267.098436017521</v>
      </c>
      <c r="AP121" s="168">
        <f>IntermediateData!AP121</f>
        <v>10389.619728620095</v>
      </c>
    </row>
    <row r="122" spans="2:42" x14ac:dyDescent="0.35">
      <c r="B122" s="36"/>
      <c r="C122" s="36" t="s">
        <v>2270</v>
      </c>
      <c r="D122" s="168">
        <f>IntermediateData!D122</f>
        <v>0</v>
      </c>
      <c r="E122" s="166">
        <f>IntermediateData!E122</f>
        <v>0</v>
      </c>
      <c r="F122" s="166">
        <f>IntermediateData!F122</f>
        <v>0</v>
      </c>
      <c r="G122" s="166">
        <f>IntermediateData!G122</f>
        <v>0</v>
      </c>
      <c r="H122" s="166">
        <f>IntermediateData!H122</f>
        <v>0</v>
      </c>
      <c r="I122" s="166">
        <f>IntermediateData!I122</f>
        <v>311.08600000000001</v>
      </c>
      <c r="J122" s="166">
        <f>IntermediateData!J122</f>
        <v>662.98999470878482</v>
      </c>
      <c r="K122" s="166">
        <f>IntermediateData!K122</f>
        <v>1051.1387881989508</v>
      </c>
      <c r="L122" s="166">
        <f>IntermediateData!L122</f>
        <v>1431.8812359750286</v>
      </c>
      <c r="M122" s="166">
        <f>IntermediateData!M122</f>
        <v>1784.8144579037601</v>
      </c>
      <c r="N122" s="166">
        <f>IntermediateData!N122</f>
        <v>2110.6058852205733</v>
      </c>
      <c r="O122" s="166">
        <f>IntermediateData!O122</f>
        <v>2409.8908727201315</v>
      </c>
      <c r="P122" s="166">
        <f>IntermediateData!P122</f>
        <v>2683.2737065803499</v>
      </c>
      <c r="Q122" s="166">
        <f>IntermediateData!Q122</f>
        <v>2931.328571745014</v>
      </c>
      <c r="R122" s="167">
        <f>IntermediateData!R122</f>
        <v>3154.6004802672733</v>
      </c>
      <c r="S122" s="166">
        <f>IntermediateData!S122</f>
        <v>3353.6061619633142</v>
      </c>
      <c r="T122" s="166">
        <f>IntermediateData!T122</f>
        <v>3528.8349186744699</v>
      </c>
      <c r="U122" s="166">
        <f>IntermediateData!U122</f>
        <v>3680.7494433867741</v>
      </c>
      <c r="V122" s="166">
        <f>IntermediateData!V122</f>
        <v>3809.786605409523</v>
      </c>
      <c r="W122" s="166">
        <f>IntermediateData!W122</f>
        <v>3916.3582027686366</v>
      </c>
      <c r="X122" s="166">
        <f>IntermediateData!X122</f>
        <v>4000.8516829264536</v>
      </c>
      <c r="Y122" s="166">
        <f>IntermediateData!Y122</f>
        <v>4063.6308328970849</v>
      </c>
      <c r="Z122" s="166">
        <f>IntermediateData!Z122</f>
        <v>4105.0364397853573</v>
      </c>
      <c r="AA122" s="166">
        <f>IntermediateData!AA122</f>
        <v>4125.3869227378336</v>
      </c>
      <c r="AB122" s="166">
        <f>IntermediateData!AB122</f>
        <v>4124.9789372561954</v>
      </c>
      <c r="AC122" s="166">
        <f>IntermediateData!AC122</f>
        <v>4120.4609001548934</v>
      </c>
      <c r="AD122" s="166">
        <f>IntermediateData!AD122</f>
        <v>4114.8521019398067</v>
      </c>
      <c r="AE122" s="166">
        <f>IntermediateData!AE122</f>
        <v>4111.0409138649293</v>
      </c>
      <c r="AF122" s="166">
        <f>IntermediateData!AF122</f>
        <v>4109.7280709404877</v>
      </c>
      <c r="AG122" s="166">
        <f>IntermediateData!AG122</f>
        <v>4110.5725522722832</v>
      </c>
      <c r="AH122" s="166">
        <f>IntermediateData!AH122</f>
        <v>4113.2690014550981</v>
      </c>
      <c r="AI122" s="166">
        <f>IntermediateData!AI122</f>
        <v>4117.5328319988193</v>
      </c>
      <c r="AJ122" s="166">
        <f>IntermediateData!AJ122</f>
        <v>4123.1061130981179</v>
      </c>
      <c r="AK122" s="166">
        <f>IntermediateData!AK122</f>
        <v>4129.7564680510532</v>
      </c>
      <c r="AL122" s="166">
        <f>IntermediateData!AL122</f>
        <v>4137.276034009481</v>
      </c>
      <c r="AM122" s="166">
        <f>IntermediateData!AM122</f>
        <v>4145.4804805387139</v>
      </c>
      <c r="AN122" s="166">
        <f>IntermediateData!AN122</f>
        <v>4154.2080845798937</v>
      </c>
      <c r="AO122" s="166">
        <f>IntermediateData!AO122</f>
        <v>4163.3188595198008</v>
      </c>
      <c r="AP122" s="168">
        <f>IntermediateData!AP122</f>
        <v>4172.6937361795262</v>
      </c>
    </row>
    <row r="123" spans="2:42" x14ac:dyDescent="0.35">
      <c r="B123" s="36"/>
      <c r="C123" s="36" t="s">
        <v>2271</v>
      </c>
      <c r="D123" s="168">
        <f>IntermediateData!D124</f>
        <v>0</v>
      </c>
      <c r="E123" s="166">
        <f>IntermediateData!E124</f>
        <v>0</v>
      </c>
      <c r="F123" s="166">
        <f>IntermediateData!F124</f>
        <v>0</v>
      </c>
      <c r="G123" s="166">
        <f>IntermediateData!G124</f>
        <v>0</v>
      </c>
      <c r="H123" s="166">
        <f>IntermediateData!H124</f>
        <v>0</v>
      </c>
      <c r="I123" s="166">
        <f>IntermediateData!I124</f>
        <v>0</v>
      </c>
      <c r="J123" s="166">
        <f>IntermediateData!J124</f>
        <v>23.650807961991752</v>
      </c>
      <c r="K123" s="166">
        <f>IntermediateData!K124</f>
        <v>69.852897717323785</v>
      </c>
      <c r="L123" s="166">
        <f>IntermediateData!L124</f>
        <v>137.36561489281655</v>
      </c>
      <c r="M123" s="166">
        <f>IntermediateData!M124</f>
        <v>224.82413991735811</v>
      </c>
      <c r="N123" s="166">
        <f>IntermediateData!N124</f>
        <v>330.75716972867434</v>
      </c>
      <c r="O123" s="166">
        <f>IntermediateData!O124</f>
        <v>453.60504064604891</v>
      </c>
      <c r="P123" s="166">
        <f>IntermediateData!P124</f>
        <v>591.73801986581714</v>
      </c>
      <c r="Q123" s="166">
        <f>IntermediateData!Q124</f>
        <v>731.8146483912526</v>
      </c>
      <c r="R123" s="167">
        <f>IntermediateData!R124</f>
        <v>861.51685760833266</v>
      </c>
      <c r="S123" s="166">
        <f>IntermediateData!S124</f>
        <v>981.06652975043608</v>
      </c>
      <c r="T123" s="166">
        <f>IntermediateData!T124</f>
        <v>1090.6738037447151</v>
      </c>
      <c r="U123" s="166">
        <f>IntermediateData!U124</f>
        <v>1190.5374253922571</v>
      </c>
      <c r="V123" s="166">
        <f>IntermediateData!V124</f>
        <v>1280.8450830187312</v>
      </c>
      <c r="W123" s="166">
        <f>IntermediateData!W124</f>
        <v>1361.7737290898963</v>
      </c>
      <c r="X123" s="166">
        <f>IntermediateData!X124</f>
        <v>1433.4898882674506</v>
      </c>
      <c r="Y123" s="166">
        <f>IntermediateData!Y124</f>
        <v>1496.1499523625012</v>
      </c>
      <c r="Z123" s="166">
        <f>IntermediateData!Z124</f>
        <v>1549.9004626263527</v>
      </c>
      <c r="AA123" s="166">
        <f>IntermediateData!AA124</f>
        <v>1594.8783798013944</v>
      </c>
      <c r="AB123" s="166">
        <f>IntermediateData!AB124</f>
        <v>1631.2113423385026</v>
      </c>
      <c r="AC123" s="166">
        <f>IntermediateData!AC124</f>
        <v>1659.0179131716425</v>
      </c>
      <c r="AD123" s="166">
        <f>IntermediateData!AD124</f>
        <v>1679.6525947915445</v>
      </c>
      <c r="AE123" s="166">
        <f>IntermediateData!AE124</f>
        <v>1694.4502480946542</v>
      </c>
      <c r="AF123" s="166">
        <f>IntermediateData!AF124</f>
        <v>1704.7204297094875</v>
      </c>
      <c r="AG123" s="166">
        <f>IntermediateData!AG124</f>
        <v>1711.7423217804501</v>
      </c>
      <c r="AH123" s="166">
        <f>IntermediateData!AH124</f>
        <v>1716.8350971384161</v>
      </c>
      <c r="AI123" s="166">
        <f>IntermediateData!AI124</f>
        <v>1721.2003249858426</v>
      </c>
      <c r="AJ123" s="166">
        <f>IntermediateData!AJ124</f>
        <v>1725.9980945242828</v>
      </c>
      <c r="AK123" s="166">
        <f>IntermediateData!AK124</f>
        <v>1731.7310378854008</v>
      </c>
      <c r="AL123" s="166">
        <f>IntermediateData!AL124</f>
        <v>1738.2753268159809</v>
      </c>
      <c r="AM123" s="166">
        <f>IntermediateData!AM124</f>
        <v>1745.5178843572185</v>
      </c>
      <c r="AN123" s="166">
        <f>IntermediateData!AN124</f>
        <v>1753.355950363346</v>
      </c>
      <c r="AO123" s="166">
        <f>IntermediateData!AO124</f>
        <v>1761.6966712943595</v>
      </c>
      <c r="AP123" s="168">
        <f>IntermediateData!AP124</f>
        <v>1770.4567132992497</v>
      </c>
    </row>
    <row r="124" spans="2:42" x14ac:dyDescent="0.35">
      <c r="B124" s="36"/>
      <c r="C124" s="36" t="s">
        <v>2314</v>
      </c>
      <c r="D124" s="168">
        <f>IntermediateData!D123</f>
        <v>0</v>
      </c>
      <c r="E124" s="166">
        <f>IntermediateData!E123</f>
        <v>0</v>
      </c>
      <c r="F124" s="166">
        <f>IntermediateData!F123</f>
        <v>0</v>
      </c>
      <c r="G124" s="166">
        <f>IntermediateData!G123</f>
        <v>0</v>
      </c>
      <c r="H124" s="166">
        <f>IntermediateData!H123</f>
        <v>0</v>
      </c>
      <c r="I124" s="166">
        <f>IntermediateData!I123</f>
        <v>0</v>
      </c>
      <c r="J124" s="166">
        <f>IntermediateData!J123</f>
        <v>23.094421455028495</v>
      </c>
      <c r="K124" s="166">
        <f>IntermediateData!K123</f>
        <v>68.209604607648131</v>
      </c>
      <c r="L124" s="166">
        <f>IntermediateData!L123</f>
        <v>134.13408154436189</v>
      </c>
      <c r="M124" s="166">
        <f>IntermediateData!M123</f>
        <v>219.53514014658234</v>
      </c>
      <c r="N124" s="166">
        <f>IntermediateData!N123</f>
        <v>322.97608983431581</v>
      </c>
      <c r="O124" s="166">
        <f>IntermediateData!O123</f>
        <v>442.93395809734409</v>
      </c>
      <c r="P124" s="166">
        <f>IntermediateData!P123</f>
        <v>577.81735168232024</v>
      </c>
      <c r="Q124" s="166">
        <f>IntermediateData!Q123</f>
        <v>714.59867012034954</v>
      </c>
      <c r="R124" s="167">
        <f>IntermediateData!R123</f>
        <v>841.24962801241441</v>
      </c>
      <c r="S124" s="166">
        <f>IntermediateData!S123</f>
        <v>957.98688780062912</v>
      </c>
      <c r="T124" s="166">
        <f>IntermediateData!T123</f>
        <v>1065.0156448827825</v>
      </c>
      <c r="U124" s="166">
        <f>IntermediateData!U123</f>
        <v>1162.5299695544886</v>
      </c>
      <c r="V124" s="166">
        <f>IntermediateData!V123</f>
        <v>1250.7131347636391</v>
      </c>
      <c r="W124" s="166">
        <f>IntermediateData!W123</f>
        <v>1329.7379301598858</v>
      </c>
      <c r="X124" s="166">
        <f>IntermediateData!X123</f>
        <v>1399.7669629034622</v>
      </c>
      <c r="Y124" s="166">
        <f>IntermediateData!Y123</f>
        <v>1460.9529456798543</v>
      </c>
      <c r="Z124" s="166">
        <f>IntermediateData!Z123</f>
        <v>1513.4389723496888</v>
      </c>
      <c r="AA124" s="166">
        <f>IntermediateData!AA123</f>
        <v>1557.3587816466516</v>
      </c>
      <c r="AB124" s="166">
        <f>IntermediateData!AB123</f>
        <v>1592.8370093203196</v>
      </c>
      <c r="AC124" s="166">
        <f>IntermediateData!AC123</f>
        <v>1619.9894291053708</v>
      </c>
      <c r="AD124" s="166">
        <f>IntermediateData!AD123</f>
        <v>1640.1386787498727</v>
      </c>
      <c r="AE124" s="166">
        <f>IntermediateData!AE123</f>
        <v>1654.5882164771508</v>
      </c>
      <c r="AF124" s="166">
        <f>IntermediateData!AF123</f>
        <v>1664.6167915268411</v>
      </c>
      <c r="AG124" s="166">
        <f>IntermediateData!AG123</f>
        <v>1671.4734932158128</v>
      </c>
      <c r="AH124" s="166">
        <f>IntermediateData!AH123</f>
        <v>1676.4464607643913</v>
      </c>
      <c r="AI124" s="166">
        <f>IntermediateData!AI123</f>
        <v>1680.708996396058</v>
      </c>
      <c r="AJ124" s="166">
        <f>IntermediateData!AJ123</f>
        <v>1685.3938981526021</v>
      </c>
      <c r="AK124" s="166">
        <f>IntermediateData!AK123</f>
        <v>1690.9919737182336</v>
      </c>
      <c r="AL124" s="166">
        <f>IntermediateData!AL123</f>
        <v>1697.3823079059348</v>
      </c>
      <c r="AM124" s="166">
        <f>IntermediateData!AM123</f>
        <v>1704.4544838983338</v>
      </c>
      <c r="AN124" s="166">
        <f>IntermediateData!AN123</f>
        <v>1712.1081589875216</v>
      </c>
      <c r="AO124" s="166">
        <f>IntermediateData!AO123</f>
        <v>1720.2526640179271</v>
      </c>
      <c r="AP124" s="168">
        <f>IntermediateData!AP123</f>
        <v>1728.8066255717908</v>
      </c>
    </row>
    <row r="125" spans="2:42" x14ac:dyDescent="0.35">
      <c r="B125" s="36"/>
      <c r="C125" s="36" t="s">
        <v>2272</v>
      </c>
      <c r="D125" s="168">
        <f>IntermediateData!D125</f>
        <v>0</v>
      </c>
      <c r="E125" s="166">
        <f>IntermediateData!E125</f>
        <v>0</v>
      </c>
      <c r="F125" s="166">
        <f>IntermediateData!F125</f>
        <v>0</v>
      </c>
      <c r="G125" s="166">
        <f>IntermediateData!G125</f>
        <v>0</v>
      </c>
      <c r="H125" s="166">
        <f>IntermediateData!H125</f>
        <v>0</v>
      </c>
      <c r="I125" s="166">
        <f>IntermediateData!I125</f>
        <v>587.08299999999997</v>
      </c>
      <c r="J125" s="166">
        <f>IntermediateData!J125</f>
        <v>1616.9475972282646</v>
      </c>
      <c r="K125" s="166">
        <f>IntermediateData!K125</f>
        <v>3070.6339947932843</v>
      </c>
      <c r="L125" s="166">
        <f>IntermediateData!L125</f>
        <v>4926.5720650413477</v>
      </c>
      <c r="M125" s="166">
        <f>IntermediateData!M125</f>
        <v>7160.8845033845664</v>
      </c>
      <c r="N125" s="166">
        <f>IntermediateData!N125</f>
        <v>9747.7027379150131</v>
      </c>
      <c r="O125" s="166">
        <f>IntermediateData!O125</f>
        <v>12659.4905958993</v>
      </c>
      <c r="P125" s="166">
        <f>IntermediateData!P125</f>
        <v>15501.073856895731</v>
      </c>
      <c r="Q125" s="166">
        <f>IntermediateData!Q125</f>
        <v>18155.959747901623</v>
      </c>
      <c r="R125" s="167">
        <f>IntermediateData!R125</f>
        <v>20627.365699596092</v>
      </c>
      <c r="S125" s="166">
        <f>IntermediateData!S125</f>
        <v>22918.291837815741</v>
      </c>
      <c r="T125" s="166">
        <f>IntermediateData!T125</f>
        <v>25031.526526547568</v>
      </c>
      <c r="U125" s="166">
        <f>IntermediateData!U125</f>
        <v>26969.651653178018</v>
      </c>
      <c r="V125" s="166">
        <f>IntermediateData!V125</f>
        <v>28735.047664204307</v>
      </c>
      <c r="W125" s="166">
        <f>IntermediateData!W125</f>
        <v>30329.898359287123</v>
      </c>
      <c r="X125" s="166">
        <f>IntermediateData!X125</f>
        <v>31756.195451208347</v>
      </c>
      <c r="Y125" s="166">
        <f>IntermediateData!Y125</f>
        <v>33015.742898992408</v>
      </c>
      <c r="Z125" s="166">
        <f>IntermediateData!Z125</f>
        <v>34110.161021156237</v>
      </c>
      <c r="AA125" s="166">
        <f>IntermediateData!AA125</f>
        <v>35040.890395768263</v>
      </c>
      <c r="AB125" s="166">
        <f>IntermediateData!AB125</f>
        <v>35809.195553723184</v>
      </c>
      <c r="AC125" s="166">
        <f>IntermediateData!AC125</f>
        <v>36447.067576636917</v>
      </c>
      <c r="AD125" s="166">
        <f>IntermediateData!AD125</f>
        <v>36979.896260905341</v>
      </c>
      <c r="AE125" s="166">
        <f>IntermediateData!AE125</f>
        <v>37432.876893756576</v>
      </c>
      <c r="AF125" s="166">
        <f>IntermediateData!AF125</f>
        <v>37830.91207351035</v>
      </c>
      <c r="AG125" s="166">
        <f>IntermediateData!AG125</f>
        <v>38198.524440601395</v>
      </c>
      <c r="AH125" s="166">
        <f>IntermediateData!AH125</f>
        <v>38565.808476532358</v>
      </c>
      <c r="AI125" s="166">
        <f>IntermediateData!AI125</f>
        <v>38956.056348293161</v>
      </c>
      <c r="AJ125" s="166">
        <f>IntermediateData!AJ125</f>
        <v>39372.716958930221</v>
      </c>
      <c r="AK125" s="166">
        <f>IntermediateData!AK125</f>
        <v>39813.354695158137</v>
      </c>
      <c r="AL125" s="166">
        <f>IntermediateData!AL125</f>
        <v>40275.734274222224</v>
      </c>
      <c r="AM125" s="166">
        <f>IntermediateData!AM125</f>
        <v>40757.813180983649</v>
      </c>
      <c r="AN125" s="166">
        <f>IntermediateData!AN125</f>
        <v>41257.734546477295</v>
      </c>
      <c r="AO125" s="166">
        <f>IntermediateData!AO125</f>
        <v>41773.820450946252</v>
      </c>
      <c r="AP125" s="168">
        <f>IntermediateData!AP125</f>
        <v>42304.56563516341</v>
      </c>
    </row>
    <row r="126" spans="2:42" x14ac:dyDescent="0.35">
      <c r="B126" s="36"/>
      <c r="C126" s="36" t="s">
        <v>2273</v>
      </c>
      <c r="D126" s="168">
        <f>IntermediateData!D126</f>
        <v>0</v>
      </c>
      <c r="E126" s="166">
        <f>IntermediateData!E126</f>
        <v>0</v>
      </c>
      <c r="F126" s="166">
        <f>IntermediateData!F126</f>
        <v>0</v>
      </c>
      <c r="G126" s="166">
        <f>IntermediateData!G126</f>
        <v>0</v>
      </c>
      <c r="H126" s="166">
        <f>IntermediateData!H126</f>
        <v>0</v>
      </c>
      <c r="I126" s="166">
        <f>IntermediateData!I126</f>
        <v>241.26100000000002</v>
      </c>
      <c r="J126" s="166">
        <f>IntermediateData!J126</f>
        <v>747.5705897798108</v>
      </c>
      <c r="K126" s="166">
        <f>IntermediateData!K126</f>
        <v>1507.5090369550555</v>
      </c>
      <c r="L126" s="166">
        <f>IntermediateData!L126</f>
        <v>2508.0740970365869</v>
      </c>
      <c r="M126" s="166">
        <f>IntermediateData!M126</f>
        <v>3734.8634497505236</v>
      </c>
      <c r="N126" s="166">
        <f>IntermediateData!N126</f>
        <v>5172.2651448810266</v>
      </c>
      <c r="O126" s="166">
        <f>IntermediateData!O126</f>
        <v>6803.6530375966386</v>
      </c>
      <c r="P126" s="166">
        <f>IntermediateData!P126</f>
        <v>8504.4720791973305</v>
      </c>
      <c r="Q126" s="166">
        <f>IntermediateData!Q126</f>
        <v>10091.837293654393</v>
      </c>
      <c r="R126" s="167">
        <f>IntermediateData!R126</f>
        <v>11567.836024869624</v>
      </c>
      <c r="S126" s="166">
        <f>IntermediateData!S126</f>
        <v>12934.424918534882</v>
      </c>
      <c r="T126" s="166">
        <f>IntermediateData!T126</f>
        <v>14193.433429781238</v>
      </c>
      <c r="U126" s="166">
        <f>IntermediateData!U126</f>
        <v>15346.567173997362</v>
      </c>
      <c r="V126" s="166">
        <f>IntermediateData!V126</f>
        <v>16395.411125928134</v>
      </c>
      <c r="W126" s="166">
        <f>IntermediateData!W126</f>
        <v>17341.432671964005</v>
      </c>
      <c r="X126" s="166">
        <f>IntermediateData!X126</f>
        <v>18185.984520337974</v>
      </c>
      <c r="Y126" s="166">
        <f>IntermediateData!Y126</f>
        <v>18930.307473760418</v>
      </c>
      <c r="Z126" s="166">
        <f>IntermediateData!Z126</f>
        <v>19575.533068841607</v>
      </c>
      <c r="AA126" s="166">
        <f>IntermediateData!AA126</f>
        <v>20122.686086477897</v>
      </c>
      <c r="AB126" s="166">
        <f>IntermediateData!AB126</f>
        <v>20572.686937209655</v>
      </c>
      <c r="AC126" s="166">
        <f>IntermediateData!AC126</f>
        <v>20939.05187276522</v>
      </c>
      <c r="AD126" s="166">
        <f>IntermediateData!AD126</f>
        <v>21236.927007593393</v>
      </c>
      <c r="AE126" s="166">
        <f>IntermediateData!AE126</f>
        <v>21481.322479967268</v>
      </c>
      <c r="AF126" s="166">
        <f>IntermediateData!AF126</f>
        <v>21687.051905253105</v>
      </c>
      <c r="AG126" s="166">
        <f>IntermediateData!AG126</f>
        <v>21868.678313406734</v>
      </c>
      <c r="AH126" s="166">
        <f>IntermediateData!AH126</f>
        <v>22040.082522648852</v>
      </c>
      <c r="AI126" s="166">
        <f>IntermediateData!AI126</f>
        <v>22215.211073452494</v>
      </c>
      <c r="AJ126" s="166">
        <f>IntermediateData!AJ126</f>
        <v>22402.004005324947</v>
      </c>
      <c r="AK126" s="166">
        <f>IntermediateData!AK126</f>
        <v>22599.121756291926</v>
      </c>
      <c r="AL126" s="166">
        <f>IntermediateData!AL126</f>
        <v>22805.344213326542</v>
      </c>
      <c r="AM126" s="166">
        <f>IntermediateData!AM126</f>
        <v>23019.566222798145</v>
      </c>
      <c r="AN126" s="166">
        <f>IntermediateData!AN126</f>
        <v>23240.793365844642</v>
      </c>
      <c r="AO126" s="166">
        <f>IntermediateData!AO126</f>
        <v>23468.137988381895</v>
      </c>
      <c r="AP126" s="168">
        <f>IntermediateData!AP126</f>
        <v>23700.815475951364</v>
      </c>
    </row>
    <row r="127" spans="2:42" x14ac:dyDescent="0.35">
      <c r="B127" s="36"/>
      <c r="C127" s="36" t="s">
        <v>2275</v>
      </c>
      <c r="D127" s="168">
        <f>IntermediateData!D128</f>
        <v>0</v>
      </c>
      <c r="E127" s="166">
        <f>IntermediateData!E128</f>
        <v>0</v>
      </c>
      <c r="F127" s="166">
        <f>IntermediateData!F128</f>
        <v>0</v>
      </c>
      <c r="G127" s="166">
        <f>IntermediateData!G128</f>
        <v>0</v>
      </c>
      <c r="H127" s="166">
        <f>IntermediateData!H128</f>
        <v>0</v>
      </c>
      <c r="I127" s="166">
        <f>IntermediateData!I128</f>
        <v>188.245</v>
      </c>
      <c r="J127" s="166">
        <f>IntermediateData!J128</f>
        <v>416.8303340723246</v>
      </c>
      <c r="K127" s="166">
        <f>IntermediateData!K128</f>
        <v>682.88784673166265</v>
      </c>
      <c r="L127" s="166">
        <f>IntermediateData!L128</f>
        <v>983.37249702797351</v>
      </c>
      <c r="M127" s="166">
        <f>IntermediateData!M128</f>
        <v>1300.9129489193276</v>
      </c>
      <c r="N127" s="166">
        <f>IntermediateData!N128</f>
        <v>1597.8367444276519</v>
      </c>
      <c r="O127" s="166">
        <f>IntermediateData!O128</f>
        <v>1874.5418241620737</v>
      </c>
      <c r="P127" s="166">
        <f>IntermediateData!P128</f>
        <v>2131.4023052114048</v>
      </c>
      <c r="Q127" s="166">
        <f>IntermediateData!Q128</f>
        <v>2368.7691372875884</v>
      </c>
      <c r="R127" s="167">
        <f>IntermediateData!R128</f>
        <v>2586.9707300692016</v>
      </c>
      <c r="S127" s="166">
        <f>IntermediateData!S128</f>
        <v>2786.3135526935544</v>
      </c>
      <c r="T127" s="166">
        <f>IntermediateData!T128</f>
        <v>2967.0827063089564</v>
      </c>
      <c r="U127" s="166">
        <f>IntermediateData!U128</f>
        <v>3129.5424705630489</v>
      </c>
      <c r="V127" s="166">
        <f>IntermediateData!V128</f>
        <v>3273.9368248686678</v>
      </c>
      <c r="W127" s="166">
        <f>IntermediateData!W128</f>
        <v>3400.4899452554982</v>
      </c>
      <c r="X127" s="166">
        <f>IntermediateData!X128</f>
        <v>3509.406677583735</v>
      </c>
      <c r="Y127" s="166">
        <f>IntermediateData!Y128</f>
        <v>3600.8729878650083</v>
      </c>
      <c r="Z127" s="166">
        <f>IntermediateData!Z128</f>
        <v>3675.0563904060127</v>
      </c>
      <c r="AA127" s="166">
        <f>IntermediateData!AA128</f>
        <v>3732.106354461429</v>
      </c>
      <c r="AB127" s="166">
        <f>IntermediateData!AB128</f>
        <v>3772.1546900549115</v>
      </c>
      <c r="AC127" s="166">
        <f>IntermediateData!AC128</f>
        <v>3805.2235451790125</v>
      </c>
      <c r="AD127" s="166">
        <f>IntermediateData!AD128</f>
        <v>3833.9065039616548</v>
      </c>
      <c r="AE127" s="166">
        <f>IntermediateData!AE128</f>
        <v>3860.7391470351258</v>
      </c>
      <c r="AF127" s="166">
        <f>IntermediateData!AF128</f>
        <v>3888.1920224296628</v>
      </c>
      <c r="AG127" s="166">
        <f>IntermediateData!AG128</f>
        <v>3917.918447592253</v>
      </c>
      <c r="AH127" s="166">
        <f>IntermediateData!AH128</f>
        <v>3949.2857794818165</v>
      </c>
      <c r="AI127" s="166">
        <f>IntermediateData!AI128</f>
        <v>3982.0752081504497</v>
      </c>
      <c r="AJ127" s="166">
        <f>IntermediateData!AJ128</f>
        <v>4016.0887725673638</v>
      </c>
      <c r="AK127" s="166">
        <f>IntermediateData!AK128</f>
        <v>4051.1485841030963</v>
      </c>
      <c r="AL127" s="166">
        <f>IntermediateData!AL128</f>
        <v>4087.0960964649266</v>
      </c>
      <c r="AM127" s="166">
        <f>IntermediateData!AM128</f>
        <v>4123.7914202790334</v>
      </c>
      <c r="AN127" s="166">
        <f>IntermediateData!AN128</f>
        <v>4161.1126806006896</v>
      </c>
      <c r="AO127" s="166">
        <f>IntermediateData!AO128</f>
        <v>4198.9554157160819</v>
      </c>
      <c r="AP127" s="168">
        <f>IntermediateData!AP128</f>
        <v>4237.2320156783499</v>
      </c>
    </row>
    <row r="128" spans="2:42" x14ac:dyDescent="0.35">
      <c r="B128" s="36"/>
      <c r="C128" s="36" t="s">
        <v>2276</v>
      </c>
      <c r="D128" s="168">
        <f>IntermediateData!D129</f>
        <v>0</v>
      </c>
      <c r="E128" s="166">
        <f>IntermediateData!E129</f>
        <v>0</v>
      </c>
      <c r="F128" s="166">
        <f>IntermediateData!F129</f>
        <v>0</v>
      </c>
      <c r="G128" s="166">
        <f>IntermediateData!G129</f>
        <v>0</v>
      </c>
      <c r="H128" s="166">
        <f>IntermediateData!H129</f>
        <v>0</v>
      </c>
      <c r="I128" s="166">
        <f>IntermediateData!I129</f>
        <v>1328.703</v>
      </c>
      <c r="J128" s="166">
        <f>IntermediateData!J129</f>
        <v>2873.9156235650244</v>
      </c>
      <c r="K128" s="166">
        <f>IntermediateData!K129</f>
        <v>4614.8561020861052</v>
      </c>
      <c r="L128" s="166">
        <f>IntermediateData!L129</f>
        <v>6526.60854884541</v>
      </c>
      <c r="M128" s="166">
        <f>IntermediateData!M129</f>
        <v>8304.7584946073948</v>
      </c>
      <c r="N128" s="166">
        <f>IntermediateData!N129</f>
        <v>9952.3774018469776</v>
      </c>
      <c r="O128" s="166">
        <f>IntermediateData!O129</f>
        <v>11472.383387200778</v>
      </c>
      <c r="P128" s="166">
        <f>IntermediateData!P129</f>
        <v>12867.545939175045</v>
      </c>
      <c r="Q128" s="166">
        <f>IntermediateData!Q129</f>
        <v>14140.490443995679</v>
      </c>
      <c r="R128" s="167">
        <f>IntermediateData!R129</f>
        <v>15293.702526202618</v>
      </c>
      <c r="S128" s="166">
        <f>IntermediateData!S129</f>
        <v>16329.532210340287</v>
      </c>
      <c r="T128" s="166">
        <f>IntermediateData!T129</f>
        <v>17250.197909854407</v>
      </c>
      <c r="U128" s="166">
        <f>IntermediateData!U129</f>
        <v>18057.790249072419</v>
      </c>
      <c r="V128" s="166">
        <f>IntermediateData!V129</f>
        <v>18754.275723920335</v>
      </c>
      <c r="W128" s="166">
        <f>IntermediateData!W129</f>
        <v>19341.500206812139</v>
      </c>
      <c r="X128" s="166">
        <f>IntermediateData!X129</f>
        <v>19821.192300939136</v>
      </c>
      <c r="Y128" s="166">
        <f>IntermediateData!Y129</f>
        <v>20194.96654898507</v>
      </c>
      <c r="Z128" s="166">
        <f>IntermediateData!Z129</f>
        <v>20464.326501098687</v>
      </c>
      <c r="AA128" s="166">
        <f>IntermediateData!AA129</f>
        <v>20630.667646767874</v>
      </c>
      <c r="AB128" s="166">
        <f>IntermediateData!AB129</f>
        <v>20695.280215058923</v>
      </c>
      <c r="AC128" s="166">
        <f>IntermediateData!AC129</f>
        <v>20729.283584351939</v>
      </c>
      <c r="AD128" s="166">
        <f>IntermediateData!AD129</f>
        <v>20747.79224334623</v>
      </c>
      <c r="AE128" s="166">
        <f>IntermediateData!AE129</f>
        <v>20765.367568350215</v>
      </c>
      <c r="AF128" s="166">
        <f>IntermediateData!AF129</f>
        <v>20795.804653646843</v>
      </c>
      <c r="AG128" s="166">
        <f>IntermediateData!AG129</f>
        <v>20837.41675241938</v>
      </c>
      <c r="AH128" s="166">
        <f>IntermediateData!AH129</f>
        <v>20890.620097860301</v>
      </c>
      <c r="AI128" s="166">
        <f>IntermediateData!AI129</f>
        <v>20953.888802485126</v>
      </c>
      <c r="AJ128" s="166">
        <f>IntermediateData!AJ129</f>
        <v>21025.828965963585</v>
      </c>
      <c r="AK128" s="166">
        <f>IntermediateData!AK129</f>
        <v>21105.173298746093</v>
      </c>
      <c r="AL128" s="166">
        <f>IntermediateData!AL129</f>
        <v>21190.776044268037</v>
      </c>
      <c r="AM128" s="166">
        <f>IntermediateData!AM129</f>
        <v>21281.608187581653</v>
      </c>
      <c r="AN128" s="166">
        <f>IntermediateData!AN129</f>
        <v>21376.752938824669</v>
      </c>
      <c r="AO128" s="166">
        <f>IntermediateData!AO129</f>
        <v>21475.401480471075</v>
      </c>
      <c r="AP128" s="168">
        <f>IntermediateData!AP129</f>
        <v>21576.848967824124</v>
      </c>
    </row>
    <row r="129" spans="2:42" x14ac:dyDescent="0.35">
      <c r="B129" s="36"/>
      <c r="C129" s="36" t="s">
        <v>2277</v>
      </c>
      <c r="D129" s="168">
        <f>IntermediateData!D130</f>
        <v>0</v>
      </c>
      <c r="E129" s="166">
        <f>IntermediateData!E130</f>
        <v>0</v>
      </c>
      <c r="F129" s="166">
        <f>IntermediateData!F130</f>
        <v>0</v>
      </c>
      <c r="G129" s="166">
        <f>IntermediateData!G130</f>
        <v>0</v>
      </c>
      <c r="H129" s="166">
        <f>IntermediateData!H130</f>
        <v>0</v>
      </c>
      <c r="I129" s="166">
        <f>IntermediateData!I130</f>
        <v>615.01800000000003</v>
      </c>
      <c r="J129" s="166">
        <f>IntermediateData!J130</f>
        <v>1411.3391141321506</v>
      </c>
      <c r="K129" s="166">
        <f>IntermediateData!K130</f>
        <v>2375.2627450454502</v>
      </c>
      <c r="L129" s="166">
        <f>IntermediateData!L130</f>
        <v>3492.3010110926762</v>
      </c>
      <c r="M129" s="166">
        <f>IntermediateData!M130</f>
        <v>4747.3474466913176</v>
      </c>
      <c r="N129" s="166">
        <f>IntermediateData!N130</f>
        <v>6049.2620423875451</v>
      </c>
      <c r="O129" s="166">
        <f>IntermediateData!O130</f>
        <v>7255.4677503012563</v>
      </c>
      <c r="P129" s="166">
        <f>IntermediateData!P130</f>
        <v>8368.102741956387</v>
      </c>
      <c r="Q129" s="166">
        <f>IntermediateData!Q130</f>
        <v>9389.1962328030095</v>
      </c>
      <c r="R129" s="167">
        <f>IntermediateData!R130</f>
        <v>10320.671799200807</v>
      </c>
      <c r="S129" s="166">
        <f>IntermediateData!S130</f>
        <v>11164.350559607925</v>
      </c>
      <c r="T129" s="166">
        <f>IntermediateData!T130</f>
        <v>11921.954224630688</v>
      </c>
      <c r="U129" s="166">
        <f>IntermediateData!U130</f>
        <v>12595.108020412639</v>
      </c>
      <c r="V129" s="166">
        <f>IntermediateData!V130</f>
        <v>13185.34348967068</v>
      </c>
      <c r="W129" s="166">
        <f>IntermediateData!W130</f>
        <v>13694.101174521431</v>
      </c>
      <c r="X129" s="166">
        <f>IntermediateData!X130</f>
        <v>14122.733185082205</v>
      </c>
      <c r="Y129" s="166">
        <f>IntermediateData!Y130</f>
        <v>14472.50565767795</v>
      </c>
      <c r="Z129" s="166">
        <f>IntermediateData!Z130</f>
        <v>14744.601106337765</v>
      </c>
      <c r="AA129" s="166">
        <f>IntermediateData!AA130</f>
        <v>14940.120671122286</v>
      </c>
      <c r="AB129" s="166">
        <f>IntermediateData!AB130</f>
        <v>15060.086266685805</v>
      </c>
      <c r="AC129" s="166">
        <f>IntermediateData!AC130</f>
        <v>15137.812002765579</v>
      </c>
      <c r="AD129" s="166">
        <f>IntermediateData!AD130</f>
        <v>15184.927785665701</v>
      </c>
      <c r="AE129" s="166">
        <f>IntermediateData!AE130</f>
        <v>15212.725130990617</v>
      </c>
      <c r="AF129" s="166">
        <f>IntermediateData!AF130</f>
        <v>15232.123179632108</v>
      </c>
      <c r="AG129" s="166">
        <f>IntermediateData!AG130</f>
        <v>15253.641296589329</v>
      </c>
      <c r="AH129" s="166">
        <f>IntermediateData!AH130</f>
        <v>15284.833128891532</v>
      </c>
      <c r="AI129" s="166">
        <f>IntermediateData!AI130</f>
        <v>15324.481304943463</v>
      </c>
      <c r="AJ129" s="166">
        <f>IntermediateData!AJ130</f>
        <v>15371.469326920898</v>
      </c>
      <c r="AK129" s="166">
        <f>IntermediateData!AK130</f>
        <v>15424.777404549492</v>
      </c>
      <c r="AL129" s="166">
        <f>IntermediateData!AL130</f>
        <v>15483.478517007818</v>
      </c>
      <c r="AM129" s="166">
        <f>IntermediateData!AM130</f>
        <v>15546.734693624909</v>
      </c>
      <c r="AN129" s="166">
        <f>IntermediateData!AN130</f>
        <v>15613.793504469679</v>
      </c>
      <c r="AO129" s="166">
        <f>IntermediateData!AO130</f>
        <v>15683.984752339493</v>
      </c>
      <c r="AP129" s="168">
        <f>IntermediateData!AP130</f>
        <v>15756.717358048263</v>
      </c>
    </row>
    <row r="130" spans="2:42" x14ac:dyDescent="0.35">
      <c r="B130" s="36"/>
      <c r="C130" s="36" t="s">
        <v>2278</v>
      </c>
      <c r="D130" s="168">
        <f>IntermediateData!D131</f>
        <v>0</v>
      </c>
      <c r="E130" s="166">
        <f>IntermediateData!E131</f>
        <v>0</v>
      </c>
      <c r="F130" s="166">
        <f>IntermediateData!F131</f>
        <v>0</v>
      </c>
      <c r="G130" s="166">
        <f>IntermediateData!G131</f>
        <v>0</v>
      </c>
      <c r="H130" s="166">
        <f>IntermediateData!H131</f>
        <v>0</v>
      </c>
      <c r="I130" s="166">
        <f>IntermediateData!I131</f>
        <v>481.27100000000002</v>
      </c>
      <c r="J130" s="166">
        <f>IntermediateData!J131</f>
        <v>1028.8663744202661</v>
      </c>
      <c r="K130" s="166">
        <f>IntermediateData!K131</f>
        <v>1636.1394036444774</v>
      </c>
      <c r="L130" s="166">
        <f>IntermediateData!L131</f>
        <v>2240.8266840482443</v>
      </c>
      <c r="M130" s="166">
        <f>IntermediateData!M131</f>
        <v>2803.7652044595739</v>
      </c>
      <c r="N130" s="166">
        <f>IntermediateData!N131</f>
        <v>3325.8743168222627</v>
      </c>
      <c r="O130" s="166">
        <f>IntermediateData!O131</f>
        <v>3808.0256237499752</v>
      </c>
      <c r="P130" s="166">
        <f>IntermediateData!P131</f>
        <v>4251.04441514876</v>
      </c>
      <c r="Q130" s="166">
        <f>IntermediateData!Q131</f>
        <v>4655.7110455639722</v>
      </c>
      <c r="R130" s="167">
        <f>IntermediateData!R131</f>
        <v>5022.7622542747713</v>
      </c>
      <c r="S130" s="166">
        <f>IntermediateData!S131</f>
        <v>5352.8924300821764</v>
      </c>
      <c r="T130" s="166">
        <f>IntermediateData!T131</f>
        <v>5646.7548226623167</v>
      </c>
      <c r="U130" s="166">
        <f>IntermediateData!U131</f>
        <v>5904.9627022847344</v>
      </c>
      <c r="V130" s="166">
        <f>IntermediateData!V131</f>
        <v>6128.0904696264515</v>
      </c>
      <c r="W130" s="166">
        <f>IntermediateData!W131</f>
        <v>6316.674717345747</v>
      </c>
      <c r="X130" s="166">
        <f>IntermediateData!X131</f>
        <v>6471.2152450152735</v>
      </c>
      <c r="Y130" s="166">
        <f>IntermediateData!Y131</f>
        <v>6592.1760289520253</v>
      </c>
      <c r="Z130" s="166">
        <f>IntermediateData!Z131</f>
        <v>6679.9861484218109</v>
      </c>
      <c r="AA130" s="166">
        <f>IntermediateData!AA131</f>
        <v>6735.0406696380987</v>
      </c>
      <c r="AB130" s="166">
        <f>IntermediateData!AB131</f>
        <v>6757.7014889193624</v>
      </c>
      <c r="AC130" s="166">
        <f>IntermediateData!AC131</f>
        <v>6773.6281889468573</v>
      </c>
      <c r="AD130" s="166">
        <f>IntermediateData!AD131</f>
        <v>6787.5626652787396</v>
      </c>
      <c r="AE130" s="166">
        <f>IntermediateData!AE131</f>
        <v>6804.0733417920419</v>
      </c>
      <c r="AF130" s="166">
        <f>IntermediateData!AF131</f>
        <v>6824.6292672385789</v>
      </c>
      <c r="AG130" s="166">
        <f>IntermediateData!AG131</f>
        <v>6848.7066388033836</v>
      </c>
      <c r="AH130" s="166">
        <f>IntermediateData!AH131</f>
        <v>6877.4540478295239</v>
      </c>
      <c r="AI130" s="166">
        <f>IntermediateData!AI131</f>
        <v>6910.3447507030378</v>
      </c>
      <c r="AJ130" s="166">
        <f>IntermediateData!AJ131</f>
        <v>6946.8942452143237</v>
      </c>
      <c r="AK130" s="166">
        <f>IntermediateData!AK131</f>
        <v>6986.6585606246845</v>
      </c>
      <c r="AL130" s="166">
        <f>IntermediateData!AL131</f>
        <v>7029.2326421269136</v>
      </c>
      <c r="AM130" s="166">
        <f>IntermediateData!AM131</f>
        <v>7074.2488258912272</v>
      </c>
      <c r="AN130" s="166">
        <f>IntermediateData!AN131</f>
        <v>7121.3754010631674</v>
      </c>
      <c r="AO130" s="166">
        <f>IntermediateData!AO131</f>
        <v>7170.3152552482843</v>
      </c>
      <c r="AP130" s="168">
        <f>IntermediateData!AP131</f>
        <v>7220.8046001797829</v>
      </c>
    </row>
    <row r="131" spans="2:42" x14ac:dyDescent="0.35">
      <c r="B131" s="36"/>
      <c r="C131" s="36" t="s">
        <v>2279</v>
      </c>
      <c r="D131" s="168">
        <f>IntermediateData!D132</f>
        <v>0</v>
      </c>
      <c r="E131" s="166">
        <f>IntermediateData!E132</f>
        <v>0</v>
      </c>
      <c r="F131" s="166">
        <f>IntermediateData!F132</f>
        <v>0</v>
      </c>
      <c r="G131" s="166">
        <f>IntermediateData!G132</f>
        <v>0</v>
      </c>
      <c r="H131" s="166">
        <f>IntermediateData!H132</f>
        <v>0</v>
      </c>
      <c r="I131" s="166">
        <f>IntermediateData!I132</f>
        <v>8.907</v>
      </c>
      <c r="J131" s="166">
        <f>IntermediateData!J132</f>
        <v>100.39366414425511</v>
      </c>
      <c r="K131" s="166">
        <f>IntermediateData!K132</f>
        <v>270.68703755659101</v>
      </c>
      <c r="L131" s="166">
        <f>IntermediateData!L132</f>
        <v>515.5193696726999</v>
      </c>
      <c r="M131" s="166">
        <f>IntermediateData!M132</f>
        <v>830.18681697773241</v>
      </c>
      <c r="N131" s="166">
        <f>IntermediateData!N132</f>
        <v>1209.6106883293533</v>
      </c>
      <c r="O131" s="166">
        <f>IntermediateData!O132</f>
        <v>1648.4002684947752</v>
      </c>
      <c r="P131" s="166">
        <f>IntermediateData!P132</f>
        <v>2140.9162723534291</v>
      </c>
      <c r="Q131" s="166">
        <f>IntermediateData!Q132</f>
        <v>2631.343901479398</v>
      </c>
      <c r="R131" s="167">
        <f>IntermediateData!R132</f>
        <v>3085.7913150098302</v>
      </c>
      <c r="S131" s="166">
        <f>IntermediateData!S132</f>
        <v>3505.0061975531548</v>
      </c>
      <c r="T131" s="166">
        <f>IntermediateData!T132</f>
        <v>3889.6955537013187</v>
      </c>
      <c r="U131" s="166">
        <f>IntermediateData!U132</f>
        <v>4240.5269022453213</v>
      </c>
      <c r="V131" s="166">
        <f>IntermediateData!V132</f>
        <v>4558.1294203246971</v>
      </c>
      <c r="W131" s="166">
        <f>IntermediateData!W132</f>
        <v>4843.095039204517</v>
      </c>
      <c r="X131" s="166">
        <f>IntermediateData!X132</f>
        <v>5095.9794933085577</v>
      </c>
      <c r="Y131" s="166">
        <f>IntermediateData!Y132</f>
        <v>5317.3033240746554</v>
      </c>
      <c r="Z131" s="166">
        <f>IntermediateData!Z132</f>
        <v>5507.5528401378715</v>
      </c>
      <c r="AA131" s="166">
        <f>IntermediateData!AA132</f>
        <v>5667.1810352888569</v>
      </c>
      <c r="AB131" s="166">
        <f>IntermediateData!AB132</f>
        <v>5796.6084655985924</v>
      </c>
      <c r="AC131" s="166">
        <f>IntermediateData!AC132</f>
        <v>5896.6928765201646</v>
      </c>
      <c r="AD131" s="166">
        <f>IntermediateData!AD132</f>
        <v>5972.1563627584956</v>
      </c>
      <c r="AE131" s="166">
        <f>IntermediateData!AE132</f>
        <v>6027.6573663330664</v>
      </c>
      <c r="AF131" s="166">
        <f>IntermediateData!AF132</f>
        <v>6067.7709673329437</v>
      </c>
      <c r="AG131" s="166">
        <f>IntermediateData!AG132</f>
        <v>6096.9712261985478</v>
      </c>
      <c r="AH131" s="166">
        <f>IntermediateData!AH132</f>
        <v>6121.6091753575292</v>
      </c>
      <c r="AI131" s="166">
        <f>IntermediateData!AI132</f>
        <v>6145.8072649266796</v>
      </c>
      <c r="AJ131" s="166">
        <f>IntermediateData!AJ132</f>
        <v>6173.5498358841487</v>
      </c>
      <c r="AK131" s="166">
        <f>IntermediateData!AK132</f>
        <v>6206.0439093107361</v>
      </c>
      <c r="AL131" s="166">
        <f>IntermediateData!AL132</f>
        <v>6242.7749258727727</v>
      </c>
      <c r="AM131" s="166">
        <f>IntermediateData!AM132</f>
        <v>6283.2669576162407</v>
      </c>
      <c r="AN131" s="166">
        <f>IntermediateData!AN132</f>
        <v>6327.0811178228469</v>
      </c>
      <c r="AO131" s="166">
        <f>IntermediateData!AO132</f>
        <v>6373.8140571894546</v>
      </c>
      <c r="AP131" s="168">
        <f>IntermediateData!AP132</f>
        <v>6423.096542836498</v>
      </c>
    </row>
    <row r="132" spans="2:42" x14ac:dyDescent="0.35">
      <c r="B132" s="36"/>
      <c r="C132" s="36" t="s">
        <v>2280</v>
      </c>
      <c r="D132" s="168">
        <f>IntermediateData!D133</f>
        <v>0</v>
      </c>
      <c r="E132" s="166">
        <f>IntermediateData!E133</f>
        <v>0</v>
      </c>
      <c r="F132" s="166">
        <f>IntermediateData!F133</f>
        <v>0</v>
      </c>
      <c r="G132" s="166">
        <f>IntermediateData!G133</f>
        <v>0</v>
      </c>
      <c r="H132" s="166">
        <f>IntermediateData!H133</f>
        <v>0</v>
      </c>
      <c r="I132" s="166">
        <f>IntermediateData!I133</f>
        <v>200.48899999999998</v>
      </c>
      <c r="J132" s="166">
        <f>IntermediateData!J133</f>
        <v>577.85501515914609</v>
      </c>
      <c r="K132" s="166">
        <f>IntermediateData!K133</f>
        <v>1123.6412662769567</v>
      </c>
      <c r="L132" s="166">
        <f>IntermediateData!L133</f>
        <v>1828.3682404596404</v>
      </c>
      <c r="M132" s="166">
        <f>IntermediateData!M133</f>
        <v>2681.6621845763634</v>
      </c>
      <c r="N132" s="166">
        <f>IntermediateData!N133</f>
        <v>3672.3881330231006</v>
      </c>
      <c r="O132" s="166">
        <f>IntermediateData!O133</f>
        <v>4788.7854074051256</v>
      </c>
      <c r="P132" s="166">
        <f>IntermediateData!P133</f>
        <v>5909.30678107124</v>
      </c>
      <c r="Q132" s="166">
        <f>IntermediateData!Q133</f>
        <v>6952.1916941055924</v>
      </c>
      <c r="R132" s="167">
        <f>IntermediateData!R133</f>
        <v>7918.9202211602133</v>
      </c>
      <c r="S132" s="166">
        <f>IntermediateData!S133</f>
        <v>8810.8839311001102</v>
      </c>
      <c r="T132" s="166">
        <f>IntermediateData!T133</f>
        <v>9629.3883389167422</v>
      </c>
      <c r="U132" s="166">
        <f>IntermediateData!U133</f>
        <v>10375.655250600876</v>
      </c>
      <c r="V132" s="166">
        <f>IntermediateData!V133</f>
        <v>11050.825004512764</v>
      </c>
      <c r="W132" s="166">
        <f>IntermediateData!W133</f>
        <v>11655.958612649902</v>
      </c>
      <c r="X132" s="166">
        <f>IntermediateData!X133</f>
        <v>12192.039805079945</v>
      </c>
      <c r="Y132" s="166">
        <f>IntermediateData!Y133</f>
        <v>12659.976980678262</v>
      </c>
      <c r="Z132" s="166">
        <f>IntermediateData!Z133</f>
        <v>13060.605067186025</v>
      </c>
      <c r="AA132" s="166">
        <f>IntermediateData!AA133</f>
        <v>13394.687293485498</v>
      </c>
      <c r="AB132" s="166">
        <f>IntermediateData!AB133</f>
        <v>13662.91687687416</v>
      </c>
      <c r="AC132" s="166">
        <f>IntermediateData!AC133</f>
        <v>13876.470680639726</v>
      </c>
      <c r="AD132" s="166">
        <f>IntermediateData!AD133</f>
        <v>14045.613040962127</v>
      </c>
      <c r="AE132" s="166">
        <f>IntermediateData!AE133</f>
        <v>14180.479695339309</v>
      </c>
      <c r="AF132" s="166">
        <f>IntermediateData!AF133</f>
        <v>14291.037837872251</v>
      </c>
      <c r="AG132" s="166">
        <f>IntermediateData!AG133</f>
        <v>14387.05080678394</v>
      </c>
      <c r="AH132" s="166">
        <f>IntermediateData!AH133</f>
        <v>14476.196400655695</v>
      </c>
      <c r="AI132" s="166">
        <f>IntermediateData!AI133</f>
        <v>14567.839126229614</v>
      </c>
      <c r="AJ132" s="166">
        <f>IntermediateData!AJ133</f>
        <v>14665.310499169089</v>
      </c>
      <c r="AK132" s="166">
        <f>IntermediateData!AK133</f>
        <v>14767.791325590246</v>
      </c>
      <c r="AL132" s="166">
        <f>IntermediateData!AL133</f>
        <v>14874.541954467364</v>
      </c>
      <c r="AM132" s="166">
        <f>IntermediateData!AM133</f>
        <v>14984.899286309919</v>
      </c>
      <c r="AN132" s="166">
        <f>IntermediateData!AN133</f>
        <v>15098.273959568429</v>
      </c>
      <c r="AO132" s="166">
        <f>IntermediateData!AO133</f>
        <v>15214.147707807828</v>
      </c>
      <c r="AP132" s="168">
        <f>IntermediateData!AP133</f>
        <v>15332.070881016356</v>
      </c>
    </row>
    <row r="133" spans="2:42" x14ac:dyDescent="0.35">
      <c r="B133" s="36"/>
      <c r="C133" s="36" t="s">
        <v>2281</v>
      </c>
      <c r="D133" s="168">
        <f>IntermediateData!D134</f>
        <v>0</v>
      </c>
      <c r="E133" s="166">
        <f>IntermediateData!E134</f>
        <v>0</v>
      </c>
      <c r="F133" s="166">
        <f>IntermediateData!F134</f>
        <v>0</v>
      </c>
      <c r="G133" s="166">
        <f>IntermediateData!G134</f>
        <v>0</v>
      </c>
      <c r="H133" s="166">
        <f>IntermediateData!H134</f>
        <v>0</v>
      </c>
      <c r="I133" s="166">
        <f>IntermediateData!I134</f>
        <v>0</v>
      </c>
      <c r="J133" s="166">
        <f>IntermediateData!J134</f>
        <v>176.90214839434145</v>
      </c>
      <c r="K133" s="166">
        <f>IntermediateData!K134</f>
        <v>523.74197035146005</v>
      </c>
      <c r="L133" s="166">
        <f>IntermediateData!L134</f>
        <v>1032.4514194701433</v>
      </c>
      <c r="M133" s="166">
        <f>IntermediateData!M134</f>
        <v>1693.9754607969737</v>
      </c>
      <c r="N133" s="166">
        <f>IntermediateData!N134</f>
        <v>2498.3951076186659</v>
      </c>
      <c r="O133" s="166">
        <f>IntermediateData!O134</f>
        <v>3435.0549159125931</v>
      </c>
      <c r="P133" s="166">
        <f>IntermediateData!P134</f>
        <v>4492.6929556368914</v>
      </c>
      <c r="Q133" s="166">
        <f>IntermediateData!Q134</f>
        <v>5570.1284572937539</v>
      </c>
      <c r="R133" s="167">
        <f>IntermediateData!R134</f>
        <v>6572.9513528227708</v>
      </c>
      <c r="S133" s="166">
        <f>IntermediateData!S134</f>
        <v>7502.5963186342578</v>
      </c>
      <c r="T133" s="166">
        <f>IntermediateData!T134</f>
        <v>8360.4129875520739</v>
      </c>
      <c r="U133" s="166">
        <f>IntermediateData!U134</f>
        <v>9147.6683172410922</v>
      </c>
      <c r="V133" s="166">
        <f>IntermediateData!V134</f>
        <v>9865.5488556245</v>
      </c>
      <c r="W133" s="166">
        <f>IntermediateData!W134</f>
        <v>10515.162906702913</v>
      </c>
      <c r="X133" s="166">
        <f>IntermediateData!X134</f>
        <v>11097.542600054778</v>
      </c>
      <c r="Y133" s="166">
        <f>IntermediateData!Y134</f>
        <v>11613.645867169671</v>
      </c>
      <c r="Z133" s="166">
        <f>IntermediateData!Z134</f>
        <v>12064.358327642767</v>
      </c>
      <c r="AA133" s="166">
        <f>IntermediateData!AA134</f>
        <v>12450.495088139771</v>
      </c>
      <c r="AB133" s="166">
        <f>IntermediateData!AB134</f>
        <v>12772.802456926711</v>
      </c>
      <c r="AC133" s="166">
        <f>IntermediateData!AC134</f>
        <v>13031.959576648285</v>
      </c>
      <c r="AD133" s="166">
        <f>IntermediateData!AD134</f>
        <v>13237.890617320589</v>
      </c>
      <c r="AE133" s="166">
        <f>IntermediateData!AE134</f>
        <v>13400.439436598486</v>
      </c>
      <c r="AF133" s="166">
        <f>IntermediateData!AF134</f>
        <v>13529.326991870466</v>
      </c>
      <c r="AG133" s="166">
        <f>IntermediateData!AG134</f>
        <v>13634.112748409065</v>
      </c>
      <c r="AH133" s="166">
        <f>IntermediateData!AH134</f>
        <v>13724.640323670272</v>
      </c>
      <c r="AI133" s="166">
        <f>IntermediateData!AI134</f>
        <v>13810.024431837497</v>
      </c>
      <c r="AJ133" s="166">
        <f>IntermediateData!AJ134</f>
        <v>13899.130757631916</v>
      </c>
      <c r="AK133" s="166">
        <f>IntermediateData!AK134</f>
        <v>13995.849244683435</v>
      </c>
      <c r="AL133" s="166">
        <f>IntermediateData!AL134</f>
        <v>14099.277663750181</v>
      </c>
      <c r="AM133" s="166">
        <f>IntermediateData!AM134</f>
        <v>14208.591973831579</v>
      </c>
      <c r="AN133" s="166">
        <f>IntermediateData!AN134</f>
        <v>14323.043300462901</v>
      </c>
      <c r="AO133" s="166">
        <f>IntermediateData!AO134</f>
        <v>14441.955088153081</v>
      </c>
      <c r="AP133" s="168">
        <f>IntermediateData!AP134</f>
        <v>14564.720420097874</v>
      </c>
    </row>
    <row r="134" spans="2:42" x14ac:dyDescent="0.35">
      <c r="B134" s="36"/>
      <c r="C134" s="36" t="s">
        <v>2282</v>
      </c>
      <c r="D134" s="168">
        <f>IntermediateData!D135</f>
        <v>0</v>
      </c>
      <c r="E134" s="166">
        <f>IntermediateData!E135</f>
        <v>0</v>
      </c>
      <c r="F134" s="166">
        <f>IntermediateData!F135</f>
        <v>0</v>
      </c>
      <c r="G134" s="166">
        <f>IntermediateData!G135</f>
        <v>0</v>
      </c>
      <c r="H134" s="166">
        <f>IntermediateData!H135</f>
        <v>0</v>
      </c>
      <c r="I134" s="166">
        <f>IntermediateData!I135</f>
        <v>178.36899165381413</v>
      </c>
      <c r="J134" s="166">
        <f>IntermediateData!J135</f>
        <v>345.06586590773452</v>
      </c>
      <c r="K134" s="166">
        <f>IntermediateData!K135</f>
        <v>500.38678780313489</v>
      </c>
      <c r="L134" s="166">
        <f>IntermediateData!L135</f>
        <v>644.61422178820976</v>
      </c>
      <c r="M134" s="166">
        <f>IntermediateData!M135</f>
        <v>778.01737094642408</v>
      </c>
      <c r="N134" s="166">
        <f>IntermediateData!N135</f>
        <v>900.85259882007085</v>
      </c>
      <c r="O134" s="166">
        <f>IntermediateData!O135</f>
        <v>1013.3638344367678</v>
      </c>
      <c r="P134" s="166">
        <f>IntermediateData!P135</f>
        <v>1115.7829611238676</v>
      </c>
      <c r="Q134" s="166">
        <f>IntermediateData!Q135</f>
        <v>1208.3301896737203</v>
      </c>
      <c r="R134" s="167">
        <f>IntermediateData!R135</f>
        <v>1291.2144164014821</v>
      </c>
      <c r="S134" s="166">
        <f>IntermediateData!S135</f>
        <v>1364.6335666166906</v>
      </c>
      <c r="T134" s="166">
        <f>IntermediateData!T135</f>
        <v>1428.7749240100677</v>
      </c>
      <c r="U134" s="166">
        <f>IntermediateData!U135</f>
        <v>1483.8154464379954</v>
      </c>
      <c r="V134" s="166">
        <f>IntermediateData!V135</f>
        <v>1529.9220685687296</v>
      </c>
      <c r="W134" s="166">
        <f>IntermediateData!W135</f>
        <v>1567.2519918367354</v>
      </c>
      <c r="X134" s="166">
        <f>IntermediateData!X135</f>
        <v>1595.9529621344509</v>
      </c>
      <c r="Y134" s="166">
        <f>IntermediateData!Y135</f>
        <v>1616.16353565433</v>
      </c>
      <c r="Z134" s="166">
        <f>IntermediateData!Z135</f>
        <v>1628.0133332781386</v>
      </c>
      <c r="AA134" s="166">
        <f>IntermediateData!AA135</f>
        <v>1631.6232838951705</v>
      </c>
      <c r="AB134" s="166">
        <f>IntermediateData!AB135</f>
        <v>1627.1058570162834</v>
      </c>
      <c r="AC134" s="166">
        <f>IntermediateData!AC135</f>
        <v>1623.953126702399</v>
      </c>
      <c r="AD134" s="166">
        <f>IntermediateData!AD135</f>
        <v>1622.0002578188064</v>
      </c>
      <c r="AE134" s="166">
        <f>IntermediateData!AE135</f>
        <v>1621.0951800217649</v>
      </c>
      <c r="AF134" s="166">
        <f>IntermediateData!AF135</f>
        <v>1621.0980323392241</v>
      </c>
      <c r="AG134" s="166">
        <f>IntermediateData!AG135</f>
        <v>1621.880636976558</v>
      </c>
      <c r="AH134" s="166">
        <f>IntermediateData!AH135</f>
        <v>1623.3286166498319</v>
      </c>
      <c r="AI134" s="166">
        <f>IntermediateData!AI135</f>
        <v>1625.3355267923166</v>
      </c>
      <c r="AJ134" s="166">
        <f>IntermediateData!AJ135</f>
        <v>1627.8051947970916</v>
      </c>
      <c r="AK134" s="166">
        <f>IntermediateData!AK135</f>
        <v>1630.6512988348823</v>
      </c>
      <c r="AL134" s="166">
        <f>IntermediateData!AL135</f>
        <v>1633.7969703142289</v>
      </c>
      <c r="AM134" s="166">
        <f>IntermediateData!AM135</f>
        <v>1637.1744190141585</v>
      </c>
      <c r="AN134" s="166">
        <f>IntermediateData!AN135</f>
        <v>1640.7245799642624</v>
      </c>
      <c r="AO134" s="166">
        <f>IntermediateData!AO135</f>
        <v>1644.3967811899843</v>
      </c>
      <c r="AP134" s="168">
        <f>IntermediateData!AP135</f>
        <v>1648.1484314820473</v>
      </c>
    </row>
    <row r="135" spans="2:42" x14ac:dyDescent="0.35">
      <c r="B135" s="36"/>
      <c r="C135" s="36" t="s">
        <v>2283</v>
      </c>
      <c r="D135" s="168">
        <f>IntermediateData!D136</f>
        <v>0</v>
      </c>
      <c r="E135" s="166">
        <f>IntermediateData!E136</f>
        <v>0</v>
      </c>
      <c r="F135" s="166">
        <f>IntermediateData!F136</f>
        <v>0</v>
      </c>
      <c r="G135" s="166">
        <f>IntermediateData!G136</f>
        <v>0</v>
      </c>
      <c r="H135" s="166">
        <f>IntermediateData!H136</f>
        <v>0</v>
      </c>
      <c r="I135" s="166">
        <f>IntermediateData!I136</f>
        <v>547.90700000000004</v>
      </c>
      <c r="J135" s="166">
        <f>IntermediateData!J136</f>
        <v>1191.9078157291426</v>
      </c>
      <c r="K135" s="166">
        <f>IntermediateData!K136</f>
        <v>1923.3359082655757</v>
      </c>
      <c r="L135" s="166">
        <f>IntermediateData!L136</f>
        <v>2733.1947734468899</v>
      </c>
      <c r="M135" s="166">
        <f>IntermediateData!M136</f>
        <v>3512.2655673814033</v>
      </c>
      <c r="N135" s="166">
        <f>IntermediateData!N136</f>
        <v>4235.4645618394961</v>
      </c>
      <c r="O135" s="166">
        <f>IntermediateData!O136</f>
        <v>4904.0098915594335</v>
      </c>
      <c r="P135" s="166">
        <f>IntermediateData!P136</f>
        <v>5519.0561183174468</v>
      </c>
      <c r="Q135" s="166">
        <f>IntermediateData!Q136</f>
        <v>6081.6961401650033</v>
      </c>
      <c r="R135" s="167">
        <f>IntermediateData!R136</f>
        <v>6592.9630218076927</v>
      </c>
      <c r="S135" s="166">
        <f>IntermediateData!S136</f>
        <v>7053.8317488157572</v>
      </c>
      <c r="T135" s="166">
        <f>IntermediateData!T136</f>
        <v>7465.2209082536538</v>
      </c>
      <c r="U135" s="166">
        <f>IntermediateData!U136</f>
        <v>7827.9942982171087</v>
      </c>
      <c r="V135" s="166">
        <f>IntermediateData!V136</f>
        <v>8142.9624686707248</v>
      </c>
      <c r="W135" s="166">
        <f>IntermediateData!W136</f>
        <v>8410.884195887149</v>
      </c>
      <c r="X135" s="166">
        <f>IntermediateData!X136</f>
        <v>8632.4678927000605</v>
      </c>
      <c r="Y135" s="166">
        <f>IntermediateData!Y136</f>
        <v>8808.372956697669</v>
      </c>
      <c r="Z135" s="166">
        <f>IntermediateData!Z136</f>
        <v>8939.2110584007787</v>
      </c>
      <c r="AA135" s="166">
        <f>IntermediateData!AA136</f>
        <v>9025.54737138987</v>
      </c>
      <c r="AB135" s="166">
        <f>IntermediateData!AB136</f>
        <v>9067.9017462687971</v>
      </c>
      <c r="AC135" s="166">
        <f>IntermediateData!AC136</f>
        <v>9095.5870408048268</v>
      </c>
      <c r="AD135" s="166">
        <f>IntermediateData!AD136</f>
        <v>9115.1785248951091</v>
      </c>
      <c r="AE135" s="166">
        <f>IntermediateData!AE136</f>
        <v>9133.0299086810119</v>
      </c>
      <c r="AF135" s="166">
        <f>IntermediateData!AF136</f>
        <v>9155.2586909785823</v>
      </c>
      <c r="AG135" s="166">
        <f>IntermediateData!AG136</f>
        <v>9182.4728402213987</v>
      </c>
      <c r="AH135" s="166">
        <f>IntermediateData!AH136</f>
        <v>9214.4060807363676</v>
      </c>
      <c r="AI135" s="166">
        <f>IntermediateData!AI136</f>
        <v>9250.4224794395595</v>
      </c>
      <c r="AJ135" s="166">
        <f>IntermediateData!AJ136</f>
        <v>9289.9423319474936</v>
      </c>
      <c r="AK135" s="166">
        <f>IntermediateData!AK136</f>
        <v>9332.4399041011129</v>
      </c>
      <c r="AL135" s="166">
        <f>IntermediateData!AL136</f>
        <v>9377.4413004291819</v>
      </c>
      <c r="AM135" s="166">
        <f>IntermediateData!AM136</f>
        <v>9424.5224544189296</v>
      </c>
      <c r="AN135" s="166">
        <f>IntermediateData!AN136</f>
        <v>9473.3072356990233</v>
      </c>
      <c r="AO135" s="166">
        <f>IntermediateData!AO136</f>
        <v>9523.465669467696</v>
      </c>
      <c r="AP135" s="168">
        <f>IntermediateData!AP136</f>
        <v>9574.7122637172906</v>
      </c>
    </row>
    <row r="136" spans="2:42" x14ac:dyDescent="0.35">
      <c r="B136" s="36"/>
      <c r="C136" s="36" t="s">
        <v>2284</v>
      </c>
      <c r="D136" s="168">
        <f>IntermediateData!D137</f>
        <v>0</v>
      </c>
      <c r="E136" s="166">
        <f>IntermediateData!E137</f>
        <v>0</v>
      </c>
      <c r="F136" s="166">
        <f>IntermediateData!F137</f>
        <v>0</v>
      </c>
      <c r="G136" s="166">
        <f>IntermediateData!G137</f>
        <v>0</v>
      </c>
      <c r="H136" s="166">
        <f>IntermediateData!H137</f>
        <v>0</v>
      </c>
      <c r="I136" s="166">
        <f>IntermediateData!I137</f>
        <v>520.31899999999996</v>
      </c>
      <c r="J136" s="166">
        <f>IntermediateData!J137</f>
        <v>1121.4443045529961</v>
      </c>
      <c r="K136" s="166">
        <f>IntermediateData!K137</f>
        <v>1795.0284448368</v>
      </c>
      <c r="L136" s="166">
        <f>IntermediateData!L137</f>
        <v>2519.4534236317327</v>
      </c>
      <c r="M136" s="166">
        <f>IntermediateData!M137</f>
        <v>3191.5341604213672</v>
      </c>
      <c r="N136" s="166">
        <f>IntermediateData!N137</f>
        <v>3812.5336414959747</v>
      </c>
      <c r="O136" s="166">
        <f>IntermediateData!O137</f>
        <v>4383.6543775559676</v>
      </c>
      <c r="P136" s="166">
        <f>IntermediateData!P137</f>
        <v>4906.0403074874557</v>
      </c>
      <c r="Q136" s="166">
        <f>IntermediateData!Q137</f>
        <v>5380.7786258362839</v>
      </c>
      <c r="R136" s="167">
        <f>IntermediateData!R137</f>
        <v>5808.9015366280701</v>
      </c>
      <c r="S136" s="166">
        <f>IntermediateData!S137</f>
        <v>6191.3879360817627</v>
      </c>
      <c r="T136" s="166">
        <f>IntermediateData!T137</f>
        <v>6529.1650266679453</v>
      </c>
      <c r="U136" s="166">
        <f>IntermediateData!U137</f>
        <v>6823.1098648701445</v>
      </c>
      <c r="V136" s="166">
        <f>IntermediateData!V137</f>
        <v>7074.0508449178624</v>
      </c>
      <c r="W136" s="166">
        <f>IntermediateData!W137</f>
        <v>7282.7691206736663</v>
      </c>
      <c r="X136" s="166">
        <f>IntermediateData!X137</f>
        <v>7449.9999677734013</v>
      </c>
      <c r="Y136" s="166">
        <f>IntermediateData!Y137</f>
        <v>7576.4340880382588</v>
      </c>
      <c r="Z136" s="166">
        <f>IntermediateData!Z137</f>
        <v>7662.7188581000019</v>
      </c>
      <c r="AA136" s="166">
        <f>IntermediateData!AA137</f>
        <v>7709.459524105936</v>
      </c>
      <c r="AB136" s="166">
        <f>IntermediateData!AB137</f>
        <v>7717.2203442981991</v>
      </c>
      <c r="AC136" s="166">
        <f>IntermediateData!AC137</f>
        <v>7713.9108917187441</v>
      </c>
      <c r="AD136" s="166">
        <f>IntermediateData!AD137</f>
        <v>7705.3001887022401</v>
      </c>
      <c r="AE136" s="166">
        <f>IntermediateData!AE137</f>
        <v>7696.9221278246896</v>
      </c>
      <c r="AF136" s="166">
        <f>IntermediateData!AF137</f>
        <v>7693.3777544841287</v>
      </c>
      <c r="AG136" s="166">
        <f>IntermediateData!AG137</f>
        <v>7694.0161268082375</v>
      </c>
      <c r="AH136" s="166">
        <f>IntermediateData!AH137</f>
        <v>7698.2535966420728</v>
      </c>
      <c r="AI136" s="166">
        <f>IntermediateData!AI137</f>
        <v>7705.5459137891703</v>
      </c>
      <c r="AJ136" s="166">
        <f>IntermediateData!AJ137</f>
        <v>7715.3992086687176</v>
      </c>
      <c r="AK136" s="166">
        <f>IntermediateData!AK137</f>
        <v>7727.3679038169685</v>
      </c>
      <c r="AL136" s="166">
        <f>IntermediateData!AL137</f>
        <v>7741.0527412884476</v>
      </c>
      <c r="AM136" s="166">
        <f>IntermediateData!AM137</f>
        <v>7756.0989211850228</v>
      </c>
      <c r="AN136" s="166">
        <f>IntermediateData!AN137</f>
        <v>7772.194346760185</v>
      </c>
      <c r="AO136" s="166">
        <f>IntermediateData!AO137</f>
        <v>7789.0679717560233</v>
      </c>
      <c r="AP136" s="168">
        <f>IntermediateData!AP137</f>
        <v>7806.4882458321044</v>
      </c>
    </row>
    <row r="137" spans="2:42" x14ac:dyDescent="0.35">
      <c r="B137" s="36"/>
      <c r="C137" s="36" t="s">
        <v>2285</v>
      </c>
      <c r="D137" s="168">
        <f>IntermediateData!D138</f>
        <v>0</v>
      </c>
      <c r="E137" s="166">
        <f>IntermediateData!E138</f>
        <v>0</v>
      </c>
      <c r="F137" s="166">
        <f>IntermediateData!F138</f>
        <v>0</v>
      </c>
      <c r="G137" s="166">
        <f>IntermediateData!G138</f>
        <v>0</v>
      </c>
      <c r="H137" s="166">
        <f>IntermediateData!H138</f>
        <v>0</v>
      </c>
      <c r="I137" s="166">
        <f>IntermediateData!I138</f>
        <v>1062.0319999999999</v>
      </c>
      <c r="J137" s="166">
        <f>IntermediateData!J138</f>
        <v>2274.2733514012266</v>
      </c>
      <c r="K137" s="166">
        <f>IntermediateData!K138</f>
        <v>3620.9647413365442</v>
      </c>
      <c r="L137" s="166">
        <f>IntermediateData!L138</f>
        <v>4991.7281143652363</v>
      </c>
      <c r="M137" s="166">
        <f>IntermediateData!M138</f>
        <v>6264.5930316236299</v>
      </c>
      <c r="N137" s="166">
        <f>IntermediateData!N138</f>
        <v>7441.8469517909307</v>
      </c>
      <c r="O137" s="166">
        <f>IntermediateData!O138</f>
        <v>8525.664869597811</v>
      </c>
      <c r="P137" s="166">
        <f>IntermediateData!P138</f>
        <v>9518.1128058390714</v>
      </c>
      <c r="Q137" s="166">
        <f>IntermediateData!Q138</f>
        <v>10421.151156239457</v>
      </c>
      <c r="R137" s="167">
        <f>IntermediateData!R138</f>
        <v>11236.637904045116</v>
      </c>
      <c r="S137" s="166">
        <f>IntermediateData!S138</f>
        <v>11966.331701028585</v>
      </c>
      <c r="T137" s="166">
        <f>IntermediateData!T138</f>
        <v>12611.894821417372</v>
      </c>
      <c r="U137" s="166">
        <f>IntermediateData!U138</f>
        <v>13174.895993084578</v>
      </c>
      <c r="V137" s="166">
        <f>IntermediateData!V138</f>
        <v>13656.813110174679</v>
      </c>
      <c r="W137" s="166">
        <f>IntermediateData!W138</f>
        <v>14059.035831178036</v>
      </c>
      <c r="X137" s="166">
        <f>IntermediateData!X138</f>
        <v>14382.868066313942</v>
      </c>
      <c r="Y137" s="166">
        <f>IntermediateData!Y138</f>
        <v>14629.530357933632</v>
      </c>
      <c r="Z137" s="166">
        <f>IntermediateData!Z138</f>
        <v>14800.162157511673</v>
      </c>
      <c r="AA137" s="166">
        <f>IntermediateData!AA138</f>
        <v>14895.82400265612</v>
      </c>
      <c r="AB137" s="166">
        <f>IntermediateData!AB138</f>
        <v>14917.499597434762</v>
      </c>
      <c r="AC137" s="166">
        <f>IntermediateData!AC138</f>
        <v>14921.994220239023</v>
      </c>
      <c r="AD137" s="166">
        <f>IntermediateData!AD138</f>
        <v>14920.153003938631</v>
      </c>
      <c r="AE137" s="166">
        <f>IntermediateData!AE138</f>
        <v>14922.385422775529</v>
      </c>
      <c r="AF137" s="166">
        <f>IntermediateData!AF138</f>
        <v>14933.686846730317</v>
      </c>
      <c r="AG137" s="166">
        <f>IntermediateData!AG138</f>
        <v>14952.841419131717</v>
      </c>
      <c r="AH137" s="166">
        <f>IntermediateData!AH138</f>
        <v>14981.23441722411</v>
      </c>
      <c r="AI137" s="166">
        <f>IntermediateData!AI138</f>
        <v>15017.702065489262</v>
      </c>
      <c r="AJ137" s="166">
        <f>IntermediateData!AJ138</f>
        <v>15061.178175094396</v>
      </c>
      <c r="AK137" s="166">
        <f>IntermediateData!AK138</f>
        <v>15110.690124540943</v>
      </c>
      <c r="AL137" s="166">
        <f>IntermediateData!AL138</f>
        <v>15165.355061002516</v>
      </c>
      <c r="AM137" s="166">
        <f>IntermediateData!AM138</f>
        <v>15224.376313332319</v>
      </c>
      <c r="AN137" s="166">
        <f>IntermediateData!AN138</f>
        <v>15287.040008133365</v>
      </c>
      <c r="AO137" s="166">
        <f>IntermediateData!AO138</f>
        <v>15352.711880681534</v>
      </c>
      <c r="AP137" s="168">
        <f>IntermediateData!AP138</f>
        <v>15420.834272871871</v>
      </c>
    </row>
    <row r="138" spans="2:42" x14ac:dyDescent="0.35">
      <c r="B138" s="36"/>
      <c r="C138" s="36" t="s">
        <v>2286</v>
      </c>
      <c r="D138" s="168">
        <f>IntermediateData!D139</f>
        <v>0</v>
      </c>
      <c r="E138" s="166">
        <f>IntermediateData!E139</f>
        <v>0</v>
      </c>
      <c r="F138" s="166">
        <f>IntermediateData!F139</f>
        <v>0</v>
      </c>
      <c r="G138" s="166">
        <f>IntermediateData!G139</f>
        <v>0</v>
      </c>
      <c r="H138" s="166">
        <f>IntermediateData!H139</f>
        <v>0</v>
      </c>
      <c r="I138" s="166">
        <f>IntermediateData!I139</f>
        <v>759.28700000000003</v>
      </c>
      <c r="J138" s="166">
        <f>IntermediateData!J139</f>
        <v>1614.2705041055988</v>
      </c>
      <c r="K138" s="166">
        <f>IntermediateData!K139</f>
        <v>2554.9112060715479</v>
      </c>
      <c r="L138" s="166">
        <f>IntermediateData!L139</f>
        <v>3446.4485782441261</v>
      </c>
      <c r="M138" s="166">
        <f>IntermediateData!M139</f>
        <v>4276.0701855319048</v>
      </c>
      <c r="N138" s="166">
        <f>IntermediateData!N139</f>
        <v>5045.134358623458</v>
      </c>
      <c r="O138" s="166">
        <f>IntermediateData!O139</f>
        <v>5754.9286847605181</v>
      </c>
      <c r="P138" s="166">
        <f>IntermediateData!P139</f>
        <v>6406.6721331867293</v>
      </c>
      <c r="Q138" s="166">
        <f>IntermediateData!Q139</f>
        <v>7001.5170928207936</v>
      </c>
      <c r="R138" s="167">
        <f>IntermediateData!R139</f>
        <v>7540.551325148419</v>
      </c>
      <c r="S138" s="166">
        <f>IntermediateData!S139</f>
        <v>8024.7998352132272</v>
      </c>
      <c r="T138" s="166">
        <f>IntermediateData!T139</f>
        <v>8455.2266634766438</v>
      </c>
      <c r="U138" s="166">
        <f>IntermediateData!U139</f>
        <v>8832.7366012106177</v>
      </c>
      <c r="V138" s="166">
        <f>IntermediateData!V139</f>
        <v>9158.1768319845287</v>
      </c>
      <c r="W138" s="166">
        <f>IntermediateData!W139</f>
        <v>9432.3385017089222</v>
      </c>
      <c r="X138" s="166">
        <f>IntermediateData!X139</f>
        <v>9655.958219603348</v>
      </c>
      <c r="Y138" s="166">
        <f>IntermediateData!Y139</f>
        <v>9829.7194923637217</v>
      </c>
      <c r="Z138" s="166">
        <f>IntermediateData!Z139</f>
        <v>9954.2540937159356</v>
      </c>
      <c r="AA138" s="166">
        <f>IntermediateData!AA139</f>
        <v>10030.14337145693</v>
      </c>
      <c r="AB138" s="166">
        <f>IntermediateData!AB139</f>
        <v>10057.919494001861</v>
      </c>
      <c r="AC138" s="166">
        <f>IntermediateData!AC139</f>
        <v>10078.029112060636</v>
      </c>
      <c r="AD138" s="166">
        <f>IntermediateData!AD139</f>
        <v>10097.450051663332</v>
      </c>
      <c r="AE138" s="166">
        <f>IntermediateData!AE139</f>
        <v>10122.895198932976</v>
      </c>
      <c r="AF138" s="166">
        <f>IntermediateData!AF139</f>
        <v>10154.24966791609</v>
      </c>
      <c r="AG138" s="166">
        <f>IntermediateData!AG139</f>
        <v>10190.742886300317</v>
      </c>
      <c r="AH138" s="166">
        <f>IntermediateData!AH139</f>
        <v>10234.093005245795</v>
      </c>
      <c r="AI138" s="166">
        <f>IntermediateData!AI139</f>
        <v>10283.524299970977</v>
      </c>
      <c r="AJ138" s="166">
        <f>IntermediateData!AJ139</f>
        <v>10338.323558894317</v>
      </c>
      <c r="AK138" s="166">
        <f>IntermediateData!AK139</f>
        <v>10397.837557905386</v>
      </c>
      <c r="AL138" s="166">
        <f>IntermediateData!AL139</f>
        <v>10461.470674320699</v>
      </c>
      <c r="AM138" s="166">
        <f>IntermediateData!AM139</f>
        <v>10528.682634892244</v>
      </c>
      <c r="AN138" s="166">
        <f>IntermediateData!AN139</f>
        <v>10598.986392496132</v>
      </c>
      <c r="AO138" s="166">
        <f>IntermediateData!AO139</f>
        <v>10671.94612637765</v>
      </c>
      <c r="AP138" s="168">
        <f>IntermediateData!AP139</f>
        <v>10747.175361067864</v>
      </c>
    </row>
    <row r="139" spans="2:42" x14ac:dyDescent="0.35">
      <c r="B139" s="36"/>
      <c r="C139" s="36" t="s">
        <v>2287</v>
      </c>
      <c r="D139" s="168">
        <f>IntermediateData!D140</f>
        <v>0</v>
      </c>
      <c r="E139" s="166">
        <f>IntermediateData!E140</f>
        <v>0</v>
      </c>
      <c r="F139" s="166">
        <f>IntermediateData!F140</f>
        <v>0</v>
      </c>
      <c r="G139" s="166">
        <f>IntermediateData!G140</f>
        <v>0</v>
      </c>
      <c r="H139" s="166">
        <f>IntermediateData!H140</f>
        <v>0</v>
      </c>
      <c r="I139" s="166">
        <f>IntermediateData!I140</f>
        <v>36.81</v>
      </c>
      <c r="J139" s="166">
        <f>IntermediateData!J140</f>
        <v>173.00107676562311</v>
      </c>
      <c r="K139" s="166">
        <f>IntermediateData!K140</f>
        <v>404.37092914989739</v>
      </c>
      <c r="L139" s="166">
        <f>IntermediateData!L140</f>
        <v>726.11240239103427</v>
      </c>
      <c r="M139" s="166">
        <f>IntermediateData!M140</f>
        <v>1132.8813533556568</v>
      </c>
      <c r="N139" s="166">
        <f>IntermediateData!N140</f>
        <v>1618.8677774850116</v>
      </c>
      <c r="O139" s="166">
        <f>IntermediateData!O140</f>
        <v>2177.8690614044667</v>
      </c>
      <c r="P139" s="166">
        <f>IntermediateData!P140</f>
        <v>2803.3642412788217</v>
      </c>
      <c r="Q139" s="166">
        <f>IntermediateData!Q140</f>
        <v>3400.3355313102925</v>
      </c>
      <c r="R139" s="167">
        <f>IntermediateData!R140</f>
        <v>3955.1329803987328</v>
      </c>
      <c r="S139" s="166">
        <f>IntermediateData!S140</f>
        <v>4468.5546629329492</v>
      </c>
      <c r="T139" s="166">
        <f>IntermediateData!T140</f>
        <v>4941.3507473848122</v>
      </c>
      <c r="U139" s="166">
        <f>IntermediateData!U140</f>
        <v>5374.2248221731488</v>
      </c>
      <c r="V139" s="166">
        <f>IntermediateData!V140</f>
        <v>5767.8351636225561</v>
      </c>
      <c r="W139" s="166">
        <f>IntermediateData!W140</f>
        <v>6122.7959479307628</v>
      </c>
      <c r="X139" s="166">
        <f>IntermediateData!X140</f>
        <v>6439.6784089837183</v>
      </c>
      <c r="Y139" s="166">
        <f>IntermediateData!Y140</f>
        <v>6719.0119437857702</v>
      </c>
      <c r="Z139" s="166">
        <f>IntermediateData!Z140</f>
        <v>6961.2851672030392</v>
      </c>
      <c r="AA139" s="166">
        <f>IntermediateData!AA140</f>
        <v>7166.9469176512448</v>
      </c>
      <c r="AB139" s="166">
        <f>IntermediateData!AB140</f>
        <v>7336.4072152947219</v>
      </c>
      <c r="AC139" s="166">
        <f>IntermediateData!AC140</f>
        <v>7471.975542682213</v>
      </c>
      <c r="AD139" s="166">
        <f>IntermediateData!AD140</f>
        <v>7579.290464799984</v>
      </c>
      <c r="AE139" s="166">
        <f>IntermediateData!AE140</f>
        <v>7663.9357967254846</v>
      </c>
      <c r="AF139" s="166">
        <f>IntermediateData!AF140</f>
        <v>7731.4171478138487</v>
      </c>
      <c r="AG139" s="166">
        <f>IntermediateData!AG140</f>
        <v>7787.140835425269</v>
      </c>
      <c r="AH139" s="166">
        <f>IntermediateData!AH140</f>
        <v>7836.6696128437743</v>
      </c>
      <c r="AI139" s="166">
        <f>IntermediateData!AI140</f>
        <v>7885.1447858986703</v>
      </c>
      <c r="AJ139" s="166">
        <f>IntermediateData!AJ140</f>
        <v>7937.5615866821863</v>
      </c>
      <c r="AK139" s="166">
        <f>IntermediateData!AK140</f>
        <v>7994.1144650222323</v>
      </c>
      <c r="AL139" s="166">
        <f>IntermediateData!AL140</f>
        <v>8054.3070179966435</v>
      </c>
      <c r="AM139" s="166">
        <f>IntermediateData!AM140</f>
        <v>8117.6867008893914</v>
      </c>
      <c r="AN139" s="166">
        <f>IntermediateData!AN140</f>
        <v>8183.8431451006127</v>
      </c>
      <c r="AO139" s="166">
        <f>IntermediateData!AO140</f>
        <v>8252.4065737051005</v>
      </c>
      <c r="AP139" s="168">
        <f>IntermediateData!AP140</f>
        <v>8323.0463108194563</v>
      </c>
    </row>
    <row r="140" spans="2:42" x14ac:dyDescent="0.35">
      <c r="B140" s="36"/>
      <c r="C140" s="36" t="s">
        <v>2288</v>
      </c>
      <c r="D140" s="168">
        <f>IntermediateData!D141</f>
        <v>0</v>
      </c>
      <c r="E140" s="166">
        <f>IntermediateData!E141</f>
        <v>0</v>
      </c>
      <c r="F140" s="166">
        <f>IntermediateData!F141</f>
        <v>0</v>
      </c>
      <c r="G140" s="166">
        <f>IntermediateData!G141</f>
        <v>0</v>
      </c>
      <c r="H140" s="166">
        <f>IntermediateData!H141</f>
        <v>0</v>
      </c>
      <c r="I140" s="166">
        <f>IntermediateData!I141</f>
        <v>100.64400000000001</v>
      </c>
      <c r="J140" s="166">
        <f>IntermediateData!J141</f>
        <v>365.16852687038943</v>
      </c>
      <c r="K140" s="166">
        <f>IntermediateData!K141</f>
        <v>785.02017461164053</v>
      </c>
      <c r="L140" s="166">
        <f>IntermediateData!L141</f>
        <v>1350.7167595018357</v>
      </c>
      <c r="M140" s="166">
        <f>IntermediateData!M141</f>
        <v>2051.9722726107816</v>
      </c>
      <c r="N140" s="166">
        <f>IntermediateData!N141</f>
        <v>2877.8256666990933</v>
      </c>
      <c r="O140" s="166">
        <f>IntermediateData!O141</f>
        <v>3816.7715122545046</v>
      </c>
      <c r="P140" s="166">
        <f>IntermediateData!P141</f>
        <v>4840.5526141571991</v>
      </c>
      <c r="Q140" s="166">
        <f>IntermediateData!Q141</f>
        <v>5789.5332598903524</v>
      </c>
      <c r="R140" s="167">
        <f>IntermediateData!R141</f>
        <v>6665.3476079603715</v>
      </c>
      <c r="S140" s="166">
        <f>IntermediateData!S141</f>
        <v>7469.5448477672417</v>
      </c>
      <c r="T140" s="166">
        <f>IntermediateData!T141</f>
        <v>8203.5917576114025</v>
      </c>
      <c r="U140" s="166">
        <f>IntermediateData!U141</f>
        <v>8868.8751572181191</v>
      </c>
      <c r="V140" s="166">
        <f>IntermediateData!V141</f>
        <v>9466.704258380867</v>
      </c>
      <c r="W140" s="166">
        <f>IntermediateData!W141</f>
        <v>9998.3129171880519</v>
      </c>
      <c r="X140" s="166">
        <f>IntermediateData!X141</f>
        <v>10464.861791164885</v>
      </c>
      <c r="Y140" s="166">
        <f>IntermediateData!Y141</f>
        <v>10867.440404534662</v>
      </c>
      <c r="Z140" s="166">
        <f>IntermediateData!Z141</f>
        <v>11207.069124680447</v>
      </c>
      <c r="AA140" s="166">
        <f>IntermediateData!AA141</f>
        <v>11484.701052769524</v>
      </c>
      <c r="AB140" s="166">
        <f>IntermediateData!AB141</f>
        <v>11701.223831388359</v>
      </c>
      <c r="AC140" s="166">
        <f>IntermediateData!AC141</f>
        <v>11862.758424556947</v>
      </c>
      <c r="AD140" s="166">
        <f>IntermediateData!AD141</f>
        <v>11978.891289569128</v>
      </c>
      <c r="AE140" s="166">
        <f>IntermediateData!AE141</f>
        <v>12059.038646114335</v>
      </c>
      <c r="AF140" s="166">
        <f>IntermediateData!AF141</f>
        <v>12112.408679420714</v>
      </c>
      <c r="AG140" s="166">
        <f>IntermediateData!AG141</f>
        <v>12147.968230702818</v>
      </c>
      <c r="AH140" s="166">
        <f>IntermediateData!AH141</f>
        <v>12178.030205699295</v>
      </c>
      <c r="AI140" s="166">
        <f>IntermediateData!AI141</f>
        <v>12210.797271497915</v>
      </c>
      <c r="AJ140" s="166">
        <f>IntermediateData!AJ141</f>
        <v>12253.304596022321</v>
      </c>
      <c r="AK140" s="166">
        <f>IntermediateData!AK141</f>
        <v>12304.474589140653</v>
      </c>
      <c r="AL140" s="166">
        <f>IntermediateData!AL141</f>
        <v>12363.310646353613</v>
      </c>
      <c r="AM140" s="166">
        <f>IntermediateData!AM141</f>
        <v>12428.893775187938</v>
      </c>
      <c r="AN140" s="166">
        <f>IntermediateData!AN141</f>
        <v>12500.379403061033</v>
      </c>
      <c r="AO140" s="166">
        <f>IntermediateData!AO141</f>
        <v>12576.994359210625</v>
      </c>
      <c r="AP140" s="168">
        <f>IntermediateData!AP141</f>
        <v>12658.034023620963</v>
      </c>
    </row>
    <row r="141" spans="2:42" x14ac:dyDescent="0.35">
      <c r="B141" s="36"/>
      <c r="C141" s="36" t="s">
        <v>2289</v>
      </c>
      <c r="D141" s="168">
        <f>IntermediateData!D142</f>
        <v>0</v>
      </c>
      <c r="E141" s="166">
        <f>IntermediateData!E142</f>
        <v>0</v>
      </c>
      <c r="F141" s="166">
        <f>IntermediateData!F142</f>
        <v>0</v>
      </c>
      <c r="G141" s="166">
        <f>IntermediateData!G142</f>
        <v>0</v>
      </c>
      <c r="H141" s="166">
        <f>IntermediateData!H142</f>
        <v>0</v>
      </c>
      <c r="I141" s="166">
        <f>IntermediateData!I142</f>
        <v>91.474000000000004</v>
      </c>
      <c r="J141" s="166">
        <f>IntermediateData!J142</f>
        <v>207.56077552945084</v>
      </c>
      <c r="K141" s="166">
        <f>IntermediateData!K142</f>
        <v>346.67142749877382</v>
      </c>
      <c r="L141" s="166">
        <f>IntermediateData!L142</f>
        <v>507.09946783142675</v>
      </c>
      <c r="M141" s="166">
        <f>IntermediateData!M142</f>
        <v>687.04162196913967</v>
      </c>
      <c r="N141" s="166">
        <f>IntermediateData!N142</f>
        <v>865.63412821627344</v>
      </c>
      <c r="O141" s="166">
        <f>IntermediateData!O142</f>
        <v>1032.2937652729563</v>
      </c>
      <c r="P141" s="166">
        <f>IntermediateData!P142</f>
        <v>1187.2450894261915</v>
      </c>
      <c r="Q141" s="166">
        <f>IntermediateData!Q142</f>
        <v>1330.6989382991251</v>
      </c>
      <c r="R141" s="167">
        <f>IntermediateData!R142</f>
        <v>1462.852804856321</v>
      </c>
      <c r="S141" s="166">
        <f>IntermediateData!S142</f>
        <v>1583.8911948802115</v>
      </c>
      <c r="T141" s="166">
        <f>IntermediateData!T142</f>
        <v>1693.9859684610694</v>
      </c>
      <c r="U141" s="166">
        <f>IntermediateData!U142</f>
        <v>1793.2966660216455</v>
      </c>
      <c r="V141" s="166">
        <f>IntermediateData!V142</f>
        <v>1881.9708193771748</v>
      </c>
      <c r="W141" s="166">
        <f>IntermediateData!W142</f>
        <v>1960.1442483117225</v>
      </c>
      <c r="X141" s="166">
        <f>IntermediateData!X142</f>
        <v>2027.9413431328067</v>
      </c>
      <c r="Y141" s="166">
        <f>IntermediateData!Y142</f>
        <v>2085.4753336478561</v>
      </c>
      <c r="Z141" s="166">
        <f>IntermediateData!Z142</f>
        <v>2132.8485449883456</v>
      </c>
      <c r="AA141" s="166">
        <f>IntermediateData!AA142</f>
        <v>2170.1526406903054</v>
      </c>
      <c r="AB141" s="166">
        <f>IntermediateData!AB142</f>
        <v>2197.4688534234192</v>
      </c>
      <c r="AC141" s="166">
        <f>IntermediateData!AC142</f>
        <v>2219.6826247975596</v>
      </c>
      <c r="AD141" s="166">
        <f>IntermediateData!AD142</f>
        <v>2238.3315539014075</v>
      </c>
      <c r="AE141" s="166">
        <f>IntermediateData!AE142</f>
        <v>2254.9229723402264</v>
      </c>
      <c r="AF141" s="166">
        <f>IntermediateData!AF142</f>
        <v>2270.9293017974237</v>
      </c>
      <c r="AG141" s="166">
        <f>IntermediateData!AG142</f>
        <v>2287.7842205274655</v>
      </c>
      <c r="AH141" s="166">
        <f>IntermediateData!AH142</f>
        <v>2305.6625477540138</v>
      </c>
      <c r="AI141" s="166">
        <f>IntermediateData!AI142</f>
        <v>2324.4310161063972</v>
      </c>
      <c r="AJ141" s="166">
        <f>IntermediateData!AJ142</f>
        <v>2343.9687662350912</v>
      </c>
      <c r="AK141" s="166">
        <f>IntermediateData!AK142</f>
        <v>2364.1668807183073</v>
      </c>
      <c r="AL141" s="166">
        <f>IntermediateData!AL142</f>
        <v>2384.9279456176828</v>
      </c>
      <c r="AM141" s="166">
        <f>IntermediateData!AM142</f>
        <v>2406.1656386054501</v>
      </c>
      <c r="AN141" s="166">
        <f>IntermediateData!AN142</f>
        <v>2427.8043426365412</v>
      </c>
      <c r="AO141" s="166">
        <f>IntermediateData!AO142</f>
        <v>2449.7787841880518</v>
      </c>
      <c r="AP141" s="168">
        <f>IntermediateData!AP142</f>
        <v>2472.033695135563</v>
      </c>
    </row>
    <row r="142" spans="2:42" x14ac:dyDescent="0.35">
      <c r="B142" s="36"/>
      <c r="C142" s="36" t="s">
        <v>2290</v>
      </c>
      <c r="D142" s="168">
        <f>IntermediateData!D143</f>
        <v>0</v>
      </c>
      <c r="E142" s="166">
        <f>IntermediateData!E143</f>
        <v>0</v>
      </c>
      <c r="F142" s="166">
        <f>IntermediateData!F143</f>
        <v>0</v>
      </c>
      <c r="G142" s="166">
        <f>IntermediateData!G143</f>
        <v>0</v>
      </c>
      <c r="H142" s="166">
        <f>IntermediateData!H143</f>
        <v>0</v>
      </c>
      <c r="I142" s="166">
        <f>IntermediateData!I143</f>
        <v>92.765000000000001</v>
      </c>
      <c r="J142" s="166">
        <f>IntermediateData!J143</f>
        <v>244.22987389655381</v>
      </c>
      <c r="K142" s="166">
        <f>IntermediateData!K143</f>
        <v>450.96200892188227</v>
      </c>
      <c r="L142" s="166">
        <f>IntermediateData!L143</f>
        <v>709.21742533937459</v>
      </c>
      <c r="M142" s="166">
        <f>IntermediateData!M143</f>
        <v>1014.9883095155227</v>
      </c>
      <c r="N142" s="166">
        <f>IntermediateData!N143</f>
        <v>1364.051419391335</v>
      </c>
      <c r="O142" s="166">
        <f>IntermediateData!O143</f>
        <v>1752.0166473984559</v>
      </c>
      <c r="P142" s="166">
        <f>IntermediateData!P143</f>
        <v>2114.2381236888796</v>
      </c>
      <c r="Q142" s="166">
        <f>IntermediateData!Q143</f>
        <v>2449.1717690978421</v>
      </c>
      <c r="R142" s="167">
        <f>IntermediateData!R143</f>
        <v>2757.3868173189858</v>
      </c>
      <c r="S142" s="166">
        <f>IntermediateData!S143</f>
        <v>3039.4217367937867</v>
      </c>
      <c r="T142" s="166">
        <f>IntermediateData!T143</f>
        <v>3295.7851378766454</v>
      </c>
      <c r="U142" s="166">
        <f>IntermediateData!U143</f>
        <v>3526.9566420840283</v>
      </c>
      <c r="V142" s="166">
        <f>IntermediateData!V143</f>
        <v>3733.3877147124654</v>
      </c>
      <c r="W142" s="166">
        <f>IntermediateData!W143</f>
        <v>3915.5024620610247</v>
      </c>
      <c r="X142" s="166">
        <f>IntermediateData!X143</f>
        <v>4073.6983944464073</v>
      </c>
      <c r="Y142" s="166">
        <f>IntermediateData!Y143</f>
        <v>4208.3471561530441</v>
      </c>
      <c r="Z142" s="166">
        <f>IntermediateData!Z143</f>
        <v>4319.7952234164532</v>
      </c>
      <c r="AA142" s="166">
        <f>IntermediateData!AA143</f>
        <v>4408.3645714955055</v>
      </c>
      <c r="AB142" s="166">
        <f>IntermediateData!AB143</f>
        <v>4474.3533118482073</v>
      </c>
      <c r="AC142" s="166">
        <f>IntermediateData!AC143</f>
        <v>4522.9186688070149</v>
      </c>
      <c r="AD142" s="166">
        <f>IntermediateData!AD143</f>
        <v>4557.5860212860798</v>
      </c>
      <c r="AE142" s="166">
        <f>IntermediateData!AE143</f>
        <v>4581.8088468993637</v>
      </c>
      <c r="AF142" s="166">
        <f>IntermediateData!AF143</f>
        <v>4598.9559532584726</v>
      </c>
      <c r="AG142" s="166">
        <f>IntermediateData!AG143</f>
        <v>4612.3004706792772</v>
      </c>
      <c r="AH142" s="166">
        <f>IntermediateData!AH143</f>
        <v>4626.1007677490697</v>
      </c>
      <c r="AI142" s="166">
        <f>IntermediateData!AI143</f>
        <v>4643.3533929459172</v>
      </c>
      <c r="AJ142" s="166">
        <f>IntermediateData!AJ143</f>
        <v>4663.7736136175745</v>
      </c>
      <c r="AK142" s="166">
        <f>IntermediateData!AK143</f>
        <v>4686.9978565888905</v>
      </c>
      <c r="AL142" s="166">
        <f>IntermediateData!AL143</f>
        <v>4712.6914367543031</v>
      </c>
      <c r="AM142" s="166">
        <f>IntermediateData!AM143</f>
        <v>4740.5473812549317</v>
      </c>
      <c r="AN142" s="166">
        <f>IntermediateData!AN143</f>
        <v>4770.285318334174</v>
      </c>
      <c r="AO142" s="166">
        <f>IntermediateData!AO143</f>
        <v>4801.6504282567003</v>
      </c>
      <c r="AP142" s="168">
        <f>IntermediateData!AP143</f>
        <v>4834.4124537959979</v>
      </c>
    </row>
    <row r="143" spans="2:42" x14ac:dyDescent="0.35">
      <c r="B143" s="36"/>
      <c r="C143" s="36" t="s">
        <v>2291</v>
      </c>
      <c r="D143" s="168">
        <f>IntermediateData!D144</f>
        <v>0</v>
      </c>
      <c r="E143" s="166">
        <f>IntermediateData!E144</f>
        <v>0</v>
      </c>
      <c r="F143" s="166">
        <f>IntermediateData!F144</f>
        <v>0</v>
      </c>
      <c r="G143" s="166">
        <f>IntermediateData!G144</f>
        <v>0</v>
      </c>
      <c r="H143" s="166">
        <f>IntermediateData!H144</f>
        <v>0</v>
      </c>
      <c r="I143" s="166">
        <f>IntermediateData!I144</f>
        <v>188.75700000000001</v>
      </c>
      <c r="J143" s="166">
        <f>IntermediateData!J144</f>
        <v>442.32217073550231</v>
      </c>
      <c r="K143" s="166">
        <f>IntermediateData!K144</f>
        <v>756.87923301134856</v>
      </c>
      <c r="L143" s="166">
        <f>IntermediateData!L144</f>
        <v>1128.2806743131355</v>
      </c>
      <c r="M143" s="166">
        <f>IntermediateData!M144</f>
        <v>1552.1000133753785</v>
      </c>
      <c r="N143" s="166">
        <f>IntermediateData!N144</f>
        <v>2018.7266230504815</v>
      </c>
      <c r="O143" s="166">
        <f>IntermediateData!O144</f>
        <v>2454.750180160112</v>
      </c>
      <c r="P143" s="166">
        <f>IntermediateData!P144</f>
        <v>2860.7562498557977</v>
      </c>
      <c r="Q143" s="166">
        <f>IntermediateData!Q144</f>
        <v>3237.2950973454253</v>
      </c>
      <c r="R143" s="167">
        <f>IntermediateData!R144</f>
        <v>3584.8826567282704</v>
      </c>
      <c r="S143" s="166">
        <f>IntermediateData!S144</f>
        <v>3904.0014572055447</v>
      </c>
      <c r="T143" s="166">
        <f>IntermediateData!T144</f>
        <v>4195.1015080685029</v>
      </c>
      <c r="U143" s="166">
        <f>IntermediateData!U144</f>
        <v>4458.6011438114792</v>
      </c>
      <c r="V143" s="166">
        <f>IntermediateData!V144</f>
        <v>4694.8878306644237</v>
      </c>
      <c r="W143" s="166">
        <f>IntermediateData!W144</f>
        <v>4904.318935788604</v>
      </c>
      <c r="X143" s="166">
        <f>IntermediateData!X144</f>
        <v>5087.2224603299983</v>
      </c>
      <c r="Y143" s="166">
        <f>IntermediateData!Y144</f>
        <v>5243.8977374774768</v>
      </c>
      <c r="Z143" s="166">
        <f>IntermediateData!Z144</f>
        <v>5374.6160966271309</v>
      </c>
      <c r="AA143" s="166">
        <f>IntermediateData!AA144</f>
        <v>5479.6214947099234</v>
      </c>
      <c r="AB143" s="166">
        <f>IntermediateData!AB144</f>
        <v>5559.1311156971815</v>
      </c>
      <c r="AC143" s="166">
        <f>IntermediateData!AC144</f>
        <v>5623.2705182046975</v>
      </c>
      <c r="AD143" s="166">
        <f>IntermediateData!AD144</f>
        <v>5675.9898265860338</v>
      </c>
      <c r="AE143" s="166">
        <f>IntermediateData!AE144</f>
        <v>5721.1712671182322</v>
      </c>
      <c r="AF143" s="166">
        <f>IntermediateData!AF144</f>
        <v>5762.6161709933458</v>
      </c>
      <c r="AG143" s="166">
        <f>IntermediateData!AG144</f>
        <v>5804.0339687662072</v>
      </c>
      <c r="AH143" s="166">
        <f>IntermediateData!AH144</f>
        <v>5848.2199679457353</v>
      </c>
      <c r="AI143" s="166">
        <f>IntermediateData!AI144</f>
        <v>5894.8217198319289</v>
      </c>
      <c r="AJ143" s="166">
        <f>IntermediateData!AJ144</f>
        <v>5943.5188653318073</v>
      </c>
      <c r="AK143" s="166">
        <f>IntermediateData!AK144</f>
        <v>5994.0219194631663</v>
      </c>
      <c r="AL143" s="166">
        <f>IntermediateData!AL144</f>
        <v>6046.0711273725374</v>
      </c>
      <c r="AM143" s="166">
        <f>IntermediateData!AM144</f>
        <v>6099.4353890710991</v>
      </c>
      <c r="AN143" s="166">
        <f>IntermediateData!AN144</f>
        <v>6153.9112502243388</v>
      </c>
      <c r="AO143" s="166">
        <f>IntermediateData!AO144</f>
        <v>6209.3219564580704</v>
      </c>
      <c r="AP143" s="168">
        <f>IntermediateData!AP144</f>
        <v>6265.5165687650206</v>
      </c>
    </row>
    <row r="144" spans="2:42" x14ac:dyDescent="0.35">
      <c r="B144" s="36"/>
      <c r="C144" s="36" t="s">
        <v>2292</v>
      </c>
      <c r="D144" s="168">
        <f>IntermediateData!D145</f>
        <v>0</v>
      </c>
      <c r="E144" s="166">
        <f>IntermediateData!E145</f>
        <v>0</v>
      </c>
      <c r="F144" s="166">
        <f>IntermediateData!F145</f>
        <v>0</v>
      </c>
      <c r="G144" s="166">
        <f>IntermediateData!G145</f>
        <v>0</v>
      </c>
      <c r="H144" s="166">
        <f>IntermediateData!H145</f>
        <v>0</v>
      </c>
      <c r="I144" s="166">
        <f>IntermediateData!I145</f>
        <v>51.640999999999998</v>
      </c>
      <c r="J144" s="166">
        <f>IntermediateData!J145</f>
        <v>122.41644193333738</v>
      </c>
      <c r="K144" s="166">
        <f>IntermediateData!K145</f>
        <v>210.90055073713125</v>
      </c>
      <c r="L144" s="166">
        <f>IntermediateData!L145</f>
        <v>315.58280906681546</v>
      </c>
      <c r="M144" s="166">
        <f>IntermediateData!M145</f>
        <v>434.88566324255316</v>
      </c>
      <c r="N144" s="166">
        <f>IntermediateData!N145</f>
        <v>567.18215961396322</v>
      </c>
      <c r="O144" s="166">
        <f>IntermediateData!O145</f>
        <v>692.93724829144378</v>
      </c>
      <c r="P144" s="166">
        <f>IntermediateData!P145</f>
        <v>808.8075400273508</v>
      </c>
      <c r="Q144" s="166">
        <f>IntermediateData!Q145</f>
        <v>915.02205994837686</v>
      </c>
      <c r="R144" s="167">
        <f>IntermediateData!R145</f>
        <v>1011.7985533772257</v>
      </c>
      <c r="S144" s="166">
        <f>IntermediateData!S145</f>
        <v>1099.343835749838</v>
      </c>
      <c r="T144" s="166">
        <f>IntermediateData!T145</f>
        <v>1177.8541283785537</v>
      </c>
      <c r="U144" s="166">
        <f>IntermediateData!U145</f>
        <v>1247.5153805497735</v>
      </c>
      <c r="V144" s="166">
        <f>IntermediateData!V145</f>
        <v>1308.5035784261761</v>
      </c>
      <c r="W144" s="166">
        <f>IntermediateData!W145</f>
        <v>1360.9850412057135</v>
      </c>
      <c r="X144" s="166">
        <f>IntermediateData!X145</f>
        <v>1405.1167049723977</v>
      </c>
      <c r="Y144" s="166">
        <f>IntermediateData!Y145</f>
        <v>1441.0463946573141</v>
      </c>
      <c r="Z144" s="166">
        <f>IntermediateData!Z145</f>
        <v>1468.9130845123011</v>
      </c>
      <c r="AA144" s="166">
        <f>IntermediateData!AA145</f>
        <v>1488.8471474833113</v>
      </c>
      <c r="AB144" s="166">
        <f>IntermediateData!AB145</f>
        <v>1500.970593855591</v>
      </c>
      <c r="AC144" s="166">
        <f>IntermediateData!AC145</f>
        <v>1508.1152468969028</v>
      </c>
      <c r="AD144" s="166">
        <f>IntermediateData!AD145</f>
        <v>1511.4964229112597</v>
      </c>
      <c r="AE144" s="166">
        <f>IntermediateData!AE145</f>
        <v>1512.292728159076</v>
      </c>
      <c r="AF144" s="166">
        <f>IntermediateData!AF145</f>
        <v>1511.642345184754</v>
      </c>
      <c r="AG144" s="166">
        <f>IntermediateData!AG145</f>
        <v>1510.6400028283265</v>
      </c>
      <c r="AH144" s="166">
        <f>IntermediateData!AH145</f>
        <v>1510.3370711074917</v>
      </c>
      <c r="AI144" s="166">
        <f>IntermediateData!AI145</f>
        <v>1510.7940975766801</v>
      </c>
      <c r="AJ144" s="166">
        <f>IntermediateData!AJ145</f>
        <v>1511.9000641083057</v>
      </c>
      <c r="AK144" s="166">
        <f>IntermediateData!AK145</f>
        <v>1513.5540211126586</v>
      </c>
      <c r="AL144" s="166">
        <f>IntermediateData!AL145</f>
        <v>1515.6646680529689</v>
      </c>
      <c r="AM144" s="166">
        <f>IntermediateData!AM145</f>
        <v>1518.1499571066934</v>
      </c>
      <c r="AN144" s="166">
        <f>IntermediateData!AN145</f>
        <v>1520.9367190184084</v>
      </c>
      <c r="AO144" s="166">
        <f>IntermediateData!AO145</f>
        <v>1523.9603102334636</v>
      </c>
      <c r="AP144" s="168">
        <f>IntermediateData!AP145</f>
        <v>1527.1642804435105</v>
      </c>
    </row>
    <row r="145" spans="2:42" x14ac:dyDescent="0.35">
      <c r="B145" s="36"/>
      <c r="C145" s="36" t="s">
        <v>2293</v>
      </c>
      <c r="D145" s="168">
        <f>IntermediateData!D146</f>
        <v>0</v>
      </c>
      <c r="E145" s="166">
        <f>IntermediateData!E146</f>
        <v>0</v>
      </c>
      <c r="F145" s="166">
        <f>IntermediateData!F146</f>
        <v>0</v>
      </c>
      <c r="G145" s="166">
        <f>IntermediateData!G146</f>
        <v>0</v>
      </c>
      <c r="H145" s="166">
        <f>IntermediateData!H146</f>
        <v>0</v>
      </c>
      <c r="I145" s="166">
        <f>IntermediateData!I146</f>
        <v>22.033999999999999</v>
      </c>
      <c r="J145" s="166">
        <f>IntermediateData!J146</f>
        <v>197.23905019314245</v>
      </c>
      <c r="K145" s="166">
        <f>IntermediateData!K146</f>
        <v>518.31278517788871</v>
      </c>
      <c r="L145" s="166">
        <f>IntermediateData!L146</f>
        <v>977.04845305439085</v>
      </c>
      <c r="M145" s="166">
        <f>IntermediateData!M146</f>
        <v>1564.4462365420391</v>
      </c>
      <c r="N145" s="166">
        <f>IntermediateData!N146</f>
        <v>2270.8289999242343</v>
      </c>
      <c r="O145" s="166">
        <f>IntermediateData!O146</f>
        <v>3085.9606558419441</v>
      </c>
      <c r="P145" s="166">
        <f>IntermediateData!P146</f>
        <v>3999.1653829682941</v>
      </c>
      <c r="Q145" s="166">
        <f>IntermediateData!Q146</f>
        <v>4901.7348346152521</v>
      </c>
      <c r="R145" s="167">
        <f>IntermediateData!R146</f>
        <v>5736.9109276804556</v>
      </c>
      <c r="S145" s="166">
        <f>IntermediateData!S146</f>
        <v>6506.128021384864</v>
      </c>
      <c r="T145" s="166">
        <f>IntermediateData!T146</f>
        <v>7210.7442883337862</v>
      </c>
      <c r="U145" s="166">
        <f>IntermediateData!U146</f>
        <v>7852.0439822714834</v>
      </c>
      <c r="V145" s="166">
        <f>IntermediateData!V146</f>
        <v>8431.2396116344407</v>
      </c>
      <c r="W145" s="166">
        <f>IntermediateData!W146</f>
        <v>8949.4740221064349</v>
      </c>
      <c r="X145" s="166">
        <f>IntermediateData!X146</f>
        <v>9407.822391256188</v>
      </c>
      <c r="Y145" s="166">
        <f>IntermediateData!Y146</f>
        <v>9807.2941382202698</v>
      </c>
      <c r="Z145" s="166">
        <f>IntermediateData!Z146</f>
        <v>10148.83475128009</v>
      </c>
      <c r="AA145" s="166">
        <f>IntermediateData!AA146</f>
        <v>10433.32753607204</v>
      </c>
      <c r="AB145" s="166">
        <f>IntermediateData!AB146</f>
        <v>10661.595287063881</v>
      </c>
      <c r="AC145" s="166">
        <f>IntermediateData!AC146</f>
        <v>10835.561569038913</v>
      </c>
      <c r="AD145" s="166">
        <f>IntermediateData!AD146</f>
        <v>10964.03814914684</v>
      </c>
      <c r="AE145" s="166">
        <f>IntermediateData!AE146</f>
        <v>11055.703372570097</v>
      </c>
      <c r="AF145" s="166">
        <f>IntermediateData!AF146</f>
        <v>11119.065785675999</v>
      </c>
      <c r="AG145" s="166">
        <f>IntermediateData!AG146</f>
        <v>11162.431672824459</v>
      </c>
      <c r="AH145" s="166">
        <f>IntermediateData!AH146</f>
        <v>11194.3646811606</v>
      </c>
      <c r="AI145" s="166">
        <f>IntermediateData!AI146</f>
        <v>11222.658539525897</v>
      </c>
      <c r="AJ145" s="166">
        <f>IntermediateData!AJ146</f>
        <v>11254.834288347238</v>
      </c>
      <c r="AK145" s="166">
        <f>IntermediateData!AK146</f>
        <v>11292.983278114531</v>
      </c>
      <c r="AL145" s="166">
        <f>IntermediateData!AL146</f>
        <v>11336.309178813241</v>
      </c>
      <c r="AM145" s="166">
        <f>IntermediateData!AM146</f>
        <v>11384.085299675378</v>
      </c>
      <c r="AN145" s="166">
        <f>IntermediateData!AN146</f>
        <v>11435.651781676803</v>
      </c>
      <c r="AO145" s="166">
        <f>IntermediateData!AO146</f>
        <v>11490.41294725964</v>
      </c>
      <c r="AP145" s="168">
        <f>IntermediateData!AP146</f>
        <v>11547.834800914548</v>
      </c>
    </row>
    <row r="146" spans="2:42" x14ac:dyDescent="0.35">
      <c r="B146" s="36"/>
      <c r="C146" s="36" t="s">
        <v>2294</v>
      </c>
      <c r="D146" s="168">
        <f>IntermediateData!D147</f>
        <v>0</v>
      </c>
      <c r="E146" s="166">
        <f>IntermediateData!E147</f>
        <v>0</v>
      </c>
      <c r="F146" s="166">
        <f>IntermediateData!F147</f>
        <v>0</v>
      </c>
      <c r="G146" s="166">
        <f>IntermediateData!G147</f>
        <v>0</v>
      </c>
      <c r="H146" s="166">
        <f>IntermediateData!H147</f>
        <v>0</v>
      </c>
      <c r="I146" s="166">
        <f>IntermediateData!I147</f>
        <v>138.167</v>
      </c>
      <c r="J146" s="166">
        <f>IntermediateData!J147</f>
        <v>319.55804791266064</v>
      </c>
      <c r="K146" s="166">
        <f>IntermediateData!K147</f>
        <v>541.8659885692482</v>
      </c>
      <c r="L146" s="166">
        <f>IntermediateData!L147</f>
        <v>802.55831913213626</v>
      </c>
      <c r="M146" s="166">
        <f>IntermediateData!M147</f>
        <v>1098.9100500824879</v>
      </c>
      <c r="N146" s="166">
        <f>IntermediateData!N147</f>
        <v>1412.307039422813</v>
      </c>
      <c r="O146" s="166">
        <f>IntermediateData!O147</f>
        <v>1706.3067905879204</v>
      </c>
      <c r="P146" s="166">
        <f>IntermediateData!P147</f>
        <v>1981.244981622373</v>
      </c>
      <c r="Q146" s="166">
        <f>IntermediateData!Q147</f>
        <v>2237.4343018925392</v>
      </c>
      <c r="R146" s="167">
        <f>IntermediateData!R147</f>
        <v>2475.1650275444395</v>
      </c>
      <c r="S146" s="166">
        <f>IntermediateData!S147</f>
        <v>2694.705569732997</v>
      </c>
      <c r="T146" s="166">
        <f>IntermediateData!T147</f>
        <v>2896.3029964795983</v>
      </c>
      <c r="U146" s="166">
        <f>IntermediateData!U147</f>
        <v>3080.183528980443</v>
      </c>
      <c r="V146" s="166">
        <f>IntermediateData!V147</f>
        <v>3246.5530131549267</v>
      </c>
      <c r="W146" s="166">
        <f>IntermediateData!W147</f>
        <v>3395.5973671912252</v>
      </c>
      <c r="X146" s="166">
        <f>IntermediateData!X147</f>
        <v>3527.4830058152429</v>
      </c>
      <c r="Y146" s="166">
        <f>IntermediateData!Y147</f>
        <v>3642.3572419791908</v>
      </c>
      <c r="Z146" s="166">
        <f>IntermediateData!Z147</f>
        <v>3740.34866663714</v>
      </c>
      <c r="AA146" s="166">
        <f>IntermediateData!AA147</f>
        <v>3821.5675072469826</v>
      </c>
      <c r="AB146" s="166">
        <f>IntermediateData!AB147</f>
        <v>3886.1059656112666</v>
      </c>
      <c r="AC146" s="166">
        <f>IntermediateData!AC147</f>
        <v>3941.3104830117099</v>
      </c>
      <c r="AD146" s="166">
        <f>IntermediateData!AD147</f>
        <v>3989.7867484765488</v>
      </c>
      <c r="AE146" s="166">
        <f>IntermediateData!AE147</f>
        <v>4034.1092814968633</v>
      </c>
      <c r="AF146" s="166">
        <f>IntermediateData!AF147</f>
        <v>4076.8130260733396</v>
      </c>
      <c r="AG146" s="166">
        <f>IntermediateData!AG147</f>
        <v>4120.3862021069481</v>
      </c>
      <c r="AH146" s="166">
        <f>IntermediateData!AH147</f>
        <v>4166.6862641594071</v>
      </c>
      <c r="AI146" s="166">
        <f>IntermediateData!AI147</f>
        <v>4215.4629327683224</v>
      </c>
      <c r="AJ146" s="166">
        <f>IntermediateData!AJ147</f>
        <v>4266.4870644832581</v>
      </c>
      <c r="AK146" s="166">
        <f>IntermediateData!AK147</f>
        <v>4319.5498693406144</v>
      </c>
      <c r="AL146" s="166">
        <f>IntermediateData!AL147</f>
        <v>4374.4621748499148</v>
      </c>
      <c r="AM146" s="166">
        <f>IntermediateData!AM147</f>
        <v>4431.0537347206418</v>
      </c>
      <c r="AN146" s="166">
        <f>IntermediateData!AN147</f>
        <v>4489.1725806434506</v>
      </c>
      <c r="AO146" s="166">
        <f>IntermediateData!AO147</f>
        <v>4548.6844155210747</v>
      </c>
      <c r="AP146" s="168">
        <f>IntermediateData!AP147</f>
        <v>4609.4720466223898</v>
      </c>
    </row>
    <row r="147" spans="2:42" x14ac:dyDescent="0.35">
      <c r="B147" s="36"/>
      <c r="C147" s="36" t="s">
        <v>2295</v>
      </c>
      <c r="D147" s="168">
        <f>IntermediateData!D148</f>
        <v>0</v>
      </c>
      <c r="E147" s="166">
        <f>IntermediateData!E148</f>
        <v>0</v>
      </c>
      <c r="F147" s="166">
        <f>IntermediateData!F148</f>
        <v>0</v>
      </c>
      <c r="G147" s="166">
        <f>IntermediateData!G148</f>
        <v>0</v>
      </c>
      <c r="H147" s="166">
        <f>IntermediateData!H148</f>
        <v>0</v>
      </c>
      <c r="I147" s="166">
        <f>IntermediateData!I148</f>
        <v>1338.06</v>
      </c>
      <c r="J147" s="166">
        <f>IntermediateData!J148</f>
        <v>2886.0317739764059</v>
      </c>
      <c r="K147" s="166">
        <f>IntermediateData!K148</f>
        <v>4622.367388409516</v>
      </c>
      <c r="L147" s="166">
        <f>IntermediateData!L148</f>
        <v>6499.8065753242654</v>
      </c>
      <c r="M147" s="166">
        <f>IntermediateData!M148</f>
        <v>8241.8059544348926</v>
      </c>
      <c r="N147" s="166">
        <f>IntermediateData!N148</f>
        <v>9851.629199504081</v>
      </c>
      <c r="O147" s="166">
        <f>IntermediateData!O148</f>
        <v>11332.383539086946</v>
      </c>
      <c r="P147" s="166">
        <f>IntermediateData!P148</f>
        <v>12687.024678522163</v>
      </c>
      <c r="Q147" s="166">
        <f>IntermediateData!Q148</f>
        <v>13918.361524581</v>
      </c>
      <c r="R147" s="167">
        <f>IntermediateData!R148</f>
        <v>15029.060719620142</v>
      </c>
      <c r="S147" s="166">
        <f>IntermediateData!S148</f>
        <v>16021.650991825725</v>
      </c>
      <c r="T147" s="166">
        <f>IntermediateData!T148</f>
        <v>16898.527327886841</v>
      </c>
      <c r="U147" s="166">
        <f>IntermediateData!U148</f>
        <v>17661.954974196411</v>
      </c>
      <c r="V147" s="166">
        <f>IntermediateData!V148</f>
        <v>18314.07327244577</v>
      </c>
      <c r="W147" s="166">
        <f>IntermediateData!W148</f>
        <v>18856.899335255861</v>
      </c>
      <c r="X147" s="166">
        <f>IntermediateData!X148</f>
        <v>19292.331567272631</v>
      </c>
      <c r="Y147" s="166">
        <f>IntermediateData!Y148</f>
        <v>19622.153036946394</v>
      </c>
      <c r="Z147" s="166">
        <f>IntermediateData!Z148</f>
        <v>19848.034704014819</v>
      </c>
      <c r="AA147" s="166">
        <f>IntermediateData!AA148</f>
        <v>19971.538507515776</v>
      </c>
      <c r="AB147" s="166">
        <f>IntermediateData!AB148</f>
        <v>19994.120318970236</v>
      </c>
      <c r="AC147" s="166">
        <f>IntermediateData!AC148</f>
        <v>19987.556975721796</v>
      </c>
      <c r="AD147" s="166">
        <f>IntermediateData!AD148</f>
        <v>19966.79871895683</v>
      </c>
      <c r="AE147" s="166">
        <f>IntermediateData!AE148</f>
        <v>19946.190394491536</v>
      </c>
      <c r="AF147" s="166">
        <f>IntermediateData!AF148</f>
        <v>19938.120236140701</v>
      </c>
      <c r="AG147" s="166">
        <f>IntermediateData!AG148</f>
        <v>19940.901972182925</v>
      </c>
      <c r="AH147" s="166">
        <f>IntermediateData!AH148</f>
        <v>19952.560355993832</v>
      </c>
      <c r="AI147" s="166">
        <f>IntermediateData!AI148</f>
        <v>19971.714607043403</v>
      </c>
      <c r="AJ147" s="166">
        <f>IntermediateData!AJ148</f>
        <v>19997.113653515102</v>
      </c>
      <c r="AK147" s="166">
        <f>IntermediateData!AK148</f>
        <v>20027.630763435744</v>
      </c>
      <c r="AL147" s="166">
        <f>IntermediateData!AL148</f>
        <v>20062.258474634531</v>
      </c>
      <c r="AM147" s="166">
        <f>IntermediateData!AM148</f>
        <v>20100.103811230627</v>
      </c>
      <c r="AN147" s="166">
        <f>IntermediateData!AN148</f>
        <v>20140.383774914255</v>
      </c>
      <c r="AO147" s="166">
        <f>IntermediateData!AO148</f>
        <v>20182.42109982876</v>
      </c>
      <c r="AP147" s="168">
        <f>IntermediateData!AP148</f>
        <v>20225.640260381319</v>
      </c>
    </row>
    <row r="148" spans="2:42" x14ac:dyDescent="0.35">
      <c r="B148" s="36"/>
      <c r="C148" s="36" t="s">
        <v>2296</v>
      </c>
      <c r="D148" s="168">
        <f>IntermediateData!D149</f>
        <v>0</v>
      </c>
      <c r="E148" s="166">
        <f>IntermediateData!E149</f>
        <v>0</v>
      </c>
      <c r="F148" s="166">
        <f>IntermediateData!F149</f>
        <v>0</v>
      </c>
      <c r="G148" s="166">
        <f>IntermediateData!G149</f>
        <v>0</v>
      </c>
      <c r="H148" s="166">
        <f>IntermediateData!H149</f>
        <v>0</v>
      </c>
      <c r="I148" s="166">
        <f>IntermediateData!I149</f>
        <v>470.22399999999999</v>
      </c>
      <c r="J148" s="166">
        <f>IntermediateData!J149</f>
        <v>1189.8843639619686</v>
      </c>
      <c r="K148" s="166">
        <f>IntermediateData!K149</f>
        <v>2146.8404778061104</v>
      </c>
      <c r="L148" s="166">
        <f>IntermediateData!L149</f>
        <v>3327.5494667040634</v>
      </c>
      <c r="M148" s="166">
        <f>IntermediateData!M149</f>
        <v>4717.2483666104908</v>
      </c>
      <c r="N148" s="166">
        <f>IntermediateData!N149</f>
        <v>6300.1418415246881</v>
      </c>
      <c r="O148" s="166">
        <f>IntermediateData!O149</f>
        <v>7990.8981687010973</v>
      </c>
      <c r="P148" s="166">
        <f>IntermediateData!P149</f>
        <v>9571.7300190431743</v>
      </c>
      <c r="Q148" s="166">
        <f>IntermediateData!Q149</f>
        <v>11044.634514710389</v>
      </c>
      <c r="R148" s="167">
        <f>IntermediateData!R149</f>
        <v>12411.481168328493</v>
      </c>
      <c r="S148" s="166">
        <f>IntermediateData!S149</f>
        <v>13674.015254035636</v>
      </c>
      <c r="T148" s="166">
        <f>IntermediateData!T149</f>
        <v>14833.861025898685</v>
      </c>
      <c r="U148" s="166">
        <f>IntermediateData!U149</f>
        <v>15892.524788636067</v>
      </c>
      <c r="V148" s="166">
        <f>IntermediateData!V149</f>
        <v>16851.397825388678</v>
      </c>
      <c r="W148" s="166">
        <f>IntermediateData!W149</f>
        <v>17711.759187092495</v>
      </c>
      <c r="X148" s="166">
        <f>IntermediateData!X149</f>
        <v>18474.778347825264</v>
      </c>
      <c r="Y148" s="166">
        <f>IntermediateData!Y149</f>
        <v>19141.517730324602</v>
      </c>
      <c r="Z148" s="166">
        <f>IntermediateData!Z149</f>
        <v>19712.935105705914</v>
      </c>
      <c r="AA148" s="166">
        <f>IntermediateData!AA149</f>
        <v>20189.885871245362</v>
      </c>
      <c r="AB148" s="166">
        <f>IntermediateData!AB149</f>
        <v>20573.12520993585</v>
      </c>
      <c r="AC148" s="166">
        <f>IntermediateData!AC149</f>
        <v>20888.058766950613</v>
      </c>
      <c r="AD148" s="166">
        <f>IntermediateData!AD149</f>
        <v>21149.306879872969</v>
      </c>
      <c r="AE148" s="166">
        <f>IntermediateData!AE149</f>
        <v>21371.32465666861</v>
      </c>
      <c r="AF148" s="166">
        <f>IntermediateData!AF149</f>
        <v>21568.348399170165</v>
      </c>
      <c r="AG148" s="166">
        <f>IntermediateData!AG149</f>
        <v>21754.348735733362</v>
      </c>
      <c r="AH148" s="166">
        <f>IntermediateData!AH149</f>
        <v>21943.514788273325</v>
      </c>
      <c r="AI148" s="166">
        <f>IntermediateData!AI149</f>
        <v>22145.535009973526</v>
      </c>
      <c r="AJ148" s="166">
        <f>IntermediateData!AJ149</f>
        <v>22359.047649065389</v>
      </c>
      <c r="AK148" s="166">
        <f>IntermediateData!AK149</f>
        <v>22582.80824655779</v>
      </c>
      <c r="AL148" s="166">
        <f>IntermediateData!AL149</f>
        <v>22815.685221636661</v>
      </c>
      <c r="AM148" s="166">
        <f>IntermediateData!AM149</f>
        <v>23056.655716558329</v>
      </c>
      <c r="AN148" s="166">
        <f>IntermediateData!AN149</f>
        <v>23304.801690996581</v>
      </c>
      <c r="AO148" s="166">
        <f>IntermediateData!AO149</f>
        <v>23559.306256279284</v>
      </c>
      <c r="AP148" s="168">
        <f>IntermediateData!AP149</f>
        <v>23819.450240407365</v>
      </c>
    </row>
    <row r="149" spans="2:42" x14ac:dyDescent="0.35">
      <c r="B149" s="36"/>
      <c r="C149" s="36" t="s">
        <v>2297</v>
      </c>
      <c r="D149" s="168">
        <f>IntermediateData!D150</f>
        <v>0</v>
      </c>
      <c r="E149" s="166">
        <f>IntermediateData!E150</f>
        <v>0</v>
      </c>
      <c r="F149" s="166">
        <f>IntermediateData!F150</f>
        <v>0</v>
      </c>
      <c r="G149" s="166">
        <f>IntermediateData!G150</f>
        <v>0</v>
      </c>
      <c r="H149" s="166">
        <f>IntermediateData!H150</f>
        <v>0</v>
      </c>
      <c r="I149" s="166">
        <f>IntermediateData!I150</f>
        <v>10.33</v>
      </c>
      <c r="J149" s="166">
        <f>IntermediateData!J150</f>
        <v>50.406735619760269</v>
      </c>
      <c r="K149" s="166">
        <f>IntermediateData!K150</f>
        <v>118.78385462643647</v>
      </c>
      <c r="L149" s="166">
        <f>IntermediateData!L150</f>
        <v>213.84108494883944</v>
      </c>
      <c r="M149" s="166">
        <f>IntermediateData!M150</f>
        <v>333.80607959627764</v>
      </c>
      <c r="N149" s="166">
        <f>IntermediateData!N150</f>
        <v>476.77707794296902</v>
      </c>
      <c r="O149" s="166">
        <f>IntermediateData!O150</f>
        <v>640.74603162595838</v>
      </c>
      <c r="P149" s="166">
        <f>IntermediateData!P150</f>
        <v>823.62185138317511</v>
      </c>
      <c r="Q149" s="166">
        <f>IntermediateData!Q150</f>
        <v>998.14050653726235</v>
      </c>
      <c r="R149" s="167">
        <f>IntermediateData!R150</f>
        <v>1159.5636514186733</v>
      </c>
      <c r="S149" s="166">
        <f>IntermediateData!S150</f>
        <v>1308.1651352089466</v>
      </c>
      <c r="T149" s="166">
        <f>IntermediateData!T150</f>
        <v>1444.2040333731795</v>
      </c>
      <c r="U149" s="166">
        <f>IntermediateData!U150</f>
        <v>1567.9250836864849</v>
      </c>
      <c r="V149" s="166">
        <f>IntermediateData!V150</f>
        <v>1679.5591040469549</v>
      </c>
      <c r="W149" s="166">
        <f>IntermediateData!W150</f>
        <v>1779.3233926925209</v>
      </c>
      <c r="X149" s="166">
        <f>IntermediateData!X150</f>
        <v>1867.422111415437</v>
      </c>
      <c r="Y149" s="166">
        <f>IntermediateData!Y150</f>
        <v>1944.0466523453479</v>
      </c>
      <c r="Z149" s="166">
        <f>IntermediateData!Z150</f>
        <v>2009.3759888498826</v>
      </c>
      <c r="AA149" s="166">
        <f>IntermediateData!AA150</f>
        <v>2063.5770110805297</v>
      </c>
      <c r="AB149" s="166">
        <f>IntermediateData!AB150</f>
        <v>2106.8048466710907</v>
      </c>
      <c r="AC149" s="166">
        <f>IntermediateData!AC150</f>
        <v>2139.7468512867904</v>
      </c>
      <c r="AD149" s="166">
        <f>IntermediateData!AD150</f>
        <v>2164.1216100099668</v>
      </c>
      <c r="AE149" s="166">
        <f>IntermediateData!AE150</f>
        <v>2181.6212444395778</v>
      </c>
      <c r="AF149" s="166">
        <f>IntermediateData!AF150</f>
        <v>2193.9044205015111</v>
      </c>
      <c r="AG149" s="166">
        <f>IntermediateData!AG150</f>
        <v>2202.5901297595096</v>
      </c>
      <c r="AH149" s="166">
        <f>IntermediateData!AH150</f>
        <v>2209.7714963506155</v>
      </c>
      <c r="AI149" s="166">
        <f>IntermediateData!AI150</f>
        <v>2216.9444646135094</v>
      </c>
      <c r="AJ149" s="166">
        <f>IntermediateData!AJ150</f>
        <v>2225.5523871728656</v>
      </c>
      <c r="AK149" s="166">
        <f>IntermediateData!AK150</f>
        <v>2235.6616077862077</v>
      </c>
      <c r="AL149" s="166">
        <f>IntermediateData!AL150</f>
        <v>2247.0975133229826</v>
      </c>
      <c r="AM149" s="166">
        <f>IntermediateData!AM150</f>
        <v>2259.6993405540461</v>
      </c>
      <c r="AN149" s="166">
        <f>IntermediateData!AN150</f>
        <v>2273.3196114347711</v>
      </c>
      <c r="AO149" s="166">
        <f>IntermediateData!AO150</f>
        <v>2287.8235994307761</v>
      </c>
      <c r="AP149" s="168">
        <f>IntermediateData!AP150</f>
        <v>2303.0888256303524</v>
      </c>
    </row>
    <row r="150" spans="2:42" x14ac:dyDescent="0.35">
      <c r="B150" s="36"/>
      <c r="C150" s="36" t="s">
        <v>2298</v>
      </c>
      <c r="D150" s="168">
        <f>IntermediateData!D151</f>
        <v>0</v>
      </c>
      <c r="E150" s="166">
        <f>IntermediateData!E151</f>
        <v>0</v>
      </c>
      <c r="F150" s="166">
        <f>IntermediateData!F151</f>
        <v>0</v>
      </c>
      <c r="G150" s="166">
        <f>IntermediateData!G151</f>
        <v>0</v>
      </c>
      <c r="H150" s="166">
        <f>IntermediateData!H151</f>
        <v>0</v>
      </c>
      <c r="I150" s="166">
        <f>IntermediateData!I151</f>
        <v>1323.498</v>
      </c>
      <c r="J150" s="166">
        <f>IntermediateData!J151</f>
        <v>2882.7409157313582</v>
      </c>
      <c r="K150" s="166">
        <f>IntermediateData!K151</f>
        <v>4655.9984088739984</v>
      </c>
      <c r="L150" s="166">
        <f>IntermediateData!L151</f>
        <v>6620.7534565230726</v>
      </c>
      <c r="M150" s="166">
        <f>IntermediateData!M151</f>
        <v>8530.5020436725299</v>
      </c>
      <c r="N150" s="166">
        <f>IntermediateData!N151</f>
        <v>10301.114060363783</v>
      </c>
      <c r="O150" s="166">
        <f>IntermediateData!O151</f>
        <v>11935.713308479879</v>
      </c>
      <c r="P150" s="166">
        <f>IntermediateData!P151</f>
        <v>13437.264971584011</v>
      </c>
      <c r="Q150" s="166">
        <f>IntermediateData!Q151</f>
        <v>14808.580452553453</v>
      </c>
      <c r="R150" s="167">
        <f>IntermediateData!R151</f>
        <v>16052.322013392235</v>
      </c>
      <c r="S150" s="166">
        <f>IntermediateData!S151</f>
        <v>17171.007224008961</v>
      </c>
      <c r="T150" s="166">
        <f>IntermediateData!T151</f>
        <v>18167.013226488158</v>
      </c>
      <c r="U150" s="166">
        <f>IntermediateData!U151</f>
        <v>19042.580821134823</v>
      </c>
      <c r="V150" s="166">
        <f>IntermediateData!V151</f>
        <v>19799.818380331948</v>
      </c>
      <c r="W150" s="166">
        <f>IntermediateData!W151</f>
        <v>20440.705596019565</v>
      </c>
      <c r="X150" s="166">
        <f>IntermediateData!X151</f>
        <v>20967.097066380684</v>
      </c>
      <c r="Y150" s="166">
        <f>IntermediateData!Y151</f>
        <v>21380.725727104513</v>
      </c>
      <c r="Z150" s="166">
        <f>IntermediateData!Z151</f>
        <v>21683.206132389623</v>
      </c>
      <c r="AA150" s="166">
        <f>IntermediateData!AA151</f>
        <v>21876.037590649888</v>
      </c>
      <c r="AB150" s="166">
        <f>IntermediateData!AB151</f>
        <v>21960.607159692649</v>
      </c>
      <c r="AC150" s="166">
        <f>IntermediateData!AC151</f>
        <v>22007.850295426189</v>
      </c>
      <c r="AD150" s="166">
        <f>IntermediateData!AD151</f>
        <v>22033.966960353071</v>
      </c>
      <c r="AE150" s="166">
        <f>IntermediateData!AE151</f>
        <v>22054.584901130536</v>
      </c>
      <c r="AF150" s="166">
        <f>IntermediateData!AF151</f>
        <v>22084.723939502655</v>
      </c>
      <c r="AG150" s="166">
        <f>IntermediateData!AG151</f>
        <v>22127.009958612947</v>
      </c>
      <c r="AH150" s="166">
        <f>IntermediateData!AH151</f>
        <v>22181.86127675054</v>
      </c>
      <c r="AI150" s="166">
        <f>IntermediateData!AI151</f>
        <v>22247.635653271747</v>
      </c>
      <c r="AJ150" s="166">
        <f>IntermediateData!AJ151</f>
        <v>22322.831931268869</v>
      </c>
      <c r="AK150" s="166">
        <f>IntermediateData!AK151</f>
        <v>22406.084278056995</v>
      </c>
      <c r="AL150" s="166">
        <f>IntermediateData!AL151</f>
        <v>22496.156744806009</v>
      </c>
      <c r="AM150" s="166">
        <f>IntermediateData!AM151</f>
        <v>22591.9381323204</v>
      </c>
      <c r="AN150" s="166">
        <f>IntermediateData!AN151</f>
        <v>22692.437150567297</v>
      </c>
      <c r="AO150" s="166">
        <f>IntermediateData!AO151</f>
        <v>22796.777860126378</v>
      </c>
      <c r="AP150" s="168">
        <f>IntermediateData!AP151</f>
        <v>22904.195384285427</v>
      </c>
    </row>
    <row r="151" spans="2:42" x14ac:dyDescent="0.35">
      <c r="B151" s="36"/>
      <c r="C151" s="36" t="s">
        <v>2299</v>
      </c>
      <c r="D151" s="168">
        <f>IntermediateData!D152</f>
        <v>0</v>
      </c>
      <c r="E151" s="166">
        <f>IntermediateData!E152</f>
        <v>0</v>
      </c>
      <c r="F151" s="166">
        <f>IntermediateData!F152</f>
        <v>0</v>
      </c>
      <c r="G151" s="166">
        <f>IntermediateData!G152</f>
        <v>0</v>
      </c>
      <c r="H151" s="166">
        <f>IntermediateData!H152</f>
        <v>0</v>
      </c>
      <c r="I151" s="166">
        <f>IntermediateData!I152</f>
        <v>124.15099999999998</v>
      </c>
      <c r="J151" s="166">
        <f>IntermediateData!J152</f>
        <v>366.59674776865074</v>
      </c>
      <c r="K151" s="166">
        <f>IntermediateData!K152</f>
        <v>721.74835907103989</v>
      </c>
      <c r="L151" s="166">
        <f>IntermediateData!L152</f>
        <v>1183.3291148902149</v>
      </c>
      <c r="M151" s="166">
        <f>IntermediateData!M152</f>
        <v>1744.4598823844126</v>
      </c>
      <c r="N151" s="166">
        <f>IntermediateData!N152</f>
        <v>2397.7476579353884</v>
      </c>
      <c r="O151" s="166">
        <f>IntermediateData!O152</f>
        <v>3135.3758553258217</v>
      </c>
      <c r="P151" s="166">
        <f>IntermediateData!P152</f>
        <v>3885.8639177085074</v>
      </c>
      <c r="Q151" s="166">
        <f>IntermediateData!Q152</f>
        <v>4584.5038495082954</v>
      </c>
      <c r="R151" s="167">
        <f>IntermediateData!R152</f>
        <v>5232.2880615339454</v>
      </c>
      <c r="S151" s="166">
        <f>IntermediateData!S152</f>
        <v>5830.1498313939937</v>
      </c>
      <c r="T151" s="166">
        <f>IntermediateData!T152</f>
        <v>6378.9649449019125</v>
      </c>
      <c r="U151" s="166">
        <f>IntermediateData!U152</f>
        <v>6879.5532659210239</v>
      </c>
      <c r="V151" s="166">
        <f>IntermediateData!V152</f>
        <v>7332.6802370161859</v>
      </c>
      <c r="W151" s="166">
        <f>IntermediateData!W152</f>
        <v>7739.0583131872281</v>
      </c>
      <c r="X151" s="166">
        <f>IntermediateData!X152</f>
        <v>8099.3483308703735</v>
      </c>
      <c r="Y151" s="166">
        <f>IntermediateData!Y152</f>
        <v>8414.1608143082121</v>
      </c>
      <c r="Z151" s="166">
        <f>IntermediateData!Z152</f>
        <v>8684.057221306186</v>
      </c>
      <c r="AA151" s="166">
        <f>IntermediateData!AA152</f>
        <v>8909.551130313781</v>
      </c>
      <c r="AB151" s="166">
        <f>IntermediateData!AB152</f>
        <v>9091.1093706916909</v>
      </c>
      <c r="AC151" s="166">
        <f>IntermediateData!AC152</f>
        <v>9235.6873611098654</v>
      </c>
      <c r="AD151" s="166">
        <f>IntermediateData!AD152</f>
        <v>9350.1335391562916</v>
      </c>
      <c r="AE151" s="166">
        <f>IntermediateData!AE152</f>
        <v>9441.2123753125379</v>
      </c>
      <c r="AF151" s="166">
        <f>IntermediateData!AF152</f>
        <v>9515.577522631047</v>
      </c>
      <c r="AG151" s="166">
        <f>IntermediateData!AG152</f>
        <v>9579.7480361076286</v>
      </c>
      <c r="AH151" s="166">
        <f>IntermediateData!AH152</f>
        <v>9640.7591284376631</v>
      </c>
      <c r="AI151" s="166">
        <f>IntermediateData!AI152</f>
        <v>9704.769518939207</v>
      </c>
      <c r="AJ151" s="166">
        <f>IntermediateData!AJ152</f>
        <v>9774.4198658587611</v>
      </c>
      <c r="AK151" s="166">
        <f>IntermediateData!AK152</f>
        <v>9849.0668692628296</v>
      </c>
      <c r="AL151" s="166">
        <f>IntermediateData!AL152</f>
        <v>9928.121840137348</v>
      </c>
      <c r="AM151" s="166">
        <f>IntermediateData!AM152</f>
        <v>10011.048583561078</v>
      </c>
      <c r="AN151" s="166">
        <f>IntermediateData!AN152</f>
        <v>10097.361403349765</v>
      </c>
      <c r="AO151" s="166">
        <f>IntermediateData!AO152</f>
        <v>10186.623223381004</v>
      </c>
      <c r="AP151" s="168">
        <f>IntermediateData!AP152</f>
        <v>10278.443821034038</v>
      </c>
    </row>
    <row r="152" spans="2:42" x14ac:dyDescent="0.35">
      <c r="B152" s="36"/>
      <c r="C152" s="36" t="s">
        <v>2300</v>
      </c>
      <c r="D152" s="168">
        <f>IntermediateData!D153</f>
        <v>0</v>
      </c>
      <c r="E152" s="166">
        <f>IntermediateData!E153</f>
        <v>0</v>
      </c>
      <c r="F152" s="166">
        <f>IntermediateData!F153</f>
        <v>0</v>
      </c>
      <c r="G152" s="166">
        <f>IntermediateData!G153</f>
        <v>0</v>
      </c>
      <c r="H152" s="166">
        <f>IntermediateData!H153</f>
        <v>0</v>
      </c>
      <c r="I152" s="166">
        <f>IntermediateData!I153</f>
        <v>510.99299999999994</v>
      </c>
      <c r="J152" s="166">
        <f>IntermediateData!J153</f>
        <v>1092.8138722685999</v>
      </c>
      <c r="K152" s="166">
        <f>IntermediateData!K153</f>
        <v>1739.2334404413646</v>
      </c>
      <c r="L152" s="166">
        <f>IntermediateData!L153</f>
        <v>2374.7993293854624</v>
      </c>
      <c r="M152" s="166">
        <f>IntermediateData!M153</f>
        <v>2969.7065113340677</v>
      </c>
      <c r="N152" s="166">
        <f>IntermediateData!N153</f>
        <v>3524.7500493558855</v>
      </c>
      <c r="O152" s="166">
        <f>IntermediateData!O153</f>
        <v>4040.6778976498617</v>
      </c>
      <c r="P152" s="166">
        <f>IntermediateData!P153</f>
        <v>4518.1922058175514</v>
      </c>
      <c r="Q152" s="166">
        <f>IntermediateData!Q153</f>
        <v>4957.9505660875366</v>
      </c>
      <c r="R152" s="167">
        <f>IntermediateData!R153</f>
        <v>5360.5672053744529</v>
      </c>
      <c r="S152" s="166">
        <f>IntermediateData!S153</f>
        <v>5726.6141239818662</v>
      </c>
      <c r="T152" s="166">
        <f>IntermediateData!T153</f>
        <v>6056.6221826875553</v>
      </c>
      <c r="U152" s="166">
        <f>IntermediateData!U153</f>
        <v>6351.0821398814842</v>
      </c>
      <c r="V152" s="166">
        <f>IntermediateData!V153</f>
        <v>6610.4456403609456</v>
      </c>
      <c r="W152" s="166">
        <f>IntermediateData!W153</f>
        <v>6835.1261573238235</v>
      </c>
      <c r="X152" s="166">
        <f>IntermediateData!X153</f>
        <v>7025.4998890395973</v>
      </c>
      <c r="Y152" s="166">
        <f>IntermediateData!Y153</f>
        <v>7181.9066116185568</v>
      </c>
      <c r="Z152" s="166">
        <f>IntermediateData!Z153</f>
        <v>7304.6504892425692</v>
      </c>
      <c r="AA152" s="166">
        <f>IntermediateData!AA153</f>
        <v>7394.0008431656115</v>
      </c>
      <c r="AB152" s="166">
        <f>IntermediateData!AB153</f>
        <v>7450.1928807390186</v>
      </c>
      <c r="AC152" s="166">
        <f>IntermediateData!AC153</f>
        <v>7500.3227540860798</v>
      </c>
      <c r="AD152" s="166">
        <f>IntermediateData!AD153</f>
        <v>7549.2993361951467</v>
      </c>
      <c r="AE152" s="166">
        <f>IntermediateData!AE153</f>
        <v>7601.8923269968582</v>
      </c>
      <c r="AF152" s="166">
        <f>IntermediateData!AF153</f>
        <v>7659.0918470176985</v>
      </c>
      <c r="AG152" s="166">
        <f>IntermediateData!AG153</f>
        <v>7720.3764328003072</v>
      </c>
      <c r="AH152" s="166">
        <f>IntermediateData!AH153</f>
        <v>7784.5311419308127</v>
      </c>
      <c r="AI152" s="166">
        <f>IntermediateData!AI153</f>
        <v>7851.156162650741</v>
      </c>
      <c r="AJ152" s="166">
        <f>IntermediateData!AJ153</f>
        <v>7919.8914371433548</v>
      </c>
      <c r="AK152" s="166">
        <f>IntermediateData!AK153</f>
        <v>7990.4152037760305</v>
      </c>
      <c r="AL152" s="166">
        <f>IntermediateData!AL153</f>
        <v>8062.4426278766332</v>
      </c>
      <c r="AM152" s="166">
        <f>IntermediateData!AM153</f>
        <v>8135.7245176251618</v>
      </c>
      <c r="AN152" s="166">
        <f>IntermediateData!AN153</f>
        <v>8210.0461218052569</v>
      </c>
      <c r="AO152" s="166">
        <f>IntermediateData!AO153</f>
        <v>8285.2260063169306</v>
      </c>
      <c r="AP152" s="168">
        <f>IntermediateData!AP153</f>
        <v>8361.1150065024558</v>
      </c>
    </row>
    <row r="153" spans="2:42" x14ac:dyDescent="0.35">
      <c r="B153" s="36"/>
      <c r="C153" s="36" t="s">
        <v>2301</v>
      </c>
      <c r="D153" s="168">
        <f>IntermediateData!D154</f>
        <v>0</v>
      </c>
      <c r="E153" s="166">
        <f>IntermediateData!E154</f>
        <v>0</v>
      </c>
      <c r="F153" s="166">
        <f>IntermediateData!F154</f>
        <v>0</v>
      </c>
      <c r="G153" s="166">
        <f>IntermediateData!G154</f>
        <v>0</v>
      </c>
      <c r="H153" s="166">
        <f>IntermediateData!H154</f>
        <v>0</v>
      </c>
      <c r="I153" s="166">
        <f>IntermediateData!I154</f>
        <v>1533.9760000000001</v>
      </c>
      <c r="J153" s="166">
        <f>IntermediateData!J154</f>
        <v>3276.137755504682</v>
      </c>
      <c r="K153" s="166">
        <f>IntermediateData!K154</f>
        <v>5205.2519720450509</v>
      </c>
      <c r="L153" s="166">
        <f>IntermediateData!L154</f>
        <v>7112.3795427643308</v>
      </c>
      <c r="M153" s="166">
        <f>IntermediateData!M154</f>
        <v>8886.917482729863</v>
      </c>
      <c r="N153" s="166">
        <f>IntermediateData!N154</f>
        <v>10531.812151257855</v>
      </c>
      <c r="O153" s="166">
        <f>IntermediateData!O154</f>
        <v>12049.858256890286</v>
      </c>
      <c r="P153" s="166">
        <f>IntermediateData!P154</f>
        <v>13443.703444136112</v>
      </c>
      <c r="Q153" s="166">
        <f>IntermediateData!Q154</f>
        <v>14715.852691615604</v>
      </c>
      <c r="R153" s="167">
        <f>IntermediateData!R154</f>
        <v>15868.672528057506</v>
      </c>
      <c r="S153" s="166">
        <f>IntermediateData!S154</f>
        <v>16904.39507235308</v>
      </c>
      <c r="T153" s="166">
        <f>IntermediateData!T154</f>
        <v>17825.12190363423</v>
      </c>
      <c r="U153" s="166">
        <f>IntermediateData!U154</f>
        <v>18632.827767114504</v>
      </c>
      <c r="V153" s="166">
        <f>IntermediateData!V154</f>
        <v>19329.364121211496</v>
      </c>
      <c r="W153" s="166">
        <f>IntermediateData!W154</f>
        <v>19916.46253125666</v>
      </c>
      <c r="X153" s="166">
        <f>IntermediateData!X154</f>
        <v>20395.737914893802</v>
      </c>
      <c r="Y153" s="166">
        <f>IntermediateData!Y154</f>
        <v>20768.691644069728</v>
      </c>
      <c r="Z153" s="166">
        <f>IntermediateData!Z154</f>
        <v>21036.714508329929</v>
      </c>
      <c r="AA153" s="166">
        <f>IntermediateData!AA154</f>
        <v>21201.089543948365</v>
      </c>
      <c r="AB153" s="166">
        <f>IntermediateData!AB154</f>
        <v>21262.99473324282</v>
      </c>
      <c r="AC153" s="166">
        <f>IntermediateData!AC154</f>
        <v>21304.241157203596</v>
      </c>
      <c r="AD153" s="166">
        <f>IntermediateData!AD154</f>
        <v>21339.799642000806</v>
      </c>
      <c r="AE153" s="166">
        <f>IntermediateData!AE154</f>
        <v>21384.079922513702</v>
      </c>
      <c r="AF153" s="166">
        <f>IntermediateData!AF154</f>
        <v>21441.054914171</v>
      </c>
      <c r="AG153" s="166">
        <f>IntermediateData!AG154</f>
        <v>21509.066676931991</v>
      </c>
      <c r="AH153" s="166">
        <f>IntermediateData!AH154</f>
        <v>21587.545476419938</v>
      </c>
      <c r="AI153" s="166">
        <f>IntermediateData!AI154</f>
        <v>21675.052630168509</v>
      </c>
      <c r="AJ153" s="166">
        <f>IntermediateData!AJ154</f>
        <v>21770.279012776242</v>
      </c>
      <c r="AK153" s="166">
        <f>IntermediateData!AK154</f>
        <v>21872.039882993755</v>
      </c>
      <c r="AL153" s="166">
        <f>IntermediateData!AL154</f>
        <v>21979.270003292499</v>
      </c>
      <c r="AM153" s="166">
        <f>IntermediateData!AM154</f>
        <v>22091.019040115316</v>
      </c>
      <c r="AN153" s="166">
        <f>IntermediateData!AN154</f>
        <v>22206.447233555984</v>
      </c>
      <c r="AO153" s="166">
        <f>IntermediateData!AO154</f>
        <v>22324.821325739365</v>
      </c>
      <c r="AP153" s="168">
        <f>IntermediateData!AP154</f>
        <v>22445.510737677243</v>
      </c>
    </row>
    <row r="154" spans="2:42" x14ac:dyDescent="0.35">
      <c r="B154" s="36"/>
      <c r="C154" s="36" t="s">
        <v>2302</v>
      </c>
      <c r="D154" s="168">
        <f>IntermediateData!D155</f>
        <v>0</v>
      </c>
      <c r="E154" s="166">
        <f>IntermediateData!E155</f>
        <v>0</v>
      </c>
      <c r="F154" s="166">
        <f>IntermediateData!F155</f>
        <v>0</v>
      </c>
      <c r="G154" s="166">
        <f>IntermediateData!G155</f>
        <v>0</v>
      </c>
      <c r="H154" s="166">
        <f>IntermediateData!H155</f>
        <v>0</v>
      </c>
      <c r="I154" s="166">
        <f>IntermediateData!I155</f>
        <v>59.96</v>
      </c>
      <c r="J154" s="166">
        <f>IntermediateData!J155</f>
        <v>132.02478675424157</v>
      </c>
      <c r="K154" s="166">
        <f>IntermediateData!K155</f>
        <v>215.0794962831302</v>
      </c>
      <c r="L154" s="166">
        <f>IntermediateData!L155</f>
        <v>307.96848647668003</v>
      </c>
      <c r="M154" s="166">
        <f>IntermediateData!M155</f>
        <v>404.56028096383551</v>
      </c>
      <c r="N154" s="166">
        <f>IntermediateData!N155</f>
        <v>493.96513728330353</v>
      </c>
      <c r="O154" s="166">
        <f>IntermediateData!O155</f>
        <v>576.35399621123099</v>
      </c>
      <c r="P154" s="166">
        <f>IntermediateData!P155</f>
        <v>651.88953173440404</v>
      </c>
      <c r="Q154" s="166">
        <f>IntermediateData!Q155</f>
        <v>720.72640994220478</v>
      </c>
      <c r="R154" s="167">
        <f>IntermediateData!R155</f>
        <v>783.0115375086375</v>
      </c>
      <c r="S154" s="166">
        <f>IntermediateData!S155</f>
        <v>838.88430012496133</v>
      </c>
      <c r="T154" s="166">
        <f>IntermediateData!T155</f>
        <v>888.47679122983936</v>
      </c>
      <c r="U154" s="166">
        <f>IntermediateData!U155</f>
        <v>931.91403137078009</v>
      </c>
      <c r="V154" s="166">
        <f>IntermediateData!V155</f>
        <v>969.31417851797369</v>
      </c>
      <c r="W154" s="166">
        <f>IntermediateData!W155</f>
        <v>1000.7887296394214</v>
      </c>
      <c r="X154" s="166">
        <f>IntermediateData!X155</f>
        <v>1026.4427138344715</v>
      </c>
      <c r="Y154" s="166">
        <f>IntermediateData!Y155</f>
        <v>1046.3748773115271</v>
      </c>
      <c r="Z154" s="166">
        <f>IntermediateData!Z155</f>
        <v>1060.6778604847354</v>
      </c>
      <c r="AA154" s="166">
        <f>IntermediateData!AA155</f>
        <v>1069.4383674539072</v>
      </c>
      <c r="AB154" s="166">
        <f>IntermediateData!AB155</f>
        <v>1072.7373281217324</v>
      </c>
      <c r="AC154" s="166">
        <f>IntermediateData!AC155</f>
        <v>1073.8058426662178</v>
      </c>
      <c r="AD154" s="166">
        <f>IntermediateData!AD155</f>
        <v>1073.4696020887855</v>
      </c>
      <c r="AE154" s="166">
        <f>IntermediateData!AE155</f>
        <v>1072.5237174193369</v>
      </c>
      <c r="AF154" s="166">
        <f>IntermediateData!AF155</f>
        <v>1071.730820626768</v>
      </c>
      <c r="AG154" s="166">
        <f>IntermediateData!AG155</f>
        <v>1071.5592716780311</v>
      </c>
      <c r="AH154" s="166">
        <f>IntermediateData!AH155</f>
        <v>1071.9246042598306</v>
      </c>
      <c r="AI154" s="166">
        <f>IntermediateData!AI155</f>
        <v>1072.7479766774754</v>
      </c>
      <c r="AJ154" s="166">
        <f>IntermediateData!AJ155</f>
        <v>1073.9576923148684</v>
      </c>
      <c r="AK154" s="166">
        <f>IntermediateData!AK155</f>
        <v>1075.4889017868716</v>
      </c>
      <c r="AL154" s="166">
        <f>IntermediateData!AL155</f>
        <v>1077.2833215222545</v>
      </c>
      <c r="AM154" s="166">
        <f>IntermediateData!AM155</f>
        <v>1079.2889680994622</v>
      </c>
      <c r="AN154" s="166">
        <f>IntermediateData!AN155</f>
        <v>1081.4599076884947</v>
      </c>
      <c r="AO154" s="166">
        <f>IntermediateData!AO155</f>
        <v>1083.7560199820005</v>
      </c>
      <c r="AP154" s="168">
        <f>IntermediateData!AP155</f>
        <v>1086.1427760272545</v>
      </c>
    </row>
    <row r="155" spans="2:42" x14ac:dyDescent="0.35">
      <c r="B155" s="36"/>
      <c r="C155" s="36" t="s">
        <v>2303</v>
      </c>
      <c r="D155" s="168">
        <f>IntermediateData!D156</f>
        <v>0</v>
      </c>
      <c r="E155" s="166">
        <f>IntermediateData!E156</f>
        <v>0</v>
      </c>
      <c r="F155" s="166">
        <f>IntermediateData!F156</f>
        <v>0</v>
      </c>
      <c r="G155" s="166">
        <f>IntermediateData!G156</f>
        <v>0</v>
      </c>
      <c r="H155" s="166">
        <f>IntermediateData!H156</f>
        <v>0</v>
      </c>
      <c r="I155" s="166">
        <f>IntermediateData!I156</f>
        <v>273.75799999999998</v>
      </c>
      <c r="J155" s="166">
        <f>IntermediateData!J156</f>
        <v>699.55899369834242</v>
      </c>
      <c r="K155" s="166">
        <f>IntermediateData!K156</f>
        <v>1270.0959280627194</v>
      </c>
      <c r="L155" s="166">
        <f>IntermediateData!L156</f>
        <v>1977.2017865612079</v>
      </c>
      <c r="M155" s="166">
        <f>IntermediateData!M156</f>
        <v>2811.9599332443527</v>
      </c>
      <c r="N155" s="166">
        <f>IntermediateData!N156</f>
        <v>3764.8179574798478</v>
      </c>
      <c r="O155" s="166">
        <f>IntermediateData!O156</f>
        <v>4795.9674375000986</v>
      </c>
      <c r="P155" s="166">
        <f>IntermediateData!P156</f>
        <v>5760.257832601339</v>
      </c>
      <c r="Q155" s="166">
        <f>IntermediateData!Q156</f>
        <v>6658.9070900449005</v>
      </c>
      <c r="R155" s="167">
        <f>IntermediateData!R156</f>
        <v>7493.0555043322674</v>
      </c>
      <c r="S155" s="166">
        <f>IntermediateData!S156</f>
        <v>8263.767770811728</v>
      </c>
      <c r="T155" s="166">
        <f>IntermediateData!T156</f>
        <v>8972.0349463748462</v>
      </c>
      <c r="U155" s="166">
        <f>IntermediateData!U156</f>
        <v>9618.7763202488222</v>
      </c>
      <c r="V155" s="166">
        <f>IntermediateData!V156</f>
        <v>10204.841197772328</v>
      </c>
      <c r="W155" s="166">
        <f>IntermediateData!W156</f>
        <v>10731.010599927944</v>
      </c>
      <c r="X155" s="166">
        <f>IntermediateData!X156</f>
        <v>11197.998881293996</v>
      </c>
      <c r="Y155" s="166">
        <f>IntermediateData!Y156</f>
        <v>11606.455268972004</v>
      </c>
      <c r="Z155" s="166">
        <f>IntermediateData!Z156</f>
        <v>11956.965324943127</v>
      </c>
      <c r="AA155" s="166">
        <f>IntermediateData!AA156</f>
        <v>12250.052334207647</v>
      </c>
      <c r="AB155" s="166">
        <f>IntermediateData!AB156</f>
        <v>12486.178620965738</v>
      </c>
      <c r="AC155" s="166">
        <f>IntermediateData!AC156</f>
        <v>12680.155110794642</v>
      </c>
      <c r="AD155" s="166">
        <f>IntermediateData!AD156</f>
        <v>12840.870348239911</v>
      </c>
      <c r="AE155" s="166">
        <f>IntermediateData!AE156</f>
        <v>12977.115165199357</v>
      </c>
      <c r="AF155" s="166">
        <f>IntermediateData!AF156</f>
        <v>13097.549845224701</v>
      </c>
      <c r="AG155" s="166">
        <f>IntermediateData!AG156</f>
        <v>13210.675339623613</v>
      </c>
      <c r="AH155" s="166">
        <f>IntermediateData!AH156</f>
        <v>13325.126895106143</v>
      </c>
      <c r="AI155" s="166">
        <f>IntermediateData!AI156</f>
        <v>13447.43854281952</v>
      </c>
      <c r="AJ155" s="166">
        <f>IntermediateData!AJ156</f>
        <v>13576.778707041754</v>
      </c>
      <c r="AK155" s="166">
        <f>IntermediateData!AK156</f>
        <v>13712.387235646427</v>
      </c>
      <c r="AL155" s="166">
        <f>IntermediateData!AL156</f>
        <v>13853.572708599728</v>
      </c>
      <c r="AM155" s="166">
        <f>IntermediateData!AM156</f>
        <v>13999.709904479907</v>
      </c>
      <c r="AN155" s="166">
        <f>IntermediateData!AN156</f>
        <v>14150.237418902019</v>
      </c>
      <c r="AO155" s="166">
        <f>IntermediateData!AO156</f>
        <v>14304.655429020586</v>
      </c>
      <c r="AP155" s="168">
        <f>IntermediateData!AP156</f>
        <v>14462.523598561256</v>
      </c>
    </row>
    <row r="156" spans="2:42" x14ac:dyDescent="0.35">
      <c r="B156" s="36"/>
      <c r="C156" s="36" t="s">
        <v>2304</v>
      </c>
      <c r="D156" s="168">
        <f>IntermediateData!D157</f>
        <v>0</v>
      </c>
      <c r="E156" s="166">
        <f>IntermediateData!E157</f>
        <v>0</v>
      </c>
      <c r="F156" s="166">
        <f>IntermediateData!F157</f>
        <v>0</v>
      </c>
      <c r="G156" s="166">
        <f>IntermediateData!G157</f>
        <v>0</v>
      </c>
      <c r="H156" s="166">
        <f>IntermediateData!H157</f>
        <v>0</v>
      </c>
      <c r="I156" s="166">
        <f>IntermediateData!I157</f>
        <v>15.255000000000001</v>
      </c>
      <c r="J156" s="166">
        <f>IntermediateData!J157</f>
        <v>53.883168124924886</v>
      </c>
      <c r="K156" s="166">
        <f>IntermediateData!K157</f>
        <v>114.69023896997633</v>
      </c>
      <c r="L156" s="166">
        <f>IntermediateData!L157</f>
        <v>196.34841100750563</v>
      </c>
      <c r="M156" s="166">
        <f>IntermediateData!M157</f>
        <v>297.41396580178713</v>
      </c>
      <c r="N156" s="166">
        <f>IntermediateData!N157</f>
        <v>416.34545529507523</v>
      </c>
      <c r="O156" s="166">
        <f>IntermediateData!O157</f>
        <v>551.52217836024715</v>
      </c>
      <c r="P156" s="166">
        <f>IntermediateData!P157</f>
        <v>698.03800278527774</v>
      </c>
      <c r="Q156" s="166">
        <f>IntermediateData!Q157</f>
        <v>833.96148627950049</v>
      </c>
      <c r="R156" s="167">
        <f>IntermediateData!R157</f>
        <v>959.51928771012467</v>
      </c>
      <c r="S156" s="166">
        <f>IntermediateData!S157</f>
        <v>1074.9260438813285</v>
      </c>
      <c r="T156" s="166">
        <f>IntermediateData!T157</f>
        <v>1180.3847273971517</v>
      </c>
      <c r="U156" s="166">
        <f>IntermediateData!U157</f>
        <v>1276.0869896577001</v>
      </c>
      <c r="V156" s="166">
        <f>IntermediateData!V157</f>
        <v>1362.213489494141</v>
      </c>
      <c r="W156" s="166">
        <f>IntermediateData!W157</f>
        <v>1438.9342079286525</v>
      </c>
      <c r="X156" s="166">
        <f>IntermediateData!X157</f>
        <v>1506.4087495268634</v>
      </c>
      <c r="Y156" s="166">
        <f>IntermediateData!Y157</f>
        <v>1564.7866307923437</v>
      </c>
      <c r="Z156" s="166">
        <f>IntermediateData!Z157</f>
        <v>1614.2075560353833</v>
      </c>
      <c r="AA156" s="166">
        <f>IntermediateData!AA157</f>
        <v>1654.8016811315874</v>
      </c>
      <c r="AB156" s="166">
        <f>IntermediateData!AB157</f>
        <v>1686.6898655696807</v>
      </c>
      <c r="AC156" s="166">
        <f>IntermediateData!AC157</f>
        <v>1710.7868079092189</v>
      </c>
      <c r="AD156" s="166">
        <f>IntermediateData!AD157</f>
        <v>1728.4558670097745</v>
      </c>
      <c r="AE156" s="166">
        <f>IntermediateData!AE157</f>
        <v>1741.0376367661881</v>
      </c>
      <c r="AF156" s="166">
        <f>IntermediateData!AF157</f>
        <v>1749.8445507050139</v>
      </c>
      <c r="AG156" s="166">
        <f>IntermediateData!AG157</f>
        <v>1756.1561183475483</v>
      </c>
      <c r="AH156" s="166">
        <f>IntermediateData!AH157</f>
        <v>1761.629050490365</v>
      </c>
      <c r="AI156" s="166">
        <f>IntermediateData!AI157</f>
        <v>1767.4427801082652</v>
      </c>
      <c r="AJ156" s="166">
        <f>IntermediateData!AJ157</f>
        <v>1774.5644372540278</v>
      </c>
      <c r="AK156" s="166">
        <f>IntermediateData!AK157</f>
        <v>1782.8467111256286</v>
      </c>
      <c r="AL156" s="166">
        <f>IntermediateData!AL157</f>
        <v>1792.1536640112249</v>
      </c>
      <c r="AM156" s="166">
        <f>IntermediateData!AM157</f>
        <v>1802.3602631450253</v>
      </c>
      <c r="AN156" s="166">
        <f>IntermediateData!AN157</f>
        <v>1813.3519380348189</v>
      </c>
      <c r="AO156" s="166">
        <f>IntermediateData!AO157</f>
        <v>1825.0241622268113</v>
      </c>
      <c r="AP156" s="168">
        <f>IntermediateData!AP157</f>
        <v>1837.2820585207701</v>
      </c>
    </row>
    <row r="157" spans="2:42" x14ac:dyDescent="0.35">
      <c r="B157" s="36"/>
      <c r="C157" s="36" t="s">
        <v>2305</v>
      </c>
      <c r="D157" s="168">
        <f>IntermediateData!D158</f>
        <v>0</v>
      </c>
      <c r="E157" s="166">
        <f>IntermediateData!E158</f>
        <v>0</v>
      </c>
      <c r="F157" s="166">
        <f>IntermediateData!F158</f>
        <v>0</v>
      </c>
      <c r="G157" s="166">
        <f>IntermediateData!G158</f>
        <v>0</v>
      </c>
      <c r="H157" s="166">
        <f>IntermediateData!H158</f>
        <v>0</v>
      </c>
      <c r="I157" s="166">
        <f>IntermediateData!I158</f>
        <v>302.49299999999999</v>
      </c>
      <c r="J157" s="166">
        <f>IntermediateData!J158</f>
        <v>792.2464288595869</v>
      </c>
      <c r="K157" s="166">
        <f>IntermediateData!K158</f>
        <v>1459.6244736944861</v>
      </c>
      <c r="L157" s="166">
        <f>IntermediateData!L158</f>
        <v>2293.9462331853601</v>
      </c>
      <c r="M157" s="166">
        <f>IntermediateData!M158</f>
        <v>3283.6269500211142</v>
      </c>
      <c r="N157" s="166">
        <f>IntermediateData!N158</f>
        <v>4416.3231688152482</v>
      </c>
      <c r="O157" s="166">
        <f>IntermediateData!O158</f>
        <v>5676.9730209193594</v>
      </c>
      <c r="P157" s="166">
        <f>IntermediateData!P158</f>
        <v>6852.8192099555981</v>
      </c>
      <c r="Q157" s="166">
        <f>IntermediateData!Q158</f>
        <v>7945.5179202150712</v>
      </c>
      <c r="R157" s="167">
        <f>IntermediateData!R158</f>
        <v>8956.6281600628663</v>
      </c>
      <c r="S157" s="166">
        <f>IntermediateData!S158</f>
        <v>9887.6144796769167</v>
      </c>
      <c r="T157" s="166">
        <f>IntermediateData!T158</f>
        <v>10739.849570885333</v>
      </c>
      <c r="U157" s="166">
        <f>IntermediateData!U158</f>
        <v>11514.616753012591</v>
      </c>
      <c r="V157" s="166">
        <f>IntermediateData!V158</f>
        <v>12213.112348493258</v>
      </c>
      <c r="W157" s="166">
        <f>IntermediateData!W158</f>
        <v>12836.447951865521</v>
      </c>
      <c r="X157" s="166">
        <f>IntermediateData!X158</f>
        <v>13385.652595615495</v>
      </c>
      <c r="Y157" s="166">
        <f>IntermediateData!Y158</f>
        <v>13861.674816207069</v>
      </c>
      <c r="Z157" s="166">
        <f>IntermediateData!Z158</f>
        <v>14265.384623500553</v>
      </c>
      <c r="AA157" s="166">
        <f>IntermediateData!AA158</f>
        <v>14597.575376636478</v>
      </c>
      <c r="AB157" s="166">
        <f>IntermediateData!AB158</f>
        <v>14858.965569338448</v>
      </c>
      <c r="AC157" s="166">
        <f>IntermediateData!AC158</f>
        <v>15066.121211681339</v>
      </c>
      <c r="AD157" s="166">
        <f>IntermediateData!AD158</f>
        <v>15230.071006734355</v>
      </c>
      <c r="AE157" s="166">
        <f>IntermediateData!AE158</f>
        <v>15361.685057858411</v>
      </c>
      <c r="AF157" s="166">
        <f>IntermediateData!AF158</f>
        <v>15471.633827332313</v>
      </c>
      <c r="AG157" s="166">
        <f>IntermediateData!AG158</f>
        <v>15570.352277465528</v>
      </c>
      <c r="AH157" s="166">
        <f>IntermediateData!AH158</f>
        <v>15666.003949347472</v>
      </c>
      <c r="AI157" s="166">
        <f>IntermediateData!AI158</f>
        <v>15768.459188581597</v>
      </c>
      <c r="AJ157" s="166">
        <f>IntermediateData!AJ158</f>
        <v>15876.781964929651</v>
      </c>
      <c r="AK157" s="166">
        <f>IntermediateData!AK158</f>
        <v>15990.124066716624</v>
      </c>
      <c r="AL157" s="166">
        <f>IntermediateData!AL158</f>
        <v>16107.72175531535</v>
      </c>
      <c r="AM157" s="166">
        <f>IntermediateData!AM158</f>
        <v>16228.89261606467</v>
      </c>
      <c r="AN157" s="166">
        <f>IntermediateData!AN158</f>
        <v>16353.032597890087</v>
      </c>
      <c r="AO157" s="166">
        <f>IntermediateData!AO158</f>
        <v>16479.613234259807</v>
      </c>
      <c r="AP157" s="168">
        <f>IntermediateData!AP158</f>
        <v>16608.179038458609</v>
      </c>
    </row>
    <row r="158" spans="2:42" x14ac:dyDescent="0.35">
      <c r="B158" s="36"/>
      <c r="C158" s="36" t="s">
        <v>2306</v>
      </c>
      <c r="D158" s="168">
        <f>IntermediateData!D159</f>
        <v>0</v>
      </c>
      <c r="E158" s="166">
        <f>IntermediateData!E159</f>
        <v>0</v>
      </c>
      <c r="F158" s="166">
        <f>IntermediateData!F159</f>
        <v>0</v>
      </c>
      <c r="G158" s="166">
        <f>IntermediateData!G159</f>
        <v>0</v>
      </c>
      <c r="H158" s="166">
        <f>IntermediateData!H159</f>
        <v>0</v>
      </c>
      <c r="I158" s="166">
        <f>IntermediateData!I159</f>
        <v>686.55399999999997</v>
      </c>
      <c r="J158" s="166">
        <f>IntermediateData!J159</f>
        <v>2105.9069422773168</v>
      </c>
      <c r="K158" s="166">
        <f>IntermediateData!K159</f>
        <v>4224.2498793125333</v>
      </c>
      <c r="L158" s="166">
        <f>IntermediateData!L159</f>
        <v>7003.4725137430842</v>
      </c>
      <c r="M158" s="166">
        <f>IntermediateData!M159</f>
        <v>10401.685956026949</v>
      </c>
      <c r="N158" s="166">
        <f>IntermediateData!N159</f>
        <v>14373.765776251488</v>
      </c>
      <c r="O158" s="166">
        <f>IntermediateData!O159</f>
        <v>18871.906856793707</v>
      </c>
      <c r="P158" s="166">
        <f>IntermediateData!P159</f>
        <v>23534.624166115245</v>
      </c>
      <c r="Q158" s="166">
        <f>IntermediateData!Q159</f>
        <v>27877.493535315043</v>
      </c>
      <c r="R158" s="167">
        <f>IntermediateData!R159</f>
        <v>31906.639478704266</v>
      </c>
      <c r="S158" s="166">
        <f>IntermediateData!S159</f>
        <v>35627.821200118364</v>
      </c>
      <c r="T158" s="166">
        <f>IntermediateData!T159</f>
        <v>39046.442721624888</v>
      </c>
      <c r="U158" s="166">
        <f>IntermediateData!U159</f>
        <v>42167.562570243208</v>
      </c>
      <c r="V158" s="166">
        <f>IntermediateData!V159</f>
        <v>44995.903037287586</v>
      </c>
      <c r="W158" s="166">
        <f>IntermediateData!W159</f>
        <v>47535.859024376819</v>
      </c>
      <c r="X158" s="166">
        <f>IntermediateData!X159</f>
        <v>49791.506489605519</v>
      </c>
      <c r="Y158" s="166">
        <f>IntermediateData!Y159</f>
        <v>51766.610506843135</v>
      </c>
      <c r="Z158" s="166">
        <f>IntermediateData!Z159</f>
        <v>53464.632950616615</v>
      </c>
      <c r="AA158" s="166">
        <f>IntermediateData!AA159</f>
        <v>54888.739818540271</v>
      </c>
      <c r="AB158" s="166">
        <f>IntermediateData!AB159</f>
        <v>56041.808202780943</v>
      </c>
      <c r="AC158" s="166">
        <f>IntermediateData!AC159</f>
        <v>56962.567342640999</v>
      </c>
      <c r="AD158" s="166">
        <f>IntermediateData!AD159</f>
        <v>57693.264245337086</v>
      </c>
      <c r="AE158" s="166">
        <f>IntermediateData!AE159</f>
        <v>58275.656125135676</v>
      </c>
      <c r="AF158" s="166">
        <f>IntermediateData!AF159</f>
        <v>58750.842961527043</v>
      </c>
      <c r="AG158" s="166">
        <f>IntermediateData!AG159</f>
        <v>59159.11875013911</v>
      </c>
      <c r="AH158" s="166">
        <f>IntermediateData!AH159</f>
        <v>59545.576938470404</v>
      </c>
      <c r="AI158" s="166">
        <f>IntermediateData!AI159</f>
        <v>59948.254195508023</v>
      </c>
      <c r="AJ158" s="166">
        <f>IntermediateData!AJ159</f>
        <v>60387.667477819428</v>
      </c>
      <c r="AK158" s="166">
        <f>IntermediateData!AK159</f>
        <v>60859.746440067393</v>
      </c>
      <c r="AL158" s="166">
        <f>IntermediateData!AL159</f>
        <v>61360.759482314694</v>
      </c>
      <c r="AM158" s="166">
        <f>IntermediateData!AM159</f>
        <v>61887.300562639546</v>
      </c>
      <c r="AN158" s="166">
        <f>IntermediateData!AN159</f>
        <v>62436.276762653448</v>
      </c>
      <c r="AO158" s="166">
        <f>IntermediateData!AO159</f>
        <v>63004.896576212006</v>
      </c>
      <c r="AP158" s="168">
        <f>IntermediateData!AP159</f>
        <v>63590.658892997453</v>
      </c>
    </row>
    <row r="159" spans="2:42" x14ac:dyDescent="0.35">
      <c r="B159" s="36"/>
      <c r="C159" s="36" t="s">
        <v>2307</v>
      </c>
      <c r="D159" s="168">
        <f>IntermediateData!D160</f>
        <v>0</v>
      </c>
      <c r="E159" s="166">
        <f>IntermediateData!E160</f>
        <v>0</v>
      </c>
      <c r="F159" s="166">
        <f>IntermediateData!F160</f>
        <v>0</v>
      </c>
      <c r="G159" s="166">
        <f>IntermediateData!G160</f>
        <v>0</v>
      </c>
      <c r="H159" s="166">
        <f>IntermediateData!H160</f>
        <v>0</v>
      </c>
      <c r="I159" s="166">
        <f>IntermediateData!I160</f>
        <v>219.61199999999999</v>
      </c>
      <c r="J159" s="166">
        <f>IntermediateData!J160</f>
        <v>490.6763616311693</v>
      </c>
      <c r="K159" s="166">
        <f>IntermediateData!K160</f>
        <v>809.67498685438056</v>
      </c>
      <c r="L159" s="166">
        <f>IntermediateData!L160</f>
        <v>1172.8557097052835</v>
      </c>
      <c r="M159" s="166">
        <f>IntermediateData!M160</f>
        <v>1574.5501045334727</v>
      </c>
      <c r="N159" s="166">
        <f>IntermediateData!N160</f>
        <v>1950.3276837614715</v>
      </c>
      <c r="O159" s="166">
        <f>IntermediateData!O160</f>
        <v>2300.691536011876</v>
      </c>
      <c r="P159" s="166">
        <f>IntermediateData!P160</f>
        <v>2626.1147674608319</v>
      </c>
      <c r="Q159" s="166">
        <f>IntermediateData!Q160</f>
        <v>2927.041329506013</v>
      </c>
      <c r="R159" s="167">
        <f>IntermediateData!R160</f>
        <v>3203.8868101617654</v>
      </c>
      <c r="S159" s="166">
        <f>IntermediateData!S160</f>
        <v>3457.0391903771042</v>
      </c>
      <c r="T159" s="166">
        <f>IntermediateData!T160</f>
        <v>3686.8595664256604</v>
      </c>
      <c r="U159" s="166">
        <f>IntermediateData!U160</f>
        <v>3893.682839471734</v>
      </c>
      <c r="V159" s="166">
        <f>IntermediateData!V160</f>
        <v>4077.8183733732358</v>
      </c>
      <c r="W159" s="166">
        <f>IntermediateData!W160</f>
        <v>4239.5506217404563</v>
      </c>
      <c r="X159" s="166">
        <f>IntermediateData!X160</f>
        <v>4379.1397252292427</v>
      </c>
      <c r="Y159" s="166">
        <f>IntermediateData!Y160</f>
        <v>4496.8220800081526</v>
      </c>
      <c r="Z159" s="166">
        <f>IntermediateData!Z160</f>
        <v>4592.8108783015914</v>
      </c>
      <c r="AA159" s="166">
        <f>IntermediateData!AA160</f>
        <v>4667.2966218746005</v>
      </c>
      <c r="AB159" s="166">
        <f>IntermediateData!AB160</f>
        <v>4720.447609289914</v>
      </c>
      <c r="AC159" s="166">
        <f>IntermediateData!AC160</f>
        <v>4763.9689240498828</v>
      </c>
      <c r="AD159" s="166">
        <f>IntermediateData!AD160</f>
        <v>4801.1288037529803</v>
      </c>
      <c r="AE159" s="166">
        <f>IntermediateData!AE160</f>
        <v>4835.1259577300352</v>
      </c>
      <c r="AF159" s="166">
        <f>IntermediateData!AF160</f>
        <v>4869.0802897112162</v>
      </c>
      <c r="AG159" s="166">
        <f>IntermediateData!AG160</f>
        <v>4905.9344903375959</v>
      </c>
      <c r="AH159" s="166">
        <f>IntermediateData!AH160</f>
        <v>4944.8921704670802</v>
      </c>
      <c r="AI159" s="166">
        <f>IntermediateData!AI160</f>
        <v>4985.6751731830163</v>
      </c>
      <c r="AJ159" s="166">
        <f>IntermediateData!AJ160</f>
        <v>5028.0316250540036</v>
      </c>
      <c r="AK159" s="166">
        <f>IntermediateData!AK160</f>
        <v>5071.7349541847852</v>
      </c>
      <c r="AL159" s="166">
        <f>IntermediateData!AL160</f>
        <v>5116.5829668307142</v>
      </c>
      <c r="AM159" s="166">
        <f>IntermediateData!AM160</f>
        <v>5162.3969802981264</v>
      </c>
      <c r="AN159" s="166">
        <f>IntermediateData!AN160</f>
        <v>5209.0210099610376</v>
      </c>
      <c r="AO159" s="166">
        <f>IntermediateData!AO160</f>
        <v>5256.3210083283757</v>
      </c>
      <c r="AP159" s="168">
        <f>IntermediateData!AP160</f>
        <v>5304.1841541955619</v>
      </c>
    </row>
    <row r="160" spans="2:42" x14ac:dyDescent="0.35">
      <c r="B160" s="36"/>
      <c r="C160" s="36" t="s">
        <v>2308</v>
      </c>
      <c r="D160" s="168">
        <f>IntermediateData!D161</f>
        <v>0</v>
      </c>
      <c r="E160" s="166">
        <f>IntermediateData!E161</f>
        <v>0</v>
      </c>
      <c r="F160" s="166">
        <f>IntermediateData!F161</f>
        <v>0</v>
      </c>
      <c r="G160" s="166">
        <f>IntermediateData!G161</f>
        <v>0</v>
      </c>
      <c r="H160" s="166">
        <f>IntermediateData!H161</f>
        <v>0</v>
      </c>
      <c r="I160" s="166">
        <f>IntermediateData!I161</f>
        <v>85.218008281858857</v>
      </c>
      <c r="J160" s="166">
        <f>IntermediateData!J161</f>
        <v>164.85951703861258</v>
      </c>
      <c r="K160" s="166">
        <f>IntermediateData!K161</f>
        <v>239.06602280906304</v>
      </c>
      <c r="L160" s="166">
        <f>IntermediateData!L161</f>
        <v>307.97247650290797</v>
      </c>
      <c r="M160" s="166">
        <f>IntermediateData!M161</f>
        <v>371.70749324760607</v>
      </c>
      <c r="N160" s="166">
        <f>IntermediateData!N161</f>
        <v>430.39355391983736</v>
      </c>
      <c r="O160" s="166">
        <f>IntermediateData!O161</f>
        <v>484.14719865195877</v>
      </c>
      <c r="P160" s="166">
        <f>IntermediateData!P161</f>
        <v>533.07921259293335</v>
      </c>
      <c r="Q160" s="166">
        <f>IntermediateData!Q161</f>
        <v>577.29480419268418</v>
      </c>
      <c r="R160" s="167">
        <f>IntermediateData!R161</f>
        <v>616.89377626867417</v>
      </c>
      <c r="S160" s="166">
        <f>IntermediateData!S161</f>
        <v>651.97069010373013</v>
      </c>
      <c r="T160" s="166">
        <f>IntermediateData!T161</f>
        <v>682.61502281469325</v>
      </c>
      <c r="U160" s="166">
        <f>IntermediateData!U161</f>
        <v>708.91131822238617</v>
      </c>
      <c r="V160" s="166">
        <f>IntermediateData!V161</f>
        <v>730.93933144461289</v>
      </c>
      <c r="W160" s="166">
        <f>IntermediateData!W161</f>
        <v>748.77416742545574</v>
      </c>
      <c r="X160" s="166">
        <f>IntermediateData!X161</f>
        <v>762.48641360597503</v>
      </c>
      <c r="Y160" s="166">
        <f>IntermediateData!Y161</f>
        <v>772.14226693355829</v>
      </c>
      <c r="Z160" s="166">
        <f>IntermediateData!Z161</f>
        <v>777.80365539957586</v>
      </c>
      <c r="AA160" s="166">
        <f>IntermediateData!AA161</f>
        <v>779.52835428768992</v>
      </c>
      <c r="AB160" s="166">
        <f>IntermediateData!AB161</f>
        <v>777.37009730810883</v>
      </c>
      <c r="AC160" s="166">
        <f>IntermediateData!AC161</f>
        <v>775.86384111689529</v>
      </c>
      <c r="AD160" s="166">
        <f>IntermediateData!AD161</f>
        <v>774.93083367455711</v>
      </c>
      <c r="AE160" s="166">
        <f>IntermediateData!AE161</f>
        <v>774.49842147953996</v>
      </c>
      <c r="AF160" s="166">
        <f>IntermediateData!AF161</f>
        <v>774.49978420974639</v>
      </c>
      <c r="AG160" s="166">
        <f>IntermediateData!AG161</f>
        <v>774.87368332666915</v>
      </c>
      <c r="AH160" s="166">
        <f>IntermediateData!AH161</f>
        <v>775.56547365774009</v>
      </c>
      <c r="AI160" s="166">
        <f>IntermediateData!AI161</f>
        <v>776.52429998488105</v>
      </c>
      <c r="AJ160" s="166">
        <f>IntermediateData!AJ161</f>
        <v>777.70421464680203</v>
      </c>
      <c r="AK160" s="166">
        <f>IntermediateData!AK161</f>
        <v>779.06397631397681</v>
      </c>
      <c r="AL160" s="166">
        <f>IntermediateData!AL161</f>
        <v>780.56686005903521</v>
      </c>
      <c r="AM160" s="166">
        <f>IntermediateData!AM161</f>
        <v>782.18047825922531</v>
      </c>
      <c r="AN160" s="166">
        <f>IntermediateData!AN161</f>
        <v>783.87661188897118</v>
      </c>
      <c r="AO160" s="166">
        <f>IntermediateData!AO161</f>
        <v>785.63105178104388</v>
      </c>
      <c r="AP160" s="168">
        <f>IntermediateData!AP161</f>
        <v>787.42344945451487</v>
      </c>
    </row>
    <row r="161" spans="2:42" x14ac:dyDescent="0.35">
      <c r="B161" s="36"/>
      <c r="C161" s="36" t="s">
        <v>2309</v>
      </c>
      <c r="D161" s="168">
        <f>IntermediateData!D162</f>
        <v>0</v>
      </c>
      <c r="E161" s="166">
        <f>IntermediateData!E162</f>
        <v>0</v>
      </c>
      <c r="F161" s="166">
        <f>IntermediateData!F162</f>
        <v>0</v>
      </c>
      <c r="G161" s="166">
        <f>IntermediateData!G162</f>
        <v>0</v>
      </c>
      <c r="H161" s="166">
        <f>IntermediateData!H162</f>
        <v>0</v>
      </c>
      <c r="I161" s="166">
        <f>IntermediateData!I162</f>
        <v>29.923000000000002</v>
      </c>
      <c r="J161" s="166">
        <f>IntermediateData!J162</f>
        <v>286.3281073674047</v>
      </c>
      <c r="K161" s="166">
        <f>IntermediateData!K162</f>
        <v>761.15004716220244</v>
      </c>
      <c r="L161" s="166">
        <f>IntermediateData!L162</f>
        <v>1444.8909433331187</v>
      </c>
      <c r="M161" s="166">
        <f>IntermediateData!M162</f>
        <v>2326.7623937907597</v>
      </c>
      <c r="N161" s="166">
        <f>IntermediateData!N162</f>
        <v>3394.8363464890876</v>
      </c>
      <c r="O161" s="166">
        <f>IntermediateData!O162</f>
        <v>4636.2022857647289</v>
      </c>
      <c r="P161" s="166">
        <f>IntermediateData!P162</f>
        <v>6037.1282459059321</v>
      </c>
      <c r="Q161" s="166">
        <f>IntermediateData!Q162</f>
        <v>7435.2211821924957</v>
      </c>
      <c r="R161" s="167">
        <f>IntermediateData!R162</f>
        <v>8740.3462162075357</v>
      </c>
      <c r="S161" s="166">
        <f>IntermediateData!S162</f>
        <v>9954.1558232667485</v>
      </c>
      <c r="T161" s="166">
        <f>IntermediateData!T162</f>
        <v>11078.19497648234</v>
      </c>
      <c r="U161" s="166">
        <f>IntermediateData!U162</f>
        <v>12113.903961197517</v>
      </c>
      <c r="V161" s="166">
        <f>IntermediateData!V162</f>
        <v>13062.621061202877</v>
      </c>
      <c r="W161" s="166">
        <f>IntermediateData!W162</f>
        <v>13925.585120867443</v>
      </c>
      <c r="X161" s="166">
        <f>IntermediateData!X162</f>
        <v>14703.93798715368</v>
      </c>
      <c r="Y161" s="166">
        <f>IntermediateData!Y162</f>
        <v>15398.726835328289</v>
      </c>
      <c r="Z161" s="166">
        <f>IntermediateData!Z162</f>
        <v>16010.90638202829</v>
      </c>
      <c r="AA161" s="166">
        <f>IntermediateData!AA162</f>
        <v>16541.340989195181</v>
      </c>
      <c r="AB161" s="166">
        <f>IntermediateData!AB162</f>
        <v>16990.806662248149</v>
      </c>
      <c r="AC161" s="166">
        <f>IntermediateData!AC162</f>
        <v>17361.567840467185</v>
      </c>
      <c r="AD161" s="166">
        <f>IntermediateData!AD162</f>
        <v>17666.20878043053</v>
      </c>
      <c r="AE161" s="166">
        <f>IntermediateData!AE162</f>
        <v>17917.259575213393</v>
      </c>
      <c r="AF161" s="166">
        <f>IntermediateData!AF162</f>
        <v>18127.142293708657</v>
      </c>
      <c r="AG161" s="166">
        <f>IntermediateData!AG162</f>
        <v>18308.121967128111</v>
      </c>
      <c r="AH161" s="166">
        <f>IntermediateData!AH162</f>
        <v>18472.702369056278</v>
      </c>
      <c r="AI161" s="166">
        <f>IntermediateData!AI162</f>
        <v>18632.689572165666</v>
      </c>
      <c r="AJ161" s="166">
        <f>IntermediateData!AJ162</f>
        <v>18799.620074845676</v>
      </c>
      <c r="AK161" s="166">
        <f>IntermediateData!AK162</f>
        <v>18976.946186413719</v>
      </c>
      <c r="AL161" s="166">
        <f>IntermediateData!AL162</f>
        <v>19163.553753855504</v>
      </c>
      <c r="AM161" s="166">
        <f>IntermediateData!AM162</f>
        <v>19358.426879664192</v>
      </c>
      <c r="AN161" s="166">
        <f>IntermediateData!AN162</f>
        <v>19560.644260803307</v>
      </c>
      <c r="AO161" s="166">
        <f>IntermediateData!AO162</f>
        <v>19769.37574496567</v>
      </c>
      <c r="AP161" s="168">
        <f>IntermediateData!AP162</f>
        <v>19983.879095755648</v>
      </c>
    </row>
    <row r="162" spans="2:42" x14ac:dyDescent="0.35">
      <c r="B162" s="36"/>
      <c r="C162" s="36" t="s">
        <v>2310</v>
      </c>
      <c r="D162" s="168">
        <f>IntermediateData!D163</f>
        <v>0</v>
      </c>
      <c r="E162" s="166">
        <f>IntermediateData!E163</f>
        <v>0</v>
      </c>
      <c r="F162" s="166">
        <f>IntermediateData!F163</f>
        <v>0</v>
      </c>
      <c r="G162" s="166">
        <f>IntermediateData!G163</f>
        <v>0</v>
      </c>
      <c r="H162" s="166">
        <f>IntermediateData!H163</f>
        <v>0</v>
      </c>
      <c r="I162" s="166">
        <f>IntermediateData!I163</f>
        <v>856.13699999999994</v>
      </c>
      <c r="J162" s="166">
        <f>IntermediateData!J163</f>
        <v>1861.9998222524441</v>
      </c>
      <c r="K162" s="166">
        <f>IntermediateData!K163</f>
        <v>3005.8849420902361</v>
      </c>
      <c r="L162" s="166">
        <f>IntermediateData!L163</f>
        <v>4275.4970004261422</v>
      </c>
      <c r="M162" s="166">
        <f>IntermediateData!M163</f>
        <v>5481.1789166328026</v>
      </c>
      <c r="N162" s="166">
        <f>IntermediateData!N163</f>
        <v>6607.3343732482972</v>
      </c>
      <c r="O162" s="166">
        <f>IntermediateData!O163</f>
        <v>7655.4767143379377</v>
      </c>
      <c r="P162" s="166">
        <f>IntermediateData!P163</f>
        <v>8627.027648948535</v>
      </c>
      <c r="Q162" s="166">
        <f>IntermediateData!Q163</f>
        <v>9523.3197604612524</v>
      </c>
      <c r="R162" s="167">
        <f>IntermediateData!R163</f>
        <v>10345.598905377072</v>
      </c>
      <c r="S162" s="166">
        <f>IntermediateData!S163</f>
        <v>11095.026505168724</v>
      </c>
      <c r="T162" s="166">
        <f>IntermediateData!T163</f>
        <v>11772.681734691136</v>
      </c>
      <c r="U162" s="166">
        <f>IntermediateData!U163</f>
        <v>12379.563610505591</v>
      </c>
      <c r="V162" s="166">
        <f>IntermediateData!V163</f>
        <v>12916.592982340719</v>
      </c>
      <c r="W162" s="166">
        <f>IntermediateData!W163</f>
        <v>13384.614430786023</v>
      </c>
      <c r="X162" s="166">
        <f>IntermediateData!X163</f>
        <v>13784.398074190727</v>
      </c>
      <c r="Y162" s="166">
        <f>IntermediateData!Y163</f>
        <v>14116.641287621973</v>
      </c>
      <c r="Z162" s="166">
        <f>IntermediateData!Z163</f>
        <v>14381.970336621924</v>
      </c>
      <c r="AA162" s="166">
        <f>IntermediateData!AA163</f>
        <v>14580.9419283927</v>
      </c>
      <c r="AB162" s="166">
        <f>IntermediateData!AB163</f>
        <v>14714.044682931341</v>
      </c>
      <c r="AC162" s="166">
        <f>IntermediateData!AC163</f>
        <v>14826.760368639167</v>
      </c>
      <c r="AD162" s="166">
        <f>IntermediateData!AD163</f>
        <v>14929.021515743907</v>
      </c>
      <c r="AE162" s="166">
        <f>IntermediateData!AE163</f>
        <v>15030.512055432897</v>
      </c>
      <c r="AF162" s="166">
        <f>IntermediateData!AF163</f>
        <v>15140.643650649461</v>
      </c>
      <c r="AG162" s="166">
        <f>IntermediateData!AG163</f>
        <v>15259.226655648639</v>
      </c>
      <c r="AH162" s="166">
        <f>IntermediateData!AH163</f>
        <v>15383.829138520614</v>
      </c>
      <c r="AI162" s="166">
        <f>IntermediateData!AI163</f>
        <v>15513.630635790236</v>
      </c>
      <c r="AJ162" s="166">
        <f>IntermediateData!AJ163</f>
        <v>15647.890537480071</v>
      </c>
      <c r="AK162" s="166">
        <f>IntermediateData!AK163</f>
        <v>15785.945136002556</v>
      </c>
      <c r="AL162" s="166">
        <f>IntermediateData!AL163</f>
        <v>15927.204852932951</v>
      </c>
      <c r="AM162" s="166">
        <f>IntermediateData!AM163</f>
        <v>16071.151636773593</v>
      </c>
      <c r="AN162" s="166">
        <f>IntermediateData!AN163</f>
        <v>16217.336525148461</v>
      </c>
      <c r="AO162" s="166">
        <f>IntermediateData!AO163</f>
        <v>16365.377365181892</v>
      </c>
      <c r="AP162" s="168">
        <f>IntermediateData!AP163</f>
        <v>16514.956686118006</v>
      </c>
    </row>
    <row r="163" spans="2:42" x14ac:dyDescent="0.35">
      <c r="B163" s="36"/>
      <c r="C163" s="36" t="s">
        <v>2311</v>
      </c>
      <c r="D163" s="168">
        <f>IntermediateData!D164</f>
        <v>0</v>
      </c>
      <c r="E163" s="166">
        <f>IntermediateData!E164</f>
        <v>0</v>
      </c>
      <c r="F163" s="166">
        <f>IntermediateData!F164</f>
        <v>0</v>
      </c>
      <c r="G163" s="166">
        <f>IntermediateData!G164</f>
        <v>0</v>
      </c>
      <c r="H163" s="166">
        <f>IntermediateData!H164</f>
        <v>0</v>
      </c>
      <c r="I163" s="166">
        <f>IntermediateData!I164</f>
        <v>54.545999999999999</v>
      </c>
      <c r="J163" s="166">
        <f>IntermediateData!J164</f>
        <v>169.24948777848357</v>
      </c>
      <c r="K163" s="166">
        <f>IntermediateData!K164</f>
        <v>340.74357037011822</v>
      </c>
      <c r="L163" s="166">
        <f>IntermediateData!L164</f>
        <v>565.33220997579008</v>
      </c>
      <c r="M163" s="166">
        <f>IntermediateData!M164</f>
        <v>839.03784229232144</v>
      </c>
      <c r="N163" s="166">
        <f>IntermediateData!N164</f>
        <v>1157.6501401786563</v>
      </c>
      <c r="O163" s="166">
        <f>IntermediateData!O164</f>
        <v>1516.7751916842976</v>
      </c>
      <c r="P163" s="166">
        <f>IntermediateData!P164</f>
        <v>1889.1676281794184</v>
      </c>
      <c r="Q163" s="166">
        <f>IntermediateData!Q164</f>
        <v>2233.6563236594425</v>
      </c>
      <c r="R163" s="167">
        <f>IntermediateData!R164</f>
        <v>2550.85812630501</v>
      </c>
      <c r="S163" s="166">
        <f>IntermediateData!S164</f>
        <v>2841.3582128195794</v>
      </c>
      <c r="T163" s="166">
        <f>IntermediateData!T164</f>
        <v>3105.7110489018787</v>
      </c>
      <c r="U163" s="166">
        <f>IntermediateData!U164</f>
        <v>3344.4413103010102</v>
      </c>
      <c r="V163" s="166">
        <f>IntermediateData!V164</f>
        <v>3558.0447658037333</v>
      </c>
      <c r="W163" s="166">
        <f>IntermediateData!W164</f>
        <v>3746.9891234520469</v>
      </c>
      <c r="X163" s="166">
        <f>IntermediateData!X164</f>
        <v>3911.7148412396919</v>
      </c>
      <c r="Y163" s="166">
        <f>IntermediateData!Y164</f>
        <v>4052.6359034884294</v>
      </c>
      <c r="Z163" s="166">
        <f>IntermediateData!Z164</f>
        <v>4170.1405640588982</v>
      </c>
      <c r="AA163" s="166">
        <f>IntermediateData!AA164</f>
        <v>4264.592057506431</v>
      </c>
      <c r="AB163" s="166">
        <f>IntermediateData!AB164</f>
        <v>4336.329279249373</v>
      </c>
      <c r="AC163" s="166">
        <f>IntermediateData!AC164</f>
        <v>4388.5382778813901</v>
      </c>
      <c r="AD163" s="166">
        <f>IntermediateData!AD164</f>
        <v>4424.7854100817076</v>
      </c>
      <c r="AE163" s="166">
        <f>IntermediateData!AE164</f>
        <v>4448.5651000415473</v>
      </c>
      <c r="AF163" s="166">
        <f>IntermediateData!AF164</f>
        <v>4463.2862714890089</v>
      </c>
      <c r="AG163" s="166">
        <f>IntermediateData!AG164</f>
        <v>4472.2605136741458</v>
      </c>
      <c r="AH163" s="166">
        <f>IntermediateData!AH164</f>
        <v>4479.1102033056486</v>
      </c>
      <c r="AI163" s="166">
        <f>IntermediateData!AI164</f>
        <v>4486.8996612584415</v>
      </c>
      <c r="AJ163" s="166">
        <f>IntermediateData!AJ164</f>
        <v>4497.3765987761599</v>
      </c>
      <c r="AK163" s="166">
        <f>IntermediateData!AK164</f>
        <v>4510.1945915815686</v>
      </c>
      <c r="AL163" s="166">
        <f>IntermediateData!AL164</f>
        <v>4525.0363900746133</v>
      </c>
      <c r="AM163" s="166">
        <f>IntermediateData!AM164</f>
        <v>4541.6127200520632</v>
      </c>
      <c r="AN163" s="166">
        <f>IntermediateData!AN164</f>
        <v>4559.6611494456392</v>
      </c>
      <c r="AO163" s="166">
        <f>IntermediateData!AO164</f>
        <v>4578.9450183832596</v>
      </c>
      <c r="AP163" s="168">
        <f>IntermediateData!AP164</f>
        <v>4599.2524300016721</v>
      </c>
    </row>
    <row r="164" spans="2:42" x14ac:dyDescent="0.35">
      <c r="B164" s="36"/>
      <c r="C164" s="36" t="s">
        <v>2312</v>
      </c>
      <c r="D164" s="168">
        <f>IntermediateData!D165</f>
        <v>0</v>
      </c>
      <c r="E164" s="166">
        <f>IntermediateData!E165</f>
        <v>0</v>
      </c>
      <c r="F164" s="166">
        <f>IntermediateData!F165</f>
        <v>0</v>
      </c>
      <c r="G164" s="166">
        <f>IntermediateData!G165</f>
        <v>0</v>
      </c>
      <c r="H164" s="166">
        <f>IntermediateData!H165</f>
        <v>0</v>
      </c>
      <c r="I164" s="166">
        <f>IntermediateData!I165</f>
        <v>721.88400000000001</v>
      </c>
      <c r="J164" s="166">
        <f>IntermediateData!J165</f>
        <v>1541.0431263017545</v>
      </c>
      <c r="K164" s="166">
        <f>IntermediateData!K165</f>
        <v>2447.0934615457322</v>
      </c>
      <c r="L164" s="166">
        <f>IntermediateData!L165</f>
        <v>3344.3836797610675</v>
      </c>
      <c r="M164" s="166">
        <f>IntermediateData!M165</f>
        <v>4177.6466090383319</v>
      </c>
      <c r="N164" s="166">
        <f>IntermediateData!N165</f>
        <v>4948.365827997106</v>
      </c>
      <c r="O164" s="166">
        <f>IntermediateData!O165</f>
        <v>5657.9514602760046</v>
      </c>
      <c r="P164" s="166">
        <f>IntermediateData!P165</f>
        <v>6307.7424452983505</v>
      </c>
      <c r="Q164" s="166">
        <f>IntermediateData!Q165</f>
        <v>6899.0087169774552</v>
      </c>
      <c r="R164" s="167">
        <f>IntermediateData!R165</f>
        <v>7432.9532935350835</v>
      </c>
      <c r="S164" s="166">
        <f>IntermediateData!S165</f>
        <v>7910.7142814864364</v>
      </c>
      <c r="T164" s="166">
        <f>IntermediateData!T165</f>
        <v>8333.3667967289457</v>
      </c>
      <c r="U164" s="166">
        <f>IntermediateData!U165</f>
        <v>8701.9248055604021</v>
      </c>
      <c r="V164" s="166">
        <f>IntermediateData!V165</f>
        <v>9017.3428883441193</v>
      </c>
      <c r="W164" s="166">
        <f>IntermediateData!W165</f>
        <v>9280.5179284347905</v>
      </c>
      <c r="X164" s="166">
        <f>IntermediateData!X165</f>
        <v>9492.2907288785009</v>
      </c>
      <c r="Y164" s="166">
        <f>IntermediateData!Y165</f>
        <v>9653.4475593036041</v>
      </c>
      <c r="Z164" s="166">
        <f>IntermediateData!Z165</f>
        <v>9764.7216353259118</v>
      </c>
      <c r="AA164" s="166">
        <f>IntermediateData!AA165</f>
        <v>9826.7945327016751</v>
      </c>
      <c r="AB164" s="166">
        <f>IntermediateData!AB165</f>
        <v>9840.2975383750836</v>
      </c>
      <c r="AC164" s="166">
        <f>IntermediateData!AC165</f>
        <v>9843.806835220088</v>
      </c>
      <c r="AD164" s="166">
        <f>IntermediateData!AD165</f>
        <v>9844.4064572502921</v>
      </c>
      <c r="AE164" s="166">
        <f>IntermediateData!AE165</f>
        <v>9848.8937813427965</v>
      </c>
      <c r="AF164" s="166">
        <f>IntermediateData!AF165</f>
        <v>9859.292616043771</v>
      </c>
      <c r="AG164" s="166">
        <f>IntermediateData!AG165</f>
        <v>9874.8099341146262</v>
      </c>
      <c r="AH164" s="166">
        <f>IntermediateData!AH165</f>
        <v>9895.7907704555309</v>
      </c>
      <c r="AI164" s="166">
        <f>IntermediateData!AI165</f>
        <v>9921.5096405581935</v>
      </c>
      <c r="AJ164" s="166">
        <f>IntermediateData!AJ165</f>
        <v>9951.3041218957515</v>
      </c>
      <c r="AK164" s="166">
        <f>IntermediateData!AK165</f>
        <v>9984.5722757588373</v>
      </c>
      <c r="AL164" s="166">
        <f>IntermediateData!AL165</f>
        <v>10020.770212014795</v>
      </c>
      <c r="AM164" s="166">
        <f>IntermediateData!AM165</f>
        <v>10059.409790960864</v>
      </c>
      <c r="AN164" s="166">
        <f>IntermediateData!AN165</f>
        <v>10100.056456710226</v>
      </c>
      <c r="AO164" s="166">
        <f>IntermediateData!AO165</f>
        <v>10142.327196806829</v>
      </c>
      <c r="AP164" s="168">
        <f>IntermediateData!AP165</f>
        <v>10185.888623011637</v>
      </c>
    </row>
    <row r="165" spans="2:42" x14ac:dyDescent="0.35">
      <c r="B165" s="36"/>
      <c r="C165" s="36" t="s">
        <v>2313</v>
      </c>
      <c r="D165" s="168">
        <f>IntermediateData!D166</f>
        <v>0</v>
      </c>
      <c r="E165" s="166">
        <f>IntermediateData!E166</f>
        <v>0</v>
      </c>
      <c r="F165" s="166">
        <f>IntermediateData!F166</f>
        <v>0</v>
      </c>
      <c r="G165" s="166">
        <f>IntermediateData!G166</f>
        <v>0</v>
      </c>
      <c r="H165" s="166">
        <f>IntermediateData!H166</f>
        <v>0</v>
      </c>
      <c r="I165" s="166">
        <f>IntermediateData!I166</f>
        <v>23.605</v>
      </c>
      <c r="J165" s="166">
        <f>IntermediateData!J166</f>
        <v>81.796870912078631</v>
      </c>
      <c r="K165" s="166">
        <f>IntermediateData!K166</f>
        <v>173.10823456229849</v>
      </c>
      <c r="L165" s="166">
        <f>IntermediateData!L166</f>
        <v>295.86311574836088</v>
      </c>
      <c r="M165" s="166">
        <f>IntermediateData!M166</f>
        <v>448.20058075663059</v>
      </c>
      <c r="N165" s="166">
        <f>IntermediateData!N166</f>
        <v>628.09946819172171</v>
      </c>
      <c r="O165" s="166">
        <f>IntermediateData!O166</f>
        <v>833.40381813909585</v>
      </c>
      <c r="P165" s="166">
        <f>IntermediateData!P166</f>
        <v>1055.7737041621701</v>
      </c>
      <c r="Q165" s="166">
        <f>IntermediateData!Q166</f>
        <v>1263.3018682973664</v>
      </c>
      <c r="R165" s="167">
        <f>IntermediateData!R166</f>
        <v>1456.2679955135332</v>
      </c>
      <c r="S165" s="166">
        <f>IntermediateData!S166</f>
        <v>1634.9347040346343</v>
      </c>
      <c r="T165" s="166">
        <f>IntermediateData!T166</f>
        <v>1799.5480109000964</v>
      </c>
      <c r="U165" s="166">
        <f>IntermediateData!U166</f>
        <v>1950.3377769584656</v>
      </c>
      <c r="V165" s="166">
        <f>IntermediateData!V166</f>
        <v>2087.5181319693525</v>
      </c>
      <c r="W165" s="166">
        <f>IntermediateData!W166</f>
        <v>2211.2878804622778</v>
      </c>
      <c r="X165" s="166">
        <f>IntermediateData!X166</f>
        <v>2321.8308889755804</v>
      </c>
      <c r="Y165" s="166">
        <f>IntermediateData!Y166</f>
        <v>2419.3164552740054</v>
      </c>
      <c r="Z165" s="166">
        <f>IntermediateData!Z166</f>
        <v>2503.8996601198987</v>
      </c>
      <c r="AA165" s="166">
        <f>IntermediateData!AA166</f>
        <v>2575.7217021500646</v>
      </c>
      <c r="AB165" s="166">
        <f>IntermediateData!AB166</f>
        <v>2634.910216388299</v>
      </c>
      <c r="AC165" s="166">
        <f>IntermediateData!AC166</f>
        <v>2682.8219453233319</v>
      </c>
      <c r="AD165" s="166">
        <f>IntermediateData!AD166</f>
        <v>2721.4254032683912</v>
      </c>
      <c r="AE165" s="166">
        <f>IntermediateData!AE166</f>
        <v>2752.6713969089114</v>
      </c>
      <c r="AF165" s="166">
        <f>IntermediateData!AF166</f>
        <v>2778.4850125074081</v>
      </c>
      <c r="AG165" s="166">
        <f>IntermediateData!AG166</f>
        <v>2800.758436494848</v>
      </c>
      <c r="AH165" s="166">
        <f>IntermediateData!AH166</f>
        <v>2821.0792785254034</v>
      </c>
      <c r="AI165" s="166">
        <f>IntermediateData!AI166</f>
        <v>2841.2690788817263</v>
      </c>
      <c r="AJ165" s="166">
        <f>IntermediateData!AJ166</f>
        <v>2862.7806834993935</v>
      </c>
      <c r="AK165" s="166">
        <f>IntermediateData!AK166</f>
        <v>2885.4469918890736</v>
      </c>
      <c r="AL165" s="166">
        <f>IntermediateData!AL166</f>
        <v>2909.1163965861606</v>
      </c>
      <c r="AM165" s="166">
        <f>IntermediateData!AM166</f>
        <v>2933.652201174973</v>
      </c>
      <c r="AN165" s="166">
        <f>IntermediateData!AN166</f>
        <v>2958.9320727867653</v>
      </c>
      <c r="AO165" s="166">
        <f>IntermediateData!AO166</f>
        <v>2984.8475277279022</v>
      </c>
      <c r="AP165" s="168">
        <f>IntermediateData!AP166</f>
        <v>3011.303448958136</v>
      </c>
    </row>
    <row r="166" spans="2:42" x14ac:dyDescent="0.35">
      <c r="B166" s="36"/>
      <c r="C166" s="233" t="s">
        <v>2380</v>
      </c>
      <c r="D166" s="234">
        <f t="shared" ref="D166:AP166" si="2">SUM(D117:D165)</f>
        <v>0</v>
      </c>
      <c r="E166" s="235">
        <f t="shared" si="2"/>
        <v>0</v>
      </c>
      <c r="F166" s="235">
        <f t="shared" si="2"/>
        <v>0</v>
      </c>
      <c r="G166" s="235">
        <f t="shared" si="2"/>
        <v>0</v>
      </c>
      <c r="H166" s="235">
        <f t="shared" si="2"/>
        <v>0</v>
      </c>
      <c r="I166" s="235">
        <f t="shared" si="2"/>
        <v>21382.671918091142</v>
      </c>
      <c r="J166" s="235">
        <f t="shared" si="2"/>
        <v>49048.500228139681</v>
      </c>
      <c r="K166" s="235">
        <f t="shared" si="2"/>
        <v>82361.927959338005</v>
      </c>
      <c r="L166" s="235">
        <f t="shared" si="2"/>
        <v>119891.63624499537</v>
      </c>
      <c r="M166" s="235">
        <f t="shared" si="2"/>
        <v>159695.17303798022</v>
      </c>
      <c r="N166" s="235">
        <f t="shared" si="2"/>
        <v>201126.08826961936</v>
      </c>
      <c r="O166" s="235">
        <f t="shared" si="2"/>
        <v>243589.34640370769</v>
      </c>
      <c r="P166" s="235">
        <f t="shared" si="2"/>
        <v>285255.61513761291</v>
      </c>
      <c r="Q166" s="235">
        <f t="shared" si="2"/>
        <v>324134.63538448629</v>
      </c>
      <c r="R166" s="236">
        <f t="shared" si="2"/>
        <v>359924.08853964729</v>
      </c>
      <c r="S166" s="235">
        <f t="shared" si="2"/>
        <v>392680.45905735856</v>
      </c>
      <c r="T166" s="235">
        <f t="shared" si="2"/>
        <v>422456.76370196184</v>
      </c>
      <c r="U166" s="235">
        <f t="shared" si="2"/>
        <v>449302.64640676661</v>
      </c>
      <c r="V166" s="235">
        <f t="shared" si="2"/>
        <v>473264.4689546185</v>
      </c>
      <c r="W166" s="235">
        <f t="shared" si="2"/>
        <v>494385.39761752402</v>
      </c>
      <c r="X166" s="235">
        <f t="shared" si="2"/>
        <v>512705.4858873465</v>
      </c>
      <c r="Y166" s="235">
        <f t="shared" si="2"/>
        <v>528261.75342441408</v>
      </c>
      <c r="Z166" s="235">
        <f t="shared" si="2"/>
        <v>541088.26134589396</v>
      </c>
      <c r="AA166" s="235">
        <f t="shared" si="2"/>
        <v>551216.18397096789</v>
      </c>
      <c r="AB166" s="235">
        <f t="shared" si="2"/>
        <v>558673.87713519798</v>
      </c>
      <c r="AC166" s="235">
        <f t="shared" si="2"/>
        <v>564612.34696714743</v>
      </c>
      <c r="AD166" s="235">
        <f t="shared" si="2"/>
        <v>569427.54725325468</v>
      </c>
      <c r="AE166" s="235">
        <f t="shared" si="2"/>
        <v>573495.16350181552</v>
      </c>
      <c r="AF166" s="235">
        <f t="shared" si="2"/>
        <v>577128.66497833352</v>
      </c>
      <c r="AG166" s="235">
        <f t="shared" si="2"/>
        <v>580550.71025948878</v>
      </c>
      <c r="AH166" s="235">
        <f t="shared" si="2"/>
        <v>583988.38763029734</v>
      </c>
      <c r="AI166" s="235">
        <f t="shared" si="2"/>
        <v>587613.93242292467</v>
      </c>
      <c r="AJ166" s="235">
        <f t="shared" si="2"/>
        <v>591510.74016878509</v>
      </c>
      <c r="AK166" s="235">
        <f t="shared" si="2"/>
        <v>595661.83464870939</v>
      </c>
      <c r="AL166" s="235">
        <f t="shared" si="2"/>
        <v>600035.06344728963</v>
      </c>
      <c r="AM166" s="235">
        <f t="shared" si="2"/>
        <v>604601.38309945795</v>
      </c>
      <c r="AN166" s="235">
        <f t="shared" si="2"/>
        <v>609334.74229559815</v>
      </c>
      <c r="AO166" s="235">
        <f t="shared" si="2"/>
        <v>614211.97202805546</v>
      </c>
      <c r="AP166" s="234">
        <f t="shared" si="2"/>
        <v>619212.68240780558</v>
      </c>
    </row>
    <row r="167" spans="2:42" x14ac:dyDescent="0.35">
      <c r="B167" s="36"/>
      <c r="C167" s="36" t="s">
        <v>2264</v>
      </c>
      <c r="D167" s="168">
        <f>IntermediateData!D117</f>
        <v>0</v>
      </c>
      <c r="E167" s="166">
        <f>IntermediateData!E117</f>
        <v>0</v>
      </c>
      <c r="F167" s="166">
        <f>IntermediateData!F117</f>
        <v>0</v>
      </c>
      <c r="G167" s="166">
        <f>IntermediateData!G117</f>
        <v>0</v>
      </c>
      <c r="H167" s="166">
        <f>IntermediateData!H117</f>
        <v>0</v>
      </c>
      <c r="I167" s="166">
        <f>IntermediateData!I117</f>
        <v>1.5169999999999999</v>
      </c>
      <c r="J167" s="166">
        <f>IntermediateData!J117</f>
        <v>16.303762503116101</v>
      </c>
      <c r="K167" s="166">
        <f>IntermediateData!K117</f>
        <v>43.802453279626761</v>
      </c>
      <c r="L167" s="166">
        <f>IntermediateData!L117</f>
        <v>83.373881151393419</v>
      </c>
      <c r="M167" s="166">
        <f>IntermediateData!M117</f>
        <v>134.30653594466014</v>
      </c>
      <c r="N167" s="166">
        <f>IntermediateData!N117</f>
        <v>195.82607637883615</v>
      </c>
      <c r="O167" s="166">
        <f>IntermediateData!O117</f>
        <v>267.10511596942166</v>
      </c>
      <c r="P167" s="166">
        <f>IntermediateData!P117</f>
        <v>347.27315688353644</v>
      </c>
      <c r="Q167" s="166">
        <f>IntermediateData!Q117</f>
        <v>427.19852982471684</v>
      </c>
      <c r="R167" s="167">
        <f>IntermediateData!R117</f>
        <v>501.45923661099329</v>
      </c>
      <c r="S167" s="166">
        <f>IntermediateData!S117</f>
        <v>570.16659658995309</v>
      </c>
      <c r="T167" s="166">
        <f>IntermediateData!T117</f>
        <v>633.42550228806272</v>
      </c>
      <c r="U167" s="166">
        <f>IntermediateData!U117</f>
        <v>691.33460148759934</v>
      </c>
      <c r="V167" s="166">
        <f>IntermediateData!V117</f>
        <v>743.98647148149666</v>
      </c>
      <c r="W167" s="166">
        <f>IntermediateData!W117</f>
        <v>791.4677857670448</v>
      </c>
      <c r="X167" s="166">
        <f>IntermediateData!X117</f>
        <v>833.85947342930069</v>
      </c>
      <c r="Y167" s="166">
        <f>IntermediateData!Y117</f>
        <v>871.23687145532676</v>
      </c>
      <c r="Z167" s="166">
        <f>IntermediateData!Z117</f>
        <v>903.66987021098817</v>
      </c>
      <c r="AA167" s="166">
        <f>IntermediateData!AA117</f>
        <v>931.22305230298366</v>
      </c>
      <c r="AB167" s="166">
        <f>IntermediateData!AB117</f>
        <v>953.95582504004028</v>
      </c>
      <c r="AC167" s="166">
        <f>IntermediateData!AC117</f>
        <v>972.00238880404038</v>
      </c>
      <c r="AD167" s="166">
        <f>IntermediateData!AD117</f>
        <v>986.11358624467221</v>
      </c>
      <c r="AE167" s="166">
        <f>IntermediateData!AE117</f>
        <v>997.03260736087873</v>
      </c>
      <c r="AF167" s="166">
        <f>IntermediateData!AF117</f>
        <v>1005.4918137545666</v>
      </c>
      <c r="AG167" s="166">
        <f>IntermediateData!AG117</f>
        <v>1012.2098758840425</v>
      </c>
      <c r="AH167" s="166">
        <f>IntermediateData!AH117</f>
        <v>1017.9564596541636</v>
      </c>
      <c r="AI167" s="166">
        <f>IntermediateData!AI117</f>
        <v>1023.4121992892315</v>
      </c>
      <c r="AJ167" s="166">
        <f>IntermediateData!AJ117</f>
        <v>1029.2376653276301</v>
      </c>
      <c r="AK167" s="166">
        <f>IntermediateData!AK117</f>
        <v>1035.6389423767546</v>
      </c>
      <c r="AL167" s="166">
        <f>IntermediateData!AL117</f>
        <v>1042.5468433933916</v>
      </c>
      <c r="AM167" s="166">
        <f>IntermediateData!AM117</f>
        <v>1049.8981045498947</v>
      </c>
      <c r="AN167" s="166">
        <f>IntermediateData!AN117</f>
        <v>1057.635153349712</v>
      </c>
      <c r="AO167" s="166">
        <f>IntermediateData!AO117</f>
        <v>1065.7058899653357</v>
      </c>
      <c r="AP167" s="168">
        <f>IntermediateData!AP117</f>
        <v>1074.063481273467</v>
      </c>
    </row>
    <row r="168" spans="2:42" x14ac:dyDescent="0.35">
      <c r="B168" s="36"/>
      <c r="C168" s="36" t="s">
        <v>2274</v>
      </c>
      <c r="D168" s="168">
        <f>IntermediateData!D127</f>
        <v>0</v>
      </c>
      <c r="E168" s="166">
        <f>IntermediateData!E127</f>
        <v>0</v>
      </c>
      <c r="F168" s="166">
        <f>IntermediateData!F127</f>
        <v>0</v>
      </c>
      <c r="G168" s="166">
        <f>IntermediateData!G127</f>
        <v>0</v>
      </c>
      <c r="H168" s="166">
        <f>IntermediateData!H127</f>
        <v>0</v>
      </c>
      <c r="I168" s="166">
        <f>IntermediateData!I127</f>
        <v>4.29</v>
      </c>
      <c r="J168" s="166">
        <f>IntermediateData!J127</f>
        <v>28.423291889279422</v>
      </c>
      <c r="K168" s="166">
        <f>IntermediateData!K127</f>
        <v>71.549617905592299</v>
      </c>
      <c r="L168" s="166">
        <f>IntermediateData!L127</f>
        <v>132.69790324578872</v>
      </c>
      <c r="M168" s="166">
        <f>IntermediateData!M127</f>
        <v>210.78990228996554</v>
      </c>
      <c r="N168" s="166">
        <f>IntermediateData!N127</f>
        <v>304.65449742605017</v>
      </c>
      <c r="O168" s="166">
        <f>IntermediateData!O127</f>
        <v>413.04242249583609</v>
      </c>
      <c r="P168" s="166">
        <f>IntermediateData!P127</f>
        <v>534.64118608262743</v>
      </c>
      <c r="Q168" s="166">
        <f>IntermediateData!Q127</f>
        <v>653.71188212918844</v>
      </c>
      <c r="R168" s="167">
        <f>IntermediateData!R127</f>
        <v>764.29645334896827</v>
      </c>
      <c r="S168" s="166">
        <f>IntermediateData!S127</f>
        <v>866.56097556500345</v>
      </c>
      <c r="T168" s="166">
        <f>IntermediateData!T127</f>
        <v>960.66190576671545</v>
      </c>
      <c r="U168" s="166">
        <f>IntermediateData!U127</f>
        <v>1046.7463541855896</v>
      </c>
      <c r="V168" s="166">
        <f>IntermediateData!V127</f>
        <v>1124.9523446701662</v>
      </c>
      <c r="W168" s="166">
        <f>IntermediateData!W127</f>
        <v>1195.4090637504532</v>
      </c>
      <c r="X168" s="166">
        <f>IntermediateData!X127</f>
        <v>1258.2370987667766</v>
      </c>
      <c r="Y168" s="166">
        <f>IntermediateData!Y127</f>
        <v>1313.5486654235283</v>
      </c>
      <c r="Z168" s="166">
        <f>IntermediateData!Z127</f>
        <v>1361.4478251142327</v>
      </c>
      <c r="AA168" s="166">
        <f>IntermediateData!AA127</f>
        <v>1402.0306923508015</v>
      </c>
      <c r="AB168" s="166">
        <f>IntermediateData!AB127</f>
        <v>1435.3856326167797</v>
      </c>
      <c r="AC168" s="166">
        <f>IntermediateData!AC127</f>
        <v>1461.8192404254598</v>
      </c>
      <c r="AD168" s="166">
        <f>IntermediateData!AD127</f>
        <v>1482.4578205811965</v>
      </c>
      <c r="AE168" s="166">
        <f>IntermediateData!AE127</f>
        <v>1498.4156956356583</v>
      </c>
      <c r="AF168" s="166">
        <f>IntermediateData!AF127</f>
        <v>1510.7904830682837</v>
      </c>
      <c r="AG168" s="166">
        <f>IntermediateData!AG127</f>
        <v>1520.6588474053638</v>
      </c>
      <c r="AH168" s="166">
        <f>IntermediateData!AH127</f>
        <v>1529.1737542556716</v>
      </c>
      <c r="AI168" s="166">
        <f>IntermediateData!AI127</f>
        <v>1537.3541284024413</v>
      </c>
      <c r="AJ168" s="166">
        <f>IntermediateData!AJ127</f>
        <v>1546.1885453941563</v>
      </c>
      <c r="AK168" s="166">
        <f>IntermediateData!AK127</f>
        <v>1555.8764939263169</v>
      </c>
      <c r="AL168" s="166">
        <f>IntermediateData!AL127</f>
        <v>1566.3150621692976</v>
      </c>
      <c r="AM168" s="166">
        <f>IntermediateData!AM127</f>
        <v>1577.4101933534785</v>
      </c>
      <c r="AN168" s="166">
        <f>IntermediateData!AN127</f>
        <v>1589.0763397865126</v>
      </c>
      <c r="AO168" s="166">
        <f>IntermediateData!AO127</f>
        <v>1601.2361366361615</v>
      </c>
      <c r="AP168" s="168">
        <f>IntermediateData!AP127</f>
        <v>1613.8200946941815</v>
      </c>
    </row>
    <row r="169" spans="2:42" ht="18" thickBot="1" x14ac:dyDescent="0.4">
      <c r="B169" s="29"/>
      <c r="C169" s="104" t="s">
        <v>2366</v>
      </c>
      <c r="D169" s="172">
        <f>IntermediateData!D167</f>
        <v>0</v>
      </c>
      <c r="E169" s="170">
        <f>IntermediateData!E167</f>
        <v>0</v>
      </c>
      <c r="F169" s="170">
        <f>IntermediateData!F167</f>
        <v>0</v>
      </c>
      <c r="G169" s="170">
        <f>IntermediateData!G167</f>
        <v>0</v>
      </c>
      <c r="H169" s="170">
        <f>IntermediateData!H167</f>
        <v>0</v>
      </c>
      <c r="I169" s="170">
        <f>IntermediateData!I167</f>
        <v>21388.478918091143</v>
      </c>
      <c r="J169" s="170">
        <f>IntermediateData!J167</f>
        <v>49093.227282532076</v>
      </c>
      <c r="K169" s="170">
        <f>IntermediateData!K167</f>
        <v>82477.280030523223</v>
      </c>
      <c r="L169" s="170">
        <f>IntermediateData!L167</f>
        <v>120107.70802939255</v>
      </c>
      <c r="M169" s="170">
        <f>IntermediateData!M167</f>
        <v>160040.26947621483</v>
      </c>
      <c r="N169" s="170">
        <f>IntermediateData!N167</f>
        <v>201626.56884342423</v>
      </c>
      <c r="O169" s="170">
        <f>IntermediateData!O167</f>
        <v>244269.49394217294</v>
      </c>
      <c r="P169" s="170">
        <f>IntermediateData!P167</f>
        <v>286137.52948057902</v>
      </c>
      <c r="Q169" s="170">
        <f>IntermediateData!Q167</f>
        <v>325215.54579644022</v>
      </c>
      <c r="R169" s="171">
        <f>IntermediateData!R167</f>
        <v>361189.84422960726</v>
      </c>
      <c r="S169" s="170">
        <f>IntermediateData!S167</f>
        <v>394117.18662951345</v>
      </c>
      <c r="T169" s="170">
        <f>IntermediateData!T167</f>
        <v>424050.85111001669</v>
      </c>
      <c r="U169" s="170">
        <f>IntermediateData!U167</f>
        <v>451040.72736243979</v>
      </c>
      <c r="V169" s="170">
        <f>IntermediateData!V167</f>
        <v>475133.40777077008</v>
      </c>
      <c r="W169" s="170">
        <f>IntermediateData!W167</f>
        <v>496372.27446704148</v>
      </c>
      <c r="X169" s="170">
        <f>IntermediateData!X167</f>
        <v>514797.58245954261</v>
      </c>
      <c r="Y169" s="170">
        <f>IntermediateData!Y167</f>
        <v>530446.53896129306</v>
      </c>
      <c r="Z169" s="170">
        <f>IntermediateData!Z167</f>
        <v>543353.37904121913</v>
      </c>
      <c r="AA169" s="170">
        <f>IntermediateData!AA167</f>
        <v>553549.43771562167</v>
      </c>
      <c r="AB169" s="170">
        <f>IntermediateData!AB167</f>
        <v>561063.2185928548</v>
      </c>
      <c r="AC169" s="170">
        <f>IntermediateData!AC167</f>
        <v>567046.1685963769</v>
      </c>
      <c r="AD169" s="170">
        <f>IntermediateData!AD167</f>
        <v>571896.1186600806</v>
      </c>
      <c r="AE169" s="170">
        <f>IntermediateData!AE167</f>
        <v>575990.61180481187</v>
      </c>
      <c r="AF169" s="170">
        <f>IntermediateData!AF167</f>
        <v>579644.94727515639</v>
      </c>
      <c r="AG169" s="170">
        <f>IntermediateData!AG167</f>
        <v>583083.57898277824</v>
      </c>
      <c r="AH169" s="170">
        <f>IntermediateData!AH167</f>
        <v>586535.51784420724</v>
      </c>
      <c r="AI169" s="170">
        <f>IntermediateData!AI167</f>
        <v>590174.69875061617</v>
      </c>
      <c r="AJ169" s="170">
        <f>IntermediateData!AJ167</f>
        <v>594086.16637950705</v>
      </c>
      <c r="AK169" s="170">
        <f>IntermediateData!AK167</f>
        <v>598253.3500850125</v>
      </c>
      <c r="AL169" s="170">
        <f>IntermediateData!AL167</f>
        <v>602643.92535285244</v>
      </c>
      <c r="AM169" s="170">
        <f>IntermediateData!AM167</f>
        <v>607228.69139736122</v>
      </c>
      <c r="AN169" s="170">
        <f>IntermediateData!AN167</f>
        <v>611981.45378873439</v>
      </c>
      <c r="AO169" s="170">
        <f>IntermediateData!AO167</f>
        <v>616878.91405465698</v>
      </c>
      <c r="AP169" s="172">
        <f>IntermediateData!AP167</f>
        <v>621900.56598377321</v>
      </c>
    </row>
    <row r="170" spans="2:42" ht="18.75" thickTop="1" thickBot="1" x14ac:dyDescent="0.4">
      <c r="D170" s="205"/>
      <c r="E170" s="205"/>
      <c r="F170" s="205"/>
      <c r="G170" s="205"/>
      <c r="H170" s="205"/>
      <c r="I170" s="205"/>
      <c r="J170" s="205"/>
      <c r="K170" s="205"/>
      <c r="L170" s="205"/>
      <c r="M170" s="205"/>
      <c r="N170" s="205"/>
      <c r="O170" s="205"/>
      <c r="P170" s="205"/>
      <c r="Q170" s="205"/>
      <c r="R170" s="205"/>
      <c r="S170" s="205"/>
      <c r="T170" s="205"/>
      <c r="U170" s="205"/>
      <c r="V170" s="205"/>
      <c r="W170" s="205"/>
      <c r="X170" s="205"/>
      <c r="Y170" s="205"/>
      <c r="Z170" s="205"/>
      <c r="AA170" s="205"/>
      <c r="AB170" s="205"/>
      <c r="AC170" s="205"/>
      <c r="AD170" s="205"/>
      <c r="AE170" s="205"/>
      <c r="AF170" s="205"/>
      <c r="AG170" s="205"/>
      <c r="AH170" s="205"/>
      <c r="AI170" s="205"/>
      <c r="AJ170" s="205"/>
      <c r="AK170" s="205"/>
      <c r="AL170" s="205"/>
      <c r="AM170" s="205"/>
      <c r="AN170" s="205"/>
      <c r="AO170" s="205"/>
      <c r="AP170" s="205"/>
    </row>
    <row r="171" spans="2:42" ht="22.5" thickTop="1" x14ac:dyDescent="0.45">
      <c r="B171" s="93" t="s">
        <v>2390</v>
      </c>
      <c r="C171" s="94"/>
      <c r="D171" s="163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2"/>
      <c r="S171" s="161"/>
      <c r="T171" s="161"/>
      <c r="U171" s="161"/>
      <c r="V171" s="161"/>
      <c r="W171" s="161"/>
      <c r="X171" s="161"/>
      <c r="Y171" s="161"/>
      <c r="Z171" s="161"/>
      <c r="AA171" s="161"/>
      <c r="AB171" s="161"/>
      <c r="AC171" s="161"/>
      <c r="AD171" s="161"/>
      <c r="AE171" s="161"/>
      <c r="AF171" s="161"/>
      <c r="AG171" s="161"/>
      <c r="AH171" s="161"/>
      <c r="AI171" s="161"/>
      <c r="AJ171" s="161"/>
      <c r="AK171" s="161"/>
      <c r="AL171" s="161"/>
      <c r="AM171" s="161"/>
      <c r="AN171" s="161"/>
      <c r="AO171" s="161"/>
      <c r="AP171" s="163"/>
    </row>
    <row r="172" spans="2:42" x14ac:dyDescent="0.35">
      <c r="B172" s="36"/>
      <c r="C172" s="36" t="s">
        <v>2265</v>
      </c>
      <c r="D172" s="175">
        <f t="shared" ref="D172:AP172" si="3">D117/D7</f>
        <v>0</v>
      </c>
      <c r="E172" s="174">
        <f t="shared" si="3"/>
        <v>0</v>
      </c>
      <c r="F172" s="174">
        <f t="shared" si="3"/>
        <v>0</v>
      </c>
      <c r="G172" s="174">
        <f t="shared" si="3"/>
        <v>0</v>
      </c>
      <c r="H172" s="174">
        <f t="shared" si="3"/>
        <v>0</v>
      </c>
      <c r="I172" s="174">
        <f t="shared" si="3"/>
        <v>6.1755186716234793E-4</v>
      </c>
      <c r="J172" s="174">
        <f t="shared" si="3"/>
        <v>3.1747485602604949E-3</v>
      </c>
      <c r="K172" s="174">
        <f t="shared" si="3"/>
        <v>7.5378461366643465E-3</v>
      </c>
      <c r="L172" s="174">
        <f t="shared" si="3"/>
        <v>1.3565448857668829E-2</v>
      </c>
      <c r="M172" s="174">
        <f t="shared" si="3"/>
        <v>2.1110249168110995E-2</v>
      </c>
      <c r="N172" s="174">
        <f t="shared" si="3"/>
        <v>3.0020743411710758E-2</v>
      </c>
      <c r="O172" s="174">
        <f t="shared" si="3"/>
        <v>4.0142900821594239E-2</v>
      </c>
      <c r="P172" s="174">
        <f t="shared" si="3"/>
        <v>5.1321765299617413E-2</v>
      </c>
      <c r="Q172" s="174">
        <f t="shared" si="3"/>
        <v>6.1878068330440204E-2</v>
      </c>
      <c r="R172" s="173">
        <f t="shared" si="3"/>
        <v>7.1467168062364167E-2</v>
      </c>
      <c r="S172" s="174">
        <f t="shared" si="3"/>
        <v>8.0128552787421717E-2</v>
      </c>
      <c r="T172" s="174">
        <f t="shared" si="3"/>
        <v>8.7899819948471861E-2</v>
      </c>
      <c r="U172" s="174">
        <f t="shared" si="3"/>
        <v>9.4816763133538096E-2</v>
      </c>
      <c r="V172" s="174">
        <f t="shared" si="3"/>
        <v>0.1009134550292137</v>
      </c>
      <c r="W172" s="174">
        <f t="shared" si="3"/>
        <v>0.10622232652040314</v>
      </c>
      <c r="X172" s="174">
        <f t="shared" si="3"/>
        <v>0.11077424211498464</v>
      </c>
      <c r="Y172" s="174">
        <f t="shared" si="3"/>
        <v>0.11459857186369858</v>
      </c>
      <c r="Z172" s="174">
        <f t="shared" si="3"/>
        <v>0.11772325993766902</v>
      </c>
      <c r="AA172" s="174">
        <f t="shared" si="3"/>
        <v>0.12017489001843484</v>
      </c>
      <c r="AB172" s="174">
        <f t="shared" si="3"/>
        <v>0.12197874764818607</v>
      </c>
      <c r="AC172" s="174">
        <f t="shared" si="3"/>
        <v>0.12318538132103524</v>
      </c>
      <c r="AD172" s="174">
        <f t="shared" si="3"/>
        <v>0.12390161194309182</v>
      </c>
      <c r="AE172" s="174">
        <f t="shared" si="3"/>
        <v>0.12422970880785246</v>
      </c>
      <c r="AF172" s="174">
        <f t="shared" si="3"/>
        <v>0.12426714839619644</v>
      </c>
      <c r="AG172" s="174">
        <f t="shared" si="3"/>
        <v>0.12412446866147495</v>
      </c>
      <c r="AH172" s="174">
        <f t="shared" si="3"/>
        <v>0.12386877862636753</v>
      </c>
      <c r="AI172" s="174">
        <f t="shared" si="3"/>
        <v>0.12358242743297689</v>
      </c>
      <c r="AJ172" s="174">
        <f t="shared" si="3"/>
        <v>0.12334258818766078</v>
      </c>
      <c r="AK172" s="174">
        <f t="shared" si="3"/>
        <v>0.12315579382198139</v>
      </c>
      <c r="AL172" s="174">
        <f t="shared" si="3"/>
        <v>0.12301342463149395</v>
      </c>
      <c r="AM172" s="174">
        <f t="shared" si="3"/>
        <v>0.12290780428396166</v>
      </c>
      <c r="AN172" s="174">
        <f t="shared" si="3"/>
        <v>0.12283213747791123</v>
      </c>
      <c r="AO172" s="174">
        <f t="shared" si="3"/>
        <v>0.12278045146201753</v>
      </c>
      <c r="AP172" s="175">
        <f t="shared" si="3"/>
        <v>0.1227475411933268</v>
      </c>
    </row>
    <row r="173" spans="2:42" x14ac:dyDescent="0.35">
      <c r="B173" s="36"/>
      <c r="C173" s="36" t="s">
        <v>2267</v>
      </c>
      <c r="D173" s="175">
        <f t="shared" ref="D173:AP173" si="4">D118/D8</f>
        <v>0</v>
      </c>
      <c r="E173" s="174">
        <f t="shared" si="4"/>
        <v>0</v>
      </c>
      <c r="F173" s="174">
        <f t="shared" si="4"/>
        <v>0</v>
      </c>
      <c r="G173" s="174">
        <f t="shared" si="4"/>
        <v>0</v>
      </c>
      <c r="H173" s="174">
        <f t="shared" si="4"/>
        <v>0</v>
      </c>
      <c r="I173" s="174">
        <f t="shared" si="4"/>
        <v>1.4807155694327528E-2</v>
      </c>
      <c r="J173" s="174">
        <f t="shared" si="4"/>
        <v>2.8435389713901332E-2</v>
      </c>
      <c r="K173" s="174">
        <f t="shared" si="4"/>
        <v>4.0938596709448473E-2</v>
      </c>
      <c r="L173" s="174">
        <f t="shared" si="4"/>
        <v>5.2367999867446578E-2</v>
      </c>
      <c r="M173" s="174">
        <f t="shared" si="4"/>
        <v>6.2772281450957992E-2</v>
      </c>
      <c r="N173" s="174">
        <f t="shared" si="4"/>
        <v>7.2197706945918413E-2</v>
      </c>
      <c r="O173" s="174">
        <f t="shared" si="4"/>
        <v>8.0688243125984341E-2</v>
      </c>
      <c r="P173" s="174">
        <f t="shared" si="4"/>
        <v>8.828567033371125E-2</v>
      </c>
      <c r="Q173" s="174">
        <f t="shared" si="4"/>
        <v>9.5029689261253603E-2</v>
      </c>
      <c r="R173" s="173">
        <f t="shared" si="4"/>
        <v>0.10095802249991032</v>
      </c>
      <c r="S173" s="174">
        <f t="shared" si="4"/>
        <v>0.10610651111465083</v>
      </c>
      <c r="T173" s="174">
        <f t="shared" si="4"/>
        <v>0.11050920648721524</v>
      </c>
      <c r="U173" s="174">
        <f t="shared" si="4"/>
        <v>0.11419845765945275</v>
      </c>
      <c r="V173" s="174">
        <f t="shared" si="4"/>
        <v>0.117204994397219</v>
      </c>
      <c r="W173" s="174">
        <f t="shared" si="4"/>
        <v>0.11955800618436459</v>
      </c>
      <c r="X173" s="174">
        <f t="shared" si="4"/>
        <v>0.12128521734608579</v>
      </c>
      <c r="Y173" s="174">
        <f t="shared" si="4"/>
        <v>0.12241295849115089</v>
      </c>
      <c r="Z173" s="174">
        <f t="shared" si="4"/>
        <v>0.12296623445323607</v>
      </c>
      <c r="AA173" s="174">
        <f t="shared" si="4"/>
        <v>0.12296878890277797</v>
      </c>
      <c r="AB173" s="174">
        <f t="shared" si="4"/>
        <v>0.12244316579235695</v>
      </c>
      <c r="AC173" s="174">
        <f t="shared" si="4"/>
        <v>0.12201239257564264</v>
      </c>
      <c r="AD173" s="174">
        <f t="shared" si="4"/>
        <v>0.12166350018176227</v>
      </c>
      <c r="AE173" s="174">
        <f t="shared" si="4"/>
        <v>0.12138479354678024</v>
      </c>
      <c r="AF173" s="174">
        <f t="shared" si="4"/>
        <v>0.12116576220219451</v>
      </c>
      <c r="AG173" s="174">
        <f t="shared" si="4"/>
        <v>0.12093767331763863</v>
      </c>
      <c r="AH173" s="174">
        <f t="shared" si="4"/>
        <v>0.12075887304303212</v>
      </c>
      <c r="AI173" s="174">
        <f t="shared" si="4"/>
        <v>0.12062128877616833</v>
      </c>
      <c r="AJ173" s="174">
        <f t="shared" si="4"/>
        <v>0.12051776918588168</v>
      </c>
      <c r="AK173" s="174">
        <f t="shared" si="4"/>
        <v>0.1204420169192031</v>
      </c>
      <c r="AL173" s="174">
        <f t="shared" si="4"/>
        <v>0.12038852575953311</v>
      </c>
      <c r="AM173" s="174">
        <f t="shared" si="4"/>
        <v>0.1203525219607417</v>
      </c>
      <c r="AN173" s="174">
        <f t="shared" si="4"/>
        <v>0.1203299094984296</v>
      </c>
      <c r="AO173" s="174">
        <f t="shared" si="4"/>
        <v>0.12031721899496996</v>
      </c>
      <c r="AP173" s="175">
        <f t="shared" si="4"/>
        <v>0.12031156008944502</v>
      </c>
    </row>
    <row r="174" spans="2:42" x14ac:dyDescent="0.35">
      <c r="B174" s="36"/>
      <c r="C174" s="36" t="s">
        <v>2266</v>
      </c>
      <c r="D174" s="175">
        <f t="shared" ref="D174:AP174" si="5">D119/D9</f>
        <v>0</v>
      </c>
      <c r="E174" s="174">
        <f t="shared" si="5"/>
        <v>0</v>
      </c>
      <c r="F174" s="174">
        <f t="shared" si="5"/>
        <v>0</v>
      </c>
      <c r="G174" s="174">
        <f t="shared" si="5"/>
        <v>0</v>
      </c>
      <c r="H174" s="174">
        <f t="shared" si="5"/>
        <v>0</v>
      </c>
      <c r="I174" s="174">
        <f t="shared" si="5"/>
        <v>1.0727987567315394E-3</v>
      </c>
      <c r="J174" s="174">
        <f t="shared" si="5"/>
        <v>4.0600443308414138E-3</v>
      </c>
      <c r="K174" s="174">
        <f t="shared" si="5"/>
        <v>8.828634298832681E-3</v>
      </c>
      <c r="L174" s="174">
        <f t="shared" si="5"/>
        <v>1.5237756645043206E-2</v>
      </c>
      <c r="M174" s="174">
        <f t="shared" si="5"/>
        <v>2.3140612618675508E-2</v>
      </c>
      <c r="N174" s="174">
        <f t="shared" si="5"/>
        <v>3.238611909352046E-2</v>
      </c>
      <c r="O174" s="174">
        <f t="shared" si="5"/>
        <v>4.2820567914841019E-2</v>
      </c>
      <c r="P174" s="174">
        <f t="shared" si="5"/>
        <v>5.4211349179579094E-2</v>
      </c>
      <c r="Q174" s="174">
        <f t="shared" si="5"/>
        <v>6.4613667196547847E-2</v>
      </c>
      <c r="R174" s="173">
        <f t="shared" si="5"/>
        <v>7.4065695082287608E-2</v>
      </c>
      <c r="S174" s="174">
        <f t="shared" si="5"/>
        <v>8.2603816043337261E-2</v>
      </c>
      <c r="T174" s="174">
        <f t="shared" si="5"/>
        <v>9.026270259875846E-2</v>
      </c>
      <c r="U174" s="174">
        <f t="shared" si="5"/>
        <v>9.7075392238470892E-2</v>
      </c>
      <c r="V174" s="174">
        <f t="shared" si="5"/>
        <v>0.10307335967699928</v>
      </c>
      <c r="W174" s="174">
        <f t="shared" si="5"/>
        <v>0.10828658585507567</v>
      </c>
      <c r="X174" s="174">
        <f t="shared" si="5"/>
        <v>0.11274362383470635</v>
      </c>
      <c r="Y174" s="174">
        <f t="shared" si="5"/>
        <v>0.11647166172678185</v>
      </c>
      <c r="Z174" s="174">
        <f t="shared" si="5"/>
        <v>0.11949658278407357</v>
      </c>
      <c r="AA174" s="174">
        <f t="shared" si="5"/>
        <v>0.12184302278650248</v>
      </c>
      <c r="AB174" s="174">
        <f t="shared" si="5"/>
        <v>0.12353442483987528</v>
      </c>
      <c r="AC174" s="174">
        <f t="shared" si="5"/>
        <v>0.12464063795424553</v>
      </c>
      <c r="AD174" s="174">
        <f t="shared" si="5"/>
        <v>0.12526908951138477</v>
      </c>
      <c r="AE174" s="174">
        <f t="shared" si="5"/>
        <v>0.12552281781343702</v>
      </c>
      <c r="AF174" s="174">
        <f t="shared" si="5"/>
        <v>0.12550021099026515</v>
      </c>
      <c r="AG174" s="174">
        <f t="shared" si="5"/>
        <v>0.12525794580927124</v>
      </c>
      <c r="AH174" s="174">
        <f t="shared" si="5"/>
        <v>0.12492596631158324</v>
      </c>
      <c r="AI174" s="174">
        <f t="shared" si="5"/>
        <v>0.12458737901200176</v>
      </c>
      <c r="AJ174" s="174">
        <f t="shared" si="5"/>
        <v>0.12431662865442977</v>
      </c>
      <c r="AK174" s="174">
        <f t="shared" si="5"/>
        <v>0.1241036324874614</v>
      </c>
      <c r="AL174" s="174">
        <f t="shared" si="5"/>
        <v>0.12393932930313638</v>
      </c>
      <c r="AM174" s="174">
        <f t="shared" si="5"/>
        <v>0.12381561478193862</v>
      </c>
      <c r="AN174" s="174">
        <f t="shared" si="5"/>
        <v>0.12372528072804184</v>
      </c>
      <c r="AO174" s="174">
        <f t="shared" si="5"/>
        <v>0.12366195797770947</v>
      </c>
      <c r="AP174" s="175">
        <f t="shared" si="5"/>
        <v>0.12362006277546118</v>
      </c>
    </row>
    <row r="175" spans="2:42" x14ac:dyDescent="0.35">
      <c r="B175" s="36"/>
      <c r="C175" s="36" t="s">
        <v>2268</v>
      </c>
      <c r="D175" s="175">
        <f t="shared" ref="D175:AP175" si="6">D120/D10</f>
        <v>0</v>
      </c>
      <c r="E175" s="174">
        <f t="shared" si="6"/>
        <v>0</v>
      </c>
      <c r="F175" s="174">
        <f t="shared" si="6"/>
        <v>0</v>
      </c>
      <c r="G175" s="174">
        <f t="shared" si="6"/>
        <v>0</v>
      </c>
      <c r="H175" s="174">
        <f t="shared" si="6"/>
        <v>0</v>
      </c>
      <c r="I175" s="174">
        <f t="shared" si="6"/>
        <v>1.1731377049159036E-2</v>
      </c>
      <c r="J175" s="174">
        <f t="shared" si="6"/>
        <v>2.4568121533802622E-2</v>
      </c>
      <c r="K175" s="174">
        <f t="shared" si="6"/>
        <v>3.75384121357E-2</v>
      </c>
      <c r="L175" s="174">
        <f t="shared" si="6"/>
        <v>4.9456007930732467E-2</v>
      </c>
      <c r="M175" s="174">
        <f t="shared" si="6"/>
        <v>6.0362560982640437E-2</v>
      </c>
      <c r="N175" s="174">
        <f t="shared" si="6"/>
        <v>7.0297770484374467E-2</v>
      </c>
      <c r="O175" s="174">
        <f t="shared" si="6"/>
        <v>7.9299469966344627E-2</v>
      </c>
      <c r="P175" s="174">
        <f t="shared" si="6"/>
        <v>8.7403710557806144E-2</v>
      </c>
      <c r="Q175" s="174">
        <f t="shared" si="6"/>
        <v>9.4644840479344419E-2</v>
      </c>
      <c r="R175" s="173">
        <f t="shared" si="6"/>
        <v>0.10105558093639</v>
      </c>
      <c r="S175" s="174">
        <f t="shared" si="6"/>
        <v>0.10666709857602427</v>
      </c>
      <c r="T175" s="174">
        <f t="shared" si="6"/>
        <v>0.11150907466201147</v>
      </c>
      <c r="U175" s="174">
        <f t="shared" si="6"/>
        <v>0.11560977111600071</v>
      </c>
      <c r="V175" s="174">
        <f t="shared" si="6"/>
        <v>0.11899609356616221</v>
      </c>
      <c r="W175" s="174">
        <f t="shared" si="6"/>
        <v>0.12169365153814632</v>
      </c>
      <c r="X175" s="174">
        <f t="shared" si="6"/>
        <v>0.12372681591716408</v>
      </c>
      <c r="Y175" s="174">
        <f t="shared" si="6"/>
        <v>0.12511877380417513</v>
      </c>
      <c r="Z175" s="174">
        <f t="shared" si="6"/>
        <v>0.12589158088361496</v>
      </c>
      <c r="AA175" s="174">
        <f t="shared" si="6"/>
        <v>0.12606621141479515</v>
      </c>
      <c r="AB175" s="174">
        <f t="shared" si="6"/>
        <v>0.12566260595404438</v>
      </c>
      <c r="AC175" s="174">
        <f t="shared" si="6"/>
        <v>0.12521638746819808</v>
      </c>
      <c r="AD175" s="174">
        <f t="shared" si="6"/>
        <v>0.12480893419772068</v>
      </c>
      <c r="AE175" s="174">
        <f t="shared" si="6"/>
        <v>0.12448052341948439</v>
      </c>
      <c r="AF175" s="174">
        <f t="shared" si="6"/>
        <v>0.1242198551699982</v>
      </c>
      <c r="AG175" s="174">
        <f t="shared" si="6"/>
        <v>0.12400862647113668</v>
      </c>
      <c r="AH175" s="174">
        <f t="shared" si="6"/>
        <v>0.12384677024464576</v>
      </c>
      <c r="AI175" s="174">
        <f t="shared" si="6"/>
        <v>0.12372600726416257</v>
      </c>
      <c r="AJ175" s="174">
        <f t="shared" si="6"/>
        <v>0.12363896902861515</v>
      </c>
      <c r="AK175" s="174">
        <f t="shared" si="6"/>
        <v>0.12357913957354895</v>
      </c>
      <c r="AL175" s="174">
        <f t="shared" si="6"/>
        <v>0.12354080082052329</v>
      </c>
      <c r="AM175" s="174">
        <f t="shared" si="6"/>
        <v>0.12351898126597834</v>
      </c>
      <c r="AN175" s="174">
        <f t="shared" si="6"/>
        <v>0.12350940782173413</v>
      </c>
      <c r="AO175" s="174">
        <f t="shared" si="6"/>
        <v>0.12350846062947729</v>
      </c>
      <c r="AP175" s="175">
        <f t="shared" si="6"/>
        <v>0.12351313068124813</v>
      </c>
    </row>
    <row r="176" spans="2:42" x14ac:dyDescent="0.35">
      <c r="B176" s="36"/>
      <c r="C176" s="36" t="s">
        <v>2269</v>
      </c>
      <c r="D176" s="175">
        <f t="shared" ref="D176:AP176" si="7">D121/D11</f>
        <v>0</v>
      </c>
      <c r="E176" s="174">
        <f t="shared" si="7"/>
        <v>0</v>
      </c>
      <c r="F176" s="174">
        <f t="shared" si="7"/>
        <v>0</v>
      </c>
      <c r="G176" s="174">
        <f t="shared" si="7"/>
        <v>0</v>
      </c>
      <c r="H176" s="174">
        <f t="shared" si="7"/>
        <v>0</v>
      </c>
      <c r="I176" s="174">
        <f t="shared" si="7"/>
        <v>7.874542638596738E-3</v>
      </c>
      <c r="J176" s="174">
        <f t="shared" si="7"/>
        <v>1.7143042054886433E-2</v>
      </c>
      <c r="K176" s="174">
        <f t="shared" si="7"/>
        <v>2.7647320178167244E-2</v>
      </c>
      <c r="L176" s="174">
        <f t="shared" si="7"/>
        <v>3.9228631335671553E-2</v>
      </c>
      <c r="M176" s="174">
        <f t="shared" si="7"/>
        <v>5.0807901683125871E-2</v>
      </c>
      <c r="N176" s="174">
        <f t="shared" si="7"/>
        <v>6.1362024200276755E-2</v>
      </c>
      <c r="O176" s="174">
        <f t="shared" si="7"/>
        <v>7.0936075619047342E-2</v>
      </c>
      <c r="P176" s="174">
        <f t="shared" si="7"/>
        <v>7.9572920133531969E-2</v>
      </c>
      <c r="Q176" s="174">
        <f t="shared" si="7"/>
        <v>8.7313315658690799E-2</v>
      </c>
      <c r="R176" s="173">
        <f t="shared" si="7"/>
        <v>9.419601496459197E-2</v>
      </c>
      <c r="S176" s="174">
        <f t="shared" si="7"/>
        <v>0.10025786193313616</v>
      </c>
      <c r="T176" s="174">
        <f t="shared" si="7"/>
        <v>0.10553388317229687</v>
      </c>
      <c r="U176" s="174">
        <f t="shared" si="7"/>
        <v>0.1100573752115831</v>
      </c>
      <c r="V176" s="174">
        <f t="shared" si="7"/>
        <v>0.11385998749164888</v>
      </c>
      <c r="W176" s="174">
        <f t="shared" si="7"/>
        <v>0.11697180135071245</v>
      </c>
      <c r="X176" s="174">
        <f t="shared" si="7"/>
        <v>0.11942140520068033</v>
      </c>
      <c r="Y176" s="174">
        <f t="shared" si="7"/>
        <v>0.12123596607657548</v>
      </c>
      <c r="Z176" s="174">
        <f t="shared" si="7"/>
        <v>0.12244129773401868</v>
      </c>
      <c r="AA176" s="174">
        <f t="shared" si="7"/>
        <v>0.12306192546109215</v>
      </c>
      <c r="AB176" s="174">
        <f t="shared" si="7"/>
        <v>0.12312114776289626</v>
      </c>
      <c r="AC176" s="174">
        <f t="shared" si="7"/>
        <v>0.12296628829162394</v>
      </c>
      <c r="AD176" s="174">
        <f t="shared" si="7"/>
        <v>0.12268410155669909</v>
      </c>
      <c r="AE176" s="174">
        <f t="shared" si="7"/>
        <v>0.12235590356024306</v>
      </c>
      <c r="AF176" s="174">
        <f t="shared" si="7"/>
        <v>0.12205757117222164</v>
      </c>
      <c r="AG176" s="174">
        <f t="shared" si="7"/>
        <v>0.12186288820863324</v>
      </c>
      <c r="AH176" s="174">
        <f t="shared" si="7"/>
        <v>0.12171572447776685</v>
      </c>
      <c r="AI176" s="174">
        <f t="shared" si="7"/>
        <v>0.12160790404306308</v>
      </c>
      <c r="AJ176" s="174">
        <f t="shared" si="7"/>
        <v>0.12153218192584594</v>
      </c>
      <c r="AK176" s="174">
        <f t="shared" si="7"/>
        <v>0.12148217905763509</v>
      </c>
      <c r="AL176" s="174">
        <f t="shared" si="7"/>
        <v>0.12145232140588028</v>
      </c>
      <c r="AM176" s="174">
        <f t="shared" si="7"/>
        <v>0.12143778302363793</v>
      </c>
      <c r="AN176" s="174">
        <f t="shared" si="7"/>
        <v>0.12143443278804361</v>
      </c>
      <c r="AO176" s="174">
        <f t="shared" si="7"/>
        <v>0.12143878460596783</v>
      </c>
      <c r="AP176" s="175">
        <f t="shared" si="7"/>
        <v>0.12144795087801999</v>
      </c>
    </row>
    <row r="177" spans="2:42" x14ac:dyDescent="0.35">
      <c r="B177" s="36"/>
      <c r="C177" s="36" t="s">
        <v>2270</v>
      </c>
      <c r="D177" s="175">
        <f t="shared" ref="D177:AP177" si="8">D122/D12</f>
        <v>0</v>
      </c>
      <c r="E177" s="174">
        <f t="shared" si="8"/>
        <v>0</v>
      </c>
      <c r="F177" s="174">
        <f t="shared" si="8"/>
        <v>0</v>
      </c>
      <c r="G177" s="174">
        <f t="shared" si="8"/>
        <v>0</v>
      </c>
      <c r="H177" s="174">
        <f t="shared" si="8"/>
        <v>0</v>
      </c>
      <c r="I177" s="174">
        <f t="shared" si="8"/>
        <v>1.0310225895789187E-2</v>
      </c>
      <c r="J177" s="174">
        <f t="shared" si="8"/>
        <v>2.19251761054946E-2</v>
      </c>
      <c r="K177" s="174">
        <f t="shared" si="8"/>
        <v>3.4685230117272425E-2</v>
      </c>
      <c r="L177" s="174">
        <f t="shared" si="8"/>
        <v>4.7145464355645185E-2</v>
      </c>
      <c r="M177" s="174">
        <f t="shared" si="8"/>
        <v>5.8637358360722307E-2</v>
      </c>
      <c r="N177" s="174">
        <f t="shared" si="8"/>
        <v>6.9188970462192634E-2</v>
      </c>
      <c r="O177" s="174">
        <f t="shared" si="8"/>
        <v>7.8827091436025273E-2</v>
      </c>
      <c r="P177" s="174">
        <f t="shared" si="8"/>
        <v>8.7577290025711921E-2</v>
      </c>
      <c r="Q177" s="174">
        <f t="shared" si="8"/>
        <v>9.5463956634188635E-2</v>
      </c>
      <c r="R177" s="173">
        <f t="shared" si="8"/>
        <v>0.10251034525589638</v>
      </c>
      <c r="S177" s="174">
        <f t="shared" si="8"/>
        <v>0.10873861371572592</v>
      </c>
      <c r="T177" s="174">
        <f t="shared" si="8"/>
        <v>0.11416986227898528</v>
      </c>
      <c r="U177" s="174">
        <f t="shared" si="8"/>
        <v>0.11882417069401892</v>
      </c>
      <c r="V177" s="174">
        <f t="shared" si="8"/>
        <v>0.1227206337266972</v>
      </c>
      <c r="W177" s="174">
        <f t="shared" si="8"/>
        <v>0.12587739524367594</v>
      </c>
      <c r="X177" s="174">
        <f t="shared" si="8"/>
        <v>0.12831168089909548</v>
      </c>
      <c r="Y177" s="174">
        <f t="shared" si="8"/>
        <v>0.13003982947724627</v>
      </c>
      <c r="Z177" s="174">
        <f t="shared" si="8"/>
        <v>0.13107732294166557</v>
      </c>
      <c r="AA177" s="174">
        <f t="shared" si="8"/>
        <v>0.13143881523914808</v>
      </c>
      <c r="AB177" s="174">
        <f t="shared" si="8"/>
        <v>0.13113815990524674</v>
      </c>
      <c r="AC177" s="174">
        <f t="shared" si="8"/>
        <v>0.13070781340158577</v>
      </c>
      <c r="AD177" s="174">
        <f t="shared" si="8"/>
        <v>0.13024419749299476</v>
      </c>
      <c r="AE177" s="174">
        <f t="shared" si="8"/>
        <v>0.12983875869931716</v>
      </c>
      <c r="AF177" s="174">
        <f t="shared" si="8"/>
        <v>0.12951320314210144</v>
      </c>
      <c r="AG177" s="174">
        <f t="shared" si="8"/>
        <v>0.129254493104249</v>
      </c>
      <c r="AH177" s="174">
        <f t="shared" si="8"/>
        <v>0.12905440016490183</v>
      </c>
      <c r="AI177" s="174">
        <f t="shared" si="8"/>
        <v>0.12890363010262482</v>
      </c>
      <c r="AJ177" s="174">
        <f t="shared" si="8"/>
        <v>0.12879380152890985</v>
      </c>
      <c r="AK177" s="174">
        <f t="shared" si="8"/>
        <v>0.12871740194546394</v>
      </c>
      <c r="AL177" s="174">
        <f t="shared" si="8"/>
        <v>0.12866774622515792</v>
      </c>
      <c r="AM177" s="174">
        <f t="shared" si="8"/>
        <v>0.12863893740513266</v>
      </c>
      <c r="AN177" s="174">
        <f t="shared" si="8"/>
        <v>0.12862582968581235</v>
      </c>
      <c r="AO177" s="174">
        <f t="shared" si="8"/>
        <v>0.12862399353459356</v>
      </c>
      <c r="AP177" s="175">
        <f t="shared" si="8"/>
        <v>0.12862968279777401</v>
      </c>
    </row>
    <row r="178" spans="2:42" x14ac:dyDescent="0.35">
      <c r="B178" s="36"/>
      <c r="C178" s="36" t="s">
        <v>2271</v>
      </c>
      <c r="D178" s="175">
        <f t="shared" ref="D178:AP178" si="9">D123/D13</f>
        <v>0</v>
      </c>
      <c r="E178" s="174">
        <f t="shared" si="9"/>
        <v>0</v>
      </c>
      <c r="F178" s="174">
        <f t="shared" si="9"/>
        <v>0</v>
      </c>
      <c r="G178" s="174">
        <f t="shared" si="9"/>
        <v>0</v>
      </c>
      <c r="H178" s="174">
        <f t="shared" si="9"/>
        <v>0</v>
      </c>
      <c r="I178" s="174">
        <f t="shared" si="9"/>
        <v>0</v>
      </c>
      <c r="J178" s="174">
        <f t="shared" si="9"/>
        <v>1.9899095918682057E-3</v>
      </c>
      <c r="K178" s="174">
        <f t="shared" si="9"/>
        <v>5.847566106225729E-3</v>
      </c>
      <c r="L178" s="174">
        <f t="shared" si="9"/>
        <v>1.1441213707457557E-2</v>
      </c>
      <c r="M178" s="174">
        <f t="shared" si="9"/>
        <v>1.8631179655641407E-2</v>
      </c>
      <c r="N178" s="174">
        <f t="shared" si="9"/>
        <v>2.7271563041388301E-2</v>
      </c>
      <c r="O178" s="174">
        <f t="shared" si="9"/>
        <v>3.7211911935047963E-2</v>
      </c>
      <c r="P178" s="174">
        <f t="shared" si="9"/>
        <v>4.829886624966611E-2</v>
      </c>
      <c r="Q178" s="174">
        <f t="shared" si="9"/>
        <v>5.9430845708344275E-2</v>
      </c>
      <c r="R178" s="173">
        <f t="shared" si="9"/>
        <v>6.9611011060983968E-2</v>
      </c>
      <c r="S178" s="174">
        <f t="shared" si="9"/>
        <v>7.8870750079824054E-2</v>
      </c>
      <c r="T178" s="174">
        <f t="shared" si="9"/>
        <v>8.7240017406983658E-2</v>
      </c>
      <c r="U178" s="174">
        <f t="shared" si="9"/>
        <v>9.4747391771909273E-2</v>
      </c>
      <c r="V178" s="174">
        <f t="shared" si="9"/>
        <v>0.10142013080190011</v>
      </c>
      <c r="W178" s="174">
        <f t="shared" si="9"/>
        <v>0.10728422352487314</v>
      </c>
      <c r="X178" s="174">
        <f t="shared" si="9"/>
        <v>0.11236444065940884</v>
      </c>
      <c r="Y178" s="174">
        <f t="shared" si="9"/>
        <v>0.11668438278317174</v>
      </c>
      <c r="Z178" s="174">
        <f t="shared" si="9"/>
        <v>0.12026652646701318</v>
      </c>
      <c r="AA178" s="174">
        <f t="shared" si="9"/>
        <v>0.12313226845843685</v>
      </c>
      <c r="AB178" s="174">
        <f t="shared" si="9"/>
        <v>0.12530196799462809</v>
      </c>
      <c r="AC178" s="174">
        <f t="shared" si="9"/>
        <v>0.12679498732191546</v>
      </c>
      <c r="AD178" s="174">
        <f t="shared" si="9"/>
        <v>0.12772438618842824</v>
      </c>
      <c r="AE178" s="174">
        <f t="shared" si="9"/>
        <v>0.12819955880212264</v>
      </c>
      <c r="AF178" s="174">
        <f t="shared" si="9"/>
        <v>0.12832587211315508</v>
      </c>
      <c r="AG178" s="174">
        <f t="shared" si="9"/>
        <v>0.12815650163171266</v>
      </c>
      <c r="AH178" s="174">
        <f t="shared" si="9"/>
        <v>0.12784155214252388</v>
      </c>
      <c r="AI178" s="174">
        <f t="shared" si="9"/>
        <v>0.12747237220702679</v>
      </c>
      <c r="AJ178" s="174">
        <f t="shared" si="9"/>
        <v>0.12713530143319607</v>
      </c>
      <c r="AK178" s="174">
        <f t="shared" si="9"/>
        <v>0.12686665307027689</v>
      </c>
      <c r="AL178" s="174">
        <f t="shared" si="9"/>
        <v>0.12665630215097573</v>
      </c>
      <c r="AM178" s="174">
        <f t="shared" si="9"/>
        <v>0.12649511027051075</v>
      </c>
      <c r="AN178" s="174">
        <f t="shared" si="9"/>
        <v>0.12637487041451534</v>
      </c>
      <c r="AO178" s="174">
        <f t="shared" si="9"/>
        <v>0.12628825491724449</v>
      </c>
      <c r="AP178" s="175">
        <f t="shared" si="9"/>
        <v>0.12622876639007108</v>
      </c>
    </row>
    <row r="179" spans="2:42" x14ac:dyDescent="0.35">
      <c r="B179" s="36"/>
      <c r="C179" s="36" t="s">
        <v>2314</v>
      </c>
      <c r="D179" s="175">
        <f t="shared" ref="D179:AP179" si="10">D124/D14</f>
        <v>0</v>
      </c>
      <c r="E179" s="174">
        <f t="shared" si="10"/>
        <v>0</v>
      </c>
      <c r="F179" s="174">
        <f t="shared" si="10"/>
        <v>0</v>
      </c>
      <c r="G179" s="174">
        <f t="shared" si="10"/>
        <v>0</v>
      </c>
      <c r="H179" s="174">
        <f t="shared" si="10"/>
        <v>0</v>
      </c>
      <c r="I179" s="174">
        <f t="shared" si="10"/>
        <v>0</v>
      </c>
      <c r="J179" s="174">
        <f t="shared" si="10"/>
        <v>1.9899095918682057E-3</v>
      </c>
      <c r="K179" s="174">
        <f t="shared" si="10"/>
        <v>5.8475661062257298E-3</v>
      </c>
      <c r="L179" s="174">
        <f t="shared" si="10"/>
        <v>1.1441213707457557E-2</v>
      </c>
      <c r="M179" s="174">
        <f t="shared" si="10"/>
        <v>1.863117965564141E-2</v>
      </c>
      <c r="N179" s="174">
        <f t="shared" si="10"/>
        <v>2.7271563041388301E-2</v>
      </c>
      <c r="O179" s="174">
        <f t="shared" si="10"/>
        <v>3.7211911935047963E-2</v>
      </c>
      <c r="P179" s="174">
        <f t="shared" si="10"/>
        <v>4.829886624966611E-2</v>
      </c>
      <c r="Q179" s="174">
        <f t="shared" si="10"/>
        <v>5.9430845708344275E-2</v>
      </c>
      <c r="R179" s="173">
        <f t="shared" si="10"/>
        <v>6.9611011060983968E-2</v>
      </c>
      <c r="S179" s="174">
        <f t="shared" si="10"/>
        <v>7.8870750079824026E-2</v>
      </c>
      <c r="T179" s="174">
        <f t="shared" si="10"/>
        <v>8.7240017406983658E-2</v>
      </c>
      <c r="U179" s="174">
        <f t="shared" si="10"/>
        <v>9.4747391771909259E-2</v>
      </c>
      <c r="V179" s="174">
        <f t="shared" si="10"/>
        <v>0.1014201308019001</v>
      </c>
      <c r="W179" s="174">
        <f t="shared" si="10"/>
        <v>0.10728422352487312</v>
      </c>
      <c r="X179" s="174">
        <f t="shared" si="10"/>
        <v>0.11236444065940883</v>
      </c>
      <c r="Y179" s="174">
        <f t="shared" si="10"/>
        <v>0.1166843827831717</v>
      </c>
      <c r="Z179" s="174">
        <f t="shared" si="10"/>
        <v>0.12026652646701318</v>
      </c>
      <c r="AA179" s="174">
        <f t="shared" si="10"/>
        <v>0.12313226845843681</v>
      </c>
      <c r="AB179" s="174">
        <f t="shared" si="10"/>
        <v>0.12530196799462806</v>
      </c>
      <c r="AC179" s="174">
        <f t="shared" si="10"/>
        <v>0.12679498732191544</v>
      </c>
      <c r="AD179" s="174">
        <f t="shared" si="10"/>
        <v>0.12772438618842821</v>
      </c>
      <c r="AE179" s="174">
        <f t="shared" si="10"/>
        <v>0.12819955880212258</v>
      </c>
      <c r="AF179" s="174">
        <f t="shared" si="10"/>
        <v>0.12832587211315502</v>
      </c>
      <c r="AG179" s="174">
        <f t="shared" si="10"/>
        <v>0.12815650163171263</v>
      </c>
      <c r="AH179" s="174">
        <f t="shared" si="10"/>
        <v>0.12784155214252385</v>
      </c>
      <c r="AI179" s="174">
        <f t="shared" si="10"/>
        <v>0.12747237220702676</v>
      </c>
      <c r="AJ179" s="174">
        <f t="shared" si="10"/>
        <v>0.12713530143319599</v>
      </c>
      <c r="AK179" s="174">
        <f t="shared" si="10"/>
        <v>0.12686665307027681</v>
      </c>
      <c r="AL179" s="174">
        <f t="shared" si="10"/>
        <v>0.12665630215097559</v>
      </c>
      <c r="AM179" s="174">
        <f t="shared" si="10"/>
        <v>0.12649511027051061</v>
      </c>
      <c r="AN179" s="174">
        <f t="shared" si="10"/>
        <v>0.12637487041451526</v>
      </c>
      <c r="AO179" s="174">
        <f t="shared" si="10"/>
        <v>0.12628825491724441</v>
      </c>
      <c r="AP179" s="175">
        <f t="shared" si="10"/>
        <v>0.126228766390071</v>
      </c>
    </row>
    <row r="180" spans="2:42" x14ac:dyDescent="0.35">
      <c r="B180" s="36"/>
      <c r="C180" s="36" t="s">
        <v>2272</v>
      </c>
      <c r="D180" s="175">
        <f t="shared" ref="D180:AP180" si="11">D125/D15</f>
        <v>0</v>
      </c>
      <c r="E180" s="174">
        <f t="shared" si="11"/>
        <v>0</v>
      </c>
      <c r="F180" s="174">
        <f t="shared" si="11"/>
        <v>0</v>
      </c>
      <c r="G180" s="174">
        <f t="shared" si="11"/>
        <v>0</v>
      </c>
      <c r="H180" s="174">
        <f t="shared" si="11"/>
        <v>0</v>
      </c>
      <c r="I180" s="174">
        <f t="shared" si="11"/>
        <v>2.5015182073193612E-3</v>
      </c>
      <c r="J180" s="174">
        <f t="shared" si="11"/>
        <v>6.808980319730003E-3</v>
      </c>
      <c r="K180" s="174">
        <f t="shared" si="11"/>
        <v>1.2778979028585234E-2</v>
      </c>
      <c r="L180" s="174">
        <f t="shared" si="11"/>
        <v>2.0262587995266979E-2</v>
      </c>
      <c r="M180" s="174">
        <f t="shared" si="11"/>
        <v>2.9107084939073068E-2</v>
      </c>
      <c r="N180" s="174">
        <f t="shared" si="11"/>
        <v>3.9157620306143726E-2</v>
      </c>
      <c r="O180" s="174">
        <f t="shared" si="11"/>
        <v>5.0258811566598685E-2</v>
      </c>
      <c r="P180" s="174">
        <f t="shared" si="11"/>
        <v>6.0819065123396063E-2</v>
      </c>
      <c r="Q180" s="174">
        <f t="shared" si="11"/>
        <v>7.0401049920233952E-2</v>
      </c>
      <c r="R180" s="173">
        <f t="shared" si="11"/>
        <v>7.904704931545796E-2</v>
      </c>
      <c r="S180" s="174">
        <f t="shared" si="11"/>
        <v>8.6797278947351966E-2</v>
      </c>
      <c r="T180" s="174">
        <f t="shared" si="11"/>
        <v>9.368998529239235E-2</v>
      </c>
      <c r="U180" s="174">
        <f t="shared" si="11"/>
        <v>9.976153950164994E-2</v>
      </c>
      <c r="V180" s="174">
        <f t="shared" si="11"/>
        <v>0.10504652674132769</v>
      </c>
      <c r="W180" s="174">
        <f t="shared" si="11"/>
        <v>0.10957783125260437</v>
      </c>
      <c r="X180" s="174">
        <f t="shared" si="11"/>
        <v>0.11338671733565446</v>
      </c>
      <c r="Y180" s="174">
        <f t="shared" si="11"/>
        <v>0.11650290645290642</v>
      </c>
      <c r="Z180" s="174">
        <f t="shared" si="11"/>
        <v>0.11895465063726519</v>
      </c>
      <c r="AA180" s="174">
        <f t="shared" si="11"/>
        <v>0.12076880238213246</v>
      </c>
      <c r="AB180" s="174">
        <f t="shared" si="11"/>
        <v>0.12197088118159485</v>
      </c>
      <c r="AC180" s="174">
        <f t="shared" si="11"/>
        <v>0.12268915032366558</v>
      </c>
      <c r="AD180" s="174">
        <f t="shared" si="11"/>
        <v>0.12302439145474885</v>
      </c>
      <c r="AE180" s="174">
        <f t="shared" si="11"/>
        <v>0.12307241228969297</v>
      </c>
      <c r="AF180" s="174">
        <f t="shared" si="11"/>
        <v>0.12292388827112351</v>
      </c>
      <c r="AG180" s="174">
        <f t="shared" si="11"/>
        <v>0.12250618536764504</v>
      </c>
      <c r="AH180" s="174">
        <f t="shared" si="11"/>
        <v>0.1220775550280907</v>
      </c>
      <c r="AI180" s="174">
        <f t="shared" si="11"/>
        <v>0.12171113725450811</v>
      </c>
      <c r="AJ180" s="174">
        <f t="shared" si="11"/>
        <v>0.12141509178355257</v>
      </c>
      <c r="AK180" s="174">
        <f t="shared" si="11"/>
        <v>0.12117918109909458</v>
      </c>
      <c r="AL180" s="174">
        <f t="shared" si="11"/>
        <v>0.12099422991071693</v>
      </c>
      <c r="AM180" s="174">
        <f t="shared" si="11"/>
        <v>0.12085204947918744</v>
      </c>
      <c r="AN180" s="174">
        <f t="shared" si="11"/>
        <v>0.12074536686226986</v>
      </c>
      <c r="AO180" s="174">
        <f t="shared" si="11"/>
        <v>0.12066775878070521</v>
      </c>
      <c r="AP180" s="175">
        <f t="shared" si="11"/>
        <v>0.12061358982181487</v>
      </c>
    </row>
    <row r="181" spans="2:42" x14ac:dyDescent="0.35">
      <c r="B181" s="36"/>
      <c r="C181" s="36" t="s">
        <v>2273</v>
      </c>
      <c r="D181" s="175">
        <f t="shared" ref="D181:AP181" si="12">D126/D16</f>
        <v>0</v>
      </c>
      <c r="E181" s="174">
        <f t="shared" si="12"/>
        <v>0</v>
      </c>
      <c r="F181" s="174">
        <f t="shared" si="12"/>
        <v>0</v>
      </c>
      <c r="G181" s="174">
        <f t="shared" si="12"/>
        <v>0</v>
      </c>
      <c r="H181" s="174">
        <f t="shared" si="12"/>
        <v>0</v>
      </c>
      <c r="I181" s="174">
        <f t="shared" si="12"/>
        <v>1.7471286196048422E-3</v>
      </c>
      <c r="J181" s="174">
        <f t="shared" si="12"/>
        <v>5.3586773342508762E-3</v>
      </c>
      <c r="K181" s="174">
        <f t="shared" si="12"/>
        <v>1.0696285090589668E-2</v>
      </c>
      <c r="L181" s="174">
        <f t="shared" si="12"/>
        <v>1.7614935366131651E-2</v>
      </c>
      <c r="M181" s="174">
        <f t="shared" si="12"/>
        <v>2.5964685402505468E-2</v>
      </c>
      <c r="N181" s="174">
        <f t="shared" si="12"/>
        <v>3.5592358095439938E-2</v>
      </c>
      <c r="O181" s="174">
        <f t="shared" si="12"/>
        <v>4.6343175171739269E-2</v>
      </c>
      <c r="P181" s="174">
        <f t="shared" si="12"/>
        <v>5.7340124702598923E-2</v>
      </c>
      <c r="Q181" s="174">
        <f t="shared" si="12"/>
        <v>6.7351792572890243E-2</v>
      </c>
      <c r="R181" s="173">
        <f t="shared" si="12"/>
        <v>7.6418531615615654E-2</v>
      </c>
      <c r="S181" s="174">
        <f t="shared" si="12"/>
        <v>8.4578764026585318E-2</v>
      </c>
      <c r="T181" s="174">
        <f t="shared" si="12"/>
        <v>9.1869070206791983E-2</v>
      </c>
      <c r="U181" s="174">
        <f t="shared" si="12"/>
        <v>9.8324273478208546E-2</v>
      </c>
      <c r="V181" s="174">
        <f t="shared" si="12"/>
        <v>0.10397752086424768</v>
      </c>
      <c r="W181" s="174">
        <f t="shared" si="12"/>
        <v>0.10886036011725624</v>
      </c>
      <c r="X181" s="174">
        <f t="shared" si="12"/>
        <v>0.11300281316696016</v>
      </c>
      <c r="Y181" s="174">
        <f t="shared" si="12"/>
        <v>0.11643344615571186</v>
      </c>
      <c r="Z181" s="174">
        <f t="shared" si="12"/>
        <v>0.1191794362187005</v>
      </c>
      <c r="AA181" s="174">
        <f t="shared" si="12"/>
        <v>0.12126663515995287</v>
      </c>
      <c r="AB181" s="174">
        <f t="shared" si="12"/>
        <v>0.12271963016795782</v>
      </c>
      <c r="AC181" s="174">
        <f t="shared" si="12"/>
        <v>0.12363677803985697</v>
      </c>
      <c r="AD181" s="174">
        <f t="shared" si="12"/>
        <v>0.12412234902080767</v>
      </c>
      <c r="AE181" s="174">
        <f t="shared" si="12"/>
        <v>0.12427591577643907</v>
      </c>
      <c r="AF181" s="174">
        <f t="shared" si="12"/>
        <v>0.12419214317757615</v>
      </c>
      <c r="AG181" s="174">
        <f t="shared" si="12"/>
        <v>0.12397865273766596</v>
      </c>
      <c r="AH181" s="174">
        <f t="shared" si="12"/>
        <v>0.12369962021835823</v>
      </c>
      <c r="AI181" s="174">
        <f t="shared" si="12"/>
        <v>0.12343444467704676</v>
      </c>
      <c r="AJ181" s="174">
        <f t="shared" si="12"/>
        <v>0.12322634515847536</v>
      </c>
      <c r="AK181" s="174">
        <f t="shared" si="12"/>
        <v>0.12306626854763821</v>
      </c>
      <c r="AL181" s="174">
        <f t="shared" si="12"/>
        <v>0.12294613368881566</v>
      </c>
      <c r="AM181" s="174">
        <f t="shared" si="12"/>
        <v>0.12285876727701069</v>
      </c>
      <c r="AN181" s="174">
        <f t="shared" si="12"/>
        <v>0.12279784371172782</v>
      </c>
      <c r="AO181" s="174">
        <f t="shared" si="12"/>
        <v>0.12275782868548415</v>
      </c>
      <c r="AP181" s="175">
        <f t="shared" si="12"/>
        <v>0.12273392629204433</v>
      </c>
    </row>
    <row r="182" spans="2:42" x14ac:dyDescent="0.35">
      <c r="B182" s="36"/>
      <c r="C182" s="36" t="s">
        <v>2275</v>
      </c>
      <c r="D182" s="175">
        <f t="shared" ref="D182:AP182" si="13">D127/D17</f>
        <v>0</v>
      </c>
      <c r="E182" s="174">
        <f t="shared" si="13"/>
        <v>0</v>
      </c>
      <c r="F182" s="174">
        <f t="shared" si="13"/>
        <v>0</v>
      </c>
      <c r="G182" s="174">
        <f t="shared" si="13"/>
        <v>0</v>
      </c>
      <c r="H182" s="174">
        <f t="shared" si="13"/>
        <v>0</v>
      </c>
      <c r="I182" s="174">
        <f t="shared" si="13"/>
        <v>7.4974434410138976E-3</v>
      </c>
      <c r="J182" s="174">
        <f t="shared" si="13"/>
        <v>1.6441403456207249E-2</v>
      </c>
      <c r="K182" s="174">
        <f t="shared" si="13"/>
        <v>2.6675881256518871E-2</v>
      </c>
      <c r="L182" s="174">
        <f t="shared" si="13"/>
        <v>3.8043220220796779E-2</v>
      </c>
      <c r="M182" s="174">
        <f t="shared" si="13"/>
        <v>4.9842207824726745E-2</v>
      </c>
      <c r="N182" s="174">
        <f t="shared" si="13"/>
        <v>6.0627723450186154E-2</v>
      </c>
      <c r="O182" s="174">
        <f t="shared" si="13"/>
        <v>7.0440724340313246E-2</v>
      </c>
      <c r="P182" s="174">
        <f t="shared" si="13"/>
        <v>7.9320223868099643E-2</v>
      </c>
      <c r="Q182" s="174">
        <f t="shared" si="13"/>
        <v>8.7303379951876967E-2</v>
      </c>
      <c r="R182" s="173">
        <f t="shared" si="13"/>
        <v>9.4425579405740506E-2</v>
      </c>
      <c r="S182" s="174">
        <f t="shared" si="13"/>
        <v>0.10072051841129301</v>
      </c>
      <c r="T182" s="174">
        <f t="shared" si="13"/>
        <v>0.10622027928854094</v>
      </c>
      <c r="U182" s="174">
        <f t="shared" si="13"/>
        <v>0.11095540373561535</v>
      </c>
      <c r="V182" s="174">
        <f t="shared" si="13"/>
        <v>0.11495496269920494</v>
      </c>
      <c r="W182" s="174">
        <f t="shared" si="13"/>
        <v>0.11824662303016041</v>
      </c>
      <c r="X182" s="174">
        <f t="shared" si="13"/>
        <v>0.12085671107164264</v>
      </c>
      <c r="Y182" s="174">
        <f t="shared" si="13"/>
        <v>0.12281027332042395</v>
      </c>
      <c r="Z182" s="174">
        <f t="shared" si="13"/>
        <v>0.12413113429550127</v>
      </c>
      <c r="AA182" s="174">
        <f t="shared" si="13"/>
        <v>0.12484195174202302</v>
      </c>
      <c r="AB182" s="174">
        <f t="shared" si="13"/>
        <v>0.12496426929265798</v>
      </c>
      <c r="AC182" s="174">
        <f t="shared" si="13"/>
        <v>0.12484362108884139</v>
      </c>
      <c r="AD182" s="174">
        <f t="shared" si="13"/>
        <v>0.12457116353268111</v>
      </c>
      <c r="AE182" s="174">
        <f t="shared" si="13"/>
        <v>0.12423280301237115</v>
      </c>
      <c r="AF182" s="174">
        <f t="shared" si="13"/>
        <v>0.12390914246812598</v>
      </c>
      <c r="AG182" s="174">
        <f t="shared" si="13"/>
        <v>0.1237491822145881</v>
      </c>
      <c r="AH182" s="174">
        <f t="shared" si="13"/>
        <v>0.12363368289431179</v>
      </c>
      <c r="AI182" s="174">
        <f t="shared" si="13"/>
        <v>0.12355462375513465</v>
      </c>
      <c r="AJ182" s="174">
        <f t="shared" si="13"/>
        <v>0.12350488842735755</v>
      </c>
      <c r="AK182" s="174">
        <f t="shared" si="13"/>
        <v>0.12347820714964106</v>
      </c>
      <c r="AL182" s="174">
        <f t="shared" si="13"/>
        <v>0.12346910251318974</v>
      </c>
      <c r="AM182" s="174">
        <f t="shared" si="13"/>
        <v>0.12347283852681171</v>
      </c>
      <c r="AN182" s="174">
        <f t="shared" si="13"/>
        <v>0.12348537281613428</v>
      </c>
      <c r="AO182" s="174">
        <f t="shared" si="13"/>
        <v>0.12350331178038428</v>
      </c>
      <c r="AP182" s="175">
        <f t="shared" si="13"/>
        <v>0.12352386853973699</v>
      </c>
    </row>
    <row r="183" spans="2:42" x14ac:dyDescent="0.35">
      <c r="B183" s="36"/>
      <c r="C183" s="36" t="s">
        <v>2276</v>
      </c>
      <c r="D183" s="175">
        <f t="shared" ref="D183:AP183" si="14">D128/D18</f>
        <v>0</v>
      </c>
      <c r="E183" s="174">
        <f t="shared" si="14"/>
        <v>0</v>
      </c>
      <c r="F183" s="174">
        <f t="shared" si="14"/>
        <v>0</v>
      </c>
      <c r="G183" s="174">
        <f t="shared" si="14"/>
        <v>0</v>
      </c>
      <c r="H183" s="174">
        <f t="shared" si="14"/>
        <v>0</v>
      </c>
      <c r="I183" s="174">
        <f t="shared" si="14"/>
        <v>8.9873957698739793E-3</v>
      </c>
      <c r="J183" s="174">
        <f t="shared" si="14"/>
        <v>1.9360477819310534E-2</v>
      </c>
      <c r="K183" s="174">
        <f t="shared" si="14"/>
        <v>3.0962522048197605E-2</v>
      </c>
      <c r="L183" s="174">
        <f t="shared" si="14"/>
        <v>4.361158168069415E-2</v>
      </c>
      <c r="M183" s="174">
        <f t="shared" si="14"/>
        <v>5.5268462953305439E-2</v>
      </c>
      <c r="N183" s="174">
        <f t="shared" si="14"/>
        <v>6.5964962928968585E-2</v>
      </c>
      <c r="O183" s="174">
        <f t="shared" si="14"/>
        <v>7.5731445301236738E-2</v>
      </c>
      <c r="P183" s="174">
        <f t="shared" si="14"/>
        <v>8.4596895879422415E-2</v>
      </c>
      <c r="Q183" s="174">
        <f t="shared" si="14"/>
        <v>9.2588975782934665E-2</v>
      </c>
      <c r="R183" s="173">
        <f t="shared" si="14"/>
        <v>9.9734072436781632E-2</v>
      </c>
      <c r="S183" s="174">
        <f t="shared" si="14"/>
        <v>0.10605734845647309</v>
      </c>
      <c r="T183" s="174">
        <f t="shared" si="14"/>
        <v>0.11158278850697179</v>
      </c>
      <c r="U183" s="174">
        <f t="shared" si="14"/>
        <v>0.11633324421690042</v>
      </c>
      <c r="V183" s="174">
        <f t="shared" si="14"/>
        <v>0.12033047722591052</v>
      </c>
      <c r="W183" s="174">
        <f t="shared" si="14"/>
        <v>0.12359520043994929</v>
      </c>
      <c r="X183" s="174">
        <f t="shared" si="14"/>
        <v>0.12614711756612126</v>
      </c>
      <c r="Y183" s="174">
        <f t="shared" si="14"/>
        <v>0.12800496099592309</v>
      </c>
      <c r="Z183" s="174">
        <f t="shared" si="14"/>
        <v>0.12918652810283032</v>
      </c>
      <c r="AA183" s="174">
        <f t="shared" si="14"/>
        <v>0.12970871601752787</v>
      </c>
      <c r="AB183" s="174">
        <f t="shared" si="14"/>
        <v>0.12958755494149865</v>
      </c>
      <c r="AC183" s="174">
        <f t="shared" si="14"/>
        <v>0.12927435644485691</v>
      </c>
      <c r="AD183" s="174">
        <f t="shared" si="14"/>
        <v>0.12886532967061551</v>
      </c>
      <c r="AE183" s="174">
        <f t="shared" si="14"/>
        <v>0.12845172136228505</v>
      </c>
      <c r="AF183" s="174">
        <f t="shared" si="14"/>
        <v>0.12811858746204605</v>
      </c>
      <c r="AG183" s="174">
        <f t="shared" si="14"/>
        <v>0.12775208005626806</v>
      </c>
      <c r="AH183" s="174">
        <f t="shared" si="14"/>
        <v>0.12745683304972469</v>
      </c>
      <c r="AI183" s="174">
        <f t="shared" si="14"/>
        <v>0.1272225559337137</v>
      </c>
      <c r="AJ183" s="174">
        <f t="shared" si="14"/>
        <v>0.12703994542549013</v>
      </c>
      <c r="AK183" s="174">
        <f t="shared" si="14"/>
        <v>0.12690063153324049</v>
      </c>
      <c r="AL183" s="174">
        <f t="shared" si="14"/>
        <v>0.12679712665208015</v>
      </c>
      <c r="AM183" s="174">
        <f t="shared" si="14"/>
        <v>0.12672277753869177</v>
      </c>
      <c r="AN183" s="174">
        <f t="shared" si="14"/>
        <v>0.12667172001976412</v>
      </c>
      <c r="AO183" s="174">
        <f t="shared" si="14"/>
        <v>0.12663883629656636</v>
      </c>
      <c r="AP183" s="175">
        <f t="shared" si="14"/>
        <v>0.12661971471483049</v>
      </c>
    </row>
    <row r="184" spans="2:42" x14ac:dyDescent="0.35">
      <c r="B184" s="36"/>
      <c r="C184" s="36" t="s">
        <v>2277</v>
      </c>
      <c r="D184" s="175">
        <f t="shared" ref="D184:AP184" si="15">D129/D19</f>
        <v>0</v>
      </c>
      <c r="E184" s="174">
        <f t="shared" si="15"/>
        <v>0</v>
      </c>
      <c r="F184" s="174">
        <f t="shared" si="15"/>
        <v>0</v>
      </c>
      <c r="G184" s="174">
        <f t="shared" si="15"/>
        <v>0</v>
      </c>
      <c r="H184" s="174">
        <f t="shared" si="15"/>
        <v>0</v>
      </c>
      <c r="I184" s="174">
        <f t="shared" si="15"/>
        <v>5.6967890308744634E-3</v>
      </c>
      <c r="J184" s="174">
        <f t="shared" si="15"/>
        <v>1.301996433906885E-2</v>
      </c>
      <c r="K184" s="174">
        <f t="shared" si="15"/>
        <v>2.1823589348998737E-2</v>
      </c>
      <c r="L184" s="174">
        <f t="shared" si="15"/>
        <v>3.1956727591867851E-2</v>
      </c>
      <c r="M184" s="174">
        <f t="shared" si="15"/>
        <v>4.3265104376892377E-2</v>
      </c>
      <c r="N184" s="174">
        <f t="shared" si="15"/>
        <v>5.4906687375825887E-2</v>
      </c>
      <c r="O184" s="174">
        <f t="shared" si="15"/>
        <v>6.5587996988725653E-2</v>
      </c>
      <c r="P184" s="174">
        <f t="shared" si="15"/>
        <v>7.533938362006927E-2</v>
      </c>
      <c r="Q184" s="174">
        <f t="shared" si="15"/>
        <v>8.4189820172546906E-2</v>
      </c>
      <c r="R184" s="173">
        <f t="shared" si="15"/>
        <v>9.216695522320105E-2</v>
      </c>
      <c r="S184" s="174">
        <f t="shared" si="15"/>
        <v>9.9297164001421079E-2</v>
      </c>
      <c r="T184" s="174">
        <f t="shared" si="15"/>
        <v>0.10560559725699863</v>
      </c>
      <c r="U184" s="174">
        <f t="shared" si="15"/>
        <v>0.11111622810286446</v>
      </c>
      <c r="V184" s="174">
        <f t="shared" si="15"/>
        <v>0.11585189691368826</v>
      </c>
      <c r="W184" s="174">
        <f t="shared" si="15"/>
        <v>0.11983435435822078</v>
      </c>
      <c r="X184" s="174">
        <f t="shared" si="15"/>
        <v>0.12308430264009117</v>
      </c>
      <c r="Y184" s="174">
        <f t="shared" si="15"/>
        <v>0.12562143501873244</v>
      </c>
      <c r="Z184" s="174">
        <f t="shared" si="15"/>
        <v>0.1274644736791905</v>
      </c>
      <c r="AA184" s="174">
        <f t="shared" si="15"/>
        <v>0.128631206016775</v>
      </c>
      <c r="AB184" s="174">
        <f t="shared" si="15"/>
        <v>0.12913851939982177</v>
      </c>
      <c r="AC184" s="174">
        <f t="shared" si="15"/>
        <v>0.12927887306559499</v>
      </c>
      <c r="AD184" s="174">
        <f t="shared" si="15"/>
        <v>0.1291556139417524</v>
      </c>
      <c r="AE184" s="174">
        <f t="shared" si="15"/>
        <v>0.12886758286334879</v>
      </c>
      <c r="AF184" s="174">
        <f t="shared" si="15"/>
        <v>0.12850890244662613</v>
      </c>
      <c r="AG184" s="174">
        <f t="shared" si="15"/>
        <v>0.12806604283718187</v>
      </c>
      <c r="AH184" s="174">
        <f t="shared" si="15"/>
        <v>0.12770527961307657</v>
      </c>
      <c r="AI184" s="174">
        <f t="shared" si="15"/>
        <v>0.12741531255683711</v>
      </c>
      <c r="AJ184" s="174">
        <f t="shared" si="15"/>
        <v>0.12718588394407901</v>
      </c>
      <c r="AK184" s="174">
        <f t="shared" si="15"/>
        <v>0.12700772151546849</v>
      </c>
      <c r="AL184" s="174">
        <f t="shared" si="15"/>
        <v>0.12687248463514475</v>
      </c>
      <c r="AM184" s="174">
        <f t="shared" si="15"/>
        <v>0.12677271347554031</v>
      </c>
      <c r="AN184" s="174">
        <f t="shared" si="15"/>
        <v>0.12670178107644309</v>
      </c>
      <c r="AO184" s="174">
        <f t="shared" si="15"/>
        <v>0.12665384813367148</v>
      </c>
      <c r="AP184" s="175">
        <f t="shared" si="15"/>
        <v>0.12662382037990291</v>
      </c>
    </row>
    <row r="185" spans="2:42" x14ac:dyDescent="0.35">
      <c r="B185" s="36"/>
      <c r="C185" s="36" t="s">
        <v>2278</v>
      </c>
      <c r="D185" s="175">
        <f t="shared" ref="D185:AP185" si="16">D130/D20</f>
        <v>0</v>
      </c>
      <c r="E185" s="174">
        <f t="shared" si="16"/>
        <v>0</v>
      </c>
      <c r="F185" s="174">
        <f t="shared" si="16"/>
        <v>0</v>
      </c>
      <c r="G185" s="174">
        <f t="shared" si="16"/>
        <v>0</v>
      </c>
      <c r="H185" s="174">
        <f t="shared" si="16"/>
        <v>0</v>
      </c>
      <c r="I185" s="174">
        <f t="shared" si="16"/>
        <v>1.0141246997426108E-2</v>
      </c>
      <c r="J185" s="174">
        <f t="shared" si="16"/>
        <v>2.156310335772961E-2</v>
      </c>
      <c r="K185" s="174">
        <f t="shared" si="16"/>
        <v>3.4105405570601599E-2</v>
      </c>
      <c r="L185" s="174">
        <f t="shared" si="16"/>
        <v>4.6458138612440365E-2</v>
      </c>
      <c r="M185" s="174">
        <f t="shared" si="16"/>
        <v>5.7815701996899123E-2</v>
      </c>
      <c r="N185" s="174">
        <f t="shared" si="16"/>
        <v>6.821197409508474E-2</v>
      </c>
      <c r="O185" s="174">
        <f t="shared" si="16"/>
        <v>7.7679294154383863E-2</v>
      </c>
      <c r="P185" s="174">
        <f t="shared" si="16"/>
        <v>8.6248524613371208E-2</v>
      </c>
      <c r="Q185" s="174">
        <f t="shared" si="16"/>
        <v>9.3949110781313627E-2</v>
      </c>
      <c r="R185" s="173">
        <f t="shared" si="16"/>
        <v>0.10080913799186138</v>
      </c>
      <c r="S185" s="174">
        <f t="shared" si="16"/>
        <v>0.10685538633593043</v>
      </c>
      <c r="T185" s="174">
        <f t="shared" si="16"/>
        <v>0.11211338307438524</v>
      </c>
      <c r="U185" s="174">
        <f t="shared" si="16"/>
        <v>0.11660745282691856</v>
      </c>
      <c r="V185" s="174">
        <f t="shared" si="16"/>
        <v>0.12036076562948983</v>
      </c>
      <c r="W185" s="174">
        <f t="shared" si="16"/>
        <v>0.12339538294881515</v>
      </c>
      <c r="X185" s="174">
        <f t="shared" si="16"/>
        <v>0.12573230173869665</v>
      </c>
      <c r="Y185" s="174">
        <f t="shared" si="16"/>
        <v>0.12739149661942681</v>
      </c>
      <c r="Z185" s="174">
        <f t="shared" si="16"/>
        <v>0.12839196025810093</v>
      </c>
      <c r="AA185" s="174">
        <f t="shared" si="16"/>
        <v>0.12875174202440923</v>
      </c>
      <c r="AB185" s="174">
        <f t="shared" si="16"/>
        <v>0.12848798499335479</v>
      </c>
      <c r="AC185" s="174">
        <f t="shared" si="16"/>
        <v>0.12809597759569777</v>
      </c>
      <c r="AD185" s="174">
        <f t="shared" si="16"/>
        <v>0.12766698850922481</v>
      </c>
      <c r="AE185" s="174">
        <f t="shared" si="16"/>
        <v>0.12728709405675165</v>
      </c>
      <c r="AF185" s="174">
        <f t="shared" si="16"/>
        <v>0.12698285091955516</v>
      </c>
      <c r="AG185" s="174">
        <f t="shared" si="16"/>
        <v>0.12648923705601517</v>
      </c>
      <c r="AH185" s="174">
        <f t="shared" si="16"/>
        <v>0.12608159864332844</v>
      </c>
      <c r="AI185" s="174">
        <f t="shared" si="16"/>
        <v>0.12574847421280602</v>
      </c>
      <c r="AJ185" s="174">
        <f t="shared" si="16"/>
        <v>0.12547947630473674</v>
      </c>
      <c r="AK185" s="174">
        <f t="shared" si="16"/>
        <v>0.12526522704602527</v>
      </c>
      <c r="AL185" s="174">
        <f t="shared" si="16"/>
        <v>0.12509729747297624</v>
      </c>
      <c r="AM185" s="174">
        <f t="shared" si="16"/>
        <v>0.12496815039808598</v>
      </c>
      <c r="AN185" s="174">
        <f t="shared" si="16"/>
        <v>0.1248710866301859</v>
      </c>
      <c r="AO185" s="174">
        <f t="shared" si="16"/>
        <v>0.12480019436723493</v>
      </c>
      <c r="AP185" s="175">
        <f t="shared" si="16"/>
        <v>0.12475030159050496</v>
      </c>
    </row>
    <row r="186" spans="2:42" x14ac:dyDescent="0.35">
      <c r="B186" s="36"/>
      <c r="C186" s="36" t="s">
        <v>2279</v>
      </c>
      <c r="D186" s="175">
        <f t="shared" ref="D186:AP186" si="17">D131/D21</f>
        <v>0</v>
      </c>
      <c r="E186" s="174">
        <f t="shared" si="17"/>
        <v>0</v>
      </c>
      <c r="F186" s="174">
        <f t="shared" si="17"/>
        <v>0</v>
      </c>
      <c r="G186" s="174">
        <f t="shared" si="17"/>
        <v>0</v>
      </c>
      <c r="H186" s="174">
        <f t="shared" si="17"/>
        <v>0</v>
      </c>
      <c r="I186" s="174">
        <f t="shared" si="17"/>
        <v>2.1458633611054609E-4</v>
      </c>
      <c r="J186" s="174">
        <f t="shared" si="17"/>
        <v>2.4044579435165293E-3</v>
      </c>
      <c r="K186" s="174">
        <f t="shared" si="17"/>
        <v>6.4449359646872161E-3</v>
      </c>
      <c r="L186" s="174">
        <f t="shared" si="17"/>
        <v>1.2202151221238364E-2</v>
      </c>
      <c r="M186" s="174">
        <f t="shared" si="17"/>
        <v>1.9534734610548041E-2</v>
      </c>
      <c r="N186" s="174">
        <f t="shared" si="17"/>
        <v>2.8295512607355435E-2</v>
      </c>
      <c r="O186" s="174">
        <f t="shared" si="17"/>
        <v>3.8333184078348397E-2</v>
      </c>
      <c r="P186" s="174">
        <f t="shared" si="17"/>
        <v>4.9493956101871212E-2</v>
      </c>
      <c r="Q186" s="174">
        <f t="shared" si="17"/>
        <v>6.0474232447864512E-2</v>
      </c>
      <c r="R186" s="173">
        <f t="shared" si="17"/>
        <v>7.0501697422929568E-2</v>
      </c>
      <c r="S186" s="174">
        <f t="shared" si="17"/>
        <v>7.9608983539726272E-2</v>
      </c>
      <c r="T186" s="174">
        <f t="shared" si="17"/>
        <v>8.7827226156891744E-2</v>
      </c>
      <c r="U186" s="174">
        <f t="shared" si="17"/>
        <v>9.5186124874907588E-2</v>
      </c>
      <c r="V186" s="174">
        <f t="shared" si="17"/>
        <v>0.10171400230962606</v>
      </c>
      <c r="W186" s="174">
        <f t="shared" si="17"/>
        <v>0.10743786035378151</v>
      </c>
      <c r="X186" s="174">
        <f t="shared" si="17"/>
        <v>0.11238343403214728</v>
      </c>
      <c r="Y186" s="174">
        <f t="shared" si="17"/>
        <v>0.11657524305152661</v>
      </c>
      <c r="Z186" s="174">
        <f t="shared" si="17"/>
        <v>0.12003664114248511</v>
      </c>
      <c r="AA186" s="174">
        <f t="shared" si="17"/>
        <v>0.12278986328563114</v>
      </c>
      <c r="AB186" s="174">
        <f t="shared" si="17"/>
        <v>0.12485607091132248</v>
      </c>
      <c r="AC186" s="174">
        <f t="shared" si="17"/>
        <v>0.12626543331104084</v>
      </c>
      <c r="AD186" s="174">
        <f t="shared" si="17"/>
        <v>0.12712981131396331</v>
      </c>
      <c r="AE186" s="174">
        <f t="shared" si="17"/>
        <v>0.12755722353873367</v>
      </c>
      <c r="AF186" s="174">
        <f t="shared" si="17"/>
        <v>0.12765150734317487</v>
      </c>
      <c r="AG186" s="174">
        <f t="shared" si="17"/>
        <v>0.12715861761947717</v>
      </c>
      <c r="AH186" s="174">
        <f t="shared" si="17"/>
        <v>0.12657039529746711</v>
      </c>
      <c r="AI186" s="174">
        <f t="shared" si="17"/>
        <v>0.1259738372159307</v>
      </c>
      <c r="AJ186" s="174">
        <f t="shared" si="17"/>
        <v>0.1254501730982252</v>
      </c>
      <c r="AK186" s="174">
        <f t="shared" si="17"/>
        <v>0.12502188287892804</v>
      </c>
      <c r="AL186" s="174">
        <f t="shared" si="17"/>
        <v>0.12467625636793252</v>
      </c>
      <c r="AM186" s="174">
        <f t="shared" si="17"/>
        <v>0.12440174510149081</v>
      </c>
      <c r="AN186" s="174">
        <f t="shared" si="17"/>
        <v>0.12418788985628711</v>
      </c>
      <c r="AO186" s="174">
        <f t="shared" si="17"/>
        <v>0.12402525245466203</v>
      </c>
      <c r="AP186" s="175">
        <f t="shared" si="17"/>
        <v>0.12390535162393558</v>
      </c>
    </row>
    <row r="187" spans="2:42" x14ac:dyDescent="0.35">
      <c r="B187" s="36"/>
      <c r="C187" s="36" t="s">
        <v>2280</v>
      </c>
      <c r="D187" s="175">
        <f t="shared" ref="D187:AP187" si="18">D132/D22</f>
        <v>0</v>
      </c>
      <c r="E187" s="174">
        <f t="shared" si="18"/>
        <v>0</v>
      </c>
      <c r="F187" s="174">
        <f t="shared" si="18"/>
        <v>0</v>
      </c>
      <c r="G187" s="174">
        <f t="shared" si="18"/>
        <v>0</v>
      </c>
      <c r="H187" s="174">
        <f t="shared" si="18"/>
        <v>0</v>
      </c>
      <c r="I187" s="174">
        <f t="shared" si="18"/>
        <v>2.1500282734378414E-3</v>
      </c>
      <c r="J187" s="174">
        <f t="shared" si="18"/>
        <v>6.1427647550800022E-3</v>
      </c>
      <c r="K187" s="174">
        <f t="shared" si="18"/>
        <v>1.1840336715368036E-2</v>
      </c>
      <c r="L187" s="174">
        <f t="shared" si="18"/>
        <v>1.9098155139177377E-2</v>
      </c>
      <c r="M187" s="174">
        <f t="shared" si="18"/>
        <v>2.7766631172219353E-2</v>
      </c>
      <c r="N187" s="174">
        <f t="shared" si="18"/>
        <v>3.7692858540208533E-2</v>
      </c>
      <c r="O187" s="174">
        <f t="shared" si="18"/>
        <v>4.8722240471866421E-2</v>
      </c>
      <c r="P187" s="174">
        <f t="shared" si="18"/>
        <v>5.9597739467634629E-2</v>
      </c>
      <c r="Q187" s="174">
        <f t="shared" si="18"/>
        <v>6.9503450308202555E-2</v>
      </c>
      <c r="R187" s="173">
        <f t="shared" si="18"/>
        <v>7.847692350865107E-2</v>
      </c>
      <c r="S187" s="174">
        <f t="shared" si="18"/>
        <v>8.6553943038222211E-2</v>
      </c>
      <c r="T187" s="174">
        <f t="shared" si="18"/>
        <v>9.3768604827720994E-2</v>
      </c>
      <c r="U187" s="174">
        <f t="shared" si="18"/>
        <v>0.10015339173226456</v>
      </c>
      <c r="V187" s="174">
        <f t="shared" si="18"/>
        <v>0.10573924510870794</v>
      </c>
      <c r="W187" s="174">
        <f t="shared" si="18"/>
        <v>0.11055563315990447</v>
      </c>
      <c r="X187" s="174">
        <f t="shared" si="18"/>
        <v>0.11463061619111156</v>
      </c>
      <c r="Y187" s="174">
        <f t="shared" si="18"/>
        <v>0.11799090891731198</v>
      </c>
      <c r="Z187" s="174">
        <f t="shared" si="18"/>
        <v>0.12066193995397509</v>
      </c>
      <c r="AA187" s="174">
        <f t="shared" si="18"/>
        <v>0.12266790861781787</v>
      </c>
      <c r="AB187" s="174">
        <f t="shared" si="18"/>
        <v>0.12403183915842909</v>
      </c>
      <c r="AC187" s="174">
        <f t="shared" si="18"/>
        <v>0.12487058758942786</v>
      </c>
      <c r="AD187" s="174">
        <f t="shared" si="18"/>
        <v>0.12528907643802278</v>
      </c>
      <c r="AE187" s="174">
        <f t="shared" si="18"/>
        <v>0.12538766255283124</v>
      </c>
      <c r="AF187" s="174">
        <f t="shared" si="18"/>
        <v>0.12526190976916027</v>
      </c>
      <c r="AG187" s="174">
        <f t="shared" si="18"/>
        <v>0.12513661075254001</v>
      </c>
      <c r="AH187" s="174">
        <f t="shared" si="18"/>
        <v>0.12494659597692011</v>
      </c>
      <c r="AI187" s="174">
        <f t="shared" si="18"/>
        <v>0.12477352663563156</v>
      </c>
      <c r="AJ187" s="174">
        <f t="shared" si="18"/>
        <v>0.12464530571509157</v>
      </c>
      <c r="AK187" s="174">
        <f t="shared" si="18"/>
        <v>0.12455396662206675</v>
      </c>
      <c r="AL187" s="174">
        <f t="shared" si="18"/>
        <v>0.12449243688409894</v>
      </c>
      <c r="AM187" s="174">
        <f t="shared" si="18"/>
        <v>0.12445448350938831</v>
      </c>
      <c r="AN187" s="174">
        <f t="shared" si="18"/>
        <v>0.12443466160613903</v>
      </c>
      <c r="AO187" s="174">
        <f t="shared" si="18"/>
        <v>0.12442826608378585</v>
      </c>
      <c r="AP187" s="175">
        <f t="shared" si="18"/>
        <v>0.1244312862678934</v>
      </c>
    </row>
    <row r="188" spans="2:42" x14ac:dyDescent="0.35">
      <c r="B188" s="36"/>
      <c r="C188" s="36" t="s">
        <v>2281</v>
      </c>
      <c r="D188" s="175">
        <f t="shared" ref="D188:AP188" si="19">D133/D23</f>
        <v>0</v>
      </c>
      <c r="E188" s="174">
        <f t="shared" si="19"/>
        <v>0</v>
      </c>
      <c r="F188" s="174">
        <f t="shared" si="19"/>
        <v>0</v>
      </c>
      <c r="G188" s="174">
        <f t="shared" si="19"/>
        <v>0</v>
      </c>
      <c r="H188" s="174">
        <f t="shared" si="19"/>
        <v>0</v>
      </c>
      <c r="I188" s="174">
        <f t="shared" si="19"/>
        <v>0</v>
      </c>
      <c r="J188" s="174">
        <f t="shared" si="19"/>
        <v>1.9828852229587888E-3</v>
      </c>
      <c r="K188" s="174">
        <f t="shared" si="19"/>
        <v>5.8203543712950848E-3</v>
      </c>
      <c r="L188" s="174">
        <f t="shared" si="19"/>
        <v>1.1375467552923934E-2</v>
      </c>
      <c r="M188" s="174">
        <f t="shared" si="19"/>
        <v>1.8504370938637004E-2</v>
      </c>
      <c r="N188" s="174">
        <f t="shared" si="19"/>
        <v>2.7058013700924182E-2</v>
      </c>
      <c r="O188" s="174">
        <f t="shared" si="19"/>
        <v>3.6883833822775193E-2</v>
      </c>
      <c r="P188" s="174">
        <f t="shared" si="19"/>
        <v>4.7827391089439654E-2</v>
      </c>
      <c r="Q188" s="174">
        <f t="shared" si="19"/>
        <v>5.8789903099980348E-2</v>
      </c>
      <c r="R188" s="173">
        <f t="shared" si="19"/>
        <v>6.8780532230988511E-2</v>
      </c>
      <c r="S188" s="174">
        <f t="shared" si="19"/>
        <v>7.7836674771267433E-2</v>
      </c>
      <c r="T188" s="174">
        <f t="shared" si="19"/>
        <v>8.5993971490029353E-2</v>
      </c>
      <c r="U188" s="174">
        <f t="shared" si="19"/>
        <v>9.3286385312307207E-2</v>
      </c>
      <c r="V188" s="174">
        <f t="shared" si="19"/>
        <v>9.9746275499456624E-2</v>
      </c>
      <c r="W188" s="174">
        <f t="shared" si="19"/>
        <v>0.10540446849124237</v>
      </c>
      <c r="X188" s="174">
        <f t="shared" si="19"/>
        <v>0.11029032555898612</v>
      </c>
      <c r="Y188" s="174">
        <f t="shared" si="19"/>
        <v>0.11443180741254992</v>
      </c>
      <c r="Z188" s="174">
        <f t="shared" si="19"/>
        <v>0.11785553589752751</v>
      </c>
      <c r="AA188" s="174">
        <f t="shared" si="19"/>
        <v>0.12058685291290051</v>
      </c>
      <c r="AB188" s="174">
        <f t="shared" si="19"/>
        <v>0.12264987667357539</v>
      </c>
      <c r="AC188" s="174">
        <f t="shared" si="19"/>
        <v>0.1240675554366376</v>
      </c>
      <c r="AD188" s="174">
        <f t="shared" si="19"/>
        <v>0.12494959992580058</v>
      </c>
      <c r="AE188" s="174">
        <f t="shared" si="19"/>
        <v>0.12540149168109094</v>
      </c>
      <c r="AF188" s="174">
        <f t="shared" si="19"/>
        <v>0.12552419252818742</v>
      </c>
      <c r="AG188" s="174">
        <f t="shared" si="19"/>
        <v>0.1253770182204049</v>
      </c>
      <c r="AH188" s="174">
        <f t="shared" si="19"/>
        <v>0.12509266380985629</v>
      </c>
      <c r="AI188" s="174">
        <f t="shared" si="19"/>
        <v>0.12475705916618753</v>
      </c>
      <c r="AJ188" s="174">
        <f t="shared" si="19"/>
        <v>0.12445092689097209</v>
      </c>
      <c r="AK188" s="174">
        <f t="shared" si="19"/>
        <v>0.12420799855270846</v>
      </c>
      <c r="AL188" s="174">
        <f t="shared" si="19"/>
        <v>0.12401864564200128</v>
      </c>
      <c r="AM188" s="174">
        <f t="shared" si="19"/>
        <v>0.12387423251503753</v>
      </c>
      <c r="AN188" s="174">
        <f t="shared" si="19"/>
        <v>0.12376705345751449</v>
      </c>
      <c r="AO188" s="174">
        <f t="shared" si="19"/>
        <v>0.1236902735430452</v>
      </c>
      <c r="AP188" s="175">
        <f t="shared" si="19"/>
        <v>0.12363787307410701</v>
      </c>
    </row>
    <row r="189" spans="2:42" x14ac:dyDescent="0.35">
      <c r="B189" s="36"/>
      <c r="C189" s="36" t="s">
        <v>2282</v>
      </c>
      <c r="D189" s="175">
        <f t="shared" ref="D189:AP189" si="20">D134/D24</f>
        <v>0</v>
      </c>
      <c r="E189" s="174">
        <f t="shared" si="20"/>
        <v>0</v>
      </c>
      <c r="F189" s="174">
        <f t="shared" si="20"/>
        <v>0</v>
      </c>
      <c r="G189" s="174">
        <f t="shared" si="20"/>
        <v>0</v>
      </c>
      <c r="H189" s="174">
        <f t="shared" si="20"/>
        <v>0</v>
      </c>
      <c r="I189" s="174">
        <f t="shared" si="20"/>
        <v>1.4967168947864731E-2</v>
      </c>
      <c r="J189" s="174">
        <f t="shared" si="20"/>
        <v>2.8891540989798774E-2</v>
      </c>
      <c r="K189" s="174">
        <f t="shared" si="20"/>
        <v>4.1804491163153254E-2</v>
      </c>
      <c r="L189" s="174">
        <f t="shared" si="20"/>
        <v>5.3736007062315301E-2</v>
      </c>
      <c r="M189" s="174">
        <f t="shared" si="20"/>
        <v>6.4714739161627025E-2</v>
      </c>
      <c r="N189" s="174">
        <f t="shared" si="20"/>
        <v>7.4768049126363714E-2</v>
      </c>
      <c r="O189" s="174">
        <f t="shared" si="20"/>
        <v>8.3922056188356853E-2</v>
      </c>
      <c r="P189" s="174">
        <f t="shared" si="20"/>
        <v>9.2201681659859827E-2</v>
      </c>
      <c r="Q189" s="174">
        <f t="shared" si="20"/>
        <v>9.9630691656382706E-2</v>
      </c>
      <c r="R189" s="173">
        <f t="shared" si="20"/>
        <v>0.10623173809645967</v>
      </c>
      <c r="S189" s="174">
        <f t="shared" si="20"/>
        <v>0.11202639804365881</v>
      </c>
      <c r="T189" s="174">
        <f t="shared" si="20"/>
        <v>0.11703521145358933</v>
      </c>
      <c r="U189" s="174">
        <f t="shared" si="20"/>
        <v>0.12127771738620828</v>
      </c>
      <c r="V189" s="174">
        <f t="shared" si="20"/>
        <v>0.12477248874136661</v>
      </c>
      <c r="W189" s="174">
        <f t="shared" si="20"/>
        <v>0.12753716557326661</v>
      </c>
      <c r="X189" s="174">
        <f t="shared" si="20"/>
        <v>0.12958848703731934</v>
      </c>
      <c r="Y189" s="174">
        <f t="shared" si="20"/>
        <v>0.13094232202079301</v>
      </c>
      <c r="Z189" s="174">
        <f t="shared" si="20"/>
        <v>0.13161369850662491</v>
      </c>
      <c r="AA189" s="174">
        <f t="shared" si="20"/>
        <v>0.13161683171782984</v>
      </c>
      <c r="AB189" s="174">
        <f t="shared" si="20"/>
        <v>0.13096515108807172</v>
      </c>
      <c r="AC189" s="174">
        <f t="shared" si="20"/>
        <v>0.13042529615798049</v>
      </c>
      <c r="AD189" s="174">
        <f t="shared" si="20"/>
        <v>0.12998333113758312</v>
      </c>
      <c r="AE189" s="174">
        <f t="shared" si="20"/>
        <v>0.129626459755807</v>
      </c>
      <c r="AF189" s="174">
        <f t="shared" si="20"/>
        <v>0.12934296913050966</v>
      </c>
      <c r="AG189" s="174">
        <f t="shared" si="20"/>
        <v>0.12912038418356767</v>
      </c>
      <c r="AH189" s="174">
        <f t="shared" si="20"/>
        <v>0.12895100711290311</v>
      </c>
      <c r="AI189" s="174">
        <f t="shared" si="20"/>
        <v>0.12882605126628141</v>
      </c>
      <c r="AJ189" s="174">
        <f t="shared" si="20"/>
        <v>0.12873761823727642</v>
      </c>
      <c r="AK189" s="174">
        <f t="shared" si="20"/>
        <v>0.12867865526717329</v>
      </c>
      <c r="AL189" s="174">
        <f t="shared" si="20"/>
        <v>0.128642915008613</v>
      </c>
      <c r="AM189" s="174">
        <f t="shared" si="20"/>
        <v>0.12862491754238478</v>
      </c>
      <c r="AN189" s="174">
        <f t="shared" si="20"/>
        <v>0.12861991454389637</v>
      </c>
      <c r="AO189" s="174">
        <f t="shared" si="20"/>
        <v>0.12862385550074729</v>
      </c>
      <c r="AP189" s="175">
        <f t="shared" si="20"/>
        <v>0.12863335588750693</v>
      </c>
    </row>
    <row r="190" spans="2:42" x14ac:dyDescent="0.35">
      <c r="B190" s="36"/>
      <c r="C190" s="36" t="s">
        <v>2283</v>
      </c>
      <c r="D190" s="175">
        <f t="shared" ref="D190:AP190" si="21">D135/D25</f>
        <v>0</v>
      </c>
      <c r="E190" s="174">
        <f t="shared" si="21"/>
        <v>0</v>
      </c>
      <c r="F190" s="174">
        <f t="shared" si="21"/>
        <v>0</v>
      </c>
      <c r="G190" s="174">
        <f t="shared" si="21"/>
        <v>0</v>
      </c>
      <c r="H190" s="174">
        <f t="shared" si="21"/>
        <v>0</v>
      </c>
      <c r="I190" s="174">
        <f t="shared" si="21"/>
        <v>8.563436656231202E-3</v>
      </c>
      <c r="J190" s="174">
        <f t="shared" si="21"/>
        <v>1.8534772424114235E-2</v>
      </c>
      <c r="K190" s="174">
        <f t="shared" si="21"/>
        <v>2.9757954817163781E-2</v>
      </c>
      <c r="L190" s="174">
        <f t="shared" si="21"/>
        <v>4.2074781713191504E-2</v>
      </c>
      <c r="M190" s="174">
        <f t="shared" si="21"/>
        <v>5.3795009159865084E-2</v>
      </c>
      <c r="N190" s="174">
        <f t="shared" si="21"/>
        <v>6.4544470420188085E-2</v>
      </c>
      <c r="O190" s="174">
        <f t="shared" si="21"/>
        <v>7.4355427813469654E-2</v>
      </c>
      <c r="P190" s="174">
        <f t="shared" si="21"/>
        <v>8.3258675750193675E-2</v>
      </c>
      <c r="Q190" s="174">
        <f t="shared" si="21"/>
        <v>9.1283599414817479E-2</v>
      </c>
      <c r="R190" s="173">
        <f t="shared" si="21"/>
        <v>9.8458230981317119E-2</v>
      </c>
      <c r="S190" s="174">
        <f t="shared" si="21"/>
        <v>0.10480930346314697</v>
      </c>
      <c r="T190" s="174">
        <f t="shared" si="21"/>
        <v>0.1103623022950582</v>
      </c>
      <c r="U190" s="174">
        <f t="shared" si="21"/>
        <v>0.1151415147401727</v>
      </c>
      <c r="V190" s="174">
        <f t="shared" si="21"/>
        <v>0.11917007721182951</v>
      </c>
      <c r="W190" s="174">
        <f t="shared" si="21"/>
        <v>0.12247002059599967</v>
      </c>
      <c r="X190" s="174">
        <f t="shared" si="21"/>
        <v>0.12506231365650058</v>
      </c>
      <c r="Y190" s="174">
        <f t="shared" si="21"/>
        <v>0.12696690460182306</v>
      </c>
      <c r="Z190" s="174">
        <f t="shared" si="21"/>
        <v>0.12820276088910623</v>
      </c>
      <c r="AA190" s="174">
        <f t="shared" si="21"/>
        <v>0.12878790733765619</v>
      </c>
      <c r="AB190" s="174">
        <f t="shared" si="21"/>
        <v>0.12873946262139174</v>
      </c>
      <c r="AC190" s="174">
        <f t="shared" si="21"/>
        <v>0.1284810183570573</v>
      </c>
      <c r="AD190" s="174">
        <f t="shared" si="21"/>
        <v>0.12810815149583063</v>
      </c>
      <c r="AE190" s="174">
        <f t="shared" si="21"/>
        <v>0.12771144400745871</v>
      </c>
      <c r="AF190" s="174">
        <f t="shared" si="21"/>
        <v>0.12737638097882936</v>
      </c>
      <c r="AG190" s="174">
        <f t="shared" si="21"/>
        <v>0.12706300861774694</v>
      </c>
      <c r="AH190" s="174">
        <f t="shared" si="21"/>
        <v>0.12681424089297982</v>
      </c>
      <c r="AI190" s="174">
        <f t="shared" si="21"/>
        <v>0.12662033063792552</v>
      </c>
      <c r="AJ190" s="174">
        <f t="shared" si="21"/>
        <v>0.12647249608231531</v>
      </c>
      <c r="AK190" s="174">
        <f t="shared" si="21"/>
        <v>0.12636286688399984</v>
      </c>
      <c r="AL190" s="174">
        <f t="shared" si="21"/>
        <v>0.12628443322944355</v>
      </c>
      <c r="AM190" s="174">
        <f t="shared" si="21"/>
        <v>0.12623099784600333</v>
      </c>
      <c r="AN190" s="174">
        <f t="shared" si="21"/>
        <v>0.12619713077693068</v>
      </c>
      <c r="AO190" s="174">
        <f t="shared" si="21"/>
        <v>0.12617812677752194</v>
      </c>
      <c r="AP190" s="175">
        <f t="shared" si="21"/>
        <v>0.12616996519796206</v>
      </c>
    </row>
    <row r="191" spans="2:42" x14ac:dyDescent="0.35">
      <c r="B191" s="36"/>
      <c r="C191" s="36" t="s">
        <v>2284</v>
      </c>
      <c r="D191" s="175">
        <f t="shared" ref="D191:AP191" si="22">D136/D26</f>
        <v>0</v>
      </c>
      <c r="E191" s="174">
        <f t="shared" si="22"/>
        <v>0</v>
      </c>
      <c r="F191" s="174">
        <f t="shared" si="22"/>
        <v>0</v>
      </c>
      <c r="G191" s="174">
        <f t="shared" si="22"/>
        <v>0</v>
      </c>
      <c r="H191" s="174">
        <f t="shared" si="22"/>
        <v>0</v>
      </c>
      <c r="I191" s="174">
        <f t="shared" si="22"/>
        <v>9.2175548173315091E-3</v>
      </c>
      <c r="J191" s="174">
        <f t="shared" si="22"/>
        <v>1.9823126650273758E-2</v>
      </c>
      <c r="K191" s="174">
        <f t="shared" si="22"/>
        <v>3.1660238560249167E-2</v>
      </c>
      <c r="L191" s="174">
        <f t="shared" si="22"/>
        <v>4.4340193491464598E-2</v>
      </c>
      <c r="M191" s="174">
        <f t="shared" si="22"/>
        <v>5.604529365023047E-2</v>
      </c>
      <c r="N191" s="174">
        <f t="shared" si="22"/>
        <v>6.6803887842410314E-2</v>
      </c>
      <c r="O191" s="174">
        <f t="shared" si="22"/>
        <v>7.6643046825041278E-2</v>
      </c>
      <c r="P191" s="174">
        <f t="shared" si="22"/>
        <v>8.5588609248013744E-2</v>
      </c>
      <c r="Q191" s="174">
        <f t="shared" si="22"/>
        <v>9.3665225750441936E-2</v>
      </c>
      <c r="R191" s="173">
        <f t="shared" si="22"/>
        <v>0.10089640128180878</v>
      </c>
      <c r="S191" s="174">
        <f t="shared" si="22"/>
        <v>0.10730453571523049</v>
      </c>
      <c r="T191" s="174">
        <f t="shared" si="22"/>
        <v>0.11291096281755593</v>
      </c>
      <c r="U191" s="174">
        <f t="shared" si="22"/>
        <v>0.11773598763848463</v>
      </c>
      <c r="V191" s="174">
        <f t="shared" si="22"/>
        <v>0.12179892237845544</v>
      </c>
      <c r="W191" s="174">
        <f t="shared" si="22"/>
        <v>0.12511812079271756</v>
      </c>
      <c r="X191" s="174">
        <f t="shared" si="22"/>
        <v>0.1277110111867478</v>
      </c>
      <c r="Y191" s="174">
        <f t="shared" si="22"/>
        <v>0.12959412805601386</v>
      </c>
      <c r="Z191" s="174">
        <f t="shared" si="22"/>
        <v>0.13078314242100483</v>
      </c>
      <c r="AA191" s="174">
        <f t="shared" si="22"/>
        <v>0.13129289090644952</v>
      </c>
      <c r="AB191" s="174">
        <f t="shared" si="22"/>
        <v>0.13113740361172121</v>
      </c>
      <c r="AC191" s="174">
        <f t="shared" si="22"/>
        <v>0.13079426447641818</v>
      </c>
      <c r="AD191" s="174">
        <f t="shared" si="22"/>
        <v>0.13036230986557854</v>
      </c>
      <c r="AE191" s="174">
        <f t="shared" si="22"/>
        <v>0.12993554689266548</v>
      </c>
      <c r="AF191" s="174">
        <f t="shared" si="22"/>
        <v>0.12959144882167326</v>
      </c>
      <c r="AG191" s="174">
        <f t="shared" si="22"/>
        <v>0.12931674163767962</v>
      </c>
      <c r="AH191" s="174">
        <f t="shared" si="22"/>
        <v>0.1291029742780537</v>
      </c>
      <c r="AI191" s="174">
        <f t="shared" si="22"/>
        <v>0.1289406394774858</v>
      </c>
      <c r="AJ191" s="174">
        <f t="shared" si="22"/>
        <v>0.12882115315427448</v>
      </c>
      <c r="AK191" s="174">
        <f t="shared" si="22"/>
        <v>0.12873680990403055</v>
      </c>
      <c r="AL191" s="174">
        <f t="shared" si="22"/>
        <v>0.12868074094300511</v>
      </c>
      <c r="AM191" s="174">
        <f t="shared" si="22"/>
        <v>0.12864687438832012</v>
      </c>
      <c r="AN191" s="174">
        <f t="shared" si="22"/>
        <v>0.12862989776768793</v>
      </c>
      <c r="AO191" s="174">
        <f t="shared" si="22"/>
        <v>0.12862522265627402</v>
      </c>
      <c r="AP191" s="175">
        <f t="shared" si="22"/>
        <v>0.12862895134320596</v>
      </c>
    </row>
    <row r="192" spans="2:42" x14ac:dyDescent="0.35">
      <c r="B192" s="36"/>
      <c r="C192" s="36" t="s">
        <v>2285</v>
      </c>
      <c r="D192" s="175">
        <f t="shared" ref="D192:AP192" si="23">D137/D27</f>
        <v>0</v>
      </c>
      <c r="E192" s="174">
        <f t="shared" si="23"/>
        <v>0</v>
      </c>
      <c r="F192" s="174">
        <f t="shared" si="23"/>
        <v>0</v>
      </c>
      <c r="G192" s="174">
        <f t="shared" si="23"/>
        <v>0</v>
      </c>
      <c r="H192" s="174">
        <f t="shared" si="23"/>
        <v>0</v>
      </c>
      <c r="I192" s="174">
        <f t="shared" si="23"/>
        <v>9.8675132213182724E-3</v>
      </c>
      <c r="J192" s="174">
        <f t="shared" si="23"/>
        <v>2.106152283418276E-2</v>
      </c>
      <c r="K192" s="174">
        <f t="shared" si="23"/>
        <v>3.3423228262382601E-2</v>
      </c>
      <c r="L192" s="174">
        <f t="shared" si="23"/>
        <v>4.5925301256458884E-2</v>
      </c>
      <c r="M192" s="174">
        <f t="shared" si="23"/>
        <v>5.7447475252927635E-2</v>
      </c>
      <c r="N192" s="174">
        <f t="shared" si="23"/>
        <v>6.8019871965554771E-2</v>
      </c>
      <c r="O192" s="174">
        <f t="shared" si="23"/>
        <v>7.7671255549376234E-2</v>
      </c>
      <c r="P192" s="174">
        <f t="shared" si="23"/>
        <v>8.6429083608699164E-2</v>
      </c>
      <c r="Q192" s="174">
        <f t="shared" si="23"/>
        <v>9.4319556124933548E-2</v>
      </c>
      <c r="R192" s="173">
        <f t="shared" si="23"/>
        <v>0.1013676623859309</v>
      </c>
      <c r="S192" s="174">
        <f t="shared" si="23"/>
        <v>0.1075972259952423</v>
      </c>
      <c r="T192" s="174">
        <f t="shared" si="23"/>
        <v>0.11303094803657514</v>
      </c>
      <c r="U192" s="174">
        <f t="shared" si="23"/>
        <v>0.11769044846571815</v>
      </c>
      <c r="V192" s="174">
        <f t="shared" si="23"/>
        <v>0.12159630579931409</v>
      </c>
      <c r="W192" s="174">
        <f t="shared" si="23"/>
        <v>0.12476809516708354</v>
      </c>
      <c r="X192" s="174">
        <f t="shared" si="23"/>
        <v>0.12722442479143795</v>
      </c>
      <c r="Y192" s="174">
        <f t="shared" si="23"/>
        <v>0.12898297095585887</v>
      </c>
      <c r="Z192" s="174">
        <f t="shared" si="23"/>
        <v>0.13006051152096273</v>
      </c>
      <c r="AA192" s="174">
        <f t="shared" si="23"/>
        <v>0.13047295804480741</v>
      </c>
      <c r="AB192" s="174">
        <f t="shared" si="23"/>
        <v>0.13023538656173</v>
      </c>
      <c r="AC192" s="174">
        <f t="shared" si="23"/>
        <v>0.1298484675157737</v>
      </c>
      <c r="AD192" s="174">
        <f t="shared" si="23"/>
        <v>0.12940773326969926</v>
      </c>
      <c r="AE192" s="174">
        <f t="shared" si="23"/>
        <v>0.12900370949898662</v>
      </c>
      <c r="AF192" s="174">
        <f t="shared" si="23"/>
        <v>0.12867908914248596</v>
      </c>
      <c r="AG192" s="174">
        <f t="shared" si="23"/>
        <v>0.1282392090956215</v>
      </c>
      <c r="AH192" s="174">
        <f t="shared" si="23"/>
        <v>0.12787948202583774</v>
      </c>
      <c r="AI192" s="174">
        <f t="shared" si="23"/>
        <v>0.12758890741763523</v>
      </c>
      <c r="AJ192" s="174">
        <f t="shared" si="23"/>
        <v>0.12735750605992777</v>
      </c>
      <c r="AK192" s="174">
        <f t="shared" si="23"/>
        <v>0.12717626458528911</v>
      </c>
      <c r="AL192" s="174">
        <f t="shared" si="23"/>
        <v>0.12703708310470727</v>
      </c>
      <c r="AM192" s="174">
        <f t="shared" si="23"/>
        <v>0.12693272578306683</v>
      </c>
      <c r="AN192" s="174">
        <f t="shared" si="23"/>
        <v>0.12685677420819874</v>
      </c>
      <c r="AO192" s="174">
        <f t="shared" si="23"/>
        <v>0.12680358341359807</v>
      </c>
      <c r="AP192" s="175">
        <f t="shared" si="23"/>
        <v>0.12676824042182355</v>
      </c>
    </row>
    <row r="193" spans="2:42" x14ac:dyDescent="0.35">
      <c r="B193" s="36"/>
      <c r="C193" s="36" t="s">
        <v>2286</v>
      </c>
      <c r="D193" s="175">
        <f t="shared" ref="D193:AP193" si="24">D138/D28</f>
        <v>0</v>
      </c>
      <c r="E193" s="174">
        <f t="shared" si="24"/>
        <v>0</v>
      </c>
      <c r="F193" s="174">
        <f t="shared" si="24"/>
        <v>0</v>
      </c>
      <c r="G193" s="174">
        <f t="shared" si="24"/>
        <v>0</v>
      </c>
      <c r="H193" s="174">
        <f t="shared" si="24"/>
        <v>0</v>
      </c>
      <c r="I193" s="174">
        <f t="shared" si="24"/>
        <v>1.0749793908474839E-2</v>
      </c>
      <c r="J193" s="174">
        <f t="shared" si="24"/>
        <v>2.2731134354496967E-2</v>
      </c>
      <c r="K193" s="174">
        <f t="shared" si="24"/>
        <v>3.5782545502256367E-2</v>
      </c>
      <c r="L193" s="174">
        <f t="shared" si="24"/>
        <v>4.8008468033873729E-2</v>
      </c>
      <c r="M193" s="174">
        <f t="shared" si="24"/>
        <v>5.924360710051195E-2</v>
      </c>
      <c r="N193" s="174">
        <f t="shared" si="24"/>
        <v>6.9521643169629638E-2</v>
      </c>
      <c r="O193" s="174">
        <f t="shared" si="24"/>
        <v>7.8874725617712527E-2</v>
      </c>
      <c r="P193" s="174">
        <f t="shared" si="24"/>
        <v>8.7333534705797786E-2</v>
      </c>
      <c r="Q193" s="174">
        <f t="shared" si="24"/>
        <v>9.492734093371212E-2</v>
      </c>
      <c r="R193" s="173">
        <f t="shared" si="24"/>
        <v>0.10168406188202468</v>
      </c>
      <c r="S193" s="174">
        <f t="shared" si="24"/>
        <v>0.10763031664615251</v>
      </c>
      <c r="T193" s="174">
        <f t="shared" si="24"/>
        <v>0.11279147796268493</v>
      </c>
      <c r="U193" s="174">
        <f t="shared" si="24"/>
        <v>0.11719172212380437</v>
      </c>
      <c r="V193" s="174">
        <f t="shared" si="24"/>
        <v>0.120854076771666</v>
      </c>
      <c r="W193" s="174">
        <f t="shared" si="24"/>
        <v>0.12380046666075292</v>
      </c>
      <c r="X193" s="174">
        <f t="shared" si="24"/>
        <v>0.1260517574725363</v>
      </c>
      <c r="Y193" s="174">
        <f t="shared" si="24"/>
        <v>0.1276277977632384</v>
      </c>
      <c r="Z193" s="174">
        <f t="shared" si="24"/>
        <v>0.12854745912211085</v>
      </c>
      <c r="AA193" s="174">
        <f t="shared" si="24"/>
        <v>0.12882867461439815</v>
      </c>
      <c r="AB193" s="174">
        <f t="shared" si="24"/>
        <v>0.12848847558004586</v>
      </c>
      <c r="AC193" s="174">
        <f t="shared" si="24"/>
        <v>0.12805078746771448</v>
      </c>
      <c r="AD193" s="174">
        <f t="shared" si="24"/>
        <v>0.12760537910841444</v>
      </c>
      <c r="AE193" s="174">
        <f t="shared" si="24"/>
        <v>0.12723676915501278</v>
      </c>
      <c r="AF193" s="174">
        <f t="shared" si="24"/>
        <v>0.12694229716767391</v>
      </c>
      <c r="AG193" s="174">
        <f t="shared" si="24"/>
        <v>0.1264571414307307</v>
      </c>
      <c r="AH193" s="174">
        <f t="shared" si="24"/>
        <v>0.12605668313833551</v>
      </c>
      <c r="AI193" s="174">
        <f t="shared" si="24"/>
        <v>0.12572958875338008</v>
      </c>
      <c r="AJ193" s="174">
        <f t="shared" si="24"/>
        <v>0.12546559103733967</v>
      </c>
      <c r="AK193" s="174">
        <f t="shared" si="24"/>
        <v>0.1252554250800281</v>
      </c>
      <c r="AL193" s="174">
        <f t="shared" si="24"/>
        <v>0.12509076805013813</v>
      </c>
      <c r="AM193" s="174">
        <f t="shared" si="24"/>
        <v>0.12496418246670149</v>
      </c>
      <c r="AN193" s="174">
        <f t="shared" si="24"/>
        <v>0.12486906280202201</v>
      </c>
      <c r="AO193" s="174">
        <f t="shared" si="24"/>
        <v>0.12479958523652576</v>
      </c>
      <c r="AP193" s="175">
        <f t="shared" si="24"/>
        <v>0.12475066039536237</v>
      </c>
    </row>
    <row r="194" spans="2:42" x14ac:dyDescent="0.35">
      <c r="B194" s="36"/>
      <c r="C194" s="36" t="s">
        <v>2287</v>
      </c>
      <c r="D194" s="175">
        <f t="shared" ref="D194:AP194" si="25">D139/D29</f>
        <v>0</v>
      </c>
      <c r="E194" s="174">
        <f t="shared" si="25"/>
        <v>0</v>
      </c>
      <c r="F194" s="174">
        <f t="shared" si="25"/>
        <v>0</v>
      </c>
      <c r="G194" s="174">
        <f t="shared" si="25"/>
        <v>0</v>
      </c>
      <c r="H194" s="174">
        <f t="shared" si="25"/>
        <v>0</v>
      </c>
      <c r="I194" s="174">
        <f t="shared" si="25"/>
        <v>7.281799386475615E-4</v>
      </c>
      <c r="J194" s="174">
        <f t="shared" si="25"/>
        <v>3.3930423425534905E-3</v>
      </c>
      <c r="K194" s="174">
        <f t="shared" si="25"/>
        <v>7.8629946415848025E-3</v>
      </c>
      <c r="L194" s="174">
        <f t="shared" si="25"/>
        <v>1.399843513390662E-2</v>
      </c>
      <c r="M194" s="174">
        <f t="shared" si="25"/>
        <v>2.1653477031590512E-2</v>
      </c>
      <c r="N194" s="174">
        <f t="shared" si="25"/>
        <v>3.0677656086512427E-2</v>
      </c>
      <c r="O194" s="174">
        <f t="shared" si="25"/>
        <v>4.0917598983544558E-2</v>
      </c>
      <c r="P194" s="174">
        <f t="shared" si="25"/>
        <v>5.2218631526603387E-2</v>
      </c>
      <c r="Q194" s="174">
        <f t="shared" si="25"/>
        <v>6.2796481544960814E-2</v>
      </c>
      <c r="R194" s="173">
        <f t="shared" si="25"/>
        <v>7.2417279926557013E-2</v>
      </c>
      <c r="S194" s="174">
        <f t="shared" si="25"/>
        <v>8.1117727177937152E-2</v>
      </c>
      <c r="T194" s="174">
        <f t="shared" si="25"/>
        <v>8.8932799077439673E-2</v>
      </c>
      <c r="U194" s="174">
        <f t="shared" si="25"/>
        <v>9.5895822965259531E-2</v>
      </c>
      <c r="V194" s="174">
        <f t="shared" si="25"/>
        <v>0.10203855060063523</v>
      </c>
      <c r="W194" s="174">
        <f t="shared" si="25"/>
        <v>0.10739122773987241</v>
      </c>
      <c r="X194" s="174">
        <f t="shared" si="25"/>
        <v>0.11198266058202419</v>
      </c>
      <c r="Y194" s="174">
        <f t="shared" si="25"/>
        <v>0.11584027922246444</v>
      </c>
      <c r="Z194" s="174">
        <f t="shared" si="25"/>
        <v>0.11899019824830237</v>
      </c>
      <c r="AA194" s="174">
        <f t="shared" si="25"/>
        <v>0.12145727460358023</v>
      </c>
      <c r="AB194" s="174">
        <f t="shared" si="25"/>
        <v>0.12326516284645785</v>
      </c>
      <c r="AC194" s="174">
        <f t="shared" si="25"/>
        <v>0.12446864072068291</v>
      </c>
      <c r="AD194" s="174">
        <f t="shared" si="25"/>
        <v>0.12517587526643906</v>
      </c>
      <c r="AE194" s="174">
        <f t="shared" si="25"/>
        <v>0.12549069490815912</v>
      </c>
      <c r="AF194" s="174">
        <f t="shared" si="25"/>
        <v>0.12551231883140396</v>
      </c>
      <c r="AG194" s="174">
        <f t="shared" si="25"/>
        <v>0.12529827419637476</v>
      </c>
      <c r="AH194" s="174">
        <f t="shared" si="25"/>
        <v>0.1249793928885464</v>
      </c>
      <c r="AI194" s="174">
        <f t="shared" si="25"/>
        <v>0.1246396894298399</v>
      </c>
      <c r="AJ194" s="174">
        <f t="shared" si="25"/>
        <v>0.12435796509464532</v>
      </c>
      <c r="AK194" s="174">
        <f t="shared" si="25"/>
        <v>0.12413569339929936</v>
      </c>
      <c r="AL194" s="174">
        <f t="shared" si="25"/>
        <v>0.12396363574100747</v>
      </c>
      <c r="AM194" s="174">
        <f t="shared" si="25"/>
        <v>0.12383352165859975</v>
      </c>
      <c r="AN194" s="174">
        <f t="shared" si="25"/>
        <v>0.12373798738836329</v>
      </c>
      <c r="AO194" s="174">
        <f t="shared" si="25"/>
        <v>0.12367051813099783</v>
      </c>
      <c r="AP194" s="175">
        <f t="shared" si="25"/>
        <v>0.12362539382225711</v>
      </c>
    </row>
    <row r="195" spans="2:42" x14ac:dyDescent="0.35">
      <c r="B195" s="36"/>
      <c r="C195" s="36" t="s">
        <v>2288</v>
      </c>
      <c r="D195" s="175">
        <f t="shared" ref="D195:AP195" si="26">D140/D30</f>
        <v>0</v>
      </c>
      <c r="E195" s="174">
        <f t="shared" si="26"/>
        <v>0</v>
      </c>
      <c r="F195" s="174">
        <f t="shared" si="26"/>
        <v>0</v>
      </c>
      <c r="G195" s="174">
        <f t="shared" si="26"/>
        <v>0</v>
      </c>
      <c r="H195" s="174">
        <f t="shared" si="26"/>
        <v>0</v>
      </c>
      <c r="I195" s="174">
        <f t="shared" si="26"/>
        <v>1.1908971098480048E-3</v>
      </c>
      <c r="J195" s="174">
        <f t="shared" si="26"/>
        <v>4.3005663248940982E-3</v>
      </c>
      <c r="K195" s="174">
        <f t="shared" si="26"/>
        <v>9.2015096638327267E-3</v>
      </c>
      <c r="L195" s="174">
        <f t="shared" si="26"/>
        <v>1.5757543520218836E-2</v>
      </c>
      <c r="M195" s="174">
        <f t="shared" si="26"/>
        <v>2.3825480768057888E-2</v>
      </c>
      <c r="N195" s="174">
        <f t="shared" si="26"/>
        <v>3.3256812711147735E-2</v>
      </c>
      <c r="O195" s="174">
        <f t="shared" si="26"/>
        <v>4.3899367525245384E-2</v>
      </c>
      <c r="P195" s="174">
        <f t="shared" si="26"/>
        <v>5.5411895225225667E-2</v>
      </c>
      <c r="Q195" s="174">
        <f t="shared" si="26"/>
        <v>6.5962570404294527E-2</v>
      </c>
      <c r="R195" s="173">
        <f t="shared" si="26"/>
        <v>7.5582765644706562E-2</v>
      </c>
      <c r="S195" s="174">
        <f t="shared" si="26"/>
        <v>8.4302426062777575E-2</v>
      </c>
      <c r="T195" s="174">
        <f t="shared" si="26"/>
        <v>9.215012571687714E-2</v>
      </c>
      <c r="U195" s="174">
        <f t="shared" si="26"/>
        <v>9.915312165697672E-2</v>
      </c>
      <c r="V195" s="174">
        <f t="shared" si="26"/>
        <v>0.10533740571210269</v>
      </c>
      <c r="W195" s="174">
        <f t="shared" si="26"/>
        <v>0.11072775410807162</v>
      </c>
      <c r="X195" s="174">
        <f t="shared" si="26"/>
        <v>0.11534777500407367</v>
      </c>
      <c r="Y195" s="174">
        <f t="shared" si="26"/>
        <v>0.11921995403301752</v>
      </c>
      <c r="Z195" s="174">
        <f t="shared" si="26"/>
        <v>0.12236569792704526</v>
      </c>
      <c r="AA195" s="174">
        <f t="shared" si="26"/>
        <v>0.12480537630626738</v>
      </c>
      <c r="AB195" s="174">
        <f t="shared" si="26"/>
        <v>0.12655836170554535</v>
      </c>
      <c r="AC195" s="174">
        <f t="shared" si="26"/>
        <v>0.12770008956414186</v>
      </c>
      <c r="AD195" s="174">
        <f t="shared" si="26"/>
        <v>0.12834179149575906</v>
      </c>
      <c r="AE195" s="174">
        <f t="shared" si="26"/>
        <v>0.12859086529133504</v>
      </c>
      <c r="AF195" s="174">
        <f t="shared" si="26"/>
        <v>0.1285505400977231</v>
      </c>
      <c r="AG195" s="174">
        <f t="shared" si="26"/>
        <v>0.12799368436171291</v>
      </c>
      <c r="AH195" s="174">
        <f t="shared" si="26"/>
        <v>0.12738064490356016</v>
      </c>
      <c r="AI195" s="174">
        <f t="shared" si="26"/>
        <v>0.12679785903331792</v>
      </c>
      <c r="AJ195" s="174">
        <f t="shared" si="26"/>
        <v>0.12631724129250677</v>
      </c>
      <c r="AK195" s="174">
        <f t="shared" si="26"/>
        <v>0.12592558579039176</v>
      </c>
      <c r="AL195" s="174">
        <f t="shared" si="26"/>
        <v>0.12561086057169243</v>
      </c>
      <c r="AM195" s="174">
        <f t="shared" si="26"/>
        <v>0.12536213760667675</v>
      </c>
      <c r="AN195" s="174">
        <f t="shared" si="26"/>
        <v>0.12516952681394608</v>
      </c>
      <c r="AO195" s="174">
        <f t="shared" si="26"/>
        <v>0.12502411390053086</v>
      </c>
      <c r="AP195" s="175">
        <f t="shared" si="26"/>
        <v>0.12491790181508568</v>
      </c>
    </row>
    <row r="196" spans="2:42" x14ac:dyDescent="0.35">
      <c r="B196" s="36"/>
      <c r="C196" s="36" t="s">
        <v>2289</v>
      </c>
      <c r="D196" s="175">
        <f t="shared" ref="D196:AP196" si="27">D141/D31</f>
        <v>0</v>
      </c>
      <c r="E196" s="174">
        <f t="shared" si="27"/>
        <v>0</v>
      </c>
      <c r="F196" s="174">
        <f t="shared" si="27"/>
        <v>0</v>
      </c>
      <c r="G196" s="174">
        <f t="shared" si="27"/>
        <v>0</v>
      </c>
      <c r="H196" s="174">
        <f t="shared" si="27"/>
        <v>0</v>
      </c>
      <c r="I196" s="174">
        <f t="shared" si="27"/>
        <v>6.2448410422678629E-3</v>
      </c>
      <c r="J196" s="174">
        <f t="shared" si="27"/>
        <v>1.4033268158948665E-2</v>
      </c>
      <c r="K196" s="174">
        <f t="shared" si="27"/>
        <v>2.3212472906573717E-2</v>
      </c>
      <c r="L196" s="174">
        <f t="shared" si="27"/>
        <v>3.3626861682224486E-2</v>
      </c>
      <c r="M196" s="174">
        <f t="shared" si="27"/>
        <v>4.5119684316196486E-2</v>
      </c>
      <c r="N196" s="174">
        <f t="shared" si="27"/>
        <v>5.6299844647805346E-2</v>
      </c>
      <c r="O196" s="174">
        <f t="shared" si="27"/>
        <v>6.6491472684185815E-2</v>
      </c>
      <c r="P196" s="174">
        <f t="shared" si="27"/>
        <v>7.5734341090530163E-2</v>
      </c>
      <c r="Q196" s="174">
        <f t="shared" si="27"/>
        <v>8.4066332531141416E-2</v>
      </c>
      <c r="R196" s="173">
        <f t="shared" si="27"/>
        <v>9.1523525608059944E-2</v>
      </c>
      <c r="S196" s="174">
        <f t="shared" si="27"/>
        <v>9.8140276848189559E-2</v>
      </c>
      <c r="T196" s="174">
        <f t="shared" si="27"/>
        <v>0.10394929892009647</v>
      </c>
      <c r="U196" s="174">
        <f t="shared" si="27"/>
        <v>0.10898173525334133</v>
      </c>
      <c r="V196" s="174">
        <f t="shared" si="27"/>
        <v>0.11326723122527332</v>
      </c>
      <c r="W196" s="174">
        <f t="shared" si="27"/>
        <v>0.11683400207264778</v>
      </c>
      <c r="X196" s="174">
        <f t="shared" si="27"/>
        <v>0.11970889767820862</v>
      </c>
      <c r="Y196" s="174">
        <f t="shared" si="27"/>
        <v>0.12191746437548705</v>
      </c>
      <c r="Z196" s="174">
        <f t="shared" si="27"/>
        <v>0.12348400390849626</v>
      </c>
      <c r="AA196" s="174">
        <f t="shared" si="27"/>
        <v>0.12443162967672818</v>
      </c>
      <c r="AB196" s="174">
        <f t="shared" si="27"/>
        <v>0.12478232038987697</v>
      </c>
      <c r="AC196" s="174">
        <f t="shared" si="27"/>
        <v>0.1248277186045595</v>
      </c>
      <c r="AD196" s="174">
        <f t="shared" si="27"/>
        <v>0.12466208591021485</v>
      </c>
      <c r="AE196" s="174">
        <f t="shared" si="27"/>
        <v>0.12437454504808809</v>
      </c>
      <c r="AF196" s="174">
        <f t="shared" si="27"/>
        <v>0.1240489891863841</v>
      </c>
      <c r="AG196" s="174">
        <f t="shared" si="27"/>
        <v>0.12386139735541329</v>
      </c>
      <c r="AH196" s="174">
        <f t="shared" si="27"/>
        <v>0.12372229273125121</v>
      </c>
      <c r="AI196" s="174">
        <f t="shared" si="27"/>
        <v>0.12362325529926266</v>
      </c>
      <c r="AJ196" s="174">
        <f t="shared" si="27"/>
        <v>0.12355679466956172</v>
      </c>
      <c r="AK196" s="174">
        <f t="shared" si="27"/>
        <v>0.1235162907873098</v>
      </c>
      <c r="AL196" s="174">
        <f t="shared" si="27"/>
        <v>0.12349593824582644</v>
      </c>
      <c r="AM196" s="174">
        <f t="shared" si="27"/>
        <v>0.12349069400054549</v>
      </c>
      <c r="AN196" s="174">
        <f t="shared" si="27"/>
        <v>0.12349622829277969</v>
      </c>
      <c r="AO196" s="174">
        <f t="shared" si="27"/>
        <v>0.12350887860261166</v>
      </c>
      <c r="AP196" s="175">
        <f t="shared" si="27"/>
        <v>0.12352560646004075</v>
      </c>
    </row>
    <row r="197" spans="2:42" x14ac:dyDescent="0.35">
      <c r="B197" s="36"/>
      <c r="C197" s="36" t="s">
        <v>2290</v>
      </c>
      <c r="D197" s="175">
        <f t="shared" ref="D197:AP197" si="28">D142/D32</f>
        <v>0</v>
      </c>
      <c r="E197" s="174">
        <f t="shared" si="28"/>
        <v>0</v>
      </c>
      <c r="F197" s="174">
        <f t="shared" si="28"/>
        <v>0</v>
      </c>
      <c r="G197" s="174">
        <f t="shared" si="28"/>
        <v>0</v>
      </c>
      <c r="H197" s="174">
        <f t="shared" si="28"/>
        <v>0</v>
      </c>
      <c r="I197" s="174">
        <f t="shared" si="28"/>
        <v>2.920033899627133E-3</v>
      </c>
      <c r="J197" s="174">
        <f t="shared" si="28"/>
        <v>7.646332039823049E-3</v>
      </c>
      <c r="K197" s="174">
        <f t="shared" si="28"/>
        <v>1.4042516667581136E-2</v>
      </c>
      <c r="L197" s="174">
        <f t="shared" si="28"/>
        <v>2.1965192447987017E-2</v>
      </c>
      <c r="M197" s="174">
        <f t="shared" si="28"/>
        <v>3.1265636816348329E-2</v>
      </c>
      <c r="N197" s="174">
        <f t="shared" si="28"/>
        <v>4.1791465810764636E-2</v>
      </c>
      <c r="O197" s="174">
        <f t="shared" si="28"/>
        <v>5.3388253533933172E-2</v>
      </c>
      <c r="P197" s="174">
        <f t="shared" si="28"/>
        <v>6.4078451624106705E-2</v>
      </c>
      <c r="Q197" s="174">
        <f t="shared" si="28"/>
        <v>7.3829168577336735E-2</v>
      </c>
      <c r="R197" s="173">
        <f t="shared" si="28"/>
        <v>8.267173486315256E-2</v>
      </c>
      <c r="S197" s="174">
        <f t="shared" si="28"/>
        <v>9.0636044720045314E-2</v>
      </c>
      <c r="T197" s="174">
        <f t="shared" si="28"/>
        <v>9.7750614114476164E-2</v>
      </c>
      <c r="U197" s="174">
        <f t="shared" si="28"/>
        <v>0.10404263624554734</v>
      </c>
      <c r="V197" s="174">
        <f t="shared" si="28"/>
        <v>0.1095380346973472</v>
      </c>
      <c r="W197" s="174">
        <f t="shared" si="28"/>
        <v>0.11426151433671092</v>
      </c>
      <c r="X197" s="174">
        <f t="shared" si="28"/>
        <v>0.11823661005004579</v>
      </c>
      <c r="Y197" s="174">
        <f t="shared" si="28"/>
        <v>0.1214857334089484</v>
      </c>
      <c r="Z197" s="174">
        <f t="shared" si="28"/>
        <v>0.12403021735058413</v>
      </c>
      <c r="AA197" s="174">
        <f t="shared" si="28"/>
        <v>0.12589035895519812</v>
      </c>
      <c r="AB197" s="174">
        <f t="shared" si="28"/>
        <v>0.12708546039967644</v>
      </c>
      <c r="AC197" s="174">
        <f t="shared" si="28"/>
        <v>0.12777179436033523</v>
      </c>
      <c r="AD197" s="174">
        <f t="shared" si="28"/>
        <v>0.1280565253083906</v>
      </c>
      <c r="AE197" s="174">
        <f t="shared" si="28"/>
        <v>0.12804258374082256</v>
      </c>
      <c r="AF197" s="174">
        <f t="shared" si="28"/>
        <v>0.12782839508688576</v>
      </c>
      <c r="AG197" s="174">
        <f t="shared" si="28"/>
        <v>0.12725201801794567</v>
      </c>
      <c r="AH197" s="174">
        <f t="shared" si="28"/>
        <v>0.12668966133008897</v>
      </c>
      <c r="AI197" s="174">
        <f t="shared" si="28"/>
        <v>0.12622251368565182</v>
      </c>
      <c r="AJ197" s="174">
        <f t="shared" si="28"/>
        <v>0.12584082247319026</v>
      </c>
      <c r="AK197" s="174">
        <f t="shared" si="28"/>
        <v>0.12553298106997279</v>
      </c>
      <c r="AL197" s="174">
        <f t="shared" si="28"/>
        <v>0.12528846628698609</v>
      </c>
      <c r="AM197" s="174">
        <f t="shared" si="28"/>
        <v>0.12509777330841407</v>
      </c>
      <c r="AN197" s="174">
        <f t="shared" si="28"/>
        <v>0.12495235441230598</v>
      </c>
      <c r="AO197" s="174">
        <f t="shared" si="28"/>
        <v>0.12484456126933148</v>
      </c>
      <c r="AP197" s="175">
        <f t="shared" si="28"/>
        <v>0.1247675906271084</v>
      </c>
    </row>
    <row r="198" spans="2:42" x14ac:dyDescent="0.35">
      <c r="B198" s="36"/>
      <c r="C198" s="36" t="s">
        <v>2291</v>
      </c>
      <c r="D198" s="175">
        <f t="shared" ref="D198:AP198" si="29">D143/D33</f>
        <v>0</v>
      </c>
      <c r="E198" s="174">
        <f t="shared" si="29"/>
        <v>0</v>
      </c>
      <c r="F198" s="174">
        <f t="shared" si="29"/>
        <v>0</v>
      </c>
      <c r="G198" s="174">
        <f t="shared" si="29"/>
        <v>0</v>
      </c>
      <c r="H198" s="174">
        <f t="shared" si="29"/>
        <v>0</v>
      </c>
      <c r="I198" s="174">
        <f t="shared" si="29"/>
        <v>5.0843259420566105E-3</v>
      </c>
      <c r="J198" s="174">
        <f t="shared" si="29"/>
        <v>1.1799370762094367E-2</v>
      </c>
      <c r="K198" s="174">
        <f t="shared" si="29"/>
        <v>1.9995697157977176E-2</v>
      </c>
      <c r="L198" s="174">
        <f t="shared" si="29"/>
        <v>2.9520039364355946E-2</v>
      </c>
      <c r="M198" s="174">
        <f t="shared" si="29"/>
        <v>4.0216966295059435E-2</v>
      </c>
      <c r="N198" s="174">
        <f t="shared" si="29"/>
        <v>5.1803241604187956E-2</v>
      </c>
      <c r="O198" s="174">
        <f t="shared" si="29"/>
        <v>6.2384478414965673E-2</v>
      </c>
      <c r="P198" s="174">
        <f t="shared" si="29"/>
        <v>7.2001231542197341E-2</v>
      </c>
      <c r="Q198" s="174">
        <f t="shared" si="29"/>
        <v>8.0692130210130469E-2</v>
      </c>
      <c r="R198" s="173">
        <f t="shared" si="29"/>
        <v>8.8493965627214025E-2</v>
      </c>
      <c r="S198" s="174">
        <f t="shared" si="29"/>
        <v>9.5441774534338206E-2</v>
      </c>
      <c r="T198" s="174">
        <f t="shared" si="29"/>
        <v>0.10156891891116983</v>
      </c>
      <c r="U198" s="174">
        <f t="shared" si="29"/>
        <v>0.10690716201672849</v>
      </c>
      <c r="V198" s="174">
        <f t="shared" si="29"/>
        <v>0.11148674093226524</v>
      </c>
      <c r="W198" s="174">
        <f t="shared" si="29"/>
        <v>0.11533643576679553</v>
      </c>
      <c r="X198" s="174">
        <f t="shared" si="29"/>
        <v>0.11848363567828014</v>
      </c>
      <c r="Y198" s="174">
        <f t="shared" si="29"/>
        <v>0.12095440185642693</v>
      </c>
      <c r="Z198" s="174">
        <f t="shared" si="29"/>
        <v>0.12277352760639028</v>
      </c>
      <c r="AA198" s="174">
        <f t="shared" si="29"/>
        <v>0.12396459566625237</v>
      </c>
      <c r="AB198" s="174">
        <f t="shared" si="29"/>
        <v>0.12455003288507391</v>
      </c>
      <c r="AC198" s="174">
        <f t="shared" si="29"/>
        <v>0.12477159518199323</v>
      </c>
      <c r="AD198" s="174">
        <f t="shared" si="29"/>
        <v>0.12472634070424171</v>
      </c>
      <c r="AE198" s="174">
        <f t="shared" si="29"/>
        <v>0.12450630454447399</v>
      </c>
      <c r="AF198" s="174">
        <f t="shared" si="29"/>
        <v>0.12419837381842801</v>
      </c>
      <c r="AG198" s="174">
        <f t="shared" si="29"/>
        <v>0.12398166394916615</v>
      </c>
      <c r="AH198" s="174">
        <f t="shared" si="29"/>
        <v>0.12381763765200185</v>
      </c>
      <c r="AI198" s="174">
        <f t="shared" si="29"/>
        <v>0.12369746195075511</v>
      </c>
      <c r="AJ198" s="174">
        <f t="shared" si="29"/>
        <v>0.12361325958315987</v>
      </c>
      <c r="AK198" s="174">
        <f t="shared" si="29"/>
        <v>0.12355804814616352</v>
      </c>
      <c r="AL198" s="174">
        <f t="shared" si="29"/>
        <v>0.12352568293128328</v>
      </c>
      <c r="AM198" s="174">
        <f t="shared" si="29"/>
        <v>0.1235108032433518</v>
      </c>
      <c r="AN198" s="174">
        <f t="shared" si="29"/>
        <v>0.12350878200715951</v>
      </c>
      <c r="AO198" s="174">
        <f t="shared" si="29"/>
        <v>0.12351567847709276</v>
      </c>
      <c r="AP198" s="175">
        <f t="shared" si="29"/>
        <v>0.12352819387489572</v>
      </c>
    </row>
    <row r="199" spans="2:42" x14ac:dyDescent="0.35">
      <c r="B199" s="36"/>
      <c r="C199" s="36" t="s">
        <v>2292</v>
      </c>
      <c r="D199" s="175">
        <f t="shared" ref="D199:AP199" si="30">D144/D34</f>
        <v>0</v>
      </c>
      <c r="E199" s="174">
        <f t="shared" si="30"/>
        <v>0</v>
      </c>
      <c r="F199" s="174">
        <f t="shared" si="30"/>
        <v>0</v>
      </c>
      <c r="G199" s="174">
        <f t="shared" si="30"/>
        <v>0</v>
      </c>
      <c r="H199" s="174">
        <f t="shared" si="30"/>
        <v>0</v>
      </c>
      <c r="I199" s="174">
        <f t="shared" si="30"/>
        <v>4.6766877876292679E-3</v>
      </c>
      <c r="J199" s="174">
        <f t="shared" si="30"/>
        <v>1.1061955027147031E-2</v>
      </c>
      <c r="K199" s="174">
        <f t="shared" si="30"/>
        <v>1.9015959850717773E-2</v>
      </c>
      <c r="L199" s="174">
        <f t="shared" si="30"/>
        <v>2.83924112831937E-2</v>
      </c>
      <c r="M199" s="174">
        <f t="shared" si="30"/>
        <v>3.9040235823837852E-2</v>
      </c>
      <c r="N199" s="174">
        <f t="shared" si="30"/>
        <v>5.0805216401189783E-2</v>
      </c>
      <c r="O199" s="174">
        <f t="shared" si="30"/>
        <v>6.1933846394983012E-2</v>
      </c>
      <c r="P199" s="174">
        <f t="shared" si="30"/>
        <v>7.2131960918839E-2</v>
      </c>
      <c r="Q199" s="174">
        <f t="shared" si="30"/>
        <v>8.1425889927688719E-2</v>
      </c>
      <c r="R199" s="173">
        <f t="shared" si="30"/>
        <v>8.9840757568304119E-2</v>
      </c>
      <c r="S199" s="174">
        <f t="shared" si="30"/>
        <v>9.7400525212454875E-2</v>
      </c>
      <c r="T199" s="174">
        <f t="shared" si="30"/>
        <v>0.10412803275509067</v>
      </c>
      <c r="U199" s="174">
        <f t="shared" si="30"/>
        <v>0.11004503824332053</v>
      </c>
      <c r="V199" s="174">
        <f t="shared" si="30"/>
        <v>0.11517225589938995</v>
      </c>
      <c r="W199" s="174">
        <f t="shared" si="30"/>
        <v>0.11952939259838465</v>
      </c>
      <c r="X199" s="174">
        <f t="shared" si="30"/>
        <v>0.12313518285901247</v>
      </c>
      <c r="Y199" s="174">
        <f t="shared" si="30"/>
        <v>0.12600742240353038</v>
      </c>
      <c r="Z199" s="174">
        <f t="shared" si="30"/>
        <v>0.12816300034068517</v>
      </c>
      <c r="AA199" s="174">
        <f t="shared" si="30"/>
        <v>0.12961793002342434</v>
      </c>
      <c r="AB199" s="174">
        <f t="shared" si="30"/>
        <v>0.13038737863110028</v>
      </c>
      <c r="AC199" s="174">
        <f t="shared" si="30"/>
        <v>0.13072128333380009</v>
      </c>
      <c r="AD199" s="174">
        <f t="shared" si="30"/>
        <v>0.1307276029090754</v>
      </c>
      <c r="AE199" s="174">
        <f t="shared" si="30"/>
        <v>0.13051019538427858</v>
      </c>
      <c r="AF199" s="174">
        <f t="shared" si="30"/>
        <v>0.1301685380007844</v>
      </c>
      <c r="AG199" s="174">
        <f t="shared" si="30"/>
        <v>0.12979570805704055</v>
      </c>
      <c r="AH199" s="174">
        <f t="shared" si="30"/>
        <v>0.12948385069861518</v>
      </c>
      <c r="AI199" s="174">
        <f t="shared" si="30"/>
        <v>0.12923774648324793</v>
      </c>
      <c r="AJ199" s="174">
        <f t="shared" si="30"/>
        <v>0.12904748818372594</v>
      </c>
      <c r="AK199" s="174">
        <f t="shared" si="30"/>
        <v>0.1289041114575267</v>
      </c>
      <c r="AL199" s="174">
        <f t="shared" si="30"/>
        <v>0.1287995492891498</v>
      </c>
      <c r="AM199" s="174">
        <f t="shared" si="30"/>
        <v>0.12872658893060554</v>
      </c>
      <c r="AN199" s="174">
        <f t="shared" si="30"/>
        <v>0.1286788312250752</v>
      </c>
      <c r="AO199" s="174">
        <f t="shared" si="30"/>
        <v>0.12865065220416497</v>
      </c>
      <c r="AP199" s="175">
        <f t="shared" si="30"/>
        <v>0.12863716685434218</v>
      </c>
    </row>
    <row r="200" spans="2:42" x14ac:dyDescent="0.35">
      <c r="B200" s="36"/>
      <c r="C200" s="36" t="s">
        <v>2293</v>
      </c>
      <c r="D200" s="175">
        <f t="shared" ref="D200:AP200" si="31">D145/D35</f>
        <v>0</v>
      </c>
      <c r="E200" s="174">
        <f t="shared" si="31"/>
        <v>0</v>
      </c>
      <c r="F200" s="174">
        <f t="shared" si="31"/>
        <v>0</v>
      </c>
      <c r="G200" s="174">
        <f t="shared" si="31"/>
        <v>0</v>
      </c>
      <c r="H200" s="174">
        <f t="shared" si="31"/>
        <v>0</v>
      </c>
      <c r="I200" s="174">
        <f t="shared" si="31"/>
        <v>2.8565613374709951E-4</v>
      </c>
      <c r="J200" s="174">
        <f t="shared" si="31"/>
        <v>2.5441719555014098E-3</v>
      </c>
      <c r="K200" s="174">
        <f t="shared" si="31"/>
        <v>6.6519477614913258E-3</v>
      </c>
      <c r="L200" s="174">
        <f t="shared" si="31"/>
        <v>1.2476028539265065E-2</v>
      </c>
      <c r="M200" s="174">
        <f t="shared" si="31"/>
        <v>1.9875783190353269E-2</v>
      </c>
      <c r="N200" s="174">
        <f t="shared" si="31"/>
        <v>2.8704592736062139E-2</v>
      </c>
      <c r="O200" s="174">
        <f t="shared" si="31"/>
        <v>3.8811523622819859E-2</v>
      </c>
      <c r="P200" s="174">
        <f t="shared" si="31"/>
        <v>5.0042963652574345E-2</v>
      </c>
      <c r="Q200" s="174">
        <f t="shared" si="31"/>
        <v>6.1027674442962324E-2</v>
      </c>
      <c r="R200" s="173">
        <f t="shared" si="31"/>
        <v>7.1065442355277286E-2</v>
      </c>
      <c r="S200" s="174">
        <f t="shared" si="31"/>
        <v>8.0187433052134036E-2</v>
      </c>
      <c r="T200" s="174">
        <f t="shared" si="31"/>
        <v>8.8423387938261586E-2</v>
      </c>
      <c r="U200" s="174">
        <f t="shared" si="31"/>
        <v>9.5801681004806252E-2</v>
      </c>
      <c r="V200" s="174">
        <f t="shared" si="31"/>
        <v>0.10234937328208787</v>
      </c>
      <c r="W200" s="174">
        <f t="shared" si="31"/>
        <v>0.10809226499933022</v>
      </c>
      <c r="X200" s="174">
        <f t="shared" si="31"/>
        <v>0.11305494554579629</v>
      </c>
      <c r="Y200" s="174">
        <f t="shared" si="31"/>
        <v>0.11726084132383437</v>
      </c>
      <c r="Z200" s="174">
        <f t="shared" si="31"/>
        <v>0.12073226158058058</v>
      </c>
      <c r="AA200" s="174">
        <f t="shared" si="31"/>
        <v>0.12349044230145881</v>
      </c>
      <c r="AB200" s="174">
        <f t="shared" si="31"/>
        <v>0.12555558824516239</v>
      </c>
      <c r="AC200" s="174">
        <f t="shared" si="31"/>
        <v>0.12696050124060859</v>
      </c>
      <c r="AD200" s="174">
        <f t="shared" si="31"/>
        <v>0.12781772751393783</v>
      </c>
      <c r="AE200" s="174">
        <f t="shared" si="31"/>
        <v>0.12823609413613138</v>
      </c>
      <c r="AF200" s="174">
        <f t="shared" si="31"/>
        <v>0.12832035522611515</v>
      </c>
      <c r="AG200" s="174">
        <f t="shared" si="31"/>
        <v>0.12812304852860473</v>
      </c>
      <c r="AH200" s="174">
        <f t="shared" si="31"/>
        <v>0.12779359796131648</v>
      </c>
      <c r="AI200" s="174">
        <f t="shared" si="31"/>
        <v>0.1274226382136836</v>
      </c>
      <c r="AJ200" s="174">
        <f t="shared" si="31"/>
        <v>0.12709578416932532</v>
      </c>
      <c r="AK200" s="174">
        <f t="shared" si="31"/>
        <v>0.12683582021708995</v>
      </c>
      <c r="AL200" s="174">
        <f t="shared" si="31"/>
        <v>0.12663277247931434</v>
      </c>
      <c r="AM200" s="174">
        <f t="shared" si="31"/>
        <v>0.12647764519491736</v>
      </c>
      <c r="AN200" s="174">
        <f t="shared" si="31"/>
        <v>0.1263623660272683</v>
      </c>
      <c r="AO200" s="174">
        <f t="shared" si="31"/>
        <v>0.12627973447781815</v>
      </c>
      <c r="AP200" s="175">
        <f t="shared" si="31"/>
        <v>0.12622337324671018</v>
      </c>
    </row>
    <row r="201" spans="2:42" x14ac:dyDescent="0.35">
      <c r="B201" s="36"/>
      <c r="C201" s="36" t="s">
        <v>2294</v>
      </c>
      <c r="D201" s="175">
        <f t="shared" ref="D201:AP201" si="32">D146/D36</f>
        <v>0</v>
      </c>
      <c r="E201" s="174">
        <f t="shared" si="32"/>
        <v>0</v>
      </c>
      <c r="F201" s="174">
        <f t="shared" si="32"/>
        <v>0</v>
      </c>
      <c r="G201" s="174">
        <f t="shared" si="32"/>
        <v>0</v>
      </c>
      <c r="H201" s="174">
        <f t="shared" si="32"/>
        <v>0</v>
      </c>
      <c r="I201" s="174">
        <f t="shared" si="32"/>
        <v>5.5544173703182195E-3</v>
      </c>
      <c r="J201" s="174">
        <f t="shared" si="32"/>
        <v>1.2681316035547912E-2</v>
      </c>
      <c r="K201" s="174">
        <f t="shared" si="32"/>
        <v>2.1226913133323162E-2</v>
      </c>
      <c r="L201" s="174">
        <f t="shared" si="32"/>
        <v>3.1035013241784176E-2</v>
      </c>
      <c r="M201" s="174">
        <f t="shared" si="32"/>
        <v>4.1948637868847644E-2</v>
      </c>
      <c r="N201" s="174">
        <f t="shared" si="32"/>
        <v>5.321881813557619E-2</v>
      </c>
      <c r="O201" s="174">
        <f t="shared" si="32"/>
        <v>6.3470746305540199E-2</v>
      </c>
      <c r="P201" s="174">
        <f t="shared" si="32"/>
        <v>7.2750343651852012E-2</v>
      </c>
      <c r="Q201" s="174">
        <f t="shared" si="32"/>
        <v>8.110124952435338E-2</v>
      </c>
      <c r="R201" s="173">
        <f t="shared" si="32"/>
        <v>8.8564932808121916E-2</v>
      </c>
      <c r="S201" s="174">
        <f t="shared" si="32"/>
        <v>9.5180797921778831E-2</v>
      </c>
      <c r="T201" s="174">
        <f t="shared" si="32"/>
        <v>0.10098628562294884</v>
      </c>
      <c r="U201" s="174">
        <f t="shared" si="32"/>
        <v>0.10601696887513207</v>
      </c>
      <c r="V201" s="174">
        <f t="shared" si="32"/>
        <v>0.11030664401779652</v>
      </c>
      <c r="W201" s="174">
        <f t="shared" si="32"/>
        <v>0.11388741746965997</v>
      </c>
      <c r="X201" s="174">
        <f t="shared" si="32"/>
        <v>0.11678978818386734</v>
      </c>
      <c r="Y201" s="174">
        <f t="shared" si="32"/>
        <v>0.11904272606306174</v>
      </c>
      <c r="Z201" s="174">
        <f t="shared" si="32"/>
        <v>0.12067374653216062</v>
      </c>
      <c r="AA201" s="174">
        <f t="shared" si="32"/>
        <v>0.12170898145696299</v>
      </c>
      <c r="AB201" s="174">
        <f t="shared" si="32"/>
        <v>0.12217324658750096</v>
      </c>
      <c r="AC201" s="174">
        <f t="shared" si="32"/>
        <v>0.12231578544364786</v>
      </c>
      <c r="AD201" s="174">
        <f t="shared" si="32"/>
        <v>0.12222834389478603</v>
      </c>
      <c r="AE201" s="174">
        <f t="shared" si="32"/>
        <v>0.12199731893970123</v>
      </c>
      <c r="AF201" s="174">
        <f t="shared" si="32"/>
        <v>0.12170370668858922</v>
      </c>
      <c r="AG201" s="174">
        <f t="shared" si="32"/>
        <v>0.12136356868607455</v>
      </c>
      <c r="AH201" s="174">
        <f t="shared" si="32"/>
        <v>0.12109009437303533</v>
      </c>
      <c r="AI201" s="174">
        <f t="shared" si="32"/>
        <v>0.12087333201402373</v>
      </c>
      <c r="AJ201" s="174">
        <f t="shared" si="32"/>
        <v>0.12070438706750038</v>
      </c>
      <c r="AK201" s="174">
        <f t="shared" si="32"/>
        <v>0.12057534595645314</v>
      </c>
      <c r="AL201" s="174">
        <f t="shared" si="32"/>
        <v>0.1204792048404444</v>
      </c>
      <c r="AM201" s="174">
        <f t="shared" si="32"/>
        <v>0.12040980308140764</v>
      </c>
      <c r="AN201" s="174">
        <f t="shared" si="32"/>
        <v>0.1203617611137147</v>
      </c>
      <c r="AO201" s="174">
        <f t="shared" si="32"/>
        <v>0.1203304224461923</v>
      </c>
      <c r="AP201" s="175">
        <f t="shared" si="32"/>
        <v>0.12031179953993086</v>
      </c>
    </row>
    <row r="202" spans="2:42" x14ac:dyDescent="0.35">
      <c r="B202" s="36"/>
      <c r="C202" s="36" t="s">
        <v>2295</v>
      </c>
      <c r="D202" s="175">
        <f t="shared" ref="D202:AP202" si="33">D147/D37</f>
        <v>0</v>
      </c>
      <c r="E202" s="174">
        <f t="shared" si="33"/>
        <v>0</v>
      </c>
      <c r="F202" s="174">
        <f t="shared" si="33"/>
        <v>0</v>
      </c>
      <c r="G202" s="174">
        <f t="shared" si="33"/>
        <v>0</v>
      </c>
      <c r="H202" s="174">
        <f t="shared" si="33"/>
        <v>0</v>
      </c>
      <c r="I202" s="174">
        <f t="shared" si="33"/>
        <v>9.1561935882771735E-3</v>
      </c>
      <c r="J202" s="174">
        <f t="shared" si="33"/>
        <v>1.9704361615461762E-2</v>
      </c>
      <c r="K202" s="174">
        <f t="shared" si="33"/>
        <v>3.1488183241166312E-2</v>
      </c>
      <c r="L202" s="174">
        <f t="shared" si="33"/>
        <v>4.4177939806613338E-2</v>
      </c>
      <c r="M202" s="174">
        <f t="shared" si="33"/>
        <v>5.58919541577729E-2</v>
      </c>
      <c r="N202" s="174">
        <f t="shared" si="33"/>
        <v>6.6658701415474086E-2</v>
      </c>
      <c r="O202" s="174">
        <f t="shared" si="33"/>
        <v>7.6505373345477676E-2</v>
      </c>
      <c r="P202" s="174">
        <f t="shared" si="33"/>
        <v>8.5457924616214306E-2</v>
      </c>
      <c r="Q202" s="174">
        <f t="shared" si="33"/>
        <v>9.3541117197171855E-2</v>
      </c>
      <c r="R202" s="173">
        <f t="shared" si="33"/>
        <v>0.10077856296868844</v>
      </c>
      <c r="S202" s="174">
        <f t="shared" si="33"/>
        <v>0.10719276461114169</v>
      </c>
      <c r="T202" s="174">
        <f t="shared" si="33"/>
        <v>0.1128051548388648</v>
      </c>
      <c r="U202" s="174">
        <f t="shared" si="33"/>
        <v>0.11763613404156197</v>
      </c>
      <c r="V202" s="174">
        <f t="shared" si="33"/>
        <v>0.12170510639353807</v>
      </c>
      <c r="W202" s="174">
        <f t="shared" si="33"/>
        <v>0.12503051448869265</v>
      </c>
      <c r="X202" s="174">
        <f t="shared" si="33"/>
        <v>0.12762987255695604</v>
      </c>
      <c r="Y202" s="174">
        <f t="shared" si="33"/>
        <v>0.12951979831565916</v>
      </c>
      <c r="Z202" s="174">
        <f t="shared" si="33"/>
        <v>0.13071604350722893</v>
      </c>
      <c r="AA202" s="174">
        <f t="shared" si="33"/>
        <v>0.13123352317257911</v>
      </c>
      <c r="AB202" s="174">
        <f t="shared" si="33"/>
        <v>0.13108634370762484</v>
      </c>
      <c r="AC202" s="174">
        <f t="shared" si="33"/>
        <v>0.13074850938843735</v>
      </c>
      <c r="AD202" s="174">
        <f t="shared" si="33"/>
        <v>0.13031888460535301</v>
      </c>
      <c r="AE202" s="174">
        <f t="shared" si="33"/>
        <v>0.12989150750199296</v>
      </c>
      <c r="AF202" s="174">
        <f t="shared" si="33"/>
        <v>0.1295468598235229</v>
      </c>
      <c r="AG202" s="174">
        <f t="shared" si="33"/>
        <v>0.12929754637081267</v>
      </c>
      <c r="AH202" s="174">
        <f t="shared" si="33"/>
        <v>0.12910614794283951</v>
      </c>
      <c r="AI202" s="174">
        <f t="shared" si="33"/>
        <v>0.1289633919058969</v>
      </c>
      <c r="AJ202" s="174">
        <f t="shared" si="33"/>
        <v>0.12886091653756296</v>
      </c>
      <c r="AK202" s="174">
        <f t="shared" si="33"/>
        <v>0.12879122749168356</v>
      </c>
      <c r="AL202" s="174">
        <f t="shared" si="33"/>
        <v>0.12874765666355206</v>
      </c>
      <c r="AM202" s="174">
        <f t="shared" si="33"/>
        <v>0.12872432334545725</v>
      </c>
      <c r="AN202" s="174">
        <f t="shared" si="33"/>
        <v>0.12871609756793115</v>
      </c>
      <c r="AO202" s="174">
        <f t="shared" si="33"/>
        <v>0.12871856552696395</v>
      </c>
      <c r="AP202" s="175">
        <f t="shared" si="33"/>
        <v>0.128727997002167</v>
      </c>
    </row>
    <row r="203" spans="2:42" x14ac:dyDescent="0.35">
      <c r="B203" s="36"/>
      <c r="C203" s="36" t="s">
        <v>2296</v>
      </c>
      <c r="D203" s="175">
        <f t="shared" ref="D203:AP203" si="34">D148/D38</f>
        <v>0</v>
      </c>
      <c r="E203" s="174">
        <f t="shared" si="34"/>
        <v>0</v>
      </c>
      <c r="F203" s="174">
        <f t="shared" si="34"/>
        <v>0</v>
      </c>
      <c r="G203" s="174">
        <f t="shared" si="34"/>
        <v>0</v>
      </c>
      <c r="H203" s="174">
        <f t="shared" si="34"/>
        <v>0</v>
      </c>
      <c r="I203" s="174">
        <f t="shared" si="34"/>
        <v>3.4627421328774898E-3</v>
      </c>
      <c r="J203" s="174">
        <f t="shared" si="34"/>
        <v>8.6668456633647497E-3</v>
      </c>
      <c r="K203" s="174">
        <f t="shared" si="34"/>
        <v>1.5466677354249704E-2</v>
      </c>
      <c r="L203" s="174">
        <f t="shared" si="34"/>
        <v>2.3711701365905294E-2</v>
      </c>
      <c r="M203" s="174">
        <f t="shared" si="34"/>
        <v>3.3248180578932023E-2</v>
      </c>
      <c r="N203" s="174">
        <f t="shared" si="34"/>
        <v>4.3920817462107686E-2</v>
      </c>
      <c r="O203" s="174">
        <f t="shared" si="34"/>
        <v>5.5100638222559672E-2</v>
      </c>
      <c r="P203" s="174">
        <f t="shared" si="34"/>
        <v>6.5281844829774741E-2</v>
      </c>
      <c r="Q203" s="174">
        <f t="shared" si="34"/>
        <v>7.4506518935239296E-2</v>
      </c>
      <c r="R203" s="173">
        <f t="shared" si="34"/>
        <v>8.2814709395660768E-2</v>
      </c>
      <c r="S203" s="174">
        <f t="shared" si="34"/>
        <v>9.0244527440311195E-2</v>
      </c>
      <c r="T203" s="174">
        <f t="shared" si="34"/>
        <v>9.6832237352173431E-2</v>
      </c>
      <c r="U203" s="174">
        <f t="shared" si="34"/>
        <v>0.10261234287404637</v>
      </c>
      <c r="V203" s="174">
        <f t="shared" si="34"/>
        <v>0.10761766954082226</v>
      </c>
      <c r="W203" s="174">
        <f t="shared" si="34"/>
        <v>0.11187944312967614</v>
      </c>
      <c r="X203" s="174">
        <f t="shared" si="34"/>
        <v>0.11542736441087897</v>
      </c>
      <c r="Y203" s="174">
        <f t="shared" si="34"/>
        <v>0.11828968037334348</v>
      </c>
      <c r="Z203" s="174">
        <f t="shared" si="34"/>
        <v>0.12049325209081391</v>
      </c>
      <c r="AA203" s="174">
        <f t="shared" si="34"/>
        <v>0.1220636193867983</v>
      </c>
      <c r="AB203" s="174">
        <f t="shared" si="34"/>
        <v>0.12302506244889908</v>
      </c>
      <c r="AC203" s="174">
        <f t="shared" si="34"/>
        <v>0.12354704178933569</v>
      </c>
      <c r="AD203" s="174">
        <f t="shared" si="34"/>
        <v>0.123728957841599</v>
      </c>
      <c r="AE203" s="174">
        <f t="shared" si="34"/>
        <v>0.12366522823080552</v>
      </c>
      <c r="AF203" s="174">
        <f t="shared" si="34"/>
        <v>0.12344514019359604</v>
      </c>
      <c r="AG203" s="174">
        <f t="shared" si="34"/>
        <v>0.12312841374564756</v>
      </c>
      <c r="AH203" s="174">
        <f t="shared" si="34"/>
        <v>0.12282124096829204</v>
      </c>
      <c r="AI203" s="174">
        <f t="shared" si="34"/>
        <v>0.12257687847272407</v>
      </c>
      <c r="AJ203" s="174">
        <f t="shared" si="34"/>
        <v>0.12238572738168606</v>
      </c>
      <c r="AK203" s="174">
        <f t="shared" si="34"/>
        <v>0.12223920309971986</v>
      </c>
      <c r="AL203" s="174">
        <f t="shared" si="34"/>
        <v>0.12212966637964165</v>
      </c>
      <c r="AM203" s="174">
        <f t="shared" si="34"/>
        <v>0.12205035872653019</v>
      </c>
      <c r="AN203" s="174">
        <f t="shared" si="34"/>
        <v>0.12199534188439427</v>
      </c>
      <c r="AO203" s="174">
        <f t="shared" si="34"/>
        <v>0.12195944116509921</v>
      </c>
      <c r="AP203" s="175">
        <f t="shared" si="34"/>
        <v>0.12193819239275559</v>
      </c>
    </row>
    <row r="204" spans="2:42" x14ac:dyDescent="0.35">
      <c r="B204" s="36"/>
      <c r="C204" s="36" t="s">
        <v>2297</v>
      </c>
      <c r="D204" s="175">
        <f t="shared" ref="D204:AP204" si="35">D149/D39</f>
        <v>0</v>
      </c>
      <c r="E204" s="174">
        <f t="shared" si="35"/>
        <v>0</v>
      </c>
      <c r="F204" s="174">
        <f t="shared" si="35"/>
        <v>0</v>
      </c>
      <c r="G204" s="174">
        <f t="shared" si="35"/>
        <v>0</v>
      </c>
      <c r="H204" s="174">
        <f t="shared" si="35"/>
        <v>0</v>
      </c>
      <c r="I204" s="174">
        <f t="shared" si="35"/>
        <v>6.8270128218777192E-4</v>
      </c>
      <c r="J204" s="174">
        <f t="shared" si="35"/>
        <v>3.313367390057379E-3</v>
      </c>
      <c r="K204" s="174">
        <f t="shared" si="35"/>
        <v>7.7658510854519882E-3</v>
      </c>
      <c r="L204" s="174">
        <f t="shared" si="35"/>
        <v>1.3905077599230736E-2</v>
      </c>
      <c r="M204" s="174">
        <f t="shared" si="35"/>
        <v>2.1588731916621539E-2</v>
      </c>
      <c r="N204" s="174">
        <f t="shared" si="35"/>
        <v>3.0668948227100919E-2</v>
      </c>
      <c r="O204" s="174">
        <f t="shared" si="35"/>
        <v>4.0993977973776304E-2</v>
      </c>
      <c r="P204" s="174">
        <f t="shared" si="35"/>
        <v>5.240981445235255E-2</v>
      </c>
      <c r="Q204" s="174">
        <f t="shared" si="35"/>
        <v>6.3172354804844968E-2</v>
      </c>
      <c r="R204" s="173">
        <f t="shared" si="35"/>
        <v>7.2992897255679534E-2</v>
      </c>
      <c r="S204" s="174">
        <f t="shared" si="35"/>
        <v>8.1902885547603055E-2</v>
      </c>
      <c r="T204" s="174">
        <f t="shared" si="35"/>
        <v>8.993232259045425E-2</v>
      </c>
      <c r="U204" s="174">
        <f t="shared" si="35"/>
        <v>9.7109828614531768E-2</v>
      </c>
      <c r="V204" s="174">
        <f t="shared" si="35"/>
        <v>0.10346269686153843</v>
      </c>
      <c r="W204" s="174">
        <f t="shared" si="35"/>
        <v>0.10901694691545201</v>
      </c>
      <c r="X204" s="174">
        <f t="shared" si="35"/>
        <v>0.11379737577138709</v>
      </c>
      <c r="Y204" s="174">
        <f t="shared" si="35"/>
        <v>0.11782760673640892</v>
      </c>
      <c r="Z204" s="174">
        <f t="shared" si="35"/>
        <v>0.12113013625232381</v>
      </c>
      <c r="AA204" s="174">
        <f t="shared" si="35"/>
        <v>0.12372637872670156</v>
      </c>
      <c r="AB204" s="174">
        <f t="shared" si="35"/>
        <v>0.12563670945477312</v>
      </c>
      <c r="AC204" s="174">
        <f t="shared" si="35"/>
        <v>0.12691275273150776</v>
      </c>
      <c r="AD204" s="174">
        <f t="shared" si="35"/>
        <v>0.12766597118357959</v>
      </c>
      <c r="AE204" s="174">
        <f t="shared" si="35"/>
        <v>0.12800397881265907</v>
      </c>
      <c r="AF204" s="174">
        <f t="shared" si="35"/>
        <v>0.12803020531245035</v>
      </c>
      <c r="AG204" s="174">
        <f t="shared" si="35"/>
        <v>0.12758729433026114</v>
      </c>
      <c r="AH204" s="174">
        <f t="shared" si="35"/>
        <v>0.12705744169362818</v>
      </c>
      <c r="AI204" s="174">
        <f t="shared" si="35"/>
        <v>0.12652797381835168</v>
      </c>
      <c r="AJ204" s="174">
        <f t="shared" si="35"/>
        <v>0.12608068545444667</v>
      </c>
      <c r="AK204" s="174">
        <f t="shared" si="35"/>
        <v>0.12571752104280251</v>
      </c>
      <c r="AL204" s="174">
        <f t="shared" si="35"/>
        <v>0.12542689154624651</v>
      </c>
      <c r="AM204" s="174">
        <f t="shared" si="35"/>
        <v>0.12519829059922052</v>
      </c>
      <c r="AN204" s="174">
        <f t="shared" si="35"/>
        <v>0.12502222944269942</v>
      </c>
      <c r="AO204" s="174">
        <f t="shared" si="35"/>
        <v>0.12489017564144519</v>
      </c>
      <c r="AP204" s="175">
        <f t="shared" si="35"/>
        <v>0.12479449538039235</v>
      </c>
    </row>
    <row r="205" spans="2:42" x14ac:dyDescent="0.35">
      <c r="B205" s="36"/>
      <c r="C205" s="36" t="s">
        <v>2298</v>
      </c>
      <c r="D205" s="175">
        <f t="shared" ref="D205:AP205" si="36">D150/D40</f>
        <v>0</v>
      </c>
      <c r="E205" s="174">
        <f t="shared" si="36"/>
        <v>0</v>
      </c>
      <c r="F205" s="174">
        <f t="shared" si="36"/>
        <v>0</v>
      </c>
      <c r="G205" s="174">
        <f t="shared" si="36"/>
        <v>0</v>
      </c>
      <c r="H205" s="174">
        <f t="shared" si="36"/>
        <v>0</v>
      </c>
      <c r="I205" s="174">
        <f t="shared" si="36"/>
        <v>8.4334047759419446E-3</v>
      </c>
      <c r="J205" s="174">
        <f t="shared" si="36"/>
        <v>1.8294535005614138E-2</v>
      </c>
      <c r="K205" s="174">
        <f t="shared" si="36"/>
        <v>2.9428267389882672E-2</v>
      </c>
      <c r="L205" s="174">
        <f t="shared" si="36"/>
        <v>4.1676898585901109E-2</v>
      </c>
      <c r="M205" s="174">
        <f t="shared" si="36"/>
        <v>5.3480896117270589E-2</v>
      </c>
      <c r="N205" s="174">
        <f t="shared" si="36"/>
        <v>6.4319755857136771E-2</v>
      </c>
      <c r="O205" s="174">
        <f t="shared" si="36"/>
        <v>7.4224054995581046E-2</v>
      </c>
      <c r="P205" s="174">
        <f t="shared" si="36"/>
        <v>8.3222984559671156E-2</v>
      </c>
      <c r="Q205" s="174">
        <f t="shared" si="36"/>
        <v>9.134440294933982E-2</v>
      </c>
      <c r="R205" s="173">
        <f t="shared" si="36"/>
        <v>9.8614887260712103E-2</v>
      </c>
      <c r="S205" s="174">
        <f t="shared" si="36"/>
        <v>0.10505978248567323</v>
      </c>
      <c r="T205" s="174">
        <f t="shared" si="36"/>
        <v>0.11070324867286038</v>
      </c>
      <c r="U205" s="174">
        <f t="shared" si="36"/>
        <v>0.11556830613179882</v>
      </c>
      <c r="V205" s="174">
        <f t="shared" si="36"/>
        <v>0.11967687875858021</v>
      </c>
      <c r="W205" s="174">
        <f t="shared" si="36"/>
        <v>0.12304983555829274</v>
      </c>
      <c r="X205" s="174">
        <f t="shared" si="36"/>
        <v>0.12570703043635226</v>
      </c>
      <c r="Y205" s="174">
        <f t="shared" si="36"/>
        <v>0.12766734032794866</v>
      </c>
      <c r="Z205" s="174">
        <f t="shared" si="36"/>
        <v>0.12894870173200321</v>
      </c>
      <c r="AA205" s="174">
        <f t="shared" si="36"/>
        <v>0.12956814571332986</v>
      </c>
      <c r="AB205" s="174">
        <f t="shared" si="36"/>
        <v>0.1295418314340987</v>
      </c>
      <c r="AC205" s="174">
        <f t="shared" si="36"/>
        <v>0.12929431206246647</v>
      </c>
      <c r="AD205" s="174">
        <f t="shared" si="36"/>
        <v>0.12892305776790444</v>
      </c>
      <c r="AE205" s="174">
        <f t="shared" si="36"/>
        <v>0.12852064567839155</v>
      </c>
      <c r="AF205" s="174">
        <f t="shared" si="36"/>
        <v>0.12817463593126513</v>
      </c>
      <c r="AG205" s="174">
        <f t="shared" si="36"/>
        <v>0.12779696456576214</v>
      </c>
      <c r="AH205" s="174">
        <f t="shared" si="36"/>
        <v>0.12749216080502376</v>
      </c>
      <c r="AI205" s="174">
        <f t="shared" si="36"/>
        <v>0.12724978290579891</v>
      </c>
      <c r="AJ205" s="174">
        <f t="shared" si="36"/>
        <v>0.12706038462695646</v>
      </c>
      <c r="AK205" s="174">
        <f t="shared" si="36"/>
        <v>0.12691546083061203</v>
      </c>
      <c r="AL205" s="174">
        <f t="shared" si="36"/>
        <v>0.12680739613759334</v>
      </c>
      <c r="AM205" s="174">
        <f t="shared" si="36"/>
        <v>0.12672941648371033</v>
      </c>
      <c r="AN205" s="174">
        <f t="shared" si="36"/>
        <v>0.12667554343089085</v>
      </c>
      <c r="AO205" s="174">
        <f t="shared" si="36"/>
        <v>0.12664055109447267</v>
      </c>
      <c r="AP205" s="175">
        <f t="shared" si="36"/>
        <v>0.12661992555482846</v>
      </c>
    </row>
    <row r="206" spans="2:42" x14ac:dyDescent="0.35">
      <c r="B206" s="36"/>
      <c r="C206" s="36" t="s">
        <v>2299</v>
      </c>
      <c r="D206" s="175">
        <f t="shared" ref="D206:AP206" si="37">D151/D41</f>
        <v>0</v>
      </c>
      <c r="E206" s="174">
        <f t="shared" si="37"/>
        <v>0</v>
      </c>
      <c r="F206" s="174">
        <f t="shared" si="37"/>
        <v>0</v>
      </c>
      <c r="G206" s="174">
        <f t="shared" si="37"/>
        <v>0</v>
      </c>
      <c r="H206" s="174">
        <f t="shared" si="37"/>
        <v>0</v>
      </c>
      <c r="I206" s="174">
        <f t="shared" si="37"/>
        <v>1.9985915842038967E-3</v>
      </c>
      <c r="J206" s="174">
        <f t="shared" si="37"/>
        <v>5.8501791083929687E-3</v>
      </c>
      <c r="K206" s="174">
        <f t="shared" si="37"/>
        <v>1.1417554212136985E-2</v>
      </c>
      <c r="L206" s="174">
        <f t="shared" si="37"/>
        <v>1.8556648857496666E-2</v>
      </c>
      <c r="M206" s="174">
        <f t="shared" si="37"/>
        <v>2.7118253019082054E-2</v>
      </c>
      <c r="N206" s="174">
        <f t="shared" si="37"/>
        <v>3.6949700287380462E-2</v>
      </c>
      <c r="O206" s="174">
        <f t="shared" si="37"/>
        <v>4.7896499759402737E-2</v>
      </c>
      <c r="P206" s="174">
        <f t="shared" si="37"/>
        <v>5.8844852296362979E-2</v>
      </c>
      <c r="Q206" s="174">
        <f t="shared" si="37"/>
        <v>6.8820837546218247E-2</v>
      </c>
      <c r="R206" s="173">
        <f t="shared" si="37"/>
        <v>7.7862076239610223E-2</v>
      </c>
      <c r="S206" s="174">
        <f t="shared" si="37"/>
        <v>8.6004420288822089E-2</v>
      </c>
      <c r="T206" s="174">
        <f t="shared" si="37"/>
        <v>9.3282031330115645E-2</v>
      </c>
      <c r="U206" s="174">
        <f t="shared" si="37"/>
        <v>9.9727455722362829E-2</v>
      </c>
      <c r="V206" s="174">
        <f t="shared" si="37"/>
        <v>0.10537169616113688</v>
      </c>
      <c r="W206" s="174">
        <f t="shared" si="37"/>
        <v>0.11024428006026916</v>
      </c>
      <c r="X206" s="174">
        <f t="shared" si="37"/>
        <v>0.11437332484604323</v>
      </c>
      <c r="Y206" s="174">
        <f t="shared" si="37"/>
        <v>0.11778560030266715</v>
      </c>
      <c r="Z206" s="174">
        <f t="shared" si="37"/>
        <v>0.12050658810143103</v>
      </c>
      <c r="AA206" s="174">
        <f t="shared" si="37"/>
        <v>0.12256053864000073</v>
      </c>
      <c r="AB206" s="174">
        <f t="shared" si="37"/>
        <v>0.12397052531261224</v>
      </c>
      <c r="AC206" s="174">
        <f t="shared" si="37"/>
        <v>0.12484682564962594</v>
      </c>
      <c r="AD206" s="174">
        <f t="shared" si="37"/>
        <v>0.12529473367983654</v>
      </c>
      <c r="AE206" s="174">
        <f t="shared" si="37"/>
        <v>0.12541500310560158</v>
      </c>
      <c r="AF206" s="174">
        <f t="shared" si="37"/>
        <v>0.12530361498519557</v>
      </c>
      <c r="AG206" s="174">
        <f t="shared" si="37"/>
        <v>0.12497859716562665</v>
      </c>
      <c r="AH206" s="174">
        <f t="shared" si="37"/>
        <v>0.12460799315421262</v>
      </c>
      <c r="AI206" s="174">
        <f t="shared" si="37"/>
        <v>0.12427191918074987</v>
      </c>
      <c r="AJ206" s="174">
        <f t="shared" si="37"/>
        <v>0.12400291100808501</v>
      </c>
      <c r="AK206" s="174">
        <f t="shared" si="37"/>
        <v>0.12379100432262277</v>
      </c>
      <c r="AL206" s="174">
        <f t="shared" si="37"/>
        <v>0.12362725004954937</v>
      </c>
      <c r="AM206" s="174">
        <f t="shared" si="37"/>
        <v>0.12350364919695025</v>
      </c>
      <c r="AN206" s="174">
        <f t="shared" si="37"/>
        <v>0.12341309165208442</v>
      </c>
      <c r="AO206" s="174">
        <f t="shared" si="37"/>
        <v>0.12334929870705885</v>
      </c>
      <c r="AP206" s="175">
        <f t="shared" si="37"/>
        <v>0.12330676910326842</v>
      </c>
    </row>
    <row r="207" spans="2:42" x14ac:dyDescent="0.35">
      <c r="B207" s="36"/>
      <c r="C207" s="36" t="s">
        <v>2300</v>
      </c>
      <c r="D207" s="175">
        <f t="shared" ref="D207:AP207" si="38">D152/D42</f>
        <v>0</v>
      </c>
      <c r="E207" s="174">
        <f t="shared" si="38"/>
        <v>0</v>
      </c>
      <c r="F207" s="174">
        <f t="shared" si="38"/>
        <v>0</v>
      </c>
      <c r="G207" s="174">
        <f t="shared" si="38"/>
        <v>0</v>
      </c>
      <c r="H207" s="174">
        <f t="shared" si="38"/>
        <v>0</v>
      </c>
      <c r="I207" s="174">
        <f t="shared" si="38"/>
        <v>1.0313912670559651E-2</v>
      </c>
      <c r="J207" s="174">
        <f t="shared" si="38"/>
        <v>2.1844621291910876E-2</v>
      </c>
      <c r="K207" s="174">
        <f t="shared" si="38"/>
        <v>3.4430713243410384E-2</v>
      </c>
      <c r="L207" s="174">
        <f t="shared" si="38"/>
        <v>4.65591326838556E-2</v>
      </c>
      <c r="M207" s="174">
        <f t="shared" si="38"/>
        <v>5.7660886724314978E-2</v>
      </c>
      <c r="N207" s="174">
        <f t="shared" si="38"/>
        <v>6.7777560375592044E-2</v>
      </c>
      <c r="O207" s="174">
        <f t="shared" si="38"/>
        <v>7.6948766242878636E-2</v>
      </c>
      <c r="P207" s="174">
        <f t="shared" si="38"/>
        <v>8.5212234253425556E-2</v>
      </c>
      <c r="Q207" s="174">
        <f t="shared" si="38"/>
        <v>9.2603897258988654E-2</v>
      </c>
      <c r="R207" s="173">
        <f t="shared" si="38"/>
        <v>9.9157972702194452E-2</v>
      </c>
      <c r="S207" s="174">
        <f t="shared" si="38"/>
        <v>0.10490704052729076</v>
      </c>
      <c r="T207" s="174">
        <f t="shared" si="38"/>
        <v>0.10988211750746797</v>
      </c>
      <c r="U207" s="174">
        <f t="shared" si="38"/>
        <v>0.11411272815303566</v>
      </c>
      <c r="V207" s="174">
        <f t="shared" si="38"/>
        <v>0.11762697235720189</v>
      </c>
      <c r="W207" s="174">
        <f t="shared" si="38"/>
        <v>0.12045158992900964</v>
      </c>
      <c r="X207" s="174">
        <f t="shared" si="38"/>
        <v>0.12261202215612339</v>
      </c>
      <c r="Y207" s="174">
        <f t="shared" si="38"/>
        <v>0.12413247053361039</v>
      </c>
      <c r="Z207" s="174">
        <f t="shared" si="38"/>
        <v>0.12503595278861518</v>
      </c>
      <c r="AA207" s="174">
        <f t="shared" si="38"/>
        <v>0.12534435632486465</v>
      </c>
      <c r="AB207" s="174">
        <f t="shared" si="38"/>
        <v>0.12507848920525366</v>
      </c>
      <c r="AC207" s="174">
        <f t="shared" si="38"/>
        <v>0.12470529221855693</v>
      </c>
      <c r="AD207" s="174">
        <f t="shared" si="38"/>
        <v>0.12430866417020189</v>
      </c>
      <c r="AE207" s="174">
        <f t="shared" si="38"/>
        <v>0.12396705648206308</v>
      </c>
      <c r="AF207" s="174">
        <f t="shared" si="38"/>
        <v>0.12369486602103973</v>
      </c>
      <c r="AG207" s="174">
        <f t="shared" si="38"/>
        <v>0.12357885658604563</v>
      </c>
      <c r="AH207" s="174">
        <f t="shared" si="38"/>
        <v>0.1235007104476023</v>
      </c>
      <c r="AI207" s="174">
        <f t="shared" si="38"/>
        <v>0.12345307461796644</v>
      </c>
      <c r="AJ207" s="174">
        <f t="shared" si="38"/>
        <v>0.12342945819376731</v>
      </c>
      <c r="AK207" s="174">
        <f t="shared" si="38"/>
        <v>0.12342417712772712</v>
      </c>
      <c r="AL207" s="174">
        <f t="shared" si="38"/>
        <v>0.12343230237653449</v>
      </c>
      <c r="AM207" s="174">
        <f t="shared" si="38"/>
        <v>0.12344961123512745</v>
      </c>
      <c r="AN207" s="174">
        <f t="shared" si="38"/>
        <v>0.12347254167793043</v>
      </c>
      <c r="AO207" s="174">
        <f t="shared" si="38"/>
        <v>0.12349814953733809</v>
      </c>
      <c r="AP207" s="175">
        <f t="shared" si="38"/>
        <v>0.12352406835897173</v>
      </c>
    </row>
    <row r="208" spans="2:42" x14ac:dyDescent="0.35">
      <c r="B208" s="36"/>
      <c r="C208" s="36" t="s">
        <v>2301</v>
      </c>
      <c r="D208" s="175">
        <f t="shared" ref="D208:AP208" si="39">D153/D43</f>
        <v>0</v>
      </c>
      <c r="E208" s="174">
        <f t="shared" si="39"/>
        <v>0</v>
      </c>
      <c r="F208" s="174">
        <f t="shared" si="39"/>
        <v>0</v>
      </c>
      <c r="G208" s="174">
        <f t="shared" si="39"/>
        <v>0</v>
      </c>
      <c r="H208" s="174">
        <f t="shared" si="39"/>
        <v>0</v>
      </c>
      <c r="I208" s="174">
        <f t="shared" si="39"/>
        <v>1.022723272260123E-2</v>
      </c>
      <c r="J208" s="174">
        <f t="shared" si="39"/>
        <v>2.1732269306117016E-2</v>
      </c>
      <c r="K208" s="174">
        <f t="shared" si="39"/>
        <v>3.4354847934501317E-2</v>
      </c>
      <c r="L208" s="174">
        <f t="shared" si="39"/>
        <v>4.6705125897233669E-2</v>
      </c>
      <c r="M208" s="174">
        <f t="shared" si="39"/>
        <v>5.8063621574088252E-2</v>
      </c>
      <c r="N208" s="174">
        <f t="shared" si="39"/>
        <v>6.8463551920541696E-2</v>
      </c>
      <c r="O208" s="174">
        <f t="shared" si="39"/>
        <v>7.7936627795995084E-2</v>
      </c>
      <c r="P208" s="174">
        <f t="shared" si="39"/>
        <v>8.6513114251711098E-2</v>
      </c>
      <c r="Q208" s="174">
        <f t="shared" si="39"/>
        <v>9.4221888285348679E-2</v>
      </c>
      <c r="R208" s="173">
        <f t="shared" si="39"/>
        <v>0.10109049416651014</v>
      </c>
      <c r="S208" s="174">
        <f t="shared" si="39"/>
        <v>0.1071451964333793</v>
      </c>
      <c r="T208" s="174">
        <f t="shared" si="39"/>
        <v>0.11241103065637184</v>
      </c>
      <c r="U208" s="174">
        <f t="shared" si="39"/>
        <v>0.11691185206073457</v>
      </c>
      <c r="V208" s="174">
        <f t="shared" si="39"/>
        <v>0.1206703820962102</v>
      </c>
      <c r="W208" s="174">
        <f t="shared" si="39"/>
        <v>0.12370825303822207</v>
      </c>
      <c r="X208" s="174">
        <f t="shared" si="39"/>
        <v>0.12604605070152378</v>
      </c>
      <c r="Y208" s="174">
        <f t="shared" si="39"/>
        <v>0.12770335534389321</v>
      </c>
      <c r="Z208" s="174">
        <f t="shared" si="39"/>
        <v>0.12869878083422484</v>
      </c>
      <c r="AA208" s="174">
        <f t="shared" si="39"/>
        <v>0.12905001215628253</v>
      </c>
      <c r="AB208" s="174">
        <f t="shared" si="39"/>
        <v>0.12877384131641045</v>
      </c>
      <c r="AC208" s="174">
        <f t="shared" si="39"/>
        <v>0.12837268904939972</v>
      </c>
      <c r="AD208" s="174">
        <f t="shared" si="39"/>
        <v>0.12793820592922989</v>
      </c>
      <c r="AE208" s="174">
        <f t="shared" si="39"/>
        <v>0.1275568651611782</v>
      </c>
      <c r="AF208" s="174">
        <f t="shared" si="39"/>
        <v>0.12725145812576469</v>
      </c>
      <c r="AG208" s="174">
        <f t="shared" si="39"/>
        <v>0.12696364463076815</v>
      </c>
      <c r="AH208" s="174">
        <f t="shared" si="39"/>
        <v>0.12673666568118658</v>
      </c>
      <c r="AI208" s="174">
        <f t="shared" si="39"/>
        <v>0.12656113733333668</v>
      </c>
      <c r="AJ208" s="174">
        <f t="shared" si="39"/>
        <v>0.12642862071394906</v>
      </c>
      <c r="AK208" s="174">
        <f t="shared" si="39"/>
        <v>0.12633156920348754</v>
      </c>
      <c r="AL208" s="174">
        <f t="shared" si="39"/>
        <v>0.12626327862932399</v>
      </c>
      <c r="AM208" s="174">
        <f t="shared" si="39"/>
        <v>0.12621784031479125</v>
      </c>
      <c r="AN208" s="174">
        <f t="shared" si="39"/>
        <v>0.12619009683785765</v>
      </c>
      <c r="AO208" s="174">
        <f t="shared" si="39"/>
        <v>0.12617560036051487</v>
      </c>
      <c r="AP208" s="175">
        <f t="shared" si="39"/>
        <v>0.12617057339696375</v>
      </c>
    </row>
    <row r="209" spans="2:42" x14ac:dyDescent="0.35">
      <c r="B209" s="36"/>
      <c r="C209" s="36" t="s">
        <v>2302</v>
      </c>
      <c r="D209" s="175">
        <f t="shared" ref="D209:AP209" si="40">D154/D44</f>
        <v>0</v>
      </c>
      <c r="E209" s="174">
        <f t="shared" si="40"/>
        <v>0</v>
      </c>
      <c r="F209" s="174">
        <f t="shared" si="40"/>
        <v>0</v>
      </c>
      <c r="G209" s="174">
        <f t="shared" si="40"/>
        <v>0</v>
      </c>
      <c r="H209" s="174">
        <f t="shared" si="40"/>
        <v>0</v>
      </c>
      <c r="I209" s="174">
        <f t="shared" si="40"/>
        <v>7.6344539547055215E-3</v>
      </c>
      <c r="J209" s="174">
        <f t="shared" si="40"/>
        <v>1.6773366347597903E-2</v>
      </c>
      <c r="K209" s="174">
        <f t="shared" si="40"/>
        <v>2.7265418645031809E-2</v>
      </c>
      <c r="L209" s="174">
        <f t="shared" si="40"/>
        <v>3.8955415446190925E-2</v>
      </c>
      <c r="M209" s="174">
        <f t="shared" si="40"/>
        <v>5.106145733699289E-2</v>
      </c>
      <c r="N209" s="174">
        <f t="shared" si="40"/>
        <v>6.2209206832177351E-2</v>
      </c>
      <c r="O209" s="174">
        <f t="shared" si="40"/>
        <v>7.2426262786619511E-2</v>
      </c>
      <c r="P209" s="174">
        <f t="shared" si="40"/>
        <v>8.1738972910374089E-2</v>
      </c>
      <c r="Q209" s="174">
        <f t="shared" si="40"/>
        <v>9.0172478628589278E-2</v>
      </c>
      <c r="R209" s="173">
        <f t="shared" si="40"/>
        <v>9.7750758137175278E-2</v>
      </c>
      <c r="S209" s="174">
        <f t="shared" si="40"/>
        <v>0.1044966677227059</v>
      </c>
      <c r="T209" s="174">
        <f t="shared" si="40"/>
        <v>0.11043198141235709</v>
      </c>
      <c r="U209" s="174">
        <f t="shared" si="40"/>
        <v>0.11557742901711443</v>
      </c>
      <c r="V209" s="174">
        <f t="shared" si="40"/>
        <v>0.11995273262900727</v>
      </c>
      <c r="W209" s="174">
        <f t="shared" si="40"/>
        <v>0.12357664163075091</v>
      </c>
      <c r="X209" s="174">
        <f t="shared" si="40"/>
        <v>0.12646696627389026</v>
      </c>
      <c r="Y209" s="174">
        <f t="shared" si="40"/>
        <v>0.12864060987934103</v>
      </c>
      <c r="Z209" s="174">
        <f t="shared" si="40"/>
        <v>0.13011359971210967</v>
      </c>
      <c r="AA209" s="174">
        <f t="shared" si="40"/>
        <v>0.13090111657994094</v>
      </c>
      <c r="AB209" s="174">
        <f t="shared" si="40"/>
        <v>0.13101752320368687</v>
      </c>
      <c r="AC209" s="174">
        <f t="shared" si="40"/>
        <v>0.13086097647242473</v>
      </c>
      <c r="AD209" s="174">
        <f t="shared" si="40"/>
        <v>0.1305336694554847</v>
      </c>
      <c r="AE209" s="174">
        <f t="shared" si="40"/>
        <v>0.13013319798598216</v>
      </c>
      <c r="AF209" s="174">
        <f t="shared" si="40"/>
        <v>0.12975237618540081</v>
      </c>
      <c r="AG209" s="174">
        <f t="shared" si="40"/>
        <v>0.12944586178447773</v>
      </c>
      <c r="AH209" s="174">
        <f t="shared" si="40"/>
        <v>0.12920478134372509</v>
      </c>
      <c r="AI209" s="174">
        <f t="shared" si="40"/>
        <v>0.1290192232878318</v>
      </c>
      <c r="AJ209" s="174">
        <f t="shared" si="40"/>
        <v>0.12888021891599669</v>
      </c>
      <c r="AK209" s="174">
        <f t="shared" si="40"/>
        <v>0.12877969682753695</v>
      </c>
      <c r="AL209" s="174">
        <f t="shared" si="40"/>
        <v>0.12871043984634217</v>
      </c>
      <c r="AM209" s="174">
        <f t="shared" si="40"/>
        <v>0.12866604432914666</v>
      </c>
      <c r="AN209" s="174">
        <f t="shared" si="40"/>
        <v>0.12864088174799909</v>
      </c>
      <c r="AO209" s="174">
        <f t="shared" si="40"/>
        <v>0.12863006244247988</v>
      </c>
      <c r="AP209" s="175">
        <f t="shared" si="40"/>
        <v>0.12862940144215387</v>
      </c>
    </row>
    <row r="210" spans="2:42" x14ac:dyDescent="0.35">
      <c r="B210" s="36"/>
      <c r="C210" s="36" t="s">
        <v>2303</v>
      </c>
      <c r="D210" s="175">
        <f t="shared" ref="D210:AP210" si="41">D155/D45</f>
        <v>0</v>
      </c>
      <c r="E210" s="174">
        <f t="shared" si="41"/>
        <v>0</v>
      </c>
      <c r="F210" s="174">
        <f t="shared" si="41"/>
        <v>0</v>
      </c>
      <c r="G210" s="174">
        <f t="shared" si="41"/>
        <v>0</v>
      </c>
      <c r="H210" s="174">
        <f t="shared" si="41"/>
        <v>0</v>
      </c>
      <c r="I210" s="174">
        <f t="shared" si="41"/>
        <v>3.3202625503580699E-3</v>
      </c>
      <c r="J210" s="174">
        <f t="shared" si="41"/>
        <v>8.3921047775348812E-3</v>
      </c>
      <c r="K210" s="174">
        <f t="shared" si="41"/>
        <v>1.5070373724427176E-2</v>
      </c>
      <c r="L210" s="174">
        <f t="shared" si="41"/>
        <v>2.3204885959542832E-2</v>
      </c>
      <c r="M210" s="174">
        <f t="shared" si="41"/>
        <v>3.2642132100273065E-2</v>
      </c>
      <c r="N210" s="174">
        <f t="shared" si="41"/>
        <v>4.3226922417851046E-2</v>
      </c>
      <c r="O210" s="174">
        <f t="shared" si="41"/>
        <v>5.4466253944154872E-2</v>
      </c>
      <c r="P210" s="174">
        <f t="shared" si="41"/>
        <v>6.4704449928647031E-2</v>
      </c>
      <c r="Q210" s="174">
        <f t="shared" si="41"/>
        <v>7.398371366214973E-2</v>
      </c>
      <c r="R210" s="173">
        <f t="shared" si="41"/>
        <v>8.2344209944421001E-2</v>
      </c>
      <c r="S210" s="174">
        <f t="shared" si="41"/>
        <v>8.9824160520004429E-2</v>
      </c>
      <c r="T210" s="174">
        <f t="shared" si="41"/>
        <v>9.6459935015243956E-2</v>
      </c>
      <c r="U210" s="174">
        <f t="shared" si="41"/>
        <v>0.10228613758821378</v>
      </c>
      <c r="V210" s="174">
        <f t="shared" si="41"/>
        <v>0.10733568949334493</v>
      </c>
      <c r="W210" s="174">
        <f t="shared" si="41"/>
        <v>0.11163990775302772</v>
      </c>
      <c r="X210" s="174">
        <f t="shared" si="41"/>
        <v>0.11522858011941724</v>
      </c>
      <c r="Y210" s="174">
        <f t="shared" si="41"/>
        <v>0.11813003650104141</v>
      </c>
      <c r="Z210" s="174">
        <f t="shared" si="41"/>
        <v>0.12037121702059009</v>
      </c>
      <c r="AA210" s="174">
        <f t="shared" si="41"/>
        <v>0.12197773686242991</v>
      </c>
      <c r="AB210" s="174">
        <f t="shared" si="41"/>
        <v>0.12297394806092453</v>
      </c>
      <c r="AC210" s="174">
        <f t="shared" si="41"/>
        <v>0.12352335655629991</v>
      </c>
      <c r="AD210" s="174">
        <f t="shared" si="41"/>
        <v>0.12372570150356187</v>
      </c>
      <c r="AE210" s="174">
        <f t="shared" si="41"/>
        <v>0.12367575440574477</v>
      </c>
      <c r="AF210" s="174">
        <f t="shared" si="41"/>
        <v>0.12346316751662634</v>
      </c>
      <c r="AG210" s="174">
        <f t="shared" si="41"/>
        <v>0.12314802913812208</v>
      </c>
      <c r="AH210" s="174">
        <f t="shared" si="41"/>
        <v>0.12283691219229112</v>
      </c>
      <c r="AI210" s="174">
        <f t="shared" si="41"/>
        <v>0.12258919599270919</v>
      </c>
      <c r="AJ210" s="174">
        <f t="shared" si="41"/>
        <v>0.1223952205108714</v>
      </c>
      <c r="AK210" s="174">
        <f t="shared" si="41"/>
        <v>0.12224634414458237</v>
      </c>
      <c r="AL210" s="174">
        <f t="shared" si="41"/>
        <v>0.12213487452423161</v>
      </c>
      <c r="AM210" s="174">
        <f t="shared" si="41"/>
        <v>0.12205400367185155</v>
      </c>
      <c r="AN210" s="174">
        <f t="shared" si="41"/>
        <v>0.12199774725726069</v>
      </c>
      <c r="AO210" s="174">
        <f t="shared" si="41"/>
        <v>0.12196088771005564</v>
      </c>
      <c r="AP210" s="175">
        <f t="shared" si="41"/>
        <v>0.12193892095988584</v>
      </c>
    </row>
    <row r="211" spans="2:42" x14ac:dyDescent="0.35">
      <c r="B211" s="36"/>
      <c r="C211" s="36" t="s">
        <v>2304</v>
      </c>
      <c r="D211" s="175">
        <f t="shared" ref="D211:AP211" si="42">D156/D46</f>
        <v>0</v>
      </c>
      <c r="E211" s="174">
        <f t="shared" si="42"/>
        <v>0</v>
      </c>
      <c r="F211" s="174">
        <f t="shared" si="42"/>
        <v>0</v>
      </c>
      <c r="G211" s="174">
        <f t="shared" si="42"/>
        <v>0</v>
      </c>
      <c r="H211" s="174">
        <f t="shared" si="42"/>
        <v>0</v>
      </c>
      <c r="I211" s="174">
        <f t="shared" si="42"/>
        <v>1.2637094636793484E-3</v>
      </c>
      <c r="J211" s="174">
        <f t="shared" si="42"/>
        <v>4.4395481654560184E-3</v>
      </c>
      <c r="K211" s="174">
        <f t="shared" si="42"/>
        <v>9.3985905644160209E-3</v>
      </c>
      <c r="L211" s="174">
        <f t="shared" si="42"/>
        <v>1.6003474697297845E-2</v>
      </c>
      <c r="M211" s="174">
        <f t="shared" si="42"/>
        <v>2.4110092585231172E-2</v>
      </c>
      <c r="N211" s="174">
        <f t="shared" si="42"/>
        <v>3.3569275788236125E-2</v>
      </c>
      <c r="O211" s="174">
        <f t="shared" si="42"/>
        <v>4.4228452949196959E-2</v>
      </c>
      <c r="P211" s="174">
        <f t="shared" si="42"/>
        <v>5.5676055361100783E-2</v>
      </c>
      <c r="Q211" s="174">
        <f t="shared" si="42"/>
        <v>6.6158554687825125E-2</v>
      </c>
      <c r="R211" s="173">
        <f t="shared" si="42"/>
        <v>7.5708448625496708E-2</v>
      </c>
      <c r="S211" s="174">
        <f t="shared" si="42"/>
        <v>8.4356751428672674E-2</v>
      </c>
      <c r="T211" s="174">
        <f t="shared" si="42"/>
        <v>9.2133053866746958E-2</v>
      </c>
      <c r="U211" s="174">
        <f t="shared" si="42"/>
        <v>9.9065580642971718E-2</v>
      </c>
      <c r="V211" s="174">
        <f t="shared" si="42"/>
        <v>0.10518124538158134</v>
      </c>
      <c r="W211" s="174">
        <f t="shared" si="42"/>
        <v>0.11050570328409136</v>
      </c>
      <c r="X211" s="174">
        <f t="shared" si="42"/>
        <v>0.11506340155161292</v>
      </c>
      <c r="Y211" s="174">
        <f t="shared" si="42"/>
        <v>0.11887762766596972</v>
      </c>
      <c r="Z211" s="174">
        <f t="shared" si="42"/>
        <v>0.12197055561851754</v>
      </c>
      <c r="AA211" s="174">
        <f t="shared" si="42"/>
        <v>0.1243632901718454</v>
      </c>
      <c r="AB211" s="174">
        <f t="shared" si="42"/>
        <v>0.12607590923596743</v>
      </c>
      <c r="AC211" s="174">
        <f t="shared" si="42"/>
        <v>0.12718719505968495</v>
      </c>
      <c r="AD211" s="174">
        <f t="shared" si="42"/>
        <v>0.12780752229736583</v>
      </c>
      <c r="AE211" s="174">
        <f t="shared" si="42"/>
        <v>0.12804331330597443</v>
      </c>
      <c r="AF211" s="174">
        <f t="shared" si="42"/>
        <v>0.12799671890915973</v>
      </c>
      <c r="AG211" s="174">
        <f t="shared" si="42"/>
        <v>0.12750919059930146</v>
      </c>
      <c r="AH211" s="174">
        <f t="shared" si="42"/>
        <v>0.1269614376734991</v>
      </c>
      <c r="AI211" s="174">
        <f t="shared" si="42"/>
        <v>0.12643919757561883</v>
      </c>
      <c r="AJ211" s="174">
        <f t="shared" si="42"/>
        <v>0.12601061827641111</v>
      </c>
      <c r="AK211" s="174">
        <f t="shared" si="42"/>
        <v>0.12566327471775682</v>
      </c>
      <c r="AL211" s="174">
        <f t="shared" si="42"/>
        <v>0.12538587457154565</v>
      </c>
      <c r="AM211" s="174">
        <f t="shared" si="42"/>
        <v>0.12516819028997583</v>
      </c>
      <c r="AN211" s="174">
        <f t="shared" si="42"/>
        <v>0.12500099509267798</v>
      </c>
      <c r="AO211" s="174">
        <f t="shared" si="42"/>
        <v>0.12487600267942886</v>
      </c>
      <c r="AP211" s="175">
        <f t="shared" si="42"/>
        <v>0.12478581046821852</v>
      </c>
    </row>
    <row r="212" spans="2:42" x14ac:dyDescent="0.35">
      <c r="B212" s="36"/>
      <c r="C212" s="36" t="s">
        <v>2305</v>
      </c>
      <c r="D212" s="175">
        <f t="shared" ref="D212:AP212" si="43">D157/D47</f>
        <v>0</v>
      </c>
      <c r="E212" s="174">
        <f t="shared" si="43"/>
        <v>0</v>
      </c>
      <c r="F212" s="174">
        <f t="shared" si="43"/>
        <v>0</v>
      </c>
      <c r="G212" s="174">
        <f t="shared" si="43"/>
        <v>0</v>
      </c>
      <c r="H212" s="174">
        <f t="shared" si="43"/>
        <v>0</v>
      </c>
      <c r="I212" s="174">
        <f t="shared" si="43"/>
        <v>2.9944547484010847E-3</v>
      </c>
      <c r="J212" s="174">
        <f t="shared" si="43"/>
        <v>7.7741710380432915E-3</v>
      </c>
      <c r="K212" s="174">
        <f t="shared" si="43"/>
        <v>1.4197971929111455E-2</v>
      </c>
      <c r="L212" s="174">
        <f t="shared" si="43"/>
        <v>2.2118709592617098E-2</v>
      </c>
      <c r="M212" s="174">
        <f t="shared" si="43"/>
        <v>3.1384971539776818E-2</v>
      </c>
      <c r="N212" s="174">
        <f t="shared" si="43"/>
        <v>4.1842743208428478E-2</v>
      </c>
      <c r="O212" s="174">
        <f t="shared" si="43"/>
        <v>5.3317221509695985E-2</v>
      </c>
      <c r="P212" s="174">
        <f t="shared" si="43"/>
        <v>6.3798626486043397E-2</v>
      </c>
      <c r="Q212" s="174">
        <f t="shared" si="43"/>
        <v>7.3325602731252715E-2</v>
      </c>
      <c r="R212" s="173">
        <f t="shared" si="43"/>
        <v>8.1934979654626747E-2</v>
      </c>
      <c r="S212" s="174">
        <f t="shared" si="43"/>
        <v>8.9661852184241234E-2</v>
      </c>
      <c r="T212" s="174">
        <f t="shared" si="43"/>
        <v>9.6539657826840167E-2</v>
      </c>
      <c r="U212" s="174">
        <f t="shared" si="43"/>
        <v>0.10260025024814533</v>
      </c>
      <c r="V212" s="174">
        <f t="shared" si="43"/>
        <v>0.10787396952998103</v>
      </c>
      <c r="W212" s="174">
        <f t="shared" si="43"/>
        <v>0.11238970925357609</v>
      </c>
      <c r="X212" s="174">
        <f t="shared" si="43"/>
        <v>0.11617498055168202</v>
      </c>
      <c r="Y212" s="174">
        <f t="shared" si="43"/>
        <v>0.11925597326572761</v>
      </c>
      <c r="Z212" s="174">
        <f t="shared" si="43"/>
        <v>0.12165761433809845</v>
      </c>
      <c r="AA212" s="174">
        <f t="shared" si="43"/>
        <v>0.12340362356377463</v>
      </c>
      <c r="AB212" s="174">
        <f t="shared" si="43"/>
        <v>0.12451656681996842</v>
      </c>
      <c r="AC212" s="174">
        <f t="shared" si="43"/>
        <v>0.12515015566425247</v>
      </c>
      <c r="AD212" s="174">
        <f t="shared" si="43"/>
        <v>0.12540742215923883</v>
      </c>
      <c r="AE212" s="174">
        <f t="shared" si="43"/>
        <v>0.12538672098145859</v>
      </c>
      <c r="AF212" s="174">
        <f t="shared" si="43"/>
        <v>0.12518152615778949</v>
      </c>
      <c r="AG212" s="174">
        <f t="shared" si="43"/>
        <v>0.12501434607294162</v>
      </c>
      <c r="AH212" s="174">
        <f t="shared" si="43"/>
        <v>0.12481793632615669</v>
      </c>
      <c r="AI212" s="174">
        <f t="shared" si="43"/>
        <v>0.12467098072850191</v>
      </c>
      <c r="AJ212" s="174">
        <f t="shared" si="43"/>
        <v>0.1245649762062585</v>
      </c>
      <c r="AK212" s="174">
        <f t="shared" si="43"/>
        <v>0.12449234666149425</v>
      </c>
      <c r="AL212" s="174">
        <f t="shared" si="43"/>
        <v>0.12444638636428654</v>
      </c>
      <c r="AM212" s="174">
        <f t="shared" si="43"/>
        <v>0.12442120671176525</v>
      </c>
      <c r="AN212" s="174">
        <f t="shared" si="43"/>
        <v>0.12441168617072021</v>
      </c>
      <c r="AO212" s="174">
        <f t="shared" si="43"/>
        <v>0.12441342323018163</v>
      </c>
      <c r="AP212" s="175">
        <f t="shared" si="43"/>
        <v>0.12442269219955214</v>
      </c>
    </row>
    <row r="213" spans="2:42" x14ac:dyDescent="0.35">
      <c r="B213" s="36"/>
      <c r="C213" s="36" t="s">
        <v>2306</v>
      </c>
      <c r="D213" s="175">
        <f t="shared" ref="D213:AP213" si="44">D158/D48</f>
        <v>0</v>
      </c>
      <c r="E213" s="174">
        <f t="shared" si="44"/>
        <v>0</v>
      </c>
      <c r="F213" s="174">
        <f t="shared" si="44"/>
        <v>0</v>
      </c>
      <c r="G213" s="174">
        <f t="shared" si="44"/>
        <v>0</v>
      </c>
      <c r="H213" s="174">
        <f t="shared" si="44"/>
        <v>0</v>
      </c>
      <c r="I213" s="174">
        <f t="shared" si="44"/>
        <v>1.7938686944695655E-3</v>
      </c>
      <c r="J213" s="174">
        <f t="shared" si="44"/>
        <v>5.45394845444447E-3</v>
      </c>
      <c r="K213" s="174">
        <f t="shared" si="44"/>
        <v>1.0843696576641304E-2</v>
      </c>
      <c r="L213" s="174">
        <f t="shared" si="44"/>
        <v>1.7819564615706177E-2</v>
      </c>
      <c r="M213" s="174">
        <f t="shared" si="44"/>
        <v>2.6232718655108574E-2</v>
      </c>
      <c r="N213" s="174">
        <f t="shared" si="44"/>
        <v>3.5930729210992454E-2</v>
      </c>
      <c r="O213" s="174">
        <f t="shared" si="44"/>
        <v>4.675920898737785E-2</v>
      </c>
      <c r="P213" s="174">
        <f t="shared" si="44"/>
        <v>5.779823045222629E-2</v>
      </c>
      <c r="Q213" s="174">
        <f t="shared" si="44"/>
        <v>6.7860476133727837E-2</v>
      </c>
      <c r="R213" s="173">
        <f t="shared" si="44"/>
        <v>7.6983942350949144E-2</v>
      </c>
      <c r="S213" s="174">
        <f t="shared" si="44"/>
        <v>8.5204837053023702E-2</v>
      </c>
      <c r="T213" s="174">
        <f t="shared" si="44"/>
        <v>9.2557659469418907E-2</v>
      </c>
      <c r="U213" s="174">
        <f t="shared" si="44"/>
        <v>9.9075276158266765E-2</v>
      </c>
      <c r="V213" s="174">
        <f t="shared" si="44"/>
        <v>0.10478899361495145</v>
      </c>
      <c r="W213" s="174">
        <f t="shared" si="44"/>
        <v>0.10972862759583402</v>
      </c>
      <c r="X213" s="174">
        <f t="shared" si="44"/>
        <v>0.11392256930501296</v>
      </c>
      <c r="Y213" s="174">
        <f t="shared" si="44"/>
        <v>0.11739784858535042</v>
      </c>
      <c r="Z213" s="174">
        <f t="shared" si="44"/>
        <v>0.12018019424862707</v>
      </c>
      <c r="AA213" s="174">
        <f t="shared" si="44"/>
        <v>0.12229409167360841</v>
      </c>
      <c r="AB213" s="174">
        <f t="shared" si="44"/>
        <v>0.12376283779499786</v>
      </c>
      <c r="AC213" s="174">
        <f t="shared" si="44"/>
        <v>0.12468768971049195</v>
      </c>
      <c r="AD213" s="174">
        <f t="shared" si="44"/>
        <v>0.12517426170574514</v>
      </c>
      <c r="AE213" s="174">
        <f t="shared" si="44"/>
        <v>0.12532364059578968</v>
      </c>
      <c r="AF213" s="174">
        <f t="shared" si="44"/>
        <v>0.12523214995122761</v>
      </c>
      <c r="AG213" s="174">
        <f t="shared" si="44"/>
        <v>0.12489030293124184</v>
      </c>
      <c r="AH213" s="174">
        <f t="shared" si="44"/>
        <v>0.12449784077449877</v>
      </c>
      <c r="AI213" s="174">
        <f t="shared" si="44"/>
        <v>0.12413496918731018</v>
      </c>
      <c r="AJ213" s="174">
        <f t="shared" si="44"/>
        <v>0.12384290888090357</v>
      </c>
      <c r="AK213" s="174">
        <f t="shared" si="44"/>
        <v>0.12361134069709057</v>
      </c>
      <c r="AL213" s="174">
        <f t="shared" si="44"/>
        <v>0.1234309846147456</v>
      </c>
      <c r="AM213" s="174">
        <f t="shared" si="44"/>
        <v>0.12329353244634514</v>
      </c>
      <c r="AN213" s="174">
        <f t="shared" si="44"/>
        <v>0.12319158463579293</v>
      </c>
      <c r="AO213" s="174">
        <f t="shared" si="44"/>
        <v>0.12311859092476875</v>
      </c>
      <c r="AP213" s="175">
        <f t="shared" si="44"/>
        <v>0.12306879466758543</v>
      </c>
    </row>
    <row r="214" spans="2:42" x14ac:dyDescent="0.35">
      <c r="B214" s="36"/>
      <c r="C214" s="36" t="s">
        <v>2307</v>
      </c>
      <c r="D214" s="175">
        <f t="shared" ref="D214:AP214" si="45">D159/D49</f>
        <v>0</v>
      </c>
      <c r="E214" s="174">
        <f t="shared" si="45"/>
        <v>0</v>
      </c>
      <c r="F214" s="174">
        <f t="shared" si="45"/>
        <v>0</v>
      </c>
      <c r="G214" s="174">
        <f t="shared" si="45"/>
        <v>0</v>
      </c>
      <c r="H214" s="174">
        <f t="shared" si="45"/>
        <v>0</v>
      </c>
      <c r="I214" s="174">
        <f t="shared" si="45"/>
        <v>6.9873123078076048E-3</v>
      </c>
      <c r="J214" s="174">
        <f t="shared" si="45"/>
        <v>1.5461052183911857E-2</v>
      </c>
      <c r="K214" s="174">
        <f t="shared" si="45"/>
        <v>2.5266463235114851E-2</v>
      </c>
      <c r="L214" s="174">
        <f t="shared" si="45"/>
        <v>3.6246672129865529E-2</v>
      </c>
      <c r="M214" s="174">
        <f t="shared" si="45"/>
        <v>4.8191435133791996E-2</v>
      </c>
      <c r="N214" s="174">
        <f t="shared" si="45"/>
        <v>5.9116781491747379E-2</v>
      </c>
      <c r="O214" s="174">
        <f t="shared" si="45"/>
        <v>6.9063949874713079E-2</v>
      </c>
      <c r="P214" s="174">
        <f t="shared" si="45"/>
        <v>7.8072222274920333E-2</v>
      </c>
      <c r="Q214" s="174">
        <f t="shared" si="45"/>
        <v>8.6179013010140498E-2</v>
      </c>
      <c r="R214" s="173">
        <f t="shared" si="45"/>
        <v>9.3419953635914196E-2</v>
      </c>
      <c r="S214" s="174">
        <f t="shared" si="45"/>
        <v>9.9828973953341782E-2</v>
      </c>
      <c r="T214" s="174">
        <f t="shared" si="45"/>
        <v>0.10543837929144889</v>
      </c>
      <c r="U214" s="174">
        <f t="shared" si="45"/>
        <v>0.11027892423492704</v>
      </c>
      <c r="V214" s="174">
        <f t="shared" si="45"/>
        <v>0.11437988296021294</v>
      </c>
      <c r="W214" s="174">
        <f t="shared" si="45"/>
        <v>0.11776911633539189</v>
      </c>
      <c r="X214" s="174">
        <f t="shared" si="45"/>
        <v>0.12047313593227751</v>
      </c>
      <c r="Y214" s="174">
        <f t="shared" si="45"/>
        <v>0.12251716509221167</v>
      </c>
      <c r="Z214" s="174">
        <f t="shared" si="45"/>
        <v>0.12392519718063491</v>
      </c>
      <c r="AA214" s="174">
        <f t="shared" si="45"/>
        <v>0.12472005115928005</v>
      </c>
      <c r="AB214" s="174">
        <f t="shared" si="45"/>
        <v>0.12492342459892893</v>
      </c>
      <c r="AC214" s="174">
        <f t="shared" si="45"/>
        <v>0.12485888171521571</v>
      </c>
      <c r="AD214" s="174">
        <f t="shared" si="45"/>
        <v>0.12461883874445415</v>
      </c>
      <c r="AE214" s="174">
        <f t="shared" si="45"/>
        <v>0.12429050612541796</v>
      </c>
      <c r="AF214" s="174">
        <f t="shared" si="45"/>
        <v>0.1239558198043509</v>
      </c>
      <c r="AG214" s="174">
        <f t="shared" si="45"/>
        <v>0.12378642769867687</v>
      </c>
      <c r="AH214" s="174">
        <f t="shared" si="45"/>
        <v>0.12366289527963831</v>
      </c>
      <c r="AI214" s="174">
        <f t="shared" si="45"/>
        <v>0.12357706142699028</v>
      </c>
      <c r="AJ214" s="174">
        <f t="shared" si="45"/>
        <v>0.12352167828742271</v>
      </c>
      <c r="AK214" s="174">
        <f t="shared" si="45"/>
        <v>0.12349035296625561</v>
      </c>
      <c r="AL214" s="174">
        <f t="shared" si="45"/>
        <v>0.12347749276723287</v>
      </c>
      <c r="AM214" s="174">
        <f t="shared" si="45"/>
        <v>0.1234782537813959</v>
      </c>
      <c r="AN214" s="174">
        <f t="shared" si="45"/>
        <v>0.12348849263679355</v>
      </c>
      <c r="AO214" s="174">
        <f t="shared" si="45"/>
        <v>0.12350472123099404</v>
      </c>
      <c r="AP214" s="175">
        <f t="shared" si="45"/>
        <v>0.12352406427803532</v>
      </c>
    </row>
    <row r="215" spans="2:42" x14ac:dyDescent="0.35">
      <c r="B215" s="36"/>
      <c r="C215" s="36" t="s">
        <v>2308</v>
      </c>
      <c r="D215" s="175">
        <f t="shared" ref="D215:AP215" si="46">D160/D50</f>
        <v>0</v>
      </c>
      <c r="E215" s="174">
        <f t="shared" si="46"/>
        <v>0</v>
      </c>
      <c r="F215" s="174">
        <f t="shared" si="46"/>
        <v>0</v>
      </c>
      <c r="G215" s="174">
        <f t="shared" si="46"/>
        <v>0</v>
      </c>
      <c r="H215" s="174">
        <f t="shared" si="46"/>
        <v>0</v>
      </c>
      <c r="I215" s="174">
        <f t="shared" si="46"/>
        <v>1.4967168947864731E-2</v>
      </c>
      <c r="J215" s="174">
        <f t="shared" si="46"/>
        <v>2.8891540989798774E-2</v>
      </c>
      <c r="K215" s="174">
        <f t="shared" si="46"/>
        <v>4.1804491163153261E-2</v>
      </c>
      <c r="L215" s="174">
        <f t="shared" si="46"/>
        <v>5.3736007062315308E-2</v>
      </c>
      <c r="M215" s="174">
        <f t="shared" si="46"/>
        <v>6.4714739161627038E-2</v>
      </c>
      <c r="N215" s="174">
        <f t="shared" si="46"/>
        <v>7.4768049126363728E-2</v>
      </c>
      <c r="O215" s="174">
        <f t="shared" si="46"/>
        <v>8.3922056188356867E-2</v>
      </c>
      <c r="P215" s="174">
        <f t="shared" si="46"/>
        <v>9.2201681659859841E-2</v>
      </c>
      <c r="Q215" s="174">
        <f t="shared" si="46"/>
        <v>9.9630691656382706E-2</v>
      </c>
      <c r="R215" s="173">
        <f t="shared" si="46"/>
        <v>0.10623173809645967</v>
      </c>
      <c r="S215" s="174">
        <f t="shared" si="46"/>
        <v>0.11202639804365877</v>
      </c>
      <c r="T215" s="174">
        <f t="shared" si="46"/>
        <v>0.11703521145358931</v>
      </c>
      <c r="U215" s="174">
        <f t="shared" si="46"/>
        <v>0.12127771738620827</v>
      </c>
      <c r="V215" s="174">
        <f t="shared" si="46"/>
        <v>0.12477248874136659</v>
      </c>
      <c r="W215" s="174">
        <f t="shared" si="46"/>
        <v>0.12753716557326661</v>
      </c>
      <c r="X215" s="174">
        <f t="shared" si="46"/>
        <v>0.12958848703731934</v>
      </c>
      <c r="Y215" s="174">
        <f t="shared" si="46"/>
        <v>0.13094232202079298</v>
      </c>
      <c r="Z215" s="174">
        <f t="shared" si="46"/>
        <v>0.13161369850662488</v>
      </c>
      <c r="AA215" s="174">
        <f t="shared" si="46"/>
        <v>0.13161683171782984</v>
      </c>
      <c r="AB215" s="174">
        <f t="shared" si="46"/>
        <v>0.13096515108807175</v>
      </c>
      <c r="AC215" s="174">
        <f t="shared" si="46"/>
        <v>0.13042529615798049</v>
      </c>
      <c r="AD215" s="174">
        <f t="shared" si="46"/>
        <v>0.12998333113758312</v>
      </c>
      <c r="AE215" s="174">
        <f t="shared" si="46"/>
        <v>0.129626459755807</v>
      </c>
      <c r="AF215" s="174">
        <f t="shared" si="46"/>
        <v>0.12934296913050961</v>
      </c>
      <c r="AG215" s="174">
        <f t="shared" si="46"/>
        <v>0.12912038418356767</v>
      </c>
      <c r="AH215" s="174">
        <f t="shared" si="46"/>
        <v>0.12895100711290308</v>
      </c>
      <c r="AI215" s="174">
        <f t="shared" si="46"/>
        <v>0.12882605126628144</v>
      </c>
      <c r="AJ215" s="174">
        <f t="shared" si="46"/>
        <v>0.12873761823727647</v>
      </c>
      <c r="AK215" s="174">
        <f t="shared" si="46"/>
        <v>0.12867865526717331</v>
      </c>
      <c r="AL215" s="174">
        <f t="shared" si="46"/>
        <v>0.12864291500861305</v>
      </c>
      <c r="AM215" s="174">
        <f t="shared" si="46"/>
        <v>0.12862491754238484</v>
      </c>
      <c r="AN215" s="174">
        <f t="shared" si="46"/>
        <v>0.1286199145438964</v>
      </c>
      <c r="AO215" s="174">
        <f t="shared" si="46"/>
        <v>0.12862385550074734</v>
      </c>
      <c r="AP215" s="175">
        <f t="shared" si="46"/>
        <v>0.12863335588750702</v>
      </c>
    </row>
    <row r="216" spans="2:42" x14ac:dyDescent="0.35">
      <c r="B216" s="36"/>
      <c r="C216" s="36" t="s">
        <v>2309</v>
      </c>
      <c r="D216" s="175">
        <f t="shared" ref="D216:AP216" si="47">D161/D51</f>
        <v>0</v>
      </c>
      <c r="E216" s="174">
        <f t="shared" si="47"/>
        <v>0</v>
      </c>
      <c r="F216" s="174">
        <f t="shared" si="47"/>
        <v>0</v>
      </c>
      <c r="G216" s="174">
        <f t="shared" si="47"/>
        <v>0</v>
      </c>
      <c r="H216" s="174">
        <f t="shared" si="47"/>
        <v>0</v>
      </c>
      <c r="I216" s="174">
        <f t="shared" si="47"/>
        <v>2.6271856543437657E-4</v>
      </c>
      <c r="J216" s="174">
        <f t="shared" si="47"/>
        <v>2.4865120002432991E-3</v>
      </c>
      <c r="K216" s="174">
        <f t="shared" si="47"/>
        <v>6.537892887551266E-3</v>
      </c>
      <c r="L216" s="174">
        <f t="shared" si="47"/>
        <v>1.2275622849923361E-2</v>
      </c>
      <c r="M216" s="174">
        <f t="shared" si="47"/>
        <v>1.9552461953222907E-2</v>
      </c>
      <c r="N216" s="174">
        <f t="shared" si="47"/>
        <v>2.8216893718314835E-2</v>
      </c>
      <c r="O216" s="174">
        <f t="shared" si="47"/>
        <v>3.8114803171980259E-2</v>
      </c>
      <c r="P216" s="174">
        <f t="shared" si="47"/>
        <v>4.9091087361901521E-2</v>
      </c>
      <c r="Q216" s="174">
        <f t="shared" si="47"/>
        <v>5.9800812969942711E-2</v>
      </c>
      <c r="R216" s="173">
        <f t="shared" si="47"/>
        <v>6.9531688707605732E-2</v>
      </c>
      <c r="S216" s="174">
        <f t="shared" si="47"/>
        <v>7.8324840961915429E-2</v>
      </c>
      <c r="T216" s="174">
        <f t="shared" si="47"/>
        <v>8.6219408041375317E-2</v>
      </c>
      <c r="U216" s="174">
        <f t="shared" si="47"/>
        <v>9.3252633235325691E-2</v>
      </c>
      <c r="V216" s="174">
        <f t="shared" si="47"/>
        <v>9.9459953486322611E-2</v>
      </c>
      <c r="W216" s="174">
        <f t="shared" si="47"/>
        <v>0.10487508388202169</v>
      </c>
      <c r="X216" s="174">
        <f t="shared" si="47"/>
        <v>0.10953009816332863</v>
      </c>
      <c r="Y216" s="174">
        <f t="shared" si="47"/>
        <v>0.11345550543631461</v>
      </c>
      <c r="Z216" s="174">
        <f t="shared" si="47"/>
        <v>0.1166803232665653</v>
      </c>
      <c r="AA216" s="174">
        <f t="shared" si="47"/>
        <v>0.11923214732622099</v>
      </c>
      <c r="AB216" s="174">
        <f t="shared" si="47"/>
        <v>0.12113721775594803</v>
      </c>
      <c r="AC216" s="174">
        <f t="shared" si="47"/>
        <v>0.12243158835564477</v>
      </c>
      <c r="AD216" s="174">
        <f t="shared" si="47"/>
        <v>0.12322216820381471</v>
      </c>
      <c r="AE216" s="174">
        <f t="shared" si="47"/>
        <v>0.12361125585547313</v>
      </c>
      <c r="AF216" s="174">
        <f t="shared" si="47"/>
        <v>0.12369630381435047</v>
      </c>
      <c r="AG216" s="174">
        <f t="shared" si="47"/>
        <v>0.12354531099279534</v>
      </c>
      <c r="AH216" s="174">
        <f t="shared" si="47"/>
        <v>0.12327300821105967</v>
      </c>
      <c r="AI216" s="174">
        <f t="shared" si="47"/>
        <v>0.12296123058146499</v>
      </c>
      <c r="AJ216" s="174">
        <f t="shared" si="47"/>
        <v>0.12268651104677404</v>
      </c>
      <c r="AK216" s="174">
        <f t="shared" si="47"/>
        <v>0.12246984292707376</v>
      </c>
      <c r="AL216" s="174">
        <f t="shared" si="47"/>
        <v>0.12230211719033912</v>
      </c>
      <c r="AM216" s="174">
        <f t="shared" si="47"/>
        <v>0.12217520590261799</v>
      </c>
      <c r="AN216" s="174">
        <f t="shared" si="47"/>
        <v>0.12208189537642523</v>
      </c>
      <c r="AO216" s="174">
        <f t="shared" si="47"/>
        <v>0.12201582353451774</v>
      </c>
      <c r="AP216" s="175">
        <f t="shared" si="47"/>
        <v>0.12197142124111642</v>
      </c>
    </row>
    <row r="217" spans="2:42" x14ac:dyDescent="0.35">
      <c r="B217" s="36"/>
      <c r="C217" s="36" t="s">
        <v>2310</v>
      </c>
      <c r="D217" s="175">
        <f t="shared" ref="D217:AP217" si="48">D162/D52</f>
        <v>0</v>
      </c>
      <c r="E217" s="174">
        <f t="shared" si="48"/>
        <v>0</v>
      </c>
      <c r="F217" s="174">
        <f t="shared" si="48"/>
        <v>0</v>
      </c>
      <c r="G217" s="174">
        <f t="shared" si="48"/>
        <v>0</v>
      </c>
      <c r="H217" s="174">
        <f t="shared" si="48"/>
        <v>0</v>
      </c>
      <c r="I217" s="174">
        <f t="shared" si="48"/>
        <v>8.7485515429450971E-3</v>
      </c>
      <c r="J217" s="174">
        <f t="shared" si="48"/>
        <v>1.884353354677485E-2</v>
      </c>
      <c r="K217" s="174">
        <f t="shared" si="48"/>
        <v>3.0126236732722019E-2</v>
      </c>
      <c r="L217" s="174">
        <f t="shared" si="48"/>
        <v>4.243741867449162E-2</v>
      </c>
      <c r="M217" s="174">
        <f t="shared" si="48"/>
        <v>5.3879822145822112E-2</v>
      </c>
      <c r="N217" s="174">
        <f t="shared" si="48"/>
        <v>6.4323294808073306E-2</v>
      </c>
      <c r="O217" s="174">
        <f t="shared" si="48"/>
        <v>7.3808105504954855E-2</v>
      </c>
      <c r="P217" s="174">
        <f t="shared" si="48"/>
        <v>8.2372610541069161E-2</v>
      </c>
      <c r="Q217" s="174">
        <f t="shared" si="48"/>
        <v>9.0053340657129319E-2</v>
      </c>
      <c r="R217" s="173">
        <f t="shared" si="48"/>
        <v>9.6885084006153407E-2</v>
      </c>
      <c r="S217" s="174">
        <f t="shared" si="48"/>
        <v>0.10290096531398807</v>
      </c>
      <c r="T217" s="174">
        <f t="shared" si="48"/>
        <v>0.10813252139910264</v>
      </c>
      <c r="U217" s="174">
        <f t="shared" si="48"/>
        <v>0.11260977321856785</v>
      </c>
      <c r="V217" s="174">
        <f t="shared" si="48"/>
        <v>0.11636129459947472</v>
      </c>
      <c r="W217" s="174">
        <f t="shared" si="48"/>
        <v>0.11941427780774143</v>
      </c>
      <c r="X217" s="174">
        <f t="shared" si="48"/>
        <v>0.12179459609928493</v>
      </c>
      <c r="Y217" s="174">
        <f t="shared" si="48"/>
        <v>0.12352686339188088</v>
      </c>
      <c r="Z217" s="174">
        <f t="shared" si="48"/>
        <v>0.1246344911896889</v>
      </c>
      <c r="AA217" s="174">
        <f t="shared" si="48"/>
        <v>0.12513974288636434</v>
      </c>
      <c r="AB217" s="174">
        <f t="shared" si="48"/>
        <v>0.12506378556689915</v>
      </c>
      <c r="AC217" s="174">
        <f t="shared" si="48"/>
        <v>0.12480603605530369</v>
      </c>
      <c r="AD217" s="174">
        <f t="shared" si="48"/>
        <v>0.12445446635011356</v>
      </c>
      <c r="AE217" s="174">
        <f t="shared" si="48"/>
        <v>0.12409170190462598</v>
      </c>
      <c r="AF217" s="174">
        <f t="shared" si="48"/>
        <v>0.12379500574895649</v>
      </c>
      <c r="AG217" s="174">
        <f t="shared" si="48"/>
        <v>0.12365811145208597</v>
      </c>
      <c r="AH217" s="174">
        <f t="shared" si="48"/>
        <v>0.12356225701336379</v>
      </c>
      <c r="AI217" s="174">
        <f t="shared" si="48"/>
        <v>0.12349976502056925</v>
      </c>
      <c r="AJ217" s="174">
        <f t="shared" si="48"/>
        <v>0.12346384071239892</v>
      </c>
      <c r="AK217" s="174">
        <f t="shared" si="48"/>
        <v>0.12344851551103993</v>
      </c>
      <c r="AL217" s="174">
        <f t="shared" si="48"/>
        <v>0.12344859400011092</v>
      </c>
      <c r="AM217" s="174">
        <f t="shared" si="48"/>
        <v>0.1234596041544902</v>
      </c>
      <c r="AN217" s="174">
        <f t="shared" si="48"/>
        <v>0.12347775063903828</v>
      </c>
      <c r="AO217" s="174">
        <f t="shared" si="48"/>
        <v>0.12349987100315314</v>
      </c>
      <c r="AP217" s="175">
        <f t="shared" si="48"/>
        <v>0.12352339460750793</v>
      </c>
    </row>
    <row r="218" spans="2:42" x14ac:dyDescent="0.35">
      <c r="B218" s="36"/>
      <c r="C218" s="36" t="s">
        <v>2311</v>
      </c>
      <c r="D218" s="175">
        <f t="shared" ref="D218:AP218" si="49">D163/D53</f>
        <v>0</v>
      </c>
      <c r="E218" s="174">
        <f t="shared" si="49"/>
        <v>0</v>
      </c>
      <c r="F218" s="174">
        <f t="shared" si="49"/>
        <v>0</v>
      </c>
      <c r="G218" s="174">
        <f t="shared" si="49"/>
        <v>0</v>
      </c>
      <c r="H218" s="174">
        <f t="shared" si="49"/>
        <v>0</v>
      </c>
      <c r="I218" s="174">
        <f t="shared" si="49"/>
        <v>1.731337254144407E-3</v>
      </c>
      <c r="J218" s="174">
        <f t="shared" si="49"/>
        <v>5.3503505306281545E-3</v>
      </c>
      <c r="K218" s="174">
        <f t="shared" si="49"/>
        <v>1.0727997155132543E-2</v>
      </c>
      <c r="L218" s="174">
        <f t="shared" si="49"/>
        <v>1.7726819280304597E-2</v>
      </c>
      <c r="M218" s="174">
        <f t="shared" si="49"/>
        <v>2.620262146234853E-2</v>
      </c>
      <c r="N218" s="174">
        <f t="shared" si="49"/>
        <v>3.6006145300687221E-2</v>
      </c>
      <c r="O218" s="174">
        <f t="shared" si="49"/>
        <v>4.6984718022848558E-2</v>
      </c>
      <c r="P218" s="174">
        <f t="shared" si="49"/>
        <v>5.828301504094046E-2</v>
      </c>
      <c r="Q218" s="174">
        <f t="shared" si="49"/>
        <v>6.8631576395172936E-2</v>
      </c>
      <c r="R218" s="173">
        <f t="shared" si="49"/>
        <v>7.8060267244325895E-2</v>
      </c>
      <c r="S218" s="174">
        <f t="shared" si="49"/>
        <v>8.6597593868983136E-2</v>
      </c>
      <c r="T218" s="174">
        <f t="shared" si="49"/>
        <v>9.4270756075843037E-2</v>
      </c>
      <c r="U218" s="174">
        <f t="shared" si="49"/>
        <v>0.10110569743482145</v>
      </c>
      <c r="V218" s="174">
        <f t="shared" si="49"/>
        <v>0.10712715343589531</v>
      </c>
      <c r="W218" s="174">
        <f t="shared" si="49"/>
        <v>0.11235869764910006</v>
      </c>
      <c r="X218" s="174">
        <f t="shared" si="49"/>
        <v>0.11682278596770408</v>
      </c>
      <c r="Y218" s="174">
        <f t="shared" si="49"/>
        <v>0.12054079901132821</v>
      </c>
      <c r="Z218" s="174">
        <f t="shared" si="49"/>
        <v>0.1235330827626562</v>
      </c>
      <c r="AA218" s="174">
        <f t="shared" si="49"/>
        <v>0.12581898750838574</v>
      </c>
      <c r="AB218" s="174">
        <f t="shared" si="49"/>
        <v>0.12741690515219323</v>
      </c>
      <c r="AC218" s="174">
        <f t="shared" si="49"/>
        <v>0.12842831868443111</v>
      </c>
      <c r="AD218" s="174">
        <f t="shared" si="49"/>
        <v>0.12896421732620639</v>
      </c>
      <c r="AE218" s="174">
        <f t="shared" si="49"/>
        <v>0.1291317601360398</v>
      </c>
      <c r="AF218" s="174">
        <f t="shared" si="49"/>
        <v>0.12903394353601613</v>
      </c>
      <c r="AG218" s="174">
        <f t="shared" si="49"/>
        <v>0.12866606251137105</v>
      </c>
      <c r="AH218" s="174">
        <f t="shared" si="49"/>
        <v>0.12823788732136981</v>
      </c>
      <c r="AI218" s="174">
        <f t="shared" si="49"/>
        <v>0.12783761333597646</v>
      </c>
      <c r="AJ218" s="174">
        <f t="shared" si="49"/>
        <v>0.12751440293864244</v>
      </c>
      <c r="AK218" s="174">
        <f t="shared" si="49"/>
        <v>0.12725737348882132</v>
      </c>
      <c r="AL218" s="174">
        <f t="shared" si="49"/>
        <v>0.12705666196530183</v>
      </c>
      <c r="AM218" s="174">
        <f t="shared" si="49"/>
        <v>0.12690336919438253</v>
      </c>
      <c r="AN218" s="174">
        <f t="shared" si="49"/>
        <v>0.12678950720159954</v>
      </c>
      <c r="AO218" s="174">
        <f t="shared" si="49"/>
        <v>0.1267079495300362</v>
      </c>
      <c r="AP218" s="175">
        <f t="shared" si="49"/>
        <v>0.12665238437600168</v>
      </c>
    </row>
    <row r="219" spans="2:42" x14ac:dyDescent="0.35">
      <c r="B219" s="36"/>
      <c r="C219" s="36" t="s">
        <v>2312</v>
      </c>
      <c r="D219" s="175">
        <f t="shared" ref="D219:AP219" si="50">D164/D54</f>
        <v>0</v>
      </c>
      <c r="E219" s="174">
        <f t="shared" si="50"/>
        <v>0</v>
      </c>
      <c r="F219" s="174">
        <f t="shared" si="50"/>
        <v>0</v>
      </c>
      <c r="G219" s="174">
        <f t="shared" si="50"/>
        <v>0</v>
      </c>
      <c r="H219" s="174">
        <f t="shared" si="50"/>
        <v>0</v>
      </c>
      <c r="I219" s="174">
        <f t="shared" si="50"/>
        <v>1.0199361887150624E-2</v>
      </c>
      <c r="J219" s="174">
        <f t="shared" si="50"/>
        <v>2.1696560808393401E-2</v>
      </c>
      <c r="K219" s="174">
        <f t="shared" si="50"/>
        <v>3.4331848053821154E-2</v>
      </c>
      <c r="L219" s="174">
        <f t="shared" si="50"/>
        <v>4.6755557578785641E-2</v>
      </c>
      <c r="M219" s="174">
        <f t="shared" si="50"/>
        <v>5.8199514903010917E-2</v>
      </c>
      <c r="N219" s="174">
        <f t="shared" si="50"/>
        <v>6.8694186368115542E-2</v>
      </c>
      <c r="O219" s="174">
        <f t="shared" si="50"/>
        <v>7.8268664247835837E-2</v>
      </c>
      <c r="P219" s="174">
        <f t="shared" si="50"/>
        <v>8.6950718853901834E-2</v>
      </c>
      <c r="Q219" s="174">
        <f t="shared" si="50"/>
        <v>9.4766848508720178E-2</v>
      </c>
      <c r="R219" s="173">
        <f t="shared" si="50"/>
        <v>0.10174232746921354</v>
      </c>
      <c r="S219" s="174">
        <f t="shared" si="50"/>
        <v>0.10790125188277862</v>
      </c>
      <c r="T219" s="174">
        <f t="shared" si="50"/>
        <v>0.11326658385307191</v>
      </c>
      <c r="U219" s="174">
        <f t="shared" si="50"/>
        <v>0.11786019369020941</v>
      </c>
      <c r="V219" s="174">
        <f t="shared" si="50"/>
        <v>0.12170290041696918</v>
      </c>
      <c r="W219" s="174">
        <f t="shared" si="50"/>
        <v>0.124814510599705</v>
      </c>
      <c r="X219" s="174">
        <f t="shared" si="50"/>
        <v>0.12721385556991685</v>
      </c>
      <c r="Y219" s="174">
        <f t="shared" si="50"/>
        <v>0.12891882709976935</v>
      </c>
      <c r="Z219" s="174">
        <f t="shared" si="50"/>
        <v>0.129946411592301</v>
      </c>
      <c r="AA219" s="174">
        <f t="shared" si="50"/>
        <v>0.13031272284462039</v>
      </c>
      <c r="AB219" s="174">
        <f t="shared" si="50"/>
        <v>0.13003303344003711</v>
      </c>
      <c r="AC219" s="174">
        <f t="shared" si="50"/>
        <v>0.12962210401172194</v>
      </c>
      <c r="AD219" s="174">
        <f t="shared" si="50"/>
        <v>0.12917427721435865</v>
      </c>
      <c r="AE219" s="174">
        <f t="shared" si="50"/>
        <v>0.12877883061859682</v>
      </c>
      <c r="AF219" s="174">
        <f t="shared" si="50"/>
        <v>0.12846159195979973</v>
      </c>
      <c r="AG219" s="174">
        <f t="shared" si="50"/>
        <v>0.12809270809746837</v>
      </c>
      <c r="AH219" s="174">
        <f t="shared" si="50"/>
        <v>0.12779512447318966</v>
      </c>
      <c r="AI219" s="174">
        <f t="shared" si="50"/>
        <v>0.1275585748816902</v>
      </c>
      <c r="AJ219" s="174">
        <f t="shared" si="50"/>
        <v>0.12737377420795212</v>
      </c>
      <c r="AK219" s="174">
        <f t="shared" si="50"/>
        <v>0.12723236576194941</v>
      </c>
      <c r="AL219" s="174">
        <f t="shared" si="50"/>
        <v>0.12712687155669752</v>
      </c>
      <c r="AM219" s="174">
        <f t="shared" si="50"/>
        <v>0.12705064538346938</v>
      </c>
      <c r="AN219" s="174">
        <f t="shared" si="50"/>
        <v>0.12699782854519959</v>
      </c>
      <c r="AO219" s="174">
        <f t="shared" si="50"/>
        <v>0.12696330811592707</v>
      </c>
      <c r="AP219" s="175">
        <f t="shared" si="50"/>
        <v>0.12694267760063402</v>
      </c>
    </row>
    <row r="220" spans="2:42" x14ac:dyDescent="0.35">
      <c r="B220" s="36"/>
      <c r="C220" s="36" t="s">
        <v>2313</v>
      </c>
      <c r="D220" s="175">
        <f t="shared" ref="D220:AP220" si="51">D165/D55</f>
        <v>0</v>
      </c>
      <c r="E220" s="174">
        <f t="shared" si="51"/>
        <v>0</v>
      </c>
      <c r="F220" s="174">
        <f t="shared" si="51"/>
        <v>0</v>
      </c>
      <c r="G220" s="174">
        <f t="shared" si="51"/>
        <v>0</v>
      </c>
      <c r="H220" s="174">
        <f t="shared" si="51"/>
        <v>0</v>
      </c>
      <c r="I220" s="174">
        <f t="shared" si="51"/>
        <v>1.32322284988878E-3</v>
      </c>
      <c r="J220" s="174">
        <f t="shared" si="51"/>
        <v>4.5410417943975894E-3</v>
      </c>
      <c r="K220" s="174">
        <f t="shared" si="51"/>
        <v>9.5175760916739478E-3</v>
      </c>
      <c r="L220" s="174">
        <f t="shared" si="51"/>
        <v>1.6109767718954466E-2</v>
      </c>
      <c r="M220" s="174">
        <f t="shared" si="51"/>
        <v>2.4169111686105388E-2</v>
      </c>
      <c r="N220" s="174">
        <f t="shared" si="51"/>
        <v>3.3543356738429266E-2</v>
      </c>
      <c r="O220" s="174">
        <f t="shared" si="51"/>
        <v>4.4078154492566524E-2</v>
      </c>
      <c r="P220" s="174">
        <f t="shared" si="51"/>
        <v>5.5300439079744107E-2</v>
      </c>
      <c r="Q220" s="174">
        <f t="shared" si="51"/>
        <v>6.553219255481714E-2</v>
      </c>
      <c r="R220" s="173">
        <f t="shared" si="51"/>
        <v>7.4813278502671873E-2</v>
      </c>
      <c r="S220" s="174">
        <f t="shared" si="51"/>
        <v>8.3181666327165629E-2</v>
      </c>
      <c r="T220" s="174">
        <f t="shared" si="51"/>
        <v>9.0673517381413937E-2</v>
      </c>
      <c r="U220" s="174">
        <f t="shared" si="51"/>
        <v>9.732326713778354E-2</v>
      </c>
      <c r="V220" s="174">
        <f t="shared" si="51"/>
        <v>0.10316370357916756</v>
      </c>
      <c r="W220" s="174">
        <f t="shared" si="51"/>
        <v>0.10822604198478832</v>
      </c>
      <c r="X220" s="174">
        <f t="shared" si="51"/>
        <v>0.11253999627582387</v>
      </c>
      <c r="Y220" s="174">
        <f t="shared" si="51"/>
        <v>0.1161338470785703</v>
      </c>
      <c r="Z220" s="174">
        <f t="shared" si="51"/>
        <v>0.11903450665561509</v>
      </c>
      <c r="AA220" s="174">
        <f t="shared" si="51"/>
        <v>0.12126758084859235</v>
      </c>
      <c r="AB220" s="174">
        <f t="shared" si="51"/>
        <v>0.12285742816950368</v>
      </c>
      <c r="AC220" s="174">
        <f t="shared" si="51"/>
        <v>0.1238845849789859</v>
      </c>
      <c r="AD220" s="174">
        <f t="shared" si="51"/>
        <v>0.12445480713600458</v>
      </c>
      <c r="AE220" s="174">
        <f t="shared" si="51"/>
        <v>0.12466927488452192</v>
      </c>
      <c r="AF220" s="174">
        <f t="shared" si="51"/>
        <v>0.12462436071095556</v>
      </c>
      <c r="AG220" s="174">
        <f t="shared" si="51"/>
        <v>0.12450931308960902</v>
      </c>
      <c r="AH220" s="174">
        <f t="shared" si="51"/>
        <v>0.12430047108260735</v>
      </c>
      <c r="AI220" s="174">
        <f t="shared" si="51"/>
        <v>0.1240798180315951</v>
      </c>
      <c r="AJ220" s="174">
        <f t="shared" si="51"/>
        <v>0.12391051453002447</v>
      </c>
      <c r="AK220" s="174">
        <f t="shared" si="51"/>
        <v>0.12378399125440567</v>
      </c>
      <c r="AL220" s="174">
        <f t="shared" si="51"/>
        <v>0.12369261723025808</v>
      </c>
      <c r="AM220" s="174">
        <f t="shared" si="51"/>
        <v>0.1236296400795981</v>
      </c>
      <c r="AN220" s="174">
        <f t="shared" si="51"/>
        <v>0.12358912989558887</v>
      </c>
      <c r="AO220" s="174">
        <f t="shared" si="51"/>
        <v>0.12356592654113464</v>
      </c>
      <c r="AP220" s="175">
        <f t="shared" si="51"/>
        <v>0.12355559017919565</v>
      </c>
    </row>
    <row r="221" spans="2:42" x14ac:dyDescent="0.35">
      <c r="B221" s="36"/>
      <c r="C221" s="233" t="s">
        <v>2380</v>
      </c>
      <c r="D221" s="237">
        <f t="shared" ref="D221:AP221" si="52">D166/D56</f>
        <v>0</v>
      </c>
      <c r="E221" s="238">
        <f t="shared" si="52"/>
        <v>0</v>
      </c>
      <c r="F221" s="238">
        <f t="shared" si="52"/>
        <v>0</v>
      </c>
      <c r="G221" s="238">
        <f t="shared" si="52"/>
        <v>0</v>
      </c>
      <c r="H221" s="238">
        <f t="shared" si="52"/>
        <v>0</v>
      </c>
      <c r="I221" s="238">
        <f t="shared" si="52"/>
        <v>5.5620921266425257E-3</v>
      </c>
      <c r="J221" s="238">
        <f t="shared" si="52"/>
        <v>1.2661437236038355E-2</v>
      </c>
      <c r="K221" s="238">
        <f t="shared" si="52"/>
        <v>2.1098943564204661E-2</v>
      </c>
      <c r="L221" s="238">
        <f t="shared" si="52"/>
        <v>3.0478661636181372E-2</v>
      </c>
      <c r="M221" s="238">
        <f t="shared" si="52"/>
        <v>4.028723515942681E-2</v>
      </c>
      <c r="N221" s="238">
        <f t="shared" si="52"/>
        <v>5.0351060696582815E-2</v>
      </c>
      <c r="O221" s="238">
        <f t="shared" si="52"/>
        <v>6.051442714805174E-2</v>
      </c>
      <c r="P221" s="238">
        <f t="shared" si="52"/>
        <v>7.0321987779687664E-2</v>
      </c>
      <c r="Q221" s="238">
        <f t="shared" si="52"/>
        <v>7.9292947202425454E-2</v>
      </c>
      <c r="R221" s="239">
        <f t="shared" si="52"/>
        <v>8.7371160703259107E-2</v>
      </c>
      <c r="S221" s="238">
        <f t="shared" si="52"/>
        <v>9.4588958683052463E-2</v>
      </c>
      <c r="T221" s="238">
        <f t="shared" si="52"/>
        <v>0.10097718969290244</v>
      </c>
      <c r="U221" s="238">
        <f t="shared" si="52"/>
        <v>0.1065652834875367</v>
      </c>
      <c r="V221" s="238">
        <f t="shared" si="52"/>
        <v>0.11138131136087431</v>
      </c>
      <c r="W221" s="238">
        <f t="shared" si="52"/>
        <v>0.11545204387978829</v>
      </c>
      <c r="X221" s="238">
        <f t="shared" si="52"/>
        <v>0.11880300612717365</v>
      </c>
      <c r="Y221" s="238">
        <f t="shared" si="52"/>
        <v>0.12145853056069777</v>
      </c>
      <c r="Z221" s="238">
        <f t="shared" si="52"/>
        <v>0.12344180758908584</v>
      </c>
      <c r="AA221" s="238">
        <f t="shared" si="52"/>
        <v>0.12477493396345647</v>
      </c>
      <c r="AB221" s="238">
        <f t="shared" si="52"/>
        <v>0.12547895907707585</v>
      </c>
      <c r="AC221" s="238">
        <f t="shared" si="52"/>
        <v>0.12582472722198365</v>
      </c>
      <c r="AD221" s="238">
        <f t="shared" si="52"/>
        <v>0.12590793979043041</v>
      </c>
      <c r="AE221" s="238">
        <f t="shared" si="52"/>
        <v>0.12581701008399432</v>
      </c>
      <c r="AF221" s="238">
        <f t="shared" si="52"/>
        <v>0.12562415249423503</v>
      </c>
      <c r="AG221" s="238">
        <f t="shared" si="52"/>
        <v>0.12532580637627322</v>
      </c>
      <c r="AH221" s="238">
        <f t="shared" si="52"/>
        <v>0.12502608825884876</v>
      </c>
      <c r="AI221" s="238">
        <f t="shared" si="52"/>
        <v>0.12476157316845131</v>
      </c>
      <c r="AJ221" s="238">
        <f t="shared" si="52"/>
        <v>0.12454891896198926</v>
      </c>
      <c r="AK221" s="238">
        <f t="shared" si="52"/>
        <v>0.1243832555876747</v>
      </c>
      <c r="AL221" s="238">
        <f t="shared" si="52"/>
        <v>0.12425670765150383</v>
      </c>
      <c r="AM221" s="238">
        <f t="shared" si="52"/>
        <v>0.12416227769006377</v>
      </c>
      <c r="AN221" s="238">
        <f t="shared" si="52"/>
        <v>0.12409379162761611</v>
      </c>
      <c r="AO221" s="238">
        <f t="shared" si="52"/>
        <v>0.12404584745227801</v>
      </c>
      <c r="AP221" s="237">
        <f t="shared" si="52"/>
        <v>0.12401376693658436</v>
      </c>
    </row>
    <row r="222" spans="2:42" x14ac:dyDescent="0.35">
      <c r="B222" s="36"/>
      <c r="C222" s="36" t="s">
        <v>2264</v>
      </c>
      <c r="D222" s="175">
        <f t="shared" ref="D222:AP222" si="53">D167/D57</f>
        <v>0</v>
      </c>
      <c r="E222" s="174">
        <f t="shared" si="53"/>
        <v>0</v>
      </c>
      <c r="F222" s="174">
        <f t="shared" si="53"/>
        <v>0</v>
      </c>
      <c r="G222" s="174">
        <f t="shared" si="53"/>
        <v>0</v>
      </c>
      <c r="H222" s="174">
        <f t="shared" si="53"/>
        <v>0</v>
      </c>
      <c r="I222" s="174">
        <f t="shared" si="53"/>
        <v>2.2741540337566679E-4</v>
      </c>
      <c r="J222" s="174">
        <f t="shared" si="53"/>
        <v>2.4253139461413134E-3</v>
      </c>
      <c r="K222" s="174">
        <f t="shared" si="53"/>
        <v>6.4658315523119549E-3</v>
      </c>
      <c r="L222" s="174">
        <f t="shared" si="53"/>
        <v>1.2212421844644984E-2</v>
      </c>
      <c r="M222" s="174">
        <f t="shared" si="53"/>
        <v>1.9521570512016733E-2</v>
      </c>
      <c r="N222" s="174">
        <f t="shared" si="53"/>
        <v>2.8244504204679194E-2</v>
      </c>
      <c r="O222" s="174">
        <f t="shared" si="53"/>
        <v>3.8228870530589272E-2</v>
      </c>
      <c r="P222" s="174">
        <f t="shared" si="53"/>
        <v>4.9320367399744186E-2</v>
      </c>
      <c r="Q222" s="174">
        <f t="shared" si="53"/>
        <v>6.0204737187786357E-2</v>
      </c>
      <c r="R222" s="173">
        <f t="shared" si="53"/>
        <v>7.0126534583745154E-2</v>
      </c>
      <c r="S222" s="174">
        <f t="shared" si="53"/>
        <v>7.9121468770809833E-2</v>
      </c>
      <c r="T222" s="174">
        <f t="shared" si="53"/>
        <v>8.7223586883008228E-2</v>
      </c>
      <c r="U222" s="174">
        <f t="shared" si="53"/>
        <v>9.4465345874631207E-2</v>
      </c>
      <c r="V222" s="174">
        <f t="shared" si="53"/>
        <v>0.10087768121072715</v>
      </c>
      <c r="W222" s="174">
        <f t="shared" si="53"/>
        <v>0.10649007251828242</v>
      </c>
      <c r="X222" s="174">
        <f t="shared" si="53"/>
        <v>0.11133060633155964</v>
      </c>
      <c r="Y222" s="174">
        <f t="shared" si="53"/>
        <v>0.11542603605918969</v>
      </c>
      <c r="Z222" s="174">
        <f t="shared" si="53"/>
        <v>0.1188018392949966</v>
      </c>
      <c r="AA222" s="174">
        <f t="shared" si="53"/>
        <v>0.12148227258916548</v>
      </c>
      <c r="AB222" s="174">
        <f t="shared" si="53"/>
        <v>0.12349042379122911</v>
      </c>
      <c r="AC222" s="174">
        <f t="shared" si="53"/>
        <v>0.12485851818507664</v>
      </c>
      <c r="AD222" s="174">
        <f t="shared" si="53"/>
        <v>0.1256966241498319</v>
      </c>
      <c r="AE222" s="174">
        <f t="shared" si="53"/>
        <v>0.12611067808544957</v>
      </c>
      <c r="AF222" s="174">
        <f t="shared" si="53"/>
        <v>0.12620218248944395</v>
      </c>
      <c r="AG222" s="174">
        <f t="shared" si="53"/>
        <v>0.12599765070045504</v>
      </c>
      <c r="AH222" s="174">
        <f t="shared" si="53"/>
        <v>0.12566797897529974</v>
      </c>
      <c r="AI222" s="174">
        <f t="shared" si="53"/>
        <v>0.12529956650695334</v>
      </c>
      <c r="AJ222" s="174">
        <f t="shared" si="53"/>
        <v>0.12497357711334327</v>
      </c>
      <c r="AK222" s="174">
        <f t="shared" si="53"/>
        <v>0.12471378303130973</v>
      </c>
      <c r="AL222" s="174">
        <f t="shared" si="53"/>
        <v>0.12451027983331059</v>
      </c>
      <c r="AM222" s="174">
        <f t="shared" si="53"/>
        <v>0.12435416452541315</v>
      </c>
      <c r="AN222" s="174">
        <f t="shared" si="53"/>
        <v>0.12423747338234367</v>
      </c>
      <c r="AO222" s="174">
        <f t="shared" si="53"/>
        <v>0.12415312348385778</v>
      </c>
      <c r="AP222" s="175">
        <f t="shared" si="53"/>
        <v>0.12409485774875717</v>
      </c>
    </row>
    <row r="223" spans="2:42" x14ac:dyDescent="0.35">
      <c r="B223" s="36"/>
      <c r="C223" s="36" t="s">
        <v>2274</v>
      </c>
      <c r="D223" s="175">
        <f t="shared" ref="D223:AP223" si="54">D168/D58</f>
        <v>0</v>
      </c>
      <c r="E223" s="174">
        <f t="shared" si="54"/>
        <v>0</v>
      </c>
      <c r="F223" s="174">
        <f t="shared" si="54"/>
        <v>0</v>
      </c>
      <c r="G223" s="174">
        <f t="shared" si="54"/>
        <v>0</v>
      </c>
      <c r="H223" s="174">
        <f t="shared" si="54"/>
        <v>0</v>
      </c>
      <c r="I223" s="174">
        <f t="shared" si="54"/>
        <v>4.2801021211122094E-4</v>
      </c>
      <c r="J223" s="174">
        <f t="shared" si="54"/>
        <v>2.8139543091576613E-3</v>
      </c>
      <c r="K223" s="174">
        <f t="shared" si="54"/>
        <v>7.0290367287821585E-3</v>
      </c>
      <c r="L223" s="174">
        <f t="shared" si="54"/>
        <v>1.2935951595377262E-2</v>
      </c>
      <c r="M223" s="174">
        <f t="shared" si="54"/>
        <v>2.0390597459158413E-2</v>
      </c>
      <c r="N223" s="174">
        <f t="shared" si="54"/>
        <v>2.9243784150046345E-2</v>
      </c>
      <c r="O223" s="174">
        <f t="shared" si="54"/>
        <v>3.9342908474585984E-2</v>
      </c>
      <c r="P223" s="174">
        <f t="shared" si="54"/>
        <v>5.0533577190452539E-2</v>
      </c>
      <c r="Q223" s="174">
        <f t="shared" si="54"/>
        <v>6.1312614687611545E-2</v>
      </c>
      <c r="R223" s="173">
        <f t="shared" si="54"/>
        <v>7.1133000748976744E-2</v>
      </c>
      <c r="S223" s="174">
        <f t="shared" si="54"/>
        <v>8.0030262278284595E-2</v>
      </c>
      <c r="T223" s="174">
        <f t="shared" si="54"/>
        <v>8.8038272014961574E-2</v>
      </c>
      <c r="U223" s="174">
        <f t="shared" si="54"/>
        <v>9.5189320054825319E-2</v>
      </c>
      <c r="V223" s="174">
        <f t="shared" si="54"/>
        <v>0.10151418220717158</v>
      </c>
      <c r="W223" s="174">
        <f t="shared" si="54"/>
        <v>0.10704218532718968</v>
      </c>
      <c r="X223" s="174">
        <f t="shared" si="54"/>
        <v>0.11180126975653316</v>
      </c>
      <c r="Y223" s="174">
        <f t="shared" si="54"/>
        <v>0.11581804899902548</v>
      </c>
      <c r="Z223" s="174">
        <f t="shared" si="54"/>
        <v>0.11911786675289129</v>
      </c>
      <c r="AA223" s="174">
        <f t="shared" si="54"/>
        <v>0.12172485141555961</v>
      </c>
      <c r="AB223" s="174">
        <f t="shared" si="54"/>
        <v>0.12366196817197697</v>
      </c>
      <c r="AC223" s="174">
        <f t="shared" si="54"/>
        <v>0.12497037142879845</v>
      </c>
      <c r="AD223" s="174">
        <f t="shared" si="54"/>
        <v>0.12575971942021205</v>
      </c>
      <c r="AE223" s="174">
        <f t="shared" si="54"/>
        <v>0.12613550641938315</v>
      </c>
      <c r="AF223" s="174">
        <f t="shared" si="54"/>
        <v>0.12619876633015301</v>
      </c>
      <c r="AG223" s="174">
        <f t="shared" si="54"/>
        <v>0.12597553544716525</v>
      </c>
      <c r="AH223" s="174">
        <f t="shared" si="54"/>
        <v>0.12563620404377551</v>
      </c>
      <c r="AI223" s="174">
        <f t="shared" si="54"/>
        <v>0.12526664330298373</v>
      </c>
      <c r="AJ223" s="174">
        <f t="shared" si="54"/>
        <v>0.12494748648411962</v>
      </c>
      <c r="AK223" s="174">
        <f t="shared" si="54"/>
        <v>0.12469347922293209</v>
      </c>
      <c r="AL223" s="174">
        <f t="shared" si="54"/>
        <v>0.12449482482346472</v>
      </c>
      <c r="AM223" s="174">
        <f t="shared" si="54"/>
        <v>0.12434272133056368</v>
      </c>
      <c r="AN223" s="174">
        <f t="shared" si="54"/>
        <v>0.1242292997642592</v>
      </c>
      <c r="AO223" s="174">
        <f t="shared" si="54"/>
        <v>0.12414756603347707</v>
      </c>
      <c r="AP223" s="175">
        <f t="shared" si="54"/>
        <v>0.12409134632657674</v>
      </c>
    </row>
    <row r="224" spans="2:42" ht="18" thickBot="1" x14ac:dyDescent="0.4">
      <c r="B224" s="29"/>
      <c r="C224" s="104" t="s">
        <v>2366</v>
      </c>
      <c r="D224" s="206">
        <f t="shared" ref="D224:AP224" si="55">D169/D59</f>
        <v>0</v>
      </c>
      <c r="E224" s="207">
        <f t="shared" si="55"/>
        <v>0</v>
      </c>
      <c r="F224" s="207">
        <f t="shared" si="55"/>
        <v>0</v>
      </c>
      <c r="G224" s="207">
        <f t="shared" si="55"/>
        <v>0</v>
      </c>
      <c r="H224" s="207">
        <f t="shared" si="55"/>
        <v>0</v>
      </c>
      <c r="I224" s="207">
        <f t="shared" si="55"/>
        <v>5.5395477219705525E-3</v>
      </c>
      <c r="J224" s="207">
        <f t="shared" si="55"/>
        <v>1.2618185479595182E-2</v>
      </c>
      <c r="K224" s="207">
        <f t="shared" si="55"/>
        <v>2.1037128133928707E-2</v>
      </c>
      <c r="L224" s="207">
        <f t="shared" si="55"/>
        <v>3.0401547026032573E-2</v>
      </c>
      <c r="M224" s="207">
        <f t="shared" si="55"/>
        <v>4.0199684862587896E-2</v>
      </c>
      <c r="N224" s="207">
        <f t="shared" si="55"/>
        <v>5.0258045572846549E-2</v>
      </c>
      <c r="O224" s="207">
        <f t="shared" si="55"/>
        <v>6.0420932726871344E-2</v>
      </c>
      <c r="P224" s="207">
        <f t="shared" si="55"/>
        <v>7.0234301948414901E-2</v>
      </c>
      <c r="Q224" s="207">
        <f t="shared" si="55"/>
        <v>7.9213262573926524E-2</v>
      </c>
      <c r="R224" s="208">
        <f t="shared" si="55"/>
        <v>8.7299186349045224E-2</v>
      </c>
      <c r="S224" s="207">
        <f t="shared" si="55"/>
        <v>9.4524417592310755E-2</v>
      </c>
      <c r="T224" s="207">
        <f t="shared" si="55"/>
        <v>0.10091981802951695</v>
      </c>
      <c r="U224" s="207">
        <f t="shared" si="55"/>
        <v>0.10651482988308084</v>
      </c>
      <c r="V224" s="207">
        <f t="shared" si="55"/>
        <v>0.1113375362417215</v>
      </c>
      <c r="W224" s="207">
        <f t="shared" si="55"/>
        <v>0.11541471882658001</v>
      </c>
      <c r="X224" s="207">
        <f t="shared" si="55"/>
        <v>0.11877191326497291</v>
      </c>
      <c r="Y224" s="207">
        <f t="shared" si="55"/>
        <v>0.12143346197824112</v>
      </c>
      <c r="Z224" s="207">
        <f t="shared" si="55"/>
        <v>0.12342256478562592</v>
      </c>
      <c r="AA224" s="207">
        <f t="shared" si="55"/>
        <v>0.12476132732176437</v>
      </c>
      <c r="AB224" s="207">
        <f t="shared" si="55"/>
        <v>0.1254708073612428</v>
      </c>
      <c r="AC224" s="207">
        <f t="shared" si="55"/>
        <v>0.12582084075022854</v>
      </c>
      <c r="AD224" s="207">
        <f t="shared" si="55"/>
        <v>0.1259071901465699</v>
      </c>
      <c r="AE224" s="207">
        <f t="shared" si="55"/>
        <v>0.12581834371294479</v>
      </c>
      <c r="AF224" s="207">
        <f t="shared" si="55"/>
        <v>0.12562664149951308</v>
      </c>
      <c r="AG224" s="207">
        <f t="shared" si="55"/>
        <v>0.12532865224526768</v>
      </c>
      <c r="AH224" s="207">
        <f t="shared" si="55"/>
        <v>0.12502877958021427</v>
      </c>
      <c r="AI224" s="207">
        <f t="shared" si="55"/>
        <v>0.1247638124877285</v>
      </c>
      <c r="AJ224" s="207">
        <f t="shared" si="55"/>
        <v>0.12455068621174169</v>
      </c>
      <c r="AK224" s="207">
        <f t="shared" si="55"/>
        <v>0.12438463105479446</v>
      </c>
      <c r="AL224" s="207">
        <f t="shared" si="55"/>
        <v>0.12425776313554746</v>
      </c>
      <c r="AM224" s="207">
        <f t="shared" si="55"/>
        <v>0.12416307701735305</v>
      </c>
      <c r="AN224" s="207">
        <f t="shared" si="55"/>
        <v>0.12409439113400521</v>
      </c>
      <c r="AO224" s="207">
        <f t="shared" si="55"/>
        <v>0.12404629643655916</v>
      </c>
      <c r="AP224" s="206">
        <f t="shared" si="55"/>
        <v>0.12401410808638827</v>
      </c>
    </row>
    <row r="225" spans="2:42" ht="18.75" thickTop="1" thickBot="1" x14ac:dyDescent="0.4">
      <c r="D225" s="205"/>
      <c r="E225" s="205"/>
      <c r="F225" s="205"/>
      <c r="G225" s="205"/>
      <c r="H225" s="205"/>
      <c r="I225" s="205"/>
      <c r="J225" s="205"/>
      <c r="K225" s="205"/>
      <c r="L225" s="205"/>
      <c r="M225" s="205"/>
      <c r="N225" s="205"/>
      <c r="O225" s="205"/>
      <c r="P225" s="205"/>
      <c r="Q225" s="205"/>
      <c r="R225" s="205"/>
      <c r="S225" s="205"/>
      <c r="T225" s="205"/>
      <c r="U225" s="205"/>
      <c r="V225" s="205"/>
      <c r="W225" s="205"/>
      <c r="X225" s="205"/>
      <c r="Y225" s="205"/>
      <c r="Z225" s="205"/>
      <c r="AA225" s="205"/>
      <c r="AB225" s="205"/>
      <c r="AC225" s="205"/>
      <c r="AD225" s="205"/>
      <c r="AE225" s="205"/>
      <c r="AF225" s="205"/>
      <c r="AG225" s="205"/>
      <c r="AH225" s="205"/>
      <c r="AI225" s="205"/>
      <c r="AJ225" s="205"/>
      <c r="AK225" s="205"/>
      <c r="AL225" s="205"/>
      <c r="AM225" s="205"/>
      <c r="AN225" s="205"/>
      <c r="AO225" s="205"/>
      <c r="AP225" s="205"/>
    </row>
    <row r="226" spans="2:42" ht="22.5" thickTop="1" x14ac:dyDescent="0.45">
      <c r="B226" s="93" t="s">
        <v>2370</v>
      </c>
      <c r="C226" s="94"/>
      <c r="D226" s="163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2"/>
      <c r="S226" s="161"/>
      <c r="T226" s="161"/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1"/>
      <c r="AF226" s="161"/>
      <c r="AG226" s="161"/>
      <c r="AH226" s="161"/>
      <c r="AI226" s="161"/>
      <c r="AJ226" s="161"/>
      <c r="AK226" s="161"/>
      <c r="AL226" s="161"/>
      <c r="AM226" s="161"/>
      <c r="AN226" s="161"/>
      <c r="AO226" s="161"/>
      <c r="AP226" s="163"/>
    </row>
    <row r="227" spans="2:42" x14ac:dyDescent="0.35">
      <c r="B227" s="36"/>
      <c r="C227" s="36" t="s">
        <v>2265</v>
      </c>
      <c r="D227" s="168">
        <f>IntermediateData!D171</f>
        <v>0</v>
      </c>
      <c r="E227" s="166">
        <f>IntermediateData!E171</f>
        <v>0</v>
      </c>
      <c r="F227" s="166">
        <f>IntermediateData!F171</f>
        <v>0</v>
      </c>
      <c r="G227" s="166">
        <f>IntermediateData!G171</f>
        <v>0</v>
      </c>
      <c r="H227" s="166">
        <f>IntermediateData!H171</f>
        <v>0</v>
      </c>
      <c r="I227" s="166">
        <f>IntermediateData!I171</f>
        <v>56.045000000000002</v>
      </c>
      <c r="J227" s="166">
        <f>IntermediateData!J171</f>
        <v>237.97988265307427</v>
      </c>
      <c r="K227" s="166">
        <f>IntermediateData!K171</f>
        <v>422.59272134220811</v>
      </c>
      <c r="L227" s="166">
        <f>IntermediateData!L171</f>
        <v>608.91265391566003</v>
      </c>
      <c r="M227" s="166">
        <f>IntermediateData!M171</f>
        <v>796.03437116951397</v>
      </c>
      <c r="N227" s="166">
        <f>IntermediateData!N171</f>
        <v>983.12800568887121</v>
      </c>
      <c r="O227" s="166">
        <f>IntermediateData!O171</f>
        <v>1169.4475397200997</v>
      </c>
      <c r="P227" s="166">
        <f>IntermediateData!P171</f>
        <v>1354.3376712027632</v>
      </c>
      <c r="Q227" s="166">
        <f>IntermediateData!Q171</f>
        <v>1387.0755327464788</v>
      </c>
      <c r="R227" s="167">
        <f>IntermediateData!R171</f>
        <v>1385.7114893597604</v>
      </c>
      <c r="S227" s="166">
        <f>IntermediateData!S171</f>
        <v>1385.6168233876601</v>
      </c>
      <c r="T227" s="166">
        <f>IntermediateData!T171</f>
        <v>1386.7729955791849</v>
      </c>
      <c r="U227" s="166">
        <f>IntermediateData!U171</f>
        <v>1389.1627631024398</v>
      </c>
      <c r="V227" s="166">
        <f>IntermediateData!V171</f>
        <v>1392.7701456281743</v>
      </c>
      <c r="W227" s="166">
        <f>IntermediateData!W171</f>
        <v>1397.5803929472663</v>
      </c>
      <c r="X227" s="166">
        <f>IntermediateData!X171</f>
        <v>1403.579954072376</v>
      </c>
      <c r="Y227" s="166">
        <f>IntermediateData!Y171</f>
        <v>1410.7564477759636</v>
      </c>
      <c r="Z227" s="166">
        <f>IntermediateData!Z171</f>
        <v>1419.0986345187473</v>
      </c>
      <c r="AA227" s="166">
        <f>IntermediateData!AA171</f>
        <v>1428.5963897245022</v>
      </c>
      <c r="AB227" s="166">
        <f>IntermediateData!AB171</f>
        <v>1439.2406783588642</v>
      </c>
      <c r="AC227" s="166">
        <f>IntermediateData!AC171</f>
        <v>1451.0235307714966</v>
      </c>
      <c r="AD227" s="166">
        <f>IntermediateData!AD171</f>
        <v>1463.8937737099868</v>
      </c>
      <c r="AE227" s="166">
        <f>IntermediateData!AE171</f>
        <v>1477.7025315672772</v>
      </c>
      <c r="AF227" s="166">
        <f>IntermediateData!AF171</f>
        <v>1492.30192427462</v>
      </c>
      <c r="AG227" s="166">
        <f>IntermediateData!AG171</f>
        <v>1507.5457014910633</v>
      </c>
      <c r="AH227" s="166">
        <f>IntermediateData!AH171</f>
        <v>1523.0370394959875</v>
      </c>
      <c r="AI227" s="166">
        <f>IntermediateData!AI171</f>
        <v>1538.8860212179495</v>
      </c>
      <c r="AJ227" s="166">
        <f>IntermediateData!AJ171</f>
        <v>1554.9541972215834</v>
      </c>
      <c r="AK227" s="166">
        <f>IntermediateData!AK171</f>
        <v>1571.1066236329659</v>
      </c>
      <c r="AL227" s="166">
        <f>IntermediateData!AL171</f>
        <v>1587.3306921733615</v>
      </c>
      <c r="AM227" s="166">
        <f>IntermediateData!AM171</f>
        <v>1603.6409911178553</v>
      </c>
      <c r="AN227" s="166">
        <f>IntermediateData!AN171</f>
        <v>1620.0509628821915</v>
      </c>
      <c r="AO227" s="166">
        <f>IntermediateData!AO171</f>
        <v>1636.5729475514913</v>
      </c>
      <c r="AP227" s="168">
        <f>IntermediateData!AP171</f>
        <v>1653.2182238298194</v>
      </c>
    </row>
    <row r="228" spans="2:42" x14ac:dyDescent="0.35">
      <c r="B228" s="36"/>
      <c r="C228" s="36" t="s">
        <v>2267</v>
      </c>
      <c r="D228" s="168">
        <f>IntermediateData!D173</f>
        <v>0</v>
      </c>
      <c r="E228" s="166">
        <f>IntermediateData!E173</f>
        <v>0</v>
      </c>
      <c r="F228" s="166">
        <f>IntermediateData!F173</f>
        <v>0</v>
      </c>
      <c r="G228" s="166">
        <f>IntermediateData!G173</f>
        <v>0</v>
      </c>
      <c r="H228" s="166">
        <f>IntermediateData!H173</f>
        <v>0</v>
      </c>
      <c r="I228" s="166">
        <f>IntermediateData!I173</f>
        <v>1204.8949181554788</v>
      </c>
      <c r="J228" s="166">
        <f>IntermediateData!J173</f>
        <v>1202.5137129764173</v>
      </c>
      <c r="K228" s="166">
        <f>IntermediateData!K173</f>
        <v>1201.3238298255578</v>
      </c>
      <c r="L228" s="166">
        <f>IntermediateData!L173</f>
        <v>1201.3081806466705</v>
      </c>
      <c r="M228" s="166">
        <f>IntermediateData!M173</f>
        <v>1202.4509088866555</v>
      </c>
      <c r="N228" s="166">
        <f>IntermediateData!N173</f>
        <v>1204.7373579838888</v>
      </c>
      <c r="O228" s="166">
        <f>IntermediateData!O173</f>
        <v>1208.1540413073658</v>
      </c>
      <c r="P228" s="166">
        <f>IntermediateData!P173</f>
        <v>1212.6886135000736</v>
      </c>
      <c r="Q228" s="166">
        <f>IntermediateData!Q173</f>
        <v>1218.3298431818769</v>
      </c>
      <c r="R228" s="167">
        <f>IntermediateData!R173</f>
        <v>1225.0675869689801</v>
      </c>
      <c r="S228" s="166">
        <f>IntermediateData!S173</f>
        <v>1232.8927647687419</v>
      </c>
      <c r="T228" s="166">
        <f>IntermediateData!T173</f>
        <v>1241.797336310289</v>
      </c>
      <c r="U228" s="166">
        <f>IntermediateData!U173</f>
        <v>1251.7742788729613</v>
      </c>
      <c r="V228" s="166">
        <f>IntermediateData!V173</f>
        <v>1262.8175661761825</v>
      </c>
      <c r="W228" s="166">
        <f>IntermediateData!W173</f>
        <v>1274.9221483958315</v>
      </c>
      <c r="X228" s="166">
        <f>IntermediateData!X173</f>
        <v>1288.0839332736386</v>
      </c>
      <c r="Y228" s="166">
        <f>IntermediateData!Y173</f>
        <v>1302.2997682875166</v>
      </c>
      <c r="Z228" s="166">
        <f>IntermediateData!Z173</f>
        <v>1317.5674238520928</v>
      </c>
      <c r="AA228" s="166">
        <f>IntermediateData!AA173</f>
        <v>1333.8855775199954</v>
      </c>
      <c r="AB228" s="166">
        <f>IntermediateData!AB173</f>
        <v>1351.2537991557119</v>
      </c>
      <c r="AC228" s="166">
        <f>IntermediateData!AC173</f>
        <v>1369.6725370550489</v>
      </c>
      <c r="AD228" s="166">
        <f>IntermediateData!AD173</f>
        <v>1388.1918721542731</v>
      </c>
      <c r="AE228" s="166">
        <f>IntermediateData!AE173</f>
        <v>1406.8301200160406</v>
      </c>
      <c r="AF228" s="166">
        <f>IntermediateData!AF173</f>
        <v>1425.6045046974311</v>
      </c>
      <c r="AG228" s="166">
        <f>IntermediateData!AG173</f>
        <v>1444.5312036500529</v>
      </c>
      <c r="AH228" s="166">
        <f>IntermediateData!AH173</f>
        <v>1464.4421667256265</v>
      </c>
      <c r="AI228" s="166">
        <f>IntermediateData!AI173</f>
        <v>1484.5442555242848</v>
      </c>
      <c r="AJ228" s="166">
        <f>IntermediateData!AJ173</f>
        <v>1504.8516876316487</v>
      </c>
      <c r="AK228" s="166">
        <f>IntermediateData!AK173</f>
        <v>1525.3777906443615</v>
      </c>
      <c r="AL228" s="166">
        <f>IntermediateData!AL173</f>
        <v>1546.1350363538993</v>
      </c>
      <c r="AM228" s="166">
        <f>IntermediateData!AM173</f>
        <v>1567.1350728661</v>
      </c>
      <c r="AN228" s="166">
        <f>IntermediateData!AN173</f>
        <v>1588.3887547339998</v>
      </c>
      <c r="AO228" s="166">
        <f>IntermediateData!AO173</f>
        <v>1609.9061711778011</v>
      </c>
      <c r="AP228" s="168">
        <f>IntermediateData!AP173</f>
        <v>1631.6966724621798</v>
      </c>
    </row>
    <row r="229" spans="2:42" x14ac:dyDescent="0.35">
      <c r="B229" s="36"/>
      <c r="C229" s="36" t="s">
        <v>2266</v>
      </c>
      <c r="D229" s="168">
        <f>IntermediateData!D174</f>
        <v>0</v>
      </c>
      <c r="E229" s="166">
        <f>IntermediateData!E174</f>
        <v>0</v>
      </c>
      <c r="F229" s="166">
        <f>IntermediateData!F174</f>
        <v>0</v>
      </c>
      <c r="G229" s="166">
        <f>IntermediateData!G174</f>
        <v>0</v>
      </c>
      <c r="H229" s="166">
        <f>IntermediateData!H174</f>
        <v>0</v>
      </c>
      <c r="I229" s="166">
        <f>IntermediateData!I174</f>
        <v>52.536999999999999</v>
      </c>
      <c r="J229" s="166">
        <f>IntermediateData!J174</f>
        <v>150.7723500935752</v>
      </c>
      <c r="K229" s="166">
        <f>IntermediateData!K174</f>
        <v>250.00703571427579</v>
      </c>
      <c r="L229" s="166">
        <f>IntermediateData!L174</f>
        <v>349.71969805028408</v>
      </c>
      <c r="M229" s="166">
        <f>IntermediateData!M174</f>
        <v>449.42781076372546</v>
      </c>
      <c r="N229" s="166">
        <f>IntermediateData!N174</f>
        <v>548.69268783059192</v>
      </c>
      <c r="O229" s="166">
        <f>IntermediateData!O174</f>
        <v>647.12365736434549</v>
      </c>
      <c r="P229" s="166">
        <f>IntermediateData!P174</f>
        <v>740.33135184698369</v>
      </c>
      <c r="Q229" s="166">
        <f>IntermediateData!Q174</f>
        <v>737.83508259413213</v>
      </c>
      <c r="R229" s="167">
        <f>IntermediateData!R174</f>
        <v>736.01835041126321</v>
      </c>
      <c r="S229" s="166">
        <f>IntermediateData!S174</f>
        <v>734.86948884390392</v>
      </c>
      <c r="T229" s="166">
        <f>IntermediateData!T174</f>
        <v>734.37754720370219</v>
      </c>
      <c r="U229" s="166">
        <f>IntermediateData!U174</f>
        <v>734.53227065862745</v>
      </c>
      <c r="V229" s="166">
        <f>IntermediateData!V174</f>
        <v>735.32408118721571</v>
      </c>
      <c r="W229" s="166">
        <f>IntermediateData!W174</f>
        <v>736.74405936818562</v>
      </c>
      <c r="X229" s="166">
        <f>IntermediateData!X174</f>
        <v>738.78392697785807</v>
      </c>
      <c r="Y229" s="166">
        <f>IntermediateData!Y174</f>
        <v>741.43603036889067</v>
      </c>
      <c r="Z229" s="166">
        <f>IntermediateData!Z174</f>
        <v>744.6933246048709</v>
      </c>
      <c r="AA229" s="166">
        <f>IntermediateData!AA174</f>
        <v>748.54935832631099</v>
      </c>
      <c r="AB229" s="166">
        <f>IntermediateData!AB174</f>
        <v>752.99825932455008</v>
      </c>
      <c r="AC229" s="166">
        <f>IntermediateData!AC174</f>
        <v>758.03472080100232</v>
      </c>
      <c r="AD229" s="166">
        <f>IntermediateData!AD174</f>
        <v>763.61251171113429</v>
      </c>
      <c r="AE229" s="166">
        <f>IntermediateData!AE174</f>
        <v>769.65048541308875</v>
      </c>
      <c r="AF229" s="166">
        <f>IntermediateData!AF174</f>
        <v>776.06835563988727</v>
      </c>
      <c r="AG229" s="166">
        <f>IntermediateData!AG174</f>
        <v>782.78703117080693</v>
      </c>
      <c r="AH229" s="166">
        <f>IntermediateData!AH174</f>
        <v>789.99456974523287</v>
      </c>
      <c r="AI229" s="166">
        <f>IntermediateData!AI174</f>
        <v>797.35015673676514</v>
      </c>
      <c r="AJ229" s="166">
        <f>IntermediateData!AJ174</f>
        <v>804.78018993737317</v>
      </c>
      <c r="AK229" s="166">
        <f>IntermediateData!AK174</f>
        <v>812.21641737797404</v>
      </c>
      <c r="AL229" s="166">
        <f>IntermediateData!AL174</f>
        <v>819.66723114126444</v>
      </c>
      <c r="AM229" s="166">
        <f>IntermediateData!AM174</f>
        <v>827.14037163156218</v>
      </c>
      <c r="AN229" s="166">
        <f>IntermediateData!AN174</f>
        <v>834.64295323735541</v>
      </c>
      <c r="AO229" s="166">
        <f>IntermediateData!AO174</f>
        <v>842.1814885298154</v>
      </c>
      <c r="AP229" s="168">
        <f>IntermediateData!AP174</f>
        <v>849.76191105521229</v>
      </c>
    </row>
    <row r="230" spans="2:42" x14ac:dyDescent="0.35">
      <c r="B230" s="36"/>
      <c r="C230" s="36" t="s">
        <v>2268</v>
      </c>
      <c r="D230" s="168">
        <f>IntermediateData!D175</f>
        <v>0</v>
      </c>
      <c r="E230" s="166">
        <f>IntermediateData!E175</f>
        <v>0</v>
      </c>
      <c r="F230" s="166">
        <f>IntermediateData!F175</f>
        <v>0</v>
      </c>
      <c r="G230" s="166">
        <f>IntermediateData!G175</f>
        <v>0</v>
      </c>
      <c r="H230" s="166">
        <f>IntermediateData!H175</f>
        <v>0</v>
      </c>
      <c r="I230" s="166">
        <f>IntermediateData!I175</f>
        <v>3223.7330000000002</v>
      </c>
      <c r="J230" s="166">
        <f>IntermediateData!J175</f>
        <v>3757.5680637865134</v>
      </c>
      <c r="K230" s="166">
        <f>IntermediateData!K175</f>
        <v>4056.6483201477563</v>
      </c>
      <c r="L230" s="166">
        <f>IntermediateData!L175</f>
        <v>4038.5261945811208</v>
      </c>
      <c r="M230" s="166">
        <f>IntermediateData!M175</f>
        <v>4024.2115531170411</v>
      </c>
      <c r="N230" s="166">
        <f>IntermediateData!N175</f>
        <v>4013.6359567832233</v>
      </c>
      <c r="O230" s="166">
        <f>IntermediateData!O175</f>
        <v>4006.7350257696394</v>
      </c>
      <c r="P230" s="166">
        <f>IntermediateData!P175</f>
        <v>4003.4483247489811</v>
      </c>
      <c r="Q230" s="166">
        <f>IntermediateData!Q175</f>
        <v>4003.7192531240403</v>
      </c>
      <c r="R230" s="167">
        <f>IntermediateData!R175</f>
        <v>4007.4949400376095</v>
      </c>
      <c r="S230" s="166">
        <f>IntermediateData!S175</f>
        <v>4014.7261439868107</v>
      </c>
      <c r="T230" s="166">
        <f>IntermediateData!T175</f>
        <v>4025.3671568899454</v>
      </c>
      <c r="U230" s="166">
        <f>IntermediateData!U175</f>
        <v>4039.3757124598314</v>
      </c>
      <c r="V230" s="166">
        <f>IntermediateData!V175</f>
        <v>4056.7128987433171</v>
      </c>
      <c r="W230" s="166">
        <f>IntermediateData!W175</f>
        <v>4077.3430746921595</v>
      </c>
      <c r="X230" s="166">
        <f>IntermediateData!X175</f>
        <v>4101.2337906357716</v>
      </c>
      <c r="Y230" s="166">
        <f>IntermediateData!Y175</f>
        <v>4128.3557125314692</v>
      </c>
      <c r="Z230" s="166">
        <f>IntermediateData!Z175</f>
        <v>4158.6825498727758</v>
      </c>
      <c r="AA230" s="166">
        <f>IntermediateData!AA175</f>
        <v>4192.1909871411599</v>
      </c>
      <c r="AB230" s="166">
        <f>IntermediateData!AB175</f>
        <v>4228.8606186911275</v>
      </c>
      <c r="AC230" s="166">
        <f>IntermediateData!AC175</f>
        <v>4268.6738869631008</v>
      </c>
      <c r="AD230" s="166">
        <f>IntermediateData!AD175</f>
        <v>4309.0709715543453</v>
      </c>
      <c r="AE230" s="166">
        <f>IntermediateData!AE175</f>
        <v>4349.6565655754293</v>
      </c>
      <c r="AF230" s="166">
        <f>IntermediateData!AF175</f>
        <v>4390.2271164207577</v>
      </c>
      <c r="AG230" s="166">
        <f>IntermediateData!AG175</f>
        <v>4430.8327278379948</v>
      </c>
      <c r="AH230" s="166">
        <f>IntermediateData!AH175</f>
        <v>4471.853408172693</v>
      </c>
      <c r="AI230" s="166">
        <f>IntermediateData!AI175</f>
        <v>4512.9992819472354</v>
      </c>
      <c r="AJ230" s="166">
        <f>IntermediateData!AJ175</f>
        <v>4554.3100103715688</v>
      </c>
      <c r="AK230" s="166">
        <f>IntermediateData!AK175</f>
        <v>4595.821938645563</v>
      </c>
      <c r="AL230" s="166">
        <f>IntermediateData!AL175</f>
        <v>4637.5682219965174</v>
      </c>
      <c r="AM230" s="166">
        <f>IntermediateData!AM175</f>
        <v>4679.5789442663718</v>
      </c>
      <c r="AN230" s="166">
        <f>IntermediateData!AN175</f>
        <v>4721.8812293391802</v>
      </c>
      <c r="AO230" s="166">
        <f>IntermediateData!AO175</f>
        <v>4764.4993456856118</v>
      </c>
      <c r="AP230" s="168">
        <f>IntermediateData!AP175</f>
        <v>4807.4548042880569</v>
      </c>
    </row>
    <row r="231" spans="2:42" x14ac:dyDescent="0.35">
      <c r="B231" s="36"/>
      <c r="C231" s="36" t="s">
        <v>2269</v>
      </c>
      <c r="D231" s="168">
        <f>IntermediateData!D176</f>
        <v>0</v>
      </c>
      <c r="E231" s="166">
        <f>IntermediateData!E176</f>
        <v>0</v>
      </c>
      <c r="F231" s="166">
        <f>IntermediateData!F176</f>
        <v>0</v>
      </c>
      <c r="G231" s="166">
        <f>IntermediateData!G176</f>
        <v>0</v>
      </c>
      <c r="H231" s="166">
        <f>IntermediateData!H176</f>
        <v>0</v>
      </c>
      <c r="I231" s="166">
        <f>IntermediateData!I176</f>
        <v>453.01600000000002</v>
      </c>
      <c r="J231" s="166">
        <f>IntermediateData!J176</f>
        <v>569.08450146868324</v>
      </c>
      <c r="K231" s="166">
        <f>IntermediateData!K176</f>
        <v>685.11189429554793</v>
      </c>
      <c r="L231" s="166">
        <f>IntermediateData!L176</f>
        <v>800.68294620187203</v>
      </c>
      <c r="M231" s="166">
        <f>IntermediateData!M176</f>
        <v>859.80318895702442</v>
      </c>
      <c r="N231" s="166">
        <f>IntermediateData!N176</f>
        <v>859.8043261353447</v>
      </c>
      <c r="O231" s="166">
        <f>IntermediateData!O176</f>
        <v>860.6174456843919</v>
      </c>
      <c r="P231" s="166">
        <f>IntermediateData!P176</f>
        <v>862.23199395289043</v>
      </c>
      <c r="Q231" s="166">
        <f>IntermediateData!Q176</f>
        <v>864.63823646100263</v>
      </c>
      <c r="R231" s="167">
        <f>IntermediateData!R176</f>
        <v>867.82723752283857</v>
      </c>
      <c r="S231" s="166">
        <f>IntermediateData!S176</f>
        <v>871.79084082428972</v>
      </c>
      <c r="T231" s="166">
        <f>IntermediateData!T176</f>
        <v>876.52165092581367</v>
      </c>
      <c r="U231" s="166">
        <f>IntermediateData!U176</f>
        <v>882.01301566099085</v>
      </c>
      <c r="V231" s="166">
        <f>IntermediateData!V176</f>
        <v>888.25900940285646</v>
      </c>
      <c r="W231" s="166">
        <f>IntermediateData!W176</f>
        <v>895.25441717112813</v>
      </c>
      <c r="X231" s="166">
        <f>IntermediateData!X176</f>
        <v>902.99471955454703</v>
      </c>
      <c r="Y231" s="166">
        <f>IntermediateData!Y176</f>
        <v>911.47607842359275</v>
      </c>
      <c r="Z231" s="166">
        <f>IntermediateData!Z176</f>
        <v>920.6953234098554</v>
      </c>
      <c r="AA231" s="166">
        <f>IntermediateData!AA176</f>
        <v>930.64993912932209</v>
      </c>
      <c r="AB231" s="166">
        <f>IntermediateData!AB176</f>
        <v>941.33805312778634</v>
      </c>
      <c r="AC231" s="166">
        <f>IntermediateData!AC176</f>
        <v>952.75842452750067</v>
      </c>
      <c r="AD231" s="166">
        <f>IntermediateData!AD176</f>
        <v>964.55278914455221</v>
      </c>
      <c r="AE231" s="166">
        <f>IntermediateData!AE176</f>
        <v>976.63486953560835</v>
      </c>
      <c r="AF231" s="166">
        <f>IntermediateData!AF176</f>
        <v>988.92003391447281</v>
      </c>
      <c r="AG231" s="166">
        <f>IntermediateData!AG176</f>
        <v>1001.3255314585845</v>
      </c>
      <c r="AH231" s="166">
        <f>IntermediateData!AH176</f>
        <v>1013.4229388308989</v>
      </c>
      <c r="AI231" s="166">
        <f>IntermediateData!AI176</f>
        <v>1025.6109590385988</v>
      </c>
      <c r="AJ231" s="166">
        <f>IntermediateData!AJ176</f>
        <v>1037.8990427703607</v>
      </c>
      <c r="AK231" s="166">
        <f>IntermediateData!AK176</f>
        <v>1050.2959603270417</v>
      </c>
      <c r="AL231" s="166">
        <f>IntermediateData!AL176</f>
        <v>1062.8098272409775</v>
      </c>
      <c r="AM231" s="166">
        <f>IntermediateData!AM176</f>
        <v>1075.4481283463786</v>
      </c>
      <c r="AN231" s="166">
        <f>IntermediateData!AN176</f>
        <v>1088.2177403596681</v>
      </c>
      <c r="AO231" s="166">
        <f>IntermediateData!AO176</f>
        <v>1101.1249530257442</v>
      </c>
      <c r="AP231" s="168">
        <f>IntermediateData!AP176</f>
        <v>1114.1754888834469</v>
      </c>
    </row>
    <row r="232" spans="2:42" x14ac:dyDescent="0.35">
      <c r="B232" s="36"/>
      <c r="C232" s="36" t="s">
        <v>2270</v>
      </c>
      <c r="D232" s="168">
        <f>IntermediateData!D177</f>
        <v>0</v>
      </c>
      <c r="E232" s="166">
        <f>IntermediateData!E177</f>
        <v>0</v>
      </c>
      <c r="F232" s="166">
        <f>IntermediateData!F177</f>
        <v>0</v>
      </c>
      <c r="G232" s="166">
        <f>IntermediateData!G177</f>
        <v>0</v>
      </c>
      <c r="H232" s="166">
        <f>IntermediateData!H177</f>
        <v>0</v>
      </c>
      <c r="I232" s="166">
        <f>IntermediateData!I177</f>
        <v>311.08600000000001</v>
      </c>
      <c r="J232" s="166">
        <f>IntermediateData!J177</f>
        <v>368.27694207720583</v>
      </c>
      <c r="K232" s="166">
        <f>IntermediateData!K177</f>
        <v>423.90473781001901</v>
      </c>
      <c r="L232" s="166">
        <f>IntermediateData!L177</f>
        <v>438.80916777014232</v>
      </c>
      <c r="M232" s="166">
        <f>IntermediateData!M177</f>
        <v>434.09516127911911</v>
      </c>
      <c r="N232" s="166">
        <f>IntermediateData!N177</f>
        <v>429.8004804187334</v>
      </c>
      <c r="O232" s="166">
        <f>IntermediateData!O177</f>
        <v>425.91511851825408</v>
      </c>
      <c r="P232" s="166">
        <f>IntermediateData!P177</f>
        <v>422.4295500640855</v>
      </c>
      <c r="Q232" s="166">
        <f>IntermediateData!Q177</f>
        <v>419.33471558243053</v>
      </c>
      <c r="R232" s="167">
        <f>IntermediateData!R177</f>
        <v>416.62200712857435</v>
      </c>
      <c r="S232" s="166">
        <f>IntermediateData!S177</f>
        <v>414.28325436175538</v>
      </c>
      <c r="T232" s="166">
        <f>IntermediateData!T177</f>
        <v>412.31071118538313</v>
      </c>
      <c r="U232" s="166">
        <f>IntermediateData!U177</f>
        <v>410.69704293313009</v>
      </c>
      <c r="V232" s="166">
        <f>IntermediateData!V177</f>
        <v>409.43531408216171</v>
      </c>
      <c r="W232" s="166">
        <f>IntermediateData!W177</f>
        <v>408.51897647548117</v>
      </c>
      <c r="X232" s="166">
        <f>IntermediateData!X177</f>
        <v>407.94185803605268</v>
      </c>
      <c r="Y232" s="166">
        <f>IntermediateData!Y177</f>
        <v>407.6981519560278</v>
      </c>
      <c r="Z232" s="166">
        <f>IntermediateData!Z177</f>
        <v>407.78240634503896</v>
      </c>
      <c r="AA232" s="166">
        <f>IntermediateData!AA177</f>
        <v>408.18951432213868</v>
      </c>
      <c r="AB232" s="166">
        <f>IntermediateData!AB177</f>
        <v>408.91470453655796</v>
      </c>
      <c r="AC232" s="166">
        <f>IntermediateData!AC177</f>
        <v>409.95353210302926</v>
      </c>
      <c r="AD232" s="166">
        <f>IntermediateData!AD177</f>
        <v>411.05627572744567</v>
      </c>
      <c r="AE232" s="166">
        <f>IntermediateData!AE177</f>
        <v>412.17765102120433</v>
      </c>
      <c r="AF232" s="166">
        <f>IntermediateData!AF177</f>
        <v>413.2743373953806</v>
      </c>
      <c r="AG232" s="166">
        <f>IntermediateData!AG177</f>
        <v>414.33582881562978</v>
      </c>
      <c r="AH232" s="166">
        <f>IntermediateData!AH177</f>
        <v>415.37386763490724</v>
      </c>
      <c r="AI232" s="166">
        <f>IntermediateData!AI177</f>
        <v>416.38644631774275</v>
      </c>
      <c r="AJ232" s="166">
        <f>IntermediateData!AJ177</f>
        <v>417.37783878140692</v>
      </c>
      <c r="AK232" s="166">
        <f>IntermediateData!AK177</f>
        <v>418.35191911920055</v>
      </c>
      <c r="AL232" s="166">
        <f>IntermediateData!AL177</f>
        <v>419.31217812420056</v>
      </c>
      <c r="AM232" s="166">
        <f>IntermediateData!AM177</f>
        <v>420.26173889302885</v>
      </c>
      <c r="AN232" s="166">
        <f>IntermediateData!AN177</f>
        <v>421.20337154748239</v>
      </c>
      <c r="AO232" s="166">
        <f>IntermediateData!AO177</f>
        <v>422.13950711012285</v>
      </c>
      <c r="AP232" s="168">
        <f>IntermediateData!AP177</f>
        <v>423.07225056825456</v>
      </c>
    </row>
    <row r="233" spans="2:42" x14ac:dyDescent="0.35">
      <c r="B233" s="36"/>
      <c r="C233" s="36" t="s">
        <v>2271</v>
      </c>
      <c r="D233" s="168">
        <f>IntermediateData!D179</f>
        <v>0</v>
      </c>
      <c r="E233" s="166">
        <f>IntermediateData!E179</f>
        <v>0</v>
      </c>
      <c r="F233" s="166">
        <f>IntermediateData!F179</f>
        <v>0</v>
      </c>
      <c r="G233" s="166">
        <f>IntermediateData!G179</f>
        <v>0</v>
      </c>
      <c r="H233" s="166">
        <f>IntermediateData!H179</f>
        <v>0</v>
      </c>
      <c r="I233" s="166">
        <f>IntermediateData!I179</f>
        <v>0</v>
      </c>
      <c r="J233" s="166">
        <f>IntermediateData!J179</f>
        <v>23.650807961991752</v>
      </c>
      <c r="K233" s="166">
        <f>IntermediateData!K179</f>
        <v>47.446869121752655</v>
      </c>
      <c r="L233" s="166">
        <f>IntermediateData!L179</f>
        <v>71.254700179900382</v>
      </c>
      <c r="M233" s="166">
        <f>IntermediateData!M179</f>
        <v>94.950755406838667</v>
      </c>
      <c r="N233" s="166">
        <f>IntermediateData!N179</f>
        <v>118.4226683729206</v>
      </c>
      <c r="O233" s="166">
        <f>IntermediateData!O179</f>
        <v>141.57028149860639</v>
      </c>
      <c r="P233" s="166">
        <f>IntermediateData!P179</f>
        <v>164.30645724829512</v>
      </c>
      <c r="Q233" s="166">
        <f>IntermediateData!Q179</f>
        <v>174.89781483018834</v>
      </c>
      <c r="R233" s="167">
        <f>IntermediateData!R179</f>
        <v>173.72854367079026</v>
      </c>
      <c r="S233" s="166">
        <f>IntermediateData!S179</f>
        <v>172.71961415743402</v>
      </c>
      <c r="T233" s="166">
        <f>IntermediateData!T179</f>
        <v>171.86772201789583</v>
      </c>
      <c r="U233" s="166">
        <f>IntermediateData!U179</f>
        <v>171.16973925104793</v>
      </c>
      <c r="V233" s="166">
        <f>IntermediateData!V179</f>
        <v>170.62270887477209</v>
      </c>
      <c r="W233" s="166">
        <f>IntermediateData!W179</f>
        <v>170.22383989181927</v>
      </c>
      <c r="X233" s="166">
        <f>IntermediateData!X179</f>
        <v>169.97050246619938</v>
      </c>
      <c r="Y233" s="166">
        <f>IntermediateData!Y179</f>
        <v>169.86022330296905</v>
      </c>
      <c r="Z233" s="166">
        <f>IntermediateData!Z179</f>
        <v>169.89068122455825</v>
      </c>
      <c r="AA233" s="166">
        <f>IntermediateData!AA179</f>
        <v>170.05970293704038</v>
      </c>
      <c r="AB233" s="166">
        <f>IntermediateData!AB179</f>
        <v>170.36525898000411</v>
      </c>
      <c r="AC233" s="166">
        <f>IntermediateData!AC179</f>
        <v>170.80545985393053</v>
      </c>
      <c r="AD233" s="166">
        <f>IntermediateData!AD179</f>
        <v>171.37855231921586</v>
      </c>
      <c r="AE233" s="166">
        <f>IntermediateData!AE179</f>
        <v>172.06424417071099</v>
      </c>
      <c r="AF233" s="166">
        <f>IntermediateData!AF179</f>
        <v>172.84253795563532</v>
      </c>
      <c r="AG233" s="166">
        <f>IntermediateData!AG179</f>
        <v>173.69381591433284</v>
      </c>
      <c r="AH233" s="166">
        <f>IntermediateData!AH179</f>
        <v>174.67370696667382</v>
      </c>
      <c r="AI233" s="166">
        <f>IntermediateData!AI179</f>
        <v>175.68844500708502</v>
      </c>
      <c r="AJ233" s="166">
        <f>IntermediateData!AJ179</f>
        <v>176.72003868540307</v>
      </c>
      <c r="AK233" s="166">
        <f>IntermediateData!AK179</f>
        <v>177.75111902677727</v>
      </c>
      <c r="AL233" s="166">
        <f>IntermediateData!AL179</f>
        <v>178.774179088659</v>
      </c>
      <c r="AM233" s="166">
        <f>IntermediateData!AM179</f>
        <v>179.7911090114865</v>
      </c>
      <c r="AN233" s="166">
        <f>IntermediateData!AN179</f>
        <v>180.80363784446072</v>
      </c>
      <c r="AO233" s="166">
        <f>IntermediateData!AO179</f>
        <v>181.81334006373629</v>
      </c>
      <c r="AP233" s="168">
        <f>IntermediateData!AP179</f>
        <v>182.82164172650607</v>
      </c>
    </row>
    <row r="234" spans="2:42" x14ac:dyDescent="0.35">
      <c r="B234" s="36"/>
      <c r="C234" s="36" t="s">
        <v>2314</v>
      </c>
      <c r="D234" s="168">
        <f>IntermediateData!D178</f>
        <v>0</v>
      </c>
      <c r="E234" s="166">
        <f>IntermediateData!E178</f>
        <v>0</v>
      </c>
      <c r="F234" s="166">
        <f>IntermediateData!F178</f>
        <v>0</v>
      </c>
      <c r="G234" s="166">
        <f>IntermediateData!G178</f>
        <v>0</v>
      </c>
      <c r="H234" s="166">
        <f>IntermediateData!H178</f>
        <v>0</v>
      </c>
      <c r="I234" s="166">
        <f>IntermediateData!I178</f>
        <v>0</v>
      </c>
      <c r="J234" s="166">
        <f>IntermediateData!J178</f>
        <v>23.094421455028495</v>
      </c>
      <c r="K234" s="166">
        <f>IntermediateData!K178</f>
        <v>46.330679018673763</v>
      </c>
      <c r="L234" s="166">
        <f>IntermediateData!L178</f>
        <v>69.578429593224413</v>
      </c>
      <c r="M234" s="166">
        <f>IntermediateData!M178</f>
        <v>92.717033868900813</v>
      </c>
      <c r="N234" s="166">
        <f>IntermediateData!N178</f>
        <v>115.63676884225067</v>
      </c>
      <c r="O234" s="166">
        <f>IntermediateData!O178</f>
        <v>138.23983314608506</v>
      </c>
      <c r="P234" s="166">
        <f>IntermediateData!P178</f>
        <v>160.44113915993213</v>
      </c>
      <c r="Q234" s="166">
        <f>IntermediateData!Q178</f>
        <v>170.78333449508696</v>
      </c>
      <c r="R234" s="167">
        <f>IntermediateData!R178</f>
        <v>169.64157050149549</v>
      </c>
      <c r="S234" s="166">
        <f>IntermediateData!S178</f>
        <v>168.65637610825058</v>
      </c>
      <c r="T234" s="166">
        <f>IntermediateData!T178</f>
        <v>167.82452477630719</v>
      </c>
      <c r="U234" s="166">
        <f>IntermediateData!U178</f>
        <v>167.14296209092925</v>
      </c>
      <c r="V234" s="166">
        <f>IntermediateData!V178</f>
        <v>166.60880063315918</v>
      </c>
      <c r="W234" s="166">
        <f>IntermediateData!W178</f>
        <v>166.2193150641057</v>
      </c>
      <c r="X234" s="166">
        <f>IntermediateData!X178</f>
        <v>165.97193741480936</v>
      </c>
      <c r="Y234" s="166">
        <f>IntermediateData!Y178</f>
        <v>165.86425257472092</v>
      </c>
      <c r="Z234" s="166">
        <f>IntermediateData!Z178</f>
        <v>165.89399397209542</v>
      </c>
      <c r="AA234" s="166">
        <f>IntermediateData!AA178</f>
        <v>166.05903943986064</v>
      </c>
      <c r="AB234" s="166">
        <f>IntermediateData!AB178</f>
        <v>166.35740726076872</v>
      </c>
      <c r="AC234" s="166">
        <f>IntermediateData!AC178</f>
        <v>166.78725238587677</v>
      </c>
      <c r="AD234" s="166">
        <f>IntermediateData!AD178</f>
        <v>167.34686282063529</v>
      </c>
      <c r="AE234" s="166">
        <f>IntermediateData!AE178</f>
        <v>168.01642373509355</v>
      </c>
      <c r="AF234" s="166">
        <f>IntermediateData!AF178</f>
        <v>168.77640811760418</v>
      </c>
      <c r="AG234" s="166">
        <f>IntermediateData!AG178</f>
        <v>169.60765971734367</v>
      </c>
      <c r="AH234" s="166">
        <f>IntermediateData!AH178</f>
        <v>170.56449878090299</v>
      </c>
      <c r="AI234" s="166">
        <f>IntermediateData!AI178</f>
        <v>171.55536505529696</v>
      </c>
      <c r="AJ234" s="166">
        <f>IntermediateData!AJ178</f>
        <v>172.56269043782544</v>
      </c>
      <c r="AK234" s="166">
        <f>IntermediateData!AK178</f>
        <v>173.56951455968874</v>
      </c>
      <c r="AL234" s="166">
        <f>IntermediateData!AL178</f>
        <v>174.5685070795584</v>
      </c>
      <c r="AM234" s="166">
        <f>IntermediateData!AM178</f>
        <v>175.56151367221904</v>
      </c>
      <c r="AN234" s="166">
        <f>IntermediateData!AN178</f>
        <v>176.55022271089774</v>
      </c>
      <c r="AO234" s="166">
        <f>IntermediateData!AO178</f>
        <v>177.53617163211433</v>
      </c>
      <c r="AP234" s="168">
        <f>IntermediateData!AP178</f>
        <v>178.52075294499099</v>
      </c>
    </row>
    <row r="235" spans="2:42" x14ac:dyDescent="0.35">
      <c r="B235" s="36"/>
      <c r="C235" s="36" t="s">
        <v>2272</v>
      </c>
      <c r="D235" s="168">
        <f>IntermediateData!D180</f>
        <v>0</v>
      </c>
      <c r="E235" s="166">
        <f>IntermediateData!E180</f>
        <v>0</v>
      </c>
      <c r="F235" s="166">
        <f>IntermediateData!F180</f>
        <v>0</v>
      </c>
      <c r="G235" s="166">
        <f>IntermediateData!G180</f>
        <v>0</v>
      </c>
      <c r="H235" s="166">
        <f>IntermediateData!H180</f>
        <v>0</v>
      </c>
      <c r="I235" s="166">
        <f>IntermediateData!I180</f>
        <v>587.08299999999997</v>
      </c>
      <c r="J235" s="166">
        <f>IntermediateData!J180</f>
        <v>1060.7637024914225</v>
      </c>
      <c r="K235" s="166">
        <f>IntermediateData!K180</f>
        <v>1540.4151713803578</v>
      </c>
      <c r="L235" s="166">
        <f>IntermediateData!L180</f>
        <v>2023.7413267676311</v>
      </c>
      <c r="M235" s="166">
        <f>IntermediateData!M180</f>
        <v>2508.6283962716084</v>
      </c>
      <c r="N235" s="166">
        <f>IntermediateData!N180</f>
        <v>2993.1672659468154</v>
      </c>
      <c r="O235" s="166">
        <f>IntermediateData!O180</f>
        <v>3475.6720086610167</v>
      </c>
      <c r="P235" s="166">
        <f>IntermediateData!P180</f>
        <v>3588.397517392159</v>
      </c>
      <c r="Q235" s="166">
        <f>IntermediateData!Q180</f>
        <v>3590.5631746327881</v>
      </c>
      <c r="R235" s="167">
        <f>IntermediateData!R180</f>
        <v>3596.0602445125623</v>
      </c>
      <c r="S235" s="166">
        <f>IntermediateData!S180</f>
        <v>3604.8467596962969</v>
      </c>
      <c r="T235" s="166">
        <f>IntermediateData!T180</f>
        <v>3616.884087034598</v>
      </c>
      <c r="U235" s="166">
        <f>IntermediateData!U180</f>
        <v>3632.1368453034652</v>
      </c>
      <c r="V235" s="166">
        <f>IntermediateData!V180</f>
        <v>3650.5728268205321</v>
      </c>
      <c r="W235" s="166">
        <f>IntermediateData!W180</f>
        <v>3672.1629228149918</v>
      </c>
      <c r="X235" s="166">
        <f>IntermediateData!X180</f>
        <v>3696.8810524331279</v>
      </c>
      <c r="Y235" s="166">
        <f>IntermediateData!Y180</f>
        <v>3724.7040952661355</v>
      </c>
      <c r="Z235" s="166">
        <f>IntermediateData!Z180</f>
        <v>3755.6118272914805</v>
      </c>
      <c r="AA235" s="166">
        <f>IntermediateData!AA180</f>
        <v>3789.5868601234524</v>
      </c>
      <c r="AB235" s="166">
        <f>IntermediateData!AB180</f>
        <v>3826.6145834728304</v>
      </c>
      <c r="AC235" s="166">
        <f>IntermediateData!AC180</f>
        <v>3866.6831107197049</v>
      </c>
      <c r="AD235" s="166">
        <f>IntermediateData!AD180</f>
        <v>3909.3197409285131</v>
      </c>
      <c r="AE235" s="166">
        <f>IntermediateData!AE180</f>
        <v>3954.1508773822766</v>
      </c>
      <c r="AF235" s="166">
        <f>IntermediateData!AF180</f>
        <v>4000.8059269487412</v>
      </c>
      <c r="AG235" s="166">
        <f>IntermediateData!AG180</f>
        <v>4048.9187737953334</v>
      </c>
      <c r="AH235" s="166">
        <f>IntermediateData!AH180</f>
        <v>4104.1563114693809</v>
      </c>
      <c r="AI235" s="166">
        <f>IntermediateData!AI180</f>
        <v>4160.1982684996619</v>
      </c>
      <c r="AJ235" s="166">
        <f>IntermediateData!AJ180</f>
        <v>4216.7057837500088</v>
      </c>
      <c r="AK235" s="166">
        <f>IntermediateData!AK180</f>
        <v>4273.6377835049207</v>
      </c>
      <c r="AL235" s="166">
        <f>IntermediateData!AL180</f>
        <v>4331.0416020775347</v>
      </c>
      <c r="AM235" s="166">
        <f>IntermediateData!AM180</f>
        <v>4388.9617109528326</v>
      </c>
      <c r="AN235" s="166">
        <f>IntermediateData!AN180</f>
        <v>4447.4398341017923</v>
      </c>
      <c r="AO235" s="166">
        <f>IntermediateData!AO180</f>
        <v>4506.5150566980692</v>
      </c>
      <c r="AP235" s="168">
        <f>IntermediateData!AP180</f>
        <v>4566.2239274924623</v>
      </c>
    </row>
    <row r="236" spans="2:42" x14ac:dyDescent="0.35">
      <c r="B236" s="36"/>
      <c r="C236" s="36" t="s">
        <v>2273</v>
      </c>
      <c r="D236" s="168">
        <f>IntermediateData!D181</f>
        <v>0</v>
      </c>
      <c r="E236" s="166">
        <f>IntermediateData!E181</f>
        <v>0</v>
      </c>
      <c r="F236" s="166">
        <f>IntermediateData!F181</f>
        <v>0</v>
      </c>
      <c r="G236" s="166">
        <f>IntermediateData!G181</f>
        <v>0</v>
      </c>
      <c r="H236" s="166">
        <f>IntermediateData!H181</f>
        <v>0</v>
      </c>
      <c r="I236" s="166">
        <f>IntermediateData!I181</f>
        <v>241.26100000000002</v>
      </c>
      <c r="J236" s="166">
        <f>IntermediateData!J181</f>
        <v>519.00753714823179</v>
      </c>
      <c r="K236" s="166">
        <f>IntermediateData!K181</f>
        <v>799.952580709362</v>
      </c>
      <c r="L236" s="166">
        <f>IntermediateData!L181</f>
        <v>1082.681961021405</v>
      </c>
      <c r="M236" s="166">
        <f>IntermediateData!M181</f>
        <v>1365.8895147602</v>
      </c>
      <c r="N236" s="166">
        <f>IntermediateData!N181</f>
        <v>1648.3907790062506</v>
      </c>
      <c r="O236" s="166">
        <f>IntermediateData!O181</f>
        <v>1929.1343860127408</v>
      </c>
      <c r="P236" s="166">
        <f>IntermediateData!P181</f>
        <v>2100.0989236353348</v>
      </c>
      <c r="Q236" s="166">
        <f>IntermediateData!Q181</f>
        <v>2097.1766187882981</v>
      </c>
      <c r="R236" s="167">
        <f>IntermediateData!R181</f>
        <v>2096.1878523248024</v>
      </c>
      <c r="S236" s="166">
        <f>IntermediateData!S181</f>
        <v>2097.1036912129748</v>
      </c>
      <c r="T236" s="166">
        <f>IntermediateData!T181</f>
        <v>2099.8971872789675</v>
      </c>
      <c r="U236" s="166">
        <f>IntermediateData!U181</f>
        <v>2104.5433248423637</v>
      </c>
      <c r="V236" s="166">
        <f>IntermediateData!V181</f>
        <v>2111.018970706612</v>
      </c>
      <c r="W236" s="166">
        <f>IntermediateData!W181</f>
        <v>2119.302826427845</v>
      </c>
      <c r="X236" s="166">
        <f>IntermediateData!X181</f>
        <v>2129.3753827884661</v>
      </c>
      <c r="Y236" s="166">
        <f>IntermediateData!Y181</f>
        <v>2141.2188764047546</v>
      </c>
      <c r="Z236" s="166">
        <f>IntermediateData!Z181</f>
        <v>2154.8172484005877</v>
      </c>
      <c r="AA236" s="166">
        <f>IntermediateData!AA181</f>
        <v>2170.156105082036</v>
      </c>
      <c r="AB236" s="166">
        <f>IntermediateData!AB181</f>
        <v>2187.222680550246</v>
      </c>
      <c r="AC236" s="166">
        <f>IntermediateData!AC181</f>
        <v>2206.0058011924884</v>
      </c>
      <c r="AD236" s="166">
        <f>IntermediateData!AD181</f>
        <v>2226.3053827832091</v>
      </c>
      <c r="AE236" s="166">
        <f>IntermediateData!AE181</f>
        <v>2247.8969204380633</v>
      </c>
      <c r="AF236" s="166">
        <f>IntermediateData!AF181</f>
        <v>2270.5579764772201</v>
      </c>
      <c r="AG236" s="166">
        <f>IntermediateData!AG181</f>
        <v>2294.0690889090611</v>
      </c>
      <c r="AH236" s="166">
        <f>IntermediateData!AH181</f>
        <v>2317.8299589398102</v>
      </c>
      <c r="AI236" s="166">
        <f>IntermediateData!AI181</f>
        <v>2342.0119622343309</v>
      </c>
      <c r="AJ236" s="166">
        <f>IntermediateData!AJ181</f>
        <v>2366.4086084925639</v>
      </c>
      <c r="AK236" s="166">
        <f>IntermediateData!AK181</f>
        <v>2390.903532308364</v>
      </c>
      <c r="AL236" s="166">
        <f>IntermediateData!AL181</f>
        <v>2415.5195899540818</v>
      </c>
      <c r="AM236" s="166">
        <f>IntermediateData!AM181</f>
        <v>2440.2778739037685</v>
      </c>
      <c r="AN236" s="166">
        <f>IntermediateData!AN181</f>
        <v>2465.1977804589123</v>
      </c>
      <c r="AO236" s="166">
        <f>IntermediateData!AO181</f>
        <v>2490.2970734031755</v>
      </c>
      <c r="AP236" s="168">
        <f>IntermediateData!AP181</f>
        <v>2515.5919438404667</v>
      </c>
    </row>
    <row r="237" spans="2:42" x14ac:dyDescent="0.35">
      <c r="B237" s="36"/>
      <c r="C237" s="36" t="s">
        <v>2275</v>
      </c>
      <c r="D237" s="168">
        <f>IntermediateData!D183</f>
        <v>0</v>
      </c>
      <c r="E237" s="166">
        <f>IntermediateData!E183</f>
        <v>0</v>
      </c>
      <c r="F237" s="166">
        <f>IntermediateData!F183</f>
        <v>0</v>
      </c>
      <c r="G237" s="166">
        <f>IntermediateData!G183</f>
        <v>0</v>
      </c>
      <c r="H237" s="166">
        <f>IntermediateData!H183</f>
        <v>0</v>
      </c>
      <c r="I237" s="166">
        <f>IntermediateData!I183</f>
        <v>188.245</v>
      </c>
      <c r="J237" s="166">
        <f>IntermediateData!J183</f>
        <v>238.49296565127196</v>
      </c>
      <c r="K237" s="166">
        <f>IntermediateData!K183</f>
        <v>288.51740558835235</v>
      </c>
      <c r="L237" s="166">
        <f>IntermediateData!L183</f>
        <v>338.12966983523847</v>
      </c>
      <c r="M237" s="166">
        <f>IntermediateData!M183</f>
        <v>372.98176984266263</v>
      </c>
      <c r="N237" s="166">
        <f>IntermediateData!N183</f>
        <v>371.9957329250359</v>
      </c>
      <c r="O237" s="166">
        <f>IntermediateData!O183</f>
        <v>371.35573993666202</v>
      </c>
      <c r="P237" s="166">
        <f>IntermediateData!P183</f>
        <v>371.05618019560592</v>
      </c>
      <c r="Q237" s="166">
        <f>IntermediateData!Q183</f>
        <v>371.09180386433258</v>
      </c>
      <c r="R237" s="167">
        <f>IntermediateData!R183</f>
        <v>371.45771214156912</v>
      </c>
      <c r="S237" s="166">
        <f>IntermediateData!S183</f>
        <v>372.14934788649612</v>
      </c>
      <c r="T237" s="166">
        <f>IntermediateData!T183</f>
        <v>373.16248666104548</v>
      </c>
      <c r="U237" s="166">
        <f>IntermediateData!U183</f>
        <v>374.49322817663335</v>
      </c>
      <c r="V237" s="166">
        <f>IntermediateData!V183</f>
        <v>376.13798813219285</v>
      </c>
      <c r="W237" s="166">
        <f>IntermediateData!W183</f>
        <v>378.09349043088901</v>
      </c>
      <c r="X237" s="166">
        <f>IntermediateData!X183</f>
        <v>380.35675976339371</v>
      </c>
      <c r="Y237" s="166">
        <f>IntermediateData!Y183</f>
        <v>382.92511454608257</v>
      </c>
      <c r="Z237" s="166">
        <f>IntermediateData!Z183</f>
        <v>385.79616020297664</v>
      </c>
      <c r="AA237" s="166">
        <f>IntermediateData!AA183</f>
        <v>388.96778278070258</v>
      </c>
      <c r="AB237" s="166">
        <f>IntermediateData!AB183</f>
        <v>392.43814288617398</v>
      </c>
      <c r="AC237" s="166">
        <f>IntermediateData!AC183</f>
        <v>396.20566993711736</v>
      </c>
      <c r="AD237" s="166">
        <f>IntermediateData!AD183</f>
        <v>400.12044224228276</v>
      </c>
      <c r="AE237" s="166">
        <f>IntermediateData!AE183</f>
        <v>404.14397056752779</v>
      </c>
      <c r="AF237" s="166">
        <f>IntermediateData!AF183</f>
        <v>408.23863976924059</v>
      </c>
      <c r="AG237" s="166">
        <f>IntermediateData!AG183</f>
        <v>412.36781427027256</v>
      </c>
      <c r="AH237" s="166">
        <f>IntermediateData!AH183</f>
        <v>416.13356738383641</v>
      </c>
      <c r="AI237" s="166">
        <f>IntermediateData!AI183</f>
        <v>419.91239192328351</v>
      </c>
      <c r="AJ237" s="166">
        <f>IntermediateData!AJ183</f>
        <v>423.70790723617876</v>
      </c>
      <c r="AK237" s="166">
        <f>IntermediateData!AK183</f>
        <v>427.52342295351633</v>
      </c>
      <c r="AL237" s="166">
        <f>IntermediateData!AL183</f>
        <v>431.3619506644531</v>
      </c>
      <c r="AM237" s="166">
        <f>IntermediateData!AM183</f>
        <v>435.22621489451654</v>
      </c>
      <c r="AN237" s="166">
        <f>IntermediateData!AN183</f>
        <v>439.11866341435496</v>
      </c>
      <c r="AO237" s="166">
        <f>IntermediateData!AO183</f>
        <v>443.04147690481267</v>
      </c>
      <c r="AP237" s="168">
        <f>IntermediateData!AP183</f>
        <v>446.99657800287946</v>
      </c>
    </row>
    <row r="238" spans="2:42" x14ac:dyDescent="0.35">
      <c r="B238" s="36"/>
      <c r="C238" s="36" t="s">
        <v>2276</v>
      </c>
      <c r="D238" s="168">
        <f>IntermediateData!D184</f>
        <v>0</v>
      </c>
      <c r="E238" s="166">
        <f>IntermediateData!E184</f>
        <v>0</v>
      </c>
      <c r="F238" s="166">
        <f>IntermediateData!F184</f>
        <v>0</v>
      </c>
      <c r="G238" s="166">
        <f>IntermediateData!G184</f>
        <v>0</v>
      </c>
      <c r="H238" s="166">
        <f>IntermediateData!H184</f>
        <v>0</v>
      </c>
      <c r="I238" s="166">
        <f>IntermediateData!I184</f>
        <v>1328.703</v>
      </c>
      <c r="J238" s="166">
        <f>IntermediateData!J184</f>
        <v>1615.1443604071299</v>
      </c>
      <c r="K238" s="166">
        <f>IntermediateData!K184</f>
        <v>1895.8798132793513</v>
      </c>
      <c r="L238" s="166">
        <f>IntermediateData!L184</f>
        <v>2166.4749295849083</v>
      </c>
      <c r="M238" s="166">
        <f>IntermediateData!M184</f>
        <v>2146.8974248815312</v>
      </c>
      <c r="N238" s="166">
        <f>IntermediateData!N184</f>
        <v>2129.3609876686842</v>
      </c>
      <c r="O238" s="166">
        <f>IntermediateData!O184</f>
        <v>2113.8196967128315</v>
      </c>
      <c r="P238" s="166">
        <f>IntermediateData!P184</f>
        <v>2100.2299315813407</v>
      </c>
      <c r="Q238" s="166">
        <f>IntermediateData!Q184</f>
        <v>2088.5503018793606</v>
      </c>
      <c r="R238" s="167">
        <f>IntermediateData!R184</f>
        <v>2078.7415793645764</v>
      </c>
      <c r="S238" s="166">
        <f>IntermediateData!S184</f>
        <v>2070.7666328408127</v>
      </c>
      <c r="T238" s="166">
        <f>IntermediateData!T184</f>
        <v>2064.5903657352005</v>
      </c>
      <c r="U238" s="166">
        <f>IntermediateData!U184</f>
        <v>2060.1796562672621</v>
      </c>
      <c r="V238" s="166">
        <f>IntermediateData!V184</f>
        <v>2057.5033001217553</v>
      </c>
      <c r="W238" s="166">
        <f>IntermediateData!W184</f>
        <v>2056.5319555404753</v>
      </c>
      <c r="X238" s="166">
        <f>IntermediateData!X184</f>
        <v>2057.2380907514826</v>
      </c>
      <c r="Y238" s="166">
        <f>IntermediateData!Y184</f>
        <v>2059.5959336573419</v>
      </c>
      <c r="Z238" s="166">
        <f>IntermediateData!Z184</f>
        <v>2063.581423706984</v>
      </c>
      <c r="AA238" s="166">
        <f>IntermediateData!AA184</f>
        <v>2069.172165878716</v>
      </c>
      <c r="AB238" s="166">
        <f>IntermediateData!AB184</f>
        <v>2076.3473867047219</v>
      </c>
      <c r="AC238" s="166">
        <f>IntermediateData!AC184</f>
        <v>2085.0878922700908</v>
      </c>
      <c r="AD238" s="166">
        <f>IntermediateData!AD184</f>
        <v>2094.32705206942</v>
      </c>
      <c r="AE238" s="166">
        <f>IntermediateData!AE184</f>
        <v>2103.8383095943759</v>
      </c>
      <c r="AF238" s="166">
        <f>IntermediateData!AF184</f>
        <v>2113.403405676997</v>
      </c>
      <c r="AG238" s="166">
        <f>IntermediateData!AG184</f>
        <v>2122.8155760368786</v>
      </c>
      <c r="AH238" s="166">
        <f>IntermediateData!AH184</f>
        <v>2134.0623273562169</v>
      </c>
      <c r="AI238" s="166">
        <f>IntermediateData!AI184</f>
        <v>2145.1930881529311</v>
      </c>
      <c r="AJ238" s="166">
        <f>IntermediateData!AJ184</f>
        <v>2156.2310289313846</v>
      </c>
      <c r="AK238" s="166">
        <f>IntermediateData!AK184</f>
        <v>2167.1973417644913</v>
      </c>
      <c r="AL238" s="166">
        <f>IntermediateData!AL184</f>
        <v>2178.1113209460227</v>
      </c>
      <c r="AM238" s="166">
        <f>IntermediateData!AM184</f>
        <v>2188.9904391642881</v>
      </c>
      <c r="AN238" s="166">
        <f>IntermediateData!AN184</f>
        <v>2199.8504193794288</v>
      </c>
      <c r="AO238" s="166">
        <f>IntermediateData!AO184</f>
        <v>2210.7053025781947</v>
      </c>
      <c r="AP238" s="168">
        <f>IntermediateData!AP184</f>
        <v>2221.5675115720246</v>
      </c>
    </row>
    <row r="239" spans="2:42" x14ac:dyDescent="0.35">
      <c r="B239" s="36"/>
      <c r="C239" s="36" t="s">
        <v>2277</v>
      </c>
      <c r="D239" s="168">
        <f>IntermediateData!D185</f>
        <v>0</v>
      </c>
      <c r="E239" s="166">
        <f>IntermediateData!E185</f>
        <v>0</v>
      </c>
      <c r="F239" s="166">
        <f>IntermediateData!F185</f>
        <v>0</v>
      </c>
      <c r="G239" s="166">
        <f>IntermediateData!G185</f>
        <v>0</v>
      </c>
      <c r="H239" s="166">
        <f>IntermediateData!H185</f>
        <v>0</v>
      </c>
      <c r="I239" s="166">
        <f>IntermediateData!I185</f>
        <v>615.01800000000003</v>
      </c>
      <c r="J239" s="166">
        <f>IntermediateData!J185</f>
        <v>828.69048255320331</v>
      </c>
      <c r="K239" s="166">
        <f>IntermediateData!K185</f>
        <v>1039.9082878897837</v>
      </c>
      <c r="L239" s="166">
        <f>IntermediateData!L185</f>
        <v>1247.754938175804</v>
      </c>
      <c r="M239" s="166">
        <f>IntermediateData!M185</f>
        <v>1451.4344202627883</v>
      </c>
      <c r="N239" s="166">
        <f>IntermediateData!N185</f>
        <v>1574.6938656373632</v>
      </c>
      <c r="O239" s="166">
        <f>IntermediateData!O185</f>
        <v>1561.8636023620775</v>
      </c>
      <c r="P239" s="166">
        <f>IntermediateData!P185</f>
        <v>1550.496233596238</v>
      </c>
      <c r="Q239" s="166">
        <f>IntermediateData!Q185</f>
        <v>1540.5597977138455</v>
      </c>
      <c r="R239" s="167">
        <f>IntermediateData!R185</f>
        <v>1532.023967881539</v>
      </c>
      <c r="S239" s="166">
        <f>IntermediateData!S185</f>
        <v>1524.8600023056781</v>
      </c>
      <c r="T239" s="166">
        <f>IntermediateData!T185</f>
        <v>1519.0406965163579</v>
      </c>
      <c r="U239" s="166">
        <f>IntermediateData!U185</f>
        <v>1514.5403376185141</v>
      </c>
      <c r="V239" s="166">
        <f>IntermediateData!V185</f>
        <v>1511.3346604429476</v>
      </c>
      <c r="W239" s="166">
        <f>IntermediateData!W185</f>
        <v>1509.4008055326512</v>
      </c>
      <c r="X239" s="166">
        <f>IntermediateData!X185</f>
        <v>1508.7172789022891</v>
      </c>
      <c r="Y239" s="166">
        <f>IntermediateData!Y185</f>
        <v>1509.2639135110651</v>
      </c>
      <c r="Z239" s="166">
        <f>IntermediateData!Z185</f>
        <v>1511.021832391508</v>
      </c>
      <c r="AA239" s="166">
        <f>IntermediateData!AA185</f>
        <v>1513.9734133789245</v>
      </c>
      <c r="AB239" s="166">
        <f>IntermediateData!AB185</f>
        <v>1518.1022553883929</v>
      </c>
      <c r="AC239" s="166">
        <f>IntermediateData!AC185</f>
        <v>1523.3931461882448</v>
      </c>
      <c r="AD239" s="166">
        <f>IntermediateData!AD185</f>
        <v>1529.3464910946477</v>
      </c>
      <c r="AE239" s="166">
        <f>IntermediateData!AE185</f>
        <v>1535.7879589512775</v>
      </c>
      <c r="AF239" s="166">
        <f>IntermediateData!AF185</f>
        <v>1542.5482949402497</v>
      </c>
      <c r="AG239" s="166">
        <f>IntermediateData!AG185</f>
        <v>1549.4638303442632</v>
      </c>
      <c r="AH239" s="166">
        <f>IntermediateData!AH185</f>
        <v>1557.8096490948762</v>
      </c>
      <c r="AI239" s="166">
        <f>IntermediateData!AI185</f>
        <v>1566.0526268831704</v>
      </c>
      <c r="AJ239" s="166">
        <f>IntermediateData!AJ185</f>
        <v>1574.2112303500935</v>
      </c>
      <c r="AK239" s="166">
        <f>IntermediateData!AK185</f>
        <v>1582.3024140347322</v>
      </c>
      <c r="AL239" s="166">
        <f>IntermediateData!AL185</f>
        <v>1590.341682872529</v>
      </c>
      <c r="AM239" s="166">
        <f>IntermediateData!AM185</f>
        <v>1598.3431512716577</v>
      </c>
      <c r="AN239" s="166">
        <f>IntermediateData!AN185</f>
        <v>1606.3195989075077</v>
      </c>
      <c r="AO239" s="166">
        <f>IntermediateData!AO185</f>
        <v>1614.2825233688138</v>
      </c>
      <c r="AP239" s="168">
        <f>IntermediateData!AP185</f>
        <v>1622.2421897828203</v>
      </c>
    </row>
    <row r="240" spans="2:42" x14ac:dyDescent="0.35">
      <c r="B240" s="36"/>
      <c r="C240" s="36" t="s">
        <v>2278</v>
      </c>
      <c r="D240" s="168">
        <f>IntermediateData!D186</f>
        <v>0</v>
      </c>
      <c r="E240" s="166">
        <f>IntermediateData!E186</f>
        <v>0</v>
      </c>
      <c r="F240" s="166">
        <f>IntermediateData!F186</f>
        <v>0</v>
      </c>
      <c r="G240" s="166">
        <f>IntermediateData!G186</f>
        <v>0</v>
      </c>
      <c r="H240" s="166">
        <f>IntermediateData!H186</f>
        <v>0</v>
      </c>
      <c r="I240" s="166">
        <f>IntermediateData!I186</f>
        <v>481.27100000000002</v>
      </c>
      <c r="J240" s="166">
        <f>IntermediateData!J186</f>
        <v>572.92542705184485</v>
      </c>
      <c r="K240" s="166">
        <f>IntermediateData!K186</f>
        <v>662.75705170062429</v>
      </c>
      <c r="L240" s="166">
        <f>IntermediateData!L186</f>
        <v>695.05325296968635</v>
      </c>
      <c r="M240" s="166">
        <f>IntermediateData!M186</f>
        <v>689.88624313354853</v>
      </c>
      <c r="N240" s="166">
        <f>IntermediateData!N186</f>
        <v>685.36663735509421</v>
      </c>
      <c r="O240" s="166">
        <f>IntermediateData!O186</f>
        <v>681.48076020196538</v>
      </c>
      <c r="P240" s="166">
        <f>IntermediateData!P186</f>
        <v>678.21565310471919</v>
      </c>
      <c r="Q240" s="166">
        <f>IntermediateData!Q186</f>
        <v>675.5590528108695</v>
      </c>
      <c r="R240" s="167">
        <f>IntermediateData!R186</f>
        <v>673.49937072808052</v>
      </c>
      <c r="S240" s="166">
        <f>IntermediateData!S186</f>
        <v>672.02567312616497</v>
      </c>
      <c r="T240" s="166">
        <f>IntermediateData!T186</f>
        <v>671.12766216869784</v>
      </c>
      <c r="U240" s="166">
        <f>IntermediateData!U186</f>
        <v>670.79565774617072</v>
      </c>
      <c r="V240" s="166">
        <f>IntermediateData!V186</f>
        <v>671.02058008368908</v>
      </c>
      <c r="W240" s="166">
        <f>IntermediateData!W186</f>
        <v>671.79393309725162</v>
      </c>
      <c r="X240" s="166">
        <f>IntermediateData!X186</f>
        <v>673.1077884736535</v>
      </c>
      <c r="Y240" s="166">
        <f>IntermediateData!Y186</f>
        <v>674.95477045001803</v>
      </c>
      <c r="Z240" s="166">
        <f>IntermediateData!Z186</f>
        <v>677.32804126989458</v>
      </c>
      <c r="AA240" s="166">
        <f>IntermediateData!AA186</f>
        <v>680.22128729375913</v>
      </c>
      <c r="AB240" s="166">
        <f>IntermediateData!AB186</f>
        <v>683.62870574261751</v>
      </c>
      <c r="AC240" s="166">
        <f>IntermediateData!AC186</f>
        <v>687.54499205425077</v>
      </c>
      <c r="AD240" s="166">
        <f>IntermediateData!AD186</f>
        <v>691.58537704297419</v>
      </c>
      <c r="AE240" s="166">
        <f>IntermediateData!AE186</f>
        <v>695.67885750557048</v>
      </c>
      <c r="AF240" s="166">
        <f>IntermediateData!AF186</f>
        <v>699.75703299332508</v>
      </c>
      <c r="AG240" s="166">
        <f>IntermediateData!AG186</f>
        <v>703.7979943673713</v>
      </c>
      <c r="AH240" s="166">
        <f>IntermediateData!AH186</f>
        <v>709.43810325040431</v>
      </c>
      <c r="AI240" s="166">
        <f>IntermediateData!AI186</f>
        <v>715.05283620559271</v>
      </c>
      <c r="AJ240" s="166">
        <f>IntermediateData!AJ186</f>
        <v>720.65042695393754</v>
      </c>
      <c r="AK240" s="166">
        <f>IntermediateData!AK186</f>
        <v>726.23847807106768</v>
      </c>
      <c r="AL240" s="166">
        <f>IntermediateData!AL186</f>
        <v>731.82398665467053</v>
      </c>
      <c r="AM240" s="166">
        <f>IntermediateData!AM186</f>
        <v>737.41336857615011</v>
      </c>
      <c r="AN240" s="166">
        <f>IntermediateData!AN186</f>
        <v>743.01248137364348</v>
      </c>
      <c r="AO240" s="166">
        <f>IntermediateData!AO186</f>
        <v>748.62664584089589</v>
      </c>
      <c r="AP240" s="168">
        <f>IntermediateData!AP186</f>
        <v>754.26066636397502</v>
      </c>
    </row>
    <row r="241" spans="2:42" x14ac:dyDescent="0.35">
      <c r="B241" s="36"/>
      <c r="C241" s="36" t="s">
        <v>2279</v>
      </c>
      <c r="D241" s="168">
        <f>IntermediateData!D187</f>
        <v>0</v>
      </c>
      <c r="E241" s="166">
        <f>IntermediateData!E187</f>
        <v>0</v>
      </c>
      <c r="F241" s="166">
        <f>IntermediateData!F187</f>
        <v>0</v>
      </c>
      <c r="G241" s="166">
        <f>IntermediateData!G187</f>
        <v>0</v>
      </c>
      <c r="H241" s="166">
        <f>IntermediateData!H187</f>
        <v>0</v>
      </c>
      <c r="I241" s="166">
        <f>IntermediateData!I187</f>
        <v>8.907</v>
      </c>
      <c r="J241" s="166">
        <f>IntermediateData!J187</f>
        <v>91.955453617939327</v>
      </c>
      <c r="K241" s="166">
        <f>IntermediateData!K187</f>
        <v>175.60192360275374</v>
      </c>
      <c r="L241" s="166">
        <f>IntermediateData!L187</f>
        <v>259.3830888119349</v>
      </c>
      <c r="M241" s="166">
        <f>IntermediateData!M187</f>
        <v>342.86994551727611</v>
      </c>
      <c r="N241" s="166">
        <f>IntermediateData!N187</f>
        <v>425.67215617003694</v>
      </c>
      <c r="O241" s="166">
        <f>IntermediateData!O187</f>
        <v>507.44166267699779</v>
      </c>
      <c r="P241" s="166">
        <f>IntermediateData!P187</f>
        <v>587.87554230059766</v>
      </c>
      <c r="Q241" s="166">
        <f>IntermediateData!Q187</f>
        <v>616.72798558373415</v>
      </c>
      <c r="R241" s="167">
        <f>IntermediateData!R187</f>
        <v>613.20713765049902</v>
      </c>
      <c r="S241" s="166">
        <f>IntermediateData!S187</f>
        <v>610.24866653973368</v>
      </c>
      <c r="T241" s="166">
        <f>IntermediateData!T187</f>
        <v>607.84149101508524</v>
      </c>
      <c r="U241" s="166">
        <f>IntermediateData!U187</f>
        <v>605.97514083277042</v>
      </c>
      <c r="V241" s="166">
        <f>IntermediateData!V187</f>
        <v>604.63973883302572</v>
      </c>
      <c r="W241" s="166">
        <f>IntermediateData!W187</f>
        <v>603.82598378257683</v>
      </c>
      <c r="X241" s="166">
        <f>IntermediateData!X187</f>
        <v>603.52513394272285</v>
      </c>
      <c r="Y241" s="166">
        <f>IntermediateData!Y187</f>
        <v>603.72899133860653</v>
      </c>
      <c r="Z241" s="166">
        <f>IntermediateData!Z187</f>
        <v>604.42988670617831</v>
      </c>
      <c r="AA241" s="166">
        <f>IntermediateData!AA187</f>
        <v>605.62066509427382</v>
      </c>
      <c r="AB241" s="166">
        <f>IntermediateData!AB187</f>
        <v>607.29467210009</v>
      </c>
      <c r="AC241" s="166">
        <f>IntermediateData!AC187</f>
        <v>609.44574071719569</v>
      </c>
      <c r="AD241" s="166">
        <f>IntermediateData!AD187</f>
        <v>612.06114693391373</v>
      </c>
      <c r="AE241" s="166">
        <f>IntermediateData!AE187</f>
        <v>615.07020234021547</v>
      </c>
      <c r="AF241" s="166">
        <f>IntermediateData!AF187</f>
        <v>618.40317416174673</v>
      </c>
      <c r="AG241" s="166">
        <f>IntermediateData!AG187</f>
        <v>621.99158090349999</v>
      </c>
      <c r="AH241" s="166">
        <f>IntermediateData!AH187</f>
        <v>627.7618724986371</v>
      </c>
      <c r="AI241" s="166">
        <f>IntermediateData!AI187</f>
        <v>633.65465553099875</v>
      </c>
      <c r="AJ241" s="166">
        <f>IntermediateData!AJ187</f>
        <v>639.6085639314432</v>
      </c>
      <c r="AK241" s="166">
        <f>IntermediateData!AK187</f>
        <v>645.56430736623008</v>
      </c>
      <c r="AL241" s="166">
        <f>IntermediateData!AL187</f>
        <v>651.50425943408607</v>
      </c>
      <c r="AM241" s="166">
        <f>IntermediateData!AM187</f>
        <v>657.43662160995643</v>
      </c>
      <c r="AN241" s="166">
        <f>IntermediateData!AN187</f>
        <v>663.36902010440303</v>
      </c>
      <c r="AO241" s="166">
        <f>IntermediateData!AO187</f>
        <v>669.30852975238804</v>
      </c>
      <c r="AP241" s="168">
        <f>IntermediateData!AP187</f>
        <v>675.26169660752657</v>
      </c>
    </row>
    <row r="242" spans="2:42" x14ac:dyDescent="0.35">
      <c r="B242" s="36"/>
      <c r="C242" s="36" t="s">
        <v>2280</v>
      </c>
      <c r="D242" s="168">
        <f>IntermediateData!D188</f>
        <v>0</v>
      </c>
      <c r="E242" s="166">
        <f>IntermediateData!E188</f>
        <v>0</v>
      </c>
      <c r="F242" s="166">
        <f>IntermediateData!F188</f>
        <v>0</v>
      </c>
      <c r="G242" s="166">
        <f>IntermediateData!G188</f>
        <v>0</v>
      </c>
      <c r="H242" s="166">
        <f>IntermediateData!H188</f>
        <v>0</v>
      </c>
      <c r="I242" s="166">
        <f>IntermediateData!I188</f>
        <v>200.48899999999998</v>
      </c>
      <c r="J242" s="166">
        <f>IntermediateData!J188</f>
        <v>387.9180677907251</v>
      </c>
      <c r="K242" s="166">
        <f>IntermediateData!K188</f>
        <v>576.75504415942794</v>
      </c>
      <c r="L242" s="166">
        <f>IntermediateData!L188</f>
        <v>766.05129586427063</v>
      </c>
      <c r="M242" s="166">
        <f>IntermediateData!M188</f>
        <v>954.93675505432441</v>
      </c>
      <c r="N242" s="166">
        <f>IntermediateData!N188</f>
        <v>1142.6285885977234</v>
      </c>
      <c r="O242" s="166">
        <f>IntermediateData!O188</f>
        <v>1328.4382613013129</v>
      </c>
      <c r="P242" s="166">
        <f>IntermediateData!P188</f>
        <v>1402.4801638117874</v>
      </c>
      <c r="Q242" s="166">
        <f>IntermediateData!Q188</f>
        <v>1398.6584486438037</v>
      </c>
      <c r="R242" s="167">
        <f>IntermediateData!R188</f>
        <v>1396.1156652242726</v>
      </c>
      <c r="S242" s="166">
        <f>IntermediateData!S188</f>
        <v>1394.8306199634585</v>
      </c>
      <c r="T242" s="166">
        <f>IntermediateData!T188</f>
        <v>1394.783455733005</v>
      </c>
      <c r="U242" s="166">
        <f>IntermediateData!U188</f>
        <v>1395.9556151654035</v>
      </c>
      <c r="V242" s="166">
        <f>IntermediateData!V188</f>
        <v>1398.3298055597579</v>
      </c>
      <c r="W242" s="166">
        <f>IntermediateData!W188</f>
        <v>1401.8899653407841</v>
      </c>
      <c r="X242" s="166">
        <f>IntermediateData!X188</f>
        <v>1406.6212320200475</v>
      </c>
      <c r="Y242" s="166">
        <f>IntermediateData!Y188</f>
        <v>1412.5099116104298</v>
      </c>
      <c r="Z242" s="166">
        <f>IntermediateData!Z188</f>
        <v>1419.543449446737</v>
      </c>
      <c r="AA242" s="166">
        <f>IntermediateData!AA188</f>
        <v>1427.7104023672241</v>
      </c>
      <c r="AB242" s="166">
        <f>IntermediateData!AB188</f>
        <v>1437.0004122125818</v>
      </c>
      <c r="AC242" s="166">
        <f>IntermediateData!AC188</f>
        <v>1447.4041806006749</v>
      </c>
      <c r="AD242" s="166">
        <f>IntermediateData!AD188</f>
        <v>1458.7551641475081</v>
      </c>
      <c r="AE242" s="166">
        <f>IntermediateData!AE188</f>
        <v>1470.9005171490294</v>
      </c>
      <c r="AF242" s="166">
        <f>IntermediateData!AF188</f>
        <v>1483.6893327408291</v>
      </c>
      <c r="AG242" s="166">
        <f>IntermediateData!AG188</f>
        <v>1496.973242155708</v>
      </c>
      <c r="AH242" s="166">
        <f>IntermediateData!AH188</f>
        <v>1508.7555857240905</v>
      </c>
      <c r="AI242" s="166">
        <f>IntermediateData!AI188</f>
        <v>1520.7431029221871</v>
      </c>
      <c r="AJ242" s="166">
        <f>IntermediateData!AJ188</f>
        <v>1532.7961155040814</v>
      </c>
      <c r="AK242" s="166">
        <f>IntermediateData!AK188</f>
        <v>1544.8654461889357</v>
      </c>
      <c r="AL242" s="166">
        <f>IntermediateData!AL188</f>
        <v>1556.9641844851396</v>
      </c>
      <c r="AM242" s="166">
        <f>IntermediateData!AM188</f>
        <v>1569.1042329517186</v>
      </c>
      <c r="AN242" s="166">
        <f>IntermediateData!AN188</f>
        <v>1581.2963521160291</v>
      </c>
      <c r="AO242" s="166">
        <f>IntermediateData!AO188</f>
        <v>1593.5502027258972</v>
      </c>
      <c r="AP242" s="168">
        <f>IntermediateData!AP188</f>
        <v>1605.8743854406107</v>
      </c>
    </row>
    <row r="243" spans="2:42" x14ac:dyDescent="0.35">
      <c r="B243" s="36"/>
      <c r="C243" s="36" t="s">
        <v>2281</v>
      </c>
      <c r="D243" s="168">
        <f>IntermediateData!D189</f>
        <v>0</v>
      </c>
      <c r="E243" s="166">
        <f>IntermediateData!E189</f>
        <v>0</v>
      </c>
      <c r="F243" s="166">
        <f>IntermediateData!F189</f>
        <v>0</v>
      </c>
      <c r="G243" s="166">
        <f>IntermediateData!G189</f>
        <v>0</v>
      </c>
      <c r="H243" s="166">
        <f>IntermediateData!H189</f>
        <v>0</v>
      </c>
      <c r="I243" s="166">
        <f>IntermediateData!I189</f>
        <v>0</v>
      </c>
      <c r="J243" s="166">
        <f>IntermediateData!J189</f>
        <v>176.90214839434145</v>
      </c>
      <c r="K243" s="166">
        <f>IntermediateData!K189</f>
        <v>356.15046134629449</v>
      </c>
      <c r="L243" s="166">
        <f>IntermediateData!L189</f>
        <v>536.76484963134806</v>
      </c>
      <c r="M243" s="166">
        <f>IntermediateData!M189</f>
        <v>717.83022339904039</v>
      </c>
      <c r="N243" s="166">
        <f>IntermediateData!N189</f>
        <v>898.50636696753543</v>
      </c>
      <c r="O243" s="166">
        <f>IntermediateData!O189</f>
        <v>1078.0363372275356</v>
      </c>
      <c r="P243" s="166">
        <f>IntermediateData!P189</f>
        <v>1255.7533232488295</v>
      </c>
      <c r="Q243" s="166">
        <f>IntermediateData!Q189</f>
        <v>1341.6430653523844</v>
      </c>
      <c r="R243" s="167">
        <f>IntermediateData!R189</f>
        <v>1337.6432521378224</v>
      </c>
      <c r="S243" s="166">
        <f>IntermediateData!S189</f>
        <v>1334.8675988485998</v>
      </c>
      <c r="T243" s="166">
        <f>IntermediateData!T189</f>
        <v>1333.295491368013</v>
      </c>
      <c r="U243" s="166">
        <f>IntermediateData!U189</f>
        <v>1332.9075990533208</v>
      </c>
      <c r="V243" s="166">
        <f>IntermediateData!V189</f>
        <v>1333.6858392768315</v>
      </c>
      <c r="W243" s="166">
        <f>IntermediateData!W189</f>
        <v>1335.6133435127228</v>
      </c>
      <c r="X243" s="166">
        <f>IntermediateData!X189</f>
        <v>1338.6744249184235</v>
      </c>
      <c r="Y243" s="166">
        <f>IntermediateData!Y189</f>
        <v>1342.8545473613685</v>
      </c>
      <c r="Z243" s="166">
        <f>IntermediateData!Z189</f>
        <v>1348.1402958438568</v>
      </c>
      <c r="AA243" s="166">
        <f>IntermediateData!AA189</f>
        <v>1354.5193482805969</v>
      </c>
      <c r="AB243" s="166">
        <f>IntermediateData!AB189</f>
        <v>1361.9804485853017</v>
      </c>
      <c r="AC243" s="166">
        <f>IntermediateData!AC189</f>
        <v>1370.5133810244254</v>
      </c>
      <c r="AD243" s="166">
        <f>IntermediateData!AD189</f>
        <v>1380.1089457977903</v>
      </c>
      <c r="AE243" s="166">
        <f>IntermediateData!AE189</f>
        <v>1390.6192762166202</v>
      </c>
      <c r="AF243" s="166">
        <f>IntermediateData!AF189</f>
        <v>1401.8977188730869</v>
      </c>
      <c r="AG243" s="166">
        <f>IntermediateData!AG189</f>
        <v>1413.7994725330766</v>
      </c>
      <c r="AH243" s="166">
        <f>IntermediateData!AH189</f>
        <v>1426.6619810222924</v>
      </c>
      <c r="AI243" s="166">
        <f>IntermediateData!AI189</f>
        <v>1439.8672320227708</v>
      </c>
      <c r="AJ243" s="166">
        <f>IntermediateData!AJ189</f>
        <v>1453.2796553749058</v>
      </c>
      <c r="AK243" s="166">
        <f>IntermediateData!AK189</f>
        <v>1466.7674266331953</v>
      </c>
      <c r="AL243" s="166">
        <f>IntermediateData!AL189</f>
        <v>1480.2733678323873</v>
      </c>
      <c r="AM243" s="166">
        <f>IntermediateData!AM189</f>
        <v>1493.8121940567171</v>
      </c>
      <c r="AN243" s="166">
        <f>IntermediateData!AN189</f>
        <v>1507.397458116566</v>
      </c>
      <c r="AO243" s="166">
        <f>IntermediateData!AO189</f>
        <v>1521.0415959682311</v>
      </c>
      <c r="AP243" s="168">
        <f>IntermediateData!AP189</f>
        <v>1534.7559695223888</v>
      </c>
    </row>
    <row r="244" spans="2:42" x14ac:dyDescent="0.35">
      <c r="B244" s="36"/>
      <c r="C244" s="36" t="s">
        <v>2282</v>
      </c>
      <c r="D244" s="168">
        <f>IntermediateData!D190</f>
        <v>0</v>
      </c>
      <c r="E244" s="166">
        <f>IntermediateData!E190</f>
        <v>0</v>
      </c>
      <c r="F244" s="166">
        <f>IntermediateData!F190</f>
        <v>0</v>
      </c>
      <c r="G244" s="166">
        <f>IntermediateData!G190</f>
        <v>0</v>
      </c>
      <c r="H244" s="166">
        <f>IntermediateData!H190</f>
        <v>0</v>
      </c>
      <c r="I244" s="166">
        <f>IntermediateData!I190</f>
        <v>178.36899165381413</v>
      </c>
      <c r="J244" s="166">
        <f>IntermediateData!J190</f>
        <v>176.08471591991062</v>
      </c>
      <c r="K244" s="166">
        <f>IntermediateData!K190</f>
        <v>173.97638018875435</v>
      </c>
      <c r="L244" s="166">
        <f>IntermediateData!L190</f>
        <v>172.03954386731058</v>
      </c>
      <c r="M244" s="166">
        <f>IntermediateData!M190</f>
        <v>170.26997187557163</v>
      </c>
      <c r="N244" s="166">
        <f>IntermediateData!N190</f>
        <v>168.66362805813947</v>
      </c>
      <c r="O244" s="166">
        <f>IntermediateData!O190</f>
        <v>167.21666885688123</v>
      </c>
      <c r="P244" s="166">
        <f>IntermediateData!P190</f>
        <v>165.92543723554098</v>
      </c>
      <c r="Q244" s="166">
        <f>IntermediateData!Q190</f>
        <v>164.78645684753263</v>
      </c>
      <c r="R244" s="167">
        <f>IntermediateData!R190</f>
        <v>163.79642643847018</v>
      </c>
      <c r="S244" s="166">
        <f>IntermediateData!S190</f>
        <v>162.95221447530949</v>
      </c>
      <c r="T244" s="166">
        <f>IntermediateData!T190</f>
        <v>162.25085399428437</v>
      </c>
      <c r="U244" s="166">
        <f>IntermediateData!U190</f>
        <v>161.68953766011325</v>
      </c>
      <c r="V244" s="166">
        <f>IntermediateData!V190</f>
        <v>161.26561302924139</v>
      </c>
      <c r="W244" s="166">
        <f>IntermediateData!W190</f>
        <v>160.97657801015703</v>
      </c>
      <c r="X244" s="166">
        <f>IntermediateData!X190</f>
        <v>160.82007651408549</v>
      </c>
      <c r="Y244" s="166">
        <f>IntermediateData!Y190</f>
        <v>160.7938942896221</v>
      </c>
      <c r="Z244" s="166">
        <f>IntermediateData!Z190</f>
        <v>160.89595493511067</v>
      </c>
      <c r="AA244" s="166">
        <f>IntermediateData!AA190</f>
        <v>161.12431608281358</v>
      </c>
      <c r="AB244" s="166">
        <f>IntermediateData!AB190</f>
        <v>161.47716574914782</v>
      </c>
      <c r="AC244" s="166">
        <f>IntermediateData!AC190</f>
        <v>161.95281884548376</v>
      </c>
      <c r="AD244" s="166">
        <f>IntermediateData!AD190</f>
        <v>162.40889621922702</v>
      </c>
      <c r="AE244" s="166">
        <f>IntermediateData!AE190</f>
        <v>162.84787236001338</v>
      </c>
      <c r="AF244" s="166">
        <f>IntermediateData!AF190</f>
        <v>163.2720302899192</v>
      </c>
      <c r="AG244" s="166">
        <f>IntermediateData!AG190</f>
        <v>163.68346989475984</v>
      </c>
      <c r="AH244" s="166">
        <f>IntermediateData!AH190</f>
        <v>164.08673134315345</v>
      </c>
      <c r="AI244" s="166">
        <f>IntermediateData!AI190</f>
        <v>164.48092825901077</v>
      </c>
      <c r="AJ244" s="166">
        <f>IntermediateData!AJ190</f>
        <v>164.86765933306239</v>
      </c>
      <c r="AK244" s="166">
        <f>IntermediateData!AK190</f>
        <v>165.24836918110586</v>
      </c>
      <c r="AL244" s="166">
        <f>IntermediateData!AL190</f>
        <v>165.62435466174787</v>
      </c>
      <c r="AM244" s="166">
        <f>IntermediateData!AM190</f>
        <v>165.99677083951153</v>
      </c>
      <c r="AN244" s="166">
        <f>IntermediateData!AN190</f>
        <v>166.36663660785629</v>
      </c>
      <c r="AO244" s="166">
        <f>IntermediateData!AO190</f>
        <v>166.73483998598658</v>
      </c>
      <c r="AP244" s="168">
        <f>IntermediateData!AP190</f>
        <v>167.10214310268265</v>
      </c>
    </row>
    <row r="245" spans="2:42" x14ac:dyDescent="0.35">
      <c r="B245" s="36"/>
      <c r="C245" s="36" t="s">
        <v>2283</v>
      </c>
      <c r="D245" s="168">
        <f>IntermediateData!D191</f>
        <v>0</v>
      </c>
      <c r="E245" s="166">
        <f>IntermediateData!E191</f>
        <v>0</v>
      </c>
      <c r="F245" s="166">
        <f>IntermediateData!F191</f>
        <v>0</v>
      </c>
      <c r="G245" s="166">
        <f>IntermediateData!G191</f>
        <v>0</v>
      </c>
      <c r="H245" s="166">
        <f>IntermediateData!H191</f>
        <v>0</v>
      </c>
      <c r="I245" s="166">
        <f>IntermediateData!I191</f>
        <v>547.90700000000004</v>
      </c>
      <c r="J245" s="166">
        <f>IntermediateData!J191</f>
        <v>672.83802625545854</v>
      </c>
      <c r="K245" s="166">
        <f>IntermediateData!K191</f>
        <v>795.67783076040439</v>
      </c>
      <c r="L245" s="166">
        <f>IntermediateData!L191</f>
        <v>915.98638397162244</v>
      </c>
      <c r="M245" s="166">
        <f>IntermediateData!M191</f>
        <v>933.40812240753905</v>
      </c>
      <c r="N245" s="166">
        <f>IntermediateData!N191</f>
        <v>926.66306621572562</v>
      </c>
      <c r="O245" s="166">
        <f>IntermediateData!O191</f>
        <v>920.78114180471414</v>
      </c>
      <c r="P245" s="166">
        <f>IntermediateData!P191</f>
        <v>915.74420420093281</v>
      </c>
      <c r="Q245" s="166">
        <f>IntermediateData!Q191</f>
        <v>911.53506266947136</v>
      </c>
      <c r="R245" s="167">
        <f>IntermediateData!R191</f>
        <v>908.13745207878799</v>
      </c>
      <c r="S245" s="166">
        <f>IntermediateData!S191</f>
        <v>905.53600544831079</v>
      </c>
      <c r="T245" s="166">
        <f>IntermediateData!T191</f>
        <v>903.71622763857852</v>
      </c>
      <c r="U245" s="166">
        <f>IntermediateData!U191</f>
        <v>902.66447014511414</v>
      </c>
      <c r="V245" s="166">
        <f>IntermediateData!V191</f>
        <v>902.36790695870332</v>
      </c>
      <c r="W245" s="166">
        <f>IntermediateData!W191</f>
        <v>902.81451145617962</v>
      </c>
      <c r="X245" s="166">
        <f>IntermediateData!X191</f>
        <v>903.99303428720486</v>
      </c>
      <c r="Y245" s="166">
        <f>IntermediateData!Y191</f>
        <v>905.89298222385946</v>
      </c>
      <c r="Z245" s="166">
        <f>IntermediateData!Z191</f>
        <v>908.50459794114033</v>
      </c>
      <c r="AA245" s="166">
        <f>IntermediateData!AA191</f>
        <v>911.81884069770979</v>
      </c>
      <c r="AB245" s="166">
        <f>IntermediateData!AB191</f>
        <v>915.82736788742523</v>
      </c>
      <c r="AC245" s="166">
        <f>IntermediateData!AC191</f>
        <v>920.52251743333738</v>
      </c>
      <c r="AD245" s="166">
        <f>IntermediateData!AD191</f>
        <v>925.46473283906107</v>
      </c>
      <c r="AE245" s="166">
        <f>IntermediateData!AE191</f>
        <v>930.55552211776626</v>
      </c>
      <c r="AF245" s="166">
        <f>IntermediateData!AF191</f>
        <v>935.69971737397043</v>
      </c>
      <c r="AG245" s="166">
        <f>IntermediateData!AG191</f>
        <v>940.80569458060518</v>
      </c>
      <c r="AH245" s="166">
        <f>IntermediateData!AH191</f>
        <v>946.26913471406988</v>
      </c>
      <c r="AI245" s="166">
        <f>IntermediateData!AI191</f>
        <v>951.69376621331003</v>
      </c>
      <c r="AJ245" s="166">
        <f>IntermediateData!AJ191</f>
        <v>957.08930222922879</v>
      </c>
      <c r="AK245" s="166">
        <f>IntermediateData!AK191</f>
        <v>962.46461343068904</v>
      </c>
      <c r="AL245" s="166">
        <f>IntermediateData!AL191</f>
        <v>967.82776188682078</v>
      </c>
      <c r="AM245" s="166">
        <f>IntermediateData!AM191</f>
        <v>973.18603304526312</v>
      </c>
      <c r="AN245" s="166">
        <f>IntermediateData!AN191</f>
        <v>978.54596588332663</v>
      </c>
      <c r="AO245" s="166">
        <f>IntermediateData!AO191</f>
        <v>983.91338130549843</v>
      </c>
      <c r="AP245" s="168">
        <f>IntermediateData!AP191</f>
        <v>989.29340885730073</v>
      </c>
    </row>
    <row r="246" spans="2:42" x14ac:dyDescent="0.35">
      <c r="B246" s="36"/>
      <c r="C246" s="36" t="s">
        <v>2284</v>
      </c>
      <c r="D246" s="168">
        <f>IntermediateData!D192</f>
        <v>0</v>
      </c>
      <c r="E246" s="166">
        <f>IntermediateData!E192</f>
        <v>0</v>
      </c>
      <c r="F246" s="166">
        <f>IntermediateData!F192</f>
        <v>0</v>
      </c>
      <c r="G246" s="166">
        <f>IntermediateData!G192</f>
        <v>0</v>
      </c>
      <c r="H246" s="166">
        <f>IntermediateData!H192</f>
        <v>0</v>
      </c>
      <c r="I246" s="166">
        <f>IntermediateData!I192</f>
        <v>520.31899999999996</v>
      </c>
      <c r="J246" s="166">
        <f>IntermediateData!J192</f>
        <v>628.51051507931209</v>
      </c>
      <c r="K246" s="166">
        <f>IntermediateData!K192</f>
        <v>734.0488516037675</v>
      </c>
      <c r="L246" s="166">
        <f>IntermediateData!L192</f>
        <v>823.52384019930503</v>
      </c>
      <c r="M246" s="166">
        <f>IntermediateData!M192</f>
        <v>814.52295820449694</v>
      </c>
      <c r="N246" s="166">
        <f>IntermediateData!N192</f>
        <v>806.31133186865395</v>
      </c>
      <c r="O246" s="166">
        <f>IntermediateData!O192</f>
        <v>798.87002537344233</v>
      </c>
      <c r="P246" s="166">
        <f>IntermediateData!P192</f>
        <v>792.18101005406527</v>
      </c>
      <c r="Q246" s="166">
        <f>IntermediateData!Q192</f>
        <v>786.22713584267342</v>
      </c>
      <c r="R246" s="167">
        <f>IntermediateData!R192</f>
        <v>780.99210385629681</v>
      </c>
      <c r="S246" s="166">
        <f>IntermediateData!S192</f>
        <v>776.46044008958813</v>
      </c>
      <c r="T246" s="166">
        <f>IntermediateData!T192</f>
        <v>772.61747017416246</v>
      </c>
      <c r="U246" s="166">
        <f>IntermediateData!U192</f>
        <v>769.44929516776665</v>
      </c>
      <c r="V246" s="166">
        <f>IntermediateData!V192</f>
        <v>766.9427683379032</v>
      </c>
      <c r="W246" s="166">
        <f>IntermediateData!W192</f>
        <v>765.08547290587853</v>
      </c>
      <c r="X246" s="166">
        <f>IntermediateData!X192</f>
        <v>763.86570071854032</v>
      </c>
      <c r="Y246" s="166">
        <f>IntermediateData!Y192</f>
        <v>763.27243181621884</v>
      </c>
      <c r="Z246" s="166">
        <f>IntermediateData!Z192</f>
        <v>763.29531486658925</v>
      </c>
      <c r="AA246" s="166">
        <f>IntermediateData!AA192</f>
        <v>763.92464843533787</v>
      </c>
      <c r="AB246" s="166">
        <f>IntermediateData!AB192</f>
        <v>765.15136306563147</v>
      </c>
      <c r="AC246" s="166">
        <f>IntermediateData!AC192</f>
        <v>766.96700413947281</v>
      </c>
      <c r="AD246" s="166">
        <f>IntermediateData!AD192</f>
        <v>768.95293733716983</v>
      </c>
      <c r="AE246" s="166">
        <f>IntermediateData!AE192</f>
        <v>771.02263661998677</v>
      </c>
      <c r="AF246" s="166">
        <f>IntermediateData!AF192</f>
        <v>773.09310291595978</v>
      </c>
      <c r="AG246" s="166">
        <f>IntermediateData!AG192</f>
        <v>775.09532988123101</v>
      </c>
      <c r="AH246" s="166">
        <f>IntermediateData!AH192</f>
        <v>777.05147991793774</v>
      </c>
      <c r="AI246" s="166">
        <f>IntermediateData!AI192</f>
        <v>778.95798273354012</v>
      </c>
      <c r="AJ246" s="166">
        <f>IntermediateData!AJ192</f>
        <v>780.82301165964509</v>
      </c>
      <c r="AK246" s="166">
        <f>IntermediateData!AK192</f>
        <v>782.65398433976918</v>
      </c>
      <c r="AL246" s="166">
        <f>IntermediateData!AL192</f>
        <v>784.45759405686374</v>
      </c>
      <c r="AM246" s="166">
        <f>IntermediateData!AM192</f>
        <v>786.23983932234421</v>
      </c>
      <c r="AN246" s="166">
        <f>IntermediateData!AN192</f>
        <v>788.0060517982007</v>
      </c>
      <c r="AO246" s="166">
        <f>IntermediateData!AO192</f>
        <v>789.76092262048041</v>
      </c>
      <c r="AP246" s="168">
        <f>IntermediateData!AP192</f>
        <v>791.50852718928081</v>
      </c>
    </row>
    <row r="247" spans="2:42" x14ac:dyDescent="0.35">
      <c r="B247" s="36"/>
      <c r="C247" s="36" t="s">
        <v>2285</v>
      </c>
      <c r="D247" s="168">
        <f>IntermediateData!D193</f>
        <v>0</v>
      </c>
      <c r="E247" s="166">
        <f>IntermediateData!E193</f>
        <v>0</v>
      </c>
      <c r="F247" s="166">
        <f>IntermediateData!F193</f>
        <v>0</v>
      </c>
      <c r="G247" s="166">
        <f>IntermediateData!G193</f>
        <v>0</v>
      </c>
      <c r="H247" s="166">
        <f>IntermediateData!H193</f>
        <v>0</v>
      </c>
      <c r="I247" s="166">
        <f>IntermediateData!I193</f>
        <v>1062.0319999999999</v>
      </c>
      <c r="J247" s="166">
        <f>IntermediateData!J193</f>
        <v>1268.1377724538584</v>
      </c>
      <c r="K247" s="166">
        <f>IntermediateData!K193</f>
        <v>1469.3319042749945</v>
      </c>
      <c r="L247" s="166">
        <f>IntermediateData!L193</f>
        <v>1570.7371454881049</v>
      </c>
      <c r="M247" s="166">
        <f>IntermediateData!M193</f>
        <v>1555.5090657961293</v>
      </c>
      <c r="N247" s="166">
        <f>IntermediateData!N193</f>
        <v>1541.76696690483</v>
      </c>
      <c r="O247" s="166">
        <f>IntermediateData!O193</f>
        <v>1529.4765943815073</v>
      </c>
      <c r="P247" s="166">
        <f>IntermediateData!P193</f>
        <v>1518.6053809412297</v>
      </c>
      <c r="Q247" s="166">
        <f>IntermediateData!Q193</f>
        <v>1509.1223940972634</v>
      </c>
      <c r="R247" s="167">
        <f>IntermediateData!R193</f>
        <v>1500.9982859287065</v>
      </c>
      <c r="S247" s="166">
        <f>IntermediateData!S193</f>
        <v>1494.2052448922395</v>
      </c>
      <c r="T247" s="166">
        <f>IntermediateData!T193</f>
        <v>1488.7169496076747</v>
      </c>
      <c r="U247" s="166">
        <f>IntermediateData!U193</f>
        <v>1484.5085245496552</v>
      </c>
      <c r="V247" s="166">
        <f>IntermediateData!V193</f>
        <v>1481.5564975804252</v>
      </c>
      <c r="W247" s="166">
        <f>IntermediateData!W193</f>
        <v>1479.8387592610727</v>
      </c>
      <c r="X247" s="166">
        <f>IntermediateData!X193</f>
        <v>1479.3345238810468</v>
      </c>
      <c r="Y247" s="166">
        <f>IntermediateData!Y193</f>
        <v>1480.0242921480453</v>
      </c>
      <c r="Z247" s="166">
        <f>IntermediateData!Z193</f>
        <v>1481.8898154826084</v>
      </c>
      <c r="AA247" s="166">
        <f>IntermediateData!AA193</f>
        <v>1484.9140618638867</v>
      </c>
      <c r="AB247" s="166">
        <f>IntermediateData!AB193</f>
        <v>1489.0811831751305</v>
      </c>
      <c r="AC247" s="166">
        <f>IntermediateData!AC193</f>
        <v>1494.3764839994394</v>
      </c>
      <c r="AD247" s="166">
        <f>IntermediateData!AD193</f>
        <v>1499.9479455024496</v>
      </c>
      <c r="AE247" s="166">
        <f>IntermediateData!AE193</f>
        <v>1505.6329512306615</v>
      </c>
      <c r="AF247" s="166">
        <f>IntermediateData!AF193</f>
        <v>1511.2754198086818</v>
      </c>
      <c r="AG247" s="166">
        <f>IntermediateData!AG193</f>
        <v>1516.8004816243783</v>
      </c>
      <c r="AH247" s="166">
        <f>IntermediateData!AH193</f>
        <v>1524.724881774292</v>
      </c>
      <c r="AI247" s="166">
        <f>IntermediateData!AI193</f>
        <v>1532.5494418098281</v>
      </c>
      <c r="AJ247" s="166">
        <f>IntermediateData!AJ193</f>
        <v>1540.2918010902681</v>
      </c>
      <c r="AK247" s="166">
        <f>IntermediateData!AK193</f>
        <v>1547.9681360365689</v>
      </c>
      <c r="AL247" s="166">
        <f>IntermediateData!AL193</f>
        <v>1555.5932204256949</v>
      </c>
      <c r="AM247" s="166">
        <f>IntermediateData!AM193</f>
        <v>1563.1804823746372</v>
      </c>
      <c r="AN247" s="166">
        <f>IntermediateData!AN193</f>
        <v>1570.7420581494041</v>
      </c>
      <c r="AO247" s="166">
        <f>IntermediateData!AO193</f>
        <v>1578.2888429280929</v>
      </c>
      <c r="AP247" s="168">
        <f>IntermediateData!AP193</f>
        <v>1585.8305386411869</v>
      </c>
    </row>
    <row r="248" spans="2:42" x14ac:dyDescent="0.35">
      <c r="B248" s="36"/>
      <c r="C248" s="36" t="s">
        <v>2286</v>
      </c>
      <c r="D248" s="168">
        <f>IntermediateData!D194</f>
        <v>0</v>
      </c>
      <c r="E248" s="166">
        <f>IntermediateData!E194</f>
        <v>0</v>
      </c>
      <c r="F248" s="166">
        <f>IntermediateData!F194</f>
        <v>0</v>
      </c>
      <c r="G248" s="166">
        <f>IntermediateData!G194</f>
        <v>0</v>
      </c>
      <c r="H248" s="166">
        <f>IntermediateData!H194</f>
        <v>0</v>
      </c>
      <c r="I248" s="166">
        <f>IntermediateData!I194</f>
        <v>759.28700000000003</v>
      </c>
      <c r="J248" s="166">
        <f>IntermediateData!J194</f>
        <v>894.94597778980938</v>
      </c>
      <c r="K248" s="166">
        <f>IntermediateData!K194</f>
        <v>1027.7055955338335</v>
      </c>
      <c r="L248" s="166">
        <f>IntermediateData!L194</f>
        <v>1032.6920339264541</v>
      </c>
      <c r="M248" s="166">
        <f>IntermediateData!M194</f>
        <v>1025.1284813535735</v>
      </c>
      <c r="N248" s="166">
        <f>IntermediateData!N194</f>
        <v>1018.5251777549033</v>
      </c>
      <c r="O248" s="166">
        <f>IntermediateData!O194</f>
        <v>1012.8619191033013</v>
      </c>
      <c r="P248" s="166">
        <f>IntermediateData!P194</f>
        <v>1008.1195634505203</v>
      </c>
      <c r="Q248" s="166">
        <f>IntermediateData!Q194</f>
        <v>1004.2799990505065</v>
      </c>
      <c r="R248" s="167">
        <f>IntermediateData!R194</f>
        <v>1001.3261137993583</v>
      </c>
      <c r="S248" s="166">
        <f>IntermediateData!S194</f>
        <v>999.24176594703226</v>
      </c>
      <c r="T248" s="166">
        <f>IntermediateData!T194</f>
        <v>998.01175603759009</v>
      </c>
      <c r="U248" s="166">
        <f>IntermediateData!U194</f>
        <v>997.62180003643982</v>
      </c>
      <c r="V248" s="166">
        <f>IntermediateData!V194</f>
        <v>998.05850360461284</v>
      </c>
      <c r="W248" s="166">
        <f>IntermediateData!W194</f>
        <v>999.30933748165535</v>
      </c>
      <c r="X248" s="166">
        <f>IntermediateData!X194</f>
        <v>1001.3626139401955</v>
      </c>
      <c r="Y248" s="166">
        <f>IntermediateData!Y194</f>
        <v>1004.2074642766778</v>
      </c>
      <c r="Z248" s="166">
        <f>IntermediateData!Z194</f>
        <v>1007.8338173041328</v>
      </c>
      <c r="AA248" s="166">
        <f>IntermediateData!AA194</f>
        <v>1012.2323788141829</v>
      </c>
      <c r="AB248" s="166">
        <f>IntermediateData!AB194</f>
        <v>1017.3946119767622</v>
      </c>
      <c r="AC248" s="166">
        <f>IntermediateData!AC194</f>
        <v>1023.3127186472771</v>
      </c>
      <c r="AD248" s="166">
        <f>IntermediateData!AD194</f>
        <v>1029.3801844468537</v>
      </c>
      <c r="AE248" s="166">
        <f>IntermediateData!AE194</f>
        <v>1035.4925283723812</v>
      </c>
      <c r="AF248" s="166">
        <f>IntermediateData!AF194</f>
        <v>1041.5492445303751</v>
      </c>
      <c r="AG248" s="166">
        <f>IntermediateData!AG194</f>
        <v>1047.5522446250031</v>
      </c>
      <c r="AH248" s="166">
        <f>IntermediateData!AH194</f>
        <v>1055.9368855478392</v>
      </c>
      <c r="AI248" s="166">
        <f>IntermediateData!AI194</f>
        <v>1064.2851648246258</v>
      </c>
      <c r="AJ248" s="166">
        <f>IntermediateData!AJ194</f>
        <v>1072.6092133056311</v>
      </c>
      <c r="AK248" s="166">
        <f>IntermediateData!AK194</f>
        <v>1080.9202278278401</v>
      </c>
      <c r="AL248" s="166">
        <f>IntermediateData!AL194</f>
        <v>1089.22850912832</v>
      </c>
      <c r="AM248" s="166">
        <f>IntermediateData!AM194</f>
        <v>1097.5434976625145</v>
      </c>
      <c r="AN248" s="166">
        <f>IntermediateData!AN194</f>
        <v>1105.8738074119567</v>
      </c>
      <c r="AO248" s="166">
        <f>IntermediateData!AO194</f>
        <v>1114.2272577619869</v>
      </c>
      <c r="AP248" s="168">
        <f>IntermediateData!AP194</f>
        <v>1122.6109035263312</v>
      </c>
    </row>
    <row r="249" spans="2:42" x14ac:dyDescent="0.35">
      <c r="B249" s="36"/>
      <c r="C249" s="36" t="s">
        <v>2287</v>
      </c>
      <c r="D249" s="168">
        <f>IntermediateData!D195</f>
        <v>0</v>
      </c>
      <c r="E249" s="166">
        <f>IntermediateData!E195</f>
        <v>0</v>
      </c>
      <c r="F249" s="166">
        <f>IntermediateData!F195</f>
        <v>0</v>
      </c>
      <c r="G249" s="166">
        <f>IntermediateData!G195</f>
        <v>0</v>
      </c>
      <c r="H249" s="166">
        <f>IntermediateData!H195</f>
        <v>0</v>
      </c>
      <c r="I249" s="166">
        <f>IntermediateData!I195</f>
        <v>36.81</v>
      </c>
      <c r="J249" s="166">
        <f>IntermediateData!J195</f>
        <v>138.12844518667575</v>
      </c>
      <c r="K249" s="166">
        <f>IntermediateData!K195</f>
        <v>240.57713897304669</v>
      </c>
      <c r="L249" s="166">
        <f>IntermediateData!L195</f>
        <v>343.61071451270129</v>
      </c>
      <c r="M249" s="166">
        <f>IntermediateData!M195</f>
        <v>446.72296668422382</v>
      </c>
      <c r="N249" s="166">
        <f>IntermediateData!N195</f>
        <v>549.45217493759935</v>
      </c>
      <c r="O249" s="166">
        <f>IntermediateData!O195</f>
        <v>651.38557025073112</v>
      </c>
      <c r="P249" s="166">
        <f>IntermediateData!P195</f>
        <v>752.16291727145915</v>
      </c>
      <c r="Q249" s="166">
        <f>IntermediateData!Q195</f>
        <v>763.22654939023028</v>
      </c>
      <c r="R249" s="167">
        <f>IntermediateData!R195</f>
        <v>761.22252683616011</v>
      </c>
      <c r="S249" s="166">
        <f>IntermediateData!S195</f>
        <v>759.91110379962834</v>
      </c>
      <c r="T249" s="166">
        <f>IntermediateData!T195</f>
        <v>759.28082696988747</v>
      </c>
      <c r="U249" s="166">
        <f>IntermediateData!U195</f>
        <v>759.320966094249</v>
      </c>
      <c r="V249" s="166">
        <f>IntermediateData!V195</f>
        <v>760.02149412870085</v>
      </c>
      <c r="W249" s="166">
        <f>IntermediateData!W195</f>
        <v>761.37306825743315</v>
      </c>
      <c r="X249" s="166">
        <f>IntermediateData!X195</f>
        <v>763.36701175257315</v>
      </c>
      <c r="Y249" s="166">
        <f>IntermediateData!Y195</f>
        <v>765.99529664654142</v>
      </c>
      <c r="Z249" s="166">
        <f>IntermediateData!Z195</f>
        <v>769.25052719052417</v>
      </c>
      <c r="AA249" s="166">
        <f>IntermediateData!AA195</f>
        <v>773.1259240735925</v>
      </c>
      <c r="AB249" s="166">
        <f>IntermediateData!AB195</f>
        <v>777.61530937800148</v>
      </c>
      <c r="AC249" s="166">
        <f>IntermediateData!AC195</f>
        <v>782.71309224717288</v>
      </c>
      <c r="AD249" s="166">
        <f>IntermediateData!AD195</f>
        <v>788.38519471747918</v>
      </c>
      <c r="AE249" s="166">
        <f>IntermediateData!AE195</f>
        <v>794.5476074591254</v>
      </c>
      <c r="AF249" s="166">
        <f>IntermediateData!AF195</f>
        <v>801.11714730338065</v>
      </c>
      <c r="AG249" s="166">
        <f>IntermediateData!AG195</f>
        <v>808.01180912218172</v>
      </c>
      <c r="AH249" s="166">
        <f>IntermediateData!AH195</f>
        <v>815.42530072845659</v>
      </c>
      <c r="AI249" s="166">
        <f>IntermediateData!AI195</f>
        <v>823.00536638998949</v>
      </c>
      <c r="AJ249" s="166">
        <f>IntermediateData!AJ195</f>
        <v>830.67554407221428</v>
      </c>
      <c r="AK249" s="166">
        <f>IntermediateData!AK195</f>
        <v>838.36156871727087</v>
      </c>
      <c r="AL249" s="166">
        <f>IntermediateData!AL195</f>
        <v>846.06119292432857</v>
      </c>
      <c r="AM249" s="166">
        <f>IntermediateData!AM195</f>
        <v>853.78253805975248</v>
      </c>
      <c r="AN249" s="166">
        <f>IntermediateData!AN195</f>
        <v>861.53307364611476</v>
      </c>
      <c r="AO249" s="166">
        <f>IntermediateData!AO195</f>
        <v>869.31964264737314</v>
      </c>
      <c r="AP249" s="168">
        <f>IntermediateData!AP195</f>
        <v>877.14848528980463</v>
      </c>
    </row>
    <row r="250" spans="2:42" x14ac:dyDescent="0.35">
      <c r="B250" s="36"/>
      <c r="C250" s="36" t="s">
        <v>2288</v>
      </c>
      <c r="D250" s="168">
        <f>IntermediateData!D196</f>
        <v>0</v>
      </c>
      <c r="E250" s="166">
        <f>IntermediateData!E196</f>
        <v>0</v>
      </c>
      <c r="F250" s="166">
        <f>IntermediateData!F196</f>
        <v>0</v>
      </c>
      <c r="G250" s="166">
        <f>IntermediateData!G196</f>
        <v>0</v>
      </c>
      <c r="H250" s="166">
        <f>IntermediateData!H196</f>
        <v>0</v>
      </c>
      <c r="I250" s="166">
        <f>IntermediateData!I196</f>
        <v>100.64400000000001</v>
      </c>
      <c r="J250" s="166">
        <f>IntermediateData!J196</f>
        <v>269.82157950196836</v>
      </c>
      <c r="K250" s="166">
        <f>IntermediateData!K196</f>
        <v>439.34983613609154</v>
      </c>
      <c r="L250" s="166">
        <f>IntermediateData!L196</f>
        <v>608.31844887114562</v>
      </c>
      <c r="M250" s="166">
        <f>IntermediateData!M196</f>
        <v>775.89413755679868</v>
      </c>
      <c r="N250" s="166">
        <f>IntermediateData!N196</f>
        <v>941.3285520917857</v>
      </c>
      <c r="O250" s="166">
        <f>IntermediateData!O196</f>
        <v>1103.9646115637163</v>
      </c>
      <c r="P250" s="166">
        <f>IntermediateData!P196</f>
        <v>1246.9032685196162</v>
      </c>
      <c r="Q250" s="166">
        <f>IntermediateData!Q196</f>
        <v>1237.7293001668957</v>
      </c>
      <c r="R250" s="167">
        <f>IntermediateData!R196</f>
        <v>1229.7066498809672</v>
      </c>
      <c r="S250" s="166">
        <f>IntermediateData!S196</f>
        <v>1222.8109442431316</v>
      </c>
      <c r="T250" s="166">
        <f>IntermediateData!T196</f>
        <v>1217.0190850300633</v>
      </c>
      <c r="U250" s="166">
        <f>IntermediateData!U196</f>
        <v>1212.3092108468313</v>
      </c>
      <c r="V250" s="166">
        <f>IntermediateData!V196</f>
        <v>1208.6606603421699</v>
      </c>
      <c r="W250" s="166">
        <f>IntermediateData!W196</f>
        <v>1206.0539369519822</v>
      </c>
      <c r="X250" s="166">
        <f>IntermediateData!X196</f>
        <v>1204.4706751191065</v>
      </c>
      <c r="Y250" s="166">
        <f>IntermediateData!Y196</f>
        <v>1203.8936079393709</v>
      </c>
      <c r="Z250" s="166">
        <f>IntermediateData!Z196</f>
        <v>1204.3065361858721</v>
      </c>
      <c r="AA250" s="166">
        <f>IntermediateData!AA196</f>
        <v>1205.694298665263</v>
      </c>
      <c r="AB250" s="166">
        <f>IntermediateData!AB196</f>
        <v>1208.0427438616146</v>
      </c>
      <c r="AC250" s="166">
        <f>IntermediateData!AC196</f>
        <v>1211.3387028251343</v>
      </c>
      <c r="AD250" s="166">
        <f>IntermediateData!AD196</f>
        <v>1215.490507475211</v>
      </c>
      <c r="AE250" s="166">
        <f>IntermediateData!AE196</f>
        <v>1220.3545080260833</v>
      </c>
      <c r="AF250" s="166">
        <f>IntermediateData!AF196</f>
        <v>1225.7896089533044</v>
      </c>
      <c r="AG250" s="166">
        <f>IntermediateData!AG196</f>
        <v>1231.6578359499001</v>
      </c>
      <c r="AH250" s="166">
        <f>IntermediateData!AH196</f>
        <v>1241.4407482883823</v>
      </c>
      <c r="AI250" s="166">
        <f>IntermediateData!AI196</f>
        <v>1251.38142523393</v>
      </c>
      <c r="AJ250" s="166">
        <f>IntermediateData!AJ196</f>
        <v>1261.3573764183643</v>
      </c>
      <c r="AK250" s="166">
        <f>IntermediateData!AK196</f>
        <v>1271.2636279728956</v>
      </c>
      <c r="AL250" s="166">
        <f>IntermediateData!AL196</f>
        <v>1281.1169014407806</v>
      </c>
      <c r="AM250" s="166">
        <f>IntermediateData!AM196</f>
        <v>1290.9327076514965</v>
      </c>
      <c r="AN250" s="166">
        <f>IntermediateData!AN196</f>
        <v>1300.7253973545539</v>
      </c>
      <c r="AO250" s="166">
        <f>IntermediateData!AO196</f>
        <v>1310.5082091314564</v>
      </c>
      <c r="AP250" s="168">
        <f>IntermediateData!AP196</f>
        <v>1320.2933146969035</v>
      </c>
    </row>
    <row r="251" spans="2:42" x14ac:dyDescent="0.35">
      <c r="B251" s="36"/>
      <c r="C251" s="36" t="s">
        <v>2289</v>
      </c>
      <c r="D251" s="168">
        <f>IntermediateData!D197</f>
        <v>0</v>
      </c>
      <c r="E251" s="166">
        <f>IntermediateData!E197</f>
        <v>0</v>
      </c>
      <c r="F251" s="166">
        <f>IntermediateData!F197</f>
        <v>0</v>
      </c>
      <c r="G251" s="166">
        <f>IntermediateData!G197</f>
        <v>0</v>
      </c>
      <c r="H251" s="166">
        <f>IntermediateData!H197</f>
        <v>0</v>
      </c>
      <c r="I251" s="166">
        <f>IntermediateData!I197</f>
        <v>91.474000000000004</v>
      </c>
      <c r="J251" s="166">
        <f>IntermediateData!J197</f>
        <v>120.90119658208242</v>
      </c>
      <c r="K251" s="166">
        <f>IntermediateData!K197</f>
        <v>150.28829389469573</v>
      </c>
      <c r="L251" s="166">
        <f>IntermediateData!L197</f>
        <v>179.51559246300957</v>
      </c>
      <c r="M251" s="166">
        <f>IntermediateData!M197</f>
        <v>208.47789534507015</v>
      </c>
      <c r="N251" s="166">
        <f>IntermediateData!N197</f>
        <v>218.10076826212637</v>
      </c>
      <c r="O251" s="166">
        <f>IntermediateData!O197</f>
        <v>217.64688687494524</v>
      </c>
      <c r="P251" s="166">
        <f>IntermediateData!P197</f>
        <v>217.39367328070503</v>
      </c>
      <c r="Q251" s="166">
        <f>IntermediateData!Q197</f>
        <v>217.33797027833552</v>
      </c>
      <c r="R251" s="167">
        <f>IntermediateData!R197</f>
        <v>217.47682850356261</v>
      </c>
      <c r="S251" s="166">
        <f>IntermediateData!S197</f>
        <v>217.80750083886574</v>
      </c>
      <c r="T251" s="166">
        <f>IntermediateData!T197</f>
        <v>218.32743707156291</v>
      </c>
      <c r="U251" s="166">
        <f>IntermediateData!U197</f>
        <v>219.0342787918899</v>
      </c>
      <c r="V251" s="166">
        <f>IntermediateData!V197</f>
        <v>219.92585452325852</v>
      </c>
      <c r="W251" s="166">
        <f>IntermediateData!W197</f>
        <v>221.00017507718542</v>
      </c>
      <c r="X251" s="166">
        <f>IntermediateData!X197</f>
        <v>222.25542912567838</v>
      </c>
      <c r="Y251" s="166">
        <f>IntermediateData!Y197</f>
        <v>223.68997898415367</v>
      </c>
      <c r="Z251" s="166">
        <f>IntermediateData!Z197</f>
        <v>225.30235659823256</v>
      </c>
      <c r="AA251" s="166">
        <f>IntermediateData!AA197</f>
        <v>227.09125972803176</v>
      </c>
      <c r="AB251" s="166">
        <f>IntermediateData!AB197</f>
        <v>229.05554832381875</v>
      </c>
      <c r="AC251" s="166">
        <f>IntermediateData!AC197</f>
        <v>231.19424108715182</v>
      </c>
      <c r="AD251" s="166">
        <f>IntermediateData!AD197</f>
        <v>233.43429589607314</v>
      </c>
      <c r="AE251" s="166">
        <f>IntermediateData!AE197</f>
        <v>235.75289059953795</v>
      </c>
      <c r="AF251" s="166">
        <f>IntermediateData!AF197</f>
        <v>238.1276594145757</v>
      </c>
      <c r="AG251" s="166">
        <f>IntermediateData!AG197</f>
        <v>240.53676258581564</v>
      </c>
      <c r="AH251" s="166">
        <f>IntermediateData!AH197</f>
        <v>242.74101288883128</v>
      </c>
      <c r="AI251" s="166">
        <f>IntermediateData!AI197</f>
        <v>244.95189748908194</v>
      </c>
      <c r="AJ251" s="166">
        <f>IntermediateData!AJ197</f>
        <v>247.17161211846457</v>
      </c>
      <c r="AK251" s="166">
        <f>IntermediateData!AK197</f>
        <v>249.4021681487834</v>
      </c>
      <c r="AL251" s="166">
        <f>IntermediateData!AL197</f>
        <v>251.64539959890126</v>
      </c>
      <c r="AM251" s="166">
        <f>IntermediateData!AM197</f>
        <v>253.90296972729556</v>
      </c>
      <c r="AN251" s="166">
        <f>IntermediateData!AN197</f>
        <v>256.17637722618372</v>
      </c>
      <c r="AO251" s="166">
        <f>IntermediateData!AO197</f>
        <v>258.46696203261837</v>
      </c>
      <c r="AP251" s="168">
        <f>IntermediateData!AP197</f>
        <v>260.77591077121707</v>
      </c>
    </row>
    <row r="252" spans="2:42" x14ac:dyDescent="0.35">
      <c r="B252" s="36"/>
      <c r="C252" s="36" t="s">
        <v>2290</v>
      </c>
      <c r="D252" s="168">
        <f>IntermediateData!D198</f>
        <v>0</v>
      </c>
      <c r="E252" s="166">
        <f>IntermediateData!E198</f>
        <v>0</v>
      </c>
      <c r="F252" s="166">
        <f>IntermediateData!F198</f>
        <v>0</v>
      </c>
      <c r="G252" s="166">
        <f>IntermediateData!G198</f>
        <v>0</v>
      </c>
      <c r="H252" s="166">
        <f>IntermediateData!H198</f>
        <v>0</v>
      </c>
      <c r="I252" s="166">
        <f>IntermediateData!I198</f>
        <v>92.765000000000001</v>
      </c>
      <c r="J252" s="166">
        <f>IntermediateData!J198</f>
        <v>156.34724231760643</v>
      </c>
      <c r="K252" s="166">
        <f>IntermediateData!K198</f>
        <v>219.84330567362358</v>
      </c>
      <c r="L252" s="166">
        <f>IntermediateData!L198</f>
        <v>282.93728736439914</v>
      </c>
      <c r="M252" s="166">
        <f>IntermediateData!M198</f>
        <v>345.34419130012873</v>
      </c>
      <c r="N252" s="166">
        <f>IntermediateData!N198</f>
        <v>406.81242706822059</v>
      </c>
      <c r="O252" s="166">
        <f>IntermediateData!O198</f>
        <v>467.12572557154101</v>
      </c>
      <c r="P252" s="166">
        <f>IntermediateData!P198</f>
        <v>465.96753835860869</v>
      </c>
      <c r="Q252" s="166">
        <f>IntermediateData!Q198</f>
        <v>463.20431475917974</v>
      </c>
      <c r="R252" s="167">
        <f>IntermediateData!R198</f>
        <v>460.86489203237022</v>
      </c>
      <c r="S252" s="166">
        <f>IntermediateData!S198</f>
        <v>458.94081023509978</v>
      </c>
      <c r="T252" s="166">
        <f>IntermediateData!T198</f>
        <v>457.42407132921591</v>
      </c>
      <c r="U252" s="166">
        <f>IntermediateData!U198</f>
        <v>456.30712557632944</v>
      </c>
      <c r="V252" s="166">
        <f>IntermediateData!V198</f>
        <v>455.58285850140106</v>
      </c>
      <c r="W252" s="166">
        <f>IntermediateData!W198</f>
        <v>455.24457840580828</v>
      </c>
      <c r="X252" s="166">
        <f>IntermediateData!X198</f>
        <v>455.28600441135774</v>
      </c>
      <c r="Y252" s="166">
        <f>IntermediateData!Y198</f>
        <v>455.70125501742069</v>
      </c>
      <c r="Z252" s="166">
        <f>IntermediateData!Z198</f>
        <v>456.48483715405649</v>
      </c>
      <c r="AA252" s="166">
        <f>IntermediateData!AA198</f>
        <v>457.63163571465037</v>
      </c>
      <c r="AB252" s="166">
        <f>IntermediateData!AB198</f>
        <v>459.13690355222963</v>
      </c>
      <c r="AC252" s="166">
        <f>IntermediateData!AC198</f>
        <v>460.99625192424105</v>
      </c>
      <c r="AD252" s="166">
        <f>IntermediateData!AD198</f>
        <v>463.13240584484811</v>
      </c>
      <c r="AE252" s="166">
        <f>IntermediateData!AE198</f>
        <v>465.49256846176212</v>
      </c>
      <c r="AF252" s="166">
        <f>IntermediateData!AF198</f>
        <v>468.0250218969237</v>
      </c>
      <c r="AG252" s="166">
        <f>IntermediateData!AG198</f>
        <v>470.67931877950213</v>
      </c>
      <c r="AH252" s="166">
        <f>IntermediateData!AH198</f>
        <v>474.49651378171558</v>
      </c>
      <c r="AI252" s="166">
        <f>IntermediateData!AI198</f>
        <v>478.33677813035933</v>
      </c>
      <c r="AJ252" s="166">
        <f>IntermediateData!AJ198</f>
        <v>482.15538622473417</v>
      </c>
      <c r="AK252" s="166">
        <f>IntermediateData!AK198</f>
        <v>485.95683333837093</v>
      </c>
      <c r="AL252" s="166">
        <f>IntermediateData!AL198</f>
        <v>489.74679902225665</v>
      </c>
      <c r="AM252" s="166">
        <f>IntermediateData!AM198</f>
        <v>493.53053118837573</v>
      </c>
      <c r="AN252" s="166">
        <f>IntermediateData!AN198</f>
        <v>497.31286375957552</v>
      </c>
      <c r="AO252" s="166">
        <f>IntermediateData!AO198</f>
        <v>501.0982333493464</v>
      </c>
      <c r="AP252" s="168">
        <f>IntermediateData!AP198</f>
        <v>504.89069501074596</v>
      </c>
    </row>
    <row r="253" spans="2:42" x14ac:dyDescent="0.35">
      <c r="B253" s="36"/>
      <c r="C253" s="36" t="s">
        <v>2291</v>
      </c>
      <c r="D253" s="168">
        <f>IntermediateData!D199</f>
        <v>0</v>
      </c>
      <c r="E253" s="166">
        <f>IntermediateData!E199</f>
        <v>0</v>
      </c>
      <c r="F253" s="166">
        <f>IntermediateData!F199</f>
        <v>0</v>
      </c>
      <c r="G253" s="166">
        <f>IntermediateData!G199</f>
        <v>0</v>
      </c>
      <c r="H253" s="166">
        <f>IntermediateData!H199</f>
        <v>0</v>
      </c>
      <c r="I253" s="166">
        <f>IntermediateData!I199</f>
        <v>188.75700000000001</v>
      </c>
      <c r="J253" s="166">
        <f>IntermediateData!J199</f>
        <v>263.49974968287074</v>
      </c>
      <c r="K253" s="166">
        <f>IntermediateData!K199</f>
        <v>338.36004910126047</v>
      </c>
      <c r="L253" s="166">
        <f>IntermediateData!L199</f>
        <v>413.01285176410954</v>
      </c>
      <c r="M253" s="166">
        <f>IntermediateData!M199</f>
        <v>487.16826803846635</v>
      </c>
      <c r="N253" s="166">
        <f>IntermediateData!N199</f>
        <v>555.61597381124568</v>
      </c>
      <c r="O253" s="166">
        <f>IntermediateData!O199</f>
        <v>554.25586723583842</v>
      </c>
      <c r="P253" s="166">
        <f>IntermediateData!P199</f>
        <v>553.40974125535945</v>
      </c>
      <c r="Q253" s="166">
        <f>IntermediateData!Q199</f>
        <v>553.06934753642486</v>
      </c>
      <c r="R253" s="167">
        <f>IntermediateData!R199</f>
        <v>553.22697245787572</v>
      </c>
      <c r="S253" s="166">
        <f>IntermediateData!S199</f>
        <v>553.8754226290348</v>
      </c>
      <c r="T253" s="166">
        <f>IntermediateData!T199</f>
        <v>555.00801104782579</v>
      </c>
      <c r="U253" s="166">
        <f>IntermediateData!U199</f>
        <v>556.61854387772917</v>
      </c>
      <c r="V253" s="166">
        <f>IntermediateData!V199</f>
        <v>558.70130782336719</v>
      </c>
      <c r="W253" s="166">
        <f>IntermediateData!W199</f>
        <v>561.25105808530736</v>
      </c>
      <c r="X253" s="166">
        <f>IntermediateData!X199</f>
        <v>564.26300687543164</v>
      </c>
      <c r="Y253" s="166">
        <f>IntermediateData!Y199</f>
        <v>567.73281247495936</v>
      </c>
      <c r="Z253" s="166">
        <f>IntermediateData!Z199</f>
        <v>571.65656881792324</v>
      </c>
      <c r="AA253" s="166">
        <f>IntermediateData!AA199</f>
        <v>576.03079558358274</v>
      </c>
      <c r="AB253" s="166">
        <f>IntermediateData!AB199</f>
        <v>580.85242878192139</v>
      </c>
      <c r="AC253" s="166">
        <f>IntermediateData!AC199</f>
        <v>586.11881181701688</v>
      </c>
      <c r="AD253" s="166">
        <f>IntermediateData!AD199</f>
        <v>591.67866832947709</v>
      </c>
      <c r="AE253" s="166">
        <f>IntermediateData!AE199</f>
        <v>597.47335938708818</v>
      </c>
      <c r="AF253" s="166">
        <f>IntermediateData!AF199</f>
        <v>603.44527049963244</v>
      </c>
      <c r="AG253" s="166">
        <f>IntermediateData!AG199</f>
        <v>609.53800663217999</v>
      </c>
      <c r="AH253" s="166">
        <f>IntermediateData!AH199</f>
        <v>615.14420976626434</v>
      </c>
      <c r="AI253" s="166">
        <f>IntermediateData!AI199</f>
        <v>620.76461207979401</v>
      </c>
      <c r="AJ253" s="166">
        <f>IntermediateData!AJ199</f>
        <v>626.40499889476519</v>
      </c>
      <c r="AK253" s="166">
        <f>IntermediateData!AK199</f>
        <v>632.07067865036902</v>
      </c>
      <c r="AL253" s="166">
        <f>IntermediateData!AL199</f>
        <v>637.76650117535416</v>
      </c>
      <c r="AM253" s="166">
        <f>IntermediateData!AM199</f>
        <v>643.49687488803397</v>
      </c>
      <c r="AN253" s="166">
        <f>IntermediateData!AN199</f>
        <v>649.26578296588377</v>
      </c>
      <c r="AO253" s="166">
        <f>IntermediateData!AO199</f>
        <v>655.07679852469596</v>
      </c>
      <c r="AP253" s="168">
        <f>IntermediateData!AP199</f>
        <v>660.93309884535665</v>
      </c>
    </row>
    <row r="254" spans="2:42" x14ac:dyDescent="0.35">
      <c r="B254" s="36"/>
      <c r="C254" s="36" t="s">
        <v>2292</v>
      </c>
      <c r="D254" s="168">
        <f>IntermediateData!D200</f>
        <v>0</v>
      </c>
      <c r="E254" s="166">
        <f>IntermediateData!E200</f>
        <v>0</v>
      </c>
      <c r="F254" s="166">
        <f>IntermediateData!F200</f>
        <v>0</v>
      </c>
      <c r="G254" s="166">
        <f>IntermediateData!G200</f>
        <v>0</v>
      </c>
      <c r="H254" s="166">
        <f>IntermediateData!H200</f>
        <v>0</v>
      </c>
      <c r="I254" s="166">
        <f>IntermediateData!I200</f>
        <v>51.640999999999998</v>
      </c>
      <c r="J254" s="166">
        <f>IntermediateData!J200</f>
        <v>73.493389301758441</v>
      </c>
      <c r="K254" s="166">
        <f>IntermediateData!K200</f>
        <v>95.070129293360111</v>
      </c>
      <c r="L254" s="166">
        <f>IntermediateData!L200</f>
        <v>116.27196983469042</v>
      </c>
      <c r="M254" s="166">
        <f>IntermediateData!M200</f>
        <v>137.01214304046448</v>
      </c>
      <c r="N254" s="166">
        <f>IntermediateData!N200</f>
        <v>157.21695065931925</v>
      </c>
      <c r="O254" s="166">
        <f>IntermediateData!O200</f>
        <v>158.9501193158801</v>
      </c>
      <c r="P254" s="166">
        <f>IntermediateData!P200</f>
        <v>157.43111812777414</v>
      </c>
      <c r="Q254" s="166">
        <f>IntermediateData!Q200</f>
        <v>156.06119463540742</v>
      </c>
      <c r="R254" s="167">
        <f>IntermediateData!R200</f>
        <v>154.83691522930431</v>
      </c>
      <c r="S254" s="166">
        <f>IntermediateData!S200</f>
        <v>153.75501550092588</v>
      </c>
      <c r="T254" s="166">
        <f>IntermediateData!T200</f>
        <v>152.81239499392018</v>
      </c>
      <c r="U254" s="166">
        <f>IntermediateData!U200</f>
        <v>152.00611216768309</v>
      </c>
      <c r="V254" s="166">
        <f>IntermediateData!V200</f>
        <v>151.33337956590216</v>
      </c>
      <c r="W254" s="166">
        <f>IntermediateData!W200</f>
        <v>150.79155918303172</v>
      </c>
      <c r="X254" s="166">
        <f>IntermediateData!X200</f>
        <v>150.3781580219167</v>
      </c>
      <c r="Y254" s="166">
        <f>IntermediateData!Y200</f>
        <v>150.09082383603931</v>
      </c>
      <c r="Z254" s="166">
        <f>IntermediateData!Z200</f>
        <v>149.92734105011246</v>
      </c>
      <c r="AA254" s="166">
        <f>IntermediateData!AA200</f>
        <v>149.88562685298328</v>
      </c>
      <c r="AB254" s="166">
        <f>IntermediateData!AB200</f>
        <v>149.96372745704139</v>
      </c>
      <c r="AC254" s="166">
        <f>IntermediateData!AC200</f>
        <v>150.15981451854961</v>
      </c>
      <c r="AD254" s="166">
        <f>IntermediateData!AD200</f>
        <v>150.43141250300468</v>
      </c>
      <c r="AE254" s="166">
        <f>IntermediateData!AE200</f>
        <v>150.76029348433974</v>
      </c>
      <c r="AF254" s="166">
        <f>IntermediateData!AF200</f>
        <v>151.12878019113077</v>
      </c>
      <c r="AG254" s="166">
        <f>IntermediateData!AG200</f>
        <v>151.51980171169174</v>
      </c>
      <c r="AH254" s="166">
        <f>IntermediateData!AH200</f>
        <v>151.91936240267242</v>
      </c>
      <c r="AI254" s="166">
        <f>IntermediateData!AI200</f>
        <v>152.30928075515834</v>
      </c>
      <c r="AJ254" s="166">
        <f>IntermediateData!AJ200</f>
        <v>152.6886504295633</v>
      </c>
      <c r="AK254" s="166">
        <f>IntermediateData!AK200</f>
        <v>153.05913857566745</v>
      </c>
      <c r="AL254" s="166">
        <f>IntermediateData!AL200</f>
        <v>153.42226131932819</v>
      </c>
      <c r="AM254" s="166">
        <f>IntermediateData!AM200</f>
        <v>153.77939005476318</v>
      </c>
      <c r="AN254" s="166">
        <f>IntermediateData!AN200</f>
        <v>154.13175738964034</v>
      </c>
      <c r="AO254" s="166">
        <f>IntermediateData!AO200</f>
        <v>154.48046275729351</v>
      </c>
      <c r="AP254" s="168">
        <f>IntermediateData!AP200</f>
        <v>154.8264777097271</v>
      </c>
    </row>
    <row r="255" spans="2:42" x14ac:dyDescent="0.35">
      <c r="B255" s="36"/>
      <c r="C255" s="36" t="s">
        <v>2293</v>
      </c>
      <c r="D255" s="168">
        <f>IntermediateData!D201</f>
        <v>0</v>
      </c>
      <c r="E255" s="166">
        <f>IntermediateData!E201</f>
        <v>0</v>
      </c>
      <c r="F255" s="166">
        <f>IntermediateData!F201</f>
        <v>0</v>
      </c>
      <c r="G255" s="166">
        <f>IntermediateData!G201</f>
        <v>0</v>
      </c>
      <c r="H255" s="166">
        <f>IntermediateData!H201</f>
        <v>0</v>
      </c>
      <c r="I255" s="166">
        <f>IntermediateData!I201</f>
        <v>22.033999999999999</v>
      </c>
      <c r="J255" s="166">
        <f>IntermediateData!J201</f>
        <v>176.36473440366876</v>
      </c>
      <c r="K255" s="166">
        <f>IntermediateData!K201</f>
        <v>331.51577363757099</v>
      </c>
      <c r="L255" s="166">
        <f>IntermediateData!L201</f>
        <v>486.62590514183046</v>
      </c>
      <c r="M255" s="166">
        <f>IntermediateData!M201</f>
        <v>640.8999104972836</v>
      </c>
      <c r="N255" s="166">
        <f>IntermediateData!N201</f>
        <v>793.6164646285298</v>
      </c>
      <c r="O255" s="166">
        <f>IntermediateData!O201</f>
        <v>944.13464477607204</v>
      </c>
      <c r="P255" s="166">
        <f>IntermediateData!P201</f>
        <v>1091.8990130781904</v>
      </c>
      <c r="Q255" s="166">
        <f>IntermediateData!Q201</f>
        <v>1138.7321067081762</v>
      </c>
      <c r="R255" s="167">
        <f>IntermediateData!R201</f>
        <v>1131.2720169005374</v>
      </c>
      <c r="S255" s="166">
        <f>IntermediateData!S201</f>
        <v>1124.8536500081905</v>
      </c>
      <c r="T255" s="166">
        <f>IntermediateData!T201</f>
        <v>1119.4556469373454</v>
      </c>
      <c r="U255" s="166">
        <f>IntermediateData!U201</f>
        <v>1115.0577921859831</v>
      </c>
      <c r="V255" s="166">
        <f>IntermediateData!V201</f>
        <v>1111.6409798315563</v>
      </c>
      <c r="W255" s="166">
        <f>IntermediateData!W201</f>
        <v>1109.1871809317274</v>
      </c>
      <c r="X255" s="166">
        <f>IntermediateData!X201</f>
        <v>1107.679412290104</v>
      </c>
      <c r="Y255" s="166">
        <f>IntermediateData!Y201</f>
        <v>1107.1017065407525</v>
      </c>
      <c r="Z255" s="166">
        <f>IntermediateData!Z201</f>
        <v>1107.4390835070587</v>
      </c>
      <c r="AA255" s="166">
        <f>IntermediateData!AA201</f>
        <v>1108.6775227921903</v>
      </c>
      <c r="AB255" s="166">
        <f>IntermediateData!AB201</f>
        <v>1110.8039375600913</v>
      </c>
      <c r="AC255" s="166">
        <f>IntermediateData!AC201</f>
        <v>1113.8061494674971</v>
      </c>
      <c r="AD255" s="166">
        <f>IntermediateData!AD201</f>
        <v>1117.6554694458582</v>
      </c>
      <c r="AE255" s="166">
        <f>IntermediateData!AE201</f>
        <v>1122.2198862247822</v>
      </c>
      <c r="AF255" s="166">
        <f>IntermediateData!AF201</f>
        <v>1127.3693907012671</v>
      </c>
      <c r="AG255" s="166">
        <f>IntermediateData!AG201</f>
        <v>1132.9765215966672</v>
      </c>
      <c r="AH255" s="166">
        <f>IntermediateData!AH201</f>
        <v>1139.404698414249</v>
      </c>
      <c r="AI255" s="166">
        <f>IntermediateData!AI201</f>
        <v>1146.0429196875182</v>
      </c>
      <c r="AJ255" s="166">
        <f>IntermediateData!AJ201</f>
        <v>1152.7744894387895</v>
      </c>
      <c r="AK255" s="166">
        <f>IntermediateData!AK201</f>
        <v>1159.4868031600367</v>
      </c>
      <c r="AL255" s="166">
        <f>IntermediateData!AL201</f>
        <v>1166.1487028419556</v>
      </c>
      <c r="AM255" s="166">
        <f>IntermediateData!AM201</f>
        <v>1172.7723468387369</v>
      </c>
      <c r="AN255" s="166">
        <f>IntermediateData!AN201</f>
        <v>1179.3688500780984</v>
      </c>
      <c r="AO255" s="166">
        <f>IntermediateData!AO201</f>
        <v>1185.9483261801527</v>
      </c>
      <c r="AP255" s="168">
        <f>IntermediateData!AP201</f>
        <v>1192.519927217937</v>
      </c>
    </row>
    <row r="256" spans="2:42" x14ac:dyDescent="0.35">
      <c r="B256" s="36"/>
      <c r="C256" s="36" t="s">
        <v>2294</v>
      </c>
      <c r="D256" s="168">
        <f>IntermediateData!D202</f>
        <v>0</v>
      </c>
      <c r="E256" s="166">
        <f>IntermediateData!E202</f>
        <v>0</v>
      </c>
      <c r="F256" s="166">
        <f>IntermediateData!F202</f>
        <v>0</v>
      </c>
      <c r="G256" s="166">
        <f>IntermediateData!G202</f>
        <v>0</v>
      </c>
      <c r="H256" s="166">
        <f>IntermediateData!H202</f>
        <v>0</v>
      </c>
      <c r="I256" s="166">
        <f>IntermediateData!I202</f>
        <v>138.167</v>
      </c>
      <c r="J256" s="166">
        <f>IntermediateData!J202</f>
        <v>188.66299528108169</v>
      </c>
      <c r="K256" s="166">
        <f>IntermediateData!K202</f>
        <v>239.50951935559198</v>
      </c>
      <c r="L256" s="166">
        <f>IntermediateData!L202</f>
        <v>290.4996734385025</v>
      </c>
      <c r="M256" s="166">
        <f>IntermediateData!M202</f>
        <v>341.44853032272931</v>
      </c>
      <c r="N256" s="166">
        <f>IntermediateData!N202</f>
        <v>376.46476399284643</v>
      </c>
      <c r="O256" s="166">
        <f>IntermediateData!O202</f>
        <v>376.88146076462073</v>
      </c>
      <c r="P256" s="166">
        <f>IntermediateData!P202</f>
        <v>377.65576698999871</v>
      </c>
      <c r="Q256" s="166">
        <f>IntermediateData!Q202</f>
        <v>378.78351554097515</v>
      </c>
      <c r="R256" s="167">
        <f>IntermediateData!R202</f>
        <v>380.26089542486562</v>
      </c>
      <c r="S256" s="166">
        <f>IntermediateData!S202</f>
        <v>382.08444329967392</v>
      </c>
      <c r="T256" s="166">
        <f>IntermediateData!T202</f>
        <v>384.25103539980614</v>
      </c>
      <c r="U256" s="166">
        <f>IntermediateData!U202</f>
        <v>386.75787985930202</v>
      </c>
      <c r="V256" s="166">
        <f>IntermediateData!V202</f>
        <v>389.60250942027301</v>
      </c>
      <c r="W256" s="166">
        <f>IntermediateData!W202</f>
        <v>392.78277451473326</v>
      </c>
      <c r="X256" s="166">
        <f>IntermediateData!X202</f>
        <v>396.29683670849113</v>
      </c>
      <c r="Y256" s="166">
        <f>IntermediateData!Y202</f>
        <v>400.14316249623698</v>
      </c>
      <c r="Z256" s="166">
        <f>IntermediateData!Z202</f>
        <v>404.32051743740845</v>
      </c>
      <c r="AA256" s="166">
        <f>IntermediateData!AA202</f>
        <v>408.82796062285024</v>
      </c>
      <c r="AB256" s="166">
        <f>IntermediateData!AB202</f>
        <v>413.66483946270483</v>
      </c>
      <c r="AC256" s="166">
        <f>IntermediateData!AC202</f>
        <v>418.83078478637418</v>
      </c>
      <c r="AD256" s="166">
        <f>IntermediateData!AD202</f>
        <v>424.21662703525908</v>
      </c>
      <c r="AE256" s="166">
        <f>IntermediateData!AE202</f>
        <v>429.78432131071639</v>
      </c>
      <c r="AF256" s="166">
        <f>IntermediateData!AF202</f>
        <v>435.49630380752143</v>
      </c>
      <c r="AG256" s="166">
        <f>IntermediateData!AG202</f>
        <v>441.31561807964312</v>
      </c>
      <c r="AH256" s="166">
        <f>IntermediateData!AH202</f>
        <v>447.45570694516692</v>
      </c>
      <c r="AI256" s="166">
        <f>IntermediateData!AI202</f>
        <v>453.64674751112551</v>
      </c>
      <c r="AJ256" s="166">
        <f>IntermediateData!AJ202</f>
        <v>459.89373590773255</v>
      </c>
      <c r="AK256" s="166">
        <f>IntermediateData!AK202</f>
        <v>466.20136801682315</v>
      </c>
      <c r="AL256" s="166">
        <f>IntermediateData!AL202</f>
        <v>472.57405143676618</v>
      </c>
      <c r="AM256" s="166">
        <f>IntermediateData!AM202</f>
        <v>479.01591675277575</v>
      </c>
      <c r="AN256" s="166">
        <f>IntermediateData!AN202</f>
        <v>485.53082813922538</v>
      </c>
      <c r="AO256" s="166">
        <f>IntermediateData!AO202</f>
        <v>492.12239331929959</v>
      </c>
      <c r="AP256" s="168">
        <f>IntermediateData!AP202</f>
        <v>498.79397290609654</v>
      </c>
    </row>
    <row r="257" spans="2:42" x14ac:dyDescent="0.35">
      <c r="B257" s="36"/>
      <c r="C257" s="36" t="s">
        <v>2295</v>
      </c>
      <c r="D257" s="168">
        <f>IntermediateData!D203</f>
        <v>0</v>
      </c>
      <c r="E257" s="166">
        <f>IntermediateData!E203</f>
        <v>0</v>
      </c>
      <c r="F257" s="166">
        <f>IntermediateData!F203</f>
        <v>0</v>
      </c>
      <c r="G257" s="166">
        <f>IntermediateData!G203</f>
        <v>0</v>
      </c>
      <c r="H257" s="166">
        <f>IntermediateData!H203</f>
        <v>0</v>
      </c>
      <c r="I257" s="166">
        <f>IntermediateData!I203</f>
        <v>1338.06</v>
      </c>
      <c r="J257" s="166">
        <f>IntermediateData!J203</f>
        <v>1618.3959845027214</v>
      </c>
      <c r="K257" s="166">
        <f>IntermediateData!K203</f>
        <v>1891.9385609858857</v>
      </c>
      <c r="L257" s="166">
        <f>IntermediateData!L203</f>
        <v>2132.6178472036227</v>
      </c>
      <c r="M257" s="166">
        <f>IntermediateData!M203</f>
        <v>2109.4210839891653</v>
      </c>
      <c r="N257" s="166">
        <f>IntermediateData!N203</f>
        <v>2088.2671122629463</v>
      </c>
      <c r="O257" s="166">
        <f>IntermediateData!O203</f>
        <v>2069.1070021588816</v>
      </c>
      <c r="P257" s="166">
        <f>IntermediateData!P203</f>
        <v>2051.8941705459129</v>
      </c>
      <c r="Q257" s="166">
        <f>IntermediateData!Q203</f>
        <v>2036.5843071982661</v>
      </c>
      <c r="R257" s="167">
        <f>IntermediateData!R203</f>
        <v>2023.1353039258452</v>
      </c>
      <c r="S257" s="166">
        <f>IntermediateData!S203</f>
        <v>2011.50718656207</v>
      </c>
      <c r="T257" s="166">
        <f>IntermediateData!T203</f>
        <v>2001.6620497103436</v>
      </c>
      <c r="U257" s="166">
        <f>IntermediateData!U203</f>
        <v>1993.563994154079</v>
      </c>
      <c r="V257" s="166">
        <f>IntermediateData!V203</f>
        <v>1987.1790668388173</v>
      </c>
      <c r="W257" s="166">
        <f>IntermediateData!W203</f>
        <v>1982.4752033384377</v>
      </c>
      <c r="X257" s="166">
        <f>IntermediateData!X203</f>
        <v>1979.4221727208198</v>
      </c>
      <c r="Y257" s="166">
        <f>IntermediateData!Y203</f>
        <v>1977.9915247315453</v>
      </c>
      <c r="Z257" s="166">
        <f>IntermediateData!Z203</f>
        <v>1978.1565392173345</v>
      </c>
      <c r="AA257" s="166">
        <f>IntermediateData!AA203</f>
        <v>1979.8921777139385</v>
      </c>
      <c r="AB257" s="166">
        <f>IntermediateData!AB203</f>
        <v>1983.1750371260714</v>
      </c>
      <c r="AC257" s="166">
        <f>IntermediateData!AC203</f>
        <v>1987.9833054298042</v>
      </c>
      <c r="AD257" s="166">
        <f>IntermediateData!AD203</f>
        <v>1993.2403561726019</v>
      </c>
      <c r="AE257" s="166">
        <f>IntermediateData!AE203</f>
        <v>1998.721961903153</v>
      </c>
      <c r="AF257" s="166">
        <f>IntermediateData!AF203</f>
        <v>2004.2129761596964</v>
      </c>
      <c r="AG257" s="166">
        <f>IntermediateData!AG203</f>
        <v>2009.5276017196256</v>
      </c>
      <c r="AH257" s="166">
        <f>IntermediateData!AH203</f>
        <v>2014.2600647228717</v>
      </c>
      <c r="AI257" s="166">
        <f>IntermediateData!AI203</f>
        <v>2018.8692510438498</v>
      </c>
      <c r="AJ257" s="166">
        <f>IntermediateData!AJ203</f>
        <v>2023.3758928079687</v>
      </c>
      <c r="AK257" s="166">
        <f>IntermediateData!AK203</f>
        <v>2027.7987765521584</v>
      </c>
      <c r="AL257" s="166">
        <f>IntermediateData!AL203</f>
        <v>2032.1548237580084</v>
      </c>
      <c r="AM257" s="166">
        <f>IntermediateData!AM203</f>
        <v>2036.4591669024717</v>
      </c>
      <c r="AN257" s="166">
        <f>IntermediateData!AN203</f>
        <v>2040.7252212106366</v>
      </c>
      <c r="AO257" s="166">
        <f>IntermediateData!AO203</f>
        <v>2044.9647522866003</v>
      </c>
      <c r="AP257" s="168">
        <f>IntermediateData!AP203</f>
        <v>2049.1879397903235</v>
      </c>
    </row>
    <row r="258" spans="2:42" x14ac:dyDescent="0.35">
      <c r="B258" s="36"/>
      <c r="C258" s="36" t="s">
        <v>2296</v>
      </c>
      <c r="D258" s="168">
        <f>IntermediateData!D204</f>
        <v>0</v>
      </c>
      <c r="E258" s="166">
        <f>IntermediateData!E204</f>
        <v>0</v>
      </c>
      <c r="F258" s="166">
        <f>IntermediateData!F204</f>
        <v>0</v>
      </c>
      <c r="G258" s="166">
        <f>IntermediateData!G204</f>
        <v>0</v>
      </c>
      <c r="H258" s="166">
        <f>IntermediateData!H204</f>
        <v>0</v>
      </c>
      <c r="I258" s="166">
        <f>IntermediateData!I204</f>
        <v>470.22399999999999</v>
      </c>
      <c r="J258" s="166">
        <f>IntermediateData!J204</f>
        <v>744.40899554091595</v>
      </c>
      <c r="K258" s="166">
        <f>IntermediateData!K204</f>
        <v>1020.8841662410319</v>
      </c>
      <c r="L258" s="166">
        <f>IntermediateData!L204</f>
        <v>1298.3677868864772</v>
      </c>
      <c r="M258" s="166">
        <f>IntermediateData!M204</f>
        <v>1575.6928445731862</v>
      </c>
      <c r="N258" s="166">
        <f>IntermediateData!N204</f>
        <v>1851.8186219269135</v>
      </c>
      <c r="O258" s="166">
        <f>IntermediateData!O204</f>
        <v>2057.1456121852793</v>
      </c>
      <c r="P258" s="166">
        <f>IntermediateData!P204</f>
        <v>2055.4919570449101</v>
      </c>
      <c r="Q258" s="166">
        <f>IntermediateData!Q204</f>
        <v>2055.7483895829355</v>
      </c>
      <c r="R258" s="167">
        <f>IntermediateData!R204</f>
        <v>2057.8878311960875</v>
      </c>
      <c r="S258" s="166">
        <f>IntermediateData!S204</f>
        <v>2061.885149137549</v>
      </c>
      <c r="T258" s="166">
        <f>IntermediateData!T204</f>
        <v>2067.7171063006926</v>
      </c>
      <c r="U258" s="166">
        <f>IntermediateData!U204</f>
        <v>2075.3623132961197</v>
      </c>
      <c r="V258" s="166">
        <f>IntermediateData!V204</f>
        <v>2084.8011827479877</v>
      </c>
      <c r="W258" s="166">
        <f>IntermediateData!W204</f>
        <v>2096.0158857385582</v>
      </c>
      <c r="X258" s="166">
        <f>IntermediateData!X204</f>
        <v>2108.990310332696</v>
      </c>
      <c r="Y258" s="166">
        <f>IntermediateData!Y204</f>
        <v>2123.7100221167793</v>
      </c>
      <c r="Z258" s="166">
        <f>IntermediateData!Z204</f>
        <v>2140.162226689105</v>
      </c>
      <c r="AA258" s="166">
        <f>IntermediateData!AA204</f>
        <v>2158.33573404141</v>
      </c>
      <c r="AB258" s="166">
        <f>IntermediateData!AB204</f>
        <v>2178.2209247735759</v>
      </c>
      <c r="AC258" s="166">
        <f>IntermediateData!AC204</f>
        <v>2199.8097180859336</v>
      </c>
      <c r="AD258" s="166">
        <f>IntermediateData!AD204</f>
        <v>2222.7243120222147</v>
      </c>
      <c r="AE258" s="166">
        <f>IntermediateData!AE204</f>
        <v>2246.7487204102949</v>
      </c>
      <c r="AF258" s="166">
        <f>IntermediateData!AF204</f>
        <v>2271.669472091151</v>
      </c>
      <c r="AG258" s="166">
        <f>IntermediateData!AG204</f>
        <v>2297.2764149695213</v>
      </c>
      <c r="AH258" s="166">
        <f>IntermediateData!AH204</f>
        <v>2323.8872779485291</v>
      </c>
      <c r="AI258" s="166">
        <f>IntermediateData!AI204</f>
        <v>2350.7804821489417</v>
      </c>
      <c r="AJ258" s="166">
        <f>IntermediateData!AJ204</f>
        <v>2377.814400861866</v>
      </c>
      <c r="AK258" s="166">
        <f>IntermediateData!AK204</f>
        <v>2405.013201961297</v>
      </c>
      <c r="AL258" s="166">
        <f>IntermediateData!AL204</f>
        <v>2432.3993359038277</v>
      </c>
      <c r="AM258" s="166">
        <f>IntermediateData!AM204</f>
        <v>2459.9936024185372</v>
      </c>
      <c r="AN258" s="166">
        <f>IntermediateData!AN204</f>
        <v>2487.8152133097497</v>
      </c>
      <c r="AO258" s="166">
        <f>IntermediateData!AO204</f>
        <v>2515.8818515233315</v>
      </c>
      <c r="AP258" s="168">
        <f>IntermediateData!AP204</f>
        <v>2544.2097266200449</v>
      </c>
    </row>
    <row r="259" spans="2:42" x14ac:dyDescent="0.35">
      <c r="B259" s="36"/>
      <c r="C259" s="36" t="s">
        <v>2297</v>
      </c>
      <c r="D259" s="168">
        <f>IntermediateData!D205</f>
        <v>0</v>
      </c>
      <c r="E259" s="166">
        <f>IntermediateData!E205</f>
        <v>0</v>
      </c>
      <c r="F259" s="166">
        <f>IntermediateData!F205</f>
        <v>0</v>
      </c>
      <c r="G259" s="166">
        <f>IntermediateData!G205</f>
        <v>0</v>
      </c>
      <c r="H259" s="166">
        <f>IntermediateData!H205</f>
        <v>0</v>
      </c>
      <c r="I259" s="166">
        <f>IntermediateData!I205</f>
        <v>10.33</v>
      </c>
      <c r="J259" s="166">
        <f>IntermediateData!J205</f>
        <v>40.620419830286586</v>
      </c>
      <c r="K259" s="166">
        <f>IntermediateData!K205</f>
        <v>71.058720050375499</v>
      </c>
      <c r="L259" s="166">
        <f>IntermediateData!L205</f>
        <v>101.47876400033253</v>
      </c>
      <c r="M259" s="166">
        <f>IntermediateData!M205</f>
        <v>131.72751590433265</v>
      </c>
      <c r="N259" s="166">
        <f>IntermediateData!N205</f>
        <v>161.66654675644543</v>
      </c>
      <c r="O259" s="166">
        <f>IntermediateData!O205</f>
        <v>191.17326771150368</v>
      </c>
      <c r="P259" s="166">
        <f>IntermediateData!P205</f>
        <v>220.1418847179155</v>
      </c>
      <c r="Q259" s="166">
        <f>IntermediateData!Q205</f>
        <v>223.37113509993938</v>
      </c>
      <c r="R259" s="167">
        <f>IntermediateData!R205</f>
        <v>222.03200035883896</v>
      </c>
      <c r="S259" s="166">
        <f>IntermediateData!S205</f>
        <v>220.89623402342963</v>
      </c>
      <c r="T259" s="166">
        <f>IntermediateData!T205</f>
        <v>219.95976597756979</v>
      </c>
      <c r="U259" s="166">
        <f>IntermediateData!U205</f>
        <v>219.21874791493511</v>
      </c>
      <c r="V259" s="166">
        <f>IntermediateData!V205</f>
        <v>218.66954679972855</v>
      </c>
      <c r="W259" s="166">
        <f>IntermediateData!W205</f>
        <v>218.30873860059907</v>
      </c>
      <c r="X259" s="166">
        <f>IntermediateData!X205</f>
        <v>218.13310228850742</v>
      </c>
      <c r="Y259" s="166">
        <f>IntermediateData!Y205</f>
        <v>218.13961408963414</v>
      </c>
      <c r="Z259" s="166">
        <f>IntermediateData!Z205</f>
        <v>218.32544198476475</v>
      </c>
      <c r="AA259" s="166">
        <f>IntermediateData!AA205</f>
        <v>218.68794044691776</v>
      </c>
      <c r="AB259" s="166">
        <f>IntermediateData!AB205</f>
        <v>219.22464540930056</v>
      </c>
      <c r="AC259" s="166">
        <f>IntermediateData!AC205</f>
        <v>219.93326945598176</v>
      </c>
      <c r="AD259" s="166">
        <f>IntermediateData!AD205</f>
        <v>220.80354196481068</v>
      </c>
      <c r="AE259" s="166">
        <f>IntermediateData!AE205</f>
        <v>221.80972408779434</v>
      </c>
      <c r="AF259" s="166">
        <f>IntermediateData!AF205</f>
        <v>222.92647414577289</v>
      </c>
      <c r="AG259" s="166">
        <f>IntermediateData!AG205</f>
        <v>224.12895251244018</v>
      </c>
      <c r="AH259" s="166">
        <f>IntermediateData!AH205</f>
        <v>225.91210488533707</v>
      </c>
      <c r="AI259" s="166">
        <f>IntermediateData!AI205</f>
        <v>227.73206640837907</v>
      </c>
      <c r="AJ259" s="166">
        <f>IntermediateData!AJ205</f>
        <v>229.56650395170828</v>
      </c>
      <c r="AK259" s="166">
        <f>IntermediateData!AK205</f>
        <v>231.39387405052395</v>
      </c>
      <c r="AL259" s="166">
        <f>IntermediateData!AL205</f>
        <v>233.21328916825584</v>
      </c>
      <c r="AM259" s="166">
        <f>IntermediateData!AM205</f>
        <v>235.0274769227978</v>
      </c>
      <c r="AN259" s="166">
        <f>IntermediateData!AN205</f>
        <v>236.83895799062941</v>
      </c>
      <c r="AO259" s="166">
        <f>IntermediateData!AO205</f>
        <v>238.65005458357757</v>
      </c>
      <c r="AP259" s="168">
        <f>IntermediateData!AP205</f>
        <v>240.46289845998353</v>
      </c>
    </row>
    <row r="260" spans="2:42" x14ac:dyDescent="0.35">
      <c r="B260" s="36"/>
      <c r="C260" s="36" t="s">
        <v>2298</v>
      </c>
      <c r="D260" s="168">
        <f>IntermediateData!D206</f>
        <v>0</v>
      </c>
      <c r="E260" s="166">
        <f>IntermediateData!E206</f>
        <v>0</v>
      </c>
      <c r="F260" s="166">
        <f>IntermediateData!F206</f>
        <v>0</v>
      </c>
      <c r="G260" s="166">
        <f>IntermediateData!G206</f>
        <v>0</v>
      </c>
      <c r="H260" s="166">
        <f>IntermediateData!H206</f>
        <v>0</v>
      </c>
      <c r="I260" s="166">
        <f>IntermediateData!I206</f>
        <v>1323.498</v>
      </c>
      <c r="J260" s="166">
        <f>IntermediateData!J206</f>
        <v>1628.9007052050426</v>
      </c>
      <c r="K260" s="166">
        <f>IntermediateData!K206</f>
        <v>1928.6468986797477</v>
      </c>
      <c r="L260" s="166">
        <f>IntermediateData!L206</f>
        <v>2221.652184695643</v>
      </c>
      <c r="M260" s="166">
        <f>IntermediateData!M206</f>
        <v>2283.5747865484282</v>
      </c>
      <c r="N260" s="166">
        <f>IntermediateData!N206</f>
        <v>2264.6263627506664</v>
      </c>
      <c r="O260" s="166">
        <f>IntermediateData!O206</f>
        <v>2247.8044553729119</v>
      </c>
      <c r="P260" s="166">
        <f>IntermediateData!P206</f>
        <v>2233.0623680121557</v>
      </c>
      <c r="Q260" s="166">
        <f>IntermediateData!Q206</f>
        <v>2220.3557841938937</v>
      </c>
      <c r="R260" s="167">
        <f>IntermediateData!R206</f>
        <v>2209.6426948102803</v>
      </c>
      <c r="S260" s="166">
        <f>IntermediateData!S206</f>
        <v>2200.8833285256087</v>
      </c>
      <c r="T260" s="166">
        <f>IntermediateData!T206</f>
        <v>2194.0400850473238</v>
      </c>
      <c r="U260" s="166">
        <f>IntermediateData!U206</f>
        <v>2189.0774711646482</v>
      </c>
      <c r="V260" s="166">
        <f>IntermediateData!V206</f>
        <v>2185.9620394606172</v>
      </c>
      <c r="W260" s="166">
        <f>IntermediateData!W206</f>
        <v>2184.6623296069288</v>
      </c>
      <c r="X260" s="166">
        <f>IntermediateData!X206</f>
        <v>2185.1488121544862</v>
      </c>
      <c r="Y260" s="166">
        <f>IntermediateData!Y206</f>
        <v>2187.3938347358453</v>
      </c>
      <c r="Z260" s="166">
        <f>IntermediateData!Z206</f>
        <v>2191.3715705990162</v>
      </c>
      <c r="AA260" s="166">
        <f>IntermediateData!AA206</f>
        <v>2197.0579693951713</v>
      </c>
      <c r="AB260" s="166">
        <f>IntermediateData!AB206</f>
        <v>2204.4307101458307</v>
      </c>
      <c r="AC260" s="166">
        <f>IntermediateData!AC206</f>
        <v>2213.4691563179708</v>
      </c>
      <c r="AD260" s="166">
        <f>IntermediateData!AD206</f>
        <v>2223.1094460962049</v>
      </c>
      <c r="AE260" s="166">
        <f>IntermediateData!AE206</f>
        <v>2233.1087507581865</v>
      </c>
      <c r="AF260" s="166">
        <f>IntermediateData!AF206</f>
        <v>2243.2328255140242</v>
      </c>
      <c r="AG260" s="166">
        <f>IntermediateData!AG206</f>
        <v>2253.2565451451205</v>
      </c>
      <c r="AH260" s="166">
        <f>IntermediateData!AH206</f>
        <v>2265.2234327194947</v>
      </c>
      <c r="AI260" s="166">
        <f>IntermediateData!AI206</f>
        <v>2277.0632793845116</v>
      </c>
      <c r="AJ260" s="166">
        <f>IntermediateData!AJ206</f>
        <v>2288.8010183010811</v>
      </c>
      <c r="AK260" s="166">
        <f>IntermediateData!AK206</f>
        <v>2300.4594678345707</v>
      </c>
      <c r="AL260" s="166">
        <f>IntermediateData!AL206</f>
        <v>2312.0594179546251</v>
      </c>
      <c r="AM260" s="166">
        <f>IntermediateData!AM206</f>
        <v>2323.619711847844</v>
      </c>
      <c r="AN260" s="166">
        <f>IntermediateData!AN206</f>
        <v>2335.1573229382711</v>
      </c>
      <c r="AO260" s="166">
        <f>IntermediateData!AO206</f>
        <v>2346.6874275017044</v>
      </c>
      <c r="AP260" s="168">
        <f>IntermediateData!AP206</f>
        <v>2358.2234730512018</v>
      </c>
    </row>
    <row r="261" spans="2:42" x14ac:dyDescent="0.35">
      <c r="B261" s="36"/>
      <c r="C261" s="36" t="s">
        <v>2299</v>
      </c>
      <c r="D261" s="168">
        <f>IntermediateData!D207</f>
        <v>0</v>
      </c>
      <c r="E261" s="166">
        <f>IntermediateData!E207</f>
        <v>0</v>
      </c>
      <c r="F261" s="166">
        <f>IntermediateData!F207</f>
        <v>0</v>
      </c>
      <c r="G261" s="166">
        <f>IntermediateData!G207</f>
        <v>0</v>
      </c>
      <c r="H261" s="166">
        <f>IntermediateData!H207</f>
        <v>0</v>
      </c>
      <c r="I261" s="166">
        <f>IntermediateData!I207</f>
        <v>124.15099999999998</v>
      </c>
      <c r="J261" s="166">
        <f>IntermediateData!J207</f>
        <v>248.98001092654548</v>
      </c>
      <c r="K261" s="166">
        <f>IntermediateData!K207</f>
        <v>374.790085561681</v>
      </c>
      <c r="L261" s="166">
        <f>IntermediateData!L207</f>
        <v>500.9450240553976</v>
      </c>
      <c r="M261" s="166">
        <f>IntermediateData!M207</f>
        <v>626.86056331228303</v>
      </c>
      <c r="N261" s="166">
        <f>IntermediateData!N207</f>
        <v>752.01023259602323</v>
      </c>
      <c r="O261" s="166">
        <f>IntermediateData!O207</f>
        <v>875.93014036158763</v>
      </c>
      <c r="P261" s="166">
        <f>IntermediateData!P207</f>
        <v>934.89159168866047</v>
      </c>
      <c r="Q261" s="166">
        <f>IntermediateData!Q207</f>
        <v>932.24828172095465</v>
      </c>
      <c r="R261" s="167">
        <f>IntermediateData!R207</f>
        <v>930.45826098476266</v>
      </c>
      <c r="S261" s="166">
        <f>IntermediateData!S207</f>
        <v>929.50730623941172</v>
      </c>
      <c r="T261" s="166">
        <f>IntermediateData!T207</f>
        <v>929.38208705777686</v>
      </c>
      <c r="U261" s="166">
        <f>IntermediateData!U207</f>
        <v>930.07014125622152</v>
      </c>
      <c r="V261" s="166">
        <f>IntermediateData!V207</f>
        <v>931.5598513983889</v>
      </c>
      <c r="W261" s="166">
        <f>IntermediateData!W207</f>
        <v>933.84042233734203</v>
      </c>
      <c r="X261" s="166">
        <f>IntermediateData!X207</f>
        <v>936.90185976193618</v>
      </c>
      <c r="Y261" s="166">
        <f>IntermediateData!Y207</f>
        <v>940.73494971462685</v>
      </c>
      <c r="Z261" s="166">
        <f>IntermediateData!Z207</f>
        <v>945.33123904921649</v>
      </c>
      <c r="AA261" s="166">
        <f>IntermediateData!AA207</f>
        <v>950.68301679826845</v>
      </c>
      <c r="AB261" s="166">
        <f>IntermediateData!AB207</f>
        <v>956.78329642112408</v>
      </c>
      <c r="AC261" s="166">
        <f>IntermediateData!AC207</f>
        <v>963.62579890460438</v>
      </c>
      <c r="AD261" s="166">
        <f>IntermediateData!AD207</f>
        <v>971.1069227422297</v>
      </c>
      <c r="AE261" s="166">
        <f>IntermediateData!AE207</f>
        <v>979.12467754576096</v>
      </c>
      <c r="AF261" s="166">
        <f>IntermediateData!AF207</f>
        <v>987.57833889172935</v>
      </c>
      <c r="AG261" s="166">
        <f>IntermediateData!AG207</f>
        <v>996.36885113293204</v>
      </c>
      <c r="AH261" s="166">
        <f>IntermediateData!AH207</f>
        <v>1006.0704099093773</v>
      </c>
      <c r="AI261" s="166">
        <f>IntermediateData!AI207</f>
        <v>1015.9191959518261</v>
      </c>
      <c r="AJ261" s="166">
        <f>IntermediateData!AJ207</f>
        <v>1025.823763120527</v>
      </c>
      <c r="AK261" s="166">
        <f>IntermediateData!AK207</f>
        <v>1035.7454449418633</v>
      </c>
      <c r="AL261" s="166">
        <f>IntermediateData!AL207</f>
        <v>1045.6948431468957</v>
      </c>
      <c r="AM261" s="166">
        <f>IntermediateData!AM207</f>
        <v>1055.6817492175558</v>
      </c>
      <c r="AN261" s="166">
        <f>IntermediateData!AN207</f>
        <v>1065.7151762225019</v>
      </c>
      <c r="AO261" s="166">
        <f>IntermediateData!AO207</f>
        <v>1075.8033888316961</v>
      </c>
      <c r="AP261" s="168">
        <f>IntermediateData!AP207</f>
        <v>1085.9539315815598</v>
      </c>
    </row>
    <row r="262" spans="2:42" x14ac:dyDescent="0.35">
      <c r="B262" s="36"/>
      <c r="C262" s="36" t="s">
        <v>2300</v>
      </c>
      <c r="D262" s="168">
        <f>IntermediateData!D208</f>
        <v>0</v>
      </c>
      <c r="E262" s="166">
        <f>IntermediateData!E208</f>
        <v>0</v>
      </c>
      <c r="F262" s="166">
        <f>IntermediateData!F208</f>
        <v>0</v>
      </c>
      <c r="G262" s="166">
        <f>IntermediateData!G208</f>
        <v>0</v>
      </c>
      <c r="H262" s="166">
        <f>IntermediateData!H208</f>
        <v>0</v>
      </c>
      <c r="I262" s="166">
        <f>IntermediateData!I208</f>
        <v>510.99299999999994</v>
      </c>
      <c r="J262" s="166">
        <f>IntermediateData!J208</f>
        <v>608.71524068965266</v>
      </c>
      <c r="K262" s="166">
        <f>IntermediateData!K208</f>
        <v>705.35158084064119</v>
      </c>
      <c r="L262" s="166">
        <f>IntermediateData!L208</f>
        <v>731.62166902463957</v>
      </c>
      <c r="M262" s="166">
        <f>IntermediateData!M208</f>
        <v>729.46936566202282</v>
      </c>
      <c r="N262" s="166">
        <f>IntermediateData!N208</f>
        <v>727.99884624376284</v>
      </c>
      <c r="O262" s="166">
        <f>IntermediateData!O208</f>
        <v>727.19888526559271</v>
      </c>
      <c r="P262" s="166">
        <f>IntermediateData!P208</f>
        <v>727.05897067960063</v>
      </c>
      <c r="Q262" s="166">
        <f>IntermediateData!Q208</f>
        <v>727.56928439661283</v>
      </c>
      <c r="R262" s="167">
        <f>IntermediateData!R208</f>
        <v>728.72068364494351</v>
      </c>
      <c r="S262" s="166">
        <f>IntermediateData!S208</f>
        <v>730.50468315728028</v>
      </c>
      <c r="T262" s="166">
        <f>IntermediateData!T208</f>
        <v>732.91343815857056</v>
      </c>
      <c r="U262" s="166">
        <f>IntermediateData!U208</f>
        <v>735.93972812883942</v>
      </c>
      <c r="V262" s="166">
        <f>IntermediateData!V208</f>
        <v>739.57694131589039</v>
      </c>
      <c r="W262" s="166">
        <f>IntermediateData!W208</f>
        <v>743.81905997382785</v>
      </c>
      <c r="X262" s="166">
        <f>IntermediateData!X208</f>
        <v>748.66064630429355</v>
      </c>
      <c r="Y262" s="166">
        <f>IntermediateData!Y208</f>
        <v>754.09682907823117</v>
      </c>
      <c r="Z262" s="166">
        <f>IntermediateData!Z208</f>
        <v>760.12329091687639</v>
      </c>
      <c r="AA262" s="166">
        <f>IntermediateData!AA208</f>
        <v>766.73625621153064</v>
      </c>
      <c r="AB262" s="166">
        <f>IntermediateData!AB208</f>
        <v>773.93247966250169</v>
      </c>
      <c r="AC262" s="166">
        <f>IntermediateData!AC208</f>
        <v>781.70923541839386</v>
      </c>
      <c r="AD262" s="166">
        <f>IntermediateData!AD208</f>
        <v>789.66089127138559</v>
      </c>
      <c r="AE262" s="166">
        <f>IntermediateData!AE208</f>
        <v>797.71463209196349</v>
      </c>
      <c r="AF262" s="166">
        <f>IntermediateData!AF208</f>
        <v>805.7997383146361</v>
      </c>
      <c r="AG262" s="166">
        <f>IntermediateData!AG208</f>
        <v>813.90219211075282</v>
      </c>
      <c r="AH262" s="166">
        <f>IntermediateData!AH208</f>
        <v>821.29354418849266</v>
      </c>
      <c r="AI262" s="166">
        <f>IntermediateData!AI208</f>
        <v>828.71620624754144</v>
      </c>
      <c r="AJ262" s="166">
        <f>IntermediateData!AJ208</f>
        <v>836.17684083959261</v>
      </c>
      <c r="AK262" s="166">
        <f>IntermediateData!AK208</f>
        <v>843.68152016086378</v>
      </c>
      <c r="AL262" s="166">
        <f>IntermediateData!AL208</f>
        <v>851.23574797173262</v>
      </c>
      <c r="AM262" s="166">
        <f>IntermediateData!AM208</f>
        <v>858.84448018884052</v>
      </c>
      <c r="AN262" s="166">
        <f>IntermediateData!AN208</f>
        <v>866.51214420094709</v>
      </c>
      <c r="AO262" s="166">
        <f>IntermediateData!AO208</f>
        <v>874.24265695737313</v>
      </c>
      <c r="AP262" s="168">
        <f>IntermediateData!AP208</f>
        <v>882.03944187551349</v>
      </c>
    </row>
    <row r="263" spans="2:42" x14ac:dyDescent="0.35">
      <c r="B263" s="36"/>
      <c r="C263" s="36" t="s">
        <v>2301</v>
      </c>
      <c r="D263" s="168">
        <f>IntermediateData!D209</f>
        <v>0</v>
      </c>
      <c r="E263" s="166">
        <f>IntermediateData!E209</f>
        <v>0</v>
      </c>
      <c r="F263" s="166">
        <f>IntermediateData!F209</f>
        <v>0</v>
      </c>
      <c r="G263" s="166">
        <f>IntermediateData!G209</f>
        <v>0</v>
      </c>
      <c r="H263" s="166">
        <f>IntermediateData!H209</f>
        <v>0</v>
      </c>
      <c r="I263" s="166">
        <f>IntermediateData!I209</f>
        <v>1533.9760000000001</v>
      </c>
      <c r="J263" s="166">
        <f>IntermediateData!J209</f>
        <v>1822.8973344520507</v>
      </c>
      <c r="K263" s="166">
        <f>IntermediateData!K209</f>
        <v>2105.791760458897</v>
      </c>
      <c r="L263" s="166">
        <f>IntermediateData!L209</f>
        <v>2194.6362599251197</v>
      </c>
      <c r="M263" s="166">
        <f>IntermediateData!M209</f>
        <v>2177.5538007463765</v>
      </c>
      <c r="N263" s="166">
        <f>IntermediateData!N209</f>
        <v>2162.518624084963</v>
      </c>
      <c r="O263" s="166">
        <f>IntermediateData!O209</f>
        <v>2149.4868308780838</v>
      </c>
      <c r="P263" s="166">
        <f>IntermediateData!P209</f>
        <v>2138.4167983271677</v>
      </c>
      <c r="Q263" s="166">
        <f>IntermediateData!Q209</f>
        <v>2129.2691111043696</v>
      </c>
      <c r="R263" s="167">
        <f>IntermediateData!R209</f>
        <v>2122.0064953880619</v>
      </c>
      <c r="S263" s="166">
        <f>IntermediateData!S209</f>
        <v>2116.593755630578</v>
      </c>
      <c r="T263" s="166">
        <f>IntermediateData!T209</f>
        <v>2112.997713965131</v>
      </c>
      <c r="U263" s="166">
        <f>IntermediateData!U209</f>
        <v>2111.1871521624234</v>
      </c>
      <c r="V263" s="166">
        <f>IntermediateData!V209</f>
        <v>2111.132756050843</v>
      </c>
      <c r="W263" s="166">
        <f>IntermediateData!W209</f>
        <v>2112.8070623174817</v>
      </c>
      <c r="X263" s="166">
        <f>IntermediateData!X209</f>
        <v>2116.1844076103835</v>
      </c>
      <c r="Y263" s="166">
        <f>IntermediateData!Y209</f>
        <v>2121.2408798654988</v>
      </c>
      <c r="Z263" s="166">
        <f>IntermediateData!Z209</f>
        <v>2127.9542717848026</v>
      </c>
      <c r="AA263" s="166">
        <f>IntermediateData!AA209</f>
        <v>2136.3040363948699</v>
      </c>
      <c r="AB263" s="166">
        <f>IntermediateData!AB209</f>
        <v>2146.2712446179871</v>
      </c>
      <c r="AC263" s="166">
        <f>IntermediateData!AC209</f>
        <v>2157.8385447905166</v>
      </c>
      <c r="AD263" s="166">
        <f>IntermediateData!AD209</f>
        <v>2169.7790903816049</v>
      </c>
      <c r="AE263" s="166">
        <f>IntermediateData!AE209</f>
        <v>2181.86864030375</v>
      </c>
      <c r="AF263" s="166">
        <f>IntermediateData!AF209</f>
        <v>2193.8913714680821</v>
      </c>
      <c r="AG263" s="166">
        <f>IntermediateData!AG209</f>
        <v>2205.7880147150217</v>
      </c>
      <c r="AH263" s="166">
        <f>IntermediateData!AH209</f>
        <v>2218.5323877909327</v>
      </c>
      <c r="AI263" s="166">
        <f>IntermediateData!AI209</f>
        <v>2231.1947187311775</v>
      </c>
      <c r="AJ263" s="166">
        <f>IntermediateData!AJ209</f>
        <v>2243.7969960326523</v>
      </c>
      <c r="AK263" s="166">
        <f>IntermediateData!AK209</f>
        <v>2256.3592670597131</v>
      </c>
      <c r="AL263" s="166">
        <f>IntermediateData!AL209</f>
        <v>2268.8997156499777</v>
      </c>
      <c r="AM263" s="166">
        <f>IntermediateData!AM209</f>
        <v>2281.4347353329676</v>
      </c>
      <c r="AN263" s="166">
        <f>IntermediateData!AN209</f>
        <v>2293.9789983385936</v>
      </c>
      <c r="AO263" s="166">
        <f>IntermediateData!AO209</f>
        <v>2306.5455205642675</v>
      </c>
      <c r="AP263" s="168">
        <f>IntermediateData!AP209</f>
        <v>2319.1457226615776</v>
      </c>
    </row>
    <row r="264" spans="2:42" x14ac:dyDescent="0.35">
      <c r="B264" s="36"/>
      <c r="C264" s="36" t="s">
        <v>2302</v>
      </c>
      <c r="D264" s="168">
        <f>IntermediateData!D210</f>
        <v>0</v>
      </c>
      <c r="E264" s="166">
        <f>IntermediateData!E210</f>
        <v>0</v>
      </c>
      <c r="F264" s="166">
        <f>IntermediateData!F210</f>
        <v>0</v>
      </c>
      <c r="G264" s="166">
        <f>IntermediateData!G210</f>
        <v>0</v>
      </c>
      <c r="H264" s="166">
        <f>IntermediateData!H210</f>
        <v>0</v>
      </c>
      <c r="I264" s="166">
        <f>IntermediateData!I210</f>
        <v>59.96</v>
      </c>
      <c r="J264" s="166">
        <f>IntermediateData!J210</f>
        <v>75.220576227925804</v>
      </c>
      <c r="K264" s="166">
        <f>IntermediateData!K210</f>
        <v>90.169476698779434</v>
      </c>
      <c r="L264" s="166">
        <f>IntermediateData!L210</f>
        <v>104.74951929495535</v>
      </c>
      <c r="M264" s="166">
        <f>IntermediateData!M210</f>
        <v>113.96545618303237</v>
      </c>
      <c r="N264" s="166">
        <f>IntermediateData!N210</f>
        <v>112.77669991971507</v>
      </c>
      <c r="O264" s="166">
        <f>IntermediateData!O210</f>
        <v>111.69631831342258</v>
      </c>
      <c r="P264" s="166">
        <f>IntermediateData!P210</f>
        <v>110.72174850411143</v>
      </c>
      <c r="Q264" s="166">
        <f>IntermediateData!Q210</f>
        <v>109.850551636324</v>
      </c>
      <c r="R264" s="167">
        <f>IntermediateData!R210</f>
        <v>109.08040897581516</v>
      </c>
      <c r="S264" s="166">
        <f>IntermediateData!S210</f>
        <v>108.40911818232797</v>
      </c>
      <c r="T264" s="166">
        <f>IntermediateData!T210</f>
        <v>107.83458973311018</v>
      </c>
      <c r="U264" s="166">
        <f>IntermediateData!U210</f>
        <v>107.3548434919681</v>
      </c>
      <c r="V264" s="166">
        <f>IntermediateData!V210</f>
        <v>106.96800541885098</v>
      </c>
      <c r="W264" s="166">
        <f>IntermediateData!W210</f>
        <v>106.67230441514967</v>
      </c>
      <c r="X264" s="166">
        <f>IntermediateData!X210</f>
        <v>106.46606930007567</v>
      </c>
      <c r="Y264" s="166">
        <f>IntermediateData!Y210</f>
        <v>106.34772591366426</v>
      </c>
      <c r="Z264" s="166">
        <f>IntermediateData!Z210</f>
        <v>106.31579434211504</v>
      </c>
      <c r="AA264" s="166">
        <f>IntermediateData!AA210</f>
        <v>106.3688862613477</v>
      </c>
      <c r="AB264" s="166">
        <f>IntermediateData!AB210</f>
        <v>106.50570239480928</v>
      </c>
      <c r="AC264" s="166">
        <f>IntermediateData!AC210</f>
        <v>106.72503008172232</v>
      </c>
      <c r="AD264" s="166">
        <f>IntermediateData!AD210</f>
        <v>106.97840411000436</v>
      </c>
      <c r="AE264" s="166">
        <f>IntermediateData!AE210</f>
        <v>107.25344040805255</v>
      </c>
      <c r="AF264" s="166">
        <f>IntermediateData!AF210</f>
        <v>107.53821360667416</v>
      </c>
      <c r="AG264" s="166">
        <f>IntermediateData!AG210</f>
        <v>107.82128552543482</v>
      </c>
      <c r="AH264" s="166">
        <f>IntermediateData!AH210</f>
        <v>108.09735577206172</v>
      </c>
      <c r="AI264" s="166">
        <f>IntermediateData!AI210</f>
        <v>108.36597652678267</v>
      </c>
      <c r="AJ264" s="166">
        <f>IntermediateData!AJ210</f>
        <v>108.62833174772433</v>
      </c>
      <c r="AK264" s="166">
        <f>IntermediateData!AK210</f>
        <v>108.88549821977634</v>
      </c>
      <c r="AL264" s="166">
        <f>IntermediateData!AL210</f>
        <v>109.13845002231224</v>
      </c>
      <c r="AM264" s="166">
        <f>IntermediateData!AM210</f>
        <v>109.38806275045195</v>
      </c>
      <c r="AN264" s="166">
        <f>IntermediateData!AN210</f>
        <v>109.63511750003157</v>
      </c>
      <c r="AO264" s="166">
        <f>IntermediateData!AO210</f>
        <v>109.88030462598189</v>
      </c>
      <c r="AP264" s="168">
        <f>IntermediateData!AP210</f>
        <v>110.12422728336848</v>
      </c>
    </row>
    <row r="265" spans="2:42" x14ac:dyDescent="0.35">
      <c r="B265" s="36"/>
      <c r="C265" s="36" t="s">
        <v>2303</v>
      </c>
      <c r="D265" s="168">
        <f>IntermediateData!D211</f>
        <v>0</v>
      </c>
      <c r="E265" s="166">
        <f>IntermediateData!E211</f>
        <v>0</v>
      </c>
      <c r="F265" s="166">
        <f>IntermediateData!F211</f>
        <v>0</v>
      </c>
      <c r="G265" s="166">
        <f>IntermediateData!G211</f>
        <v>0</v>
      </c>
      <c r="H265" s="166">
        <f>IntermediateData!H211</f>
        <v>0</v>
      </c>
      <c r="I265" s="166">
        <f>IntermediateData!I211</f>
        <v>273.75799999999998</v>
      </c>
      <c r="J265" s="166">
        <f>IntermediateData!J211</f>
        <v>440.20930948781614</v>
      </c>
      <c r="K265" s="166">
        <f>IntermediateData!K211</f>
        <v>608.11416117952535</v>
      </c>
      <c r="L265" s="166">
        <f>IntermediateData!L211</f>
        <v>776.68909379676984</v>
      </c>
      <c r="M265" s="166">
        <f>IntermediateData!M211</f>
        <v>945.21975533915042</v>
      </c>
      <c r="N265" s="166">
        <f>IntermediateData!N211</f>
        <v>1113.0680410672455</v>
      </c>
      <c r="O265" s="166">
        <f>IntermediateData!O211</f>
        <v>1249.9420253292249</v>
      </c>
      <c r="P265" s="166">
        <f>IntermediateData!P211</f>
        <v>1248.8693627959631</v>
      </c>
      <c r="Q265" s="166">
        <f>IntermediateData!Q211</f>
        <v>1248.9581916012301</v>
      </c>
      <c r="R265" s="167">
        <f>IntermediateData!R211</f>
        <v>1250.1919901082567</v>
      </c>
      <c r="S265" s="166">
        <f>IntermediateData!S211</f>
        <v>1252.5554207271009</v>
      </c>
      <c r="T265" s="166">
        <f>IntermediateData!T211</f>
        <v>1256.0342993227105</v>
      </c>
      <c r="U265" s="166">
        <f>IntermediateData!U211</f>
        <v>1260.6155660189766</v>
      </c>
      <c r="V265" s="166">
        <f>IntermediateData!V211</f>
        <v>1266.2872573537149</v>
      </c>
      <c r="W265" s="166">
        <f>IntermediateData!W211</f>
        <v>1273.0384797412821</v>
      </c>
      <c r="X265" s="166">
        <f>IntermediateData!X211</f>
        <v>1280.8593842012583</v>
      </c>
      <c r="Y265" s="166">
        <f>IntermediateData!Y211</f>
        <v>1289.7411423132842</v>
      </c>
      <c r="Z265" s="166">
        <f>IntermediateData!Z211</f>
        <v>1299.6759233597295</v>
      </c>
      <c r="AA265" s="166">
        <f>IntermediateData!AA211</f>
        <v>1310.6568726194266</v>
      </c>
      <c r="AB265" s="166">
        <f>IntermediateData!AB211</f>
        <v>1322.6780907771802</v>
      </c>
      <c r="AC265" s="166">
        <f>IntermediateData!AC211</f>
        <v>1335.7346144152098</v>
      </c>
      <c r="AD265" s="166">
        <f>IntermediateData!AD211</f>
        <v>1349.6062728172285</v>
      </c>
      <c r="AE265" s="166">
        <f>IntermediateData!AE211</f>
        <v>1364.1617529439156</v>
      </c>
      <c r="AF265" s="166">
        <f>IntermediateData!AF211</f>
        <v>1379.2712296491384</v>
      </c>
      <c r="AG265" s="166">
        <f>IntermediateData!AG211</f>
        <v>1394.8068584600737</v>
      </c>
      <c r="AH265" s="166">
        <f>IntermediateData!AH211</f>
        <v>1410.9612783538394</v>
      </c>
      <c r="AI265" s="166">
        <f>IntermediateData!AI211</f>
        <v>1427.2960681122988</v>
      </c>
      <c r="AJ265" s="166">
        <f>IntermediateData!AJ211</f>
        <v>1443.7154638483348</v>
      </c>
      <c r="AK265" s="166">
        <f>IntermediateData!AK211</f>
        <v>1460.2342109806186</v>
      </c>
      <c r="AL265" s="166">
        <f>IntermediateData!AL211</f>
        <v>1476.8660090593667</v>
      </c>
      <c r="AM265" s="166">
        <f>IntermediateData!AM211</f>
        <v>1493.6235524247891</v>
      </c>
      <c r="AN265" s="166">
        <f>IntermediateData!AN211</f>
        <v>1510.5185684984099</v>
      </c>
      <c r="AO265" s="166">
        <f>IntermediateData!AO211</f>
        <v>1527.5618537990465</v>
      </c>
      <c r="AP265" s="168">
        <f>IntermediateData!AP211</f>
        <v>1544.7633077709054</v>
      </c>
    </row>
    <row r="266" spans="2:42" x14ac:dyDescent="0.35">
      <c r="B266" s="36"/>
      <c r="C266" s="36" t="s">
        <v>2304</v>
      </c>
      <c r="D266" s="168">
        <f>IntermediateData!D212</f>
        <v>0</v>
      </c>
      <c r="E266" s="166">
        <f>IntermediateData!E212</f>
        <v>0</v>
      </c>
      <c r="F266" s="166">
        <f>IntermediateData!F212</f>
        <v>0</v>
      </c>
      <c r="G266" s="166">
        <f>IntermediateData!G212</f>
        <v>0</v>
      </c>
      <c r="H266" s="166">
        <f>IntermediateData!H212</f>
        <v>0</v>
      </c>
      <c r="I266" s="166">
        <f>IntermediateData!I212</f>
        <v>15.255000000000001</v>
      </c>
      <c r="J266" s="166">
        <f>IntermediateData!J212</f>
        <v>39.431062861766989</v>
      </c>
      <c r="K266" s="166">
        <f>IntermediateData!K212</f>
        <v>63.685284679881285</v>
      </c>
      <c r="L266" s="166">
        <f>IntermediateData!L212</f>
        <v>87.888242960773951</v>
      </c>
      <c r="M266" s="166">
        <f>IntermediateData!M212</f>
        <v>111.92132271546163</v>
      </c>
      <c r="N266" s="166">
        <f>IntermediateData!N212</f>
        <v>135.67785334686093</v>
      </c>
      <c r="O266" s="166">
        <f>IntermediateData!O212</f>
        <v>159.06402656857964</v>
      </c>
      <c r="P266" s="166">
        <f>IntermediateData!P212</f>
        <v>178.77491880046867</v>
      </c>
      <c r="Q266" s="166">
        <f>IntermediateData!Q212</f>
        <v>177.59178412231711</v>
      </c>
      <c r="R266" s="167">
        <f>IntermediateData!R212</f>
        <v>176.57303806515634</v>
      </c>
      <c r="S266" s="166">
        <f>IntermediateData!S212</f>
        <v>175.71531059863878</v>
      </c>
      <c r="T266" s="166">
        <f>IntermediateData!T212</f>
        <v>175.01541218529201</v>
      </c>
      <c r="U266" s="166">
        <f>IntermediateData!U212</f>
        <v>174.47032841345373</v>
      </c>
      <c r="V266" s="166">
        <f>IntermediateData!V212</f>
        <v>174.07721485321184</v>
      </c>
      <c r="W266" s="166">
        <f>IntermediateData!W212</f>
        <v>173.83339212776747</v>
      </c>
      <c r="X266" s="166">
        <f>IntermediateData!X212</f>
        <v>173.73634119292834</v>
      </c>
      <c r="Y266" s="166">
        <f>IntermediateData!Y212</f>
        <v>173.78369881771988</v>
      </c>
      <c r="Z266" s="166">
        <f>IntermediateData!Z212</f>
        <v>173.97325325937021</v>
      </c>
      <c r="AA266" s="166">
        <f>IntermediateData!AA212</f>
        <v>174.30294012618577</v>
      </c>
      <c r="AB266" s="166">
        <f>IntermediateData!AB212</f>
        <v>174.77083842208478</v>
      </c>
      <c r="AC266" s="166">
        <f>IntermediateData!AC212</f>
        <v>175.37516676679718</v>
      </c>
      <c r="AD266" s="166">
        <f>IntermediateData!AD212</f>
        <v>176.10223636492137</v>
      </c>
      <c r="AE266" s="166">
        <f>IntermediateData!AE212</f>
        <v>176.93162868841338</v>
      </c>
      <c r="AF266" s="166">
        <f>IntermediateData!AF212</f>
        <v>177.84326685649043</v>
      </c>
      <c r="AG266" s="166">
        <f>IntermediateData!AG212</f>
        <v>178.81749656762153</v>
      </c>
      <c r="AH266" s="166">
        <f>IntermediateData!AH212</f>
        <v>180.24936860583858</v>
      </c>
      <c r="AI266" s="166">
        <f>IntermediateData!AI212</f>
        <v>181.70518408288279</v>
      </c>
      <c r="AJ266" s="166">
        <f>IntermediateData!AJ212</f>
        <v>183.16733609929332</v>
      </c>
      <c r="AK266" s="166">
        <f>IntermediateData!AK212</f>
        <v>184.62140292918278</v>
      </c>
      <c r="AL266" s="166">
        <f>IntermediateData!AL212</f>
        <v>186.06968009391679</v>
      </c>
      <c r="AM266" s="166">
        <f>IntermediateData!AM212</f>
        <v>187.51429315766211</v>
      </c>
      <c r="AN266" s="166">
        <f>IntermediateData!AN212</f>
        <v>188.95720475430653</v>
      </c>
      <c r="AO266" s="166">
        <f>IntermediateData!AO212</f>
        <v>190.40022123233933</v>
      </c>
      <c r="AP266" s="168">
        <f>IntermediateData!AP212</f>
        <v>191.84499893320796</v>
      </c>
    </row>
    <row r="267" spans="2:42" x14ac:dyDescent="0.35">
      <c r="B267" s="36"/>
      <c r="C267" s="36" t="s">
        <v>2305</v>
      </c>
      <c r="D267" s="168">
        <f>IntermediateData!D213</f>
        <v>0</v>
      </c>
      <c r="E267" s="166">
        <f>IntermediateData!E213</f>
        <v>0</v>
      </c>
      <c r="F267" s="166">
        <f>IntermediateData!F213</f>
        <v>0</v>
      </c>
      <c r="G267" s="166">
        <f>IntermediateData!G213</f>
        <v>0</v>
      </c>
      <c r="H267" s="166">
        <f>IntermediateData!H213</f>
        <v>0</v>
      </c>
      <c r="I267" s="166">
        <f>IntermediateData!I213</f>
        <v>302.49299999999999</v>
      </c>
      <c r="J267" s="166">
        <f>IntermediateData!J213</f>
        <v>505.67411307011326</v>
      </c>
      <c r="K267" s="166">
        <f>IntermediateData!K213</f>
        <v>709.91315604911563</v>
      </c>
      <c r="L267" s="166">
        <f>IntermediateData!L213</f>
        <v>914.22072102346488</v>
      </c>
      <c r="M267" s="166">
        <f>IntermediateData!M213</f>
        <v>1117.6965584222114</v>
      </c>
      <c r="N267" s="166">
        <f>IntermediateData!N213</f>
        <v>1319.5381950343915</v>
      </c>
      <c r="O267" s="166">
        <f>IntermediateData!O213</f>
        <v>1516.9412070303908</v>
      </c>
      <c r="P267" s="166">
        <f>IntermediateData!P213</f>
        <v>1511.9765548588537</v>
      </c>
      <c r="Q267" s="166">
        <f>IntermediateData!Q213</f>
        <v>1508.4067894957125</v>
      </c>
      <c r="R267" s="167">
        <f>IntermediateData!R213</f>
        <v>1506.2081501101234</v>
      </c>
      <c r="S267" s="166">
        <f>IntermediateData!S213</f>
        <v>1505.3583430400711</v>
      </c>
      <c r="T267" s="166">
        <f>IntermediateData!T213</f>
        <v>1505.8365011102296</v>
      </c>
      <c r="U267" s="166">
        <f>IntermediateData!U213</f>
        <v>1507.6231447190819</v>
      </c>
      <c r="V267" s="166">
        <f>IntermediateData!V213</f>
        <v>1510.7001446366553</v>
      </c>
      <c r="W267" s="166">
        <f>IntermediateData!W213</f>
        <v>1515.0506864564959</v>
      </c>
      <c r="X267" s="166">
        <f>IntermediateData!X213</f>
        <v>1520.6592366477037</v>
      </c>
      <c r="Y267" s="166">
        <f>IntermediateData!Y213</f>
        <v>1527.5115101549727</v>
      </c>
      <c r="Z267" s="166">
        <f>IntermediateData!Z213</f>
        <v>1535.5944394966211</v>
      </c>
      <c r="AA267" s="166">
        <f>IntermediateData!AA213</f>
        <v>1544.8961453125676</v>
      </c>
      <c r="AB267" s="166">
        <f>IntermediateData!AB213</f>
        <v>1555.4059083161169</v>
      </c>
      <c r="AC267" s="166">
        <f>IntermediateData!AC213</f>
        <v>1567.1141426052536</v>
      </c>
      <c r="AD267" s="166">
        <f>IntermediateData!AD213</f>
        <v>1579.7735600277549</v>
      </c>
      <c r="AE267" s="166">
        <f>IntermediateData!AE213</f>
        <v>1593.2199426239865</v>
      </c>
      <c r="AF267" s="166">
        <f>IntermediateData!AF213</f>
        <v>1607.2914621107016</v>
      </c>
      <c r="AG267" s="166">
        <f>IntermediateData!AG213</f>
        <v>1621.8292955957252</v>
      </c>
      <c r="AH267" s="166">
        <f>IntermediateData!AH213</f>
        <v>1634.6725752687366</v>
      </c>
      <c r="AI267" s="166">
        <f>IntermediateData!AI213</f>
        <v>1647.672530422936</v>
      </c>
      <c r="AJ267" s="166">
        <f>IntermediateData!AJ213</f>
        <v>1660.6819609876059</v>
      </c>
      <c r="AK267" s="166">
        <f>IntermediateData!AK213</f>
        <v>1673.7157691366265</v>
      </c>
      <c r="AL267" s="166">
        <f>IntermediateData!AL213</f>
        <v>1686.7875464234505</v>
      </c>
      <c r="AM267" s="166">
        <f>IntermediateData!AM213</f>
        <v>1699.9096240152774</v>
      </c>
      <c r="AN267" s="166">
        <f>IntermediateData!AN213</f>
        <v>1713.0931199811193</v>
      </c>
      <c r="AO267" s="166">
        <f>IntermediateData!AO213</f>
        <v>1726.3479837497332</v>
      </c>
      <c r="AP267" s="168">
        <f>IntermediateData!AP213</f>
        <v>1739.6830378479258</v>
      </c>
    </row>
    <row r="268" spans="2:42" x14ac:dyDescent="0.35">
      <c r="B268" s="36"/>
      <c r="C268" s="36" t="s">
        <v>2306</v>
      </c>
      <c r="D268" s="168">
        <f>IntermediateData!D214</f>
        <v>0</v>
      </c>
      <c r="E268" s="166">
        <f>IntermediateData!E214</f>
        <v>0</v>
      </c>
      <c r="F268" s="166">
        <f>IntermediateData!F214</f>
        <v>0</v>
      </c>
      <c r="G268" s="166">
        <f>IntermediateData!G214</f>
        <v>0</v>
      </c>
      <c r="H268" s="166">
        <f>IntermediateData!H214</f>
        <v>0</v>
      </c>
      <c r="I268" s="166">
        <f>IntermediateData!I214</f>
        <v>686.55399999999997</v>
      </c>
      <c r="J268" s="166">
        <f>IntermediateData!J214</f>
        <v>1455.4873633299487</v>
      </c>
      <c r="K268" s="166">
        <f>IntermediateData!K214</f>
        <v>2231.0819561578455</v>
      </c>
      <c r="L268" s="166">
        <f>IntermediateData!L214</f>
        <v>3009.3870196667503</v>
      </c>
      <c r="M268" s="166">
        <f>IntermediateData!M214</f>
        <v>3786.7666180288415</v>
      </c>
      <c r="N268" s="166">
        <f>IntermediateData!N214</f>
        <v>4559.9365021815593</v>
      </c>
      <c r="O268" s="166">
        <f>IntermediateData!O214</f>
        <v>5325.9944205087932</v>
      </c>
      <c r="P268" s="166">
        <f>IntermediateData!P214</f>
        <v>5770.8861451043667</v>
      </c>
      <c r="Q268" s="166">
        <f>IntermediateData!Q214</f>
        <v>5754.7690547249613</v>
      </c>
      <c r="R268" s="167">
        <f>IntermediateData!R214</f>
        <v>5743.9282107420167</v>
      </c>
      <c r="S268" s="166">
        <f>IntermediateData!S214</f>
        <v>5738.2759998585761</v>
      </c>
      <c r="T268" s="166">
        <f>IntermediateData!T214</f>
        <v>5737.7303262593468</v>
      </c>
      <c r="U268" s="166">
        <f>IntermediateData!U214</f>
        <v>5742.2144600163701</v>
      </c>
      <c r="V268" s="166">
        <f>IntermediateData!V214</f>
        <v>5751.6568921275011</v>
      </c>
      <c r="W268" s="166">
        <f>IntermediateData!W214</f>
        <v>5765.991195968546</v>
      </c>
      <c r="X268" s="166">
        <f>IntermediateData!X214</f>
        <v>5785.1558949484615</v>
      </c>
      <c r="Y268" s="166">
        <f>IntermediateData!Y214</f>
        <v>5809.0943361651844</v>
      </c>
      <c r="Z268" s="166">
        <f>IntermediateData!Z214</f>
        <v>5837.7545698676458</v>
      </c>
      <c r="AA268" s="166">
        <f>IntermediateData!AA214</f>
        <v>5871.0892345371631</v>
      </c>
      <c r="AB268" s="166">
        <f>IntermediateData!AB214</f>
        <v>5909.0554474087676</v>
      </c>
      <c r="AC268" s="166">
        <f>IntermediateData!AC214</f>
        <v>5951.6147002601901</v>
      </c>
      <c r="AD268" s="166">
        <f>IntermediateData!AD214</f>
        <v>5998.1907439872866</v>
      </c>
      <c r="AE268" s="166">
        <f>IntermediateData!AE214</f>
        <v>6048.1546046597587</v>
      </c>
      <c r="AF268" s="166">
        <f>IntermediateData!AF214</f>
        <v>6100.8846973048012</v>
      </c>
      <c r="AG268" s="166">
        <f>IntermediateData!AG214</f>
        <v>6155.7693379084567</v>
      </c>
      <c r="AH268" s="166">
        <f>IntermediateData!AH214</f>
        <v>6217.9429395080278</v>
      </c>
      <c r="AI268" s="166">
        <f>IntermediateData!AI214</f>
        <v>6281.1066671090548</v>
      </c>
      <c r="AJ268" s="166">
        <f>IntermediateData!AJ214</f>
        <v>6344.6964040673156</v>
      </c>
      <c r="AK268" s="166">
        <f>IntermediateData!AK214</f>
        <v>6408.4108918639968</v>
      </c>
      <c r="AL268" s="166">
        <f>IntermediateData!AL214</f>
        <v>6472.3177445539659</v>
      </c>
      <c r="AM268" s="166">
        <f>IntermediateData!AM214</f>
        <v>6536.4795586680893</v>
      </c>
      <c r="AN268" s="166">
        <f>IntermediateData!AN214</f>
        <v>6600.954111641815</v>
      </c>
      <c r="AO268" s="166">
        <f>IntermediateData!AO214</f>
        <v>6665.7945489562298</v>
      </c>
      <c r="AP268" s="168">
        <f>IntermediateData!AP214</f>
        <v>6731.0495604372636</v>
      </c>
    </row>
    <row r="269" spans="2:42" x14ac:dyDescent="0.35">
      <c r="B269" s="36"/>
      <c r="C269" s="36" t="s">
        <v>2307</v>
      </c>
      <c r="D269" s="168">
        <f>IntermediateData!D215</f>
        <v>0</v>
      </c>
      <c r="E269" s="166">
        <f>IntermediateData!E215</f>
        <v>0</v>
      </c>
      <c r="F269" s="166">
        <f>IntermediateData!F215</f>
        <v>0</v>
      </c>
      <c r="G269" s="166">
        <f>IntermediateData!G215</f>
        <v>0</v>
      </c>
      <c r="H269" s="166">
        <f>IntermediateData!H215</f>
        <v>0</v>
      </c>
      <c r="I269" s="166">
        <f>IntermediateData!I215</f>
        <v>219.61199999999999</v>
      </c>
      <c r="J269" s="166">
        <f>IntermediateData!J215</f>
        <v>282.62288794695883</v>
      </c>
      <c r="K269" s="166">
        <f>IntermediateData!K215</f>
        <v>345.43204037831435</v>
      </c>
      <c r="L269" s="166">
        <f>IntermediateData!L215</f>
        <v>407.79477171012797</v>
      </c>
      <c r="M269" s="166">
        <f>IntermediateData!M215</f>
        <v>467.77132640899993</v>
      </c>
      <c r="N269" s="166">
        <f>IntermediateData!N215</f>
        <v>466.47405430401983</v>
      </c>
      <c r="O269" s="166">
        <f>IntermediateData!O215</f>
        <v>465.61159334242677</v>
      </c>
      <c r="P269" s="166">
        <f>IntermediateData!P215</f>
        <v>465.17684587478999</v>
      </c>
      <c r="Q269" s="166">
        <f>IntermediateData!Q215</f>
        <v>465.163168359162</v>
      </c>
      <c r="R269" s="167">
        <f>IntermediateData!R215</f>
        <v>465.56435898863651</v>
      </c>
      <c r="S269" s="166">
        <f>IntermediateData!S215</f>
        <v>466.37464586341406</v>
      </c>
      <c r="T269" s="166">
        <f>IntermediateData!T215</f>
        <v>467.58867568944311</v>
      </c>
      <c r="U269" s="166">
        <f>IntermediateData!U215</f>
        <v>469.2015029864051</v>
      </c>
      <c r="V269" s="166">
        <f>IntermediateData!V215</f>
        <v>471.20857978848517</v>
      </c>
      <c r="W269" s="166">
        <f>IntermediateData!W215</f>
        <v>473.60574582201986</v>
      </c>
      <c r="X269" s="166">
        <f>IntermediateData!X215</f>
        <v>476.38921914474372</v>
      </c>
      <c r="Y269" s="166">
        <f>IntermediateData!Y215</f>
        <v>479.5555872319589</v>
      </c>
      <c r="Z269" s="166">
        <f>IntermediateData!Z215</f>
        <v>483.1017984955393</v>
      </c>
      <c r="AA269" s="166">
        <f>IntermediateData!AA215</f>
        <v>487.02515422224246</v>
      </c>
      <c r="AB269" s="166">
        <f>IntermediateData!AB215</f>
        <v>491.32330091835018</v>
      </c>
      <c r="AC269" s="166">
        <f>IntermediateData!AC215</f>
        <v>495.99422304818177</v>
      </c>
      <c r="AD269" s="166">
        <f>IntermediateData!AD215</f>
        <v>500.86285825979519</v>
      </c>
      <c r="AE269" s="166">
        <f>IntermediateData!AE215</f>
        <v>505.88070189593657</v>
      </c>
      <c r="AF269" s="166">
        <f>IntermediateData!AF215</f>
        <v>511.00029727826291</v>
      </c>
      <c r="AG269" s="166">
        <f>IntermediateData!AG215</f>
        <v>516.17537491657981</v>
      </c>
      <c r="AH269" s="166">
        <f>IntermediateData!AH215</f>
        <v>520.89471339929332</v>
      </c>
      <c r="AI269" s="166">
        <f>IntermediateData!AI215</f>
        <v>525.62967388347488</v>
      </c>
      <c r="AJ269" s="166">
        <f>IntermediateData!AJ215</f>
        <v>530.3848508284575</v>
      </c>
      <c r="AK269" s="166">
        <f>IntermediateData!AK215</f>
        <v>535.16444821821494</v>
      </c>
      <c r="AL269" s="166">
        <f>IntermediateData!AL215</f>
        <v>539.97229432439292</v>
      </c>
      <c r="AM269" s="166">
        <f>IntermediateData!AM215</f>
        <v>544.81185559119035</v>
      </c>
      <c r="AN269" s="166">
        <f>IntermediateData!AN215</f>
        <v>549.68624967625556</v>
      </c>
      <c r="AO269" s="166">
        <f>IntermediateData!AO215</f>
        <v>554.59825768014741</v>
      </c>
      <c r="AP269" s="168">
        <f>IntermediateData!AP215</f>
        <v>559.55033559534638</v>
      </c>
    </row>
    <row r="270" spans="2:42" x14ac:dyDescent="0.35">
      <c r="B270" s="36"/>
      <c r="C270" s="36" t="s">
        <v>2308</v>
      </c>
      <c r="D270" s="168">
        <f>IntermediateData!D216</f>
        <v>0</v>
      </c>
      <c r="E270" s="166">
        <f>IntermediateData!E216</f>
        <v>0</v>
      </c>
      <c r="F270" s="166">
        <f>IntermediateData!F216</f>
        <v>0</v>
      </c>
      <c r="G270" s="166">
        <f>IntermediateData!G216</f>
        <v>0</v>
      </c>
      <c r="H270" s="166">
        <f>IntermediateData!H216</f>
        <v>0</v>
      </c>
      <c r="I270" s="166">
        <f>IntermediateData!I216</f>
        <v>85.218008281858857</v>
      </c>
      <c r="J270" s="166">
        <f>IntermediateData!J216</f>
        <v>84.126667087377882</v>
      </c>
      <c r="K270" s="166">
        <f>IntermediateData!K216</f>
        <v>83.119383421462899</v>
      </c>
      <c r="L270" s="166">
        <f>IntermediateData!L216</f>
        <v>82.194035735460702</v>
      </c>
      <c r="M270" s="166">
        <f>IntermediateData!M216</f>
        <v>81.34860066712757</v>
      </c>
      <c r="N270" s="166">
        <f>IntermediateData!N216</f>
        <v>80.581149892930611</v>
      </c>
      <c r="O270" s="166">
        <f>IntermediateData!O216</f>
        <v>79.889847105080278</v>
      </c>
      <c r="P270" s="166">
        <f>IntermediateData!P216</f>
        <v>79.272945108937733</v>
      </c>
      <c r="Q270" s="166">
        <f>IntermediateData!Q216</f>
        <v>78.728783036605392</v>
      </c>
      <c r="R270" s="167">
        <f>IntermediateData!R216</f>
        <v>78.255783672665913</v>
      </c>
      <c r="S270" s="166">
        <f>IntermediateData!S216</f>
        <v>77.852450888187917</v>
      </c>
      <c r="T270" s="166">
        <f>IntermediateData!T216</f>
        <v>77.517367179262948</v>
      </c>
      <c r="U270" s="166">
        <f>IntermediateData!U216</f>
        <v>77.249191306480199</v>
      </c>
      <c r="V270" s="166">
        <f>IntermediateData!V216</f>
        <v>77.046656031881383</v>
      </c>
      <c r="W270" s="166">
        <f>IntermediateData!W216</f>
        <v>76.90856595007007</v>
      </c>
      <c r="X270" s="166">
        <f>IntermediateData!X216</f>
        <v>76.83379541027675</v>
      </c>
      <c r="Y270" s="166">
        <f>IntermediateData!Y216</f>
        <v>76.821286526302728</v>
      </c>
      <c r="Z270" s="166">
        <f>IntermediateData!Z216</f>
        <v>76.870047271384351</v>
      </c>
      <c r="AA270" s="166">
        <f>IntermediateData!AA216</f>
        <v>76.979149655132602</v>
      </c>
      <c r="AB270" s="166">
        <f>IntermediateData!AB216</f>
        <v>77.147727979812956</v>
      </c>
      <c r="AC270" s="166">
        <f>IntermediateData!AC216</f>
        <v>77.374977173335992</v>
      </c>
      <c r="AD270" s="166">
        <f>IntermediateData!AD216</f>
        <v>77.59287382147231</v>
      </c>
      <c r="AE270" s="166">
        <f>IntermediateData!AE216</f>
        <v>77.802600142478127</v>
      </c>
      <c r="AF270" s="166">
        <f>IntermediateData!AF216</f>
        <v>78.005246878597376</v>
      </c>
      <c r="AG270" s="166">
        <f>IntermediateData!AG216</f>
        <v>78.201817276443478</v>
      </c>
      <c r="AH270" s="166">
        <f>IntermediateData!AH216</f>
        <v>78.394480458145253</v>
      </c>
      <c r="AI270" s="166">
        <f>IntermediateData!AI216</f>
        <v>78.58281294648161</v>
      </c>
      <c r="AJ270" s="166">
        <f>IntermediateData!AJ216</f>
        <v>78.767578535869191</v>
      </c>
      <c r="AK270" s="166">
        <f>IntermediateData!AK216</f>
        <v>78.949467409505473</v>
      </c>
      <c r="AL270" s="166">
        <f>IntermediateData!AL216</f>
        <v>79.129099157748996</v>
      </c>
      <c r="AM270" s="166">
        <f>IntermediateData!AM216</f>
        <v>79.307025627068043</v>
      </c>
      <c r="AN270" s="166">
        <f>IntermediateData!AN216</f>
        <v>79.483733606508508</v>
      </c>
      <c r="AO270" s="166">
        <f>IntermediateData!AO216</f>
        <v>79.659647358310252</v>
      </c>
      <c r="AP270" s="168">
        <f>IntermediateData!AP216</f>
        <v>79.83513099899433</v>
      </c>
    </row>
    <row r="271" spans="2:42" x14ac:dyDescent="0.35">
      <c r="B271" s="36"/>
      <c r="C271" s="36" t="s">
        <v>2309</v>
      </c>
      <c r="D271" s="168">
        <f>IntermediateData!D217</f>
        <v>0</v>
      </c>
      <c r="E271" s="166">
        <f>IntermediateData!E217</f>
        <v>0</v>
      </c>
      <c r="F271" s="166">
        <f>IntermediateData!F217</f>
        <v>0</v>
      </c>
      <c r="G271" s="166">
        <f>IntermediateData!G217</f>
        <v>0</v>
      </c>
      <c r="H271" s="166">
        <f>IntermediateData!H217</f>
        <v>0</v>
      </c>
      <c r="I271" s="166">
        <f>IntermediateData!I217</f>
        <v>29.923000000000002</v>
      </c>
      <c r="J271" s="166">
        <f>IntermediateData!J217</f>
        <v>257.98000210424681</v>
      </c>
      <c r="K271" s="166">
        <f>IntermediateData!K217</f>
        <v>489.97472937923169</v>
      </c>
      <c r="L271" s="166">
        <f>IntermediateData!L217</f>
        <v>724.68182940688894</v>
      </c>
      <c r="M271" s="166">
        <f>IntermediateData!M217</f>
        <v>960.95353260976549</v>
      </c>
      <c r="N271" s="166">
        <f>IntermediateData!N217</f>
        <v>1197.7325365667559</v>
      </c>
      <c r="O271" s="166">
        <f>IntermediateData!O217</f>
        <v>1434.0630777002141</v>
      </c>
      <c r="P271" s="166">
        <f>IntermediateData!P217</f>
        <v>1669.1001026552617</v>
      </c>
      <c r="Q271" s="166">
        <f>IntermediateData!Q217</f>
        <v>1754.1144526245819</v>
      </c>
      <c r="R271" s="167">
        <f>IntermediateData!R217</f>
        <v>1753.4683636490893</v>
      </c>
      <c r="S271" s="166">
        <f>IntermediateData!S217</f>
        <v>1754.4407453063716</v>
      </c>
      <c r="T271" s="166">
        <f>IntermediateData!T217</f>
        <v>1757.0092780578232</v>
      </c>
      <c r="U271" s="166">
        <f>IntermediateData!U217</f>
        <v>1761.1532820867681</v>
      </c>
      <c r="V271" s="166">
        <f>IntermediateData!V217</f>
        <v>1766.8536753815201</v>
      </c>
      <c r="W271" s="166">
        <f>IntermediateData!W217</f>
        <v>1774.0929337450139</v>
      </c>
      <c r="X271" s="166">
        <f>IntermediateData!X217</f>
        <v>1782.8550526690572</v>
      </c>
      <c r="Y271" s="166">
        <f>IntermediateData!Y217</f>
        <v>1793.1255110136929</v>
      </c>
      <c r="Z271" s="166">
        <f>IntermediateData!Z217</f>
        <v>1804.8912364345408</v>
      </c>
      <c r="AA271" s="166">
        <f>IntermediateData!AA217</f>
        <v>1818.1405725032535</v>
      </c>
      <c r="AB271" s="166">
        <f>IntermediateData!AB217</f>
        <v>1832.8632474684412</v>
      </c>
      <c r="AC271" s="166">
        <f>IntermediateData!AC217</f>
        <v>1849.0503446065361</v>
      </c>
      <c r="AD271" s="166">
        <f>IntermediateData!AD217</f>
        <v>1866.6706506930705</v>
      </c>
      <c r="AE271" s="166">
        <f>IntermediateData!AE217</f>
        <v>1885.5381855817432</v>
      </c>
      <c r="AF271" s="166">
        <f>IntermediateData!AF217</f>
        <v>1905.4678122507125</v>
      </c>
      <c r="AG271" s="166">
        <f>IntermediateData!AG217</f>
        <v>1926.2760450507387</v>
      </c>
      <c r="AH271" s="166">
        <f>IntermediateData!AH217</f>
        <v>1948.2211687428176</v>
      </c>
      <c r="AI271" s="166">
        <f>IntermediateData!AI217</f>
        <v>1970.6889220841776</v>
      </c>
      <c r="AJ271" s="166">
        <f>IntermediateData!AJ217</f>
        <v>1993.5053174142174</v>
      </c>
      <c r="AK271" s="166">
        <f>IntermediateData!AK217</f>
        <v>2016.5004455017033</v>
      </c>
      <c r="AL271" s="166">
        <f>IntermediateData!AL217</f>
        <v>2039.6256951571636</v>
      </c>
      <c r="AM271" s="166">
        <f>IntermediateData!AM217</f>
        <v>2062.9009877267358</v>
      </c>
      <c r="AN271" s="166">
        <f>IntermediateData!AN217</f>
        <v>2086.3448067239528</v>
      </c>
      <c r="AO271" s="166">
        <f>IntermediateData!AO217</f>
        <v>2109.9742531491597</v>
      </c>
      <c r="AP271" s="168">
        <f>IntermediateData!AP217</f>
        <v>2133.8050975540173</v>
      </c>
    </row>
    <row r="272" spans="2:42" x14ac:dyDescent="0.35">
      <c r="B272" s="36"/>
      <c r="C272" s="36" t="s">
        <v>2310</v>
      </c>
      <c r="D272" s="168">
        <f>IntermediateData!D218</f>
        <v>0</v>
      </c>
      <c r="E272" s="166">
        <f>IntermediateData!E218</f>
        <v>0</v>
      </c>
      <c r="F272" s="166">
        <f>IntermediateData!F218</f>
        <v>0</v>
      </c>
      <c r="G272" s="166">
        <f>IntermediateData!G218</f>
        <v>0</v>
      </c>
      <c r="H272" s="166">
        <f>IntermediateData!H218</f>
        <v>0</v>
      </c>
      <c r="I272" s="166">
        <f>IntermediateData!I218</f>
        <v>856.13699999999994</v>
      </c>
      <c r="J272" s="166">
        <f>IntermediateData!J218</f>
        <v>1050.9226643577074</v>
      </c>
      <c r="K272" s="166">
        <f>IntermediateData!K218</f>
        <v>1244.2566811197764</v>
      </c>
      <c r="L272" s="166">
        <f>IntermediateData!L218</f>
        <v>1435.4708133610368</v>
      </c>
      <c r="M272" s="166">
        <f>IntermediateData!M218</f>
        <v>1447.0917666718462</v>
      </c>
      <c r="N272" s="166">
        <f>IntermediateData!N218</f>
        <v>1443.7280316423555</v>
      </c>
      <c r="O272" s="166">
        <f>IntermediateData!O218</f>
        <v>1441.7006019924165</v>
      </c>
      <c r="P272" s="166">
        <f>IntermediateData!P218</f>
        <v>1440.9881745656035</v>
      </c>
      <c r="Q272" s="166">
        <f>IntermediateData!Q218</f>
        <v>1441.5708343395991</v>
      </c>
      <c r="R272" s="167">
        <f>IntermediateData!R218</f>
        <v>1443.4300169184703</v>
      </c>
      <c r="S272" s="166">
        <f>IntermediateData!S218</f>
        <v>1446.5484726847474</v>
      </c>
      <c r="T272" s="166">
        <f>IntermediateData!T218</f>
        <v>1450.9102325568099</v>
      </c>
      <c r="U272" s="166">
        <f>IntermediateData!U218</f>
        <v>1456.5005752992117</v>
      </c>
      <c r="V272" s="166">
        <f>IntermediateData!V218</f>
        <v>1463.3059963356304</v>
      </c>
      <c r="W272" s="166">
        <f>IntermediateData!W218</f>
        <v>1471.3141780161045</v>
      </c>
      <c r="X272" s="166">
        <f>IntermediateData!X218</f>
        <v>1480.5139612921414</v>
      </c>
      <c r="Y272" s="166">
        <f>IntermediateData!Y218</f>
        <v>1490.8953187551126</v>
      </c>
      <c r="Z272" s="166">
        <f>IntermediateData!Z218</f>
        <v>1502.449328995139</v>
      </c>
      <c r="AA272" s="166">
        <f>IntermediateData!AA218</f>
        <v>1515.1681522393924</v>
      </c>
      <c r="AB272" s="166">
        <f>IntermediateData!AB218</f>
        <v>1529.0450072303843</v>
      </c>
      <c r="AC272" s="166">
        <f>IntermediateData!AC218</f>
        <v>1544.0741493064302</v>
      </c>
      <c r="AD272" s="166">
        <f>IntermediateData!AD218</f>
        <v>1559.5749520164338</v>
      </c>
      <c r="AE272" s="166">
        <f>IntermediateData!AE218</f>
        <v>1575.4000430689293</v>
      </c>
      <c r="AF272" s="166">
        <f>IntermediateData!AF218</f>
        <v>1591.4057948969239</v>
      </c>
      <c r="AG272" s="166">
        <f>IntermediateData!AG218</f>
        <v>1607.4526798492718</v>
      </c>
      <c r="AH272" s="166">
        <f>IntermediateData!AH218</f>
        <v>1622.089244469804</v>
      </c>
      <c r="AI272" s="166">
        <f>IntermediateData!AI218</f>
        <v>1636.7823979452091</v>
      </c>
      <c r="AJ272" s="166">
        <f>IntermediateData!AJ218</f>
        <v>1651.5457614906593</v>
      </c>
      <c r="AK272" s="166">
        <f>IntermediateData!AK218</f>
        <v>1666.3917702786334</v>
      </c>
      <c r="AL272" s="166">
        <f>IntermediateData!AL218</f>
        <v>1681.3317178107582</v>
      </c>
      <c r="AM272" s="166">
        <f>IntermediateData!AM218</f>
        <v>1696.3757976223801</v>
      </c>
      <c r="AN272" s="166">
        <f>IntermediateData!AN218</f>
        <v>1711.533142423217</v>
      </c>
      <c r="AO272" s="166">
        <f>IntermediateData!AO218</f>
        <v>1726.8118607725139</v>
      </c>
      <c r="AP272" s="168">
        <f>IntermediateData!AP218</f>
        <v>1742.2190713824036</v>
      </c>
    </row>
    <row r="273" spans="2:42" x14ac:dyDescent="0.35">
      <c r="B273" s="36"/>
      <c r="C273" s="36" t="s">
        <v>2311</v>
      </c>
      <c r="D273" s="168">
        <f>IntermediateData!D219</f>
        <v>0</v>
      </c>
      <c r="E273" s="166">
        <f>IntermediateData!E219</f>
        <v>0</v>
      </c>
      <c r="F273" s="166">
        <f>IntermediateData!F219</f>
        <v>0</v>
      </c>
      <c r="G273" s="166">
        <f>IntermediateData!G219</f>
        <v>0</v>
      </c>
      <c r="H273" s="166">
        <f>IntermediateData!H219</f>
        <v>0</v>
      </c>
      <c r="I273" s="166">
        <f>IntermediateData!I219</f>
        <v>54.545999999999999</v>
      </c>
      <c r="J273" s="166">
        <f>IntermediateData!J219</f>
        <v>117.57432988374674</v>
      </c>
      <c r="K273" s="166">
        <f>IntermediateData!K219</f>
        <v>180.55304732235814</v>
      </c>
      <c r="L273" s="166">
        <f>IntermediateData!L219</f>
        <v>243.15039630073002</v>
      </c>
      <c r="M273" s="166">
        <f>IntermediateData!M219</f>
        <v>305.0647782905753</v>
      </c>
      <c r="N273" s="166">
        <f>IntermediateData!N219</f>
        <v>366.0274848230406</v>
      </c>
      <c r="O273" s="166">
        <f>IntermediateData!O219</f>
        <v>425.80484290671774</v>
      </c>
      <c r="P273" s="166">
        <f>IntermediateData!P219</f>
        <v>461.48300910181388</v>
      </c>
      <c r="Q273" s="166">
        <f>IntermediateData!Q219</f>
        <v>457.86784751312842</v>
      </c>
      <c r="R273" s="167">
        <f>IntermediateData!R219</f>
        <v>454.6792624425205</v>
      </c>
      <c r="S273" s="166">
        <f>IntermediateData!S219</f>
        <v>451.90803380849786</v>
      </c>
      <c r="T273" s="166">
        <f>IntermediateData!T219</f>
        <v>449.54541673456862</v>
      </c>
      <c r="U273" s="166">
        <f>IntermediateData!U219</f>
        <v>447.58312714269442</v>
      </c>
      <c r="V273" s="166">
        <f>IntermediateData!V219</f>
        <v>446.01332793800742</v>
      </c>
      <c r="W273" s="166">
        <f>IntermediateData!W219</f>
        <v>444.82861576454553</v>
      </c>
      <c r="X273" s="166">
        <f>IntermediateData!X219</f>
        <v>444.02200831253646</v>
      </c>
      <c r="Y273" s="166">
        <f>IntermediateData!Y219</f>
        <v>443.58693215849928</v>
      </c>
      <c r="Z273" s="166">
        <f>IntermediateData!Z219</f>
        <v>443.51721112015207</v>
      </c>
      <c r="AA273" s="166">
        <f>IntermediateData!AA219</f>
        <v>443.80705510880313</v>
      </c>
      <c r="AB273" s="166">
        <f>IntermediateData!AB219</f>
        <v>444.45104946256993</v>
      </c>
      <c r="AC273" s="166">
        <f>IntermediateData!AC219</f>
        <v>445.44414474441265</v>
      </c>
      <c r="AD273" s="166">
        <f>IntermediateData!AD219</f>
        <v>446.73858435801071</v>
      </c>
      <c r="AE273" s="166">
        <f>IntermediateData!AE219</f>
        <v>448.28090722467186</v>
      </c>
      <c r="AF273" s="166">
        <f>IntermediateData!AF219</f>
        <v>450.01873139250102</v>
      </c>
      <c r="AG273" s="166">
        <f>IntermediateData!AG219</f>
        <v>451.90095755659502</v>
      </c>
      <c r="AH273" s="166">
        <f>IntermediateData!AH219</f>
        <v>454.29606146262029</v>
      </c>
      <c r="AI273" s="166">
        <f>IntermediateData!AI219</f>
        <v>456.73536760264267</v>
      </c>
      <c r="AJ273" s="166">
        <f>IntermediateData!AJ219</f>
        <v>459.1729712991912</v>
      </c>
      <c r="AK273" s="166">
        <f>IntermediateData!AK219</f>
        <v>461.58271731246333</v>
      </c>
      <c r="AL273" s="166">
        <f>IntermediateData!AL219</f>
        <v>463.96986273009742</v>
      </c>
      <c r="AM273" s="166">
        <f>IntermediateData!AM219</f>
        <v>466.33922731563911</v>
      </c>
      <c r="AN273" s="166">
        <f>IntermediateData!AN219</f>
        <v>468.69521149918978</v>
      </c>
      <c r="AO273" s="166">
        <f>IntermediateData!AO219</f>
        <v>471.04181337778527</v>
      </c>
      <c r="AP273" s="168">
        <f>IntermediateData!AP219</f>
        <v>473.38264476593491</v>
      </c>
    </row>
    <row r="274" spans="2:42" x14ac:dyDescent="0.35">
      <c r="B274" s="36"/>
      <c r="C274" s="36" t="s">
        <v>2312</v>
      </c>
      <c r="D274" s="168">
        <f>IntermediateData!D220</f>
        <v>0</v>
      </c>
      <c r="E274" s="166">
        <f>IntermediateData!E220</f>
        <v>0</v>
      </c>
      <c r="F274" s="166">
        <f>IntermediateData!F220</f>
        <v>0</v>
      </c>
      <c r="G274" s="166">
        <f>IntermediateData!G220</f>
        <v>0</v>
      </c>
      <c r="H274" s="166">
        <f>IntermediateData!H220</f>
        <v>0</v>
      </c>
      <c r="I274" s="166">
        <f>IntermediateData!I220</f>
        <v>721.88400000000001</v>
      </c>
      <c r="J274" s="166">
        <f>IntermediateData!J220</f>
        <v>857.15302103859653</v>
      </c>
      <c r="K274" s="166">
        <f>IntermediateData!K220</f>
        <v>989.15754687758783</v>
      </c>
      <c r="L274" s="166">
        <f>IntermediateData!L220</f>
        <v>1032.4583533688187</v>
      </c>
      <c r="M274" s="166">
        <f>IntermediateData!M220</f>
        <v>1022.7709777659488</v>
      </c>
      <c r="N274" s="166">
        <f>IntermediateData!N220</f>
        <v>1014.0573189088238</v>
      </c>
      <c r="O274" s="166">
        <f>IntermediateData!O220</f>
        <v>1006.2951700662555</v>
      </c>
      <c r="P274" s="166">
        <f>IntermediateData!P220</f>
        <v>999.46342649740109</v>
      </c>
      <c r="Q274" s="166">
        <f>IntermediateData!Q220</f>
        <v>993.54205139086343</v>
      </c>
      <c r="R274" s="167">
        <f>IntermediateData!R220</f>
        <v>988.51204318469763</v>
      </c>
      <c r="S274" s="166">
        <f>IntermediateData!S220</f>
        <v>984.35540421972189</v>
      </c>
      <c r="T274" s="166">
        <f>IntermediateData!T220</f>
        <v>981.05511068033525</v>
      </c>
      <c r="U274" s="166">
        <f>IntermediateData!U220</f>
        <v>978.59508377877557</v>
      </c>
      <c r="V274" s="166">
        <f>IntermediateData!V220</f>
        <v>976.96016214044494</v>
      </c>
      <c r="W274" s="166">
        <f>IntermediateData!W220</f>
        <v>976.13607534952723</v>
      </c>
      <c r="X274" s="166">
        <f>IntermediateData!X220</f>
        <v>976.10941861570029</v>
      </c>
      <c r="Y274" s="166">
        <f>IntermediateData!Y220</f>
        <v>976.86762852423601</v>
      </c>
      <c r="Z274" s="166">
        <f>IntermediateData!Z220</f>
        <v>978.39895983324095</v>
      </c>
      <c r="AA274" s="166">
        <f>IntermediateData!AA220</f>
        <v>980.69246328318309</v>
      </c>
      <c r="AB274" s="166">
        <f>IntermediateData!AB220</f>
        <v>983.73796438520549</v>
      </c>
      <c r="AC274" s="166">
        <f>IntermediateData!AC220</f>
        <v>987.52604315602241</v>
      </c>
      <c r="AD274" s="166">
        <f>IntermediateData!AD220</f>
        <v>991.47810634740426</v>
      </c>
      <c r="AE274" s="166">
        <f>IntermediateData!AE220</f>
        <v>995.4879431186431</v>
      </c>
      <c r="AF274" s="166">
        <f>IntermediateData!AF220</f>
        <v>999.4536426613106</v>
      </c>
      <c r="AG274" s="166">
        <f>IntermediateData!AG220</f>
        <v>1003.3448978677927</v>
      </c>
      <c r="AH274" s="166">
        <f>IntermediateData!AH220</f>
        <v>1008.244604504103</v>
      </c>
      <c r="AI274" s="166">
        <f>IntermediateData!AI220</f>
        <v>1013.0852400783806</v>
      </c>
      <c r="AJ274" s="166">
        <f>IntermediateData!AJ220</f>
        <v>1017.8777888701683</v>
      </c>
      <c r="AK274" s="166">
        <f>IntermediateData!AK220</f>
        <v>1022.6322896840798</v>
      </c>
      <c r="AL274" s="166">
        <f>IntermediateData!AL220</f>
        <v>1027.3578745242871</v>
      </c>
      <c r="AM274" s="166">
        <f>IntermediateData!AM220</f>
        <v>1032.0628051251676</v>
      </c>
      <c r="AN274" s="166">
        <f>IntermediateData!AN220</f>
        <v>1036.7545074255531</v>
      </c>
      <c r="AO274" s="166">
        <f>IntermediateData!AO220</f>
        <v>1041.4396040699935</v>
      </c>
      <c r="AP274" s="168">
        <f>IntermediateData!AP220</f>
        <v>1046.1239450165976</v>
      </c>
    </row>
    <row r="275" spans="2:42" x14ac:dyDescent="0.35">
      <c r="B275" s="36"/>
      <c r="C275" s="36" t="s">
        <v>2313</v>
      </c>
      <c r="D275" s="168">
        <f>IntermediateData!D221</f>
        <v>0</v>
      </c>
      <c r="E275" s="166">
        <f>IntermediateData!E221</f>
        <v>0</v>
      </c>
      <c r="F275" s="166">
        <f>IntermediateData!F221</f>
        <v>0</v>
      </c>
      <c r="G275" s="166">
        <f>IntermediateData!G221</f>
        <v>0</v>
      </c>
      <c r="H275" s="166">
        <f>IntermediateData!H221</f>
        <v>0</v>
      </c>
      <c r="I275" s="166">
        <f>IntermediateData!I221</f>
        <v>23.605</v>
      </c>
      <c r="J275" s="166">
        <f>IntermediateData!J221</f>
        <v>59.434239333131259</v>
      </c>
      <c r="K275" s="166">
        <f>IntermediateData!K221</f>
        <v>95.681849930910957</v>
      </c>
      <c r="L275" s="166">
        <f>IntermediateData!L221</f>
        <v>132.16125430522254</v>
      </c>
      <c r="M275" s="166">
        <f>IntermediateData!M221</f>
        <v>168.69969361717833</v>
      </c>
      <c r="N275" s="166">
        <f>IntermediateData!N221</f>
        <v>205.14004728700922</v>
      </c>
      <c r="O275" s="166">
        <f>IntermediateData!O221</f>
        <v>241.34235439334523</v>
      </c>
      <c r="P275" s="166">
        <f>IntermediateData!P221</f>
        <v>271.11011964764265</v>
      </c>
      <c r="Q275" s="166">
        <f>IntermediateData!Q221</f>
        <v>270.53735142543002</v>
      </c>
      <c r="R275" s="167">
        <f>IntermediateData!R221</f>
        <v>270.21412247615979</v>
      </c>
      <c r="S275" s="166">
        <f>IntermediateData!S221</f>
        <v>270.13649970089205</v>
      </c>
      <c r="T275" s="166">
        <f>IntermediateData!T221</f>
        <v>270.30080855582645</v>
      </c>
      <c r="U275" s="166">
        <f>IntermediateData!U221</f>
        <v>270.70362609377696</v>
      </c>
      <c r="V275" s="166">
        <f>IntermediateData!V221</f>
        <v>271.34177431438832</v>
      </c>
      <c r="W275" s="166">
        <f>IntermediateData!W221</f>
        <v>272.21231381297343</v>
      </c>
      <c r="X275" s="166">
        <f>IntermediateData!X221</f>
        <v>273.3125377182439</v>
      </c>
      <c r="Y275" s="166">
        <f>IntermediateData!Y221</f>
        <v>274.63996590958988</v>
      </c>
      <c r="Z275" s="166">
        <f>IntermediateData!Z221</f>
        <v>276.1923395049306</v>
      </c>
      <c r="AA275" s="166">
        <f>IntermediateData!AA221</f>
        <v>277.9676156105163</v>
      </c>
      <c r="AB275" s="166">
        <f>IntermediateData!AB221</f>
        <v>279.96396232440145</v>
      </c>
      <c r="AC275" s="166">
        <f>IntermediateData!AC221</f>
        <v>282.17975398564198</v>
      </c>
      <c r="AD275" s="166">
        <f>IntermediateData!AD221</f>
        <v>284.59493113527429</v>
      </c>
      <c r="AE275" s="166">
        <f>IntermediateData!AE221</f>
        <v>287.18026057833316</v>
      </c>
      <c r="AF275" s="166">
        <f>IntermediateData!AF221</f>
        <v>289.90677760331545</v>
      </c>
      <c r="AG275" s="166">
        <f>IntermediateData!AG221</f>
        <v>292.74590620205538</v>
      </c>
      <c r="AH275" s="166">
        <f>IntermediateData!AH221</f>
        <v>295.40415892490972</v>
      </c>
      <c r="AI275" s="166">
        <f>IntermediateData!AI221</f>
        <v>298.11847538391817</v>
      </c>
      <c r="AJ275" s="166">
        <f>IntermediateData!AJ221</f>
        <v>300.86177205243399</v>
      </c>
      <c r="AK275" s="166">
        <f>IntermediateData!AK221</f>
        <v>303.61249796271102</v>
      </c>
      <c r="AL275" s="166">
        <f>IntermediateData!AL221</f>
        <v>306.3734035062518</v>
      </c>
      <c r="AM275" s="166">
        <f>IntermediateData!AM221</f>
        <v>309.14700886141668</v>
      </c>
      <c r="AN275" s="166">
        <f>IntermediateData!AN221</f>
        <v>311.93561274258639</v>
      </c>
      <c r="AO275" s="166">
        <f>IntermediateData!AO221</f>
        <v>314.7413006323934</v>
      </c>
      <c r="AP275" s="168">
        <f>IntermediateData!AP221</f>
        <v>317.56595251717607</v>
      </c>
    </row>
    <row r="276" spans="2:42" x14ac:dyDescent="0.35">
      <c r="B276" s="36"/>
      <c r="C276" s="233" t="s">
        <v>2380</v>
      </c>
      <c r="D276" s="234">
        <f t="shared" ref="D276:AP276" si="56">SUM(D227:D275)</f>
        <v>0</v>
      </c>
      <c r="E276" s="235">
        <f t="shared" si="56"/>
        <v>0</v>
      </c>
      <c r="F276" s="235">
        <f t="shared" si="56"/>
        <v>0</v>
      </c>
      <c r="G276" s="235">
        <f t="shared" si="56"/>
        <v>0</v>
      </c>
      <c r="H276" s="235">
        <f t="shared" si="56"/>
        <v>0</v>
      </c>
      <c r="I276" s="235">
        <f t="shared" si="56"/>
        <v>21382.671918091142</v>
      </c>
      <c r="J276" s="235">
        <f t="shared" si="56"/>
        <v>28791.232095211206</v>
      </c>
      <c r="K276" s="235">
        <f t="shared" si="56"/>
        <v>35954.159521372145</v>
      </c>
      <c r="L276" s="235">
        <f t="shared" si="56"/>
        <v>42062.764261166529</v>
      </c>
      <c r="M276" s="235">
        <f t="shared" si="56"/>
        <v>46550.422466450211</v>
      </c>
      <c r="N276" s="235">
        <f t="shared" si="56"/>
        <v>50627.823140180721</v>
      </c>
      <c r="O276" s="235">
        <f t="shared" si="56"/>
        <v>54324.788313165831</v>
      </c>
      <c r="P276" s="235">
        <f t="shared" si="56"/>
        <v>56386.998297886166</v>
      </c>
      <c r="Q276" s="235">
        <f t="shared" si="56"/>
        <v>56567.486563374609</v>
      </c>
      <c r="R276" s="236">
        <f t="shared" si="56"/>
        <v>56455.155606576729</v>
      </c>
      <c r="S276" s="235">
        <f t="shared" si="56"/>
        <v>56393.396948420566</v>
      </c>
      <c r="T276" s="235">
        <f t="shared" si="56"/>
        <v>56381.404598913563</v>
      </c>
      <c r="U276" s="235">
        <f t="shared" si="56"/>
        <v>56418.42500642618</v>
      </c>
      <c r="V276" s="235">
        <f t="shared" si="56"/>
        <v>56503.755639285271</v>
      </c>
      <c r="W276" s="235">
        <f t="shared" si="56"/>
        <v>56636.743630090998</v>
      </c>
      <c r="X276" s="235">
        <f t="shared" si="56"/>
        <v>56816.784480696842</v>
      </c>
      <c r="Y276" s="235">
        <f t="shared" si="56"/>
        <v>57043.320825873241</v>
      </c>
      <c r="Z276" s="235">
        <f t="shared" si="56"/>
        <v>57315.841253752536</v>
      </c>
      <c r="AA276" s="235">
        <f t="shared" si="56"/>
        <v>57633.879181228403</v>
      </c>
      <c r="AB276" s="235">
        <f t="shared" si="56"/>
        <v>57997.011782554371</v>
      </c>
      <c r="AC276" s="235">
        <f t="shared" si="56"/>
        <v>58404.858969456283</v>
      </c>
      <c r="AD276" s="235">
        <f t="shared" si="56"/>
        <v>58840.201364363529</v>
      </c>
      <c r="AE276" s="235">
        <f t="shared" si="56"/>
        <v>59297.145844869425</v>
      </c>
      <c r="AF276" s="235">
        <f t="shared" si="56"/>
        <v>59770.103787758366</v>
      </c>
      <c r="AG276" s="235">
        <f t="shared" si="56"/>
        <v>60254.420293517047</v>
      </c>
      <c r="AH276" s="235">
        <f t="shared" si="56"/>
        <v>60776.71539124073</v>
      </c>
      <c r="AI276" s="235">
        <f t="shared" si="56"/>
        <v>61304.157922431608</v>
      </c>
      <c r="AJ276" s="235">
        <f t="shared" si="56"/>
        <v>61834.218750640903</v>
      </c>
      <c r="AK276" s="235">
        <f t="shared" si="56"/>
        <v>62365.701915613725</v>
      </c>
      <c r="AL276" s="235">
        <f t="shared" si="56"/>
        <v>62898.9176189555</v>
      </c>
      <c r="AM276" s="235">
        <f t="shared" si="56"/>
        <v>63434.404297308996</v>
      </c>
      <c r="AN276" s="235">
        <f t="shared" si="56"/>
        <v>63972.654351722173</v>
      </c>
      <c r="AO276" s="235">
        <f t="shared" si="56"/>
        <v>64514.115906213374</v>
      </c>
      <c r="AP276" s="234">
        <f t="shared" si="56"/>
        <v>65059.194462291554</v>
      </c>
    </row>
    <row r="277" spans="2:42" x14ac:dyDescent="0.35">
      <c r="B277" s="36"/>
      <c r="C277" s="36" t="s">
        <v>2264</v>
      </c>
      <c r="D277" s="168">
        <f>IntermediateData!D172</f>
        <v>0</v>
      </c>
      <c r="E277" s="166">
        <f>IntermediateData!E172</f>
        <v>0</v>
      </c>
      <c r="F277" s="166">
        <f>IntermediateData!F172</f>
        <v>0</v>
      </c>
      <c r="G277" s="166">
        <f>IntermediateData!G172</f>
        <v>0</v>
      </c>
      <c r="H277" s="166">
        <f>IntermediateData!H172</f>
        <v>0</v>
      </c>
      <c r="I277" s="166">
        <f>IntermediateData!I172</f>
        <v>1.5169999999999999</v>
      </c>
      <c r="J277" s="166">
        <f>IntermediateData!J172</f>
        <v>14.866604608379257</v>
      </c>
      <c r="K277" s="166">
        <f>IntermediateData!K172</f>
        <v>28.360985755899044</v>
      </c>
      <c r="L277" s="166">
        <f>IntermediateData!L172</f>
        <v>41.926406311991826</v>
      </c>
      <c r="M277" s="166">
        <f>IntermediateData!M172</f>
        <v>55.494286197280921</v>
      </c>
      <c r="N277" s="166">
        <f>IntermediateData!N172</f>
        <v>69.001923743310257</v>
      </c>
      <c r="O277" s="166">
        <f>IntermediateData!O172</f>
        <v>82.393103096736098</v>
      </c>
      <c r="P277" s="166">
        <f>IntermediateData!P172</f>
        <v>95.618583530619915</v>
      </c>
      <c r="Q277" s="166">
        <f>IntermediateData!Q172</f>
        <v>100.40847258561293</v>
      </c>
      <c r="R277" s="167">
        <f>IntermediateData!R172</f>
        <v>100.02846288258321</v>
      </c>
      <c r="S277" s="166">
        <f>IntermediateData!S172</f>
        <v>99.739772016455291</v>
      </c>
      <c r="T277" s="166">
        <f>IntermediateData!T172</f>
        <v>99.540779420681645</v>
      </c>
      <c r="U277" s="166">
        <f>IntermediateData!U172</f>
        <v>99.429961312670954</v>
      </c>
      <c r="V277" s="166">
        <f>IntermediateData!V172</f>
        <v>99.405887965593109</v>
      </c>
      <c r="W277" s="166">
        <f>IntermediateData!W172</f>
        <v>99.467221097538342</v>
      </c>
      <c r="X277" s="166">
        <f>IntermediateData!X172</f>
        <v>99.612711374116628</v>
      </c>
      <c r="Y277" s="166">
        <f>IntermediateData!Y172</f>
        <v>99.841196020734969</v>
      </c>
      <c r="Z277" s="166">
        <f>IntermediateData!Z172</f>
        <v>100.15159654093542</v>
      </c>
      <c r="AA277" s="166">
        <f>IntermediateData!AA172</f>
        <v>100.54291653731858</v>
      </c>
      <c r="AB277" s="166">
        <f>IntermediateData!AB172</f>
        <v>101.0142396317124</v>
      </c>
      <c r="AC277" s="166">
        <f>IntermediateData!AC172</f>
        <v>101.56472748137757</v>
      </c>
      <c r="AD277" s="166">
        <f>IntermediateData!AD172</f>
        <v>102.19242025658808</v>
      </c>
      <c r="AE277" s="166">
        <f>IntermediateData!AE172</f>
        <v>102.88610890588336</v>
      </c>
      <c r="AF277" s="166">
        <f>IntermediateData!AF172</f>
        <v>103.63469958304306</v>
      </c>
      <c r="AG277" s="166">
        <f>IntermediateData!AG172</f>
        <v>104.42726128650271</v>
      </c>
      <c r="AH277" s="166">
        <f>IntermediateData!AH172</f>
        <v>105.32027437678948</v>
      </c>
      <c r="AI277" s="166">
        <f>IntermediateData!AI172</f>
        <v>106.23612346700237</v>
      </c>
      <c r="AJ277" s="166">
        <f>IntermediateData!AJ172</f>
        <v>107.164667761722</v>
      </c>
      <c r="AK277" s="166">
        <f>IntermediateData!AK172</f>
        <v>108.09606799224279</v>
      </c>
      <c r="AL277" s="166">
        <f>IntermediateData!AL172</f>
        <v>109.02730275500069</v>
      </c>
      <c r="AM277" s="166">
        <f>IntermediateData!AM172</f>
        <v>109.95948030215874</v>
      </c>
      <c r="AN277" s="166">
        <f>IntermediateData!AN172</f>
        <v>110.89362062344529</v>
      </c>
      <c r="AO277" s="166">
        <f>IntermediateData!AO172</f>
        <v>111.8306589292926</v>
      </c>
      <c r="AP277" s="168">
        <f>IntermediateData!AP172</f>
        <v>112.77144893567903</v>
      </c>
    </row>
    <row r="278" spans="2:42" x14ac:dyDescent="0.35">
      <c r="B278" s="36"/>
      <c r="C278" s="36" t="s">
        <v>2274</v>
      </c>
      <c r="D278" s="168">
        <f>IntermediateData!D182</f>
        <v>0</v>
      </c>
      <c r="E278" s="166">
        <f>IntermediateData!E182</f>
        <v>0</v>
      </c>
      <c r="F278" s="166">
        <f>IntermediateData!F182</f>
        <v>0</v>
      </c>
      <c r="G278" s="166">
        <f>IntermediateData!G182</f>
        <v>0</v>
      </c>
      <c r="H278" s="166">
        <f>IntermediateData!H182</f>
        <v>0</v>
      </c>
      <c r="I278" s="166">
        <f>IntermediateData!I182</f>
        <v>4.29</v>
      </c>
      <c r="J278" s="166">
        <f>IntermediateData!J182</f>
        <v>24.359081362963632</v>
      </c>
      <c r="K278" s="166">
        <f>IntermediateData!K182</f>
        <v>44.634172403837283</v>
      </c>
      <c r="L278" s="166">
        <f>IntermediateData!L182</f>
        <v>65.005298696343829</v>
      </c>
      <c r="M278" s="166">
        <f>IntermediateData!M182</f>
        <v>85.370343910658121</v>
      </c>
      <c r="N278" s="166">
        <f>IntermediateData!N182</f>
        <v>105.63611599786374</v>
      </c>
      <c r="O278" s="166">
        <f>IntermediateData!O182</f>
        <v>125.7192415104</v>
      </c>
      <c r="P278" s="166">
        <f>IntermediateData!P182</f>
        <v>145.54688221216333</v>
      </c>
      <c r="Q278" s="166">
        <f>IntermediateData!Q182</f>
        <v>150.67917689362574</v>
      </c>
      <c r="R278" s="167">
        <f>IntermediateData!R182</f>
        <v>150.12353506124606</v>
      </c>
      <c r="S278" s="166">
        <f>IntermediateData!S182</f>
        <v>149.70472474493525</v>
      </c>
      <c r="T278" s="166">
        <f>IntermediateData!T182</f>
        <v>149.42032876981926</v>
      </c>
      <c r="U278" s="166">
        <f>IntermediateData!U182</f>
        <v>149.2680748169719</v>
      </c>
      <c r="V278" s="166">
        <f>IntermediateData!V182</f>
        <v>149.24583134672554</v>
      </c>
      <c r="W278" s="166">
        <f>IntermediateData!W182</f>
        <v>149.35160369752674</v>
      </c>
      <c r="X278" s="166">
        <f>IntermediateData!X182</f>
        <v>149.58353035448536</v>
      </c>
      <c r="Y278" s="166">
        <f>IntermediateData!Y182</f>
        <v>149.93987938199189</v>
      </c>
      <c r="Z278" s="166">
        <f>IntermediateData!Z182</f>
        <v>150.41904501499684</v>
      </c>
      <c r="AA278" s="166">
        <f>IntermediateData!AA182</f>
        <v>151.01954440375573</v>
      </c>
      <c r="AB278" s="166">
        <f>IntermediateData!AB182</f>
        <v>151.74001450704728</v>
      </c>
      <c r="AC278" s="166">
        <f>IntermediateData!AC182</f>
        <v>152.57920912906744</v>
      </c>
      <c r="AD278" s="166">
        <f>IntermediateData!AD182</f>
        <v>153.53260925328729</v>
      </c>
      <c r="AE278" s="166">
        <f>IntermediateData!AE182</f>
        <v>154.58340082829929</v>
      </c>
      <c r="AF278" s="166">
        <f>IntermediateData!AF182</f>
        <v>155.71495016077634</v>
      </c>
      <c r="AG278" s="166">
        <f>IntermediateData!AG182</f>
        <v>156.91087476260552</v>
      </c>
      <c r="AH278" s="166">
        <f>IntermediateData!AH182</f>
        <v>158.25608878976726</v>
      </c>
      <c r="AI278" s="166">
        <f>IntermediateData!AI182</f>
        <v>159.6340217325114</v>
      </c>
      <c r="AJ278" s="166">
        <f>IntermediateData!AJ182</f>
        <v>161.0294929732645</v>
      </c>
      <c r="AK278" s="166">
        <f>IntermediateData!AK182</f>
        <v>162.42777799158614</v>
      </c>
      <c r="AL278" s="166">
        <f>IntermediateData!AL182</f>
        <v>163.82598943558179</v>
      </c>
      <c r="AM278" s="166">
        <f>IntermediateData!AM182</f>
        <v>165.2257768341843</v>
      </c>
      <c r="AN278" s="166">
        <f>IntermediateData!AN182</f>
        <v>166.6286577706359</v>
      </c>
      <c r="AO278" s="166">
        <f>IntermediateData!AO182</f>
        <v>168.03602307954867</v>
      </c>
      <c r="AP278" s="168">
        <f>IntermediateData!AP182</f>
        <v>169.44914174754217</v>
      </c>
    </row>
    <row r="279" spans="2:42" ht="18" thickBot="1" x14ac:dyDescent="0.4">
      <c r="B279" s="29"/>
      <c r="C279" s="104" t="s">
        <v>2366</v>
      </c>
      <c r="D279" s="172">
        <f>IntermediateData!D222</f>
        <v>0</v>
      </c>
      <c r="E279" s="170">
        <f>IntermediateData!E222</f>
        <v>0</v>
      </c>
      <c r="F279" s="170">
        <f>IntermediateData!F222</f>
        <v>0</v>
      </c>
      <c r="G279" s="170">
        <f>IntermediateData!G222</f>
        <v>0</v>
      </c>
      <c r="H279" s="170">
        <f>IntermediateData!H222</f>
        <v>0</v>
      </c>
      <c r="I279" s="170">
        <f>IntermediateData!I222</f>
        <v>21388.478918091143</v>
      </c>
      <c r="J279" s="170">
        <f>IntermediateData!J222</f>
        <v>28830.457781182551</v>
      </c>
      <c r="K279" s="170">
        <f>IntermediateData!K222</f>
        <v>36027.154679531879</v>
      </c>
      <c r="L279" s="170">
        <f>IntermediateData!L222</f>
        <v>42169.695966174862</v>
      </c>
      <c r="M279" s="170">
        <f>IntermediateData!M222</f>
        <v>46691.287096558153</v>
      </c>
      <c r="N279" s="170">
        <f>IntermediateData!N222</f>
        <v>50802.461179921898</v>
      </c>
      <c r="O279" s="170">
        <f>IntermediateData!O222</f>
        <v>54532.900657772967</v>
      </c>
      <c r="P279" s="170">
        <f>IntermediateData!P222</f>
        <v>56628.163763628952</v>
      </c>
      <c r="Q279" s="170">
        <f>IntermediateData!Q222</f>
        <v>56818.57421285384</v>
      </c>
      <c r="R279" s="171">
        <f>IntermediateData!R222</f>
        <v>56705.30760452056</v>
      </c>
      <c r="S279" s="170">
        <f>IntermediateData!S222</f>
        <v>56642.841445181955</v>
      </c>
      <c r="T279" s="170">
        <f>IntermediateData!T222</f>
        <v>56630.365707104065</v>
      </c>
      <c r="U279" s="170">
        <f>IntermediateData!U222</f>
        <v>56667.12304255581</v>
      </c>
      <c r="V279" s="170">
        <f>IntermediateData!V222</f>
        <v>56752.407358597593</v>
      </c>
      <c r="W279" s="170">
        <f>IntermediateData!W222</f>
        <v>56885.562454886065</v>
      </c>
      <c r="X279" s="170">
        <f>IntermediateData!X222</f>
        <v>57065.98072242544</v>
      </c>
      <c r="Y279" s="170">
        <f>IntermediateData!Y222</f>
        <v>57293.101901275972</v>
      </c>
      <c r="Z279" s="170">
        <f>IntermediateData!Z222</f>
        <v>57566.411895308462</v>
      </c>
      <c r="AA279" s="170">
        <f>IntermediateData!AA222</f>
        <v>57885.441642169477</v>
      </c>
      <c r="AB279" s="170">
        <f>IntermediateData!AB222</f>
        <v>58249.766036693138</v>
      </c>
      <c r="AC279" s="170">
        <f>IntermediateData!AC222</f>
        <v>58659.002906066729</v>
      </c>
      <c r="AD279" s="170">
        <f>IntermediateData!AD222</f>
        <v>59095.9263938734</v>
      </c>
      <c r="AE279" s="170">
        <f>IntermediateData!AE222</f>
        <v>59554.6153546036</v>
      </c>
      <c r="AF279" s="170">
        <f>IntermediateData!AF222</f>
        <v>60029.453437502198</v>
      </c>
      <c r="AG279" s="170">
        <f>IntermediateData!AG222</f>
        <v>60515.758429566151</v>
      </c>
      <c r="AH279" s="170">
        <f>IntermediateData!AH222</f>
        <v>61040.291754407292</v>
      </c>
      <c r="AI279" s="170">
        <f>IntermediateData!AI222</f>
        <v>61570.028067631123</v>
      </c>
      <c r="AJ279" s="170">
        <f>IntermediateData!AJ222</f>
        <v>62102.41291137589</v>
      </c>
      <c r="AK279" s="170">
        <f>IntermediateData!AK222</f>
        <v>62636.225761597554</v>
      </c>
      <c r="AL279" s="170">
        <f>IntermediateData!AL222</f>
        <v>63171.770911146086</v>
      </c>
      <c r="AM279" s="170">
        <f>IntermediateData!AM222</f>
        <v>63709.589554445338</v>
      </c>
      <c r="AN279" s="170">
        <f>IntermediateData!AN222</f>
        <v>64250.176630116242</v>
      </c>
      <c r="AO279" s="170">
        <f>IntermediateData!AO222</f>
        <v>64793.982588222214</v>
      </c>
      <c r="AP279" s="172">
        <f>IntermediateData!AP222</f>
        <v>65341.415052974779</v>
      </c>
    </row>
    <row r="280" spans="2:42" ht="18.75" thickTop="1" thickBot="1" x14ac:dyDescent="0.4">
      <c r="D280" s="205"/>
      <c r="E280" s="205"/>
      <c r="F280" s="205"/>
      <c r="G280" s="205"/>
      <c r="H280" s="205"/>
      <c r="I280" s="205"/>
      <c r="J280" s="205"/>
      <c r="K280" s="205"/>
      <c r="L280" s="205"/>
      <c r="M280" s="205"/>
      <c r="N280" s="205"/>
      <c r="O280" s="205"/>
      <c r="P280" s="205"/>
      <c r="Q280" s="205"/>
      <c r="R280" s="205"/>
      <c r="S280" s="205"/>
      <c r="T280" s="205"/>
      <c r="U280" s="205"/>
      <c r="V280" s="205"/>
      <c r="W280" s="205"/>
      <c r="X280" s="205"/>
      <c r="Y280" s="205"/>
      <c r="Z280" s="205"/>
      <c r="AA280" s="205"/>
      <c r="AB280" s="205"/>
      <c r="AC280" s="205"/>
      <c r="AD280" s="205"/>
      <c r="AE280" s="205"/>
      <c r="AF280" s="205"/>
      <c r="AG280" s="205"/>
      <c r="AH280" s="205"/>
      <c r="AI280" s="205"/>
      <c r="AJ280" s="205"/>
      <c r="AK280" s="205"/>
      <c r="AL280" s="205"/>
      <c r="AM280" s="205"/>
      <c r="AN280" s="205"/>
      <c r="AO280" s="205"/>
      <c r="AP280" s="205"/>
    </row>
    <row r="281" spans="2:42" ht="22.5" thickTop="1" x14ac:dyDescent="0.45">
      <c r="B281" s="93" t="s">
        <v>2426</v>
      </c>
      <c r="C281" s="94"/>
      <c r="D281" s="163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  <c r="O281" s="161"/>
      <c r="P281" s="161"/>
      <c r="Q281" s="161"/>
      <c r="R281" s="162"/>
      <c r="S281" s="161"/>
      <c r="T281" s="161"/>
      <c r="U281" s="161"/>
      <c r="V281" s="161"/>
      <c r="W281" s="161"/>
      <c r="X281" s="161"/>
      <c r="Y281" s="161"/>
      <c r="Z281" s="161"/>
      <c r="AA281" s="161"/>
      <c r="AB281" s="161"/>
      <c r="AC281" s="161"/>
      <c r="AD281" s="161"/>
      <c r="AE281" s="161"/>
      <c r="AF281" s="161"/>
      <c r="AG281" s="161"/>
      <c r="AH281" s="161"/>
      <c r="AI281" s="161"/>
      <c r="AJ281" s="161"/>
      <c r="AK281" s="161"/>
      <c r="AL281" s="161"/>
      <c r="AM281" s="161"/>
      <c r="AN281" s="161"/>
      <c r="AO281" s="161"/>
      <c r="AP281" s="163"/>
    </row>
    <row r="282" spans="2:42" x14ac:dyDescent="0.35">
      <c r="B282" s="36"/>
      <c r="C282" s="36" t="s">
        <v>2265</v>
      </c>
      <c r="D282" s="175">
        <f>IntermediateData!D226</f>
        <v>0</v>
      </c>
      <c r="E282" s="174">
        <f>IntermediateData!E226</f>
        <v>6.5030567441566015E-4</v>
      </c>
      <c r="F282" s="174">
        <f>IntermediateData!F226</f>
        <v>6.4328415877110655E-4</v>
      </c>
      <c r="G282" s="174">
        <f>IntermediateData!G226</f>
        <v>6.3675227072444035E-4</v>
      </c>
      <c r="H282" s="174">
        <f>IntermediateData!H226</f>
        <v>6.3028670727301335E-4</v>
      </c>
      <c r="I282" s="174">
        <f>IntermediateData!I226</f>
        <v>6.2388679495887524E-4</v>
      </c>
      <c r="J282" s="174">
        <f>IntermediateData!J226</f>
        <v>6.1793347313246298E-4</v>
      </c>
      <c r="K282" s="174">
        <f>IntermediateData!K226</f>
        <v>6.1322810908903127E-4</v>
      </c>
      <c r="L282" s="174">
        <f>IntermediateData!L226</f>
        <v>6.0966993054949669E-4</v>
      </c>
      <c r="M282" s="174">
        <f>IntermediateData!M226</f>
        <v>6.0716691757088323E-4</v>
      </c>
      <c r="N282" s="174">
        <f>IntermediateData!N226</f>
        <v>6.0563398863433494E-4</v>
      </c>
      <c r="O282" s="174">
        <f>IntermediateData!O226</f>
        <v>6.0499142662937021E-4</v>
      </c>
      <c r="P282" s="174">
        <f>IntermediateData!P226</f>
        <v>6.0516350748451213E-4</v>
      </c>
      <c r="Q282" s="174">
        <f>IntermediateData!Q226</f>
        <v>6.0607730448205763E-4</v>
      </c>
      <c r="R282" s="173">
        <f>IntermediateData!R226</f>
        <v>6.0667390467291043E-4</v>
      </c>
      <c r="S282" s="174">
        <f>IntermediateData!S226</f>
        <v>6.067153529102328E-4</v>
      </c>
      <c r="T282" s="174">
        <f>IntermediateData!T226</f>
        <v>6.0620952576949524E-4</v>
      </c>
      <c r="U282" s="174">
        <f>IntermediateData!U226</f>
        <v>6.0516666752750189E-4</v>
      </c>
      <c r="V282" s="174">
        <f>IntermediateData!V226</f>
        <v>6.035992389977848E-4</v>
      </c>
      <c r="W282" s="174">
        <f>IntermediateData!W226</f>
        <v>6.0152174733015191E-4</v>
      </c>
      <c r="X282" s="174">
        <f>IntermediateData!X226</f>
        <v>5.9895056035877978E-4</v>
      </c>
      <c r="Y282" s="174">
        <f>IntermediateData!Y226</f>
        <v>5.9590370919467462E-4</v>
      </c>
      <c r="Z282" s="174">
        <f>IntermediateData!Z226</f>
        <v>5.9240068276515136E-4</v>
      </c>
      <c r="AA282" s="174">
        <f>IntermediateData!AA226</f>
        <v>5.8846221791315051E-4</v>
      </c>
      <c r="AB282" s="174">
        <f>IntermediateData!AB226</f>
        <v>5.8411008849374932E-4</v>
      </c>
      <c r="AC282" s="174">
        <f>IntermediateData!AC226</f>
        <v>5.7936689665743764E-4</v>
      </c>
      <c r="AD282" s="174">
        <f>IntermediateData!AD226</f>
        <v>5.7427322603432747E-4</v>
      </c>
      <c r="AE282" s="174">
        <f>IntermediateData!AE226</f>
        <v>5.6890678742247628E-4</v>
      </c>
      <c r="AF282" s="174">
        <f>IntermediateData!AF226</f>
        <v>5.6334109493870444E-4</v>
      </c>
      <c r="AG282" s="174">
        <f>IntermediateData!AG226</f>
        <v>5.5764478593817515E-4</v>
      </c>
      <c r="AH282" s="174">
        <f>IntermediateData!AH226</f>
        <v>5.5197278739734477E-4</v>
      </c>
      <c r="AI282" s="174">
        <f>IntermediateData!AI226</f>
        <v>5.462880216006178E-4</v>
      </c>
      <c r="AJ282" s="174">
        <f>IntermediateData!AJ226</f>
        <v>5.4064293437204212E-4</v>
      </c>
      <c r="AK282" s="174">
        <f>IntermediateData!AK226</f>
        <v>5.3508462592822366E-4</v>
      </c>
      <c r="AL282" s="174">
        <f>IntermediateData!AL226</f>
        <v>5.2961553893281937E-4</v>
      </c>
      <c r="AM282" s="174">
        <f>IntermediateData!AM226</f>
        <v>5.2422892945258766E-4</v>
      </c>
      <c r="AN282" s="174">
        <f>IntermediateData!AN226</f>
        <v>5.1891886074026741E-4</v>
      </c>
      <c r="AO282" s="174">
        <f>IntermediateData!AO226</f>
        <v>5.1368012727923324E-4</v>
      </c>
      <c r="AP282" s="175">
        <f>IntermediateData!AP226</f>
        <v>5.0850818596259208E-4</v>
      </c>
    </row>
    <row r="283" spans="2:42" x14ac:dyDescent="0.35">
      <c r="B283" s="36"/>
      <c r="C283" s="36" t="s">
        <v>2267</v>
      </c>
      <c r="D283" s="175">
        <f>IntermediateData!D228</f>
        <v>0</v>
      </c>
      <c r="E283" s="174">
        <f>IntermediateData!E228</f>
        <v>1.6135332743378254E-2</v>
      </c>
      <c r="F283" s="174">
        <f>IntermediateData!F228</f>
        <v>1.5674971394866406E-2</v>
      </c>
      <c r="G283" s="174">
        <f>IntermediateData!G228</f>
        <v>1.5473449463194478E-2</v>
      </c>
      <c r="H283" s="174">
        <f>IntermediateData!H228</f>
        <v>1.5274518355321958E-2</v>
      </c>
      <c r="I283" s="174">
        <f>IntermediateData!I228</f>
        <v>1.5078144762874392E-2</v>
      </c>
      <c r="J283" s="174">
        <f>IntermediateData!J228</f>
        <v>1.5108002348706925E-2</v>
      </c>
      <c r="K283" s="174">
        <f>IntermediateData!K228</f>
        <v>1.5122966471611642E-2</v>
      </c>
      <c r="L283" s="174">
        <f>IntermediateData!L228</f>
        <v>1.512316347518777E-2</v>
      </c>
      <c r="M283" s="174">
        <f>IntermediateData!M228</f>
        <v>1.5108791440659552E-2</v>
      </c>
      <c r="N283" s="174">
        <f>IntermediateData!N228</f>
        <v>1.5080116740467973E-2</v>
      </c>
      <c r="O283" s="174">
        <f>IntermediateData!O228</f>
        <v>1.5037469874570402E-2</v>
      </c>
      <c r="P283" s="174">
        <f>IntermediateData!P228</f>
        <v>1.498124068928507E-2</v>
      </c>
      <c r="Q283" s="174">
        <f>IntermediateData!Q228</f>
        <v>1.4911873087301429E-2</v>
      </c>
      <c r="R283" s="173">
        <f>IntermediateData!R228</f>
        <v>1.4829859342658474E-2</v>
      </c>
      <c r="S283" s="174">
        <f>IntermediateData!S228</f>
        <v>1.4735734136137751E-2</v>
      </c>
      <c r="T283" s="174">
        <f>IntermediateData!T228</f>
        <v>1.463006842483712E-2</v>
      </c>
      <c r="U283" s="174">
        <f>IntermediateData!U228</f>
        <v>1.4513463255018497E-2</v>
      </c>
      <c r="V283" s="174">
        <f>IntermediateData!V228</f>
        <v>1.4386543620082445E-2</v>
      </c>
      <c r="W283" s="174">
        <f>IntermediateData!W228</f>
        <v>1.4249952456202383E-2</v>
      </c>
      <c r="X283" s="174">
        <f>IntermediateData!X228</f>
        <v>1.4104344857269876E-2</v>
      </c>
      <c r="Y283" s="174">
        <f>IntermediateData!Y228</f>
        <v>1.3950382578881818E-2</v>
      </c>
      <c r="Z283" s="174">
        <f>IntermediateData!Z228</f>
        <v>1.3788728888639747E-2</v>
      </c>
      <c r="AA283" s="174">
        <f>IntermediateData!AA228</f>
        <v>1.3620043807488923E-2</v>
      </c>
      <c r="AB283" s="174">
        <f>IntermediateData!AB228</f>
        <v>1.3444979774600033E-2</v>
      </c>
      <c r="AC283" s="174">
        <f>IntermediateData!AC228</f>
        <v>1.3264177756723046E-2</v>
      </c>
      <c r="AD283" s="174">
        <f>IntermediateData!AD228</f>
        <v>1.308722545090726E-2</v>
      </c>
      <c r="AE283" s="174">
        <f>IntermediateData!AE228</f>
        <v>1.2913840656036603E-2</v>
      </c>
      <c r="AF283" s="174">
        <f>IntermediateData!AF228</f>
        <v>1.2743772862765939E-2</v>
      </c>
      <c r="AG283" s="174">
        <f>IntermediateData!AG228</f>
        <v>1.2576799970879144E-2</v>
      </c>
      <c r="AH283" s="174">
        <f>IntermediateData!AH228</f>
        <v>1.2405802299875883E-2</v>
      </c>
      <c r="AI283" s="174">
        <f>IntermediateData!AI228</f>
        <v>1.2237816375224123E-2</v>
      </c>
      <c r="AJ283" s="174">
        <f>IntermediateData!AJ228</f>
        <v>1.2072671446175754E-2</v>
      </c>
      <c r="AK283" s="174">
        <f>IntermediateData!AK228</f>
        <v>1.1910216676437589E-2</v>
      </c>
      <c r="AL283" s="174">
        <f>IntermediateData!AL228</f>
        <v>1.1750319068406113E-2</v>
      </c>
      <c r="AM283" s="174">
        <f>IntermediateData!AM228</f>
        <v>1.1592861594740329E-2</v>
      </c>
      <c r="AN283" s="174">
        <f>IntermediateData!AN228</f>
        <v>1.1437741513753314E-2</v>
      </c>
      <c r="AO283" s="174">
        <f>IntermediateData!AO228</f>
        <v>1.1284868848417836E-2</v>
      </c>
      <c r="AP283" s="175">
        <f>IntermediateData!AP228</f>
        <v>1.1134165011555539E-2</v>
      </c>
    </row>
    <row r="284" spans="2:42" x14ac:dyDescent="0.35">
      <c r="B284" s="36"/>
      <c r="C284" s="36" t="s">
        <v>2266</v>
      </c>
      <c r="D284" s="175">
        <f>IntermediateData!D229</f>
        <v>0</v>
      </c>
      <c r="E284" s="174">
        <f>IntermediateData!E229</f>
        <v>1.1211584605551306E-3</v>
      </c>
      <c r="F284" s="174">
        <f>IntermediateData!F229</f>
        <v>1.1103194279943815E-3</v>
      </c>
      <c r="G284" s="174">
        <f>IntermediateData!G229</f>
        <v>1.100817993267057E-3</v>
      </c>
      <c r="H284" s="174">
        <f>IntermediateData!H229</f>
        <v>1.091397866008197E-3</v>
      </c>
      <c r="I284" s="174">
        <f>IntermediateData!I229</f>
        <v>1.082058350438205E-3</v>
      </c>
      <c r="J284" s="174">
        <f>IntermediateData!J229</f>
        <v>1.0739508899110268E-3</v>
      </c>
      <c r="K284" s="174">
        <f>IntermediateData!K229</f>
        <v>1.0679543429414219E-3</v>
      </c>
      <c r="L284" s="174">
        <f>IntermediateData!L229</f>
        <v>1.0639094727328579E-3</v>
      </c>
      <c r="M284" s="174">
        <f>IntermediateData!M229</f>
        <v>1.0616701684440654E-3</v>
      </c>
      <c r="N284" s="174">
        <f>IntermediateData!N229</f>
        <v>1.0611005257951077E-3</v>
      </c>
      <c r="O284" s="174">
        <f>IntermediateData!O229</f>
        <v>1.0620722820677388E-3</v>
      </c>
      <c r="P284" s="174">
        <f>IntermediateData!P229</f>
        <v>1.0644625518478382E-3</v>
      </c>
      <c r="Q284" s="174">
        <f>IntermediateData!Q229</f>
        <v>1.0680638784879965E-3</v>
      </c>
      <c r="R284" s="173">
        <f>IntermediateData!R229</f>
        <v>1.0707002068082411E-3</v>
      </c>
      <c r="S284" s="174">
        <f>IntermediateData!S229</f>
        <v>1.0723740908603614E-3</v>
      </c>
      <c r="T284" s="174">
        <f>IntermediateData!T229</f>
        <v>1.0730924481565183E-3</v>
      </c>
      <c r="U284" s="174">
        <f>IntermediateData!U229</f>
        <v>1.0728664096587353E-3</v>
      </c>
      <c r="V284" s="174">
        <f>IntermediateData!V229</f>
        <v>1.0717111273272155E-3</v>
      </c>
      <c r="W284" s="174">
        <f>IntermediateData!W229</f>
        <v>1.0696455437670138E-3</v>
      </c>
      <c r="X284" s="174">
        <f>IntermediateData!X229</f>
        <v>1.066692129082579E-3</v>
      </c>
      <c r="Y284" s="174">
        <f>IntermediateData!Y229</f>
        <v>1.0628765904563805E-3</v>
      </c>
      <c r="Z284" s="174">
        <f>IntermediateData!Z229</f>
        <v>1.0582275602082729E-3</v>
      </c>
      <c r="AA284" s="174">
        <f>IntermediateData!AA229</f>
        <v>1.052776268170238E-3</v>
      </c>
      <c r="AB284" s="174">
        <f>IntermediateData!AB229</f>
        <v>1.0465562041363766E-3</v>
      </c>
      <c r="AC284" s="174">
        <f>IntermediateData!AC229</f>
        <v>1.0396027759352179E-3</v>
      </c>
      <c r="AD284" s="174">
        <f>IntermediateData!AD229</f>
        <v>1.0320090201692662E-3</v>
      </c>
      <c r="AE284" s="174">
        <f>IntermediateData!AE229</f>
        <v>1.0239128213854541E-3</v>
      </c>
      <c r="AF284" s="174">
        <f>IntermediateData!AF229</f>
        <v>1.0154453461128812E-3</v>
      </c>
      <c r="AG284" s="174">
        <f>IntermediateData!AG229</f>
        <v>1.0067297599722798E-3</v>
      </c>
      <c r="AH284" s="174">
        <f>IntermediateData!AH229</f>
        <v>9.9754483154756578E-4</v>
      </c>
      <c r="AI284" s="174">
        <f>IntermediateData!AI229</f>
        <v>9.8834244069781517E-4</v>
      </c>
      <c r="AJ284" s="174">
        <f>IntermediateData!AJ229</f>
        <v>9.7921769180392632E-4</v>
      </c>
      <c r="AK284" s="174">
        <f>IntermediateData!AK229</f>
        <v>9.7025248830111949E-4</v>
      </c>
      <c r="AL284" s="174">
        <f>IntermediateData!AL229</f>
        <v>9.6143284745292404E-4</v>
      </c>
      <c r="AM284" s="174">
        <f>IntermediateData!AM229</f>
        <v>9.5274638625791538E-4</v>
      </c>
      <c r="AN284" s="174">
        <f>IntermediateData!AN229</f>
        <v>9.4418217627471326E-4</v>
      </c>
      <c r="AO284" s="174">
        <f>IntermediateData!AO229</f>
        <v>9.3573061238343852E-4</v>
      </c>
      <c r="AP284" s="175">
        <f>IntermediateData!AP229</f>
        <v>9.2738329377626931E-4</v>
      </c>
    </row>
    <row r="285" spans="2:42" x14ac:dyDescent="0.35">
      <c r="B285" s="36"/>
      <c r="C285" s="36" t="s">
        <v>2268</v>
      </c>
      <c r="D285" s="175">
        <f>IntermediateData!D230</f>
        <v>0</v>
      </c>
      <c r="E285" s="174">
        <f>IntermediateData!E230</f>
        <v>1.2418075707259897E-2</v>
      </c>
      <c r="F285" s="174">
        <f>IntermediateData!F230</f>
        <v>1.2156969549240223E-2</v>
      </c>
      <c r="G285" s="174">
        <f>IntermediateData!G230</f>
        <v>1.2049145395679653E-2</v>
      </c>
      <c r="H285" s="174">
        <f>IntermediateData!H230</f>
        <v>1.1942277569931206E-2</v>
      </c>
      <c r="I285" s="174">
        <f>IntermediateData!I230</f>
        <v>1.1836357590009592E-2</v>
      </c>
      <c r="J285" s="174">
        <f>IntermediateData!J230</f>
        <v>1.1870635955364724E-2</v>
      </c>
      <c r="K285" s="174">
        <f>IntermediateData!K230</f>
        <v>1.19201841480404E-2</v>
      </c>
      <c r="L285" s="174">
        <f>IntermediateData!L230</f>
        <v>1.1973673729016266E-2</v>
      </c>
      <c r="M285" s="174">
        <f>IntermediateData!M230</f>
        <v>1.2016265636567939E-2</v>
      </c>
      <c r="N285" s="174">
        <f>IntermediateData!N230</f>
        <v>1.2047927495336546E-2</v>
      </c>
      <c r="O285" s="174">
        <f>IntermediateData!O230</f>
        <v>1.2068678035606179E-2</v>
      </c>
      <c r="P285" s="174">
        <f>IntermediateData!P230</f>
        <v>1.2078586028216551E-2</v>
      </c>
      <c r="Q285" s="174">
        <f>IntermediateData!Q230</f>
        <v>1.2077768680276112E-2</v>
      </c>
      <c r="R285" s="173">
        <f>IntermediateData!R230</f>
        <v>1.2066389533494006E-2</v>
      </c>
      <c r="S285" s="174">
        <f>IntermediateData!S230</f>
        <v>1.2044655915678531E-2</v>
      </c>
      <c r="T285" s="174">
        <f>IntermediateData!T230</f>
        <v>1.2012816002940839E-2</v>
      </c>
      <c r="U285" s="174">
        <f>IntermediateData!U230</f>
        <v>1.1971155555261032E-2</v>
      </c>
      <c r="V285" s="174">
        <f>IntermediateData!V230</f>
        <v>1.1919994391266795E-2</v>
      </c>
      <c r="W285" s="174">
        <f>IntermediateData!W230</f>
        <v>1.1859682669369414E-2</v>
      </c>
      <c r="X285" s="174">
        <f>IntermediateData!X230</f>
        <v>1.1790597041897451E-2</v>
      </c>
      <c r="Y285" s="174">
        <f>IntermediateData!Y230</f>
        <v>1.171313674672393E-2</v>
      </c>
      <c r="Z285" s="174">
        <f>IntermediateData!Z230</f>
        <v>1.1627719697306381E-2</v>
      </c>
      <c r="AA285" s="174">
        <f>IntermediateData!AA230</f>
        <v>1.1534778627291522E-2</v>
      </c>
      <c r="AB285" s="174">
        <f>IntermediateData!AB230</f>
        <v>1.1434757340138262E-2</v>
      </c>
      <c r="AC285" s="174">
        <f>IntermediateData!AC230</f>
        <v>1.1328107107849908E-2</v>
      </c>
      <c r="AD285" s="174">
        <f>IntermediateData!AD230</f>
        <v>1.1221907301878874E-2</v>
      </c>
      <c r="AE285" s="174">
        <f>IntermediateData!AE230</f>
        <v>1.1117198397387229E-2</v>
      </c>
      <c r="AF285" s="174">
        <f>IntermediateData!AF230</f>
        <v>1.1014463196934429E-2</v>
      </c>
      <c r="AG285" s="174">
        <f>IntermediateData!AG230</f>
        <v>1.0913523026087038E-2</v>
      </c>
      <c r="AH285" s="174">
        <f>IntermediateData!AH230</f>
        <v>1.0813412378774603E-2</v>
      </c>
      <c r="AI285" s="174">
        <f>IntermediateData!AI230</f>
        <v>1.071482443913346E-2</v>
      </c>
      <c r="AJ285" s="174">
        <f>IntermediateData!AJ230</f>
        <v>1.0617633601989869E-2</v>
      </c>
      <c r="AK285" s="174">
        <f>IntermediateData!AK230</f>
        <v>1.0521729441556871E-2</v>
      </c>
      <c r="AL285" s="174">
        <f>IntermediateData!AL230</f>
        <v>1.0427015341928983E-2</v>
      </c>
      <c r="AM285" s="174">
        <f>IntermediateData!AM230</f>
        <v>1.0333407252216124E-2</v>
      </c>
      <c r="AN285" s="174">
        <f>IntermediateData!AN230</f>
        <v>1.0240832551979996E-2</v>
      </c>
      <c r="AO285" s="174">
        <f>IntermediateData!AO230</f>
        <v>1.014922901475214E-2</v>
      </c>
      <c r="AP285" s="175">
        <f>IntermediateData!AP230</f>
        <v>1.005854385918894E-2</v>
      </c>
    </row>
    <row r="286" spans="2:42" x14ac:dyDescent="0.35">
      <c r="B286" s="36"/>
      <c r="C286" s="36" t="s">
        <v>2269</v>
      </c>
      <c r="D286" s="175">
        <f>IntermediateData!D231</f>
        <v>0</v>
      </c>
      <c r="E286" s="174">
        <f>IntermediateData!E231</f>
        <v>8.4373648823760205E-3</v>
      </c>
      <c r="F286" s="174">
        <f>IntermediateData!F231</f>
        <v>8.2659236495424681E-3</v>
      </c>
      <c r="G286" s="174">
        <f>IntermediateData!G231</f>
        <v>8.1662914739860249E-3</v>
      </c>
      <c r="H286" s="174">
        <f>IntermediateData!H231</f>
        <v>8.0678602011752375E-3</v>
      </c>
      <c r="I286" s="174">
        <f>IntermediateData!I231</f>
        <v>7.9706153561937779E-3</v>
      </c>
      <c r="J286" s="174">
        <f>IntermediateData!J231</f>
        <v>7.9370432238876285E-3</v>
      </c>
      <c r="K286" s="174">
        <f>IntermediateData!K231</f>
        <v>7.9153205941307498E-3</v>
      </c>
      <c r="L286" s="174">
        <f>IntermediateData!L231</f>
        <v>7.9043925141947576E-3</v>
      </c>
      <c r="M286" s="174">
        <f>IntermediateData!M231</f>
        <v>7.9032505197414969E-3</v>
      </c>
      <c r="N286" s="174">
        <f>IntermediateData!N231</f>
        <v>7.9032400668920793E-3</v>
      </c>
      <c r="O286" s="174">
        <f>IntermediateData!O231</f>
        <v>7.8957730104996845E-3</v>
      </c>
      <c r="P286" s="174">
        <f>IntermediateData!P231</f>
        <v>7.8809880028312546E-3</v>
      </c>
      <c r="Q286" s="174">
        <f>IntermediateData!Q231</f>
        <v>7.8590556298009408E-3</v>
      </c>
      <c r="R286" s="173">
        <f>IntermediateData!R231</f>
        <v>7.830175991475688E-3</v>
      </c>
      <c r="S286" s="174">
        <f>IntermediateData!S231</f>
        <v>7.7945760402518237E-3</v>
      </c>
      <c r="T286" s="174">
        <f>IntermediateData!T231</f>
        <v>7.7525067325178148E-3</v>
      </c>
      <c r="U286" s="174">
        <f>IntermediateData!U231</f>
        <v>7.7042400501398135E-3</v>
      </c>
      <c r="V286" s="174">
        <f>IntermediateData!V231</f>
        <v>7.6500659470577033E-3</v>
      </c>
      <c r="W286" s="174">
        <f>IntermediateData!W231</f>
        <v>7.590289273826714E-3</v>
      </c>
      <c r="X286" s="174">
        <f>IntermediateData!X231</f>
        <v>7.5252267292904382E-3</v>
      </c>
      <c r="Y286" s="174">
        <f>IntermediateData!Y231</f>
        <v>7.4552038839597826E-3</v>
      </c>
      <c r="Z286" s="174">
        <f>IntermediateData!Z231</f>
        <v>7.3805523143458396E-3</v>
      </c>
      <c r="AA286" s="174">
        <f>IntermediateData!AA231</f>
        <v>7.3016068816996304E-3</v>
      </c>
      <c r="AB286" s="174">
        <f>IntermediateData!AB231</f>
        <v>7.2187031825829617E-3</v>
      </c>
      <c r="AC286" s="174">
        <f>IntermediateData!AC231</f>
        <v>7.132175192646497E-3</v>
      </c>
      <c r="AD286" s="174">
        <f>IntermediateData!AD231</f>
        <v>7.0449643362978601E-3</v>
      </c>
      <c r="AE286" s="174">
        <f>IntermediateData!AE231</f>
        <v>6.9578101417074626E-3</v>
      </c>
      <c r="AF286" s="174">
        <f>IntermediateData!AF231</f>
        <v>6.8713745975012668E-3</v>
      </c>
      <c r="AG286" s="174">
        <f>IntermediateData!AG231</f>
        <v>6.7862446192715059E-3</v>
      </c>
      <c r="AH286" s="174">
        <f>IntermediateData!AH231</f>
        <v>6.7052360269633316E-3</v>
      </c>
      <c r="AI286" s="174">
        <f>IntermediateData!AI231</f>
        <v>6.6255532276778845E-3</v>
      </c>
      <c r="AJ286" s="174">
        <f>IntermediateData!AJ231</f>
        <v>6.5471107689454482E-3</v>
      </c>
      <c r="AK286" s="174">
        <f>IntermediateData!AK231</f>
        <v>6.4698335104365189E-3</v>
      </c>
      <c r="AL286" s="174">
        <f>IntermediateData!AL231</f>
        <v>6.3936555965428358E-3</v>
      </c>
      <c r="AM286" s="174">
        <f>IntermediateData!AM231</f>
        <v>6.3185195277139393E-3</v>
      </c>
      <c r="AN286" s="174">
        <f>IntermediateData!AN231</f>
        <v>6.2443753193677006E-3</v>
      </c>
      <c r="AO286" s="174">
        <f>IntermediateData!AO231</f>
        <v>6.1711797388003869E-3</v>
      </c>
      <c r="AP286" s="175">
        <f>IntermediateData!AP231</f>
        <v>6.0988956118660821E-3</v>
      </c>
    </row>
    <row r="287" spans="2:42" x14ac:dyDescent="0.35">
      <c r="B287" s="36"/>
      <c r="C287" s="36" t="s">
        <v>2270</v>
      </c>
      <c r="D287" s="175">
        <f>IntermediateData!D232</f>
        <v>0</v>
      </c>
      <c r="E287" s="174">
        <f>IntermediateData!E232</f>
        <v>1.0533602621038099E-2</v>
      </c>
      <c r="F287" s="174">
        <f>IntermediateData!F232</f>
        <v>1.0400987468391434E-2</v>
      </c>
      <c r="G287" s="174">
        <f>IntermediateData!G232</f>
        <v>1.037822244426923E-2</v>
      </c>
      <c r="H287" s="174">
        <f>IntermediateData!H232</f>
        <v>1.0355507246793282E-2</v>
      </c>
      <c r="I287" s="174">
        <f>IntermediateData!I232</f>
        <v>1.0332841766906173E-2</v>
      </c>
      <c r="J287" s="174">
        <f>IntermediateData!J232</f>
        <v>1.0417634056208361E-2</v>
      </c>
      <c r="K287" s="174">
        <f>IntermediateData!K232</f>
        <v>1.051827454662242E-2</v>
      </c>
      <c r="L287" s="174">
        <f>IntermediateData!L232</f>
        <v>1.0633984754038464E-2</v>
      </c>
      <c r="M287" s="174">
        <f>IntermediateData!M232</f>
        <v>1.074946328876405E-2</v>
      </c>
      <c r="N287" s="174">
        <f>IntermediateData!N232</f>
        <v>1.0856874788631841E-2</v>
      </c>
      <c r="O287" s="174">
        <f>IntermediateData!O232</f>
        <v>1.0955915385755461E-2</v>
      </c>
      <c r="P287" s="174">
        <f>IntermediateData!P232</f>
        <v>1.10463152951589E-2</v>
      </c>
      <c r="Q287" s="174">
        <f>IntermediateData!Q232</f>
        <v>1.112784090274712E-2</v>
      </c>
      <c r="R287" s="173">
        <f>IntermediateData!R232</f>
        <v>1.1200296480161522E-2</v>
      </c>
      <c r="S287" s="174">
        <f>IntermediateData!S232</f>
        <v>1.1263525500659892E-2</v>
      </c>
      <c r="T287" s="174">
        <f>IntermediateData!T232</f>
        <v>1.1317411537974678E-2</v>
      </c>
      <c r="U287" s="174">
        <f>IntermediateData!U232</f>
        <v>1.1361878738337465E-2</v>
      </c>
      <c r="V287" s="174">
        <f>IntermediateData!V232</f>
        <v>1.1396891864250899E-2</v>
      </c>
      <c r="W287" s="174">
        <f>IntermediateData!W232</f>
        <v>1.1422455916879704E-2</v>
      </c>
      <c r="X287" s="174">
        <f>IntermediateData!X232</f>
        <v>1.1438615351866166E-2</v>
      </c>
      <c r="Y287" s="174">
        <f>IntermediateData!Y232</f>
        <v>1.1445452910719306E-2</v>
      </c>
      <c r="Z287" s="174">
        <f>IntermediateData!Z232</f>
        <v>1.1443088096477828E-2</v>
      </c>
      <c r="AA287" s="174">
        <f>IntermediateData!AA232</f>
        <v>1.1431675327939499E-2</v>
      </c>
      <c r="AB287" s="174">
        <f>IntermediateData!AB232</f>
        <v>1.141140181126165E-2</v>
      </c>
      <c r="AC287" s="174">
        <f>IntermediateData!AC232</f>
        <v>1.1382485171093174E-2</v>
      </c>
      <c r="AD287" s="174">
        <f>IntermediateData!AD232</f>
        <v>1.1351949296339228E-2</v>
      </c>
      <c r="AE287" s="174">
        <f>IntermediateData!AE232</f>
        <v>1.1321065051535132E-2</v>
      </c>
      <c r="AF287" s="174">
        <f>IntermediateData!AF232</f>
        <v>1.1291022881819417E-2</v>
      </c>
      <c r="AG287" s="174">
        <f>IntermediateData!AG232</f>
        <v>1.1262096288748408E-2</v>
      </c>
      <c r="AH287" s="174">
        <f>IntermediateData!AH232</f>
        <v>1.123395178076401E-2</v>
      </c>
      <c r="AI287" s="174">
        <f>IntermediateData!AI232</f>
        <v>1.1206632783717398E-2</v>
      </c>
      <c r="AJ287" s="174">
        <f>IntermediateData!AJ232</f>
        <v>1.1180013806252597E-2</v>
      </c>
      <c r="AK287" s="174">
        <f>IntermediateData!AK232</f>
        <v>1.1153982536579303E-2</v>
      </c>
      <c r="AL287" s="174">
        <f>IntermediateData!AL232</f>
        <v>1.1128439009033125E-2</v>
      </c>
      <c r="AM287" s="174">
        <f>IntermediateData!AM232</f>
        <v>1.1103294847375418E-2</v>
      </c>
      <c r="AN287" s="174">
        <f>IntermediateData!AN232</f>
        <v>1.1078472574557652E-2</v>
      </c>
      <c r="AO287" s="174">
        <f>IntermediateData!AO232</f>
        <v>1.105390498023847E-2</v>
      </c>
      <c r="AP287" s="175">
        <f>IntermediateData!AP232</f>
        <v>1.1029534538680845E-2</v>
      </c>
    </row>
    <row r="288" spans="2:42" x14ac:dyDescent="0.35">
      <c r="B288" s="36"/>
      <c r="C288" s="36" t="s">
        <v>2271</v>
      </c>
      <c r="D288" s="175">
        <f>IntermediateData!D234</f>
        <v>0</v>
      </c>
      <c r="E288" s="174">
        <f>IntermediateData!E234</f>
        <v>0</v>
      </c>
      <c r="F288" s="174">
        <f>IntermediateData!F234</f>
        <v>0</v>
      </c>
      <c r="G288" s="174">
        <f>IntermediateData!G234</f>
        <v>0</v>
      </c>
      <c r="H288" s="174">
        <f>IntermediateData!H234</f>
        <v>0</v>
      </c>
      <c r="I288" s="174">
        <f>IntermediateData!I234</f>
        <v>0</v>
      </c>
      <c r="J288" s="174">
        <f>IntermediateData!J234</f>
        <v>0</v>
      </c>
      <c r="K288" s="174">
        <f>IntermediateData!K234</f>
        <v>0</v>
      </c>
      <c r="L288" s="174">
        <f>IntermediateData!L234</f>
        <v>0</v>
      </c>
      <c r="M288" s="174">
        <f>IntermediateData!M234</f>
        <v>0</v>
      </c>
      <c r="N288" s="174">
        <f>IntermediateData!N234</f>
        <v>0</v>
      </c>
      <c r="O288" s="174">
        <f>IntermediateData!O234</f>
        <v>0</v>
      </c>
      <c r="P288" s="174">
        <f>IntermediateData!P234</f>
        <v>0</v>
      </c>
      <c r="Q288" s="174">
        <f>IntermediateData!Q234</f>
        <v>0</v>
      </c>
      <c r="R288" s="173">
        <f>IntermediateData!R234</f>
        <v>0</v>
      </c>
      <c r="S288" s="174">
        <f>IntermediateData!S234</f>
        <v>0</v>
      </c>
      <c r="T288" s="174">
        <f>IntermediateData!T234</f>
        <v>0</v>
      </c>
      <c r="U288" s="174">
        <f>IntermediateData!U234</f>
        <v>0</v>
      </c>
      <c r="V288" s="174">
        <f>IntermediateData!V234</f>
        <v>0</v>
      </c>
      <c r="W288" s="174">
        <f>IntermediateData!W234</f>
        <v>0</v>
      </c>
      <c r="X288" s="174">
        <f>IntermediateData!X234</f>
        <v>0</v>
      </c>
      <c r="Y288" s="174">
        <f>IntermediateData!Y234</f>
        <v>0</v>
      </c>
      <c r="Z288" s="174">
        <f>IntermediateData!Z234</f>
        <v>0</v>
      </c>
      <c r="AA288" s="174">
        <f>IntermediateData!AA234</f>
        <v>0</v>
      </c>
      <c r="AB288" s="174">
        <f>IntermediateData!AB234</f>
        <v>0</v>
      </c>
      <c r="AC288" s="174">
        <f>IntermediateData!AC234</f>
        <v>0</v>
      </c>
      <c r="AD288" s="174">
        <f>IntermediateData!AD234</f>
        <v>0</v>
      </c>
      <c r="AE288" s="174">
        <f>IntermediateData!AE234</f>
        <v>0</v>
      </c>
      <c r="AF288" s="174">
        <f>IntermediateData!AF234</f>
        <v>0</v>
      </c>
      <c r="AG288" s="174">
        <f>IntermediateData!AG234</f>
        <v>0</v>
      </c>
      <c r="AH288" s="174">
        <f>IntermediateData!AH234</f>
        <v>0</v>
      </c>
      <c r="AI288" s="174">
        <f>IntermediateData!AI234</f>
        <v>0</v>
      </c>
      <c r="AJ288" s="174">
        <f>IntermediateData!AJ234</f>
        <v>0</v>
      </c>
      <c r="AK288" s="174">
        <f>IntermediateData!AK234</f>
        <v>0</v>
      </c>
      <c r="AL288" s="174">
        <f>IntermediateData!AL234</f>
        <v>0</v>
      </c>
      <c r="AM288" s="174">
        <f>IntermediateData!AM234</f>
        <v>0</v>
      </c>
      <c r="AN288" s="174">
        <f>IntermediateData!AN234</f>
        <v>0</v>
      </c>
      <c r="AO288" s="174">
        <f>IntermediateData!AO234</f>
        <v>0</v>
      </c>
      <c r="AP288" s="175">
        <f>IntermediateData!AP234</f>
        <v>0</v>
      </c>
    </row>
    <row r="289" spans="2:42" x14ac:dyDescent="0.35">
      <c r="B289" s="36"/>
      <c r="C289" s="36" t="s">
        <v>2314</v>
      </c>
      <c r="D289" s="175">
        <f>IntermediateData!D233</f>
        <v>0</v>
      </c>
      <c r="E289" s="174">
        <f>IntermediateData!E233</f>
        <v>0</v>
      </c>
      <c r="F289" s="174">
        <f>IntermediateData!F233</f>
        <v>0</v>
      </c>
      <c r="G289" s="174">
        <f>IntermediateData!G233</f>
        <v>0</v>
      </c>
      <c r="H289" s="174">
        <f>IntermediateData!H233</f>
        <v>0</v>
      </c>
      <c r="I289" s="174">
        <f>IntermediateData!I233</f>
        <v>0</v>
      </c>
      <c r="J289" s="174">
        <f>IntermediateData!J233</f>
        <v>0</v>
      </c>
      <c r="K289" s="174">
        <f>IntermediateData!K233</f>
        <v>0</v>
      </c>
      <c r="L289" s="174">
        <f>IntermediateData!L233</f>
        <v>0</v>
      </c>
      <c r="M289" s="174">
        <f>IntermediateData!M233</f>
        <v>0</v>
      </c>
      <c r="N289" s="174">
        <f>IntermediateData!N233</f>
        <v>0</v>
      </c>
      <c r="O289" s="174">
        <f>IntermediateData!O233</f>
        <v>0</v>
      </c>
      <c r="P289" s="174">
        <f>IntermediateData!P233</f>
        <v>0</v>
      </c>
      <c r="Q289" s="174">
        <f>IntermediateData!Q233</f>
        <v>0</v>
      </c>
      <c r="R289" s="173">
        <f>IntermediateData!R233</f>
        <v>0</v>
      </c>
      <c r="S289" s="174">
        <f>IntermediateData!S233</f>
        <v>0</v>
      </c>
      <c r="T289" s="174">
        <f>IntermediateData!T233</f>
        <v>0</v>
      </c>
      <c r="U289" s="174">
        <f>IntermediateData!U233</f>
        <v>0</v>
      </c>
      <c r="V289" s="174">
        <f>IntermediateData!V233</f>
        <v>0</v>
      </c>
      <c r="W289" s="174">
        <f>IntermediateData!W233</f>
        <v>0</v>
      </c>
      <c r="X289" s="174">
        <f>IntermediateData!X233</f>
        <v>0</v>
      </c>
      <c r="Y289" s="174">
        <f>IntermediateData!Y233</f>
        <v>0</v>
      </c>
      <c r="Z289" s="174">
        <f>IntermediateData!Z233</f>
        <v>0</v>
      </c>
      <c r="AA289" s="174">
        <f>IntermediateData!AA233</f>
        <v>0</v>
      </c>
      <c r="AB289" s="174">
        <f>IntermediateData!AB233</f>
        <v>0</v>
      </c>
      <c r="AC289" s="174">
        <f>IntermediateData!AC233</f>
        <v>0</v>
      </c>
      <c r="AD289" s="174">
        <f>IntermediateData!AD233</f>
        <v>0</v>
      </c>
      <c r="AE289" s="174">
        <f>IntermediateData!AE233</f>
        <v>0</v>
      </c>
      <c r="AF289" s="174">
        <f>IntermediateData!AF233</f>
        <v>0</v>
      </c>
      <c r="AG289" s="174">
        <f>IntermediateData!AG233</f>
        <v>0</v>
      </c>
      <c r="AH289" s="174">
        <f>IntermediateData!AH233</f>
        <v>0</v>
      </c>
      <c r="AI289" s="174">
        <f>IntermediateData!AI233</f>
        <v>0</v>
      </c>
      <c r="AJ289" s="174">
        <f>IntermediateData!AJ233</f>
        <v>0</v>
      </c>
      <c r="AK289" s="174">
        <f>IntermediateData!AK233</f>
        <v>0</v>
      </c>
      <c r="AL289" s="174">
        <f>IntermediateData!AL233</f>
        <v>0</v>
      </c>
      <c r="AM289" s="174">
        <f>IntermediateData!AM233</f>
        <v>0</v>
      </c>
      <c r="AN289" s="174">
        <f>IntermediateData!AN233</f>
        <v>0</v>
      </c>
      <c r="AO289" s="174">
        <f>IntermediateData!AO233</f>
        <v>0</v>
      </c>
      <c r="AP289" s="175">
        <f>IntermediateData!AP233</f>
        <v>0</v>
      </c>
    </row>
    <row r="290" spans="2:42" x14ac:dyDescent="0.35">
      <c r="B290" s="36"/>
      <c r="C290" s="36" t="s">
        <v>2272</v>
      </c>
      <c r="D290" s="175">
        <f>IntermediateData!D235</f>
        <v>0</v>
      </c>
      <c r="E290" s="174">
        <f>IntermediateData!E235</f>
        <v>2.6604045518968441E-3</v>
      </c>
      <c r="F290" s="174">
        <f>IntermediateData!F235</f>
        <v>2.6222602252522318E-3</v>
      </c>
      <c r="G290" s="174">
        <f>IntermediateData!G235</f>
        <v>2.5915390527114276E-3</v>
      </c>
      <c r="H290" s="174">
        <f>IntermediateData!H235</f>
        <v>2.5611777950384131E-3</v>
      </c>
      <c r="I290" s="174">
        <f>IntermediateData!I235</f>
        <v>2.5311722356391804E-3</v>
      </c>
      <c r="J290" s="174">
        <f>IntermediateData!J235</f>
        <v>2.5077914934002626E-3</v>
      </c>
      <c r="K290" s="174">
        <f>IntermediateData!K235</f>
        <v>2.4891602347565981E-3</v>
      </c>
      <c r="L290" s="174">
        <f>IntermediateData!L235</f>
        <v>2.4748746904405339E-3</v>
      </c>
      <c r="M290" s="174">
        <f>IntermediateData!M235</f>
        <v>2.4645627861043951E-3</v>
      </c>
      <c r="N290" s="174">
        <f>IntermediateData!N235</f>
        <v>2.457877404084399E-3</v>
      </c>
      <c r="O290" s="174">
        <f>IntermediateData!O235</f>
        <v>2.4544905757382667E-3</v>
      </c>
      <c r="P290" s="174">
        <f>IntermediateData!P235</f>
        <v>2.4540884774660841E-3</v>
      </c>
      <c r="Q290" s="174">
        <f>IntermediateData!Q235</f>
        <v>2.4526082878072813E-3</v>
      </c>
      <c r="R290" s="173">
        <f>IntermediateData!R235</f>
        <v>2.4488591406214514E-3</v>
      </c>
      <c r="S290" s="174">
        <f>IntermediateData!S235</f>
        <v>2.4428902494434777E-3</v>
      </c>
      <c r="T290" s="174">
        <f>IntermediateData!T235</f>
        <v>2.4347600830138968E-3</v>
      </c>
      <c r="U290" s="174">
        <f>IntermediateData!U235</f>
        <v>2.4245355764574003E-3</v>
      </c>
      <c r="V290" s="174">
        <f>IntermediateData!V235</f>
        <v>2.4122912807823097E-3</v>
      </c>
      <c r="W290" s="174">
        <f>IntermediateData!W235</f>
        <v>2.3981084677063683E-3</v>
      </c>
      <c r="X290" s="174">
        <f>IntermediateData!X235</f>
        <v>2.3820742066353764E-3</v>
      </c>
      <c r="Y290" s="174">
        <f>IntermediateData!Y235</f>
        <v>2.3642804300057509E-3</v>
      </c>
      <c r="Z290" s="174">
        <f>IntermediateData!Z235</f>
        <v>2.3448230022086701E-3</v>
      </c>
      <c r="AA290" s="174">
        <f>IntermediateData!AA235</f>
        <v>2.3238008060100569E-3</v>
      </c>
      <c r="AB290" s="174">
        <f>IntermediateData!AB235</f>
        <v>2.3013148588400356E-3</v>
      </c>
      <c r="AC290" s="174">
        <f>IntermediateData!AC235</f>
        <v>2.277467469621759E-3</v>
      </c>
      <c r="AD290" s="174">
        <f>IntermediateData!AD235</f>
        <v>2.2526284836216553E-3</v>
      </c>
      <c r="AE290" s="174">
        <f>IntermediateData!AE235</f>
        <v>2.227088766483767E-3</v>
      </c>
      <c r="AF290" s="174">
        <f>IntermediateData!AF235</f>
        <v>2.2011177649689643E-3</v>
      </c>
      <c r="AG290" s="174">
        <f>IntermediateData!AG235</f>
        <v>2.1749621298886401E-3</v>
      </c>
      <c r="AH290" s="174">
        <f>IntermediateData!AH235</f>
        <v>2.145689474689419E-3</v>
      </c>
      <c r="AI290" s="174">
        <f>IntermediateData!AI235</f>
        <v>2.116784929862464E-3</v>
      </c>
      <c r="AJ290" s="174">
        <f>IntermediateData!AJ235</f>
        <v>2.0884181756139534E-3</v>
      </c>
      <c r="AK290" s="174">
        <f>IntermediateData!AK235</f>
        <v>2.0605969541896392E-3</v>
      </c>
      <c r="AL290" s="174">
        <f>IntermediateData!AL235</f>
        <v>2.0332857102494184E-3</v>
      </c>
      <c r="AM290" s="174">
        <f>IntermediateData!AM235</f>
        <v>2.0064529107245701E-3</v>
      </c>
      <c r="AN290" s="174">
        <f>IntermediateData!AN235</f>
        <v>1.9800706313047884E-3</v>
      </c>
      <c r="AO290" s="174">
        <f>IntermediateData!AO235</f>
        <v>1.9541141856191531E-3</v>
      </c>
      <c r="AP290" s="175">
        <f>IntermediateData!AP235</f>
        <v>1.9285617919390873E-3</v>
      </c>
    </row>
    <row r="291" spans="2:42" x14ac:dyDescent="0.35">
      <c r="B291" s="36"/>
      <c r="C291" s="36" t="s">
        <v>2273</v>
      </c>
      <c r="D291" s="175">
        <f>IntermediateData!D236</f>
        <v>0</v>
      </c>
      <c r="E291" s="174">
        <f>IntermediateData!E236</f>
        <v>1.8419841025963332E-3</v>
      </c>
      <c r="F291" s="174">
        <f>IntermediateData!F236</f>
        <v>1.8199283721572225E-3</v>
      </c>
      <c r="G291" s="174">
        <f>IntermediateData!G236</f>
        <v>1.8014488740725944E-3</v>
      </c>
      <c r="H291" s="174">
        <f>IntermediateData!H236</f>
        <v>1.7831570162570472E-3</v>
      </c>
      <c r="I291" s="174">
        <f>IntermediateData!I236</f>
        <v>1.765050893416919E-3</v>
      </c>
      <c r="J291" s="174">
        <f>IntermediateData!J236</f>
        <v>1.7501864203895482E-3</v>
      </c>
      <c r="K291" s="174">
        <f>IntermediateData!K236</f>
        <v>1.7387054897220128E-3</v>
      </c>
      <c r="L291" s="174">
        <f>IntermediateData!L236</f>
        <v>1.7303363416430115E-3</v>
      </c>
      <c r="M291" s="174">
        <f>IntermediateData!M236</f>
        <v>1.7248290715594764E-3</v>
      </c>
      <c r="N291" s="174">
        <f>IntermediateData!N236</f>
        <v>1.721950874602591E-3</v>
      </c>
      <c r="O291" s="174">
        <f>IntermediateData!O236</f>
        <v>1.7214819079870605E-3</v>
      </c>
      <c r="P291" s="174">
        <f>IntermediateData!P236</f>
        <v>1.7232116826837605E-3</v>
      </c>
      <c r="Q291" s="174">
        <f>IntermediateData!Q236</f>
        <v>1.7256128871448741E-3</v>
      </c>
      <c r="R291" s="173">
        <f>IntermediateData!R236</f>
        <v>1.7264268543424669E-3</v>
      </c>
      <c r="S291" s="174">
        <f>IntermediateData!S236</f>
        <v>1.7256728959867511E-3</v>
      </c>
      <c r="T291" s="174">
        <f>IntermediateData!T236</f>
        <v>1.7233772310011831E-3</v>
      </c>
      <c r="U291" s="174">
        <f>IntermediateData!U236</f>
        <v>1.7195725824608846E-3</v>
      </c>
      <c r="V291" s="174">
        <f>IntermediateData!V236</f>
        <v>1.7142977160402575E-3</v>
      </c>
      <c r="W291" s="174">
        <f>IntermediateData!W236</f>
        <v>1.7075969299299245E-3</v>
      </c>
      <c r="X291" s="174">
        <f>IntermediateData!X236</f>
        <v>1.6995195066362358E-3</v>
      </c>
      <c r="Y291" s="174">
        <f>IntermediateData!Y236</f>
        <v>1.6901191372254258E-3</v>
      </c>
      <c r="Z291" s="174">
        <f>IntermediateData!Z236</f>
        <v>1.6794533284370814E-3</v>
      </c>
      <c r="AA291" s="174">
        <f>IntermediateData!AA236</f>
        <v>1.6675828026957527E-3</v>
      </c>
      <c r="AB291" s="174">
        <f>IntermediateData!AB236</f>
        <v>1.6545709004304851E-3</v>
      </c>
      <c r="AC291" s="174">
        <f>IntermediateData!AC236</f>
        <v>1.6404829933102365E-3</v>
      </c>
      <c r="AD291" s="174">
        <f>IntermediateData!AD236</f>
        <v>1.625524974240427E-3</v>
      </c>
      <c r="AE291" s="174">
        <f>IntermediateData!AE236</f>
        <v>1.6099114541670162E-3</v>
      </c>
      <c r="AF291" s="174">
        <f>IntermediateData!AF236</f>
        <v>1.5938439086302307E-3</v>
      </c>
      <c r="AG291" s="174">
        <f>IntermediateData!AG236</f>
        <v>1.5775091593780055E-3</v>
      </c>
      <c r="AH291" s="174">
        <f>IntermediateData!AH236</f>
        <v>1.5613375718274494E-3</v>
      </c>
      <c r="AI291" s="174">
        <f>IntermediateData!AI236</f>
        <v>1.5452162748765277E-3</v>
      </c>
      <c r="AJ291" s="174">
        <f>IntermediateData!AJ236</f>
        <v>1.5292857653629397E-3</v>
      </c>
      <c r="AK291" s="174">
        <f>IntermediateData!AK236</f>
        <v>1.5136181577790459E-3</v>
      </c>
      <c r="AL291" s="174">
        <f>IntermediateData!AL236</f>
        <v>1.4981931900079494E-3</v>
      </c>
      <c r="AM291" s="174">
        <f>IntermediateData!AM236</f>
        <v>1.482992997928854E-3</v>
      </c>
      <c r="AN291" s="174">
        <f>IntermediateData!AN236</f>
        <v>1.4680018896197106E-3</v>
      </c>
      <c r="AO291" s="174">
        <f>IntermediateData!AO236</f>
        <v>1.453206141006496E-3</v>
      </c>
      <c r="AP291" s="175">
        <f>IntermediateData!AP236</f>
        <v>1.4385938104393545E-3</v>
      </c>
    </row>
    <row r="292" spans="2:42" x14ac:dyDescent="0.35">
      <c r="B292" s="36"/>
      <c r="C292" s="36" t="s">
        <v>2275</v>
      </c>
      <c r="D292" s="175">
        <f>IntermediateData!D238</f>
        <v>0</v>
      </c>
      <c r="E292" s="174">
        <f>IntermediateData!E238</f>
        <v>7.9322322863702513E-3</v>
      </c>
      <c r="F292" s="174">
        <f>IntermediateData!F238</f>
        <v>7.7938835320725515E-3</v>
      </c>
      <c r="G292" s="174">
        <f>IntermediateData!G238</f>
        <v>7.7186923858445586E-3</v>
      </c>
      <c r="H292" s="174">
        <f>IntermediateData!H238</f>
        <v>7.6442266428700016E-3</v>
      </c>
      <c r="I292" s="174">
        <f>IntermediateData!I238</f>
        <v>7.5704793048531199E-3</v>
      </c>
      <c r="J292" s="174">
        <f>IntermediateData!J238</f>
        <v>7.5540797265123329E-3</v>
      </c>
      <c r="K292" s="174">
        <f>IntermediateData!K238</f>
        <v>7.5492321591498698E-3</v>
      </c>
      <c r="L292" s="174">
        <f>IntermediateData!L238</f>
        <v>7.5550154412265908E-3</v>
      </c>
      <c r="M292" s="174">
        <f>IntermediateData!M238</f>
        <v>7.5705442686679553E-3</v>
      </c>
      <c r="N292" s="174">
        <f>IntermediateData!N238</f>
        <v>7.5906112626539816E-3</v>
      </c>
      <c r="O292" s="174">
        <f>IntermediateData!O238</f>
        <v>7.6036928915696909E-3</v>
      </c>
      <c r="P292" s="174">
        <f>IntermediateData!P238</f>
        <v>7.609831477571596E-3</v>
      </c>
      <c r="Q292" s="174">
        <f>IntermediateData!Q238</f>
        <v>7.6091009572184119E-3</v>
      </c>
      <c r="R292" s="173">
        <f>IntermediateData!R238</f>
        <v>7.6016055332937798E-3</v>
      </c>
      <c r="S292" s="174">
        <f>IntermediateData!S238</f>
        <v>7.5874780273999251E-3</v>
      </c>
      <c r="T292" s="174">
        <f>IntermediateData!T238</f>
        <v>7.566877971216939E-3</v>
      </c>
      <c r="U292" s="174">
        <f>IntermediateData!U238</f>
        <v>7.539989477909027E-3</v>
      </c>
      <c r="V292" s="174">
        <f>IntermediateData!V238</f>
        <v>7.5070189374427812E-3</v>
      </c>
      <c r="W292" s="174">
        <f>IntermediateData!W238</f>
        <v>7.4681925805758723E-3</v>
      </c>
      <c r="X292" s="174">
        <f>IntermediateData!X238</f>
        <v>7.4237539560398679E-3</v>
      </c>
      <c r="Y292" s="174">
        <f>IntermediateData!Y238</f>
        <v>7.3739613640833399E-3</v>
      </c>
      <c r="Z292" s="174">
        <f>IntermediateData!Z238</f>
        <v>7.3190852872003611E-3</v>
      </c>
      <c r="AA292" s="174">
        <f>IntermediateData!AA238</f>
        <v>7.2594058557080262E-3</v>
      </c>
      <c r="AB292" s="174">
        <f>IntermediateData!AB238</f>
        <v>7.1952103820321113E-3</v>
      </c>
      <c r="AC292" s="174">
        <f>IntermediateData!AC238</f>
        <v>7.1267909932943444E-3</v>
      </c>
      <c r="AD292" s="174">
        <f>IntermediateData!AD238</f>
        <v>7.0570625788976696E-3</v>
      </c>
      <c r="AE292" s="174">
        <f>IntermediateData!AE238</f>
        <v>6.9868047172268683E-3</v>
      </c>
      <c r="AF292" s="174">
        <f>IntermediateData!AF238</f>
        <v>6.9167264558692909E-3</v>
      </c>
      <c r="AG292" s="174">
        <f>IntermediateData!AG238</f>
        <v>6.8474669998112841E-3</v>
      </c>
      <c r="AH292" s="174">
        <f>IntermediateData!AH238</f>
        <v>6.7855016305269061E-3</v>
      </c>
      <c r="AI292" s="174">
        <f>IntermediateData!AI238</f>
        <v>6.7244383693155583E-3</v>
      </c>
      <c r="AJ292" s="174">
        <f>IntermediateData!AJ238</f>
        <v>6.664201804537145E-3</v>
      </c>
      <c r="AK292" s="174">
        <f>IntermediateData!AK238</f>
        <v>6.6047258428388192E-3</v>
      </c>
      <c r="AL292" s="174">
        <f>IntermediateData!AL238</f>
        <v>6.5459528724091717E-3</v>
      </c>
      <c r="AM292" s="174">
        <f>IntermediateData!AM238</f>
        <v>6.4878330012459358E-3</v>
      </c>
      <c r="AN292" s="174">
        <f>IntermediateData!AN238</f>
        <v>6.4303233619008434E-3</v>
      </c>
      <c r="AO292" s="174">
        <f>IntermediateData!AO238</f>
        <v>6.3733874754274208E-3</v>
      </c>
      <c r="AP292" s="175">
        <f>IntermediateData!AP238</f>
        <v>6.3169946683167008E-3</v>
      </c>
    </row>
    <row r="293" spans="2:42" x14ac:dyDescent="0.35">
      <c r="B293" s="36"/>
      <c r="C293" s="36" t="s">
        <v>2276</v>
      </c>
      <c r="D293" s="175">
        <f>IntermediateData!D239</f>
        <v>0</v>
      </c>
      <c r="E293" s="174">
        <f>IntermediateData!E239</f>
        <v>9.2566738398586097E-3</v>
      </c>
      <c r="F293" s="174">
        <f>IntermediateData!F239</f>
        <v>9.1345979834869754E-3</v>
      </c>
      <c r="G293" s="174">
        <f>IntermediateData!G239</f>
        <v>9.0975729285545249E-3</v>
      </c>
      <c r="H293" s="174">
        <f>IntermediateData!H239</f>
        <v>9.0606979464216905E-3</v>
      </c>
      <c r="I293" s="174">
        <f>IntermediateData!I239</f>
        <v>9.023972428801862E-3</v>
      </c>
      <c r="J293" s="174">
        <f>IntermediateData!J239</f>
        <v>9.0689015775494517E-3</v>
      </c>
      <c r="K293" s="174">
        <f>IntermediateData!K239</f>
        <v>9.1276836837739413E-3</v>
      </c>
      <c r="L293" s="174">
        <f>IntermediateData!L239</f>
        <v>9.1995271802285047E-3</v>
      </c>
      <c r="M293" s="174">
        <f>IntermediateData!M239</f>
        <v>9.2834174418462458E-3</v>
      </c>
      <c r="N293" s="174">
        <f>IntermediateData!N239</f>
        <v>9.3598713958880295E-3</v>
      </c>
      <c r="O293" s="174">
        <f>IntermediateData!O239</f>
        <v>9.4286873336423566E-3</v>
      </c>
      <c r="P293" s="174">
        <f>IntermediateData!P239</f>
        <v>9.4896966757318599E-3</v>
      </c>
      <c r="Q293" s="174">
        <f>IntermediateData!Q239</f>
        <v>9.5427651333394748E-3</v>
      </c>
      <c r="R293" s="173">
        <f>IntermediateData!R239</f>
        <v>9.5877934986475372E-3</v>
      </c>
      <c r="S293" s="174">
        <f>IntermediateData!S239</f>
        <v>9.624718055582137E-3</v>
      </c>
      <c r="T293" s="174">
        <f>IntermediateData!T239</f>
        <v>9.6535106095502546E-3</v>
      </c>
      <c r="U293" s="174">
        <f>IntermediateData!U239</f>
        <v>9.6741781423621918E-3</v>
      </c>
      <c r="V293" s="174">
        <f>IntermediateData!V239</f>
        <v>9.686762105713554E-3</v>
      </c>
      <c r="W293" s="174">
        <f>IntermediateData!W239</f>
        <v>9.6913373732440099E-3</v>
      </c>
      <c r="X293" s="174">
        <f>IntermediateData!X239</f>
        <v>9.6880108771073871E-3</v>
      </c>
      <c r="Y293" s="174">
        <f>IntermediateData!Y239</f>
        <v>9.6769199600273987E-3</v>
      </c>
      <c r="Z293" s="174">
        <f>IntermediateData!Z239</f>
        <v>9.6582304778636222E-3</v>
      </c>
      <c r="AA293" s="174">
        <f>IntermediateData!AA239</f>
        <v>9.6321346907042357E-3</v>
      </c>
      <c r="AB293" s="174">
        <f>IntermediateData!AB239</f>
        <v>9.5988489824098619E-3</v>
      </c>
      <c r="AC293" s="174">
        <f>IntermediateData!AC239</f>
        <v>9.5586114493720863E-3</v>
      </c>
      <c r="AD293" s="174">
        <f>IntermediateData!AD239</f>
        <v>9.5164434706157663E-3</v>
      </c>
      <c r="AE293" s="174">
        <f>IntermediateData!AE239</f>
        <v>9.4734205138809584E-3</v>
      </c>
      <c r="AF293" s="174">
        <f>IntermediateData!AF239</f>
        <v>9.4305445644985841E-3</v>
      </c>
      <c r="AG293" s="174">
        <f>IntermediateData!AG239</f>
        <v>9.3887312798074923E-3</v>
      </c>
      <c r="AH293" s="174">
        <f>IntermediateData!AH239</f>
        <v>9.3392515975346205E-3</v>
      </c>
      <c r="AI293" s="174">
        <f>IntermediateData!AI239</f>
        <v>9.2907930340017722E-3</v>
      </c>
      <c r="AJ293" s="174">
        <f>IntermediateData!AJ239</f>
        <v>9.2432326279422196E-3</v>
      </c>
      <c r="AK293" s="174">
        <f>IntermediateData!AK239</f>
        <v>9.1964606157060556E-3</v>
      </c>
      <c r="AL293" s="174">
        <f>IntermediateData!AL239</f>
        <v>9.1503794174044029E-3</v>
      </c>
      <c r="AM293" s="174">
        <f>IntermediateData!AM239</f>
        <v>9.1049027183549864E-3</v>
      </c>
      <c r="AN293" s="174">
        <f>IntermediateData!AN239</f>
        <v>9.0599546334711005E-3</v>
      </c>
      <c r="AO293" s="174">
        <f>IntermediateData!AO239</f>
        <v>9.0154689441222062E-3</v>
      </c>
      <c r="AP293" s="175">
        <f>IntermediateData!AP239</f>
        <v>8.9713883985892279E-3</v>
      </c>
    </row>
    <row r="294" spans="2:42" x14ac:dyDescent="0.35">
      <c r="B294" s="36"/>
      <c r="C294" s="36" t="s">
        <v>2277</v>
      </c>
      <c r="D294" s="175">
        <f>IntermediateData!D240</f>
        <v>0</v>
      </c>
      <c r="E294" s="174">
        <f>IntermediateData!E240</f>
        <v>5.8476559073739401E-3</v>
      </c>
      <c r="F294" s="174">
        <f>IntermediateData!F240</f>
        <v>5.79009525409008E-3</v>
      </c>
      <c r="G294" s="174">
        <f>IntermediateData!G240</f>
        <v>5.7666263947889537E-3</v>
      </c>
      <c r="H294" s="174">
        <f>IntermediateData!H240</f>
        <v>5.7432526612729356E-3</v>
      </c>
      <c r="I294" s="174">
        <f>IntermediateData!I240</f>
        <v>5.7199736679708789E-3</v>
      </c>
      <c r="J294" s="174">
        <f>IntermediateData!J240</f>
        <v>5.729428375597749E-3</v>
      </c>
      <c r="K294" s="174">
        <f>IntermediateData!K240</f>
        <v>5.7485442081231857E-3</v>
      </c>
      <c r="L294" s="174">
        <f>IntermediateData!L240</f>
        <v>5.7767711790153902E-3</v>
      </c>
      <c r="M294" s="174">
        <f>IntermediateData!M240</f>
        <v>5.813580446714481E-3</v>
      </c>
      <c r="N294" s="174">
        <f>IntermediateData!N240</f>
        <v>5.8584529992221938E-3</v>
      </c>
      <c r="O294" s="174">
        <f>IntermediateData!O240</f>
        <v>5.906578516874459E-3</v>
      </c>
      <c r="P294" s="174">
        <f>IntermediateData!P240</f>
        <v>5.9498822377677162E-3</v>
      </c>
      <c r="Q294" s="174">
        <f>IntermediateData!Q240</f>
        <v>5.9882583030467784E-3</v>
      </c>
      <c r="R294" s="173">
        <f>IntermediateData!R240</f>
        <v>6.0216225029146074E-3</v>
      </c>
      <c r="S294" s="174">
        <f>IntermediateData!S240</f>
        <v>6.0499127697302372E-3</v>
      </c>
      <c r="T294" s="174">
        <f>IntermediateData!T240</f>
        <v>6.0730894314790047E-3</v>
      </c>
      <c r="U294" s="174">
        <f>IntermediateData!U240</f>
        <v>6.0911352248999547E-3</v>
      </c>
      <c r="V294" s="174">
        <f>IntermediateData!V240</f>
        <v>6.1040550722870502E-3</v>
      </c>
      <c r="W294" s="174">
        <f>IntermediateData!W240</f>
        <v>6.1118756305052462E-3</v>
      </c>
      <c r="X294" s="174">
        <f>IntermediateData!X240</f>
        <v>6.114644624943987E-3</v>
      </c>
      <c r="Y294" s="174">
        <f>IntermediateData!Y240</f>
        <v>6.1124299848519274E-3</v>
      </c>
      <c r="Z294" s="174">
        <f>IntermediateData!Z240</f>
        <v>6.1053187996622663E-3</v>
      </c>
      <c r="AA294" s="174">
        <f>IntermediateData!AA240</f>
        <v>6.0934161184579899E-3</v>
      </c>
      <c r="AB294" s="174">
        <f>IntermediateData!AB240</f>
        <v>6.0768436165980124E-3</v>
      </c>
      <c r="AC294" s="174">
        <f>IntermediateData!AC240</f>
        <v>6.0557381547127155E-3</v>
      </c>
      <c r="AD294" s="174">
        <f>IntermediateData!AD240</f>
        <v>6.0321647538465299E-3</v>
      </c>
      <c r="AE294" s="174">
        <f>IntermediateData!AE240</f>
        <v>6.0068643892087388E-3</v>
      </c>
      <c r="AF294" s="174">
        <f>IntermediateData!AF240</f>
        <v>5.9805388461807215E-3</v>
      </c>
      <c r="AG294" s="174">
        <f>IntermediateData!AG240</f>
        <v>5.9538466270298868E-3</v>
      </c>
      <c r="AH294" s="174">
        <f>IntermediateData!AH240</f>
        <v>5.9219494534265447E-3</v>
      </c>
      <c r="AI294" s="174">
        <f>IntermediateData!AI240</f>
        <v>5.8907790463980474E-3</v>
      </c>
      <c r="AJ294" s="174">
        <f>IntermediateData!AJ240</f>
        <v>5.8602491343860913E-3</v>
      </c>
      <c r="AK294" s="174">
        <f>IntermediateData!AK240</f>
        <v>5.8302824530718951E-3</v>
      </c>
      <c r="AL294" s="174">
        <f>IntermediateData!AL240</f>
        <v>5.8008100393476484E-3</v>
      </c>
      <c r="AM294" s="174">
        <f>IntermediateData!AM240</f>
        <v>5.7717705942308345E-3</v>
      </c>
      <c r="AN294" s="174">
        <f>IntermediateData!AN240</f>
        <v>5.7431099055719062E-3</v>
      </c>
      <c r="AO294" s="174">
        <f>IntermediateData!AO240</f>
        <v>5.7147803228074162E-3</v>
      </c>
      <c r="AP294" s="175">
        <f>IntermediateData!AP240</f>
        <v>5.6867402771931634E-3</v>
      </c>
    </row>
    <row r="295" spans="2:42" x14ac:dyDescent="0.35">
      <c r="B295" s="36"/>
      <c r="C295" s="36" t="s">
        <v>2278</v>
      </c>
      <c r="D295" s="175">
        <f>IntermediateData!D241</f>
        <v>0</v>
      </c>
      <c r="E295" s="174">
        <f>IntermediateData!E241</f>
        <v>1.0528997508154832E-2</v>
      </c>
      <c r="F295" s="174">
        <f>IntermediateData!F241</f>
        <v>1.0363080367218003E-2</v>
      </c>
      <c r="G295" s="174">
        <f>IntermediateData!G241</f>
        <v>1.0307171202166898E-2</v>
      </c>
      <c r="H295" s="174">
        <f>IntermediateData!H241</f>
        <v>1.0251563668930463E-2</v>
      </c>
      <c r="I295" s="174">
        <f>IntermediateData!I241</f>
        <v>1.0196256140194971E-2</v>
      </c>
      <c r="J295" s="174">
        <f>IntermediateData!J241</f>
        <v>1.024514554896272E-2</v>
      </c>
      <c r="K295" s="174">
        <f>IntermediateData!K241</f>
        <v>1.0308824887364587E-2</v>
      </c>
      <c r="L295" s="174">
        <f>IntermediateData!L241</f>
        <v>1.0386348051974154E-2</v>
      </c>
      <c r="M295" s="174">
        <f>IntermediateData!M241</f>
        <v>1.0464138213874385E-2</v>
      </c>
      <c r="N295" s="174">
        <f>IntermediateData!N241</f>
        <v>1.0533143293725488E-2</v>
      </c>
      <c r="O295" s="174">
        <f>IntermediateData!O241</f>
        <v>1.0593204418361774E-2</v>
      </c>
      <c r="P295" s="174">
        <f>IntermediateData!P241</f>
        <v>1.0644202868147821E-2</v>
      </c>
      <c r="Q295" s="174">
        <f>IntermediateData!Q241</f>
        <v>1.0686060633726804E-2</v>
      </c>
      <c r="R295" s="173">
        <f>IntermediateData!R241</f>
        <v>1.0718740527100855E-2</v>
      </c>
      <c r="S295" s="174">
        <f>IntermediateData!S241</f>
        <v>1.074224585262936E-2</v>
      </c>
      <c r="T295" s="174">
        <f>IntermediateData!T241</f>
        <v>1.0756619652171902E-2</v>
      </c>
      <c r="U295" s="174">
        <f>IntermediateData!U241</f>
        <v>1.0761943546646655E-2</v>
      </c>
      <c r="V295" s="174">
        <f>IntermediateData!V241</f>
        <v>1.0758336203488192E-2</v>
      </c>
      <c r="W295" s="174">
        <f>IntermediateData!W241</f>
        <v>1.0745951465678001E-2</v>
      </c>
      <c r="X295" s="174">
        <f>IntermediateData!X241</f>
        <v>1.072497618304199E-2</v>
      </c>
      <c r="Y295" s="174">
        <f>IntermediateData!Y241</f>
        <v>1.0695627790269228E-2</v>
      </c>
      <c r="Z295" s="174">
        <f>IntermediateData!Z241</f>
        <v>1.0658151678565191E-2</v>
      </c>
      <c r="AA295" s="174">
        <f>IntermediateData!AA241</f>
        <v>1.061281840902222E-2</v>
      </c>
      <c r="AB295" s="174">
        <f>IntermediateData!AB241</f>
        <v>1.0559920815727037E-2</v>
      </c>
      <c r="AC295" s="174">
        <f>IntermediateData!AC241</f>
        <v>1.0499771045427641E-2</v>
      </c>
      <c r="AD295" s="174">
        <f>IntermediateData!AD241</f>
        <v>1.0438429208649127E-2</v>
      </c>
      <c r="AE295" s="174">
        <f>IntermediateData!AE241</f>
        <v>1.0377007899714984E-2</v>
      </c>
      <c r="AF295" s="174">
        <f>IntermediateData!AF241</f>
        <v>1.0316530823733589E-2</v>
      </c>
      <c r="AG295" s="174">
        <f>IntermediateData!AG241</f>
        <v>1.025729692010427E-2</v>
      </c>
      <c r="AH295" s="174">
        <f>IntermediateData!AH241</f>
        <v>1.017575031130228E-2</v>
      </c>
      <c r="AI295" s="174">
        <f>IntermediateData!AI241</f>
        <v>1.0095848354798173E-2</v>
      </c>
      <c r="AJ295" s="174">
        <f>IntermediateData!AJ241</f>
        <v>1.0017429713479414E-2</v>
      </c>
      <c r="AK295" s="174">
        <f>IntermediateData!AK241</f>
        <v>9.94035047437071E-3</v>
      </c>
      <c r="AL295" s="174">
        <f>IntermediateData!AL241</f>
        <v>9.8644826237521202E-3</v>
      </c>
      <c r="AM295" s="174">
        <f>IntermediateData!AM241</f>
        <v>9.7897126735565984E-3</v>
      </c>
      <c r="AN295" s="174">
        <f>IntermediateData!AN241</f>
        <v>9.7159404195387971E-3</v>
      </c>
      <c r="AO295" s="174">
        <f>IntermediateData!AO241</f>
        <v>9.6430778146978403E-3</v>
      </c>
      <c r="AP295" s="175">
        <f>IntermediateData!AP241</f>
        <v>9.5710479439429993E-3</v>
      </c>
    </row>
    <row r="296" spans="2:42" x14ac:dyDescent="0.35">
      <c r="B296" s="36"/>
      <c r="C296" s="36" t="s">
        <v>2279</v>
      </c>
      <c r="D296" s="175">
        <f>IntermediateData!D242</f>
        <v>0</v>
      </c>
      <c r="E296" s="174">
        <f>IntermediateData!E242</f>
        <v>2.2105315510630058E-4</v>
      </c>
      <c r="F296" s="174">
        <f>IntermediateData!F242</f>
        <v>2.1970553293467233E-4</v>
      </c>
      <c r="G296" s="174">
        <f>IntermediateData!G242</f>
        <v>2.1841439688974882E-4</v>
      </c>
      <c r="H296" s="174">
        <f>IntermediateData!H242</f>
        <v>2.1713084842017784E-4</v>
      </c>
      <c r="I296" s="174">
        <f>IntermediateData!I242</f>
        <v>2.1585484293631292E-4</v>
      </c>
      <c r="J296" s="174">
        <f>IntermediateData!J242</f>
        <v>2.1463239328943271E-4</v>
      </c>
      <c r="K296" s="174">
        <f>IntermediateData!K242</f>
        <v>2.1383945184439242E-4</v>
      </c>
      <c r="L296" s="174">
        <f>IntermediateData!L242</f>
        <v>2.1344729658214428E-4</v>
      </c>
      <c r="M296" s="174">
        <f>IntermediateData!M242</f>
        <v>2.1342966930400293E-4</v>
      </c>
      <c r="N296" s="174">
        <f>IntermediateData!N242</f>
        <v>2.1376220588336124E-4</v>
      </c>
      <c r="O296" s="174">
        <f>IntermediateData!O242</f>
        <v>2.1442192687140963E-4</v>
      </c>
      <c r="P296" s="174">
        <f>IntermediateData!P242</f>
        <v>2.153867782805106E-4</v>
      </c>
      <c r="Q296" s="174">
        <f>IntermediateData!Q242</f>
        <v>2.1663521539977242E-4</v>
      </c>
      <c r="R296" s="173">
        <f>IntermediateData!R242</f>
        <v>2.1787906858342692E-4</v>
      </c>
      <c r="S296" s="174">
        <f>IntermediateData!S242</f>
        <v>2.1893534115785058E-4</v>
      </c>
      <c r="T296" s="174">
        <f>IntermediateData!T242</f>
        <v>2.1980236949090435E-4</v>
      </c>
      <c r="U296" s="174">
        <f>IntermediateData!U242</f>
        <v>2.204793414733009E-4</v>
      </c>
      <c r="V296" s="174">
        <f>IntermediateData!V242</f>
        <v>2.2096629020424953E-4</v>
      </c>
      <c r="W296" s="174">
        <f>IntermediateData!W242</f>
        <v>2.2126407870534426E-4</v>
      </c>
      <c r="X296" s="174">
        <f>IntermediateData!X242</f>
        <v>2.2137437612114376E-4</v>
      </c>
      <c r="Y296" s="174">
        <f>IntermediateData!Y242</f>
        <v>2.212996260188978E-4</v>
      </c>
      <c r="Z296" s="174">
        <f>IntermediateData!Z242</f>
        <v>2.2104300753239759E-4</v>
      </c>
      <c r="AA296" s="174">
        <f>IntermediateData!AA242</f>
        <v>2.2060839020280525E-4</v>
      </c>
      <c r="AB296" s="174">
        <f>IntermediateData!AB242</f>
        <v>2.2000028345050285E-4</v>
      </c>
      <c r="AC296" s="174">
        <f>IntermediateData!AC242</f>
        <v>2.1922378166557314E-4</v>
      </c>
      <c r="AD296" s="174">
        <f>IntermediateData!AD242</f>
        <v>2.1828701375554844E-4</v>
      </c>
      <c r="AE296" s="174">
        <f>IntermediateData!AE242</f>
        <v>2.1721910684611363E-4</v>
      </c>
      <c r="AF296" s="174">
        <f>IntermediateData!AF242</f>
        <v>2.1604837358912859E-4</v>
      </c>
      <c r="AG296" s="174">
        <f>IntermediateData!AG242</f>
        <v>2.1480194282682481E-4</v>
      </c>
      <c r="AH296" s="174">
        <f>IntermediateData!AH242</f>
        <v>2.1282751605831247E-4</v>
      </c>
      <c r="AI296" s="174">
        <f>IntermediateData!AI242</f>
        <v>2.1084828910163979E-4</v>
      </c>
      <c r="AJ296" s="174">
        <f>IntermediateData!AJ242</f>
        <v>2.0888557085411462E-4</v>
      </c>
      <c r="AK296" s="174">
        <f>IntermediateData!AK242</f>
        <v>2.069584679256525E-4</v>
      </c>
      <c r="AL296" s="174">
        <f>IntermediateData!AL242</f>
        <v>2.0507156793733451E-4</v>
      </c>
      <c r="AM296" s="174">
        <f>IntermediateData!AM242</f>
        <v>2.0322111000269937E-4</v>
      </c>
      <c r="AN296" s="174">
        <f>IntermediateData!AN242</f>
        <v>2.0140373751395993E-4</v>
      </c>
      <c r="AO296" s="174">
        <f>IntermediateData!AO242</f>
        <v>1.9961646096072825E-4</v>
      </c>
      <c r="AP296" s="175">
        <f>IntermediateData!AP242</f>
        <v>1.9785662458158569E-4</v>
      </c>
    </row>
    <row r="297" spans="2:42" x14ac:dyDescent="0.35">
      <c r="B297" s="36"/>
      <c r="C297" s="36" t="s">
        <v>2280</v>
      </c>
      <c r="D297" s="175">
        <f>IntermediateData!D243</f>
        <v>0</v>
      </c>
      <c r="E297" s="174">
        <f>IntermediateData!E243</f>
        <v>2.2514587277111604E-3</v>
      </c>
      <c r="F297" s="174">
        <f>IntermediateData!F243</f>
        <v>2.2267869564122195E-3</v>
      </c>
      <c r="G297" s="174">
        <f>IntermediateData!G243</f>
        <v>2.2073441216725882E-3</v>
      </c>
      <c r="H297" s="174">
        <f>IntermediateData!H243</f>
        <v>2.1880710489398806E-3</v>
      </c>
      <c r="I297" s="174">
        <f>IntermediateData!I243</f>
        <v>2.1689662559642412E-3</v>
      </c>
      <c r="J297" s="174">
        <f>IntermediateData!J243</f>
        <v>2.154660855196183E-3</v>
      </c>
      <c r="K297" s="174">
        <f>IntermediateData!K243</f>
        <v>2.1444283638551638E-3</v>
      </c>
      <c r="L297" s="174">
        <f>IntermediateData!L243</f>
        <v>2.1379611059129376E-3</v>
      </c>
      <c r="M297" s="174">
        <f>IntermediateData!M243</f>
        <v>2.1349747665498887E-3</v>
      </c>
      <c r="N297" s="174">
        <f>IntermediateData!N243</f>
        <v>2.1352028997332893E-3</v>
      </c>
      <c r="O297" s="174">
        <f>IntermediateData!O243</f>
        <v>2.1383920942696258E-3</v>
      </c>
      <c r="P297" s="174">
        <f>IntermediateData!P243</f>
        <v>2.1442977074459242E-3</v>
      </c>
      <c r="Q297" s="174">
        <f>IntermediateData!Q243</f>
        <v>2.1501568184255668E-3</v>
      </c>
      <c r="R297" s="173">
        <f>IntermediateData!R243</f>
        <v>2.1540729574987616E-3</v>
      </c>
      <c r="S297" s="174">
        <f>IntermediateData!S243</f>
        <v>2.1560574860901645E-3</v>
      </c>
      <c r="T297" s="174">
        <f>IntermediateData!T243</f>
        <v>2.156130392598861E-3</v>
      </c>
      <c r="U297" s="174">
        <f>IntermediateData!U243</f>
        <v>2.1543199277461755E-3</v>
      </c>
      <c r="V297" s="174">
        <f>IntermediateData!V243</f>
        <v>2.150662159987464E-3</v>
      </c>
      <c r="W297" s="174">
        <f>IntermediateData!W243</f>
        <v>2.1452004610568345E-3</v>
      </c>
      <c r="X297" s="174">
        <f>IntermediateData!X243</f>
        <v>2.1379849326468425E-3</v>
      </c>
      <c r="Y297" s="174">
        <f>IntermediateData!Y243</f>
        <v>2.1290717858193854E-3</v>
      </c>
      <c r="Z297" s="174">
        <f>IntermediateData!Z243</f>
        <v>2.1185226850027731E-3</v>
      </c>
      <c r="AA297" s="174">
        <f>IntermediateData!AA243</f>
        <v>2.1064040683696564E-3</v>
      </c>
      <c r="AB297" s="174">
        <f>IntermediateData!AB243</f>
        <v>2.0927864560383379E-3</v>
      </c>
      <c r="AC297" s="174">
        <f>IntermediateData!AC243</f>
        <v>2.0777437569317729E-3</v>
      </c>
      <c r="AD297" s="174">
        <f>IntermediateData!AD243</f>
        <v>2.0615762493341209E-3</v>
      </c>
      <c r="AE297" s="174">
        <f>IntermediateData!AE243</f>
        <v>2.0445536356387731E-3</v>
      </c>
      <c r="AF297" s="174">
        <f>IntermediateData!AF243</f>
        <v>2.0269303914482758E-3</v>
      </c>
      <c r="AG297" s="174">
        <f>IntermediateData!AG243</f>
        <v>2.0089437241171417E-3</v>
      </c>
      <c r="AH297" s="174">
        <f>IntermediateData!AH243</f>
        <v>1.9932552551622886E-3</v>
      </c>
      <c r="AI297" s="174">
        <f>IntermediateData!AI243</f>
        <v>1.9775430802357408E-3</v>
      </c>
      <c r="AJ297" s="174">
        <f>IntermediateData!AJ243</f>
        <v>1.9619928375216398E-3</v>
      </c>
      <c r="AK297" s="174">
        <f>IntermediateData!AK243</f>
        <v>1.9466646803570269E-3</v>
      </c>
      <c r="AL297" s="174">
        <f>IntermediateData!AL243</f>
        <v>1.9315376872297626E-3</v>
      </c>
      <c r="AM297" s="174">
        <f>IntermediateData!AM243</f>
        <v>1.9165935167625896E-3</v>
      </c>
      <c r="AN297" s="174">
        <f>IntermediateData!AN243</f>
        <v>1.9018161876966969E-3</v>
      </c>
      <c r="AO297" s="174">
        <f>IntermediateData!AO243</f>
        <v>1.8871918781446038E-3</v>
      </c>
      <c r="AP297" s="175">
        <f>IntermediateData!AP243</f>
        <v>1.8727087418950669E-3</v>
      </c>
    </row>
    <row r="298" spans="2:42" x14ac:dyDescent="0.35">
      <c r="B298" s="36"/>
      <c r="C298" s="36" t="s">
        <v>2281</v>
      </c>
      <c r="D298" s="175">
        <f>IntermediateData!D244</f>
        <v>0</v>
      </c>
      <c r="E298" s="174">
        <f>IntermediateData!E244</f>
        <v>0</v>
      </c>
      <c r="F298" s="174">
        <f>IntermediateData!F244</f>
        <v>0</v>
      </c>
      <c r="G298" s="174">
        <f>IntermediateData!G244</f>
        <v>0</v>
      </c>
      <c r="H298" s="174">
        <f>IntermediateData!H244</f>
        <v>0</v>
      </c>
      <c r="I298" s="174">
        <f>IntermediateData!I244</f>
        <v>0</v>
      </c>
      <c r="J298" s="174">
        <f>IntermediateData!J244</f>
        <v>0</v>
      </c>
      <c r="K298" s="174">
        <f>IntermediateData!K244</f>
        <v>0</v>
      </c>
      <c r="L298" s="174">
        <f>IntermediateData!L244</f>
        <v>0</v>
      </c>
      <c r="M298" s="174">
        <f>IntermediateData!M244</f>
        <v>0</v>
      </c>
      <c r="N298" s="174">
        <f>IntermediateData!N244</f>
        <v>0</v>
      </c>
      <c r="O298" s="174">
        <f>IntermediateData!O244</f>
        <v>0</v>
      </c>
      <c r="P298" s="174">
        <f>IntermediateData!P244</f>
        <v>0</v>
      </c>
      <c r="Q298" s="174">
        <f>IntermediateData!Q244</f>
        <v>0</v>
      </c>
      <c r="R298" s="173">
        <f>IntermediateData!R244</f>
        <v>0</v>
      </c>
      <c r="S298" s="174">
        <f>IntermediateData!S244</f>
        <v>0</v>
      </c>
      <c r="T298" s="174">
        <f>IntermediateData!T244</f>
        <v>0</v>
      </c>
      <c r="U298" s="174">
        <f>IntermediateData!U244</f>
        <v>0</v>
      </c>
      <c r="V298" s="174">
        <f>IntermediateData!V244</f>
        <v>0</v>
      </c>
      <c r="W298" s="174">
        <f>IntermediateData!W244</f>
        <v>0</v>
      </c>
      <c r="X298" s="174">
        <f>IntermediateData!X244</f>
        <v>0</v>
      </c>
      <c r="Y298" s="174">
        <f>IntermediateData!Y244</f>
        <v>0</v>
      </c>
      <c r="Z298" s="174">
        <f>IntermediateData!Z244</f>
        <v>0</v>
      </c>
      <c r="AA298" s="174">
        <f>IntermediateData!AA244</f>
        <v>0</v>
      </c>
      <c r="AB298" s="174">
        <f>IntermediateData!AB244</f>
        <v>0</v>
      </c>
      <c r="AC298" s="174">
        <f>IntermediateData!AC244</f>
        <v>0</v>
      </c>
      <c r="AD298" s="174">
        <f>IntermediateData!AD244</f>
        <v>0</v>
      </c>
      <c r="AE298" s="174">
        <f>IntermediateData!AE244</f>
        <v>0</v>
      </c>
      <c r="AF298" s="174">
        <f>IntermediateData!AF244</f>
        <v>0</v>
      </c>
      <c r="AG298" s="174">
        <f>IntermediateData!AG244</f>
        <v>0</v>
      </c>
      <c r="AH298" s="174">
        <f>IntermediateData!AH244</f>
        <v>0</v>
      </c>
      <c r="AI298" s="174">
        <f>IntermediateData!AI244</f>
        <v>0</v>
      </c>
      <c r="AJ298" s="174">
        <f>IntermediateData!AJ244</f>
        <v>0</v>
      </c>
      <c r="AK298" s="174">
        <f>IntermediateData!AK244</f>
        <v>0</v>
      </c>
      <c r="AL298" s="174">
        <f>IntermediateData!AL244</f>
        <v>0</v>
      </c>
      <c r="AM298" s="174">
        <f>IntermediateData!AM244</f>
        <v>0</v>
      </c>
      <c r="AN298" s="174">
        <f>IntermediateData!AN244</f>
        <v>0</v>
      </c>
      <c r="AO298" s="174">
        <f>IntermediateData!AO244</f>
        <v>0</v>
      </c>
      <c r="AP298" s="175">
        <f>IntermediateData!AP244</f>
        <v>0</v>
      </c>
    </row>
    <row r="299" spans="2:42" x14ac:dyDescent="0.35">
      <c r="B299" s="36"/>
      <c r="C299" s="36" t="s">
        <v>2282</v>
      </c>
      <c r="D299" s="175">
        <f>IntermediateData!D245</f>
        <v>0</v>
      </c>
      <c r="E299" s="174">
        <f>IntermediateData!E245</f>
        <v>1.9586527497178246E-2</v>
      </c>
      <c r="F299" s="174">
        <f>IntermediateData!F245</f>
        <v>1.9168218896986569E-2</v>
      </c>
      <c r="G299" s="174">
        <f>IntermediateData!G245</f>
        <v>1.9126264710723422E-2</v>
      </c>
      <c r="H299" s="174">
        <f>IntermediateData!H245</f>
        <v>1.908440235113204E-2</v>
      </c>
      <c r="I299" s="174">
        <f>IntermediateData!I245</f>
        <v>1.9042631617228009E-2</v>
      </c>
      <c r="J299" s="174">
        <f>IntermediateData!J245</f>
        <v>1.928966396802376E-2</v>
      </c>
      <c r="K299" s="174">
        <f>IntermediateData!K245</f>
        <v>1.9523426089879947E-2</v>
      </c>
      <c r="L299" s="174">
        <f>IntermediateData!L245</f>
        <v>1.9743222538532865E-2</v>
      </c>
      <c r="M299" s="174">
        <f>IntermediateData!M245</f>
        <v>1.9948408768647403E-2</v>
      </c>
      <c r="N299" s="174">
        <f>IntermediateData!N245</f>
        <v>2.0138396399425041E-2</v>
      </c>
      <c r="O299" s="174">
        <f>IntermediateData!O245</f>
        <v>2.0312657961791613E-2</v>
      </c>
      <c r="P299" s="174">
        <f>IntermediateData!P245</f>
        <v>2.0470731049985445E-2</v>
      </c>
      <c r="Q299" s="174">
        <f>IntermediateData!Q245</f>
        <v>2.0612221811059941E-2</v>
      </c>
      <c r="R299" s="173">
        <f>IntermediateData!R245</f>
        <v>2.0736807718304724E-2</v>
      </c>
      <c r="S299" s="174">
        <f>IntermediateData!S245</f>
        <v>2.0844239588500069E-2</v>
      </c>
      <c r="T299" s="174">
        <f>IntermediateData!T245</f>
        <v>2.0934342817817482E-2</v>
      </c>
      <c r="U299" s="174">
        <f>IntermediateData!U245</f>
        <v>2.10070178265956E-2</v>
      </c>
      <c r="V299" s="174">
        <f>IntermediateData!V245</f>
        <v>2.1062239718669041E-2</v>
      </c>
      <c r="W299" s="174">
        <f>IntermediateData!W245</f>
        <v>2.110005717593081E-2</v>
      </c>
      <c r="X299" s="174">
        <f>IntermediateData!X245</f>
        <v>2.1120590622915828E-2</v>
      </c>
      <c r="Y299" s="174">
        <f>IntermediateData!Y245</f>
        <v>2.1124029709001353E-2</v>
      </c>
      <c r="Z299" s="174">
        <f>IntermediateData!Z245</f>
        <v>2.1110630166991176E-2</v>
      </c>
      <c r="AA299" s="174">
        <f>IntermediateData!AA245</f>
        <v>2.1080710116120716E-2</v>
      </c>
      <c r="AB299" s="174">
        <f>IntermediateData!AB245</f>
        <v>2.103464588471033E-2</v>
      </c>
      <c r="AC299" s="174">
        <f>IntermediateData!AC245</f>
        <v>2.0972867432709822E-2</v>
      </c>
      <c r="AD299" s="174">
        <f>IntermediateData!AD245</f>
        <v>2.0913971334520321E-2</v>
      </c>
      <c r="AE299" s="174">
        <f>IntermediateData!AE245</f>
        <v>2.0857595194679526E-2</v>
      </c>
      <c r="AF299" s="174">
        <f>IntermediateData!AF245</f>
        <v>2.0803410075618537E-2</v>
      </c>
      <c r="AG299" s="174">
        <f>IntermediateData!AG245</f>
        <v>2.0751118009557413E-2</v>
      </c>
      <c r="AH299" s="174">
        <f>IntermediateData!AH245</f>
        <v>2.0700119821978061E-2</v>
      </c>
      <c r="AI299" s="174">
        <f>IntermediateData!AI245</f>
        <v>2.0650509672776745E-2</v>
      </c>
      <c r="AJ299" s="174">
        <f>IntermediateData!AJ245</f>
        <v>2.060206964628657E-2</v>
      </c>
      <c r="AK299" s="174">
        <f>IntermediateData!AK245</f>
        <v>2.0554605269825329E-2</v>
      </c>
      <c r="AL299" s="174">
        <f>IntermediateData!AL245</f>
        <v>2.0507944057725422E-2</v>
      </c>
      <c r="AM299" s="174">
        <f>IntermediateData!AM245</f>
        <v>2.0461934185960189E-2</v>
      </c>
      <c r="AN299" s="174">
        <f>IntermediateData!AN245</f>
        <v>2.0416443280068107E-2</v>
      </c>
      <c r="AO299" s="174">
        <f>IntermediateData!AO245</f>
        <v>2.0371357301722137E-2</v>
      </c>
      <c r="AP299" s="175">
        <f>IntermediateData!AP245</f>
        <v>2.032657952156133E-2</v>
      </c>
    </row>
    <row r="300" spans="2:42" x14ac:dyDescent="0.35">
      <c r="B300" s="36"/>
      <c r="C300" s="36" t="s">
        <v>2283</v>
      </c>
      <c r="D300" s="175">
        <f>IntermediateData!D246</f>
        <v>0</v>
      </c>
      <c r="E300" s="174">
        <f>IntermediateData!E246</f>
        <v>8.8605870501368925E-3</v>
      </c>
      <c r="F300" s="174">
        <f>IntermediateData!F246</f>
        <v>8.7384557326226353E-3</v>
      </c>
      <c r="G300" s="174">
        <f>IntermediateData!G246</f>
        <v>8.6943684402307451E-3</v>
      </c>
      <c r="H300" s="174">
        <f>IntermediateData!H246</f>
        <v>8.6505035772256843E-3</v>
      </c>
      <c r="I300" s="174">
        <f>IntermediateData!I246</f>
        <v>8.6068600214058086E-3</v>
      </c>
      <c r="J300" s="174">
        <f>IntermediateData!J246</f>
        <v>8.637402505461092E-3</v>
      </c>
      <c r="K300" s="174">
        <f>IntermediateData!K246</f>
        <v>8.6811352367920317E-3</v>
      </c>
      <c r="L300" s="174">
        <f>IntermediateData!L246</f>
        <v>8.7372487121995628E-3</v>
      </c>
      <c r="M300" s="174">
        <f>IntermediateData!M246</f>
        <v>8.8049426640961267E-3</v>
      </c>
      <c r="N300" s="174">
        <f>IntermediateData!N246</f>
        <v>8.8690326609895571E-3</v>
      </c>
      <c r="O300" s="174">
        <f>IntermediateData!O246</f>
        <v>8.9256877957900882E-3</v>
      </c>
      <c r="P300" s="174">
        <f>IntermediateData!P246</f>
        <v>8.9747824362933909E-3</v>
      </c>
      <c r="Q300" s="174">
        <f>IntermediateData!Q246</f>
        <v>9.0162247581913602E-3</v>
      </c>
      <c r="R300" s="173">
        <f>IntermediateData!R246</f>
        <v>9.0499571195825669E-3</v>
      </c>
      <c r="S300" s="174">
        <f>IntermediateData!S246</f>
        <v>9.0759560641999557E-3</v>
      </c>
      <c r="T300" s="174">
        <f>IntermediateData!T246</f>
        <v>9.0942319598214093E-3</v>
      </c>
      <c r="U300" s="174">
        <f>IntermediateData!U246</f>
        <v>9.1048282853968543E-3</v>
      </c>
      <c r="V300" s="174">
        <f>IntermediateData!V246</f>
        <v>9.1078205869483814E-3</v>
      </c>
      <c r="W300" s="174">
        <f>IntermediateData!W246</f>
        <v>9.10331512809197E-3</v>
      </c>
      <c r="X300" s="174">
        <f>IntermediateData!X246</f>
        <v>9.0914472659408708E-3</v>
      </c>
      <c r="Y300" s="174">
        <f>IntermediateData!Y246</f>
        <v>9.0723795870725297E-3</v>
      </c>
      <c r="Z300" s="174">
        <f>IntermediateData!Z246</f>
        <v>9.0462998411070927E-3</v>
      </c>
      <c r="AA300" s="174">
        <f>IntermediateData!AA246</f>
        <v>9.0134187112335274E-3</v>
      </c>
      <c r="AB300" s="174">
        <f>IntermediateData!AB246</f>
        <v>8.973967461747924E-3</v>
      </c>
      <c r="AC300" s="174">
        <f>IntermediateData!AC246</f>
        <v>8.928195502393212E-3</v>
      </c>
      <c r="AD300" s="174">
        <f>IntermediateData!AD246</f>
        <v>8.8805166835344129E-3</v>
      </c>
      <c r="AE300" s="174">
        <f>IntermediateData!AE246</f>
        <v>8.8319340487024653E-3</v>
      </c>
      <c r="AF300" s="174">
        <f>IntermediateData!AF246</f>
        <v>8.7833787350769035E-3</v>
      </c>
      <c r="AG300" s="174">
        <f>IntermediateData!AG246</f>
        <v>8.7357092408584022E-3</v>
      </c>
      <c r="AH300" s="174">
        <f>IntermediateData!AH246</f>
        <v>8.6852721900132369E-3</v>
      </c>
      <c r="AI300" s="174">
        <f>IntermediateData!AI246</f>
        <v>8.6357663481405056E-3</v>
      </c>
      <c r="AJ300" s="174">
        <f>IntermediateData!AJ246</f>
        <v>8.5870827109418412E-3</v>
      </c>
      <c r="AK300" s="174">
        <f>IntermediateData!AK246</f>
        <v>8.5391243327948649E-3</v>
      </c>
      <c r="AL300" s="174">
        <f>IntermediateData!AL246</f>
        <v>8.4918053848522437E-3</v>
      </c>
      <c r="AM300" s="174">
        <f>IntermediateData!AM246</f>
        <v>8.4450502996663446E-3</v>
      </c>
      <c r="AN300" s="174">
        <f>IntermediateData!AN246</f>
        <v>8.3987929913758551E-3</v>
      </c>
      <c r="AO300" s="174">
        <f>IntermediateData!AO246</f>
        <v>8.3529761421632497E-3</v>
      </c>
      <c r="AP300" s="175">
        <f>IntermediateData!AP246</f>
        <v>8.3075505471051619E-3</v>
      </c>
    </row>
    <row r="301" spans="2:42" x14ac:dyDescent="0.35">
      <c r="B301" s="36"/>
      <c r="C301" s="36" t="s">
        <v>2284</v>
      </c>
      <c r="D301" s="175">
        <f>IntermediateData!D247</f>
        <v>0</v>
      </c>
      <c r="E301" s="174">
        <f>IntermediateData!E247</f>
        <v>9.406757041034091E-3</v>
      </c>
      <c r="F301" s="174">
        <f>IntermediateData!F247</f>
        <v>9.2986975371151855E-3</v>
      </c>
      <c r="G301" s="174">
        <f>IntermediateData!G247</f>
        <v>9.2783451355397759E-3</v>
      </c>
      <c r="H301" s="174">
        <f>IntermediateData!H247</f>
        <v>9.2580372800148466E-3</v>
      </c>
      <c r="I301" s="174">
        <f>IntermediateData!I247</f>
        <v>9.2377738730408179E-3</v>
      </c>
      <c r="J301" s="174">
        <f>IntermediateData!J247</f>
        <v>9.303308574095788E-3</v>
      </c>
      <c r="K301" s="174">
        <f>IntermediateData!K247</f>
        <v>9.3833881066606832E-3</v>
      </c>
      <c r="L301" s="174">
        <f>IntermediateData!L247</f>
        <v>9.4773030470024101E-3</v>
      </c>
      <c r="M301" s="174">
        <f>IntermediateData!M247</f>
        <v>9.5820319383072595E-3</v>
      </c>
      <c r="N301" s="174">
        <f>IntermediateData!N247</f>
        <v>9.6796171547188156E-3</v>
      </c>
      <c r="O301" s="174">
        <f>IntermediateData!O247</f>
        <v>9.7697807554508621E-3</v>
      </c>
      <c r="P301" s="174">
        <f>IntermediateData!P247</f>
        <v>9.8522747969776916E-3</v>
      </c>
      <c r="Q301" s="174">
        <f>IntermediateData!Q247</f>
        <v>9.9268832684525424E-3</v>
      </c>
      <c r="R301" s="173">
        <f>IntermediateData!R247</f>
        <v>9.9934236997562334E-3</v>
      </c>
      <c r="S301" s="174">
        <f>IntermediateData!S247</f>
        <v>1.0051748417600622E-2</v>
      </c>
      <c r="T301" s="174">
        <f>IntermediateData!T247</f>
        <v>1.0101745431980272E-2</v>
      </c>
      <c r="U301" s="174">
        <f>IntermediateData!U247</f>
        <v>1.0143338942559282E-2</v>
      </c>
      <c r="V301" s="174">
        <f>IntermediateData!V247</f>
        <v>1.0176489462068087E-2</v>
      </c>
      <c r="W301" s="174">
        <f>IntermediateData!W247</f>
        <v>1.0201193561232539E-2</v>
      </c>
      <c r="X301" s="174">
        <f>IntermediateData!X247</f>
        <v>1.0217483246935064E-2</v>
      </c>
      <c r="Y301" s="174">
        <f>IntermediateData!Y247</f>
        <v>1.0225424992002383E-2</v>
      </c>
      <c r="Z301" s="174">
        <f>IntermediateData!Z247</f>
        <v>1.0225118441037647E-2</v>
      </c>
      <c r="AA301" s="174">
        <f>IntermediateData!AA247</f>
        <v>1.0216694821911657E-2</v>
      </c>
      <c r="AB301" s="174">
        <f>IntermediateData!AB247</f>
        <v>1.0200315096779796E-2</v>
      </c>
      <c r="AC301" s="174">
        <f>IntermediateData!AC247</f>
        <v>1.0176167889721499E-2</v>
      </c>
      <c r="AD301" s="174">
        <f>IntermediateData!AD247</f>
        <v>1.0149886450824186E-2</v>
      </c>
      <c r="AE301" s="174">
        <f>IntermediateData!AE247</f>
        <v>1.0122640541676777E-2</v>
      </c>
      <c r="AF301" s="174">
        <f>IntermediateData!AF247</f>
        <v>1.0095530500222856E-2</v>
      </c>
      <c r="AG301" s="174">
        <f>IntermediateData!AG247</f>
        <v>1.0069451716598446E-2</v>
      </c>
      <c r="AH301" s="174">
        <f>IntermediateData!AH247</f>
        <v>1.0044102870538566E-2</v>
      </c>
      <c r="AI301" s="174">
        <f>IntermediateData!AI247</f>
        <v>1.0019519888109034E-2</v>
      </c>
      <c r="AJ301" s="174">
        <f>IntermediateData!AJ247</f>
        <v>9.9955878393118442E-3</v>
      </c>
      <c r="AK301" s="174">
        <f>IntermediateData!AK247</f>
        <v>9.9722037530850308E-3</v>
      </c>
      <c r="AL301" s="174">
        <f>IntermediateData!AL247</f>
        <v>9.9492758552277398E-3</v>
      </c>
      <c r="AM301" s="174">
        <f>IntermediateData!AM247</f>
        <v>9.9267228772417591E-3</v>
      </c>
      <c r="AN301" s="174">
        <f>IntermediateData!AN247</f>
        <v>9.9044734265552499E-3</v>
      </c>
      <c r="AO301" s="174">
        <f>IntermediateData!AO247</f>
        <v>9.8824654100423091E-3</v>
      </c>
      <c r="AP301" s="175">
        <f>IntermediateData!AP247</f>
        <v>9.8606455039916049E-3</v>
      </c>
    </row>
    <row r="302" spans="2:42" x14ac:dyDescent="0.35">
      <c r="B302" s="36"/>
      <c r="C302" s="36" t="s">
        <v>2285</v>
      </c>
      <c r="D302" s="175">
        <f>IntermediateData!D248</f>
        <v>0</v>
      </c>
      <c r="E302" s="174">
        <f>IntermediateData!E248</f>
        <v>1.0132134411669057E-2</v>
      </c>
      <c r="F302" s="174">
        <f>IntermediateData!F248</f>
        <v>9.9976918706327425E-3</v>
      </c>
      <c r="G302" s="174">
        <f>IntermediateData!G248</f>
        <v>9.9649870804555951E-3</v>
      </c>
      <c r="H302" s="174">
        <f>IntermediateData!H248</f>
        <v>9.932389275302031E-3</v>
      </c>
      <c r="I302" s="174">
        <f>IntermediateData!I248</f>
        <v>9.8998981051989926E-3</v>
      </c>
      <c r="J302" s="174">
        <f>IntermediateData!J248</f>
        <v>9.9658513916874424E-3</v>
      </c>
      <c r="K302" s="174">
        <f>IntermediateData!K248</f>
        <v>1.0046835940545853E-2</v>
      </c>
      <c r="L302" s="174">
        <f>IntermediateData!L248</f>
        <v>1.0142040662729484E-2</v>
      </c>
      <c r="M302" s="174">
        <f>IntermediateData!M248</f>
        <v>1.0241328932304599E-2</v>
      </c>
      <c r="N302" s="174">
        <f>IntermediateData!N248</f>
        <v>1.033261208857081E-2</v>
      </c>
      <c r="O302" s="174">
        <f>IntermediateData!O248</f>
        <v>1.0415641572103949E-2</v>
      </c>
      <c r="P302" s="174">
        <f>IntermediateData!P248</f>
        <v>1.0490203840925617E-2</v>
      </c>
      <c r="Q302" s="174">
        <f>IntermediateData!Q248</f>
        <v>1.0556121930408034E-2</v>
      </c>
      <c r="R302" s="173">
        <f>IntermediateData!R248</f>
        <v>1.0613256623503335E-2</v>
      </c>
      <c r="S302" s="174">
        <f>IntermediateData!S248</f>
        <v>1.0661507215595998E-2</v>
      </c>
      <c r="T302" s="174">
        <f>IntermediateData!T248</f>
        <v>1.0700811866351221E-2</v>
      </c>
      <c r="U302" s="174">
        <f>IntermediateData!U248</f>
        <v>1.0731147539104037E-2</v>
      </c>
      <c r="V302" s="174">
        <f>IntermediateData!V248</f>
        <v>1.0752529536346773E-2</v>
      </c>
      <c r="W302" s="174">
        <f>IntermediateData!W248</f>
        <v>1.0765010647480647E-2</v>
      </c>
      <c r="X302" s="174">
        <f>IntermediateData!X248</f>
        <v>1.076867993197796E-2</v>
      </c>
      <c r="Y302" s="174">
        <f>IntermediateData!Y248</f>
        <v>1.0763661167263117E-2</v>
      </c>
      <c r="Z302" s="174">
        <f>IntermediateData!Z248</f>
        <v>1.0750110995811052E-2</v>
      </c>
      <c r="AA302" s="174">
        <f>IntermediateData!AA248</f>
        <v>1.0728216810071699E-2</v>
      </c>
      <c r="AB302" s="174">
        <f>IntermediateData!AB248</f>
        <v>1.0698194416795889E-2</v>
      </c>
      <c r="AC302" s="174">
        <f>IntermediateData!AC248</f>
        <v>1.0660285524143711E-2</v>
      </c>
      <c r="AD302" s="174">
        <f>IntermediateData!AD248</f>
        <v>1.0620688569738091E-2</v>
      </c>
      <c r="AE302" s="174">
        <f>IntermediateData!AE248</f>
        <v>1.0580586714032046E-2</v>
      </c>
      <c r="AF302" s="174">
        <f>IntermediateData!AF248</f>
        <v>1.054108324081437E-2</v>
      </c>
      <c r="AG302" s="174">
        <f>IntermediateData!AG248</f>
        <v>1.0502686538535155E-2</v>
      </c>
      <c r="AH302" s="174">
        <f>IntermediateData!AH248</f>
        <v>1.0448101287270931E-2</v>
      </c>
      <c r="AI302" s="174">
        <f>IntermediateData!AI248</f>
        <v>1.0394757627647742E-2</v>
      </c>
      <c r="AJ302" s="174">
        <f>IntermediateData!AJ248</f>
        <v>1.0342507821390656E-2</v>
      </c>
      <c r="AK302" s="174">
        <f>IntermediateData!AK248</f>
        <v>1.0291219585946089E-2</v>
      </c>
      <c r="AL302" s="174">
        <f>IntermediateData!AL248</f>
        <v>1.0240774895920767E-2</v>
      </c>
      <c r="AM302" s="174">
        <f>IntermediateData!AM248</f>
        <v>1.019106890063002E-2</v>
      </c>
      <c r="AN302" s="174">
        <f>IntermediateData!AN248</f>
        <v>1.0142008942428624E-2</v>
      </c>
      <c r="AO302" s="174">
        <f>IntermediateData!AO248</f>
        <v>1.0093513662838326E-2</v>
      </c>
      <c r="AP302" s="175">
        <f>IntermediateData!AP248</f>
        <v>1.004551218546338E-2</v>
      </c>
    </row>
    <row r="303" spans="2:42" x14ac:dyDescent="0.35">
      <c r="B303" s="36"/>
      <c r="C303" s="36" t="s">
        <v>2286</v>
      </c>
      <c r="D303" s="175">
        <f>IntermediateData!D249</f>
        <v>0</v>
      </c>
      <c r="E303" s="174">
        <f>IntermediateData!E249</f>
        <v>1.1167868229547819E-2</v>
      </c>
      <c r="F303" s="174">
        <f>IntermediateData!F249</f>
        <v>1.0984938857403764E-2</v>
      </c>
      <c r="G303" s="174">
        <f>IntermediateData!G249</f>
        <v>1.0925674745007448E-2</v>
      </c>
      <c r="H303" s="174">
        <f>IntermediateData!H249</f>
        <v>1.0866730364478891E-2</v>
      </c>
      <c r="I303" s="174">
        <f>IntermediateData!I249</f>
        <v>1.0808103990853982E-2</v>
      </c>
      <c r="J303" s="174">
        <f>IntermediateData!J249</f>
        <v>1.0866607701752929E-2</v>
      </c>
      <c r="K303" s="174">
        <f>IntermediateData!K249</f>
        <v>1.0940488116213036E-2</v>
      </c>
      <c r="L303" s="174">
        <f>IntermediateData!L249</f>
        <v>1.102875264438335E-2</v>
      </c>
      <c r="M303" s="174">
        <f>IntermediateData!M249</f>
        <v>1.1110124445046761E-2</v>
      </c>
      <c r="N303" s="174">
        <f>IntermediateData!N249</f>
        <v>1.1182153616570397E-2</v>
      </c>
      <c r="O303" s="174">
        <f>IntermediateData!O249</f>
        <v>1.1244676875682213E-2</v>
      </c>
      <c r="P303" s="174">
        <f>IntermediateData!P249</f>
        <v>1.1297573634041476E-2</v>
      </c>
      <c r="Q303" s="174">
        <f>IntermediateData!Q249</f>
        <v>1.1340766530019501E-2</v>
      </c>
      <c r="R303" s="173">
        <f>IntermediateData!R249</f>
        <v>1.1374221487927902E-2</v>
      </c>
      <c r="S303" s="174">
        <f>IntermediateData!S249</f>
        <v>1.1397947311785729E-2</v>
      </c>
      <c r="T303" s="174">
        <f>IntermediateData!T249</f>
        <v>1.1411994829819442E-2</v>
      </c>
      <c r="U303" s="174">
        <f>IntermediateData!U249</f>
        <v>1.1416455614325976E-2</v>
      </c>
      <c r="V303" s="174">
        <f>IntermediateData!V249</f>
        <v>1.1411460309056137E-2</v>
      </c>
      <c r="W303" s="174">
        <f>IntermediateData!W249</f>
        <v>1.1397176602694436E-2</v>
      </c>
      <c r="X303" s="174">
        <f>IntermediateData!X249</f>
        <v>1.137380689217563E-2</v>
      </c>
      <c r="Y303" s="174">
        <f>IntermediateData!Y249</f>
        <v>1.1341585683396231E-2</v>
      </c>
      <c r="Z303" s="174">
        <f>IntermediateData!Z249</f>
        <v>1.1300776779316051E-2</v>
      </c>
      <c r="AA303" s="174">
        <f>IntermediateData!AA249</f>
        <v>1.1251670306518373E-2</v>
      </c>
      <c r="AB303" s="174">
        <f>IntermediateData!AB249</f>
        <v>1.1194579631074493E-2</v>
      </c>
      <c r="AC303" s="174">
        <f>IntermediateData!AC249</f>
        <v>1.1129838213147187E-2</v>
      </c>
      <c r="AD303" s="174">
        <f>IntermediateData!AD249</f>
        <v>1.1064235713960379E-2</v>
      </c>
      <c r="AE303" s="174">
        <f>IntermediateData!AE249</f>
        <v>1.0998925330636674E-2</v>
      </c>
      <c r="AF303" s="174">
        <f>IntermediateData!AF249</f>
        <v>1.0934965446722908E-2</v>
      </c>
      <c r="AG303" s="174">
        <f>IntermediateData!AG249</f>
        <v>1.0872302606804189E-2</v>
      </c>
      <c r="AH303" s="174">
        <f>IntermediateData!AH249</f>
        <v>1.0785971354804054E-2</v>
      </c>
      <c r="AI303" s="174">
        <f>IntermediateData!AI249</f>
        <v>1.0701365927501906E-2</v>
      </c>
      <c r="AJ303" s="174">
        <f>IntermediateData!AJ249</f>
        <v>1.0618317331901113E-2</v>
      </c>
      <c r="AK303" s="174">
        <f>IntermediateData!AK249</f>
        <v>1.0536674869048702E-2</v>
      </c>
      <c r="AL303" s="174">
        <f>IntermediateData!AL249</f>
        <v>1.0456304535321566E-2</v>
      </c>
      <c r="AM303" s="174">
        <f>IntermediateData!AM249</f>
        <v>1.0377087581728008E-2</v>
      </c>
      <c r="AN303" s="174">
        <f>IntermediateData!AN249</f>
        <v>1.0298919210912545E-2</v>
      </c>
      <c r="AO303" s="174">
        <f>IntermediateData!AO249</f>
        <v>1.0221707394662301E-2</v>
      </c>
      <c r="AP303" s="175">
        <f>IntermediateData!AP249</f>
        <v>1.0145371797320031E-2</v>
      </c>
    </row>
    <row r="304" spans="2:42" x14ac:dyDescent="0.35">
      <c r="B304" s="36"/>
      <c r="C304" s="36" t="s">
        <v>2287</v>
      </c>
      <c r="D304" s="175">
        <f>IntermediateData!D250</f>
        <v>0</v>
      </c>
      <c r="E304" s="174">
        <f>IntermediateData!E250</f>
        <v>7.6073090926563429E-4</v>
      </c>
      <c r="F304" s="174">
        <f>IntermediateData!F250</f>
        <v>7.5364771620300161E-4</v>
      </c>
      <c r="G304" s="174">
        <f>IntermediateData!G250</f>
        <v>7.4719845988778532E-4</v>
      </c>
      <c r="H304" s="174">
        <f>IntermediateData!H250</f>
        <v>7.4080439236452733E-4</v>
      </c>
      <c r="I304" s="174">
        <f>IntermediateData!I250</f>
        <v>7.3446504136129287E-4</v>
      </c>
      <c r="J304" s="174">
        <f>IntermediateData!J250</f>
        <v>7.2871057106649252E-4</v>
      </c>
      <c r="K304" s="174">
        <f>IntermediateData!K250</f>
        <v>7.2440656213820201E-4</v>
      </c>
      <c r="L304" s="174">
        <f>IntermediateData!L250</f>
        <v>7.2144333020600837E-4</v>
      </c>
      <c r="M304" s="174">
        <f>IntermediateData!M250</f>
        <v>7.1972045798079551E-4</v>
      </c>
      <c r="N304" s="174">
        <f>IntermediateData!N250</f>
        <v>7.1914477036583635E-4</v>
      </c>
      <c r="O304" s="174">
        <f>IntermediateData!O250</f>
        <v>7.196285573106508E-4</v>
      </c>
      <c r="P304" s="174">
        <f>IntermediateData!P250</f>
        <v>7.2108800596023441E-4</v>
      </c>
      <c r="Q304" s="174">
        <f>IntermediateData!Q250</f>
        <v>7.2344181480732406E-4</v>
      </c>
      <c r="R304" s="173">
        <f>IntermediateData!R250</f>
        <v>7.2534637446277348E-4</v>
      </c>
      <c r="S304" s="174">
        <f>IntermediateData!S250</f>
        <v>7.2659814712431117E-4</v>
      </c>
      <c r="T304" s="174">
        <f>IntermediateData!T250</f>
        <v>7.2720129415555215E-4</v>
      </c>
      <c r="U304" s="174">
        <f>IntermediateData!U250</f>
        <v>7.271628529370354E-4</v>
      </c>
      <c r="V304" s="174">
        <f>IntermediateData!V250</f>
        <v>7.2649261141356585E-4</v>
      </c>
      <c r="W304" s="174">
        <f>IntermediateData!W250</f>
        <v>7.2520295636896459E-4</v>
      </c>
      <c r="X304" s="174">
        <f>IntermediateData!X250</f>
        <v>7.2330869882934626E-4</v>
      </c>
      <c r="Y304" s="174">
        <f>IntermediateData!Y250</f>
        <v>7.2082688029190668E-4</v>
      </c>
      <c r="Z304" s="174">
        <f>IntermediateData!Z250</f>
        <v>7.177765636594049E-4</v>
      </c>
      <c r="AA304" s="174">
        <f>IntermediateData!AA250</f>
        <v>7.1417861283285824E-4</v>
      </c>
      <c r="AB304" s="174">
        <f>IntermediateData!AB250</f>
        <v>7.1005546488231235E-4</v>
      </c>
      <c r="AC304" s="174">
        <f>IntermediateData!AC250</f>
        <v>7.0543089858734163E-4</v>
      </c>
      <c r="AD304" s="174">
        <f>IntermediateData!AD250</f>
        <v>7.0035561765954401E-4</v>
      </c>
      <c r="AE304" s="174">
        <f>IntermediateData!AE250</f>
        <v>6.9492374631359617E-4</v>
      </c>
      <c r="AF304" s="174">
        <f>IntermediateData!AF250</f>
        <v>6.8922504262775757E-4</v>
      </c>
      <c r="AG304" s="174">
        <f>IntermediateData!AG250</f>
        <v>6.8334397315288227E-4</v>
      </c>
      <c r="AH304" s="174">
        <f>IntermediateData!AH250</f>
        <v>6.771313074376516E-4</v>
      </c>
      <c r="AI304" s="174">
        <f>IntermediateData!AI250</f>
        <v>6.7089477486876811E-4</v>
      </c>
      <c r="AJ304" s="174">
        <f>IntermediateData!AJ250</f>
        <v>6.6469995889514139E-4</v>
      </c>
      <c r="AK304" s="174">
        <f>IntermediateData!AK250</f>
        <v>6.586060485153359E-4</v>
      </c>
      <c r="AL304" s="174">
        <f>IntermediateData!AL250</f>
        <v>6.5261236966979543E-4</v>
      </c>
      <c r="AM304" s="174">
        <f>IntermediateData!AM250</f>
        <v>6.4671034530031286E-4</v>
      </c>
      <c r="AN304" s="174">
        <f>IntermediateData!AN250</f>
        <v>6.4089240087235745E-4</v>
      </c>
      <c r="AO304" s="174">
        <f>IntermediateData!AO250</f>
        <v>6.3515187384759425E-4</v>
      </c>
      <c r="AP304" s="175">
        <f>IntermediateData!AP250</f>
        <v>6.2948293163565458E-4</v>
      </c>
    </row>
    <row r="305" spans="2:42" x14ac:dyDescent="0.35">
      <c r="B305" s="36"/>
      <c r="C305" s="36" t="s">
        <v>2288</v>
      </c>
      <c r="D305" s="175">
        <f>IntermediateData!D251</f>
        <v>0</v>
      </c>
      <c r="E305" s="174">
        <f>IntermediateData!E251</f>
        <v>1.2208838537249064E-3</v>
      </c>
      <c r="F305" s="174">
        <f>IntermediateData!F251</f>
        <v>1.213641472279411E-3</v>
      </c>
      <c r="G305" s="174">
        <f>IntermediateData!G251</f>
        <v>1.2079149788477527E-3</v>
      </c>
      <c r="H305" s="174">
        <f>IntermediateData!H251</f>
        <v>1.2022155055268701E-3</v>
      </c>
      <c r="I305" s="174">
        <f>IntermediateData!I251</f>
        <v>1.1965429248240148E-3</v>
      </c>
      <c r="J305" s="174">
        <f>IntermediateData!J251</f>
        <v>1.1923170367611061E-3</v>
      </c>
      <c r="K305" s="174">
        <f>IntermediateData!K251</f>
        <v>1.190397316920781E-3</v>
      </c>
      <c r="L305" s="174">
        <f>IntermediateData!L251</f>
        <v>1.1906409668653785E-3</v>
      </c>
      <c r="M305" s="174">
        <f>IntermediateData!M251</f>
        <v>1.1929164319252664E-3</v>
      </c>
      <c r="N305" s="174">
        <f>IntermediateData!N251</f>
        <v>1.1971004848646209E-3</v>
      </c>
      <c r="O305" s="174">
        <f>IntermediateData!O251</f>
        <v>1.2030755806970292E-3</v>
      </c>
      <c r="P305" s="174">
        <f>IntermediateData!P251</f>
        <v>1.2107274382176746E-3</v>
      </c>
      <c r="Q305" s="174">
        <f>IntermediateData!Q251</f>
        <v>1.2197012705414967E-3</v>
      </c>
      <c r="R305" s="173">
        <f>IntermediateData!R251</f>
        <v>1.2276586453737822E-3</v>
      </c>
      <c r="S305" s="174">
        <f>IntermediateData!S251</f>
        <v>1.2345816882874041E-3</v>
      </c>
      <c r="T305" s="174">
        <f>IntermediateData!T251</f>
        <v>1.2404571288729689E-3</v>
      </c>
      <c r="U305" s="174">
        <f>IntermediateData!U251</f>
        <v>1.2452763589459665E-3</v>
      </c>
      <c r="V305" s="174">
        <f>IntermediateData!V251</f>
        <v>1.2490354402472385E-3</v>
      </c>
      <c r="W305" s="174">
        <f>IntermediateData!W251</f>
        <v>1.2517350623764893E-3</v>
      </c>
      <c r="X305" s="174">
        <f>IntermediateData!X251</f>
        <v>1.2533804526629212E-3</v>
      </c>
      <c r="Y305" s="174">
        <f>IntermediateData!Y251</f>
        <v>1.2539812405715737E-3</v>
      </c>
      <c r="Z305" s="174">
        <f>IntermediateData!Z251</f>
        <v>1.2535512800430403E-3</v>
      </c>
      <c r="AA305" s="174">
        <f>IntermediateData!AA251</f>
        <v>1.2521084338469838E-3</v>
      </c>
      <c r="AB305" s="174">
        <f>IntermediateData!AB251</f>
        <v>1.2496743245808005E-3</v>
      </c>
      <c r="AC305" s="174">
        <f>IntermediateData!AC251</f>
        <v>1.2462740573541556E-3</v>
      </c>
      <c r="AD305" s="174">
        <f>IntermediateData!AD251</f>
        <v>1.2420171039721497E-3</v>
      </c>
      <c r="AE305" s="174">
        <f>IntermediateData!AE251</f>
        <v>1.2370667622163881E-3</v>
      </c>
      <c r="AF305" s="174">
        <f>IntermediateData!AF251</f>
        <v>1.2315816588534235E-3</v>
      </c>
      <c r="AG305" s="174">
        <f>IntermediateData!AG251</f>
        <v>1.2257137948021857E-3</v>
      </c>
      <c r="AH305" s="174">
        <f>IntermediateData!AH251</f>
        <v>1.2160548154081627E-3</v>
      </c>
      <c r="AI305" s="174">
        <f>IntermediateData!AI251</f>
        <v>1.2063947646640096E-3</v>
      </c>
      <c r="AJ305" s="174">
        <f>IntermediateData!AJ251</f>
        <v>1.1968535073594237E-3</v>
      </c>
      <c r="AK305" s="174">
        <f>IntermediateData!AK251</f>
        <v>1.1875270925569084E-3</v>
      </c>
      <c r="AL305" s="174">
        <f>IntermediateData!AL251</f>
        <v>1.178393633166648E-3</v>
      </c>
      <c r="AM305" s="174">
        <f>IntermediateData!AM251</f>
        <v>1.1694335351890019E-3</v>
      </c>
      <c r="AN305" s="174">
        <f>IntermediateData!AN251</f>
        <v>1.1606292942925403E-3</v>
      </c>
      <c r="AO305" s="174">
        <f>IntermediateData!AO251</f>
        <v>1.1519653135179766E-3</v>
      </c>
      <c r="AP305" s="175">
        <f>IntermediateData!AP251</f>
        <v>1.1434277392721396E-3</v>
      </c>
    </row>
    <row r="306" spans="2:42" x14ac:dyDescent="0.35">
      <c r="B306" s="36"/>
      <c r="C306" s="36" t="s">
        <v>2289</v>
      </c>
      <c r="D306" s="175">
        <f>IntermediateData!D252</f>
        <v>0</v>
      </c>
      <c r="E306" s="174">
        <f>IntermediateData!E252</f>
        <v>6.598245175798721E-3</v>
      </c>
      <c r="F306" s="174">
        <f>IntermediateData!F252</f>
        <v>6.4917547084770415E-3</v>
      </c>
      <c r="G306" s="174">
        <f>IntermediateData!G252</f>
        <v>6.4291257924106553E-3</v>
      </c>
      <c r="H306" s="174">
        <f>IntermediateData!H252</f>
        <v>6.3671010860385339E-3</v>
      </c>
      <c r="I306" s="174">
        <f>IntermediateData!I252</f>
        <v>6.3056747602744084E-3</v>
      </c>
      <c r="J306" s="174">
        <f>IntermediateData!J252</f>
        <v>6.2840841488738157E-3</v>
      </c>
      <c r="K306" s="174">
        <f>IntermediateData!K252</f>
        <v>6.2726195673089144E-3</v>
      </c>
      <c r="L306" s="174">
        <f>IntermediateData!L252</f>
        <v>6.2704820098192253E-3</v>
      </c>
      <c r="M306" s="174">
        <f>IntermediateData!M252</f>
        <v>6.276911472342747E-3</v>
      </c>
      <c r="N306" s="174">
        <f>IntermediateData!N252</f>
        <v>6.2911745379590654E-3</v>
      </c>
      <c r="O306" s="174">
        <f>IntermediateData!O252</f>
        <v>6.304294169796153E-3</v>
      </c>
      <c r="P306" s="174">
        <f>IntermediateData!P252</f>
        <v>6.3116372215133035E-3</v>
      </c>
      <c r="Q306" s="174">
        <f>IntermediateData!Q252</f>
        <v>6.3132548732409569E-3</v>
      </c>
      <c r="R306" s="173">
        <f>IntermediateData!R252</f>
        <v>6.3092238811893594E-3</v>
      </c>
      <c r="S306" s="174">
        <f>IntermediateData!S252</f>
        <v>6.2996453047550862E-3</v>
      </c>
      <c r="T306" s="174">
        <f>IntermediateData!T252</f>
        <v>6.2846430041234467E-3</v>
      </c>
      <c r="U306" s="174">
        <f>IntermediateData!U252</f>
        <v>6.2643619417382468E-3</v>
      </c>
      <c r="V306" s="174">
        <f>IntermediateData!V252</f>
        <v>6.2389663233291693E-3</v>
      </c>
      <c r="W306" s="174">
        <f>IntermediateData!W252</f>
        <v>6.2086376154262494E-3</v>
      </c>
      <c r="X306" s="174">
        <f>IntermediateData!X252</f>
        <v>6.173572476486572E-3</v>
      </c>
      <c r="Y306" s="174">
        <f>IntermediateData!Y252</f>
        <v>6.1339806379846866E-3</v>
      </c>
      <c r="Z306" s="174">
        <f>IntermediateData!Z252</f>
        <v>6.0900827701806815E-3</v>
      </c>
      <c r="AA306" s="174">
        <f>IntermediateData!AA252</f>
        <v>6.0421083649069614E-3</v>
      </c>
      <c r="AB306" s="174">
        <f>IntermediateData!AB252</f>
        <v>5.9902936647499606E-3</v>
      </c>
      <c r="AC306" s="174">
        <f>IntermediateData!AC252</f>
        <v>5.9348796645966812E-3</v>
      </c>
      <c r="AD306" s="174">
        <f>IntermediateData!AD252</f>
        <v>5.877928068508299E-3</v>
      </c>
      <c r="AE306" s="174">
        <f>IntermediateData!AE252</f>
        <v>5.8201195179860468E-3</v>
      </c>
      <c r="AF306" s="174">
        <f>IntermediateData!AF252</f>
        <v>5.762077380566626E-3</v>
      </c>
      <c r="AG306" s="174">
        <f>IntermediateData!AG252</f>
        <v>5.7043671214726524E-3</v>
      </c>
      <c r="AH306" s="174">
        <f>IntermediateData!AH252</f>
        <v>5.6525676632501682E-3</v>
      </c>
      <c r="AI306" s="174">
        <f>IntermediateData!AI252</f>
        <v>5.6015487696361201E-3</v>
      </c>
      <c r="AJ306" s="174">
        <f>IntermediateData!AJ252</f>
        <v>5.5512442882897665E-3</v>
      </c>
      <c r="AK306" s="174">
        <f>IntermediateData!AK252</f>
        <v>5.5015961175664428E-3</v>
      </c>
      <c r="AL306" s="174">
        <f>IntermediateData!AL252</f>
        <v>5.4525534827460078E-3</v>
      </c>
      <c r="AM306" s="174">
        <f>IntermediateData!AM252</f>
        <v>5.4040722779797124E-3</v>
      </c>
      <c r="AN306" s="174">
        <f>IntermediateData!AN252</f>
        <v>5.3561144663566472E-3</v>
      </c>
      <c r="AO306" s="174">
        <f>IntermediateData!AO252</f>
        <v>5.3086475316208529E-3</v>
      </c>
      <c r="AP306" s="175">
        <f>IntermediateData!AP252</f>
        <v>5.2616439760180701E-3</v>
      </c>
    </row>
    <row r="307" spans="2:42" x14ac:dyDescent="0.35">
      <c r="B307" s="36"/>
      <c r="C307" s="36" t="s">
        <v>2290</v>
      </c>
      <c r="D307" s="175">
        <f>IntermediateData!D253</f>
        <v>0</v>
      </c>
      <c r="E307" s="174">
        <f>IntermediateData!E253</f>
        <v>3.0091210443876902E-3</v>
      </c>
      <c r="F307" s="174">
        <f>IntermediateData!F253</f>
        <v>2.9839077960054838E-3</v>
      </c>
      <c r="G307" s="174">
        <f>IntermediateData!G253</f>
        <v>2.9678095136847289E-3</v>
      </c>
      <c r="H307" s="174">
        <f>IntermediateData!H253</f>
        <v>2.9517980821353101E-3</v>
      </c>
      <c r="I307" s="174">
        <f>IntermediateData!I253</f>
        <v>2.9358730327944125E-3</v>
      </c>
      <c r="J307" s="174">
        <f>IntermediateData!J253</f>
        <v>2.9285854684730295E-3</v>
      </c>
      <c r="K307" s="174">
        <f>IntermediateData!K253</f>
        <v>2.9266584211682387E-3</v>
      </c>
      <c r="L307" s="174">
        <f>IntermediateData!L253</f>
        <v>2.9297526303755589E-3</v>
      </c>
      <c r="M307" s="174">
        <f>IntermediateData!M253</f>
        <v>2.9375512530498311E-3</v>
      </c>
      <c r="N307" s="174">
        <f>IntermediateData!N253</f>
        <v>2.9497532082173581E-3</v>
      </c>
      <c r="O307" s="174">
        <f>IntermediateData!O253</f>
        <v>2.9660671336222055E-3</v>
      </c>
      <c r="P307" s="174">
        <f>IntermediateData!P253</f>
        <v>2.9862058736999843E-3</v>
      </c>
      <c r="Q307" s="174">
        <f>IntermediateData!Q253</f>
        <v>3.0040199446834362E-3</v>
      </c>
      <c r="R307" s="173">
        <f>IntermediateData!R253</f>
        <v>3.0192688227209672E-3</v>
      </c>
      <c r="S307" s="174">
        <f>IntermediateData!S253</f>
        <v>3.0319269260173109E-3</v>
      </c>
      <c r="T307" s="174">
        <f>IntermediateData!T253</f>
        <v>3.0419802699856863E-3</v>
      </c>
      <c r="U307" s="174">
        <f>IntermediateData!U253</f>
        <v>3.0494264104303122E-3</v>
      </c>
      <c r="V307" s="174">
        <f>IntermediateData!V253</f>
        <v>3.0542742643503581E-3</v>
      </c>
      <c r="W307" s="174">
        <f>IntermediateData!W253</f>
        <v>3.0565438140366589E-3</v>
      </c>
      <c r="X307" s="174">
        <f>IntermediateData!X253</f>
        <v>3.0562657022568641E-3</v>
      </c>
      <c r="Y307" s="174">
        <f>IntermediateData!Y253</f>
        <v>3.0534807281731237E-3</v>
      </c>
      <c r="Z307" s="174">
        <f>IntermediateData!Z253</f>
        <v>3.0482392551636909E-3</v>
      </c>
      <c r="AA307" s="174">
        <f>IntermediateData!AA253</f>
        <v>3.0406005428952345E-3</v>
      </c>
      <c r="AB307" s="174">
        <f>IntermediateData!AB253</f>
        <v>3.0306320168004336E-3</v>
      </c>
      <c r="AC307" s="174">
        <f>IntermediateData!AC253</f>
        <v>3.0184084885546345E-3</v>
      </c>
      <c r="AD307" s="174">
        <f>IntermediateData!AD253</f>
        <v>3.0044863681297908E-3</v>
      </c>
      <c r="AE307" s="174">
        <f>IntermediateData!AE253</f>
        <v>2.9892528780817748E-3</v>
      </c>
      <c r="AF307" s="174">
        <f>IntermediateData!AF253</f>
        <v>2.9730782221008131E-3</v>
      </c>
      <c r="AG307" s="174">
        <f>IntermediateData!AG253</f>
        <v>2.9563121736645936E-3</v>
      </c>
      <c r="AH307" s="174">
        <f>IntermediateData!AH253</f>
        <v>2.9325294487624527E-3</v>
      </c>
      <c r="AI307" s="174">
        <f>IntermediateData!AI253</f>
        <v>2.9089860190946609E-3</v>
      </c>
      <c r="AJ307" s="174">
        <f>IntermediateData!AJ253</f>
        <v>2.885947227293711E-3</v>
      </c>
      <c r="AK307" s="174">
        <f>IntermediateData!AK253</f>
        <v>2.863371609451406E-3</v>
      </c>
      <c r="AL307" s="174">
        <f>IntermediateData!AL253</f>
        <v>2.8412130569877682E-3</v>
      </c>
      <c r="AM307" s="174">
        <f>IntermediateData!AM253</f>
        <v>2.8194304345254126E-3</v>
      </c>
      <c r="AN307" s="174">
        <f>IntermediateData!AN253</f>
        <v>2.7979871453168454E-3</v>
      </c>
      <c r="AO307" s="174">
        <f>IntermediateData!AO253</f>
        <v>2.7768507398227386E-3</v>
      </c>
      <c r="AP307" s="175">
        <f>IntermediateData!AP253</f>
        <v>2.7559925618561541E-3</v>
      </c>
    </row>
    <row r="308" spans="2:42" x14ac:dyDescent="0.35">
      <c r="B308" s="36"/>
      <c r="C308" s="36" t="s">
        <v>2291</v>
      </c>
      <c r="D308" s="175">
        <f>IntermediateData!D254</f>
        <v>0</v>
      </c>
      <c r="E308" s="174">
        <f>IntermediateData!E254</f>
        <v>5.365475837663977E-3</v>
      </c>
      <c r="F308" s="174">
        <f>IntermediateData!F254</f>
        <v>5.2853542068368653E-3</v>
      </c>
      <c r="G308" s="174">
        <f>IntermediateData!G254</f>
        <v>5.2343639861852963E-3</v>
      </c>
      <c r="H308" s="174">
        <f>IntermediateData!H254</f>
        <v>5.1838656914293905E-3</v>
      </c>
      <c r="I308" s="174">
        <f>IntermediateData!I254</f>
        <v>5.1338545767358546E-3</v>
      </c>
      <c r="J308" s="174">
        <f>IntermediateData!J254</f>
        <v>5.110308415706497E-3</v>
      </c>
      <c r="K308" s="174">
        <f>IntermediateData!K254</f>
        <v>5.0953976183664854E-3</v>
      </c>
      <c r="L308" s="174">
        <f>IntermediateData!L254</f>
        <v>5.0884445347508106E-3</v>
      </c>
      <c r="M308" s="174">
        <f>IntermediateData!M254</f>
        <v>5.0888104808689671E-3</v>
      </c>
      <c r="N308" s="174">
        <f>IntermediateData!N254</f>
        <v>5.0958848079516702E-3</v>
      </c>
      <c r="O308" s="174">
        <f>IntermediateData!O254</f>
        <v>5.1083897661208617E-3</v>
      </c>
      <c r="P308" s="174">
        <f>IntermediateData!P254</f>
        <v>5.1162001477916344E-3</v>
      </c>
      <c r="Q308" s="174">
        <f>IntermediateData!Q254</f>
        <v>5.1193489796747928E-3</v>
      </c>
      <c r="R308" s="173">
        <f>IntermediateData!R254</f>
        <v>5.1178903794601004E-3</v>
      </c>
      <c r="S308" s="174">
        <f>IntermediateData!S254</f>
        <v>5.1118986044923972E-3</v>
      </c>
      <c r="T308" s="174">
        <f>IntermediateData!T254</f>
        <v>5.1014669043326979E-3</v>
      </c>
      <c r="U308" s="174">
        <f>IntermediateData!U254</f>
        <v>5.086706203273666E-3</v>
      </c>
      <c r="V308" s="174">
        <f>IntermediateData!V254</f>
        <v>5.0677436411069397E-3</v>
      </c>
      <c r="W308" s="174">
        <f>IntermediateData!W254</f>
        <v>5.0447210017903399E-3</v>
      </c>
      <c r="X308" s="174">
        <f>IntermediateData!X254</f>
        <v>5.0177930601519273E-3</v>
      </c>
      <c r="Y308" s="174">
        <f>IntermediateData!Y254</f>
        <v>4.9871258764436497E-3</v>
      </c>
      <c r="Z308" s="174">
        <f>IntermediateData!Z254</f>
        <v>4.9528950674960354E-3</v>
      </c>
      <c r="AA308" s="174">
        <f>IntermediateData!AA254</f>
        <v>4.9152840815247121E-3</v>
      </c>
      <c r="AB308" s="174">
        <f>IntermediateData!AB254</f>
        <v>4.8744825014117666E-3</v>
      </c>
      <c r="AC308" s="174">
        <f>IntermediateData!AC254</f>
        <v>4.830684398650446E-3</v>
      </c>
      <c r="AD308" s="174">
        <f>IntermediateData!AD254</f>
        <v>4.785291665143074E-3</v>
      </c>
      <c r="AE308" s="174">
        <f>IntermediateData!AE254</f>
        <v>4.7388807475943632E-3</v>
      </c>
      <c r="AF308" s="174">
        <f>IntermediateData!AF254</f>
        <v>4.691983081838943E-3</v>
      </c>
      <c r="AG308" s="174">
        <f>IntermediateData!AG254</f>
        <v>4.6450836029795833E-3</v>
      </c>
      <c r="AH308" s="174">
        <f>IntermediateData!AH254</f>
        <v>4.6027499813024774E-3</v>
      </c>
      <c r="AI308" s="174">
        <f>IntermediateData!AI254</f>
        <v>4.5610766865622383E-3</v>
      </c>
      <c r="AJ308" s="174">
        <f>IntermediateData!AJ254</f>
        <v>4.5200070321847188E-3</v>
      </c>
      <c r="AK308" s="174">
        <f>IntermediateData!AK254</f>
        <v>4.4794911322981476E-3</v>
      </c>
      <c r="AL308" s="174">
        <f>IntermediateData!AL254</f>
        <v>4.4394852893371358E-3</v>
      </c>
      <c r="AM308" s="174">
        <f>IntermediateData!AM254</f>
        <v>4.3999514379811791E-3</v>
      </c>
      <c r="AN308" s="174">
        <f>IntermediateData!AN254</f>
        <v>4.3608566388116223E-3</v>
      </c>
      <c r="AO308" s="174">
        <f>IntermediateData!AO254</f>
        <v>4.3221726160604657E-3</v>
      </c>
      <c r="AP308" s="175">
        <f>IntermediateData!AP254</f>
        <v>4.2838753346539126E-3</v>
      </c>
    </row>
    <row r="309" spans="2:42" x14ac:dyDescent="0.35">
      <c r="B309" s="36"/>
      <c r="C309" s="36" t="s">
        <v>2292</v>
      </c>
      <c r="D309" s="175">
        <f>IntermediateData!D255</f>
        <v>0</v>
      </c>
      <c r="E309" s="174">
        <f>IntermediateData!E255</f>
        <v>4.7506679002463689E-3</v>
      </c>
      <c r="F309" s="174">
        <f>IntermediateData!F255</f>
        <v>4.7178569668950973E-3</v>
      </c>
      <c r="G309" s="174">
        <f>IntermediateData!G255</f>
        <v>4.707530819691972E-3</v>
      </c>
      <c r="H309" s="174">
        <f>IntermediateData!H255</f>
        <v>4.6972272737073259E-3</v>
      </c>
      <c r="I309" s="174">
        <f>IntermediateData!I255</f>
        <v>4.6869462794730402E-3</v>
      </c>
      <c r="J309" s="174">
        <f>IntermediateData!J255</f>
        <v>4.6986619626481823E-3</v>
      </c>
      <c r="K309" s="174">
        <f>IntermediateData!K255</f>
        <v>4.7186492345456243E-3</v>
      </c>
      <c r="L309" s="174">
        <f>IntermediateData!L255</f>
        <v>4.7464973166181732E-3</v>
      </c>
      <c r="M309" s="174">
        <f>IntermediateData!M255</f>
        <v>4.7818140661063414E-3</v>
      </c>
      <c r="N309" s="174">
        <f>IntermediateData!N255</f>
        <v>4.8242164069304764E-3</v>
      </c>
      <c r="O309" s="174">
        <f>IntermediateData!O255</f>
        <v>4.8733212867906987E-3</v>
      </c>
      <c r="P309" s="174">
        <f>IntermediateData!P255</f>
        <v>4.9203423644066822E-3</v>
      </c>
      <c r="Q309" s="174">
        <f>IntermediateData!Q255</f>
        <v>4.9635337074643536E-3</v>
      </c>
      <c r="R309" s="173">
        <f>IntermediateData!R255</f>
        <v>5.0027798529364981E-3</v>
      </c>
      <c r="S309" s="174">
        <f>IntermediateData!S255</f>
        <v>5.0379819967260545E-3</v>
      </c>
      <c r="T309" s="174">
        <f>IntermediateData!T255</f>
        <v>5.0690586979598015E-3</v>
      </c>
      <c r="U309" s="174">
        <f>IntermediateData!U255</f>
        <v>5.0959463994809358E-3</v>
      </c>
      <c r="V309" s="174">
        <f>IntermediateData!V255</f>
        <v>5.1185997578457121E-3</v>
      </c>
      <c r="W309" s="174">
        <f>IntermediateData!W255</f>
        <v>5.1369917798897982E-3</v>
      </c>
      <c r="X309" s="174">
        <f>IntermediateData!X255</f>
        <v>5.1511137667154061E-3</v>
      </c>
      <c r="Y309" s="174">
        <f>IntermediateData!Y255</f>
        <v>5.1609750696431454E-3</v>
      </c>
      <c r="Z309" s="174">
        <f>IntermediateData!Z255</f>
        <v>5.1666026661613962E-3</v>
      </c>
      <c r="AA309" s="174">
        <f>IntermediateData!AA255</f>
        <v>5.1680405670904541E-3</v>
      </c>
      <c r="AB309" s="174">
        <f>IntermediateData!AB255</f>
        <v>5.1653490689733371E-3</v>
      </c>
      <c r="AC309" s="174">
        <f>IntermediateData!AC255</f>
        <v>5.1586038680429365E-3</v>
      </c>
      <c r="AD309" s="174">
        <f>IntermediateData!AD255</f>
        <v>5.1492902121392228E-3</v>
      </c>
      <c r="AE309" s="174">
        <f>IntermediateData!AE255</f>
        <v>5.1380571243081537E-3</v>
      </c>
      <c r="AF309" s="174">
        <f>IntermediateData!AF255</f>
        <v>5.1255293599296809E-3</v>
      </c>
      <c r="AG309" s="174">
        <f>IntermediateData!AG255</f>
        <v>5.1123020968171463E-3</v>
      </c>
      <c r="AH309" s="174">
        <f>IntermediateData!AH255</f>
        <v>5.0988563126458577E-3</v>
      </c>
      <c r="AI309" s="174">
        <f>IntermediateData!AI255</f>
        <v>5.0858030197464882E-3</v>
      </c>
      <c r="AJ309" s="174">
        <f>IntermediateData!AJ255</f>
        <v>5.0731668517650375E-3</v>
      </c>
      <c r="AK309" s="174">
        <f>IntermediateData!AK255</f>
        <v>5.0608869696274648E-3</v>
      </c>
      <c r="AL309" s="174">
        <f>IntermediateData!AL255</f>
        <v>5.048908765513116E-3</v>
      </c>
      <c r="AM309" s="174">
        <f>IntermediateData!AM255</f>
        <v>5.0371834595269735E-3</v>
      </c>
      <c r="AN309" s="174">
        <f>IntermediateData!AN255</f>
        <v>5.0256677346628646E-3</v>
      </c>
      <c r="AO309" s="174">
        <f>IntermediateData!AO255</f>
        <v>5.0143234048761805E-3</v>
      </c>
      <c r="AP309" s="175">
        <f>IntermediateData!AP255</f>
        <v>5.0031171118693875E-3</v>
      </c>
    </row>
    <row r="310" spans="2:42" x14ac:dyDescent="0.35">
      <c r="B310" s="36"/>
      <c r="C310" s="36" t="s">
        <v>2293</v>
      </c>
      <c r="D310" s="175">
        <f>IntermediateData!D256</f>
        <v>0</v>
      </c>
      <c r="E310" s="174">
        <f>IntermediateData!E256</f>
        <v>2.9305832295545899E-4</v>
      </c>
      <c r="F310" s="174">
        <f>IntermediateData!F256</f>
        <v>2.9149435906492054E-4</v>
      </c>
      <c r="G310" s="174">
        <f>IntermediateData!G256</f>
        <v>2.9002371053938003E-4</v>
      </c>
      <c r="H310" s="174">
        <f>IntermediateData!H256</f>
        <v>2.8856048173576016E-4</v>
      </c>
      <c r="I310" s="174">
        <f>IntermediateData!I256</f>
        <v>2.8710463522004968E-4</v>
      </c>
      <c r="J310" s="174">
        <f>IntermediateData!J256</f>
        <v>2.8573775648988396E-4</v>
      </c>
      <c r="K310" s="174">
        <f>IntermediateData!K256</f>
        <v>2.8493987630196161E-4</v>
      </c>
      <c r="L310" s="174">
        <f>IntermediateData!L256</f>
        <v>2.8467465884715495E-4</v>
      </c>
      <c r="M310" s="174">
        <f>IntermediateData!M256</f>
        <v>2.8490886102754804E-4</v>
      </c>
      <c r="N310" s="174">
        <f>IntermediateData!N256</f>
        <v>2.8561159405700429E-4</v>
      </c>
      <c r="O310" s="174">
        <f>IntermediateData!O256</f>
        <v>2.8675365852785833E-4</v>
      </c>
      <c r="P310" s="174">
        <f>IntermediateData!P256</f>
        <v>2.8830694025904001E-4</v>
      </c>
      <c r="Q310" s="174">
        <f>IntermediateData!Q256</f>
        <v>2.9024385810586445E-4</v>
      </c>
      <c r="R310" s="173">
        <f>IntermediateData!R256</f>
        <v>2.9215784980303174E-4</v>
      </c>
      <c r="S310" s="174">
        <f>IntermediateData!S256</f>
        <v>2.9382489001799782E-4</v>
      </c>
      <c r="T310" s="174">
        <f>IntermediateData!T256</f>
        <v>2.9524171047260638E-4</v>
      </c>
      <c r="U310" s="174">
        <f>IntermediateData!U256</f>
        <v>2.9640616147084281E-4</v>
      </c>
      <c r="V310" s="174">
        <f>IntermediateData!V256</f>
        <v>2.9731721481703668E-4</v>
      </c>
      <c r="W310" s="174">
        <f>IntermediateData!W256</f>
        <v>2.9797495470725558E-4</v>
      </c>
      <c r="X310" s="174">
        <f>IntermediateData!X256</f>
        <v>2.9838055698505535E-4</v>
      </c>
      <c r="Y310" s="174">
        <f>IntermediateData!Y256</f>
        <v>2.9853625737124976E-4</v>
      </c>
      <c r="Z310" s="174">
        <f>IntermediateData!Z256</f>
        <v>2.9844530947321701E-4</v>
      </c>
      <c r="AA310" s="174">
        <f>IntermediateData!AA256</f>
        <v>2.9811193354729035E-4</v>
      </c>
      <c r="AB310" s="174">
        <f>IntermediateData!AB256</f>
        <v>2.9754125712407308E-4</v>
      </c>
      <c r="AC310" s="174">
        <f>IntermediateData!AC256</f>
        <v>2.967392487085966E-4</v>
      </c>
      <c r="AD310" s="174">
        <f>IntermediateData!AD256</f>
        <v>2.9571724832507575E-4</v>
      </c>
      <c r="AE310" s="174">
        <f>IntermediateData!AE256</f>
        <v>2.9451447444213115E-4</v>
      </c>
      <c r="AF310" s="174">
        <f>IntermediateData!AF256</f>
        <v>2.9316921563251778E-4</v>
      </c>
      <c r="AG310" s="174">
        <f>IntermediateData!AG256</f>
        <v>2.9171831339825369E-4</v>
      </c>
      <c r="AH310" s="174">
        <f>IntermediateData!AH256</f>
        <v>2.9007252687300903E-4</v>
      </c>
      <c r="AI310" s="174">
        <f>IntermediateData!AI256</f>
        <v>2.8839234056794076E-4</v>
      </c>
      <c r="AJ310" s="174">
        <f>IntermediateData!AJ256</f>
        <v>2.8670828772495101E-4</v>
      </c>
      <c r="AK310" s="174">
        <f>IntermediateData!AK256</f>
        <v>2.8504852241460288E-4</v>
      </c>
      <c r="AL310" s="174">
        <f>IntermediateData!AL256</f>
        <v>2.8342011545743061E-4</v>
      </c>
      <c r="AM310" s="174">
        <f>IntermediateData!AM256</f>
        <v>2.8181940074806954E-4</v>
      </c>
      <c r="AN310" s="174">
        <f>IntermediateData!AN256</f>
        <v>2.802431147627084E-4</v>
      </c>
      <c r="AO310" s="174">
        <f>IntermediateData!AO256</f>
        <v>2.7868836500199545E-4</v>
      </c>
      <c r="AP310" s="175">
        <f>IntermediateData!AP256</f>
        <v>2.7715260135824816E-4</v>
      </c>
    </row>
    <row r="311" spans="2:42" x14ac:dyDescent="0.35">
      <c r="B311" s="36"/>
      <c r="C311" s="36" t="s">
        <v>2294</v>
      </c>
      <c r="D311" s="175">
        <f>IntermediateData!D257</f>
        <v>0</v>
      </c>
      <c r="E311" s="174">
        <f>IntermediateData!E257</f>
        <v>5.9609808509309119E-3</v>
      </c>
      <c r="F311" s="174">
        <f>IntermediateData!F257</f>
        <v>5.8494761546964771E-3</v>
      </c>
      <c r="G311" s="174">
        <f>IntermediateData!G257</f>
        <v>5.7742736101898022E-3</v>
      </c>
      <c r="H311" s="174">
        <f>IntermediateData!H257</f>
        <v>5.700037891181807E-3</v>
      </c>
      <c r="I311" s="174">
        <f>IntermediateData!I257</f>
        <v>5.6267565678863578E-3</v>
      </c>
      <c r="J311" s="174">
        <f>IntermediateData!J257</f>
        <v>5.5854412421746467E-3</v>
      </c>
      <c r="K311" s="174">
        <f>IntermediateData!K257</f>
        <v>5.5534330255174458E-3</v>
      </c>
      <c r="L311" s="174">
        <f>IntermediateData!L257</f>
        <v>5.5298997609896771E-3</v>
      </c>
      <c r="M311" s="174">
        <f>IntermediateData!M257</f>
        <v>5.5140611468897094E-3</v>
      </c>
      <c r="N311" s="174">
        <f>IntermediateData!N257</f>
        <v>5.5051765748769564E-3</v>
      </c>
      <c r="O311" s="174">
        <f>IntermediateData!O257</f>
        <v>5.49908980875653E-3</v>
      </c>
      <c r="P311" s="174">
        <f>IntermediateData!P257</f>
        <v>5.487815045215198E-3</v>
      </c>
      <c r="Q311" s="174">
        <f>IntermediateData!Q257</f>
        <v>5.4714762257804892E-3</v>
      </c>
      <c r="R311" s="173">
        <f>IntermediateData!R257</f>
        <v>5.4502185865953675E-3</v>
      </c>
      <c r="S311" s="174">
        <f>IntermediateData!S257</f>
        <v>5.4242067070354562E-3</v>
      </c>
      <c r="T311" s="174">
        <f>IntermediateData!T257</f>
        <v>5.393622421455798E-3</v>
      </c>
      <c r="U311" s="174">
        <f>IntermediateData!U257</f>
        <v>5.3586626360501129E-3</v>
      </c>
      <c r="V311" s="174">
        <f>IntermediateData!V257</f>
        <v>5.3195370920066177E-3</v>
      </c>
      <c r="W311" s="174">
        <f>IntermediateData!W257</f>
        <v>5.2764661142803261E-3</v>
      </c>
      <c r="X311" s="174">
        <f>IntermediateData!X257</f>
        <v>5.2296783825314698E-3</v>
      </c>
      <c r="Y311" s="174">
        <f>IntermediateData!Y257</f>
        <v>5.1794087572831892E-3</v>
      </c>
      <c r="Z311" s="174">
        <f>IntermediateData!Z257</f>
        <v>5.1258961903184585E-3</v>
      </c>
      <c r="AA311" s="174">
        <f>IntermediateData!AA257</f>
        <v>5.0693817439554142E-3</v>
      </c>
      <c r="AB311" s="174">
        <f>IntermediateData!AB257</f>
        <v>5.0101067392914183E-3</v>
      </c>
      <c r="AC311" s="174">
        <f>IntermediateData!AC257</f>
        <v>4.9483110489528291E-3</v>
      </c>
      <c r="AD311" s="174">
        <f>IntermediateData!AD257</f>
        <v>4.8854874324097209E-3</v>
      </c>
      <c r="AE311" s="174">
        <f>IntermediateData!AE257</f>
        <v>4.8221977797595463E-3</v>
      </c>
      <c r="AF311" s="174">
        <f>IntermediateData!AF257</f>
        <v>4.7589496899978186E-3</v>
      </c>
      <c r="AG311" s="174">
        <f>IntermediateData!AG257</f>
        <v>4.6961968149198388E-3</v>
      </c>
      <c r="AH311" s="174">
        <f>IntermediateData!AH257</f>
        <v>4.6317545353242598E-3</v>
      </c>
      <c r="AI311" s="174">
        <f>IntermediateData!AI257</f>
        <v>4.5685437212336071E-3</v>
      </c>
      <c r="AJ311" s="174">
        <f>IntermediateData!AJ257</f>
        <v>4.5064866906902208E-3</v>
      </c>
      <c r="AK311" s="174">
        <f>IntermediateData!AK257</f>
        <v>4.445514625613909E-3</v>
      </c>
      <c r="AL311" s="174">
        <f>IntermediateData!AL257</f>
        <v>4.3855666507692627E-3</v>
      </c>
      <c r="AM311" s="174">
        <f>IntermediateData!AM257</f>
        <v>4.32658900783382E-3</v>
      </c>
      <c r="AN311" s="174">
        <f>IntermediateData!AN257</f>
        <v>4.2685343131408987E-3</v>
      </c>
      <c r="AO311" s="174">
        <f>IntermediateData!AO257</f>
        <v>4.2113608893536245E-3</v>
      </c>
      <c r="AP311" s="175">
        <f>IntermediateData!AP257</f>
        <v>4.1550321627285818E-3</v>
      </c>
    </row>
    <row r="312" spans="2:42" x14ac:dyDescent="0.35">
      <c r="B312" s="36"/>
      <c r="C312" s="36" t="s">
        <v>2295</v>
      </c>
      <c r="D312" s="175">
        <f>IntermediateData!D258</f>
        <v>0</v>
      </c>
      <c r="E312" s="174">
        <f>IntermediateData!E258</f>
        <v>9.3464310123083198E-3</v>
      </c>
      <c r="F312" s="174">
        <f>IntermediateData!F258</f>
        <v>9.2390525151205653E-3</v>
      </c>
      <c r="G312" s="174">
        <f>IntermediateData!G258</f>
        <v>9.2182677504338492E-3</v>
      </c>
      <c r="H312" s="174">
        <f>IntermediateData!H258</f>
        <v>9.1975297444859081E-3</v>
      </c>
      <c r="I312" s="174">
        <f>IntermediateData!I258</f>
        <v>9.1768383920852858E-3</v>
      </c>
      <c r="J312" s="174">
        <f>IntermediateData!J258</f>
        <v>9.2408041802630216E-3</v>
      </c>
      <c r="K312" s="174">
        <f>IntermediateData!K258</f>
        <v>9.319224599833701E-3</v>
      </c>
      <c r="L312" s="174">
        <f>IntermediateData!L258</f>
        <v>9.4113908060545395E-3</v>
      </c>
      <c r="M312" s="174">
        <f>IntermediateData!M258</f>
        <v>9.5148854594946722E-3</v>
      </c>
      <c r="N312" s="174">
        <f>IntermediateData!N258</f>
        <v>9.6112704558423134E-3</v>
      </c>
      <c r="O312" s="174">
        <f>IntermediateData!O258</f>
        <v>9.7002716529682904E-3</v>
      </c>
      <c r="P312" s="174">
        <f>IntermediateData!P258</f>
        <v>9.7816448275497916E-3</v>
      </c>
      <c r="Q312" s="174">
        <f>IntermediateData!Q258</f>
        <v>9.8551775779965548E-3</v>
      </c>
      <c r="R312" s="173">
        <f>IntermediateData!R258</f>
        <v>9.9206909004320686E-3</v>
      </c>
      <c r="S312" s="174">
        <f>IntermediateData!S258</f>
        <v>9.9780404137177377E-3</v>
      </c>
      <c r="T312" s="174">
        <f>IntermediateData!T258</f>
        <v>1.0027117216367478E-2</v>
      </c>
      <c r="U312" s="174">
        <f>IntermediateData!U258</f>
        <v>1.0067848365467999E-2</v>
      </c>
      <c r="V312" s="174">
        <f>IntermediateData!V258</f>
        <v>1.0100196975166694E-2</v>
      </c>
      <c r="W312" s="174">
        <f>IntermediateData!W258</f>
        <v>1.0124161939680815E-2</v>
      </c>
      <c r="X312" s="174">
        <f>IntermediateData!X258</f>
        <v>1.0139777292891233E-2</v>
      </c>
      <c r="Y312" s="174">
        <f>IntermediateData!Y258</f>
        <v>1.014711122320104E-2</v>
      </c>
      <c r="Z312" s="174">
        <f>IntermediateData!Z258</f>
        <v>1.0146264768278212E-2</v>
      </c>
      <c r="AA312" s="174">
        <f>IntermediateData!AA258</f>
        <v>1.0137370219409953E-2</v>
      </c>
      <c r="AB312" s="174">
        <f>IntermediateData!AB258</f>
        <v>1.0120589269359628E-2</v>
      </c>
      <c r="AC312" s="174">
        <f>IntermediateData!AC258</f>
        <v>1.0096110940760968E-2</v>
      </c>
      <c r="AD312" s="174">
        <f>IntermediateData!AD258</f>
        <v>1.0069483059504133E-2</v>
      </c>
      <c r="AE312" s="174">
        <f>IntermediateData!AE258</f>
        <v>1.0041866944259115E-2</v>
      </c>
      <c r="AF312" s="174">
        <f>IntermediateData!AF258</f>
        <v>1.001435488081619E-2</v>
      </c>
      <c r="AG312" s="174">
        <f>IntermediateData!AG258</f>
        <v>9.9878697773668791E-3</v>
      </c>
      <c r="AH312" s="174">
        <f>IntermediateData!AH258</f>
        <v>9.9644034807200611E-3</v>
      </c>
      <c r="AI312" s="174">
        <f>IntermediateData!AI258</f>
        <v>9.9416542154091483E-3</v>
      </c>
      <c r="AJ312" s="174">
        <f>IntermediateData!AJ258</f>
        <v>9.9195112837616745E-3</v>
      </c>
      <c r="AK312" s="174">
        <f>IntermediateData!AK258</f>
        <v>9.8978755841476074E-3</v>
      </c>
      <c r="AL312" s="174">
        <f>IntermediateData!AL258</f>
        <v>9.8766588870839236E-3</v>
      </c>
      <c r="AM312" s="174">
        <f>IntermediateData!AM258</f>
        <v>9.8557831780779412E-3</v>
      </c>
      <c r="AN312" s="174">
        <f>IntermediateData!AN258</f>
        <v>9.8351800582408486E-3</v>
      </c>
      <c r="AO312" s="174">
        <f>IntermediateData!AO258</f>
        <v>9.8147901950669299E-3</v>
      </c>
      <c r="AP312" s="175">
        <f>IntermediateData!AP258</f>
        <v>9.7945628169438109E-3</v>
      </c>
    </row>
    <row r="313" spans="2:42" x14ac:dyDescent="0.35">
      <c r="B313" s="36"/>
      <c r="C313" s="36" t="s">
        <v>2296</v>
      </c>
      <c r="D313" s="175">
        <f>IntermediateData!D259</f>
        <v>0</v>
      </c>
      <c r="E313" s="174">
        <f>IntermediateData!E259</f>
        <v>3.6711901691638218E-3</v>
      </c>
      <c r="F313" s="174">
        <f>IntermediateData!F259</f>
        <v>3.6178984211243945E-3</v>
      </c>
      <c r="G313" s="174">
        <f>IntermediateData!G259</f>
        <v>3.5784694559946469E-3</v>
      </c>
      <c r="H313" s="174">
        <f>IntermediateData!H259</f>
        <v>3.5394701998036921E-3</v>
      </c>
      <c r="I313" s="174">
        <f>IntermediateData!I259</f>
        <v>3.5008959694518985E-3</v>
      </c>
      <c r="J313" s="174">
        <f>IntermediateData!J259</f>
        <v>3.4747743805271843E-3</v>
      </c>
      <c r="K313" s="174">
        <f>IntermediateData!K259</f>
        <v>3.4549476061780712E-3</v>
      </c>
      <c r="L313" s="174">
        <f>IntermediateData!L259</f>
        <v>3.440896602227678E-3</v>
      </c>
      <c r="M313" s="174">
        <f>IntermediateData!M259</f>
        <v>3.4321392808028101E-3</v>
      </c>
      <c r="N313" s="174">
        <f>IntermediateData!N259</f>
        <v>3.428221981985289E-3</v>
      </c>
      <c r="O313" s="174">
        <f>IntermediateData!O259</f>
        <v>3.4287120747409344E-3</v>
      </c>
      <c r="P313" s="174">
        <f>IntermediateData!P259</f>
        <v>3.4314704933899637E-3</v>
      </c>
      <c r="Q313" s="174">
        <f>IntermediateData!Q259</f>
        <v>3.4310424542912891E-3</v>
      </c>
      <c r="R313" s="173">
        <f>IntermediateData!R259</f>
        <v>3.4274754401460448E-3</v>
      </c>
      <c r="S313" s="174">
        <f>IntermediateData!S259</f>
        <v>3.420830691248879E-3</v>
      </c>
      <c r="T313" s="174">
        <f>IntermediateData!T259</f>
        <v>3.4111823026985598E-3</v>
      </c>
      <c r="U313" s="174">
        <f>IntermediateData!U259</f>
        <v>3.3986162101969333E-3</v>
      </c>
      <c r="V313" s="174">
        <f>IntermediateData!V259</f>
        <v>3.3832290859999075E-3</v>
      </c>
      <c r="W313" s="174">
        <f>IntermediateData!W259</f>
        <v>3.3651271672087819E-3</v>
      </c>
      <c r="X313" s="174">
        <f>IntermediateData!X259</f>
        <v>3.3444250385803449E-3</v>
      </c>
      <c r="Y313" s="174">
        <f>IntermediateData!Y259</f>
        <v>3.3212443914398719E-3</v>
      </c>
      <c r="Z313" s="174">
        <f>IntermediateData!Z259</f>
        <v>3.2957127791717728E-3</v>
      </c>
      <c r="AA313" s="174">
        <f>IntermediateData!AA259</f>
        <v>3.2679623882206793E-3</v>
      </c>
      <c r="AB313" s="174">
        <f>IntermediateData!AB259</f>
        <v>3.2381288416523635E-3</v>
      </c>
      <c r="AC313" s="174">
        <f>IntermediateData!AC259</f>
        <v>3.206350050193053E-3</v>
      </c>
      <c r="AD313" s="174">
        <f>IntermediateData!AD259</f>
        <v>3.1732950244211418E-3</v>
      </c>
      <c r="AE313" s="174">
        <f>IntermediateData!AE259</f>
        <v>3.1393630876139699E-3</v>
      </c>
      <c r="AF313" s="174">
        <f>IntermediateData!AF259</f>
        <v>3.1049235316382255E-3</v>
      </c>
      <c r="AG313" s="174">
        <f>IntermediateData!AG259</f>
        <v>3.0703140266616887E-3</v>
      </c>
      <c r="AH313" s="174">
        <f>IntermediateData!AH259</f>
        <v>3.0351558214245801E-3</v>
      </c>
      <c r="AI313" s="174">
        <f>IntermediateData!AI259</f>
        <v>3.0004332831418796E-3</v>
      </c>
      <c r="AJ313" s="174">
        <f>IntermediateData!AJ259</f>
        <v>2.9663206671821942E-3</v>
      </c>
      <c r="AK313" s="174">
        <f>IntermediateData!AK259</f>
        <v>2.9327739216765875E-3</v>
      </c>
      <c r="AL313" s="174">
        <f>IntermediateData!AL259</f>
        <v>2.8997541217380416E-3</v>
      </c>
      <c r="AM313" s="174">
        <f>IntermediateData!AM259</f>
        <v>2.867226968828498E-3</v>
      </c>
      <c r="AN313" s="174">
        <f>IntermediateData!AN259</f>
        <v>2.8351623393348098E-3</v>
      </c>
      <c r="AO313" s="174">
        <f>IntermediateData!AO259</f>
        <v>2.8035338764931623E-3</v>
      </c>
      <c r="AP313" s="175">
        <f>IntermediateData!AP259</f>
        <v>2.7723186206705971E-3</v>
      </c>
    </row>
    <row r="314" spans="2:42" x14ac:dyDescent="0.35">
      <c r="B314" s="36"/>
      <c r="C314" s="36" t="s">
        <v>2297</v>
      </c>
      <c r="D314" s="175">
        <f>IntermediateData!D260</f>
        <v>0</v>
      </c>
      <c r="E314" s="174">
        <f>IntermediateData!E260</f>
        <v>7.0191145505904887E-4</v>
      </c>
      <c r="F314" s="174">
        <f>IntermediateData!F260</f>
        <v>6.9763494133515277E-4</v>
      </c>
      <c r="G314" s="174">
        <f>IntermediateData!G260</f>
        <v>6.9387117750254682E-4</v>
      </c>
      <c r="H314" s="174">
        <f>IntermediateData!H260</f>
        <v>6.90127719301652E-4</v>
      </c>
      <c r="I314" s="174">
        <f>IntermediateData!I260</f>
        <v>6.864044571829066E-4</v>
      </c>
      <c r="J314" s="174">
        <f>IntermediateData!J260</f>
        <v>6.8316768163997682E-4</v>
      </c>
      <c r="K314" s="174">
        <f>IntermediateData!K260</f>
        <v>6.8127540164500346E-4</v>
      </c>
      <c r="L314" s="174">
        <f>IntermediateData!L260</f>
        <v>6.8064051354107039E-4</v>
      </c>
      <c r="M314" s="174">
        <f>IntermediateData!M260</f>
        <v>6.8118310306455963E-4</v>
      </c>
      <c r="N314" s="174">
        <f>IntermediateData!N260</f>
        <v>6.8282870054127832E-4</v>
      </c>
      <c r="O314" s="174">
        <f>IntermediateData!O260</f>
        <v>6.8550671132778672E-4</v>
      </c>
      <c r="P314" s="174">
        <f>IntermediateData!P260</f>
        <v>6.8914899241958281E-4</v>
      </c>
      <c r="Q314" s="174">
        <f>IntermediateData!Q260</f>
        <v>6.936885552856827E-4</v>
      </c>
      <c r="R314" s="173">
        <f>IntermediateData!R260</f>
        <v>6.9787237762834276E-4</v>
      </c>
      <c r="S314" s="174">
        <f>IntermediateData!S260</f>
        <v>7.0146057801766346E-4</v>
      </c>
      <c r="T314" s="174">
        <f>IntermediateData!T260</f>
        <v>7.0444701244045185E-4</v>
      </c>
      <c r="U314" s="174">
        <f>IntermediateData!U260</f>
        <v>7.0682823195453279E-4</v>
      </c>
      <c r="V314" s="174">
        <f>IntermediateData!V260</f>
        <v>7.0860347162064155E-4</v>
      </c>
      <c r="W314" s="174">
        <f>IntermediateData!W260</f>
        <v>7.0977461091690261E-4</v>
      </c>
      <c r="X314" s="174">
        <f>IntermediateData!X260</f>
        <v>7.1034610691530836E-4</v>
      </c>
      <c r="Y314" s="174">
        <f>IntermediateData!Y260</f>
        <v>7.1032490199753734E-4</v>
      </c>
      <c r="Z314" s="174">
        <f>IntermediateData!Z260</f>
        <v>7.0972030832216419E-4</v>
      </c>
      <c r="AA314" s="174">
        <f>IntermediateData!AA260</f>
        <v>7.0854387161605316E-4</v>
      </c>
      <c r="AB314" s="174">
        <f>IntermediateData!AB260</f>
        <v>7.0680921714208998E-4</v>
      </c>
      <c r="AC314" s="174">
        <f>IntermediateData!AC260</f>
        <v>7.0453188088949979E-4</v>
      </c>
      <c r="AD314" s="174">
        <f>IntermediateData!AD260</f>
        <v>7.0175504713911822E-4</v>
      </c>
      <c r="AE314" s="174">
        <f>IntermediateData!AE260</f>
        <v>6.985717178867657E-4</v>
      </c>
      <c r="AF314" s="174">
        <f>IntermediateData!AF260</f>
        <v>6.9507222322404518E-4</v>
      </c>
      <c r="AG314" s="174">
        <f>IntermediateData!AG260</f>
        <v>6.9134307845123018E-4</v>
      </c>
      <c r="AH314" s="174">
        <f>IntermediateData!AH260</f>
        <v>6.8588622145168232E-4</v>
      </c>
      <c r="AI314" s="174">
        <f>IntermediateData!AI260</f>
        <v>6.8040483908900597E-4</v>
      </c>
      <c r="AJ314" s="174">
        <f>IntermediateData!AJ260</f>
        <v>6.7496780816331703E-4</v>
      </c>
      <c r="AK314" s="174">
        <f>IntermediateData!AK260</f>
        <v>6.6963743372984571E-4</v>
      </c>
      <c r="AL314" s="174">
        <f>IntermediateData!AL260</f>
        <v>6.6441325257502186E-4</v>
      </c>
      <c r="AM314" s="174">
        <f>IntermediateData!AM260</f>
        <v>6.5928461654250845E-4</v>
      </c>
      <c r="AN314" s="174">
        <f>IntermediateData!AN260</f>
        <v>6.5424202721805005E-4</v>
      </c>
      <c r="AO314" s="174">
        <f>IntermediateData!AO260</f>
        <v>6.4927703565948694E-4</v>
      </c>
      <c r="AP314" s="175">
        <f>IntermediateData!AP260</f>
        <v>6.4438215205904579E-4</v>
      </c>
    </row>
    <row r="315" spans="2:42" x14ac:dyDescent="0.35">
      <c r="B315" s="36"/>
      <c r="C315" s="36" t="s">
        <v>2298</v>
      </c>
      <c r="D315" s="175">
        <f>IntermediateData!D261</f>
        <v>0</v>
      </c>
      <c r="E315" s="174">
        <f>IntermediateData!E261</f>
        <v>8.6811309459966339E-3</v>
      </c>
      <c r="F315" s="174">
        <f>IntermediateData!F261</f>
        <v>8.5715333154098901E-3</v>
      </c>
      <c r="G315" s="174">
        <f>IntermediateData!G261</f>
        <v>8.5367905174857685E-3</v>
      </c>
      <c r="H315" s="174">
        <f>IntermediateData!H261</f>
        <v>8.5021885417416662E-3</v>
      </c>
      <c r="I315" s="174">
        <f>IntermediateData!I261</f>
        <v>8.4677268173862959E-3</v>
      </c>
      <c r="J315" s="174">
        <f>IntermediateData!J261</f>
        <v>8.5051319967432964E-3</v>
      </c>
      <c r="K315" s="174">
        <f>IntermediateData!K261</f>
        <v>8.5557452318788217E-3</v>
      </c>
      <c r="L315" s="174">
        <f>IntermediateData!L261</f>
        <v>8.6188142497113356E-3</v>
      </c>
      <c r="M315" s="174">
        <f>IntermediateData!M261</f>
        <v>8.6935930966406238E-3</v>
      </c>
      <c r="N315" s="174">
        <f>IntermediateData!N261</f>
        <v>8.7663335226243425E-3</v>
      </c>
      <c r="O315" s="174">
        <f>IntermediateData!O261</f>
        <v>8.8319381841898102E-3</v>
      </c>
      <c r="P315" s="174">
        <f>IntermediateData!P261</f>
        <v>8.8902443050313997E-3</v>
      </c>
      <c r="Q315" s="174">
        <f>IntermediateData!Q261</f>
        <v>8.9411211218149416E-3</v>
      </c>
      <c r="R315" s="173">
        <f>IntermediateData!R261</f>
        <v>8.9844706778280867E-3</v>
      </c>
      <c r="S315" s="174">
        <f>IntermediateData!S261</f>
        <v>9.0202282613950947E-3</v>
      </c>
      <c r="T315" s="174">
        <f>IntermediateData!T261</f>
        <v>9.0483624867645929E-3</v>
      </c>
      <c r="U315" s="174">
        <f>IntermediateData!U261</f>
        <v>9.0688750222430239E-3</v>
      </c>
      <c r="V315" s="174">
        <f>IntermediateData!V261</f>
        <v>9.0817999771389286E-3</v>
      </c>
      <c r="W315" s="174">
        <f>IntermediateData!W261</f>
        <v>9.0872029653991972E-3</v>
      </c>
      <c r="X315" s="174">
        <f>IntermediateData!X261</f>
        <v>9.0851798694781376E-3</v>
      </c>
      <c r="Y315" s="174">
        <f>IntermediateData!Y261</f>
        <v>9.0758553328360407E-3</v>
      </c>
      <c r="Z315" s="174">
        <f>IntermediateData!Z261</f>
        <v>9.0593810134048987E-3</v>
      </c>
      <c r="AA315" s="174">
        <f>IntermediateData!AA261</f>
        <v>9.0359336333147335E-3</v>
      </c>
      <c r="AB315" s="174">
        <f>IntermediateData!AB261</f>
        <v>9.0057128621142679E-3</v>
      </c>
      <c r="AC315" s="174">
        <f>IntermediateData!AC261</f>
        <v>8.9689390716534284E-3</v>
      </c>
      <c r="AD315" s="174">
        <f>IntermediateData!AD261</f>
        <v>8.9300461724280255E-3</v>
      </c>
      <c r="AE315" s="174">
        <f>IntermediateData!AE261</f>
        <v>8.890059650368428E-3</v>
      </c>
      <c r="AF315" s="174">
        <f>IntermediateData!AF261</f>
        <v>8.8499373645938503E-3</v>
      </c>
      <c r="AG315" s="174">
        <f>IntermediateData!AG261</f>
        <v>8.8105679944763711E-3</v>
      </c>
      <c r="AH315" s="174">
        <f>IntermediateData!AH261</f>
        <v>8.7640228832377414E-3</v>
      </c>
      <c r="AI315" s="174">
        <f>IntermediateData!AI261</f>
        <v>8.7184533604029238E-3</v>
      </c>
      <c r="AJ315" s="174">
        <f>IntermediateData!AJ261</f>
        <v>8.673742208807643E-3</v>
      </c>
      <c r="AK315" s="174">
        <f>IntermediateData!AK261</f>
        <v>8.6297847354325219E-3</v>
      </c>
      <c r="AL315" s="174">
        <f>IntermediateData!AL261</f>
        <v>8.5864878064260946E-3</v>
      </c>
      <c r="AM315" s="174">
        <f>IntermediateData!AM261</f>
        <v>8.543768973371486E-3</v>
      </c>
      <c r="AN315" s="174">
        <f>IntermediateData!AN261</f>
        <v>8.5015556789210765E-3</v>
      </c>
      <c r="AO315" s="174">
        <f>IntermediateData!AO261</f>
        <v>8.4597845317367394E-3</v>
      </c>
      <c r="AP315" s="175">
        <f>IntermediateData!AP261</f>
        <v>8.4184006422062113E-3</v>
      </c>
    </row>
    <row r="316" spans="2:42" x14ac:dyDescent="0.35">
      <c r="B316" s="36"/>
      <c r="C316" s="36" t="s">
        <v>2299</v>
      </c>
      <c r="D316" s="175">
        <f>IntermediateData!D262</f>
        <v>0</v>
      </c>
      <c r="E316" s="174">
        <f>IntermediateData!E262</f>
        <v>2.0921755052660043E-3</v>
      </c>
      <c r="F316" s="174">
        <f>IntermediateData!F262</f>
        <v>2.0696512233102627E-3</v>
      </c>
      <c r="G316" s="174">
        <f>IntermediateData!G262</f>
        <v>2.0516528931039469E-3</v>
      </c>
      <c r="H316" s="174">
        <f>IntermediateData!H262</f>
        <v>2.0338110819702973E-3</v>
      </c>
      <c r="I316" s="174">
        <f>IntermediateData!I262</f>
        <v>2.0161244287708181E-3</v>
      </c>
      <c r="J316" s="174">
        <f>IntermediateData!J262</f>
        <v>2.0025939516221864E-3</v>
      </c>
      <c r="K316" s="174">
        <f>IntermediateData!K262</f>
        <v>1.9928698563009446E-3</v>
      </c>
      <c r="L316" s="174">
        <f>IntermediateData!L262</f>
        <v>1.9866648357929778E-3</v>
      </c>
      <c r="M316" s="174">
        <f>IntermediateData!M262</f>
        <v>1.9837136625499375E-3</v>
      </c>
      <c r="N316" s="174">
        <f>IntermediateData!N262</f>
        <v>1.9837680383768424E-3</v>
      </c>
      <c r="O316" s="174">
        <f>IntermediateData!O262</f>
        <v>1.9865920622825E-3</v>
      </c>
      <c r="P316" s="174">
        <f>IntermediateData!P262</f>
        <v>1.9919582297625105E-3</v>
      </c>
      <c r="Q316" s="174">
        <f>IntermediateData!Q262</f>
        <v>1.9976062563099714E-3</v>
      </c>
      <c r="R316" s="173">
        <f>IntermediateData!R262</f>
        <v>2.0014492622474514E-3</v>
      </c>
      <c r="S316" s="174">
        <f>IntermediateData!S262</f>
        <v>2.0034968929231191E-3</v>
      </c>
      <c r="T316" s="174">
        <f>IntermediateData!T262</f>
        <v>2.0037668316757956E-3</v>
      </c>
      <c r="U316" s="174">
        <f>IntermediateData!U262</f>
        <v>2.002284470163387E-3</v>
      </c>
      <c r="V316" s="174">
        <f>IntermediateData!V262</f>
        <v>1.9990825036142394E-3</v>
      </c>
      <c r="W316" s="174">
        <f>IntermediateData!W262</f>
        <v>1.994200460223034E-3</v>
      </c>
      <c r="X316" s="174">
        <f>IntermediateData!X262</f>
        <v>1.9876841748112184E-3</v>
      </c>
      <c r="Y316" s="174">
        <f>IntermediateData!Y262</f>
        <v>1.9795852174567556E-3</v>
      </c>
      <c r="Z316" s="174">
        <f>IntermediateData!Z262</f>
        <v>1.9699602880710954E-3</v>
      </c>
      <c r="AA316" s="174">
        <f>IntermediateData!AA262</f>
        <v>1.9588705878766802E-3</v>
      </c>
      <c r="AB316" s="174">
        <f>IntermediateData!AB262</f>
        <v>1.9463811784401512E-3</v>
      </c>
      <c r="AC316" s="174">
        <f>IntermediateData!AC262</f>
        <v>1.9325603383771148E-3</v>
      </c>
      <c r="AD316" s="174">
        <f>IntermediateData!AD262</f>
        <v>1.9176724584984951E-3</v>
      </c>
      <c r="AE316" s="174">
        <f>IntermediateData!AE262</f>
        <v>1.9019692207818588E-3</v>
      </c>
      <c r="AF316" s="174">
        <f>IntermediateData!AF262</f>
        <v>1.8856883820374726E-3</v>
      </c>
      <c r="AG316" s="174">
        <f>IntermediateData!AG262</f>
        <v>1.8690518053454716E-3</v>
      </c>
      <c r="AH316" s="174">
        <f>IntermediateData!AH262</f>
        <v>1.8510284982616127E-3</v>
      </c>
      <c r="AI316" s="174">
        <f>IntermediateData!AI262</f>
        <v>1.8330837801083411E-3</v>
      </c>
      <c r="AJ316" s="174">
        <f>IntermediateData!AJ262</f>
        <v>1.8153849296052981E-3</v>
      </c>
      <c r="AK316" s="174">
        <f>IntermediateData!AK262</f>
        <v>1.7979948732524036E-3</v>
      </c>
      <c r="AL316" s="174">
        <f>IntermediateData!AL262</f>
        <v>1.7808876195618715E-3</v>
      </c>
      <c r="AM316" s="174">
        <f>IntermediateData!AM262</f>
        <v>1.7640401582960613E-3</v>
      </c>
      <c r="AN316" s="174">
        <f>IntermediateData!AN262</f>
        <v>1.7474321859625964E-3</v>
      </c>
      <c r="AO316" s="174">
        <f>IntermediateData!AO262</f>
        <v>1.7310458577588117E-3</v>
      </c>
      <c r="AP316" s="175">
        <f>IntermediateData!AP262</f>
        <v>1.7148655627479865E-3</v>
      </c>
    </row>
    <row r="317" spans="2:42" x14ac:dyDescent="0.35">
      <c r="B317" s="36"/>
      <c r="C317" s="36" t="s">
        <v>2300</v>
      </c>
      <c r="D317" s="175">
        <f>IntermediateData!D263</f>
        <v>0</v>
      </c>
      <c r="E317" s="174">
        <f>IntermediateData!E263</f>
        <v>1.0944645977189931E-2</v>
      </c>
      <c r="F317" s="174">
        <f>IntermediateData!F263</f>
        <v>1.0721712640680966E-2</v>
      </c>
      <c r="G317" s="174">
        <f>IntermediateData!G263</f>
        <v>1.061827539278491E-2</v>
      </c>
      <c r="H317" s="174">
        <f>IntermediateData!H263</f>
        <v>1.0515836051157273E-2</v>
      </c>
      <c r="I317" s="174">
        <f>IntermediateData!I263</f>
        <v>1.041438498854152E-2</v>
      </c>
      <c r="J317" s="174">
        <f>IntermediateData!J263</f>
        <v>1.0421398060056212E-2</v>
      </c>
      <c r="K317" s="174">
        <f>IntermediateData!K263</f>
        <v>1.0442522606487082E-2</v>
      </c>
      <c r="L317" s="174">
        <f>IntermediateData!L263</f>
        <v>1.047658280845952E-2</v>
      </c>
      <c r="M317" s="174">
        <f>IntermediateData!M263</f>
        <v>1.0507494023472525E-2</v>
      </c>
      <c r="N317" s="174">
        <f>IntermediateData!N263</f>
        <v>1.0528718609305996E-2</v>
      </c>
      <c r="O317" s="174">
        <f>IntermediateData!O263</f>
        <v>1.0540300810830551E-2</v>
      </c>
      <c r="P317" s="174">
        <f>IntermediateData!P263</f>
        <v>1.0542329177006683E-2</v>
      </c>
      <c r="Q317" s="174">
        <f>IntermediateData!Q263</f>
        <v>1.0534934836283866E-2</v>
      </c>
      <c r="R317" s="173">
        <f>IntermediateData!R263</f>
        <v>1.0518289341893562E-2</v>
      </c>
      <c r="S317" s="174">
        <f>IntermediateData!S263</f>
        <v>1.0492602137568665E-2</v>
      </c>
      <c r="T317" s="174">
        <f>IntermediateData!T263</f>
        <v>1.0458117699762589E-2</v>
      </c>
      <c r="U317" s="174">
        <f>IntermediateData!U263</f>
        <v>1.0415112416187053E-2</v>
      </c>
      <c r="V317" s="174">
        <f>IntermediateData!V263</f>
        <v>1.036389126243208E-2</v>
      </c>
      <c r="W317" s="174">
        <f>IntermediateData!W263</f>
        <v>1.0304784338639694E-2</v>
      </c>
      <c r="X317" s="174">
        <f>IntermediateData!X263</f>
        <v>1.0238143326802566E-2</v>
      </c>
      <c r="Y317" s="174">
        <f>IntermediateData!Y263</f>
        <v>1.016433792642938E-2</v>
      </c>
      <c r="Z317" s="174">
        <f>IntermediateData!Z263</f>
        <v>1.0083752322277147E-2</v>
      </c>
      <c r="AA317" s="174">
        <f>IntermediateData!AA263</f>
        <v>9.9967817328379654E-3</v>
      </c>
      <c r="AB317" s="174">
        <f>IntermediateData!AB263</f>
        <v>9.9038290825351136E-3</v>
      </c>
      <c r="AC317" s="174">
        <f>IntermediateData!AC263</f>
        <v>9.8053018343803016E-3</v>
      </c>
      <c r="AD317" s="174">
        <f>IntermediateData!AD263</f>
        <v>9.7065652924247167E-3</v>
      </c>
      <c r="AE317" s="174">
        <f>IntermediateData!AE263</f>
        <v>9.6085676401587716E-3</v>
      </c>
      <c r="AF317" s="174">
        <f>IntermediateData!AF263</f>
        <v>9.512158710837321E-3</v>
      </c>
      <c r="AG317" s="174">
        <f>IntermediateData!AG263</f>
        <v>9.4174644991704224E-3</v>
      </c>
      <c r="AH317" s="174">
        <f>IntermediateData!AH263</f>
        <v>9.3327106419344406E-3</v>
      </c>
      <c r="AI317" s="174">
        <f>IntermediateData!AI263</f>
        <v>9.2491192307037617E-3</v>
      </c>
      <c r="AJ317" s="174">
        <f>IntermediateData!AJ263</f>
        <v>9.1665956597216849E-3</v>
      </c>
      <c r="AK317" s="174">
        <f>IntermediateData!AK263</f>
        <v>9.0850573549821779E-3</v>
      </c>
      <c r="AL317" s="174">
        <f>IntermediateData!AL263</f>
        <v>9.0044326947774419E-3</v>
      </c>
      <c r="AM317" s="174">
        <f>IntermediateData!AM263</f>
        <v>8.9246600249612857E-3</v>
      </c>
      <c r="AN317" s="174">
        <f>IntermediateData!AN263</f>
        <v>8.8456867584564228E-3</v>
      </c>
      <c r="AO317" s="174">
        <f>IntermediateData!AO263</f>
        <v>8.767468550066106E-3</v>
      </c>
      <c r="AP317" s="175">
        <f>IntermediateData!AP263</f>
        <v>8.6899685389372674E-3</v>
      </c>
    </row>
    <row r="318" spans="2:42" x14ac:dyDescent="0.35">
      <c r="B318" s="36"/>
      <c r="C318" s="36" t="s">
        <v>2301</v>
      </c>
      <c r="D318" s="175">
        <f>IntermediateData!D264</f>
        <v>0</v>
      </c>
      <c r="E318" s="174">
        <f>IntermediateData!E264</f>
        <v>1.0600365516548863E-2</v>
      </c>
      <c r="F318" s="174">
        <f>IntermediateData!F264</f>
        <v>1.0436256377122859E-2</v>
      </c>
      <c r="G318" s="174">
        <f>IntermediateData!G264</f>
        <v>1.0383603334016252E-2</v>
      </c>
      <c r="H318" s="174">
        <f>IntermediateData!H264</f>
        <v>1.0331215936256809E-2</v>
      </c>
      <c r="I318" s="174">
        <f>IntermediateData!I264</f>
        <v>1.0279092843609545E-2</v>
      </c>
      <c r="J318" s="174">
        <f>IntermediateData!J264</f>
        <v>1.0332909795784362E-2</v>
      </c>
      <c r="K318" s="174">
        <f>IntermediateData!K264</f>
        <v>1.0401686498714143E-2</v>
      </c>
      <c r="L318" s="174">
        <f>IntermediateData!L264</f>
        <v>1.0484489124765068E-2</v>
      </c>
      <c r="M318" s="174">
        <f>IntermediateData!M264</f>
        <v>1.0566737773419529E-2</v>
      </c>
      <c r="N318" s="174">
        <f>IntermediateData!N264</f>
        <v>1.0640204317193421E-2</v>
      </c>
      <c r="O318" s="174">
        <f>IntermediateData!O264</f>
        <v>1.0704713175935285E-2</v>
      </c>
      <c r="P318" s="174">
        <f>IntermediateData!P264</f>
        <v>1.0760128716721593E-2</v>
      </c>
      <c r="Q318" s="174">
        <f>IntermediateData!Q264</f>
        <v>1.0806355983845457E-2</v>
      </c>
      <c r="R318" s="173">
        <f>IntermediateData!R264</f>
        <v>1.0843340984115183E-2</v>
      </c>
      <c r="S318" s="174">
        <f>IntermediateData!S264</f>
        <v>1.0871070529613721E-2</v>
      </c>
      <c r="T318" s="174">
        <f>IntermediateData!T264</f>
        <v>1.088957164881235E-2</v>
      </c>
      <c r="U318" s="174">
        <f>IntermediateData!U264</f>
        <v>1.0898910585180447E-2</v>
      </c>
      <c r="V318" s="174">
        <f>IntermediateData!V264</f>
        <v>1.0899191409943646E-2</v>
      </c>
      <c r="W318" s="174">
        <f>IntermediateData!W264</f>
        <v>1.0890554282207547E-2</v>
      </c>
      <c r="X318" s="174">
        <f>IntermediateData!X264</f>
        <v>1.087317339512142E-2</v>
      </c>
      <c r="Y318" s="174">
        <f>IntermediateData!Y264</f>
        <v>1.0847254650994171E-2</v>
      </c>
      <c r="Z318" s="174">
        <f>IntermediateData!Z264</f>
        <v>1.0813033111233576E-2</v>
      </c>
      <c r="AA318" s="174">
        <f>IntermediateData!AA264</f>
        <v>1.0770770268650537E-2</v>
      </c>
      <c r="AB318" s="174">
        <f>IntermediateData!AB264</f>
        <v>1.0720751190092687E-2</v>
      </c>
      <c r="AC318" s="174">
        <f>IntermediateData!AC264</f>
        <v>1.0663281576626845E-2</v>
      </c>
      <c r="AD318" s="174">
        <f>IntermediateData!AD264</f>
        <v>1.0604600303320848E-2</v>
      </c>
      <c r="AE318" s="174">
        <f>IntermediateData!AE264</f>
        <v>1.054584110837979E-2</v>
      </c>
      <c r="AF318" s="174">
        <f>IntermediateData!AF264</f>
        <v>1.0488048906725351E-2</v>
      </c>
      <c r="AG318" s="174">
        <f>IntermediateData!AG264</f>
        <v>1.0431482919709646E-2</v>
      </c>
      <c r="AH318" s="174">
        <f>IntermediateData!AH264</f>
        <v>1.037155920131122E-2</v>
      </c>
      <c r="AI318" s="174">
        <f>IntermediateData!AI264</f>
        <v>1.031269920407708E-2</v>
      </c>
      <c r="AJ318" s="174">
        <f>IntermediateData!AJ264</f>
        <v>1.0254777968187082E-2</v>
      </c>
      <c r="AK318" s="174">
        <f>IntermediateData!AK264</f>
        <v>1.0197684533626648E-2</v>
      </c>
      <c r="AL318" s="174">
        <f>IntermediateData!AL264</f>
        <v>1.0141320853138002E-2</v>
      </c>
      <c r="AM318" s="174">
        <f>IntermediateData!AM264</f>
        <v>1.0085600803584602E-2</v>
      </c>
      <c r="AN318" s="174">
        <f>IntermediateData!AN264</f>
        <v>1.0030449283391285E-2</v>
      </c>
      <c r="AO318" s="174">
        <f>IntermediateData!AO264</f>
        <v>9.975801385602388E-3</v>
      </c>
      <c r="AP318" s="175">
        <f>IntermediateData!AP264</f>
        <v>9.9216016376896272E-3</v>
      </c>
    </row>
    <row r="319" spans="2:42" x14ac:dyDescent="0.35">
      <c r="B319" s="36"/>
      <c r="C319" s="36" t="s">
        <v>2302</v>
      </c>
      <c r="D319" s="175">
        <f>IntermediateData!D265</f>
        <v>0</v>
      </c>
      <c r="E319" s="174">
        <f>IntermediateData!E265</f>
        <v>7.7785939218513369E-3</v>
      </c>
      <c r="F319" s="174">
        <f>IntermediateData!F265</f>
        <v>7.7016605371695883E-3</v>
      </c>
      <c r="G319" s="174">
        <f>IntermediateData!G265</f>
        <v>7.6848036292613232E-3</v>
      </c>
      <c r="H319" s="174">
        <f>IntermediateData!H265</f>
        <v>7.6679836166878845E-3</v>
      </c>
      <c r="I319" s="174">
        <f>IntermediateData!I265</f>
        <v>7.6512004186950937E-3</v>
      </c>
      <c r="J319" s="174">
        <f>IntermediateData!J265</f>
        <v>7.6931872384423377E-3</v>
      </c>
      <c r="K319" s="174">
        <f>IntermediateData!K265</f>
        <v>7.7476991403501675E-3</v>
      </c>
      <c r="L319" s="174">
        <f>IntermediateData!L265</f>
        <v>7.8141263331255924E-3</v>
      </c>
      <c r="M319" s="174">
        <f>IntermediateData!M265</f>
        <v>7.8918650451022029E-3</v>
      </c>
      <c r="N319" s="174">
        <f>IntermediateData!N265</f>
        <v>7.975051589914196E-3</v>
      </c>
      <c r="O319" s="174">
        <f>IntermediateData!O265</f>
        <v>8.0521902026910296E-3</v>
      </c>
      <c r="P319" s="174">
        <f>IntermediateData!P265</f>
        <v>8.1230653611526239E-3</v>
      </c>
      <c r="Q319" s="174">
        <f>IntermediateData!Q265</f>
        <v>8.1874873325861186E-3</v>
      </c>
      <c r="R319" s="173">
        <f>IntermediateData!R265</f>
        <v>8.2452936182097654E-3</v>
      </c>
      <c r="S319" s="174">
        <f>IntermediateData!S265</f>
        <v>8.2963501140867445E-3</v>
      </c>
      <c r="T319" s="174">
        <f>IntermediateData!T265</f>
        <v>8.3405519715520626E-3</v>
      </c>
      <c r="U319" s="174">
        <f>IntermediateData!U265</f>
        <v>8.3778241460273732E-3</v>
      </c>
      <c r="V319" s="174">
        <f>IntermediateData!V265</f>
        <v>8.4081216292502606E-3</v>
      </c>
      <c r="W319" s="174">
        <f>IntermediateData!W265</f>
        <v>8.4314293661426395E-3</v>
      </c>
      <c r="X319" s="174">
        <f>IntermediateData!X265</f>
        <v>8.4477618635946088E-3</v>
      </c>
      <c r="Y319" s="174">
        <f>IntermediateData!Y265</f>
        <v>8.4571625041625752E-3</v>
      </c>
      <c r="Z319" s="174">
        <f>IntermediateData!Z265</f>
        <v>8.4597025829088804E-3</v>
      </c>
      <c r="AA319" s="174">
        <f>IntermediateData!AA265</f>
        <v>8.4554800902040071E-3</v>
      </c>
      <c r="AB319" s="174">
        <f>IntermediateData!AB265</f>
        <v>8.444618267160817E-3</v>
      </c>
      <c r="AC319" s="174">
        <f>IntermediateData!AC265</f>
        <v>8.4272639633955065E-3</v>
      </c>
      <c r="AD319" s="174">
        <f>IntermediateData!AD265</f>
        <v>8.4073043291537589E-3</v>
      </c>
      <c r="AE319" s="174">
        <f>IntermediateData!AE265</f>
        <v>8.385744984759233E-3</v>
      </c>
      <c r="AF319" s="174">
        <f>IntermediateData!AF265</f>
        <v>8.3635385955879438E-3</v>
      </c>
      <c r="AG319" s="174">
        <f>IntermediateData!AG265</f>
        <v>8.3415811230319031E-3</v>
      </c>
      <c r="AH319" s="174">
        <f>IntermediateData!AH265</f>
        <v>8.3202775273847566E-3</v>
      </c>
      <c r="AI319" s="174">
        <f>IntermediateData!AI265</f>
        <v>8.2996529798973675E-3</v>
      </c>
      <c r="AJ319" s="174">
        <f>IntermediateData!AJ265</f>
        <v>8.2796079579749368E-3</v>
      </c>
      <c r="AK319" s="174">
        <f>IntermediateData!AK265</f>
        <v>8.2600531264928941E-3</v>
      </c>
      <c r="AL319" s="174">
        <f>IntermediateData!AL265</f>
        <v>8.240908678986433E-3</v>
      </c>
      <c r="AM319" s="174">
        <f>IntermediateData!AM265</f>
        <v>8.2221037413543925E-3</v>
      </c>
      <c r="AN319" s="174">
        <f>IntermediateData!AN265</f>
        <v>8.2035758296126332E-3</v>
      </c>
      <c r="AO319" s="174">
        <f>IntermediateData!AO265</f>
        <v>8.1852703545138433E-3</v>
      </c>
      <c r="AP319" s="175">
        <f>IntermediateData!AP265</f>
        <v>8.1671401669470046E-3</v>
      </c>
    </row>
    <row r="320" spans="2:42" x14ac:dyDescent="0.35">
      <c r="B320" s="36"/>
      <c r="C320" s="36" t="s">
        <v>2303</v>
      </c>
      <c r="D320" s="175">
        <f>IntermediateData!D266</f>
        <v>0</v>
      </c>
      <c r="E320" s="174">
        <f>IntermediateData!E266</f>
        <v>3.5196020290468801E-3</v>
      </c>
      <c r="F320" s="174">
        <f>IntermediateData!F266</f>
        <v>3.469034706513593E-3</v>
      </c>
      <c r="G320" s="174">
        <f>IntermediateData!G266</f>
        <v>3.4312281037415619E-3</v>
      </c>
      <c r="H320" s="174">
        <f>IntermediateData!H266</f>
        <v>3.3938335289064314E-3</v>
      </c>
      <c r="I320" s="174">
        <f>IntermediateData!I266</f>
        <v>3.3568464916015443E-3</v>
      </c>
      <c r="J320" s="174">
        <f>IntermediateData!J266</f>
        <v>3.331323418748471E-3</v>
      </c>
      <c r="K320" s="174">
        <f>IntermediateData!K266</f>
        <v>3.3118708795424525E-3</v>
      </c>
      <c r="L320" s="174">
        <f>IntermediateData!L266</f>
        <v>3.2979883486275734E-3</v>
      </c>
      <c r="M320" s="174">
        <f>IntermediateData!M266</f>
        <v>3.2892113863323964E-3</v>
      </c>
      <c r="N320" s="174">
        <f>IntermediateData!N266</f>
        <v>3.2851033781742972E-3</v>
      </c>
      <c r="O320" s="174">
        <f>IntermediateData!O266</f>
        <v>3.2852483689540836E-3</v>
      </c>
      <c r="P320" s="174">
        <f>IntermediateData!P266</f>
        <v>3.2880700914999445E-3</v>
      </c>
      <c r="Q320" s="174">
        <f>IntermediateData!Q266</f>
        <v>3.2878362363238257E-3</v>
      </c>
      <c r="R320" s="173">
        <f>IntermediateData!R266</f>
        <v>3.2845915127359122E-3</v>
      </c>
      <c r="S320" s="174">
        <f>IntermediateData!S266</f>
        <v>3.2783938595038584E-3</v>
      </c>
      <c r="T320" s="174">
        <f>IntermediateData!T266</f>
        <v>3.2693135865909644E-3</v>
      </c>
      <c r="U320" s="174">
        <f>IntermediateData!U266</f>
        <v>3.257432408968195E-3</v>
      </c>
      <c r="V320" s="174">
        <f>IntermediateData!V266</f>
        <v>3.2428423931087206E-3</v>
      </c>
      <c r="W320" s="174">
        <f>IntermediateData!W266</f>
        <v>3.2256448374086318E-3</v>
      </c>
      <c r="X320" s="174">
        <f>IntermediateData!X266</f>
        <v>3.2059491078021219E-3</v>
      </c>
      <c r="Y320" s="174">
        <f>IntermediateData!Y266</f>
        <v>3.1838714493009042E-3</v>
      </c>
      <c r="Z320" s="174">
        <f>IntermediateData!Z266</f>
        <v>3.1595337931511576E-3</v>
      </c>
      <c r="AA320" s="174">
        <f>IntermediateData!AA266</f>
        <v>3.1330625778455442E-3</v>
      </c>
      <c r="AB320" s="174">
        <f>IntermediateData!AB266</f>
        <v>3.1045876004396323E-3</v>
      </c>
      <c r="AC320" s="174">
        <f>IntermediateData!AC266</f>
        <v>3.0742409125915971E-3</v>
      </c>
      <c r="AD320" s="174">
        <f>IntermediateData!AD266</f>
        <v>3.042642941654516E-3</v>
      </c>
      <c r="AE320" s="174">
        <f>IntermediateData!AE266</f>
        <v>3.0101782220021116E-3</v>
      </c>
      <c r="AF320" s="174">
        <f>IntermediateData!AF266</f>
        <v>2.9772026790151969E-3</v>
      </c>
      <c r="AG320" s="174">
        <f>IntermediateData!AG266</f>
        <v>2.9440420192180638E-3</v>
      </c>
      <c r="AH320" s="174">
        <f>IntermediateData!AH266</f>
        <v>2.9103350056430169E-3</v>
      </c>
      <c r="AI320" s="174">
        <f>IntermediateData!AI266</f>
        <v>2.8770274729551857E-3</v>
      </c>
      <c r="AJ320" s="174">
        <f>IntermediateData!AJ266</f>
        <v>2.8443070001163205E-3</v>
      </c>
      <c r="AK320" s="174">
        <f>IntermediateData!AK266</f>
        <v>2.8121310739887208E-3</v>
      </c>
      <c r="AL320" s="174">
        <f>IntermediateData!AL266</f>
        <v>2.780462123720618E-3</v>
      </c>
      <c r="AM320" s="174">
        <f>IntermediateData!AM266</f>
        <v>2.7492670380924343E-3</v>
      </c>
      <c r="AN320" s="174">
        <f>IntermediateData!AN266</f>
        <v>2.7185167303716744E-3</v>
      </c>
      <c r="AO320" s="174">
        <f>IntermediateData!AO266</f>
        <v>2.6881857450076125E-3</v>
      </c>
      <c r="AP320" s="175">
        <f>IntermediateData!AP266</f>
        <v>2.6582519013385259E-3</v>
      </c>
    </row>
    <row r="321" spans="2:42" x14ac:dyDescent="0.35">
      <c r="B321" s="36"/>
      <c r="C321" s="36" t="s">
        <v>2304</v>
      </c>
      <c r="D321" s="175">
        <f>IntermediateData!D267</f>
        <v>0</v>
      </c>
      <c r="E321" s="174">
        <f>IntermediateData!E267</f>
        <v>1.3000449114171301E-3</v>
      </c>
      <c r="F321" s="174">
        <f>IntermediateData!F267</f>
        <v>1.2913523096564799E-3</v>
      </c>
      <c r="G321" s="174">
        <f>IntermediateData!G267</f>
        <v>1.2843854207719647E-3</v>
      </c>
      <c r="H321" s="174">
        <f>IntermediateData!H267</f>
        <v>1.2774561184859064E-3</v>
      </c>
      <c r="I321" s="174">
        <f>IntermediateData!I267</f>
        <v>1.2705642000173493E-3</v>
      </c>
      <c r="J321" s="174">
        <f>IntermediateData!J267</f>
        <v>1.2653084459369522E-3</v>
      </c>
      <c r="K321" s="174">
        <f>IntermediateData!K267</f>
        <v>1.2624966234415604E-3</v>
      </c>
      <c r="L321" s="174">
        <f>IntermediateData!L267</f>
        <v>1.2619714894148793E-3</v>
      </c>
      <c r="M321" s="174">
        <f>IntermediateData!M267</f>
        <v>1.2635881478170517E-3</v>
      </c>
      <c r="N321" s="174">
        <f>IntermediateData!N267</f>
        <v>1.2672109163734977E-3</v>
      </c>
      <c r="O321" s="174">
        <f>IntermediateData!O267</f>
        <v>1.2727105005353467E-3</v>
      </c>
      <c r="P321" s="174">
        <f>IntermediateData!P267</f>
        <v>1.2799614259950661E-3</v>
      </c>
      <c r="Q321" s="174">
        <f>IntermediateData!Q267</f>
        <v>1.2884886602771884E-3</v>
      </c>
      <c r="R321" s="173">
        <f>IntermediateData!R267</f>
        <v>1.2959226533530133E-3</v>
      </c>
      <c r="S321" s="174">
        <f>IntermediateData!S267</f>
        <v>1.3022485019684598E-3</v>
      </c>
      <c r="T321" s="174">
        <f>IntermediateData!T267</f>
        <v>1.3074562813801722E-3</v>
      </c>
      <c r="U321" s="174">
        <f>IntermediateData!U267</f>
        <v>1.3115410630610981E-3</v>
      </c>
      <c r="V321" s="174">
        <f>IntermediateData!V267</f>
        <v>1.3145028784666245E-3</v>
      </c>
      <c r="W321" s="174">
        <f>IntermediateData!W267</f>
        <v>1.3163466305243226E-3</v>
      </c>
      <c r="X321" s="174">
        <f>IntermediateData!X267</f>
        <v>1.317081955501167E-3</v>
      </c>
      <c r="Y321" s="174">
        <f>IntermediateData!Y267</f>
        <v>1.3167230387932554E-3</v>
      </c>
      <c r="Z321" s="174">
        <f>IntermediateData!Z267</f>
        <v>1.3152883889505325E-3</v>
      </c>
      <c r="AA321" s="174">
        <f>IntermediateData!AA267</f>
        <v>1.3128005748746592E-3</v>
      </c>
      <c r="AB321" s="174">
        <f>IntermediateData!AB267</f>
        <v>1.3092859316001582E-3</v>
      </c>
      <c r="AC321" s="174">
        <f>IntermediateData!AC267</f>
        <v>1.304774240381918E-3</v>
      </c>
      <c r="AD321" s="174">
        <f>IntermediateData!AD267</f>
        <v>1.299387246427841E-3</v>
      </c>
      <c r="AE321" s="174">
        <f>IntermediateData!AE267</f>
        <v>1.2932961828038885E-3</v>
      </c>
      <c r="AF321" s="174">
        <f>IntermediateData!AF267</f>
        <v>1.2866666477997673E-3</v>
      </c>
      <c r="AG321" s="174">
        <f>IntermediateData!AG267</f>
        <v>1.279656657722348E-3</v>
      </c>
      <c r="AH321" s="174">
        <f>IntermediateData!AH267</f>
        <v>1.26949127073163E-3</v>
      </c>
      <c r="AI321" s="174">
        <f>IntermediateData!AI267</f>
        <v>1.2593201517884269E-3</v>
      </c>
      <c r="AJ321" s="174">
        <f>IntermediateData!AJ267</f>
        <v>1.2492674997247111E-3</v>
      </c>
      <c r="AK321" s="174">
        <f>IntermediateData!AK267</f>
        <v>1.2394283456277973E-3</v>
      </c>
      <c r="AL321" s="174">
        <f>IntermediateData!AL267</f>
        <v>1.2297812297226657E-3</v>
      </c>
      <c r="AM321" s="174">
        <f>IntermediateData!AM267</f>
        <v>1.2203069757866609E-3</v>
      </c>
      <c r="AN321" s="174">
        <f>IntermediateData!AN267</f>
        <v>1.210988489682264E-3</v>
      </c>
      <c r="AO321" s="174">
        <f>IntermediateData!AO267</f>
        <v>1.201810578364676E-3</v>
      </c>
      <c r="AP321" s="175">
        <f>IntermediateData!AP267</f>
        <v>1.1927597866633304E-3</v>
      </c>
    </row>
    <row r="322" spans="2:42" x14ac:dyDescent="0.35">
      <c r="B322" s="36"/>
      <c r="C322" s="36" t="s">
        <v>2305</v>
      </c>
      <c r="D322" s="175">
        <f>IntermediateData!D268</f>
        <v>0</v>
      </c>
      <c r="E322" s="174">
        <f>IntermediateData!E268</f>
        <v>3.1384974074685225E-3</v>
      </c>
      <c r="F322" s="174">
        <f>IntermediateData!F268</f>
        <v>3.1013605065965868E-3</v>
      </c>
      <c r="G322" s="174">
        <f>IntermediateData!G268</f>
        <v>3.0742814725542239E-3</v>
      </c>
      <c r="H322" s="174">
        <f>IntermediateData!H268</f>
        <v>3.0474388747736589E-3</v>
      </c>
      <c r="I322" s="174">
        <f>IntermediateData!I268</f>
        <v>3.0208306488494255E-3</v>
      </c>
      <c r="J322" s="174">
        <f>IntermediateData!J268</f>
        <v>3.0034484388403483E-3</v>
      </c>
      <c r="K322" s="174">
        <f>IntermediateData!K268</f>
        <v>2.9915660913818545E-3</v>
      </c>
      <c r="L322" s="174">
        <f>IntermediateData!L268</f>
        <v>2.9847695011852309E-3</v>
      </c>
      <c r="M322" s="174">
        <f>IntermediateData!M268</f>
        <v>2.9826736964891779E-3</v>
      </c>
      <c r="N322" s="174">
        <f>IntermediateData!N268</f>
        <v>2.9849155865925908E-3</v>
      </c>
      <c r="O322" s="174">
        <f>IntermediateData!O268</f>
        <v>2.9911475665444802E-3</v>
      </c>
      <c r="P322" s="174">
        <f>IntermediateData!P268</f>
        <v>3.0009691522125325E-3</v>
      </c>
      <c r="Q322" s="174">
        <f>IntermediateData!Q268</f>
        <v>3.0080711858350441E-3</v>
      </c>
      <c r="R322" s="173">
        <f>IntermediateData!R268</f>
        <v>3.0124621219638583E-3</v>
      </c>
      <c r="S322" s="174">
        <f>IntermediateData!S268</f>
        <v>3.0141627214399537E-3</v>
      </c>
      <c r="T322" s="174">
        <f>IntermediateData!T268</f>
        <v>3.0132056147228799E-3</v>
      </c>
      <c r="U322" s="174">
        <f>IntermediateData!U268</f>
        <v>3.0096347458538524E-3</v>
      </c>
      <c r="V322" s="174">
        <f>IntermediateData!V268</f>
        <v>3.0035047101232039E-3</v>
      </c>
      <c r="W322" s="174">
        <f>IntermediateData!W268</f>
        <v>2.994880000095818E-3</v>
      </c>
      <c r="X322" s="174">
        <f>IntermediateData!X268</f>
        <v>2.9838341757635958E-3</v>
      </c>
      <c r="Y322" s="174">
        <f>IntermediateData!Y268</f>
        <v>2.9704489752353232E-3</v>
      </c>
      <c r="Z322" s="174">
        <f>IntermediateData!Z268</f>
        <v>2.9548133825539184E-3</v>
      </c>
      <c r="AA322" s="174">
        <f>IntermediateData!AA268</f>
        <v>2.9370226689781672E-3</v>
      </c>
      <c r="AB322" s="174">
        <f>IntermediateData!AB268</f>
        <v>2.9171774234239508E-3</v>
      </c>
      <c r="AC322" s="174">
        <f>IntermediateData!AC268</f>
        <v>2.8953825867826027E-3</v>
      </c>
      <c r="AD322" s="174">
        <f>IntermediateData!AD268</f>
        <v>2.8721806180376148E-3</v>
      </c>
      <c r="AE322" s="174">
        <f>IntermediateData!AE268</f>
        <v>2.8479401234000647E-3</v>
      </c>
      <c r="AF322" s="174">
        <f>IntermediateData!AF268</f>
        <v>2.8230069697760198E-3</v>
      </c>
      <c r="AG322" s="174">
        <f>IntermediateData!AG268</f>
        <v>2.7977019605712194E-3</v>
      </c>
      <c r="AH322" s="174">
        <f>IntermediateData!AH268</f>
        <v>2.775721002876715E-3</v>
      </c>
      <c r="AI322" s="174">
        <f>IntermediateData!AI268</f>
        <v>2.7538208692690349E-3</v>
      </c>
      <c r="AJ322" s="174">
        <f>IntermediateData!AJ268</f>
        <v>2.7322480201456608E-3</v>
      </c>
      <c r="AK322" s="174">
        <f>IntermediateData!AK268</f>
        <v>2.7109710523553114E-3</v>
      </c>
      <c r="AL322" s="174">
        <f>IntermediateData!AL268</f>
        <v>2.6899623545483149E-3</v>
      </c>
      <c r="AM322" s="174">
        <f>IntermediateData!AM268</f>
        <v>2.6691977831635721E-3</v>
      </c>
      <c r="AN322" s="174">
        <f>IntermediateData!AN268</f>
        <v>2.6486563672907682E-3</v>
      </c>
      <c r="AO322" s="174">
        <f>IntermediateData!AO268</f>
        <v>2.6283200390135137E-3</v>
      </c>
      <c r="AP322" s="175">
        <f>IntermediateData!AP268</f>
        <v>2.6081733863502986E-3</v>
      </c>
    </row>
    <row r="323" spans="2:42" x14ac:dyDescent="0.35">
      <c r="B323" s="36"/>
      <c r="C323" s="36" t="s">
        <v>2306</v>
      </c>
      <c r="D323" s="175">
        <f>IntermediateData!D269</f>
        <v>0</v>
      </c>
      <c r="E323" s="174">
        <f>IntermediateData!E269</f>
        <v>1.8785649601789506E-3</v>
      </c>
      <c r="F323" s="174">
        <f>IntermediateData!F269</f>
        <v>1.8585191316036929E-3</v>
      </c>
      <c r="G323" s="174">
        <f>IntermediateData!G269</f>
        <v>1.8421413018197364E-3</v>
      </c>
      <c r="H323" s="174">
        <f>IntermediateData!H269</f>
        <v>1.8259077983996418E-3</v>
      </c>
      <c r="I323" s="174">
        <f>IntermediateData!I269</f>
        <v>1.8098173494960656E-3</v>
      </c>
      <c r="J323" s="174">
        <f>IntermediateData!J269</f>
        <v>1.7970924423429523E-3</v>
      </c>
      <c r="K323" s="174">
        <f>IntermediateData!K269</f>
        <v>1.787811213997252E-3</v>
      </c>
      <c r="L323" s="174">
        <f>IntermediateData!L269</f>
        <v>1.7817121246039259E-3</v>
      </c>
      <c r="M323" s="174">
        <f>IntermediateData!M269</f>
        <v>1.7785541122340763E-3</v>
      </c>
      <c r="N323" s="174">
        <f>IntermediateData!N269</f>
        <v>1.7781118962263763E-3</v>
      </c>
      <c r="O323" s="174">
        <f>IntermediateData!O269</f>
        <v>1.7801718499848114E-3</v>
      </c>
      <c r="P323" s="174">
        <f>IntermediateData!P269</f>
        <v>1.7845283620326483E-3</v>
      </c>
      <c r="Q323" s="174">
        <f>IntermediateData!Q269</f>
        <v>1.7895262002815835E-3</v>
      </c>
      <c r="R323" s="173">
        <f>IntermediateData!R269</f>
        <v>1.7929036753524528E-3</v>
      </c>
      <c r="S323" s="174">
        <f>IntermediateData!S269</f>
        <v>1.7946696882920599E-3</v>
      </c>
      <c r="T323" s="174">
        <f>IntermediateData!T269</f>
        <v>1.794840366210427E-3</v>
      </c>
      <c r="U323" s="174">
        <f>IntermediateData!U269</f>
        <v>1.7934387633391597E-3</v>
      </c>
      <c r="V323" s="174">
        <f>IntermediateData!V269</f>
        <v>1.790494494568281E-3</v>
      </c>
      <c r="W323" s="174">
        <f>IntermediateData!W269</f>
        <v>1.7860433098129513E-3</v>
      </c>
      <c r="X323" s="174">
        <f>IntermediateData!X269</f>
        <v>1.7801266183669099E-3</v>
      </c>
      <c r="Y323" s="174">
        <f>IntermediateData!Y269</f>
        <v>1.7727909729209745E-3</v>
      </c>
      <c r="Z323" s="174">
        <f>IntermediateData!Z269</f>
        <v>1.7640875231644901E-3</v>
      </c>
      <c r="AA323" s="174">
        <f>IntermediateData!AA269</f>
        <v>1.754071448858135E-3</v>
      </c>
      <c r="AB323" s="174">
        <f>IntermediateData!AB269</f>
        <v>1.7428013819900782E-3</v>
      </c>
      <c r="AC323" s="174">
        <f>IntermediateData!AC269</f>
        <v>1.7303388271337158E-3</v>
      </c>
      <c r="AD323" s="174">
        <f>IntermediateData!AD269</f>
        <v>1.7169027194280614E-3</v>
      </c>
      <c r="AE323" s="174">
        <f>IntermediateData!AE269</f>
        <v>1.7027193703126797E-3</v>
      </c>
      <c r="AF323" s="174">
        <f>IntermediateData!AF269</f>
        <v>1.6880027259898063E-3</v>
      </c>
      <c r="AG323" s="174">
        <f>IntermediateData!AG269</f>
        <v>1.6729525482023749E-3</v>
      </c>
      <c r="AH323" s="174">
        <f>IntermediateData!AH269</f>
        <v>1.656224590702792E-3</v>
      </c>
      <c r="AI323" s="174">
        <f>IntermediateData!AI269</f>
        <v>1.6395693539049392E-3</v>
      </c>
      <c r="AJ323" s="174">
        <f>IntermediateData!AJ269</f>
        <v>1.6231367655981442E-3</v>
      </c>
      <c r="AK323" s="174">
        <f>IntermediateData!AK269</f>
        <v>1.6069990164136554E-3</v>
      </c>
      <c r="AL323" s="174">
        <f>IntermediateData!AL269</f>
        <v>1.5911317099141736E-3</v>
      </c>
      <c r="AM323" s="174">
        <f>IntermediateData!AM269</f>
        <v>1.5755132265874389E-3</v>
      </c>
      <c r="AN323" s="174">
        <f>IntermediateData!AN269</f>
        <v>1.5601244647099302E-3</v>
      </c>
      <c r="AO323" s="174">
        <f>IntermediateData!AO269</f>
        <v>1.5449486065562238E-3</v>
      </c>
      <c r="AP323" s="175">
        <f>IntermediateData!AP269</f>
        <v>1.5299709068448753E-3</v>
      </c>
    </row>
    <row r="324" spans="2:42" x14ac:dyDescent="0.35">
      <c r="B324" s="36"/>
      <c r="C324" s="36" t="s">
        <v>2307</v>
      </c>
      <c r="D324" s="175">
        <f>IntermediateData!D270</f>
        <v>0</v>
      </c>
      <c r="E324" s="174">
        <f>IntermediateData!E270</f>
        <v>7.3885301288871439E-3</v>
      </c>
      <c r="F324" s="174">
        <f>IntermediateData!F270</f>
        <v>7.2635824141548998E-3</v>
      </c>
      <c r="G324" s="174">
        <f>IntermediateData!G270</f>
        <v>7.193507324477935E-3</v>
      </c>
      <c r="H324" s="174">
        <f>IntermediateData!H270</f>
        <v>7.1241082811253935E-3</v>
      </c>
      <c r="I324" s="174">
        <f>IntermediateData!I270</f>
        <v>7.0553787619702978E-3</v>
      </c>
      <c r="J324" s="174">
        <f>IntermediateData!J270</f>
        <v>7.036478379794364E-3</v>
      </c>
      <c r="K324" s="174">
        <f>IntermediateData!K270</f>
        <v>7.0285716345675738E-3</v>
      </c>
      <c r="L324" s="174">
        <f>IntermediateData!L270</f>
        <v>7.0307861688620405E-3</v>
      </c>
      <c r="M324" s="174">
        <f>IntermediateData!M270</f>
        <v>7.0422871476301325E-3</v>
      </c>
      <c r="N324" s="174">
        <f>IntermediateData!N270</f>
        <v>7.0618718653386254E-3</v>
      </c>
      <c r="O324" s="174">
        <f>IntermediateData!O270</f>
        <v>7.0749527011397815E-3</v>
      </c>
      <c r="P324" s="174">
        <f>IntermediateData!P270</f>
        <v>7.0815648483215409E-3</v>
      </c>
      <c r="Q324" s="174">
        <f>IntermediateData!Q270</f>
        <v>7.0817730724899008E-3</v>
      </c>
      <c r="R324" s="173">
        <f>IntermediateData!R270</f>
        <v>7.0756704983948393E-3</v>
      </c>
      <c r="S324" s="174">
        <f>IntermediateData!S270</f>
        <v>7.0633771136966094E-3</v>
      </c>
      <c r="T324" s="174">
        <f>IntermediateData!T270</f>
        <v>7.0450380243765468E-3</v>
      </c>
      <c r="U324" s="174">
        <f>IntermediateData!U270</f>
        <v>7.0208215000015619E-3</v>
      </c>
      <c r="V324" s="174">
        <f>IntermediateData!V270</f>
        <v>6.9909168493465937E-3</v>
      </c>
      <c r="W324" s="174">
        <f>IntermediateData!W270</f>
        <v>6.9555321679689811E-3</v>
      </c>
      <c r="X324" s="174">
        <f>IntermediateData!X270</f>
        <v>6.9148919992648118E-3</v>
      </c>
      <c r="Y324" s="174">
        <f>IntermediateData!Y270</f>
        <v>6.8692349494129017E-3</v>
      </c>
      <c r="Z324" s="174">
        <f>IntermediateData!Z270</f>
        <v>6.8188112945524806E-3</v>
      </c>
      <c r="AA324" s="174">
        <f>IntermediateData!AA270</f>
        <v>6.7638806156956289E-3</v>
      </c>
      <c r="AB324" s="174">
        <f>IntermediateData!AB270</f>
        <v>6.7047094934083703E-3</v>
      </c>
      <c r="AC324" s="174">
        <f>IntermediateData!AC270</f>
        <v>6.6415692903745724E-3</v>
      </c>
      <c r="AD324" s="174">
        <f>IntermediateData!AD270</f>
        <v>6.5770099452879061E-3</v>
      </c>
      <c r="AE324" s="174">
        <f>IntermediateData!AE270</f>
        <v>6.5117724152237719E-3</v>
      </c>
      <c r="AF324" s="174">
        <f>IntermediateData!AF270</f>
        <v>6.4465324532016251E-3</v>
      </c>
      <c r="AG324" s="174">
        <f>IntermediateData!AG270</f>
        <v>6.3819007261483153E-3</v>
      </c>
      <c r="AH324" s="174">
        <f>IntermediateData!AH270</f>
        <v>6.3240803088643301E-3</v>
      </c>
      <c r="AI324" s="174">
        <f>IntermediateData!AI270</f>
        <v>6.2671119300815497E-3</v>
      </c>
      <c r="AJ324" s="174">
        <f>IntermediateData!AJ270</f>
        <v>6.2109240014199367E-3</v>
      </c>
      <c r="AK324" s="174">
        <f>IntermediateData!AK270</f>
        <v>6.155453731965372E-3</v>
      </c>
      <c r="AL324" s="174">
        <f>IntermediateData!AL270</f>
        <v>6.1006463380156193E-3</v>
      </c>
      <c r="AM324" s="174">
        <f>IntermediateData!AM270</f>
        <v>6.0464543239893238E-3</v>
      </c>
      <c r="AN324" s="174">
        <f>IntermediateData!AN270</f>
        <v>5.9928368263534836E-3</v>
      </c>
      <c r="AO324" s="174">
        <f>IntermediateData!AO270</f>
        <v>5.9397590136315345E-3</v>
      </c>
      <c r="AP324" s="175">
        <f>IntermediateData!AP270</f>
        <v>5.8871915365667354E-3</v>
      </c>
    </row>
    <row r="325" spans="2:42" x14ac:dyDescent="0.35">
      <c r="B325" s="36"/>
      <c r="C325" s="36" t="s">
        <v>2308</v>
      </c>
      <c r="D325" s="175">
        <f>IntermediateData!D271</f>
        <v>0</v>
      </c>
      <c r="E325" s="174">
        <f>IntermediateData!E271</f>
        <v>2.1931619294235916E-2</v>
      </c>
      <c r="F325" s="174">
        <f>IntermediateData!F271</f>
        <v>2.1413973634477099E-2</v>
      </c>
      <c r="G325" s="174">
        <f>IntermediateData!G271</f>
        <v>2.1367104082155978E-2</v>
      </c>
      <c r="H325" s="174">
        <f>IntermediateData!H271</f>
        <v>2.1320337114949243E-2</v>
      </c>
      <c r="I325" s="174">
        <f>IntermediateData!I271</f>
        <v>2.127367250832508E-2</v>
      </c>
      <c r="J325" s="174">
        <f>IntermediateData!J271</f>
        <v>2.1549647249391651E-2</v>
      </c>
      <c r="K325" s="174">
        <f>IntermediateData!K271</f>
        <v>2.1810797017195835E-2</v>
      </c>
      <c r="L325" s="174">
        <f>IntermediateData!L271</f>
        <v>2.2056344888998637E-2</v>
      </c>
      <c r="M325" s="174">
        <f>IntermediateData!M271</f>
        <v>2.2285570804324615E-2</v>
      </c>
      <c r="N325" s="174">
        <f>IntermediateData!N271</f>
        <v>2.2497817447490232E-2</v>
      </c>
      <c r="O325" s="174">
        <f>IntermediateData!O271</f>
        <v>2.2692495550973656E-2</v>
      </c>
      <c r="P325" s="174">
        <f>IntermediateData!P271</f>
        <v>2.2869088533404344E-2</v>
      </c>
      <c r="Q325" s="174">
        <f>IntermediateData!Q271</f>
        <v>2.302715639789684E-2</v>
      </c>
      <c r="R325" s="173">
        <f>IntermediateData!R271</f>
        <v>2.3166338830406866E-2</v>
      </c>
      <c r="S325" s="174">
        <f>IntermediateData!S271</f>
        <v>2.3286357453327914E-2</v>
      </c>
      <c r="T325" s="174">
        <f>IntermediateData!T271</f>
        <v>2.338701720619038E-2</v>
      </c>
      <c r="U325" s="174">
        <f>IntermediateData!U271</f>
        <v>2.3468206842547506E-2</v>
      </c>
      <c r="V325" s="174">
        <f>IntermediateData!V271</f>
        <v>2.3529898549391089E-2</v>
      </c>
      <c r="W325" s="174">
        <f>IntermediateData!W271</f>
        <v>2.3572146712200502E-2</v>
      </c>
      <c r="X325" s="174">
        <f>IntermediateData!X271</f>
        <v>2.3595085864488208E-2</v>
      </c>
      <c r="Y325" s="174">
        <f>IntermediateData!Y271</f>
        <v>2.3598927875013963E-2</v>
      </c>
      <c r="Z325" s="174">
        <f>IntermediateData!Z271</f>
        <v>2.3583958438319709E-2</v>
      </c>
      <c r="AA325" s="174">
        <f>IntermediateData!AA271</f>
        <v>2.3550532944593583E-2</v>
      </c>
      <c r="AB325" s="174">
        <f>IntermediateData!AB271</f>
        <v>2.3499071812903897E-2</v>
      </c>
      <c r="AC325" s="174">
        <f>IntermediateData!AC271</f>
        <v>2.3430055377447516E-2</v>
      </c>
      <c r="AD325" s="174">
        <f>IntermediateData!AD271</f>
        <v>2.3364258993308677E-2</v>
      </c>
      <c r="AE325" s="174">
        <f>IntermediateData!AE271</f>
        <v>2.3301277806655273E-2</v>
      </c>
      <c r="AF325" s="174">
        <f>IntermediateData!AF271</f>
        <v>2.324074434148625E-2</v>
      </c>
      <c r="AG325" s="174">
        <f>IntermediateData!AG271</f>
        <v>2.3182325720019999E-2</v>
      </c>
      <c r="AH325" s="174">
        <f>IntermediateData!AH271</f>
        <v>2.3125352568257734E-2</v>
      </c>
      <c r="AI325" s="174">
        <f>IntermediateData!AI271</f>
        <v>2.3069930077899672E-2</v>
      </c>
      <c r="AJ325" s="174">
        <f>IntermediateData!AJ271</f>
        <v>2.3015814802208771E-2</v>
      </c>
      <c r="AK325" s="174">
        <f>IntermediateData!AK271</f>
        <v>2.2962789484020352E-2</v>
      </c>
      <c r="AL325" s="174">
        <f>IntermediateData!AL271</f>
        <v>2.2910661429190113E-2</v>
      </c>
      <c r="AM325" s="174">
        <f>IntermediateData!AM271</f>
        <v>2.2859261025939225E-2</v>
      </c>
      <c r="AN325" s="174">
        <f>IntermediateData!AN271</f>
        <v>2.2808440390771362E-2</v>
      </c>
      <c r="AO325" s="174">
        <f>IntermediateData!AO271</f>
        <v>2.2758072124592132E-2</v>
      </c>
      <c r="AP325" s="175">
        <f>IntermediateData!AP271</f>
        <v>2.2708048165197309E-2</v>
      </c>
    </row>
    <row r="326" spans="2:42" x14ac:dyDescent="0.35">
      <c r="B326" s="36"/>
      <c r="C326" s="36" t="s">
        <v>2309</v>
      </c>
      <c r="D326" s="175">
        <f>IntermediateData!D272</f>
        <v>0</v>
      </c>
      <c r="E326" s="174">
        <f>IntermediateData!E272</f>
        <v>2.7759176366136141E-4</v>
      </c>
      <c r="F326" s="174">
        <f>IntermediateData!F272</f>
        <v>2.7449028735363954E-4</v>
      </c>
      <c r="G326" s="174">
        <f>IntermediateData!G272</f>
        <v>2.7149880812765356E-4</v>
      </c>
      <c r="H326" s="174">
        <f>IntermediateData!H272</f>
        <v>2.6853993095854104E-4</v>
      </c>
      <c r="I326" s="174">
        <f>IntermediateData!I272</f>
        <v>2.6561330053910033E-4</v>
      </c>
      <c r="J326" s="174">
        <f>IntermediateData!J272</f>
        <v>2.627876046168754E-4</v>
      </c>
      <c r="K326" s="174">
        <f>IntermediateData!K272</f>
        <v>2.6050312217885924E-4</v>
      </c>
      <c r="L326" s="174">
        <f>IntermediateData!L272</f>
        <v>2.5871484447937397E-4</v>
      </c>
      <c r="M326" s="174">
        <f>IntermediateData!M272</f>
        <v>2.5738179672468172E-4</v>
      </c>
      <c r="N326" s="174">
        <f>IntermediateData!N272</f>
        <v>2.5646622882312495E-4</v>
      </c>
      <c r="O326" s="174">
        <f>IntermediateData!O272</f>
        <v>2.5593291710753922E-4</v>
      </c>
      <c r="P326" s="174">
        <f>IntermediateData!P272</f>
        <v>2.5574855942609559E-4</v>
      </c>
      <c r="Q326" s="174">
        <f>IntermediateData!Q272</f>
        <v>2.558812506951406E-4</v>
      </c>
      <c r="R326" s="173">
        <f>IntermediateData!R272</f>
        <v>2.5597553357958647E-4</v>
      </c>
      <c r="S326" s="174">
        <f>IntermediateData!S272</f>
        <v>2.558336616387804E-4</v>
      </c>
      <c r="T326" s="174">
        <f>IntermediateData!T272</f>
        <v>2.5545966410385029E-4</v>
      </c>
      <c r="U326" s="174">
        <f>IntermediateData!U272</f>
        <v>2.5485856601202209E-4</v>
      </c>
      <c r="V326" s="174">
        <f>IntermediateData!V272</f>
        <v>2.5403631678954964E-4</v>
      </c>
      <c r="W326" s="174">
        <f>IntermediateData!W272</f>
        <v>2.5299971126795063E-4</v>
      </c>
      <c r="X326" s="174">
        <f>IntermediateData!X272</f>
        <v>2.5175630476972764E-4</v>
      </c>
      <c r="Y326" s="174">
        <f>IntermediateData!Y272</f>
        <v>2.5031432392384962E-4</v>
      </c>
      <c r="Z326" s="174">
        <f>IntermediateData!Z272</f>
        <v>2.4868257484958901E-4</v>
      </c>
      <c r="AA326" s="174">
        <f>IntermediateData!AA272</f>
        <v>2.4687035028431322E-4</v>
      </c>
      <c r="AB326" s="174">
        <f>IntermediateData!AB272</f>
        <v>2.448873371321874E-4</v>
      </c>
      <c r="AC326" s="174">
        <f>IntermediateData!AC272</f>
        <v>2.4274352578296658E-4</v>
      </c>
      <c r="AD326" s="174">
        <f>IntermediateData!AD272</f>
        <v>2.4045216537440584E-4</v>
      </c>
      <c r="AE326" s="174">
        <f>IntermediateData!AE272</f>
        <v>2.3804609391218362E-4</v>
      </c>
      <c r="AF326" s="174">
        <f>IntermediateData!AF272</f>
        <v>2.3555632748780488E-4</v>
      </c>
      <c r="AG326" s="174">
        <f>IntermediateData!AG272</f>
        <v>2.3301177479377171E-4</v>
      </c>
      <c r="AH326" s="174">
        <f>IntermediateData!AH272</f>
        <v>2.303870870521536E-4</v>
      </c>
      <c r="AI326" s="174">
        <f>IntermediateData!AI272</f>
        <v>2.2776045217999538E-4</v>
      </c>
      <c r="AJ326" s="174">
        <f>IntermediateData!AJ272</f>
        <v>2.2515365074731694E-4</v>
      </c>
      <c r="AK326" s="174">
        <f>IntermediateData!AK272</f>
        <v>2.2258611497024875E-4</v>
      </c>
      <c r="AL326" s="174">
        <f>IntermediateData!AL272</f>
        <v>2.2006243648809012E-4</v>
      </c>
      <c r="AM326" s="174">
        <f>IntermediateData!AM272</f>
        <v>2.1757951674385287E-4</v>
      </c>
      <c r="AN326" s="174">
        <f>IntermediateData!AN272</f>
        <v>2.1513462134995371E-4</v>
      </c>
      <c r="AO326" s="174">
        <f>IntermediateData!AO272</f>
        <v>2.1272534455341996E-4</v>
      </c>
      <c r="AP326" s="175">
        <f>IntermediateData!AP272</f>
        <v>2.1034957715421684E-4</v>
      </c>
    </row>
    <row r="327" spans="2:42" x14ac:dyDescent="0.35">
      <c r="B327" s="36"/>
      <c r="C327" s="36" t="s">
        <v>2310</v>
      </c>
      <c r="D327" s="175">
        <f>IntermediateData!D273</f>
        <v>0</v>
      </c>
      <c r="E327" s="174">
        <f>IntermediateData!E273</f>
        <v>9.2681620791517701E-3</v>
      </c>
      <c r="F327" s="174">
        <f>IntermediateData!F273</f>
        <v>9.094458976115577E-3</v>
      </c>
      <c r="G327" s="174">
        <f>IntermediateData!G273</f>
        <v>9.0067205858864186E-3</v>
      </c>
      <c r="H327" s="174">
        <f>IntermediateData!H273</f>
        <v>8.9198286478915506E-3</v>
      </c>
      <c r="I327" s="174">
        <f>IntermediateData!I273</f>
        <v>8.833774996020529E-3</v>
      </c>
      <c r="J327" s="174">
        <f>IntermediateData!J273</f>
        <v>8.8257641959189736E-3</v>
      </c>
      <c r="K327" s="174">
        <f>IntermediateData!K273</f>
        <v>8.8305490261702171E-3</v>
      </c>
      <c r="L327" s="174">
        <f>IntermediateData!L273</f>
        <v>8.8470928879651831E-3</v>
      </c>
      <c r="M327" s="174">
        <f>IntermediateData!M273</f>
        <v>8.8743888229945011E-3</v>
      </c>
      <c r="N327" s="174">
        <f>IntermediateData!N273</f>
        <v>8.895065219029611E-3</v>
      </c>
      <c r="O327" s="174">
        <f>IntermediateData!O273</f>
        <v>8.9075741400484951E-3</v>
      </c>
      <c r="P327" s="174">
        <f>IntermediateData!P273</f>
        <v>8.9119780624649005E-3</v>
      </c>
      <c r="Q327" s="174">
        <f>IntermediateData!Q273</f>
        <v>8.9083759840931434E-3</v>
      </c>
      <c r="R327" s="173">
        <f>IntermediateData!R273</f>
        <v>8.8969017198464971E-3</v>
      </c>
      <c r="S327" s="174">
        <f>IntermediateData!S273</f>
        <v>8.8777218617261799E-3</v>
      </c>
      <c r="T327" s="174">
        <f>IntermediateData!T273</f>
        <v>8.8510334490987698E-3</v>
      </c>
      <c r="U327" s="174">
        <f>IntermediateData!U273</f>
        <v>8.8170613989368516E-3</v>
      </c>
      <c r="V327" s="174">
        <f>IntermediateData!V273</f>
        <v>8.7760557478468015E-3</v>
      </c>
      <c r="W327" s="174">
        <f>IntermediateData!W273</f>
        <v>8.7282887583643165E-3</v>
      </c>
      <c r="X327" s="174">
        <f>IntermediateData!X273</f>
        <v>8.6740519412541687E-3</v>
      </c>
      <c r="Y327" s="174">
        <f>IntermediateData!Y273</f>
        <v>8.6136530435436797E-3</v>
      </c>
      <c r="Z327" s="174">
        <f>IntermediateData!Z273</f>
        <v>8.5474130489238929E-3</v>
      </c>
      <c r="AA327" s="174">
        <f>IntermediateData!AA273</f>
        <v>8.47566323316634E-3</v>
      </c>
      <c r="AB327" s="174">
        <f>IntermediateData!AB273</f>
        <v>8.3987423125374758E-3</v>
      </c>
      <c r="AC327" s="174">
        <f>IntermediateData!AC273</f>
        <v>8.316993718059728E-3</v>
      </c>
      <c r="AD327" s="174">
        <f>IntermediateData!AD273</f>
        <v>8.2343301188545093E-3</v>
      </c>
      <c r="AE327" s="174">
        <f>IntermediateData!AE273</f>
        <v>8.1516152398874303E-3</v>
      </c>
      <c r="AF327" s="174">
        <f>IntermediateData!AF273</f>
        <v>8.0696294063902062E-3</v>
      </c>
      <c r="AG327" s="174">
        <f>IntermediateData!AG273</f>
        <v>7.9890718781246966E-3</v>
      </c>
      <c r="AH327" s="174">
        <f>IntermediateData!AH273</f>
        <v>7.9169842496536313E-3</v>
      </c>
      <c r="AI327" s="174">
        <f>IntermediateData!AI273</f>
        <v>7.8459146531155953E-3</v>
      </c>
      <c r="AJ327" s="174">
        <f>IntermediateData!AJ273</f>
        <v>7.7757790909825965E-3</v>
      </c>
      <c r="AK327" s="174">
        <f>IntermediateData!AK273</f>
        <v>7.7065040940838955E-3</v>
      </c>
      <c r="AL327" s="174">
        <f>IntermediateData!AL273</f>
        <v>7.63802577680595E-3</v>
      </c>
      <c r="AM327" s="174">
        <f>IntermediateData!AM273</f>
        <v>7.5702889760625378E-3</v>
      </c>
      <c r="AN327" s="174">
        <f>IntermediateData!AN273</f>
        <v>7.5032464646393017E-3</v>
      </c>
      <c r="AO327" s="174">
        <f>IntermediateData!AO273</f>
        <v>7.4368582308989486E-3</v>
      </c>
      <c r="AP327" s="175">
        <f>IntermediateData!AP273</f>
        <v>7.3710908179935005E-3</v>
      </c>
    </row>
    <row r="328" spans="2:42" x14ac:dyDescent="0.35">
      <c r="B328" s="36"/>
      <c r="C328" s="36" t="s">
        <v>2311</v>
      </c>
      <c r="D328" s="175">
        <f>IntermediateData!D274</f>
        <v>0</v>
      </c>
      <c r="E328" s="174">
        <f>IntermediateData!E274</f>
        <v>1.7699832376298708E-3</v>
      </c>
      <c r="F328" s="174">
        <f>IntermediateData!F274</f>
        <v>1.7596943759232197E-3</v>
      </c>
      <c r="G328" s="174">
        <f>IntermediateData!G274</f>
        <v>1.7525618473707139E-3</v>
      </c>
      <c r="H328" s="174">
        <f>IntermediateData!H274</f>
        <v>1.7454582289313781E-3</v>
      </c>
      <c r="I328" s="174">
        <f>IntermediateData!I274</f>
        <v>1.7383834034245184E-3</v>
      </c>
      <c r="J328" s="174">
        <f>IntermediateData!J274</f>
        <v>1.7343399815658439E-3</v>
      </c>
      <c r="K328" s="174">
        <f>IntermediateData!K274</f>
        <v>1.7335950058176273E-3</v>
      </c>
      <c r="L328" s="174">
        <f>IntermediateData!L274</f>
        <v>1.7359538275279647E-3</v>
      </c>
      <c r="M328" s="174">
        <f>IntermediateData!M274</f>
        <v>1.7412362846334019E-3</v>
      </c>
      <c r="N328" s="174">
        <f>IntermediateData!N274</f>
        <v>1.7492726302582005E-3</v>
      </c>
      <c r="O328" s="174">
        <f>IntermediateData!O274</f>
        <v>1.7598998076387806E-3</v>
      </c>
      <c r="P328" s="174">
        <f>IntermediateData!P274</f>
        <v>1.7729580154910714E-3</v>
      </c>
      <c r="Q328" s="174">
        <f>IntermediateData!Q274</f>
        <v>1.7869566610626444E-3</v>
      </c>
      <c r="R328" s="173">
        <f>IntermediateData!R274</f>
        <v>1.7994882713689491E-3</v>
      </c>
      <c r="S328" s="174">
        <f>IntermediateData!S274</f>
        <v>1.8105232454148383E-3</v>
      </c>
      <c r="T328" s="174">
        <f>IntermediateData!T274</f>
        <v>1.8200385757310377E-3</v>
      </c>
      <c r="U328" s="174">
        <f>IntermediateData!U274</f>
        <v>1.828017971149194E-3</v>
      </c>
      <c r="V328" s="174">
        <f>IntermediateData!V274</f>
        <v>1.834451907037456E-3</v>
      </c>
      <c r="W328" s="174">
        <f>IntermediateData!W274</f>
        <v>1.8393376033008636E-3</v>
      </c>
      <c r="X328" s="174">
        <f>IntermediateData!X274</f>
        <v>1.8426789318607278E-3</v>
      </c>
      <c r="Y328" s="174">
        <f>IntermediateData!Y274</f>
        <v>1.8444862566592702E-3</v>
      </c>
      <c r="Z328" s="174">
        <f>IntermediateData!Z274</f>
        <v>1.8447762104509319E-3</v>
      </c>
      <c r="AA328" s="174">
        <f>IntermediateData!AA274</f>
        <v>1.8435714137068273E-3</v>
      </c>
      <c r="AB328" s="174">
        <f>IntermediateData!AB274</f>
        <v>1.8409001418476906E-3</v>
      </c>
      <c r="AC328" s="174">
        <f>IntermediateData!AC274</f>
        <v>1.8367959477151995E-3</v>
      </c>
      <c r="AD328" s="174">
        <f>IntermediateData!AD274</f>
        <v>1.831473771569981E-3</v>
      </c>
      <c r="AE328" s="174">
        <f>IntermediateData!AE274</f>
        <v>1.8251725353762057E-3</v>
      </c>
      <c r="AF328" s="174">
        <f>IntermediateData!AF274</f>
        <v>1.8181243199994364E-3</v>
      </c>
      <c r="AG328" s="174">
        <f>IntermediateData!AG274</f>
        <v>1.8105515961371508E-3</v>
      </c>
      <c r="AH328" s="174">
        <f>IntermediateData!AH274</f>
        <v>1.8010061486463515E-3</v>
      </c>
      <c r="AI328" s="174">
        <f>IntermediateData!AI274</f>
        <v>1.7913874379700346E-3</v>
      </c>
      <c r="AJ328" s="174">
        <f>IntermediateData!AJ274</f>
        <v>1.7818775301276996E-3</v>
      </c>
      <c r="AK328" s="174">
        <f>IntermediateData!AK274</f>
        <v>1.7725750321932769E-3</v>
      </c>
      <c r="AL328" s="174">
        <f>IntermediateData!AL274</f>
        <v>1.7634550554331179E-3</v>
      </c>
      <c r="AM328" s="174">
        <f>IntermediateData!AM274</f>
        <v>1.7544953374600259E-3</v>
      </c>
      <c r="AN328" s="174">
        <f>IntermediateData!AN274</f>
        <v>1.7456760383424876E-3</v>
      </c>
      <c r="AO328" s="174">
        <f>IntermediateData!AO274</f>
        <v>1.7369795563006519E-3</v>
      </c>
      <c r="AP328" s="175">
        <f>IntermediateData!AP274</f>
        <v>1.7283903604124646E-3</v>
      </c>
    </row>
    <row r="329" spans="2:42" x14ac:dyDescent="0.35">
      <c r="B329" s="36"/>
      <c r="C329" s="36" t="s">
        <v>2312</v>
      </c>
      <c r="D329" s="175">
        <f>IntermediateData!D275</f>
        <v>0</v>
      </c>
      <c r="E329" s="174">
        <f>IntermediateData!E275</f>
        <v>1.0489437023404068E-2</v>
      </c>
      <c r="F329" s="174">
        <f>IntermediateData!F275</f>
        <v>1.0344057398382303E-2</v>
      </c>
      <c r="G329" s="174">
        <f>IntermediateData!G275</f>
        <v>1.0307692203372253E-2</v>
      </c>
      <c r="H329" s="174">
        <f>IntermediateData!H275</f>
        <v>1.0271454852529845E-2</v>
      </c>
      <c r="I329" s="174">
        <f>IntermediateData!I275</f>
        <v>1.0235344896410732E-2</v>
      </c>
      <c r="J329" s="174">
        <f>IntermediateData!J275</f>
        <v>1.0304460812024425E-2</v>
      </c>
      <c r="K329" s="174">
        <f>IntermediateData!K275</f>
        <v>1.0388908973741364E-2</v>
      </c>
      <c r="L329" s="174">
        <f>IntermediateData!L275</f>
        <v>1.0487841920856528E-2</v>
      </c>
      <c r="M329" s="174">
        <f>IntermediateData!M275</f>
        <v>1.0587179569420615E-2</v>
      </c>
      <c r="N329" s="174">
        <f>IntermediateData!N275</f>
        <v>1.0678153786860635E-2</v>
      </c>
      <c r="O329" s="174">
        <f>IntermediateData!O275</f>
        <v>1.0760520692240882E-2</v>
      </c>
      <c r="P329" s="174">
        <f>IntermediateData!P275</f>
        <v>1.0834073276645463E-2</v>
      </c>
      <c r="Q329" s="174">
        <f>IntermediateData!Q275</f>
        <v>1.0898642875599957E-2</v>
      </c>
      <c r="R329" s="173">
        <f>IntermediateData!R275</f>
        <v>1.0954100230397298E-2</v>
      </c>
      <c r="S329" s="174">
        <f>IntermediateData!S275</f>
        <v>1.1000356125014965E-2</v>
      </c>
      <c r="T329" s="174">
        <f>IntermediateData!T275</f>
        <v>1.1037361593775189E-2</v>
      </c>
      <c r="U329" s="174">
        <f>IntermediateData!U275</f>
        <v>1.1065107703369447E-2</v>
      </c>
      <c r="V329" s="174">
        <f>IntermediateData!V275</f>
        <v>1.1083624921077756E-2</v>
      </c>
      <c r="W329" s="174">
        <f>IntermediateData!W275</f>
        <v>1.1092982088714117E-2</v>
      </c>
      <c r="X329" s="174">
        <f>IntermediateData!X275</f>
        <v>1.1093285028799775E-2</v>
      </c>
      <c r="Y329" s="174">
        <f>IntermediateData!Y275</f>
        <v>1.1084674815520669E-2</v>
      </c>
      <c r="Z329" s="174">
        <f>IntermediateData!Z275</f>
        <v>1.1067325748021621E-2</v>
      </c>
      <c r="AA329" s="174">
        <f>IntermediateData!AA275</f>
        <v>1.1041443067431067E-2</v>
      </c>
      <c r="AB329" s="174">
        <f>IntermediateData!AB275</f>
        <v>1.1007260461648649E-2</v>
      </c>
      <c r="AC329" s="174">
        <f>IntermediateData!AC275</f>
        <v>1.0965037403362139E-2</v>
      </c>
      <c r="AD329" s="174">
        <f>IntermediateData!AD275</f>
        <v>1.092133041635302E-2</v>
      </c>
      <c r="AE329" s="174">
        <f>IntermediateData!AE275</f>
        <v>1.0877339173066687E-2</v>
      </c>
      <c r="AF329" s="174">
        <f>IntermediateData!AF275</f>
        <v>1.0834179333387473E-2</v>
      </c>
      <c r="AG329" s="174">
        <f>IntermediateData!AG275</f>
        <v>1.0792161322603149E-2</v>
      </c>
      <c r="AH329" s="174">
        <f>IntermediateData!AH275</f>
        <v>1.0739715294906827E-2</v>
      </c>
      <c r="AI329" s="174">
        <f>IntermediateData!AI275</f>
        <v>1.0688399723563474E-2</v>
      </c>
      <c r="AJ329" s="174">
        <f>IntermediateData!AJ275</f>
        <v>1.0638074745711108E-2</v>
      </c>
      <c r="AK329" s="174">
        <f>IntermediateData!AK275</f>
        <v>1.0588615389159242E-2</v>
      </c>
      <c r="AL329" s="174">
        <f>IntermediateData!AL275</f>
        <v>1.0539910452347456E-2</v>
      </c>
      <c r="AM329" s="174">
        <f>IntermediateData!AM275</f>
        <v>1.0491861489656881E-2</v>
      </c>
      <c r="AN329" s="174">
        <f>IntermediateData!AN275</f>
        <v>1.044438188833006E-2</v>
      </c>
      <c r="AO329" s="174">
        <f>IntermediateData!AO275</f>
        <v>1.0397396025350548E-2</v>
      </c>
      <c r="AP329" s="175">
        <f>IntermediateData!AP275</f>
        <v>1.0350838494408232E-2</v>
      </c>
    </row>
    <row r="330" spans="2:42" x14ac:dyDescent="0.35">
      <c r="B330" s="36"/>
      <c r="C330" s="36" t="s">
        <v>2313</v>
      </c>
      <c r="D330" s="175">
        <f>IntermediateData!D276</f>
        <v>0</v>
      </c>
      <c r="E330" s="174">
        <f>IntermediateData!E276</f>
        <v>1.3908731147791744E-3</v>
      </c>
      <c r="F330" s="174">
        <f>IntermediateData!F276</f>
        <v>1.375541524273988E-3</v>
      </c>
      <c r="G330" s="174">
        <f>IntermediateData!G276</f>
        <v>1.3622710483336246E-3</v>
      </c>
      <c r="H330" s="174">
        <f>IntermediateData!H276</f>
        <v>1.3491285987222209E-3</v>
      </c>
      <c r="I330" s="174">
        <f>IntermediateData!I276</f>
        <v>1.336112940311437E-3</v>
      </c>
      <c r="J330" s="174">
        <f>IntermediateData!J276</f>
        <v>1.324976088524672E-3</v>
      </c>
      <c r="K330" s="174">
        <f>IntermediateData!K276</f>
        <v>1.3164351028643645E-3</v>
      </c>
      <c r="L330" s="174">
        <f>IntermediateData!L276</f>
        <v>1.3102852788921242E-3</v>
      </c>
      <c r="M330" s="174">
        <f>IntermediateData!M276</f>
        <v>1.3063387444920099E-3</v>
      </c>
      <c r="N330" s="174">
        <f>IntermediateData!N276</f>
        <v>1.3044208066388455E-3</v>
      </c>
      <c r="O330" s="174">
        <f>IntermediateData!O276</f>
        <v>1.3043667645795194E-3</v>
      </c>
      <c r="P330" s="174">
        <f>IntermediateData!P276</f>
        <v>1.3060191204230423E-3</v>
      </c>
      <c r="Q330" s="174">
        <f>IntermediateData!Q276</f>
        <v>1.3087841591352166E-3</v>
      </c>
      <c r="R330" s="173">
        <f>IntermediateData!R276</f>
        <v>1.3103497210114879E-3</v>
      </c>
      <c r="S330" s="174">
        <f>IntermediateData!S276</f>
        <v>1.3107262454057436E-3</v>
      </c>
      <c r="T330" s="174">
        <f>IntermediateData!T276</f>
        <v>1.3099294888970754E-3</v>
      </c>
      <c r="U330" s="174">
        <f>IntermediateData!U276</f>
        <v>1.3079802628035045E-3</v>
      </c>
      <c r="V330" s="174">
        <f>IntermediateData!V276</f>
        <v>1.3049041228342282E-3</v>
      </c>
      <c r="W330" s="174">
        <f>IntermediateData!W276</f>
        <v>1.300731017786621E-3</v>
      </c>
      <c r="X330" s="174">
        <f>IntermediateData!X276</f>
        <v>1.2954949046831271E-3</v>
      </c>
      <c r="Y330" s="174">
        <f>IntermediateData!Y276</f>
        <v>1.2892333380079132E-3</v>
      </c>
      <c r="Z330" s="174">
        <f>IntermediateData!Z276</f>
        <v>1.2819870407509222E-3</v>
      </c>
      <c r="AA330" s="174">
        <f>IntermediateData!AA276</f>
        <v>1.2737994648129231E-3</v>
      </c>
      <c r="AB330" s="174">
        <f>IntermediateData!AB276</f>
        <v>1.2647163479909754E-3</v>
      </c>
      <c r="AC330" s="174">
        <f>IntermediateData!AC276</f>
        <v>1.2547852742759717E-3</v>
      </c>
      <c r="AD330" s="174">
        <f>IntermediateData!AD276</f>
        <v>1.2441367054134224E-3</v>
      </c>
      <c r="AE330" s="174">
        <f>IntermediateData!AE276</f>
        <v>1.2329364117399711E-3</v>
      </c>
      <c r="AF330" s="174">
        <f>IntermediateData!AF276</f>
        <v>1.2213408838771167E-3</v>
      </c>
      <c r="AG330" s="174">
        <f>IntermediateData!AG276</f>
        <v>1.2094959912287034E-3</v>
      </c>
      <c r="AH330" s="174">
        <f>IntermediateData!AH276</f>
        <v>1.1986121024450578E-3</v>
      </c>
      <c r="AI330" s="174">
        <f>IntermediateData!AI276</f>
        <v>1.187698949365754E-3</v>
      </c>
      <c r="AJ330" s="174">
        <f>IntermediateData!AJ276</f>
        <v>1.1768693562646836E-3</v>
      </c>
      <c r="AK330" s="174">
        <f>IntermediateData!AK276</f>
        <v>1.1662069327708856E-3</v>
      </c>
      <c r="AL330" s="174">
        <f>IntermediateData!AL276</f>
        <v>1.1556975767081387E-3</v>
      </c>
      <c r="AM330" s="174">
        <f>IntermediateData!AM276</f>
        <v>1.145328888363023E-3</v>
      </c>
      <c r="AN330" s="174">
        <f>IntermediateData!AN276</f>
        <v>1.1350900170933275E-3</v>
      </c>
      <c r="AO330" s="174">
        <f>IntermediateData!AO276</f>
        <v>1.1249715219724117E-3</v>
      </c>
      <c r="AP330" s="175">
        <f>IntermediateData!AP276</f>
        <v>1.114965244836344E-3</v>
      </c>
    </row>
    <row r="331" spans="2:42" x14ac:dyDescent="0.35">
      <c r="B331" s="36"/>
      <c r="C331" s="233" t="s">
        <v>2380</v>
      </c>
      <c r="D331" s="234"/>
      <c r="E331" s="235"/>
      <c r="F331" s="235"/>
      <c r="G331" s="235"/>
      <c r="H331" s="235"/>
      <c r="I331" s="235"/>
      <c r="J331" s="235"/>
      <c r="K331" s="235"/>
      <c r="L331" s="235"/>
      <c r="M331" s="235"/>
      <c r="N331" s="235"/>
      <c r="O331" s="235"/>
      <c r="P331" s="235"/>
      <c r="Q331" s="235"/>
      <c r="R331" s="236"/>
      <c r="S331" s="235"/>
      <c r="T331" s="235"/>
      <c r="U331" s="235"/>
      <c r="V331" s="235"/>
      <c r="W331" s="235"/>
      <c r="X331" s="235"/>
      <c r="Y331" s="235"/>
      <c r="Z331" s="235"/>
      <c r="AA331" s="235"/>
      <c r="AB331" s="235"/>
      <c r="AC331" s="235"/>
      <c r="AD331" s="235"/>
      <c r="AE331" s="235"/>
      <c r="AF331" s="235"/>
      <c r="AG331" s="235"/>
      <c r="AH331" s="235"/>
      <c r="AI331" s="235"/>
      <c r="AJ331" s="235"/>
      <c r="AK331" s="235"/>
      <c r="AL331" s="235"/>
      <c r="AM331" s="235"/>
      <c r="AN331" s="235"/>
      <c r="AO331" s="235"/>
      <c r="AP331" s="234"/>
    </row>
    <row r="332" spans="2:42" x14ac:dyDescent="0.35">
      <c r="B332" s="36"/>
      <c r="C332" s="36" t="s">
        <v>2264</v>
      </c>
      <c r="D332" s="175">
        <f>IntermediateData!D227</f>
        <v>0</v>
      </c>
      <c r="E332" s="174">
        <f>IntermediateData!E227</f>
        <v>2.3642500457031194E-4</v>
      </c>
      <c r="F332" s="174">
        <f>IntermediateData!F227</f>
        <v>2.3455061042926994E-4</v>
      </c>
      <c r="G332" s="174">
        <f>IntermediateData!G227</f>
        <v>2.3274609060626773E-4</v>
      </c>
      <c r="H332" s="174">
        <f>IntermediateData!H227</f>
        <v>2.3095545389269613E-4</v>
      </c>
      <c r="I332" s="174">
        <f>IntermediateData!I227</f>
        <v>2.2917859347857449E-4</v>
      </c>
      <c r="J332" s="174">
        <f>IntermediateData!J227</f>
        <v>2.2746713290545118E-4</v>
      </c>
      <c r="K332" s="174">
        <f>IntermediateData!K227</f>
        <v>2.2621441939734229E-4</v>
      </c>
      <c r="L332" s="174">
        <f>IntermediateData!L227</f>
        <v>2.2538692813278864E-4</v>
      </c>
      <c r="M332" s="174">
        <f>IntermediateData!M227</f>
        <v>2.2495404088860351E-4</v>
      </c>
      <c r="N332" s="174">
        <f>IntermediateData!N227</f>
        <v>2.2488741015443697E-4</v>
      </c>
      <c r="O332" s="174">
        <f>IntermediateData!O227</f>
        <v>2.2516039849264881E-4</v>
      </c>
      <c r="P332" s="174">
        <f>IntermediateData!P227</f>
        <v>2.2574758095422558E-4</v>
      </c>
      <c r="Q332" s="174">
        <f>IntermediateData!Q227</f>
        <v>2.2662430185458731E-4</v>
      </c>
      <c r="R332" s="173">
        <f>IntermediateData!R227</f>
        <v>2.2748525114007386E-4</v>
      </c>
      <c r="S332" s="174">
        <f>IntermediateData!S227</f>
        <v>2.2814369373378782E-4</v>
      </c>
      <c r="T332" s="174">
        <f>IntermediateData!T227</f>
        <v>2.2859977722127598E-4</v>
      </c>
      <c r="U332" s="174">
        <f>IntermediateData!U227</f>
        <v>2.2885455952702049E-4</v>
      </c>
      <c r="V332" s="174">
        <f>IntermediateData!V227</f>
        <v>2.2890998174953257E-4</v>
      </c>
      <c r="W332" s="174">
        <f>IntermediateData!W227</f>
        <v>2.2876883207269123E-4</v>
      </c>
      <c r="X332" s="174">
        <f>IntermediateData!X227</f>
        <v>2.2843470161693297E-4</v>
      </c>
      <c r="Y332" s="174">
        <f>IntermediateData!Y227</f>
        <v>2.2791193321917188E-4</v>
      </c>
      <c r="Z332" s="174">
        <f>IntermediateData!Z227</f>
        <v>2.2720556422382385E-4</v>
      </c>
      <c r="AA332" s="174">
        <f>IntermediateData!AA227</f>
        <v>2.2632126442795211E-4</v>
      </c>
      <c r="AB332" s="174">
        <f>IntermediateData!AB227</f>
        <v>2.2526527035160988E-4</v>
      </c>
      <c r="AC332" s="174">
        <f>IntermediateData!AC227</f>
        <v>2.2404431700141417E-4</v>
      </c>
      <c r="AD332" s="174">
        <f>IntermediateData!AD227</f>
        <v>2.2266817776568943E-4</v>
      </c>
      <c r="AE332" s="174">
        <f>IntermediateData!AE227</f>
        <v>2.2116688289587744E-4</v>
      </c>
      <c r="AF332" s="174">
        <f>IntermediateData!AF227</f>
        <v>2.1956931502239063E-4</v>
      </c>
      <c r="AG332" s="174">
        <f>IntermediateData!AG227</f>
        <v>2.1790287056911543E-4</v>
      </c>
      <c r="AH332" s="174">
        <f>IntermediateData!AH227</f>
        <v>2.1605526699059523E-4</v>
      </c>
      <c r="AI332" s="174">
        <f>IntermediateData!AI227</f>
        <v>2.1419268001686686E-4</v>
      </c>
      <c r="AJ332" s="174">
        <f>IntermediateData!AJ227</f>
        <v>2.123367754995068E-4</v>
      </c>
      <c r="AK332" s="174">
        <f>IntermediateData!AK227</f>
        <v>2.1050719441185358E-4</v>
      </c>
      <c r="AL332" s="174">
        <f>IntermediateData!AL227</f>
        <v>2.0870918957917911E-4</v>
      </c>
      <c r="AM332" s="174">
        <f>IntermediateData!AM227</f>
        <v>2.0693986491634292E-4</v>
      </c>
      <c r="AN332" s="174">
        <f>IntermediateData!AN227</f>
        <v>2.0519665488484467E-4</v>
      </c>
      <c r="AO332" s="174">
        <f>IntermediateData!AO227</f>
        <v>2.0347729520566761E-4</v>
      </c>
      <c r="AP332" s="175">
        <f>IntermediateData!AP227</f>
        <v>2.017797963470228E-4</v>
      </c>
    </row>
    <row r="333" spans="2:42" x14ac:dyDescent="0.35">
      <c r="B333" s="36"/>
      <c r="C333" s="36" t="s">
        <v>2274</v>
      </c>
      <c r="D333" s="175">
        <f>IntermediateData!D237</f>
        <v>0</v>
      </c>
      <c r="E333" s="174">
        <f>IntermediateData!E237</f>
        <v>4.4505966652478017E-4</v>
      </c>
      <c r="F333" s="174">
        <f>IntermediateData!F237</f>
        <v>4.4143912430950926E-4</v>
      </c>
      <c r="G333" s="174">
        <f>IntermediateData!G237</f>
        <v>4.380429035578031E-4</v>
      </c>
      <c r="H333" s="174">
        <f>IntermediateData!H237</f>
        <v>4.346728116985288E-4</v>
      </c>
      <c r="I333" s="174">
        <f>IntermediateData!I237</f>
        <v>4.3132864770852877E-4</v>
      </c>
      <c r="J333" s="174">
        <f>IntermediateData!J237</f>
        <v>4.2819348329483064E-4</v>
      </c>
      <c r="K333" s="174">
        <f>IntermediateData!K237</f>
        <v>4.2591581460655091E-4</v>
      </c>
      <c r="L333" s="174">
        <f>IntermediateData!L237</f>
        <v>4.2443309163998027E-4</v>
      </c>
      <c r="M333" s="174">
        <f>IntermediateData!M237</f>
        <v>4.236881127774615E-4</v>
      </c>
      <c r="N333" s="174">
        <f>IntermediateData!N237</f>
        <v>4.2362784239032957E-4</v>
      </c>
      <c r="O333" s="174">
        <f>IntermediateData!O237</f>
        <v>4.2420236757678725E-4</v>
      </c>
      <c r="P333" s="174">
        <f>IntermediateData!P237</f>
        <v>4.2536397178486422E-4</v>
      </c>
      <c r="Q333" s="174">
        <f>IntermediateData!Q237</f>
        <v>4.2706630953677737E-4</v>
      </c>
      <c r="R333" s="173">
        <f>IntermediateData!R237</f>
        <v>4.2864698046010609E-4</v>
      </c>
      <c r="S333" s="174">
        <f>IntermediateData!S237</f>
        <v>4.2984615288287395E-4</v>
      </c>
      <c r="T333" s="174">
        <f>IntermediateData!T237</f>
        <v>4.3066429133033576E-4</v>
      </c>
      <c r="U333" s="174">
        <f>IntermediateData!U237</f>
        <v>4.3110357039778305E-4</v>
      </c>
      <c r="V333" s="174">
        <f>IntermediateData!V237</f>
        <v>4.3116782170285955E-4</v>
      </c>
      <c r="W333" s="174">
        <f>IntermediateData!W237</f>
        <v>4.3086246419103989E-4</v>
      </c>
      <c r="X333" s="174">
        <f>IntermediateData!X237</f>
        <v>4.301944194491357E-4</v>
      </c>
      <c r="Y333" s="174">
        <f>IntermediateData!Y237</f>
        <v>4.2917201391138758E-4</v>
      </c>
      <c r="Z333" s="174">
        <f>IntermediateData!Z237</f>
        <v>4.2780487001220014E-4</v>
      </c>
      <c r="AA333" s="174">
        <f>IntermediateData!AA237</f>
        <v>4.2610378844713071E-4</v>
      </c>
      <c r="AB333" s="174">
        <f>IntermediateData!AB237</f>
        <v>4.2408062375011424E-4</v>
      </c>
      <c r="AC333" s="174">
        <f>IntermediateData!AC237</f>
        <v>4.2174815538312331E-4</v>
      </c>
      <c r="AD333" s="174">
        <f>IntermediateData!AD237</f>
        <v>4.1912920201753298E-4</v>
      </c>
      <c r="AE333" s="174">
        <f>IntermediateData!AE237</f>
        <v>4.1628014169176937E-4</v>
      </c>
      <c r="AF333" s="174">
        <f>IntermediateData!AF237</f>
        <v>4.1325511733817689E-4</v>
      </c>
      <c r="AG333" s="174">
        <f>IntermediateData!AG237</f>
        <v>4.1010541874396384E-4</v>
      </c>
      <c r="AH333" s="174">
        <f>IntermediateData!AH237</f>
        <v>4.0661942609667746E-4</v>
      </c>
      <c r="AI333" s="174">
        <f>IntermediateData!AI237</f>
        <v>4.0310955836110683E-4</v>
      </c>
      <c r="AJ333" s="174">
        <f>IntermediateData!AJ237</f>
        <v>3.9961623682615666E-4</v>
      </c>
      <c r="AK333" s="174">
        <f>IntermediateData!AK237</f>
        <v>3.9617607773550508E-4</v>
      </c>
      <c r="AL333" s="174">
        <f>IntermediateData!AL237</f>
        <v>3.9279481980667748E-4</v>
      </c>
      <c r="AM333" s="174">
        <f>IntermediateData!AM237</f>
        <v>3.894670748897719E-4</v>
      </c>
      <c r="AN333" s="174">
        <f>IntermediateData!AN237</f>
        <v>3.8618807149354631E-4</v>
      </c>
      <c r="AO333" s="174">
        <f>IntermediateData!AO237</f>
        <v>3.8295360019045767E-4</v>
      </c>
      <c r="AP333" s="175">
        <f>IntermediateData!AP237</f>
        <v>3.7975996417776711E-4</v>
      </c>
    </row>
    <row r="334" spans="2:42" ht="18" thickBot="1" x14ac:dyDescent="0.4">
      <c r="B334" s="29"/>
      <c r="C334" s="104" t="s">
        <v>2366</v>
      </c>
      <c r="D334" s="206"/>
      <c r="E334" s="207"/>
      <c r="F334" s="207"/>
      <c r="G334" s="207"/>
      <c r="H334" s="207"/>
      <c r="I334" s="207"/>
      <c r="J334" s="207"/>
      <c r="K334" s="207"/>
      <c r="L334" s="207"/>
      <c r="M334" s="207"/>
      <c r="N334" s="207"/>
      <c r="O334" s="207"/>
      <c r="P334" s="207"/>
      <c r="Q334" s="207"/>
      <c r="R334" s="208"/>
      <c r="S334" s="207"/>
      <c r="T334" s="207"/>
      <c r="U334" s="207"/>
      <c r="V334" s="207"/>
      <c r="W334" s="207"/>
      <c r="X334" s="207"/>
      <c r="Y334" s="207"/>
      <c r="Z334" s="207"/>
      <c r="AA334" s="207"/>
      <c r="AB334" s="207"/>
      <c r="AC334" s="207"/>
      <c r="AD334" s="207"/>
      <c r="AE334" s="207"/>
      <c r="AF334" s="207"/>
      <c r="AG334" s="207"/>
      <c r="AH334" s="207"/>
      <c r="AI334" s="207"/>
      <c r="AJ334" s="207"/>
      <c r="AK334" s="207"/>
      <c r="AL334" s="207"/>
      <c r="AM334" s="207"/>
      <c r="AN334" s="207"/>
      <c r="AO334" s="207"/>
      <c r="AP334" s="206"/>
    </row>
    <row r="335" spans="2:42" ht="18.75" thickTop="1" thickBot="1" x14ac:dyDescent="0.4">
      <c r="D335" s="205"/>
      <c r="E335" s="205"/>
      <c r="F335" s="205"/>
      <c r="G335" s="205"/>
      <c r="H335" s="205"/>
      <c r="I335" s="205"/>
      <c r="J335" s="205"/>
      <c r="K335" s="205"/>
      <c r="L335" s="205"/>
      <c r="M335" s="205"/>
      <c r="N335" s="205"/>
      <c r="O335" s="205"/>
      <c r="P335" s="205"/>
      <c r="Q335" s="205"/>
      <c r="R335" s="205"/>
      <c r="S335" s="205"/>
      <c r="T335" s="205"/>
      <c r="U335" s="205"/>
      <c r="V335" s="205"/>
      <c r="W335" s="205"/>
      <c r="X335" s="205"/>
      <c r="Y335" s="205"/>
      <c r="Z335" s="205"/>
      <c r="AA335" s="205"/>
      <c r="AB335" s="205"/>
      <c r="AC335" s="205"/>
      <c r="AD335" s="205"/>
      <c r="AE335" s="205"/>
      <c r="AF335" s="205"/>
      <c r="AG335" s="205"/>
      <c r="AH335" s="205"/>
      <c r="AI335" s="205"/>
      <c r="AJ335" s="205"/>
      <c r="AK335" s="205"/>
      <c r="AL335" s="205"/>
      <c r="AM335" s="205"/>
      <c r="AN335" s="205"/>
      <c r="AO335" s="205"/>
      <c r="AP335" s="205"/>
    </row>
    <row r="336" spans="2:42" ht="22.5" thickTop="1" x14ac:dyDescent="0.45">
      <c r="B336" s="93" t="s">
        <v>2393</v>
      </c>
      <c r="C336" s="94"/>
      <c r="D336" s="163"/>
      <c r="E336" s="161"/>
      <c r="F336" s="161"/>
      <c r="G336" s="161"/>
      <c r="H336" s="161"/>
      <c r="I336" s="161"/>
      <c r="J336" s="161"/>
      <c r="K336" s="161"/>
      <c r="L336" s="161"/>
      <c r="M336" s="161"/>
      <c r="N336" s="161"/>
      <c r="O336" s="161"/>
      <c r="P336" s="161"/>
      <c r="Q336" s="161"/>
      <c r="R336" s="162"/>
      <c r="S336" s="161"/>
      <c r="T336" s="161"/>
      <c r="U336" s="161"/>
      <c r="V336" s="161"/>
      <c r="W336" s="161"/>
      <c r="X336" s="161"/>
      <c r="Y336" s="161"/>
      <c r="Z336" s="161"/>
      <c r="AA336" s="161"/>
      <c r="AB336" s="161"/>
      <c r="AC336" s="161"/>
      <c r="AD336" s="161"/>
      <c r="AE336" s="161"/>
      <c r="AF336" s="161"/>
      <c r="AG336" s="161"/>
      <c r="AH336" s="161"/>
      <c r="AI336" s="161"/>
      <c r="AJ336" s="161"/>
      <c r="AK336" s="161"/>
      <c r="AL336" s="161"/>
      <c r="AM336" s="161"/>
      <c r="AN336" s="161"/>
      <c r="AO336" s="161"/>
      <c r="AP336" s="163"/>
    </row>
    <row r="337" spans="2:42" x14ac:dyDescent="0.35">
      <c r="B337" s="36"/>
      <c r="C337" s="36" t="s">
        <v>2265</v>
      </c>
      <c r="D337" s="175"/>
      <c r="E337" s="174">
        <f>IntermediateData!E281</f>
        <v>0</v>
      </c>
      <c r="F337" s="174">
        <f>IntermediateData!F281</f>
        <v>0</v>
      </c>
      <c r="G337" s="174">
        <f>IntermediateData!G281</f>
        <v>0</v>
      </c>
      <c r="H337" s="174">
        <f>IntermediateData!H281</f>
        <v>0</v>
      </c>
      <c r="I337" s="174">
        <f>IntermediateData!I281</f>
        <v>6.2388679495887524E-4</v>
      </c>
      <c r="J337" s="174">
        <f>IntermediateData!J281</f>
        <v>2.6238867949588754E-3</v>
      </c>
      <c r="K337" s="174">
        <f>IntermediateData!K281</f>
        <v>4.6238867949588754E-3</v>
      </c>
      <c r="L337" s="174">
        <f>IntermediateData!L281</f>
        <v>6.6238867949588755E-3</v>
      </c>
      <c r="M337" s="174">
        <f>IntermediateData!M281</f>
        <v>8.6238867949588755E-3</v>
      </c>
      <c r="N337" s="174">
        <f>IntermediateData!N281</f>
        <v>1.0623886794958876E-2</v>
      </c>
      <c r="O337" s="174">
        <f>IntermediateData!O281</f>
        <v>1.2623886794958876E-2</v>
      </c>
      <c r="P337" s="174">
        <f>IntermediateData!P281</f>
        <v>1.4623886794958876E-2</v>
      </c>
      <c r="Q337" s="174">
        <f>IntermediateData!Q281</f>
        <v>1.4999999999999999E-2</v>
      </c>
      <c r="R337" s="173">
        <f>IntermediateData!R281</f>
        <v>1.4999999999999999E-2</v>
      </c>
      <c r="S337" s="174">
        <f>IntermediateData!S281</f>
        <v>1.4999999999999999E-2</v>
      </c>
      <c r="T337" s="174">
        <f>IntermediateData!T281</f>
        <v>1.4999999999999999E-2</v>
      </c>
      <c r="U337" s="174">
        <f>IntermediateData!U281</f>
        <v>1.4999999999999999E-2</v>
      </c>
      <c r="V337" s="174">
        <f>IntermediateData!V281</f>
        <v>1.4999999999999999E-2</v>
      </c>
      <c r="W337" s="174">
        <f>IntermediateData!W281</f>
        <v>1.4999999999999999E-2</v>
      </c>
      <c r="X337" s="174">
        <f>IntermediateData!X281</f>
        <v>1.4999999999999999E-2</v>
      </c>
      <c r="Y337" s="174">
        <f>IntermediateData!Y281</f>
        <v>1.4999999999999999E-2</v>
      </c>
      <c r="Z337" s="174">
        <f>IntermediateData!Z281</f>
        <v>1.4999999999999999E-2</v>
      </c>
      <c r="AA337" s="174">
        <f>IntermediateData!AA281</f>
        <v>1.4999999999999999E-2</v>
      </c>
      <c r="AB337" s="174">
        <f>IntermediateData!AB281</f>
        <v>1.4999999999999999E-2</v>
      </c>
      <c r="AC337" s="174">
        <f>IntermediateData!AC281</f>
        <v>1.4999999999999999E-2</v>
      </c>
      <c r="AD337" s="174">
        <f>IntermediateData!AD281</f>
        <v>1.4999999999999999E-2</v>
      </c>
      <c r="AE337" s="174">
        <f>IntermediateData!AE281</f>
        <v>1.4999999999999999E-2</v>
      </c>
      <c r="AF337" s="174">
        <f>IntermediateData!AF281</f>
        <v>1.4999999999999999E-2</v>
      </c>
      <c r="AG337" s="174">
        <f>IntermediateData!AG281</f>
        <v>1.4999999999999999E-2</v>
      </c>
      <c r="AH337" s="174">
        <f>IntermediateData!AH281</f>
        <v>1.4999999999999999E-2</v>
      </c>
      <c r="AI337" s="174">
        <f>IntermediateData!AI281</f>
        <v>1.4999999999999999E-2</v>
      </c>
      <c r="AJ337" s="174">
        <f>IntermediateData!AJ281</f>
        <v>1.4999999999999999E-2</v>
      </c>
      <c r="AK337" s="174">
        <f>IntermediateData!AK281</f>
        <v>1.4999999999999999E-2</v>
      </c>
      <c r="AL337" s="174">
        <f>IntermediateData!AL281</f>
        <v>1.4999999999999999E-2</v>
      </c>
      <c r="AM337" s="174">
        <f>IntermediateData!AM281</f>
        <v>1.4999999999999999E-2</v>
      </c>
      <c r="AN337" s="174">
        <f>IntermediateData!AN281</f>
        <v>1.4999999999999999E-2</v>
      </c>
      <c r="AO337" s="174">
        <f>IntermediateData!AO281</f>
        <v>1.4999999999999999E-2</v>
      </c>
      <c r="AP337" s="175">
        <f>IntermediateData!AP281</f>
        <v>1.4999999999999999E-2</v>
      </c>
    </row>
    <row r="338" spans="2:42" x14ac:dyDescent="0.35">
      <c r="B338" s="36"/>
      <c r="C338" s="36" t="s">
        <v>2267</v>
      </c>
      <c r="D338" s="175"/>
      <c r="E338" s="174">
        <f>IntermediateData!E283</f>
        <v>0</v>
      </c>
      <c r="F338" s="174">
        <f>IntermediateData!F283</f>
        <v>0</v>
      </c>
      <c r="G338" s="174">
        <f>IntermediateData!G283</f>
        <v>0</v>
      </c>
      <c r="H338" s="174">
        <f>IntermediateData!H283</f>
        <v>0</v>
      </c>
      <c r="I338" s="174">
        <f>IntermediateData!I283</f>
        <v>1.4999999999999999E-2</v>
      </c>
      <c r="J338" s="174">
        <f>IntermediateData!J283</f>
        <v>1.4999999999999999E-2</v>
      </c>
      <c r="K338" s="174">
        <f>IntermediateData!K283</f>
        <v>1.4999999999999999E-2</v>
      </c>
      <c r="L338" s="174">
        <f>IntermediateData!L283</f>
        <v>1.4999999999999999E-2</v>
      </c>
      <c r="M338" s="174">
        <f>IntermediateData!M283</f>
        <v>1.4999999999999999E-2</v>
      </c>
      <c r="N338" s="174">
        <f>IntermediateData!N283</f>
        <v>1.4999999999999999E-2</v>
      </c>
      <c r="O338" s="174">
        <f>IntermediateData!O283</f>
        <v>1.4999999999999999E-2</v>
      </c>
      <c r="P338" s="174">
        <f>IntermediateData!P283</f>
        <v>1.4999999999999999E-2</v>
      </c>
      <c r="Q338" s="174">
        <f>IntermediateData!Q283</f>
        <v>1.4999999999999999E-2</v>
      </c>
      <c r="R338" s="173">
        <f>IntermediateData!R283</f>
        <v>1.4999999999999999E-2</v>
      </c>
      <c r="S338" s="174">
        <f>IntermediateData!S283</f>
        <v>1.4999999999999999E-2</v>
      </c>
      <c r="T338" s="174">
        <f>IntermediateData!T283</f>
        <v>1.4999999999999999E-2</v>
      </c>
      <c r="U338" s="174">
        <f>IntermediateData!U283</f>
        <v>1.4999999999999999E-2</v>
      </c>
      <c r="V338" s="174">
        <f>IntermediateData!V283</f>
        <v>1.4999999999999999E-2</v>
      </c>
      <c r="W338" s="174">
        <f>IntermediateData!W283</f>
        <v>1.4999999999999999E-2</v>
      </c>
      <c r="X338" s="174">
        <f>IntermediateData!X283</f>
        <v>1.4999999999999999E-2</v>
      </c>
      <c r="Y338" s="174">
        <f>IntermediateData!Y283</f>
        <v>1.4999999999999999E-2</v>
      </c>
      <c r="Z338" s="174">
        <f>IntermediateData!Z283</f>
        <v>1.4999999999999999E-2</v>
      </c>
      <c r="AA338" s="174">
        <f>IntermediateData!AA283</f>
        <v>1.4999999999999999E-2</v>
      </c>
      <c r="AB338" s="174">
        <f>IntermediateData!AB283</f>
        <v>1.4999999999999999E-2</v>
      </c>
      <c r="AC338" s="174">
        <f>IntermediateData!AC283</f>
        <v>1.4999999999999999E-2</v>
      </c>
      <c r="AD338" s="174">
        <f>IntermediateData!AD283</f>
        <v>1.4999999999999999E-2</v>
      </c>
      <c r="AE338" s="174">
        <f>IntermediateData!AE283</f>
        <v>1.4999999999999999E-2</v>
      </c>
      <c r="AF338" s="174">
        <f>IntermediateData!AF283</f>
        <v>1.4999999999999999E-2</v>
      </c>
      <c r="AG338" s="174">
        <f>IntermediateData!AG283</f>
        <v>1.4999999999999999E-2</v>
      </c>
      <c r="AH338" s="174">
        <f>IntermediateData!AH283</f>
        <v>1.4999999999999999E-2</v>
      </c>
      <c r="AI338" s="174">
        <f>IntermediateData!AI283</f>
        <v>1.4999999999999999E-2</v>
      </c>
      <c r="AJ338" s="174">
        <f>IntermediateData!AJ283</f>
        <v>1.4999999999999999E-2</v>
      </c>
      <c r="AK338" s="174">
        <f>IntermediateData!AK283</f>
        <v>1.4999999999999999E-2</v>
      </c>
      <c r="AL338" s="174">
        <f>IntermediateData!AL283</f>
        <v>1.4999999999999999E-2</v>
      </c>
      <c r="AM338" s="174">
        <f>IntermediateData!AM283</f>
        <v>1.4999999999999999E-2</v>
      </c>
      <c r="AN338" s="174">
        <f>IntermediateData!AN283</f>
        <v>1.4999999999999999E-2</v>
      </c>
      <c r="AO338" s="174">
        <f>IntermediateData!AO283</f>
        <v>1.4999999999999999E-2</v>
      </c>
      <c r="AP338" s="175">
        <f>IntermediateData!AP283</f>
        <v>1.4999999999999999E-2</v>
      </c>
    </row>
    <row r="339" spans="2:42" x14ac:dyDescent="0.35">
      <c r="B339" s="36"/>
      <c r="C339" s="36" t="s">
        <v>2266</v>
      </c>
      <c r="D339" s="175"/>
      <c r="E339" s="174">
        <f>IntermediateData!E284</f>
        <v>0</v>
      </c>
      <c r="F339" s="174">
        <f>IntermediateData!F284</f>
        <v>0</v>
      </c>
      <c r="G339" s="174">
        <f>IntermediateData!G284</f>
        <v>0</v>
      </c>
      <c r="H339" s="174">
        <f>IntermediateData!H284</f>
        <v>0</v>
      </c>
      <c r="I339" s="174">
        <f>IntermediateData!I284</f>
        <v>1.082058350438205E-3</v>
      </c>
      <c r="J339" s="174">
        <f>IntermediateData!J284</f>
        <v>3.0820583504382049E-3</v>
      </c>
      <c r="K339" s="174">
        <f>IntermediateData!K284</f>
        <v>5.0820583504382049E-3</v>
      </c>
      <c r="L339" s="174">
        <f>IntermediateData!L284</f>
        <v>7.0820583504382049E-3</v>
      </c>
      <c r="M339" s="174">
        <f>IntermediateData!M284</f>
        <v>9.082058350438205E-3</v>
      </c>
      <c r="N339" s="174">
        <f>IntermediateData!N284</f>
        <v>1.1082058350438205E-2</v>
      </c>
      <c r="O339" s="174">
        <f>IntermediateData!O284</f>
        <v>1.3082058350438205E-2</v>
      </c>
      <c r="P339" s="174">
        <f>IntermediateData!P284</f>
        <v>1.4999999999999999E-2</v>
      </c>
      <c r="Q339" s="174">
        <f>IntermediateData!Q284</f>
        <v>1.4999999999999999E-2</v>
      </c>
      <c r="R339" s="173">
        <f>IntermediateData!R284</f>
        <v>1.4999999999999999E-2</v>
      </c>
      <c r="S339" s="174">
        <f>IntermediateData!S284</f>
        <v>1.4999999999999999E-2</v>
      </c>
      <c r="T339" s="174">
        <f>IntermediateData!T284</f>
        <v>1.4999999999999999E-2</v>
      </c>
      <c r="U339" s="174">
        <f>IntermediateData!U284</f>
        <v>1.4999999999999999E-2</v>
      </c>
      <c r="V339" s="174">
        <f>IntermediateData!V284</f>
        <v>1.4999999999999999E-2</v>
      </c>
      <c r="W339" s="174">
        <f>IntermediateData!W284</f>
        <v>1.4999999999999999E-2</v>
      </c>
      <c r="X339" s="174">
        <f>IntermediateData!X284</f>
        <v>1.4999999999999999E-2</v>
      </c>
      <c r="Y339" s="174">
        <f>IntermediateData!Y284</f>
        <v>1.4999999999999999E-2</v>
      </c>
      <c r="Z339" s="174">
        <f>IntermediateData!Z284</f>
        <v>1.4999999999999999E-2</v>
      </c>
      <c r="AA339" s="174">
        <f>IntermediateData!AA284</f>
        <v>1.4999999999999999E-2</v>
      </c>
      <c r="AB339" s="174">
        <f>IntermediateData!AB284</f>
        <v>1.4999999999999999E-2</v>
      </c>
      <c r="AC339" s="174">
        <f>IntermediateData!AC284</f>
        <v>1.4999999999999999E-2</v>
      </c>
      <c r="AD339" s="174">
        <f>IntermediateData!AD284</f>
        <v>1.4999999999999999E-2</v>
      </c>
      <c r="AE339" s="174">
        <f>IntermediateData!AE284</f>
        <v>1.4999999999999999E-2</v>
      </c>
      <c r="AF339" s="174">
        <f>IntermediateData!AF284</f>
        <v>1.4999999999999999E-2</v>
      </c>
      <c r="AG339" s="174">
        <f>IntermediateData!AG284</f>
        <v>1.4999999999999999E-2</v>
      </c>
      <c r="AH339" s="174">
        <f>IntermediateData!AH284</f>
        <v>1.4999999999999999E-2</v>
      </c>
      <c r="AI339" s="174">
        <f>IntermediateData!AI284</f>
        <v>1.4999999999999999E-2</v>
      </c>
      <c r="AJ339" s="174">
        <f>IntermediateData!AJ284</f>
        <v>1.4999999999999999E-2</v>
      </c>
      <c r="AK339" s="174">
        <f>IntermediateData!AK284</f>
        <v>1.4999999999999999E-2</v>
      </c>
      <c r="AL339" s="174">
        <f>IntermediateData!AL284</f>
        <v>1.4999999999999999E-2</v>
      </c>
      <c r="AM339" s="174">
        <f>IntermediateData!AM284</f>
        <v>1.4999999999999999E-2</v>
      </c>
      <c r="AN339" s="174">
        <f>IntermediateData!AN284</f>
        <v>1.4999999999999999E-2</v>
      </c>
      <c r="AO339" s="174">
        <f>IntermediateData!AO284</f>
        <v>1.4999999999999999E-2</v>
      </c>
      <c r="AP339" s="175">
        <f>IntermediateData!AP284</f>
        <v>1.4999999999999999E-2</v>
      </c>
    </row>
    <row r="340" spans="2:42" x14ac:dyDescent="0.35">
      <c r="B340" s="36"/>
      <c r="C340" s="36" t="s">
        <v>2268</v>
      </c>
      <c r="D340" s="175"/>
      <c r="E340" s="174">
        <f>IntermediateData!E285</f>
        <v>0</v>
      </c>
      <c r="F340" s="174">
        <f>IntermediateData!F285</f>
        <v>0</v>
      </c>
      <c r="G340" s="174">
        <f>IntermediateData!G285</f>
        <v>0</v>
      </c>
      <c r="H340" s="174">
        <f>IntermediateData!H285</f>
        <v>0</v>
      </c>
      <c r="I340" s="174">
        <f>IntermediateData!I285</f>
        <v>1.1836357590009592E-2</v>
      </c>
      <c r="J340" s="174">
        <f>IntermediateData!J285</f>
        <v>1.3836357590009592E-2</v>
      </c>
      <c r="K340" s="174">
        <f>IntermediateData!K285</f>
        <v>1.4999999999999999E-2</v>
      </c>
      <c r="L340" s="174">
        <f>IntermediateData!L285</f>
        <v>1.4999999999999999E-2</v>
      </c>
      <c r="M340" s="174">
        <f>IntermediateData!M285</f>
        <v>1.4999999999999999E-2</v>
      </c>
      <c r="N340" s="174">
        <f>IntermediateData!N285</f>
        <v>1.4999999999999999E-2</v>
      </c>
      <c r="O340" s="174">
        <f>IntermediateData!O285</f>
        <v>1.4999999999999999E-2</v>
      </c>
      <c r="P340" s="174">
        <f>IntermediateData!P285</f>
        <v>1.4999999999999999E-2</v>
      </c>
      <c r="Q340" s="174">
        <f>IntermediateData!Q285</f>
        <v>1.4999999999999999E-2</v>
      </c>
      <c r="R340" s="173">
        <f>IntermediateData!R285</f>
        <v>1.4999999999999999E-2</v>
      </c>
      <c r="S340" s="174">
        <f>IntermediateData!S285</f>
        <v>1.4999999999999999E-2</v>
      </c>
      <c r="T340" s="174">
        <f>IntermediateData!T285</f>
        <v>1.4999999999999999E-2</v>
      </c>
      <c r="U340" s="174">
        <f>IntermediateData!U285</f>
        <v>1.4999999999999999E-2</v>
      </c>
      <c r="V340" s="174">
        <f>IntermediateData!V285</f>
        <v>1.4999999999999999E-2</v>
      </c>
      <c r="W340" s="174">
        <f>IntermediateData!W285</f>
        <v>1.4999999999999999E-2</v>
      </c>
      <c r="X340" s="174">
        <f>IntermediateData!X285</f>
        <v>1.4999999999999999E-2</v>
      </c>
      <c r="Y340" s="174">
        <f>IntermediateData!Y285</f>
        <v>1.4999999999999999E-2</v>
      </c>
      <c r="Z340" s="174">
        <f>IntermediateData!Z285</f>
        <v>1.4999999999999999E-2</v>
      </c>
      <c r="AA340" s="174">
        <f>IntermediateData!AA285</f>
        <v>1.4999999999999999E-2</v>
      </c>
      <c r="AB340" s="174">
        <f>IntermediateData!AB285</f>
        <v>1.4999999999999999E-2</v>
      </c>
      <c r="AC340" s="174">
        <f>IntermediateData!AC285</f>
        <v>1.4999999999999999E-2</v>
      </c>
      <c r="AD340" s="174">
        <f>IntermediateData!AD285</f>
        <v>1.4999999999999999E-2</v>
      </c>
      <c r="AE340" s="174">
        <f>IntermediateData!AE285</f>
        <v>1.4999999999999999E-2</v>
      </c>
      <c r="AF340" s="174">
        <f>IntermediateData!AF285</f>
        <v>1.4999999999999999E-2</v>
      </c>
      <c r="AG340" s="174">
        <f>IntermediateData!AG285</f>
        <v>1.4999999999999999E-2</v>
      </c>
      <c r="AH340" s="174">
        <f>IntermediateData!AH285</f>
        <v>1.4999999999999999E-2</v>
      </c>
      <c r="AI340" s="174">
        <f>IntermediateData!AI285</f>
        <v>1.4999999999999999E-2</v>
      </c>
      <c r="AJ340" s="174">
        <f>IntermediateData!AJ285</f>
        <v>1.4999999999999999E-2</v>
      </c>
      <c r="AK340" s="174">
        <f>IntermediateData!AK285</f>
        <v>1.4999999999999999E-2</v>
      </c>
      <c r="AL340" s="174">
        <f>IntermediateData!AL285</f>
        <v>1.4999999999999999E-2</v>
      </c>
      <c r="AM340" s="174">
        <f>IntermediateData!AM285</f>
        <v>1.4999999999999999E-2</v>
      </c>
      <c r="AN340" s="174">
        <f>IntermediateData!AN285</f>
        <v>1.4999999999999999E-2</v>
      </c>
      <c r="AO340" s="174">
        <f>IntermediateData!AO285</f>
        <v>1.4999999999999999E-2</v>
      </c>
      <c r="AP340" s="175">
        <f>IntermediateData!AP285</f>
        <v>1.4999999999999999E-2</v>
      </c>
    </row>
    <row r="341" spans="2:42" x14ac:dyDescent="0.35">
      <c r="B341" s="36"/>
      <c r="C341" s="36" t="s">
        <v>2269</v>
      </c>
      <c r="D341" s="175"/>
      <c r="E341" s="174">
        <f>IntermediateData!E286</f>
        <v>0</v>
      </c>
      <c r="F341" s="174">
        <f>IntermediateData!F286</f>
        <v>0</v>
      </c>
      <c r="G341" s="174">
        <f>IntermediateData!G286</f>
        <v>0</v>
      </c>
      <c r="H341" s="174">
        <f>IntermediateData!H286</f>
        <v>0</v>
      </c>
      <c r="I341" s="174">
        <f>IntermediateData!I286</f>
        <v>7.9706153561937779E-3</v>
      </c>
      <c r="J341" s="174">
        <f>IntermediateData!J286</f>
        <v>9.970615356193778E-3</v>
      </c>
      <c r="K341" s="174">
        <f>IntermediateData!K286</f>
        <v>1.1970615356193778E-2</v>
      </c>
      <c r="L341" s="174">
        <f>IntermediateData!L286</f>
        <v>1.3970615356193778E-2</v>
      </c>
      <c r="M341" s="174">
        <f>IntermediateData!M286</f>
        <v>1.4999999999999999E-2</v>
      </c>
      <c r="N341" s="174">
        <f>IntermediateData!N286</f>
        <v>1.4999999999999999E-2</v>
      </c>
      <c r="O341" s="174">
        <f>IntermediateData!O286</f>
        <v>1.4999999999999999E-2</v>
      </c>
      <c r="P341" s="174">
        <f>IntermediateData!P286</f>
        <v>1.4999999999999999E-2</v>
      </c>
      <c r="Q341" s="174">
        <f>IntermediateData!Q286</f>
        <v>1.4999999999999999E-2</v>
      </c>
      <c r="R341" s="173">
        <f>IntermediateData!R286</f>
        <v>1.4999999999999999E-2</v>
      </c>
      <c r="S341" s="174">
        <f>IntermediateData!S286</f>
        <v>1.4999999999999999E-2</v>
      </c>
      <c r="T341" s="174">
        <f>IntermediateData!T286</f>
        <v>1.4999999999999999E-2</v>
      </c>
      <c r="U341" s="174">
        <f>IntermediateData!U286</f>
        <v>1.4999999999999999E-2</v>
      </c>
      <c r="V341" s="174">
        <f>IntermediateData!V286</f>
        <v>1.4999999999999999E-2</v>
      </c>
      <c r="W341" s="174">
        <f>IntermediateData!W286</f>
        <v>1.4999999999999999E-2</v>
      </c>
      <c r="X341" s="174">
        <f>IntermediateData!X286</f>
        <v>1.4999999999999999E-2</v>
      </c>
      <c r="Y341" s="174">
        <f>IntermediateData!Y286</f>
        <v>1.4999999999999999E-2</v>
      </c>
      <c r="Z341" s="174">
        <f>IntermediateData!Z286</f>
        <v>1.4999999999999999E-2</v>
      </c>
      <c r="AA341" s="174">
        <f>IntermediateData!AA286</f>
        <v>1.4999999999999999E-2</v>
      </c>
      <c r="AB341" s="174">
        <f>IntermediateData!AB286</f>
        <v>1.4999999999999999E-2</v>
      </c>
      <c r="AC341" s="174">
        <f>IntermediateData!AC286</f>
        <v>1.4999999999999999E-2</v>
      </c>
      <c r="AD341" s="174">
        <f>IntermediateData!AD286</f>
        <v>1.4999999999999999E-2</v>
      </c>
      <c r="AE341" s="174">
        <f>IntermediateData!AE286</f>
        <v>1.4999999999999999E-2</v>
      </c>
      <c r="AF341" s="174">
        <f>IntermediateData!AF286</f>
        <v>1.4999999999999999E-2</v>
      </c>
      <c r="AG341" s="174">
        <f>IntermediateData!AG286</f>
        <v>1.4999999999999999E-2</v>
      </c>
      <c r="AH341" s="174">
        <f>IntermediateData!AH286</f>
        <v>1.4999999999999999E-2</v>
      </c>
      <c r="AI341" s="174">
        <f>IntermediateData!AI286</f>
        <v>1.4999999999999999E-2</v>
      </c>
      <c r="AJ341" s="174">
        <f>IntermediateData!AJ286</f>
        <v>1.4999999999999999E-2</v>
      </c>
      <c r="AK341" s="174">
        <f>IntermediateData!AK286</f>
        <v>1.4999999999999999E-2</v>
      </c>
      <c r="AL341" s="174">
        <f>IntermediateData!AL286</f>
        <v>1.4999999999999999E-2</v>
      </c>
      <c r="AM341" s="174">
        <f>IntermediateData!AM286</f>
        <v>1.4999999999999999E-2</v>
      </c>
      <c r="AN341" s="174">
        <f>IntermediateData!AN286</f>
        <v>1.4999999999999999E-2</v>
      </c>
      <c r="AO341" s="174">
        <f>IntermediateData!AO286</f>
        <v>1.4999999999999999E-2</v>
      </c>
      <c r="AP341" s="175">
        <f>IntermediateData!AP286</f>
        <v>1.4999999999999999E-2</v>
      </c>
    </row>
    <row r="342" spans="2:42" x14ac:dyDescent="0.35">
      <c r="B342" s="36"/>
      <c r="C342" s="36" t="s">
        <v>2270</v>
      </c>
      <c r="D342" s="175"/>
      <c r="E342" s="174">
        <f>IntermediateData!E287</f>
        <v>0</v>
      </c>
      <c r="F342" s="174">
        <f>IntermediateData!F287</f>
        <v>0</v>
      </c>
      <c r="G342" s="174">
        <f>IntermediateData!G287</f>
        <v>0</v>
      </c>
      <c r="H342" s="174">
        <f>IntermediateData!H287</f>
        <v>0</v>
      </c>
      <c r="I342" s="174">
        <f>IntermediateData!I287</f>
        <v>1.0332841766906173E-2</v>
      </c>
      <c r="J342" s="174">
        <f>IntermediateData!J287</f>
        <v>1.2332841766906173E-2</v>
      </c>
      <c r="K342" s="174">
        <f>IntermediateData!K287</f>
        <v>1.4332841766906173E-2</v>
      </c>
      <c r="L342" s="174">
        <f>IntermediateData!L287</f>
        <v>1.4999999999999999E-2</v>
      </c>
      <c r="M342" s="174">
        <f>IntermediateData!M287</f>
        <v>1.4999999999999999E-2</v>
      </c>
      <c r="N342" s="174">
        <f>IntermediateData!N287</f>
        <v>1.4999999999999999E-2</v>
      </c>
      <c r="O342" s="174">
        <f>IntermediateData!O287</f>
        <v>1.4999999999999999E-2</v>
      </c>
      <c r="P342" s="174">
        <f>IntermediateData!P287</f>
        <v>1.4999999999999999E-2</v>
      </c>
      <c r="Q342" s="174">
        <f>IntermediateData!Q287</f>
        <v>1.4999999999999999E-2</v>
      </c>
      <c r="R342" s="173">
        <f>IntermediateData!R287</f>
        <v>1.4999999999999999E-2</v>
      </c>
      <c r="S342" s="174">
        <f>IntermediateData!S287</f>
        <v>1.4999999999999999E-2</v>
      </c>
      <c r="T342" s="174">
        <f>IntermediateData!T287</f>
        <v>1.4999999999999999E-2</v>
      </c>
      <c r="U342" s="174">
        <f>IntermediateData!U287</f>
        <v>1.4999999999999999E-2</v>
      </c>
      <c r="V342" s="174">
        <f>IntermediateData!V287</f>
        <v>1.4999999999999999E-2</v>
      </c>
      <c r="W342" s="174">
        <f>IntermediateData!W287</f>
        <v>1.4999999999999999E-2</v>
      </c>
      <c r="X342" s="174">
        <f>IntermediateData!X287</f>
        <v>1.4999999999999999E-2</v>
      </c>
      <c r="Y342" s="174">
        <f>IntermediateData!Y287</f>
        <v>1.4999999999999999E-2</v>
      </c>
      <c r="Z342" s="174">
        <f>IntermediateData!Z287</f>
        <v>1.4999999999999999E-2</v>
      </c>
      <c r="AA342" s="174">
        <f>IntermediateData!AA287</f>
        <v>1.4999999999999999E-2</v>
      </c>
      <c r="AB342" s="174">
        <f>IntermediateData!AB287</f>
        <v>1.4999999999999999E-2</v>
      </c>
      <c r="AC342" s="174">
        <f>IntermediateData!AC287</f>
        <v>1.4999999999999999E-2</v>
      </c>
      <c r="AD342" s="174">
        <f>IntermediateData!AD287</f>
        <v>1.4999999999999999E-2</v>
      </c>
      <c r="AE342" s="174">
        <f>IntermediateData!AE287</f>
        <v>1.4999999999999999E-2</v>
      </c>
      <c r="AF342" s="174">
        <f>IntermediateData!AF287</f>
        <v>1.4999999999999999E-2</v>
      </c>
      <c r="AG342" s="174">
        <f>IntermediateData!AG287</f>
        <v>1.4999999999999999E-2</v>
      </c>
      <c r="AH342" s="174">
        <f>IntermediateData!AH287</f>
        <v>1.4999999999999999E-2</v>
      </c>
      <c r="AI342" s="174">
        <f>IntermediateData!AI287</f>
        <v>1.4999999999999999E-2</v>
      </c>
      <c r="AJ342" s="174">
        <f>IntermediateData!AJ287</f>
        <v>1.4999999999999999E-2</v>
      </c>
      <c r="AK342" s="174">
        <f>IntermediateData!AK287</f>
        <v>1.4999999999999999E-2</v>
      </c>
      <c r="AL342" s="174">
        <f>IntermediateData!AL287</f>
        <v>1.4999999999999999E-2</v>
      </c>
      <c r="AM342" s="174">
        <f>IntermediateData!AM287</f>
        <v>1.4999999999999999E-2</v>
      </c>
      <c r="AN342" s="174">
        <f>IntermediateData!AN287</f>
        <v>1.4999999999999999E-2</v>
      </c>
      <c r="AO342" s="174">
        <f>IntermediateData!AO287</f>
        <v>1.4999999999999999E-2</v>
      </c>
      <c r="AP342" s="175">
        <f>IntermediateData!AP287</f>
        <v>1.4999999999999999E-2</v>
      </c>
    </row>
    <row r="343" spans="2:42" x14ac:dyDescent="0.35">
      <c r="B343" s="36"/>
      <c r="C343" s="36" t="s">
        <v>2271</v>
      </c>
      <c r="D343" s="175"/>
      <c r="E343" s="174">
        <f>IntermediateData!E289</f>
        <v>0</v>
      </c>
      <c r="F343" s="174">
        <f>IntermediateData!F289</f>
        <v>0</v>
      </c>
      <c r="G343" s="174">
        <f>IntermediateData!G289</f>
        <v>0</v>
      </c>
      <c r="H343" s="174">
        <f>IntermediateData!H289</f>
        <v>0</v>
      </c>
      <c r="I343" s="174">
        <f>IntermediateData!I289</f>
        <v>0</v>
      </c>
      <c r="J343" s="174">
        <f>IntermediateData!J289</f>
        <v>2E-3</v>
      </c>
      <c r="K343" s="174">
        <f>IntermediateData!K289</f>
        <v>4.0000000000000001E-3</v>
      </c>
      <c r="L343" s="174">
        <f>IntermediateData!L289</f>
        <v>6.0000000000000001E-3</v>
      </c>
      <c r="M343" s="174">
        <f>IntermediateData!M289</f>
        <v>8.0000000000000002E-3</v>
      </c>
      <c r="N343" s="174">
        <f>IntermediateData!N289</f>
        <v>0.01</v>
      </c>
      <c r="O343" s="174">
        <f>IntermediateData!O289</f>
        <v>1.2E-2</v>
      </c>
      <c r="P343" s="174">
        <f>IntermediateData!P289</f>
        <v>1.4E-2</v>
      </c>
      <c r="Q343" s="174">
        <f>IntermediateData!Q289</f>
        <v>1.4999999999999999E-2</v>
      </c>
      <c r="R343" s="173">
        <f>IntermediateData!R289</f>
        <v>1.4999999999999999E-2</v>
      </c>
      <c r="S343" s="174">
        <f>IntermediateData!S289</f>
        <v>1.4999999999999999E-2</v>
      </c>
      <c r="T343" s="174">
        <f>IntermediateData!T289</f>
        <v>1.4999999999999999E-2</v>
      </c>
      <c r="U343" s="174">
        <f>IntermediateData!U289</f>
        <v>1.4999999999999999E-2</v>
      </c>
      <c r="V343" s="174">
        <f>IntermediateData!V289</f>
        <v>1.4999999999999999E-2</v>
      </c>
      <c r="W343" s="174">
        <f>IntermediateData!W289</f>
        <v>1.4999999999999999E-2</v>
      </c>
      <c r="X343" s="174">
        <f>IntermediateData!X289</f>
        <v>1.4999999999999999E-2</v>
      </c>
      <c r="Y343" s="174">
        <f>IntermediateData!Y289</f>
        <v>1.4999999999999999E-2</v>
      </c>
      <c r="Z343" s="174">
        <f>IntermediateData!Z289</f>
        <v>1.4999999999999999E-2</v>
      </c>
      <c r="AA343" s="174">
        <f>IntermediateData!AA289</f>
        <v>1.4999999999999999E-2</v>
      </c>
      <c r="AB343" s="174">
        <f>IntermediateData!AB289</f>
        <v>1.4999999999999999E-2</v>
      </c>
      <c r="AC343" s="174">
        <f>IntermediateData!AC289</f>
        <v>1.4999999999999999E-2</v>
      </c>
      <c r="AD343" s="174">
        <f>IntermediateData!AD289</f>
        <v>1.4999999999999999E-2</v>
      </c>
      <c r="AE343" s="174">
        <f>IntermediateData!AE289</f>
        <v>1.4999999999999999E-2</v>
      </c>
      <c r="AF343" s="174">
        <f>IntermediateData!AF289</f>
        <v>1.4999999999999999E-2</v>
      </c>
      <c r="AG343" s="174">
        <f>IntermediateData!AG289</f>
        <v>1.4999999999999999E-2</v>
      </c>
      <c r="AH343" s="174">
        <f>IntermediateData!AH289</f>
        <v>1.4999999999999999E-2</v>
      </c>
      <c r="AI343" s="174">
        <f>IntermediateData!AI289</f>
        <v>1.4999999999999999E-2</v>
      </c>
      <c r="AJ343" s="174">
        <f>IntermediateData!AJ289</f>
        <v>1.4999999999999999E-2</v>
      </c>
      <c r="AK343" s="174">
        <f>IntermediateData!AK289</f>
        <v>1.4999999999999999E-2</v>
      </c>
      <c r="AL343" s="174">
        <f>IntermediateData!AL289</f>
        <v>1.4999999999999999E-2</v>
      </c>
      <c r="AM343" s="174">
        <f>IntermediateData!AM289</f>
        <v>1.4999999999999999E-2</v>
      </c>
      <c r="AN343" s="174">
        <f>IntermediateData!AN289</f>
        <v>1.4999999999999999E-2</v>
      </c>
      <c r="AO343" s="174">
        <f>IntermediateData!AO289</f>
        <v>1.4999999999999999E-2</v>
      </c>
      <c r="AP343" s="175">
        <f>IntermediateData!AP289</f>
        <v>1.4999999999999999E-2</v>
      </c>
    </row>
    <row r="344" spans="2:42" x14ac:dyDescent="0.35">
      <c r="B344" s="36"/>
      <c r="C344" s="36" t="s">
        <v>2314</v>
      </c>
      <c r="D344" s="175"/>
      <c r="E344" s="174">
        <f>IntermediateData!E288</f>
        <v>0</v>
      </c>
      <c r="F344" s="174">
        <f>IntermediateData!F288</f>
        <v>0</v>
      </c>
      <c r="G344" s="174">
        <f>IntermediateData!G288</f>
        <v>0</v>
      </c>
      <c r="H344" s="174">
        <f>IntermediateData!H288</f>
        <v>0</v>
      </c>
      <c r="I344" s="174">
        <f>IntermediateData!I288</f>
        <v>0</v>
      </c>
      <c r="J344" s="174">
        <f>IntermediateData!J288</f>
        <v>2E-3</v>
      </c>
      <c r="K344" s="174">
        <f>IntermediateData!K288</f>
        <v>4.0000000000000001E-3</v>
      </c>
      <c r="L344" s="174">
        <f>IntermediateData!L288</f>
        <v>6.0000000000000001E-3</v>
      </c>
      <c r="M344" s="174">
        <f>IntermediateData!M288</f>
        <v>8.0000000000000002E-3</v>
      </c>
      <c r="N344" s="174">
        <f>IntermediateData!N288</f>
        <v>0.01</v>
      </c>
      <c r="O344" s="174">
        <f>IntermediateData!O288</f>
        <v>1.2E-2</v>
      </c>
      <c r="P344" s="174">
        <f>IntermediateData!P288</f>
        <v>1.4E-2</v>
      </c>
      <c r="Q344" s="174">
        <f>IntermediateData!Q288</f>
        <v>1.4999999999999999E-2</v>
      </c>
      <c r="R344" s="173">
        <f>IntermediateData!R288</f>
        <v>1.4999999999999999E-2</v>
      </c>
      <c r="S344" s="174">
        <f>IntermediateData!S288</f>
        <v>1.4999999999999999E-2</v>
      </c>
      <c r="T344" s="174">
        <f>IntermediateData!T288</f>
        <v>1.4999999999999999E-2</v>
      </c>
      <c r="U344" s="174">
        <f>IntermediateData!U288</f>
        <v>1.4999999999999999E-2</v>
      </c>
      <c r="V344" s="174">
        <f>IntermediateData!V288</f>
        <v>1.4999999999999999E-2</v>
      </c>
      <c r="W344" s="174">
        <f>IntermediateData!W288</f>
        <v>1.4999999999999999E-2</v>
      </c>
      <c r="X344" s="174">
        <f>IntermediateData!X288</f>
        <v>1.4999999999999999E-2</v>
      </c>
      <c r="Y344" s="174">
        <f>IntermediateData!Y288</f>
        <v>1.4999999999999999E-2</v>
      </c>
      <c r="Z344" s="174">
        <f>IntermediateData!Z288</f>
        <v>1.4999999999999999E-2</v>
      </c>
      <c r="AA344" s="174">
        <f>IntermediateData!AA288</f>
        <v>1.4999999999999999E-2</v>
      </c>
      <c r="AB344" s="174">
        <f>IntermediateData!AB288</f>
        <v>1.4999999999999999E-2</v>
      </c>
      <c r="AC344" s="174">
        <f>IntermediateData!AC288</f>
        <v>1.4999999999999999E-2</v>
      </c>
      <c r="AD344" s="174">
        <f>IntermediateData!AD288</f>
        <v>1.4999999999999999E-2</v>
      </c>
      <c r="AE344" s="174">
        <f>IntermediateData!AE288</f>
        <v>1.4999999999999999E-2</v>
      </c>
      <c r="AF344" s="174">
        <f>IntermediateData!AF288</f>
        <v>1.4999999999999999E-2</v>
      </c>
      <c r="AG344" s="174">
        <f>IntermediateData!AG288</f>
        <v>1.4999999999999999E-2</v>
      </c>
      <c r="AH344" s="174">
        <f>IntermediateData!AH288</f>
        <v>1.4999999999999999E-2</v>
      </c>
      <c r="AI344" s="174">
        <f>IntermediateData!AI288</f>
        <v>1.4999999999999999E-2</v>
      </c>
      <c r="AJ344" s="174">
        <f>IntermediateData!AJ288</f>
        <v>1.4999999999999999E-2</v>
      </c>
      <c r="AK344" s="174">
        <f>IntermediateData!AK288</f>
        <v>1.4999999999999999E-2</v>
      </c>
      <c r="AL344" s="174">
        <f>IntermediateData!AL288</f>
        <v>1.4999999999999999E-2</v>
      </c>
      <c r="AM344" s="174">
        <f>IntermediateData!AM288</f>
        <v>1.4999999999999999E-2</v>
      </c>
      <c r="AN344" s="174">
        <f>IntermediateData!AN288</f>
        <v>1.4999999999999999E-2</v>
      </c>
      <c r="AO344" s="174">
        <f>IntermediateData!AO288</f>
        <v>1.4999999999999999E-2</v>
      </c>
      <c r="AP344" s="175">
        <f>IntermediateData!AP288</f>
        <v>1.4999999999999999E-2</v>
      </c>
    </row>
    <row r="345" spans="2:42" x14ac:dyDescent="0.35">
      <c r="B345" s="36"/>
      <c r="C345" s="36" t="s">
        <v>2272</v>
      </c>
      <c r="D345" s="175"/>
      <c r="E345" s="174">
        <f>IntermediateData!E290</f>
        <v>0</v>
      </c>
      <c r="F345" s="174">
        <f>IntermediateData!F290</f>
        <v>0</v>
      </c>
      <c r="G345" s="174">
        <f>IntermediateData!G290</f>
        <v>0</v>
      </c>
      <c r="H345" s="174">
        <f>IntermediateData!H290</f>
        <v>0</v>
      </c>
      <c r="I345" s="174">
        <f>IntermediateData!I290</f>
        <v>2.5311722356391804E-3</v>
      </c>
      <c r="J345" s="174">
        <f>IntermediateData!J290</f>
        <v>4.53117223563918E-3</v>
      </c>
      <c r="K345" s="174">
        <f>IntermediateData!K290</f>
        <v>6.5311722356391801E-3</v>
      </c>
      <c r="L345" s="174">
        <f>IntermediateData!L290</f>
        <v>8.5311722356391801E-3</v>
      </c>
      <c r="M345" s="174">
        <f>IntermediateData!M290</f>
        <v>1.053117223563918E-2</v>
      </c>
      <c r="N345" s="174">
        <f>IntermediateData!N290</f>
        <v>1.253117223563918E-2</v>
      </c>
      <c r="O345" s="174">
        <f>IntermediateData!O290</f>
        <v>1.453117223563918E-2</v>
      </c>
      <c r="P345" s="174">
        <f>IntermediateData!P290</f>
        <v>1.4999999999999999E-2</v>
      </c>
      <c r="Q345" s="174">
        <f>IntermediateData!Q290</f>
        <v>1.4999999999999999E-2</v>
      </c>
      <c r="R345" s="173">
        <f>IntermediateData!R290</f>
        <v>1.4999999999999999E-2</v>
      </c>
      <c r="S345" s="174">
        <f>IntermediateData!S290</f>
        <v>1.4999999999999999E-2</v>
      </c>
      <c r="T345" s="174">
        <f>IntermediateData!T290</f>
        <v>1.4999999999999999E-2</v>
      </c>
      <c r="U345" s="174">
        <f>IntermediateData!U290</f>
        <v>1.4999999999999999E-2</v>
      </c>
      <c r="V345" s="174">
        <f>IntermediateData!V290</f>
        <v>1.4999999999999999E-2</v>
      </c>
      <c r="W345" s="174">
        <f>IntermediateData!W290</f>
        <v>1.4999999999999999E-2</v>
      </c>
      <c r="X345" s="174">
        <f>IntermediateData!X290</f>
        <v>1.4999999999999999E-2</v>
      </c>
      <c r="Y345" s="174">
        <f>IntermediateData!Y290</f>
        <v>1.4999999999999999E-2</v>
      </c>
      <c r="Z345" s="174">
        <f>IntermediateData!Z290</f>
        <v>1.4999999999999999E-2</v>
      </c>
      <c r="AA345" s="174">
        <f>IntermediateData!AA290</f>
        <v>1.4999999999999999E-2</v>
      </c>
      <c r="AB345" s="174">
        <f>IntermediateData!AB290</f>
        <v>1.4999999999999999E-2</v>
      </c>
      <c r="AC345" s="174">
        <f>IntermediateData!AC290</f>
        <v>1.4999999999999999E-2</v>
      </c>
      <c r="AD345" s="174">
        <f>IntermediateData!AD290</f>
        <v>1.4999999999999999E-2</v>
      </c>
      <c r="AE345" s="174">
        <f>IntermediateData!AE290</f>
        <v>1.4999999999999999E-2</v>
      </c>
      <c r="AF345" s="174">
        <f>IntermediateData!AF290</f>
        <v>1.4999999999999999E-2</v>
      </c>
      <c r="AG345" s="174">
        <f>IntermediateData!AG290</f>
        <v>1.4999999999999999E-2</v>
      </c>
      <c r="AH345" s="174">
        <f>IntermediateData!AH290</f>
        <v>1.4999999999999999E-2</v>
      </c>
      <c r="AI345" s="174">
        <f>IntermediateData!AI290</f>
        <v>1.4999999999999999E-2</v>
      </c>
      <c r="AJ345" s="174">
        <f>IntermediateData!AJ290</f>
        <v>1.4999999999999999E-2</v>
      </c>
      <c r="AK345" s="174">
        <f>IntermediateData!AK290</f>
        <v>1.4999999999999999E-2</v>
      </c>
      <c r="AL345" s="174">
        <f>IntermediateData!AL290</f>
        <v>1.4999999999999999E-2</v>
      </c>
      <c r="AM345" s="174">
        <f>IntermediateData!AM290</f>
        <v>1.4999999999999999E-2</v>
      </c>
      <c r="AN345" s="174">
        <f>IntermediateData!AN290</f>
        <v>1.4999999999999999E-2</v>
      </c>
      <c r="AO345" s="174">
        <f>IntermediateData!AO290</f>
        <v>1.4999999999999999E-2</v>
      </c>
      <c r="AP345" s="175">
        <f>IntermediateData!AP290</f>
        <v>1.4999999999999999E-2</v>
      </c>
    </row>
    <row r="346" spans="2:42" x14ac:dyDescent="0.35">
      <c r="B346" s="36"/>
      <c r="C346" s="36" t="s">
        <v>2273</v>
      </c>
      <c r="D346" s="175"/>
      <c r="E346" s="174">
        <f>IntermediateData!E291</f>
        <v>0</v>
      </c>
      <c r="F346" s="174">
        <f>IntermediateData!F291</f>
        <v>0</v>
      </c>
      <c r="G346" s="174">
        <f>IntermediateData!G291</f>
        <v>0</v>
      </c>
      <c r="H346" s="174">
        <f>IntermediateData!H291</f>
        <v>0</v>
      </c>
      <c r="I346" s="174">
        <f>IntermediateData!I291</f>
        <v>1.765050893416919E-3</v>
      </c>
      <c r="J346" s="174">
        <f>IntermediateData!J291</f>
        <v>3.7650508934169193E-3</v>
      </c>
      <c r="K346" s="174">
        <f>IntermediateData!K291</f>
        <v>5.7650508934169193E-3</v>
      </c>
      <c r="L346" s="174">
        <f>IntermediateData!L291</f>
        <v>7.7650508934169193E-3</v>
      </c>
      <c r="M346" s="174">
        <f>IntermediateData!M291</f>
        <v>9.7650508934169194E-3</v>
      </c>
      <c r="N346" s="174">
        <f>IntermediateData!N291</f>
        <v>1.1765050893416919E-2</v>
      </c>
      <c r="O346" s="174">
        <f>IntermediateData!O291</f>
        <v>1.3765050893416919E-2</v>
      </c>
      <c r="P346" s="174">
        <f>IntermediateData!P291</f>
        <v>1.4999999999999999E-2</v>
      </c>
      <c r="Q346" s="174">
        <f>IntermediateData!Q291</f>
        <v>1.4999999999999999E-2</v>
      </c>
      <c r="R346" s="173">
        <f>IntermediateData!R291</f>
        <v>1.4999999999999999E-2</v>
      </c>
      <c r="S346" s="174">
        <f>IntermediateData!S291</f>
        <v>1.4999999999999999E-2</v>
      </c>
      <c r="T346" s="174">
        <f>IntermediateData!T291</f>
        <v>1.4999999999999999E-2</v>
      </c>
      <c r="U346" s="174">
        <f>IntermediateData!U291</f>
        <v>1.4999999999999999E-2</v>
      </c>
      <c r="V346" s="174">
        <f>IntermediateData!V291</f>
        <v>1.4999999999999999E-2</v>
      </c>
      <c r="W346" s="174">
        <f>IntermediateData!W291</f>
        <v>1.4999999999999999E-2</v>
      </c>
      <c r="X346" s="174">
        <f>IntermediateData!X291</f>
        <v>1.4999999999999999E-2</v>
      </c>
      <c r="Y346" s="174">
        <f>IntermediateData!Y291</f>
        <v>1.4999999999999999E-2</v>
      </c>
      <c r="Z346" s="174">
        <f>IntermediateData!Z291</f>
        <v>1.4999999999999999E-2</v>
      </c>
      <c r="AA346" s="174">
        <f>IntermediateData!AA291</f>
        <v>1.4999999999999999E-2</v>
      </c>
      <c r="AB346" s="174">
        <f>IntermediateData!AB291</f>
        <v>1.4999999999999999E-2</v>
      </c>
      <c r="AC346" s="174">
        <f>IntermediateData!AC291</f>
        <v>1.4999999999999999E-2</v>
      </c>
      <c r="AD346" s="174">
        <f>IntermediateData!AD291</f>
        <v>1.4999999999999999E-2</v>
      </c>
      <c r="AE346" s="174">
        <f>IntermediateData!AE291</f>
        <v>1.4999999999999999E-2</v>
      </c>
      <c r="AF346" s="174">
        <f>IntermediateData!AF291</f>
        <v>1.4999999999999999E-2</v>
      </c>
      <c r="AG346" s="174">
        <f>IntermediateData!AG291</f>
        <v>1.4999999999999999E-2</v>
      </c>
      <c r="AH346" s="174">
        <f>IntermediateData!AH291</f>
        <v>1.4999999999999999E-2</v>
      </c>
      <c r="AI346" s="174">
        <f>IntermediateData!AI291</f>
        <v>1.4999999999999999E-2</v>
      </c>
      <c r="AJ346" s="174">
        <f>IntermediateData!AJ291</f>
        <v>1.4999999999999999E-2</v>
      </c>
      <c r="AK346" s="174">
        <f>IntermediateData!AK291</f>
        <v>1.4999999999999999E-2</v>
      </c>
      <c r="AL346" s="174">
        <f>IntermediateData!AL291</f>
        <v>1.4999999999999999E-2</v>
      </c>
      <c r="AM346" s="174">
        <f>IntermediateData!AM291</f>
        <v>1.4999999999999999E-2</v>
      </c>
      <c r="AN346" s="174">
        <f>IntermediateData!AN291</f>
        <v>1.4999999999999999E-2</v>
      </c>
      <c r="AO346" s="174">
        <f>IntermediateData!AO291</f>
        <v>1.4999999999999999E-2</v>
      </c>
      <c r="AP346" s="175">
        <f>IntermediateData!AP291</f>
        <v>1.4999999999999999E-2</v>
      </c>
    </row>
    <row r="347" spans="2:42" x14ac:dyDescent="0.35">
      <c r="B347" s="36"/>
      <c r="C347" s="36" t="s">
        <v>2275</v>
      </c>
      <c r="D347" s="175"/>
      <c r="E347" s="174">
        <f>IntermediateData!E293</f>
        <v>0</v>
      </c>
      <c r="F347" s="174">
        <f>IntermediateData!F293</f>
        <v>0</v>
      </c>
      <c r="G347" s="174">
        <f>IntermediateData!G293</f>
        <v>0</v>
      </c>
      <c r="H347" s="174">
        <f>IntermediateData!H293</f>
        <v>0</v>
      </c>
      <c r="I347" s="174">
        <f>IntermediateData!I293</f>
        <v>7.5704793048531199E-3</v>
      </c>
      <c r="J347" s="174">
        <f>IntermediateData!J293</f>
        <v>9.57047930485312E-3</v>
      </c>
      <c r="K347" s="174">
        <f>IntermediateData!K293</f>
        <v>1.157047930485312E-2</v>
      </c>
      <c r="L347" s="174">
        <f>IntermediateData!L293</f>
        <v>1.357047930485312E-2</v>
      </c>
      <c r="M347" s="174">
        <f>IntermediateData!M293</f>
        <v>1.4999999999999999E-2</v>
      </c>
      <c r="N347" s="174">
        <f>IntermediateData!N293</f>
        <v>1.4999999999999999E-2</v>
      </c>
      <c r="O347" s="174">
        <f>IntermediateData!O293</f>
        <v>1.4999999999999999E-2</v>
      </c>
      <c r="P347" s="174">
        <f>IntermediateData!P293</f>
        <v>1.4999999999999999E-2</v>
      </c>
      <c r="Q347" s="174">
        <f>IntermediateData!Q293</f>
        <v>1.4999999999999999E-2</v>
      </c>
      <c r="R347" s="173">
        <f>IntermediateData!R293</f>
        <v>1.4999999999999999E-2</v>
      </c>
      <c r="S347" s="174">
        <f>IntermediateData!S293</f>
        <v>1.4999999999999999E-2</v>
      </c>
      <c r="T347" s="174">
        <f>IntermediateData!T293</f>
        <v>1.4999999999999999E-2</v>
      </c>
      <c r="U347" s="174">
        <f>IntermediateData!U293</f>
        <v>1.4999999999999999E-2</v>
      </c>
      <c r="V347" s="174">
        <f>IntermediateData!V293</f>
        <v>1.4999999999999999E-2</v>
      </c>
      <c r="W347" s="174">
        <f>IntermediateData!W293</f>
        <v>1.4999999999999999E-2</v>
      </c>
      <c r="X347" s="174">
        <f>IntermediateData!X293</f>
        <v>1.4999999999999999E-2</v>
      </c>
      <c r="Y347" s="174">
        <f>IntermediateData!Y293</f>
        <v>1.4999999999999999E-2</v>
      </c>
      <c r="Z347" s="174">
        <f>IntermediateData!Z293</f>
        <v>1.4999999999999999E-2</v>
      </c>
      <c r="AA347" s="174">
        <f>IntermediateData!AA293</f>
        <v>1.4999999999999999E-2</v>
      </c>
      <c r="AB347" s="174">
        <f>IntermediateData!AB293</f>
        <v>1.4999999999999999E-2</v>
      </c>
      <c r="AC347" s="174">
        <f>IntermediateData!AC293</f>
        <v>1.4999999999999999E-2</v>
      </c>
      <c r="AD347" s="174">
        <f>IntermediateData!AD293</f>
        <v>1.4999999999999999E-2</v>
      </c>
      <c r="AE347" s="174">
        <f>IntermediateData!AE293</f>
        <v>1.4999999999999999E-2</v>
      </c>
      <c r="AF347" s="174">
        <f>IntermediateData!AF293</f>
        <v>1.4999999999999999E-2</v>
      </c>
      <c r="AG347" s="174">
        <f>IntermediateData!AG293</f>
        <v>1.4999999999999999E-2</v>
      </c>
      <c r="AH347" s="174">
        <f>IntermediateData!AH293</f>
        <v>1.4999999999999999E-2</v>
      </c>
      <c r="AI347" s="174">
        <f>IntermediateData!AI293</f>
        <v>1.4999999999999999E-2</v>
      </c>
      <c r="AJ347" s="174">
        <f>IntermediateData!AJ293</f>
        <v>1.4999999999999999E-2</v>
      </c>
      <c r="AK347" s="174">
        <f>IntermediateData!AK293</f>
        <v>1.4999999999999999E-2</v>
      </c>
      <c r="AL347" s="174">
        <f>IntermediateData!AL293</f>
        <v>1.4999999999999999E-2</v>
      </c>
      <c r="AM347" s="174">
        <f>IntermediateData!AM293</f>
        <v>1.4999999999999999E-2</v>
      </c>
      <c r="AN347" s="174">
        <f>IntermediateData!AN293</f>
        <v>1.4999999999999999E-2</v>
      </c>
      <c r="AO347" s="174">
        <f>IntermediateData!AO293</f>
        <v>1.4999999999999999E-2</v>
      </c>
      <c r="AP347" s="175">
        <f>IntermediateData!AP293</f>
        <v>1.4999999999999999E-2</v>
      </c>
    </row>
    <row r="348" spans="2:42" x14ac:dyDescent="0.35">
      <c r="B348" s="36"/>
      <c r="C348" s="36" t="s">
        <v>2276</v>
      </c>
      <c r="D348" s="175"/>
      <c r="E348" s="174">
        <f>IntermediateData!E294</f>
        <v>0</v>
      </c>
      <c r="F348" s="174">
        <f>IntermediateData!F294</f>
        <v>0</v>
      </c>
      <c r="G348" s="174">
        <f>IntermediateData!G294</f>
        <v>0</v>
      </c>
      <c r="H348" s="174">
        <f>IntermediateData!H294</f>
        <v>0</v>
      </c>
      <c r="I348" s="174">
        <f>IntermediateData!I294</f>
        <v>9.023972428801862E-3</v>
      </c>
      <c r="J348" s="174">
        <f>IntermediateData!J294</f>
        <v>1.1023972428801862E-2</v>
      </c>
      <c r="K348" s="174">
        <f>IntermediateData!K294</f>
        <v>1.3023972428801862E-2</v>
      </c>
      <c r="L348" s="174">
        <f>IntermediateData!L294</f>
        <v>1.4999999999999999E-2</v>
      </c>
      <c r="M348" s="174">
        <f>IntermediateData!M294</f>
        <v>1.4999999999999999E-2</v>
      </c>
      <c r="N348" s="174">
        <f>IntermediateData!N294</f>
        <v>1.4999999999999999E-2</v>
      </c>
      <c r="O348" s="174">
        <f>IntermediateData!O294</f>
        <v>1.4999999999999999E-2</v>
      </c>
      <c r="P348" s="174">
        <f>IntermediateData!P294</f>
        <v>1.4999999999999999E-2</v>
      </c>
      <c r="Q348" s="174">
        <f>IntermediateData!Q294</f>
        <v>1.4999999999999999E-2</v>
      </c>
      <c r="R348" s="173">
        <f>IntermediateData!R294</f>
        <v>1.4999999999999999E-2</v>
      </c>
      <c r="S348" s="174">
        <f>IntermediateData!S294</f>
        <v>1.4999999999999999E-2</v>
      </c>
      <c r="T348" s="174">
        <f>IntermediateData!T294</f>
        <v>1.4999999999999999E-2</v>
      </c>
      <c r="U348" s="174">
        <f>IntermediateData!U294</f>
        <v>1.4999999999999999E-2</v>
      </c>
      <c r="V348" s="174">
        <f>IntermediateData!V294</f>
        <v>1.4999999999999999E-2</v>
      </c>
      <c r="W348" s="174">
        <f>IntermediateData!W294</f>
        <v>1.4999999999999999E-2</v>
      </c>
      <c r="X348" s="174">
        <f>IntermediateData!X294</f>
        <v>1.4999999999999999E-2</v>
      </c>
      <c r="Y348" s="174">
        <f>IntermediateData!Y294</f>
        <v>1.4999999999999999E-2</v>
      </c>
      <c r="Z348" s="174">
        <f>IntermediateData!Z294</f>
        <v>1.4999999999999999E-2</v>
      </c>
      <c r="AA348" s="174">
        <f>IntermediateData!AA294</f>
        <v>1.4999999999999999E-2</v>
      </c>
      <c r="AB348" s="174">
        <f>IntermediateData!AB294</f>
        <v>1.4999999999999999E-2</v>
      </c>
      <c r="AC348" s="174">
        <f>IntermediateData!AC294</f>
        <v>1.4999999999999999E-2</v>
      </c>
      <c r="AD348" s="174">
        <f>IntermediateData!AD294</f>
        <v>1.4999999999999999E-2</v>
      </c>
      <c r="AE348" s="174">
        <f>IntermediateData!AE294</f>
        <v>1.4999999999999999E-2</v>
      </c>
      <c r="AF348" s="174">
        <f>IntermediateData!AF294</f>
        <v>1.4999999999999999E-2</v>
      </c>
      <c r="AG348" s="174">
        <f>IntermediateData!AG294</f>
        <v>1.4999999999999999E-2</v>
      </c>
      <c r="AH348" s="174">
        <f>IntermediateData!AH294</f>
        <v>1.4999999999999999E-2</v>
      </c>
      <c r="AI348" s="174">
        <f>IntermediateData!AI294</f>
        <v>1.4999999999999999E-2</v>
      </c>
      <c r="AJ348" s="174">
        <f>IntermediateData!AJ294</f>
        <v>1.4999999999999999E-2</v>
      </c>
      <c r="AK348" s="174">
        <f>IntermediateData!AK294</f>
        <v>1.4999999999999999E-2</v>
      </c>
      <c r="AL348" s="174">
        <f>IntermediateData!AL294</f>
        <v>1.4999999999999999E-2</v>
      </c>
      <c r="AM348" s="174">
        <f>IntermediateData!AM294</f>
        <v>1.4999999999999999E-2</v>
      </c>
      <c r="AN348" s="174">
        <f>IntermediateData!AN294</f>
        <v>1.4999999999999999E-2</v>
      </c>
      <c r="AO348" s="174">
        <f>IntermediateData!AO294</f>
        <v>1.4999999999999999E-2</v>
      </c>
      <c r="AP348" s="175">
        <f>IntermediateData!AP294</f>
        <v>1.4999999999999999E-2</v>
      </c>
    </row>
    <row r="349" spans="2:42" x14ac:dyDescent="0.35">
      <c r="B349" s="36"/>
      <c r="C349" s="36" t="s">
        <v>2277</v>
      </c>
      <c r="D349" s="175"/>
      <c r="E349" s="174">
        <f>IntermediateData!E295</f>
        <v>0</v>
      </c>
      <c r="F349" s="174">
        <f>IntermediateData!F295</f>
        <v>0</v>
      </c>
      <c r="G349" s="174">
        <f>IntermediateData!G295</f>
        <v>0</v>
      </c>
      <c r="H349" s="174">
        <f>IntermediateData!H295</f>
        <v>0</v>
      </c>
      <c r="I349" s="174">
        <f>IntermediateData!I295</f>
        <v>5.7199736679708789E-3</v>
      </c>
      <c r="J349" s="174">
        <f>IntermediateData!J295</f>
        <v>7.7199736679708789E-3</v>
      </c>
      <c r="K349" s="174">
        <f>IntermediateData!K295</f>
        <v>9.7199736679708798E-3</v>
      </c>
      <c r="L349" s="174">
        <f>IntermediateData!L295</f>
        <v>1.171997366797088E-2</v>
      </c>
      <c r="M349" s="174">
        <f>IntermediateData!M295</f>
        <v>1.371997366797088E-2</v>
      </c>
      <c r="N349" s="174">
        <f>IntermediateData!N295</f>
        <v>1.4999999999999999E-2</v>
      </c>
      <c r="O349" s="174">
        <f>IntermediateData!O295</f>
        <v>1.4999999999999999E-2</v>
      </c>
      <c r="P349" s="174">
        <f>IntermediateData!P295</f>
        <v>1.4999999999999999E-2</v>
      </c>
      <c r="Q349" s="174">
        <f>IntermediateData!Q295</f>
        <v>1.4999999999999999E-2</v>
      </c>
      <c r="R349" s="173">
        <f>IntermediateData!R295</f>
        <v>1.4999999999999999E-2</v>
      </c>
      <c r="S349" s="174">
        <f>IntermediateData!S295</f>
        <v>1.4999999999999999E-2</v>
      </c>
      <c r="T349" s="174">
        <f>IntermediateData!T295</f>
        <v>1.4999999999999999E-2</v>
      </c>
      <c r="U349" s="174">
        <f>IntermediateData!U295</f>
        <v>1.4999999999999999E-2</v>
      </c>
      <c r="V349" s="174">
        <f>IntermediateData!V295</f>
        <v>1.4999999999999999E-2</v>
      </c>
      <c r="W349" s="174">
        <f>IntermediateData!W295</f>
        <v>1.4999999999999999E-2</v>
      </c>
      <c r="X349" s="174">
        <f>IntermediateData!X295</f>
        <v>1.4999999999999999E-2</v>
      </c>
      <c r="Y349" s="174">
        <f>IntermediateData!Y295</f>
        <v>1.4999999999999999E-2</v>
      </c>
      <c r="Z349" s="174">
        <f>IntermediateData!Z295</f>
        <v>1.4999999999999999E-2</v>
      </c>
      <c r="AA349" s="174">
        <f>IntermediateData!AA295</f>
        <v>1.4999999999999999E-2</v>
      </c>
      <c r="AB349" s="174">
        <f>IntermediateData!AB295</f>
        <v>1.4999999999999999E-2</v>
      </c>
      <c r="AC349" s="174">
        <f>IntermediateData!AC295</f>
        <v>1.4999999999999999E-2</v>
      </c>
      <c r="AD349" s="174">
        <f>IntermediateData!AD295</f>
        <v>1.4999999999999999E-2</v>
      </c>
      <c r="AE349" s="174">
        <f>IntermediateData!AE295</f>
        <v>1.4999999999999999E-2</v>
      </c>
      <c r="AF349" s="174">
        <f>IntermediateData!AF295</f>
        <v>1.4999999999999999E-2</v>
      </c>
      <c r="AG349" s="174">
        <f>IntermediateData!AG295</f>
        <v>1.4999999999999999E-2</v>
      </c>
      <c r="AH349" s="174">
        <f>IntermediateData!AH295</f>
        <v>1.4999999999999999E-2</v>
      </c>
      <c r="AI349" s="174">
        <f>IntermediateData!AI295</f>
        <v>1.4999999999999999E-2</v>
      </c>
      <c r="AJ349" s="174">
        <f>IntermediateData!AJ295</f>
        <v>1.4999999999999999E-2</v>
      </c>
      <c r="AK349" s="174">
        <f>IntermediateData!AK295</f>
        <v>1.4999999999999999E-2</v>
      </c>
      <c r="AL349" s="174">
        <f>IntermediateData!AL295</f>
        <v>1.4999999999999999E-2</v>
      </c>
      <c r="AM349" s="174">
        <f>IntermediateData!AM295</f>
        <v>1.4999999999999999E-2</v>
      </c>
      <c r="AN349" s="174">
        <f>IntermediateData!AN295</f>
        <v>1.4999999999999999E-2</v>
      </c>
      <c r="AO349" s="174">
        <f>IntermediateData!AO295</f>
        <v>1.4999999999999999E-2</v>
      </c>
      <c r="AP349" s="175">
        <f>IntermediateData!AP295</f>
        <v>1.4999999999999999E-2</v>
      </c>
    </row>
    <row r="350" spans="2:42" x14ac:dyDescent="0.35">
      <c r="B350" s="36"/>
      <c r="C350" s="36" t="s">
        <v>2278</v>
      </c>
      <c r="D350" s="175"/>
      <c r="E350" s="174">
        <f>IntermediateData!E296</f>
        <v>0</v>
      </c>
      <c r="F350" s="174">
        <f>IntermediateData!F296</f>
        <v>0</v>
      </c>
      <c r="G350" s="174">
        <f>IntermediateData!G296</f>
        <v>0</v>
      </c>
      <c r="H350" s="174">
        <f>IntermediateData!H296</f>
        <v>0</v>
      </c>
      <c r="I350" s="174">
        <f>IntermediateData!I296</f>
        <v>1.0196256140194971E-2</v>
      </c>
      <c r="J350" s="174">
        <f>IntermediateData!J296</f>
        <v>1.2196256140194971E-2</v>
      </c>
      <c r="K350" s="174">
        <f>IntermediateData!K296</f>
        <v>1.4196256140194971E-2</v>
      </c>
      <c r="L350" s="174">
        <f>IntermediateData!L296</f>
        <v>1.4999999999999999E-2</v>
      </c>
      <c r="M350" s="174">
        <f>IntermediateData!M296</f>
        <v>1.4999999999999999E-2</v>
      </c>
      <c r="N350" s="174">
        <f>IntermediateData!N296</f>
        <v>1.4999999999999999E-2</v>
      </c>
      <c r="O350" s="174">
        <f>IntermediateData!O296</f>
        <v>1.4999999999999999E-2</v>
      </c>
      <c r="P350" s="174">
        <f>IntermediateData!P296</f>
        <v>1.4999999999999999E-2</v>
      </c>
      <c r="Q350" s="174">
        <f>IntermediateData!Q296</f>
        <v>1.4999999999999999E-2</v>
      </c>
      <c r="R350" s="173">
        <f>IntermediateData!R296</f>
        <v>1.4999999999999999E-2</v>
      </c>
      <c r="S350" s="174">
        <f>IntermediateData!S296</f>
        <v>1.4999999999999999E-2</v>
      </c>
      <c r="T350" s="174">
        <f>IntermediateData!T296</f>
        <v>1.4999999999999999E-2</v>
      </c>
      <c r="U350" s="174">
        <f>IntermediateData!U296</f>
        <v>1.4999999999999999E-2</v>
      </c>
      <c r="V350" s="174">
        <f>IntermediateData!V296</f>
        <v>1.4999999999999999E-2</v>
      </c>
      <c r="W350" s="174">
        <f>IntermediateData!W296</f>
        <v>1.4999999999999999E-2</v>
      </c>
      <c r="X350" s="174">
        <f>IntermediateData!X296</f>
        <v>1.4999999999999999E-2</v>
      </c>
      <c r="Y350" s="174">
        <f>IntermediateData!Y296</f>
        <v>1.4999999999999999E-2</v>
      </c>
      <c r="Z350" s="174">
        <f>IntermediateData!Z296</f>
        <v>1.4999999999999999E-2</v>
      </c>
      <c r="AA350" s="174">
        <f>IntermediateData!AA296</f>
        <v>1.4999999999999999E-2</v>
      </c>
      <c r="AB350" s="174">
        <f>IntermediateData!AB296</f>
        <v>1.4999999999999999E-2</v>
      </c>
      <c r="AC350" s="174">
        <f>IntermediateData!AC296</f>
        <v>1.4999999999999999E-2</v>
      </c>
      <c r="AD350" s="174">
        <f>IntermediateData!AD296</f>
        <v>1.4999999999999999E-2</v>
      </c>
      <c r="AE350" s="174">
        <f>IntermediateData!AE296</f>
        <v>1.4999999999999999E-2</v>
      </c>
      <c r="AF350" s="174">
        <f>IntermediateData!AF296</f>
        <v>1.4999999999999999E-2</v>
      </c>
      <c r="AG350" s="174">
        <f>IntermediateData!AG296</f>
        <v>1.4999999999999999E-2</v>
      </c>
      <c r="AH350" s="174">
        <f>IntermediateData!AH296</f>
        <v>1.4999999999999999E-2</v>
      </c>
      <c r="AI350" s="174">
        <f>IntermediateData!AI296</f>
        <v>1.4999999999999999E-2</v>
      </c>
      <c r="AJ350" s="174">
        <f>IntermediateData!AJ296</f>
        <v>1.4999999999999999E-2</v>
      </c>
      <c r="AK350" s="174">
        <f>IntermediateData!AK296</f>
        <v>1.4999999999999999E-2</v>
      </c>
      <c r="AL350" s="174">
        <f>IntermediateData!AL296</f>
        <v>1.4999999999999999E-2</v>
      </c>
      <c r="AM350" s="174">
        <f>IntermediateData!AM296</f>
        <v>1.4999999999999999E-2</v>
      </c>
      <c r="AN350" s="174">
        <f>IntermediateData!AN296</f>
        <v>1.4999999999999999E-2</v>
      </c>
      <c r="AO350" s="174">
        <f>IntermediateData!AO296</f>
        <v>1.4999999999999999E-2</v>
      </c>
      <c r="AP350" s="175">
        <f>IntermediateData!AP296</f>
        <v>1.4999999999999999E-2</v>
      </c>
    </row>
    <row r="351" spans="2:42" x14ac:dyDescent="0.35">
      <c r="B351" s="36"/>
      <c r="C351" s="36" t="s">
        <v>2279</v>
      </c>
      <c r="D351" s="175"/>
      <c r="E351" s="174">
        <f>IntermediateData!E297</f>
        <v>0</v>
      </c>
      <c r="F351" s="174">
        <f>IntermediateData!F297</f>
        <v>0</v>
      </c>
      <c r="G351" s="174">
        <f>IntermediateData!G297</f>
        <v>0</v>
      </c>
      <c r="H351" s="174">
        <f>IntermediateData!H297</f>
        <v>0</v>
      </c>
      <c r="I351" s="174">
        <f>IntermediateData!I297</f>
        <v>2.1585484293631292E-4</v>
      </c>
      <c r="J351" s="174">
        <f>IntermediateData!J297</f>
        <v>2.2158548429363129E-3</v>
      </c>
      <c r="K351" s="174">
        <f>IntermediateData!K297</f>
        <v>4.2158548429363125E-3</v>
      </c>
      <c r="L351" s="174">
        <f>IntermediateData!L297</f>
        <v>6.2158548429363126E-3</v>
      </c>
      <c r="M351" s="174">
        <f>IntermediateData!M297</f>
        <v>8.2158548429363126E-3</v>
      </c>
      <c r="N351" s="174">
        <f>IntermediateData!N297</f>
        <v>1.0215854842936313E-2</v>
      </c>
      <c r="O351" s="174">
        <f>IntermediateData!O297</f>
        <v>1.2215854842936313E-2</v>
      </c>
      <c r="P351" s="174">
        <f>IntermediateData!P297</f>
        <v>1.4215854842936313E-2</v>
      </c>
      <c r="Q351" s="174">
        <f>IntermediateData!Q297</f>
        <v>1.4999999999999999E-2</v>
      </c>
      <c r="R351" s="173">
        <f>IntermediateData!R297</f>
        <v>1.4999999999999999E-2</v>
      </c>
      <c r="S351" s="174">
        <f>IntermediateData!S297</f>
        <v>1.4999999999999999E-2</v>
      </c>
      <c r="T351" s="174">
        <f>IntermediateData!T297</f>
        <v>1.4999999999999999E-2</v>
      </c>
      <c r="U351" s="174">
        <f>IntermediateData!U297</f>
        <v>1.4999999999999999E-2</v>
      </c>
      <c r="V351" s="174">
        <f>IntermediateData!V297</f>
        <v>1.4999999999999999E-2</v>
      </c>
      <c r="W351" s="174">
        <f>IntermediateData!W297</f>
        <v>1.4999999999999999E-2</v>
      </c>
      <c r="X351" s="174">
        <f>IntermediateData!X297</f>
        <v>1.4999999999999999E-2</v>
      </c>
      <c r="Y351" s="174">
        <f>IntermediateData!Y297</f>
        <v>1.4999999999999999E-2</v>
      </c>
      <c r="Z351" s="174">
        <f>IntermediateData!Z297</f>
        <v>1.4999999999999999E-2</v>
      </c>
      <c r="AA351" s="174">
        <f>IntermediateData!AA297</f>
        <v>1.4999999999999999E-2</v>
      </c>
      <c r="AB351" s="174">
        <f>IntermediateData!AB297</f>
        <v>1.4999999999999999E-2</v>
      </c>
      <c r="AC351" s="174">
        <f>IntermediateData!AC297</f>
        <v>1.4999999999999999E-2</v>
      </c>
      <c r="AD351" s="174">
        <f>IntermediateData!AD297</f>
        <v>1.4999999999999999E-2</v>
      </c>
      <c r="AE351" s="174">
        <f>IntermediateData!AE297</f>
        <v>1.4999999999999999E-2</v>
      </c>
      <c r="AF351" s="174">
        <f>IntermediateData!AF297</f>
        <v>1.4999999999999999E-2</v>
      </c>
      <c r="AG351" s="174">
        <f>IntermediateData!AG297</f>
        <v>1.4999999999999999E-2</v>
      </c>
      <c r="AH351" s="174">
        <f>IntermediateData!AH297</f>
        <v>1.4999999999999999E-2</v>
      </c>
      <c r="AI351" s="174">
        <f>IntermediateData!AI297</f>
        <v>1.4999999999999999E-2</v>
      </c>
      <c r="AJ351" s="174">
        <f>IntermediateData!AJ297</f>
        <v>1.4999999999999999E-2</v>
      </c>
      <c r="AK351" s="174">
        <f>IntermediateData!AK297</f>
        <v>1.4999999999999999E-2</v>
      </c>
      <c r="AL351" s="174">
        <f>IntermediateData!AL297</f>
        <v>1.4999999999999999E-2</v>
      </c>
      <c r="AM351" s="174">
        <f>IntermediateData!AM297</f>
        <v>1.4999999999999999E-2</v>
      </c>
      <c r="AN351" s="174">
        <f>IntermediateData!AN297</f>
        <v>1.4999999999999999E-2</v>
      </c>
      <c r="AO351" s="174">
        <f>IntermediateData!AO297</f>
        <v>1.4999999999999999E-2</v>
      </c>
      <c r="AP351" s="175">
        <f>IntermediateData!AP297</f>
        <v>1.4999999999999999E-2</v>
      </c>
    </row>
    <row r="352" spans="2:42" x14ac:dyDescent="0.35">
      <c r="B352" s="36"/>
      <c r="C352" s="36" t="s">
        <v>2280</v>
      </c>
      <c r="D352" s="175"/>
      <c r="E352" s="174">
        <f>IntermediateData!E298</f>
        <v>0</v>
      </c>
      <c r="F352" s="174">
        <f>IntermediateData!F298</f>
        <v>0</v>
      </c>
      <c r="G352" s="174">
        <f>IntermediateData!G298</f>
        <v>0</v>
      </c>
      <c r="H352" s="174">
        <f>IntermediateData!H298</f>
        <v>0</v>
      </c>
      <c r="I352" s="174">
        <f>IntermediateData!I298</f>
        <v>2.1689662559642412E-3</v>
      </c>
      <c r="J352" s="174">
        <f>IntermediateData!J298</f>
        <v>4.1689662559642408E-3</v>
      </c>
      <c r="K352" s="174">
        <f>IntermediateData!K298</f>
        <v>6.1689662559642408E-3</v>
      </c>
      <c r="L352" s="174">
        <f>IntermediateData!L298</f>
        <v>8.1689662559642408E-3</v>
      </c>
      <c r="M352" s="174">
        <f>IntermediateData!M298</f>
        <v>1.0168966255964241E-2</v>
      </c>
      <c r="N352" s="174">
        <f>IntermediateData!N298</f>
        <v>1.2168966255964241E-2</v>
      </c>
      <c r="O352" s="174">
        <f>IntermediateData!O298</f>
        <v>1.4168966255964241E-2</v>
      </c>
      <c r="P352" s="174">
        <f>IntermediateData!P298</f>
        <v>1.4999999999999999E-2</v>
      </c>
      <c r="Q352" s="174">
        <f>IntermediateData!Q298</f>
        <v>1.4999999999999999E-2</v>
      </c>
      <c r="R352" s="173">
        <f>IntermediateData!R298</f>
        <v>1.4999999999999999E-2</v>
      </c>
      <c r="S352" s="174">
        <f>IntermediateData!S298</f>
        <v>1.4999999999999999E-2</v>
      </c>
      <c r="T352" s="174">
        <f>IntermediateData!T298</f>
        <v>1.4999999999999999E-2</v>
      </c>
      <c r="U352" s="174">
        <f>IntermediateData!U298</f>
        <v>1.4999999999999999E-2</v>
      </c>
      <c r="V352" s="174">
        <f>IntermediateData!V298</f>
        <v>1.4999999999999999E-2</v>
      </c>
      <c r="W352" s="174">
        <f>IntermediateData!W298</f>
        <v>1.4999999999999999E-2</v>
      </c>
      <c r="X352" s="174">
        <f>IntermediateData!X298</f>
        <v>1.4999999999999999E-2</v>
      </c>
      <c r="Y352" s="174">
        <f>IntermediateData!Y298</f>
        <v>1.4999999999999999E-2</v>
      </c>
      <c r="Z352" s="174">
        <f>IntermediateData!Z298</f>
        <v>1.4999999999999999E-2</v>
      </c>
      <c r="AA352" s="174">
        <f>IntermediateData!AA298</f>
        <v>1.4999999999999999E-2</v>
      </c>
      <c r="AB352" s="174">
        <f>IntermediateData!AB298</f>
        <v>1.4999999999999999E-2</v>
      </c>
      <c r="AC352" s="174">
        <f>IntermediateData!AC298</f>
        <v>1.4999999999999999E-2</v>
      </c>
      <c r="AD352" s="174">
        <f>IntermediateData!AD298</f>
        <v>1.4999999999999999E-2</v>
      </c>
      <c r="AE352" s="174">
        <f>IntermediateData!AE298</f>
        <v>1.4999999999999999E-2</v>
      </c>
      <c r="AF352" s="174">
        <f>IntermediateData!AF298</f>
        <v>1.4999999999999999E-2</v>
      </c>
      <c r="AG352" s="174">
        <f>IntermediateData!AG298</f>
        <v>1.4999999999999999E-2</v>
      </c>
      <c r="AH352" s="174">
        <f>IntermediateData!AH298</f>
        <v>1.4999999999999999E-2</v>
      </c>
      <c r="AI352" s="174">
        <f>IntermediateData!AI298</f>
        <v>1.4999999999999999E-2</v>
      </c>
      <c r="AJ352" s="174">
        <f>IntermediateData!AJ298</f>
        <v>1.4999999999999999E-2</v>
      </c>
      <c r="AK352" s="174">
        <f>IntermediateData!AK298</f>
        <v>1.4999999999999999E-2</v>
      </c>
      <c r="AL352" s="174">
        <f>IntermediateData!AL298</f>
        <v>1.4999999999999999E-2</v>
      </c>
      <c r="AM352" s="174">
        <f>IntermediateData!AM298</f>
        <v>1.4999999999999999E-2</v>
      </c>
      <c r="AN352" s="174">
        <f>IntermediateData!AN298</f>
        <v>1.4999999999999999E-2</v>
      </c>
      <c r="AO352" s="174">
        <f>IntermediateData!AO298</f>
        <v>1.4999999999999999E-2</v>
      </c>
      <c r="AP352" s="175">
        <f>IntermediateData!AP298</f>
        <v>1.4999999999999999E-2</v>
      </c>
    </row>
    <row r="353" spans="2:42" x14ac:dyDescent="0.35">
      <c r="B353" s="36"/>
      <c r="C353" s="36" t="s">
        <v>2281</v>
      </c>
      <c r="D353" s="175"/>
      <c r="E353" s="174">
        <f>IntermediateData!E299</f>
        <v>0</v>
      </c>
      <c r="F353" s="174">
        <f>IntermediateData!F299</f>
        <v>0</v>
      </c>
      <c r="G353" s="174">
        <f>IntermediateData!G299</f>
        <v>0</v>
      </c>
      <c r="H353" s="174">
        <f>IntermediateData!H299</f>
        <v>0</v>
      </c>
      <c r="I353" s="174">
        <f>IntermediateData!I299</f>
        <v>0</v>
      </c>
      <c r="J353" s="174">
        <f>IntermediateData!J299</f>
        <v>2E-3</v>
      </c>
      <c r="K353" s="174">
        <f>IntermediateData!K299</f>
        <v>4.0000000000000001E-3</v>
      </c>
      <c r="L353" s="174">
        <f>IntermediateData!L299</f>
        <v>6.0000000000000001E-3</v>
      </c>
      <c r="M353" s="174">
        <f>IntermediateData!M299</f>
        <v>8.0000000000000002E-3</v>
      </c>
      <c r="N353" s="174">
        <f>IntermediateData!N299</f>
        <v>0.01</v>
      </c>
      <c r="O353" s="174">
        <f>IntermediateData!O299</f>
        <v>1.2E-2</v>
      </c>
      <c r="P353" s="174">
        <f>IntermediateData!P299</f>
        <v>1.4E-2</v>
      </c>
      <c r="Q353" s="174">
        <f>IntermediateData!Q299</f>
        <v>1.4999999999999999E-2</v>
      </c>
      <c r="R353" s="173">
        <f>IntermediateData!R299</f>
        <v>1.4999999999999999E-2</v>
      </c>
      <c r="S353" s="174">
        <f>IntermediateData!S299</f>
        <v>1.4999999999999999E-2</v>
      </c>
      <c r="T353" s="174">
        <f>IntermediateData!T299</f>
        <v>1.4999999999999999E-2</v>
      </c>
      <c r="U353" s="174">
        <f>IntermediateData!U299</f>
        <v>1.4999999999999999E-2</v>
      </c>
      <c r="V353" s="174">
        <f>IntermediateData!V299</f>
        <v>1.4999999999999999E-2</v>
      </c>
      <c r="W353" s="174">
        <f>IntermediateData!W299</f>
        <v>1.4999999999999999E-2</v>
      </c>
      <c r="X353" s="174">
        <f>IntermediateData!X299</f>
        <v>1.4999999999999999E-2</v>
      </c>
      <c r="Y353" s="174">
        <f>IntermediateData!Y299</f>
        <v>1.4999999999999999E-2</v>
      </c>
      <c r="Z353" s="174">
        <f>IntermediateData!Z299</f>
        <v>1.4999999999999999E-2</v>
      </c>
      <c r="AA353" s="174">
        <f>IntermediateData!AA299</f>
        <v>1.4999999999999999E-2</v>
      </c>
      <c r="AB353" s="174">
        <f>IntermediateData!AB299</f>
        <v>1.4999999999999999E-2</v>
      </c>
      <c r="AC353" s="174">
        <f>IntermediateData!AC299</f>
        <v>1.4999999999999999E-2</v>
      </c>
      <c r="AD353" s="174">
        <f>IntermediateData!AD299</f>
        <v>1.4999999999999999E-2</v>
      </c>
      <c r="AE353" s="174">
        <f>IntermediateData!AE299</f>
        <v>1.4999999999999999E-2</v>
      </c>
      <c r="AF353" s="174">
        <f>IntermediateData!AF299</f>
        <v>1.4999999999999999E-2</v>
      </c>
      <c r="AG353" s="174">
        <f>IntermediateData!AG299</f>
        <v>1.4999999999999999E-2</v>
      </c>
      <c r="AH353" s="174">
        <f>IntermediateData!AH299</f>
        <v>1.4999999999999999E-2</v>
      </c>
      <c r="AI353" s="174">
        <f>IntermediateData!AI299</f>
        <v>1.4999999999999999E-2</v>
      </c>
      <c r="AJ353" s="174">
        <f>IntermediateData!AJ299</f>
        <v>1.4999999999999999E-2</v>
      </c>
      <c r="AK353" s="174">
        <f>IntermediateData!AK299</f>
        <v>1.4999999999999999E-2</v>
      </c>
      <c r="AL353" s="174">
        <f>IntermediateData!AL299</f>
        <v>1.4999999999999999E-2</v>
      </c>
      <c r="AM353" s="174">
        <f>IntermediateData!AM299</f>
        <v>1.4999999999999999E-2</v>
      </c>
      <c r="AN353" s="174">
        <f>IntermediateData!AN299</f>
        <v>1.4999999999999999E-2</v>
      </c>
      <c r="AO353" s="174">
        <f>IntermediateData!AO299</f>
        <v>1.4999999999999999E-2</v>
      </c>
      <c r="AP353" s="175">
        <f>IntermediateData!AP299</f>
        <v>1.4999999999999999E-2</v>
      </c>
    </row>
    <row r="354" spans="2:42" x14ac:dyDescent="0.35">
      <c r="B354" s="36"/>
      <c r="C354" s="36" t="s">
        <v>2282</v>
      </c>
      <c r="D354" s="175"/>
      <c r="E354" s="174">
        <f>IntermediateData!E300</f>
        <v>0</v>
      </c>
      <c r="F354" s="174">
        <f>IntermediateData!F300</f>
        <v>0</v>
      </c>
      <c r="G354" s="174">
        <f>IntermediateData!G300</f>
        <v>0</v>
      </c>
      <c r="H354" s="174">
        <f>IntermediateData!H300</f>
        <v>0</v>
      </c>
      <c r="I354" s="174">
        <f>IntermediateData!I300</f>
        <v>1.4999999999999999E-2</v>
      </c>
      <c r="J354" s="174">
        <f>IntermediateData!J300</f>
        <v>1.4999999999999999E-2</v>
      </c>
      <c r="K354" s="174">
        <f>IntermediateData!K300</f>
        <v>1.4999999999999999E-2</v>
      </c>
      <c r="L354" s="174">
        <f>IntermediateData!L300</f>
        <v>1.4999999999999999E-2</v>
      </c>
      <c r="M354" s="174">
        <f>IntermediateData!M300</f>
        <v>1.4999999999999999E-2</v>
      </c>
      <c r="N354" s="174">
        <f>IntermediateData!N300</f>
        <v>1.4999999999999999E-2</v>
      </c>
      <c r="O354" s="174">
        <f>IntermediateData!O300</f>
        <v>1.4999999999999999E-2</v>
      </c>
      <c r="P354" s="174">
        <f>IntermediateData!P300</f>
        <v>1.4999999999999999E-2</v>
      </c>
      <c r="Q354" s="174">
        <f>IntermediateData!Q300</f>
        <v>1.4999999999999999E-2</v>
      </c>
      <c r="R354" s="173">
        <f>IntermediateData!R300</f>
        <v>1.4999999999999999E-2</v>
      </c>
      <c r="S354" s="174">
        <f>IntermediateData!S300</f>
        <v>1.4999999999999999E-2</v>
      </c>
      <c r="T354" s="174">
        <f>IntermediateData!T300</f>
        <v>1.4999999999999999E-2</v>
      </c>
      <c r="U354" s="174">
        <f>IntermediateData!U300</f>
        <v>1.4999999999999999E-2</v>
      </c>
      <c r="V354" s="174">
        <f>IntermediateData!V300</f>
        <v>1.4999999999999999E-2</v>
      </c>
      <c r="W354" s="174">
        <f>IntermediateData!W300</f>
        <v>1.4999999999999999E-2</v>
      </c>
      <c r="X354" s="174">
        <f>IntermediateData!X300</f>
        <v>1.4999999999999999E-2</v>
      </c>
      <c r="Y354" s="174">
        <f>IntermediateData!Y300</f>
        <v>1.4999999999999999E-2</v>
      </c>
      <c r="Z354" s="174">
        <f>IntermediateData!Z300</f>
        <v>1.4999999999999999E-2</v>
      </c>
      <c r="AA354" s="174">
        <f>IntermediateData!AA300</f>
        <v>1.4999999999999999E-2</v>
      </c>
      <c r="AB354" s="174">
        <f>IntermediateData!AB300</f>
        <v>1.4999999999999999E-2</v>
      </c>
      <c r="AC354" s="174">
        <f>IntermediateData!AC300</f>
        <v>1.4999999999999999E-2</v>
      </c>
      <c r="AD354" s="174">
        <f>IntermediateData!AD300</f>
        <v>1.4999999999999999E-2</v>
      </c>
      <c r="AE354" s="174">
        <f>IntermediateData!AE300</f>
        <v>1.4999999999999999E-2</v>
      </c>
      <c r="AF354" s="174">
        <f>IntermediateData!AF300</f>
        <v>1.4999999999999999E-2</v>
      </c>
      <c r="AG354" s="174">
        <f>IntermediateData!AG300</f>
        <v>1.4999999999999999E-2</v>
      </c>
      <c r="AH354" s="174">
        <f>IntermediateData!AH300</f>
        <v>1.4999999999999999E-2</v>
      </c>
      <c r="AI354" s="174">
        <f>IntermediateData!AI300</f>
        <v>1.4999999999999999E-2</v>
      </c>
      <c r="AJ354" s="174">
        <f>IntermediateData!AJ300</f>
        <v>1.4999999999999999E-2</v>
      </c>
      <c r="AK354" s="174">
        <f>IntermediateData!AK300</f>
        <v>1.4999999999999999E-2</v>
      </c>
      <c r="AL354" s="174">
        <f>IntermediateData!AL300</f>
        <v>1.4999999999999999E-2</v>
      </c>
      <c r="AM354" s="174">
        <f>IntermediateData!AM300</f>
        <v>1.4999999999999999E-2</v>
      </c>
      <c r="AN354" s="174">
        <f>IntermediateData!AN300</f>
        <v>1.4999999999999999E-2</v>
      </c>
      <c r="AO354" s="174">
        <f>IntermediateData!AO300</f>
        <v>1.4999999999999999E-2</v>
      </c>
      <c r="AP354" s="175">
        <f>IntermediateData!AP300</f>
        <v>1.4999999999999999E-2</v>
      </c>
    </row>
    <row r="355" spans="2:42" x14ac:dyDescent="0.35">
      <c r="B355" s="36"/>
      <c r="C355" s="36" t="s">
        <v>2283</v>
      </c>
      <c r="D355" s="175"/>
      <c r="E355" s="174">
        <f>IntermediateData!E301</f>
        <v>0</v>
      </c>
      <c r="F355" s="174">
        <f>IntermediateData!F301</f>
        <v>0</v>
      </c>
      <c r="G355" s="174">
        <f>IntermediateData!G301</f>
        <v>0</v>
      </c>
      <c r="H355" s="174">
        <f>IntermediateData!H301</f>
        <v>0</v>
      </c>
      <c r="I355" s="174">
        <f>IntermediateData!I301</f>
        <v>8.6068600214058086E-3</v>
      </c>
      <c r="J355" s="174">
        <f>IntermediateData!J301</f>
        <v>1.0606860021405809E-2</v>
      </c>
      <c r="K355" s="174">
        <f>IntermediateData!K301</f>
        <v>1.2606860021405809E-2</v>
      </c>
      <c r="L355" s="174">
        <f>IntermediateData!L301</f>
        <v>1.4606860021405809E-2</v>
      </c>
      <c r="M355" s="174">
        <f>IntermediateData!M301</f>
        <v>1.4999999999999999E-2</v>
      </c>
      <c r="N355" s="174">
        <f>IntermediateData!N301</f>
        <v>1.4999999999999999E-2</v>
      </c>
      <c r="O355" s="174">
        <f>IntermediateData!O301</f>
        <v>1.4999999999999999E-2</v>
      </c>
      <c r="P355" s="174">
        <f>IntermediateData!P301</f>
        <v>1.4999999999999999E-2</v>
      </c>
      <c r="Q355" s="174">
        <f>IntermediateData!Q301</f>
        <v>1.4999999999999999E-2</v>
      </c>
      <c r="R355" s="173">
        <f>IntermediateData!R301</f>
        <v>1.4999999999999999E-2</v>
      </c>
      <c r="S355" s="174">
        <f>IntermediateData!S301</f>
        <v>1.4999999999999999E-2</v>
      </c>
      <c r="T355" s="174">
        <f>IntermediateData!T301</f>
        <v>1.4999999999999999E-2</v>
      </c>
      <c r="U355" s="174">
        <f>IntermediateData!U301</f>
        <v>1.4999999999999999E-2</v>
      </c>
      <c r="V355" s="174">
        <f>IntermediateData!V301</f>
        <v>1.4999999999999999E-2</v>
      </c>
      <c r="W355" s="174">
        <f>IntermediateData!W301</f>
        <v>1.4999999999999999E-2</v>
      </c>
      <c r="X355" s="174">
        <f>IntermediateData!X301</f>
        <v>1.4999999999999999E-2</v>
      </c>
      <c r="Y355" s="174">
        <f>IntermediateData!Y301</f>
        <v>1.4999999999999999E-2</v>
      </c>
      <c r="Z355" s="174">
        <f>IntermediateData!Z301</f>
        <v>1.4999999999999999E-2</v>
      </c>
      <c r="AA355" s="174">
        <f>IntermediateData!AA301</f>
        <v>1.4999999999999999E-2</v>
      </c>
      <c r="AB355" s="174">
        <f>IntermediateData!AB301</f>
        <v>1.4999999999999999E-2</v>
      </c>
      <c r="AC355" s="174">
        <f>IntermediateData!AC301</f>
        <v>1.4999999999999999E-2</v>
      </c>
      <c r="AD355" s="174">
        <f>IntermediateData!AD301</f>
        <v>1.4999999999999999E-2</v>
      </c>
      <c r="AE355" s="174">
        <f>IntermediateData!AE301</f>
        <v>1.4999999999999999E-2</v>
      </c>
      <c r="AF355" s="174">
        <f>IntermediateData!AF301</f>
        <v>1.4999999999999999E-2</v>
      </c>
      <c r="AG355" s="174">
        <f>IntermediateData!AG301</f>
        <v>1.4999999999999999E-2</v>
      </c>
      <c r="AH355" s="174">
        <f>IntermediateData!AH301</f>
        <v>1.4999999999999999E-2</v>
      </c>
      <c r="AI355" s="174">
        <f>IntermediateData!AI301</f>
        <v>1.4999999999999999E-2</v>
      </c>
      <c r="AJ355" s="174">
        <f>IntermediateData!AJ301</f>
        <v>1.4999999999999999E-2</v>
      </c>
      <c r="AK355" s="174">
        <f>IntermediateData!AK301</f>
        <v>1.4999999999999999E-2</v>
      </c>
      <c r="AL355" s="174">
        <f>IntermediateData!AL301</f>
        <v>1.4999999999999999E-2</v>
      </c>
      <c r="AM355" s="174">
        <f>IntermediateData!AM301</f>
        <v>1.4999999999999999E-2</v>
      </c>
      <c r="AN355" s="174">
        <f>IntermediateData!AN301</f>
        <v>1.4999999999999999E-2</v>
      </c>
      <c r="AO355" s="174">
        <f>IntermediateData!AO301</f>
        <v>1.4999999999999999E-2</v>
      </c>
      <c r="AP355" s="175">
        <f>IntermediateData!AP301</f>
        <v>1.4999999999999999E-2</v>
      </c>
    </row>
    <row r="356" spans="2:42" x14ac:dyDescent="0.35">
      <c r="B356" s="36"/>
      <c r="C356" s="36" t="s">
        <v>2284</v>
      </c>
      <c r="D356" s="175"/>
      <c r="E356" s="174">
        <f>IntermediateData!E302</f>
        <v>0</v>
      </c>
      <c r="F356" s="174">
        <f>IntermediateData!F302</f>
        <v>0</v>
      </c>
      <c r="G356" s="174">
        <f>IntermediateData!G302</f>
        <v>0</v>
      </c>
      <c r="H356" s="174">
        <f>IntermediateData!H302</f>
        <v>0</v>
      </c>
      <c r="I356" s="174">
        <f>IntermediateData!I302</f>
        <v>9.2377738730408179E-3</v>
      </c>
      <c r="J356" s="174">
        <f>IntermediateData!J302</f>
        <v>1.1237773873040818E-2</v>
      </c>
      <c r="K356" s="174">
        <f>IntermediateData!K302</f>
        <v>1.3237773873040818E-2</v>
      </c>
      <c r="L356" s="174">
        <f>IntermediateData!L302</f>
        <v>1.4999999999999999E-2</v>
      </c>
      <c r="M356" s="174">
        <f>IntermediateData!M302</f>
        <v>1.4999999999999999E-2</v>
      </c>
      <c r="N356" s="174">
        <f>IntermediateData!N302</f>
        <v>1.4999999999999999E-2</v>
      </c>
      <c r="O356" s="174">
        <f>IntermediateData!O302</f>
        <v>1.4999999999999999E-2</v>
      </c>
      <c r="P356" s="174">
        <f>IntermediateData!P302</f>
        <v>1.4999999999999999E-2</v>
      </c>
      <c r="Q356" s="174">
        <f>IntermediateData!Q302</f>
        <v>1.4999999999999999E-2</v>
      </c>
      <c r="R356" s="173">
        <f>IntermediateData!R302</f>
        <v>1.4999999999999999E-2</v>
      </c>
      <c r="S356" s="174">
        <f>IntermediateData!S302</f>
        <v>1.4999999999999999E-2</v>
      </c>
      <c r="T356" s="174">
        <f>IntermediateData!T302</f>
        <v>1.4999999999999999E-2</v>
      </c>
      <c r="U356" s="174">
        <f>IntermediateData!U302</f>
        <v>1.4999999999999999E-2</v>
      </c>
      <c r="V356" s="174">
        <f>IntermediateData!V302</f>
        <v>1.4999999999999999E-2</v>
      </c>
      <c r="W356" s="174">
        <f>IntermediateData!W302</f>
        <v>1.4999999999999999E-2</v>
      </c>
      <c r="X356" s="174">
        <f>IntermediateData!X302</f>
        <v>1.4999999999999999E-2</v>
      </c>
      <c r="Y356" s="174">
        <f>IntermediateData!Y302</f>
        <v>1.4999999999999999E-2</v>
      </c>
      <c r="Z356" s="174">
        <f>IntermediateData!Z302</f>
        <v>1.4999999999999999E-2</v>
      </c>
      <c r="AA356" s="174">
        <f>IntermediateData!AA302</f>
        <v>1.4999999999999999E-2</v>
      </c>
      <c r="AB356" s="174">
        <f>IntermediateData!AB302</f>
        <v>1.4999999999999999E-2</v>
      </c>
      <c r="AC356" s="174">
        <f>IntermediateData!AC302</f>
        <v>1.4999999999999999E-2</v>
      </c>
      <c r="AD356" s="174">
        <f>IntermediateData!AD302</f>
        <v>1.4999999999999999E-2</v>
      </c>
      <c r="AE356" s="174">
        <f>IntermediateData!AE302</f>
        <v>1.4999999999999999E-2</v>
      </c>
      <c r="AF356" s="174">
        <f>IntermediateData!AF302</f>
        <v>1.4999999999999999E-2</v>
      </c>
      <c r="AG356" s="174">
        <f>IntermediateData!AG302</f>
        <v>1.4999999999999999E-2</v>
      </c>
      <c r="AH356" s="174">
        <f>IntermediateData!AH302</f>
        <v>1.4999999999999999E-2</v>
      </c>
      <c r="AI356" s="174">
        <f>IntermediateData!AI302</f>
        <v>1.4999999999999999E-2</v>
      </c>
      <c r="AJ356" s="174">
        <f>IntermediateData!AJ302</f>
        <v>1.4999999999999999E-2</v>
      </c>
      <c r="AK356" s="174">
        <f>IntermediateData!AK302</f>
        <v>1.4999999999999999E-2</v>
      </c>
      <c r="AL356" s="174">
        <f>IntermediateData!AL302</f>
        <v>1.4999999999999999E-2</v>
      </c>
      <c r="AM356" s="174">
        <f>IntermediateData!AM302</f>
        <v>1.4999999999999999E-2</v>
      </c>
      <c r="AN356" s="174">
        <f>IntermediateData!AN302</f>
        <v>1.4999999999999999E-2</v>
      </c>
      <c r="AO356" s="174">
        <f>IntermediateData!AO302</f>
        <v>1.4999999999999999E-2</v>
      </c>
      <c r="AP356" s="175">
        <f>IntermediateData!AP302</f>
        <v>1.4999999999999999E-2</v>
      </c>
    </row>
    <row r="357" spans="2:42" x14ac:dyDescent="0.35">
      <c r="B357" s="36"/>
      <c r="C357" s="36" t="s">
        <v>2285</v>
      </c>
      <c r="D357" s="175"/>
      <c r="E357" s="174">
        <f>IntermediateData!E303</f>
        <v>0</v>
      </c>
      <c r="F357" s="174">
        <f>IntermediateData!F303</f>
        <v>0</v>
      </c>
      <c r="G357" s="174">
        <f>IntermediateData!G303</f>
        <v>0</v>
      </c>
      <c r="H357" s="174">
        <f>IntermediateData!H303</f>
        <v>0</v>
      </c>
      <c r="I357" s="174">
        <f>IntermediateData!I303</f>
        <v>9.8998981051989926E-3</v>
      </c>
      <c r="J357" s="174">
        <f>IntermediateData!J303</f>
        <v>1.1899898105198993E-2</v>
      </c>
      <c r="K357" s="174">
        <f>IntermediateData!K303</f>
        <v>1.3899898105198993E-2</v>
      </c>
      <c r="L357" s="174">
        <f>IntermediateData!L303</f>
        <v>1.4999999999999999E-2</v>
      </c>
      <c r="M357" s="174">
        <f>IntermediateData!M303</f>
        <v>1.4999999999999999E-2</v>
      </c>
      <c r="N357" s="174">
        <f>IntermediateData!N303</f>
        <v>1.4999999999999999E-2</v>
      </c>
      <c r="O357" s="174">
        <f>IntermediateData!O303</f>
        <v>1.4999999999999999E-2</v>
      </c>
      <c r="P357" s="174">
        <f>IntermediateData!P303</f>
        <v>1.4999999999999999E-2</v>
      </c>
      <c r="Q357" s="174">
        <f>IntermediateData!Q303</f>
        <v>1.4999999999999999E-2</v>
      </c>
      <c r="R357" s="173">
        <f>IntermediateData!R303</f>
        <v>1.4999999999999999E-2</v>
      </c>
      <c r="S357" s="174">
        <f>IntermediateData!S303</f>
        <v>1.4999999999999999E-2</v>
      </c>
      <c r="T357" s="174">
        <f>IntermediateData!T303</f>
        <v>1.4999999999999999E-2</v>
      </c>
      <c r="U357" s="174">
        <f>IntermediateData!U303</f>
        <v>1.4999999999999999E-2</v>
      </c>
      <c r="V357" s="174">
        <f>IntermediateData!V303</f>
        <v>1.4999999999999999E-2</v>
      </c>
      <c r="W357" s="174">
        <f>IntermediateData!W303</f>
        <v>1.4999999999999999E-2</v>
      </c>
      <c r="X357" s="174">
        <f>IntermediateData!X303</f>
        <v>1.4999999999999999E-2</v>
      </c>
      <c r="Y357" s="174">
        <f>IntermediateData!Y303</f>
        <v>1.4999999999999999E-2</v>
      </c>
      <c r="Z357" s="174">
        <f>IntermediateData!Z303</f>
        <v>1.4999999999999999E-2</v>
      </c>
      <c r="AA357" s="174">
        <f>IntermediateData!AA303</f>
        <v>1.4999999999999999E-2</v>
      </c>
      <c r="AB357" s="174">
        <f>IntermediateData!AB303</f>
        <v>1.4999999999999999E-2</v>
      </c>
      <c r="AC357" s="174">
        <f>IntermediateData!AC303</f>
        <v>1.4999999999999999E-2</v>
      </c>
      <c r="AD357" s="174">
        <f>IntermediateData!AD303</f>
        <v>1.4999999999999999E-2</v>
      </c>
      <c r="AE357" s="174">
        <f>IntermediateData!AE303</f>
        <v>1.4999999999999999E-2</v>
      </c>
      <c r="AF357" s="174">
        <f>IntermediateData!AF303</f>
        <v>1.4999999999999999E-2</v>
      </c>
      <c r="AG357" s="174">
        <f>IntermediateData!AG303</f>
        <v>1.4999999999999999E-2</v>
      </c>
      <c r="AH357" s="174">
        <f>IntermediateData!AH303</f>
        <v>1.4999999999999999E-2</v>
      </c>
      <c r="AI357" s="174">
        <f>IntermediateData!AI303</f>
        <v>1.4999999999999999E-2</v>
      </c>
      <c r="AJ357" s="174">
        <f>IntermediateData!AJ303</f>
        <v>1.4999999999999999E-2</v>
      </c>
      <c r="AK357" s="174">
        <f>IntermediateData!AK303</f>
        <v>1.4999999999999999E-2</v>
      </c>
      <c r="AL357" s="174">
        <f>IntermediateData!AL303</f>
        <v>1.4999999999999999E-2</v>
      </c>
      <c r="AM357" s="174">
        <f>IntermediateData!AM303</f>
        <v>1.4999999999999999E-2</v>
      </c>
      <c r="AN357" s="174">
        <f>IntermediateData!AN303</f>
        <v>1.4999999999999999E-2</v>
      </c>
      <c r="AO357" s="174">
        <f>IntermediateData!AO303</f>
        <v>1.4999999999999999E-2</v>
      </c>
      <c r="AP357" s="175">
        <f>IntermediateData!AP303</f>
        <v>1.4999999999999999E-2</v>
      </c>
    </row>
    <row r="358" spans="2:42" x14ac:dyDescent="0.35">
      <c r="B358" s="36"/>
      <c r="C358" s="36" t="s">
        <v>2286</v>
      </c>
      <c r="D358" s="175"/>
      <c r="E358" s="174">
        <f>IntermediateData!E304</f>
        <v>0</v>
      </c>
      <c r="F358" s="174">
        <f>IntermediateData!F304</f>
        <v>0</v>
      </c>
      <c r="G358" s="174">
        <f>IntermediateData!G304</f>
        <v>0</v>
      </c>
      <c r="H358" s="174">
        <f>IntermediateData!H304</f>
        <v>0</v>
      </c>
      <c r="I358" s="174">
        <f>IntermediateData!I304</f>
        <v>1.0808103990853982E-2</v>
      </c>
      <c r="J358" s="174">
        <f>IntermediateData!J304</f>
        <v>1.2808103990853982E-2</v>
      </c>
      <c r="K358" s="174">
        <f>IntermediateData!K304</f>
        <v>1.4808103990853982E-2</v>
      </c>
      <c r="L358" s="174">
        <f>IntermediateData!L304</f>
        <v>1.4999999999999999E-2</v>
      </c>
      <c r="M358" s="174">
        <f>IntermediateData!M304</f>
        <v>1.4999999999999999E-2</v>
      </c>
      <c r="N358" s="174">
        <f>IntermediateData!N304</f>
        <v>1.4999999999999999E-2</v>
      </c>
      <c r="O358" s="174">
        <f>IntermediateData!O304</f>
        <v>1.4999999999999999E-2</v>
      </c>
      <c r="P358" s="174">
        <f>IntermediateData!P304</f>
        <v>1.4999999999999999E-2</v>
      </c>
      <c r="Q358" s="174">
        <f>IntermediateData!Q304</f>
        <v>1.4999999999999999E-2</v>
      </c>
      <c r="R358" s="173">
        <f>IntermediateData!R304</f>
        <v>1.4999999999999999E-2</v>
      </c>
      <c r="S358" s="174">
        <f>IntermediateData!S304</f>
        <v>1.4999999999999999E-2</v>
      </c>
      <c r="T358" s="174">
        <f>IntermediateData!T304</f>
        <v>1.4999999999999999E-2</v>
      </c>
      <c r="U358" s="174">
        <f>IntermediateData!U304</f>
        <v>1.4999999999999999E-2</v>
      </c>
      <c r="V358" s="174">
        <f>IntermediateData!V304</f>
        <v>1.4999999999999999E-2</v>
      </c>
      <c r="W358" s="174">
        <f>IntermediateData!W304</f>
        <v>1.4999999999999999E-2</v>
      </c>
      <c r="X358" s="174">
        <f>IntermediateData!X304</f>
        <v>1.4999999999999999E-2</v>
      </c>
      <c r="Y358" s="174">
        <f>IntermediateData!Y304</f>
        <v>1.4999999999999999E-2</v>
      </c>
      <c r="Z358" s="174">
        <f>IntermediateData!Z304</f>
        <v>1.4999999999999999E-2</v>
      </c>
      <c r="AA358" s="174">
        <f>IntermediateData!AA304</f>
        <v>1.4999999999999999E-2</v>
      </c>
      <c r="AB358" s="174">
        <f>IntermediateData!AB304</f>
        <v>1.4999999999999999E-2</v>
      </c>
      <c r="AC358" s="174">
        <f>IntermediateData!AC304</f>
        <v>1.4999999999999999E-2</v>
      </c>
      <c r="AD358" s="174">
        <f>IntermediateData!AD304</f>
        <v>1.4999999999999999E-2</v>
      </c>
      <c r="AE358" s="174">
        <f>IntermediateData!AE304</f>
        <v>1.4999999999999999E-2</v>
      </c>
      <c r="AF358" s="174">
        <f>IntermediateData!AF304</f>
        <v>1.4999999999999999E-2</v>
      </c>
      <c r="AG358" s="174">
        <f>IntermediateData!AG304</f>
        <v>1.4999999999999999E-2</v>
      </c>
      <c r="AH358" s="174">
        <f>IntermediateData!AH304</f>
        <v>1.4999999999999999E-2</v>
      </c>
      <c r="AI358" s="174">
        <f>IntermediateData!AI304</f>
        <v>1.4999999999999999E-2</v>
      </c>
      <c r="AJ358" s="174">
        <f>IntermediateData!AJ304</f>
        <v>1.4999999999999999E-2</v>
      </c>
      <c r="AK358" s="174">
        <f>IntermediateData!AK304</f>
        <v>1.4999999999999999E-2</v>
      </c>
      <c r="AL358" s="174">
        <f>IntermediateData!AL304</f>
        <v>1.4999999999999999E-2</v>
      </c>
      <c r="AM358" s="174">
        <f>IntermediateData!AM304</f>
        <v>1.4999999999999999E-2</v>
      </c>
      <c r="AN358" s="174">
        <f>IntermediateData!AN304</f>
        <v>1.4999999999999999E-2</v>
      </c>
      <c r="AO358" s="174">
        <f>IntermediateData!AO304</f>
        <v>1.4999999999999999E-2</v>
      </c>
      <c r="AP358" s="175">
        <f>IntermediateData!AP304</f>
        <v>1.4999999999999999E-2</v>
      </c>
    </row>
    <row r="359" spans="2:42" x14ac:dyDescent="0.35">
      <c r="B359" s="36"/>
      <c r="C359" s="36" t="s">
        <v>2287</v>
      </c>
      <c r="D359" s="175"/>
      <c r="E359" s="174">
        <f>IntermediateData!E305</f>
        <v>0</v>
      </c>
      <c r="F359" s="174">
        <f>IntermediateData!F305</f>
        <v>0</v>
      </c>
      <c r="G359" s="174">
        <f>IntermediateData!G305</f>
        <v>0</v>
      </c>
      <c r="H359" s="174">
        <f>IntermediateData!H305</f>
        <v>0</v>
      </c>
      <c r="I359" s="174">
        <f>IntermediateData!I305</f>
        <v>7.3446504136129287E-4</v>
      </c>
      <c r="J359" s="174">
        <f>IntermediateData!J305</f>
        <v>2.734465041361293E-3</v>
      </c>
      <c r="K359" s="174">
        <f>IntermediateData!K305</f>
        <v>4.7344650413612931E-3</v>
      </c>
      <c r="L359" s="174">
        <f>IntermediateData!L305</f>
        <v>6.7344650413612931E-3</v>
      </c>
      <c r="M359" s="174">
        <f>IntermediateData!M305</f>
        <v>8.7344650413612931E-3</v>
      </c>
      <c r="N359" s="174">
        <f>IntermediateData!N305</f>
        <v>1.0734465041361293E-2</v>
      </c>
      <c r="O359" s="174">
        <f>IntermediateData!O305</f>
        <v>1.2734465041361293E-2</v>
      </c>
      <c r="P359" s="174">
        <f>IntermediateData!P305</f>
        <v>1.4734465041361293E-2</v>
      </c>
      <c r="Q359" s="174">
        <f>IntermediateData!Q305</f>
        <v>1.4999999999999999E-2</v>
      </c>
      <c r="R359" s="173">
        <f>IntermediateData!R305</f>
        <v>1.4999999999999999E-2</v>
      </c>
      <c r="S359" s="174">
        <f>IntermediateData!S305</f>
        <v>1.4999999999999999E-2</v>
      </c>
      <c r="T359" s="174">
        <f>IntermediateData!T305</f>
        <v>1.4999999999999999E-2</v>
      </c>
      <c r="U359" s="174">
        <f>IntermediateData!U305</f>
        <v>1.4999999999999999E-2</v>
      </c>
      <c r="V359" s="174">
        <f>IntermediateData!V305</f>
        <v>1.4999999999999999E-2</v>
      </c>
      <c r="W359" s="174">
        <f>IntermediateData!W305</f>
        <v>1.4999999999999999E-2</v>
      </c>
      <c r="X359" s="174">
        <f>IntermediateData!X305</f>
        <v>1.4999999999999999E-2</v>
      </c>
      <c r="Y359" s="174">
        <f>IntermediateData!Y305</f>
        <v>1.4999999999999999E-2</v>
      </c>
      <c r="Z359" s="174">
        <f>IntermediateData!Z305</f>
        <v>1.4999999999999999E-2</v>
      </c>
      <c r="AA359" s="174">
        <f>IntermediateData!AA305</f>
        <v>1.4999999999999999E-2</v>
      </c>
      <c r="AB359" s="174">
        <f>IntermediateData!AB305</f>
        <v>1.4999999999999999E-2</v>
      </c>
      <c r="AC359" s="174">
        <f>IntermediateData!AC305</f>
        <v>1.4999999999999999E-2</v>
      </c>
      <c r="AD359" s="174">
        <f>IntermediateData!AD305</f>
        <v>1.4999999999999999E-2</v>
      </c>
      <c r="AE359" s="174">
        <f>IntermediateData!AE305</f>
        <v>1.4999999999999999E-2</v>
      </c>
      <c r="AF359" s="174">
        <f>IntermediateData!AF305</f>
        <v>1.4999999999999999E-2</v>
      </c>
      <c r="AG359" s="174">
        <f>IntermediateData!AG305</f>
        <v>1.4999999999999999E-2</v>
      </c>
      <c r="AH359" s="174">
        <f>IntermediateData!AH305</f>
        <v>1.4999999999999999E-2</v>
      </c>
      <c r="AI359" s="174">
        <f>IntermediateData!AI305</f>
        <v>1.4999999999999999E-2</v>
      </c>
      <c r="AJ359" s="174">
        <f>IntermediateData!AJ305</f>
        <v>1.4999999999999999E-2</v>
      </c>
      <c r="AK359" s="174">
        <f>IntermediateData!AK305</f>
        <v>1.4999999999999999E-2</v>
      </c>
      <c r="AL359" s="174">
        <f>IntermediateData!AL305</f>
        <v>1.4999999999999999E-2</v>
      </c>
      <c r="AM359" s="174">
        <f>IntermediateData!AM305</f>
        <v>1.4999999999999999E-2</v>
      </c>
      <c r="AN359" s="174">
        <f>IntermediateData!AN305</f>
        <v>1.4999999999999999E-2</v>
      </c>
      <c r="AO359" s="174">
        <f>IntermediateData!AO305</f>
        <v>1.4999999999999999E-2</v>
      </c>
      <c r="AP359" s="175">
        <f>IntermediateData!AP305</f>
        <v>1.4999999999999999E-2</v>
      </c>
    </row>
    <row r="360" spans="2:42" x14ac:dyDescent="0.35">
      <c r="B360" s="36"/>
      <c r="C360" s="36" t="s">
        <v>2288</v>
      </c>
      <c r="D360" s="175"/>
      <c r="E360" s="174">
        <f>IntermediateData!E306</f>
        <v>0</v>
      </c>
      <c r="F360" s="174">
        <f>IntermediateData!F306</f>
        <v>0</v>
      </c>
      <c r="G360" s="174">
        <f>IntermediateData!G306</f>
        <v>0</v>
      </c>
      <c r="H360" s="174">
        <f>IntermediateData!H306</f>
        <v>0</v>
      </c>
      <c r="I360" s="174">
        <f>IntermediateData!I306</f>
        <v>1.1965429248240148E-3</v>
      </c>
      <c r="J360" s="174">
        <f>IntermediateData!J306</f>
        <v>3.1965429248240148E-3</v>
      </c>
      <c r="K360" s="174">
        <f>IntermediateData!K306</f>
        <v>5.1965429248240144E-3</v>
      </c>
      <c r="L360" s="174">
        <f>IntermediateData!L306</f>
        <v>7.1965429248240145E-3</v>
      </c>
      <c r="M360" s="174">
        <f>IntermediateData!M306</f>
        <v>9.1965429248240145E-3</v>
      </c>
      <c r="N360" s="174">
        <f>IntermediateData!N306</f>
        <v>1.1196542924824015E-2</v>
      </c>
      <c r="O360" s="174">
        <f>IntermediateData!O306</f>
        <v>1.3196542924824015E-2</v>
      </c>
      <c r="P360" s="174">
        <f>IntermediateData!P306</f>
        <v>1.4999999999999999E-2</v>
      </c>
      <c r="Q360" s="174">
        <f>IntermediateData!Q306</f>
        <v>1.4999999999999999E-2</v>
      </c>
      <c r="R360" s="173">
        <f>IntermediateData!R306</f>
        <v>1.4999999999999999E-2</v>
      </c>
      <c r="S360" s="174">
        <f>IntermediateData!S306</f>
        <v>1.4999999999999999E-2</v>
      </c>
      <c r="T360" s="174">
        <f>IntermediateData!T306</f>
        <v>1.4999999999999999E-2</v>
      </c>
      <c r="U360" s="174">
        <f>IntermediateData!U306</f>
        <v>1.4999999999999999E-2</v>
      </c>
      <c r="V360" s="174">
        <f>IntermediateData!V306</f>
        <v>1.4999999999999999E-2</v>
      </c>
      <c r="W360" s="174">
        <f>IntermediateData!W306</f>
        <v>1.4999999999999999E-2</v>
      </c>
      <c r="X360" s="174">
        <f>IntermediateData!X306</f>
        <v>1.4999999999999999E-2</v>
      </c>
      <c r="Y360" s="174">
        <f>IntermediateData!Y306</f>
        <v>1.4999999999999999E-2</v>
      </c>
      <c r="Z360" s="174">
        <f>IntermediateData!Z306</f>
        <v>1.4999999999999999E-2</v>
      </c>
      <c r="AA360" s="174">
        <f>IntermediateData!AA306</f>
        <v>1.4999999999999999E-2</v>
      </c>
      <c r="AB360" s="174">
        <f>IntermediateData!AB306</f>
        <v>1.4999999999999999E-2</v>
      </c>
      <c r="AC360" s="174">
        <f>IntermediateData!AC306</f>
        <v>1.4999999999999999E-2</v>
      </c>
      <c r="AD360" s="174">
        <f>IntermediateData!AD306</f>
        <v>1.4999999999999999E-2</v>
      </c>
      <c r="AE360" s="174">
        <f>IntermediateData!AE306</f>
        <v>1.4999999999999999E-2</v>
      </c>
      <c r="AF360" s="174">
        <f>IntermediateData!AF306</f>
        <v>1.4999999999999999E-2</v>
      </c>
      <c r="AG360" s="174">
        <f>IntermediateData!AG306</f>
        <v>1.4999999999999999E-2</v>
      </c>
      <c r="AH360" s="174">
        <f>IntermediateData!AH306</f>
        <v>1.4999999999999999E-2</v>
      </c>
      <c r="AI360" s="174">
        <f>IntermediateData!AI306</f>
        <v>1.4999999999999999E-2</v>
      </c>
      <c r="AJ360" s="174">
        <f>IntermediateData!AJ306</f>
        <v>1.4999999999999999E-2</v>
      </c>
      <c r="AK360" s="174">
        <f>IntermediateData!AK306</f>
        <v>1.4999999999999999E-2</v>
      </c>
      <c r="AL360" s="174">
        <f>IntermediateData!AL306</f>
        <v>1.4999999999999999E-2</v>
      </c>
      <c r="AM360" s="174">
        <f>IntermediateData!AM306</f>
        <v>1.4999999999999999E-2</v>
      </c>
      <c r="AN360" s="174">
        <f>IntermediateData!AN306</f>
        <v>1.4999999999999999E-2</v>
      </c>
      <c r="AO360" s="174">
        <f>IntermediateData!AO306</f>
        <v>1.4999999999999999E-2</v>
      </c>
      <c r="AP360" s="175">
        <f>IntermediateData!AP306</f>
        <v>1.4999999999999999E-2</v>
      </c>
    </row>
    <row r="361" spans="2:42" x14ac:dyDescent="0.35">
      <c r="B361" s="36"/>
      <c r="C361" s="36" t="s">
        <v>2289</v>
      </c>
      <c r="D361" s="175"/>
      <c r="E361" s="174">
        <f>IntermediateData!E307</f>
        <v>0</v>
      </c>
      <c r="F361" s="174">
        <f>IntermediateData!F307</f>
        <v>0</v>
      </c>
      <c r="G361" s="174">
        <f>IntermediateData!G307</f>
        <v>0</v>
      </c>
      <c r="H361" s="174">
        <f>IntermediateData!H307</f>
        <v>0</v>
      </c>
      <c r="I361" s="174">
        <f>IntermediateData!I307</f>
        <v>6.3056747602744084E-3</v>
      </c>
      <c r="J361" s="174">
        <f>IntermediateData!J307</f>
        <v>8.3056747602744084E-3</v>
      </c>
      <c r="K361" s="174">
        <f>IntermediateData!K307</f>
        <v>1.0305674760274408E-2</v>
      </c>
      <c r="L361" s="174">
        <f>IntermediateData!L307</f>
        <v>1.2305674760274408E-2</v>
      </c>
      <c r="M361" s="174">
        <f>IntermediateData!M307</f>
        <v>1.4305674760274409E-2</v>
      </c>
      <c r="N361" s="174">
        <f>IntermediateData!N307</f>
        <v>1.4999999999999999E-2</v>
      </c>
      <c r="O361" s="174">
        <f>IntermediateData!O307</f>
        <v>1.4999999999999999E-2</v>
      </c>
      <c r="P361" s="174">
        <f>IntermediateData!P307</f>
        <v>1.4999999999999999E-2</v>
      </c>
      <c r="Q361" s="174">
        <f>IntermediateData!Q307</f>
        <v>1.4999999999999999E-2</v>
      </c>
      <c r="R361" s="173">
        <f>IntermediateData!R307</f>
        <v>1.4999999999999999E-2</v>
      </c>
      <c r="S361" s="174">
        <f>IntermediateData!S307</f>
        <v>1.4999999999999999E-2</v>
      </c>
      <c r="T361" s="174">
        <f>IntermediateData!T307</f>
        <v>1.4999999999999999E-2</v>
      </c>
      <c r="U361" s="174">
        <f>IntermediateData!U307</f>
        <v>1.4999999999999999E-2</v>
      </c>
      <c r="V361" s="174">
        <f>IntermediateData!V307</f>
        <v>1.4999999999999999E-2</v>
      </c>
      <c r="W361" s="174">
        <f>IntermediateData!W307</f>
        <v>1.4999999999999999E-2</v>
      </c>
      <c r="X361" s="174">
        <f>IntermediateData!X307</f>
        <v>1.4999999999999999E-2</v>
      </c>
      <c r="Y361" s="174">
        <f>IntermediateData!Y307</f>
        <v>1.4999999999999999E-2</v>
      </c>
      <c r="Z361" s="174">
        <f>IntermediateData!Z307</f>
        <v>1.4999999999999999E-2</v>
      </c>
      <c r="AA361" s="174">
        <f>IntermediateData!AA307</f>
        <v>1.4999999999999999E-2</v>
      </c>
      <c r="AB361" s="174">
        <f>IntermediateData!AB307</f>
        <v>1.4999999999999999E-2</v>
      </c>
      <c r="AC361" s="174">
        <f>IntermediateData!AC307</f>
        <v>1.4999999999999999E-2</v>
      </c>
      <c r="AD361" s="174">
        <f>IntermediateData!AD307</f>
        <v>1.4999999999999999E-2</v>
      </c>
      <c r="AE361" s="174">
        <f>IntermediateData!AE307</f>
        <v>1.4999999999999999E-2</v>
      </c>
      <c r="AF361" s="174">
        <f>IntermediateData!AF307</f>
        <v>1.4999999999999999E-2</v>
      </c>
      <c r="AG361" s="174">
        <f>IntermediateData!AG307</f>
        <v>1.4999999999999999E-2</v>
      </c>
      <c r="AH361" s="174">
        <f>IntermediateData!AH307</f>
        <v>1.4999999999999999E-2</v>
      </c>
      <c r="AI361" s="174">
        <f>IntermediateData!AI307</f>
        <v>1.4999999999999999E-2</v>
      </c>
      <c r="AJ361" s="174">
        <f>IntermediateData!AJ307</f>
        <v>1.4999999999999999E-2</v>
      </c>
      <c r="AK361" s="174">
        <f>IntermediateData!AK307</f>
        <v>1.4999999999999999E-2</v>
      </c>
      <c r="AL361" s="174">
        <f>IntermediateData!AL307</f>
        <v>1.4999999999999999E-2</v>
      </c>
      <c r="AM361" s="174">
        <f>IntermediateData!AM307</f>
        <v>1.4999999999999999E-2</v>
      </c>
      <c r="AN361" s="174">
        <f>IntermediateData!AN307</f>
        <v>1.4999999999999999E-2</v>
      </c>
      <c r="AO361" s="174">
        <f>IntermediateData!AO307</f>
        <v>1.4999999999999999E-2</v>
      </c>
      <c r="AP361" s="175">
        <f>IntermediateData!AP307</f>
        <v>1.4999999999999999E-2</v>
      </c>
    </row>
    <row r="362" spans="2:42" x14ac:dyDescent="0.35">
      <c r="B362" s="36"/>
      <c r="C362" s="36" t="s">
        <v>2290</v>
      </c>
      <c r="D362" s="175"/>
      <c r="E362" s="174">
        <f>IntermediateData!E308</f>
        <v>0</v>
      </c>
      <c r="F362" s="174">
        <f>IntermediateData!F308</f>
        <v>0</v>
      </c>
      <c r="G362" s="174">
        <f>IntermediateData!G308</f>
        <v>0</v>
      </c>
      <c r="H362" s="174">
        <f>IntermediateData!H308</f>
        <v>0</v>
      </c>
      <c r="I362" s="174">
        <f>IntermediateData!I308</f>
        <v>2.9358730327944125E-3</v>
      </c>
      <c r="J362" s="174">
        <f>IntermediateData!J308</f>
        <v>4.9358730327944125E-3</v>
      </c>
      <c r="K362" s="174">
        <f>IntermediateData!K308</f>
        <v>6.9358730327944125E-3</v>
      </c>
      <c r="L362" s="174">
        <f>IntermediateData!L308</f>
        <v>8.9358730327944134E-3</v>
      </c>
      <c r="M362" s="174">
        <f>IntermediateData!M308</f>
        <v>1.0935873032794413E-2</v>
      </c>
      <c r="N362" s="174">
        <f>IntermediateData!N308</f>
        <v>1.2935873032794414E-2</v>
      </c>
      <c r="O362" s="174">
        <f>IntermediateData!O308</f>
        <v>1.4935873032794414E-2</v>
      </c>
      <c r="P362" s="174">
        <f>IntermediateData!P308</f>
        <v>1.4999999999999999E-2</v>
      </c>
      <c r="Q362" s="174">
        <f>IntermediateData!Q308</f>
        <v>1.4999999999999999E-2</v>
      </c>
      <c r="R362" s="173">
        <f>IntermediateData!R308</f>
        <v>1.4999999999999999E-2</v>
      </c>
      <c r="S362" s="174">
        <f>IntermediateData!S308</f>
        <v>1.4999999999999999E-2</v>
      </c>
      <c r="T362" s="174">
        <f>IntermediateData!T308</f>
        <v>1.4999999999999999E-2</v>
      </c>
      <c r="U362" s="174">
        <f>IntermediateData!U308</f>
        <v>1.4999999999999999E-2</v>
      </c>
      <c r="V362" s="174">
        <f>IntermediateData!V308</f>
        <v>1.4999999999999999E-2</v>
      </c>
      <c r="W362" s="174">
        <f>IntermediateData!W308</f>
        <v>1.4999999999999999E-2</v>
      </c>
      <c r="X362" s="174">
        <f>IntermediateData!X308</f>
        <v>1.4999999999999999E-2</v>
      </c>
      <c r="Y362" s="174">
        <f>IntermediateData!Y308</f>
        <v>1.4999999999999999E-2</v>
      </c>
      <c r="Z362" s="174">
        <f>IntermediateData!Z308</f>
        <v>1.4999999999999999E-2</v>
      </c>
      <c r="AA362" s="174">
        <f>IntermediateData!AA308</f>
        <v>1.4999999999999999E-2</v>
      </c>
      <c r="AB362" s="174">
        <f>IntermediateData!AB308</f>
        <v>1.4999999999999999E-2</v>
      </c>
      <c r="AC362" s="174">
        <f>IntermediateData!AC308</f>
        <v>1.4999999999999999E-2</v>
      </c>
      <c r="AD362" s="174">
        <f>IntermediateData!AD308</f>
        <v>1.4999999999999999E-2</v>
      </c>
      <c r="AE362" s="174">
        <f>IntermediateData!AE308</f>
        <v>1.4999999999999999E-2</v>
      </c>
      <c r="AF362" s="174">
        <f>IntermediateData!AF308</f>
        <v>1.4999999999999999E-2</v>
      </c>
      <c r="AG362" s="174">
        <f>IntermediateData!AG308</f>
        <v>1.4999999999999999E-2</v>
      </c>
      <c r="AH362" s="174">
        <f>IntermediateData!AH308</f>
        <v>1.4999999999999999E-2</v>
      </c>
      <c r="AI362" s="174">
        <f>IntermediateData!AI308</f>
        <v>1.4999999999999999E-2</v>
      </c>
      <c r="AJ362" s="174">
        <f>IntermediateData!AJ308</f>
        <v>1.4999999999999999E-2</v>
      </c>
      <c r="AK362" s="174">
        <f>IntermediateData!AK308</f>
        <v>1.4999999999999999E-2</v>
      </c>
      <c r="AL362" s="174">
        <f>IntermediateData!AL308</f>
        <v>1.4999999999999999E-2</v>
      </c>
      <c r="AM362" s="174">
        <f>IntermediateData!AM308</f>
        <v>1.4999999999999999E-2</v>
      </c>
      <c r="AN362" s="174">
        <f>IntermediateData!AN308</f>
        <v>1.4999999999999999E-2</v>
      </c>
      <c r="AO362" s="174">
        <f>IntermediateData!AO308</f>
        <v>1.4999999999999999E-2</v>
      </c>
      <c r="AP362" s="175">
        <f>IntermediateData!AP308</f>
        <v>1.4999999999999999E-2</v>
      </c>
    </row>
    <row r="363" spans="2:42" x14ac:dyDescent="0.35">
      <c r="B363" s="36"/>
      <c r="C363" s="36" t="s">
        <v>2291</v>
      </c>
      <c r="D363" s="175"/>
      <c r="E363" s="174">
        <f>IntermediateData!E309</f>
        <v>0</v>
      </c>
      <c r="F363" s="174">
        <f>IntermediateData!F309</f>
        <v>0</v>
      </c>
      <c r="G363" s="174">
        <f>IntermediateData!G309</f>
        <v>0</v>
      </c>
      <c r="H363" s="174">
        <f>IntermediateData!H309</f>
        <v>0</v>
      </c>
      <c r="I363" s="174">
        <f>IntermediateData!I309</f>
        <v>5.1338545767358546E-3</v>
      </c>
      <c r="J363" s="174">
        <f>IntermediateData!J309</f>
        <v>7.1338545767358546E-3</v>
      </c>
      <c r="K363" s="174">
        <f>IntermediateData!K309</f>
        <v>9.1338545767358538E-3</v>
      </c>
      <c r="L363" s="174">
        <f>IntermediateData!L309</f>
        <v>1.1133854576735854E-2</v>
      </c>
      <c r="M363" s="174">
        <f>IntermediateData!M309</f>
        <v>1.3133854576735854E-2</v>
      </c>
      <c r="N363" s="174">
        <f>IntermediateData!N309</f>
        <v>1.4999999999999999E-2</v>
      </c>
      <c r="O363" s="174">
        <f>IntermediateData!O309</f>
        <v>1.4999999999999999E-2</v>
      </c>
      <c r="P363" s="174">
        <f>IntermediateData!P309</f>
        <v>1.4999999999999999E-2</v>
      </c>
      <c r="Q363" s="174">
        <f>IntermediateData!Q309</f>
        <v>1.4999999999999999E-2</v>
      </c>
      <c r="R363" s="173">
        <f>IntermediateData!R309</f>
        <v>1.4999999999999999E-2</v>
      </c>
      <c r="S363" s="174">
        <f>IntermediateData!S309</f>
        <v>1.4999999999999999E-2</v>
      </c>
      <c r="T363" s="174">
        <f>IntermediateData!T309</f>
        <v>1.4999999999999999E-2</v>
      </c>
      <c r="U363" s="174">
        <f>IntermediateData!U309</f>
        <v>1.4999999999999999E-2</v>
      </c>
      <c r="V363" s="174">
        <f>IntermediateData!V309</f>
        <v>1.4999999999999999E-2</v>
      </c>
      <c r="W363" s="174">
        <f>IntermediateData!W309</f>
        <v>1.4999999999999999E-2</v>
      </c>
      <c r="X363" s="174">
        <f>IntermediateData!X309</f>
        <v>1.4999999999999999E-2</v>
      </c>
      <c r="Y363" s="174">
        <f>IntermediateData!Y309</f>
        <v>1.4999999999999999E-2</v>
      </c>
      <c r="Z363" s="174">
        <f>IntermediateData!Z309</f>
        <v>1.4999999999999999E-2</v>
      </c>
      <c r="AA363" s="174">
        <f>IntermediateData!AA309</f>
        <v>1.4999999999999999E-2</v>
      </c>
      <c r="AB363" s="174">
        <f>IntermediateData!AB309</f>
        <v>1.4999999999999999E-2</v>
      </c>
      <c r="AC363" s="174">
        <f>IntermediateData!AC309</f>
        <v>1.4999999999999999E-2</v>
      </c>
      <c r="AD363" s="174">
        <f>IntermediateData!AD309</f>
        <v>1.4999999999999999E-2</v>
      </c>
      <c r="AE363" s="174">
        <f>IntermediateData!AE309</f>
        <v>1.4999999999999999E-2</v>
      </c>
      <c r="AF363" s="174">
        <f>IntermediateData!AF309</f>
        <v>1.4999999999999999E-2</v>
      </c>
      <c r="AG363" s="174">
        <f>IntermediateData!AG309</f>
        <v>1.4999999999999999E-2</v>
      </c>
      <c r="AH363" s="174">
        <f>IntermediateData!AH309</f>
        <v>1.4999999999999999E-2</v>
      </c>
      <c r="AI363" s="174">
        <f>IntermediateData!AI309</f>
        <v>1.4999999999999999E-2</v>
      </c>
      <c r="AJ363" s="174">
        <f>IntermediateData!AJ309</f>
        <v>1.4999999999999999E-2</v>
      </c>
      <c r="AK363" s="174">
        <f>IntermediateData!AK309</f>
        <v>1.4999999999999999E-2</v>
      </c>
      <c r="AL363" s="174">
        <f>IntermediateData!AL309</f>
        <v>1.4999999999999999E-2</v>
      </c>
      <c r="AM363" s="174">
        <f>IntermediateData!AM309</f>
        <v>1.4999999999999999E-2</v>
      </c>
      <c r="AN363" s="174">
        <f>IntermediateData!AN309</f>
        <v>1.4999999999999999E-2</v>
      </c>
      <c r="AO363" s="174">
        <f>IntermediateData!AO309</f>
        <v>1.4999999999999999E-2</v>
      </c>
      <c r="AP363" s="175">
        <f>IntermediateData!AP309</f>
        <v>1.4999999999999999E-2</v>
      </c>
    </row>
    <row r="364" spans="2:42" x14ac:dyDescent="0.35">
      <c r="B364" s="36"/>
      <c r="C364" s="36" t="s">
        <v>2292</v>
      </c>
      <c r="D364" s="175"/>
      <c r="E364" s="174">
        <f>IntermediateData!E310</f>
        <v>0</v>
      </c>
      <c r="F364" s="174">
        <f>IntermediateData!F310</f>
        <v>0</v>
      </c>
      <c r="G364" s="174">
        <f>IntermediateData!G310</f>
        <v>0</v>
      </c>
      <c r="H364" s="174">
        <f>IntermediateData!H310</f>
        <v>0</v>
      </c>
      <c r="I364" s="174">
        <f>IntermediateData!I310</f>
        <v>4.6869462794730402E-3</v>
      </c>
      <c r="J364" s="174">
        <f>IntermediateData!J310</f>
        <v>6.6869462794730402E-3</v>
      </c>
      <c r="K364" s="174">
        <f>IntermediateData!K310</f>
        <v>8.6869462794730394E-3</v>
      </c>
      <c r="L364" s="174">
        <f>IntermediateData!L310</f>
        <v>1.0686946279473039E-2</v>
      </c>
      <c r="M364" s="174">
        <f>IntermediateData!M310</f>
        <v>1.2686946279473039E-2</v>
      </c>
      <c r="N364" s="174">
        <f>IntermediateData!N310</f>
        <v>1.468694627947304E-2</v>
      </c>
      <c r="O364" s="174">
        <f>IntermediateData!O310</f>
        <v>1.4999999999999999E-2</v>
      </c>
      <c r="P364" s="174">
        <f>IntermediateData!P310</f>
        <v>1.4999999999999999E-2</v>
      </c>
      <c r="Q364" s="174">
        <f>IntermediateData!Q310</f>
        <v>1.4999999999999999E-2</v>
      </c>
      <c r="R364" s="173">
        <f>IntermediateData!R310</f>
        <v>1.4999999999999999E-2</v>
      </c>
      <c r="S364" s="174">
        <f>IntermediateData!S310</f>
        <v>1.4999999999999999E-2</v>
      </c>
      <c r="T364" s="174">
        <f>IntermediateData!T310</f>
        <v>1.4999999999999999E-2</v>
      </c>
      <c r="U364" s="174">
        <f>IntermediateData!U310</f>
        <v>1.4999999999999999E-2</v>
      </c>
      <c r="V364" s="174">
        <f>IntermediateData!V310</f>
        <v>1.4999999999999999E-2</v>
      </c>
      <c r="W364" s="174">
        <f>IntermediateData!W310</f>
        <v>1.4999999999999999E-2</v>
      </c>
      <c r="X364" s="174">
        <f>IntermediateData!X310</f>
        <v>1.4999999999999999E-2</v>
      </c>
      <c r="Y364" s="174">
        <f>IntermediateData!Y310</f>
        <v>1.4999999999999999E-2</v>
      </c>
      <c r="Z364" s="174">
        <f>IntermediateData!Z310</f>
        <v>1.4999999999999999E-2</v>
      </c>
      <c r="AA364" s="174">
        <f>IntermediateData!AA310</f>
        <v>1.4999999999999999E-2</v>
      </c>
      <c r="AB364" s="174">
        <f>IntermediateData!AB310</f>
        <v>1.4999999999999999E-2</v>
      </c>
      <c r="AC364" s="174">
        <f>IntermediateData!AC310</f>
        <v>1.4999999999999999E-2</v>
      </c>
      <c r="AD364" s="174">
        <f>IntermediateData!AD310</f>
        <v>1.4999999999999999E-2</v>
      </c>
      <c r="AE364" s="174">
        <f>IntermediateData!AE310</f>
        <v>1.4999999999999999E-2</v>
      </c>
      <c r="AF364" s="174">
        <f>IntermediateData!AF310</f>
        <v>1.4999999999999999E-2</v>
      </c>
      <c r="AG364" s="174">
        <f>IntermediateData!AG310</f>
        <v>1.4999999999999999E-2</v>
      </c>
      <c r="AH364" s="174">
        <f>IntermediateData!AH310</f>
        <v>1.4999999999999999E-2</v>
      </c>
      <c r="AI364" s="174">
        <f>IntermediateData!AI310</f>
        <v>1.4999999999999999E-2</v>
      </c>
      <c r="AJ364" s="174">
        <f>IntermediateData!AJ310</f>
        <v>1.4999999999999999E-2</v>
      </c>
      <c r="AK364" s="174">
        <f>IntermediateData!AK310</f>
        <v>1.4999999999999999E-2</v>
      </c>
      <c r="AL364" s="174">
        <f>IntermediateData!AL310</f>
        <v>1.4999999999999999E-2</v>
      </c>
      <c r="AM364" s="174">
        <f>IntermediateData!AM310</f>
        <v>1.4999999999999999E-2</v>
      </c>
      <c r="AN364" s="174">
        <f>IntermediateData!AN310</f>
        <v>1.4999999999999999E-2</v>
      </c>
      <c r="AO364" s="174">
        <f>IntermediateData!AO310</f>
        <v>1.4999999999999999E-2</v>
      </c>
      <c r="AP364" s="175">
        <f>IntermediateData!AP310</f>
        <v>1.4999999999999999E-2</v>
      </c>
    </row>
    <row r="365" spans="2:42" x14ac:dyDescent="0.35">
      <c r="B365" s="36"/>
      <c r="C365" s="36" t="s">
        <v>2293</v>
      </c>
      <c r="D365" s="175"/>
      <c r="E365" s="174">
        <f>IntermediateData!E311</f>
        <v>0</v>
      </c>
      <c r="F365" s="174">
        <f>IntermediateData!F311</f>
        <v>0</v>
      </c>
      <c r="G365" s="174">
        <f>IntermediateData!G311</f>
        <v>0</v>
      </c>
      <c r="H365" s="174">
        <f>IntermediateData!H311</f>
        <v>0</v>
      </c>
      <c r="I365" s="174">
        <f>IntermediateData!I311</f>
        <v>2.8710463522004968E-4</v>
      </c>
      <c r="J365" s="174">
        <f>IntermediateData!J311</f>
        <v>2.2871046352200496E-3</v>
      </c>
      <c r="K365" s="174">
        <f>IntermediateData!K311</f>
        <v>4.2871046352200501E-3</v>
      </c>
      <c r="L365" s="174">
        <f>IntermediateData!L311</f>
        <v>6.2871046352200501E-3</v>
      </c>
      <c r="M365" s="174">
        <f>IntermediateData!M311</f>
        <v>8.2871046352200502E-3</v>
      </c>
      <c r="N365" s="174">
        <f>IntermediateData!N311</f>
        <v>1.028710463522005E-2</v>
      </c>
      <c r="O365" s="174">
        <f>IntermediateData!O311</f>
        <v>1.228710463522005E-2</v>
      </c>
      <c r="P365" s="174">
        <f>IntermediateData!P311</f>
        <v>1.428710463522005E-2</v>
      </c>
      <c r="Q365" s="174">
        <f>IntermediateData!Q311</f>
        <v>1.4999999999999999E-2</v>
      </c>
      <c r="R365" s="173">
        <f>IntermediateData!R311</f>
        <v>1.4999999999999999E-2</v>
      </c>
      <c r="S365" s="174">
        <f>IntermediateData!S311</f>
        <v>1.4999999999999999E-2</v>
      </c>
      <c r="T365" s="174">
        <f>IntermediateData!T311</f>
        <v>1.4999999999999999E-2</v>
      </c>
      <c r="U365" s="174">
        <f>IntermediateData!U311</f>
        <v>1.4999999999999999E-2</v>
      </c>
      <c r="V365" s="174">
        <f>IntermediateData!V311</f>
        <v>1.4999999999999999E-2</v>
      </c>
      <c r="W365" s="174">
        <f>IntermediateData!W311</f>
        <v>1.4999999999999999E-2</v>
      </c>
      <c r="X365" s="174">
        <f>IntermediateData!X311</f>
        <v>1.4999999999999999E-2</v>
      </c>
      <c r="Y365" s="174">
        <f>IntermediateData!Y311</f>
        <v>1.4999999999999999E-2</v>
      </c>
      <c r="Z365" s="174">
        <f>IntermediateData!Z311</f>
        <v>1.4999999999999999E-2</v>
      </c>
      <c r="AA365" s="174">
        <f>IntermediateData!AA311</f>
        <v>1.4999999999999999E-2</v>
      </c>
      <c r="AB365" s="174">
        <f>IntermediateData!AB311</f>
        <v>1.4999999999999999E-2</v>
      </c>
      <c r="AC365" s="174">
        <f>IntermediateData!AC311</f>
        <v>1.4999999999999999E-2</v>
      </c>
      <c r="AD365" s="174">
        <f>IntermediateData!AD311</f>
        <v>1.4999999999999999E-2</v>
      </c>
      <c r="AE365" s="174">
        <f>IntermediateData!AE311</f>
        <v>1.4999999999999999E-2</v>
      </c>
      <c r="AF365" s="174">
        <f>IntermediateData!AF311</f>
        <v>1.4999999999999999E-2</v>
      </c>
      <c r="AG365" s="174">
        <f>IntermediateData!AG311</f>
        <v>1.4999999999999999E-2</v>
      </c>
      <c r="AH365" s="174">
        <f>IntermediateData!AH311</f>
        <v>1.4999999999999999E-2</v>
      </c>
      <c r="AI365" s="174">
        <f>IntermediateData!AI311</f>
        <v>1.4999999999999999E-2</v>
      </c>
      <c r="AJ365" s="174">
        <f>IntermediateData!AJ311</f>
        <v>1.4999999999999999E-2</v>
      </c>
      <c r="AK365" s="174">
        <f>IntermediateData!AK311</f>
        <v>1.4999999999999999E-2</v>
      </c>
      <c r="AL365" s="174">
        <f>IntermediateData!AL311</f>
        <v>1.4999999999999999E-2</v>
      </c>
      <c r="AM365" s="174">
        <f>IntermediateData!AM311</f>
        <v>1.4999999999999999E-2</v>
      </c>
      <c r="AN365" s="174">
        <f>IntermediateData!AN311</f>
        <v>1.4999999999999999E-2</v>
      </c>
      <c r="AO365" s="174">
        <f>IntermediateData!AO311</f>
        <v>1.4999999999999999E-2</v>
      </c>
      <c r="AP365" s="175">
        <f>IntermediateData!AP311</f>
        <v>1.4999999999999999E-2</v>
      </c>
    </row>
    <row r="366" spans="2:42" x14ac:dyDescent="0.35">
      <c r="B366" s="36"/>
      <c r="C366" s="36" t="s">
        <v>2294</v>
      </c>
      <c r="D366" s="175"/>
      <c r="E366" s="174">
        <f>IntermediateData!E312</f>
        <v>0</v>
      </c>
      <c r="F366" s="174">
        <f>IntermediateData!F312</f>
        <v>0</v>
      </c>
      <c r="G366" s="174">
        <f>IntermediateData!G312</f>
        <v>0</v>
      </c>
      <c r="H366" s="174">
        <f>IntermediateData!H312</f>
        <v>0</v>
      </c>
      <c r="I366" s="174">
        <f>IntermediateData!I312</f>
        <v>5.6267565678863578E-3</v>
      </c>
      <c r="J366" s="174">
        <f>IntermediateData!J312</f>
        <v>7.6267565678863579E-3</v>
      </c>
      <c r="K366" s="174">
        <f>IntermediateData!K312</f>
        <v>9.6267565678863579E-3</v>
      </c>
      <c r="L366" s="174">
        <f>IntermediateData!L312</f>
        <v>1.1626756567886358E-2</v>
      </c>
      <c r="M366" s="174">
        <f>IntermediateData!M312</f>
        <v>1.3626756567886358E-2</v>
      </c>
      <c r="N366" s="174">
        <f>IntermediateData!N312</f>
        <v>1.4999999999999999E-2</v>
      </c>
      <c r="O366" s="174">
        <f>IntermediateData!O312</f>
        <v>1.4999999999999999E-2</v>
      </c>
      <c r="P366" s="174">
        <f>IntermediateData!P312</f>
        <v>1.4999999999999999E-2</v>
      </c>
      <c r="Q366" s="174">
        <f>IntermediateData!Q312</f>
        <v>1.4999999999999999E-2</v>
      </c>
      <c r="R366" s="173">
        <f>IntermediateData!R312</f>
        <v>1.4999999999999999E-2</v>
      </c>
      <c r="S366" s="174">
        <f>IntermediateData!S312</f>
        <v>1.4999999999999999E-2</v>
      </c>
      <c r="T366" s="174">
        <f>IntermediateData!T312</f>
        <v>1.4999999999999999E-2</v>
      </c>
      <c r="U366" s="174">
        <f>IntermediateData!U312</f>
        <v>1.4999999999999999E-2</v>
      </c>
      <c r="V366" s="174">
        <f>IntermediateData!V312</f>
        <v>1.4999999999999999E-2</v>
      </c>
      <c r="W366" s="174">
        <f>IntermediateData!W312</f>
        <v>1.4999999999999999E-2</v>
      </c>
      <c r="X366" s="174">
        <f>IntermediateData!X312</f>
        <v>1.4999999999999999E-2</v>
      </c>
      <c r="Y366" s="174">
        <f>IntermediateData!Y312</f>
        <v>1.4999999999999999E-2</v>
      </c>
      <c r="Z366" s="174">
        <f>IntermediateData!Z312</f>
        <v>1.4999999999999999E-2</v>
      </c>
      <c r="AA366" s="174">
        <f>IntermediateData!AA312</f>
        <v>1.4999999999999999E-2</v>
      </c>
      <c r="AB366" s="174">
        <f>IntermediateData!AB312</f>
        <v>1.4999999999999999E-2</v>
      </c>
      <c r="AC366" s="174">
        <f>IntermediateData!AC312</f>
        <v>1.4999999999999999E-2</v>
      </c>
      <c r="AD366" s="174">
        <f>IntermediateData!AD312</f>
        <v>1.4999999999999999E-2</v>
      </c>
      <c r="AE366" s="174">
        <f>IntermediateData!AE312</f>
        <v>1.4999999999999999E-2</v>
      </c>
      <c r="AF366" s="174">
        <f>IntermediateData!AF312</f>
        <v>1.4999999999999999E-2</v>
      </c>
      <c r="AG366" s="174">
        <f>IntermediateData!AG312</f>
        <v>1.4999999999999999E-2</v>
      </c>
      <c r="AH366" s="174">
        <f>IntermediateData!AH312</f>
        <v>1.4999999999999999E-2</v>
      </c>
      <c r="AI366" s="174">
        <f>IntermediateData!AI312</f>
        <v>1.4999999999999999E-2</v>
      </c>
      <c r="AJ366" s="174">
        <f>IntermediateData!AJ312</f>
        <v>1.4999999999999999E-2</v>
      </c>
      <c r="AK366" s="174">
        <f>IntermediateData!AK312</f>
        <v>1.4999999999999999E-2</v>
      </c>
      <c r="AL366" s="174">
        <f>IntermediateData!AL312</f>
        <v>1.4999999999999999E-2</v>
      </c>
      <c r="AM366" s="174">
        <f>IntermediateData!AM312</f>
        <v>1.4999999999999999E-2</v>
      </c>
      <c r="AN366" s="174">
        <f>IntermediateData!AN312</f>
        <v>1.4999999999999999E-2</v>
      </c>
      <c r="AO366" s="174">
        <f>IntermediateData!AO312</f>
        <v>1.4999999999999999E-2</v>
      </c>
      <c r="AP366" s="175">
        <f>IntermediateData!AP312</f>
        <v>1.4999999999999999E-2</v>
      </c>
    </row>
    <row r="367" spans="2:42" x14ac:dyDescent="0.35">
      <c r="B367" s="36"/>
      <c r="C367" s="36" t="s">
        <v>2295</v>
      </c>
      <c r="D367" s="175"/>
      <c r="E367" s="174">
        <f>IntermediateData!E313</f>
        <v>0</v>
      </c>
      <c r="F367" s="174">
        <f>IntermediateData!F313</f>
        <v>0</v>
      </c>
      <c r="G367" s="174">
        <f>IntermediateData!G313</f>
        <v>0</v>
      </c>
      <c r="H367" s="174">
        <f>IntermediateData!H313</f>
        <v>0</v>
      </c>
      <c r="I367" s="174">
        <f>IntermediateData!I313</f>
        <v>9.1768383920852858E-3</v>
      </c>
      <c r="J367" s="174">
        <f>IntermediateData!J313</f>
        <v>1.1176838392085286E-2</v>
      </c>
      <c r="K367" s="174">
        <f>IntermediateData!K313</f>
        <v>1.3176838392085286E-2</v>
      </c>
      <c r="L367" s="174">
        <f>IntermediateData!L313</f>
        <v>1.4999999999999999E-2</v>
      </c>
      <c r="M367" s="174">
        <f>IntermediateData!M313</f>
        <v>1.4999999999999999E-2</v>
      </c>
      <c r="N367" s="174">
        <f>IntermediateData!N313</f>
        <v>1.4999999999999999E-2</v>
      </c>
      <c r="O367" s="174">
        <f>IntermediateData!O313</f>
        <v>1.4999999999999999E-2</v>
      </c>
      <c r="P367" s="174">
        <f>IntermediateData!P313</f>
        <v>1.4999999999999999E-2</v>
      </c>
      <c r="Q367" s="174">
        <f>IntermediateData!Q313</f>
        <v>1.4999999999999999E-2</v>
      </c>
      <c r="R367" s="173">
        <f>IntermediateData!R313</f>
        <v>1.4999999999999999E-2</v>
      </c>
      <c r="S367" s="174">
        <f>IntermediateData!S313</f>
        <v>1.4999999999999999E-2</v>
      </c>
      <c r="T367" s="174">
        <f>IntermediateData!T313</f>
        <v>1.4999999999999999E-2</v>
      </c>
      <c r="U367" s="174">
        <f>IntermediateData!U313</f>
        <v>1.4999999999999999E-2</v>
      </c>
      <c r="V367" s="174">
        <f>IntermediateData!V313</f>
        <v>1.4999999999999999E-2</v>
      </c>
      <c r="W367" s="174">
        <f>IntermediateData!W313</f>
        <v>1.4999999999999999E-2</v>
      </c>
      <c r="X367" s="174">
        <f>IntermediateData!X313</f>
        <v>1.4999999999999999E-2</v>
      </c>
      <c r="Y367" s="174">
        <f>IntermediateData!Y313</f>
        <v>1.4999999999999999E-2</v>
      </c>
      <c r="Z367" s="174">
        <f>IntermediateData!Z313</f>
        <v>1.4999999999999999E-2</v>
      </c>
      <c r="AA367" s="174">
        <f>IntermediateData!AA313</f>
        <v>1.4999999999999999E-2</v>
      </c>
      <c r="AB367" s="174">
        <f>IntermediateData!AB313</f>
        <v>1.4999999999999999E-2</v>
      </c>
      <c r="AC367" s="174">
        <f>IntermediateData!AC313</f>
        <v>1.4999999999999999E-2</v>
      </c>
      <c r="AD367" s="174">
        <f>IntermediateData!AD313</f>
        <v>1.4999999999999999E-2</v>
      </c>
      <c r="AE367" s="174">
        <f>IntermediateData!AE313</f>
        <v>1.4999999999999999E-2</v>
      </c>
      <c r="AF367" s="174">
        <f>IntermediateData!AF313</f>
        <v>1.4999999999999999E-2</v>
      </c>
      <c r="AG367" s="174">
        <f>IntermediateData!AG313</f>
        <v>1.4999999999999999E-2</v>
      </c>
      <c r="AH367" s="174">
        <f>IntermediateData!AH313</f>
        <v>1.4999999999999999E-2</v>
      </c>
      <c r="AI367" s="174">
        <f>IntermediateData!AI313</f>
        <v>1.4999999999999999E-2</v>
      </c>
      <c r="AJ367" s="174">
        <f>IntermediateData!AJ313</f>
        <v>1.4999999999999999E-2</v>
      </c>
      <c r="AK367" s="174">
        <f>IntermediateData!AK313</f>
        <v>1.4999999999999999E-2</v>
      </c>
      <c r="AL367" s="174">
        <f>IntermediateData!AL313</f>
        <v>1.4999999999999999E-2</v>
      </c>
      <c r="AM367" s="174">
        <f>IntermediateData!AM313</f>
        <v>1.4999999999999999E-2</v>
      </c>
      <c r="AN367" s="174">
        <f>IntermediateData!AN313</f>
        <v>1.4999999999999999E-2</v>
      </c>
      <c r="AO367" s="174">
        <f>IntermediateData!AO313</f>
        <v>1.4999999999999999E-2</v>
      </c>
      <c r="AP367" s="175">
        <f>IntermediateData!AP313</f>
        <v>1.4999999999999999E-2</v>
      </c>
    </row>
    <row r="368" spans="2:42" x14ac:dyDescent="0.35">
      <c r="B368" s="36"/>
      <c r="C368" s="36" t="s">
        <v>2296</v>
      </c>
      <c r="D368" s="175"/>
      <c r="E368" s="174">
        <f>IntermediateData!E314</f>
        <v>0</v>
      </c>
      <c r="F368" s="174">
        <f>IntermediateData!F314</f>
        <v>0</v>
      </c>
      <c r="G368" s="174">
        <f>IntermediateData!G314</f>
        <v>0</v>
      </c>
      <c r="H368" s="174">
        <f>IntermediateData!H314</f>
        <v>0</v>
      </c>
      <c r="I368" s="174">
        <f>IntermediateData!I314</f>
        <v>3.5008959694518985E-3</v>
      </c>
      <c r="J368" s="174">
        <f>IntermediateData!J314</f>
        <v>5.5008959694518985E-3</v>
      </c>
      <c r="K368" s="174">
        <f>IntermediateData!K314</f>
        <v>7.5008959694518986E-3</v>
      </c>
      <c r="L368" s="174">
        <f>IntermediateData!L314</f>
        <v>9.5008959694518995E-3</v>
      </c>
      <c r="M368" s="174">
        <f>IntermediateData!M314</f>
        <v>1.15008959694519E-2</v>
      </c>
      <c r="N368" s="174">
        <f>IntermediateData!N314</f>
        <v>1.35008959694519E-2</v>
      </c>
      <c r="O368" s="174">
        <f>IntermediateData!O314</f>
        <v>1.4999999999999999E-2</v>
      </c>
      <c r="P368" s="174">
        <f>IntermediateData!P314</f>
        <v>1.4999999999999999E-2</v>
      </c>
      <c r="Q368" s="174">
        <f>IntermediateData!Q314</f>
        <v>1.4999999999999999E-2</v>
      </c>
      <c r="R368" s="173">
        <f>IntermediateData!R314</f>
        <v>1.4999999999999999E-2</v>
      </c>
      <c r="S368" s="174">
        <f>IntermediateData!S314</f>
        <v>1.4999999999999999E-2</v>
      </c>
      <c r="T368" s="174">
        <f>IntermediateData!T314</f>
        <v>1.4999999999999999E-2</v>
      </c>
      <c r="U368" s="174">
        <f>IntermediateData!U314</f>
        <v>1.4999999999999999E-2</v>
      </c>
      <c r="V368" s="174">
        <f>IntermediateData!V314</f>
        <v>1.4999999999999999E-2</v>
      </c>
      <c r="W368" s="174">
        <f>IntermediateData!W314</f>
        <v>1.4999999999999999E-2</v>
      </c>
      <c r="X368" s="174">
        <f>IntermediateData!X314</f>
        <v>1.4999999999999999E-2</v>
      </c>
      <c r="Y368" s="174">
        <f>IntermediateData!Y314</f>
        <v>1.4999999999999999E-2</v>
      </c>
      <c r="Z368" s="174">
        <f>IntermediateData!Z314</f>
        <v>1.4999999999999999E-2</v>
      </c>
      <c r="AA368" s="174">
        <f>IntermediateData!AA314</f>
        <v>1.4999999999999999E-2</v>
      </c>
      <c r="AB368" s="174">
        <f>IntermediateData!AB314</f>
        <v>1.4999999999999999E-2</v>
      </c>
      <c r="AC368" s="174">
        <f>IntermediateData!AC314</f>
        <v>1.4999999999999999E-2</v>
      </c>
      <c r="AD368" s="174">
        <f>IntermediateData!AD314</f>
        <v>1.4999999999999999E-2</v>
      </c>
      <c r="AE368" s="174">
        <f>IntermediateData!AE314</f>
        <v>1.4999999999999999E-2</v>
      </c>
      <c r="AF368" s="174">
        <f>IntermediateData!AF314</f>
        <v>1.4999999999999999E-2</v>
      </c>
      <c r="AG368" s="174">
        <f>IntermediateData!AG314</f>
        <v>1.4999999999999999E-2</v>
      </c>
      <c r="AH368" s="174">
        <f>IntermediateData!AH314</f>
        <v>1.4999999999999999E-2</v>
      </c>
      <c r="AI368" s="174">
        <f>IntermediateData!AI314</f>
        <v>1.4999999999999999E-2</v>
      </c>
      <c r="AJ368" s="174">
        <f>IntermediateData!AJ314</f>
        <v>1.4999999999999999E-2</v>
      </c>
      <c r="AK368" s="174">
        <f>IntermediateData!AK314</f>
        <v>1.4999999999999999E-2</v>
      </c>
      <c r="AL368" s="174">
        <f>IntermediateData!AL314</f>
        <v>1.4999999999999999E-2</v>
      </c>
      <c r="AM368" s="174">
        <f>IntermediateData!AM314</f>
        <v>1.4999999999999999E-2</v>
      </c>
      <c r="AN368" s="174">
        <f>IntermediateData!AN314</f>
        <v>1.4999999999999999E-2</v>
      </c>
      <c r="AO368" s="174">
        <f>IntermediateData!AO314</f>
        <v>1.4999999999999999E-2</v>
      </c>
      <c r="AP368" s="175">
        <f>IntermediateData!AP314</f>
        <v>1.4999999999999999E-2</v>
      </c>
    </row>
    <row r="369" spans="2:42" x14ac:dyDescent="0.35">
      <c r="B369" s="36"/>
      <c r="C369" s="36" t="s">
        <v>2297</v>
      </c>
      <c r="D369" s="175"/>
      <c r="E369" s="174">
        <f>IntermediateData!E315</f>
        <v>0</v>
      </c>
      <c r="F369" s="174">
        <f>IntermediateData!F315</f>
        <v>0</v>
      </c>
      <c r="G369" s="174">
        <f>IntermediateData!G315</f>
        <v>0</v>
      </c>
      <c r="H369" s="174">
        <f>IntermediateData!H315</f>
        <v>0</v>
      </c>
      <c r="I369" s="174">
        <f>IntermediateData!I315</f>
        <v>6.864044571829066E-4</v>
      </c>
      <c r="J369" s="174">
        <f>IntermediateData!J315</f>
        <v>2.6864044571829069E-3</v>
      </c>
      <c r="K369" s="174">
        <f>IntermediateData!K315</f>
        <v>4.6864044571829069E-3</v>
      </c>
      <c r="L369" s="174">
        <f>IntermediateData!L315</f>
        <v>6.6864044571829069E-3</v>
      </c>
      <c r="M369" s="174">
        <f>IntermediateData!M315</f>
        <v>8.6864044571829079E-3</v>
      </c>
      <c r="N369" s="174">
        <f>IntermediateData!N315</f>
        <v>1.0686404457182908E-2</v>
      </c>
      <c r="O369" s="174">
        <f>IntermediateData!O315</f>
        <v>1.2686404457182908E-2</v>
      </c>
      <c r="P369" s="174">
        <f>IntermediateData!P315</f>
        <v>1.4686404457182908E-2</v>
      </c>
      <c r="Q369" s="174">
        <f>IntermediateData!Q315</f>
        <v>1.4999999999999999E-2</v>
      </c>
      <c r="R369" s="173">
        <f>IntermediateData!R315</f>
        <v>1.4999999999999999E-2</v>
      </c>
      <c r="S369" s="174">
        <f>IntermediateData!S315</f>
        <v>1.4999999999999999E-2</v>
      </c>
      <c r="T369" s="174">
        <f>IntermediateData!T315</f>
        <v>1.4999999999999999E-2</v>
      </c>
      <c r="U369" s="174">
        <f>IntermediateData!U315</f>
        <v>1.4999999999999999E-2</v>
      </c>
      <c r="V369" s="174">
        <f>IntermediateData!V315</f>
        <v>1.4999999999999999E-2</v>
      </c>
      <c r="W369" s="174">
        <f>IntermediateData!W315</f>
        <v>1.4999999999999999E-2</v>
      </c>
      <c r="X369" s="174">
        <f>IntermediateData!X315</f>
        <v>1.4999999999999999E-2</v>
      </c>
      <c r="Y369" s="174">
        <f>IntermediateData!Y315</f>
        <v>1.4999999999999999E-2</v>
      </c>
      <c r="Z369" s="174">
        <f>IntermediateData!Z315</f>
        <v>1.4999999999999999E-2</v>
      </c>
      <c r="AA369" s="174">
        <f>IntermediateData!AA315</f>
        <v>1.4999999999999999E-2</v>
      </c>
      <c r="AB369" s="174">
        <f>IntermediateData!AB315</f>
        <v>1.4999999999999999E-2</v>
      </c>
      <c r="AC369" s="174">
        <f>IntermediateData!AC315</f>
        <v>1.4999999999999999E-2</v>
      </c>
      <c r="AD369" s="174">
        <f>IntermediateData!AD315</f>
        <v>1.4999999999999999E-2</v>
      </c>
      <c r="AE369" s="174">
        <f>IntermediateData!AE315</f>
        <v>1.4999999999999999E-2</v>
      </c>
      <c r="AF369" s="174">
        <f>IntermediateData!AF315</f>
        <v>1.4999999999999999E-2</v>
      </c>
      <c r="AG369" s="174">
        <f>IntermediateData!AG315</f>
        <v>1.4999999999999999E-2</v>
      </c>
      <c r="AH369" s="174">
        <f>IntermediateData!AH315</f>
        <v>1.4999999999999999E-2</v>
      </c>
      <c r="AI369" s="174">
        <f>IntermediateData!AI315</f>
        <v>1.4999999999999999E-2</v>
      </c>
      <c r="AJ369" s="174">
        <f>IntermediateData!AJ315</f>
        <v>1.4999999999999999E-2</v>
      </c>
      <c r="AK369" s="174">
        <f>IntermediateData!AK315</f>
        <v>1.4999999999999999E-2</v>
      </c>
      <c r="AL369" s="174">
        <f>IntermediateData!AL315</f>
        <v>1.4999999999999999E-2</v>
      </c>
      <c r="AM369" s="174">
        <f>IntermediateData!AM315</f>
        <v>1.4999999999999999E-2</v>
      </c>
      <c r="AN369" s="174">
        <f>IntermediateData!AN315</f>
        <v>1.4999999999999999E-2</v>
      </c>
      <c r="AO369" s="174">
        <f>IntermediateData!AO315</f>
        <v>1.4999999999999999E-2</v>
      </c>
      <c r="AP369" s="175">
        <f>IntermediateData!AP315</f>
        <v>1.4999999999999999E-2</v>
      </c>
    </row>
    <row r="370" spans="2:42" x14ac:dyDescent="0.35">
      <c r="B370" s="36"/>
      <c r="C370" s="36" t="s">
        <v>2298</v>
      </c>
      <c r="D370" s="175"/>
      <c r="E370" s="174">
        <f>IntermediateData!E316</f>
        <v>0</v>
      </c>
      <c r="F370" s="174">
        <f>IntermediateData!F316</f>
        <v>0</v>
      </c>
      <c r="G370" s="174">
        <f>IntermediateData!G316</f>
        <v>0</v>
      </c>
      <c r="H370" s="174">
        <f>IntermediateData!H316</f>
        <v>0</v>
      </c>
      <c r="I370" s="174">
        <f>IntermediateData!I316</f>
        <v>8.4677268173862959E-3</v>
      </c>
      <c r="J370" s="174">
        <f>IntermediateData!J316</f>
        <v>1.0467726817386296E-2</v>
      </c>
      <c r="K370" s="174">
        <f>IntermediateData!K316</f>
        <v>1.2467726817386296E-2</v>
      </c>
      <c r="L370" s="174">
        <f>IntermediateData!L316</f>
        <v>1.4467726817386296E-2</v>
      </c>
      <c r="M370" s="174">
        <f>IntermediateData!M316</f>
        <v>1.4999999999999999E-2</v>
      </c>
      <c r="N370" s="174">
        <f>IntermediateData!N316</f>
        <v>1.4999999999999999E-2</v>
      </c>
      <c r="O370" s="174">
        <f>IntermediateData!O316</f>
        <v>1.4999999999999999E-2</v>
      </c>
      <c r="P370" s="174">
        <f>IntermediateData!P316</f>
        <v>1.4999999999999999E-2</v>
      </c>
      <c r="Q370" s="174">
        <f>IntermediateData!Q316</f>
        <v>1.4999999999999999E-2</v>
      </c>
      <c r="R370" s="173">
        <f>IntermediateData!R316</f>
        <v>1.4999999999999999E-2</v>
      </c>
      <c r="S370" s="174">
        <f>IntermediateData!S316</f>
        <v>1.4999999999999999E-2</v>
      </c>
      <c r="T370" s="174">
        <f>IntermediateData!T316</f>
        <v>1.4999999999999999E-2</v>
      </c>
      <c r="U370" s="174">
        <f>IntermediateData!U316</f>
        <v>1.4999999999999999E-2</v>
      </c>
      <c r="V370" s="174">
        <f>IntermediateData!V316</f>
        <v>1.4999999999999999E-2</v>
      </c>
      <c r="W370" s="174">
        <f>IntermediateData!W316</f>
        <v>1.4999999999999999E-2</v>
      </c>
      <c r="X370" s="174">
        <f>IntermediateData!X316</f>
        <v>1.4999999999999999E-2</v>
      </c>
      <c r="Y370" s="174">
        <f>IntermediateData!Y316</f>
        <v>1.4999999999999999E-2</v>
      </c>
      <c r="Z370" s="174">
        <f>IntermediateData!Z316</f>
        <v>1.4999999999999999E-2</v>
      </c>
      <c r="AA370" s="174">
        <f>IntermediateData!AA316</f>
        <v>1.4999999999999999E-2</v>
      </c>
      <c r="AB370" s="174">
        <f>IntermediateData!AB316</f>
        <v>1.4999999999999999E-2</v>
      </c>
      <c r="AC370" s="174">
        <f>IntermediateData!AC316</f>
        <v>1.4999999999999999E-2</v>
      </c>
      <c r="AD370" s="174">
        <f>IntermediateData!AD316</f>
        <v>1.4999999999999999E-2</v>
      </c>
      <c r="AE370" s="174">
        <f>IntermediateData!AE316</f>
        <v>1.4999999999999999E-2</v>
      </c>
      <c r="AF370" s="174">
        <f>IntermediateData!AF316</f>
        <v>1.4999999999999999E-2</v>
      </c>
      <c r="AG370" s="174">
        <f>IntermediateData!AG316</f>
        <v>1.4999999999999999E-2</v>
      </c>
      <c r="AH370" s="174">
        <f>IntermediateData!AH316</f>
        <v>1.4999999999999999E-2</v>
      </c>
      <c r="AI370" s="174">
        <f>IntermediateData!AI316</f>
        <v>1.4999999999999999E-2</v>
      </c>
      <c r="AJ370" s="174">
        <f>IntermediateData!AJ316</f>
        <v>1.4999999999999999E-2</v>
      </c>
      <c r="AK370" s="174">
        <f>IntermediateData!AK316</f>
        <v>1.4999999999999999E-2</v>
      </c>
      <c r="AL370" s="174">
        <f>IntermediateData!AL316</f>
        <v>1.4999999999999999E-2</v>
      </c>
      <c r="AM370" s="174">
        <f>IntermediateData!AM316</f>
        <v>1.4999999999999999E-2</v>
      </c>
      <c r="AN370" s="174">
        <f>IntermediateData!AN316</f>
        <v>1.4999999999999999E-2</v>
      </c>
      <c r="AO370" s="174">
        <f>IntermediateData!AO316</f>
        <v>1.4999999999999999E-2</v>
      </c>
      <c r="AP370" s="175">
        <f>IntermediateData!AP316</f>
        <v>1.4999999999999999E-2</v>
      </c>
    </row>
    <row r="371" spans="2:42" x14ac:dyDescent="0.35">
      <c r="B371" s="36"/>
      <c r="C371" s="36" t="s">
        <v>2299</v>
      </c>
      <c r="D371" s="175"/>
      <c r="E371" s="174">
        <f>IntermediateData!E317</f>
        <v>0</v>
      </c>
      <c r="F371" s="174">
        <f>IntermediateData!F317</f>
        <v>0</v>
      </c>
      <c r="G371" s="174">
        <f>IntermediateData!G317</f>
        <v>0</v>
      </c>
      <c r="H371" s="174">
        <f>IntermediateData!H317</f>
        <v>0</v>
      </c>
      <c r="I371" s="174">
        <f>IntermediateData!I317</f>
        <v>2.0161244287708181E-3</v>
      </c>
      <c r="J371" s="174">
        <f>IntermediateData!J317</f>
        <v>4.0161244287708186E-3</v>
      </c>
      <c r="K371" s="174">
        <f>IntermediateData!K317</f>
        <v>6.0161244287708186E-3</v>
      </c>
      <c r="L371" s="174">
        <f>IntermediateData!L317</f>
        <v>8.0161244287708187E-3</v>
      </c>
      <c r="M371" s="174">
        <f>IntermediateData!M317</f>
        <v>1.0016124428770819E-2</v>
      </c>
      <c r="N371" s="174">
        <f>IntermediateData!N317</f>
        <v>1.2016124428770819E-2</v>
      </c>
      <c r="O371" s="174">
        <f>IntermediateData!O317</f>
        <v>1.4016124428770819E-2</v>
      </c>
      <c r="P371" s="174">
        <f>IntermediateData!P317</f>
        <v>1.4999999999999999E-2</v>
      </c>
      <c r="Q371" s="174">
        <f>IntermediateData!Q317</f>
        <v>1.4999999999999999E-2</v>
      </c>
      <c r="R371" s="173">
        <f>IntermediateData!R317</f>
        <v>1.4999999999999999E-2</v>
      </c>
      <c r="S371" s="174">
        <f>IntermediateData!S317</f>
        <v>1.4999999999999999E-2</v>
      </c>
      <c r="T371" s="174">
        <f>IntermediateData!T317</f>
        <v>1.4999999999999999E-2</v>
      </c>
      <c r="U371" s="174">
        <f>IntermediateData!U317</f>
        <v>1.4999999999999999E-2</v>
      </c>
      <c r="V371" s="174">
        <f>IntermediateData!V317</f>
        <v>1.4999999999999999E-2</v>
      </c>
      <c r="W371" s="174">
        <f>IntermediateData!W317</f>
        <v>1.4999999999999999E-2</v>
      </c>
      <c r="X371" s="174">
        <f>IntermediateData!X317</f>
        <v>1.4999999999999999E-2</v>
      </c>
      <c r="Y371" s="174">
        <f>IntermediateData!Y317</f>
        <v>1.4999999999999999E-2</v>
      </c>
      <c r="Z371" s="174">
        <f>IntermediateData!Z317</f>
        <v>1.4999999999999999E-2</v>
      </c>
      <c r="AA371" s="174">
        <f>IntermediateData!AA317</f>
        <v>1.4999999999999999E-2</v>
      </c>
      <c r="AB371" s="174">
        <f>IntermediateData!AB317</f>
        <v>1.4999999999999999E-2</v>
      </c>
      <c r="AC371" s="174">
        <f>IntermediateData!AC317</f>
        <v>1.4999999999999999E-2</v>
      </c>
      <c r="AD371" s="174">
        <f>IntermediateData!AD317</f>
        <v>1.4999999999999999E-2</v>
      </c>
      <c r="AE371" s="174">
        <f>IntermediateData!AE317</f>
        <v>1.4999999999999999E-2</v>
      </c>
      <c r="AF371" s="174">
        <f>IntermediateData!AF317</f>
        <v>1.4999999999999999E-2</v>
      </c>
      <c r="AG371" s="174">
        <f>IntermediateData!AG317</f>
        <v>1.4999999999999999E-2</v>
      </c>
      <c r="AH371" s="174">
        <f>IntermediateData!AH317</f>
        <v>1.4999999999999999E-2</v>
      </c>
      <c r="AI371" s="174">
        <f>IntermediateData!AI317</f>
        <v>1.4999999999999999E-2</v>
      </c>
      <c r="AJ371" s="174">
        <f>IntermediateData!AJ317</f>
        <v>1.4999999999999999E-2</v>
      </c>
      <c r="AK371" s="174">
        <f>IntermediateData!AK317</f>
        <v>1.4999999999999999E-2</v>
      </c>
      <c r="AL371" s="174">
        <f>IntermediateData!AL317</f>
        <v>1.4999999999999999E-2</v>
      </c>
      <c r="AM371" s="174">
        <f>IntermediateData!AM317</f>
        <v>1.4999999999999999E-2</v>
      </c>
      <c r="AN371" s="174">
        <f>IntermediateData!AN317</f>
        <v>1.4999999999999999E-2</v>
      </c>
      <c r="AO371" s="174">
        <f>IntermediateData!AO317</f>
        <v>1.4999999999999999E-2</v>
      </c>
      <c r="AP371" s="175">
        <f>IntermediateData!AP317</f>
        <v>1.4999999999999999E-2</v>
      </c>
    </row>
    <row r="372" spans="2:42" x14ac:dyDescent="0.35">
      <c r="B372" s="36"/>
      <c r="C372" s="36" t="s">
        <v>2300</v>
      </c>
      <c r="D372" s="175"/>
      <c r="E372" s="174">
        <f>IntermediateData!E318</f>
        <v>0</v>
      </c>
      <c r="F372" s="174">
        <f>IntermediateData!F318</f>
        <v>0</v>
      </c>
      <c r="G372" s="174">
        <f>IntermediateData!G318</f>
        <v>0</v>
      </c>
      <c r="H372" s="174">
        <f>IntermediateData!H318</f>
        <v>0</v>
      </c>
      <c r="I372" s="174">
        <f>IntermediateData!I318</f>
        <v>1.041438498854152E-2</v>
      </c>
      <c r="J372" s="174">
        <f>IntermediateData!J318</f>
        <v>1.241438498854152E-2</v>
      </c>
      <c r="K372" s="174">
        <f>IntermediateData!K318</f>
        <v>1.441438498854152E-2</v>
      </c>
      <c r="L372" s="174">
        <f>IntermediateData!L318</f>
        <v>1.4999999999999999E-2</v>
      </c>
      <c r="M372" s="174">
        <f>IntermediateData!M318</f>
        <v>1.4999999999999999E-2</v>
      </c>
      <c r="N372" s="174">
        <f>IntermediateData!N318</f>
        <v>1.4999999999999999E-2</v>
      </c>
      <c r="O372" s="174">
        <f>IntermediateData!O318</f>
        <v>1.4999999999999999E-2</v>
      </c>
      <c r="P372" s="174">
        <f>IntermediateData!P318</f>
        <v>1.4999999999999999E-2</v>
      </c>
      <c r="Q372" s="174">
        <f>IntermediateData!Q318</f>
        <v>1.4999999999999999E-2</v>
      </c>
      <c r="R372" s="173">
        <f>IntermediateData!R318</f>
        <v>1.4999999999999999E-2</v>
      </c>
      <c r="S372" s="174">
        <f>IntermediateData!S318</f>
        <v>1.4999999999999999E-2</v>
      </c>
      <c r="T372" s="174">
        <f>IntermediateData!T318</f>
        <v>1.4999999999999999E-2</v>
      </c>
      <c r="U372" s="174">
        <f>IntermediateData!U318</f>
        <v>1.4999999999999999E-2</v>
      </c>
      <c r="V372" s="174">
        <f>IntermediateData!V318</f>
        <v>1.4999999999999999E-2</v>
      </c>
      <c r="W372" s="174">
        <f>IntermediateData!W318</f>
        <v>1.4999999999999999E-2</v>
      </c>
      <c r="X372" s="174">
        <f>IntermediateData!X318</f>
        <v>1.4999999999999999E-2</v>
      </c>
      <c r="Y372" s="174">
        <f>IntermediateData!Y318</f>
        <v>1.4999999999999999E-2</v>
      </c>
      <c r="Z372" s="174">
        <f>IntermediateData!Z318</f>
        <v>1.4999999999999999E-2</v>
      </c>
      <c r="AA372" s="174">
        <f>IntermediateData!AA318</f>
        <v>1.4999999999999999E-2</v>
      </c>
      <c r="AB372" s="174">
        <f>IntermediateData!AB318</f>
        <v>1.4999999999999999E-2</v>
      </c>
      <c r="AC372" s="174">
        <f>IntermediateData!AC318</f>
        <v>1.4999999999999999E-2</v>
      </c>
      <c r="AD372" s="174">
        <f>IntermediateData!AD318</f>
        <v>1.4999999999999999E-2</v>
      </c>
      <c r="AE372" s="174">
        <f>IntermediateData!AE318</f>
        <v>1.4999999999999999E-2</v>
      </c>
      <c r="AF372" s="174">
        <f>IntermediateData!AF318</f>
        <v>1.4999999999999999E-2</v>
      </c>
      <c r="AG372" s="174">
        <f>IntermediateData!AG318</f>
        <v>1.4999999999999999E-2</v>
      </c>
      <c r="AH372" s="174">
        <f>IntermediateData!AH318</f>
        <v>1.4999999999999999E-2</v>
      </c>
      <c r="AI372" s="174">
        <f>IntermediateData!AI318</f>
        <v>1.4999999999999999E-2</v>
      </c>
      <c r="AJ372" s="174">
        <f>IntermediateData!AJ318</f>
        <v>1.4999999999999999E-2</v>
      </c>
      <c r="AK372" s="174">
        <f>IntermediateData!AK318</f>
        <v>1.4999999999999999E-2</v>
      </c>
      <c r="AL372" s="174">
        <f>IntermediateData!AL318</f>
        <v>1.4999999999999999E-2</v>
      </c>
      <c r="AM372" s="174">
        <f>IntermediateData!AM318</f>
        <v>1.4999999999999999E-2</v>
      </c>
      <c r="AN372" s="174">
        <f>IntermediateData!AN318</f>
        <v>1.4999999999999999E-2</v>
      </c>
      <c r="AO372" s="174">
        <f>IntermediateData!AO318</f>
        <v>1.4999999999999999E-2</v>
      </c>
      <c r="AP372" s="175">
        <f>IntermediateData!AP318</f>
        <v>1.4999999999999999E-2</v>
      </c>
    </row>
    <row r="373" spans="2:42" x14ac:dyDescent="0.35">
      <c r="B373" s="36"/>
      <c r="C373" s="36" t="s">
        <v>2301</v>
      </c>
      <c r="D373" s="175"/>
      <c r="E373" s="174">
        <f>IntermediateData!E319</f>
        <v>0</v>
      </c>
      <c r="F373" s="174">
        <f>IntermediateData!F319</f>
        <v>0</v>
      </c>
      <c r="G373" s="174">
        <f>IntermediateData!G319</f>
        <v>0</v>
      </c>
      <c r="H373" s="174">
        <f>IntermediateData!H319</f>
        <v>0</v>
      </c>
      <c r="I373" s="174">
        <f>IntermediateData!I319</f>
        <v>1.0279092843609545E-2</v>
      </c>
      <c r="J373" s="174">
        <f>IntermediateData!J319</f>
        <v>1.2279092843609545E-2</v>
      </c>
      <c r="K373" s="174">
        <f>IntermediateData!K319</f>
        <v>1.4279092843609545E-2</v>
      </c>
      <c r="L373" s="174">
        <f>IntermediateData!L319</f>
        <v>1.4999999999999999E-2</v>
      </c>
      <c r="M373" s="174">
        <f>IntermediateData!M319</f>
        <v>1.4999999999999999E-2</v>
      </c>
      <c r="N373" s="174">
        <f>IntermediateData!N319</f>
        <v>1.4999999999999999E-2</v>
      </c>
      <c r="O373" s="174">
        <f>IntermediateData!O319</f>
        <v>1.4999999999999999E-2</v>
      </c>
      <c r="P373" s="174">
        <f>IntermediateData!P319</f>
        <v>1.4999999999999999E-2</v>
      </c>
      <c r="Q373" s="174">
        <f>IntermediateData!Q319</f>
        <v>1.4999999999999999E-2</v>
      </c>
      <c r="R373" s="173">
        <f>IntermediateData!R319</f>
        <v>1.4999999999999999E-2</v>
      </c>
      <c r="S373" s="174">
        <f>IntermediateData!S319</f>
        <v>1.4999999999999999E-2</v>
      </c>
      <c r="T373" s="174">
        <f>IntermediateData!T319</f>
        <v>1.4999999999999999E-2</v>
      </c>
      <c r="U373" s="174">
        <f>IntermediateData!U319</f>
        <v>1.4999999999999999E-2</v>
      </c>
      <c r="V373" s="174">
        <f>IntermediateData!V319</f>
        <v>1.4999999999999999E-2</v>
      </c>
      <c r="W373" s="174">
        <f>IntermediateData!W319</f>
        <v>1.4999999999999999E-2</v>
      </c>
      <c r="X373" s="174">
        <f>IntermediateData!X319</f>
        <v>1.4999999999999999E-2</v>
      </c>
      <c r="Y373" s="174">
        <f>IntermediateData!Y319</f>
        <v>1.4999999999999999E-2</v>
      </c>
      <c r="Z373" s="174">
        <f>IntermediateData!Z319</f>
        <v>1.4999999999999999E-2</v>
      </c>
      <c r="AA373" s="174">
        <f>IntermediateData!AA319</f>
        <v>1.4999999999999999E-2</v>
      </c>
      <c r="AB373" s="174">
        <f>IntermediateData!AB319</f>
        <v>1.4999999999999999E-2</v>
      </c>
      <c r="AC373" s="174">
        <f>IntermediateData!AC319</f>
        <v>1.4999999999999999E-2</v>
      </c>
      <c r="AD373" s="174">
        <f>IntermediateData!AD319</f>
        <v>1.4999999999999999E-2</v>
      </c>
      <c r="AE373" s="174">
        <f>IntermediateData!AE319</f>
        <v>1.4999999999999999E-2</v>
      </c>
      <c r="AF373" s="174">
        <f>IntermediateData!AF319</f>
        <v>1.4999999999999999E-2</v>
      </c>
      <c r="AG373" s="174">
        <f>IntermediateData!AG319</f>
        <v>1.4999999999999999E-2</v>
      </c>
      <c r="AH373" s="174">
        <f>IntermediateData!AH319</f>
        <v>1.4999999999999999E-2</v>
      </c>
      <c r="AI373" s="174">
        <f>IntermediateData!AI319</f>
        <v>1.4999999999999999E-2</v>
      </c>
      <c r="AJ373" s="174">
        <f>IntermediateData!AJ319</f>
        <v>1.4999999999999999E-2</v>
      </c>
      <c r="AK373" s="174">
        <f>IntermediateData!AK319</f>
        <v>1.4999999999999999E-2</v>
      </c>
      <c r="AL373" s="174">
        <f>IntermediateData!AL319</f>
        <v>1.4999999999999999E-2</v>
      </c>
      <c r="AM373" s="174">
        <f>IntermediateData!AM319</f>
        <v>1.4999999999999999E-2</v>
      </c>
      <c r="AN373" s="174">
        <f>IntermediateData!AN319</f>
        <v>1.4999999999999999E-2</v>
      </c>
      <c r="AO373" s="174">
        <f>IntermediateData!AO319</f>
        <v>1.4999999999999999E-2</v>
      </c>
      <c r="AP373" s="175">
        <f>IntermediateData!AP319</f>
        <v>1.4999999999999999E-2</v>
      </c>
    </row>
    <row r="374" spans="2:42" x14ac:dyDescent="0.35">
      <c r="B374" s="36"/>
      <c r="C374" s="36" t="s">
        <v>2302</v>
      </c>
      <c r="D374" s="175"/>
      <c r="E374" s="174">
        <f>IntermediateData!E320</f>
        <v>0</v>
      </c>
      <c r="F374" s="174">
        <f>IntermediateData!F320</f>
        <v>0</v>
      </c>
      <c r="G374" s="174">
        <f>IntermediateData!G320</f>
        <v>0</v>
      </c>
      <c r="H374" s="174">
        <f>IntermediateData!H320</f>
        <v>0</v>
      </c>
      <c r="I374" s="174">
        <f>IntermediateData!I320</f>
        <v>7.6512004186950937E-3</v>
      </c>
      <c r="J374" s="174">
        <f>IntermediateData!J320</f>
        <v>9.6512004186950946E-3</v>
      </c>
      <c r="K374" s="174">
        <f>IntermediateData!K320</f>
        <v>1.1651200418695095E-2</v>
      </c>
      <c r="L374" s="174">
        <f>IntermediateData!L320</f>
        <v>1.3651200418695095E-2</v>
      </c>
      <c r="M374" s="174">
        <f>IntermediateData!M320</f>
        <v>1.4999999999999999E-2</v>
      </c>
      <c r="N374" s="174">
        <f>IntermediateData!N320</f>
        <v>1.4999999999999999E-2</v>
      </c>
      <c r="O374" s="174">
        <f>IntermediateData!O320</f>
        <v>1.4999999999999999E-2</v>
      </c>
      <c r="P374" s="174">
        <f>IntermediateData!P320</f>
        <v>1.4999999999999999E-2</v>
      </c>
      <c r="Q374" s="174">
        <f>IntermediateData!Q320</f>
        <v>1.4999999999999999E-2</v>
      </c>
      <c r="R374" s="173">
        <f>IntermediateData!R320</f>
        <v>1.4999999999999999E-2</v>
      </c>
      <c r="S374" s="174">
        <f>IntermediateData!S320</f>
        <v>1.4999999999999999E-2</v>
      </c>
      <c r="T374" s="174">
        <f>IntermediateData!T320</f>
        <v>1.4999999999999999E-2</v>
      </c>
      <c r="U374" s="174">
        <f>IntermediateData!U320</f>
        <v>1.4999999999999999E-2</v>
      </c>
      <c r="V374" s="174">
        <f>IntermediateData!V320</f>
        <v>1.4999999999999999E-2</v>
      </c>
      <c r="W374" s="174">
        <f>IntermediateData!W320</f>
        <v>1.4999999999999999E-2</v>
      </c>
      <c r="X374" s="174">
        <f>IntermediateData!X320</f>
        <v>1.4999999999999999E-2</v>
      </c>
      <c r="Y374" s="174">
        <f>IntermediateData!Y320</f>
        <v>1.4999999999999999E-2</v>
      </c>
      <c r="Z374" s="174">
        <f>IntermediateData!Z320</f>
        <v>1.4999999999999999E-2</v>
      </c>
      <c r="AA374" s="174">
        <f>IntermediateData!AA320</f>
        <v>1.4999999999999999E-2</v>
      </c>
      <c r="AB374" s="174">
        <f>IntermediateData!AB320</f>
        <v>1.4999999999999999E-2</v>
      </c>
      <c r="AC374" s="174">
        <f>IntermediateData!AC320</f>
        <v>1.4999999999999999E-2</v>
      </c>
      <c r="AD374" s="174">
        <f>IntermediateData!AD320</f>
        <v>1.4999999999999999E-2</v>
      </c>
      <c r="AE374" s="174">
        <f>IntermediateData!AE320</f>
        <v>1.4999999999999999E-2</v>
      </c>
      <c r="AF374" s="174">
        <f>IntermediateData!AF320</f>
        <v>1.4999999999999999E-2</v>
      </c>
      <c r="AG374" s="174">
        <f>IntermediateData!AG320</f>
        <v>1.4999999999999999E-2</v>
      </c>
      <c r="AH374" s="174">
        <f>IntermediateData!AH320</f>
        <v>1.4999999999999999E-2</v>
      </c>
      <c r="AI374" s="174">
        <f>IntermediateData!AI320</f>
        <v>1.4999999999999999E-2</v>
      </c>
      <c r="AJ374" s="174">
        <f>IntermediateData!AJ320</f>
        <v>1.4999999999999999E-2</v>
      </c>
      <c r="AK374" s="174">
        <f>IntermediateData!AK320</f>
        <v>1.4999999999999999E-2</v>
      </c>
      <c r="AL374" s="174">
        <f>IntermediateData!AL320</f>
        <v>1.4999999999999999E-2</v>
      </c>
      <c r="AM374" s="174">
        <f>IntermediateData!AM320</f>
        <v>1.4999999999999999E-2</v>
      </c>
      <c r="AN374" s="174">
        <f>IntermediateData!AN320</f>
        <v>1.4999999999999999E-2</v>
      </c>
      <c r="AO374" s="174">
        <f>IntermediateData!AO320</f>
        <v>1.4999999999999999E-2</v>
      </c>
      <c r="AP374" s="175">
        <f>IntermediateData!AP320</f>
        <v>1.4999999999999999E-2</v>
      </c>
    </row>
    <row r="375" spans="2:42" x14ac:dyDescent="0.35">
      <c r="B375" s="36"/>
      <c r="C375" s="36" t="s">
        <v>2303</v>
      </c>
      <c r="D375" s="175"/>
      <c r="E375" s="174">
        <f>IntermediateData!E321</f>
        <v>0</v>
      </c>
      <c r="F375" s="174">
        <f>IntermediateData!F321</f>
        <v>0</v>
      </c>
      <c r="G375" s="174">
        <f>IntermediateData!G321</f>
        <v>0</v>
      </c>
      <c r="H375" s="174">
        <f>IntermediateData!H321</f>
        <v>0</v>
      </c>
      <c r="I375" s="174">
        <f>IntermediateData!I321</f>
        <v>3.3568464916015443E-3</v>
      </c>
      <c r="J375" s="174">
        <f>IntermediateData!J321</f>
        <v>5.3568464916015444E-3</v>
      </c>
      <c r="K375" s="174">
        <f>IntermediateData!K321</f>
        <v>7.3568464916015444E-3</v>
      </c>
      <c r="L375" s="174">
        <f>IntermediateData!L321</f>
        <v>9.3568464916015445E-3</v>
      </c>
      <c r="M375" s="174">
        <f>IntermediateData!M321</f>
        <v>1.1356846491601544E-2</v>
      </c>
      <c r="N375" s="174">
        <f>IntermediateData!N321</f>
        <v>1.3356846491601545E-2</v>
      </c>
      <c r="O375" s="174">
        <f>IntermediateData!O321</f>
        <v>1.4999999999999999E-2</v>
      </c>
      <c r="P375" s="174">
        <f>IntermediateData!P321</f>
        <v>1.4999999999999999E-2</v>
      </c>
      <c r="Q375" s="174">
        <f>IntermediateData!Q321</f>
        <v>1.4999999999999999E-2</v>
      </c>
      <c r="R375" s="173">
        <f>IntermediateData!R321</f>
        <v>1.4999999999999999E-2</v>
      </c>
      <c r="S375" s="174">
        <f>IntermediateData!S321</f>
        <v>1.4999999999999999E-2</v>
      </c>
      <c r="T375" s="174">
        <f>IntermediateData!T321</f>
        <v>1.4999999999999999E-2</v>
      </c>
      <c r="U375" s="174">
        <f>IntermediateData!U321</f>
        <v>1.4999999999999999E-2</v>
      </c>
      <c r="V375" s="174">
        <f>IntermediateData!V321</f>
        <v>1.4999999999999999E-2</v>
      </c>
      <c r="W375" s="174">
        <f>IntermediateData!W321</f>
        <v>1.4999999999999999E-2</v>
      </c>
      <c r="X375" s="174">
        <f>IntermediateData!X321</f>
        <v>1.4999999999999999E-2</v>
      </c>
      <c r="Y375" s="174">
        <f>IntermediateData!Y321</f>
        <v>1.4999999999999999E-2</v>
      </c>
      <c r="Z375" s="174">
        <f>IntermediateData!Z321</f>
        <v>1.4999999999999999E-2</v>
      </c>
      <c r="AA375" s="174">
        <f>IntermediateData!AA321</f>
        <v>1.4999999999999999E-2</v>
      </c>
      <c r="AB375" s="174">
        <f>IntermediateData!AB321</f>
        <v>1.4999999999999999E-2</v>
      </c>
      <c r="AC375" s="174">
        <f>IntermediateData!AC321</f>
        <v>1.4999999999999999E-2</v>
      </c>
      <c r="AD375" s="174">
        <f>IntermediateData!AD321</f>
        <v>1.4999999999999999E-2</v>
      </c>
      <c r="AE375" s="174">
        <f>IntermediateData!AE321</f>
        <v>1.4999999999999999E-2</v>
      </c>
      <c r="AF375" s="174">
        <f>IntermediateData!AF321</f>
        <v>1.4999999999999999E-2</v>
      </c>
      <c r="AG375" s="174">
        <f>IntermediateData!AG321</f>
        <v>1.4999999999999999E-2</v>
      </c>
      <c r="AH375" s="174">
        <f>IntermediateData!AH321</f>
        <v>1.4999999999999999E-2</v>
      </c>
      <c r="AI375" s="174">
        <f>IntermediateData!AI321</f>
        <v>1.4999999999999999E-2</v>
      </c>
      <c r="AJ375" s="174">
        <f>IntermediateData!AJ321</f>
        <v>1.4999999999999999E-2</v>
      </c>
      <c r="AK375" s="174">
        <f>IntermediateData!AK321</f>
        <v>1.4999999999999999E-2</v>
      </c>
      <c r="AL375" s="174">
        <f>IntermediateData!AL321</f>
        <v>1.4999999999999999E-2</v>
      </c>
      <c r="AM375" s="174">
        <f>IntermediateData!AM321</f>
        <v>1.4999999999999999E-2</v>
      </c>
      <c r="AN375" s="174">
        <f>IntermediateData!AN321</f>
        <v>1.4999999999999999E-2</v>
      </c>
      <c r="AO375" s="174">
        <f>IntermediateData!AO321</f>
        <v>1.4999999999999999E-2</v>
      </c>
      <c r="AP375" s="175">
        <f>IntermediateData!AP321</f>
        <v>1.4999999999999999E-2</v>
      </c>
    </row>
    <row r="376" spans="2:42" x14ac:dyDescent="0.35">
      <c r="B376" s="36"/>
      <c r="C376" s="36" t="s">
        <v>2304</v>
      </c>
      <c r="D376" s="175"/>
      <c r="E376" s="174">
        <f>IntermediateData!E322</f>
        <v>0</v>
      </c>
      <c r="F376" s="174">
        <f>IntermediateData!F322</f>
        <v>0</v>
      </c>
      <c r="G376" s="174">
        <f>IntermediateData!G322</f>
        <v>0</v>
      </c>
      <c r="H376" s="174">
        <f>IntermediateData!H322</f>
        <v>0</v>
      </c>
      <c r="I376" s="174">
        <f>IntermediateData!I322</f>
        <v>1.2705642000173493E-3</v>
      </c>
      <c r="J376" s="174">
        <f>IntermediateData!J322</f>
        <v>3.2705642000173491E-3</v>
      </c>
      <c r="K376" s="174">
        <f>IntermediateData!K322</f>
        <v>5.2705642000173492E-3</v>
      </c>
      <c r="L376" s="174">
        <f>IntermediateData!L322</f>
        <v>7.2705642000173492E-3</v>
      </c>
      <c r="M376" s="174">
        <f>IntermediateData!M322</f>
        <v>9.2705642000173484E-3</v>
      </c>
      <c r="N376" s="174">
        <f>IntermediateData!N322</f>
        <v>1.1270564200017348E-2</v>
      </c>
      <c r="O376" s="174">
        <f>IntermediateData!O322</f>
        <v>1.3270564200017348E-2</v>
      </c>
      <c r="P376" s="174">
        <f>IntermediateData!P322</f>
        <v>1.4999999999999999E-2</v>
      </c>
      <c r="Q376" s="174">
        <f>IntermediateData!Q322</f>
        <v>1.4999999999999999E-2</v>
      </c>
      <c r="R376" s="173">
        <f>IntermediateData!R322</f>
        <v>1.4999999999999999E-2</v>
      </c>
      <c r="S376" s="174">
        <f>IntermediateData!S322</f>
        <v>1.4999999999999999E-2</v>
      </c>
      <c r="T376" s="174">
        <f>IntermediateData!T322</f>
        <v>1.4999999999999999E-2</v>
      </c>
      <c r="U376" s="174">
        <f>IntermediateData!U322</f>
        <v>1.4999999999999999E-2</v>
      </c>
      <c r="V376" s="174">
        <f>IntermediateData!V322</f>
        <v>1.4999999999999999E-2</v>
      </c>
      <c r="W376" s="174">
        <f>IntermediateData!W322</f>
        <v>1.4999999999999999E-2</v>
      </c>
      <c r="X376" s="174">
        <f>IntermediateData!X322</f>
        <v>1.4999999999999999E-2</v>
      </c>
      <c r="Y376" s="174">
        <f>IntermediateData!Y322</f>
        <v>1.4999999999999999E-2</v>
      </c>
      <c r="Z376" s="174">
        <f>IntermediateData!Z322</f>
        <v>1.4999999999999999E-2</v>
      </c>
      <c r="AA376" s="174">
        <f>IntermediateData!AA322</f>
        <v>1.4999999999999999E-2</v>
      </c>
      <c r="AB376" s="174">
        <f>IntermediateData!AB322</f>
        <v>1.4999999999999999E-2</v>
      </c>
      <c r="AC376" s="174">
        <f>IntermediateData!AC322</f>
        <v>1.4999999999999999E-2</v>
      </c>
      <c r="AD376" s="174">
        <f>IntermediateData!AD322</f>
        <v>1.4999999999999999E-2</v>
      </c>
      <c r="AE376" s="174">
        <f>IntermediateData!AE322</f>
        <v>1.4999999999999999E-2</v>
      </c>
      <c r="AF376" s="174">
        <f>IntermediateData!AF322</f>
        <v>1.4999999999999999E-2</v>
      </c>
      <c r="AG376" s="174">
        <f>IntermediateData!AG322</f>
        <v>1.4999999999999999E-2</v>
      </c>
      <c r="AH376" s="174">
        <f>IntermediateData!AH322</f>
        <v>1.4999999999999999E-2</v>
      </c>
      <c r="AI376" s="174">
        <f>IntermediateData!AI322</f>
        <v>1.4999999999999999E-2</v>
      </c>
      <c r="AJ376" s="174">
        <f>IntermediateData!AJ322</f>
        <v>1.4999999999999999E-2</v>
      </c>
      <c r="AK376" s="174">
        <f>IntermediateData!AK322</f>
        <v>1.4999999999999999E-2</v>
      </c>
      <c r="AL376" s="174">
        <f>IntermediateData!AL322</f>
        <v>1.4999999999999999E-2</v>
      </c>
      <c r="AM376" s="174">
        <f>IntermediateData!AM322</f>
        <v>1.4999999999999999E-2</v>
      </c>
      <c r="AN376" s="174">
        <f>IntermediateData!AN322</f>
        <v>1.4999999999999999E-2</v>
      </c>
      <c r="AO376" s="174">
        <f>IntermediateData!AO322</f>
        <v>1.4999999999999999E-2</v>
      </c>
      <c r="AP376" s="175">
        <f>IntermediateData!AP322</f>
        <v>1.4999999999999999E-2</v>
      </c>
    </row>
    <row r="377" spans="2:42" x14ac:dyDescent="0.35">
      <c r="B377" s="36"/>
      <c r="C377" s="36" t="s">
        <v>2305</v>
      </c>
      <c r="D377" s="175"/>
      <c r="E377" s="174">
        <f>IntermediateData!E323</f>
        <v>0</v>
      </c>
      <c r="F377" s="174">
        <f>IntermediateData!F323</f>
        <v>0</v>
      </c>
      <c r="G377" s="174">
        <f>IntermediateData!G323</f>
        <v>0</v>
      </c>
      <c r="H377" s="174">
        <f>IntermediateData!H323</f>
        <v>0</v>
      </c>
      <c r="I377" s="174">
        <f>IntermediateData!I323</f>
        <v>3.0208306488494255E-3</v>
      </c>
      <c r="J377" s="174">
        <f>IntermediateData!J323</f>
        <v>5.020830648849426E-3</v>
      </c>
      <c r="K377" s="174">
        <f>IntermediateData!K323</f>
        <v>7.0208306488494261E-3</v>
      </c>
      <c r="L377" s="174">
        <f>IntermediateData!L323</f>
        <v>9.0208306488494261E-3</v>
      </c>
      <c r="M377" s="174">
        <f>IntermediateData!M323</f>
        <v>1.1020830648849426E-2</v>
      </c>
      <c r="N377" s="174">
        <f>IntermediateData!N323</f>
        <v>1.3020830648849426E-2</v>
      </c>
      <c r="O377" s="174">
        <f>IntermediateData!O323</f>
        <v>1.4999999999999999E-2</v>
      </c>
      <c r="P377" s="174">
        <f>IntermediateData!P323</f>
        <v>1.4999999999999999E-2</v>
      </c>
      <c r="Q377" s="174">
        <f>IntermediateData!Q323</f>
        <v>1.4999999999999999E-2</v>
      </c>
      <c r="R377" s="173">
        <f>IntermediateData!R323</f>
        <v>1.4999999999999999E-2</v>
      </c>
      <c r="S377" s="174">
        <f>IntermediateData!S323</f>
        <v>1.4999999999999999E-2</v>
      </c>
      <c r="T377" s="174">
        <f>IntermediateData!T323</f>
        <v>1.4999999999999999E-2</v>
      </c>
      <c r="U377" s="174">
        <f>IntermediateData!U323</f>
        <v>1.4999999999999999E-2</v>
      </c>
      <c r="V377" s="174">
        <f>IntermediateData!V323</f>
        <v>1.4999999999999999E-2</v>
      </c>
      <c r="W377" s="174">
        <f>IntermediateData!W323</f>
        <v>1.4999999999999999E-2</v>
      </c>
      <c r="X377" s="174">
        <f>IntermediateData!X323</f>
        <v>1.4999999999999999E-2</v>
      </c>
      <c r="Y377" s="174">
        <f>IntermediateData!Y323</f>
        <v>1.4999999999999999E-2</v>
      </c>
      <c r="Z377" s="174">
        <f>IntermediateData!Z323</f>
        <v>1.4999999999999999E-2</v>
      </c>
      <c r="AA377" s="174">
        <f>IntermediateData!AA323</f>
        <v>1.4999999999999999E-2</v>
      </c>
      <c r="AB377" s="174">
        <f>IntermediateData!AB323</f>
        <v>1.4999999999999999E-2</v>
      </c>
      <c r="AC377" s="174">
        <f>IntermediateData!AC323</f>
        <v>1.4999999999999999E-2</v>
      </c>
      <c r="AD377" s="174">
        <f>IntermediateData!AD323</f>
        <v>1.4999999999999999E-2</v>
      </c>
      <c r="AE377" s="174">
        <f>IntermediateData!AE323</f>
        <v>1.4999999999999999E-2</v>
      </c>
      <c r="AF377" s="174">
        <f>IntermediateData!AF323</f>
        <v>1.4999999999999999E-2</v>
      </c>
      <c r="AG377" s="174">
        <f>IntermediateData!AG323</f>
        <v>1.4999999999999999E-2</v>
      </c>
      <c r="AH377" s="174">
        <f>IntermediateData!AH323</f>
        <v>1.4999999999999999E-2</v>
      </c>
      <c r="AI377" s="174">
        <f>IntermediateData!AI323</f>
        <v>1.4999999999999999E-2</v>
      </c>
      <c r="AJ377" s="174">
        <f>IntermediateData!AJ323</f>
        <v>1.4999999999999999E-2</v>
      </c>
      <c r="AK377" s="174">
        <f>IntermediateData!AK323</f>
        <v>1.4999999999999999E-2</v>
      </c>
      <c r="AL377" s="174">
        <f>IntermediateData!AL323</f>
        <v>1.4999999999999999E-2</v>
      </c>
      <c r="AM377" s="174">
        <f>IntermediateData!AM323</f>
        <v>1.4999999999999999E-2</v>
      </c>
      <c r="AN377" s="174">
        <f>IntermediateData!AN323</f>
        <v>1.4999999999999999E-2</v>
      </c>
      <c r="AO377" s="174">
        <f>IntermediateData!AO323</f>
        <v>1.4999999999999999E-2</v>
      </c>
      <c r="AP377" s="175">
        <f>IntermediateData!AP323</f>
        <v>1.4999999999999999E-2</v>
      </c>
    </row>
    <row r="378" spans="2:42" x14ac:dyDescent="0.35">
      <c r="B378" s="36"/>
      <c r="C378" s="36" t="s">
        <v>2306</v>
      </c>
      <c r="D378" s="175"/>
      <c r="E378" s="174">
        <f>IntermediateData!E324</f>
        <v>0</v>
      </c>
      <c r="F378" s="174">
        <f>IntermediateData!F324</f>
        <v>0</v>
      </c>
      <c r="G378" s="174">
        <f>IntermediateData!G324</f>
        <v>0</v>
      </c>
      <c r="H378" s="174">
        <f>IntermediateData!H324</f>
        <v>0</v>
      </c>
      <c r="I378" s="174">
        <f>IntermediateData!I324</f>
        <v>1.8098173494960656E-3</v>
      </c>
      <c r="J378" s="174">
        <f>IntermediateData!J324</f>
        <v>3.8098173494960658E-3</v>
      </c>
      <c r="K378" s="174">
        <f>IntermediateData!K324</f>
        <v>5.8098173494960659E-3</v>
      </c>
      <c r="L378" s="174">
        <f>IntermediateData!L324</f>
        <v>7.8098173494960659E-3</v>
      </c>
      <c r="M378" s="174">
        <f>IntermediateData!M324</f>
        <v>9.809817349496066E-3</v>
      </c>
      <c r="N378" s="174">
        <f>IntermediateData!N324</f>
        <v>1.1809817349496066E-2</v>
      </c>
      <c r="O378" s="174">
        <f>IntermediateData!O324</f>
        <v>1.3809817349496066E-2</v>
      </c>
      <c r="P378" s="174">
        <f>IntermediateData!P324</f>
        <v>1.4999999999999999E-2</v>
      </c>
      <c r="Q378" s="174">
        <f>IntermediateData!Q324</f>
        <v>1.4999999999999999E-2</v>
      </c>
      <c r="R378" s="173">
        <f>IntermediateData!R324</f>
        <v>1.4999999999999999E-2</v>
      </c>
      <c r="S378" s="174">
        <f>IntermediateData!S324</f>
        <v>1.4999999999999999E-2</v>
      </c>
      <c r="T378" s="174">
        <f>IntermediateData!T324</f>
        <v>1.4999999999999999E-2</v>
      </c>
      <c r="U378" s="174">
        <f>IntermediateData!U324</f>
        <v>1.4999999999999999E-2</v>
      </c>
      <c r="V378" s="174">
        <f>IntermediateData!V324</f>
        <v>1.4999999999999999E-2</v>
      </c>
      <c r="W378" s="174">
        <f>IntermediateData!W324</f>
        <v>1.4999999999999999E-2</v>
      </c>
      <c r="X378" s="174">
        <f>IntermediateData!X324</f>
        <v>1.4999999999999999E-2</v>
      </c>
      <c r="Y378" s="174">
        <f>IntermediateData!Y324</f>
        <v>1.4999999999999999E-2</v>
      </c>
      <c r="Z378" s="174">
        <f>IntermediateData!Z324</f>
        <v>1.4999999999999999E-2</v>
      </c>
      <c r="AA378" s="174">
        <f>IntermediateData!AA324</f>
        <v>1.4999999999999999E-2</v>
      </c>
      <c r="AB378" s="174">
        <f>IntermediateData!AB324</f>
        <v>1.4999999999999999E-2</v>
      </c>
      <c r="AC378" s="174">
        <f>IntermediateData!AC324</f>
        <v>1.4999999999999999E-2</v>
      </c>
      <c r="AD378" s="174">
        <f>IntermediateData!AD324</f>
        <v>1.4999999999999999E-2</v>
      </c>
      <c r="AE378" s="174">
        <f>IntermediateData!AE324</f>
        <v>1.4999999999999999E-2</v>
      </c>
      <c r="AF378" s="174">
        <f>IntermediateData!AF324</f>
        <v>1.4999999999999999E-2</v>
      </c>
      <c r="AG378" s="174">
        <f>IntermediateData!AG324</f>
        <v>1.4999999999999999E-2</v>
      </c>
      <c r="AH378" s="174">
        <f>IntermediateData!AH324</f>
        <v>1.4999999999999999E-2</v>
      </c>
      <c r="AI378" s="174">
        <f>IntermediateData!AI324</f>
        <v>1.4999999999999999E-2</v>
      </c>
      <c r="AJ378" s="174">
        <f>IntermediateData!AJ324</f>
        <v>1.4999999999999999E-2</v>
      </c>
      <c r="AK378" s="174">
        <f>IntermediateData!AK324</f>
        <v>1.4999999999999999E-2</v>
      </c>
      <c r="AL378" s="174">
        <f>IntermediateData!AL324</f>
        <v>1.4999999999999999E-2</v>
      </c>
      <c r="AM378" s="174">
        <f>IntermediateData!AM324</f>
        <v>1.4999999999999999E-2</v>
      </c>
      <c r="AN378" s="174">
        <f>IntermediateData!AN324</f>
        <v>1.4999999999999999E-2</v>
      </c>
      <c r="AO378" s="174">
        <f>IntermediateData!AO324</f>
        <v>1.4999999999999999E-2</v>
      </c>
      <c r="AP378" s="175">
        <f>IntermediateData!AP324</f>
        <v>1.4999999999999999E-2</v>
      </c>
    </row>
    <row r="379" spans="2:42" x14ac:dyDescent="0.35">
      <c r="B379" s="36"/>
      <c r="C379" s="36" t="s">
        <v>2307</v>
      </c>
      <c r="D379" s="175"/>
      <c r="E379" s="174">
        <f>IntermediateData!E325</f>
        <v>0</v>
      </c>
      <c r="F379" s="174">
        <f>IntermediateData!F325</f>
        <v>0</v>
      </c>
      <c r="G379" s="174">
        <f>IntermediateData!G325</f>
        <v>0</v>
      </c>
      <c r="H379" s="174">
        <f>IntermediateData!H325</f>
        <v>0</v>
      </c>
      <c r="I379" s="174">
        <f>IntermediateData!I325</f>
        <v>7.0553787619702978E-3</v>
      </c>
      <c r="J379" s="174">
        <f>IntermediateData!J325</f>
        <v>9.0553787619702987E-3</v>
      </c>
      <c r="K379" s="174">
        <f>IntermediateData!K325</f>
        <v>1.1055378761970299E-2</v>
      </c>
      <c r="L379" s="174">
        <f>IntermediateData!L325</f>
        <v>1.3055378761970299E-2</v>
      </c>
      <c r="M379" s="174">
        <f>IntermediateData!M325</f>
        <v>1.4999999999999999E-2</v>
      </c>
      <c r="N379" s="174">
        <f>IntermediateData!N325</f>
        <v>1.4999999999999999E-2</v>
      </c>
      <c r="O379" s="174">
        <f>IntermediateData!O325</f>
        <v>1.4999999999999999E-2</v>
      </c>
      <c r="P379" s="174">
        <f>IntermediateData!P325</f>
        <v>1.4999999999999999E-2</v>
      </c>
      <c r="Q379" s="174">
        <f>IntermediateData!Q325</f>
        <v>1.4999999999999999E-2</v>
      </c>
      <c r="R379" s="173">
        <f>IntermediateData!R325</f>
        <v>1.4999999999999999E-2</v>
      </c>
      <c r="S379" s="174">
        <f>IntermediateData!S325</f>
        <v>1.4999999999999999E-2</v>
      </c>
      <c r="T379" s="174">
        <f>IntermediateData!T325</f>
        <v>1.4999999999999999E-2</v>
      </c>
      <c r="U379" s="174">
        <f>IntermediateData!U325</f>
        <v>1.4999999999999999E-2</v>
      </c>
      <c r="V379" s="174">
        <f>IntermediateData!V325</f>
        <v>1.4999999999999999E-2</v>
      </c>
      <c r="W379" s="174">
        <f>IntermediateData!W325</f>
        <v>1.4999999999999999E-2</v>
      </c>
      <c r="X379" s="174">
        <f>IntermediateData!X325</f>
        <v>1.4999999999999999E-2</v>
      </c>
      <c r="Y379" s="174">
        <f>IntermediateData!Y325</f>
        <v>1.4999999999999999E-2</v>
      </c>
      <c r="Z379" s="174">
        <f>IntermediateData!Z325</f>
        <v>1.4999999999999999E-2</v>
      </c>
      <c r="AA379" s="174">
        <f>IntermediateData!AA325</f>
        <v>1.4999999999999999E-2</v>
      </c>
      <c r="AB379" s="174">
        <f>IntermediateData!AB325</f>
        <v>1.4999999999999999E-2</v>
      </c>
      <c r="AC379" s="174">
        <f>IntermediateData!AC325</f>
        <v>1.4999999999999999E-2</v>
      </c>
      <c r="AD379" s="174">
        <f>IntermediateData!AD325</f>
        <v>1.4999999999999999E-2</v>
      </c>
      <c r="AE379" s="174">
        <f>IntermediateData!AE325</f>
        <v>1.4999999999999999E-2</v>
      </c>
      <c r="AF379" s="174">
        <f>IntermediateData!AF325</f>
        <v>1.4999999999999999E-2</v>
      </c>
      <c r="AG379" s="174">
        <f>IntermediateData!AG325</f>
        <v>1.4999999999999999E-2</v>
      </c>
      <c r="AH379" s="174">
        <f>IntermediateData!AH325</f>
        <v>1.4999999999999999E-2</v>
      </c>
      <c r="AI379" s="174">
        <f>IntermediateData!AI325</f>
        <v>1.4999999999999999E-2</v>
      </c>
      <c r="AJ379" s="174">
        <f>IntermediateData!AJ325</f>
        <v>1.4999999999999999E-2</v>
      </c>
      <c r="AK379" s="174">
        <f>IntermediateData!AK325</f>
        <v>1.4999999999999999E-2</v>
      </c>
      <c r="AL379" s="174">
        <f>IntermediateData!AL325</f>
        <v>1.4999999999999999E-2</v>
      </c>
      <c r="AM379" s="174">
        <f>IntermediateData!AM325</f>
        <v>1.4999999999999999E-2</v>
      </c>
      <c r="AN379" s="174">
        <f>IntermediateData!AN325</f>
        <v>1.4999999999999999E-2</v>
      </c>
      <c r="AO379" s="174">
        <f>IntermediateData!AO325</f>
        <v>1.4999999999999999E-2</v>
      </c>
      <c r="AP379" s="175">
        <f>IntermediateData!AP325</f>
        <v>1.4999999999999999E-2</v>
      </c>
    </row>
    <row r="380" spans="2:42" x14ac:dyDescent="0.35">
      <c r="B380" s="36"/>
      <c r="C380" s="36" t="s">
        <v>2308</v>
      </c>
      <c r="D380" s="175"/>
      <c r="E380" s="174">
        <f>IntermediateData!E326</f>
        <v>0</v>
      </c>
      <c r="F380" s="174">
        <f>IntermediateData!F326</f>
        <v>0</v>
      </c>
      <c r="G380" s="174">
        <f>IntermediateData!G326</f>
        <v>0</v>
      </c>
      <c r="H380" s="174">
        <f>IntermediateData!H326</f>
        <v>0</v>
      </c>
      <c r="I380" s="174">
        <f>IntermediateData!I326</f>
        <v>1.4999999999999999E-2</v>
      </c>
      <c r="J380" s="174">
        <f>IntermediateData!J326</f>
        <v>1.4999999999999999E-2</v>
      </c>
      <c r="K380" s="174">
        <f>IntermediateData!K326</f>
        <v>1.4999999999999999E-2</v>
      </c>
      <c r="L380" s="174">
        <f>IntermediateData!L326</f>
        <v>1.4999999999999999E-2</v>
      </c>
      <c r="M380" s="174">
        <f>IntermediateData!M326</f>
        <v>1.4999999999999999E-2</v>
      </c>
      <c r="N380" s="174">
        <f>IntermediateData!N326</f>
        <v>1.4999999999999999E-2</v>
      </c>
      <c r="O380" s="174">
        <f>IntermediateData!O326</f>
        <v>1.4999999999999999E-2</v>
      </c>
      <c r="P380" s="174">
        <f>IntermediateData!P326</f>
        <v>1.4999999999999999E-2</v>
      </c>
      <c r="Q380" s="174">
        <f>IntermediateData!Q326</f>
        <v>1.4999999999999999E-2</v>
      </c>
      <c r="R380" s="173">
        <f>IntermediateData!R326</f>
        <v>1.4999999999999999E-2</v>
      </c>
      <c r="S380" s="174">
        <f>IntermediateData!S326</f>
        <v>1.4999999999999999E-2</v>
      </c>
      <c r="T380" s="174">
        <f>IntermediateData!T326</f>
        <v>1.4999999999999999E-2</v>
      </c>
      <c r="U380" s="174">
        <f>IntermediateData!U326</f>
        <v>1.4999999999999999E-2</v>
      </c>
      <c r="V380" s="174">
        <f>IntermediateData!V326</f>
        <v>1.4999999999999999E-2</v>
      </c>
      <c r="W380" s="174">
        <f>IntermediateData!W326</f>
        <v>1.4999999999999999E-2</v>
      </c>
      <c r="X380" s="174">
        <f>IntermediateData!X326</f>
        <v>1.4999999999999999E-2</v>
      </c>
      <c r="Y380" s="174">
        <f>IntermediateData!Y326</f>
        <v>1.4999999999999999E-2</v>
      </c>
      <c r="Z380" s="174">
        <f>IntermediateData!Z326</f>
        <v>1.4999999999999999E-2</v>
      </c>
      <c r="AA380" s="174">
        <f>IntermediateData!AA326</f>
        <v>1.4999999999999999E-2</v>
      </c>
      <c r="AB380" s="174">
        <f>IntermediateData!AB326</f>
        <v>1.4999999999999999E-2</v>
      </c>
      <c r="AC380" s="174">
        <f>IntermediateData!AC326</f>
        <v>1.4999999999999999E-2</v>
      </c>
      <c r="AD380" s="174">
        <f>IntermediateData!AD326</f>
        <v>1.4999999999999999E-2</v>
      </c>
      <c r="AE380" s="174">
        <f>IntermediateData!AE326</f>
        <v>1.4999999999999999E-2</v>
      </c>
      <c r="AF380" s="174">
        <f>IntermediateData!AF326</f>
        <v>1.4999999999999999E-2</v>
      </c>
      <c r="AG380" s="174">
        <f>IntermediateData!AG326</f>
        <v>1.4999999999999999E-2</v>
      </c>
      <c r="AH380" s="174">
        <f>IntermediateData!AH326</f>
        <v>1.4999999999999999E-2</v>
      </c>
      <c r="AI380" s="174">
        <f>IntermediateData!AI326</f>
        <v>1.4999999999999999E-2</v>
      </c>
      <c r="AJ380" s="174">
        <f>IntermediateData!AJ326</f>
        <v>1.4999999999999999E-2</v>
      </c>
      <c r="AK380" s="174">
        <f>IntermediateData!AK326</f>
        <v>1.4999999999999999E-2</v>
      </c>
      <c r="AL380" s="174">
        <f>IntermediateData!AL326</f>
        <v>1.4999999999999999E-2</v>
      </c>
      <c r="AM380" s="174">
        <f>IntermediateData!AM326</f>
        <v>1.4999999999999999E-2</v>
      </c>
      <c r="AN380" s="174">
        <f>IntermediateData!AN326</f>
        <v>1.4999999999999999E-2</v>
      </c>
      <c r="AO380" s="174">
        <f>IntermediateData!AO326</f>
        <v>1.4999999999999999E-2</v>
      </c>
      <c r="AP380" s="175">
        <f>IntermediateData!AP326</f>
        <v>1.4999999999999999E-2</v>
      </c>
    </row>
    <row r="381" spans="2:42" x14ac:dyDescent="0.35">
      <c r="B381" s="36"/>
      <c r="C381" s="36" t="s">
        <v>2309</v>
      </c>
      <c r="D381" s="175"/>
      <c r="E381" s="174">
        <f>IntermediateData!E327</f>
        <v>0</v>
      </c>
      <c r="F381" s="174">
        <f>IntermediateData!F327</f>
        <v>0</v>
      </c>
      <c r="G381" s="174">
        <f>IntermediateData!G327</f>
        <v>0</v>
      </c>
      <c r="H381" s="174">
        <f>IntermediateData!H327</f>
        <v>0</v>
      </c>
      <c r="I381" s="174">
        <f>IntermediateData!I327</f>
        <v>2.6561330053910033E-4</v>
      </c>
      <c r="J381" s="174">
        <f>IntermediateData!J327</f>
        <v>2.2656133005391002E-3</v>
      </c>
      <c r="K381" s="174">
        <f>IntermediateData!K327</f>
        <v>4.2656133005391002E-3</v>
      </c>
      <c r="L381" s="174">
        <f>IntermediateData!L327</f>
        <v>6.2656133005391003E-3</v>
      </c>
      <c r="M381" s="174">
        <f>IntermediateData!M327</f>
        <v>8.2656133005391003E-3</v>
      </c>
      <c r="N381" s="174">
        <f>IntermediateData!N327</f>
        <v>1.02656133005391E-2</v>
      </c>
      <c r="O381" s="174">
        <f>IntermediateData!O327</f>
        <v>1.22656133005391E-2</v>
      </c>
      <c r="P381" s="174">
        <f>IntermediateData!P327</f>
        <v>1.42656133005391E-2</v>
      </c>
      <c r="Q381" s="174">
        <f>IntermediateData!Q327</f>
        <v>1.4999999999999999E-2</v>
      </c>
      <c r="R381" s="173">
        <f>IntermediateData!R327</f>
        <v>1.4999999999999999E-2</v>
      </c>
      <c r="S381" s="174">
        <f>IntermediateData!S327</f>
        <v>1.4999999999999999E-2</v>
      </c>
      <c r="T381" s="174">
        <f>IntermediateData!T327</f>
        <v>1.4999999999999999E-2</v>
      </c>
      <c r="U381" s="174">
        <f>IntermediateData!U327</f>
        <v>1.4999999999999999E-2</v>
      </c>
      <c r="V381" s="174">
        <f>IntermediateData!V327</f>
        <v>1.4999999999999999E-2</v>
      </c>
      <c r="W381" s="174">
        <f>IntermediateData!W327</f>
        <v>1.4999999999999999E-2</v>
      </c>
      <c r="X381" s="174">
        <f>IntermediateData!X327</f>
        <v>1.4999999999999999E-2</v>
      </c>
      <c r="Y381" s="174">
        <f>IntermediateData!Y327</f>
        <v>1.4999999999999999E-2</v>
      </c>
      <c r="Z381" s="174">
        <f>IntermediateData!Z327</f>
        <v>1.4999999999999999E-2</v>
      </c>
      <c r="AA381" s="174">
        <f>IntermediateData!AA327</f>
        <v>1.4999999999999999E-2</v>
      </c>
      <c r="AB381" s="174">
        <f>IntermediateData!AB327</f>
        <v>1.4999999999999999E-2</v>
      </c>
      <c r="AC381" s="174">
        <f>IntermediateData!AC327</f>
        <v>1.4999999999999999E-2</v>
      </c>
      <c r="AD381" s="174">
        <f>IntermediateData!AD327</f>
        <v>1.4999999999999999E-2</v>
      </c>
      <c r="AE381" s="174">
        <f>IntermediateData!AE327</f>
        <v>1.4999999999999999E-2</v>
      </c>
      <c r="AF381" s="174">
        <f>IntermediateData!AF327</f>
        <v>1.4999999999999999E-2</v>
      </c>
      <c r="AG381" s="174">
        <f>IntermediateData!AG327</f>
        <v>1.4999999999999999E-2</v>
      </c>
      <c r="AH381" s="174">
        <f>IntermediateData!AH327</f>
        <v>1.4999999999999999E-2</v>
      </c>
      <c r="AI381" s="174">
        <f>IntermediateData!AI327</f>
        <v>1.4999999999999999E-2</v>
      </c>
      <c r="AJ381" s="174">
        <f>IntermediateData!AJ327</f>
        <v>1.4999999999999999E-2</v>
      </c>
      <c r="AK381" s="174">
        <f>IntermediateData!AK327</f>
        <v>1.4999999999999999E-2</v>
      </c>
      <c r="AL381" s="174">
        <f>IntermediateData!AL327</f>
        <v>1.4999999999999999E-2</v>
      </c>
      <c r="AM381" s="174">
        <f>IntermediateData!AM327</f>
        <v>1.4999999999999999E-2</v>
      </c>
      <c r="AN381" s="174">
        <f>IntermediateData!AN327</f>
        <v>1.4999999999999999E-2</v>
      </c>
      <c r="AO381" s="174">
        <f>IntermediateData!AO327</f>
        <v>1.4999999999999999E-2</v>
      </c>
      <c r="AP381" s="175">
        <f>IntermediateData!AP327</f>
        <v>1.4999999999999999E-2</v>
      </c>
    </row>
    <row r="382" spans="2:42" x14ac:dyDescent="0.35">
      <c r="B382" s="36"/>
      <c r="C382" s="36" t="s">
        <v>2310</v>
      </c>
      <c r="D382" s="175"/>
      <c r="E382" s="174">
        <f>IntermediateData!E328</f>
        <v>0</v>
      </c>
      <c r="F382" s="174">
        <f>IntermediateData!F328</f>
        <v>0</v>
      </c>
      <c r="G382" s="174">
        <f>IntermediateData!G328</f>
        <v>0</v>
      </c>
      <c r="H382" s="174">
        <f>IntermediateData!H328</f>
        <v>0</v>
      </c>
      <c r="I382" s="174">
        <f>IntermediateData!I328</f>
        <v>8.833774996020529E-3</v>
      </c>
      <c r="J382" s="174">
        <f>IntermediateData!J328</f>
        <v>1.0833774996020529E-2</v>
      </c>
      <c r="K382" s="174">
        <f>IntermediateData!K328</f>
        <v>1.2833774996020529E-2</v>
      </c>
      <c r="L382" s="174">
        <f>IntermediateData!L328</f>
        <v>1.4833774996020529E-2</v>
      </c>
      <c r="M382" s="174">
        <f>IntermediateData!M328</f>
        <v>1.4999999999999999E-2</v>
      </c>
      <c r="N382" s="174">
        <f>IntermediateData!N328</f>
        <v>1.4999999999999999E-2</v>
      </c>
      <c r="O382" s="174">
        <f>IntermediateData!O328</f>
        <v>1.4999999999999999E-2</v>
      </c>
      <c r="P382" s="174">
        <f>IntermediateData!P328</f>
        <v>1.4999999999999999E-2</v>
      </c>
      <c r="Q382" s="174">
        <f>IntermediateData!Q328</f>
        <v>1.4999999999999999E-2</v>
      </c>
      <c r="R382" s="173">
        <f>IntermediateData!R328</f>
        <v>1.4999999999999999E-2</v>
      </c>
      <c r="S382" s="174">
        <f>IntermediateData!S328</f>
        <v>1.4999999999999999E-2</v>
      </c>
      <c r="T382" s="174">
        <f>IntermediateData!T328</f>
        <v>1.4999999999999999E-2</v>
      </c>
      <c r="U382" s="174">
        <f>IntermediateData!U328</f>
        <v>1.4999999999999999E-2</v>
      </c>
      <c r="V382" s="174">
        <f>IntermediateData!V328</f>
        <v>1.4999999999999999E-2</v>
      </c>
      <c r="W382" s="174">
        <f>IntermediateData!W328</f>
        <v>1.4999999999999999E-2</v>
      </c>
      <c r="X382" s="174">
        <f>IntermediateData!X328</f>
        <v>1.4999999999999999E-2</v>
      </c>
      <c r="Y382" s="174">
        <f>IntermediateData!Y328</f>
        <v>1.4999999999999999E-2</v>
      </c>
      <c r="Z382" s="174">
        <f>IntermediateData!Z328</f>
        <v>1.4999999999999999E-2</v>
      </c>
      <c r="AA382" s="174">
        <f>IntermediateData!AA328</f>
        <v>1.4999999999999999E-2</v>
      </c>
      <c r="AB382" s="174">
        <f>IntermediateData!AB328</f>
        <v>1.4999999999999999E-2</v>
      </c>
      <c r="AC382" s="174">
        <f>IntermediateData!AC328</f>
        <v>1.4999999999999999E-2</v>
      </c>
      <c r="AD382" s="174">
        <f>IntermediateData!AD328</f>
        <v>1.4999999999999999E-2</v>
      </c>
      <c r="AE382" s="174">
        <f>IntermediateData!AE328</f>
        <v>1.4999999999999999E-2</v>
      </c>
      <c r="AF382" s="174">
        <f>IntermediateData!AF328</f>
        <v>1.4999999999999999E-2</v>
      </c>
      <c r="AG382" s="174">
        <f>IntermediateData!AG328</f>
        <v>1.4999999999999999E-2</v>
      </c>
      <c r="AH382" s="174">
        <f>IntermediateData!AH328</f>
        <v>1.4999999999999999E-2</v>
      </c>
      <c r="AI382" s="174">
        <f>IntermediateData!AI328</f>
        <v>1.4999999999999999E-2</v>
      </c>
      <c r="AJ382" s="174">
        <f>IntermediateData!AJ328</f>
        <v>1.4999999999999999E-2</v>
      </c>
      <c r="AK382" s="174">
        <f>IntermediateData!AK328</f>
        <v>1.4999999999999999E-2</v>
      </c>
      <c r="AL382" s="174">
        <f>IntermediateData!AL328</f>
        <v>1.4999999999999999E-2</v>
      </c>
      <c r="AM382" s="174">
        <f>IntermediateData!AM328</f>
        <v>1.4999999999999999E-2</v>
      </c>
      <c r="AN382" s="174">
        <f>IntermediateData!AN328</f>
        <v>1.4999999999999999E-2</v>
      </c>
      <c r="AO382" s="174">
        <f>IntermediateData!AO328</f>
        <v>1.4999999999999999E-2</v>
      </c>
      <c r="AP382" s="175">
        <f>IntermediateData!AP328</f>
        <v>1.4999999999999999E-2</v>
      </c>
    </row>
    <row r="383" spans="2:42" x14ac:dyDescent="0.35">
      <c r="B383" s="36"/>
      <c r="C383" s="36" t="s">
        <v>2311</v>
      </c>
      <c r="D383" s="175"/>
      <c r="E383" s="174">
        <f>IntermediateData!E329</f>
        <v>0</v>
      </c>
      <c r="F383" s="174">
        <f>IntermediateData!F329</f>
        <v>0</v>
      </c>
      <c r="G383" s="174">
        <f>IntermediateData!G329</f>
        <v>0</v>
      </c>
      <c r="H383" s="174">
        <f>IntermediateData!H329</f>
        <v>0</v>
      </c>
      <c r="I383" s="174">
        <f>IntermediateData!I329</f>
        <v>1.7383834034245184E-3</v>
      </c>
      <c r="J383" s="174">
        <f>IntermediateData!J329</f>
        <v>3.7383834034245183E-3</v>
      </c>
      <c r="K383" s="174">
        <f>IntermediateData!K329</f>
        <v>5.7383834034245183E-3</v>
      </c>
      <c r="L383" s="174">
        <f>IntermediateData!L329</f>
        <v>7.7383834034245183E-3</v>
      </c>
      <c r="M383" s="174">
        <f>IntermediateData!M329</f>
        <v>9.7383834034245192E-3</v>
      </c>
      <c r="N383" s="174">
        <f>IntermediateData!N329</f>
        <v>1.1738383403424519E-2</v>
      </c>
      <c r="O383" s="174">
        <f>IntermediateData!O329</f>
        <v>1.3738383403424519E-2</v>
      </c>
      <c r="P383" s="174">
        <f>IntermediateData!P329</f>
        <v>1.4999999999999999E-2</v>
      </c>
      <c r="Q383" s="174">
        <f>IntermediateData!Q329</f>
        <v>1.4999999999999999E-2</v>
      </c>
      <c r="R383" s="173">
        <f>IntermediateData!R329</f>
        <v>1.4999999999999999E-2</v>
      </c>
      <c r="S383" s="174">
        <f>IntermediateData!S329</f>
        <v>1.4999999999999999E-2</v>
      </c>
      <c r="T383" s="174">
        <f>IntermediateData!T329</f>
        <v>1.4999999999999999E-2</v>
      </c>
      <c r="U383" s="174">
        <f>IntermediateData!U329</f>
        <v>1.4999999999999999E-2</v>
      </c>
      <c r="V383" s="174">
        <f>IntermediateData!V329</f>
        <v>1.4999999999999999E-2</v>
      </c>
      <c r="W383" s="174">
        <f>IntermediateData!W329</f>
        <v>1.4999999999999999E-2</v>
      </c>
      <c r="X383" s="174">
        <f>IntermediateData!X329</f>
        <v>1.4999999999999999E-2</v>
      </c>
      <c r="Y383" s="174">
        <f>IntermediateData!Y329</f>
        <v>1.4999999999999999E-2</v>
      </c>
      <c r="Z383" s="174">
        <f>IntermediateData!Z329</f>
        <v>1.4999999999999999E-2</v>
      </c>
      <c r="AA383" s="174">
        <f>IntermediateData!AA329</f>
        <v>1.4999999999999999E-2</v>
      </c>
      <c r="AB383" s="174">
        <f>IntermediateData!AB329</f>
        <v>1.4999999999999999E-2</v>
      </c>
      <c r="AC383" s="174">
        <f>IntermediateData!AC329</f>
        <v>1.4999999999999999E-2</v>
      </c>
      <c r="AD383" s="174">
        <f>IntermediateData!AD329</f>
        <v>1.4999999999999999E-2</v>
      </c>
      <c r="AE383" s="174">
        <f>IntermediateData!AE329</f>
        <v>1.4999999999999999E-2</v>
      </c>
      <c r="AF383" s="174">
        <f>IntermediateData!AF329</f>
        <v>1.4999999999999999E-2</v>
      </c>
      <c r="AG383" s="174">
        <f>IntermediateData!AG329</f>
        <v>1.4999999999999999E-2</v>
      </c>
      <c r="AH383" s="174">
        <f>IntermediateData!AH329</f>
        <v>1.4999999999999999E-2</v>
      </c>
      <c r="AI383" s="174">
        <f>IntermediateData!AI329</f>
        <v>1.4999999999999999E-2</v>
      </c>
      <c r="AJ383" s="174">
        <f>IntermediateData!AJ329</f>
        <v>1.4999999999999999E-2</v>
      </c>
      <c r="AK383" s="174">
        <f>IntermediateData!AK329</f>
        <v>1.4999999999999999E-2</v>
      </c>
      <c r="AL383" s="174">
        <f>IntermediateData!AL329</f>
        <v>1.4999999999999999E-2</v>
      </c>
      <c r="AM383" s="174">
        <f>IntermediateData!AM329</f>
        <v>1.4999999999999999E-2</v>
      </c>
      <c r="AN383" s="174">
        <f>IntermediateData!AN329</f>
        <v>1.4999999999999999E-2</v>
      </c>
      <c r="AO383" s="174">
        <f>IntermediateData!AO329</f>
        <v>1.4999999999999999E-2</v>
      </c>
      <c r="AP383" s="175">
        <f>IntermediateData!AP329</f>
        <v>1.4999999999999999E-2</v>
      </c>
    </row>
    <row r="384" spans="2:42" x14ac:dyDescent="0.35">
      <c r="B384" s="36"/>
      <c r="C384" s="36" t="s">
        <v>2312</v>
      </c>
      <c r="D384" s="175"/>
      <c r="E384" s="174">
        <f>IntermediateData!E330</f>
        <v>0</v>
      </c>
      <c r="F384" s="174">
        <f>IntermediateData!F330</f>
        <v>0</v>
      </c>
      <c r="G384" s="174">
        <f>IntermediateData!G330</f>
        <v>0</v>
      </c>
      <c r="H384" s="174">
        <f>IntermediateData!H330</f>
        <v>0</v>
      </c>
      <c r="I384" s="174">
        <f>IntermediateData!I330</f>
        <v>1.0235344896410732E-2</v>
      </c>
      <c r="J384" s="174">
        <f>IntermediateData!J330</f>
        <v>1.2235344896410733E-2</v>
      </c>
      <c r="K384" s="174">
        <f>IntermediateData!K330</f>
        <v>1.4235344896410733E-2</v>
      </c>
      <c r="L384" s="174">
        <f>IntermediateData!L330</f>
        <v>1.4999999999999999E-2</v>
      </c>
      <c r="M384" s="174">
        <f>IntermediateData!M330</f>
        <v>1.4999999999999999E-2</v>
      </c>
      <c r="N384" s="174">
        <f>IntermediateData!N330</f>
        <v>1.4999999999999999E-2</v>
      </c>
      <c r="O384" s="174">
        <f>IntermediateData!O330</f>
        <v>1.4999999999999999E-2</v>
      </c>
      <c r="P384" s="174">
        <f>IntermediateData!P330</f>
        <v>1.4999999999999999E-2</v>
      </c>
      <c r="Q384" s="174">
        <f>IntermediateData!Q330</f>
        <v>1.4999999999999999E-2</v>
      </c>
      <c r="R384" s="173">
        <f>IntermediateData!R330</f>
        <v>1.4999999999999999E-2</v>
      </c>
      <c r="S384" s="174">
        <f>IntermediateData!S330</f>
        <v>1.4999999999999999E-2</v>
      </c>
      <c r="T384" s="174">
        <f>IntermediateData!T330</f>
        <v>1.4999999999999999E-2</v>
      </c>
      <c r="U384" s="174">
        <f>IntermediateData!U330</f>
        <v>1.4999999999999999E-2</v>
      </c>
      <c r="V384" s="174">
        <f>IntermediateData!V330</f>
        <v>1.4999999999999999E-2</v>
      </c>
      <c r="W384" s="174">
        <f>IntermediateData!W330</f>
        <v>1.4999999999999999E-2</v>
      </c>
      <c r="X384" s="174">
        <f>IntermediateData!X330</f>
        <v>1.4999999999999999E-2</v>
      </c>
      <c r="Y384" s="174">
        <f>IntermediateData!Y330</f>
        <v>1.4999999999999999E-2</v>
      </c>
      <c r="Z384" s="174">
        <f>IntermediateData!Z330</f>
        <v>1.4999999999999999E-2</v>
      </c>
      <c r="AA384" s="174">
        <f>IntermediateData!AA330</f>
        <v>1.4999999999999999E-2</v>
      </c>
      <c r="AB384" s="174">
        <f>IntermediateData!AB330</f>
        <v>1.4999999999999999E-2</v>
      </c>
      <c r="AC384" s="174">
        <f>IntermediateData!AC330</f>
        <v>1.4999999999999999E-2</v>
      </c>
      <c r="AD384" s="174">
        <f>IntermediateData!AD330</f>
        <v>1.4999999999999999E-2</v>
      </c>
      <c r="AE384" s="174">
        <f>IntermediateData!AE330</f>
        <v>1.4999999999999999E-2</v>
      </c>
      <c r="AF384" s="174">
        <f>IntermediateData!AF330</f>
        <v>1.4999999999999999E-2</v>
      </c>
      <c r="AG384" s="174">
        <f>IntermediateData!AG330</f>
        <v>1.4999999999999999E-2</v>
      </c>
      <c r="AH384" s="174">
        <f>IntermediateData!AH330</f>
        <v>1.4999999999999999E-2</v>
      </c>
      <c r="AI384" s="174">
        <f>IntermediateData!AI330</f>
        <v>1.4999999999999999E-2</v>
      </c>
      <c r="AJ384" s="174">
        <f>IntermediateData!AJ330</f>
        <v>1.4999999999999999E-2</v>
      </c>
      <c r="AK384" s="174">
        <f>IntermediateData!AK330</f>
        <v>1.4999999999999999E-2</v>
      </c>
      <c r="AL384" s="174">
        <f>IntermediateData!AL330</f>
        <v>1.4999999999999999E-2</v>
      </c>
      <c r="AM384" s="174">
        <f>IntermediateData!AM330</f>
        <v>1.4999999999999999E-2</v>
      </c>
      <c r="AN384" s="174">
        <f>IntermediateData!AN330</f>
        <v>1.4999999999999999E-2</v>
      </c>
      <c r="AO384" s="174">
        <f>IntermediateData!AO330</f>
        <v>1.4999999999999999E-2</v>
      </c>
      <c r="AP384" s="175">
        <f>IntermediateData!AP330</f>
        <v>1.4999999999999999E-2</v>
      </c>
    </row>
    <row r="385" spans="2:42" x14ac:dyDescent="0.35">
      <c r="B385" s="36"/>
      <c r="C385" s="36" t="s">
        <v>2313</v>
      </c>
      <c r="D385" s="175"/>
      <c r="E385" s="174">
        <f>IntermediateData!E331</f>
        <v>0</v>
      </c>
      <c r="F385" s="174">
        <f>IntermediateData!F331</f>
        <v>0</v>
      </c>
      <c r="G385" s="174">
        <f>IntermediateData!G331</f>
        <v>0</v>
      </c>
      <c r="H385" s="174">
        <f>IntermediateData!H331</f>
        <v>0</v>
      </c>
      <c r="I385" s="174">
        <f>IntermediateData!I331</f>
        <v>1.336112940311437E-3</v>
      </c>
      <c r="J385" s="174">
        <f>IntermediateData!J331</f>
        <v>3.3361129403114368E-3</v>
      </c>
      <c r="K385" s="174">
        <f>IntermediateData!K331</f>
        <v>5.3361129403114368E-3</v>
      </c>
      <c r="L385" s="174">
        <f>IntermediateData!L331</f>
        <v>7.3361129403114369E-3</v>
      </c>
      <c r="M385" s="174">
        <f>IntermediateData!M331</f>
        <v>9.3361129403114369E-3</v>
      </c>
      <c r="N385" s="174">
        <f>IntermediateData!N331</f>
        <v>1.1336112940311437E-2</v>
      </c>
      <c r="O385" s="174">
        <f>IntermediateData!O331</f>
        <v>1.3336112940311437E-2</v>
      </c>
      <c r="P385" s="174">
        <f>IntermediateData!P331</f>
        <v>1.4999999999999999E-2</v>
      </c>
      <c r="Q385" s="174">
        <f>IntermediateData!Q331</f>
        <v>1.4999999999999999E-2</v>
      </c>
      <c r="R385" s="173">
        <f>IntermediateData!R331</f>
        <v>1.4999999999999999E-2</v>
      </c>
      <c r="S385" s="174">
        <f>IntermediateData!S331</f>
        <v>1.4999999999999999E-2</v>
      </c>
      <c r="T385" s="174">
        <f>IntermediateData!T331</f>
        <v>1.4999999999999999E-2</v>
      </c>
      <c r="U385" s="174">
        <f>IntermediateData!U331</f>
        <v>1.4999999999999999E-2</v>
      </c>
      <c r="V385" s="174">
        <f>IntermediateData!V331</f>
        <v>1.4999999999999999E-2</v>
      </c>
      <c r="W385" s="174">
        <f>IntermediateData!W331</f>
        <v>1.4999999999999999E-2</v>
      </c>
      <c r="X385" s="174">
        <f>IntermediateData!X331</f>
        <v>1.4999999999999999E-2</v>
      </c>
      <c r="Y385" s="174">
        <f>IntermediateData!Y331</f>
        <v>1.4999999999999999E-2</v>
      </c>
      <c r="Z385" s="174">
        <f>IntermediateData!Z331</f>
        <v>1.4999999999999999E-2</v>
      </c>
      <c r="AA385" s="174">
        <f>IntermediateData!AA331</f>
        <v>1.4999999999999999E-2</v>
      </c>
      <c r="AB385" s="174">
        <f>IntermediateData!AB331</f>
        <v>1.4999999999999999E-2</v>
      </c>
      <c r="AC385" s="174">
        <f>IntermediateData!AC331</f>
        <v>1.4999999999999999E-2</v>
      </c>
      <c r="AD385" s="174">
        <f>IntermediateData!AD331</f>
        <v>1.4999999999999999E-2</v>
      </c>
      <c r="AE385" s="174">
        <f>IntermediateData!AE331</f>
        <v>1.4999999999999999E-2</v>
      </c>
      <c r="AF385" s="174">
        <f>IntermediateData!AF331</f>
        <v>1.4999999999999999E-2</v>
      </c>
      <c r="AG385" s="174">
        <f>IntermediateData!AG331</f>
        <v>1.4999999999999999E-2</v>
      </c>
      <c r="AH385" s="174">
        <f>IntermediateData!AH331</f>
        <v>1.4999999999999999E-2</v>
      </c>
      <c r="AI385" s="174">
        <f>IntermediateData!AI331</f>
        <v>1.4999999999999999E-2</v>
      </c>
      <c r="AJ385" s="174">
        <f>IntermediateData!AJ331</f>
        <v>1.4999999999999999E-2</v>
      </c>
      <c r="AK385" s="174">
        <f>IntermediateData!AK331</f>
        <v>1.4999999999999999E-2</v>
      </c>
      <c r="AL385" s="174">
        <f>IntermediateData!AL331</f>
        <v>1.4999999999999999E-2</v>
      </c>
      <c r="AM385" s="174">
        <f>IntermediateData!AM331</f>
        <v>1.4999999999999999E-2</v>
      </c>
      <c r="AN385" s="174">
        <f>IntermediateData!AN331</f>
        <v>1.4999999999999999E-2</v>
      </c>
      <c r="AO385" s="174">
        <f>IntermediateData!AO331</f>
        <v>1.4999999999999999E-2</v>
      </c>
      <c r="AP385" s="175">
        <f>IntermediateData!AP331</f>
        <v>1.4999999999999999E-2</v>
      </c>
    </row>
    <row r="386" spans="2:42" x14ac:dyDescent="0.35">
      <c r="B386" s="36"/>
      <c r="C386" s="233" t="s">
        <v>2380</v>
      </c>
      <c r="D386" s="237"/>
      <c r="E386" s="238">
        <f t="shared" ref="E386:AP386" si="57">E276/D111</f>
        <v>0</v>
      </c>
      <c r="F386" s="238">
        <f t="shared" si="57"/>
        <v>0</v>
      </c>
      <c r="G386" s="238">
        <f t="shared" si="57"/>
        <v>0</v>
      </c>
      <c r="H386" s="238">
        <f t="shared" si="57"/>
        <v>0</v>
      </c>
      <c r="I386" s="238">
        <f t="shared" si="57"/>
        <v>5.6047077201949441E-3</v>
      </c>
      <c r="J386" s="238">
        <f t="shared" si="57"/>
        <v>7.531106424154878E-3</v>
      </c>
      <c r="K386" s="238">
        <f t="shared" si="57"/>
        <v>9.4002697307048223E-3</v>
      </c>
      <c r="L386" s="238">
        <f t="shared" si="57"/>
        <v>1.1007614689904306E-2</v>
      </c>
      <c r="M386" s="238">
        <f t="shared" si="57"/>
        <v>1.2205997030921669E-2</v>
      </c>
      <c r="N386" s="238">
        <f t="shared" si="57"/>
        <v>1.3308332941105318E-2</v>
      </c>
      <c r="O386" s="238">
        <f t="shared" si="57"/>
        <v>1.4321060254619537E-2</v>
      </c>
      <c r="P386" s="238">
        <f t="shared" si="57"/>
        <v>1.491040695796687E-2</v>
      </c>
      <c r="Q386" s="238">
        <f t="shared" si="57"/>
        <v>1.4999999999999998E-2</v>
      </c>
      <c r="R386" s="239">
        <f t="shared" si="57"/>
        <v>1.5000000000000005E-2</v>
      </c>
      <c r="S386" s="238">
        <f t="shared" si="57"/>
        <v>1.4999999999999999E-2</v>
      </c>
      <c r="T386" s="238">
        <f t="shared" si="57"/>
        <v>1.5000000000000001E-2</v>
      </c>
      <c r="U386" s="238">
        <f t="shared" si="57"/>
        <v>1.5000000000000005E-2</v>
      </c>
      <c r="V386" s="238">
        <f t="shared" si="57"/>
        <v>1.4999999999999999E-2</v>
      </c>
      <c r="W386" s="238">
        <f t="shared" si="57"/>
        <v>1.4999999999999998E-2</v>
      </c>
      <c r="X386" s="238">
        <f t="shared" si="57"/>
        <v>1.5000000000000001E-2</v>
      </c>
      <c r="Y386" s="238">
        <f t="shared" si="57"/>
        <v>1.5000000000000003E-2</v>
      </c>
      <c r="Z386" s="238">
        <f t="shared" si="57"/>
        <v>1.4999999999999999E-2</v>
      </c>
      <c r="AA386" s="238">
        <f t="shared" si="57"/>
        <v>1.4999999999999996E-2</v>
      </c>
      <c r="AB386" s="238">
        <f t="shared" si="57"/>
        <v>1.5000000000000003E-2</v>
      </c>
      <c r="AC386" s="238">
        <f t="shared" si="57"/>
        <v>1.5000000000000005E-2</v>
      </c>
      <c r="AD386" s="238">
        <f t="shared" si="57"/>
        <v>1.4999999999999999E-2</v>
      </c>
      <c r="AE386" s="238">
        <f t="shared" si="57"/>
        <v>1.5000000000000003E-2</v>
      </c>
      <c r="AF386" s="238">
        <f t="shared" si="57"/>
        <v>1.4999999999999987E-2</v>
      </c>
      <c r="AG386" s="238">
        <f t="shared" si="57"/>
        <v>1.4999999999999999E-2</v>
      </c>
      <c r="AH386" s="238">
        <f t="shared" si="57"/>
        <v>1.4999999999999999E-2</v>
      </c>
      <c r="AI386" s="238">
        <f t="shared" si="57"/>
        <v>1.4999999999999991E-2</v>
      </c>
      <c r="AJ386" s="238">
        <f t="shared" si="57"/>
        <v>1.5000000000000003E-2</v>
      </c>
      <c r="AK386" s="238">
        <f t="shared" si="57"/>
        <v>1.4999999999999999E-2</v>
      </c>
      <c r="AL386" s="238">
        <f t="shared" si="57"/>
        <v>1.5000000000000003E-2</v>
      </c>
      <c r="AM386" s="238">
        <f t="shared" si="57"/>
        <v>1.5000000000000003E-2</v>
      </c>
      <c r="AN386" s="238">
        <f t="shared" si="57"/>
        <v>1.5000000000000001E-2</v>
      </c>
      <c r="AO386" s="238">
        <f t="shared" si="57"/>
        <v>1.4999999999999998E-2</v>
      </c>
      <c r="AP386" s="237">
        <f t="shared" si="57"/>
        <v>1.5000000000000006E-2</v>
      </c>
    </row>
    <row r="387" spans="2:42" x14ac:dyDescent="0.35">
      <c r="B387" s="36"/>
      <c r="C387" s="36" t="s">
        <v>2264</v>
      </c>
      <c r="D387" s="175"/>
      <c r="E387" s="174">
        <f>IntermediateData!E282</f>
        <v>0</v>
      </c>
      <c r="F387" s="174">
        <f>IntermediateData!F282</f>
        <v>0</v>
      </c>
      <c r="G387" s="174">
        <f>IntermediateData!G282</f>
        <v>0</v>
      </c>
      <c r="H387" s="174">
        <f>IntermediateData!H282</f>
        <v>0</v>
      </c>
      <c r="I387" s="174">
        <f>IntermediateData!I282</f>
        <v>2.2917859347857449E-4</v>
      </c>
      <c r="J387" s="174">
        <f>IntermediateData!J282</f>
        <v>2.2291785934785745E-3</v>
      </c>
      <c r="K387" s="174">
        <f>IntermediateData!K282</f>
        <v>4.2291785934785745E-3</v>
      </c>
      <c r="L387" s="174">
        <f>IntermediateData!L282</f>
        <v>6.2291785934785746E-3</v>
      </c>
      <c r="M387" s="174">
        <f>IntermediateData!M282</f>
        <v>8.2291785934785755E-3</v>
      </c>
      <c r="N387" s="174">
        <f>IntermediateData!N282</f>
        <v>1.0229178593478576E-2</v>
      </c>
      <c r="O387" s="174">
        <f>IntermediateData!O282</f>
        <v>1.2229178593478576E-2</v>
      </c>
      <c r="P387" s="174">
        <f>IntermediateData!P282</f>
        <v>1.4229178593478576E-2</v>
      </c>
      <c r="Q387" s="174">
        <f>IntermediateData!Q282</f>
        <v>1.4999999999999999E-2</v>
      </c>
      <c r="R387" s="173">
        <f>IntermediateData!R282</f>
        <v>1.4999999999999999E-2</v>
      </c>
      <c r="S387" s="174">
        <f>IntermediateData!S282</f>
        <v>1.4999999999999999E-2</v>
      </c>
      <c r="T387" s="174">
        <f>IntermediateData!T282</f>
        <v>1.4999999999999999E-2</v>
      </c>
      <c r="U387" s="174">
        <f>IntermediateData!U282</f>
        <v>1.4999999999999999E-2</v>
      </c>
      <c r="V387" s="174">
        <f>IntermediateData!V282</f>
        <v>1.4999999999999999E-2</v>
      </c>
      <c r="W387" s="174">
        <f>IntermediateData!W282</f>
        <v>1.4999999999999999E-2</v>
      </c>
      <c r="X387" s="174">
        <f>IntermediateData!X282</f>
        <v>1.4999999999999999E-2</v>
      </c>
      <c r="Y387" s="174">
        <f>IntermediateData!Y282</f>
        <v>1.4999999999999999E-2</v>
      </c>
      <c r="Z387" s="174">
        <f>IntermediateData!Z282</f>
        <v>1.4999999999999999E-2</v>
      </c>
      <c r="AA387" s="174">
        <f>IntermediateData!AA282</f>
        <v>1.4999999999999999E-2</v>
      </c>
      <c r="AB387" s="174">
        <f>IntermediateData!AB282</f>
        <v>1.4999999999999999E-2</v>
      </c>
      <c r="AC387" s="174">
        <f>IntermediateData!AC282</f>
        <v>1.4999999999999999E-2</v>
      </c>
      <c r="AD387" s="174">
        <f>IntermediateData!AD282</f>
        <v>1.4999999999999999E-2</v>
      </c>
      <c r="AE387" s="174">
        <f>IntermediateData!AE282</f>
        <v>1.4999999999999999E-2</v>
      </c>
      <c r="AF387" s="174">
        <f>IntermediateData!AF282</f>
        <v>1.4999999999999999E-2</v>
      </c>
      <c r="AG387" s="174">
        <f>IntermediateData!AG282</f>
        <v>1.4999999999999999E-2</v>
      </c>
      <c r="AH387" s="174">
        <f>IntermediateData!AH282</f>
        <v>1.4999999999999999E-2</v>
      </c>
      <c r="AI387" s="174">
        <f>IntermediateData!AI282</f>
        <v>1.4999999999999999E-2</v>
      </c>
      <c r="AJ387" s="174">
        <f>IntermediateData!AJ282</f>
        <v>1.4999999999999999E-2</v>
      </c>
      <c r="AK387" s="174">
        <f>IntermediateData!AK282</f>
        <v>1.4999999999999999E-2</v>
      </c>
      <c r="AL387" s="174">
        <f>IntermediateData!AL282</f>
        <v>1.4999999999999999E-2</v>
      </c>
      <c r="AM387" s="174">
        <f>IntermediateData!AM282</f>
        <v>1.4999999999999999E-2</v>
      </c>
      <c r="AN387" s="174">
        <f>IntermediateData!AN282</f>
        <v>1.4999999999999999E-2</v>
      </c>
      <c r="AO387" s="174">
        <f>IntermediateData!AO282</f>
        <v>1.4999999999999999E-2</v>
      </c>
      <c r="AP387" s="175">
        <f>IntermediateData!AP282</f>
        <v>1.4999999999999999E-2</v>
      </c>
    </row>
    <row r="388" spans="2:42" x14ac:dyDescent="0.35">
      <c r="B388" s="36"/>
      <c r="C388" s="36" t="s">
        <v>2274</v>
      </c>
      <c r="D388" s="175"/>
      <c r="E388" s="174">
        <f>IntermediateData!E292</f>
        <v>0</v>
      </c>
      <c r="F388" s="174">
        <f>IntermediateData!F292</f>
        <v>0</v>
      </c>
      <c r="G388" s="174">
        <f>IntermediateData!G292</f>
        <v>0</v>
      </c>
      <c r="H388" s="174">
        <f>IntermediateData!H292</f>
        <v>0</v>
      </c>
      <c r="I388" s="174">
        <f>IntermediateData!I292</f>
        <v>4.3132864770852877E-4</v>
      </c>
      <c r="J388" s="174">
        <f>IntermediateData!J292</f>
        <v>2.4313286477085287E-3</v>
      </c>
      <c r="K388" s="174">
        <f>IntermediateData!K292</f>
        <v>4.4313286477085292E-3</v>
      </c>
      <c r="L388" s="174">
        <f>IntermediateData!L292</f>
        <v>6.4313286477085292E-3</v>
      </c>
      <c r="M388" s="174">
        <f>IntermediateData!M292</f>
        <v>8.4313286477085293E-3</v>
      </c>
      <c r="N388" s="174">
        <f>IntermediateData!N292</f>
        <v>1.0431328647708529E-2</v>
      </c>
      <c r="O388" s="174">
        <f>IntermediateData!O292</f>
        <v>1.2431328647708529E-2</v>
      </c>
      <c r="P388" s="174">
        <f>IntermediateData!P292</f>
        <v>1.4431328647708529E-2</v>
      </c>
      <c r="Q388" s="174">
        <f>IntermediateData!Q292</f>
        <v>1.4999999999999999E-2</v>
      </c>
      <c r="R388" s="173">
        <f>IntermediateData!R292</f>
        <v>1.4999999999999999E-2</v>
      </c>
      <c r="S388" s="174">
        <f>IntermediateData!S292</f>
        <v>1.4999999999999999E-2</v>
      </c>
      <c r="T388" s="174">
        <f>IntermediateData!T292</f>
        <v>1.4999999999999999E-2</v>
      </c>
      <c r="U388" s="174">
        <f>IntermediateData!U292</f>
        <v>1.4999999999999999E-2</v>
      </c>
      <c r="V388" s="174">
        <f>IntermediateData!V292</f>
        <v>1.4999999999999999E-2</v>
      </c>
      <c r="W388" s="174">
        <f>IntermediateData!W292</f>
        <v>1.4999999999999999E-2</v>
      </c>
      <c r="X388" s="174">
        <f>IntermediateData!X292</f>
        <v>1.4999999999999999E-2</v>
      </c>
      <c r="Y388" s="174">
        <f>IntermediateData!Y292</f>
        <v>1.4999999999999999E-2</v>
      </c>
      <c r="Z388" s="174">
        <f>IntermediateData!Z292</f>
        <v>1.4999999999999999E-2</v>
      </c>
      <c r="AA388" s="174">
        <f>IntermediateData!AA292</f>
        <v>1.4999999999999999E-2</v>
      </c>
      <c r="AB388" s="174">
        <f>IntermediateData!AB292</f>
        <v>1.4999999999999999E-2</v>
      </c>
      <c r="AC388" s="174">
        <f>IntermediateData!AC292</f>
        <v>1.4999999999999999E-2</v>
      </c>
      <c r="AD388" s="174">
        <f>IntermediateData!AD292</f>
        <v>1.4999999999999999E-2</v>
      </c>
      <c r="AE388" s="174">
        <f>IntermediateData!AE292</f>
        <v>1.4999999999999999E-2</v>
      </c>
      <c r="AF388" s="174">
        <f>IntermediateData!AF292</f>
        <v>1.4999999999999999E-2</v>
      </c>
      <c r="AG388" s="174">
        <f>IntermediateData!AG292</f>
        <v>1.4999999999999999E-2</v>
      </c>
      <c r="AH388" s="174">
        <f>IntermediateData!AH292</f>
        <v>1.4999999999999999E-2</v>
      </c>
      <c r="AI388" s="174">
        <f>IntermediateData!AI292</f>
        <v>1.4999999999999999E-2</v>
      </c>
      <c r="AJ388" s="174">
        <f>IntermediateData!AJ292</f>
        <v>1.4999999999999999E-2</v>
      </c>
      <c r="AK388" s="174">
        <f>IntermediateData!AK292</f>
        <v>1.4999999999999999E-2</v>
      </c>
      <c r="AL388" s="174">
        <f>IntermediateData!AL292</f>
        <v>1.4999999999999999E-2</v>
      </c>
      <c r="AM388" s="174">
        <f>IntermediateData!AM292</f>
        <v>1.4999999999999999E-2</v>
      </c>
      <c r="AN388" s="174">
        <f>IntermediateData!AN292</f>
        <v>1.4999999999999999E-2</v>
      </c>
      <c r="AO388" s="174">
        <f>IntermediateData!AO292</f>
        <v>1.4999999999999999E-2</v>
      </c>
      <c r="AP388" s="175">
        <f>IntermediateData!AP292</f>
        <v>1.4999999999999999E-2</v>
      </c>
    </row>
    <row r="389" spans="2:42" ht="18" thickBot="1" x14ac:dyDescent="0.4">
      <c r="B389" s="29"/>
      <c r="C389" s="104" t="s">
        <v>2366</v>
      </c>
      <c r="D389" s="206"/>
      <c r="E389" s="207">
        <f t="shared" ref="E389:AP389" si="58">E279/D114</f>
        <v>0</v>
      </c>
      <c r="F389" s="207">
        <f t="shared" si="58"/>
        <v>0</v>
      </c>
      <c r="G389" s="207">
        <f t="shared" si="58"/>
        <v>0</v>
      </c>
      <c r="H389" s="207">
        <f t="shared" si="58"/>
        <v>0</v>
      </c>
      <c r="I389" s="207">
        <f t="shared" si="58"/>
        <v>5.581992773349774E-3</v>
      </c>
      <c r="J389" s="207">
        <f t="shared" si="58"/>
        <v>7.5085906731408572E-3</v>
      </c>
      <c r="K389" s="207">
        <f t="shared" si="58"/>
        <v>9.3782145556037654E-3</v>
      </c>
      <c r="L389" s="207">
        <f t="shared" si="58"/>
        <v>1.0987183321707159E-2</v>
      </c>
      <c r="M389" s="207">
        <f t="shared" si="58"/>
        <v>1.2189018502855836E-2</v>
      </c>
      <c r="N389" s="207">
        <f t="shared" si="58"/>
        <v>1.3295272376433532E-2</v>
      </c>
      <c r="O389" s="207">
        <f t="shared" si="58"/>
        <v>1.4312345509181092E-2</v>
      </c>
      <c r="P389" s="207">
        <f t="shared" si="58"/>
        <v>1.4907929808390523E-2</v>
      </c>
      <c r="Q389" s="207">
        <f t="shared" si="58"/>
        <v>1.4999999999999996E-2</v>
      </c>
      <c r="R389" s="208">
        <f t="shared" si="58"/>
        <v>1.5000000000000003E-2</v>
      </c>
      <c r="S389" s="207">
        <f t="shared" si="58"/>
        <v>1.4999999999999999E-2</v>
      </c>
      <c r="T389" s="207">
        <f t="shared" si="58"/>
        <v>1.5000000000000001E-2</v>
      </c>
      <c r="U389" s="207">
        <f t="shared" si="58"/>
        <v>1.5000000000000001E-2</v>
      </c>
      <c r="V389" s="207">
        <f t="shared" si="58"/>
        <v>1.5000000000000001E-2</v>
      </c>
      <c r="W389" s="207">
        <f t="shared" si="58"/>
        <v>1.4999999999999998E-2</v>
      </c>
      <c r="X389" s="207">
        <f t="shared" si="58"/>
        <v>1.4999999999999998E-2</v>
      </c>
      <c r="Y389" s="207">
        <f t="shared" si="58"/>
        <v>1.5000000000000006E-2</v>
      </c>
      <c r="Z389" s="207">
        <f t="shared" si="58"/>
        <v>1.4999999999999998E-2</v>
      </c>
      <c r="AA389" s="207">
        <f t="shared" si="58"/>
        <v>1.4999999999999996E-2</v>
      </c>
      <c r="AB389" s="207">
        <f t="shared" si="58"/>
        <v>1.5000000000000006E-2</v>
      </c>
      <c r="AC389" s="207">
        <f t="shared" si="58"/>
        <v>1.5000000000000003E-2</v>
      </c>
      <c r="AD389" s="207">
        <f t="shared" si="58"/>
        <v>1.4999999999999999E-2</v>
      </c>
      <c r="AE389" s="207">
        <f t="shared" si="58"/>
        <v>1.5000000000000001E-2</v>
      </c>
      <c r="AF389" s="207">
        <f t="shared" si="58"/>
        <v>1.4999999999999991E-2</v>
      </c>
      <c r="AG389" s="207">
        <f t="shared" si="58"/>
        <v>1.4999999999999999E-2</v>
      </c>
      <c r="AH389" s="207">
        <f t="shared" si="58"/>
        <v>1.4999999999999999E-2</v>
      </c>
      <c r="AI389" s="207">
        <f t="shared" si="58"/>
        <v>1.4999999999999989E-2</v>
      </c>
      <c r="AJ389" s="207">
        <f t="shared" si="58"/>
        <v>1.5000000000000003E-2</v>
      </c>
      <c r="AK389" s="207">
        <f t="shared" si="58"/>
        <v>1.4999999999999999E-2</v>
      </c>
      <c r="AL389" s="207">
        <f t="shared" si="58"/>
        <v>1.5000000000000006E-2</v>
      </c>
      <c r="AM389" s="207">
        <f t="shared" si="58"/>
        <v>1.5000000000000003E-2</v>
      </c>
      <c r="AN389" s="207">
        <f t="shared" si="58"/>
        <v>1.4999999999999999E-2</v>
      </c>
      <c r="AO389" s="207">
        <f t="shared" si="58"/>
        <v>1.4999999999999994E-2</v>
      </c>
      <c r="AP389" s="206">
        <f t="shared" si="58"/>
        <v>1.5000000000000008E-2</v>
      </c>
    </row>
    <row r="390" spans="2:42" ht="18.75" thickTop="1" thickBot="1" x14ac:dyDescent="0.4">
      <c r="D390" s="205"/>
      <c r="E390" s="205"/>
      <c r="F390" s="205"/>
      <c r="G390" s="205"/>
      <c r="H390" s="205"/>
      <c r="I390" s="205"/>
      <c r="J390" s="205"/>
      <c r="K390" s="205"/>
      <c r="L390" s="205"/>
      <c r="M390" s="205"/>
      <c r="N390" s="205"/>
      <c r="O390" s="205"/>
      <c r="P390" s="205"/>
      <c r="Q390" s="205"/>
      <c r="R390" s="205"/>
      <c r="S390" s="205"/>
      <c r="T390" s="205"/>
      <c r="U390" s="205"/>
      <c r="V390" s="205"/>
      <c r="W390" s="205"/>
      <c r="X390" s="205"/>
      <c r="Y390" s="205"/>
      <c r="Z390" s="205"/>
      <c r="AA390" s="205"/>
      <c r="AB390" s="205"/>
      <c r="AC390" s="205"/>
      <c r="AD390" s="205"/>
      <c r="AE390" s="205"/>
      <c r="AF390" s="205"/>
      <c r="AG390" s="205"/>
      <c r="AH390" s="205"/>
      <c r="AI390" s="205"/>
      <c r="AJ390" s="205"/>
      <c r="AK390" s="205"/>
      <c r="AL390" s="205"/>
      <c r="AM390" s="205"/>
      <c r="AN390" s="205"/>
      <c r="AO390" s="205"/>
      <c r="AP390" s="205"/>
    </row>
    <row r="391" spans="2:42" ht="22.5" thickTop="1" x14ac:dyDescent="0.45">
      <c r="B391" s="93" t="s">
        <v>2411</v>
      </c>
      <c r="C391" s="94"/>
      <c r="D391" s="163"/>
      <c r="E391" s="161"/>
      <c r="F391" s="161"/>
      <c r="G391" s="161"/>
      <c r="H391" s="161"/>
      <c r="I391" s="161"/>
      <c r="J391" s="161"/>
      <c r="K391" s="161"/>
      <c r="L391" s="161"/>
      <c r="M391" s="161"/>
      <c r="N391" s="161"/>
      <c r="O391" s="161"/>
      <c r="P391" s="161"/>
      <c r="Q391" s="161"/>
      <c r="R391" s="162"/>
      <c r="S391" s="161"/>
      <c r="T391" s="161"/>
      <c r="U391" s="161"/>
      <c r="V391" s="161"/>
      <c r="W391" s="161"/>
      <c r="X391" s="161"/>
      <c r="Y391" s="161"/>
      <c r="Z391" s="161"/>
      <c r="AA391" s="161"/>
      <c r="AB391" s="161"/>
      <c r="AC391" s="161"/>
      <c r="AD391" s="161"/>
      <c r="AE391" s="161"/>
      <c r="AF391" s="161"/>
      <c r="AG391" s="161"/>
      <c r="AH391" s="161"/>
      <c r="AI391" s="161"/>
      <c r="AJ391" s="161"/>
      <c r="AK391" s="161"/>
      <c r="AL391" s="161"/>
      <c r="AM391" s="161"/>
      <c r="AN391" s="161"/>
      <c r="AO391" s="161"/>
      <c r="AP391" s="163"/>
    </row>
    <row r="392" spans="2:42" x14ac:dyDescent="0.35">
      <c r="B392" s="36"/>
      <c r="C392" s="36" t="s">
        <v>2265</v>
      </c>
      <c r="D392" s="198"/>
      <c r="E392" s="197">
        <f>IntermediateData!E336</f>
        <v>0</v>
      </c>
      <c r="F392" s="197">
        <f>IntermediateData!F336</f>
        <v>0</v>
      </c>
      <c r="G392" s="197">
        <f>IntermediateData!G336</f>
        <v>0</v>
      </c>
      <c r="H392" s="197">
        <f>IntermediateData!H336</f>
        <v>0</v>
      </c>
      <c r="I392" s="197">
        <f>IntermediateData!I336</f>
        <v>6.5088934148849065</v>
      </c>
      <c r="J392" s="197">
        <f>IntermediateData!J336</f>
        <v>6.5088934148849056</v>
      </c>
      <c r="K392" s="197">
        <f>IntermediateData!K336</f>
        <v>6.5088934148849056</v>
      </c>
      <c r="L392" s="197">
        <f>IntermediateData!L336</f>
        <v>7.8106720978618878</v>
      </c>
      <c r="M392" s="197">
        <f>IntermediateData!M336</f>
        <v>7.8106720978618878</v>
      </c>
      <c r="N392" s="197">
        <f>IntermediateData!N336</f>
        <v>9.1124507808388646</v>
      </c>
      <c r="O392" s="197">
        <f>IntermediateData!O336</f>
        <v>9.1124507808388682</v>
      </c>
      <c r="P392" s="197">
        <f>IntermediateData!P336</f>
        <v>9.1124507808388664</v>
      </c>
      <c r="Q392" s="197">
        <f>IntermediateData!Q336</f>
        <v>9.1124507808388664</v>
      </c>
      <c r="R392" s="196">
        <f>IntermediateData!R336</f>
        <v>9.1124507808388664</v>
      </c>
      <c r="S392" s="197">
        <f>IntermediateData!S336</f>
        <v>9.1124507808388717</v>
      </c>
      <c r="T392" s="197">
        <f>IntermediateData!T336</f>
        <v>9.1124507808388646</v>
      </c>
      <c r="U392" s="197">
        <f>IntermediateData!U336</f>
        <v>9.1124507808388664</v>
      </c>
      <c r="V392" s="197">
        <f>IntermediateData!V336</f>
        <v>9.1124507808388682</v>
      </c>
      <c r="W392" s="197">
        <f>IntermediateData!W336</f>
        <v>9.1124507808388664</v>
      </c>
      <c r="X392" s="197">
        <f>IntermediateData!X336</f>
        <v>9.1124507808388699</v>
      </c>
      <c r="Y392" s="197">
        <f>IntermediateData!Y336</f>
        <v>9.1124507808388682</v>
      </c>
      <c r="Z392" s="197">
        <f>IntermediateData!Z336</f>
        <v>9.1124507808388717</v>
      </c>
      <c r="AA392" s="197">
        <f>IntermediateData!AA336</f>
        <v>9.1124507808388646</v>
      </c>
      <c r="AB392" s="197">
        <f>IntermediateData!AB336</f>
        <v>9.1124507808388646</v>
      </c>
      <c r="AC392" s="197">
        <f>IntermediateData!AC336</f>
        <v>9.1124507808388664</v>
      </c>
      <c r="AD392" s="197">
        <f>IntermediateData!AD336</f>
        <v>9.1124507808388699</v>
      </c>
      <c r="AE392" s="197">
        <f>IntermediateData!AE336</f>
        <v>9.1124507808388682</v>
      </c>
      <c r="AF392" s="197">
        <f>IntermediateData!AF336</f>
        <v>9.1124507808388682</v>
      </c>
      <c r="AG392" s="197">
        <f>IntermediateData!AG336</f>
        <v>9.1124507808388682</v>
      </c>
      <c r="AH392" s="197">
        <f>IntermediateData!AH336</f>
        <v>9.1124507808388664</v>
      </c>
      <c r="AI392" s="197">
        <f>IntermediateData!AI336</f>
        <v>9.1124507808388682</v>
      </c>
      <c r="AJ392" s="197">
        <f>IntermediateData!AJ336</f>
        <v>9.1124507808388682</v>
      </c>
      <c r="AK392" s="197">
        <f>IntermediateData!AK336</f>
        <v>9.1124507808388664</v>
      </c>
      <c r="AL392" s="197">
        <f>IntermediateData!AL336</f>
        <v>9.1124507808388682</v>
      </c>
      <c r="AM392" s="197">
        <f>IntermediateData!AM336</f>
        <v>9.1124507808388664</v>
      </c>
      <c r="AN392" s="197">
        <f>IntermediateData!AN336</f>
        <v>9.1124507808388699</v>
      </c>
      <c r="AO392" s="197">
        <f>IntermediateData!AO336</f>
        <v>9.1124507808388682</v>
      </c>
      <c r="AP392" s="198">
        <f>IntermediateData!AP336</f>
        <v>9.1124507808388682</v>
      </c>
    </row>
    <row r="393" spans="2:42" x14ac:dyDescent="0.35">
      <c r="B393" s="36"/>
      <c r="C393" s="36" t="s">
        <v>2267</v>
      </c>
      <c r="D393" s="198"/>
      <c r="E393" s="197">
        <f>IntermediateData!E338</f>
        <v>0</v>
      </c>
      <c r="F393" s="197">
        <f>IntermediateData!F338</f>
        <v>0</v>
      </c>
      <c r="G393" s="197">
        <f>IntermediateData!G338</f>
        <v>0</v>
      </c>
      <c r="H393" s="197">
        <f>IntermediateData!H338</f>
        <v>0</v>
      </c>
      <c r="I393" s="197">
        <f>IntermediateData!I338</f>
        <v>9.1124507808388646</v>
      </c>
      <c r="J393" s="197">
        <f>IntermediateData!J338</f>
        <v>9.1124507808388699</v>
      </c>
      <c r="K393" s="197">
        <f>IntermediateData!K338</f>
        <v>9.1124507808388664</v>
      </c>
      <c r="L393" s="197">
        <f>IntermediateData!L338</f>
        <v>9.1124507808388664</v>
      </c>
      <c r="M393" s="197">
        <f>IntermediateData!M338</f>
        <v>9.1124507808388664</v>
      </c>
      <c r="N393" s="197">
        <f>IntermediateData!N338</f>
        <v>9.1124507808388682</v>
      </c>
      <c r="O393" s="197">
        <f>IntermediateData!O338</f>
        <v>9.1124507808388682</v>
      </c>
      <c r="P393" s="197">
        <f>IntermediateData!P338</f>
        <v>9.1124507808388664</v>
      </c>
      <c r="Q393" s="197">
        <f>IntermediateData!Q338</f>
        <v>9.1124507808388699</v>
      </c>
      <c r="R393" s="196">
        <f>IntermediateData!R338</f>
        <v>9.1124507808388682</v>
      </c>
      <c r="S393" s="197">
        <f>IntermediateData!S338</f>
        <v>9.1124507808388664</v>
      </c>
      <c r="T393" s="197">
        <f>IntermediateData!T338</f>
        <v>9.1124507808388664</v>
      </c>
      <c r="U393" s="197">
        <f>IntermediateData!U338</f>
        <v>9.1124507808388682</v>
      </c>
      <c r="V393" s="197">
        <f>IntermediateData!V338</f>
        <v>9.1124507808388664</v>
      </c>
      <c r="W393" s="197">
        <f>IntermediateData!W338</f>
        <v>9.1124507808388682</v>
      </c>
      <c r="X393" s="197">
        <f>IntermediateData!X338</f>
        <v>9.1124507808388682</v>
      </c>
      <c r="Y393" s="197">
        <f>IntermediateData!Y338</f>
        <v>9.1124507808388646</v>
      </c>
      <c r="Z393" s="197">
        <f>IntermediateData!Z338</f>
        <v>9.1124507808388682</v>
      </c>
      <c r="AA393" s="197">
        <f>IntermediateData!AA338</f>
        <v>9.1124507808388682</v>
      </c>
      <c r="AB393" s="197">
        <f>IntermediateData!AB338</f>
        <v>9.1124507808388664</v>
      </c>
      <c r="AC393" s="197">
        <f>IntermediateData!AC338</f>
        <v>9.1124507808388664</v>
      </c>
      <c r="AD393" s="197">
        <f>IntermediateData!AD338</f>
        <v>9.1124507808388682</v>
      </c>
      <c r="AE393" s="197">
        <f>IntermediateData!AE338</f>
        <v>9.1124507808388682</v>
      </c>
      <c r="AF393" s="197">
        <f>IntermediateData!AF338</f>
        <v>9.1124507808388682</v>
      </c>
      <c r="AG393" s="197">
        <f>IntermediateData!AG338</f>
        <v>9.1124507808388682</v>
      </c>
      <c r="AH393" s="197">
        <f>IntermediateData!AH338</f>
        <v>9.1124507808388682</v>
      </c>
      <c r="AI393" s="197">
        <f>IntermediateData!AI338</f>
        <v>9.1124507808388664</v>
      </c>
      <c r="AJ393" s="197">
        <f>IntermediateData!AJ338</f>
        <v>9.1124507808388628</v>
      </c>
      <c r="AK393" s="197">
        <f>IntermediateData!AK338</f>
        <v>9.1124507808388664</v>
      </c>
      <c r="AL393" s="197">
        <f>IntermediateData!AL338</f>
        <v>9.1124507808388682</v>
      </c>
      <c r="AM393" s="197">
        <f>IntermediateData!AM338</f>
        <v>9.1124507808388682</v>
      </c>
      <c r="AN393" s="197">
        <f>IntermediateData!AN338</f>
        <v>9.1124507808388646</v>
      </c>
      <c r="AO393" s="197">
        <f>IntermediateData!AO338</f>
        <v>9.1124507808388664</v>
      </c>
      <c r="AP393" s="198">
        <f>IntermediateData!AP338</f>
        <v>9.1124507808388682</v>
      </c>
    </row>
    <row r="394" spans="2:42" x14ac:dyDescent="0.35">
      <c r="B394" s="36"/>
      <c r="C394" s="36" t="s">
        <v>2266</v>
      </c>
      <c r="D394" s="198"/>
      <c r="E394" s="197">
        <f>IntermediateData!E339</f>
        <v>0</v>
      </c>
      <c r="F394" s="197">
        <f>IntermediateData!F339</f>
        <v>0</v>
      </c>
      <c r="G394" s="197">
        <f>IntermediateData!G339</f>
        <v>0</v>
      </c>
      <c r="H394" s="197">
        <f>IntermediateData!H339</f>
        <v>0</v>
      </c>
      <c r="I394" s="197">
        <f>IntermediateData!I339</f>
        <v>6.5088934148849065</v>
      </c>
      <c r="J394" s="197">
        <f>IntermediateData!J339</f>
        <v>6.5088934148849074</v>
      </c>
      <c r="K394" s="197">
        <f>IntermediateData!K339</f>
        <v>7.810672097861886</v>
      </c>
      <c r="L394" s="197">
        <f>IntermediateData!L339</f>
        <v>7.8106720978618869</v>
      </c>
      <c r="M394" s="197">
        <f>IntermediateData!M339</f>
        <v>7.8106720978618878</v>
      </c>
      <c r="N394" s="197">
        <f>IntermediateData!N339</f>
        <v>9.1124507808388682</v>
      </c>
      <c r="O394" s="197">
        <f>IntermediateData!O339</f>
        <v>9.1124507808388664</v>
      </c>
      <c r="P394" s="197">
        <f>IntermediateData!P339</f>
        <v>9.1124507808388664</v>
      </c>
      <c r="Q394" s="197">
        <f>IntermediateData!Q339</f>
        <v>9.1124507808388664</v>
      </c>
      <c r="R394" s="196">
        <f>IntermediateData!R339</f>
        <v>9.1124507808388664</v>
      </c>
      <c r="S394" s="197">
        <f>IntermediateData!S339</f>
        <v>9.1124507808388682</v>
      </c>
      <c r="T394" s="197">
        <f>IntermediateData!T339</f>
        <v>9.1124507808388682</v>
      </c>
      <c r="U394" s="197">
        <f>IntermediateData!U339</f>
        <v>9.1124507808388664</v>
      </c>
      <c r="V394" s="197">
        <f>IntermediateData!V339</f>
        <v>9.1124507808388682</v>
      </c>
      <c r="W394" s="197">
        <f>IntermediateData!W339</f>
        <v>9.1124507808388646</v>
      </c>
      <c r="X394" s="197">
        <f>IntermediateData!X339</f>
        <v>9.1124507808388699</v>
      </c>
      <c r="Y394" s="197">
        <f>IntermediateData!Y339</f>
        <v>9.1124507808388682</v>
      </c>
      <c r="Z394" s="197">
        <f>IntermediateData!Z339</f>
        <v>9.1124507808388664</v>
      </c>
      <c r="AA394" s="197">
        <f>IntermediateData!AA339</f>
        <v>9.1124507808388664</v>
      </c>
      <c r="AB394" s="197">
        <f>IntermediateData!AB339</f>
        <v>9.1124507808388682</v>
      </c>
      <c r="AC394" s="197">
        <f>IntermediateData!AC339</f>
        <v>9.1124507808388682</v>
      </c>
      <c r="AD394" s="197">
        <f>IntermediateData!AD339</f>
        <v>9.1124507808388682</v>
      </c>
      <c r="AE394" s="197">
        <f>IntermediateData!AE339</f>
        <v>9.1124507808388646</v>
      </c>
      <c r="AF394" s="197">
        <f>IntermediateData!AF339</f>
        <v>9.1124507808388699</v>
      </c>
      <c r="AG394" s="197">
        <f>IntermediateData!AG339</f>
        <v>9.1124507808388682</v>
      </c>
      <c r="AH394" s="197">
        <f>IntermediateData!AH339</f>
        <v>9.1124507808388682</v>
      </c>
      <c r="AI394" s="197">
        <f>IntermediateData!AI339</f>
        <v>9.1124507808388682</v>
      </c>
      <c r="AJ394" s="197">
        <f>IntermediateData!AJ339</f>
        <v>9.1124507808388682</v>
      </c>
      <c r="AK394" s="197">
        <f>IntermediateData!AK339</f>
        <v>9.1124507808388682</v>
      </c>
      <c r="AL394" s="197">
        <f>IntermediateData!AL339</f>
        <v>9.1124507808388699</v>
      </c>
      <c r="AM394" s="197">
        <f>IntermediateData!AM339</f>
        <v>9.1124507808388682</v>
      </c>
      <c r="AN394" s="197">
        <f>IntermediateData!AN339</f>
        <v>9.1124507808388699</v>
      </c>
      <c r="AO394" s="197">
        <f>IntermediateData!AO339</f>
        <v>9.1124507808388664</v>
      </c>
      <c r="AP394" s="198">
        <f>IntermediateData!AP339</f>
        <v>9.1124507808388682</v>
      </c>
    </row>
    <row r="395" spans="2:42" x14ac:dyDescent="0.35">
      <c r="B395" s="36"/>
      <c r="C395" s="36" t="s">
        <v>2268</v>
      </c>
      <c r="D395" s="198"/>
      <c r="E395" s="197">
        <f>IntermediateData!E340</f>
        <v>0</v>
      </c>
      <c r="F395" s="197">
        <f>IntermediateData!F340</f>
        <v>0</v>
      </c>
      <c r="G395" s="197">
        <f>IntermediateData!G340</f>
        <v>0</v>
      </c>
      <c r="H395" s="197">
        <f>IntermediateData!H340</f>
        <v>0</v>
      </c>
      <c r="I395" s="197">
        <f>IntermediateData!I340</f>
        <v>9.1124507808388664</v>
      </c>
      <c r="J395" s="197">
        <f>IntermediateData!J340</f>
        <v>9.1124507808388664</v>
      </c>
      <c r="K395" s="197">
        <f>IntermediateData!K340</f>
        <v>9.1124507808388682</v>
      </c>
      <c r="L395" s="197">
        <f>IntermediateData!L340</f>
        <v>9.1124507808388682</v>
      </c>
      <c r="M395" s="197">
        <f>IntermediateData!M340</f>
        <v>9.1124507808388682</v>
      </c>
      <c r="N395" s="197">
        <f>IntermediateData!N340</f>
        <v>9.1124507808388664</v>
      </c>
      <c r="O395" s="197">
        <f>IntermediateData!O340</f>
        <v>9.1124507808388682</v>
      </c>
      <c r="P395" s="197">
        <f>IntermediateData!P340</f>
        <v>9.1124507808388646</v>
      </c>
      <c r="Q395" s="197">
        <f>IntermediateData!Q340</f>
        <v>9.1124507808388646</v>
      </c>
      <c r="R395" s="196">
        <f>IntermediateData!R340</f>
        <v>9.1124507808388664</v>
      </c>
      <c r="S395" s="197">
        <f>IntermediateData!S340</f>
        <v>9.1124507808388664</v>
      </c>
      <c r="T395" s="197">
        <f>IntermediateData!T340</f>
        <v>9.1124507808388664</v>
      </c>
      <c r="U395" s="197">
        <f>IntermediateData!U340</f>
        <v>9.1124507808388682</v>
      </c>
      <c r="V395" s="197">
        <f>IntermediateData!V340</f>
        <v>9.1124507808388682</v>
      </c>
      <c r="W395" s="197">
        <f>IntermediateData!W340</f>
        <v>9.1124507808388682</v>
      </c>
      <c r="X395" s="197">
        <f>IntermediateData!X340</f>
        <v>9.1124507808388646</v>
      </c>
      <c r="Y395" s="197">
        <f>IntermediateData!Y340</f>
        <v>9.1124507808388664</v>
      </c>
      <c r="Z395" s="197">
        <f>IntermediateData!Z340</f>
        <v>9.1124507808388682</v>
      </c>
      <c r="AA395" s="197">
        <f>IntermediateData!AA340</f>
        <v>9.1124507808388682</v>
      </c>
      <c r="AB395" s="197">
        <f>IntermediateData!AB340</f>
        <v>9.1124507808388664</v>
      </c>
      <c r="AC395" s="197">
        <f>IntermediateData!AC340</f>
        <v>9.1124507808388664</v>
      </c>
      <c r="AD395" s="197">
        <f>IntermediateData!AD340</f>
        <v>9.1124507808388646</v>
      </c>
      <c r="AE395" s="197">
        <f>IntermediateData!AE340</f>
        <v>9.1124507808388682</v>
      </c>
      <c r="AF395" s="197">
        <f>IntermediateData!AF340</f>
        <v>9.1124507808388682</v>
      </c>
      <c r="AG395" s="197">
        <f>IntermediateData!AG340</f>
        <v>9.1124507808388682</v>
      </c>
      <c r="AH395" s="197">
        <f>IntermediateData!AH340</f>
        <v>9.1124507808388699</v>
      </c>
      <c r="AI395" s="197">
        <f>IntermediateData!AI340</f>
        <v>9.1124507808388664</v>
      </c>
      <c r="AJ395" s="197">
        <f>IntermediateData!AJ340</f>
        <v>9.1124507808388646</v>
      </c>
      <c r="AK395" s="197">
        <f>IntermediateData!AK340</f>
        <v>9.1124507808388682</v>
      </c>
      <c r="AL395" s="197">
        <f>IntermediateData!AL340</f>
        <v>9.1124507808388682</v>
      </c>
      <c r="AM395" s="197">
        <f>IntermediateData!AM340</f>
        <v>9.1124507808388664</v>
      </c>
      <c r="AN395" s="197">
        <f>IntermediateData!AN340</f>
        <v>9.1124507808388664</v>
      </c>
      <c r="AO395" s="197">
        <f>IntermediateData!AO340</f>
        <v>9.1124507808388682</v>
      </c>
      <c r="AP395" s="198">
        <f>IntermediateData!AP340</f>
        <v>9.1124507808388664</v>
      </c>
    </row>
    <row r="396" spans="2:42" x14ac:dyDescent="0.35">
      <c r="B396" s="36"/>
      <c r="C396" s="36" t="s">
        <v>2269</v>
      </c>
      <c r="D396" s="198"/>
      <c r="E396" s="197">
        <f>IntermediateData!E341</f>
        <v>0</v>
      </c>
      <c r="F396" s="197">
        <f>IntermediateData!F341</f>
        <v>0</v>
      </c>
      <c r="G396" s="197">
        <f>IntermediateData!G341</f>
        <v>0</v>
      </c>
      <c r="H396" s="197">
        <f>IntermediateData!H341</f>
        <v>0</v>
      </c>
      <c r="I396" s="197">
        <f>IntermediateData!I341</f>
        <v>7.8106720978618851</v>
      </c>
      <c r="J396" s="197">
        <f>IntermediateData!J341</f>
        <v>7.8106720978618878</v>
      </c>
      <c r="K396" s="197">
        <f>IntermediateData!K341</f>
        <v>9.1124507808388682</v>
      </c>
      <c r="L396" s="197">
        <f>IntermediateData!L341</f>
        <v>9.1124507808388628</v>
      </c>
      <c r="M396" s="197">
        <f>IntermediateData!M341</f>
        <v>9.1124507808388646</v>
      </c>
      <c r="N396" s="197">
        <f>IntermediateData!N341</f>
        <v>9.1124507808388682</v>
      </c>
      <c r="O396" s="197">
        <f>IntermediateData!O341</f>
        <v>9.1124507808388664</v>
      </c>
      <c r="P396" s="197">
        <f>IntermediateData!P341</f>
        <v>9.1124507808388664</v>
      </c>
      <c r="Q396" s="197">
        <f>IntermediateData!Q341</f>
        <v>9.1124507808388664</v>
      </c>
      <c r="R396" s="196">
        <f>IntermediateData!R341</f>
        <v>9.1124507808388682</v>
      </c>
      <c r="S396" s="197">
        <f>IntermediateData!S341</f>
        <v>9.1124507808388664</v>
      </c>
      <c r="T396" s="197">
        <f>IntermediateData!T341</f>
        <v>9.1124507808388682</v>
      </c>
      <c r="U396" s="197">
        <f>IntermediateData!U341</f>
        <v>9.1124507808388664</v>
      </c>
      <c r="V396" s="197">
        <f>IntermediateData!V341</f>
        <v>9.1124507808388664</v>
      </c>
      <c r="W396" s="197">
        <f>IntermediateData!W341</f>
        <v>9.1124507808388682</v>
      </c>
      <c r="X396" s="197">
        <f>IntermediateData!X341</f>
        <v>9.1124507808388664</v>
      </c>
      <c r="Y396" s="197">
        <f>IntermediateData!Y341</f>
        <v>9.1124507808388699</v>
      </c>
      <c r="Z396" s="197">
        <f>IntermediateData!Z341</f>
        <v>9.1124507808388682</v>
      </c>
      <c r="AA396" s="197">
        <f>IntermediateData!AA341</f>
        <v>9.1124507808388664</v>
      </c>
      <c r="AB396" s="197">
        <f>IntermediateData!AB341</f>
        <v>9.1124507808388699</v>
      </c>
      <c r="AC396" s="197">
        <f>IntermediateData!AC341</f>
        <v>9.1124507808388682</v>
      </c>
      <c r="AD396" s="197">
        <f>IntermediateData!AD341</f>
        <v>9.1124507808388664</v>
      </c>
      <c r="AE396" s="197">
        <f>IntermediateData!AE341</f>
        <v>9.1124507808388664</v>
      </c>
      <c r="AF396" s="197">
        <f>IntermediateData!AF341</f>
        <v>9.1124507808388682</v>
      </c>
      <c r="AG396" s="197">
        <f>IntermediateData!AG341</f>
        <v>9.1124507808388682</v>
      </c>
      <c r="AH396" s="197">
        <f>IntermediateData!AH341</f>
        <v>9.1124507808388664</v>
      </c>
      <c r="AI396" s="197">
        <f>IntermediateData!AI341</f>
        <v>9.1124507808388646</v>
      </c>
      <c r="AJ396" s="197">
        <f>IntermediateData!AJ341</f>
        <v>9.1124507808388664</v>
      </c>
      <c r="AK396" s="197">
        <f>IntermediateData!AK341</f>
        <v>9.1124507808388682</v>
      </c>
      <c r="AL396" s="197">
        <f>IntermediateData!AL341</f>
        <v>9.1124507808388664</v>
      </c>
      <c r="AM396" s="197">
        <f>IntermediateData!AM341</f>
        <v>9.1124507808388664</v>
      </c>
      <c r="AN396" s="197">
        <f>IntermediateData!AN341</f>
        <v>9.1124507808388682</v>
      </c>
      <c r="AO396" s="197">
        <f>IntermediateData!AO341</f>
        <v>9.1124507808388664</v>
      </c>
      <c r="AP396" s="198">
        <f>IntermediateData!AP341</f>
        <v>9.1124507808388682</v>
      </c>
    </row>
    <row r="397" spans="2:42" x14ac:dyDescent="0.35">
      <c r="B397" s="36"/>
      <c r="C397" s="36" t="s">
        <v>2270</v>
      </c>
      <c r="D397" s="198"/>
      <c r="E397" s="197">
        <f>IntermediateData!E342</f>
        <v>0</v>
      </c>
      <c r="F397" s="197">
        <f>IntermediateData!F342</f>
        <v>0</v>
      </c>
      <c r="G397" s="197">
        <f>IntermediateData!G342</f>
        <v>0</v>
      </c>
      <c r="H397" s="197">
        <f>IntermediateData!H342</f>
        <v>0</v>
      </c>
      <c r="I397" s="197">
        <f>IntermediateData!I342</f>
        <v>9.1124507808388646</v>
      </c>
      <c r="J397" s="197">
        <f>IntermediateData!J342</f>
        <v>9.1124507808388699</v>
      </c>
      <c r="K397" s="197">
        <f>IntermediateData!K342</f>
        <v>9.1124507808388682</v>
      </c>
      <c r="L397" s="197">
        <f>IntermediateData!L342</f>
        <v>9.1124507808388682</v>
      </c>
      <c r="M397" s="197">
        <f>IntermediateData!M342</f>
        <v>9.1124507808388699</v>
      </c>
      <c r="N397" s="197">
        <f>IntermediateData!N342</f>
        <v>9.1124507808388664</v>
      </c>
      <c r="O397" s="197">
        <f>IntermediateData!O342</f>
        <v>9.1124507808388682</v>
      </c>
      <c r="P397" s="197">
        <f>IntermediateData!P342</f>
        <v>9.1124507808388664</v>
      </c>
      <c r="Q397" s="197">
        <f>IntermediateData!Q342</f>
        <v>9.1124507808388664</v>
      </c>
      <c r="R397" s="196">
        <f>IntermediateData!R342</f>
        <v>9.1124507808388699</v>
      </c>
      <c r="S397" s="197">
        <f>IntermediateData!S342</f>
        <v>9.1124507808388664</v>
      </c>
      <c r="T397" s="197">
        <f>IntermediateData!T342</f>
        <v>9.1124507808388682</v>
      </c>
      <c r="U397" s="197">
        <f>IntermediateData!U342</f>
        <v>9.1124507808388682</v>
      </c>
      <c r="V397" s="197">
        <f>IntermediateData!V342</f>
        <v>9.1124507808388664</v>
      </c>
      <c r="W397" s="197">
        <f>IntermediateData!W342</f>
        <v>9.1124507808388682</v>
      </c>
      <c r="X397" s="197">
        <f>IntermediateData!X342</f>
        <v>9.1124507808388682</v>
      </c>
      <c r="Y397" s="197">
        <f>IntermediateData!Y342</f>
        <v>9.1124507808388682</v>
      </c>
      <c r="Z397" s="197">
        <f>IntermediateData!Z342</f>
        <v>9.1124507808388664</v>
      </c>
      <c r="AA397" s="197">
        <f>IntermediateData!AA342</f>
        <v>9.1124507808388664</v>
      </c>
      <c r="AB397" s="197">
        <f>IntermediateData!AB342</f>
        <v>9.1124507808388664</v>
      </c>
      <c r="AC397" s="197">
        <f>IntermediateData!AC342</f>
        <v>9.1124507808388682</v>
      </c>
      <c r="AD397" s="197">
        <f>IntermediateData!AD342</f>
        <v>9.1124507808388699</v>
      </c>
      <c r="AE397" s="197">
        <f>IntermediateData!AE342</f>
        <v>9.1124507808388682</v>
      </c>
      <c r="AF397" s="197">
        <f>IntermediateData!AF342</f>
        <v>9.1124507808388682</v>
      </c>
      <c r="AG397" s="197">
        <f>IntermediateData!AG342</f>
        <v>9.1124507808388682</v>
      </c>
      <c r="AH397" s="197">
        <f>IntermediateData!AH342</f>
        <v>9.1124507808388682</v>
      </c>
      <c r="AI397" s="197">
        <f>IntermediateData!AI342</f>
        <v>9.1124507808388646</v>
      </c>
      <c r="AJ397" s="197">
        <f>IntermediateData!AJ342</f>
        <v>9.1124507808388682</v>
      </c>
      <c r="AK397" s="197">
        <f>IntermediateData!AK342</f>
        <v>9.1124507808388699</v>
      </c>
      <c r="AL397" s="197">
        <f>IntermediateData!AL342</f>
        <v>9.1124507808388682</v>
      </c>
      <c r="AM397" s="197">
        <f>IntermediateData!AM342</f>
        <v>9.1124507808388664</v>
      </c>
      <c r="AN397" s="197">
        <f>IntermediateData!AN342</f>
        <v>9.1124507808388717</v>
      </c>
      <c r="AO397" s="197">
        <f>IntermediateData!AO342</f>
        <v>9.1124507808388664</v>
      </c>
      <c r="AP397" s="198">
        <f>IntermediateData!AP342</f>
        <v>9.1124507808388664</v>
      </c>
    </row>
    <row r="398" spans="2:42" x14ac:dyDescent="0.35">
      <c r="B398" s="36"/>
      <c r="C398" s="36" t="s">
        <v>2271</v>
      </c>
      <c r="D398" s="198"/>
      <c r="E398" s="197">
        <f>IntermediateData!E344</f>
        <v>0</v>
      </c>
      <c r="F398" s="197">
        <f>IntermediateData!F344</f>
        <v>0</v>
      </c>
      <c r="G398" s="197">
        <f>IntermediateData!G344</f>
        <v>0</v>
      </c>
      <c r="H398" s="197">
        <f>IntermediateData!H344</f>
        <v>0</v>
      </c>
      <c r="I398" s="197">
        <f>IntermediateData!I344</f>
        <v>0</v>
      </c>
      <c r="J398" s="197">
        <f>IntermediateData!J344</f>
        <v>6.5088934148849065</v>
      </c>
      <c r="K398" s="197">
        <f>IntermediateData!K344</f>
        <v>6.5088934148849047</v>
      </c>
      <c r="L398" s="197">
        <f>IntermediateData!L344</f>
        <v>7.810672097861886</v>
      </c>
      <c r="M398" s="197">
        <f>IntermediateData!M344</f>
        <v>7.8106720978618851</v>
      </c>
      <c r="N398" s="197">
        <f>IntermediateData!N344</f>
        <v>9.1124507808388664</v>
      </c>
      <c r="O398" s="197">
        <f>IntermediateData!O344</f>
        <v>9.1124507808388682</v>
      </c>
      <c r="P398" s="197">
        <f>IntermediateData!P344</f>
        <v>9.1124507808388717</v>
      </c>
      <c r="Q398" s="197">
        <f>IntermediateData!Q344</f>
        <v>9.1124507808388699</v>
      </c>
      <c r="R398" s="196">
        <f>IntermediateData!R344</f>
        <v>9.1124507808388664</v>
      </c>
      <c r="S398" s="197">
        <f>IntermediateData!S344</f>
        <v>9.1124507808388682</v>
      </c>
      <c r="T398" s="197">
        <f>IntermediateData!T344</f>
        <v>9.1124507808388699</v>
      </c>
      <c r="U398" s="197">
        <f>IntermediateData!U344</f>
        <v>9.1124507808388664</v>
      </c>
      <c r="V398" s="197">
        <f>IntermediateData!V344</f>
        <v>9.1124507808388682</v>
      </c>
      <c r="W398" s="197">
        <f>IntermediateData!W344</f>
        <v>9.1124507808388682</v>
      </c>
      <c r="X398" s="197">
        <f>IntermediateData!X344</f>
        <v>9.1124507808388646</v>
      </c>
      <c r="Y398" s="197">
        <f>IntermediateData!Y344</f>
        <v>9.1124507808388682</v>
      </c>
      <c r="Z398" s="197">
        <f>IntermediateData!Z344</f>
        <v>9.1124507808388682</v>
      </c>
      <c r="AA398" s="197">
        <f>IntermediateData!AA344</f>
        <v>9.1124507808388682</v>
      </c>
      <c r="AB398" s="197">
        <f>IntermediateData!AB344</f>
        <v>9.1124507808388682</v>
      </c>
      <c r="AC398" s="197">
        <f>IntermediateData!AC344</f>
        <v>9.1124507808388682</v>
      </c>
      <c r="AD398" s="197">
        <f>IntermediateData!AD344</f>
        <v>9.1124507808388664</v>
      </c>
      <c r="AE398" s="197">
        <f>IntermediateData!AE344</f>
        <v>9.1124507808388664</v>
      </c>
      <c r="AF398" s="197">
        <f>IntermediateData!AF344</f>
        <v>9.1124507808388664</v>
      </c>
      <c r="AG398" s="197">
        <f>IntermediateData!AG344</f>
        <v>9.1124507808388699</v>
      </c>
      <c r="AH398" s="197">
        <f>IntermediateData!AH344</f>
        <v>9.1124507808388682</v>
      </c>
      <c r="AI398" s="197">
        <f>IntermediateData!AI344</f>
        <v>9.1124507808388646</v>
      </c>
      <c r="AJ398" s="197">
        <f>IntermediateData!AJ344</f>
        <v>9.1124507808388682</v>
      </c>
      <c r="AK398" s="197">
        <f>IntermediateData!AK344</f>
        <v>9.1124507808388699</v>
      </c>
      <c r="AL398" s="197">
        <f>IntermediateData!AL344</f>
        <v>9.1124507808388664</v>
      </c>
      <c r="AM398" s="197">
        <f>IntermediateData!AM344</f>
        <v>9.1124507808388664</v>
      </c>
      <c r="AN398" s="197">
        <f>IntermediateData!AN344</f>
        <v>9.1124507808388682</v>
      </c>
      <c r="AO398" s="197">
        <f>IntermediateData!AO344</f>
        <v>9.1124507808388682</v>
      </c>
      <c r="AP398" s="198">
        <f>IntermediateData!AP344</f>
        <v>9.1124507808388682</v>
      </c>
    </row>
    <row r="399" spans="2:42" x14ac:dyDescent="0.35">
      <c r="B399" s="36"/>
      <c r="C399" s="36" t="s">
        <v>2314</v>
      </c>
      <c r="D399" s="198"/>
      <c r="E399" s="197">
        <f>IntermediateData!E343</f>
        <v>0</v>
      </c>
      <c r="F399" s="197">
        <f>IntermediateData!F343</f>
        <v>0</v>
      </c>
      <c r="G399" s="197">
        <f>IntermediateData!G343</f>
        <v>0</v>
      </c>
      <c r="H399" s="197">
        <f>IntermediateData!H343</f>
        <v>0</v>
      </c>
      <c r="I399" s="197">
        <f>IntermediateData!I343</f>
        <v>0</v>
      </c>
      <c r="J399" s="197">
        <f>IntermediateData!J343</f>
        <v>6.5088934148849065</v>
      </c>
      <c r="K399" s="197">
        <f>IntermediateData!K343</f>
        <v>6.5088934148849047</v>
      </c>
      <c r="L399" s="197">
        <f>IntermediateData!L343</f>
        <v>7.8106720978618887</v>
      </c>
      <c r="M399" s="197">
        <f>IntermediateData!M343</f>
        <v>7.810672097861886</v>
      </c>
      <c r="N399" s="197">
        <f>IntermediateData!N343</f>
        <v>9.1124507808388664</v>
      </c>
      <c r="O399" s="197">
        <f>IntermediateData!O343</f>
        <v>9.1124507808388664</v>
      </c>
      <c r="P399" s="197">
        <f>IntermediateData!P343</f>
        <v>9.1124507808388682</v>
      </c>
      <c r="Q399" s="197">
        <f>IntermediateData!Q343</f>
        <v>9.1124507808388682</v>
      </c>
      <c r="R399" s="196">
        <f>IntermediateData!R343</f>
        <v>9.1124507808388699</v>
      </c>
      <c r="S399" s="197">
        <f>IntermediateData!S343</f>
        <v>9.1124507808388682</v>
      </c>
      <c r="T399" s="197">
        <f>IntermediateData!T343</f>
        <v>9.1124507808388646</v>
      </c>
      <c r="U399" s="197">
        <f>IntermediateData!U343</f>
        <v>9.1124507808388664</v>
      </c>
      <c r="V399" s="197">
        <f>IntermediateData!V343</f>
        <v>9.1124507808388682</v>
      </c>
      <c r="W399" s="197">
        <f>IntermediateData!W343</f>
        <v>9.1124507808388682</v>
      </c>
      <c r="X399" s="197">
        <f>IntermediateData!X343</f>
        <v>9.1124507808388682</v>
      </c>
      <c r="Y399" s="197">
        <f>IntermediateData!Y343</f>
        <v>9.1124507808388664</v>
      </c>
      <c r="Z399" s="197">
        <f>IntermediateData!Z343</f>
        <v>9.1124507808388699</v>
      </c>
      <c r="AA399" s="197">
        <f>IntermediateData!AA343</f>
        <v>9.1124507808388646</v>
      </c>
      <c r="AB399" s="197">
        <f>IntermediateData!AB343</f>
        <v>9.1124507808388699</v>
      </c>
      <c r="AC399" s="197">
        <f>IntermediateData!AC343</f>
        <v>9.1124507808388664</v>
      </c>
      <c r="AD399" s="197">
        <f>IntermediateData!AD343</f>
        <v>9.1124507808388699</v>
      </c>
      <c r="AE399" s="197">
        <f>IntermediateData!AE343</f>
        <v>9.1124507808388682</v>
      </c>
      <c r="AF399" s="197">
        <f>IntermediateData!AF343</f>
        <v>9.1124507808388664</v>
      </c>
      <c r="AG399" s="197">
        <f>IntermediateData!AG343</f>
        <v>9.1124507808388664</v>
      </c>
      <c r="AH399" s="197">
        <f>IntermediateData!AH343</f>
        <v>9.1124507808388664</v>
      </c>
      <c r="AI399" s="197">
        <f>IntermediateData!AI343</f>
        <v>9.1124507808388682</v>
      </c>
      <c r="AJ399" s="197">
        <f>IntermediateData!AJ343</f>
        <v>9.1124507808388682</v>
      </c>
      <c r="AK399" s="197">
        <f>IntermediateData!AK343</f>
        <v>9.1124507808388682</v>
      </c>
      <c r="AL399" s="197">
        <f>IntermediateData!AL343</f>
        <v>9.1124507808388646</v>
      </c>
      <c r="AM399" s="197">
        <f>IntermediateData!AM343</f>
        <v>9.1124507808388646</v>
      </c>
      <c r="AN399" s="197">
        <f>IntermediateData!AN343</f>
        <v>9.1124507808388664</v>
      </c>
      <c r="AO399" s="197">
        <f>IntermediateData!AO343</f>
        <v>9.1124507808388699</v>
      </c>
      <c r="AP399" s="198">
        <f>IntermediateData!AP343</f>
        <v>9.1124507808388664</v>
      </c>
    </row>
    <row r="400" spans="2:42" x14ac:dyDescent="0.35">
      <c r="B400" s="36"/>
      <c r="C400" s="36" t="s">
        <v>2272</v>
      </c>
      <c r="D400" s="198"/>
      <c r="E400" s="197">
        <f>IntermediateData!E345</f>
        <v>0</v>
      </c>
      <c r="F400" s="197">
        <f>IntermediateData!F345</f>
        <v>0</v>
      </c>
      <c r="G400" s="197">
        <f>IntermediateData!G345</f>
        <v>0</v>
      </c>
      <c r="H400" s="197">
        <f>IntermediateData!H345</f>
        <v>0</v>
      </c>
      <c r="I400" s="197">
        <f>IntermediateData!I345</f>
        <v>6.5088934148849047</v>
      </c>
      <c r="J400" s="197">
        <f>IntermediateData!J345</f>
        <v>6.5088934148849065</v>
      </c>
      <c r="K400" s="197">
        <f>IntermediateData!K345</f>
        <v>7.810672097861886</v>
      </c>
      <c r="L400" s="197">
        <f>IntermediateData!L345</f>
        <v>7.8106720978618869</v>
      </c>
      <c r="M400" s="197">
        <f>IntermediateData!M345</f>
        <v>9.1124507808388682</v>
      </c>
      <c r="N400" s="197">
        <f>IntermediateData!N345</f>
        <v>9.1124507808388664</v>
      </c>
      <c r="O400" s="197">
        <f>IntermediateData!O345</f>
        <v>9.1124507808388664</v>
      </c>
      <c r="P400" s="197">
        <f>IntermediateData!P345</f>
        <v>9.1124507808388682</v>
      </c>
      <c r="Q400" s="197">
        <f>IntermediateData!Q345</f>
        <v>9.1124507808388682</v>
      </c>
      <c r="R400" s="196">
        <f>IntermediateData!R345</f>
        <v>9.1124507808388699</v>
      </c>
      <c r="S400" s="197">
        <f>IntermediateData!S345</f>
        <v>9.1124507808388664</v>
      </c>
      <c r="T400" s="197">
        <f>IntermediateData!T345</f>
        <v>9.1124507808388664</v>
      </c>
      <c r="U400" s="197">
        <f>IntermediateData!U345</f>
        <v>9.1124507808388664</v>
      </c>
      <c r="V400" s="197">
        <f>IntermediateData!V345</f>
        <v>9.1124507808388682</v>
      </c>
      <c r="W400" s="197">
        <f>IntermediateData!W345</f>
        <v>9.1124507808388682</v>
      </c>
      <c r="X400" s="197">
        <f>IntermediateData!X345</f>
        <v>9.1124507808388717</v>
      </c>
      <c r="Y400" s="197">
        <f>IntermediateData!Y345</f>
        <v>9.1124507808388682</v>
      </c>
      <c r="Z400" s="197">
        <f>IntermediateData!Z345</f>
        <v>9.1124507808388699</v>
      </c>
      <c r="AA400" s="197">
        <f>IntermediateData!AA345</f>
        <v>9.1124507808388664</v>
      </c>
      <c r="AB400" s="197">
        <f>IntermediateData!AB345</f>
        <v>9.1124507808388699</v>
      </c>
      <c r="AC400" s="197">
        <f>IntermediateData!AC345</f>
        <v>9.1124507808388699</v>
      </c>
      <c r="AD400" s="197">
        <f>IntermediateData!AD345</f>
        <v>9.1124507808388682</v>
      </c>
      <c r="AE400" s="197">
        <f>IntermediateData!AE345</f>
        <v>9.1124507808388646</v>
      </c>
      <c r="AF400" s="197">
        <f>IntermediateData!AF345</f>
        <v>9.1124507808388646</v>
      </c>
      <c r="AG400" s="197">
        <f>IntermediateData!AG345</f>
        <v>9.1124507808388682</v>
      </c>
      <c r="AH400" s="197">
        <f>IntermediateData!AH345</f>
        <v>9.1124507808388664</v>
      </c>
      <c r="AI400" s="197">
        <f>IntermediateData!AI345</f>
        <v>9.1124507808388682</v>
      </c>
      <c r="AJ400" s="197">
        <f>IntermediateData!AJ345</f>
        <v>9.1124507808388682</v>
      </c>
      <c r="AK400" s="197">
        <f>IntermediateData!AK345</f>
        <v>9.1124507808388646</v>
      </c>
      <c r="AL400" s="197">
        <f>IntermediateData!AL345</f>
        <v>9.1124507808388664</v>
      </c>
      <c r="AM400" s="197">
        <f>IntermediateData!AM345</f>
        <v>9.1124507808388646</v>
      </c>
      <c r="AN400" s="197">
        <f>IntermediateData!AN345</f>
        <v>9.1124507808388682</v>
      </c>
      <c r="AO400" s="197">
        <f>IntermediateData!AO345</f>
        <v>9.1124507808388699</v>
      </c>
      <c r="AP400" s="198">
        <f>IntermediateData!AP345</f>
        <v>9.1124507808388682</v>
      </c>
    </row>
    <row r="401" spans="2:42" x14ac:dyDescent="0.35">
      <c r="B401" s="36"/>
      <c r="C401" s="36" t="s">
        <v>2273</v>
      </c>
      <c r="D401" s="198"/>
      <c r="E401" s="197">
        <f>IntermediateData!E346</f>
        <v>0</v>
      </c>
      <c r="F401" s="197">
        <f>IntermediateData!F346</f>
        <v>0</v>
      </c>
      <c r="G401" s="197">
        <f>IntermediateData!G346</f>
        <v>0</v>
      </c>
      <c r="H401" s="197">
        <f>IntermediateData!H346</f>
        <v>0</v>
      </c>
      <c r="I401" s="197">
        <f>IntermediateData!I346</f>
        <v>6.5088934148849065</v>
      </c>
      <c r="J401" s="197">
        <f>IntermediateData!J346</f>
        <v>6.5088934148849065</v>
      </c>
      <c r="K401" s="197">
        <f>IntermediateData!K346</f>
        <v>7.8106720978618878</v>
      </c>
      <c r="L401" s="197">
        <f>IntermediateData!L346</f>
        <v>7.810672097861886</v>
      </c>
      <c r="M401" s="197">
        <f>IntermediateData!M346</f>
        <v>7.8106720978618869</v>
      </c>
      <c r="N401" s="197">
        <f>IntermediateData!N346</f>
        <v>9.1124507808388664</v>
      </c>
      <c r="O401" s="197">
        <f>IntermediateData!O346</f>
        <v>9.1124507808388664</v>
      </c>
      <c r="P401" s="197">
        <f>IntermediateData!P346</f>
        <v>9.1124507808388664</v>
      </c>
      <c r="Q401" s="197">
        <f>IntermediateData!Q346</f>
        <v>9.1124507808388699</v>
      </c>
      <c r="R401" s="196">
        <f>IntermediateData!R346</f>
        <v>9.1124507808388682</v>
      </c>
      <c r="S401" s="197">
        <f>IntermediateData!S346</f>
        <v>9.1124507808388682</v>
      </c>
      <c r="T401" s="197">
        <f>IntermediateData!T346</f>
        <v>9.1124507808388699</v>
      </c>
      <c r="U401" s="197">
        <f>IntermediateData!U346</f>
        <v>9.1124507808388682</v>
      </c>
      <c r="V401" s="197">
        <f>IntermediateData!V346</f>
        <v>9.1124507808388682</v>
      </c>
      <c r="W401" s="197">
        <f>IntermediateData!W346</f>
        <v>9.1124507808388664</v>
      </c>
      <c r="X401" s="197">
        <f>IntermediateData!X346</f>
        <v>9.1124507808388664</v>
      </c>
      <c r="Y401" s="197">
        <f>IntermediateData!Y346</f>
        <v>9.1124507808388682</v>
      </c>
      <c r="Z401" s="197">
        <f>IntermediateData!Z346</f>
        <v>9.1124507808388682</v>
      </c>
      <c r="AA401" s="197">
        <f>IntermediateData!AA346</f>
        <v>9.1124507808388682</v>
      </c>
      <c r="AB401" s="197">
        <f>IntermediateData!AB346</f>
        <v>9.1124507808388664</v>
      </c>
      <c r="AC401" s="197">
        <f>IntermediateData!AC346</f>
        <v>9.1124507808388682</v>
      </c>
      <c r="AD401" s="197">
        <f>IntermediateData!AD346</f>
        <v>9.1124507808388664</v>
      </c>
      <c r="AE401" s="197">
        <f>IntermediateData!AE346</f>
        <v>9.1124507808388664</v>
      </c>
      <c r="AF401" s="197">
        <f>IntermediateData!AF346</f>
        <v>9.1124507808388664</v>
      </c>
      <c r="AG401" s="197">
        <f>IntermediateData!AG346</f>
        <v>9.1124507808388664</v>
      </c>
      <c r="AH401" s="197">
        <f>IntermediateData!AH346</f>
        <v>9.1124507808388664</v>
      </c>
      <c r="AI401" s="197">
        <f>IntermediateData!AI346</f>
        <v>9.1124507808388699</v>
      </c>
      <c r="AJ401" s="197">
        <f>IntermediateData!AJ346</f>
        <v>9.1124507808388664</v>
      </c>
      <c r="AK401" s="197">
        <f>IntermediateData!AK346</f>
        <v>9.1124507808388682</v>
      </c>
      <c r="AL401" s="197">
        <f>IntermediateData!AL346</f>
        <v>9.1124507808388664</v>
      </c>
      <c r="AM401" s="197">
        <f>IntermediateData!AM346</f>
        <v>9.1124507808388664</v>
      </c>
      <c r="AN401" s="197">
        <f>IntermediateData!AN346</f>
        <v>9.1124507808388682</v>
      </c>
      <c r="AO401" s="197">
        <f>IntermediateData!AO346</f>
        <v>9.1124507808388682</v>
      </c>
      <c r="AP401" s="198">
        <f>IntermediateData!AP346</f>
        <v>9.1124507808388664</v>
      </c>
    </row>
    <row r="402" spans="2:42" x14ac:dyDescent="0.35">
      <c r="B402" s="36"/>
      <c r="C402" s="36" t="s">
        <v>2275</v>
      </c>
      <c r="D402" s="198"/>
      <c r="E402" s="197">
        <f>IntermediateData!E348</f>
        <v>0</v>
      </c>
      <c r="F402" s="197">
        <f>IntermediateData!F348</f>
        <v>0</v>
      </c>
      <c r="G402" s="197">
        <f>IntermediateData!G348</f>
        <v>0</v>
      </c>
      <c r="H402" s="197">
        <f>IntermediateData!H348</f>
        <v>0</v>
      </c>
      <c r="I402" s="197">
        <f>IntermediateData!I348</f>
        <v>7.8106720978618842</v>
      </c>
      <c r="J402" s="197">
        <f>IntermediateData!J348</f>
        <v>7.810672097861886</v>
      </c>
      <c r="K402" s="197">
        <f>IntermediateData!K348</f>
        <v>9.1124507808388699</v>
      </c>
      <c r="L402" s="197">
        <f>IntermediateData!L348</f>
        <v>9.1124507808388664</v>
      </c>
      <c r="M402" s="197">
        <f>IntermediateData!M348</f>
        <v>9.1124507808388664</v>
      </c>
      <c r="N402" s="197">
        <f>IntermediateData!N348</f>
        <v>9.1124507808388682</v>
      </c>
      <c r="O402" s="197">
        <f>IntermediateData!O348</f>
        <v>9.1124507808388699</v>
      </c>
      <c r="P402" s="197">
        <f>IntermediateData!P348</f>
        <v>9.1124507808388664</v>
      </c>
      <c r="Q402" s="197">
        <f>IntermediateData!Q348</f>
        <v>9.1124507808388664</v>
      </c>
      <c r="R402" s="196">
        <f>IntermediateData!R348</f>
        <v>9.1124507808388699</v>
      </c>
      <c r="S402" s="197">
        <f>IntermediateData!S348</f>
        <v>9.1124507808388699</v>
      </c>
      <c r="T402" s="197">
        <f>IntermediateData!T348</f>
        <v>9.1124507808388682</v>
      </c>
      <c r="U402" s="197">
        <f>IntermediateData!U348</f>
        <v>9.1124507808388699</v>
      </c>
      <c r="V402" s="197">
        <f>IntermediateData!V348</f>
        <v>9.1124507808388699</v>
      </c>
      <c r="W402" s="197">
        <f>IntermediateData!W348</f>
        <v>9.1124507808388717</v>
      </c>
      <c r="X402" s="197">
        <f>IntermediateData!X348</f>
        <v>9.1124507808388646</v>
      </c>
      <c r="Y402" s="197">
        <f>IntermediateData!Y348</f>
        <v>9.1124507808388699</v>
      </c>
      <c r="Z402" s="197">
        <f>IntermediateData!Z348</f>
        <v>9.1124507808388699</v>
      </c>
      <c r="AA402" s="197">
        <f>IntermediateData!AA348</f>
        <v>9.1124507808388682</v>
      </c>
      <c r="AB402" s="197">
        <f>IntermediateData!AB348</f>
        <v>9.1124507808388682</v>
      </c>
      <c r="AC402" s="197">
        <f>IntermediateData!AC348</f>
        <v>9.1124507808388682</v>
      </c>
      <c r="AD402" s="197">
        <f>IntermediateData!AD348</f>
        <v>9.1124507808388682</v>
      </c>
      <c r="AE402" s="197">
        <f>IntermediateData!AE348</f>
        <v>9.1124507808388699</v>
      </c>
      <c r="AF402" s="197">
        <f>IntermediateData!AF348</f>
        <v>9.1124507808388699</v>
      </c>
      <c r="AG402" s="197">
        <f>IntermediateData!AG348</f>
        <v>9.1124507808388682</v>
      </c>
      <c r="AH402" s="197">
        <f>IntermediateData!AH348</f>
        <v>9.1124507808388699</v>
      </c>
      <c r="AI402" s="197">
        <f>IntermediateData!AI348</f>
        <v>9.1124507808388664</v>
      </c>
      <c r="AJ402" s="197">
        <f>IntermediateData!AJ348</f>
        <v>9.1124507808388646</v>
      </c>
      <c r="AK402" s="197">
        <f>IntermediateData!AK348</f>
        <v>9.1124507808388664</v>
      </c>
      <c r="AL402" s="197">
        <f>IntermediateData!AL348</f>
        <v>9.1124507808388646</v>
      </c>
      <c r="AM402" s="197">
        <f>IntermediateData!AM348</f>
        <v>9.1124507808388664</v>
      </c>
      <c r="AN402" s="197">
        <f>IntermediateData!AN348</f>
        <v>9.1124507808388664</v>
      </c>
      <c r="AO402" s="197">
        <f>IntermediateData!AO348</f>
        <v>9.1124507808388699</v>
      </c>
      <c r="AP402" s="198">
        <f>IntermediateData!AP348</f>
        <v>9.1124507808388664</v>
      </c>
    </row>
    <row r="403" spans="2:42" x14ac:dyDescent="0.35">
      <c r="B403" s="36"/>
      <c r="C403" s="36" t="s">
        <v>2276</v>
      </c>
      <c r="D403" s="198"/>
      <c r="E403" s="197">
        <f>IntermediateData!E349</f>
        <v>0</v>
      </c>
      <c r="F403" s="197">
        <f>IntermediateData!F349</f>
        <v>0</v>
      </c>
      <c r="G403" s="197">
        <f>IntermediateData!G349</f>
        <v>0</v>
      </c>
      <c r="H403" s="197">
        <f>IntermediateData!H349</f>
        <v>0</v>
      </c>
      <c r="I403" s="197">
        <f>IntermediateData!I349</f>
        <v>7.810672097861886</v>
      </c>
      <c r="J403" s="197">
        <f>IntermediateData!J349</f>
        <v>9.1124507808388664</v>
      </c>
      <c r="K403" s="197">
        <f>IntermediateData!K349</f>
        <v>9.1124507808388682</v>
      </c>
      <c r="L403" s="197">
        <f>IntermediateData!L349</f>
        <v>9.1124507808388682</v>
      </c>
      <c r="M403" s="197">
        <f>IntermediateData!M349</f>
        <v>9.1124507808388682</v>
      </c>
      <c r="N403" s="197">
        <f>IntermediateData!N349</f>
        <v>9.1124507808388699</v>
      </c>
      <c r="O403" s="197">
        <f>IntermediateData!O349</f>
        <v>9.1124507808388682</v>
      </c>
      <c r="P403" s="197">
        <f>IntermediateData!P349</f>
        <v>9.1124507808388664</v>
      </c>
      <c r="Q403" s="197">
        <f>IntermediateData!Q349</f>
        <v>9.1124507808388682</v>
      </c>
      <c r="R403" s="196">
        <f>IntermediateData!R349</f>
        <v>9.1124507808388682</v>
      </c>
      <c r="S403" s="197">
        <f>IntermediateData!S349</f>
        <v>9.1124507808388699</v>
      </c>
      <c r="T403" s="197">
        <f>IntermediateData!T349</f>
        <v>9.1124507808388682</v>
      </c>
      <c r="U403" s="197">
        <f>IntermediateData!U349</f>
        <v>9.1124507808388682</v>
      </c>
      <c r="V403" s="197">
        <f>IntermediateData!V349</f>
        <v>9.1124507808388664</v>
      </c>
      <c r="W403" s="197">
        <f>IntermediateData!W349</f>
        <v>9.1124507808388682</v>
      </c>
      <c r="X403" s="197">
        <f>IntermediateData!X349</f>
        <v>9.1124507808388664</v>
      </c>
      <c r="Y403" s="197">
        <f>IntermediateData!Y349</f>
        <v>9.1124507808388699</v>
      </c>
      <c r="Z403" s="197">
        <f>IntermediateData!Z349</f>
        <v>9.1124507808388682</v>
      </c>
      <c r="AA403" s="197">
        <f>IntermediateData!AA349</f>
        <v>9.1124507808388682</v>
      </c>
      <c r="AB403" s="197">
        <f>IntermediateData!AB349</f>
        <v>9.1124507808388682</v>
      </c>
      <c r="AC403" s="197">
        <f>IntermediateData!AC349</f>
        <v>9.1124507808388682</v>
      </c>
      <c r="AD403" s="197">
        <f>IntermediateData!AD349</f>
        <v>9.1124507808388682</v>
      </c>
      <c r="AE403" s="197">
        <f>IntermediateData!AE349</f>
        <v>9.1124507808388699</v>
      </c>
      <c r="AF403" s="197">
        <f>IntermediateData!AF349</f>
        <v>9.1124507808388664</v>
      </c>
      <c r="AG403" s="197">
        <f>IntermediateData!AG349</f>
        <v>9.1124507808388664</v>
      </c>
      <c r="AH403" s="197">
        <f>IntermediateData!AH349</f>
        <v>9.1124507808388682</v>
      </c>
      <c r="AI403" s="197">
        <f>IntermediateData!AI349</f>
        <v>9.1124507808388682</v>
      </c>
      <c r="AJ403" s="197">
        <f>IntermediateData!AJ349</f>
        <v>9.1124507808388682</v>
      </c>
      <c r="AK403" s="197">
        <f>IntermediateData!AK349</f>
        <v>9.1124507808388682</v>
      </c>
      <c r="AL403" s="197">
        <f>IntermediateData!AL349</f>
        <v>9.1124507808388699</v>
      </c>
      <c r="AM403" s="197">
        <f>IntermediateData!AM349</f>
        <v>9.1124507808388682</v>
      </c>
      <c r="AN403" s="197">
        <f>IntermediateData!AN349</f>
        <v>9.1124507808388664</v>
      </c>
      <c r="AO403" s="197">
        <f>IntermediateData!AO349</f>
        <v>9.1124507808388717</v>
      </c>
      <c r="AP403" s="198">
        <f>IntermediateData!AP349</f>
        <v>9.1124507808388682</v>
      </c>
    </row>
    <row r="404" spans="2:42" x14ac:dyDescent="0.35">
      <c r="B404" s="36"/>
      <c r="C404" s="36" t="s">
        <v>2277</v>
      </c>
      <c r="D404" s="198"/>
      <c r="E404" s="197">
        <f>IntermediateData!E350</f>
        <v>0</v>
      </c>
      <c r="F404" s="197">
        <f>IntermediateData!F350</f>
        <v>0</v>
      </c>
      <c r="G404" s="197">
        <f>IntermediateData!G350</f>
        <v>0</v>
      </c>
      <c r="H404" s="197">
        <f>IntermediateData!H350</f>
        <v>0</v>
      </c>
      <c r="I404" s="197">
        <f>IntermediateData!I350</f>
        <v>7.810672097861886</v>
      </c>
      <c r="J404" s="197">
        <f>IntermediateData!J350</f>
        <v>7.8106720978618869</v>
      </c>
      <c r="K404" s="197">
        <f>IntermediateData!K350</f>
        <v>7.810672097861886</v>
      </c>
      <c r="L404" s="197">
        <f>IntermediateData!L350</f>
        <v>9.1124507808388682</v>
      </c>
      <c r="M404" s="197">
        <f>IntermediateData!M350</f>
        <v>9.1124507808388682</v>
      </c>
      <c r="N404" s="197">
        <f>IntermediateData!N350</f>
        <v>9.1124507808388664</v>
      </c>
      <c r="O404" s="197">
        <f>IntermediateData!O350</f>
        <v>9.1124507808388682</v>
      </c>
      <c r="P404" s="197">
        <f>IntermediateData!P350</f>
        <v>9.1124507808388682</v>
      </c>
      <c r="Q404" s="197">
        <f>IntermediateData!Q350</f>
        <v>9.1124507808388682</v>
      </c>
      <c r="R404" s="196">
        <f>IntermediateData!R350</f>
        <v>9.1124507808388664</v>
      </c>
      <c r="S404" s="197">
        <f>IntermediateData!S350</f>
        <v>9.1124507808388646</v>
      </c>
      <c r="T404" s="197">
        <f>IntermediateData!T350</f>
        <v>9.1124507808388682</v>
      </c>
      <c r="U404" s="197">
        <f>IntermediateData!U350</f>
        <v>9.1124507808388664</v>
      </c>
      <c r="V404" s="197">
        <f>IntermediateData!V350</f>
        <v>9.1124507808388646</v>
      </c>
      <c r="W404" s="197">
        <f>IntermediateData!W350</f>
        <v>9.1124507808388664</v>
      </c>
      <c r="X404" s="197">
        <f>IntermediateData!X350</f>
        <v>9.1124507808388699</v>
      </c>
      <c r="Y404" s="197">
        <f>IntermediateData!Y350</f>
        <v>9.1124507808388664</v>
      </c>
      <c r="Z404" s="197">
        <f>IntermediateData!Z350</f>
        <v>9.1124507808388682</v>
      </c>
      <c r="AA404" s="197">
        <f>IntermediateData!AA350</f>
        <v>9.1124507808388664</v>
      </c>
      <c r="AB404" s="197">
        <f>IntermediateData!AB350</f>
        <v>9.1124507808388664</v>
      </c>
      <c r="AC404" s="197">
        <f>IntermediateData!AC350</f>
        <v>9.1124507808388646</v>
      </c>
      <c r="AD404" s="197">
        <f>IntermediateData!AD350</f>
        <v>9.1124507808388682</v>
      </c>
      <c r="AE404" s="197">
        <f>IntermediateData!AE350</f>
        <v>9.1124507808388664</v>
      </c>
      <c r="AF404" s="197">
        <f>IntermediateData!AF350</f>
        <v>9.1124507808388664</v>
      </c>
      <c r="AG404" s="197">
        <f>IntermediateData!AG350</f>
        <v>9.1124507808388682</v>
      </c>
      <c r="AH404" s="197">
        <f>IntermediateData!AH350</f>
        <v>9.1124507808388664</v>
      </c>
      <c r="AI404" s="197">
        <f>IntermediateData!AI350</f>
        <v>9.1124507808388664</v>
      </c>
      <c r="AJ404" s="197">
        <f>IntermediateData!AJ350</f>
        <v>9.1124507808388682</v>
      </c>
      <c r="AK404" s="197">
        <f>IntermediateData!AK350</f>
        <v>9.1124507808388682</v>
      </c>
      <c r="AL404" s="197">
        <f>IntermediateData!AL350</f>
        <v>9.1124507808388682</v>
      </c>
      <c r="AM404" s="197">
        <f>IntermediateData!AM350</f>
        <v>9.1124507808388682</v>
      </c>
      <c r="AN404" s="197">
        <f>IntermediateData!AN350</f>
        <v>9.1124507808388664</v>
      </c>
      <c r="AO404" s="197">
        <f>IntermediateData!AO350</f>
        <v>9.1124507808388664</v>
      </c>
      <c r="AP404" s="198">
        <f>IntermediateData!AP350</f>
        <v>9.1124507808388682</v>
      </c>
    </row>
    <row r="405" spans="2:42" x14ac:dyDescent="0.35">
      <c r="B405" s="36"/>
      <c r="C405" s="36" t="s">
        <v>2278</v>
      </c>
      <c r="D405" s="198"/>
      <c r="E405" s="197">
        <f>IntermediateData!E351</f>
        <v>0</v>
      </c>
      <c r="F405" s="197">
        <f>IntermediateData!F351</f>
        <v>0</v>
      </c>
      <c r="G405" s="197">
        <f>IntermediateData!G351</f>
        <v>0</v>
      </c>
      <c r="H405" s="197">
        <f>IntermediateData!H351</f>
        <v>0</v>
      </c>
      <c r="I405" s="197">
        <f>IntermediateData!I351</f>
        <v>9.1124507808388664</v>
      </c>
      <c r="J405" s="197">
        <f>IntermediateData!J351</f>
        <v>9.1124507808388664</v>
      </c>
      <c r="K405" s="197">
        <f>IntermediateData!K351</f>
        <v>9.1124507808388699</v>
      </c>
      <c r="L405" s="197">
        <f>IntermediateData!L351</f>
        <v>9.1124507808388664</v>
      </c>
      <c r="M405" s="197">
        <f>IntermediateData!M351</f>
        <v>9.1124507808388699</v>
      </c>
      <c r="N405" s="197">
        <f>IntermediateData!N351</f>
        <v>9.1124507808388646</v>
      </c>
      <c r="O405" s="197">
        <f>IntermediateData!O351</f>
        <v>9.1124507808388664</v>
      </c>
      <c r="P405" s="197">
        <f>IntermediateData!P351</f>
        <v>9.1124507808388682</v>
      </c>
      <c r="Q405" s="197">
        <f>IntermediateData!Q351</f>
        <v>9.1124507808388682</v>
      </c>
      <c r="R405" s="196">
        <f>IntermediateData!R351</f>
        <v>9.1124507808388664</v>
      </c>
      <c r="S405" s="197">
        <f>IntermediateData!S351</f>
        <v>9.1124507808388646</v>
      </c>
      <c r="T405" s="197">
        <f>IntermediateData!T351</f>
        <v>9.1124507808388682</v>
      </c>
      <c r="U405" s="197">
        <f>IntermediateData!U351</f>
        <v>9.1124507808388682</v>
      </c>
      <c r="V405" s="197">
        <f>IntermediateData!V351</f>
        <v>9.1124507808388664</v>
      </c>
      <c r="W405" s="197">
        <f>IntermediateData!W351</f>
        <v>9.1124507808388646</v>
      </c>
      <c r="X405" s="197">
        <f>IntermediateData!X351</f>
        <v>9.1124507808388664</v>
      </c>
      <c r="Y405" s="197">
        <f>IntermediateData!Y351</f>
        <v>9.1124507808388664</v>
      </c>
      <c r="Z405" s="197">
        <f>IntermediateData!Z351</f>
        <v>9.1124507808388717</v>
      </c>
      <c r="AA405" s="197">
        <f>IntermediateData!AA351</f>
        <v>9.1124507808388664</v>
      </c>
      <c r="AB405" s="197">
        <f>IntermediateData!AB351</f>
        <v>9.1124507808388682</v>
      </c>
      <c r="AC405" s="197">
        <f>IntermediateData!AC351</f>
        <v>9.1124507808388682</v>
      </c>
      <c r="AD405" s="197">
        <f>IntermediateData!AD351</f>
        <v>9.1124507808388664</v>
      </c>
      <c r="AE405" s="197">
        <f>IntermediateData!AE351</f>
        <v>9.1124507808388682</v>
      </c>
      <c r="AF405" s="197">
        <f>IntermediateData!AF351</f>
        <v>9.1124507808388682</v>
      </c>
      <c r="AG405" s="197">
        <f>IntermediateData!AG351</f>
        <v>9.1124507808388682</v>
      </c>
      <c r="AH405" s="197">
        <f>IntermediateData!AH351</f>
        <v>9.1124507808388646</v>
      </c>
      <c r="AI405" s="197">
        <f>IntermediateData!AI351</f>
        <v>9.1124507808388682</v>
      </c>
      <c r="AJ405" s="197">
        <f>IntermediateData!AJ351</f>
        <v>9.1124507808388699</v>
      </c>
      <c r="AK405" s="197">
        <f>IntermediateData!AK351</f>
        <v>9.1124507808388699</v>
      </c>
      <c r="AL405" s="197">
        <f>IntermediateData!AL351</f>
        <v>9.1124507808388664</v>
      </c>
      <c r="AM405" s="197">
        <f>IntermediateData!AM351</f>
        <v>9.1124507808388682</v>
      </c>
      <c r="AN405" s="197">
        <f>IntermediateData!AN351</f>
        <v>9.1124507808388682</v>
      </c>
      <c r="AO405" s="197">
        <f>IntermediateData!AO351</f>
        <v>9.1124507808388682</v>
      </c>
      <c r="AP405" s="198">
        <f>IntermediateData!AP351</f>
        <v>9.1124507808388699</v>
      </c>
    </row>
    <row r="406" spans="2:42" x14ac:dyDescent="0.35">
      <c r="B406" s="36"/>
      <c r="C406" s="36" t="s">
        <v>2279</v>
      </c>
      <c r="D406" s="198"/>
      <c r="E406" s="197">
        <f>IntermediateData!E352</f>
        <v>0</v>
      </c>
      <c r="F406" s="197">
        <f>IntermediateData!F352</f>
        <v>0</v>
      </c>
      <c r="G406" s="197">
        <f>IntermediateData!G352</f>
        <v>0</v>
      </c>
      <c r="H406" s="197">
        <f>IntermediateData!H352</f>
        <v>0</v>
      </c>
      <c r="I406" s="197">
        <f>IntermediateData!I352</f>
        <v>6.5088934148849056</v>
      </c>
      <c r="J406" s="197">
        <f>IntermediateData!J352</f>
        <v>6.5088934148849047</v>
      </c>
      <c r="K406" s="197">
        <f>IntermediateData!K352</f>
        <v>6.5088934148849082</v>
      </c>
      <c r="L406" s="197">
        <f>IntermediateData!L352</f>
        <v>7.8106720978618878</v>
      </c>
      <c r="M406" s="197">
        <f>IntermediateData!M352</f>
        <v>7.8106720978618869</v>
      </c>
      <c r="N406" s="197">
        <f>IntermediateData!N352</f>
        <v>9.1124507808388682</v>
      </c>
      <c r="O406" s="197">
        <f>IntermediateData!O352</f>
        <v>9.1124507808388682</v>
      </c>
      <c r="P406" s="197">
        <f>IntermediateData!P352</f>
        <v>9.1124507808388682</v>
      </c>
      <c r="Q406" s="197">
        <f>IntermediateData!Q352</f>
        <v>9.1124507808388664</v>
      </c>
      <c r="R406" s="196">
        <f>IntermediateData!R352</f>
        <v>9.1124507808388664</v>
      </c>
      <c r="S406" s="197">
        <f>IntermediateData!S352</f>
        <v>9.1124507808388664</v>
      </c>
      <c r="T406" s="197">
        <f>IntermediateData!T352</f>
        <v>9.1124507808388682</v>
      </c>
      <c r="U406" s="197">
        <f>IntermediateData!U352</f>
        <v>9.1124507808388682</v>
      </c>
      <c r="V406" s="197">
        <f>IntermediateData!V352</f>
        <v>9.1124507808388682</v>
      </c>
      <c r="W406" s="197">
        <f>IntermediateData!W352</f>
        <v>9.1124507808388646</v>
      </c>
      <c r="X406" s="197">
        <f>IntermediateData!X352</f>
        <v>9.1124507808388664</v>
      </c>
      <c r="Y406" s="197">
        <f>IntermediateData!Y352</f>
        <v>9.1124507808388646</v>
      </c>
      <c r="Z406" s="197">
        <f>IntermediateData!Z352</f>
        <v>9.1124507808388664</v>
      </c>
      <c r="AA406" s="197">
        <f>IntermediateData!AA352</f>
        <v>9.1124507808388664</v>
      </c>
      <c r="AB406" s="197">
        <f>IntermediateData!AB352</f>
        <v>9.1124507808388682</v>
      </c>
      <c r="AC406" s="197">
        <f>IntermediateData!AC352</f>
        <v>9.1124507808388682</v>
      </c>
      <c r="AD406" s="197">
        <f>IntermediateData!AD352</f>
        <v>9.1124507808388664</v>
      </c>
      <c r="AE406" s="197">
        <f>IntermediateData!AE352</f>
        <v>9.1124507808388682</v>
      </c>
      <c r="AF406" s="197">
        <f>IntermediateData!AF352</f>
        <v>9.1124507808388699</v>
      </c>
      <c r="AG406" s="197">
        <f>IntermediateData!AG352</f>
        <v>9.1124507808388682</v>
      </c>
      <c r="AH406" s="197">
        <f>IntermediateData!AH352</f>
        <v>9.1124507808388664</v>
      </c>
      <c r="AI406" s="197">
        <f>IntermediateData!AI352</f>
        <v>9.1124507808388664</v>
      </c>
      <c r="AJ406" s="197">
        <f>IntermediateData!AJ352</f>
        <v>9.1124507808388664</v>
      </c>
      <c r="AK406" s="197">
        <f>IntermediateData!AK352</f>
        <v>9.1124507808388664</v>
      </c>
      <c r="AL406" s="197">
        <f>IntermediateData!AL352</f>
        <v>9.1124507808388717</v>
      </c>
      <c r="AM406" s="197">
        <f>IntermediateData!AM352</f>
        <v>9.1124507808388699</v>
      </c>
      <c r="AN406" s="197">
        <f>IntermediateData!AN352</f>
        <v>9.1124507808388664</v>
      </c>
      <c r="AO406" s="197">
        <f>IntermediateData!AO352</f>
        <v>9.1124507808388717</v>
      </c>
      <c r="AP406" s="198">
        <f>IntermediateData!AP352</f>
        <v>9.1124507808388664</v>
      </c>
    </row>
    <row r="407" spans="2:42" x14ac:dyDescent="0.35">
      <c r="B407" s="36"/>
      <c r="C407" s="36" t="s">
        <v>2280</v>
      </c>
      <c r="D407" s="198"/>
      <c r="E407" s="197">
        <f>IntermediateData!E353</f>
        <v>0</v>
      </c>
      <c r="F407" s="197">
        <f>IntermediateData!F353</f>
        <v>0</v>
      </c>
      <c r="G407" s="197">
        <f>IntermediateData!G353</f>
        <v>0</v>
      </c>
      <c r="H407" s="197">
        <f>IntermediateData!H353</f>
        <v>0</v>
      </c>
      <c r="I407" s="197">
        <f>IntermediateData!I353</f>
        <v>6.5088934148849082</v>
      </c>
      <c r="J407" s="197">
        <f>IntermediateData!J353</f>
        <v>6.5088934148849047</v>
      </c>
      <c r="K407" s="197">
        <f>IntermediateData!K353</f>
        <v>7.8106720978618869</v>
      </c>
      <c r="L407" s="197">
        <f>IntermediateData!L353</f>
        <v>7.8106720978618869</v>
      </c>
      <c r="M407" s="197">
        <f>IntermediateData!M353</f>
        <v>9.1124507808388682</v>
      </c>
      <c r="N407" s="197">
        <f>IntermediateData!N353</f>
        <v>9.1124507808388682</v>
      </c>
      <c r="O407" s="197">
        <f>IntermediateData!O353</f>
        <v>9.1124507808388682</v>
      </c>
      <c r="P407" s="197">
        <f>IntermediateData!P353</f>
        <v>9.1124507808388699</v>
      </c>
      <c r="Q407" s="197">
        <f>IntermediateData!Q353</f>
        <v>9.1124507808388682</v>
      </c>
      <c r="R407" s="196">
        <f>IntermediateData!R353</f>
        <v>9.1124507808388664</v>
      </c>
      <c r="S407" s="197">
        <f>IntermediateData!S353</f>
        <v>9.1124507808388682</v>
      </c>
      <c r="T407" s="197">
        <f>IntermediateData!T353</f>
        <v>9.1124507808388682</v>
      </c>
      <c r="U407" s="197">
        <f>IntermediateData!U353</f>
        <v>9.1124507808388699</v>
      </c>
      <c r="V407" s="197">
        <f>IntermediateData!V353</f>
        <v>9.1124507808388664</v>
      </c>
      <c r="W407" s="197">
        <f>IntermediateData!W353</f>
        <v>9.1124507808388682</v>
      </c>
      <c r="X407" s="197">
        <f>IntermediateData!X353</f>
        <v>9.1124507808388717</v>
      </c>
      <c r="Y407" s="197">
        <f>IntermediateData!Y353</f>
        <v>9.1124507808388682</v>
      </c>
      <c r="Z407" s="197">
        <f>IntermediateData!Z353</f>
        <v>9.1124507808388699</v>
      </c>
      <c r="AA407" s="197">
        <f>IntermediateData!AA353</f>
        <v>9.1124507808388664</v>
      </c>
      <c r="AB407" s="197">
        <f>IntermediateData!AB353</f>
        <v>9.1124507808388664</v>
      </c>
      <c r="AC407" s="197">
        <f>IntermediateData!AC353</f>
        <v>9.1124507808388664</v>
      </c>
      <c r="AD407" s="197">
        <f>IntermediateData!AD353</f>
        <v>9.1124507808388682</v>
      </c>
      <c r="AE407" s="197">
        <f>IntermediateData!AE353</f>
        <v>9.1124507808388682</v>
      </c>
      <c r="AF407" s="197">
        <f>IntermediateData!AF353</f>
        <v>9.1124507808388699</v>
      </c>
      <c r="AG407" s="197">
        <f>IntermediateData!AG353</f>
        <v>9.1124507808388682</v>
      </c>
      <c r="AH407" s="197">
        <f>IntermediateData!AH353</f>
        <v>9.1124507808388682</v>
      </c>
      <c r="AI407" s="197">
        <f>IntermediateData!AI353</f>
        <v>9.1124507808388664</v>
      </c>
      <c r="AJ407" s="197">
        <f>IntermediateData!AJ353</f>
        <v>9.1124507808388699</v>
      </c>
      <c r="AK407" s="197">
        <f>IntermediateData!AK353</f>
        <v>9.1124507808388664</v>
      </c>
      <c r="AL407" s="197">
        <f>IntermediateData!AL353</f>
        <v>9.1124507808388682</v>
      </c>
      <c r="AM407" s="197">
        <f>IntermediateData!AM353</f>
        <v>9.1124507808388664</v>
      </c>
      <c r="AN407" s="197">
        <f>IntermediateData!AN353</f>
        <v>9.1124507808388682</v>
      </c>
      <c r="AO407" s="197">
        <f>IntermediateData!AO353</f>
        <v>9.1124507808388664</v>
      </c>
      <c r="AP407" s="198">
        <f>IntermediateData!AP353</f>
        <v>9.1124507808388682</v>
      </c>
    </row>
    <row r="408" spans="2:42" x14ac:dyDescent="0.35">
      <c r="B408" s="36"/>
      <c r="C408" s="36" t="s">
        <v>2281</v>
      </c>
      <c r="D408" s="198"/>
      <c r="E408" s="197">
        <f>IntermediateData!E354</f>
        <v>0</v>
      </c>
      <c r="F408" s="197">
        <f>IntermediateData!F354</f>
        <v>0</v>
      </c>
      <c r="G408" s="197">
        <f>IntermediateData!G354</f>
        <v>0</v>
      </c>
      <c r="H408" s="197">
        <f>IntermediateData!H354</f>
        <v>0</v>
      </c>
      <c r="I408" s="197">
        <f>IntermediateData!I354</f>
        <v>0</v>
      </c>
      <c r="J408" s="197">
        <f>IntermediateData!J354</f>
        <v>6.5088934148849056</v>
      </c>
      <c r="K408" s="197">
        <f>IntermediateData!K354</f>
        <v>6.5088934148849065</v>
      </c>
      <c r="L408" s="197">
        <f>IntermediateData!L354</f>
        <v>7.8106720978618887</v>
      </c>
      <c r="M408" s="197">
        <f>IntermediateData!M354</f>
        <v>7.810672097861886</v>
      </c>
      <c r="N408" s="197">
        <f>IntermediateData!N354</f>
        <v>9.1124507808388682</v>
      </c>
      <c r="O408" s="197">
        <f>IntermediateData!O354</f>
        <v>9.1124507808388682</v>
      </c>
      <c r="P408" s="197">
        <f>IntermediateData!P354</f>
        <v>9.1124507808388646</v>
      </c>
      <c r="Q408" s="197">
        <f>IntermediateData!Q354</f>
        <v>9.1124507808388699</v>
      </c>
      <c r="R408" s="196">
        <f>IntermediateData!R354</f>
        <v>9.1124507808388664</v>
      </c>
      <c r="S408" s="197">
        <f>IntermediateData!S354</f>
        <v>9.1124507808388682</v>
      </c>
      <c r="T408" s="197">
        <f>IntermediateData!T354</f>
        <v>9.1124507808388699</v>
      </c>
      <c r="U408" s="197">
        <f>IntermediateData!U354</f>
        <v>9.1124507808388699</v>
      </c>
      <c r="V408" s="197">
        <f>IntermediateData!V354</f>
        <v>9.1124507808388699</v>
      </c>
      <c r="W408" s="197">
        <f>IntermediateData!W354</f>
        <v>9.1124507808388682</v>
      </c>
      <c r="X408" s="197">
        <f>IntermediateData!X354</f>
        <v>9.1124507808388682</v>
      </c>
      <c r="Y408" s="197">
        <f>IntermediateData!Y354</f>
        <v>9.1124507808388682</v>
      </c>
      <c r="Z408" s="197">
        <f>IntermediateData!Z354</f>
        <v>9.1124507808388699</v>
      </c>
      <c r="AA408" s="197">
        <f>IntermediateData!AA354</f>
        <v>9.1124507808388664</v>
      </c>
      <c r="AB408" s="197">
        <f>IntermediateData!AB354</f>
        <v>9.1124507808388682</v>
      </c>
      <c r="AC408" s="197">
        <f>IntermediateData!AC354</f>
        <v>9.1124507808388664</v>
      </c>
      <c r="AD408" s="197">
        <f>IntermediateData!AD354</f>
        <v>9.1124507808388664</v>
      </c>
      <c r="AE408" s="197">
        <f>IntermediateData!AE354</f>
        <v>9.1124507808388699</v>
      </c>
      <c r="AF408" s="197">
        <f>IntermediateData!AF354</f>
        <v>9.1124507808388682</v>
      </c>
      <c r="AG408" s="197">
        <f>IntermediateData!AG354</f>
        <v>9.1124507808388682</v>
      </c>
      <c r="AH408" s="197">
        <f>IntermediateData!AH354</f>
        <v>9.1124507808388682</v>
      </c>
      <c r="AI408" s="197">
        <f>IntermediateData!AI354</f>
        <v>9.1124507808388664</v>
      </c>
      <c r="AJ408" s="197">
        <f>IntermediateData!AJ354</f>
        <v>9.1124507808388682</v>
      </c>
      <c r="AK408" s="197">
        <f>IntermediateData!AK354</f>
        <v>9.1124507808388646</v>
      </c>
      <c r="AL408" s="197">
        <f>IntermediateData!AL354</f>
        <v>9.1124507808388664</v>
      </c>
      <c r="AM408" s="197">
        <f>IntermediateData!AM354</f>
        <v>9.1124507808388646</v>
      </c>
      <c r="AN408" s="197">
        <f>IntermediateData!AN354</f>
        <v>9.1124507808388664</v>
      </c>
      <c r="AO408" s="197">
        <f>IntermediateData!AO354</f>
        <v>9.1124507808388664</v>
      </c>
      <c r="AP408" s="198">
        <f>IntermediateData!AP354</f>
        <v>9.1124507808388699</v>
      </c>
    </row>
    <row r="409" spans="2:42" x14ac:dyDescent="0.35">
      <c r="B409" s="36"/>
      <c r="C409" s="36" t="s">
        <v>2282</v>
      </c>
      <c r="D409" s="198"/>
      <c r="E409" s="197">
        <f>IntermediateData!E355</f>
        <v>0</v>
      </c>
      <c r="F409" s="197">
        <f>IntermediateData!F355</f>
        <v>0</v>
      </c>
      <c r="G409" s="197">
        <f>IntermediateData!G355</f>
        <v>0</v>
      </c>
      <c r="H409" s="197">
        <f>IntermediateData!H355</f>
        <v>0</v>
      </c>
      <c r="I409" s="197">
        <f>IntermediateData!I355</f>
        <v>9.1124507808388646</v>
      </c>
      <c r="J409" s="197">
        <f>IntermediateData!J355</f>
        <v>9.1124507808388682</v>
      </c>
      <c r="K409" s="197">
        <f>IntermediateData!K355</f>
        <v>9.1124507808388682</v>
      </c>
      <c r="L409" s="197">
        <f>IntermediateData!L355</f>
        <v>9.1124507808388664</v>
      </c>
      <c r="M409" s="197">
        <f>IntermediateData!M355</f>
        <v>9.1124507808388682</v>
      </c>
      <c r="N409" s="197">
        <f>IntermediateData!N355</f>
        <v>9.1124507808388664</v>
      </c>
      <c r="O409" s="197">
        <f>IntermediateData!O355</f>
        <v>9.1124507808388699</v>
      </c>
      <c r="P409" s="197">
        <f>IntermediateData!P355</f>
        <v>9.1124507808388699</v>
      </c>
      <c r="Q409" s="197">
        <f>IntermediateData!Q355</f>
        <v>9.1124507808388664</v>
      </c>
      <c r="R409" s="196">
        <f>IntermediateData!R355</f>
        <v>9.1124507808388664</v>
      </c>
      <c r="S409" s="197">
        <f>IntermediateData!S355</f>
        <v>9.1124507808388664</v>
      </c>
      <c r="T409" s="197">
        <f>IntermediateData!T355</f>
        <v>9.1124507808388682</v>
      </c>
      <c r="U409" s="197">
        <f>IntermediateData!U355</f>
        <v>9.1124507808388682</v>
      </c>
      <c r="V409" s="197">
        <f>IntermediateData!V355</f>
        <v>9.1124507808388699</v>
      </c>
      <c r="W409" s="197">
        <f>IntermediateData!W355</f>
        <v>9.1124507808388664</v>
      </c>
      <c r="X409" s="197">
        <f>IntermediateData!X355</f>
        <v>9.1124507808388699</v>
      </c>
      <c r="Y409" s="197">
        <f>IntermediateData!Y355</f>
        <v>9.1124507808388682</v>
      </c>
      <c r="Z409" s="197">
        <f>IntermediateData!Z355</f>
        <v>9.1124507808388682</v>
      </c>
      <c r="AA409" s="197">
        <f>IntermediateData!AA355</f>
        <v>9.1124507808388682</v>
      </c>
      <c r="AB409" s="197">
        <f>IntermediateData!AB355</f>
        <v>9.1124507808388699</v>
      </c>
      <c r="AC409" s="197">
        <f>IntermediateData!AC355</f>
        <v>9.1124507808388682</v>
      </c>
      <c r="AD409" s="197">
        <f>IntermediateData!AD355</f>
        <v>9.1124507808388664</v>
      </c>
      <c r="AE409" s="197">
        <f>IntermediateData!AE355</f>
        <v>9.1124507808388646</v>
      </c>
      <c r="AF409" s="197">
        <f>IntermediateData!AF355</f>
        <v>9.1124507808388682</v>
      </c>
      <c r="AG409" s="197">
        <f>IntermediateData!AG355</f>
        <v>9.1124507808388682</v>
      </c>
      <c r="AH409" s="197">
        <f>IntermediateData!AH355</f>
        <v>9.1124507808388682</v>
      </c>
      <c r="AI409" s="197">
        <f>IntermediateData!AI355</f>
        <v>9.1124507808388646</v>
      </c>
      <c r="AJ409" s="197">
        <f>IntermediateData!AJ355</f>
        <v>9.1124507808388664</v>
      </c>
      <c r="AK409" s="197">
        <f>IntermediateData!AK355</f>
        <v>9.1124507808388682</v>
      </c>
      <c r="AL409" s="197">
        <f>IntermediateData!AL355</f>
        <v>9.1124507808388699</v>
      </c>
      <c r="AM409" s="197">
        <f>IntermediateData!AM355</f>
        <v>9.1124507808388717</v>
      </c>
      <c r="AN409" s="197">
        <f>IntermediateData!AN355</f>
        <v>9.1124507808388699</v>
      </c>
      <c r="AO409" s="197">
        <f>IntermediateData!AO355</f>
        <v>9.1124507808388682</v>
      </c>
      <c r="AP409" s="198">
        <f>IntermediateData!AP355</f>
        <v>9.1124507808388646</v>
      </c>
    </row>
    <row r="410" spans="2:42" x14ac:dyDescent="0.35">
      <c r="B410" s="36"/>
      <c r="C410" s="36" t="s">
        <v>2283</v>
      </c>
      <c r="D410" s="198"/>
      <c r="E410" s="197">
        <f>IntermediateData!E356</f>
        <v>0</v>
      </c>
      <c r="F410" s="197">
        <f>IntermediateData!F356</f>
        <v>0</v>
      </c>
      <c r="G410" s="197">
        <f>IntermediateData!G356</f>
        <v>0</v>
      </c>
      <c r="H410" s="197">
        <f>IntermediateData!H356</f>
        <v>0</v>
      </c>
      <c r="I410" s="197">
        <f>IntermediateData!I356</f>
        <v>7.8106720978618878</v>
      </c>
      <c r="J410" s="197">
        <f>IntermediateData!J356</f>
        <v>9.1124507808388646</v>
      </c>
      <c r="K410" s="197">
        <f>IntermediateData!K356</f>
        <v>9.1124507808388646</v>
      </c>
      <c r="L410" s="197">
        <f>IntermediateData!L356</f>
        <v>9.1124507808388682</v>
      </c>
      <c r="M410" s="197">
        <f>IntermediateData!M356</f>
        <v>9.1124507808388664</v>
      </c>
      <c r="N410" s="197">
        <f>IntermediateData!N356</f>
        <v>9.1124507808388664</v>
      </c>
      <c r="O410" s="197">
        <f>IntermediateData!O356</f>
        <v>9.1124507808388682</v>
      </c>
      <c r="P410" s="197">
        <f>IntermediateData!P356</f>
        <v>9.1124507808388664</v>
      </c>
      <c r="Q410" s="197">
        <f>IntermediateData!Q356</f>
        <v>9.1124507808388664</v>
      </c>
      <c r="R410" s="196">
        <f>IntermediateData!R356</f>
        <v>9.1124507808388682</v>
      </c>
      <c r="S410" s="197">
        <f>IntermediateData!S356</f>
        <v>9.1124507808388664</v>
      </c>
      <c r="T410" s="197">
        <f>IntermediateData!T356</f>
        <v>9.1124507808388682</v>
      </c>
      <c r="U410" s="197">
        <f>IntermediateData!U356</f>
        <v>9.1124507808388682</v>
      </c>
      <c r="V410" s="197">
        <f>IntermediateData!V356</f>
        <v>9.1124507808388682</v>
      </c>
      <c r="W410" s="197">
        <f>IntermediateData!W356</f>
        <v>9.1124507808388682</v>
      </c>
      <c r="X410" s="197">
        <f>IntermediateData!X356</f>
        <v>9.1124507808388682</v>
      </c>
      <c r="Y410" s="197">
        <f>IntermediateData!Y356</f>
        <v>9.1124507808388664</v>
      </c>
      <c r="Z410" s="197">
        <f>IntermediateData!Z356</f>
        <v>9.1124507808388682</v>
      </c>
      <c r="AA410" s="197">
        <f>IntermediateData!AA356</f>
        <v>9.1124507808388682</v>
      </c>
      <c r="AB410" s="197">
        <f>IntermediateData!AB356</f>
        <v>9.1124507808388664</v>
      </c>
      <c r="AC410" s="197">
        <f>IntermediateData!AC356</f>
        <v>9.1124507808388664</v>
      </c>
      <c r="AD410" s="197">
        <f>IntermediateData!AD356</f>
        <v>9.1124507808388682</v>
      </c>
      <c r="AE410" s="197">
        <f>IntermediateData!AE356</f>
        <v>9.1124507808388682</v>
      </c>
      <c r="AF410" s="197">
        <f>IntermediateData!AF356</f>
        <v>9.1124507808388664</v>
      </c>
      <c r="AG410" s="197">
        <f>IntermediateData!AG356</f>
        <v>9.1124507808388682</v>
      </c>
      <c r="AH410" s="197">
        <f>IntermediateData!AH356</f>
        <v>9.1124507808388682</v>
      </c>
      <c r="AI410" s="197">
        <f>IntermediateData!AI356</f>
        <v>9.1124507808388682</v>
      </c>
      <c r="AJ410" s="197">
        <f>IntermediateData!AJ356</f>
        <v>9.1124507808388699</v>
      </c>
      <c r="AK410" s="197">
        <f>IntermediateData!AK356</f>
        <v>9.1124507808388664</v>
      </c>
      <c r="AL410" s="197">
        <f>IntermediateData!AL356</f>
        <v>9.1124507808388699</v>
      </c>
      <c r="AM410" s="197">
        <f>IntermediateData!AM356</f>
        <v>9.1124507808388682</v>
      </c>
      <c r="AN410" s="197">
        <f>IntermediateData!AN356</f>
        <v>9.1124507808388664</v>
      </c>
      <c r="AO410" s="197">
        <f>IntermediateData!AO356</f>
        <v>9.1124507808388664</v>
      </c>
      <c r="AP410" s="198">
        <f>IntermediateData!AP356</f>
        <v>9.1124507808388682</v>
      </c>
    </row>
    <row r="411" spans="2:42" x14ac:dyDescent="0.35">
      <c r="B411" s="36"/>
      <c r="C411" s="36" t="s">
        <v>2284</v>
      </c>
      <c r="D411" s="198"/>
      <c r="E411" s="197">
        <f>IntermediateData!E357</f>
        <v>0</v>
      </c>
      <c r="F411" s="197">
        <f>IntermediateData!F357</f>
        <v>0</v>
      </c>
      <c r="G411" s="197">
        <f>IntermediateData!G357</f>
        <v>0</v>
      </c>
      <c r="H411" s="197">
        <f>IntermediateData!H357</f>
        <v>0</v>
      </c>
      <c r="I411" s="197">
        <f>IntermediateData!I357</f>
        <v>7.8106720978618878</v>
      </c>
      <c r="J411" s="197">
        <f>IntermediateData!J357</f>
        <v>9.1124507808388646</v>
      </c>
      <c r="K411" s="197">
        <f>IntermediateData!K357</f>
        <v>9.1124507808388664</v>
      </c>
      <c r="L411" s="197">
        <f>IntermediateData!L357</f>
        <v>9.1124507808388646</v>
      </c>
      <c r="M411" s="197">
        <f>IntermediateData!M357</f>
        <v>9.1124507808388664</v>
      </c>
      <c r="N411" s="197">
        <f>IntermediateData!N357</f>
        <v>9.1124507808388699</v>
      </c>
      <c r="O411" s="197">
        <f>IntermediateData!O357</f>
        <v>9.1124507808388682</v>
      </c>
      <c r="P411" s="197">
        <f>IntermediateData!P357</f>
        <v>9.1124507808388682</v>
      </c>
      <c r="Q411" s="197">
        <f>IntermediateData!Q357</f>
        <v>9.1124507808388682</v>
      </c>
      <c r="R411" s="196">
        <f>IntermediateData!R357</f>
        <v>9.1124507808388682</v>
      </c>
      <c r="S411" s="197">
        <f>IntermediateData!S357</f>
        <v>9.1124507808388664</v>
      </c>
      <c r="T411" s="197">
        <f>IntermediateData!T357</f>
        <v>9.1124507808388664</v>
      </c>
      <c r="U411" s="197">
        <f>IntermediateData!U357</f>
        <v>9.1124507808388699</v>
      </c>
      <c r="V411" s="197">
        <f>IntermediateData!V357</f>
        <v>9.1124507808388682</v>
      </c>
      <c r="W411" s="197">
        <f>IntermediateData!W357</f>
        <v>9.1124507808388699</v>
      </c>
      <c r="X411" s="197">
        <f>IntermediateData!X357</f>
        <v>9.1124507808388664</v>
      </c>
      <c r="Y411" s="197">
        <f>IntermediateData!Y357</f>
        <v>9.1124507808388699</v>
      </c>
      <c r="Z411" s="197">
        <f>IntermediateData!Z357</f>
        <v>9.1124507808388682</v>
      </c>
      <c r="AA411" s="197">
        <f>IntermediateData!AA357</f>
        <v>9.1124507808388682</v>
      </c>
      <c r="AB411" s="197">
        <f>IntermediateData!AB357</f>
        <v>9.1124507808388664</v>
      </c>
      <c r="AC411" s="197">
        <f>IntermediateData!AC357</f>
        <v>9.1124507808388699</v>
      </c>
      <c r="AD411" s="197">
        <f>IntermediateData!AD357</f>
        <v>9.1124507808388682</v>
      </c>
      <c r="AE411" s="197">
        <f>IntermediateData!AE357</f>
        <v>9.1124507808388664</v>
      </c>
      <c r="AF411" s="197">
        <f>IntermediateData!AF357</f>
        <v>9.1124507808388664</v>
      </c>
      <c r="AG411" s="197">
        <f>IntermediateData!AG357</f>
        <v>9.1124507808388664</v>
      </c>
      <c r="AH411" s="197">
        <f>IntermediateData!AH357</f>
        <v>9.1124507808388699</v>
      </c>
      <c r="AI411" s="197">
        <f>IntermediateData!AI357</f>
        <v>9.1124507808388664</v>
      </c>
      <c r="AJ411" s="197">
        <f>IntermediateData!AJ357</f>
        <v>9.1124507808388682</v>
      </c>
      <c r="AK411" s="197">
        <f>IntermediateData!AK357</f>
        <v>9.1124507808388664</v>
      </c>
      <c r="AL411" s="197">
        <f>IntermediateData!AL357</f>
        <v>9.1124507808388664</v>
      </c>
      <c r="AM411" s="197">
        <f>IntermediateData!AM357</f>
        <v>9.1124507808388699</v>
      </c>
      <c r="AN411" s="197">
        <f>IntermediateData!AN357</f>
        <v>9.1124507808388646</v>
      </c>
      <c r="AO411" s="197">
        <f>IntermediateData!AO357</f>
        <v>9.1124507808388664</v>
      </c>
      <c r="AP411" s="198">
        <f>IntermediateData!AP357</f>
        <v>9.1124507808388646</v>
      </c>
    </row>
    <row r="412" spans="2:42" x14ac:dyDescent="0.35">
      <c r="B412" s="36"/>
      <c r="C412" s="36" t="s">
        <v>2285</v>
      </c>
      <c r="D412" s="198"/>
      <c r="E412" s="197">
        <f>IntermediateData!E358</f>
        <v>0</v>
      </c>
      <c r="F412" s="197">
        <f>IntermediateData!F358</f>
        <v>0</v>
      </c>
      <c r="G412" s="197">
        <f>IntermediateData!G358</f>
        <v>0</v>
      </c>
      <c r="H412" s="197">
        <f>IntermediateData!H358</f>
        <v>0</v>
      </c>
      <c r="I412" s="197">
        <f>IntermediateData!I358</f>
        <v>7.810672097861886</v>
      </c>
      <c r="J412" s="197">
        <f>IntermediateData!J358</f>
        <v>9.1124507808388682</v>
      </c>
      <c r="K412" s="197">
        <f>IntermediateData!K358</f>
        <v>9.1124507808388664</v>
      </c>
      <c r="L412" s="197">
        <f>IntermediateData!L358</f>
        <v>9.1124507808388664</v>
      </c>
      <c r="M412" s="197">
        <f>IntermediateData!M358</f>
        <v>9.1124507808388646</v>
      </c>
      <c r="N412" s="197">
        <f>IntermediateData!N358</f>
        <v>9.1124507808388664</v>
      </c>
      <c r="O412" s="197">
        <f>IntermediateData!O358</f>
        <v>9.1124507808388646</v>
      </c>
      <c r="P412" s="197">
        <f>IntermediateData!P358</f>
        <v>9.1124507808388682</v>
      </c>
      <c r="Q412" s="197">
        <f>IntermediateData!Q358</f>
        <v>9.1124507808388699</v>
      </c>
      <c r="R412" s="196">
        <f>IntermediateData!R358</f>
        <v>9.1124507808388682</v>
      </c>
      <c r="S412" s="197">
        <f>IntermediateData!S358</f>
        <v>9.1124507808388646</v>
      </c>
      <c r="T412" s="197">
        <f>IntermediateData!T358</f>
        <v>9.1124507808388682</v>
      </c>
      <c r="U412" s="197">
        <f>IntermediateData!U358</f>
        <v>9.1124507808388682</v>
      </c>
      <c r="V412" s="197">
        <f>IntermediateData!V358</f>
        <v>9.1124507808388646</v>
      </c>
      <c r="W412" s="197">
        <f>IntermediateData!W358</f>
        <v>9.1124507808388699</v>
      </c>
      <c r="X412" s="197">
        <f>IntermediateData!X358</f>
        <v>9.1124507808388682</v>
      </c>
      <c r="Y412" s="197">
        <f>IntermediateData!Y358</f>
        <v>9.1124507808388664</v>
      </c>
      <c r="Z412" s="197">
        <f>IntermediateData!Z358</f>
        <v>9.1124507808388664</v>
      </c>
      <c r="AA412" s="197">
        <f>IntermediateData!AA358</f>
        <v>9.1124507808388717</v>
      </c>
      <c r="AB412" s="197">
        <f>IntermediateData!AB358</f>
        <v>9.1124507808388646</v>
      </c>
      <c r="AC412" s="197">
        <f>IntermediateData!AC358</f>
        <v>9.1124507808388682</v>
      </c>
      <c r="AD412" s="197">
        <f>IntermediateData!AD358</f>
        <v>9.1124507808388682</v>
      </c>
      <c r="AE412" s="197">
        <f>IntermediateData!AE358</f>
        <v>9.1124507808388646</v>
      </c>
      <c r="AF412" s="197">
        <f>IntermediateData!AF358</f>
        <v>9.1124507808388682</v>
      </c>
      <c r="AG412" s="197">
        <f>IntermediateData!AG358</f>
        <v>9.1124507808388664</v>
      </c>
      <c r="AH412" s="197">
        <f>IntermediateData!AH358</f>
        <v>9.1124507808388664</v>
      </c>
      <c r="AI412" s="197">
        <f>IntermediateData!AI358</f>
        <v>9.1124507808388664</v>
      </c>
      <c r="AJ412" s="197">
        <f>IntermediateData!AJ358</f>
        <v>9.1124507808388682</v>
      </c>
      <c r="AK412" s="197">
        <f>IntermediateData!AK358</f>
        <v>9.1124507808388699</v>
      </c>
      <c r="AL412" s="197">
        <f>IntermediateData!AL358</f>
        <v>9.1124507808388699</v>
      </c>
      <c r="AM412" s="197">
        <f>IntermediateData!AM358</f>
        <v>9.1124507808388682</v>
      </c>
      <c r="AN412" s="197">
        <f>IntermediateData!AN358</f>
        <v>9.1124507808388646</v>
      </c>
      <c r="AO412" s="197">
        <f>IntermediateData!AO358</f>
        <v>9.1124507808388682</v>
      </c>
      <c r="AP412" s="198">
        <f>IntermediateData!AP358</f>
        <v>9.1124507808388682</v>
      </c>
    </row>
    <row r="413" spans="2:42" x14ac:dyDescent="0.35">
      <c r="B413" s="36"/>
      <c r="C413" s="36" t="s">
        <v>2286</v>
      </c>
      <c r="D413" s="198"/>
      <c r="E413" s="197">
        <f>IntermediateData!E359</f>
        <v>0</v>
      </c>
      <c r="F413" s="197">
        <f>IntermediateData!F359</f>
        <v>0</v>
      </c>
      <c r="G413" s="197">
        <f>IntermediateData!G359</f>
        <v>0</v>
      </c>
      <c r="H413" s="197">
        <f>IntermediateData!H359</f>
        <v>0</v>
      </c>
      <c r="I413" s="197">
        <f>IntermediateData!I359</f>
        <v>9.1124507808388699</v>
      </c>
      <c r="J413" s="197">
        <f>IntermediateData!J359</f>
        <v>9.1124507808388682</v>
      </c>
      <c r="K413" s="197">
        <f>IntermediateData!K359</f>
        <v>9.1124507808388682</v>
      </c>
      <c r="L413" s="197">
        <f>IntermediateData!L359</f>
        <v>9.1124507808388664</v>
      </c>
      <c r="M413" s="197">
        <f>IntermediateData!M359</f>
        <v>9.1124507808388682</v>
      </c>
      <c r="N413" s="197">
        <f>IntermediateData!N359</f>
        <v>9.1124507808388682</v>
      </c>
      <c r="O413" s="197">
        <f>IntermediateData!O359</f>
        <v>9.1124507808388682</v>
      </c>
      <c r="P413" s="197">
        <f>IntermediateData!P359</f>
        <v>9.1124507808388664</v>
      </c>
      <c r="Q413" s="197">
        <f>IntermediateData!Q359</f>
        <v>9.1124507808388646</v>
      </c>
      <c r="R413" s="196">
        <f>IntermediateData!R359</f>
        <v>9.1124507808388682</v>
      </c>
      <c r="S413" s="197">
        <f>IntermediateData!S359</f>
        <v>9.1124507808388664</v>
      </c>
      <c r="T413" s="197">
        <f>IntermediateData!T359</f>
        <v>9.1124507808388682</v>
      </c>
      <c r="U413" s="197">
        <f>IntermediateData!U359</f>
        <v>9.1124507808388682</v>
      </c>
      <c r="V413" s="197">
        <f>IntermediateData!V359</f>
        <v>9.1124507808388699</v>
      </c>
      <c r="W413" s="197">
        <f>IntermediateData!W359</f>
        <v>9.1124507808388682</v>
      </c>
      <c r="X413" s="197">
        <f>IntermediateData!X359</f>
        <v>9.1124507808388664</v>
      </c>
      <c r="Y413" s="197">
        <f>IntermediateData!Y359</f>
        <v>9.1124507808388682</v>
      </c>
      <c r="Z413" s="197">
        <f>IntermediateData!Z359</f>
        <v>9.1124507808388682</v>
      </c>
      <c r="AA413" s="197">
        <f>IntermediateData!AA359</f>
        <v>9.1124507808388682</v>
      </c>
      <c r="AB413" s="197">
        <f>IntermediateData!AB359</f>
        <v>9.1124507808388699</v>
      </c>
      <c r="AC413" s="197">
        <f>IntermediateData!AC359</f>
        <v>9.1124507808388646</v>
      </c>
      <c r="AD413" s="197">
        <f>IntermediateData!AD359</f>
        <v>9.1124507808388682</v>
      </c>
      <c r="AE413" s="197">
        <f>IntermediateData!AE359</f>
        <v>9.1124507808388682</v>
      </c>
      <c r="AF413" s="197">
        <f>IntermediateData!AF359</f>
        <v>9.1124507808388699</v>
      </c>
      <c r="AG413" s="197">
        <f>IntermediateData!AG359</f>
        <v>9.1124507808388664</v>
      </c>
      <c r="AH413" s="197">
        <f>IntermediateData!AH359</f>
        <v>9.1124507808388664</v>
      </c>
      <c r="AI413" s="197">
        <f>IntermediateData!AI359</f>
        <v>9.1124507808388664</v>
      </c>
      <c r="AJ413" s="197">
        <f>IntermediateData!AJ359</f>
        <v>9.1124507808388682</v>
      </c>
      <c r="AK413" s="197">
        <f>IntermediateData!AK359</f>
        <v>9.1124507808388682</v>
      </c>
      <c r="AL413" s="197">
        <f>IntermediateData!AL359</f>
        <v>9.1124507808388699</v>
      </c>
      <c r="AM413" s="197">
        <f>IntermediateData!AM359</f>
        <v>9.1124507808388682</v>
      </c>
      <c r="AN413" s="197">
        <f>IntermediateData!AN359</f>
        <v>9.1124507808388664</v>
      </c>
      <c r="AO413" s="197">
        <f>IntermediateData!AO359</f>
        <v>9.1124507808388682</v>
      </c>
      <c r="AP413" s="198">
        <f>IntermediateData!AP359</f>
        <v>9.1124507808388699</v>
      </c>
    </row>
    <row r="414" spans="2:42" x14ac:dyDescent="0.35">
      <c r="B414" s="36"/>
      <c r="C414" s="36" t="s">
        <v>2287</v>
      </c>
      <c r="D414" s="198"/>
      <c r="E414" s="197">
        <f>IntermediateData!E360</f>
        <v>0</v>
      </c>
      <c r="F414" s="197">
        <f>IntermediateData!F360</f>
        <v>0</v>
      </c>
      <c r="G414" s="197">
        <f>IntermediateData!G360</f>
        <v>0</v>
      </c>
      <c r="H414" s="197">
        <f>IntermediateData!H360</f>
        <v>0</v>
      </c>
      <c r="I414" s="197">
        <f>IntermediateData!I360</f>
        <v>6.5088934148849074</v>
      </c>
      <c r="J414" s="197">
        <f>IntermediateData!J360</f>
        <v>6.5088934148849065</v>
      </c>
      <c r="K414" s="197">
        <f>IntermediateData!K360</f>
        <v>6.5088934148849056</v>
      </c>
      <c r="L414" s="197">
        <f>IntermediateData!L360</f>
        <v>7.8106720978618878</v>
      </c>
      <c r="M414" s="197">
        <f>IntermediateData!M360</f>
        <v>7.810672097861886</v>
      </c>
      <c r="N414" s="197">
        <f>IntermediateData!N360</f>
        <v>9.1124507808388682</v>
      </c>
      <c r="O414" s="197">
        <f>IntermediateData!O360</f>
        <v>9.1124507808388682</v>
      </c>
      <c r="P414" s="197">
        <f>IntermediateData!P360</f>
        <v>9.1124507808388664</v>
      </c>
      <c r="Q414" s="197">
        <f>IntermediateData!Q360</f>
        <v>9.1124507808388646</v>
      </c>
      <c r="R414" s="196">
        <f>IntermediateData!R360</f>
        <v>9.1124507808388682</v>
      </c>
      <c r="S414" s="197">
        <f>IntermediateData!S360</f>
        <v>9.1124507808388664</v>
      </c>
      <c r="T414" s="197">
        <f>IntermediateData!T360</f>
        <v>9.1124507808388664</v>
      </c>
      <c r="U414" s="197">
        <f>IntermediateData!U360</f>
        <v>9.1124507808388682</v>
      </c>
      <c r="V414" s="197">
        <f>IntermediateData!V360</f>
        <v>9.1124507808388664</v>
      </c>
      <c r="W414" s="197">
        <f>IntermediateData!W360</f>
        <v>9.1124507808388664</v>
      </c>
      <c r="X414" s="197">
        <f>IntermediateData!X360</f>
        <v>9.1124507808388664</v>
      </c>
      <c r="Y414" s="197">
        <f>IntermediateData!Y360</f>
        <v>9.1124507808388664</v>
      </c>
      <c r="Z414" s="197">
        <f>IntermediateData!Z360</f>
        <v>9.1124507808388682</v>
      </c>
      <c r="AA414" s="197">
        <f>IntermediateData!AA360</f>
        <v>9.1124507808388699</v>
      </c>
      <c r="AB414" s="197">
        <f>IntermediateData!AB360</f>
        <v>9.1124507808388664</v>
      </c>
      <c r="AC414" s="197">
        <f>IntermediateData!AC360</f>
        <v>9.1124507808388682</v>
      </c>
      <c r="AD414" s="197">
        <f>IntermediateData!AD360</f>
        <v>9.1124507808388682</v>
      </c>
      <c r="AE414" s="197">
        <f>IntermediateData!AE360</f>
        <v>9.1124507808388664</v>
      </c>
      <c r="AF414" s="197">
        <f>IntermediateData!AF360</f>
        <v>9.1124507808388682</v>
      </c>
      <c r="AG414" s="197">
        <f>IntermediateData!AG360</f>
        <v>9.1124507808388682</v>
      </c>
      <c r="AH414" s="197">
        <f>IntermediateData!AH360</f>
        <v>9.1124507808388682</v>
      </c>
      <c r="AI414" s="197">
        <f>IntermediateData!AI360</f>
        <v>9.1124507808388664</v>
      </c>
      <c r="AJ414" s="197">
        <f>IntermediateData!AJ360</f>
        <v>9.1124507808388664</v>
      </c>
      <c r="AK414" s="197">
        <f>IntermediateData!AK360</f>
        <v>9.1124507808388664</v>
      </c>
      <c r="AL414" s="197">
        <f>IntermediateData!AL360</f>
        <v>9.1124507808388682</v>
      </c>
      <c r="AM414" s="197">
        <f>IntermediateData!AM360</f>
        <v>9.1124507808388682</v>
      </c>
      <c r="AN414" s="197">
        <f>IntermediateData!AN360</f>
        <v>9.1124507808388699</v>
      </c>
      <c r="AO414" s="197">
        <f>IntermediateData!AO360</f>
        <v>9.1124507808388664</v>
      </c>
      <c r="AP414" s="198">
        <f>IntermediateData!AP360</f>
        <v>9.1124507808388682</v>
      </c>
    </row>
    <row r="415" spans="2:42" x14ac:dyDescent="0.35">
      <c r="B415" s="36"/>
      <c r="C415" s="36" t="s">
        <v>2288</v>
      </c>
      <c r="D415" s="198"/>
      <c r="E415" s="197">
        <f>IntermediateData!E361</f>
        <v>0</v>
      </c>
      <c r="F415" s="197">
        <f>IntermediateData!F361</f>
        <v>0</v>
      </c>
      <c r="G415" s="197">
        <f>IntermediateData!G361</f>
        <v>0</v>
      </c>
      <c r="H415" s="197">
        <f>IntermediateData!H361</f>
        <v>0</v>
      </c>
      <c r="I415" s="197">
        <f>IntermediateData!I361</f>
        <v>6.5088934148849082</v>
      </c>
      <c r="J415" s="197">
        <f>IntermediateData!J361</f>
        <v>6.5088934148849056</v>
      </c>
      <c r="K415" s="197">
        <f>IntermediateData!K361</f>
        <v>7.8106720978618851</v>
      </c>
      <c r="L415" s="197">
        <f>IntermediateData!L361</f>
        <v>7.810672097861886</v>
      </c>
      <c r="M415" s="197">
        <f>IntermediateData!M361</f>
        <v>7.810672097861886</v>
      </c>
      <c r="N415" s="197">
        <f>IntermediateData!N361</f>
        <v>9.1124507808388682</v>
      </c>
      <c r="O415" s="197">
        <f>IntermediateData!O361</f>
        <v>9.1124507808388682</v>
      </c>
      <c r="P415" s="197">
        <f>IntermediateData!P361</f>
        <v>9.1124507808388664</v>
      </c>
      <c r="Q415" s="197">
        <f>IntermediateData!Q361</f>
        <v>9.1124507808388699</v>
      </c>
      <c r="R415" s="196">
        <f>IntermediateData!R361</f>
        <v>9.1124507808388664</v>
      </c>
      <c r="S415" s="197">
        <f>IntermediateData!S361</f>
        <v>9.1124507808388664</v>
      </c>
      <c r="T415" s="197">
        <f>IntermediateData!T361</f>
        <v>9.1124507808388646</v>
      </c>
      <c r="U415" s="197">
        <f>IntermediateData!U361</f>
        <v>9.1124507808388646</v>
      </c>
      <c r="V415" s="197">
        <f>IntermediateData!V361</f>
        <v>9.1124507808388664</v>
      </c>
      <c r="W415" s="197">
        <f>IntermediateData!W361</f>
        <v>9.1124507808388699</v>
      </c>
      <c r="X415" s="197">
        <f>IntermediateData!X361</f>
        <v>9.1124507808388682</v>
      </c>
      <c r="Y415" s="197">
        <f>IntermediateData!Y361</f>
        <v>9.1124507808388664</v>
      </c>
      <c r="Z415" s="197">
        <f>IntermediateData!Z361</f>
        <v>9.1124507808388664</v>
      </c>
      <c r="AA415" s="197">
        <f>IntermediateData!AA361</f>
        <v>9.1124507808388664</v>
      </c>
      <c r="AB415" s="197">
        <f>IntermediateData!AB361</f>
        <v>9.1124507808388682</v>
      </c>
      <c r="AC415" s="197">
        <f>IntermediateData!AC361</f>
        <v>9.1124507808388664</v>
      </c>
      <c r="AD415" s="197">
        <f>IntermediateData!AD361</f>
        <v>9.1124507808388682</v>
      </c>
      <c r="AE415" s="197">
        <f>IntermediateData!AE361</f>
        <v>9.1124507808388646</v>
      </c>
      <c r="AF415" s="197">
        <f>IntermediateData!AF361</f>
        <v>9.1124507808388664</v>
      </c>
      <c r="AG415" s="197">
        <f>IntermediateData!AG361</f>
        <v>9.1124507808388699</v>
      </c>
      <c r="AH415" s="197">
        <f>IntermediateData!AH361</f>
        <v>9.1124507808388682</v>
      </c>
      <c r="AI415" s="197">
        <f>IntermediateData!AI361</f>
        <v>9.1124507808388699</v>
      </c>
      <c r="AJ415" s="197">
        <f>IntermediateData!AJ361</f>
        <v>9.1124507808388682</v>
      </c>
      <c r="AK415" s="197">
        <f>IntermediateData!AK361</f>
        <v>9.1124507808388682</v>
      </c>
      <c r="AL415" s="197">
        <f>IntermediateData!AL361</f>
        <v>9.1124507808388682</v>
      </c>
      <c r="AM415" s="197">
        <f>IntermediateData!AM361</f>
        <v>9.1124507808388664</v>
      </c>
      <c r="AN415" s="197">
        <f>IntermediateData!AN361</f>
        <v>9.1124507808388682</v>
      </c>
      <c r="AO415" s="197">
        <f>IntermediateData!AO361</f>
        <v>9.1124507808388682</v>
      </c>
      <c r="AP415" s="198">
        <f>IntermediateData!AP361</f>
        <v>9.1124507808388682</v>
      </c>
    </row>
    <row r="416" spans="2:42" x14ac:dyDescent="0.35">
      <c r="B416" s="36"/>
      <c r="C416" s="36" t="s">
        <v>2289</v>
      </c>
      <c r="D416" s="198"/>
      <c r="E416" s="197">
        <f>IntermediateData!E362</f>
        <v>0</v>
      </c>
      <c r="F416" s="197">
        <f>IntermediateData!F362</f>
        <v>0</v>
      </c>
      <c r="G416" s="197">
        <f>IntermediateData!G362</f>
        <v>0</v>
      </c>
      <c r="H416" s="197">
        <f>IntermediateData!H362</f>
        <v>0</v>
      </c>
      <c r="I416" s="197">
        <f>IntermediateData!I362</f>
        <v>7.810672097861886</v>
      </c>
      <c r="J416" s="197">
        <f>IntermediateData!J362</f>
        <v>7.810672097861886</v>
      </c>
      <c r="K416" s="197">
        <f>IntermediateData!K362</f>
        <v>9.1124507808388664</v>
      </c>
      <c r="L416" s="197">
        <f>IntermediateData!L362</f>
        <v>9.1124507808388682</v>
      </c>
      <c r="M416" s="197">
        <f>IntermediateData!M362</f>
        <v>9.1124507808388664</v>
      </c>
      <c r="N416" s="197">
        <f>IntermediateData!N362</f>
        <v>9.1124507808388682</v>
      </c>
      <c r="O416" s="197">
        <f>IntermediateData!O362</f>
        <v>9.1124507808388664</v>
      </c>
      <c r="P416" s="197">
        <f>IntermediateData!P362</f>
        <v>9.1124507808388646</v>
      </c>
      <c r="Q416" s="197">
        <f>IntermediateData!Q362</f>
        <v>9.1124507808388682</v>
      </c>
      <c r="R416" s="196">
        <f>IntermediateData!R362</f>
        <v>9.1124507808388682</v>
      </c>
      <c r="S416" s="197">
        <f>IntermediateData!S362</f>
        <v>9.1124507808388646</v>
      </c>
      <c r="T416" s="197">
        <f>IntermediateData!T362</f>
        <v>9.1124507808388682</v>
      </c>
      <c r="U416" s="197">
        <f>IntermediateData!U362</f>
        <v>9.1124507808388664</v>
      </c>
      <c r="V416" s="197">
        <f>IntermediateData!V362</f>
        <v>9.1124507808388664</v>
      </c>
      <c r="W416" s="197">
        <f>IntermediateData!W362</f>
        <v>9.1124507808388682</v>
      </c>
      <c r="X416" s="197">
        <f>IntermediateData!X362</f>
        <v>9.1124507808388717</v>
      </c>
      <c r="Y416" s="197">
        <f>IntermediateData!Y362</f>
        <v>9.1124507808388682</v>
      </c>
      <c r="Z416" s="197">
        <f>IntermediateData!Z362</f>
        <v>9.1124507808388664</v>
      </c>
      <c r="AA416" s="197">
        <f>IntermediateData!AA362</f>
        <v>9.1124507808388682</v>
      </c>
      <c r="AB416" s="197">
        <f>IntermediateData!AB362</f>
        <v>9.1124507808388682</v>
      </c>
      <c r="AC416" s="197">
        <f>IntermediateData!AC362</f>
        <v>9.1124507808388699</v>
      </c>
      <c r="AD416" s="197">
        <f>IntermediateData!AD362</f>
        <v>9.1124507808388699</v>
      </c>
      <c r="AE416" s="197">
        <f>IntermediateData!AE362</f>
        <v>9.1124507808388699</v>
      </c>
      <c r="AF416" s="197">
        <f>IntermediateData!AF362</f>
        <v>9.1124507808388664</v>
      </c>
      <c r="AG416" s="197">
        <f>IntermediateData!AG362</f>
        <v>9.1124507808388682</v>
      </c>
      <c r="AH416" s="197">
        <f>IntermediateData!AH362</f>
        <v>9.1124507808388664</v>
      </c>
      <c r="AI416" s="197">
        <f>IntermediateData!AI362</f>
        <v>9.1124507808388682</v>
      </c>
      <c r="AJ416" s="197">
        <f>IntermediateData!AJ362</f>
        <v>9.1124507808388664</v>
      </c>
      <c r="AK416" s="197">
        <f>IntermediateData!AK362</f>
        <v>9.1124507808388682</v>
      </c>
      <c r="AL416" s="197">
        <f>IntermediateData!AL362</f>
        <v>9.1124507808388682</v>
      </c>
      <c r="AM416" s="197">
        <f>IntermediateData!AM362</f>
        <v>9.1124507808388682</v>
      </c>
      <c r="AN416" s="197">
        <f>IntermediateData!AN362</f>
        <v>9.1124507808388664</v>
      </c>
      <c r="AO416" s="197">
        <f>IntermediateData!AO362</f>
        <v>9.1124507808388699</v>
      </c>
      <c r="AP416" s="198">
        <f>IntermediateData!AP362</f>
        <v>9.1124507808388682</v>
      </c>
    </row>
    <row r="417" spans="2:42" x14ac:dyDescent="0.35">
      <c r="B417" s="36"/>
      <c r="C417" s="36" t="s">
        <v>2290</v>
      </c>
      <c r="D417" s="198"/>
      <c r="E417" s="197">
        <f>IntermediateData!E363</f>
        <v>0</v>
      </c>
      <c r="F417" s="197">
        <f>IntermediateData!F363</f>
        <v>0</v>
      </c>
      <c r="G417" s="197">
        <f>IntermediateData!G363</f>
        <v>0</v>
      </c>
      <c r="H417" s="197">
        <f>IntermediateData!H363</f>
        <v>0</v>
      </c>
      <c r="I417" s="197">
        <f>IntermediateData!I363</f>
        <v>6.5088934148849065</v>
      </c>
      <c r="J417" s="197">
        <f>IntermediateData!J363</f>
        <v>6.5088934148849056</v>
      </c>
      <c r="K417" s="197">
        <f>IntermediateData!K363</f>
        <v>7.8106720978618869</v>
      </c>
      <c r="L417" s="197">
        <f>IntermediateData!L363</f>
        <v>7.8106720978618869</v>
      </c>
      <c r="M417" s="197">
        <f>IntermediateData!M363</f>
        <v>9.1124507808388682</v>
      </c>
      <c r="N417" s="197">
        <f>IntermediateData!N363</f>
        <v>9.1124507808388699</v>
      </c>
      <c r="O417" s="197">
        <f>IntermediateData!O363</f>
        <v>9.1124507808388682</v>
      </c>
      <c r="P417" s="197">
        <f>IntermediateData!P363</f>
        <v>9.1124507808388682</v>
      </c>
      <c r="Q417" s="197">
        <f>IntermediateData!Q363</f>
        <v>9.1124507808388664</v>
      </c>
      <c r="R417" s="196">
        <f>IntermediateData!R363</f>
        <v>9.1124507808388646</v>
      </c>
      <c r="S417" s="197">
        <f>IntermediateData!S363</f>
        <v>9.1124507808388717</v>
      </c>
      <c r="T417" s="197">
        <f>IntermediateData!T363</f>
        <v>9.1124507808388682</v>
      </c>
      <c r="U417" s="197">
        <f>IntermediateData!U363</f>
        <v>9.1124507808388699</v>
      </c>
      <c r="V417" s="197">
        <f>IntermediateData!V363</f>
        <v>9.1124507808388664</v>
      </c>
      <c r="W417" s="197">
        <f>IntermediateData!W363</f>
        <v>9.1124507808388682</v>
      </c>
      <c r="X417" s="197">
        <f>IntermediateData!X363</f>
        <v>9.1124507808388682</v>
      </c>
      <c r="Y417" s="197">
        <f>IntermediateData!Y363</f>
        <v>9.1124507808388664</v>
      </c>
      <c r="Z417" s="197">
        <f>IntermediateData!Z363</f>
        <v>9.1124507808388682</v>
      </c>
      <c r="AA417" s="197">
        <f>IntermediateData!AA363</f>
        <v>9.1124507808388699</v>
      </c>
      <c r="AB417" s="197">
        <f>IntermediateData!AB363</f>
        <v>9.1124507808388664</v>
      </c>
      <c r="AC417" s="197">
        <f>IntermediateData!AC363</f>
        <v>9.1124507808388664</v>
      </c>
      <c r="AD417" s="197">
        <f>IntermediateData!AD363</f>
        <v>9.1124507808388682</v>
      </c>
      <c r="AE417" s="197">
        <f>IntermediateData!AE363</f>
        <v>9.1124507808388682</v>
      </c>
      <c r="AF417" s="197">
        <f>IntermediateData!AF363</f>
        <v>9.1124507808388682</v>
      </c>
      <c r="AG417" s="197">
        <f>IntermediateData!AG363</f>
        <v>9.1124507808388664</v>
      </c>
      <c r="AH417" s="197">
        <f>IntermediateData!AH363</f>
        <v>9.1124507808388682</v>
      </c>
      <c r="AI417" s="197">
        <f>IntermediateData!AI363</f>
        <v>9.1124507808388682</v>
      </c>
      <c r="AJ417" s="197">
        <f>IntermediateData!AJ363</f>
        <v>9.1124507808388682</v>
      </c>
      <c r="AK417" s="197">
        <f>IntermediateData!AK363</f>
        <v>9.1124507808388682</v>
      </c>
      <c r="AL417" s="197">
        <f>IntermediateData!AL363</f>
        <v>9.1124507808388664</v>
      </c>
      <c r="AM417" s="197">
        <f>IntermediateData!AM363</f>
        <v>9.1124507808388682</v>
      </c>
      <c r="AN417" s="197">
        <f>IntermediateData!AN363</f>
        <v>9.1124507808388682</v>
      </c>
      <c r="AO417" s="197">
        <f>IntermediateData!AO363</f>
        <v>9.1124507808388682</v>
      </c>
      <c r="AP417" s="198">
        <f>IntermediateData!AP363</f>
        <v>9.1124507808388682</v>
      </c>
    </row>
    <row r="418" spans="2:42" x14ac:dyDescent="0.35">
      <c r="B418" s="36"/>
      <c r="C418" s="36" t="s">
        <v>2291</v>
      </c>
      <c r="D418" s="198"/>
      <c r="E418" s="197">
        <f>IntermediateData!E364</f>
        <v>0</v>
      </c>
      <c r="F418" s="197">
        <f>IntermediateData!F364</f>
        <v>0</v>
      </c>
      <c r="G418" s="197">
        <f>IntermediateData!G364</f>
        <v>0</v>
      </c>
      <c r="H418" s="197">
        <f>IntermediateData!H364</f>
        <v>0</v>
      </c>
      <c r="I418" s="197">
        <f>IntermediateData!I364</f>
        <v>7.8106720978618869</v>
      </c>
      <c r="J418" s="197">
        <f>IntermediateData!J364</f>
        <v>7.8106720978618878</v>
      </c>
      <c r="K418" s="197">
        <f>IntermediateData!K364</f>
        <v>7.8106720978618887</v>
      </c>
      <c r="L418" s="197">
        <f>IntermediateData!L364</f>
        <v>9.1124507808388664</v>
      </c>
      <c r="M418" s="197">
        <f>IntermediateData!M364</f>
        <v>9.1124507808388664</v>
      </c>
      <c r="N418" s="197">
        <f>IntermediateData!N364</f>
        <v>9.1124507808388664</v>
      </c>
      <c r="O418" s="197">
        <f>IntermediateData!O364</f>
        <v>9.1124507808388699</v>
      </c>
      <c r="P418" s="197">
        <f>IntermediateData!P364</f>
        <v>9.1124507808388682</v>
      </c>
      <c r="Q418" s="197">
        <f>IntermediateData!Q364</f>
        <v>9.1124507808388664</v>
      </c>
      <c r="R418" s="196">
        <f>IntermediateData!R364</f>
        <v>9.1124507808388682</v>
      </c>
      <c r="S418" s="197">
        <f>IntermediateData!S364</f>
        <v>9.1124507808388682</v>
      </c>
      <c r="T418" s="197">
        <f>IntermediateData!T364</f>
        <v>9.1124507808388699</v>
      </c>
      <c r="U418" s="197">
        <f>IntermediateData!U364</f>
        <v>9.1124507808388682</v>
      </c>
      <c r="V418" s="197">
        <f>IntermediateData!V364</f>
        <v>9.1124507808388664</v>
      </c>
      <c r="W418" s="197">
        <f>IntermediateData!W364</f>
        <v>9.1124507808388682</v>
      </c>
      <c r="X418" s="197">
        <f>IntermediateData!X364</f>
        <v>9.1124507808388682</v>
      </c>
      <c r="Y418" s="197">
        <f>IntermediateData!Y364</f>
        <v>9.1124507808388682</v>
      </c>
      <c r="Z418" s="197">
        <f>IntermediateData!Z364</f>
        <v>9.1124507808388664</v>
      </c>
      <c r="AA418" s="197">
        <f>IntermediateData!AA364</f>
        <v>9.1124507808388664</v>
      </c>
      <c r="AB418" s="197">
        <f>IntermediateData!AB364</f>
        <v>9.1124507808388664</v>
      </c>
      <c r="AC418" s="197">
        <f>IntermediateData!AC364</f>
        <v>9.1124507808388682</v>
      </c>
      <c r="AD418" s="197">
        <f>IntermediateData!AD364</f>
        <v>9.1124507808388664</v>
      </c>
      <c r="AE418" s="197">
        <f>IntermediateData!AE364</f>
        <v>9.1124507808388664</v>
      </c>
      <c r="AF418" s="197">
        <f>IntermediateData!AF364</f>
        <v>9.1124507808388682</v>
      </c>
      <c r="AG418" s="197">
        <f>IntermediateData!AG364</f>
        <v>9.1124507808388682</v>
      </c>
      <c r="AH418" s="197">
        <f>IntermediateData!AH364</f>
        <v>9.1124507808388682</v>
      </c>
      <c r="AI418" s="197">
        <f>IntermediateData!AI364</f>
        <v>9.1124507808388664</v>
      </c>
      <c r="AJ418" s="197">
        <f>IntermediateData!AJ364</f>
        <v>9.1124507808388664</v>
      </c>
      <c r="AK418" s="197">
        <f>IntermediateData!AK364</f>
        <v>9.1124507808388682</v>
      </c>
      <c r="AL418" s="197">
        <f>IntermediateData!AL364</f>
        <v>9.1124507808388699</v>
      </c>
      <c r="AM418" s="197">
        <f>IntermediateData!AM364</f>
        <v>9.1124507808388682</v>
      </c>
      <c r="AN418" s="197">
        <f>IntermediateData!AN364</f>
        <v>9.1124507808388682</v>
      </c>
      <c r="AO418" s="197">
        <f>IntermediateData!AO364</f>
        <v>9.1124507808388699</v>
      </c>
      <c r="AP418" s="198">
        <f>IntermediateData!AP364</f>
        <v>9.1124507808388682</v>
      </c>
    </row>
    <row r="419" spans="2:42" x14ac:dyDescent="0.35">
      <c r="B419" s="36"/>
      <c r="C419" s="36" t="s">
        <v>2292</v>
      </c>
      <c r="D419" s="198"/>
      <c r="E419" s="197">
        <f>IntermediateData!E365</f>
        <v>0</v>
      </c>
      <c r="F419" s="197">
        <f>IntermediateData!F365</f>
        <v>0</v>
      </c>
      <c r="G419" s="197">
        <f>IntermediateData!G365</f>
        <v>0</v>
      </c>
      <c r="H419" s="197">
        <f>IntermediateData!H365</f>
        <v>0</v>
      </c>
      <c r="I419" s="197">
        <f>IntermediateData!I365</f>
        <v>6.5088934148849065</v>
      </c>
      <c r="J419" s="197">
        <f>IntermediateData!J365</f>
        <v>7.8106720978618887</v>
      </c>
      <c r="K419" s="197">
        <f>IntermediateData!K365</f>
        <v>7.8106720978618887</v>
      </c>
      <c r="L419" s="197">
        <f>IntermediateData!L365</f>
        <v>9.1124507808388682</v>
      </c>
      <c r="M419" s="197">
        <f>IntermediateData!M365</f>
        <v>9.1124507808388664</v>
      </c>
      <c r="N419" s="197">
        <f>IntermediateData!N365</f>
        <v>9.1124507808388682</v>
      </c>
      <c r="O419" s="197">
        <f>IntermediateData!O365</f>
        <v>9.1124507808388682</v>
      </c>
      <c r="P419" s="197">
        <f>IntermediateData!P365</f>
        <v>9.1124507808388682</v>
      </c>
      <c r="Q419" s="197">
        <f>IntermediateData!Q365</f>
        <v>9.1124507808388682</v>
      </c>
      <c r="R419" s="196">
        <f>IntermediateData!R365</f>
        <v>9.1124507808388646</v>
      </c>
      <c r="S419" s="197">
        <f>IntermediateData!S365</f>
        <v>9.1124507808388682</v>
      </c>
      <c r="T419" s="197">
        <f>IntermediateData!T365</f>
        <v>9.1124507808388646</v>
      </c>
      <c r="U419" s="197">
        <f>IntermediateData!U365</f>
        <v>9.1124507808388682</v>
      </c>
      <c r="V419" s="197">
        <f>IntermediateData!V365</f>
        <v>9.1124507808388682</v>
      </c>
      <c r="W419" s="197">
        <f>IntermediateData!W365</f>
        <v>9.1124507808388682</v>
      </c>
      <c r="X419" s="197">
        <f>IntermediateData!X365</f>
        <v>9.1124507808388682</v>
      </c>
      <c r="Y419" s="197">
        <f>IntermediateData!Y365</f>
        <v>9.1124507808388664</v>
      </c>
      <c r="Z419" s="197">
        <f>IntermediateData!Z365</f>
        <v>9.1124507808388682</v>
      </c>
      <c r="AA419" s="197">
        <f>IntermediateData!AA365</f>
        <v>9.1124507808388699</v>
      </c>
      <c r="AB419" s="197">
        <f>IntermediateData!AB365</f>
        <v>9.1124507808388682</v>
      </c>
      <c r="AC419" s="197">
        <f>IntermediateData!AC365</f>
        <v>9.1124507808388699</v>
      </c>
      <c r="AD419" s="197">
        <f>IntermediateData!AD365</f>
        <v>9.1124507808388699</v>
      </c>
      <c r="AE419" s="197">
        <f>IntermediateData!AE365</f>
        <v>9.1124507808388717</v>
      </c>
      <c r="AF419" s="197">
        <f>IntermediateData!AF365</f>
        <v>9.1124507808388664</v>
      </c>
      <c r="AG419" s="197">
        <f>IntermediateData!AG365</f>
        <v>9.1124507808388682</v>
      </c>
      <c r="AH419" s="197">
        <f>IntermediateData!AH365</f>
        <v>9.1124507808388646</v>
      </c>
      <c r="AI419" s="197">
        <f>IntermediateData!AI365</f>
        <v>9.1124507808388699</v>
      </c>
      <c r="AJ419" s="197">
        <f>IntermediateData!AJ365</f>
        <v>9.1124507808388664</v>
      </c>
      <c r="AK419" s="197">
        <f>IntermediateData!AK365</f>
        <v>9.1124507808388682</v>
      </c>
      <c r="AL419" s="197">
        <f>IntermediateData!AL365</f>
        <v>9.1124507808388682</v>
      </c>
      <c r="AM419" s="197">
        <f>IntermediateData!AM365</f>
        <v>9.1124507808388682</v>
      </c>
      <c r="AN419" s="197">
        <f>IntermediateData!AN365</f>
        <v>9.1124507808388682</v>
      </c>
      <c r="AO419" s="197">
        <f>IntermediateData!AO365</f>
        <v>9.1124507808388699</v>
      </c>
      <c r="AP419" s="198">
        <f>IntermediateData!AP365</f>
        <v>9.1124507808388699</v>
      </c>
    </row>
    <row r="420" spans="2:42" x14ac:dyDescent="0.35">
      <c r="B420" s="36"/>
      <c r="C420" s="36" t="s">
        <v>2293</v>
      </c>
      <c r="D420" s="198"/>
      <c r="E420" s="197">
        <f>IntermediateData!E366</f>
        <v>0</v>
      </c>
      <c r="F420" s="197">
        <f>IntermediateData!F366</f>
        <v>0</v>
      </c>
      <c r="G420" s="197">
        <f>IntermediateData!G366</f>
        <v>0</v>
      </c>
      <c r="H420" s="197">
        <f>IntermediateData!H366</f>
        <v>0</v>
      </c>
      <c r="I420" s="197">
        <f>IntermediateData!I366</f>
        <v>6.5088934148849091</v>
      </c>
      <c r="J420" s="197">
        <f>IntermediateData!J366</f>
        <v>6.5088934148849065</v>
      </c>
      <c r="K420" s="197">
        <f>IntermediateData!K366</f>
        <v>6.5088934148849065</v>
      </c>
      <c r="L420" s="197">
        <f>IntermediateData!L366</f>
        <v>7.8106720978618887</v>
      </c>
      <c r="M420" s="197">
        <f>IntermediateData!M366</f>
        <v>7.8106720978618904</v>
      </c>
      <c r="N420" s="197">
        <f>IntermediateData!N366</f>
        <v>9.1124507808388682</v>
      </c>
      <c r="O420" s="197">
        <f>IntermediateData!O366</f>
        <v>9.1124507808388646</v>
      </c>
      <c r="P420" s="197">
        <f>IntermediateData!P366</f>
        <v>9.1124507808388664</v>
      </c>
      <c r="Q420" s="197">
        <f>IntermediateData!Q366</f>
        <v>9.1124507808388664</v>
      </c>
      <c r="R420" s="196">
        <f>IntermediateData!R366</f>
        <v>9.1124507808388682</v>
      </c>
      <c r="S420" s="197">
        <f>IntermediateData!S366</f>
        <v>9.1124507808388699</v>
      </c>
      <c r="T420" s="197">
        <f>IntermediateData!T366</f>
        <v>9.1124507808388664</v>
      </c>
      <c r="U420" s="197">
        <f>IntermediateData!U366</f>
        <v>9.1124507808388682</v>
      </c>
      <c r="V420" s="197">
        <f>IntermediateData!V366</f>
        <v>9.1124507808388664</v>
      </c>
      <c r="W420" s="197">
        <f>IntermediateData!W366</f>
        <v>9.1124507808388664</v>
      </c>
      <c r="X420" s="197">
        <f>IntermediateData!X366</f>
        <v>9.1124507808388682</v>
      </c>
      <c r="Y420" s="197">
        <f>IntermediateData!Y366</f>
        <v>9.1124507808388664</v>
      </c>
      <c r="Z420" s="197">
        <f>IntermediateData!Z366</f>
        <v>9.1124507808388682</v>
      </c>
      <c r="AA420" s="197">
        <f>IntermediateData!AA366</f>
        <v>9.1124507808388682</v>
      </c>
      <c r="AB420" s="197">
        <f>IntermediateData!AB366</f>
        <v>9.1124507808388628</v>
      </c>
      <c r="AC420" s="197">
        <f>IntermediateData!AC366</f>
        <v>9.1124507808388646</v>
      </c>
      <c r="AD420" s="197">
        <f>IntermediateData!AD366</f>
        <v>9.1124507808388664</v>
      </c>
      <c r="AE420" s="197">
        <f>IntermediateData!AE366</f>
        <v>9.1124507808388664</v>
      </c>
      <c r="AF420" s="197">
        <f>IntermediateData!AF366</f>
        <v>9.1124507808388682</v>
      </c>
      <c r="AG420" s="197">
        <f>IntermediateData!AG366</f>
        <v>9.1124507808388699</v>
      </c>
      <c r="AH420" s="197">
        <f>IntermediateData!AH366</f>
        <v>9.1124507808388664</v>
      </c>
      <c r="AI420" s="197">
        <f>IntermediateData!AI366</f>
        <v>9.1124507808388682</v>
      </c>
      <c r="AJ420" s="197">
        <f>IntermediateData!AJ366</f>
        <v>9.1124507808388682</v>
      </c>
      <c r="AK420" s="197">
        <f>IntermediateData!AK366</f>
        <v>9.1124507808388664</v>
      </c>
      <c r="AL420" s="197">
        <f>IntermediateData!AL366</f>
        <v>9.1124507808388682</v>
      </c>
      <c r="AM420" s="197">
        <f>IntermediateData!AM366</f>
        <v>9.1124507808388646</v>
      </c>
      <c r="AN420" s="197">
        <f>IntermediateData!AN366</f>
        <v>9.1124507808388664</v>
      </c>
      <c r="AO420" s="197">
        <f>IntermediateData!AO366</f>
        <v>9.1124507808388664</v>
      </c>
      <c r="AP420" s="198">
        <f>IntermediateData!AP366</f>
        <v>9.1124507808388664</v>
      </c>
    </row>
    <row r="421" spans="2:42" x14ac:dyDescent="0.35">
      <c r="B421" s="36"/>
      <c r="C421" s="36" t="s">
        <v>2294</v>
      </c>
      <c r="D421" s="198"/>
      <c r="E421" s="197">
        <f>IntermediateData!E367</f>
        <v>0</v>
      </c>
      <c r="F421" s="197">
        <f>IntermediateData!F367</f>
        <v>0</v>
      </c>
      <c r="G421" s="197">
        <f>IntermediateData!G367</f>
        <v>0</v>
      </c>
      <c r="H421" s="197">
        <f>IntermediateData!H367</f>
        <v>0</v>
      </c>
      <c r="I421" s="197">
        <f>IntermediateData!I367</f>
        <v>7.8106720978618887</v>
      </c>
      <c r="J421" s="197">
        <f>IntermediateData!J367</f>
        <v>7.8106720978618869</v>
      </c>
      <c r="K421" s="197">
        <f>IntermediateData!K367</f>
        <v>7.810672097861886</v>
      </c>
      <c r="L421" s="197">
        <f>IntermediateData!L367</f>
        <v>9.1124507808388646</v>
      </c>
      <c r="M421" s="197">
        <f>IntermediateData!M367</f>
        <v>9.1124507808388682</v>
      </c>
      <c r="N421" s="197">
        <f>IntermediateData!N367</f>
        <v>9.1124507808388682</v>
      </c>
      <c r="O421" s="197">
        <f>IntermediateData!O367</f>
        <v>9.1124507808388664</v>
      </c>
      <c r="P421" s="197">
        <f>IntermediateData!P367</f>
        <v>9.1124507808388664</v>
      </c>
      <c r="Q421" s="197">
        <f>IntermediateData!Q367</f>
        <v>9.1124507808388699</v>
      </c>
      <c r="R421" s="196">
        <f>IntermediateData!R367</f>
        <v>9.1124507808388664</v>
      </c>
      <c r="S421" s="197">
        <f>IntermediateData!S367</f>
        <v>9.1124507808388682</v>
      </c>
      <c r="T421" s="197">
        <f>IntermediateData!T367</f>
        <v>9.1124507808388682</v>
      </c>
      <c r="U421" s="197">
        <f>IntermediateData!U367</f>
        <v>9.1124507808388682</v>
      </c>
      <c r="V421" s="197">
        <f>IntermediateData!V367</f>
        <v>9.1124507808388682</v>
      </c>
      <c r="W421" s="197">
        <f>IntermediateData!W367</f>
        <v>9.1124507808388682</v>
      </c>
      <c r="X421" s="197">
        <f>IntermediateData!X367</f>
        <v>9.1124507808388682</v>
      </c>
      <c r="Y421" s="197">
        <f>IntermediateData!Y367</f>
        <v>9.1124507808388699</v>
      </c>
      <c r="Z421" s="197">
        <f>IntermediateData!Z367</f>
        <v>9.1124507808388682</v>
      </c>
      <c r="AA421" s="197">
        <f>IntermediateData!AA367</f>
        <v>9.1124507808388682</v>
      </c>
      <c r="AB421" s="197">
        <f>IntermediateData!AB367</f>
        <v>9.1124507808388628</v>
      </c>
      <c r="AC421" s="197">
        <f>IntermediateData!AC367</f>
        <v>9.1124507808388664</v>
      </c>
      <c r="AD421" s="197">
        <f>IntermediateData!AD367</f>
        <v>9.1124507808388664</v>
      </c>
      <c r="AE421" s="197">
        <f>IntermediateData!AE367</f>
        <v>9.1124507808388699</v>
      </c>
      <c r="AF421" s="197">
        <f>IntermediateData!AF367</f>
        <v>9.1124507808388664</v>
      </c>
      <c r="AG421" s="197">
        <f>IntermediateData!AG367</f>
        <v>9.1124507808388699</v>
      </c>
      <c r="AH421" s="197">
        <f>IntermediateData!AH367</f>
        <v>9.1124507808388664</v>
      </c>
      <c r="AI421" s="197">
        <f>IntermediateData!AI367</f>
        <v>9.1124507808388682</v>
      </c>
      <c r="AJ421" s="197">
        <f>IntermediateData!AJ367</f>
        <v>9.1124507808388699</v>
      </c>
      <c r="AK421" s="197">
        <f>IntermediateData!AK367</f>
        <v>9.1124507808388682</v>
      </c>
      <c r="AL421" s="197">
        <f>IntermediateData!AL367</f>
        <v>9.1124507808388682</v>
      </c>
      <c r="AM421" s="197">
        <f>IntermediateData!AM367</f>
        <v>9.1124507808388664</v>
      </c>
      <c r="AN421" s="197">
        <f>IntermediateData!AN367</f>
        <v>9.1124507808388717</v>
      </c>
      <c r="AO421" s="197">
        <f>IntermediateData!AO367</f>
        <v>9.1124507808388682</v>
      </c>
      <c r="AP421" s="198">
        <f>IntermediateData!AP367</f>
        <v>9.1124507808388682</v>
      </c>
    </row>
    <row r="422" spans="2:42" x14ac:dyDescent="0.35">
      <c r="B422" s="36"/>
      <c r="C422" s="36" t="s">
        <v>2295</v>
      </c>
      <c r="D422" s="198"/>
      <c r="E422" s="197">
        <f>IntermediateData!E368</f>
        <v>0</v>
      </c>
      <c r="F422" s="197">
        <f>IntermediateData!F368</f>
        <v>0</v>
      </c>
      <c r="G422" s="197">
        <f>IntermediateData!G368</f>
        <v>0</v>
      </c>
      <c r="H422" s="197">
        <f>IntermediateData!H368</f>
        <v>0</v>
      </c>
      <c r="I422" s="197">
        <f>IntermediateData!I368</f>
        <v>7.8106720978618851</v>
      </c>
      <c r="J422" s="197">
        <f>IntermediateData!J368</f>
        <v>9.1124507808388664</v>
      </c>
      <c r="K422" s="197">
        <f>IntermediateData!K368</f>
        <v>9.1124507808388682</v>
      </c>
      <c r="L422" s="197">
        <f>IntermediateData!L368</f>
        <v>9.1124507808388682</v>
      </c>
      <c r="M422" s="197">
        <f>IntermediateData!M368</f>
        <v>9.1124507808388664</v>
      </c>
      <c r="N422" s="197">
        <f>IntermediateData!N368</f>
        <v>9.1124507808388682</v>
      </c>
      <c r="O422" s="197">
        <f>IntermediateData!O368</f>
        <v>9.1124507808388664</v>
      </c>
      <c r="P422" s="197">
        <f>IntermediateData!P368</f>
        <v>9.1124507808388664</v>
      </c>
      <c r="Q422" s="197">
        <f>IntermediateData!Q368</f>
        <v>9.1124507808388628</v>
      </c>
      <c r="R422" s="196">
        <f>IntermediateData!R368</f>
        <v>9.1124507808388682</v>
      </c>
      <c r="S422" s="197">
        <f>IntermediateData!S368</f>
        <v>9.1124507808388682</v>
      </c>
      <c r="T422" s="197">
        <f>IntermediateData!T368</f>
        <v>9.1124507808388664</v>
      </c>
      <c r="U422" s="197">
        <f>IntermediateData!U368</f>
        <v>9.1124507808388682</v>
      </c>
      <c r="V422" s="197">
        <f>IntermediateData!V368</f>
        <v>9.1124507808388682</v>
      </c>
      <c r="W422" s="197">
        <f>IntermediateData!W368</f>
        <v>9.1124507808388682</v>
      </c>
      <c r="X422" s="197">
        <f>IntermediateData!X368</f>
        <v>9.1124507808388682</v>
      </c>
      <c r="Y422" s="197">
        <f>IntermediateData!Y368</f>
        <v>9.1124507808388699</v>
      </c>
      <c r="Z422" s="197">
        <f>IntermediateData!Z368</f>
        <v>9.1124507808388699</v>
      </c>
      <c r="AA422" s="197">
        <f>IntermediateData!AA368</f>
        <v>9.1124507808388682</v>
      </c>
      <c r="AB422" s="197">
        <f>IntermediateData!AB368</f>
        <v>9.1124507808388664</v>
      </c>
      <c r="AC422" s="197">
        <f>IntermediateData!AC368</f>
        <v>9.1124507808388682</v>
      </c>
      <c r="AD422" s="197">
        <f>IntermediateData!AD368</f>
        <v>9.1124507808388682</v>
      </c>
      <c r="AE422" s="197">
        <f>IntermediateData!AE368</f>
        <v>9.1124507808388682</v>
      </c>
      <c r="AF422" s="197">
        <f>IntermediateData!AF368</f>
        <v>9.1124507808388682</v>
      </c>
      <c r="AG422" s="197">
        <f>IntermediateData!AG368</f>
        <v>9.1124507808388664</v>
      </c>
      <c r="AH422" s="197">
        <f>IntermediateData!AH368</f>
        <v>9.1124507808388664</v>
      </c>
      <c r="AI422" s="197">
        <f>IntermediateData!AI368</f>
        <v>9.1124507808388664</v>
      </c>
      <c r="AJ422" s="197">
        <f>IntermediateData!AJ368</f>
        <v>9.1124507808388682</v>
      </c>
      <c r="AK422" s="197">
        <f>IntermediateData!AK368</f>
        <v>9.1124507808388682</v>
      </c>
      <c r="AL422" s="197">
        <f>IntermediateData!AL368</f>
        <v>9.1124507808388646</v>
      </c>
      <c r="AM422" s="197">
        <f>IntermediateData!AM368</f>
        <v>9.1124507808388682</v>
      </c>
      <c r="AN422" s="197">
        <f>IntermediateData!AN368</f>
        <v>9.1124507808388664</v>
      </c>
      <c r="AO422" s="197">
        <f>IntermediateData!AO368</f>
        <v>9.1124507808388646</v>
      </c>
      <c r="AP422" s="198">
        <f>IntermediateData!AP368</f>
        <v>9.1124507808388664</v>
      </c>
    </row>
    <row r="423" spans="2:42" x14ac:dyDescent="0.35">
      <c r="B423" s="36"/>
      <c r="C423" s="36" t="s">
        <v>2296</v>
      </c>
      <c r="D423" s="198"/>
      <c r="E423" s="197">
        <f>IntermediateData!E369</f>
        <v>0</v>
      </c>
      <c r="F423" s="197">
        <f>IntermediateData!F369</f>
        <v>0</v>
      </c>
      <c r="G423" s="197">
        <f>IntermediateData!G369</f>
        <v>0</v>
      </c>
      <c r="H423" s="197">
        <f>IntermediateData!H369</f>
        <v>0</v>
      </c>
      <c r="I423" s="197">
        <f>IntermediateData!I369</f>
        <v>6.5088934148849056</v>
      </c>
      <c r="J423" s="197">
        <f>IntermediateData!J369</f>
        <v>7.8106720978618878</v>
      </c>
      <c r="K423" s="197">
        <f>IntermediateData!K369</f>
        <v>7.810672097861886</v>
      </c>
      <c r="L423" s="197">
        <f>IntermediateData!L369</f>
        <v>7.8106720978618842</v>
      </c>
      <c r="M423" s="197">
        <f>IntermediateData!M369</f>
        <v>9.1124507808388664</v>
      </c>
      <c r="N423" s="197">
        <f>IntermediateData!N369</f>
        <v>9.1124507808388664</v>
      </c>
      <c r="O423" s="197">
        <f>IntermediateData!O369</f>
        <v>9.1124507808388682</v>
      </c>
      <c r="P423" s="197">
        <f>IntermediateData!P369</f>
        <v>9.1124507808388664</v>
      </c>
      <c r="Q423" s="197">
        <f>IntermediateData!Q369</f>
        <v>9.1124507808388664</v>
      </c>
      <c r="R423" s="196">
        <f>IntermediateData!R369</f>
        <v>9.1124507808388699</v>
      </c>
      <c r="S423" s="197">
        <f>IntermediateData!S369</f>
        <v>9.1124507808388682</v>
      </c>
      <c r="T423" s="197">
        <f>IntermediateData!T369</f>
        <v>9.1124507808388664</v>
      </c>
      <c r="U423" s="197">
        <f>IntermediateData!U369</f>
        <v>9.1124507808388682</v>
      </c>
      <c r="V423" s="197">
        <f>IntermediateData!V369</f>
        <v>9.1124507808388682</v>
      </c>
      <c r="W423" s="197">
        <f>IntermediateData!W369</f>
        <v>9.1124507808388664</v>
      </c>
      <c r="X423" s="197">
        <f>IntermediateData!X369</f>
        <v>9.1124507808388664</v>
      </c>
      <c r="Y423" s="197">
        <f>IntermediateData!Y369</f>
        <v>9.1124507808388682</v>
      </c>
      <c r="Z423" s="197">
        <f>IntermediateData!Z369</f>
        <v>9.1124507808388664</v>
      </c>
      <c r="AA423" s="197">
        <f>IntermediateData!AA369</f>
        <v>9.1124507808388699</v>
      </c>
      <c r="AB423" s="197">
        <f>IntermediateData!AB369</f>
        <v>9.1124507808388699</v>
      </c>
      <c r="AC423" s="197">
        <f>IntermediateData!AC369</f>
        <v>9.1124507808388682</v>
      </c>
      <c r="AD423" s="197">
        <f>IntermediateData!AD369</f>
        <v>9.1124507808388682</v>
      </c>
      <c r="AE423" s="197">
        <f>IntermediateData!AE369</f>
        <v>9.1124507808388664</v>
      </c>
      <c r="AF423" s="197">
        <f>IntermediateData!AF369</f>
        <v>9.1124507808388699</v>
      </c>
      <c r="AG423" s="197">
        <f>IntermediateData!AG369</f>
        <v>9.1124507808388682</v>
      </c>
      <c r="AH423" s="197">
        <f>IntermediateData!AH369</f>
        <v>9.1124507808388646</v>
      </c>
      <c r="AI423" s="197">
        <f>IntermediateData!AI369</f>
        <v>9.1124507808388682</v>
      </c>
      <c r="AJ423" s="197">
        <f>IntermediateData!AJ369</f>
        <v>9.1124507808388682</v>
      </c>
      <c r="AK423" s="197">
        <f>IntermediateData!AK369</f>
        <v>9.1124507808388664</v>
      </c>
      <c r="AL423" s="197">
        <f>IntermediateData!AL369</f>
        <v>9.1124507808388664</v>
      </c>
      <c r="AM423" s="197">
        <f>IntermediateData!AM369</f>
        <v>9.1124507808388699</v>
      </c>
      <c r="AN423" s="197">
        <f>IntermediateData!AN369</f>
        <v>9.1124507808388682</v>
      </c>
      <c r="AO423" s="197">
        <f>IntermediateData!AO369</f>
        <v>9.1124507808388664</v>
      </c>
      <c r="AP423" s="198">
        <f>IntermediateData!AP369</f>
        <v>9.1124507808388699</v>
      </c>
    </row>
    <row r="424" spans="2:42" x14ac:dyDescent="0.35">
      <c r="B424" s="36"/>
      <c r="C424" s="36" t="s">
        <v>2297</v>
      </c>
      <c r="D424" s="198"/>
      <c r="E424" s="197">
        <f>IntermediateData!E370</f>
        <v>0</v>
      </c>
      <c r="F424" s="197">
        <f>IntermediateData!F370</f>
        <v>0</v>
      </c>
      <c r="G424" s="197">
        <f>IntermediateData!G370</f>
        <v>0</v>
      </c>
      <c r="H424" s="197">
        <f>IntermediateData!H370</f>
        <v>0</v>
      </c>
      <c r="I424" s="197">
        <f>IntermediateData!I370</f>
        <v>6.5088934148849082</v>
      </c>
      <c r="J424" s="197">
        <f>IntermediateData!J370</f>
        <v>6.5088934148849065</v>
      </c>
      <c r="K424" s="197">
        <f>IntermediateData!K370</f>
        <v>6.5088934148849047</v>
      </c>
      <c r="L424" s="197">
        <f>IntermediateData!L370</f>
        <v>7.8106720978618887</v>
      </c>
      <c r="M424" s="197">
        <f>IntermediateData!M370</f>
        <v>7.8106720978618869</v>
      </c>
      <c r="N424" s="197">
        <f>IntermediateData!N370</f>
        <v>9.1124507808388664</v>
      </c>
      <c r="O424" s="197">
        <f>IntermediateData!O370</f>
        <v>9.1124507808388646</v>
      </c>
      <c r="P424" s="197">
        <f>IntermediateData!P370</f>
        <v>9.1124507808388699</v>
      </c>
      <c r="Q424" s="197">
        <f>IntermediateData!Q370</f>
        <v>9.1124507808388646</v>
      </c>
      <c r="R424" s="196">
        <f>IntermediateData!R370</f>
        <v>9.1124507808388682</v>
      </c>
      <c r="S424" s="197">
        <f>IntermediateData!S370</f>
        <v>9.1124507808388699</v>
      </c>
      <c r="T424" s="197">
        <f>IntermediateData!T370</f>
        <v>9.1124507808388664</v>
      </c>
      <c r="U424" s="197">
        <f>IntermediateData!U370</f>
        <v>9.1124507808388646</v>
      </c>
      <c r="V424" s="197">
        <f>IntermediateData!V370</f>
        <v>9.1124507808388682</v>
      </c>
      <c r="W424" s="197">
        <f>IntermediateData!W370</f>
        <v>9.1124507808388699</v>
      </c>
      <c r="X424" s="197">
        <f>IntermediateData!X370</f>
        <v>9.1124507808388682</v>
      </c>
      <c r="Y424" s="197">
        <f>IntermediateData!Y370</f>
        <v>9.1124507808388682</v>
      </c>
      <c r="Z424" s="197">
        <f>IntermediateData!Z370</f>
        <v>9.1124507808388682</v>
      </c>
      <c r="AA424" s="197">
        <f>IntermediateData!AA370</f>
        <v>9.1124507808388682</v>
      </c>
      <c r="AB424" s="197">
        <f>IntermediateData!AB370</f>
        <v>9.1124507808388699</v>
      </c>
      <c r="AC424" s="197">
        <f>IntermediateData!AC370</f>
        <v>9.1124507808388664</v>
      </c>
      <c r="AD424" s="197">
        <f>IntermediateData!AD370</f>
        <v>9.1124507808388682</v>
      </c>
      <c r="AE424" s="197">
        <f>IntermediateData!AE370</f>
        <v>9.1124507808388682</v>
      </c>
      <c r="AF424" s="197">
        <f>IntermediateData!AF370</f>
        <v>9.1124507808388699</v>
      </c>
      <c r="AG424" s="197">
        <f>IntermediateData!AG370</f>
        <v>9.1124507808388682</v>
      </c>
      <c r="AH424" s="197">
        <f>IntermediateData!AH370</f>
        <v>9.1124507808388664</v>
      </c>
      <c r="AI424" s="197">
        <f>IntermediateData!AI370</f>
        <v>9.1124507808388664</v>
      </c>
      <c r="AJ424" s="197">
        <f>IntermediateData!AJ370</f>
        <v>9.1124507808388646</v>
      </c>
      <c r="AK424" s="197">
        <f>IntermediateData!AK370</f>
        <v>9.1124507808388682</v>
      </c>
      <c r="AL424" s="197">
        <f>IntermediateData!AL370</f>
        <v>9.1124507808388664</v>
      </c>
      <c r="AM424" s="197">
        <f>IntermediateData!AM370</f>
        <v>9.1124507808388664</v>
      </c>
      <c r="AN424" s="197">
        <f>IntermediateData!AN370</f>
        <v>9.1124507808388664</v>
      </c>
      <c r="AO424" s="197">
        <f>IntermediateData!AO370</f>
        <v>9.1124507808388664</v>
      </c>
      <c r="AP424" s="198">
        <f>IntermediateData!AP370</f>
        <v>9.1124507808388682</v>
      </c>
    </row>
    <row r="425" spans="2:42" x14ac:dyDescent="0.35">
      <c r="B425" s="36"/>
      <c r="C425" s="36" t="s">
        <v>2298</v>
      </c>
      <c r="D425" s="198"/>
      <c r="E425" s="197">
        <f>IntermediateData!E371</f>
        <v>0</v>
      </c>
      <c r="F425" s="197">
        <f>IntermediateData!F371</f>
        <v>0</v>
      </c>
      <c r="G425" s="197">
        <f>IntermediateData!G371</f>
        <v>0</v>
      </c>
      <c r="H425" s="197">
        <f>IntermediateData!H371</f>
        <v>0</v>
      </c>
      <c r="I425" s="197">
        <f>IntermediateData!I371</f>
        <v>7.8106720978618878</v>
      </c>
      <c r="J425" s="197">
        <f>IntermediateData!J371</f>
        <v>9.1124507808388682</v>
      </c>
      <c r="K425" s="197">
        <f>IntermediateData!K371</f>
        <v>9.1124507808388664</v>
      </c>
      <c r="L425" s="197">
        <f>IntermediateData!L371</f>
        <v>9.1124507808388699</v>
      </c>
      <c r="M425" s="197">
        <f>IntermediateData!M371</f>
        <v>9.1124507808388682</v>
      </c>
      <c r="N425" s="197">
        <f>IntermediateData!N371</f>
        <v>9.1124507808388682</v>
      </c>
      <c r="O425" s="197">
        <f>IntermediateData!O371</f>
        <v>9.1124507808388682</v>
      </c>
      <c r="P425" s="197">
        <f>IntermediateData!P371</f>
        <v>9.1124507808388664</v>
      </c>
      <c r="Q425" s="197">
        <f>IntermediateData!Q371</f>
        <v>9.1124507808388664</v>
      </c>
      <c r="R425" s="196">
        <f>IntermediateData!R371</f>
        <v>9.1124507808388664</v>
      </c>
      <c r="S425" s="197">
        <f>IntermediateData!S371</f>
        <v>9.1124507808388682</v>
      </c>
      <c r="T425" s="197">
        <f>IntermediateData!T371</f>
        <v>9.1124507808388699</v>
      </c>
      <c r="U425" s="197">
        <f>IntermediateData!U371</f>
        <v>9.1124507808388682</v>
      </c>
      <c r="V425" s="197">
        <f>IntermediateData!V371</f>
        <v>9.1124507808388682</v>
      </c>
      <c r="W425" s="197">
        <f>IntermediateData!W371</f>
        <v>9.1124507808388682</v>
      </c>
      <c r="X425" s="197">
        <f>IntermediateData!X371</f>
        <v>9.1124507808388664</v>
      </c>
      <c r="Y425" s="197">
        <f>IntermediateData!Y371</f>
        <v>9.1124507808388699</v>
      </c>
      <c r="Z425" s="197">
        <f>IntermediateData!Z371</f>
        <v>9.1124507808388682</v>
      </c>
      <c r="AA425" s="197">
        <f>IntermediateData!AA371</f>
        <v>9.1124507808388682</v>
      </c>
      <c r="AB425" s="197">
        <f>IntermediateData!AB371</f>
        <v>9.1124507808388682</v>
      </c>
      <c r="AC425" s="197">
        <f>IntermediateData!AC371</f>
        <v>9.1124507808388664</v>
      </c>
      <c r="AD425" s="197">
        <f>IntermediateData!AD371</f>
        <v>9.1124507808388682</v>
      </c>
      <c r="AE425" s="197">
        <f>IntermediateData!AE371</f>
        <v>9.1124507808388664</v>
      </c>
      <c r="AF425" s="197">
        <f>IntermediateData!AF371</f>
        <v>9.1124507808388682</v>
      </c>
      <c r="AG425" s="197">
        <f>IntermediateData!AG371</f>
        <v>9.1124507808388682</v>
      </c>
      <c r="AH425" s="197">
        <f>IntermediateData!AH371</f>
        <v>9.1124507808388682</v>
      </c>
      <c r="AI425" s="197">
        <f>IntermediateData!AI371</f>
        <v>9.1124507808388699</v>
      </c>
      <c r="AJ425" s="197">
        <f>IntermediateData!AJ371</f>
        <v>9.1124507808388682</v>
      </c>
      <c r="AK425" s="197">
        <f>IntermediateData!AK371</f>
        <v>9.1124507808388646</v>
      </c>
      <c r="AL425" s="197">
        <f>IntermediateData!AL371</f>
        <v>9.1124507808388682</v>
      </c>
      <c r="AM425" s="197">
        <f>IntermediateData!AM371</f>
        <v>9.1124507808388682</v>
      </c>
      <c r="AN425" s="197">
        <f>IntermediateData!AN371</f>
        <v>9.1124507808388664</v>
      </c>
      <c r="AO425" s="197">
        <f>IntermediateData!AO371</f>
        <v>9.1124507808388646</v>
      </c>
      <c r="AP425" s="198">
        <f>IntermediateData!AP371</f>
        <v>9.1124507808388664</v>
      </c>
    </row>
    <row r="426" spans="2:42" x14ac:dyDescent="0.35">
      <c r="B426" s="36"/>
      <c r="C426" s="36" t="s">
        <v>2299</v>
      </c>
      <c r="D426" s="198"/>
      <c r="E426" s="197">
        <f>IntermediateData!E372</f>
        <v>0</v>
      </c>
      <c r="F426" s="197">
        <f>IntermediateData!F372</f>
        <v>0</v>
      </c>
      <c r="G426" s="197">
        <f>IntermediateData!G372</f>
        <v>0</v>
      </c>
      <c r="H426" s="197">
        <f>IntermediateData!H372</f>
        <v>0</v>
      </c>
      <c r="I426" s="197">
        <f>IntermediateData!I372</f>
        <v>6.5088934148849029</v>
      </c>
      <c r="J426" s="197">
        <f>IntermediateData!J372</f>
        <v>6.5088934148849056</v>
      </c>
      <c r="K426" s="197">
        <f>IntermediateData!K372</f>
        <v>7.8106720978618895</v>
      </c>
      <c r="L426" s="197">
        <f>IntermediateData!L372</f>
        <v>7.8106720978618851</v>
      </c>
      <c r="M426" s="197">
        <f>IntermediateData!M372</f>
        <v>9.1124507808388664</v>
      </c>
      <c r="N426" s="197">
        <f>IntermediateData!N372</f>
        <v>9.1124507808388664</v>
      </c>
      <c r="O426" s="197">
        <f>IntermediateData!O372</f>
        <v>9.1124507808388664</v>
      </c>
      <c r="P426" s="197">
        <f>IntermediateData!P372</f>
        <v>9.1124507808388664</v>
      </c>
      <c r="Q426" s="197">
        <f>IntermediateData!Q372</f>
        <v>9.1124507808388664</v>
      </c>
      <c r="R426" s="196">
        <f>IntermediateData!R372</f>
        <v>9.1124507808388682</v>
      </c>
      <c r="S426" s="197">
        <f>IntermediateData!S372</f>
        <v>9.1124507808388682</v>
      </c>
      <c r="T426" s="197">
        <f>IntermediateData!T372</f>
        <v>9.1124507808388682</v>
      </c>
      <c r="U426" s="197">
        <f>IntermediateData!U372</f>
        <v>9.1124507808388682</v>
      </c>
      <c r="V426" s="197">
        <f>IntermediateData!V372</f>
        <v>9.1124507808388664</v>
      </c>
      <c r="W426" s="197">
        <f>IntermediateData!W372</f>
        <v>9.1124507808388664</v>
      </c>
      <c r="X426" s="197">
        <f>IntermediateData!X372</f>
        <v>9.1124507808388664</v>
      </c>
      <c r="Y426" s="197">
        <f>IntermediateData!Y372</f>
        <v>9.1124507808388664</v>
      </c>
      <c r="Z426" s="197">
        <f>IntermediateData!Z372</f>
        <v>9.1124507808388682</v>
      </c>
      <c r="AA426" s="197">
        <f>IntermediateData!AA372</f>
        <v>9.1124507808388664</v>
      </c>
      <c r="AB426" s="197">
        <f>IntermediateData!AB372</f>
        <v>9.1124507808388682</v>
      </c>
      <c r="AC426" s="197">
        <f>IntermediateData!AC372</f>
        <v>9.1124507808388682</v>
      </c>
      <c r="AD426" s="197">
        <f>IntermediateData!AD372</f>
        <v>9.1124507808388664</v>
      </c>
      <c r="AE426" s="197">
        <f>IntermediateData!AE372</f>
        <v>9.1124507808388664</v>
      </c>
      <c r="AF426" s="197">
        <f>IntermediateData!AF372</f>
        <v>9.1124507808388664</v>
      </c>
      <c r="AG426" s="197">
        <f>IntermediateData!AG372</f>
        <v>9.1124507808388646</v>
      </c>
      <c r="AH426" s="197">
        <f>IntermediateData!AH372</f>
        <v>9.1124507808388682</v>
      </c>
      <c r="AI426" s="197">
        <f>IntermediateData!AI372</f>
        <v>9.1124507808388699</v>
      </c>
      <c r="AJ426" s="197">
        <f>IntermediateData!AJ372</f>
        <v>9.1124507808388699</v>
      </c>
      <c r="AK426" s="197">
        <f>IntermediateData!AK372</f>
        <v>9.1124507808388682</v>
      </c>
      <c r="AL426" s="197">
        <f>IntermediateData!AL372</f>
        <v>9.1124507808388664</v>
      </c>
      <c r="AM426" s="197">
        <f>IntermediateData!AM372</f>
        <v>9.1124507808388682</v>
      </c>
      <c r="AN426" s="197">
        <f>IntermediateData!AN372</f>
        <v>9.1124507808388699</v>
      </c>
      <c r="AO426" s="197">
        <f>IntermediateData!AO372</f>
        <v>9.1124507808388682</v>
      </c>
      <c r="AP426" s="198">
        <f>IntermediateData!AP372</f>
        <v>9.1124507808388699</v>
      </c>
    </row>
    <row r="427" spans="2:42" x14ac:dyDescent="0.35">
      <c r="B427" s="36"/>
      <c r="C427" s="36" t="s">
        <v>2300</v>
      </c>
      <c r="D427" s="198"/>
      <c r="E427" s="197">
        <f>IntermediateData!E373</f>
        <v>0</v>
      </c>
      <c r="F427" s="197">
        <f>IntermediateData!F373</f>
        <v>0</v>
      </c>
      <c r="G427" s="197">
        <f>IntermediateData!G373</f>
        <v>0</v>
      </c>
      <c r="H427" s="197">
        <f>IntermediateData!H373</f>
        <v>0</v>
      </c>
      <c r="I427" s="197">
        <f>IntermediateData!I373</f>
        <v>9.1124507808388682</v>
      </c>
      <c r="J427" s="197">
        <f>IntermediateData!J373</f>
        <v>9.1124507808388646</v>
      </c>
      <c r="K427" s="197">
        <f>IntermediateData!K373</f>
        <v>9.1124507808388735</v>
      </c>
      <c r="L427" s="197">
        <f>IntermediateData!L373</f>
        <v>9.1124507808388682</v>
      </c>
      <c r="M427" s="197">
        <f>IntermediateData!M373</f>
        <v>9.1124507808388717</v>
      </c>
      <c r="N427" s="197">
        <f>IntermediateData!N373</f>
        <v>9.1124507808388682</v>
      </c>
      <c r="O427" s="197">
        <f>IntermediateData!O373</f>
        <v>9.1124507808388682</v>
      </c>
      <c r="P427" s="197">
        <f>IntermediateData!P373</f>
        <v>9.1124507808388682</v>
      </c>
      <c r="Q427" s="197">
        <f>IntermediateData!Q373</f>
        <v>9.1124507808388682</v>
      </c>
      <c r="R427" s="196">
        <f>IntermediateData!R373</f>
        <v>9.1124507808388699</v>
      </c>
      <c r="S427" s="197">
        <f>IntermediateData!S373</f>
        <v>9.1124507808388646</v>
      </c>
      <c r="T427" s="197">
        <f>IntermediateData!T373</f>
        <v>9.1124507808388664</v>
      </c>
      <c r="U427" s="197">
        <f>IntermediateData!U373</f>
        <v>9.1124507808388646</v>
      </c>
      <c r="V427" s="197">
        <f>IntermediateData!V373</f>
        <v>9.1124507808388646</v>
      </c>
      <c r="W427" s="197">
        <f>IntermediateData!W373</f>
        <v>9.1124507808388682</v>
      </c>
      <c r="X427" s="197">
        <f>IntermediateData!X373</f>
        <v>9.1124507808388664</v>
      </c>
      <c r="Y427" s="197">
        <f>IntermediateData!Y373</f>
        <v>9.1124507808388682</v>
      </c>
      <c r="Z427" s="197">
        <f>IntermediateData!Z373</f>
        <v>9.1124507808388699</v>
      </c>
      <c r="AA427" s="197">
        <f>IntermediateData!AA373</f>
        <v>9.1124507808388664</v>
      </c>
      <c r="AB427" s="197">
        <f>IntermediateData!AB373</f>
        <v>9.1124507808388699</v>
      </c>
      <c r="AC427" s="197">
        <f>IntermediateData!AC373</f>
        <v>9.1124507808388664</v>
      </c>
      <c r="AD427" s="197">
        <f>IntermediateData!AD373</f>
        <v>9.1124507808388682</v>
      </c>
      <c r="AE427" s="197">
        <f>IntermediateData!AE373</f>
        <v>9.1124507808388664</v>
      </c>
      <c r="AF427" s="197">
        <f>IntermediateData!AF373</f>
        <v>9.1124507808388682</v>
      </c>
      <c r="AG427" s="197">
        <f>IntermediateData!AG373</f>
        <v>9.1124507808388682</v>
      </c>
      <c r="AH427" s="197">
        <f>IntermediateData!AH373</f>
        <v>9.1124507808388664</v>
      </c>
      <c r="AI427" s="197">
        <f>IntermediateData!AI373</f>
        <v>9.1124507808388664</v>
      </c>
      <c r="AJ427" s="197">
        <f>IntermediateData!AJ373</f>
        <v>9.1124507808388699</v>
      </c>
      <c r="AK427" s="197">
        <f>IntermediateData!AK373</f>
        <v>9.1124507808388664</v>
      </c>
      <c r="AL427" s="197">
        <f>IntermediateData!AL373</f>
        <v>9.1124507808388682</v>
      </c>
      <c r="AM427" s="197">
        <f>IntermediateData!AM373</f>
        <v>9.1124507808388699</v>
      </c>
      <c r="AN427" s="197">
        <f>IntermediateData!AN373</f>
        <v>9.1124507808388646</v>
      </c>
      <c r="AO427" s="197">
        <f>IntermediateData!AO373</f>
        <v>9.1124507808388699</v>
      </c>
      <c r="AP427" s="198">
        <f>IntermediateData!AP373</f>
        <v>9.1124507808388664</v>
      </c>
    </row>
    <row r="428" spans="2:42" x14ac:dyDescent="0.35">
      <c r="B428" s="36"/>
      <c r="C428" s="36" t="s">
        <v>2301</v>
      </c>
      <c r="D428" s="198"/>
      <c r="E428" s="197">
        <f>IntermediateData!E374</f>
        <v>0</v>
      </c>
      <c r="F428" s="197">
        <f>IntermediateData!F374</f>
        <v>0</v>
      </c>
      <c r="G428" s="197">
        <f>IntermediateData!G374</f>
        <v>0</v>
      </c>
      <c r="H428" s="197">
        <f>IntermediateData!H374</f>
        <v>0</v>
      </c>
      <c r="I428" s="197">
        <f>IntermediateData!I374</f>
        <v>9.1124507808388664</v>
      </c>
      <c r="J428" s="197">
        <f>IntermediateData!J374</f>
        <v>9.1124507808388664</v>
      </c>
      <c r="K428" s="197">
        <f>IntermediateData!K374</f>
        <v>9.1124507808388682</v>
      </c>
      <c r="L428" s="197">
        <f>IntermediateData!L374</f>
        <v>9.1124507808388646</v>
      </c>
      <c r="M428" s="197">
        <f>IntermediateData!M374</f>
        <v>9.1124507808388682</v>
      </c>
      <c r="N428" s="197">
        <f>IntermediateData!N374</f>
        <v>9.1124507808388664</v>
      </c>
      <c r="O428" s="197">
        <f>IntermediateData!O374</f>
        <v>9.1124507808388699</v>
      </c>
      <c r="P428" s="197">
        <f>IntermediateData!P374</f>
        <v>9.1124507808388682</v>
      </c>
      <c r="Q428" s="197">
        <f>IntermediateData!Q374</f>
        <v>9.1124507808388682</v>
      </c>
      <c r="R428" s="196">
        <f>IntermediateData!R374</f>
        <v>9.1124507808388682</v>
      </c>
      <c r="S428" s="197">
        <f>IntermediateData!S374</f>
        <v>9.1124507808388699</v>
      </c>
      <c r="T428" s="197">
        <f>IntermediateData!T374</f>
        <v>9.1124507808388664</v>
      </c>
      <c r="U428" s="197">
        <f>IntermediateData!U374</f>
        <v>9.1124507808388682</v>
      </c>
      <c r="V428" s="197">
        <f>IntermediateData!V374</f>
        <v>9.1124507808388646</v>
      </c>
      <c r="W428" s="197">
        <f>IntermediateData!W374</f>
        <v>9.1124507808388682</v>
      </c>
      <c r="X428" s="197">
        <f>IntermediateData!X374</f>
        <v>9.1124507808388682</v>
      </c>
      <c r="Y428" s="197">
        <f>IntermediateData!Y374</f>
        <v>9.1124507808388682</v>
      </c>
      <c r="Z428" s="197">
        <f>IntermediateData!Z374</f>
        <v>9.1124507808388682</v>
      </c>
      <c r="AA428" s="197">
        <f>IntermediateData!AA374</f>
        <v>9.1124507808388682</v>
      </c>
      <c r="AB428" s="197">
        <f>IntermediateData!AB374</f>
        <v>9.1124507808388664</v>
      </c>
      <c r="AC428" s="197">
        <f>IntermediateData!AC374</f>
        <v>9.1124507808388682</v>
      </c>
      <c r="AD428" s="197">
        <f>IntermediateData!AD374</f>
        <v>9.1124507808388699</v>
      </c>
      <c r="AE428" s="197">
        <f>IntermediateData!AE374</f>
        <v>9.1124507808388664</v>
      </c>
      <c r="AF428" s="197">
        <f>IntermediateData!AF374</f>
        <v>9.1124507808388682</v>
      </c>
      <c r="AG428" s="197">
        <f>IntermediateData!AG374</f>
        <v>9.1124507808388682</v>
      </c>
      <c r="AH428" s="197">
        <f>IntermediateData!AH374</f>
        <v>9.1124507808388664</v>
      </c>
      <c r="AI428" s="197">
        <f>IntermediateData!AI374</f>
        <v>9.1124507808388682</v>
      </c>
      <c r="AJ428" s="197">
        <f>IntermediateData!AJ374</f>
        <v>9.1124507808388699</v>
      </c>
      <c r="AK428" s="197">
        <f>IntermediateData!AK374</f>
        <v>9.1124507808388699</v>
      </c>
      <c r="AL428" s="197">
        <f>IntermediateData!AL374</f>
        <v>9.1124507808388682</v>
      </c>
      <c r="AM428" s="197">
        <f>IntermediateData!AM374</f>
        <v>9.1124507808388646</v>
      </c>
      <c r="AN428" s="197">
        <f>IntermediateData!AN374</f>
        <v>9.1124507808388699</v>
      </c>
      <c r="AO428" s="197">
        <f>IntermediateData!AO374</f>
        <v>9.1124507808388699</v>
      </c>
      <c r="AP428" s="198">
        <f>IntermediateData!AP374</f>
        <v>9.1124507808388682</v>
      </c>
    </row>
    <row r="429" spans="2:42" x14ac:dyDescent="0.35">
      <c r="B429" s="36"/>
      <c r="C429" s="36" t="s">
        <v>2302</v>
      </c>
      <c r="D429" s="198"/>
      <c r="E429" s="197">
        <f>IntermediateData!E375</f>
        <v>0</v>
      </c>
      <c r="F429" s="197">
        <f>IntermediateData!F375</f>
        <v>0</v>
      </c>
      <c r="G429" s="197">
        <f>IntermediateData!G375</f>
        <v>0</v>
      </c>
      <c r="H429" s="197">
        <f>IntermediateData!H375</f>
        <v>0</v>
      </c>
      <c r="I429" s="197">
        <f>IntermediateData!I375</f>
        <v>7.8106720978618851</v>
      </c>
      <c r="J429" s="197">
        <f>IntermediateData!J375</f>
        <v>7.8106720978618869</v>
      </c>
      <c r="K429" s="197">
        <f>IntermediateData!K375</f>
        <v>9.1124507808388699</v>
      </c>
      <c r="L429" s="197">
        <f>IntermediateData!L375</f>
        <v>9.1124507808388682</v>
      </c>
      <c r="M429" s="197">
        <f>IntermediateData!M375</f>
        <v>9.1124507808388682</v>
      </c>
      <c r="N429" s="197">
        <f>IntermediateData!N375</f>
        <v>9.1124507808388682</v>
      </c>
      <c r="O429" s="197">
        <f>IntermediateData!O375</f>
        <v>9.1124507808388699</v>
      </c>
      <c r="P429" s="197">
        <f>IntermediateData!P375</f>
        <v>9.1124507808388646</v>
      </c>
      <c r="Q429" s="197">
        <f>IntermediateData!Q375</f>
        <v>9.1124507808388699</v>
      </c>
      <c r="R429" s="196">
        <f>IntermediateData!R375</f>
        <v>9.1124507808388682</v>
      </c>
      <c r="S429" s="197">
        <f>IntermediateData!S375</f>
        <v>9.1124507808388717</v>
      </c>
      <c r="T429" s="197">
        <f>IntermediateData!T375</f>
        <v>9.1124507808388664</v>
      </c>
      <c r="U429" s="197">
        <f>IntermediateData!U375</f>
        <v>9.1124507808388664</v>
      </c>
      <c r="V429" s="197">
        <f>IntermediateData!V375</f>
        <v>9.1124507808388664</v>
      </c>
      <c r="W429" s="197">
        <f>IntermediateData!W375</f>
        <v>9.1124507808388682</v>
      </c>
      <c r="X429" s="197">
        <f>IntermediateData!X375</f>
        <v>9.1124507808388699</v>
      </c>
      <c r="Y429" s="197">
        <f>IntermediateData!Y375</f>
        <v>9.1124507808388646</v>
      </c>
      <c r="Z429" s="197">
        <f>IntermediateData!Z375</f>
        <v>9.1124507808388682</v>
      </c>
      <c r="AA429" s="197">
        <f>IntermediateData!AA375</f>
        <v>9.1124507808388682</v>
      </c>
      <c r="AB429" s="197">
        <f>IntermediateData!AB375</f>
        <v>9.1124507808388682</v>
      </c>
      <c r="AC429" s="197">
        <f>IntermediateData!AC375</f>
        <v>9.1124507808388682</v>
      </c>
      <c r="AD429" s="197">
        <f>IntermediateData!AD375</f>
        <v>9.1124507808388664</v>
      </c>
      <c r="AE429" s="197">
        <f>IntermediateData!AE375</f>
        <v>9.1124507808388664</v>
      </c>
      <c r="AF429" s="197">
        <f>IntermediateData!AF375</f>
        <v>9.1124507808388699</v>
      </c>
      <c r="AG429" s="197">
        <f>IntermediateData!AG375</f>
        <v>9.1124507808388664</v>
      </c>
      <c r="AH429" s="197">
        <f>IntermediateData!AH375</f>
        <v>9.1124507808388664</v>
      </c>
      <c r="AI429" s="197">
        <f>IntermediateData!AI375</f>
        <v>9.1124507808388682</v>
      </c>
      <c r="AJ429" s="197">
        <f>IntermediateData!AJ375</f>
        <v>9.1124507808388664</v>
      </c>
      <c r="AK429" s="197">
        <f>IntermediateData!AK375</f>
        <v>9.1124507808388682</v>
      </c>
      <c r="AL429" s="197">
        <f>IntermediateData!AL375</f>
        <v>9.1124507808388682</v>
      </c>
      <c r="AM429" s="197">
        <f>IntermediateData!AM375</f>
        <v>9.1124507808388699</v>
      </c>
      <c r="AN429" s="197">
        <f>IntermediateData!AN375</f>
        <v>9.1124507808388664</v>
      </c>
      <c r="AO429" s="197">
        <f>IntermediateData!AO375</f>
        <v>9.1124507808388699</v>
      </c>
      <c r="AP429" s="198">
        <f>IntermediateData!AP375</f>
        <v>9.1124507808388682</v>
      </c>
    </row>
    <row r="430" spans="2:42" x14ac:dyDescent="0.35">
      <c r="B430" s="36"/>
      <c r="C430" s="36" t="s">
        <v>2303</v>
      </c>
      <c r="D430" s="198"/>
      <c r="E430" s="197">
        <f>IntermediateData!E376</f>
        <v>0</v>
      </c>
      <c r="F430" s="197">
        <f>IntermediateData!F376</f>
        <v>0</v>
      </c>
      <c r="G430" s="197">
        <f>IntermediateData!G376</f>
        <v>0</v>
      </c>
      <c r="H430" s="197">
        <f>IntermediateData!H376</f>
        <v>0</v>
      </c>
      <c r="I430" s="197">
        <f>IntermediateData!I376</f>
        <v>6.5088934148849074</v>
      </c>
      <c r="J430" s="197">
        <f>IntermediateData!J376</f>
        <v>7.8106720978618869</v>
      </c>
      <c r="K430" s="197">
        <f>IntermediateData!K376</f>
        <v>7.8106720978618869</v>
      </c>
      <c r="L430" s="197">
        <f>IntermediateData!L376</f>
        <v>7.8106720978618851</v>
      </c>
      <c r="M430" s="197">
        <f>IntermediateData!M376</f>
        <v>9.1124507808388682</v>
      </c>
      <c r="N430" s="197">
        <f>IntermediateData!N376</f>
        <v>9.1124507808388699</v>
      </c>
      <c r="O430" s="197">
        <f>IntermediateData!O376</f>
        <v>9.1124507808388682</v>
      </c>
      <c r="P430" s="197">
        <f>IntermediateData!P376</f>
        <v>9.1124507808388699</v>
      </c>
      <c r="Q430" s="197">
        <f>IntermediateData!Q376</f>
        <v>9.1124507808388664</v>
      </c>
      <c r="R430" s="196">
        <f>IntermediateData!R376</f>
        <v>9.1124507808388682</v>
      </c>
      <c r="S430" s="197">
        <f>IntermediateData!S376</f>
        <v>9.1124507808388699</v>
      </c>
      <c r="T430" s="197">
        <f>IntermediateData!T376</f>
        <v>9.1124507808388682</v>
      </c>
      <c r="U430" s="197">
        <f>IntermediateData!U376</f>
        <v>9.1124507808388682</v>
      </c>
      <c r="V430" s="197">
        <f>IntermediateData!V376</f>
        <v>9.1124507808388664</v>
      </c>
      <c r="W430" s="197">
        <f>IntermediateData!W376</f>
        <v>9.1124507808388682</v>
      </c>
      <c r="X430" s="197">
        <f>IntermediateData!X376</f>
        <v>9.1124507808388699</v>
      </c>
      <c r="Y430" s="197">
        <f>IntermediateData!Y376</f>
        <v>9.1124507808388664</v>
      </c>
      <c r="Z430" s="197">
        <f>IntermediateData!Z376</f>
        <v>9.1124507808388682</v>
      </c>
      <c r="AA430" s="197">
        <f>IntermediateData!AA376</f>
        <v>9.1124507808388664</v>
      </c>
      <c r="AB430" s="197">
        <f>IntermediateData!AB376</f>
        <v>9.1124507808388682</v>
      </c>
      <c r="AC430" s="197">
        <f>IntermediateData!AC376</f>
        <v>9.1124507808388682</v>
      </c>
      <c r="AD430" s="197">
        <f>IntermediateData!AD376</f>
        <v>9.1124507808388682</v>
      </c>
      <c r="AE430" s="197">
        <f>IntermediateData!AE376</f>
        <v>9.1124507808388682</v>
      </c>
      <c r="AF430" s="197">
        <f>IntermediateData!AF376</f>
        <v>9.1124507808388664</v>
      </c>
      <c r="AG430" s="197">
        <f>IntermediateData!AG376</f>
        <v>9.1124507808388682</v>
      </c>
      <c r="AH430" s="197">
        <f>IntermediateData!AH376</f>
        <v>9.1124507808388664</v>
      </c>
      <c r="AI430" s="197">
        <f>IntermediateData!AI376</f>
        <v>9.1124507808388682</v>
      </c>
      <c r="AJ430" s="197">
        <f>IntermediateData!AJ376</f>
        <v>9.1124507808388682</v>
      </c>
      <c r="AK430" s="197">
        <f>IntermediateData!AK376</f>
        <v>9.1124507808388682</v>
      </c>
      <c r="AL430" s="197">
        <f>IntermediateData!AL376</f>
        <v>9.1124507808388682</v>
      </c>
      <c r="AM430" s="197">
        <f>IntermediateData!AM376</f>
        <v>9.1124507808388682</v>
      </c>
      <c r="AN430" s="197">
        <f>IntermediateData!AN376</f>
        <v>9.1124507808388664</v>
      </c>
      <c r="AO430" s="197">
        <f>IntermediateData!AO376</f>
        <v>9.1124507808388646</v>
      </c>
      <c r="AP430" s="198">
        <f>IntermediateData!AP376</f>
        <v>9.1124507808388664</v>
      </c>
    </row>
    <row r="431" spans="2:42" x14ac:dyDescent="0.35">
      <c r="B431" s="36"/>
      <c r="C431" s="36" t="s">
        <v>2304</v>
      </c>
      <c r="D431" s="198"/>
      <c r="E431" s="197">
        <f>IntermediateData!E377</f>
        <v>0</v>
      </c>
      <c r="F431" s="197">
        <f>IntermediateData!F377</f>
        <v>0</v>
      </c>
      <c r="G431" s="197">
        <f>IntermediateData!G377</f>
        <v>0</v>
      </c>
      <c r="H431" s="197">
        <f>IntermediateData!H377</f>
        <v>0</v>
      </c>
      <c r="I431" s="197">
        <f>IntermediateData!I377</f>
        <v>6.5088934148849074</v>
      </c>
      <c r="J431" s="197">
        <f>IntermediateData!J377</f>
        <v>6.5088934148849056</v>
      </c>
      <c r="K431" s="197">
        <f>IntermediateData!K377</f>
        <v>7.810672097861886</v>
      </c>
      <c r="L431" s="197">
        <f>IntermediateData!L377</f>
        <v>7.8106720978618878</v>
      </c>
      <c r="M431" s="197">
        <f>IntermediateData!M377</f>
        <v>7.810672097861886</v>
      </c>
      <c r="N431" s="197">
        <f>IntermediateData!N377</f>
        <v>9.1124507808388682</v>
      </c>
      <c r="O431" s="197">
        <f>IntermediateData!O377</f>
        <v>9.1124507808388646</v>
      </c>
      <c r="P431" s="197">
        <f>IntermediateData!P377</f>
        <v>9.1124507808388646</v>
      </c>
      <c r="Q431" s="197">
        <f>IntermediateData!Q377</f>
        <v>9.1124507808388664</v>
      </c>
      <c r="R431" s="196">
        <f>IntermediateData!R377</f>
        <v>9.1124507808388664</v>
      </c>
      <c r="S431" s="197">
        <f>IntermediateData!S377</f>
        <v>9.1124507808388664</v>
      </c>
      <c r="T431" s="197">
        <f>IntermediateData!T377</f>
        <v>9.1124507808388664</v>
      </c>
      <c r="U431" s="197">
        <f>IntermediateData!U377</f>
        <v>9.1124507808388682</v>
      </c>
      <c r="V431" s="197">
        <f>IntermediateData!V377</f>
        <v>9.1124507808388664</v>
      </c>
      <c r="W431" s="197">
        <f>IntermediateData!W377</f>
        <v>9.1124507808388682</v>
      </c>
      <c r="X431" s="197">
        <f>IntermediateData!X377</f>
        <v>9.1124507808388664</v>
      </c>
      <c r="Y431" s="197">
        <f>IntermediateData!Y377</f>
        <v>9.1124507808388646</v>
      </c>
      <c r="Z431" s="197">
        <f>IntermediateData!Z377</f>
        <v>9.1124507808388646</v>
      </c>
      <c r="AA431" s="197">
        <f>IntermediateData!AA377</f>
        <v>9.1124507808388682</v>
      </c>
      <c r="AB431" s="197">
        <f>IntermediateData!AB377</f>
        <v>9.1124507808388682</v>
      </c>
      <c r="AC431" s="197">
        <f>IntermediateData!AC377</f>
        <v>9.1124507808388664</v>
      </c>
      <c r="AD431" s="197">
        <f>IntermediateData!AD377</f>
        <v>9.1124507808388664</v>
      </c>
      <c r="AE431" s="197">
        <f>IntermediateData!AE377</f>
        <v>9.1124507808388664</v>
      </c>
      <c r="AF431" s="197">
        <f>IntermediateData!AF377</f>
        <v>9.1124507808388682</v>
      </c>
      <c r="AG431" s="197">
        <f>IntermediateData!AG377</f>
        <v>9.1124507808388682</v>
      </c>
      <c r="AH431" s="197">
        <f>IntermediateData!AH377</f>
        <v>9.1124507808388682</v>
      </c>
      <c r="AI431" s="197">
        <f>IntermediateData!AI377</f>
        <v>9.1124507808388664</v>
      </c>
      <c r="AJ431" s="197">
        <f>IntermediateData!AJ377</f>
        <v>9.1124507808388682</v>
      </c>
      <c r="AK431" s="197">
        <f>IntermediateData!AK377</f>
        <v>9.1124507808388717</v>
      </c>
      <c r="AL431" s="197">
        <f>IntermediateData!AL377</f>
        <v>9.1124507808388664</v>
      </c>
      <c r="AM431" s="197">
        <f>IntermediateData!AM377</f>
        <v>9.1124507808388664</v>
      </c>
      <c r="AN431" s="197">
        <f>IntermediateData!AN377</f>
        <v>9.1124507808388682</v>
      </c>
      <c r="AO431" s="197">
        <f>IntermediateData!AO377</f>
        <v>9.1124507808388682</v>
      </c>
      <c r="AP431" s="198">
        <f>IntermediateData!AP377</f>
        <v>9.1124507808388682</v>
      </c>
    </row>
    <row r="432" spans="2:42" x14ac:dyDescent="0.35">
      <c r="B432" s="36"/>
      <c r="C432" s="36" t="s">
        <v>2305</v>
      </c>
      <c r="D432" s="198"/>
      <c r="E432" s="197">
        <f>IntermediateData!E378</f>
        <v>0</v>
      </c>
      <c r="F432" s="197">
        <f>IntermediateData!F378</f>
        <v>0</v>
      </c>
      <c r="G432" s="197">
        <f>IntermediateData!G378</f>
        <v>0</v>
      </c>
      <c r="H432" s="197">
        <f>IntermediateData!H378</f>
        <v>0</v>
      </c>
      <c r="I432" s="197">
        <f>IntermediateData!I378</f>
        <v>6.5088934148849056</v>
      </c>
      <c r="J432" s="197">
        <f>IntermediateData!J378</f>
        <v>7.810672097861886</v>
      </c>
      <c r="K432" s="197">
        <f>IntermediateData!K378</f>
        <v>7.8106720978618878</v>
      </c>
      <c r="L432" s="197">
        <f>IntermediateData!L378</f>
        <v>7.810672097861886</v>
      </c>
      <c r="M432" s="197">
        <f>IntermediateData!M378</f>
        <v>9.1124507808388717</v>
      </c>
      <c r="N432" s="197">
        <f>IntermediateData!N378</f>
        <v>9.1124507808388664</v>
      </c>
      <c r="O432" s="197">
        <f>IntermediateData!O378</f>
        <v>9.1124507808388664</v>
      </c>
      <c r="P432" s="197">
        <f>IntermediateData!P378</f>
        <v>9.1124507808388717</v>
      </c>
      <c r="Q432" s="197">
        <f>IntermediateData!Q378</f>
        <v>9.1124507808388664</v>
      </c>
      <c r="R432" s="196">
        <f>IntermediateData!R378</f>
        <v>9.1124507808388646</v>
      </c>
      <c r="S432" s="197">
        <f>IntermediateData!S378</f>
        <v>9.1124507808388664</v>
      </c>
      <c r="T432" s="197">
        <f>IntermediateData!T378</f>
        <v>9.1124507808388664</v>
      </c>
      <c r="U432" s="197">
        <f>IntermediateData!U378</f>
        <v>9.1124507808388699</v>
      </c>
      <c r="V432" s="197">
        <f>IntermediateData!V378</f>
        <v>9.1124507808388664</v>
      </c>
      <c r="W432" s="197">
        <f>IntermediateData!W378</f>
        <v>9.1124507808388682</v>
      </c>
      <c r="X432" s="197">
        <f>IntermediateData!X378</f>
        <v>9.1124507808388682</v>
      </c>
      <c r="Y432" s="197">
        <f>IntermediateData!Y378</f>
        <v>9.1124507808388682</v>
      </c>
      <c r="Z432" s="197">
        <f>IntermediateData!Z378</f>
        <v>9.1124507808388682</v>
      </c>
      <c r="AA432" s="197">
        <f>IntermediateData!AA378</f>
        <v>9.1124507808388682</v>
      </c>
      <c r="AB432" s="197">
        <f>IntermediateData!AB378</f>
        <v>9.1124507808388682</v>
      </c>
      <c r="AC432" s="197">
        <f>IntermediateData!AC378</f>
        <v>9.1124507808388682</v>
      </c>
      <c r="AD432" s="197">
        <f>IntermediateData!AD378</f>
        <v>9.1124507808388664</v>
      </c>
      <c r="AE432" s="197">
        <f>IntermediateData!AE378</f>
        <v>9.1124507808388717</v>
      </c>
      <c r="AF432" s="197">
        <f>IntermediateData!AF378</f>
        <v>9.1124507808388699</v>
      </c>
      <c r="AG432" s="197">
        <f>IntermediateData!AG378</f>
        <v>9.1124507808388682</v>
      </c>
      <c r="AH432" s="197">
        <f>IntermediateData!AH378</f>
        <v>9.1124507808388699</v>
      </c>
      <c r="AI432" s="197">
        <f>IntermediateData!AI378</f>
        <v>9.1124507808388682</v>
      </c>
      <c r="AJ432" s="197">
        <f>IntermediateData!AJ378</f>
        <v>9.1124507808388682</v>
      </c>
      <c r="AK432" s="197">
        <f>IntermediateData!AK378</f>
        <v>9.1124507808388664</v>
      </c>
      <c r="AL432" s="197">
        <f>IntermediateData!AL378</f>
        <v>9.1124507808388699</v>
      </c>
      <c r="AM432" s="197">
        <f>IntermediateData!AM378</f>
        <v>9.1124507808388664</v>
      </c>
      <c r="AN432" s="197">
        <f>IntermediateData!AN378</f>
        <v>9.1124507808388664</v>
      </c>
      <c r="AO432" s="197">
        <f>IntermediateData!AO378</f>
        <v>9.1124507808388664</v>
      </c>
      <c r="AP432" s="198">
        <f>IntermediateData!AP378</f>
        <v>9.1124507808388646</v>
      </c>
    </row>
    <row r="433" spans="2:42" x14ac:dyDescent="0.35">
      <c r="B433" s="36"/>
      <c r="C433" s="36" t="s">
        <v>2306</v>
      </c>
      <c r="D433" s="198"/>
      <c r="E433" s="197">
        <f>IntermediateData!E379</f>
        <v>0</v>
      </c>
      <c r="F433" s="197">
        <f>IntermediateData!F379</f>
        <v>0</v>
      </c>
      <c r="G433" s="197">
        <f>IntermediateData!G379</f>
        <v>0</v>
      </c>
      <c r="H433" s="197">
        <f>IntermediateData!H379</f>
        <v>0</v>
      </c>
      <c r="I433" s="197">
        <f>IntermediateData!I379</f>
        <v>6.5088934148849056</v>
      </c>
      <c r="J433" s="197">
        <f>IntermediateData!J379</f>
        <v>6.5088934148849065</v>
      </c>
      <c r="K433" s="197">
        <f>IntermediateData!K379</f>
        <v>7.8106720978618851</v>
      </c>
      <c r="L433" s="197">
        <f>IntermediateData!L379</f>
        <v>7.8106720978618887</v>
      </c>
      <c r="M433" s="197">
        <f>IntermediateData!M379</f>
        <v>7.8106720978618869</v>
      </c>
      <c r="N433" s="197">
        <f>IntermediateData!N379</f>
        <v>9.1124507808388646</v>
      </c>
      <c r="O433" s="197">
        <f>IntermediateData!O379</f>
        <v>9.1124507808388646</v>
      </c>
      <c r="P433" s="197">
        <f>IntermediateData!P379</f>
        <v>9.1124507808388664</v>
      </c>
      <c r="Q433" s="197">
        <f>IntermediateData!Q379</f>
        <v>9.1124507808388699</v>
      </c>
      <c r="R433" s="196">
        <f>IntermediateData!R379</f>
        <v>9.1124507808388646</v>
      </c>
      <c r="S433" s="197">
        <f>IntermediateData!S379</f>
        <v>9.1124507808388664</v>
      </c>
      <c r="T433" s="197">
        <f>IntermediateData!T379</f>
        <v>9.1124507808388682</v>
      </c>
      <c r="U433" s="197">
        <f>IntermediateData!U379</f>
        <v>9.1124507808388699</v>
      </c>
      <c r="V433" s="197">
        <f>IntermediateData!V379</f>
        <v>9.1124507808388699</v>
      </c>
      <c r="W433" s="197">
        <f>IntermediateData!W379</f>
        <v>9.1124507808388664</v>
      </c>
      <c r="X433" s="197">
        <f>IntermediateData!X379</f>
        <v>9.1124507808388682</v>
      </c>
      <c r="Y433" s="197">
        <f>IntermediateData!Y379</f>
        <v>9.1124507808388664</v>
      </c>
      <c r="Z433" s="197">
        <f>IntermediateData!Z379</f>
        <v>9.1124507808388664</v>
      </c>
      <c r="AA433" s="197">
        <f>IntermediateData!AA379</f>
        <v>9.1124507808388682</v>
      </c>
      <c r="AB433" s="197">
        <f>IntermediateData!AB379</f>
        <v>9.1124507808388682</v>
      </c>
      <c r="AC433" s="197">
        <f>IntermediateData!AC379</f>
        <v>9.1124507808388699</v>
      </c>
      <c r="AD433" s="197">
        <f>IntermediateData!AD379</f>
        <v>9.1124507808388664</v>
      </c>
      <c r="AE433" s="197">
        <f>IntermediateData!AE379</f>
        <v>9.1124507808388682</v>
      </c>
      <c r="AF433" s="197">
        <f>IntermediateData!AF379</f>
        <v>9.1124507808388699</v>
      </c>
      <c r="AG433" s="197">
        <f>IntermediateData!AG379</f>
        <v>9.1124507808388664</v>
      </c>
      <c r="AH433" s="197">
        <f>IntermediateData!AH379</f>
        <v>9.1124507808388699</v>
      </c>
      <c r="AI433" s="197">
        <f>IntermediateData!AI379</f>
        <v>9.1124507808388699</v>
      </c>
      <c r="AJ433" s="197">
        <f>IntermediateData!AJ379</f>
        <v>9.1124507808388682</v>
      </c>
      <c r="AK433" s="197">
        <f>IntermediateData!AK379</f>
        <v>9.1124507808388664</v>
      </c>
      <c r="AL433" s="197">
        <f>IntermediateData!AL379</f>
        <v>9.1124507808388682</v>
      </c>
      <c r="AM433" s="197">
        <f>IntermediateData!AM379</f>
        <v>9.1124507808388664</v>
      </c>
      <c r="AN433" s="197">
        <f>IntermediateData!AN379</f>
        <v>9.1124507808388682</v>
      </c>
      <c r="AO433" s="197">
        <f>IntermediateData!AO379</f>
        <v>9.1124507808388699</v>
      </c>
      <c r="AP433" s="198">
        <f>IntermediateData!AP379</f>
        <v>9.1124507808388682</v>
      </c>
    </row>
    <row r="434" spans="2:42" x14ac:dyDescent="0.35">
      <c r="B434" s="36"/>
      <c r="C434" s="36" t="s">
        <v>2307</v>
      </c>
      <c r="D434" s="198"/>
      <c r="E434" s="197">
        <f>IntermediateData!E380</f>
        <v>0</v>
      </c>
      <c r="F434" s="197">
        <f>IntermediateData!F380</f>
        <v>0</v>
      </c>
      <c r="G434" s="197">
        <f>IntermediateData!G380</f>
        <v>0</v>
      </c>
      <c r="H434" s="197">
        <f>IntermediateData!H380</f>
        <v>0</v>
      </c>
      <c r="I434" s="197">
        <f>IntermediateData!I380</f>
        <v>7.810672097861886</v>
      </c>
      <c r="J434" s="197">
        <f>IntermediateData!J380</f>
        <v>7.8106720978618887</v>
      </c>
      <c r="K434" s="197">
        <f>IntermediateData!K380</f>
        <v>9.1124507808388682</v>
      </c>
      <c r="L434" s="197">
        <f>IntermediateData!L380</f>
        <v>9.1124507808388664</v>
      </c>
      <c r="M434" s="197">
        <f>IntermediateData!M380</f>
        <v>9.1124507808388699</v>
      </c>
      <c r="N434" s="197">
        <f>IntermediateData!N380</f>
        <v>9.1124507808388682</v>
      </c>
      <c r="O434" s="197">
        <f>IntermediateData!O380</f>
        <v>9.1124507808388664</v>
      </c>
      <c r="P434" s="197">
        <f>IntermediateData!P380</f>
        <v>9.1124507808388699</v>
      </c>
      <c r="Q434" s="197">
        <f>IntermediateData!Q380</f>
        <v>9.1124507808388664</v>
      </c>
      <c r="R434" s="196">
        <f>IntermediateData!R380</f>
        <v>9.1124507808388682</v>
      </c>
      <c r="S434" s="197">
        <f>IntermediateData!S380</f>
        <v>9.1124507808388682</v>
      </c>
      <c r="T434" s="197">
        <f>IntermediateData!T380</f>
        <v>9.1124507808388664</v>
      </c>
      <c r="U434" s="197">
        <f>IntermediateData!U380</f>
        <v>9.1124507808388664</v>
      </c>
      <c r="V434" s="197">
        <f>IntermediateData!V380</f>
        <v>9.1124507808388717</v>
      </c>
      <c r="W434" s="197">
        <f>IntermediateData!W380</f>
        <v>9.1124507808388699</v>
      </c>
      <c r="X434" s="197">
        <f>IntermediateData!X380</f>
        <v>9.1124507808388682</v>
      </c>
      <c r="Y434" s="197">
        <f>IntermediateData!Y380</f>
        <v>9.1124507808388682</v>
      </c>
      <c r="Z434" s="197">
        <f>IntermediateData!Z380</f>
        <v>9.1124507808388699</v>
      </c>
      <c r="AA434" s="197">
        <f>IntermediateData!AA380</f>
        <v>9.1124507808388682</v>
      </c>
      <c r="AB434" s="197">
        <f>IntermediateData!AB380</f>
        <v>9.1124507808388682</v>
      </c>
      <c r="AC434" s="197">
        <f>IntermediateData!AC380</f>
        <v>9.1124507808388682</v>
      </c>
      <c r="AD434" s="197">
        <f>IntermediateData!AD380</f>
        <v>9.1124507808388682</v>
      </c>
      <c r="AE434" s="197">
        <f>IntermediateData!AE380</f>
        <v>9.1124507808388646</v>
      </c>
      <c r="AF434" s="197">
        <f>IntermediateData!AF380</f>
        <v>9.1124507808388699</v>
      </c>
      <c r="AG434" s="197">
        <f>IntermediateData!AG380</f>
        <v>9.1124507808388664</v>
      </c>
      <c r="AH434" s="197">
        <f>IntermediateData!AH380</f>
        <v>9.1124507808388682</v>
      </c>
      <c r="AI434" s="197">
        <f>IntermediateData!AI380</f>
        <v>9.1124507808388664</v>
      </c>
      <c r="AJ434" s="197">
        <f>IntermediateData!AJ380</f>
        <v>9.1124507808388682</v>
      </c>
      <c r="AK434" s="197">
        <f>IntermediateData!AK380</f>
        <v>9.1124507808388664</v>
      </c>
      <c r="AL434" s="197">
        <f>IntermediateData!AL380</f>
        <v>9.1124507808388646</v>
      </c>
      <c r="AM434" s="197">
        <f>IntermediateData!AM380</f>
        <v>9.1124507808388699</v>
      </c>
      <c r="AN434" s="197">
        <f>IntermediateData!AN380</f>
        <v>9.1124507808388682</v>
      </c>
      <c r="AO434" s="197">
        <f>IntermediateData!AO380</f>
        <v>9.1124507808388682</v>
      </c>
      <c r="AP434" s="198">
        <f>IntermediateData!AP380</f>
        <v>9.1124507808388717</v>
      </c>
    </row>
    <row r="435" spans="2:42" x14ac:dyDescent="0.35">
      <c r="B435" s="36"/>
      <c r="C435" s="36" t="s">
        <v>2308</v>
      </c>
      <c r="D435" s="198"/>
      <c r="E435" s="197">
        <f>IntermediateData!E381</f>
        <v>0</v>
      </c>
      <c r="F435" s="197">
        <f>IntermediateData!F381</f>
        <v>0</v>
      </c>
      <c r="G435" s="197">
        <f>IntermediateData!G381</f>
        <v>0</v>
      </c>
      <c r="H435" s="197">
        <f>IntermediateData!H381</f>
        <v>0</v>
      </c>
      <c r="I435" s="197">
        <f>IntermediateData!I381</f>
        <v>9.1124507808388664</v>
      </c>
      <c r="J435" s="197">
        <f>IntermediateData!J381</f>
        <v>9.1124507808388664</v>
      </c>
      <c r="K435" s="197">
        <f>IntermediateData!K381</f>
        <v>9.1124507808388699</v>
      </c>
      <c r="L435" s="197">
        <f>IntermediateData!L381</f>
        <v>9.1124507808388664</v>
      </c>
      <c r="M435" s="197">
        <f>IntermediateData!M381</f>
        <v>9.1124507808388699</v>
      </c>
      <c r="N435" s="197">
        <f>IntermediateData!N381</f>
        <v>9.1124507808388682</v>
      </c>
      <c r="O435" s="197">
        <f>IntermediateData!O381</f>
        <v>9.1124507808388682</v>
      </c>
      <c r="P435" s="197">
        <f>IntermediateData!P381</f>
        <v>9.1124507808388717</v>
      </c>
      <c r="Q435" s="197">
        <f>IntermediateData!Q381</f>
        <v>9.1124507808388682</v>
      </c>
      <c r="R435" s="196">
        <f>IntermediateData!R381</f>
        <v>9.1124507808388682</v>
      </c>
      <c r="S435" s="197">
        <f>IntermediateData!S381</f>
        <v>9.1124507808388682</v>
      </c>
      <c r="T435" s="197">
        <f>IntermediateData!T381</f>
        <v>9.1124507808388682</v>
      </c>
      <c r="U435" s="197">
        <f>IntermediateData!U381</f>
        <v>9.1124507808388699</v>
      </c>
      <c r="V435" s="197">
        <f>IntermediateData!V381</f>
        <v>9.1124507808388682</v>
      </c>
      <c r="W435" s="197">
        <f>IntermediateData!W381</f>
        <v>9.1124507808388646</v>
      </c>
      <c r="X435" s="197">
        <f>IntermediateData!X381</f>
        <v>9.1124507808388664</v>
      </c>
      <c r="Y435" s="197">
        <f>IntermediateData!Y381</f>
        <v>9.1124507808388664</v>
      </c>
      <c r="Z435" s="197">
        <f>IntermediateData!Z381</f>
        <v>9.1124507808388699</v>
      </c>
      <c r="AA435" s="197">
        <f>IntermediateData!AA381</f>
        <v>9.1124507808388699</v>
      </c>
      <c r="AB435" s="197">
        <f>IntermediateData!AB381</f>
        <v>9.1124507808388664</v>
      </c>
      <c r="AC435" s="197">
        <f>IntermediateData!AC381</f>
        <v>9.1124507808388699</v>
      </c>
      <c r="AD435" s="197">
        <f>IntermediateData!AD381</f>
        <v>9.1124507808388699</v>
      </c>
      <c r="AE435" s="197">
        <f>IntermediateData!AE381</f>
        <v>9.1124507808388682</v>
      </c>
      <c r="AF435" s="197">
        <f>IntermediateData!AF381</f>
        <v>9.1124507808388664</v>
      </c>
      <c r="AG435" s="197">
        <f>IntermediateData!AG381</f>
        <v>9.1124507808388699</v>
      </c>
      <c r="AH435" s="197">
        <f>IntermediateData!AH381</f>
        <v>9.1124507808388682</v>
      </c>
      <c r="AI435" s="197">
        <f>IntermediateData!AI381</f>
        <v>9.1124507808388699</v>
      </c>
      <c r="AJ435" s="197">
        <f>IntermediateData!AJ381</f>
        <v>9.1124507808388664</v>
      </c>
      <c r="AK435" s="197">
        <f>IntermediateData!AK381</f>
        <v>9.1124507808388699</v>
      </c>
      <c r="AL435" s="197">
        <f>IntermediateData!AL381</f>
        <v>9.1124507808388682</v>
      </c>
      <c r="AM435" s="197">
        <f>IntermediateData!AM381</f>
        <v>9.1124507808388664</v>
      </c>
      <c r="AN435" s="197">
        <f>IntermediateData!AN381</f>
        <v>9.1124507808388682</v>
      </c>
      <c r="AO435" s="197">
        <f>IntermediateData!AO381</f>
        <v>9.1124507808388682</v>
      </c>
      <c r="AP435" s="198">
        <f>IntermediateData!AP381</f>
        <v>9.1124507808388664</v>
      </c>
    </row>
    <row r="436" spans="2:42" x14ac:dyDescent="0.35">
      <c r="B436" s="36"/>
      <c r="C436" s="36" t="s">
        <v>2309</v>
      </c>
      <c r="D436" s="198"/>
      <c r="E436" s="197">
        <f>IntermediateData!E382</f>
        <v>0</v>
      </c>
      <c r="F436" s="197">
        <f>IntermediateData!F382</f>
        <v>0</v>
      </c>
      <c r="G436" s="197">
        <f>IntermediateData!G382</f>
        <v>0</v>
      </c>
      <c r="H436" s="197">
        <f>IntermediateData!H382</f>
        <v>0</v>
      </c>
      <c r="I436" s="197">
        <f>IntermediateData!I382</f>
        <v>6.5088934148849065</v>
      </c>
      <c r="J436" s="197">
        <f>IntermediateData!J382</f>
        <v>6.5088934148849065</v>
      </c>
      <c r="K436" s="197">
        <f>IntermediateData!K382</f>
        <v>6.5088934148849065</v>
      </c>
      <c r="L436" s="197">
        <f>IntermediateData!L382</f>
        <v>7.8106720978618878</v>
      </c>
      <c r="M436" s="197">
        <f>IntermediateData!M382</f>
        <v>7.810672097861886</v>
      </c>
      <c r="N436" s="197">
        <f>IntermediateData!N382</f>
        <v>9.1124507808388699</v>
      </c>
      <c r="O436" s="197">
        <f>IntermediateData!O382</f>
        <v>9.1124507808388682</v>
      </c>
      <c r="P436" s="197">
        <f>IntermediateData!P382</f>
        <v>9.1124507808388682</v>
      </c>
      <c r="Q436" s="197">
        <f>IntermediateData!Q382</f>
        <v>9.1124507808388682</v>
      </c>
      <c r="R436" s="196">
        <f>IntermediateData!R382</f>
        <v>9.1124507808388682</v>
      </c>
      <c r="S436" s="197">
        <f>IntermediateData!S382</f>
        <v>9.1124507808388664</v>
      </c>
      <c r="T436" s="197">
        <f>IntermediateData!T382</f>
        <v>9.1124507808388664</v>
      </c>
      <c r="U436" s="197">
        <f>IntermediateData!U382</f>
        <v>9.1124507808388664</v>
      </c>
      <c r="V436" s="197">
        <f>IntermediateData!V382</f>
        <v>9.1124507808388664</v>
      </c>
      <c r="W436" s="197">
        <f>IntermediateData!W382</f>
        <v>9.1124507808388646</v>
      </c>
      <c r="X436" s="197">
        <f>IntermediateData!X382</f>
        <v>9.1124507808388699</v>
      </c>
      <c r="Y436" s="197">
        <f>IntermediateData!Y382</f>
        <v>9.1124507808388664</v>
      </c>
      <c r="Z436" s="197">
        <f>IntermediateData!Z382</f>
        <v>9.1124507808388682</v>
      </c>
      <c r="AA436" s="197">
        <f>IntermediateData!AA382</f>
        <v>9.1124507808388682</v>
      </c>
      <c r="AB436" s="197">
        <f>IntermediateData!AB382</f>
        <v>9.1124507808388646</v>
      </c>
      <c r="AC436" s="197">
        <f>IntermediateData!AC382</f>
        <v>9.1124507808388682</v>
      </c>
      <c r="AD436" s="197">
        <f>IntermediateData!AD382</f>
        <v>9.1124507808388682</v>
      </c>
      <c r="AE436" s="197">
        <f>IntermediateData!AE382</f>
        <v>9.1124507808388682</v>
      </c>
      <c r="AF436" s="197">
        <f>IntermediateData!AF382</f>
        <v>9.1124507808388682</v>
      </c>
      <c r="AG436" s="197">
        <f>IntermediateData!AG382</f>
        <v>9.1124507808388664</v>
      </c>
      <c r="AH436" s="197">
        <f>IntermediateData!AH382</f>
        <v>9.1124507808388699</v>
      </c>
      <c r="AI436" s="197">
        <f>IntermediateData!AI382</f>
        <v>9.1124507808388682</v>
      </c>
      <c r="AJ436" s="197">
        <f>IntermediateData!AJ382</f>
        <v>9.1124507808388682</v>
      </c>
      <c r="AK436" s="197">
        <f>IntermediateData!AK382</f>
        <v>9.1124507808388699</v>
      </c>
      <c r="AL436" s="197">
        <f>IntermediateData!AL382</f>
        <v>9.1124507808388664</v>
      </c>
      <c r="AM436" s="197">
        <f>IntermediateData!AM382</f>
        <v>9.1124507808388682</v>
      </c>
      <c r="AN436" s="197">
        <f>IntermediateData!AN382</f>
        <v>9.1124507808388699</v>
      </c>
      <c r="AO436" s="197">
        <f>IntermediateData!AO382</f>
        <v>9.1124507808388664</v>
      </c>
      <c r="AP436" s="198">
        <f>IntermediateData!AP382</f>
        <v>9.1124507808388682</v>
      </c>
    </row>
    <row r="437" spans="2:42" x14ac:dyDescent="0.35">
      <c r="B437" s="36"/>
      <c r="C437" s="36" t="s">
        <v>2310</v>
      </c>
      <c r="D437" s="198"/>
      <c r="E437" s="197">
        <f>IntermediateData!E383</f>
        <v>0</v>
      </c>
      <c r="F437" s="197">
        <f>IntermediateData!F383</f>
        <v>0</v>
      </c>
      <c r="G437" s="197">
        <f>IntermediateData!G383</f>
        <v>0</v>
      </c>
      <c r="H437" s="197">
        <f>IntermediateData!H383</f>
        <v>0</v>
      </c>
      <c r="I437" s="197">
        <f>IntermediateData!I383</f>
        <v>7.810672097861886</v>
      </c>
      <c r="J437" s="197">
        <f>IntermediateData!J383</f>
        <v>9.1124507808388682</v>
      </c>
      <c r="K437" s="197">
        <f>IntermediateData!K383</f>
        <v>9.1124507808388699</v>
      </c>
      <c r="L437" s="197">
        <f>IntermediateData!L383</f>
        <v>9.1124507808388664</v>
      </c>
      <c r="M437" s="197">
        <f>IntermediateData!M383</f>
        <v>9.1124507808388682</v>
      </c>
      <c r="N437" s="197">
        <f>IntermediateData!N383</f>
        <v>9.1124507808388699</v>
      </c>
      <c r="O437" s="197">
        <f>IntermediateData!O383</f>
        <v>9.1124507808388682</v>
      </c>
      <c r="P437" s="197">
        <f>IntermediateData!P383</f>
        <v>9.1124507808388664</v>
      </c>
      <c r="Q437" s="197">
        <f>IntermediateData!Q383</f>
        <v>9.1124507808388682</v>
      </c>
      <c r="R437" s="196">
        <f>IntermediateData!R383</f>
        <v>9.1124507808388682</v>
      </c>
      <c r="S437" s="197">
        <f>IntermediateData!S383</f>
        <v>9.1124507808388646</v>
      </c>
      <c r="T437" s="197">
        <f>IntermediateData!T383</f>
        <v>9.1124507808388682</v>
      </c>
      <c r="U437" s="197">
        <f>IntermediateData!U383</f>
        <v>9.1124507808388682</v>
      </c>
      <c r="V437" s="197">
        <f>IntermediateData!V383</f>
        <v>9.1124507808388664</v>
      </c>
      <c r="W437" s="197">
        <f>IntermediateData!W383</f>
        <v>9.1124507808388682</v>
      </c>
      <c r="X437" s="197">
        <f>IntermediateData!X383</f>
        <v>9.1124507808388699</v>
      </c>
      <c r="Y437" s="197">
        <f>IntermediateData!Y383</f>
        <v>9.1124507808388682</v>
      </c>
      <c r="Z437" s="197">
        <f>IntermediateData!Z383</f>
        <v>9.1124507808388699</v>
      </c>
      <c r="AA437" s="197">
        <f>IntermediateData!AA383</f>
        <v>9.1124507808388664</v>
      </c>
      <c r="AB437" s="197">
        <f>IntermediateData!AB383</f>
        <v>9.1124507808388664</v>
      </c>
      <c r="AC437" s="197">
        <f>IntermediateData!AC383</f>
        <v>9.1124507808388682</v>
      </c>
      <c r="AD437" s="197">
        <f>IntermediateData!AD383</f>
        <v>9.1124507808388682</v>
      </c>
      <c r="AE437" s="197">
        <f>IntermediateData!AE383</f>
        <v>9.1124507808388682</v>
      </c>
      <c r="AF437" s="197">
        <f>IntermediateData!AF383</f>
        <v>9.1124507808388682</v>
      </c>
      <c r="AG437" s="197">
        <f>IntermediateData!AG383</f>
        <v>9.1124507808388664</v>
      </c>
      <c r="AH437" s="197">
        <f>IntermediateData!AH383</f>
        <v>9.1124507808388682</v>
      </c>
      <c r="AI437" s="197">
        <f>IntermediateData!AI383</f>
        <v>9.1124507808388699</v>
      </c>
      <c r="AJ437" s="197">
        <f>IntermediateData!AJ383</f>
        <v>9.1124507808388699</v>
      </c>
      <c r="AK437" s="197">
        <f>IntermediateData!AK383</f>
        <v>9.1124507808388664</v>
      </c>
      <c r="AL437" s="197">
        <f>IntermediateData!AL383</f>
        <v>9.1124507808388664</v>
      </c>
      <c r="AM437" s="197">
        <f>IntermediateData!AM383</f>
        <v>9.1124507808388682</v>
      </c>
      <c r="AN437" s="197">
        <f>IntermediateData!AN383</f>
        <v>9.1124507808388664</v>
      </c>
      <c r="AO437" s="197">
        <f>IntermediateData!AO383</f>
        <v>9.1124507808388664</v>
      </c>
      <c r="AP437" s="198">
        <f>IntermediateData!AP383</f>
        <v>9.1124507808388664</v>
      </c>
    </row>
    <row r="438" spans="2:42" x14ac:dyDescent="0.35">
      <c r="B438" s="36"/>
      <c r="C438" s="36" t="s">
        <v>2311</v>
      </c>
      <c r="D438" s="198"/>
      <c r="E438" s="197">
        <f>IntermediateData!E384</f>
        <v>0</v>
      </c>
      <c r="F438" s="197">
        <f>IntermediateData!F384</f>
        <v>0</v>
      </c>
      <c r="G438" s="197">
        <f>IntermediateData!G384</f>
        <v>0</v>
      </c>
      <c r="H438" s="197">
        <f>IntermediateData!H384</f>
        <v>0</v>
      </c>
      <c r="I438" s="197">
        <f>IntermediateData!I384</f>
        <v>6.5088934148849074</v>
      </c>
      <c r="J438" s="197">
        <f>IntermediateData!J384</f>
        <v>6.5088934148849065</v>
      </c>
      <c r="K438" s="197">
        <f>IntermediateData!K384</f>
        <v>7.8106720978618851</v>
      </c>
      <c r="L438" s="197">
        <f>IntermediateData!L384</f>
        <v>7.8106720978618878</v>
      </c>
      <c r="M438" s="197">
        <f>IntermediateData!M384</f>
        <v>7.8106720978618878</v>
      </c>
      <c r="N438" s="197">
        <f>IntermediateData!N384</f>
        <v>9.1124507808388682</v>
      </c>
      <c r="O438" s="197">
        <f>IntermediateData!O384</f>
        <v>9.1124507808388664</v>
      </c>
      <c r="P438" s="197">
        <f>IntermediateData!P384</f>
        <v>9.1124507808388664</v>
      </c>
      <c r="Q438" s="197">
        <f>IntermediateData!Q384</f>
        <v>9.1124507808388664</v>
      </c>
      <c r="R438" s="196">
        <f>IntermediateData!R384</f>
        <v>9.1124507808388682</v>
      </c>
      <c r="S438" s="197">
        <f>IntermediateData!S384</f>
        <v>9.1124507808388682</v>
      </c>
      <c r="T438" s="197">
        <f>IntermediateData!T384</f>
        <v>9.1124507808388682</v>
      </c>
      <c r="U438" s="197">
        <f>IntermediateData!U384</f>
        <v>9.1124507808388682</v>
      </c>
      <c r="V438" s="197">
        <f>IntermediateData!V384</f>
        <v>9.1124507808388682</v>
      </c>
      <c r="W438" s="197">
        <f>IntermediateData!W384</f>
        <v>9.1124507808388664</v>
      </c>
      <c r="X438" s="197">
        <f>IntermediateData!X384</f>
        <v>9.1124507808388664</v>
      </c>
      <c r="Y438" s="197">
        <f>IntermediateData!Y384</f>
        <v>9.1124507808388699</v>
      </c>
      <c r="Z438" s="197">
        <f>IntermediateData!Z384</f>
        <v>9.1124507808388646</v>
      </c>
      <c r="AA438" s="197">
        <f>IntermediateData!AA384</f>
        <v>9.1124507808388682</v>
      </c>
      <c r="AB438" s="197">
        <f>IntermediateData!AB384</f>
        <v>9.1124507808388664</v>
      </c>
      <c r="AC438" s="197">
        <f>IntermediateData!AC384</f>
        <v>9.1124507808388646</v>
      </c>
      <c r="AD438" s="197">
        <f>IntermediateData!AD384</f>
        <v>9.1124507808388682</v>
      </c>
      <c r="AE438" s="197">
        <f>IntermediateData!AE384</f>
        <v>9.1124507808388664</v>
      </c>
      <c r="AF438" s="197">
        <f>IntermediateData!AF384</f>
        <v>9.1124507808388682</v>
      </c>
      <c r="AG438" s="197">
        <f>IntermediateData!AG384</f>
        <v>9.1124507808388699</v>
      </c>
      <c r="AH438" s="197">
        <f>IntermediateData!AH384</f>
        <v>9.1124507808388646</v>
      </c>
      <c r="AI438" s="197">
        <f>IntermediateData!AI384</f>
        <v>9.1124507808388682</v>
      </c>
      <c r="AJ438" s="197">
        <f>IntermediateData!AJ384</f>
        <v>9.1124507808388682</v>
      </c>
      <c r="AK438" s="197">
        <f>IntermediateData!AK384</f>
        <v>9.1124507808388664</v>
      </c>
      <c r="AL438" s="197">
        <f>IntermediateData!AL384</f>
        <v>9.1124507808388682</v>
      </c>
      <c r="AM438" s="197">
        <f>IntermediateData!AM384</f>
        <v>9.1124507808388699</v>
      </c>
      <c r="AN438" s="197">
        <f>IntermediateData!AN384</f>
        <v>9.1124507808388646</v>
      </c>
      <c r="AO438" s="197">
        <f>IntermediateData!AO384</f>
        <v>9.1124507808388717</v>
      </c>
      <c r="AP438" s="198">
        <f>IntermediateData!AP384</f>
        <v>9.1124507808388664</v>
      </c>
    </row>
    <row r="439" spans="2:42" x14ac:dyDescent="0.35">
      <c r="B439" s="36"/>
      <c r="C439" s="36" t="s">
        <v>2312</v>
      </c>
      <c r="D439" s="198"/>
      <c r="E439" s="197">
        <f>IntermediateData!E385</f>
        <v>0</v>
      </c>
      <c r="F439" s="197">
        <f>IntermediateData!F385</f>
        <v>0</v>
      </c>
      <c r="G439" s="197">
        <f>IntermediateData!G385</f>
        <v>0</v>
      </c>
      <c r="H439" s="197">
        <f>IntermediateData!H385</f>
        <v>0</v>
      </c>
      <c r="I439" s="197">
        <f>IntermediateData!I385</f>
        <v>9.1124507808388664</v>
      </c>
      <c r="J439" s="197">
        <f>IntermediateData!J385</f>
        <v>9.1124507808388682</v>
      </c>
      <c r="K439" s="197">
        <f>IntermediateData!K385</f>
        <v>9.1124507808388664</v>
      </c>
      <c r="L439" s="197">
        <f>IntermediateData!L385</f>
        <v>9.1124507808388664</v>
      </c>
      <c r="M439" s="197">
        <f>IntermediateData!M385</f>
        <v>9.1124507808388682</v>
      </c>
      <c r="N439" s="197">
        <f>IntermediateData!N385</f>
        <v>9.1124507808388682</v>
      </c>
      <c r="O439" s="197">
        <f>IntermediateData!O385</f>
        <v>9.1124507808388646</v>
      </c>
      <c r="P439" s="197">
        <f>IntermediateData!P385</f>
        <v>9.1124507808388682</v>
      </c>
      <c r="Q439" s="197">
        <f>IntermediateData!Q385</f>
        <v>9.1124507808388664</v>
      </c>
      <c r="R439" s="196">
        <f>IntermediateData!R385</f>
        <v>9.1124507808388682</v>
      </c>
      <c r="S439" s="197">
        <f>IntermediateData!S385</f>
        <v>9.1124507808388664</v>
      </c>
      <c r="T439" s="197">
        <f>IntermediateData!T385</f>
        <v>9.1124507808388664</v>
      </c>
      <c r="U439" s="197">
        <f>IntermediateData!U385</f>
        <v>9.1124507808388699</v>
      </c>
      <c r="V439" s="197">
        <f>IntermediateData!V385</f>
        <v>9.1124507808388682</v>
      </c>
      <c r="W439" s="197">
        <f>IntermediateData!W385</f>
        <v>9.1124507808388682</v>
      </c>
      <c r="X439" s="197">
        <f>IntermediateData!X385</f>
        <v>9.1124507808388664</v>
      </c>
      <c r="Y439" s="197">
        <f>IntermediateData!Y385</f>
        <v>9.1124507808388664</v>
      </c>
      <c r="Z439" s="197">
        <f>IntermediateData!Z385</f>
        <v>9.1124507808388682</v>
      </c>
      <c r="AA439" s="197">
        <f>IntermediateData!AA385</f>
        <v>9.1124507808388682</v>
      </c>
      <c r="AB439" s="197">
        <f>IntermediateData!AB385</f>
        <v>9.1124507808388664</v>
      </c>
      <c r="AC439" s="197">
        <f>IntermediateData!AC385</f>
        <v>9.1124507808388699</v>
      </c>
      <c r="AD439" s="197">
        <f>IntermediateData!AD385</f>
        <v>9.1124507808388664</v>
      </c>
      <c r="AE439" s="197">
        <f>IntermediateData!AE385</f>
        <v>9.1124507808388682</v>
      </c>
      <c r="AF439" s="197">
        <f>IntermediateData!AF385</f>
        <v>9.1124507808388664</v>
      </c>
      <c r="AG439" s="197">
        <f>IntermediateData!AG385</f>
        <v>9.1124507808388664</v>
      </c>
      <c r="AH439" s="197">
        <f>IntermediateData!AH385</f>
        <v>9.1124507808388682</v>
      </c>
      <c r="AI439" s="197">
        <f>IntermediateData!AI385</f>
        <v>9.1124507808388699</v>
      </c>
      <c r="AJ439" s="197">
        <f>IntermediateData!AJ385</f>
        <v>9.1124507808388682</v>
      </c>
      <c r="AK439" s="197">
        <f>IntermediateData!AK385</f>
        <v>9.1124507808388682</v>
      </c>
      <c r="AL439" s="197">
        <f>IntermediateData!AL385</f>
        <v>9.1124507808388682</v>
      </c>
      <c r="AM439" s="197">
        <f>IntermediateData!AM385</f>
        <v>9.1124507808388682</v>
      </c>
      <c r="AN439" s="197">
        <f>IntermediateData!AN385</f>
        <v>9.1124507808388664</v>
      </c>
      <c r="AO439" s="197">
        <f>IntermediateData!AO385</f>
        <v>9.1124507808388664</v>
      </c>
      <c r="AP439" s="198">
        <f>IntermediateData!AP385</f>
        <v>9.1124507808388664</v>
      </c>
    </row>
    <row r="440" spans="2:42" x14ac:dyDescent="0.35">
      <c r="B440" s="36"/>
      <c r="C440" s="36" t="s">
        <v>2313</v>
      </c>
      <c r="D440" s="198"/>
      <c r="E440" s="197">
        <f>IntermediateData!E386</f>
        <v>0</v>
      </c>
      <c r="F440" s="197">
        <f>IntermediateData!F386</f>
        <v>0</v>
      </c>
      <c r="G440" s="197">
        <f>IntermediateData!G386</f>
        <v>0</v>
      </c>
      <c r="H440" s="197">
        <f>IntermediateData!H386</f>
        <v>0</v>
      </c>
      <c r="I440" s="197">
        <f>IntermediateData!I386</f>
        <v>6.5088934148849056</v>
      </c>
      <c r="J440" s="197">
        <f>IntermediateData!J386</f>
        <v>6.5088934148849074</v>
      </c>
      <c r="K440" s="197">
        <f>IntermediateData!K386</f>
        <v>7.8106720978618869</v>
      </c>
      <c r="L440" s="197">
        <f>IntermediateData!L386</f>
        <v>7.810672097861886</v>
      </c>
      <c r="M440" s="197">
        <f>IntermediateData!M386</f>
        <v>7.810672097861886</v>
      </c>
      <c r="N440" s="197">
        <f>IntermediateData!N386</f>
        <v>9.1124507808388664</v>
      </c>
      <c r="O440" s="197">
        <f>IntermediateData!O386</f>
        <v>9.1124507808388664</v>
      </c>
      <c r="P440" s="197">
        <f>IntermediateData!P386</f>
        <v>9.1124507808388682</v>
      </c>
      <c r="Q440" s="197">
        <f>IntermediateData!Q386</f>
        <v>9.1124507808388664</v>
      </c>
      <c r="R440" s="196">
        <f>IntermediateData!R386</f>
        <v>9.1124507808388682</v>
      </c>
      <c r="S440" s="197">
        <f>IntermediateData!S386</f>
        <v>9.1124507808388646</v>
      </c>
      <c r="T440" s="197">
        <f>IntermediateData!T386</f>
        <v>9.1124507808388682</v>
      </c>
      <c r="U440" s="197">
        <f>IntermediateData!U386</f>
        <v>9.1124507808388664</v>
      </c>
      <c r="V440" s="197">
        <f>IntermediateData!V386</f>
        <v>9.1124507808388682</v>
      </c>
      <c r="W440" s="197">
        <f>IntermediateData!W386</f>
        <v>9.1124507808388699</v>
      </c>
      <c r="X440" s="197">
        <f>IntermediateData!X386</f>
        <v>9.1124507808388664</v>
      </c>
      <c r="Y440" s="197">
        <f>IntermediateData!Y386</f>
        <v>9.1124507808388682</v>
      </c>
      <c r="Z440" s="197">
        <f>IntermediateData!Z386</f>
        <v>9.1124507808388699</v>
      </c>
      <c r="AA440" s="197">
        <f>IntermediateData!AA386</f>
        <v>9.1124507808388682</v>
      </c>
      <c r="AB440" s="197">
        <f>IntermediateData!AB386</f>
        <v>9.1124507808388664</v>
      </c>
      <c r="AC440" s="197">
        <f>IntermediateData!AC386</f>
        <v>9.1124507808388717</v>
      </c>
      <c r="AD440" s="197">
        <f>IntermediateData!AD386</f>
        <v>9.1124507808388664</v>
      </c>
      <c r="AE440" s="197">
        <f>IntermediateData!AE386</f>
        <v>9.1124507808388682</v>
      </c>
      <c r="AF440" s="197">
        <f>IntermediateData!AF386</f>
        <v>9.1124507808388699</v>
      </c>
      <c r="AG440" s="197">
        <f>IntermediateData!AG386</f>
        <v>9.1124507808388682</v>
      </c>
      <c r="AH440" s="197">
        <f>IntermediateData!AH386</f>
        <v>9.1124507808388699</v>
      </c>
      <c r="AI440" s="197">
        <f>IntermediateData!AI386</f>
        <v>9.1124507808388699</v>
      </c>
      <c r="AJ440" s="197">
        <f>IntermediateData!AJ386</f>
        <v>9.1124507808388682</v>
      </c>
      <c r="AK440" s="197">
        <f>IntermediateData!AK386</f>
        <v>9.1124507808388682</v>
      </c>
      <c r="AL440" s="197">
        <f>IntermediateData!AL386</f>
        <v>9.1124507808388682</v>
      </c>
      <c r="AM440" s="197">
        <f>IntermediateData!AM386</f>
        <v>9.1124507808388682</v>
      </c>
      <c r="AN440" s="197">
        <f>IntermediateData!AN386</f>
        <v>9.1124507808388664</v>
      </c>
      <c r="AO440" s="197">
        <f>IntermediateData!AO386</f>
        <v>9.1124507808388682</v>
      </c>
      <c r="AP440" s="198">
        <f>IntermediateData!AP386</f>
        <v>9.1124507808388717</v>
      </c>
    </row>
    <row r="441" spans="2:42" x14ac:dyDescent="0.35">
      <c r="B441" s="36"/>
      <c r="C441" s="233" t="s">
        <v>2380</v>
      </c>
      <c r="D441" s="234"/>
      <c r="E441" s="235"/>
      <c r="F441" s="235"/>
      <c r="G441" s="235"/>
      <c r="H441" s="235"/>
      <c r="I441" s="235"/>
      <c r="J441" s="235"/>
      <c r="K441" s="235"/>
      <c r="L441" s="235"/>
      <c r="M441" s="235"/>
      <c r="N441" s="235"/>
      <c r="O441" s="235"/>
      <c r="P441" s="235"/>
      <c r="Q441" s="235"/>
      <c r="R441" s="236"/>
      <c r="S441" s="235"/>
      <c r="T441" s="235"/>
      <c r="U441" s="235"/>
      <c r="V441" s="235"/>
      <c r="W441" s="235"/>
      <c r="X441" s="235"/>
      <c r="Y441" s="235"/>
      <c r="Z441" s="235"/>
      <c r="AA441" s="235"/>
      <c r="AB441" s="235"/>
      <c r="AC441" s="235"/>
      <c r="AD441" s="235"/>
      <c r="AE441" s="235"/>
      <c r="AF441" s="235"/>
      <c r="AG441" s="235"/>
      <c r="AH441" s="235"/>
      <c r="AI441" s="235"/>
      <c r="AJ441" s="235"/>
      <c r="AK441" s="235"/>
      <c r="AL441" s="235"/>
      <c r="AM441" s="235"/>
      <c r="AN441" s="235"/>
      <c r="AO441" s="235"/>
      <c r="AP441" s="234"/>
    </row>
    <row r="442" spans="2:42" x14ac:dyDescent="0.35">
      <c r="B442" s="36"/>
      <c r="C442" s="36" t="s">
        <v>2264</v>
      </c>
      <c r="D442" s="198"/>
      <c r="E442" s="197">
        <f>IntermediateData!E337</f>
        <v>0</v>
      </c>
      <c r="F442" s="197">
        <f>IntermediateData!F337</f>
        <v>0</v>
      </c>
      <c r="G442" s="197">
        <f>IntermediateData!G337</f>
        <v>0</v>
      </c>
      <c r="H442" s="197">
        <f>IntermediateData!H337</f>
        <v>0</v>
      </c>
      <c r="I442" s="197">
        <f>IntermediateData!I337</f>
        <v>6.5088934148849082</v>
      </c>
      <c r="J442" s="197">
        <f>IntermediateData!J337</f>
        <v>6.5088934148849056</v>
      </c>
      <c r="K442" s="197">
        <f>IntermediateData!K337</f>
        <v>6.5088934148849047</v>
      </c>
      <c r="L442" s="197">
        <f>IntermediateData!L337</f>
        <v>7.8106720978618869</v>
      </c>
      <c r="M442" s="197">
        <f>IntermediateData!M337</f>
        <v>7.8106720978618869</v>
      </c>
      <c r="N442" s="197">
        <f>IntermediateData!N337</f>
        <v>9.1124507808388682</v>
      </c>
      <c r="O442" s="197">
        <f>IntermediateData!O337</f>
        <v>9.1124507808388664</v>
      </c>
      <c r="P442" s="197">
        <f>IntermediateData!P337</f>
        <v>9.1124507808388682</v>
      </c>
      <c r="Q442" s="197">
        <f>IntermediateData!Q337</f>
        <v>9.1124507808388699</v>
      </c>
      <c r="R442" s="196">
        <f>IntermediateData!R337</f>
        <v>9.1124507808388699</v>
      </c>
      <c r="S442" s="197">
        <f>IntermediateData!S337</f>
        <v>9.1124507808388664</v>
      </c>
      <c r="T442" s="197">
        <f>IntermediateData!T337</f>
        <v>9.1124507808388699</v>
      </c>
      <c r="U442" s="197">
        <f>IntermediateData!U337</f>
        <v>9.1124507808388682</v>
      </c>
      <c r="V442" s="197">
        <f>IntermediateData!V337</f>
        <v>9.1124507808388699</v>
      </c>
      <c r="W442" s="197">
        <f>IntermediateData!W337</f>
        <v>9.1124507808388682</v>
      </c>
      <c r="X442" s="197">
        <f>IntermediateData!X337</f>
        <v>9.1124507808388664</v>
      </c>
      <c r="Y442" s="197">
        <f>IntermediateData!Y337</f>
        <v>9.1124507808388682</v>
      </c>
      <c r="Z442" s="197">
        <f>IntermediateData!Z337</f>
        <v>9.1124507808388664</v>
      </c>
      <c r="AA442" s="197">
        <f>IntermediateData!AA337</f>
        <v>9.1124507808388682</v>
      </c>
      <c r="AB442" s="197">
        <f>IntermediateData!AB337</f>
        <v>9.1124507808388699</v>
      </c>
      <c r="AC442" s="197">
        <f>IntermediateData!AC337</f>
        <v>9.1124507808388699</v>
      </c>
      <c r="AD442" s="197">
        <f>IntermediateData!AD337</f>
        <v>9.1124507808388664</v>
      </c>
      <c r="AE442" s="197">
        <f>IntermediateData!AE337</f>
        <v>9.1124507808388699</v>
      </c>
      <c r="AF442" s="197">
        <f>IntermediateData!AF337</f>
        <v>9.1124507808388682</v>
      </c>
      <c r="AG442" s="197">
        <f>IntermediateData!AG337</f>
        <v>9.1124507808388682</v>
      </c>
      <c r="AH442" s="197">
        <f>IntermediateData!AH337</f>
        <v>9.1124507808388664</v>
      </c>
      <c r="AI442" s="197">
        <f>IntermediateData!AI337</f>
        <v>9.1124507808388682</v>
      </c>
      <c r="AJ442" s="197">
        <f>IntermediateData!AJ337</f>
        <v>9.1124507808388699</v>
      </c>
      <c r="AK442" s="197">
        <f>IntermediateData!AK337</f>
        <v>9.1124507808388699</v>
      </c>
      <c r="AL442" s="197">
        <f>IntermediateData!AL337</f>
        <v>9.1124507808388682</v>
      </c>
      <c r="AM442" s="197">
        <f>IntermediateData!AM337</f>
        <v>9.1124507808388664</v>
      </c>
      <c r="AN442" s="197">
        <f>IntermediateData!AN337</f>
        <v>9.1124507808388699</v>
      </c>
      <c r="AO442" s="197">
        <f>IntermediateData!AO337</f>
        <v>9.1124507808388682</v>
      </c>
      <c r="AP442" s="198">
        <f>IntermediateData!AP337</f>
        <v>9.1124507808388682</v>
      </c>
    </row>
    <row r="443" spans="2:42" x14ac:dyDescent="0.35">
      <c r="B443" s="36"/>
      <c r="C443" s="36" t="s">
        <v>2274</v>
      </c>
      <c r="D443" s="198"/>
      <c r="E443" s="197">
        <f>IntermediateData!E347</f>
        <v>0</v>
      </c>
      <c r="F443" s="197">
        <f>IntermediateData!F347</f>
        <v>0</v>
      </c>
      <c r="G443" s="197">
        <f>IntermediateData!G347</f>
        <v>0</v>
      </c>
      <c r="H443" s="197">
        <f>IntermediateData!H347</f>
        <v>0</v>
      </c>
      <c r="I443" s="197">
        <f>IntermediateData!I347</f>
        <v>6.5088934148849056</v>
      </c>
      <c r="J443" s="197">
        <f>IntermediateData!J347</f>
        <v>6.5088934148849056</v>
      </c>
      <c r="K443" s="197">
        <f>IntermediateData!K347</f>
        <v>6.5088934148849038</v>
      </c>
      <c r="L443" s="197">
        <f>IntermediateData!L347</f>
        <v>7.8106720978618851</v>
      </c>
      <c r="M443" s="197">
        <f>IntermediateData!M347</f>
        <v>7.810672097861886</v>
      </c>
      <c r="N443" s="197">
        <f>IntermediateData!N347</f>
        <v>9.1124507808388664</v>
      </c>
      <c r="O443" s="197">
        <f>IntermediateData!O347</f>
        <v>9.1124507808388699</v>
      </c>
      <c r="P443" s="197">
        <f>IntermediateData!P347</f>
        <v>9.1124507808388699</v>
      </c>
      <c r="Q443" s="197">
        <f>IntermediateData!Q347</f>
        <v>9.1124507808388682</v>
      </c>
      <c r="R443" s="196">
        <f>IntermediateData!R347</f>
        <v>9.1124507808388682</v>
      </c>
      <c r="S443" s="197">
        <f>IntermediateData!S347</f>
        <v>9.1124507808388682</v>
      </c>
      <c r="T443" s="197">
        <f>IntermediateData!T347</f>
        <v>9.1124507808388682</v>
      </c>
      <c r="U443" s="197">
        <f>IntermediateData!U347</f>
        <v>9.1124507808388646</v>
      </c>
      <c r="V443" s="197">
        <f>IntermediateData!V347</f>
        <v>9.1124507808388682</v>
      </c>
      <c r="W443" s="197">
        <f>IntermediateData!W347</f>
        <v>9.1124507808388699</v>
      </c>
      <c r="X443" s="197">
        <f>IntermediateData!X347</f>
        <v>9.1124507808388699</v>
      </c>
      <c r="Y443" s="197">
        <f>IntermediateData!Y347</f>
        <v>9.1124507808388682</v>
      </c>
      <c r="Z443" s="197">
        <f>IntermediateData!Z347</f>
        <v>9.1124507808388717</v>
      </c>
      <c r="AA443" s="197">
        <f>IntermediateData!AA347</f>
        <v>9.1124507808388682</v>
      </c>
      <c r="AB443" s="197">
        <f>IntermediateData!AB347</f>
        <v>9.1124507808388664</v>
      </c>
      <c r="AC443" s="197">
        <f>IntermediateData!AC347</f>
        <v>9.1124507808388664</v>
      </c>
      <c r="AD443" s="197">
        <f>IntermediateData!AD347</f>
        <v>9.1124507808388682</v>
      </c>
      <c r="AE443" s="197">
        <f>IntermediateData!AE347</f>
        <v>9.1124507808388664</v>
      </c>
      <c r="AF443" s="197">
        <f>IntermediateData!AF347</f>
        <v>9.1124507808388646</v>
      </c>
      <c r="AG443" s="197">
        <f>IntermediateData!AG347</f>
        <v>9.1124507808388646</v>
      </c>
      <c r="AH443" s="197">
        <f>IntermediateData!AH347</f>
        <v>9.1124507808388664</v>
      </c>
      <c r="AI443" s="197">
        <f>IntermediateData!AI347</f>
        <v>9.1124507808388682</v>
      </c>
      <c r="AJ443" s="197">
        <f>IntermediateData!AJ347</f>
        <v>9.1124507808388699</v>
      </c>
      <c r="AK443" s="197">
        <f>IntermediateData!AK347</f>
        <v>9.1124507808388664</v>
      </c>
      <c r="AL443" s="197">
        <f>IntermediateData!AL347</f>
        <v>9.1124507808388682</v>
      </c>
      <c r="AM443" s="197">
        <f>IntermediateData!AM347</f>
        <v>9.1124507808388682</v>
      </c>
      <c r="AN443" s="197">
        <f>IntermediateData!AN347</f>
        <v>9.1124507808388664</v>
      </c>
      <c r="AO443" s="197">
        <f>IntermediateData!AO347</f>
        <v>9.1124507808388682</v>
      </c>
      <c r="AP443" s="198">
        <f>IntermediateData!AP347</f>
        <v>9.1124507808388646</v>
      </c>
    </row>
    <row r="444" spans="2:42" ht="18" thickBot="1" x14ac:dyDescent="0.4">
      <c r="B444" s="29"/>
      <c r="C444" s="104" t="s">
        <v>2366</v>
      </c>
      <c r="D444" s="209"/>
      <c r="E444" s="210"/>
      <c r="F444" s="210"/>
      <c r="G444" s="210"/>
      <c r="H444" s="210"/>
      <c r="I444" s="210"/>
      <c r="J444" s="210"/>
      <c r="K444" s="210"/>
      <c r="L444" s="210"/>
      <c r="M444" s="210"/>
      <c r="N444" s="210"/>
      <c r="O444" s="210"/>
      <c r="P444" s="210"/>
      <c r="Q444" s="210"/>
      <c r="R444" s="211"/>
      <c r="S444" s="210"/>
      <c r="T444" s="210"/>
      <c r="U444" s="210"/>
      <c r="V444" s="210"/>
      <c r="W444" s="210"/>
      <c r="X444" s="210"/>
      <c r="Y444" s="210"/>
      <c r="Z444" s="210"/>
      <c r="AA444" s="210"/>
      <c r="AB444" s="210"/>
      <c r="AC444" s="210"/>
      <c r="AD444" s="210"/>
      <c r="AE444" s="210"/>
      <c r="AF444" s="210"/>
      <c r="AG444" s="210"/>
      <c r="AH444" s="210"/>
      <c r="AI444" s="210"/>
      <c r="AJ444" s="210"/>
      <c r="AK444" s="210"/>
      <c r="AL444" s="210"/>
      <c r="AM444" s="210"/>
      <c r="AN444" s="210"/>
      <c r="AO444" s="210"/>
      <c r="AP444" s="209"/>
    </row>
    <row r="445" spans="2:42" ht="18.75" thickTop="1" thickBot="1" x14ac:dyDescent="0.4">
      <c r="D445" s="205"/>
      <c r="E445" s="205"/>
      <c r="F445" s="205"/>
      <c r="G445" s="205"/>
      <c r="H445" s="205"/>
      <c r="I445" s="205"/>
      <c r="J445" s="205"/>
      <c r="K445" s="205"/>
      <c r="L445" s="205"/>
      <c r="M445" s="205"/>
      <c r="N445" s="205"/>
      <c r="O445" s="205"/>
      <c r="P445" s="205"/>
      <c r="Q445" s="205"/>
      <c r="R445" s="205"/>
      <c r="S445" s="205"/>
      <c r="T445" s="205"/>
      <c r="U445" s="205"/>
      <c r="V445" s="205"/>
      <c r="W445" s="205"/>
      <c r="X445" s="205"/>
      <c r="Y445" s="205"/>
      <c r="Z445" s="205"/>
      <c r="AA445" s="205"/>
      <c r="AB445" s="205"/>
      <c r="AC445" s="205"/>
      <c r="AD445" s="205"/>
      <c r="AE445" s="205"/>
      <c r="AF445" s="205"/>
      <c r="AG445" s="205"/>
      <c r="AH445" s="205"/>
      <c r="AI445" s="205"/>
      <c r="AJ445" s="205"/>
      <c r="AK445" s="205"/>
      <c r="AL445" s="205"/>
      <c r="AM445" s="205"/>
      <c r="AN445" s="205"/>
      <c r="AO445" s="205"/>
      <c r="AP445" s="205"/>
    </row>
    <row r="446" spans="2:42" ht="22.5" thickTop="1" x14ac:dyDescent="0.45">
      <c r="B446" s="93" t="s">
        <v>2413</v>
      </c>
      <c r="C446" s="94"/>
      <c r="D446" s="163"/>
      <c r="E446" s="161"/>
      <c r="F446" s="161"/>
      <c r="G446" s="161"/>
      <c r="H446" s="161"/>
      <c r="I446" s="161"/>
      <c r="J446" s="161"/>
      <c r="K446" s="161"/>
      <c r="L446" s="161"/>
      <c r="M446" s="161"/>
      <c r="N446" s="161"/>
      <c r="O446" s="161"/>
      <c r="P446" s="161"/>
      <c r="Q446" s="161"/>
      <c r="R446" s="162"/>
      <c r="S446" s="161"/>
      <c r="T446" s="161"/>
      <c r="U446" s="161"/>
      <c r="V446" s="161"/>
      <c r="W446" s="161"/>
      <c r="X446" s="161"/>
      <c r="Y446" s="161"/>
      <c r="Z446" s="161"/>
      <c r="AA446" s="161"/>
      <c r="AB446" s="161"/>
      <c r="AC446" s="161"/>
      <c r="AD446" s="161"/>
      <c r="AE446" s="161"/>
      <c r="AF446" s="161"/>
      <c r="AG446" s="161"/>
      <c r="AH446" s="161"/>
      <c r="AI446" s="161"/>
      <c r="AJ446" s="161"/>
      <c r="AK446" s="161"/>
      <c r="AL446" s="161"/>
      <c r="AM446" s="161"/>
      <c r="AN446" s="161"/>
      <c r="AO446" s="161"/>
      <c r="AP446" s="163"/>
    </row>
    <row r="447" spans="2:42" x14ac:dyDescent="0.35">
      <c r="B447" s="36"/>
      <c r="C447" s="36" t="s">
        <v>2265</v>
      </c>
      <c r="D447" s="198"/>
      <c r="E447" s="197">
        <f>IntermediateData!E391</f>
        <v>0</v>
      </c>
      <c r="F447" s="197">
        <f>IntermediateData!F391</f>
        <v>0</v>
      </c>
      <c r="G447" s="197">
        <f>IntermediateData!G391</f>
        <v>0</v>
      </c>
      <c r="H447" s="197">
        <f>IntermediateData!H391</f>
        <v>0</v>
      </c>
      <c r="I447" s="197">
        <f>IntermediateData!I391</f>
        <v>3.2544467074424532</v>
      </c>
      <c r="J447" s="197">
        <f>IntermediateData!J391</f>
        <v>3.2544467074424528</v>
      </c>
      <c r="K447" s="197">
        <f>IntermediateData!K391</f>
        <v>3.2544467074424528</v>
      </c>
      <c r="L447" s="197">
        <f>IntermediateData!L391</f>
        <v>3.9053360489309439</v>
      </c>
      <c r="M447" s="197">
        <f>IntermediateData!M391</f>
        <v>3.9053360489309439</v>
      </c>
      <c r="N447" s="197">
        <f>IntermediateData!N391</f>
        <v>4.5562253904194323</v>
      </c>
      <c r="O447" s="197">
        <f>IntermediateData!O391</f>
        <v>4.5562253904194341</v>
      </c>
      <c r="P447" s="197">
        <f>IntermediateData!P391</f>
        <v>4.5562253904194332</v>
      </c>
      <c r="Q447" s="197">
        <f>IntermediateData!Q391</f>
        <v>4.5562253904194332</v>
      </c>
      <c r="R447" s="196">
        <f>IntermediateData!R391</f>
        <v>4.5562253904194332</v>
      </c>
      <c r="S447" s="197">
        <f>IntermediateData!S391</f>
        <v>4.5562253904194359</v>
      </c>
      <c r="T447" s="197">
        <f>IntermediateData!T391</f>
        <v>4.5562253904194323</v>
      </c>
      <c r="U447" s="197">
        <f>IntermediateData!U391</f>
        <v>4.5562253904194332</v>
      </c>
      <c r="V447" s="197">
        <f>IntermediateData!V391</f>
        <v>4.5562253904194341</v>
      </c>
      <c r="W447" s="197">
        <f>IntermediateData!W391</f>
        <v>4.5562253904194332</v>
      </c>
      <c r="X447" s="197">
        <f>IntermediateData!X391</f>
        <v>4.556225390419435</v>
      </c>
      <c r="Y447" s="197">
        <f>IntermediateData!Y391</f>
        <v>4.5562253904194341</v>
      </c>
      <c r="Z447" s="197">
        <f>IntermediateData!Z391</f>
        <v>4.5562253904194359</v>
      </c>
      <c r="AA447" s="197">
        <f>IntermediateData!AA391</f>
        <v>4.5562253904194323</v>
      </c>
      <c r="AB447" s="197">
        <f>IntermediateData!AB391</f>
        <v>4.5562253904194323</v>
      </c>
      <c r="AC447" s="197">
        <f>IntermediateData!AC391</f>
        <v>4.5562253904194332</v>
      </c>
      <c r="AD447" s="197">
        <f>IntermediateData!AD391</f>
        <v>4.556225390419435</v>
      </c>
      <c r="AE447" s="197">
        <f>IntermediateData!AE391</f>
        <v>4.5562253904194341</v>
      </c>
      <c r="AF447" s="197">
        <f>IntermediateData!AF391</f>
        <v>4.5562253904194341</v>
      </c>
      <c r="AG447" s="197">
        <f>IntermediateData!AG391</f>
        <v>4.5562253904194341</v>
      </c>
      <c r="AH447" s="197">
        <f>IntermediateData!AH391</f>
        <v>4.5562253904194332</v>
      </c>
      <c r="AI447" s="197">
        <f>IntermediateData!AI391</f>
        <v>4.5562253904194341</v>
      </c>
      <c r="AJ447" s="197">
        <f>IntermediateData!AJ391</f>
        <v>4.5562253904194341</v>
      </c>
      <c r="AK447" s="197">
        <f>IntermediateData!AK391</f>
        <v>4.5562253904194332</v>
      </c>
      <c r="AL447" s="197">
        <f>IntermediateData!AL391</f>
        <v>4.5562253904194341</v>
      </c>
      <c r="AM447" s="197">
        <f>IntermediateData!AM391</f>
        <v>4.5562253904194332</v>
      </c>
      <c r="AN447" s="197">
        <f>IntermediateData!AN391</f>
        <v>4.556225390419435</v>
      </c>
      <c r="AO447" s="197">
        <f>IntermediateData!AO391</f>
        <v>4.5562253904194341</v>
      </c>
      <c r="AP447" s="198">
        <f>IntermediateData!AP391</f>
        <v>4.5562253904194341</v>
      </c>
    </row>
    <row r="448" spans="2:42" x14ac:dyDescent="0.35">
      <c r="B448" s="36"/>
      <c r="C448" s="36" t="s">
        <v>2267</v>
      </c>
      <c r="D448" s="198"/>
      <c r="E448" s="197">
        <f>IntermediateData!E393</f>
        <v>0</v>
      </c>
      <c r="F448" s="197">
        <f>IntermediateData!F393</f>
        <v>0</v>
      </c>
      <c r="G448" s="197">
        <f>IntermediateData!G393</f>
        <v>0</v>
      </c>
      <c r="H448" s="197">
        <f>IntermediateData!H393</f>
        <v>0</v>
      </c>
      <c r="I448" s="197">
        <f>IntermediateData!I393</f>
        <v>4.5562253904194323</v>
      </c>
      <c r="J448" s="197">
        <f>IntermediateData!J393</f>
        <v>4.556225390419435</v>
      </c>
      <c r="K448" s="197">
        <f>IntermediateData!K393</f>
        <v>4.5562253904194332</v>
      </c>
      <c r="L448" s="197">
        <f>IntermediateData!L393</f>
        <v>4.5562253904194332</v>
      </c>
      <c r="M448" s="197">
        <f>IntermediateData!M393</f>
        <v>4.5562253904194332</v>
      </c>
      <c r="N448" s="197">
        <f>IntermediateData!N393</f>
        <v>4.5562253904194341</v>
      </c>
      <c r="O448" s="197">
        <f>IntermediateData!O393</f>
        <v>4.5562253904194341</v>
      </c>
      <c r="P448" s="197">
        <f>IntermediateData!P393</f>
        <v>4.5562253904194332</v>
      </c>
      <c r="Q448" s="197">
        <f>IntermediateData!Q393</f>
        <v>4.556225390419435</v>
      </c>
      <c r="R448" s="196">
        <f>IntermediateData!R393</f>
        <v>4.5562253904194341</v>
      </c>
      <c r="S448" s="197">
        <f>IntermediateData!S393</f>
        <v>4.5562253904194332</v>
      </c>
      <c r="T448" s="197">
        <f>IntermediateData!T393</f>
        <v>4.5562253904194332</v>
      </c>
      <c r="U448" s="197">
        <f>IntermediateData!U393</f>
        <v>4.5562253904194341</v>
      </c>
      <c r="V448" s="197">
        <f>IntermediateData!V393</f>
        <v>4.5562253904194332</v>
      </c>
      <c r="W448" s="197">
        <f>IntermediateData!W393</f>
        <v>4.5562253904194341</v>
      </c>
      <c r="X448" s="197">
        <f>IntermediateData!X393</f>
        <v>4.5562253904194341</v>
      </c>
      <c r="Y448" s="197">
        <f>IntermediateData!Y393</f>
        <v>4.5562253904194323</v>
      </c>
      <c r="Z448" s="197">
        <f>IntermediateData!Z393</f>
        <v>4.5562253904194341</v>
      </c>
      <c r="AA448" s="197">
        <f>IntermediateData!AA393</f>
        <v>4.5562253904194341</v>
      </c>
      <c r="AB448" s="197">
        <f>IntermediateData!AB393</f>
        <v>4.5562253904194332</v>
      </c>
      <c r="AC448" s="197">
        <f>IntermediateData!AC393</f>
        <v>4.5562253904194332</v>
      </c>
      <c r="AD448" s="197">
        <f>IntermediateData!AD393</f>
        <v>4.5562253904194341</v>
      </c>
      <c r="AE448" s="197">
        <f>IntermediateData!AE393</f>
        <v>4.5562253904194341</v>
      </c>
      <c r="AF448" s="197">
        <f>IntermediateData!AF393</f>
        <v>4.5562253904194341</v>
      </c>
      <c r="AG448" s="197">
        <f>IntermediateData!AG393</f>
        <v>4.5562253904194341</v>
      </c>
      <c r="AH448" s="197">
        <f>IntermediateData!AH393</f>
        <v>4.5562253904194341</v>
      </c>
      <c r="AI448" s="197">
        <f>IntermediateData!AI393</f>
        <v>4.5562253904194332</v>
      </c>
      <c r="AJ448" s="197">
        <f>IntermediateData!AJ393</f>
        <v>4.5562253904194314</v>
      </c>
      <c r="AK448" s="197">
        <f>IntermediateData!AK393</f>
        <v>4.5562253904194332</v>
      </c>
      <c r="AL448" s="197">
        <f>IntermediateData!AL393</f>
        <v>4.5562253904194341</v>
      </c>
      <c r="AM448" s="197">
        <f>IntermediateData!AM393</f>
        <v>4.5562253904194341</v>
      </c>
      <c r="AN448" s="197">
        <f>IntermediateData!AN393</f>
        <v>4.5562253904194323</v>
      </c>
      <c r="AO448" s="197">
        <f>IntermediateData!AO393</f>
        <v>4.5562253904194332</v>
      </c>
      <c r="AP448" s="198">
        <f>IntermediateData!AP393</f>
        <v>4.5562253904194341</v>
      </c>
    </row>
    <row r="449" spans="2:42" x14ac:dyDescent="0.35">
      <c r="B449" s="36"/>
      <c r="C449" s="36" t="s">
        <v>2266</v>
      </c>
      <c r="D449" s="198"/>
      <c r="E449" s="197">
        <f>IntermediateData!E394</f>
        <v>0</v>
      </c>
      <c r="F449" s="197">
        <f>IntermediateData!F394</f>
        <v>0</v>
      </c>
      <c r="G449" s="197">
        <f>IntermediateData!G394</f>
        <v>0</v>
      </c>
      <c r="H449" s="197">
        <f>IntermediateData!H394</f>
        <v>0</v>
      </c>
      <c r="I449" s="197">
        <f>IntermediateData!I394</f>
        <v>3.2544467074424532</v>
      </c>
      <c r="J449" s="197">
        <f>IntermediateData!J394</f>
        <v>3.2544467074424537</v>
      </c>
      <c r="K449" s="197">
        <f>IntermediateData!K394</f>
        <v>3.905336048930943</v>
      </c>
      <c r="L449" s="197">
        <f>IntermediateData!L394</f>
        <v>3.9053360489309434</v>
      </c>
      <c r="M449" s="197">
        <f>IntermediateData!M394</f>
        <v>3.9053360489309439</v>
      </c>
      <c r="N449" s="197">
        <f>IntermediateData!N394</f>
        <v>4.5562253904194341</v>
      </c>
      <c r="O449" s="197">
        <f>IntermediateData!O394</f>
        <v>4.5562253904194332</v>
      </c>
      <c r="P449" s="197">
        <f>IntermediateData!P394</f>
        <v>4.5562253904194332</v>
      </c>
      <c r="Q449" s="197">
        <f>IntermediateData!Q394</f>
        <v>4.5562253904194332</v>
      </c>
      <c r="R449" s="196">
        <f>IntermediateData!R394</f>
        <v>4.5562253904194332</v>
      </c>
      <c r="S449" s="197">
        <f>IntermediateData!S394</f>
        <v>4.5562253904194341</v>
      </c>
      <c r="T449" s="197">
        <f>IntermediateData!T394</f>
        <v>4.5562253904194341</v>
      </c>
      <c r="U449" s="197">
        <f>IntermediateData!U394</f>
        <v>4.5562253904194332</v>
      </c>
      <c r="V449" s="197">
        <f>IntermediateData!V394</f>
        <v>4.5562253904194341</v>
      </c>
      <c r="W449" s="197">
        <f>IntermediateData!W394</f>
        <v>4.5562253904194323</v>
      </c>
      <c r="X449" s="197">
        <f>IntermediateData!X394</f>
        <v>4.556225390419435</v>
      </c>
      <c r="Y449" s="197">
        <f>IntermediateData!Y394</f>
        <v>4.5562253904194341</v>
      </c>
      <c r="Z449" s="197">
        <f>IntermediateData!Z394</f>
        <v>4.5562253904194332</v>
      </c>
      <c r="AA449" s="197">
        <f>IntermediateData!AA394</f>
        <v>4.5562253904194332</v>
      </c>
      <c r="AB449" s="197">
        <f>IntermediateData!AB394</f>
        <v>4.5562253904194341</v>
      </c>
      <c r="AC449" s="197">
        <f>IntermediateData!AC394</f>
        <v>4.5562253904194341</v>
      </c>
      <c r="AD449" s="197">
        <f>IntermediateData!AD394</f>
        <v>4.5562253904194341</v>
      </c>
      <c r="AE449" s="197">
        <f>IntermediateData!AE394</f>
        <v>4.5562253904194323</v>
      </c>
      <c r="AF449" s="197">
        <f>IntermediateData!AF394</f>
        <v>4.556225390419435</v>
      </c>
      <c r="AG449" s="197">
        <f>IntermediateData!AG394</f>
        <v>4.5562253904194341</v>
      </c>
      <c r="AH449" s="197">
        <f>IntermediateData!AH394</f>
        <v>4.5562253904194341</v>
      </c>
      <c r="AI449" s="197">
        <f>IntermediateData!AI394</f>
        <v>4.5562253904194341</v>
      </c>
      <c r="AJ449" s="197">
        <f>IntermediateData!AJ394</f>
        <v>4.5562253904194341</v>
      </c>
      <c r="AK449" s="197">
        <f>IntermediateData!AK394</f>
        <v>4.5562253904194341</v>
      </c>
      <c r="AL449" s="197">
        <f>IntermediateData!AL394</f>
        <v>4.556225390419435</v>
      </c>
      <c r="AM449" s="197">
        <f>IntermediateData!AM394</f>
        <v>4.5562253904194341</v>
      </c>
      <c r="AN449" s="197">
        <f>IntermediateData!AN394</f>
        <v>4.556225390419435</v>
      </c>
      <c r="AO449" s="197">
        <f>IntermediateData!AO394</f>
        <v>4.5562253904194332</v>
      </c>
      <c r="AP449" s="198">
        <f>IntermediateData!AP394</f>
        <v>4.5562253904194341</v>
      </c>
    </row>
    <row r="450" spans="2:42" x14ac:dyDescent="0.35">
      <c r="B450" s="36"/>
      <c r="C450" s="36" t="s">
        <v>2268</v>
      </c>
      <c r="D450" s="198"/>
      <c r="E450" s="197">
        <f>IntermediateData!E395</f>
        <v>0</v>
      </c>
      <c r="F450" s="197">
        <f>IntermediateData!F395</f>
        <v>0</v>
      </c>
      <c r="G450" s="197">
        <f>IntermediateData!G395</f>
        <v>0</v>
      </c>
      <c r="H450" s="197">
        <f>IntermediateData!H395</f>
        <v>0</v>
      </c>
      <c r="I450" s="197">
        <f>IntermediateData!I395</f>
        <v>4.5562253904194332</v>
      </c>
      <c r="J450" s="197">
        <f>IntermediateData!J395</f>
        <v>4.5562253904194332</v>
      </c>
      <c r="K450" s="197">
        <f>IntermediateData!K395</f>
        <v>4.5562253904194341</v>
      </c>
      <c r="L450" s="197">
        <f>IntermediateData!L395</f>
        <v>4.5562253904194341</v>
      </c>
      <c r="M450" s="197">
        <f>IntermediateData!M395</f>
        <v>4.5562253904194341</v>
      </c>
      <c r="N450" s="197">
        <f>IntermediateData!N395</f>
        <v>4.5562253904194332</v>
      </c>
      <c r="O450" s="197">
        <f>IntermediateData!O395</f>
        <v>4.5562253904194341</v>
      </c>
      <c r="P450" s="197">
        <f>IntermediateData!P395</f>
        <v>4.5562253904194323</v>
      </c>
      <c r="Q450" s="197">
        <f>IntermediateData!Q395</f>
        <v>4.5562253904194323</v>
      </c>
      <c r="R450" s="196">
        <f>IntermediateData!R395</f>
        <v>4.5562253904194332</v>
      </c>
      <c r="S450" s="197">
        <f>IntermediateData!S395</f>
        <v>4.5562253904194332</v>
      </c>
      <c r="T450" s="197">
        <f>IntermediateData!T395</f>
        <v>4.5562253904194332</v>
      </c>
      <c r="U450" s="197">
        <f>IntermediateData!U395</f>
        <v>4.5562253904194341</v>
      </c>
      <c r="V450" s="197">
        <f>IntermediateData!V395</f>
        <v>4.5562253904194341</v>
      </c>
      <c r="W450" s="197">
        <f>IntermediateData!W395</f>
        <v>4.5562253904194341</v>
      </c>
      <c r="X450" s="197">
        <f>IntermediateData!X395</f>
        <v>4.5562253904194323</v>
      </c>
      <c r="Y450" s="197">
        <f>IntermediateData!Y395</f>
        <v>4.5562253904194332</v>
      </c>
      <c r="Z450" s="197">
        <f>IntermediateData!Z395</f>
        <v>4.5562253904194341</v>
      </c>
      <c r="AA450" s="197">
        <f>IntermediateData!AA395</f>
        <v>4.5562253904194341</v>
      </c>
      <c r="AB450" s="197">
        <f>IntermediateData!AB395</f>
        <v>4.5562253904194332</v>
      </c>
      <c r="AC450" s="197">
        <f>IntermediateData!AC395</f>
        <v>4.5562253904194332</v>
      </c>
      <c r="AD450" s="197">
        <f>IntermediateData!AD395</f>
        <v>4.5562253904194323</v>
      </c>
      <c r="AE450" s="197">
        <f>IntermediateData!AE395</f>
        <v>4.5562253904194341</v>
      </c>
      <c r="AF450" s="197">
        <f>IntermediateData!AF395</f>
        <v>4.5562253904194341</v>
      </c>
      <c r="AG450" s="197">
        <f>IntermediateData!AG395</f>
        <v>4.5562253904194341</v>
      </c>
      <c r="AH450" s="197">
        <f>IntermediateData!AH395</f>
        <v>4.556225390419435</v>
      </c>
      <c r="AI450" s="197">
        <f>IntermediateData!AI395</f>
        <v>4.5562253904194332</v>
      </c>
      <c r="AJ450" s="197">
        <f>IntermediateData!AJ395</f>
        <v>4.5562253904194323</v>
      </c>
      <c r="AK450" s="197">
        <f>IntermediateData!AK395</f>
        <v>4.5562253904194341</v>
      </c>
      <c r="AL450" s="197">
        <f>IntermediateData!AL395</f>
        <v>4.5562253904194341</v>
      </c>
      <c r="AM450" s="197">
        <f>IntermediateData!AM395</f>
        <v>4.5562253904194332</v>
      </c>
      <c r="AN450" s="197">
        <f>IntermediateData!AN395</f>
        <v>4.5562253904194332</v>
      </c>
      <c r="AO450" s="197">
        <f>IntermediateData!AO395</f>
        <v>4.5562253904194341</v>
      </c>
      <c r="AP450" s="198">
        <f>IntermediateData!AP395</f>
        <v>4.5562253904194332</v>
      </c>
    </row>
    <row r="451" spans="2:42" x14ac:dyDescent="0.35">
      <c r="B451" s="36"/>
      <c r="C451" s="36" t="s">
        <v>2269</v>
      </c>
      <c r="D451" s="198"/>
      <c r="E451" s="197">
        <f>IntermediateData!E396</f>
        <v>0</v>
      </c>
      <c r="F451" s="197">
        <f>IntermediateData!F396</f>
        <v>0</v>
      </c>
      <c r="G451" s="197">
        <f>IntermediateData!G396</f>
        <v>0</v>
      </c>
      <c r="H451" s="197">
        <f>IntermediateData!H396</f>
        <v>0</v>
      </c>
      <c r="I451" s="197">
        <f>IntermediateData!I396</f>
        <v>3.9053360489309425</v>
      </c>
      <c r="J451" s="197">
        <f>IntermediateData!J396</f>
        <v>3.9053360489309439</v>
      </c>
      <c r="K451" s="197">
        <f>IntermediateData!K396</f>
        <v>4.5562253904194341</v>
      </c>
      <c r="L451" s="197">
        <f>IntermediateData!L396</f>
        <v>4.5562253904194314</v>
      </c>
      <c r="M451" s="197">
        <f>IntermediateData!M396</f>
        <v>4.5562253904194323</v>
      </c>
      <c r="N451" s="197">
        <f>IntermediateData!N396</f>
        <v>4.5562253904194341</v>
      </c>
      <c r="O451" s="197">
        <f>IntermediateData!O396</f>
        <v>4.5562253904194332</v>
      </c>
      <c r="P451" s="197">
        <f>IntermediateData!P396</f>
        <v>4.5562253904194332</v>
      </c>
      <c r="Q451" s="197">
        <f>IntermediateData!Q396</f>
        <v>4.5562253904194332</v>
      </c>
      <c r="R451" s="196">
        <f>IntermediateData!R396</f>
        <v>4.5562253904194341</v>
      </c>
      <c r="S451" s="197">
        <f>IntermediateData!S396</f>
        <v>4.5562253904194332</v>
      </c>
      <c r="T451" s="197">
        <f>IntermediateData!T396</f>
        <v>4.5562253904194341</v>
      </c>
      <c r="U451" s="197">
        <f>IntermediateData!U396</f>
        <v>4.5562253904194332</v>
      </c>
      <c r="V451" s="197">
        <f>IntermediateData!V396</f>
        <v>4.5562253904194332</v>
      </c>
      <c r="W451" s="197">
        <f>IntermediateData!W396</f>
        <v>4.5562253904194341</v>
      </c>
      <c r="X451" s="197">
        <f>IntermediateData!X396</f>
        <v>4.5562253904194332</v>
      </c>
      <c r="Y451" s="197">
        <f>IntermediateData!Y396</f>
        <v>4.556225390419435</v>
      </c>
      <c r="Z451" s="197">
        <f>IntermediateData!Z396</f>
        <v>4.5562253904194341</v>
      </c>
      <c r="AA451" s="197">
        <f>IntermediateData!AA396</f>
        <v>4.5562253904194332</v>
      </c>
      <c r="AB451" s="197">
        <f>IntermediateData!AB396</f>
        <v>4.556225390419435</v>
      </c>
      <c r="AC451" s="197">
        <f>IntermediateData!AC396</f>
        <v>4.5562253904194341</v>
      </c>
      <c r="AD451" s="197">
        <f>IntermediateData!AD396</f>
        <v>4.5562253904194332</v>
      </c>
      <c r="AE451" s="197">
        <f>IntermediateData!AE396</f>
        <v>4.5562253904194332</v>
      </c>
      <c r="AF451" s="197">
        <f>IntermediateData!AF396</f>
        <v>4.5562253904194341</v>
      </c>
      <c r="AG451" s="197">
        <f>IntermediateData!AG396</f>
        <v>4.5562253904194341</v>
      </c>
      <c r="AH451" s="197">
        <f>IntermediateData!AH396</f>
        <v>4.5562253904194332</v>
      </c>
      <c r="AI451" s="197">
        <f>IntermediateData!AI396</f>
        <v>4.5562253904194323</v>
      </c>
      <c r="AJ451" s="197">
        <f>IntermediateData!AJ396</f>
        <v>4.5562253904194332</v>
      </c>
      <c r="AK451" s="197">
        <f>IntermediateData!AK396</f>
        <v>4.5562253904194341</v>
      </c>
      <c r="AL451" s="197">
        <f>IntermediateData!AL396</f>
        <v>4.5562253904194332</v>
      </c>
      <c r="AM451" s="197">
        <f>IntermediateData!AM396</f>
        <v>4.5562253904194332</v>
      </c>
      <c r="AN451" s="197">
        <f>IntermediateData!AN396</f>
        <v>4.5562253904194341</v>
      </c>
      <c r="AO451" s="197">
        <f>IntermediateData!AO396</f>
        <v>4.5562253904194332</v>
      </c>
      <c r="AP451" s="198">
        <f>IntermediateData!AP396</f>
        <v>4.5562253904194341</v>
      </c>
    </row>
    <row r="452" spans="2:42" x14ac:dyDescent="0.35">
      <c r="B452" s="36"/>
      <c r="C452" s="36" t="s">
        <v>2270</v>
      </c>
      <c r="D452" s="198"/>
      <c r="E452" s="197">
        <f>IntermediateData!E397</f>
        <v>0</v>
      </c>
      <c r="F452" s="197">
        <f>IntermediateData!F397</f>
        <v>0</v>
      </c>
      <c r="G452" s="197">
        <f>IntermediateData!G397</f>
        <v>0</v>
      </c>
      <c r="H452" s="197">
        <f>IntermediateData!H397</f>
        <v>0</v>
      </c>
      <c r="I452" s="197">
        <f>IntermediateData!I397</f>
        <v>4.5562253904194323</v>
      </c>
      <c r="J452" s="197">
        <f>IntermediateData!J397</f>
        <v>4.556225390419435</v>
      </c>
      <c r="K452" s="197">
        <f>IntermediateData!K397</f>
        <v>4.5562253904194341</v>
      </c>
      <c r="L452" s="197">
        <f>IntermediateData!L397</f>
        <v>4.5562253904194341</v>
      </c>
      <c r="M452" s="197">
        <f>IntermediateData!M397</f>
        <v>4.556225390419435</v>
      </c>
      <c r="N452" s="197">
        <f>IntermediateData!N397</f>
        <v>4.5562253904194332</v>
      </c>
      <c r="O452" s="197">
        <f>IntermediateData!O397</f>
        <v>4.5562253904194341</v>
      </c>
      <c r="P452" s="197">
        <f>IntermediateData!P397</f>
        <v>4.5562253904194332</v>
      </c>
      <c r="Q452" s="197">
        <f>IntermediateData!Q397</f>
        <v>4.5562253904194332</v>
      </c>
      <c r="R452" s="196">
        <f>IntermediateData!R397</f>
        <v>4.556225390419435</v>
      </c>
      <c r="S452" s="197">
        <f>IntermediateData!S397</f>
        <v>4.5562253904194332</v>
      </c>
      <c r="T452" s="197">
        <f>IntermediateData!T397</f>
        <v>4.5562253904194341</v>
      </c>
      <c r="U452" s="197">
        <f>IntermediateData!U397</f>
        <v>4.5562253904194341</v>
      </c>
      <c r="V452" s="197">
        <f>IntermediateData!V397</f>
        <v>4.5562253904194332</v>
      </c>
      <c r="W452" s="197">
        <f>IntermediateData!W397</f>
        <v>4.5562253904194341</v>
      </c>
      <c r="X452" s="197">
        <f>IntermediateData!X397</f>
        <v>4.5562253904194341</v>
      </c>
      <c r="Y452" s="197">
        <f>IntermediateData!Y397</f>
        <v>4.5562253904194341</v>
      </c>
      <c r="Z452" s="197">
        <f>IntermediateData!Z397</f>
        <v>4.5562253904194332</v>
      </c>
      <c r="AA452" s="197">
        <f>IntermediateData!AA397</f>
        <v>4.5562253904194332</v>
      </c>
      <c r="AB452" s="197">
        <f>IntermediateData!AB397</f>
        <v>4.5562253904194332</v>
      </c>
      <c r="AC452" s="197">
        <f>IntermediateData!AC397</f>
        <v>4.5562253904194341</v>
      </c>
      <c r="AD452" s="197">
        <f>IntermediateData!AD397</f>
        <v>4.556225390419435</v>
      </c>
      <c r="AE452" s="197">
        <f>IntermediateData!AE397</f>
        <v>4.5562253904194341</v>
      </c>
      <c r="AF452" s="197">
        <f>IntermediateData!AF397</f>
        <v>4.5562253904194341</v>
      </c>
      <c r="AG452" s="197">
        <f>IntermediateData!AG397</f>
        <v>4.5562253904194341</v>
      </c>
      <c r="AH452" s="197">
        <f>IntermediateData!AH397</f>
        <v>4.5562253904194341</v>
      </c>
      <c r="AI452" s="197">
        <f>IntermediateData!AI397</f>
        <v>4.5562253904194323</v>
      </c>
      <c r="AJ452" s="197">
        <f>IntermediateData!AJ397</f>
        <v>4.5562253904194341</v>
      </c>
      <c r="AK452" s="197">
        <f>IntermediateData!AK397</f>
        <v>4.556225390419435</v>
      </c>
      <c r="AL452" s="197">
        <f>IntermediateData!AL397</f>
        <v>4.5562253904194341</v>
      </c>
      <c r="AM452" s="197">
        <f>IntermediateData!AM397</f>
        <v>4.5562253904194332</v>
      </c>
      <c r="AN452" s="197">
        <f>IntermediateData!AN397</f>
        <v>4.5562253904194359</v>
      </c>
      <c r="AO452" s="197">
        <f>IntermediateData!AO397</f>
        <v>4.5562253904194332</v>
      </c>
      <c r="AP452" s="198">
        <f>IntermediateData!AP397</f>
        <v>4.5562253904194332</v>
      </c>
    </row>
    <row r="453" spans="2:42" x14ac:dyDescent="0.35">
      <c r="B453" s="36"/>
      <c r="C453" s="36" t="s">
        <v>2271</v>
      </c>
      <c r="D453" s="198"/>
      <c r="E453" s="197">
        <f>IntermediateData!E399</f>
        <v>0</v>
      </c>
      <c r="F453" s="197">
        <f>IntermediateData!F399</f>
        <v>0</v>
      </c>
      <c r="G453" s="197">
        <f>IntermediateData!G399</f>
        <v>0</v>
      </c>
      <c r="H453" s="197">
        <f>IntermediateData!H399</f>
        <v>0</v>
      </c>
      <c r="I453" s="197">
        <f>IntermediateData!I399</f>
        <v>0</v>
      </c>
      <c r="J453" s="197">
        <f>IntermediateData!J399</f>
        <v>3.2544467074424532</v>
      </c>
      <c r="K453" s="197">
        <f>IntermediateData!K399</f>
        <v>3.2544467074424523</v>
      </c>
      <c r="L453" s="197">
        <f>IntermediateData!L399</f>
        <v>3.905336048930943</v>
      </c>
      <c r="M453" s="197">
        <f>IntermediateData!M399</f>
        <v>3.9053360489309425</v>
      </c>
      <c r="N453" s="197">
        <f>IntermediateData!N399</f>
        <v>4.5562253904194332</v>
      </c>
      <c r="O453" s="197">
        <f>IntermediateData!O399</f>
        <v>4.5562253904194341</v>
      </c>
      <c r="P453" s="197">
        <f>IntermediateData!P399</f>
        <v>4.5562253904194359</v>
      </c>
      <c r="Q453" s="197">
        <f>IntermediateData!Q399</f>
        <v>4.556225390419435</v>
      </c>
      <c r="R453" s="196">
        <f>IntermediateData!R399</f>
        <v>4.5562253904194332</v>
      </c>
      <c r="S453" s="197">
        <f>IntermediateData!S399</f>
        <v>4.5562253904194341</v>
      </c>
      <c r="T453" s="197">
        <f>IntermediateData!T399</f>
        <v>4.556225390419435</v>
      </c>
      <c r="U453" s="197">
        <f>IntermediateData!U399</f>
        <v>4.5562253904194332</v>
      </c>
      <c r="V453" s="197">
        <f>IntermediateData!V399</f>
        <v>4.5562253904194341</v>
      </c>
      <c r="W453" s="197">
        <f>IntermediateData!W399</f>
        <v>4.5562253904194341</v>
      </c>
      <c r="X453" s="197">
        <f>IntermediateData!X399</f>
        <v>4.5562253904194323</v>
      </c>
      <c r="Y453" s="197">
        <f>IntermediateData!Y399</f>
        <v>4.5562253904194341</v>
      </c>
      <c r="Z453" s="197">
        <f>IntermediateData!Z399</f>
        <v>4.5562253904194341</v>
      </c>
      <c r="AA453" s="197">
        <f>IntermediateData!AA399</f>
        <v>4.5562253904194341</v>
      </c>
      <c r="AB453" s="197">
        <f>IntermediateData!AB399</f>
        <v>4.5562253904194341</v>
      </c>
      <c r="AC453" s="197">
        <f>IntermediateData!AC399</f>
        <v>4.5562253904194341</v>
      </c>
      <c r="AD453" s="197">
        <f>IntermediateData!AD399</f>
        <v>4.5562253904194332</v>
      </c>
      <c r="AE453" s="197">
        <f>IntermediateData!AE399</f>
        <v>4.5562253904194332</v>
      </c>
      <c r="AF453" s="197">
        <f>IntermediateData!AF399</f>
        <v>4.5562253904194332</v>
      </c>
      <c r="AG453" s="197">
        <f>IntermediateData!AG399</f>
        <v>4.556225390419435</v>
      </c>
      <c r="AH453" s="197">
        <f>IntermediateData!AH399</f>
        <v>4.5562253904194341</v>
      </c>
      <c r="AI453" s="197">
        <f>IntermediateData!AI399</f>
        <v>4.5562253904194323</v>
      </c>
      <c r="AJ453" s="197">
        <f>IntermediateData!AJ399</f>
        <v>4.5562253904194341</v>
      </c>
      <c r="AK453" s="197">
        <f>IntermediateData!AK399</f>
        <v>4.556225390419435</v>
      </c>
      <c r="AL453" s="197">
        <f>IntermediateData!AL399</f>
        <v>4.5562253904194332</v>
      </c>
      <c r="AM453" s="197">
        <f>IntermediateData!AM399</f>
        <v>4.5562253904194332</v>
      </c>
      <c r="AN453" s="197">
        <f>IntermediateData!AN399</f>
        <v>4.5562253904194341</v>
      </c>
      <c r="AO453" s="197">
        <f>IntermediateData!AO399</f>
        <v>4.5562253904194341</v>
      </c>
      <c r="AP453" s="198">
        <f>IntermediateData!AP399</f>
        <v>4.5562253904194341</v>
      </c>
    </row>
    <row r="454" spans="2:42" x14ac:dyDescent="0.35">
      <c r="B454" s="36"/>
      <c r="C454" s="36" t="s">
        <v>2314</v>
      </c>
      <c r="D454" s="198"/>
      <c r="E454" s="197">
        <f>IntermediateData!E398</f>
        <v>0</v>
      </c>
      <c r="F454" s="197">
        <f>IntermediateData!F398</f>
        <v>0</v>
      </c>
      <c r="G454" s="197">
        <f>IntermediateData!G398</f>
        <v>0</v>
      </c>
      <c r="H454" s="197">
        <f>IntermediateData!H398</f>
        <v>0</v>
      </c>
      <c r="I454" s="197">
        <f>IntermediateData!I398</f>
        <v>0</v>
      </c>
      <c r="J454" s="197">
        <f>IntermediateData!J398</f>
        <v>3.2544467074424532</v>
      </c>
      <c r="K454" s="197">
        <f>IntermediateData!K398</f>
        <v>3.2544467074424523</v>
      </c>
      <c r="L454" s="197">
        <f>IntermediateData!L398</f>
        <v>3.9053360489309443</v>
      </c>
      <c r="M454" s="197">
        <f>IntermediateData!M398</f>
        <v>3.905336048930943</v>
      </c>
      <c r="N454" s="197">
        <f>IntermediateData!N398</f>
        <v>4.5562253904194332</v>
      </c>
      <c r="O454" s="197">
        <f>IntermediateData!O398</f>
        <v>4.5562253904194332</v>
      </c>
      <c r="P454" s="197">
        <f>IntermediateData!P398</f>
        <v>4.5562253904194341</v>
      </c>
      <c r="Q454" s="197">
        <f>IntermediateData!Q398</f>
        <v>4.5562253904194341</v>
      </c>
      <c r="R454" s="196">
        <f>IntermediateData!R398</f>
        <v>4.556225390419435</v>
      </c>
      <c r="S454" s="197">
        <f>IntermediateData!S398</f>
        <v>4.5562253904194341</v>
      </c>
      <c r="T454" s="197">
        <f>IntermediateData!T398</f>
        <v>4.5562253904194323</v>
      </c>
      <c r="U454" s="197">
        <f>IntermediateData!U398</f>
        <v>4.5562253904194332</v>
      </c>
      <c r="V454" s="197">
        <f>IntermediateData!V398</f>
        <v>4.5562253904194341</v>
      </c>
      <c r="W454" s="197">
        <f>IntermediateData!W398</f>
        <v>4.5562253904194341</v>
      </c>
      <c r="X454" s="197">
        <f>IntermediateData!X398</f>
        <v>4.5562253904194341</v>
      </c>
      <c r="Y454" s="197">
        <f>IntermediateData!Y398</f>
        <v>4.5562253904194332</v>
      </c>
      <c r="Z454" s="197">
        <f>IntermediateData!Z398</f>
        <v>4.556225390419435</v>
      </c>
      <c r="AA454" s="197">
        <f>IntermediateData!AA398</f>
        <v>4.5562253904194323</v>
      </c>
      <c r="AB454" s="197">
        <f>IntermediateData!AB398</f>
        <v>4.556225390419435</v>
      </c>
      <c r="AC454" s="197">
        <f>IntermediateData!AC398</f>
        <v>4.5562253904194332</v>
      </c>
      <c r="AD454" s="197">
        <f>IntermediateData!AD398</f>
        <v>4.556225390419435</v>
      </c>
      <c r="AE454" s="197">
        <f>IntermediateData!AE398</f>
        <v>4.5562253904194341</v>
      </c>
      <c r="AF454" s="197">
        <f>IntermediateData!AF398</f>
        <v>4.5562253904194332</v>
      </c>
      <c r="AG454" s="197">
        <f>IntermediateData!AG398</f>
        <v>4.5562253904194332</v>
      </c>
      <c r="AH454" s="197">
        <f>IntermediateData!AH398</f>
        <v>4.5562253904194332</v>
      </c>
      <c r="AI454" s="197">
        <f>IntermediateData!AI398</f>
        <v>4.5562253904194341</v>
      </c>
      <c r="AJ454" s="197">
        <f>IntermediateData!AJ398</f>
        <v>4.5562253904194341</v>
      </c>
      <c r="AK454" s="197">
        <f>IntermediateData!AK398</f>
        <v>4.5562253904194341</v>
      </c>
      <c r="AL454" s="197">
        <f>IntermediateData!AL398</f>
        <v>4.5562253904194323</v>
      </c>
      <c r="AM454" s="197">
        <f>IntermediateData!AM398</f>
        <v>4.5562253904194323</v>
      </c>
      <c r="AN454" s="197">
        <f>IntermediateData!AN398</f>
        <v>4.5562253904194332</v>
      </c>
      <c r="AO454" s="197">
        <f>IntermediateData!AO398</f>
        <v>4.556225390419435</v>
      </c>
      <c r="AP454" s="198">
        <f>IntermediateData!AP398</f>
        <v>4.5562253904194332</v>
      </c>
    </row>
    <row r="455" spans="2:42" x14ac:dyDescent="0.35">
      <c r="B455" s="36"/>
      <c r="C455" s="36" t="s">
        <v>2272</v>
      </c>
      <c r="D455" s="198"/>
      <c r="E455" s="197">
        <f>IntermediateData!E400</f>
        <v>0</v>
      </c>
      <c r="F455" s="197">
        <f>IntermediateData!F400</f>
        <v>0</v>
      </c>
      <c r="G455" s="197">
        <f>IntermediateData!G400</f>
        <v>0</v>
      </c>
      <c r="H455" s="197">
        <f>IntermediateData!H400</f>
        <v>0</v>
      </c>
      <c r="I455" s="197">
        <f>IntermediateData!I400</f>
        <v>3.2544467074424523</v>
      </c>
      <c r="J455" s="197">
        <f>IntermediateData!J400</f>
        <v>3.2544467074424532</v>
      </c>
      <c r="K455" s="197">
        <f>IntermediateData!K400</f>
        <v>3.905336048930943</v>
      </c>
      <c r="L455" s="197">
        <f>IntermediateData!L400</f>
        <v>3.9053360489309434</v>
      </c>
      <c r="M455" s="197">
        <f>IntermediateData!M400</f>
        <v>4.5562253904194341</v>
      </c>
      <c r="N455" s="197">
        <f>IntermediateData!N400</f>
        <v>4.5562253904194332</v>
      </c>
      <c r="O455" s="197">
        <f>IntermediateData!O400</f>
        <v>4.5562253904194332</v>
      </c>
      <c r="P455" s="197">
        <f>IntermediateData!P400</f>
        <v>4.5562253904194341</v>
      </c>
      <c r="Q455" s="197">
        <f>IntermediateData!Q400</f>
        <v>4.5562253904194341</v>
      </c>
      <c r="R455" s="196">
        <f>IntermediateData!R400</f>
        <v>4.556225390419435</v>
      </c>
      <c r="S455" s="197">
        <f>IntermediateData!S400</f>
        <v>4.5562253904194332</v>
      </c>
      <c r="T455" s="197">
        <f>IntermediateData!T400</f>
        <v>4.5562253904194332</v>
      </c>
      <c r="U455" s="197">
        <f>IntermediateData!U400</f>
        <v>4.5562253904194332</v>
      </c>
      <c r="V455" s="197">
        <f>IntermediateData!V400</f>
        <v>4.5562253904194341</v>
      </c>
      <c r="W455" s="197">
        <f>IntermediateData!W400</f>
        <v>4.5562253904194341</v>
      </c>
      <c r="X455" s="197">
        <f>IntermediateData!X400</f>
        <v>4.5562253904194359</v>
      </c>
      <c r="Y455" s="197">
        <f>IntermediateData!Y400</f>
        <v>4.5562253904194341</v>
      </c>
      <c r="Z455" s="197">
        <f>IntermediateData!Z400</f>
        <v>4.556225390419435</v>
      </c>
      <c r="AA455" s="197">
        <f>IntermediateData!AA400</f>
        <v>4.5562253904194332</v>
      </c>
      <c r="AB455" s="197">
        <f>IntermediateData!AB400</f>
        <v>4.556225390419435</v>
      </c>
      <c r="AC455" s="197">
        <f>IntermediateData!AC400</f>
        <v>4.556225390419435</v>
      </c>
      <c r="AD455" s="197">
        <f>IntermediateData!AD400</f>
        <v>4.5562253904194341</v>
      </c>
      <c r="AE455" s="197">
        <f>IntermediateData!AE400</f>
        <v>4.5562253904194323</v>
      </c>
      <c r="AF455" s="197">
        <f>IntermediateData!AF400</f>
        <v>4.5562253904194323</v>
      </c>
      <c r="AG455" s="197">
        <f>IntermediateData!AG400</f>
        <v>4.5562253904194341</v>
      </c>
      <c r="AH455" s="197">
        <f>IntermediateData!AH400</f>
        <v>4.5562253904194332</v>
      </c>
      <c r="AI455" s="197">
        <f>IntermediateData!AI400</f>
        <v>4.5562253904194341</v>
      </c>
      <c r="AJ455" s="197">
        <f>IntermediateData!AJ400</f>
        <v>4.5562253904194341</v>
      </c>
      <c r="AK455" s="197">
        <f>IntermediateData!AK400</f>
        <v>4.5562253904194323</v>
      </c>
      <c r="AL455" s="197">
        <f>IntermediateData!AL400</f>
        <v>4.5562253904194332</v>
      </c>
      <c r="AM455" s="197">
        <f>IntermediateData!AM400</f>
        <v>4.5562253904194323</v>
      </c>
      <c r="AN455" s="197">
        <f>IntermediateData!AN400</f>
        <v>4.5562253904194341</v>
      </c>
      <c r="AO455" s="197">
        <f>IntermediateData!AO400</f>
        <v>4.556225390419435</v>
      </c>
      <c r="AP455" s="198">
        <f>IntermediateData!AP400</f>
        <v>4.5562253904194341</v>
      </c>
    </row>
    <row r="456" spans="2:42" x14ac:dyDescent="0.35">
      <c r="B456" s="36"/>
      <c r="C456" s="36" t="s">
        <v>2273</v>
      </c>
      <c r="D456" s="198"/>
      <c r="E456" s="197">
        <f>IntermediateData!E401</f>
        <v>0</v>
      </c>
      <c r="F456" s="197">
        <f>IntermediateData!F401</f>
        <v>0</v>
      </c>
      <c r="G456" s="197">
        <f>IntermediateData!G401</f>
        <v>0</v>
      </c>
      <c r="H456" s="197">
        <f>IntermediateData!H401</f>
        <v>0</v>
      </c>
      <c r="I456" s="197">
        <f>IntermediateData!I401</f>
        <v>3.2544467074424532</v>
      </c>
      <c r="J456" s="197">
        <f>IntermediateData!J401</f>
        <v>3.2544467074424532</v>
      </c>
      <c r="K456" s="197">
        <f>IntermediateData!K401</f>
        <v>3.9053360489309439</v>
      </c>
      <c r="L456" s="197">
        <f>IntermediateData!L401</f>
        <v>3.905336048930943</v>
      </c>
      <c r="M456" s="197">
        <f>IntermediateData!M401</f>
        <v>3.9053360489309434</v>
      </c>
      <c r="N456" s="197">
        <f>IntermediateData!N401</f>
        <v>4.5562253904194332</v>
      </c>
      <c r="O456" s="197">
        <f>IntermediateData!O401</f>
        <v>4.5562253904194332</v>
      </c>
      <c r="P456" s="197">
        <f>IntermediateData!P401</f>
        <v>4.5562253904194332</v>
      </c>
      <c r="Q456" s="197">
        <f>IntermediateData!Q401</f>
        <v>4.556225390419435</v>
      </c>
      <c r="R456" s="196">
        <f>IntermediateData!R401</f>
        <v>4.5562253904194341</v>
      </c>
      <c r="S456" s="197">
        <f>IntermediateData!S401</f>
        <v>4.5562253904194341</v>
      </c>
      <c r="T456" s="197">
        <f>IntermediateData!T401</f>
        <v>4.556225390419435</v>
      </c>
      <c r="U456" s="197">
        <f>IntermediateData!U401</f>
        <v>4.5562253904194341</v>
      </c>
      <c r="V456" s="197">
        <f>IntermediateData!V401</f>
        <v>4.5562253904194341</v>
      </c>
      <c r="W456" s="197">
        <f>IntermediateData!W401</f>
        <v>4.5562253904194332</v>
      </c>
      <c r="X456" s="197">
        <f>IntermediateData!X401</f>
        <v>4.5562253904194332</v>
      </c>
      <c r="Y456" s="197">
        <f>IntermediateData!Y401</f>
        <v>4.5562253904194341</v>
      </c>
      <c r="Z456" s="197">
        <f>IntermediateData!Z401</f>
        <v>4.5562253904194341</v>
      </c>
      <c r="AA456" s="197">
        <f>IntermediateData!AA401</f>
        <v>4.5562253904194341</v>
      </c>
      <c r="AB456" s="197">
        <f>IntermediateData!AB401</f>
        <v>4.5562253904194332</v>
      </c>
      <c r="AC456" s="197">
        <f>IntermediateData!AC401</f>
        <v>4.5562253904194341</v>
      </c>
      <c r="AD456" s="197">
        <f>IntermediateData!AD401</f>
        <v>4.5562253904194332</v>
      </c>
      <c r="AE456" s="197">
        <f>IntermediateData!AE401</f>
        <v>4.5562253904194332</v>
      </c>
      <c r="AF456" s="197">
        <f>IntermediateData!AF401</f>
        <v>4.5562253904194332</v>
      </c>
      <c r="AG456" s="197">
        <f>IntermediateData!AG401</f>
        <v>4.5562253904194332</v>
      </c>
      <c r="AH456" s="197">
        <f>IntermediateData!AH401</f>
        <v>4.5562253904194332</v>
      </c>
      <c r="AI456" s="197">
        <f>IntermediateData!AI401</f>
        <v>4.556225390419435</v>
      </c>
      <c r="AJ456" s="197">
        <f>IntermediateData!AJ401</f>
        <v>4.5562253904194332</v>
      </c>
      <c r="AK456" s="197">
        <f>IntermediateData!AK401</f>
        <v>4.5562253904194341</v>
      </c>
      <c r="AL456" s="197">
        <f>IntermediateData!AL401</f>
        <v>4.5562253904194332</v>
      </c>
      <c r="AM456" s="197">
        <f>IntermediateData!AM401</f>
        <v>4.5562253904194332</v>
      </c>
      <c r="AN456" s="197">
        <f>IntermediateData!AN401</f>
        <v>4.5562253904194341</v>
      </c>
      <c r="AO456" s="197">
        <f>IntermediateData!AO401</f>
        <v>4.5562253904194341</v>
      </c>
      <c r="AP456" s="198">
        <f>IntermediateData!AP401</f>
        <v>4.5562253904194332</v>
      </c>
    </row>
    <row r="457" spans="2:42" x14ac:dyDescent="0.35">
      <c r="B457" s="36"/>
      <c r="C457" s="36" t="s">
        <v>2275</v>
      </c>
      <c r="D457" s="198"/>
      <c r="E457" s="197">
        <f>IntermediateData!E403</f>
        <v>0</v>
      </c>
      <c r="F457" s="197">
        <f>IntermediateData!F403</f>
        <v>0</v>
      </c>
      <c r="G457" s="197">
        <f>IntermediateData!G403</f>
        <v>0</v>
      </c>
      <c r="H457" s="197">
        <f>IntermediateData!H403</f>
        <v>0</v>
      </c>
      <c r="I457" s="197">
        <f>IntermediateData!I403</f>
        <v>3.9053360489309421</v>
      </c>
      <c r="J457" s="197">
        <f>IntermediateData!J403</f>
        <v>3.905336048930943</v>
      </c>
      <c r="K457" s="197">
        <f>IntermediateData!K403</f>
        <v>4.556225390419435</v>
      </c>
      <c r="L457" s="197">
        <f>IntermediateData!L403</f>
        <v>4.5562253904194332</v>
      </c>
      <c r="M457" s="197">
        <f>IntermediateData!M403</f>
        <v>4.5562253904194332</v>
      </c>
      <c r="N457" s="197">
        <f>IntermediateData!N403</f>
        <v>4.5562253904194341</v>
      </c>
      <c r="O457" s="197">
        <f>IntermediateData!O403</f>
        <v>4.556225390419435</v>
      </c>
      <c r="P457" s="197">
        <f>IntermediateData!P403</f>
        <v>4.5562253904194332</v>
      </c>
      <c r="Q457" s="197">
        <f>IntermediateData!Q403</f>
        <v>4.5562253904194332</v>
      </c>
      <c r="R457" s="196">
        <f>IntermediateData!R403</f>
        <v>4.556225390419435</v>
      </c>
      <c r="S457" s="197">
        <f>IntermediateData!S403</f>
        <v>4.556225390419435</v>
      </c>
      <c r="T457" s="197">
        <f>IntermediateData!T403</f>
        <v>4.5562253904194341</v>
      </c>
      <c r="U457" s="197">
        <f>IntermediateData!U403</f>
        <v>4.556225390419435</v>
      </c>
      <c r="V457" s="197">
        <f>IntermediateData!V403</f>
        <v>4.556225390419435</v>
      </c>
      <c r="W457" s="197">
        <f>IntermediateData!W403</f>
        <v>4.5562253904194359</v>
      </c>
      <c r="X457" s="197">
        <f>IntermediateData!X403</f>
        <v>4.5562253904194323</v>
      </c>
      <c r="Y457" s="197">
        <f>IntermediateData!Y403</f>
        <v>4.556225390419435</v>
      </c>
      <c r="Z457" s="197">
        <f>IntermediateData!Z403</f>
        <v>4.556225390419435</v>
      </c>
      <c r="AA457" s="197">
        <f>IntermediateData!AA403</f>
        <v>4.5562253904194341</v>
      </c>
      <c r="AB457" s="197">
        <f>IntermediateData!AB403</f>
        <v>4.5562253904194341</v>
      </c>
      <c r="AC457" s="197">
        <f>IntermediateData!AC403</f>
        <v>4.5562253904194341</v>
      </c>
      <c r="AD457" s="197">
        <f>IntermediateData!AD403</f>
        <v>4.5562253904194341</v>
      </c>
      <c r="AE457" s="197">
        <f>IntermediateData!AE403</f>
        <v>4.556225390419435</v>
      </c>
      <c r="AF457" s="197">
        <f>IntermediateData!AF403</f>
        <v>4.556225390419435</v>
      </c>
      <c r="AG457" s="197">
        <f>IntermediateData!AG403</f>
        <v>4.5562253904194341</v>
      </c>
      <c r="AH457" s="197">
        <f>IntermediateData!AH403</f>
        <v>4.556225390419435</v>
      </c>
      <c r="AI457" s="197">
        <f>IntermediateData!AI403</f>
        <v>4.5562253904194332</v>
      </c>
      <c r="AJ457" s="197">
        <f>IntermediateData!AJ403</f>
        <v>4.5562253904194323</v>
      </c>
      <c r="AK457" s="197">
        <f>IntermediateData!AK403</f>
        <v>4.5562253904194332</v>
      </c>
      <c r="AL457" s="197">
        <f>IntermediateData!AL403</f>
        <v>4.5562253904194323</v>
      </c>
      <c r="AM457" s="197">
        <f>IntermediateData!AM403</f>
        <v>4.5562253904194332</v>
      </c>
      <c r="AN457" s="197">
        <f>IntermediateData!AN403</f>
        <v>4.5562253904194332</v>
      </c>
      <c r="AO457" s="197">
        <f>IntermediateData!AO403</f>
        <v>4.556225390419435</v>
      </c>
      <c r="AP457" s="198">
        <f>IntermediateData!AP403</f>
        <v>4.5562253904194332</v>
      </c>
    </row>
    <row r="458" spans="2:42" x14ac:dyDescent="0.35">
      <c r="B458" s="36"/>
      <c r="C458" s="36" t="s">
        <v>2276</v>
      </c>
      <c r="D458" s="198"/>
      <c r="E458" s="197">
        <f>IntermediateData!E404</f>
        <v>0</v>
      </c>
      <c r="F458" s="197">
        <f>IntermediateData!F404</f>
        <v>0</v>
      </c>
      <c r="G458" s="197">
        <f>IntermediateData!G404</f>
        <v>0</v>
      </c>
      <c r="H458" s="197">
        <f>IntermediateData!H404</f>
        <v>0</v>
      </c>
      <c r="I458" s="197">
        <f>IntermediateData!I404</f>
        <v>3.905336048930943</v>
      </c>
      <c r="J458" s="197">
        <f>IntermediateData!J404</f>
        <v>4.5562253904194332</v>
      </c>
      <c r="K458" s="197">
        <f>IntermediateData!K404</f>
        <v>4.5562253904194341</v>
      </c>
      <c r="L458" s="197">
        <f>IntermediateData!L404</f>
        <v>4.5562253904194341</v>
      </c>
      <c r="M458" s="197">
        <f>IntermediateData!M404</f>
        <v>4.5562253904194341</v>
      </c>
      <c r="N458" s="197">
        <f>IntermediateData!N404</f>
        <v>4.556225390419435</v>
      </c>
      <c r="O458" s="197">
        <f>IntermediateData!O404</f>
        <v>4.5562253904194341</v>
      </c>
      <c r="P458" s="197">
        <f>IntermediateData!P404</f>
        <v>4.5562253904194332</v>
      </c>
      <c r="Q458" s="197">
        <f>IntermediateData!Q404</f>
        <v>4.5562253904194341</v>
      </c>
      <c r="R458" s="196">
        <f>IntermediateData!R404</f>
        <v>4.5562253904194341</v>
      </c>
      <c r="S458" s="197">
        <f>IntermediateData!S404</f>
        <v>4.556225390419435</v>
      </c>
      <c r="T458" s="197">
        <f>IntermediateData!T404</f>
        <v>4.5562253904194341</v>
      </c>
      <c r="U458" s="197">
        <f>IntermediateData!U404</f>
        <v>4.5562253904194341</v>
      </c>
      <c r="V458" s="197">
        <f>IntermediateData!V404</f>
        <v>4.5562253904194332</v>
      </c>
      <c r="W458" s="197">
        <f>IntermediateData!W404</f>
        <v>4.5562253904194341</v>
      </c>
      <c r="X458" s="197">
        <f>IntermediateData!X404</f>
        <v>4.5562253904194332</v>
      </c>
      <c r="Y458" s="197">
        <f>IntermediateData!Y404</f>
        <v>4.556225390419435</v>
      </c>
      <c r="Z458" s="197">
        <f>IntermediateData!Z404</f>
        <v>4.5562253904194341</v>
      </c>
      <c r="AA458" s="197">
        <f>IntermediateData!AA404</f>
        <v>4.5562253904194341</v>
      </c>
      <c r="AB458" s="197">
        <f>IntermediateData!AB404</f>
        <v>4.5562253904194341</v>
      </c>
      <c r="AC458" s="197">
        <f>IntermediateData!AC404</f>
        <v>4.5562253904194341</v>
      </c>
      <c r="AD458" s="197">
        <f>IntermediateData!AD404</f>
        <v>4.5562253904194341</v>
      </c>
      <c r="AE458" s="197">
        <f>IntermediateData!AE404</f>
        <v>4.556225390419435</v>
      </c>
      <c r="AF458" s="197">
        <f>IntermediateData!AF404</f>
        <v>4.5562253904194332</v>
      </c>
      <c r="AG458" s="197">
        <f>IntermediateData!AG404</f>
        <v>4.5562253904194332</v>
      </c>
      <c r="AH458" s="197">
        <f>IntermediateData!AH404</f>
        <v>4.5562253904194341</v>
      </c>
      <c r="AI458" s="197">
        <f>IntermediateData!AI404</f>
        <v>4.5562253904194341</v>
      </c>
      <c r="AJ458" s="197">
        <f>IntermediateData!AJ404</f>
        <v>4.5562253904194341</v>
      </c>
      <c r="AK458" s="197">
        <f>IntermediateData!AK404</f>
        <v>4.5562253904194341</v>
      </c>
      <c r="AL458" s="197">
        <f>IntermediateData!AL404</f>
        <v>4.556225390419435</v>
      </c>
      <c r="AM458" s="197">
        <f>IntermediateData!AM404</f>
        <v>4.5562253904194341</v>
      </c>
      <c r="AN458" s="197">
        <f>IntermediateData!AN404</f>
        <v>4.5562253904194332</v>
      </c>
      <c r="AO458" s="197">
        <f>IntermediateData!AO404</f>
        <v>4.5562253904194359</v>
      </c>
      <c r="AP458" s="198">
        <f>IntermediateData!AP404</f>
        <v>4.5562253904194341</v>
      </c>
    </row>
    <row r="459" spans="2:42" x14ac:dyDescent="0.35">
      <c r="B459" s="36"/>
      <c r="C459" s="36" t="s">
        <v>2277</v>
      </c>
      <c r="D459" s="198"/>
      <c r="E459" s="197">
        <f>IntermediateData!E405</f>
        <v>0</v>
      </c>
      <c r="F459" s="197">
        <f>IntermediateData!F405</f>
        <v>0</v>
      </c>
      <c r="G459" s="197">
        <f>IntermediateData!G405</f>
        <v>0</v>
      </c>
      <c r="H459" s="197">
        <f>IntermediateData!H405</f>
        <v>0</v>
      </c>
      <c r="I459" s="197">
        <f>IntermediateData!I405</f>
        <v>3.905336048930943</v>
      </c>
      <c r="J459" s="197">
        <f>IntermediateData!J405</f>
        <v>3.9053360489309434</v>
      </c>
      <c r="K459" s="197">
        <f>IntermediateData!K405</f>
        <v>3.905336048930943</v>
      </c>
      <c r="L459" s="197">
        <f>IntermediateData!L405</f>
        <v>4.5562253904194341</v>
      </c>
      <c r="M459" s="197">
        <f>IntermediateData!M405</f>
        <v>4.5562253904194341</v>
      </c>
      <c r="N459" s="197">
        <f>IntermediateData!N405</f>
        <v>4.5562253904194332</v>
      </c>
      <c r="O459" s="197">
        <f>IntermediateData!O405</f>
        <v>4.5562253904194341</v>
      </c>
      <c r="P459" s="197">
        <f>IntermediateData!P405</f>
        <v>4.5562253904194341</v>
      </c>
      <c r="Q459" s="197">
        <f>IntermediateData!Q405</f>
        <v>4.5562253904194341</v>
      </c>
      <c r="R459" s="196">
        <f>IntermediateData!R405</f>
        <v>4.5562253904194332</v>
      </c>
      <c r="S459" s="197">
        <f>IntermediateData!S405</f>
        <v>4.5562253904194323</v>
      </c>
      <c r="T459" s="197">
        <f>IntermediateData!T405</f>
        <v>4.5562253904194341</v>
      </c>
      <c r="U459" s="197">
        <f>IntermediateData!U405</f>
        <v>4.5562253904194332</v>
      </c>
      <c r="V459" s="197">
        <f>IntermediateData!V405</f>
        <v>4.5562253904194323</v>
      </c>
      <c r="W459" s="197">
        <f>IntermediateData!W405</f>
        <v>4.5562253904194332</v>
      </c>
      <c r="X459" s="197">
        <f>IntermediateData!X405</f>
        <v>4.556225390419435</v>
      </c>
      <c r="Y459" s="197">
        <f>IntermediateData!Y405</f>
        <v>4.5562253904194332</v>
      </c>
      <c r="Z459" s="197">
        <f>IntermediateData!Z405</f>
        <v>4.5562253904194341</v>
      </c>
      <c r="AA459" s="197">
        <f>IntermediateData!AA405</f>
        <v>4.5562253904194332</v>
      </c>
      <c r="AB459" s="197">
        <f>IntermediateData!AB405</f>
        <v>4.5562253904194332</v>
      </c>
      <c r="AC459" s="197">
        <f>IntermediateData!AC405</f>
        <v>4.5562253904194323</v>
      </c>
      <c r="AD459" s="197">
        <f>IntermediateData!AD405</f>
        <v>4.5562253904194341</v>
      </c>
      <c r="AE459" s="197">
        <f>IntermediateData!AE405</f>
        <v>4.5562253904194332</v>
      </c>
      <c r="AF459" s="197">
        <f>IntermediateData!AF405</f>
        <v>4.5562253904194332</v>
      </c>
      <c r="AG459" s="197">
        <f>IntermediateData!AG405</f>
        <v>4.5562253904194341</v>
      </c>
      <c r="AH459" s="197">
        <f>IntermediateData!AH405</f>
        <v>4.5562253904194332</v>
      </c>
      <c r="AI459" s="197">
        <f>IntermediateData!AI405</f>
        <v>4.5562253904194332</v>
      </c>
      <c r="AJ459" s="197">
        <f>IntermediateData!AJ405</f>
        <v>4.5562253904194341</v>
      </c>
      <c r="AK459" s="197">
        <f>IntermediateData!AK405</f>
        <v>4.5562253904194341</v>
      </c>
      <c r="AL459" s="197">
        <f>IntermediateData!AL405</f>
        <v>4.5562253904194341</v>
      </c>
      <c r="AM459" s="197">
        <f>IntermediateData!AM405</f>
        <v>4.5562253904194341</v>
      </c>
      <c r="AN459" s="197">
        <f>IntermediateData!AN405</f>
        <v>4.5562253904194332</v>
      </c>
      <c r="AO459" s="197">
        <f>IntermediateData!AO405</f>
        <v>4.5562253904194332</v>
      </c>
      <c r="AP459" s="198">
        <f>IntermediateData!AP405</f>
        <v>4.5562253904194341</v>
      </c>
    </row>
    <row r="460" spans="2:42" x14ac:dyDescent="0.35">
      <c r="B460" s="36"/>
      <c r="C460" s="36" t="s">
        <v>2278</v>
      </c>
      <c r="D460" s="198"/>
      <c r="E460" s="197">
        <f>IntermediateData!E406</f>
        <v>0</v>
      </c>
      <c r="F460" s="197">
        <f>IntermediateData!F406</f>
        <v>0</v>
      </c>
      <c r="G460" s="197">
        <f>IntermediateData!G406</f>
        <v>0</v>
      </c>
      <c r="H460" s="197">
        <f>IntermediateData!H406</f>
        <v>0</v>
      </c>
      <c r="I460" s="197">
        <f>IntermediateData!I406</f>
        <v>4.5562253904194332</v>
      </c>
      <c r="J460" s="197">
        <f>IntermediateData!J406</f>
        <v>4.5562253904194332</v>
      </c>
      <c r="K460" s="197">
        <f>IntermediateData!K406</f>
        <v>4.556225390419435</v>
      </c>
      <c r="L460" s="197">
        <f>IntermediateData!L406</f>
        <v>4.5562253904194332</v>
      </c>
      <c r="M460" s="197">
        <f>IntermediateData!M406</f>
        <v>4.556225390419435</v>
      </c>
      <c r="N460" s="197">
        <f>IntermediateData!N406</f>
        <v>4.5562253904194323</v>
      </c>
      <c r="O460" s="197">
        <f>IntermediateData!O406</f>
        <v>4.5562253904194332</v>
      </c>
      <c r="P460" s="197">
        <f>IntermediateData!P406</f>
        <v>4.5562253904194341</v>
      </c>
      <c r="Q460" s="197">
        <f>IntermediateData!Q406</f>
        <v>4.5562253904194341</v>
      </c>
      <c r="R460" s="196">
        <f>IntermediateData!R406</f>
        <v>4.5562253904194332</v>
      </c>
      <c r="S460" s="197">
        <f>IntermediateData!S406</f>
        <v>4.5562253904194323</v>
      </c>
      <c r="T460" s="197">
        <f>IntermediateData!T406</f>
        <v>4.5562253904194341</v>
      </c>
      <c r="U460" s="197">
        <f>IntermediateData!U406</f>
        <v>4.5562253904194341</v>
      </c>
      <c r="V460" s="197">
        <f>IntermediateData!V406</f>
        <v>4.5562253904194332</v>
      </c>
      <c r="W460" s="197">
        <f>IntermediateData!W406</f>
        <v>4.5562253904194323</v>
      </c>
      <c r="X460" s="197">
        <f>IntermediateData!X406</f>
        <v>4.5562253904194332</v>
      </c>
      <c r="Y460" s="197">
        <f>IntermediateData!Y406</f>
        <v>4.5562253904194332</v>
      </c>
      <c r="Z460" s="197">
        <f>IntermediateData!Z406</f>
        <v>4.5562253904194359</v>
      </c>
      <c r="AA460" s="197">
        <f>IntermediateData!AA406</f>
        <v>4.5562253904194332</v>
      </c>
      <c r="AB460" s="197">
        <f>IntermediateData!AB406</f>
        <v>4.5562253904194341</v>
      </c>
      <c r="AC460" s="197">
        <f>IntermediateData!AC406</f>
        <v>4.5562253904194341</v>
      </c>
      <c r="AD460" s="197">
        <f>IntermediateData!AD406</f>
        <v>4.5562253904194332</v>
      </c>
      <c r="AE460" s="197">
        <f>IntermediateData!AE406</f>
        <v>4.5562253904194341</v>
      </c>
      <c r="AF460" s="197">
        <f>IntermediateData!AF406</f>
        <v>4.5562253904194341</v>
      </c>
      <c r="AG460" s="197">
        <f>IntermediateData!AG406</f>
        <v>4.5562253904194341</v>
      </c>
      <c r="AH460" s="197">
        <f>IntermediateData!AH406</f>
        <v>4.5562253904194323</v>
      </c>
      <c r="AI460" s="197">
        <f>IntermediateData!AI406</f>
        <v>4.5562253904194341</v>
      </c>
      <c r="AJ460" s="197">
        <f>IntermediateData!AJ406</f>
        <v>4.556225390419435</v>
      </c>
      <c r="AK460" s="197">
        <f>IntermediateData!AK406</f>
        <v>4.556225390419435</v>
      </c>
      <c r="AL460" s="197">
        <f>IntermediateData!AL406</f>
        <v>4.5562253904194332</v>
      </c>
      <c r="AM460" s="197">
        <f>IntermediateData!AM406</f>
        <v>4.5562253904194341</v>
      </c>
      <c r="AN460" s="197">
        <f>IntermediateData!AN406</f>
        <v>4.5562253904194341</v>
      </c>
      <c r="AO460" s="197">
        <f>IntermediateData!AO406</f>
        <v>4.5562253904194341</v>
      </c>
      <c r="AP460" s="198">
        <f>IntermediateData!AP406</f>
        <v>4.556225390419435</v>
      </c>
    </row>
    <row r="461" spans="2:42" x14ac:dyDescent="0.35">
      <c r="B461" s="36"/>
      <c r="C461" s="36" t="s">
        <v>2279</v>
      </c>
      <c r="D461" s="198"/>
      <c r="E461" s="197">
        <f>IntermediateData!E407</f>
        <v>0</v>
      </c>
      <c r="F461" s="197">
        <f>IntermediateData!F407</f>
        <v>0</v>
      </c>
      <c r="G461" s="197">
        <f>IntermediateData!G407</f>
        <v>0</v>
      </c>
      <c r="H461" s="197">
        <f>IntermediateData!H407</f>
        <v>0</v>
      </c>
      <c r="I461" s="197">
        <f>IntermediateData!I407</f>
        <v>3.2544467074424528</v>
      </c>
      <c r="J461" s="197">
        <f>IntermediateData!J407</f>
        <v>3.2544467074424523</v>
      </c>
      <c r="K461" s="197">
        <f>IntermediateData!K407</f>
        <v>3.2544467074424541</v>
      </c>
      <c r="L461" s="197">
        <f>IntermediateData!L407</f>
        <v>3.9053360489309439</v>
      </c>
      <c r="M461" s="197">
        <f>IntermediateData!M407</f>
        <v>3.9053360489309434</v>
      </c>
      <c r="N461" s="197">
        <f>IntermediateData!N407</f>
        <v>4.5562253904194341</v>
      </c>
      <c r="O461" s="197">
        <f>IntermediateData!O407</f>
        <v>4.5562253904194341</v>
      </c>
      <c r="P461" s="197">
        <f>IntermediateData!P407</f>
        <v>4.5562253904194341</v>
      </c>
      <c r="Q461" s="197">
        <f>IntermediateData!Q407</f>
        <v>4.5562253904194332</v>
      </c>
      <c r="R461" s="196">
        <f>IntermediateData!R407</f>
        <v>4.5562253904194332</v>
      </c>
      <c r="S461" s="197">
        <f>IntermediateData!S407</f>
        <v>4.5562253904194332</v>
      </c>
      <c r="T461" s="197">
        <f>IntermediateData!T407</f>
        <v>4.5562253904194341</v>
      </c>
      <c r="U461" s="197">
        <f>IntermediateData!U407</f>
        <v>4.5562253904194341</v>
      </c>
      <c r="V461" s="197">
        <f>IntermediateData!V407</f>
        <v>4.5562253904194341</v>
      </c>
      <c r="W461" s="197">
        <f>IntermediateData!W407</f>
        <v>4.5562253904194323</v>
      </c>
      <c r="X461" s="197">
        <f>IntermediateData!X407</f>
        <v>4.5562253904194332</v>
      </c>
      <c r="Y461" s="197">
        <f>IntermediateData!Y407</f>
        <v>4.5562253904194323</v>
      </c>
      <c r="Z461" s="197">
        <f>IntermediateData!Z407</f>
        <v>4.5562253904194332</v>
      </c>
      <c r="AA461" s="197">
        <f>IntermediateData!AA407</f>
        <v>4.5562253904194332</v>
      </c>
      <c r="AB461" s="197">
        <f>IntermediateData!AB407</f>
        <v>4.5562253904194341</v>
      </c>
      <c r="AC461" s="197">
        <f>IntermediateData!AC407</f>
        <v>4.5562253904194341</v>
      </c>
      <c r="AD461" s="197">
        <f>IntermediateData!AD407</f>
        <v>4.5562253904194332</v>
      </c>
      <c r="AE461" s="197">
        <f>IntermediateData!AE407</f>
        <v>4.5562253904194341</v>
      </c>
      <c r="AF461" s="197">
        <f>IntermediateData!AF407</f>
        <v>4.556225390419435</v>
      </c>
      <c r="AG461" s="197">
        <f>IntermediateData!AG407</f>
        <v>4.5562253904194341</v>
      </c>
      <c r="AH461" s="197">
        <f>IntermediateData!AH407</f>
        <v>4.5562253904194332</v>
      </c>
      <c r="AI461" s="197">
        <f>IntermediateData!AI407</f>
        <v>4.5562253904194332</v>
      </c>
      <c r="AJ461" s="197">
        <f>IntermediateData!AJ407</f>
        <v>4.5562253904194332</v>
      </c>
      <c r="AK461" s="197">
        <f>IntermediateData!AK407</f>
        <v>4.5562253904194332</v>
      </c>
      <c r="AL461" s="197">
        <f>IntermediateData!AL407</f>
        <v>4.5562253904194359</v>
      </c>
      <c r="AM461" s="197">
        <f>IntermediateData!AM407</f>
        <v>4.556225390419435</v>
      </c>
      <c r="AN461" s="197">
        <f>IntermediateData!AN407</f>
        <v>4.5562253904194332</v>
      </c>
      <c r="AO461" s="197">
        <f>IntermediateData!AO407</f>
        <v>4.5562253904194359</v>
      </c>
      <c r="AP461" s="198">
        <f>IntermediateData!AP407</f>
        <v>4.5562253904194332</v>
      </c>
    </row>
    <row r="462" spans="2:42" x14ac:dyDescent="0.35">
      <c r="B462" s="36"/>
      <c r="C462" s="36" t="s">
        <v>2280</v>
      </c>
      <c r="D462" s="198"/>
      <c r="E462" s="197">
        <f>IntermediateData!E408</f>
        <v>0</v>
      </c>
      <c r="F462" s="197">
        <f>IntermediateData!F408</f>
        <v>0</v>
      </c>
      <c r="G462" s="197">
        <f>IntermediateData!G408</f>
        <v>0</v>
      </c>
      <c r="H462" s="197">
        <f>IntermediateData!H408</f>
        <v>0</v>
      </c>
      <c r="I462" s="197">
        <f>IntermediateData!I408</f>
        <v>3.2544467074424541</v>
      </c>
      <c r="J462" s="197">
        <f>IntermediateData!J408</f>
        <v>3.2544467074424523</v>
      </c>
      <c r="K462" s="197">
        <f>IntermediateData!K408</f>
        <v>3.9053360489309434</v>
      </c>
      <c r="L462" s="197">
        <f>IntermediateData!L408</f>
        <v>3.9053360489309434</v>
      </c>
      <c r="M462" s="197">
        <f>IntermediateData!M408</f>
        <v>4.5562253904194341</v>
      </c>
      <c r="N462" s="197">
        <f>IntermediateData!N408</f>
        <v>4.5562253904194341</v>
      </c>
      <c r="O462" s="197">
        <f>IntermediateData!O408</f>
        <v>4.5562253904194341</v>
      </c>
      <c r="P462" s="197">
        <f>IntermediateData!P408</f>
        <v>4.556225390419435</v>
      </c>
      <c r="Q462" s="197">
        <f>IntermediateData!Q408</f>
        <v>4.5562253904194341</v>
      </c>
      <c r="R462" s="196">
        <f>IntermediateData!R408</f>
        <v>4.5562253904194332</v>
      </c>
      <c r="S462" s="197">
        <f>IntermediateData!S408</f>
        <v>4.5562253904194341</v>
      </c>
      <c r="T462" s="197">
        <f>IntermediateData!T408</f>
        <v>4.5562253904194341</v>
      </c>
      <c r="U462" s="197">
        <f>IntermediateData!U408</f>
        <v>4.556225390419435</v>
      </c>
      <c r="V462" s="197">
        <f>IntermediateData!V408</f>
        <v>4.5562253904194332</v>
      </c>
      <c r="W462" s="197">
        <f>IntermediateData!W408</f>
        <v>4.5562253904194341</v>
      </c>
      <c r="X462" s="197">
        <f>IntermediateData!X408</f>
        <v>4.5562253904194359</v>
      </c>
      <c r="Y462" s="197">
        <f>IntermediateData!Y408</f>
        <v>4.5562253904194341</v>
      </c>
      <c r="Z462" s="197">
        <f>IntermediateData!Z408</f>
        <v>4.556225390419435</v>
      </c>
      <c r="AA462" s="197">
        <f>IntermediateData!AA408</f>
        <v>4.5562253904194332</v>
      </c>
      <c r="AB462" s="197">
        <f>IntermediateData!AB408</f>
        <v>4.5562253904194332</v>
      </c>
      <c r="AC462" s="197">
        <f>IntermediateData!AC408</f>
        <v>4.5562253904194332</v>
      </c>
      <c r="AD462" s="197">
        <f>IntermediateData!AD408</f>
        <v>4.5562253904194341</v>
      </c>
      <c r="AE462" s="197">
        <f>IntermediateData!AE408</f>
        <v>4.5562253904194341</v>
      </c>
      <c r="AF462" s="197">
        <f>IntermediateData!AF408</f>
        <v>4.556225390419435</v>
      </c>
      <c r="AG462" s="197">
        <f>IntermediateData!AG408</f>
        <v>4.5562253904194341</v>
      </c>
      <c r="AH462" s="197">
        <f>IntermediateData!AH408</f>
        <v>4.5562253904194341</v>
      </c>
      <c r="AI462" s="197">
        <f>IntermediateData!AI408</f>
        <v>4.5562253904194332</v>
      </c>
      <c r="AJ462" s="197">
        <f>IntermediateData!AJ408</f>
        <v>4.556225390419435</v>
      </c>
      <c r="AK462" s="197">
        <f>IntermediateData!AK408</f>
        <v>4.5562253904194332</v>
      </c>
      <c r="AL462" s="197">
        <f>IntermediateData!AL408</f>
        <v>4.5562253904194341</v>
      </c>
      <c r="AM462" s="197">
        <f>IntermediateData!AM408</f>
        <v>4.5562253904194332</v>
      </c>
      <c r="AN462" s="197">
        <f>IntermediateData!AN408</f>
        <v>4.5562253904194341</v>
      </c>
      <c r="AO462" s="197">
        <f>IntermediateData!AO408</f>
        <v>4.5562253904194332</v>
      </c>
      <c r="AP462" s="198">
        <f>IntermediateData!AP408</f>
        <v>4.5562253904194341</v>
      </c>
    </row>
    <row r="463" spans="2:42" x14ac:dyDescent="0.35">
      <c r="B463" s="36"/>
      <c r="C463" s="36" t="s">
        <v>2281</v>
      </c>
      <c r="D463" s="198"/>
      <c r="E463" s="197">
        <f>IntermediateData!E409</f>
        <v>0</v>
      </c>
      <c r="F463" s="197">
        <f>IntermediateData!F409</f>
        <v>0</v>
      </c>
      <c r="G463" s="197">
        <f>IntermediateData!G409</f>
        <v>0</v>
      </c>
      <c r="H463" s="197">
        <f>IntermediateData!H409</f>
        <v>0</v>
      </c>
      <c r="I463" s="197">
        <f>IntermediateData!I409</f>
        <v>0</v>
      </c>
      <c r="J463" s="197">
        <f>IntermediateData!J409</f>
        <v>3.2544467074424528</v>
      </c>
      <c r="K463" s="197">
        <f>IntermediateData!K409</f>
        <v>3.2544467074424532</v>
      </c>
      <c r="L463" s="197">
        <f>IntermediateData!L409</f>
        <v>3.9053360489309443</v>
      </c>
      <c r="M463" s="197">
        <f>IntermediateData!M409</f>
        <v>3.905336048930943</v>
      </c>
      <c r="N463" s="197">
        <f>IntermediateData!N409</f>
        <v>4.5562253904194341</v>
      </c>
      <c r="O463" s="197">
        <f>IntermediateData!O409</f>
        <v>4.5562253904194341</v>
      </c>
      <c r="P463" s="197">
        <f>IntermediateData!P409</f>
        <v>4.5562253904194323</v>
      </c>
      <c r="Q463" s="197">
        <f>IntermediateData!Q409</f>
        <v>4.556225390419435</v>
      </c>
      <c r="R463" s="196">
        <f>IntermediateData!R409</f>
        <v>4.5562253904194332</v>
      </c>
      <c r="S463" s="197">
        <f>IntermediateData!S409</f>
        <v>4.5562253904194341</v>
      </c>
      <c r="T463" s="197">
        <f>IntermediateData!T409</f>
        <v>4.556225390419435</v>
      </c>
      <c r="U463" s="197">
        <f>IntermediateData!U409</f>
        <v>4.556225390419435</v>
      </c>
      <c r="V463" s="197">
        <f>IntermediateData!V409</f>
        <v>4.556225390419435</v>
      </c>
      <c r="W463" s="197">
        <f>IntermediateData!W409</f>
        <v>4.5562253904194341</v>
      </c>
      <c r="X463" s="197">
        <f>IntermediateData!X409</f>
        <v>4.5562253904194341</v>
      </c>
      <c r="Y463" s="197">
        <f>IntermediateData!Y409</f>
        <v>4.5562253904194341</v>
      </c>
      <c r="Z463" s="197">
        <f>IntermediateData!Z409</f>
        <v>4.556225390419435</v>
      </c>
      <c r="AA463" s="197">
        <f>IntermediateData!AA409</f>
        <v>4.5562253904194332</v>
      </c>
      <c r="AB463" s="197">
        <f>IntermediateData!AB409</f>
        <v>4.5562253904194341</v>
      </c>
      <c r="AC463" s="197">
        <f>IntermediateData!AC409</f>
        <v>4.5562253904194332</v>
      </c>
      <c r="AD463" s="197">
        <f>IntermediateData!AD409</f>
        <v>4.5562253904194332</v>
      </c>
      <c r="AE463" s="197">
        <f>IntermediateData!AE409</f>
        <v>4.556225390419435</v>
      </c>
      <c r="AF463" s="197">
        <f>IntermediateData!AF409</f>
        <v>4.5562253904194341</v>
      </c>
      <c r="AG463" s="197">
        <f>IntermediateData!AG409</f>
        <v>4.5562253904194341</v>
      </c>
      <c r="AH463" s="197">
        <f>IntermediateData!AH409</f>
        <v>4.5562253904194341</v>
      </c>
      <c r="AI463" s="197">
        <f>IntermediateData!AI409</f>
        <v>4.5562253904194332</v>
      </c>
      <c r="AJ463" s="197">
        <f>IntermediateData!AJ409</f>
        <v>4.5562253904194341</v>
      </c>
      <c r="AK463" s="197">
        <f>IntermediateData!AK409</f>
        <v>4.5562253904194323</v>
      </c>
      <c r="AL463" s="197">
        <f>IntermediateData!AL409</f>
        <v>4.5562253904194332</v>
      </c>
      <c r="AM463" s="197">
        <f>IntermediateData!AM409</f>
        <v>4.5562253904194323</v>
      </c>
      <c r="AN463" s="197">
        <f>IntermediateData!AN409</f>
        <v>4.5562253904194332</v>
      </c>
      <c r="AO463" s="197">
        <f>IntermediateData!AO409</f>
        <v>4.5562253904194332</v>
      </c>
      <c r="AP463" s="198">
        <f>IntermediateData!AP409</f>
        <v>4.556225390419435</v>
      </c>
    </row>
    <row r="464" spans="2:42" x14ac:dyDescent="0.35">
      <c r="B464" s="36"/>
      <c r="C464" s="36" t="s">
        <v>2282</v>
      </c>
      <c r="D464" s="198"/>
      <c r="E464" s="197">
        <f>IntermediateData!E410</f>
        <v>0</v>
      </c>
      <c r="F464" s="197">
        <f>IntermediateData!F410</f>
        <v>0</v>
      </c>
      <c r="G464" s="197">
        <f>IntermediateData!G410</f>
        <v>0</v>
      </c>
      <c r="H464" s="197">
        <f>IntermediateData!H410</f>
        <v>0</v>
      </c>
      <c r="I464" s="197">
        <f>IntermediateData!I410</f>
        <v>4.5562253904194323</v>
      </c>
      <c r="J464" s="197">
        <f>IntermediateData!J410</f>
        <v>4.5562253904194341</v>
      </c>
      <c r="K464" s="197">
        <f>IntermediateData!K410</f>
        <v>4.5562253904194341</v>
      </c>
      <c r="L464" s="197">
        <f>IntermediateData!L410</f>
        <v>4.5562253904194332</v>
      </c>
      <c r="M464" s="197">
        <f>IntermediateData!M410</f>
        <v>4.5562253904194341</v>
      </c>
      <c r="N464" s="197">
        <f>IntermediateData!N410</f>
        <v>4.5562253904194332</v>
      </c>
      <c r="O464" s="197">
        <f>IntermediateData!O410</f>
        <v>4.556225390419435</v>
      </c>
      <c r="P464" s="197">
        <f>IntermediateData!P410</f>
        <v>4.556225390419435</v>
      </c>
      <c r="Q464" s="197">
        <f>IntermediateData!Q410</f>
        <v>4.5562253904194332</v>
      </c>
      <c r="R464" s="196">
        <f>IntermediateData!R410</f>
        <v>4.5562253904194332</v>
      </c>
      <c r="S464" s="197">
        <f>IntermediateData!S410</f>
        <v>4.5562253904194332</v>
      </c>
      <c r="T464" s="197">
        <f>IntermediateData!T410</f>
        <v>4.5562253904194341</v>
      </c>
      <c r="U464" s="197">
        <f>IntermediateData!U410</f>
        <v>4.5562253904194341</v>
      </c>
      <c r="V464" s="197">
        <f>IntermediateData!V410</f>
        <v>4.556225390419435</v>
      </c>
      <c r="W464" s="197">
        <f>IntermediateData!W410</f>
        <v>4.5562253904194332</v>
      </c>
      <c r="X464" s="197">
        <f>IntermediateData!X410</f>
        <v>4.556225390419435</v>
      </c>
      <c r="Y464" s="197">
        <f>IntermediateData!Y410</f>
        <v>4.5562253904194341</v>
      </c>
      <c r="Z464" s="197">
        <f>IntermediateData!Z410</f>
        <v>4.5562253904194341</v>
      </c>
      <c r="AA464" s="197">
        <f>IntermediateData!AA410</f>
        <v>4.5562253904194341</v>
      </c>
      <c r="AB464" s="197">
        <f>IntermediateData!AB410</f>
        <v>4.556225390419435</v>
      </c>
      <c r="AC464" s="197">
        <f>IntermediateData!AC410</f>
        <v>4.5562253904194341</v>
      </c>
      <c r="AD464" s="197">
        <f>IntermediateData!AD410</f>
        <v>4.5562253904194332</v>
      </c>
      <c r="AE464" s="197">
        <f>IntermediateData!AE410</f>
        <v>4.5562253904194323</v>
      </c>
      <c r="AF464" s="197">
        <f>IntermediateData!AF410</f>
        <v>4.5562253904194341</v>
      </c>
      <c r="AG464" s="197">
        <f>IntermediateData!AG410</f>
        <v>4.5562253904194341</v>
      </c>
      <c r="AH464" s="197">
        <f>IntermediateData!AH410</f>
        <v>4.5562253904194341</v>
      </c>
      <c r="AI464" s="197">
        <f>IntermediateData!AI410</f>
        <v>4.5562253904194323</v>
      </c>
      <c r="AJ464" s="197">
        <f>IntermediateData!AJ410</f>
        <v>4.5562253904194332</v>
      </c>
      <c r="AK464" s="197">
        <f>IntermediateData!AK410</f>
        <v>4.5562253904194341</v>
      </c>
      <c r="AL464" s="197">
        <f>IntermediateData!AL410</f>
        <v>4.556225390419435</v>
      </c>
      <c r="AM464" s="197">
        <f>IntermediateData!AM410</f>
        <v>4.5562253904194359</v>
      </c>
      <c r="AN464" s="197">
        <f>IntermediateData!AN410</f>
        <v>4.556225390419435</v>
      </c>
      <c r="AO464" s="197">
        <f>IntermediateData!AO410</f>
        <v>4.5562253904194341</v>
      </c>
      <c r="AP464" s="198">
        <f>IntermediateData!AP410</f>
        <v>4.5562253904194323</v>
      </c>
    </row>
    <row r="465" spans="2:42" x14ac:dyDescent="0.35">
      <c r="B465" s="36"/>
      <c r="C465" s="36" t="s">
        <v>2283</v>
      </c>
      <c r="D465" s="198"/>
      <c r="E465" s="197">
        <f>IntermediateData!E411</f>
        <v>0</v>
      </c>
      <c r="F465" s="197">
        <f>IntermediateData!F411</f>
        <v>0</v>
      </c>
      <c r="G465" s="197">
        <f>IntermediateData!G411</f>
        <v>0</v>
      </c>
      <c r="H465" s="197">
        <f>IntermediateData!H411</f>
        <v>0</v>
      </c>
      <c r="I465" s="197">
        <f>IntermediateData!I411</f>
        <v>3.9053360489309439</v>
      </c>
      <c r="J465" s="197">
        <f>IntermediateData!J411</f>
        <v>4.5562253904194323</v>
      </c>
      <c r="K465" s="197">
        <f>IntermediateData!K411</f>
        <v>4.5562253904194323</v>
      </c>
      <c r="L465" s="197">
        <f>IntermediateData!L411</f>
        <v>4.5562253904194341</v>
      </c>
      <c r="M465" s="197">
        <f>IntermediateData!M411</f>
        <v>4.5562253904194332</v>
      </c>
      <c r="N465" s="197">
        <f>IntermediateData!N411</f>
        <v>4.5562253904194332</v>
      </c>
      <c r="O465" s="197">
        <f>IntermediateData!O411</f>
        <v>4.5562253904194341</v>
      </c>
      <c r="P465" s="197">
        <f>IntermediateData!P411</f>
        <v>4.5562253904194332</v>
      </c>
      <c r="Q465" s="197">
        <f>IntermediateData!Q411</f>
        <v>4.5562253904194332</v>
      </c>
      <c r="R465" s="196">
        <f>IntermediateData!R411</f>
        <v>4.5562253904194341</v>
      </c>
      <c r="S465" s="197">
        <f>IntermediateData!S411</f>
        <v>4.5562253904194332</v>
      </c>
      <c r="T465" s="197">
        <f>IntermediateData!T411</f>
        <v>4.5562253904194341</v>
      </c>
      <c r="U465" s="197">
        <f>IntermediateData!U411</f>
        <v>4.5562253904194341</v>
      </c>
      <c r="V465" s="197">
        <f>IntermediateData!V411</f>
        <v>4.5562253904194341</v>
      </c>
      <c r="W465" s="197">
        <f>IntermediateData!W411</f>
        <v>4.5562253904194341</v>
      </c>
      <c r="X465" s="197">
        <f>IntermediateData!X411</f>
        <v>4.5562253904194341</v>
      </c>
      <c r="Y465" s="197">
        <f>IntermediateData!Y411</f>
        <v>4.5562253904194332</v>
      </c>
      <c r="Z465" s="197">
        <f>IntermediateData!Z411</f>
        <v>4.5562253904194341</v>
      </c>
      <c r="AA465" s="197">
        <f>IntermediateData!AA411</f>
        <v>4.5562253904194341</v>
      </c>
      <c r="AB465" s="197">
        <f>IntermediateData!AB411</f>
        <v>4.5562253904194332</v>
      </c>
      <c r="AC465" s="197">
        <f>IntermediateData!AC411</f>
        <v>4.5562253904194332</v>
      </c>
      <c r="AD465" s="197">
        <f>IntermediateData!AD411</f>
        <v>4.5562253904194341</v>
      </c>
      <c r="AE465" s="197">
        <f>IntermediateData!AE411</f>
        <v>4.5562253904194341</v>
      </c>
      <c r="AF465" s="197">
        <f>IntermediateData!AF411</f>
        <v>4.5562253904194332</v>
      </c>
      <c r="AG465" s="197">
        <f>IntermediateData!AG411</f>
        <v>4.5562253904194341</v>
      </c>
      <c r="AH465" s="197">
        <f>IntermediateData!AH411</f>
        <v>4.5562253904194341</v>
      </c>
      <c r="AI465" s="197">
        <f>IntermediateData!AI411</f>
        <v>4.5562253904194341</v>
      </c>
      <c r="AJ465" s="197">
        <f>IntermediateData!AJ411</f>
        <v>4.556225390419435</v>
      </c>
      <c r="AK465" s="197">
        <f>IntermediateData!AK411</f>
        <v>4.5562253904194332</v>
      </c>
      <c r="AL465" s="197">
        <f>IntermediateData!AL411</f>
        <v>4.556225390419435</v>
      </c>
      <c r="AM465" s="197">
        <f>IntermediateData!AM411</f>
        <v>4.5562253904194341</v>
      </c>
      <c r="AN465" s="197">
        <f>IntermediateData!AN411</f>
        <v>4.5562253904194332</v>
      </c>
      <c r="AO465" s="197">
        <f>IntermediateData!AO411</f>
        <v>4.5562253904194332</v>
      </c>
      <c r="AP465" s="198">
        <f>IntermediateData!AP411</f>
        <v>4.5562253904194341</v>
      </c>
    </row>
    <row r="466" spans="2:42" x14ac:dyDescent="0.35">
      <c r="B466" s="36"/>
      <c r="C466" s="36" t="s">
        <v>2284</v>
      </c>
      <c r="D466" s="198"/>
      <c r="E466" s="197">
        <f>IntermediateData!E412</f>
        <v>0</v>
      </c>
      <c r="F466" s="197">
        <f>IntermediateData!F412</f>
        <v>0</v>
      </c>
      <c r="G466" s="197">
        <f>IntermediateData!G412</f>
        <v>0</v>
      </c>
      <c r="H466" s="197">
        <f>IntermediateData!H412</f>
        <v>0</v>
      </c>
      <c r="I466" s="197">
        <f>IntermediateData!I412</f>
        <v>3.9053360489309439</v>
      </c>
      <c r="J466" s="197">
        <f>IntermediateData!J412</f>
        <v>4.5562253904194323</v>
      </c>
      <c r="K466" s="197">
        <f>IntermediateData!K412</f>
        <v>4.5562253904194332</v>
      </c>
      <c r="L466" s="197">
        <f>IntermediateData!L412</f>
        <v>4.5562253904194323</v>
      </c>
      <c r="M466" s="197">
        <f>IntermediateData!M412</f>
        <v>4.5562253904194332</v>
      </c>
      <c r="N466" s="197">
        <f>IntermediateData!N412</f>
        <v>4.556225390419435</v>
      </c>
      <c r="O466" s="197">
        <f>IntermediateData!O412</f>
        <v>4.5562253904194341</v>
      </c>
      <c r="P466" s="197">
        <f>IntermediateData!P412</f>
        <v>4.5562253904194341</v>
      </c>
      <c r="Q466" s="197">
        <f>IntermediateData!Q412</f>
        <v>4.5562253904194341</v>
      </c>
      <c r="R466" s="196">
        <f>IntermediateData!R412</f>
        <v>4.5562253904194341</v>
      </c>
      <c r="S466" s="197">
        <f>IntermediateData!S412</f>
        <v>4.5562253904194332</v>
      </c>
      <c r="T466" s="197">
        <f>IntermediateData!T412</f>
        <v>4.5562253904194332</v>
      </c>
      <c r="U466" s="197">
        <f>IntermediateData!U412</f>
        <v>4.556225390419435</v>
      </c>
      <c r="V466" s="197">
        <f>IntermediateData!V412</f>
        <v>4.5562253904194341</v>
      </c>
      <c r="W466" s="197">
        <f>IntermediateData!W412</f>
        <v>4.556225390419435</v>
      </c>
      <c r="X466" s="197">
        <f>IntermediateData!X412</f>
        <v>4.5562253904194332</v>
      </c>
      <c r="Y466" s="197">
        <f>IntermediateData!Y412</f>
        <v>4.556225390419435</v>
      </c>
      <c r="Z466" s="197">
        <f>IntermediateData!Z412</f>
        <v>4.5562253904194341</v>
      </c>
      <c r="AA466" s="197">
        <f>IntermediateData!AA412</f>
        <v>4.5562253904194341</v>
      </c>
      <c r="AB466" s="197">
        <f>IntermediateData!AB412</f>
        <v>4.5562253904194332</v>
      </c>
      <c r="AC466" s="197">
        <f>IntermediateData!AC412</f>
        <v>4.556225390419435</v>
      </c>
      <c r="AD466" s="197">
        <f>IntermediateData!AD412</f>
        <v>4.5562253904194341</v>
      </c>
      <c r="AE466" s="197">
        <f>IntermediateData!AE412</f>
        <v>4.5562253904194332</v>
      </c>
      <c r="AF466" s="197">
        <f>IntermediateData!AF412</f>
        <v>4.5562253904194332</v>
      </c>
      <c r="AG466" s="197">
        <f>IntermediateData!AG412</f>
        <v>4.5562253904194332</v>
      </c>
      <c r="AH466" s="197">
        <f>IntermediateData!AH412</f>
        <v>4.556225390419435</v>
      </c>
      <c r="AI466" s="197">
        <f>IntermediateData!AI412</f>
        <v>4.5562253904194332</v>
      </c>
      <c r="AJ466" s="197">
        <f>IntermediateData!AJ412</f>
        <v>4.5562253904194341</v>
      </c>
      <c r="AK466" s="197">
        <f>IntermediateData!AK412</f>
        <v>4.5562253904194332</v>
      </c>
      <c r="AL466" s="197">
        <f>IntermediateData!AL412</f>
        <v>4.5562253904194332</v>
      </c>
      <c r="AM466" s="197">
        <f>IntermediateData!AM412</f>
        <v>4.556225390419435</v>
      </c>
      <c r="AN466" s="197">
        <f>IntermediateData!AN412</f>
        <v>4.5562253904194323</v>
      </c>
      <c r="AO466" s="197">
        <f>IntermediateData!AO412</f>
        <v>4.5562253904194332</v>
      </c>
      <c r="AP466" s="198">
        <f>IntermediateData!AP412</f>
        <v>4.5562253904194323</v>
      </c>
    </row>
    <row r="467" spans="2:42" x14ac:dyDescent="0.35">
      <c r="B467" s="36"/>
      <c r="C467" s="36" t="s">
        <v>2285</v>
      </c>
      <c r="D467" s="198"/>
      <c r="E467" s="197">
        <f>IntermediateData!E413</f>
        <v>0</v>
      </c>
      <c r="F467" s="197">
        <f>IntermediateData!F413</f>
        <v>0</v>
      </c>
      <c r="G467" s="197">
        <f>IntermediateData!G413</f>
        <v>0</v>
      </c>
      <c r="H467" s="197">
        <f>IntermediateData!H413</f>
        <v>0</v>
      </c>
      <c r="I467" s="197">
        <f>IntermediateData!I413</f>
        <v>3.905336048930943</v>
      </c>
      <c r="J467" s="197">
        <f>IntermediateData!J413</f>
        <v>4.5562253904194341</v>
      </c>
      <c r="K467" s="197">
        <f>IntermediateData!K413</f>
        <v>4.5562253904194332</v>
      </c>
      <c r="L467" s="197">
        <f>IntermediateData!L413</f>
        <v>4.5562253904194332</v>
      </c>
      <c r="M467" s="197">
        <f>IntermediateData!M413</f>
        <v>4.5562253904194323</v>
      </c>
      <c r="N467" s="197">
        <f>IntermediateData!N413</f>
        <v>4.5562253904194332</v>
      </c>
      <c r="O467" s="197">
        <f>IntermediateData!O413</f>
        <v>4.5562253904194323</v>
      </c>
      <c r="P467" s="197">
        <f>IntermediateData!P413</f>
        <v>4.5562253904194341</v>
      </c>
      <c r="Q467" s="197">
        <f>IntermediateData!Q413</f>
        <v>4.556225390419435</v>
      </c>
      <c r="R467" s="196">
        <f>IntermediateData!R413</f>
        <v>4.5562253904194341</v>
      </c>
      <c r="S467" s="197">
        <f>IntermediateData!S413</f>
        <v>4.5562253904194323</v>
      </c>
      <c r="T467" s="197">
        <f>IntermediateData!T413</f>
        <v>4.5562253904194341</v>
      </c>
      <c r="U467" s="197">
        <f>IntermediateData!U413</f>
        <v>4.5562253904194341</v>
      </c>
      <c r="V467" s="197">
        <f>IntermediateData!V413</f>
        <v>4.5562253904194323</v>
      </c>
      <c r="W467" s="197">
        <f>IntermediateData!W413</f>
        <v>4.556225390419435</v>
      </c>
      <c r="X467" s="197">
        <f>IntermediateData!X413</f>
        <v>4.5562253904194341</v>
      </c>
      <c r="Y467" s="197">
        <f>IntermediateData!Y413</f>
        <v>4.5562253904194332</v>
      </c>
      <c r="Z467" s="197">
        <f>IntermediateData!Z413</f>
        <v>4.5562253904194332</v>
      </c>
      <c r="AA467" s="197">
        <f>IntermediateData!AA413</f>
        <v>4.5562253904194359</v>
      </c>
      <c r="AB467" s="197">
        <f>IntermediateData!AB413</f>
        <v>4.5562253904194323</v>
      </c>
      <c r="AC467" s="197">
        <f>IntermediateData!AC413</f>
        <v>4.5562253904194341</v>
      </c>
      <c r="AD467" s="197">
        <f>IntermediateData!AD413</f>
        <v>4.5562253904194341</v>
      </c>
      <c r="AE467" s="197">
        <f>IntermediateData!AE413</f>
        <v>4.5562253904194323</v>
      </c>
      <c r="AF467" s="197">
        <f>IntermediateData!AF413</f>
        <v>4.5562253904194341</v>
      </c>
      <c r="AG467" s="197">
        <f>IntermediateData!AG413</f>
        <v>4.5562253904194332</v>
      </c>
      <c r="AH467" s="197">
        <f>IntermediateData!AH413</f>
        <v>4.5562253904194332</v>
      </c>
      <c r="AI467" s="197">
        <f>IntermediateData!AI413</f>
        <v>4.5562253904194332</v>
      </c>
      <c r="AJ467" s="197">
        <f>IntermediateData!AJ413</f>
        <v>4.5562253904194341</v>
      </c>
      <c r="AK467" s="197">
        <f>IntermediateData!AK413</f>
        <v>4.556225390419435</v>
      </c>
      <c r="AL467" s="197">
        <f>IntermediateData!AL413</f>
        <v>4.556225390419435</v>
      </c>
      <c r="AM467" s="197">
        <f>IntermediateData!AM413</f>
        <v>4.5562253904194341</v>
      </c>
      <c r="AN467" s="197">
        <f>IntermediateData!AN413</f>
        <v>4.5562253904194323</v>
      </c>
      <c r="AO467" s="197">
        <f>IntermediateData!AO413</f>
        <v>4.5562253904194341</v>
      </c>
      <c r="AP467" s="198">
        <f>IntermediateData!AP413</f>
        <v>4.5562253904194341</v>
      </c>
    </row>
    <row r="468" spans="2:42" x14ac:dyDescent="0.35">
      <c r="B468" s="36"/>
      <c r="C468" s="36" t="s">
        <v>2286</v>
      </c>
      <c r="D468" s="198"/>
      <c r="E468" s="197">
        <f>IntermediateData!E414</f>
        <v>0</v>
      </c>
      <c r="F468" s="197">
        <f>IntermediateData!F414</f>
        <v>0</v>
      </c>
      <c r="G468" s="197">
        <f>IntermediateData!G414</f>
        <v>0</v>
      </c>
      <c r="H468" s="197">
        <f>IntermediateData!H414</f>
        <v>0</v>
      </c>
      <c r="I468" s="197">
        <f>IntermediateData!I414</f>
        <v>4.556225390419435</v>
      </c>
      <c r="J468" s="197">
        <f>IntermediateData!J414</f>
        <v>4.5562253904194341</v>
      </c>
      <c r="K468" s="197">
        <f>IntermediateData!K414</f>
        <v>4.5562253904194341</v>
      </c>
      <c r="L468" s="197">
        <f>IntermediateData!L414</f>
        <v>4.5562253904194332</v>
      </c>
      <c r="M468" s="197">
        <f>IntermediateData!M414</f>
        <v>4.5562253904194341</v>
      </c>
      <c r="N468" s="197">
        <f>IntermediateData!N414</f>
        <v>4.5562253904194341</v>
      </c>
      <c r="O468" s="197">
        <f>IntermediateData!O414</f>
        <v>4.5562253904194341</v>
      </c>
      <c r="P468" s="197">
        <f>IntermediateData!P414</f>
        <v>4.5562253904194332</v>
      </c>
      <c r="Q468" s="197">
        <f>IntermediateData!Q414</f>
        <v>4.5562253904194323</v>
      </c>
      <c r="R468" s="196">
        <f>IntermediateData!R414</f>
        <v>4.5562253904194341</v>
      </c>
      <c r="S468" s="197">
        <f>IntermediateData!S414</f>
        <v>4.5562253904194332</v>
      </c>
      <c r="T468" s="197">
        <f>IntermediateData!T414</f>
        <v>4.5562253904194341</v>
      </c>
      <c r="U468" s="197">
        <f>IntermediateData!U414</f>
        <v>4.5562253904194341</v>
      </c>
      <c r="V468" s="197">
        <f>IntermediateData!V414</f>
        <v>4.556225390419435</v>
      </c>
      <c r="W468" s="197">
        <f>IntermediateData!W414</f>
        <v>4.5562253904194341</v>
      </c>
      <c r="X468" s="197">
        <f>IntermediateData!X414</f>
        <v>4.5562253904194332</v>
      </c>
      <c r="Y468" s="197">
        <f>IntermediateData!Y414</f>
        <v>4.5562253904194341</v>
      </c>
      <c r="Z468" s="197">
        <f>IntermediateData!Z414</f>
        <v>4.5562253904194341</v>
      </c>
      <c r="AA468" s="197">
        <f>IntermediateData!AA414</f>
        <v>4.5562253904194341</v>
      </c>
      <c r="AB468" s="197">
        <f>IntermediateData!AB414</f>
        <v>4.556225390419435</v>
      </c>
      <c r="AC468" s="197">
        <f>IntermediateData!AC414</f>
        <v>4.5562253904194323</v>
      </c>
      <c r="AD468" s="197">
        <f>IntermediateData!AD414</f>
        <v>4.5562253904194341</v>
      </c>
      <c r="AE468" s="197">
        <f>IntermediateData!AE414</f>
        <v>4.5562253904194341</v>
      </c>
      <c r="AF468" s="197">
        <f>IntermediateData!AF414</f>
        <v>4.556225390419435</v>
      </c>
      <c r="AG468" s="197">
        <f>IntermediateData!AG414</f>
        <v>4.5562253904194332</v>
      </c>
      <c r="AH468" s="197">
        <f>IntermediateData!AH414</f>
        <v>4.5562253904194332</v>
      </c>
      <c r="AI468" s="197">
        <f>IntermediateData!AI414</f>
        <v>4.5562253904194332</v>
      </c>
      <c r="AJ468" s="197">
        <f>IntermediateData!AJ414</f>
        <v>4.5562253904194341</v>
      </c>
      <c r="AK468" s="197">
        <f>IntermediateData!AK414</f>
        <v>4.5562253904194341</v>
      </c>
      <c r="AL468" s="197">
        <f>IntermediateData!AL414</f>
        <v>4.556225390419435</v>
      </c>
      <c r="AM468" s="197">
        <f>IntermediateData!AM414</f>
        <v>4.5562253904194341</v>
      </c>
      <c r="AN468" s="197">
        <f>IntermediateData!AN414</f>
        <v>4.5562253904194332</v>
      </c>
      <c r="AO468" s="197">
        <f>IntermediateData!AO414</f>
        <v>4.5562253904194341</v>
      </c>
      <c r="AP468" s="198">
        <f>IntermediateData!AP414</f>
        <v>4.556225390419435</v>
      </c>
    </row>
    <row r="469" spans="2:42" x14ac:dyDescent="0.35">
      <c r="B469" s="36"/>
      <c r="C469" s="36" t="s">
        <v>2287</v>
      </c>
      <c r="D469" s="198"/>
      <c r="E469" s="197">
        <f>IntermediateData!E415</f>
        <v>0</v>
      </c>
      <c r="F469" s="197">
        <f>IntermediateData!F415</f>
        <v>0</v>
      </c>
      <c r="G469" s="197">
        <f>IntermediateData!G415</f>
        <v>0</v>
      </c>
      <c r="H469" s="197">
        <f>IntermediateData!H415</f>
        <v>0</v>
      </c>
      <c r="I469" s="197">
        <f>IntermediateData!I415</f>
        <v>3.2544467074424537</v>
      </c>
      <c r="J469" s="197">
        <f>IntermediateData!J415</f>
        <v>3.2544467074424532</v>
      </c>
      <c r="K469" s="197">
        <f>IntermediateData!K415</f>
        <v>3.2544467074424528</v>
      </c>
      <c r="L469" s="197">
        <f>IntermediateData!L415</f>
        <v>3.9053360489309439</v>
      </c>
      <c r="M469" s="197">
        <f>IntermediateData!M415</f>
        <v>3.905336048930943</v>
      </c>
      <c r="N469" s="197">
        <f>IntermediateData!N415</f>
        <v>4.5562253904194341</v>
      </c>
      <c r="O469" s="197">
        <f>IntermediateData!O415</f>
        <v>4.5562253904194341</v>
      </c>
      <c r="P469" s="197">
        <f>IntermediateData!P415</f>
        <v>4.5562253904194332</v>
      </c>
      <c r="Q469" s="197">
        <f>IntermediateData!Q415</f>
        <v>4.5562253904194323</v>
      </c>
      <c r="R469" s="196">
        <f>IntermediateData!R415</f>
        <v>4.5562253904194341</v>
      </c>
      <c r="S469" s="197">
        <f>IntermediateData!S415</f>
        <v>4.5562253904194332</v>
      </c>
      <c r="T469" s="197">
        <f>IntermediateData!T415</f>
        <v>4.5562253904194332</v>
      </c>
      <c r="U469" s="197">
        <f>IntermediateData!U415</f>
        <v>4.5562253904194341</v>
      </c>
      <c r="V469" s="197">
        <f>IntermediateData!V415</f>
        <v>4.5562253904194332</v>
      </c>
      <c r="W469" s="197">
        <f>IntermediateData!W415</f>
        <v>4.5562253904194332</v>
      </c>
      <c r="X469" s="197">
        <f>IntermediateData!X415</f>
        <v>4.5562253904194332</v>
      </c>
      <c r="Y469" s="197">
        <f>IntermediateData!Y415</f>
        <v>4.5562253904194332</v>
      </c>
      <c r="Z469" s="197">
        <f>IntermediateData!Z415</f>
        <v>4.5562253904194341</v>
      </c>
      <c r="AA469" s="197">
        <f>IntermediateData!AA415</f>
        <v>4.556225390419435</v>
      </c>
      <c r="AB469" s="197">
        <f>IntermediateData!AB415</f>
        <v>4.5562253904194332</v>
      </c>
      <c r="AC469" s="197">
        <f>IntermediateData!AC415</f>
        <v>4.5562253904194341</v>
      </c>
      <c r="AD469" s="197">
        <f>IntermediateData!AD415</f>
        <v>4.5562253904194341</v>
      </c>
      <c r="AE469" s="197">
        <f>IntermediateData!AE415</f>
        <v>4.5562253904194332</v>
      </c>
      <c r="AF469" s="197">
        <f>IntermediateData!AF415</f>
        <v>4.5562253904194341</v>
      </c>
      <c r="AG469" s="197">
        <f>IntermediateData!AG415</f>
        <v>4.5562253904194341</v>
      </c>
      <c r="AH469" s="197">
        <f>IntermediateData!AH415</f>
        <v>4.5562253904194341</v>
      </c>
      <c r="AI469" s="197">
        <f>IntermediateData!AI415</f>
        <v>4.5562253904194332</v>
      </c>
      <c r="AJ469" s="197">
        <f>IntermediateData!AJ415</f>
        <v>4.5562253904194332</v>
      </c>
      <c r="AK469" s="197">
        <f>IntermediateData!AK415</f>
        <v>4.5562253904194332</v>
      </c>
      <c r="AL469" s="197">
        <f>IntermediateData!AL415</f>
        <v>4.5562253904194341</v>
      </c>
      <c r="AM469" s="197">
        <f>IntermediateData!AM415</f>
        <v>4.5562253904194341</v>
      </c>
      <c r="AN469" s="197">
        <f>IntermediateData!AN415</f>
        <v>4.556225390419435</v>
      </c>
      <c r="AO469" s="197">
        <f>IntermediateData!AO415</f>
        <v>4.5562253904194332</v>
      </c>
      <c r="AP469" s="198">
        <f>IntermediateData!AP415</f>
        <v>4.5562253904194341</v>
      </c>
    </row>
    <row r="470" spans="2:42" x14ac:dyDescent="0.35">
      <c r="B470" s="36"/>
      <c r="C470" s="36" t="s">
        <v>2288</v>
      </c>
      <c r="D470" s="198"/>
      <c r="E470" s="197">
        <f>IntermediateData!E416</f>
        <v>0</v>
      </c>
      <c r="F470" s="197">
        <f>IntermediateData!F416</f>
        <v>0</v>
      </c>
      <c r="G470" s="197">
        <f>IntermediateData!G416</f>
        <v>0</v>
      </c>
      <c r="H470" s="197">
        <f>IntermediateData!H416</f>
        <v>0</v>
      </c>
      <c r="I470" s="197">
        <f>IntermediateData!I416</f>
        <v>3.2544467074424541</v>
      </c>
      <c r="J470" s="197">
        <f>IntermediateData!J416</f>
        <v>3.2544467074424528</v>
      </c>
      <c r="K470" s="197">
        <f>IntermediateData!K416</f>
        <v>3.9053360489309425</v>
      </c>
      <c r="L470" s="197">
        <f>IntermediateData!L416</f>
        <v>3.905336048930943</v>
      </c>
      <c r="M470" s="197">
        <f>IntermediateData!M416</f>
        <v>3.905336048930943</v>
      </c>
      <c r="N470" s="197">
        <f>IntermediateData!N416</f>
        <v>4.5562253904194341</v>
      </c>
      <c r="O470" s="197">
        <f>IntermediateData!O416</f>
        <v>4.5562253904194341</v>
      </c>
      <c r="P470" s="197">
        <f>IntermediateData!P416</f>
        <v>4.5562253904194332</v>
      </c>
      <c r="Q470" s="197">
        <f>IntermediateData!Q416</f>
        <v>4.556225390419435</v>
      </c>
      <c r="R470" s="196">
        <f>IntermediateData!R416</f>
        <v>4.5562253904194332</v>
      </c>
      <c r="S470" s="197">
        <f>IntermediateData!S416</f>
        <v>4.5562253904194332</v>
      </c>
      <c r="T470" s="197">
        <f>IntermediateData!T416</f>
        <v>4.5562253904194323</v>
      </c>
      <c r="U470" s="197">
        <f>IntermediateData!U416</f>
        <v>4.5562253904194323</v>
      </c>
      <c r="V470" s="197">
        <f>IntermediateData!V416</f>
        <v>4.5562253904194332</v>
      </c>
      <c r="W470" s="197">
        <f>IntermediateData!W416</f>
        <v>4.556225390419435</v>
      </c>
      <c r="X470" s="197">
        <f>IntermediateData!X416</f>
        <v>4.5562253904194341</v>
      </c>
      <c r="Y470" s="197">
        <f>IntermediateData!Y416</f>
        <v>4.5562253904194332</v>
      </c>
      <c r="Z470" s="197">
        <f>IntermediateData!Z416</f>
        <v>4.5562253904194332</v>
      </c>
      <c r="AA470" s="197">
        <f>IntermediateData!AA416</f>
        <v>4.5562253904194332</v>
      </c>
      <c r="AB470" s="197">
        <f>IntermediateData!AB416</f>
        <v>4.5562253904194341</v>
      </c>
      <c r="AC470" s="197">
        <f>IntermediateData!AC416</f>
        <v>4.5562253904194332</v>
      </c>
      <c r="AD470" s="197">
        <f>IntermediateData!AD416</f>
        <v>4.5562253904194341</v>
      </c>
      <c r="AE470" s="197">
        <f>IntermediateData!AE416</f>
        <v>4.5562253904194323</v>
      </c>
      <c r="AF470" s="197">
        <f>IntermediateData!AF416</f>
        <v>4.5562253904194332</v>
      </c>
      <c r="AG470" s="197">
        <f>IntermediateData!AG416</f>
        <v>4.556225390419435</v>
      </c>
      <c r="AH470" s="197">
        <f>IntermediateData!AH416</f>
        <v>4.5562253904194341</v>
      </c>
      <c r="AI470" s="197">
        <f>IntermediateData!AI416</f>
        <v>4.556225390419435</v>
      </c>
      <c r="AJ470" s="197">
        <f>IntermediateData!AJ416</f>
        <v>4.5562253904194341</v>
      </c>
      <c r="AK470" s="197">
        <f>IntermediateData!AK416</f>
        <v>4.5562253904194341</v>
      </c>
      <c r="AL470" s="197">
        <f>IntermediateData!AL416</f>
        <v>4.5562253904194341</v>
      </c>
      <c r="AM470" s="197">
        <f>IntermediateData!AM416</f>
        <v>4.5562253904194332</v>
      </c>
      <c r="AN470" s="197">
        <f>IntermediateData!AN416</f>
        <v>4.5562253904194341</v>
      </c>
      <c r="AO470" s="197">
        <f>IntermediateData!AO416</f>
        <v>4.5562253904194341</v>
      </c>
      <c r="AP470" s="198">
        <f>IntermediateData!AP416</f>
        <v>4.5562253904194341</v>
      </c>
    </row>
    <row r="471" spans="2:42" x14ac:dyDescent="0.35">
      <c r="B471" s="36"/>
      <c r="C471" s="36" t="s">
        <v>2289</v>
      </c>
      <c r="D471" s="198"/>
      <c r="E471" s="197">
        <f>IntermediateData!E417</f>
        <v>0</v>
      </c>
      <c r="F471" s="197">
        <f>IntermediateData!F417</f>
        <v>0</v>
      </c>
      <c r="G471" s="197">
        <f>IntermediateData!G417</f>
        <v>0</v>
      </c>
      <c r="H471" s="197">
        <f>IntermediateData!H417</f>
        <v>0</v>
      </c>
      <c r="I471" s="197">
        <f>IntermediateData!I417</f>
        <v>3.905336048930943</v>
      </c>
      <c r="J471" s="197">
        <f>IntermediateData!J417</f>
        <v>3.905336048930943</v>
      </c>
      <c r="K471" s="197">
        <f>IntermediateData!K417</f>
        <v>4.5562253904194332</v>
      </c>
      <c r="L471" s="197">
        <f>IntermediateData!L417</f>
        <v>4.5562253904194341</v>
      </c>
      <c r="M471" s="197">
        <f>IntermediateData!M417</f>
        <v>4.5562253904194332</v>
      </c>
      <c r="N471" s="197">
        <f>IntermediateData!N417</f>
        <v>4.5562253904194341</v>
      </c>
      <c r="O471" s="197">
        <f>IntermediateData!O417</f>
        <v>4.5562253904194332</v>
      </c>
      <c r="P471" s="197">
        <f>IntermediateData!P417</f>
        <v>4.5562253904194323</v>
      </c>
      <c r="Q471" s="197">
        <f>IntermediateData!Q417</f>
        <v>4.5562253904194341</v>
      </c>
      <c r="R471" s="196">
        <f>IntermediateData!R417</f>
        <v>4.5562253904194341</v>
      </c>
      <c r="S471" s="197">
        <f>IntermediateData!S417</f>
        <v>4.5562253904194323</v>
      </c>
      <c r="T471" s="197">
        <f>IntermediateData!T417</f>
        <v>4.5562253904194341</v>
      </c>
      <c r="U471" s="197">
        <f>IntermediateData!U417</f>
        <v>4.5562253904194332</v>
      </c>
      <c r="V471" s="197">
        <f>IntermediateData!V417</f>
        <v>4.5562253904194332</v>
      </c>
      <c r="W471" s="197">
        <f>IntermediateData!W417</f>
        <v>4.5562253904194341</v>
      </c>
      <c r="X471" s="197">
        <f>IntermediateData!X417</f>
        <v>4.5562253904194359</v>
      </c>
      <c r="Y471" s="197">
        <f>IntermediateData!Y417</f>
        <v>4.5562253904194341</v>
      </c>
      <c r="Z471" s="197">
        <f>IntermediateData!Z417</f>
        <v>4.5562253904194332</v>
      </c>
      <c r="AA471" s="197">
        <f>IntermediateData!AA417</f>
        <v>4.5562253904194341</v>
      </c>
      <c r="AB471" s="197">
        <f>IntermediateData!AB417</f>
        <v>4.5562253904194341</v>
      </c>
      <c r="AC471" s="197">
        <f>IntermediateData!AC417</f>
        <v>4.556225390419435</v>
      </c>
      <c r="AD471" s="197">
        <f>IntermediateData!AD417</f>
        <v>4.556225390419435</v>
      </c>
      <c r="AE471" s="197">
        <f>IntermediateData!AE417</f>
        <v>4.556225390419435</v>
      </c>
      <c r="AF471" s="197">
        <f>IntermediateData!AF417</f>
        <v>4.5562253904194332</v>
      </c>
      <c r="AG471" s="197">
        <f>IntermediateData!AG417</f>
        <v>4.5562253904194341</v>
      </c>
      <c r="AH471" s="197">
        <f>IntermediateData!AH417</f>
        <v>4.5562253904194332</v>
      </c>
      <c r="AI471" s="197">
        <f>IntermediateData!AI417</f>
        <v>4.5562253904194341</v>
      </c>
      <c r="AJ471" s="197">
        <f>IntermediateData!AJ417</f>
        <v>4.5562253904194332</v>
      </c>
      <c r="AK471" s="197">
        <f>IntermediateData!AK417</f>
        <v>4.5562253904194341</v>
      </c>
      <c r="AL471" s="197">
        <f>IntermediateData!AL417</f>
        <v>4.5562253904194341</v>
      </c>
      <c r="AM471" s="197">
        <f>IntermediateData!AM417</f>
        <v>4.5562253904194341</v>
      </c>
      <c r="AN471" s="197">
        <f>IntermediateData!AN417</f>
        <v>4.5562253904194332</v>
      </c>
      <c r="AO471" s="197">
        <f>IntermediateData!AO417</f>
        <v>4.556225390419435</v>
      </c>
      <c r="AP471" s="198">
        <f>IntermediateData!AP417</f>
        <v>4.5562253904194341</v>
      </c>
    </row>
    <row r="472" spans="2:42" x14ac:dyDescent="0.35">
      <c r="B472" s="36"/>
      <c r="C472" s="36" t="s">
        <v>2290</v>
      </c>
      <c r="D472" s="198"/>
      <c r="E472" s="197">
        <f>IntermediateData!E418</f>
        <v>0</v>
      </c>
      <c r="F472" s="197">
        <f>IntermediateData!F418</f>
        <v>0</v>
      </c>
      <c r="G472" s="197">
        <f>IntermediateData!G418</f>
        <v>0</v>
      </c>
      <c r="H472" s="197">
        <f>IntermediateData!H418</f>
        <v>0</v>
      </c>
      <c r="I472" s="197">
        <f>IntermediateData!I418</f>
        <v>3.2544467074424532</v>
      </c>
      <c r="J472" s="197">
        <f>IntermediateData!J418</f>
        <v>3.2544467074424528</v>
      </c>
      <c r="K472" s="197">
        <f>IntermediateData!K418</f>
        <v>3.9053360489309434</v>
      </c>
      <c r="L472" s="197">
        <f>IntermediateData!L418</f>
        <v>3.9053360489309434</v>
      </c>
      <c r="M472" s="197">
        <f>IntermediateData!M418</f>
        <v>4.5562253904194341</v>
      </c>
      <c r="N472" s="197">
        <f>IntermediateData!N418</f>
        <v>4.556225390419435</v>
      </c>
      <c r="O472" s="197">
        <f>IntermediateData!O418</f>
        <v>4.5562253904194341</v>
      </c>
      <c r="P472" s="197">
        <f>IntermediateData!P418</f>
        <v>4.5562253904194341</v>
      </c>
      <c r="Q472" s="197">
        <f>IntermediateData!Q418</f>
        <v>4.5562253904194332</v>
      </c>
      <c r="R472" s="196">
        <f>IntermediateData!R418</f>
        <v>4.5562253904194323</v>
      </c>
      <c r="S472" s="197">
        <f>IntermediateData!S418</f>
        <v>4.5562253904194359</v>
      </c>
      <c r="T472" s="197">
        <f>IntermediateData!T418</f>
        <v>4.5562253904194341</v>
      </c>
      <c r="U472" s="197">
        <f>IntermediateData!U418</f>
        <v>4.556225390419435</v>
      </c>
      <c r="V472" s="197">
        <f>IntermediateData!V418</f>
        <v>4.5562253904194332</v>
      </c>
      <c r="W472" s="197">
        <f>IntermediateData!W418</f>
        <v>4.5562253904194341</v>
      </c>
      <c r="X472" s="197">
        <f>IntermediateData!X418</f>
        <v>4.5562253904194341</v>
      </c>
      <c r="Y472" s="197">
        <f>IntermediateData!Y418</f>
        <v>4.5562253904194332</v>
      </c>
      <c r="Z472" s="197">
        <f>IntermediateData!Z418</f>
        <v>4.5562253904194341</v>
      </c>
      <c r="AA472" s="197">
        <f>IntermediateData!AA418</f>
        <v>4.556225390419435</v>
      </c>
      <c r="AB472" s="197">
        <f>IntermediateData!AB418</f>
        <v>4.5562253904194332</v>
      </c>
      <c r="AC472" s="197">
        <f>IntermediateData!AC418</f>
        <v>4.5562253904194332</v>
      </c>
      <c r="AD472" s="197">
        <f>IntermediateData!AD418</f>
        <v>4.5562253904194341</v>
      </c>
      <c r="AE472" s="197">
        <f>IntermediateData!AE418</f>
        <v>4.5562253904194341</v>
      </c>
      <c r="AF472" s="197">
        <f>IntermediateData!AF418</f>
        <v>4.5562253904194341</v>
      </c>
      <c r="AG472" s="197">
        <f>IntermediateData!AG418</f>
        <v>4.5562253904194332</v>
      </c>
      <c r="AH472" s="197">
        <f>IntermediateData!AH418</f>
        <v>4.5562253904194341</v>
      </c>
      <c r="AI472" s="197">
        <f>IntermediateData!AI418</f>
        <v>4.5562253904194341</v>
      </c>
      <c r="AJ472" s="197">
        <f>IntermediateData!AJ418</f>
        <v>4.5562253904194341</v>
      </c>
      <c r="AK472" s="197">
        <f>IntermediateData!AK418</f>
        <v>4.5562253904194341</v>
      </c>
      <c r="AL472" s="197">
        <f>IntermediateData!AL418</f>
        <v>4.5562253904194332</v>
      </c>
      <c r="AM472" s="197">
        <f>IntermediateData!AM418</f>
        <v>4.5562253904194341</v>
      </c>
      <c r="AN472" s="197">
        <f>IntermediateData!AN418</f>
        <v>4.5562253904194341</v>
      </c>
      <c r="AO472" s="197">
        <f>IntermediateData!AO418</f>
        <v>4.5562253904194341</v>
      </c>
      <c r="AP472" s="198">
        <f>IntermediateData!AP418</f>
        <v>4.5562253904194341</v>
      </c>
    </row>
    <row r="473" spans="2:42" x14ac:dyDescent="0.35">
      <c r="B473" s="36"/>
      <c r="C473" s="36" t="s">
        <v>2291</v>
      </c>
      <c r="D473" s="198"/>
      <c r="E473" s="197">
        <f>IntermediateData!E419</f>
        <v>0</v>
      </c>
      <c r="F473" s="197">
        <f>IntermediateData!F419</f>
        <v>0</v>
      </c>
      <c r="G473" s="197">
        <f>IntermediateData!G419</f>
        <v>0</v>
      </c>
      <c r="H473" s="197">
        <f>IntermediateData!H419</f>
        <v>0</v>
      </c>
      <c r="I473" s="197">
        <f>IntermediateData!I419</f>
        <v>3.9053360489309434</v>
      </c>
      <c r="J473" s="197">
        <f>IntermediateData!J419</f>
        <v>3.9053360489309439</v>
      </c>
      <c r="K473" s="197">
        <f>IntermediateData!K419</f>
        <v>3.9053360489309443</v>
      </c>
      <c r="L473" s="197">
        <f>IntermediateData!L419</f>
        <v>4.5562253904194332</v>
      </c>
      <c r="M473" s="197">
        <f>IntermediateData!M419</f>
        <v>4.5562253904194332</v>
      </c>
      <c r="N473" s="197">
        <f>IntermediateData!N419</f>
        <v>4.5562253904194332</v>
      </c>
      <c r="O473" s="197">
        <f>IntermediateData!O419</f>
        <v>4.556225390419435</v>
      </c>
      <c r="P473" s="197">
        <f>IntermediateData!P419</f>
        <v>4.5562253904194341</v>
      </c>
      <c r="Q473" s="197">
        <f>IntermediateData!Q419</f>
        <v>4.5562253904194332</v>
      </c>
      <c r="R473" s="196">
        <f>IntermediateData!R419</f>
        <v>4.5562253904194341</v>
      </c>
      <c r="S473" s="197">
        <f>IntermediateData!S419</f>
        <v>4.5562253904194341</v>
      </c>
      <c r="T473" s="197">
        <f>IntermediateData!T419</f>
        <v>4.556225390419435</v>
      </c>
      <c r="U473" s="197">
        <f>IntermediateData!U419</f>
        <v>4.5562253904194341</v>
      </c>
      <c r="V473" s="197">
        <f>IntermediateData!V419</f>
        <v>4.5562253904194332</v>
      </c>
      <c r="W473" s="197">
        <f>IntermediateData!W419</f>
        <v>4.5562253904194341</v>
      </c>
      <c r="X473" s="197">
        <f>IntermediateData!X419</f>
        <v>4.5562253904194341</v>
      </c>
      <c r="Y473" s="197">
        <f>IntermediateData!Y419</f>
        <v>4.5562253904194341</v>
      </c>
      <c r="Z473" s="197">
        <f>IntermediateData!Z419</f>
        <v>4.5562253904194332</v>
      </c>
      <c r="AA473" s="197">
        <f>IntermediateData!AA419</f>
        <v>4.5562253904194332</v>
      </c>
      <c r="AB473" s="197">
        <f>IntermediateData!AB419</f>
        <v>4.5562253904194332</v>
      </c>
      <c r="AC473" s="197">
        <f>IntermediateData!AC419</f>
        <v>4.5562253904194341</v>
      </c>
      <c r="AD473" s="197">
        <f>IntermediateData!AD419</f>
        <v>4.5562253904194332</v>
      </c>
      <c r="AE473" s="197">
        <f>IntermediateData!AE419</f>
        <v>4.5562253904194332</v>
      </c>
      <c r="AF473" s="197">
        <f>IntermediateData!AF419</f>
        <v>4.5562253904194341</v>
      </c>
      <c r="AG473" s="197">
        <f>IntermediateData!AG419</f>
        <v>4.5562253904194341</v>
      </c>
      <c r="AH473" s="197">
        <f>IntermediateData!AH419</f>
        <v>4.5562253904194341</v>
      </c>
      <c r="AI473" s="197">
        <f>IntermediateData!AI419</f>
        <v>4.5562253904194332</v>
      </c>
      <c r="AJ473" s="197">
        <f>IntermediateData!AJ419</f>
        <v>4.5562253904194332</v>
      </c>
      <c r="AK473" s="197">
        <f>IntermediateData!AK419</f>
        <v>4.5562253904194341</v>
      </c>
      <c r="AL473" s="197">
        <f>IntermediateData!AL419</f>
        <v>4.556225390419435</v>
      </c>
      <c r="AM473" s="197">
        <f>IntermediateData!AM419</f>
        <v>4.5562253904194341</v>
      </c>
      <c r="AN473" s="197">
        <f>IntermediateData!AN419</f>
        <v>4.5562253904194341</v>
      </c>
      <c r="AO473" s="197">
        <f>IntermediateData!AO419</f>
        <v>4.556225390419435</v>
      </c>
      <c r="AP473" s="198">
        <f>IntermediateData!AP419</f>
        <v>4.5562253904194341</v>
      </c>
    </row>
    <row r="474" spans="2:42" x14ac:dyDescent="0.35">
      <c r="B474" s="36"/>
      <c r="C474" s="36" t="s">
        <v>2292</v>
      </c>
      <c r="D474" s="198"/>
      <c r="E474" s="197">
        <f>IntermediateData!E420</f>
        <v>0</v>
      </c>
      <c r="F474" s="197">
        <f>IntermediateData!F420</f>
        <v>0</v>
      </c>
      <c r="G474" s="197">
        <f>IntermediateData!G420</f>
        <v>0</v>
      </c>
      <c r="H474" s="197">
        <f>IntermediateData!H420</f>
        <v>0</v>
      </c>
      <c r="I474" s="197">
        <f>IntermediateData!I420</f>
        <v>3.2544467074424532</v>
      </c>
      <c r="J474" s="197">
        <f>IntermediateData!J420</f>
        <v>3.9053360489309443</v>
      </c>
      <c r="K474" s="197">
        <f>IntermediateData!K420</f>
        <v>3.9053360489309443</v>
      </c>
      <c r="L474" s="197">
        <f>IntermediateData!L420</f>
        <v>4.5562253904194341</v>
      </c>
      <c r="M474" s="197">
        <f>IntermediateData!M420</f>
        <v>4.5562253904194332</v>
      </c>
      <c r="N474" s="197">
        <f>IntermediateData!N420</f>
        <v>4.5562253904194341</v>
      </c>
      <c r="O474" s="197">
        <f>IntermediateData!O420</f>
        <v>4.5562253904194341</v>
      </c>
      <c r="P474" s="197">
        <f>IntermediateData!P420</f>
        <v>4.5562253904194341</v>
      </c>
      <c r="Q474" s="197">
        <f>IntermediateData!Q420</f>
        <v>4.5562253904194341</v>
      </c>
      <c r="R474" s="196">
        <f>IntermediateData!R420</f>
        <v>4.5562253904194323</v>
      </c>
      <c r="S474" s="197">
        <f>IntermediateData!S420</f>
        <v>4.5562253904194341</v>
      </c>
      <c r="T474" s="197">
        <f>IntermediateData!T420</f>
        <v>4.5562253904194323</v>
      </c>
      <c r="U474" s="197">
        <f>IntermediateData!U420</f>
        <v>4.5562253904194341</v>
      </c>
      <c r="V474" s="197">
        <f>IntermediateData!V420</f>
        <v>4.5562253904194341</v>
      </c>
      <c r="W474" s="197">
        <f>IntermediateData!W420</f>
        <v>4.5562253904194341</v>
      </c>
      <c r="X474" s="197">
        <f>IntermediateData!X420</f>
        <v>4.5562253904194341</v>
      </c>
      <c r="Y474" s="197">
        <f>IntermediateData!Y420</f>
        <v>4.5562253904194332</v>
      </c>
      <c r="Z474" s="197">
        <f>IntermediateData!Z420</f>
        <v>4.5562253904194341</v>
      </c>
      <c r="AA474" s="197">
        <f>IntermediateData!AA420</f>
        <v>4.556225390419435</v>
      </c>
      <c r="AB474" s="197">
        <f>IntermediateData!AB420</f>
        <v>4.5562253904194341</v>
      </c>
      <c r="AC474" s="197">
        <f>IntermediateData!AC420</f>
        <v>4.556225390419435</v>
      </c>
      <c r="AD474" s="197">
        <f>IntermediateData!AD420</f>
        <v>4.556225390419435</v>
      </c>
      <c r="AE474" s="197">
        <f>IntermediateData!AE420</f>
        <v>4.5562253904194359</v>
      </c>
      <c r="AF474" s="197">
        <f>IntermediateData!AF420</f>
        <v>4.5562253904194332</v>
      </c>
      <c r="AG474" s="197">
        <f>IntermediateData!AG420</f>
        <v>4.5562253904194341</v>
      </c>
      <c r="AH474" s="197">
        <f>IntermediateData!AH420</f>
        <v>4.5562253904194323</v>
      </c>
      <c r="AI474" s="197">
        <f>IntermediateData!AI420</f>
        <v>4.556225390419435</v>
      </c>
      <c r="AJ474" s="197">
        <f>IntermediateData!AJ420</f>
        <v>4.5562253904194332</v>
      </c>
      <c r="AK474" s="197">
        <f>IntermediateData!AK420</f>
        <v>4.5562253904194341</v>
      </c>
      <c r="AL474" s="197">
        <f>IntermediateData!AL420</f>
        <v>4.5562253904194341</v>
      </c>
      <c r="AM474" s="197">
        <f>IntermediateData!AM420</f>
        <v>4.5562253904194341</v>
      </c>
      <c r="AN474" s="197">
        <f>IntermediateData!AN420</f>
        <v>4.5562253904194341</v>
      </c>
      <c r="AO474" s="197">
        <f>IntermediateData!AO420</f>
        <v>4.556225390419435</v>
      </c>
      <c r="AP474" s="198">
        <f>IntermediateData!AP420</f>
        <v>4.556225390419435</v>
      </c>
    </row>
    <row r="475" spans="2:42" x14ac:dyDescent="0.35">
      <c r="B475" s="36"/>
      <c r="C475" s="36" t="s">
        <v>2293</v>
      </c>
      <c r="D475" s="198"/>
      <c r="E475" s="197">
        <f>IntermediateData!E421</f>
        <v>0</v>
      </c>
      <c r="F475" s="197">
        <f>IntermediateData!F421</f>
        <v>0</v>
      </c>
      <c r="G475" s="197">
        <f>IntermediateData!G421</f>
        <v>0</v>
      </c>
      <c r="H475" s="197">
        <f>IntermediateData!H421</f>
        <v>0</v>
      </c>
      <c r="I475" s="197">
        <f>IntermediateData!I421</f>
        <v>3.2544467074424546</v>
      </c>
      <c r="J475" s="197">
        <f>IntermediateData!J421</f>
        <v>3.2544467074424532</v>
      </c>
      <c r="K475" s="197">
        <f>IntermediateData!K421</f>
        <v>3.2544467074424532</v>
      </c>
      <c r="L475" s="197">
        <f>IntermediateData!L421</f>
        <v>3.9053360489309443</v>
      </c>
      <c r="M475" s="197">
        <f>IntermediateData!M421</f>
        <v>3.9053360489309452</v>
      </c>
      <c r="N475" s="197">
        <f>IntermediateData!N421</f>
        <v>4.5562253904194341</v>
      </c>
      <c r="O475" s="197">
        <f>IntermediateData!O421</f>
        <v>4.5562253904194323</v>
      </c>
      <c r="P475" s="197">
        <f>IntermediateData!P421</f>
        <v>4.5562253904194332</v>
      </c>
      <c r="Q475" s="197">
        <f>IntermediateData!Q421</f>
        <v>4.5562253904194332</v>
      </c>
      <c r="R475" s="196">
        <f>IntermediateData!R421</f>
        <v>4.5562253904194341</v>
      </c>
      <c r="S475" s="197">
        <f>IntermediateData!S421</f>
        <v>4.556225390419435</v>
      </c>
      <c r="T475" s="197">
        <f>IntermediateData!T421</f>
        <v>4.5562253904194332</v>
      </c>
      <c r="U475" s="197">
        <f>IntermediateData!U421</f>
        <v>4.5562253904194341</v>
      </c>
      <c r="V475" s="197">
        <f>IntermediateData!V421</f>
        <v>4.5562253904194332</v>
      </c>
      <c r="W475" s="197">
        <f>IntermediateData!W421</f>
        <v>4.5562253904194332</v>
      </c>
      <c r="X475" s="197">
        <f>IntermediateData!X421</f>
        <v>4.5562253904194341</v>
      </c>
      <c r="Y475" s="197">
        <f>IntermediateData!Y421</f>
        <v>4.5562253904194332</v>
      </c>
      <c r="Z475" s="197">
        <f>IntermediateData!Z421</f>
        <v>4.5562253904194341</v>
      </c>
      <c r="AA475" s="197">
        <f>IntermediateData!AA421</f>
        <v>4.5562253904194341</v>
      </c>
      <c r="AB475" s="197">
        <f>IntermediateData!AB421</f>
        <v>4.5562253904194314</v>
      </c>
      <c r="AC475" s="197">
        <f>IntermediateData!AC421</f>
        <v>4.5562253904194323</v>
      </c>
      <c r="AD475" s="197">
        <f>IntermediateData!AD421</f>
        <v>4.5562253904194332</v>
      </c>
      <c r="AE475" s="197">
        <f>IntermediateData!AE421</f>
        <v>4.5562253904194332</v>
      </c>
      <c r="AF475" s="197">
        <f>IntermediateData!AF421</f>
        <v>4.5562253904194341</v>
      </c>
      <c r="AG475" s="197">
        <f>IntermediateData!AG421</f>
        <v>4.556225390419435</v>
      </c>
      <c r="AH475" s="197">
        <f>IntermediateData!AH421</f>
        <v>4.5562253904194332</v>
      </c>
      <c r="AI475" s="197">
        <f>IntermediateData!AI421</f>
        <v>4.5562253904194341</v>
      </c>
      <c r="AJ475" s="197">
        <f>IntermediateData!AJ421</f>
        <v>4.5562253904194341</v>
      </c>
      <c r="AK475" s="197">
        <f>IntermediateData!AK421</f>
        <v>4.5562253904194332</v>
      </c>
      <c r="AL475" s="197">
        <f>IntermediateData!AL421</f>
        <v>4.5562253904194341</v>
      </c>
      <c r="AM475" s="197">
        <f>IntermediateData!AM421</f>
        <v>4.5562253904194323</v>
      </c>
      <c r="AN475" s="197">
        <f>IntermediateData!AN421</f>
        <v>4.5562253904194332</v>
      </c>
      <c r="AO475" s="197">
        <f>IntermediateData!AO421</f>
        <v>4.5562253904194332</v>
      </c>
      <c r="AP475" s="198">
        <f>IntermediateData!AP421</f>
        <v>4.5562253904194332</v>
      </c>
    </row>
    <row r="476" spans="2:42" x14ac:dyDescent="0.35">
      <c r="B476" s="36"/>
      <c r="C476" s="36" t="s">
        <v>2294</v>
      </c>
      <c r="D476" s="198"/>
      <c r="E476" s="197">
        <f>IntermediateData!E422</f>
        <v>0</v>
      </c>
      <c r="F476" s="197">
        <f>IntermediateData!F422</f>
        <v>0</v>
      </c>
      <c r="G476" s="197">
        <f>IntermediateData!G422</f>
        <v>0</v>
      </c>
      <c r="H476" s="197">
        <f>IntermediateData!H422</f>
        <v>0</v>
      </c>
      <c r="I476" s="197">
        <f>IntermediateData!I422</f>
        <v>3.9053360489309443</v>
      </c>
      <c r="J476" s="197">
        <f>IntermediateData!J422</f>
        <v>3.9053360489309434</v>
      </c>
      <c r="K476" s="197">
        <f>IntermediateData!K422</f>
        <v>3.905336048930943</v>
      </c>
      <c r="L476" s="197">
        <f>IntermediateData!L422</f>
        <v>4.5562253904194323</v>
      </c>
      <c r="M476" s="197">
        <f>IntermediateData!M422</f>
        <v>4.5562253904194341</v>
      </c>
      <c r="N476" s="197">
        <f>IntermediateData!N422</f>
        <v>4.5562253904194341</v>
      </c>
      <c r="O476" s="197">
        <f>IntermediateData!O422</f>
        <v>4.5562253904194332</v>
      </c>
      <c r="P476" s="197">
        <f>IntermediateData!P422</f>
        <v>4.5562253904194332</v>
      </c>
      <c r="Q476" s="197">
        <f>IntermediateData!Q422</f>
        <v>4.556225390419435</v>
      </c>
      <c r="R476" s="196">
        <f>IntermediateData!R422</f>
        <v>4.5562253904194332</v>
      </c>
      <c r="S476" s="197">
        <f>IntermediateData!S422</f>
        <v>4.5562253904194341</v>
      </c>
      <c r="T476" s="197">
        <f>IntermediateData!T422</f>
        <v>4.5562253904194341</v>
      </c>
      <c r="U476" s="197">
        <f>IntermediateData!U422</f>
        <v>4.5562253904194341</v>
      </c>
      <c r="V476" s="197">
        <f>IntermediateData!V422</f>
        <v>4.5562253904194341</v>
      </c>
      <c r="W476" s="197">
        <f>IntermediateData!W422</f>
        <v>4.5562253904194341</v>
      </c>
      <c r="X476" s="197">
        <f>IntermediateData!X422</f>
        <v>4.5562253904194341</v>
      </c>
      <c r="Y476" s="197">
        <f>IntermediateData!Y422</f>
        <v>4.556225390419435</v>
      </c>
      <c r="Z476" s="197">
        <f>IntermediateData!Z422</f>
        <v>4.5562253904194341</v>
      </c>
      <c r="AA476" s="197">
        <f>IntermediateData!AA422</f>
        <v>4.5562253904194341</v>
      </c>
      <c r="AB476" s="197">
        <f>IntermediateData!AB422</f>
        <v>4.5562253904194314</v>
      </c>
      <c r="AC476" s="197">
        <f>IntermediateData!AC422</f>
        <v>4.5562253904194332</v>
      </c>
      <c r="AD476" s="197">
        <f>IntermediateData!AD422</f>
        <v>4.5562253904194332</v>
      </c>
      <c r="AE476" s="197">
        <f>IntermediateData!AE422</f>
        <v>4.556225390419435</v>
      </c>
      <c r="AF476" s="197">
        <f>IntermediateData!AF422</f>
        <v>4.5562253904194332</v>
      </c>
      <c r="AG476" s="197">
        <f>IntermediateData!AG422</f>
        <v>4.556225390419435</v>
      </c>
      <c r="AH476" s="197">
        <f>IntermediateData!AH422</f>
        <v>4.5562253904194332</v>
      </c>
      <c r="AI476" s="197">
        <f>IntermediateData!AI422</f>
        <v>4.5562253904194341</v>
      </c>
      <c r="AJ476" s="197">
        <f>IntermediateData!AJ422</f>
        <v>4.556225390419435</v>
      </c>
      <c r="AK476" s="197">
        <f>IntermediateData!AK422</f>
        <v>4.5562253904194341</v>
      </c>
      <c r="AL476" s="197">
        <f>IntermediateData!AL422</f>
        <v>4.5562253904194341</v>
      </c>
      <c r="AM476" s="197">
        <f>IntermediateData!AM422</f>
        <v>4.5562253904194332</v>
      </c>
      <c r="AN476" s="197">
        <f>IntermediateData!AN422</f>
        <v>4.5562253904194359</v>
      </c>
      <c r="AO476" s="197">
        <f>IntermediateData!AO422</f>
        <v>4.5562253904194341</v>
      </c>
      <c r="AP476" s="198">
        <f>IntermediateData!AP422</f>
        <v>4.5562253904194341</v>
      </c>
    </row>
    <row r="477" spans="2:42" x14ac:dyDescent="0.35">
      <c r="B477" s="36"/>
      <c r="C477" s="36" t="s">
        <v>2295</v>
      </c>
      <c r="D477" s="198"/>
      <c r="E477" s="197">
        <f>IntermediateData!E423</f>
        <v>0</v>
      </c>
      <c r="F477" s="197">
        <f>IntermediateData!F423</f>
        <v>0</v>
      </c>
      <c r="G477" s="197">
        <f>IntermediateData!G423</f>
        <v>0</v>
      </c>
      <c r="H477" s="197">
        <f>IntermediateData!H423</f>
        <v>0</v>
      </c>
      <c r="I477" s="197">
        <f>IntermediateData!I423</f>
        <v>3.9053360489309425</v>
      </c>
      <c r="J477" s="197">
        <f>IntermediateData!J423</f>
        <v>4.5562253904194332</v>
      </c>
      <c r="K477" s="197">
        <f>IntermediateData!K423</f>
        <v>4.5562253904194341</v>
      </c>
      <c r="L477" s="197">
        <f>IntermediateData!L423</f>
        <v>4.5562253904194341</v>
      </c>
      <c r="M477" s="197">
        <f>IntermediateData!M423</f>
        <v>4.5562253904194332</v>
      </c>
      <c r="N477" s="197">
        <f>IntermediateData!N423</f>
        <v>4.5562253904194341</v>
      </c>
      <c r="O477" s="197">
        <f>IntermediateData!O423</f>
        <v>4.5562253904194332</v>
      </c>
      <c r="P477" s="197">
        <f>IntermediateData!P423</f>
        <v>4.5562253904194332</v>
      </c>
      <c r="Q477" s="197">
        <f>IntermediateData!Q423</f>
        <v>4.5562253904194314</v>
      </c>
      <c r="R477" s="196">
        <f>IntermediateData!R423</f>
        <v>4.5562253904194341</v>
      </c>
      <c r="S477" s="197">
        <f>IntermediateData!S423</f>
        <v>4.5562253904194341</v>
      </c>
      <c r="T477" s="197">
        <f>IntermediateData!T423</f>
        <v>4.5562253904194332</v>
      </c>
      <c r="U477" s="197">
        <f>IntermediateData!U423</f>
        <v>4.5562253904194341</v>
      </c>
      <c r="V477" s="197">
        <f>IntermediateData!V423</f>
        <v>4.5562253904194341</v>
      </c>
      <c r="W477" s="197">
        <f>IntermediateData!W423</f>
        <v>4.5562253904194341</v>
      </c>
      <c r="X477" s="197">
        <f>IntermediateData!X423</f>
        <v>4.5562253904194341</v>
      </c>
      <c r="Y477" s="197">
        <f>IntermediateData!Y423</f>
        <v>4.556225390419435</v>
      </c>
      <c r="Z477" s="197">
        <f>IntermediateData!Z423</f>
        <v>4.556225390419435</v>
      </c>
      <c r="AA477" s="197">
        <f>IntermediateData!AA423</f>
        <v>4.5562253904194341</v>
      </c>
      <c r="AB477" s="197">
        <f>IntermediateData!AB423</f>
        <v>4.5562253904194332</v>
      </c>
      <c r="AC477" s="197">
        <f>IntermediateData!AC423</f>
        <v>4.5562253904194341</v>
      </c>
      <c r="AD477" s="197">
        <f>IntermediateData!AD423</f>
        <v>4.5562253904194341</v>
      </c>
      <c r="AE477" s="197">
        <f>IntermediateData!AE423</f>
        <v>4.5562253904194341</v>
      </c>
      <c r="AF477" s="197">
        <f>IntermediateData!AF423</f>
        <v>4.5562253904194341</v>
      </c>
      <c r="AG477" s="197">
        <f>IntermediateData!AG423</f>
        <v>4.5562253904194332</v>
      </c>
      <c r="AH477" s="197">
        <f>IntermediateData!AH423</f>
        <v>4.5562253904194332</v>
      </c>
      <c r="AI477" s="197">
        <f>IntermediateData!AI423</f>
        <v>4.5562253904194332</v>
      </c>
      <c r="AJ477" s="197">
        <f>IntermediateData!AJ423</f>
        <v>4.5562253904194341</v>
      </c>
      <c r="AK477" s="197">
        <f>IntermediateData!AK423</f>
        <v>4.5562253904194341</v>
      </c>
      <c r="AL477" s="197">
        <f>IntermediateData!AL423</f>
        <v>4.5562253904194323</v>
      </c>
      <c r="AM477" s="197">
        <f>IntermediateData!AM423</f>
        <v>4.5562253904194341</v>
      </c>
      <c r="AN477" s="197">
        <f>IntermediateData!AN423</f>
        <v>4.5562253904194332</v>
      </c>
      <c r="AO477" s="197">
        <f>IntermediateData!AO423</f>
        <v>4.5562253904194323</v>
      </c>
      <c r="AP477" s="198">
        <f>IntermediateData!AP423</f>
        <v>4.5562253904194332</v>
      </c>
    </row>
    <row r="478" spans="2:42" x14ac:dyDescent="0.35">
      <c r="B478" s="36"/>
      <c r="C478" s="36" t="s">
        <v>2296</v>
      </c>
      <c r="D478" s="198"/>
      <c r="E478" s="197">
        <f>IntermediateData!E424</f>
        <v>0</v>
      </c>
      <c r="F478" s="197">
        <f>IntermediateData!F424</f>
        <v>0</v>
      </c>
      <c r="G478" s="197">
        <f>IntermediateData!G424</f>
        <v>0</v>
      </c>
      <c r="H478" s="197">
        <f>IntermediateData!H424</f>
        <v>0</v>
      </c>
      <c r="I478" s="197">
        <f>IntermediateData!I424</f>
        <v>3.2544467074424528</v>
      </c>
      <c r="J478" s="197">
        <f>IntermediateData!J424</f>
        <v>3.9053360489309439</v>
      </c>
      <c r="K478" s="197">
        <f>IntermediateData!K424</f>
        <v>3.905336048930943</v>
      </c>
      <c r="L478" s="197">
        <f>IntermediateData!L424</f>
        <v>3.9053360489309421</v>
      </c>
      <c r="M478" s="197">
        <f>IntermediateData!M424</f>
        <v>4.5562253904194332</v>
      </c>
      <c r="N478" s="197">
        <f>IntermediateData!N424</f>
        <v>4.5562253904194332</v>
      </c>
      <c r="O478" s="197">
        <f>IntermediateData!O424</f>
        <v>4.5562253904194341</v>
      </c>
      <c r="P478" s="197">
        <f>IntermediateData!P424</f>
        <v>4.5562253904194332</v>
      </c>
      <c r="Q478" s="197">
        <f>IntermediateData!Q424</f>
        <v>4.5562253904194332</v>
      </c>
      <c r="R478" s="196">
        <f>IntermediateData!R424</f>
        <v>4.556225390419435</v>
      </c>
      <c r="S478" s="197">
        <f>IntermediateData!S424</f>
        <v>4.5562253904194341</v>
      </c>
      <c r="T478" s="197">
        <f>IntermediateData!T424</f>
        <v>4.5562253904194332</v>
      </c>
      <c r="U478" s="197">
        <f>IntermediateData!U424</f>
        <v>4.5562253904194341</v>
      </c>
      <c r="V478" s="197">
        <f>IntermediateData!V424</f>
        <v>4.5562253904194341</v>
      </c>
      <c r="W478" s="197">
        <f>IntermediateData!W424</f>
        <v>4.5562253904194332</v>
      </c>
      <c r="X478" s="197">
        <f>IntermediateData!X424</f>
        <v>4.5562253904194332</v>
      </c>
      <c r="Y478" s="197">
        <f>IntermediateData!Y424</f>
        <v>4.5562253904194341</v>
      </c>
      <c r="Z478" s="197">
        <f>IntermediateData!Z424</f>
        <v>4.5562253904194332</v>
      </c>
      <c r="AA478" s="197">
        <f>IntermediateData!AA424</f>
        <v>4.556225390419435</v>
      </c>
      <c r="AB478" s="197">
        <f>IntermediateData!AB424</f>
        <v>4.556225390419435</v>
      </c>
      <c r="AC478" s="197">
        <f>IntermediateData!AC424</f>
        <v>4.5562253904194341</v>
      </c>
      <c r="AD478" s="197">
        <f>IntermediateData!AD424</f>
        <v>4.5562253904194341</v>
      </c>
      <c r="AE478" s="197">
        <f>IntermediateData!AE424</f>
        <v>4.5562253904194332</v>
      </c>
      <c r="AF478" s="197">
        <f>IntermediateData!AF424</f>
        <v>4.556225390419435</v>
      </c>
      <c r="AG478" s="197">
        <f>IntermediateData!AG424</f>
        <v>4.5562253904194341</v>
      </c>
      <c r="AH478" s="197">
        <f>IntermediateData!AH424</f>
        <v>4.5562253904194323</v>
      </c>
      <c r="AI478" s="197">
        <f>IntermediateData!AI424</f>
        <v>4.5562253904194341</v>
      </c>
      <c r="AJ478" s="197">
        <f>IntermediateData!AJ424</f>
        <v>4.5562253904194341</v>
      </c>
      <c r="AK478" s="197">
        <f>IntermediateData!AK424</f>
        <v>4.5562253904194332</v>
      </c>
      <c r="AL478" s="197">
        <f>IntermediateData!AL424</f>
        <v>4.5562253904194332</v>
      </c>
      <c r="AM478" s="197">
        <f>IntermediateData!AM424</f>
        <v>4.556225390419435</v>
      </c>
      <c r="AN478" s="197">
        <f>IntermediateData!AN424</f>
        <v>4.5562253904194341</v>
      </c>
      <c r="AO478" s="197">
        <f>IntermediateData!AO424</f>
        <v>4.5562253904194332</v>
      </c>
      <c r="AP478" s="198">
        <f>IntermediateData!AP424</f>
        <v>4.556225390419435</v>
      </c>
    </row>
    <row r="479" spans="2:42" x14ac:dyDescent="0.35">
      <c r="B479" s="36"/>
      <c r="C479" s="36" t="s">
        <v>2297</v>
      </c>
      <c r="D479" s="198"/>
      <c r="E479" s="197">
        <f>IntermediateData!E425</f>
        <v>0</v>
      </c>
      <c r="F479" s="197">
        <f>IntermediateData!F425</f>
        <v>0</v>
      </c>
      <c r="G479" s="197">
        <f>IntermediateData!G425</f>
        <v>0</v>
      </c>
      <c r="H479" s="197">
        <f>IntermediateData!H425</f>
        <v>0</v>
      </c>
      <c r="I479" s="197">
        <f>IntermediateData!I425</f>
        <v>3.2544467074424541</v>
      </c>
      <c r="J479" s="197">
        <f>IntermediateData!J425</f>
        <v>3.2544467074424532</v>
      </c>
      <c r="K479" s="197">
        <f>IntermediateData!K425</f>
        <v>3.2544467074424523</v>
      </c>
      <c r="L479" s="197">
        <f>IntermediateData!L425</f>
        <v>3.9053360489309443</v>
      </c>
      <c r="M479" s="197">
        <f>IntermediateData!M425</f>
        <v>3.9053360489309434</v>
      </c>
      <c r="N479" s="197">
        <f>IntermediateData!N425</f>
        <v>4.5562253904194332</v>
      </c>
      <c r="O479" s="197">
        <f>IntermediateData!O425</f>
        <v>4.5562253904194323</v>
      </c>
      <c r="P479" s="197">
        <f>IntermediateData!P425</f>
        <v>4.556225390419435</v>
      </c>
      <c r="Q479" s="197">
        <f>IntermediateData!Q425</f>
        <v>4.5562253904194323</v>
      </c>
      <c r="R479" s="196">
        <f>IntermediateData!R425</f>
        <v>4.5562253904194341</v>
      </c>
      <c r="S479" s="197">
        <f>IntermediateData!S425</f>
        <v>4.556225390419435</v>
      </c>
      <c r="T479" s="197">
        <f>IntermediateData!T425</f>
        <v>4.5562253904194332</v>
      </c>
      <c r="U479" s="197">
        <f>IntermediateData!U425</f>
        <v>4.5562253904194323</v>
      </c>
      <c r="V479" s="197">
        <f>IntermediateData!V425</f>
        <v>4.5562253904194341</v>
      </c>
      <c r="W479" s="197">
        <f>IntermediateData!W425</f>
        <v>4.556225390419435</v>
      </c>
      <c r="X479" s="197">
        <f>IntermediateData!X425</f>
        <v>4.5562253904194341</v>
      </c>
      <c r="Y479" s="197">
        <f>IntermediateData!Y425</f>
        <v>4.5562253904194341</v>
      </c>
      <c r="Z479" s="197">
        <f>IntermediateData!Z425</f>
        <v>4.5562253904194341</v>
      </c>
      <c r="AA479" s="197">
        <f>IntermediateData!AA425</f>
        <v>4.5562253904194341</v>
      </c>
      <c r="AB479" s="197">
        <f>IntermediateData!AB425</f>
        <v>4.556225390419435</v>
      </c>
      <c r="AC479" s="197">
        <f>IntermediateData!AC425</f>
        <v>4.5562253904194332</v>
      </c>
      <c r="AD479" s="197">
        <f>IntermediateData!AD425</f>
        <v>4.5562253904194341</v>
      </c>
      <c r="AE479" s="197">
        <f>IntermediateData!AE425</f>
        <v>4.5562253904194341</v>
      </c>
      <c r="AF479" s="197">
        <f>IntermediateData!AF425</f>
        <v>4.556225390419435</v>
      </c>
      <c r="AG479" s="197">
        <f>IntermediateData!AG425</f>
        <v>4.5562253904194341</v>
      </c>
      <c r="AH479" s="197">
        <f>IntermediateData!AH425</f>
        <v>4.5562253904194332</v>
      </c>
      <c r="AI479" s="197">
        <f>IntermediateData!AI425</f>
        <v>4.5562253904194332</v>
      </c>
      <c r="AJ479" s="197">
        <f>IntermediateData!AJ425</f>
        <v>4.5562253904194323</v>
      </c>
      <c r="AK479" s="197">
        <f>IntermediateData!AK425</f>
        <v>4.5562253904194341</v>
      </c>
      <c r="AL479" s="197">
        <f>IntermediateData!AL425</f>
        <v>4.5562253904194332</v>
      </c>
      <c r="AM479" s="197">
        <f>IntermediateData!AM425</f>
        <v>4.5562253904194332</v>
      </c>
      <c r="AN479" s="197">
        <f>IntermediateData!AN425</f>
        <v>4.5562253904194332</v>
      </c>
      <c r="AO479" s="197">
        <f>IntermediateData!AO425</f>
        <v>4.5562253904194332</v>
      </c>
      <c r="AP479" s="198">
        <f>IntermediateData!AP425</f>
        <v>4.5562253904194341</v>
      </c>
    </row>
    <row r="480" spans="2:42" x14ac:dyDescent="0.35">
      <c r="B480" s="36"/>
      <c r="C480" s="36" t="s">
        <v>2298</v>
      </c>
      <c r="D480" s="198"/>
      <c r="E480" s="197">
        <f>IntermediateData!E426</f>
        <v>0</v>
      </c>
      <c r="F480" s="197">
        <f>IntermediateData!F426</f>
        <v>0</v>
      </c>
      <c r="G480" s="197">
        <f>IntermediateData!G426</f>
        <v>0</v>
      </c>
      <c r="H480" s="197">
        <f>IntermediateData!H426</f>
        <v>0</v>
      </c>
      <c r="I480" s="197">
        <f>IntermediateData!I426</f>
        <v>3.9053360489309439</v>
      </c>
      <c r="J480" s="197">
        <f>IntermediateData!J426</f>
        <v>4.5562253904194341</v>
      </c>
      <c r="K480" s="197">
        <f>IntermediateData!K426</f>
        <v>4.5562253904194332</v>
      </c>
      <c r="L480" s="197">
        <f>IntermediateData!L426</f>
        <v>4.556225390419435</v>
      </c>
      <c r="M480" s="197">
        <f>IntermediateData!M426</f>
        <v>4.5562253904194341</v>
      </c>
      <c r="N480" s="197">
        <f>IntermediateData!N426</f>
        <v>4.5562253904194341</v>
      </c>
      <c r="O480" s="197">
        <f>IntermediateData!O426</f>
        <v>4.5562253904194341</v>
      </c>
      <c r="P480" s="197">
        <f>IntermediateData!P426</f>
        <v>4.5562253904194332</v>
      </c>
      <c r="Q480" s="197">
        <f>IntermediateData!Q426</f>
        <v>4.5562253904194332</v>
      </c>
      <c r="R480" s="196">
        <f>IntermediateData!R426</f>
        <v>4.5562253904194332</v>
      </c>
      <c r="S480" s="197">
        <f>IntermediateData!S426</f>
        <v>4.5562253904194341</v>
      </c>
      <c r="T480" s="197">
        <f>IntermediateData!T426</f>
        <v>4.556225390419435</v>
      </c>
      <c r="U480" s="197">
        <f>IntermediateData!U426</f>
        <v>4.5562253904194341</v>
      </c>
      <c r="V480" s="197">
        <f>IntermediateData!V426</f>
        <v>4.5562253904194341</v>
      </c>
      <c r="W480" s="197">
        <f>IntermediateData!W426</f>
        <v>4.5562253904194341</v>
      </c>
      <c r="X480" s="197">
        <f>IntermediateData!X426</f>
        <v>4.5562253904194332</v>
      </c>
      <c r="Y480" s="197">
        <f>IntermediateData!Y426</f>
        <v>4.556225390419435</v>
      </c>
      <c r="Z480" s="197">
        <f>IntermediateData!Z426</f>
        <v>4.5562253904194341</v>
      </c>
      <c r="AA480" s="197">
        <f>IntermediateData!AA426</f>
        <v>4.5562253904194341</v>
      </c>
      <c r="AB480" s="197">
        <f>IntermediateData!AB426</f>
        <v>4.5562253904194341</v>
      </c>
      <c r="AC480" s="197">
        <f>IntermediateData!AC426</f>
        <v>4.5562253904194332</v>
      </c>
      <c r="AD480" s="197">
        <f>IntermediateData!AD426</f>
        <v>4.5562253904194341</v>
      </c>
      <c r="AE480" s="197">
        <f>IntermediateData!AE426</f>
        <v>4.5562253904194332</v>
      </c>
      <c r="AF480" s="197">
        <f>IntermediateData!AF426</f>
        <v>4.5562253904194341</v>
      </c>
      <c r="AG480" s="197">
        <f>IntermediateData!AG426</f>
        <v>4.5562253904194341</v>
      </c>
      <c r="AH480" s="197">
        <f>IntermediateData!AH426</f>
        <v>4.5562253904194341</v>
      </c>
      <c r="AI480" s="197">
        <f>IntermediateData!AI426</f>
        <v>4.556225390419435</v>
      </c>
      <c r="AJ480" s="197">
        <f>IntermediateData!AJ426</f>
        <v>4.5562253904194341</v>
      </c>
      <c r="AK480" s="197">
        <f>IntermediateData!AK426</f>
        <v>4.5562253904194323</v>
      </c>
      <c r="AL480" s="197">
        <f>IntermediateData!AL426</f>
        <v>4.5562253904194341</v>
      </c>
      <c r="AM480" s="197">
        <f>IntermediateData!AM426</f>
        <v>4.5562253904194341</v>
      </c>
      <c r="AN480" s="197">
        <f>IntermediateData!AN426</f>
        <v>4.5562253904194332</v>
      </c>
      <c r="AO480" s="197">
        <f>IntermediateData!AO426</f>
        <v>4.5562253904194323</v>
      </c>
      <c r="AP480" s="198">
        <f>IntermediateData!AP426</f>
        <v>4.5562253904194332</v>
      </c>
    </row>
    <row r="481" spans="2:42" x14ac:dyDescent="0.35">
      <c r="B481" s="36"/>
      <c r="C481" s="36" t="s">
        <v>2299</v>
      </c>
      <c r="D481" s="198"/>
      <c r="E481" s="197">
        <f>IntermediateData!E427</f>
        <v>0</v>
      </c>
      <c r="F481" s="197">
        <f>IntermediateData!F427</f>
        <v>0</v>
      </c>
      <c r="G481" s="197">
        <f>IntermediateData!G427</f>
        <v>0</v>
      </c>
      <c r="H481" s="197">
        <f>IntermediateData!H427</f>
        <v>0</v>
      </c>
      <c r="I481" s="197">
        <f>IntermediateData!I427</f>
        <v>3.2544467074424515</v>
      </c>
      <c r="J481" s="197">
        <f>IntermediateData!J427</f>
        <v>3.2544467074424528</v>
      </c>
      <c r="K481" s="197">
        <f>IntermediateData!K427</f>
        <v>3.9053360489309448</v>
      </c>
      <c r="L481" s="197">
        <f>IntermediateData!L427</f>
        <v>3.9053360489309425</v>
      </c>
      <c r="M481" s="197">
        <f>IntermediateData!M427</f>
        <v>4.5562253904194332</v>
      </c>
      <c r="N481" s="197">
        <f>IntermediateData!N427</f>
        <v>4.5562253904194332</v>
      </c>
      <c r="O481" s="197">
        <f>IntermediateData!O427</f>
        <v>4.5562253904194332</v>
      </c>
      <c r="P481" s="197">
        <f>IntermediateData!P427</f>
        <v>4.5562253904194332</v>
      </c>
      <c r="Q481" s="197">
        <f>IntermediateData!Q427</f>
        <v>4.5562253904194332</v>
      </c>
      <c r="R481" s="196">
        <f>IntermediateData!R427</f>
        <v>4.5562253904194341</v>
      </c>
      <c r="S481" s="197">
        <f>IntermediateData!S427</f>
        <v>4.5562253904194341</v>
      </c>
      <c r="T481" s="197">
        <f>IntermediateData!T427</f>
        <v>4.5562253904194341</v>
      </c>
      <c r="U481" s="197">
        <f>IntermediateData!U427</f>
        <v>4.5562253904194341</v>
      </c>
      <c r="V481" s="197">
        <f>IntermediateData!V427</f>
        <v>4.5562253904194332</v>
      </c>
      <c r="W481" s="197">
        <f>IntermediateData!W427</f>
        <v>4.5562253904194332</v>
      </c>
      <c r="X481" s="197">
        <f>IntermediateData!X427</f>
        <v>4.5562253904194332</v>
      </c>
      <c r="Y481" s="197">
        <f>IntermediateData!Y427</f>
        <v>4.5562253904194332</v>
      </c>
      <c r="Z481" s="197">
        <f>IntermediateData!Z427</f>
        <v>4.5562253904194341</v>
      </c>
      <c r="AA481" s="197">
        <f>IntermediateData!AA427</f>
        <v>4.5562253904194332</v>
      </c>
      <c r="AB481" s="197">
        <f>IntermediateData!AB427</f>
        <v>4.5562253904194341</v>
      </c>
      <c r="AC481" s="197">
        <f>IntermediateData!AC427</f>
        <v>4.5562253904194341</v>
      </c>
      <c r="AD481" s="197">
        <f>IntermediateData!AD427</f>
        <v>4.5562253904194332</v>
      </c>
      <c r="AE481" s="197">
        <f>IntermediateData!AE427</f>
        <v>4.5562253904194332</v>
      </c>
      <c r="AF481" s="197">
        <f>IntermediateData!AF427</f>
        <v>4.5562253904194332</v>
      </c>
      <c r="AG481" s="197">
        <f>IntermediateData!AG427</f>
        <v>4.5562253904194323</v>
      </c>
      <c r="AH481" s="197">
        <f>IntermediateData!AH427</f>
        <v>4.5562253904194341</v>
      </c>
      <c r="AI481" s="197">
        <f>IntermediateData!AI427</f>
        <v>4.556225390419435</v>
      </c>
      <c r="AJ481" s="197">
        <f>IntermediateData!AJ427</f>
        <v>4.556225390419435</v>
      </c>
      <c r="AK481" s="197">
        <f>IntermediateData!AK427</f>
        <v>4.5562253904194341</v>
      </c>
      <c r="AL481" s="197">
        <f>IntermediateData!AL427</f>
        <v>4.5562253904194332</v>
      </c>
      <c r="AM481" s="197">
        <f>IntermediateData!AM427</f>
        <v>4.5562253904194341</v>
      </c>
      <c r="AN481" s="197">
        <f>IntermediateData!AN427</f>
        <v>4.556225390419435</v>
      </c>
      <c r="AO481" s="197">
        <f>IntermediateData!AO427</f>
        <v>4.5562253904194341</v>
      </c>
      <c r="AP481" s="198">
        <f>IntermediateData!AP427</f>
        <v>4.556225390419435</v>
      </c>
    </row>
    <row r="482" spans="2:42" x14ac:dyDescent="0.35">
      <c r="B482" s="36"/>
      <c r="C482" s="36" t="s">
        <v>2300</v>
      </c>
      <c r="D482" s="198"/>
      <c r="E482" s="197">
        <f>IntermediateData!E428</f>
        <v>0</v>
      </c>
      <c r="F482" s="197">
        <f>IntermediateData!F428</f>
        <v>0</v>
      </c>
      <c r="G482" s="197">
        <f>IntermediateData!G428</f>
        <v>0</v>
      </c>
      <c r="H482" s="197">
        <f>IntermediateData!H428</f>
        <v>0</v>
      </c>
      <c r="I482" s="197">
        <f>IntermediateData!I428</f>
        <v>4.5562253904194341</v>
      </c>
      <c r="J482" s="197">
        <f>IntermediateData!J428</f>
        <v>4.5562253904194323</v>
      </c>
      <c r="K482" s="197">
        <f>IntermediateData!K428</f>
        <v>4.5562253904194367</v>
      </c>
      <c r="L482" s="197">
        <f>IntermediateData!L428</f>
        <v>4.5562253904194341</v>
      </c>
      <c r="M482" s="197">
        <f>IntermediateData!M428</f>
        <v>4.5562253904194359</v>
      </c>
      <c r="N482" s="197">
        <f>IntermediateData!N428</f>
        <v>4.5562253904194341</v>
      </c>
      <c r="O482" s="197">
        <f>IntermediateData!O428</f>
        <v>4.5562253904194341</v>
      </c>
      <c r="P482" s="197">
        <f>IntermediateData!P428</f>
        <v>4.5562253904194341</v>
      </c>
      <c r="Q482" s="197">
        <f>IntermediateData!Q428</f>
        <v>4.5562253904194341</v>
      </c>
      <c r="R482" s="196">
        <f>IntermediateData!R428</f>
        <v>4.556225390419435</v>
      </c>
      <c r="S482" s="197">
        <f>IntermediateData!S428</f>
        <v>4.5562253904194323</v>
      </c>
      <c r="T482" s="197">
        <f>IntermediateData!T428</f>
        <v>4.5562253904194332</v>
      </c>
      <c r="U482" s="197">
        <f>IntermediateData!U428</f>
        <v>4.5562253904194323</v>
      </c>
      <c r="V482" s="197">
        <f>IntermediateData!V428</f>
        <v>4.5562253904194323</v>
      </c>
      <c r="W482" s="197">
        <f>IntermediateData!W428</f>
        <v>4.5562253904194341</v>
      </c>
      <c r="X482" s="197">
        <f>IntermediateData!X428</f>
        <v>4.5562253904194332</v>
      </c>
      <c r="Y482" s="197">
        <f>IntermediateData!Y428</f>
        <v>4.5562253904194341</v>
      </c>
      <c r="Z482" s="197">
        <f>IntermediateData!Z428</f>
        <v>4.556225390419435</v>
      </c>
      <c r="AA482" s="197">
        <f>IntermediateData!AA428</f>
        <v>4.5562253904194332</v>
      </c>
      <c r="AB482" s="197">
        <f>IntermediateData!AB428</f>
        <v>4.556225390419435</v>
      </c>
      <c r="AC482" s="197">
        <f>IntermediateData!AC428</f>
        <v>4.5562253904194332</v>
      </c>
      <c r="AD482" s="197">
        <f>IntermediateData!AD428</f>
        <v>4.5562253904194341</v>
      </c>
      <c r="AE482" s="197">
        <f>IntermediateData!AE428</f>
        <v>4.5562253904194332</v>
      </c>
      <c r="AF482" s="197">
        <f>IntermediateData!AF428</f>
        <v>4.5562253904194341</v>
      </c>
      <c r="AG482" s="197">
        <f>IntermediateData!AG428</f>
        <v>4.5562253904194341</v>
      </c>
      <c r="AH482" s="197">
        <f>IntermediateData!AH428</f>
        <v>4.5562253904194332</v>
      </c>
      <c r="AI482" s="197">
        <f>IntermediateData!AI428</f>
        <v>4.5562253904194332</v>
      </c>
      <c r="AJ482" s="197">
        <f>IntermediateData!AJ428</f>
        <v>4.556225390419435</v>
      </c>
      <c r="AK482" s="197">
        <f>IntermediateData!AK428</f>
        <v>4.5562253904194332</v>
      </c>
      <c r="AL482" s="197">
        <f>IntermediateData!AL428</f>
        <v>4.5562253904194341</v>
      </c>
      <c r="AM482" s="197">
        <f>IntermediateData!AM428</f>
        <v>4.556225390419435</v>
      </c>
      <c r="AN482" s="197">
        <f>IntermediateData!AN428</f>
        <v>4.5562253904194323</v>
      </c>
      <c r="AO482" s="197">
        <f>IntermediateData!AO428</f>
        <v>4.556225390419435</v>
      </c>
      <c r="AP482" s="198">
        <f>IntermediateData!AP428</f>
        <v>4.5562253904194332</v>
      </c>
    </row>
    <row r="483" spans="2:42" x14ac:dyDescent="0.35">
      <c r="B483" s="36"/>
      <c r="C483" s="36" t="s">
        <v>2301</v>
      </c>
      <c r="D483" s="198"/>
      <c r="E483" s="197">
        <f>IntermediateData!E429</f>
        <v>0</v>
      </c>
      <c r="F483" s="197">
        <f>IntermediateData!F429</f>
        <v>0</v>
      </c>
      <c r="G483" s="197">
        <f>IntermediateData!G429</f>
        <v>0</v>
      </c>
      <c r="H483" s="197">
        <f>IntermediateData!H429</f>
        <v>0</v>
      </c>
      <c r="I483" s="197">
        <f>IntermediateData!I429</f>
        <v>4.5562253904194332</v>
      </c>
      <c r="J483" s="197">
        <f>IntermediateData!J429</f>
        <v>4.5562253904194332</v>
      </c>
      <c r="K483" s="197">
        <f>IntermediateData!K429</f>
        <v>4.5562253904194341</v>
      </c>
      <c r="L483" s="197">
        <f>IntermediateData!L429</f>
        <v>4.5562253904194323</v>
      </c>
      <c r="M483" s="197">
        <f>IntermediateData!M429</f>
        <v>4.5562253904194341</v>
      </c>
      <c r="N483" s="197">
        <f>IntermediateData!N429</f>
        <v>4.5562253904194332</v>
      </c>
      <c r="O483" s="197">
        <f>IntermediateData!O429</f>
        <v>4.556225390419435</v>
      </c>
      <c r="P483" s="197">
        <f>IntermediateData!P429</f>
        <v>4.5562253904194341</v>
      </c>
      <c r="Q483" s="197">
        <f>IntermediateData!Q429</f>
        <v>4.5562253904194341</v>
      </c>
      <c r="R483" s="196">
        <f>IntermediateData!R429</f>
        <v>4.5562253904194341</v>
      </c>
      <c r="S483" s="197">
        <f>IntermediateData!S429</f>
        <v>4.556225390419435</v>
      </c>
      <c r="T483" s="197">
        <f>IntermediateData!T429</f>
        <v>4.5562253904194332</v>
      </c>
      <c r="U483" s="197">
        <f>IntermediateData!U429</f>
        <v>4.5562253904194341</v>
      </c>
      <c r="V483" s="197">
        <f>IntermediateData!V429</f>
        <v>4.5562253904194323</v>
      </c>
      <c r="W483" s="197">
        <f>IntermediateData!W429</f>
        <v>4.5562253904194341</v>
      </c>
      <c r="X483" s="197">
        <f>IntermediateData!X429</f>
        <v>4.5562253904194341</v>
      </c>
      <c r="Y483" s="197">
        <f>IntermediateData!Y429</f>
        <v>4.5562253904194341</v>
      </c>
      <c r="Z483" s="197">
        <f>IntermediateData!Z429</f>
        <v>4.5562253904194341</v>
      </c>
      <c r="AA483" s="197">
        <f>IntermediateData!AA429</f>
        <v>4.5562253904194341</v>
      </c>
      <c r="AB483" s="197">
        <f>IntermediateData!AB429</f>
        <v>4.5562253904194332</v>
      </c>
      <c r="AC483" s="197">
        <f>IntermediateData!AC429</f>
        <v>4.5562253904194341</v>
      </c>
      <c r="AD483" s="197">
        <f>IntermediateData!AD429</f>
        <v>4.556225390419435</v>
      </c>
      <c r="AE483" s="197">
        <f>IntermediateData!AE429</f>
        <v>4.5562253904194332</v>
      </c>
      <c r="AF483" s="197">
        <f>IntermediateData!AF429</f>
        <v>4.5562253904194341</v>
      </c>
      <c r="AG483" s="197">
        <f>IntermediateData!AG429</f>
        <v>4.5562253904194341</v>
      </c>
      <c r="AH483" s="197">
        <f>IntermediateData!AH429</f>
        <v>4.5562253904194332</v>
      </c>
      <c r="AI483" s="197">
        <f>IntermediateData!AI429</f>
        <v>4.5562253904194341</v>
      </c>
      <c r="AJ483" s="197">
        <f>IntermediateData!AJ429</f>
        <v>4.556225390419435</v>
      </c>
      <c r="AK483" s="197">
        <f>IntermediateData!AK429</f>
        <v>4.556225390419435</v>
      </c>
      <c r="AL483" s="197">
        <f>IntermediateData!AL429</f>
        <v>4.5562253904194341</v>
      </c>
      <c r="AM483" s="197">
        <f>IntermediateData!AM429</f>
        <v>4.5562253904194323</v>
      </c>
      <c r="AN483" s="197">
        <f>IntermediateData!AN429</f>
        <v>4.556225390419435</v>
      </c>
      <c r="AO483" s="197">
        <f>IntermediateData!AO429</f>
        <v>4.556225390419435</v>
      </c>
      <c r="AP483" s="198">
        <f>IntermediateData!AP429</f>
        <v>4.5562253904194341</v>
      </c>
    </row>
    <row r="484" spans="2:42" x14ac:dyDescent="0.35">
      <c r="B484" s="36"/>
      <c r="C484" s="36" t="s">
        <v>2302</v>
      </c>
      <c r="D484" s="198"/>
      <c r="E484" s="197">
        <f>IntermediateData!E430</f>
        <v>0</v>
      </c>
      <c r="F484" s="197">
        <f>IntermediateData!F430</f>
        <v>0</v>
      </c>
      <c r="G484" s="197">
        <f>IntermediateData!G430</f>
        <v>0</v>
      </c>
      <c r="H484" s="197">
        <f>IntermediateData!H430</f>
        <v>0</v>
      </c>
      <c r="I484" s="197">
        <f>IntermediateData!I430</f>
        <v>3.9053360489309425</v>
      </c>
      <c r="J484" s="197">
        <f>IntermediateData!J430</f>
        <v>3.9053360489309434</v>
      </c>
      <c r="K484" s="197">
        <f>IntermediateData!K430</f>
        <v>4.556225390419435</v>
      </c>
      <c r="L484" s="197">
        <f>IntermediateData!L430</f>
        <v>4.5562253904194341</v>
      </c>
      <c r="M484" s="197">
        <f>IntermediateData!M430</f>
        <v>4.5562253904194341</v>
      </c>
      <c r="N484" s="197">
        <f>IntermediateData!N430</f>
        <v>4.5562253904194341</v>
      </c>
      <c r="O484" s="197">
        <f>IntermediateData!O430</f>
        <v>4.556225390419435</v>
      </c>
      <c r="P484" s="197">
        <f>IntermediateData!P430</f>
        <v>4.5562253904194323</v>
      </c>
      <c r="Q484" s="197">
        <f>IntermediateData!Q430</f>
        <v>4.556225390419435</v>
      </c>
      <c r="R484" s="196">
        <f>IntermediateData!R430</f>
        <v>4.5562253904194341</v>
      </c>
      <c r="S484" s="197">
        <f>IntermediateData!S430</f>
        <v>4.5562253904194359</v>
      </c>
      <c r="T484" s="197">
        <f>IntermediateData!T430</f>
        <v>4.5562253904194332</v>
      </c>
      <c r="U484" s="197">
        <f>IntermediateData!U430</f>
        <v>4.5562253904194332</v>
      </c>
      <c r="V484" s="197">
        <f>IntermediateData!V430</f>
        <v>4.5562253904194332</v>
      </c>
      <c r="W484" s="197">
        <f>IntermediateData!W430</f>
        <v>4.5562253904194341</v>
      </c>
      <c r="X484" s="197">
        <f>IntermediateData!X430</f>
        <v>4.556225390419435</v>
      </c>
      <c r="Y484" s="197">
        <f>IntermediateData!Y430</f>
        <v>4.5562253904194323</v>
      </c>
      <c r="Z484" s="197">
        <f>IntermediateData!Z430</f>
        <v>4.5562253904194341</v>
      </c>
      <c r="AA484" s="197">
        <f>IntermediateData!AA430</f>
        <v>4.5562253904194341</v>
      </c>
      <c r="AB484" s="197">
        <f>IntermediateData!AB430</f>
        <v>4.5562253904194341</v>
      </c>
      <c r="AC484" s="197">
        <f>IntermediateData!AC430</f>
        <v>4.5562253904194341</v>
      </c>
      <c r="AD484" s="197">
        <f>IntermediateData!AD430</f>
        <v>4.5562253904194332</v>
      </c>
      <c r="AE484" s="197">
        <f>IntermediateData!AE430</f>
        <v>4.5562253904194332</v>
      </c>
      <c r="AF484" s="197">
        <f>IntermediateData!AF430</f>
        <v>4.556225390419435</v>
      </c>
      <c r="AG484" s="197">
        <f>IntermediateData!AG430</f>
        <v>4.5562253904194332</v>
      </c>
      <c r="AH484" s="197">
        <f>IntermediateData!AH430</f>
        <v>4.5562253904194332</v>
      </c>
      <c r="AI484" s="197">
        <f>IntermediateData!AI430</f>
        <v>4.5562253904194341</v>
      </c>
      <c r="AJ484" s="197">
        <f>IntermediateData!AJ430</f>
        <v>4.5562253904194332</v>
      </c>
      <c r="AK484" s="197">
        <f>IntermediateData!AK430</f>
        <v>4.5562253904194341</v>
      </c>
      <c r="AL484" s="197">
        <f>IntermediateData!AL430</f>
        <v>4.5562253904194341</v>
      </c>
      <c r="AM484" s="197">
        <f>IntermediateData!AM430</f>
        <v>4.556225390419435</v>
      </c>
      <c r="AN484" s="197">
        <f>IntermediateData!AN430</f>
        <v>4.5562253904194332</v>
      </c>
      <c r="AO484" s="197">
        <f>IntermediateData!AO430</f>
        <v>4.556225390419435</v>
      </c>
      <c r="AP484" s="198">
        <f>IntermediateData!AP430</f>
        <v>4.5562253904194341</v>
      </c>
    </row>
    <row r="485" spans="2:42" x14ac:dyDescent="0.35">
      <c r="B485" s="36"/>
      <c r="C485" s="36" t="s">
        <v>2303</v>
      </c>
      <c r="D485" s="198"/>
      <c r="E485" s="197">
        <f>IntermediateData!E431</f>
        <v>0</v>
      </c>
      <c r="F485" s="197">
        <f>IntermediateData!F431</f>
        <v>0</v>
      </c>
      <c r="G485" s="197">
        <f>IntermediateData!G431</f>
        <v>0</v>
      </c>
      <c r="H485" s="197">
        <f>IntermediateData!H431</f>
        <v>0</v>
      </c>
      <c r="I485" s="197">
        <f>IntermediateData!I431</f>
        <v>3.2544467074424537</v>
      </c>
      <c r="J485" s="197">
        <f>IntermediateData!J431</f>
        <v>3.9053360489309434</v>
      </c>
      <c r="K485" s="197">
        <f>IntermediateData!K431</f>
        <v>3.9053360489309434</v>
      </c>
      <c r="L485" s="197">
        <f>IntermediateData!L431</f>
        <v>3.9053360489309425</v>
      </c>
      <c r="M485" s="197">
        <f>IntermediateData!M431</f>
        <v>4.5562253904194341</v>
      </c>
      <c r="N485" s="197">
        <f>IntermediateData!N431</f>
        <v>4.556225390419435</v>
      </c>
      <c r="O485" s="197">
        <f>IntermediateData!O431</f>
        <v>4.5562253904194341</v>
      </c>
      <c r="P485" s="197">
        <f>IntermediateData!P431</f>
        <v>4.556225390419435</v>
      </c>
      <c r="Q485" s="197">
        <f>IntermediateData!Q431</f>
        <v>4.5562253904194332</v>
      </c>
      <c r="R485" s="196">
        <f>IntermediateData!R431</f>
        <v>4.5562253904194341</v>
      </c>
      <c r="S485" s="197">
        <f>IntermediateData!S431</f>
        <v>4.556225390419435</v>
      </c>
      <c r="T485" s="197">
        <f>IntermediateData!T431</f>
        <v>4.5562253904194341</v>
      </c>
      <c r="U485" s="197">
        <f>IntermediateData!U431</f>
        <v>4.5562253904194341</v>
      </c>
      <c r="V485" s="197">
        <f>IntermediateData!V431</f>
        <v>4.5562253904194332</v>
      </c>
      <c r="W485" s="197">
        <f>IntermediateData!W431</f>
        <v>4.5562253904194341</v>
      </c>
      <c r="X485" s="197">
        <f>IntermediateData!X431</f>
        <v>4.556225390419435</v>
      </c>
      <c r="Y485" s="197">
        <f>IntermediateData!Y431</f>
        <v>4.5562253904194332</v>
      </c>
      <c r="Z485" s="197">
        <f>IntermediateData!Z431</f>
        <v>4.5562253904194341</v>
      </c>
      <c r="AA485" s="197">
        <f>IntermediateData!AA431</f>
        <v>4.5562253904194332</v>
      </c>
      <c r="AB485" s="197">
        <f>IntermediateData!AB431</f>
        <v>4.5562253904194341</v>
      </c>
      <c r="AC485" s="197">
        <f>IntermediateData!AC431</f>
        <v>4.5562253904194341</v>
      </c>
      <c r="AD485" s="197">
        <f>IntermediateData!AD431</f>
        <v>4.5562253904194341</v>
      </c>
      <c r="AE485" s="197">
        <f>IntermediateData!AE431</f>
        <v>4.5562253904194341</v>
      </c>
      <c r="AF485" s="197">
        <f>IntermediateData!AF431</f>
        <v>4.5562253904194332</v>
      </c>
      <c r="AG485" s="197">
        <f>IntermediateData!AG431</f>
        <v>4.5562253904194341</v>
      </c>
      <c r="AH485" s="197">
        <f>IntermediateData!AH431</f>
        <v>4.5562253904194332</v>
      </c>
      <c r="AI485" s="197">
        <f>IntermediateData!AI431</f>
        <v>4.5562253904194341</v>
      </c>
      <c r="AJ485" s="197">
        <f>IntermediateData!AJ431</f>
        <v>4.5562253904194341</v>
      </c>
      <c r="AK485" s="197">
        <f>IntermediateData!AK431</f>
        <v>4.5562253904194341</v>
      </c>
      <c r="AL485" s="197">
        <f>IntermediateData!AL431</f>
        <v>4.5562253904194341</v>
      </c>
      <c r="AM485" s="197">
        <f>IntermediateData!AM431</f>
        <v>4.5562253904194341</v>
      </c>
      <c r="AN485" s="197">
        <f>IntermediateData!AN431</f>
        <v>4.5562253904194332</v>
      </c>
      <c r="AO485" s="197">
        <f>IntermediateData!AO431</f>
        <v>4.5562253904194323</v>
      </c>
      <c r="AP485" s="198">
        <f>IntermediateData!AP431</f>
        <v>4.5562253904194332</v>
      </c>
    </row>
    <row r="486" spans="2:42" x14ac:dyDescent="0.35">
      <c r="B486" s="36"/>
      <c r="C486" s="36" t="s">
        <v>2304</v>
      </c>
      <c r="D486" s="198"/>
      <c r="E486" s="197">
        <f>IntermediateData!E432</f>
        <v>0</v>
      </c>
      <c r="F486" s="197">
        <f>IntermediateData!F432</f>
        <v>0</v>
      </c>
      <c r="G486" s="197">
        <f>IntermediateData!G432</f>
        <v>0</v>
      </c>
      <c r="H486" s="197">
        <f>IntermediateData!H432</f>
        <v>0</v>
      </c>
      <c r="I486" s="197">
        <f>IntermediateData!I432</f>
        <v>3.2544467074424537</v>
      </c>
      <c r="J486" s="197">
        <f>IntermediateData!J432</f>
        <v>3.2544467074424528</v>
      </c>
      <c r="K486" s="197">
        <f>IntermediateData!K432</f>
        <v>3.905336048930943</v>
      </c>
      <c r="L486" s="197">
        <f>IntermediateData!L432</f>
        <v>3.9053360489309439</v>
      </c>
      <c r="M486" s="197">
        <f>IntermediateData!M432</f>
        <v>3.905336048930943</v>
      </c>
      <c r="N486" s="197">
        <f>IntermediateData!N432</f>
        <v>4.5562253904194341</v>
      </c>
      <c r="O486" s="197">
        <f>IntermediateData!O432</f>
        <v>4.5562253904194323</v>
      </c>
      <c r="P486" s="197">
        <f>IntermediateData!P432</f>
        <v>4.5562253904194323</v>
      </c>
      <c r="Q486" s="197">
        <f>IntermediateData!Q432</f>
        <v>4.5562253904194332</v>
      </c>
      <c r="R486" s="196">
        <f>IntermediateData!R432</f>
        <v>4.5562253904194332</v>
      </c>
      <c r="S486" s="197">
        <f>IntermediateData!S432</f>
        <v>4.5562253904194332</v>
      </c>
      <c r="T486" s="197">
        <f>IntermediateData!T432</f>
        <v>4.5562253904194332</v>
      </c>
      <c r="U486" s="197">
        <f>IntermediateData!U432</f>
        <v>4.5562253904194341</v>
      </c>
      <c r="V486" s="197">
        <f>IntermediateData!V432</f>
        <v>4.5562253904194332</v>
      </c>
      <c r="W486" s="197">
        <f>IntermediateData!W432</f>
        <v>4.5562253904194341</v>
      </c>
      <c r="X486" s="197">
        <f>IntermediateData!X432</f>
        <v>4.5562253904194332</v>
      </c>
      <c r="Y486" s="197">
        <f>IntermediateData!Y432</f>
        <v>4.5562253904194323</v>
      </c>
      <c r="Z486" s="197">
        <f>IntermediateData!Z432</f>
        <v>4.5562253904194323</v>
      </c>
      <c r="AA486" s="197">
        <f>IntermediateData!AA432</f>
        <v>4.5562253904194341</v>
      </c>
      <c r="AB486" s="197">
        <f>IntermediateData!AB432</f>
        <v>4.5562253904194341</v>
      </c>
      <c r="AC486" s="197">
        <f>IntermediateData!AC432</f>
        <v>4.5562253904194332</v>
      </c>
      <c r="AD486" s="197">
        <f>IntermediateData!AD432</f>
        <v>4.5562253904194332</v>
      </c>
      <c r="AE486" s="197">
        <f>IntermediateData!AE432</f>
        <v>4.5562253904194332</v>
      </c>
      <c r="AF486" s="197">
        <f>IntermediateData!AF432</f>
        <v>4.5562253904194341</v>
      </c>
      <c r="AG486" s="197">
        <f>IntermediateData!AG432</f>
        <v>4.5562253904194341</v>
      </c>
      <c r="AH486" s="197">
        <f>IntermediateData!AH432</f>
        <v>4.5562253904194341</v>
      </c>
      <c r="AI486" s="197">
        <f>IntermediateData!AI432</f>
        <v>4.5562253904194332</v>
      </c>
      <c r="AJ486" s="197">
        <f>IntermediateData!AJ432</f>
        <v>4.5562253904194341</v>
      </c>
      <c r="AK486" s="197">
        <f>IntermediateData!AK432</f>
        <v>4.5562253904194359</v>
      </c>
      <c r="AL486" s="197">
        <f>IntermediateData!AL432</f>
        <v>4.5562253904194332</v>
      </c>
      <c r="AM486" s="197">
        <f>IntermediateData!AM432</f>
        <v>4.5562253904194332</v>
      </c>
      <c r="AN486" s="197">
        <f>IntermediateData!AN432</f>
        <v>4.5562253904194341</v>
      </c>
      <c r="AO486" s="197">
        <f>IntermediateData!AO432</f>
        <v>4.5562253904194341</v>
      </c>
      <c r="AP486" s="198">
        <f>IntermediateData!AP432</f>
        <v>4.5562253904194341</v>
      </c>
    </row>
    <row r="487" spans="2:42" x14ac:dyDescent="0.35">
      <c r="B487" s="36"/>
      <c r="C487" s="36" t="s">
        <v>2305</v>
      </c>
      <c r="D487" s="198"/>
      <c r="E487" s="197">
        <f>IntermediateData!E433</f>
        <v>0</v>
      </c>
      <c r="F487" s="197">
        <f>IntermediateData!F433</f>
        <v>0</v>
      </c>
      <c r="G487" s="197">
        <f>IntermediateData!G433</f>
        <v>0</v>
      </c>
      <c r="H487" s="197">
        <f>IntermediateData!H433</f>
        <v>0</v>
      </c>
      <c r="I487" s="197">
        <f>IntermediateData!I433</f>
        <v>3.2544467074424528</v>
      </c>
      <c r="J487" s="197">
        <f>IntermediateData!J433</f>
        <v>3.905336048930943</v>
      </c>
      <c r="K487" s="197">
        <f>IntermediateData!K433</f>
        <v>3.9053360489309439</v>
      </c>
      <c r="L487" s="197">
        <f>IntermediateData!L433</f>
        <v>3.905336048930943</v>
      </c>
      <c r="M487" s="197">
        <f>IntermediateData!M433</f>
        <v>4.5562253904194359</v>
      </c>
      <c r="N487" s="197">
        <f>IntermediateData!N433</f>
        <v>4.5562253904194332</v>
      </c>
      <c r="O487" s="197">
        <f>IntermediateData!O433</f>
        <v>4.5562253904194332</v>
      </c>
      <c r="P487" s="197">
        <f>IntermediateData!P433</f>
        <v>4.5562253904194359</v>
      </c>
      <c r="Q487" s="197">
        <f>IntermediateData!Q433</f>
        <v>4.5562253904194332</v>
      </c>
      <c r="R487" s="196">
        <f>IntermediateData!R433</f>
        <v>4.5562253904194323</v>
      </c>
      <c r="S487" s="197">
        <f>IntermediateData!S433</f>
        <v>4.5562253904194332</v>
      </c>
      <c r="T487" s="197">
        <f>IntermediateData!T433</f>
        <v>4.5562253904194332</v>
      </c>
      <c r="U487" s="197">
        <f>IntermediateData!U433</f>
        <v>4.556225390419435</v>
      </c>
      <c r="V487" s="197">
        <f>IntermediateData!V433</f>
        <v>4.5562253904194332</v>
      </c>
      <c r="W487" s="197">
        <f>IntermediateData!W433</f>
        <v>4.5562253904194341</v>
      </c>
      <c r="X487" s="197">
        <f>IntermediateData!X433</f>
        <v>4.5562253904194341</v>
      </c>
      <c r="Y487" s="197">
        <f>IntermediateData!Y433</f>
        <v>4.5562253904194341</v>
      </c>
      <c r="Z487" s="197">
        <f>IntermediateData!Z433</f>
        <v>4.5562253904194341</v>
      </c>
      <c r="AA487" s="197">
        <f>IntermediateData!AA433</f>
        <v>4.5562253904194341</v>
      </c>
      <c r="AB487" s="197">
        <f>IntermediateData!AB433</f>
        <v>4.5562253904194341</v>
      </c>
      <c r="AC487" s="197">
        <f>IntermediateData!AC433</f>
        <v>4.5562253904194341</v>
      </c>
      <c r="AD487" s="197">
        <f>IntermediateData!AD433</f>
        <v>4.5562253904194332</v>
      </c>
      <c r="AE487" s="197">
        <f>IntermediateData!AE433</f>
        <v>4.5562253904194359</v>
      </c>
      <c r="AF487" s="197">
        <f>IntermediateData!AF433</f>
        <v>4.556225390419435</v>
      </c>
      <c r="AG487" s="197">
        <f>IntermediateData!AG433</f>
        <v>4.5562253904194341</v>
      </c>
      <c r="AH487" s="197">
        <f>IntermediateData!AH433</f>
        <v>4.556225390419435</v>
      </c>
      <c r="AI487" s="197">
        <f>IntermediateData!AI433</f>
        <v>4.5562253904194341</v>
      </c>
      <c r="AJ487" s="197">
        <f>IntermediateData!AJ433</f>
        <v>4.5562253904194341</v>
      </c>
      <c r="AK487" s="197">
        <f>IntermediateData!AK433</f>
        <v>4.5562253904194332</v>
      </c>
      <c r="AL487" s="197">
        <f>IntermediateData!AL433</f>
        <v>4.556225390419435</v>
      </c>
      <c r="AM487" s="197">
        <f>IntermediateData!AM433</f>
        <v>4.5562253904194332</v>
      </c>
      <c r="AN487" s="197">
        <f>IntermediateData!AN433</f>
        <v>4.5562253904194332</v>
      </c>
      <c r="AO487" s="197">
        <f>IntermediateData!AO433</f>
        <v>4.5562253904194332</v>
      </c>
      <c r="AP487" s="198">
        <f>IntermediateData!AP433</f>
        <v>4.5562253904194323</v>
      </c>
    </row>
    <row r="488" spans="2:42" x14ac:dyDescent="0.35">
      <c r="B488" s="36"/>
      <c r="C488" s="36" t="s">
        <v>2306</v>
      </c>
      <c r="D488" s="198"/>
      <c r="E488" s="197">
        <f>IntermediateData!E434</f>
        <v>0</v>
      </c>
      <c r="F488" s="197">
        <f>IntermediateData!F434</f>
        <v>0</v>
      </c>
      <c r="G488" s="197">
        <f>IntermediateData!G434</f>
        <v>0</v>
      </c>
      <c r="H488" s="197">
        <f>IntermediateData!H434</f>
        <v>0</v>
      </c>
      <c r="I488" s="197">
        <f>IntermediateData!I434</f>
        <v>3.2544467074424528</v>
      </c>
      <c r="J488" s="197">
        <f>IntermediateData!J434</f>
        <v>3.2544467074424532</v>
      </c>
      <c r="K488" s="197">
        <f>IntermediateData!K434</f>
        <v>3.9053360489309425</v>
      </c>
      <c r="L488" s="197">
        <f>IntermediateData!L434</f>
        <v>3.9053360489309443</v>
      </c>
      <c r="M488" s="197">
        <f>IntermediateData!M434</f>
        <v>3.9053360489309434</v>
      </c>
      <c r="N488" s="197">
        <f>IntermediateData!N434</f>
        <v>4.5562253904194323</v>
      </c>
      <c r="O488" s="197">
        <f>IntermediateData!O434</f>
        <v>4.5562253904194323</v>
      </c>
      <c r="P488" s="197">
        <f>IntermediateData!P434</f>
        <v>4.5562253904194332</v>
      </c>
      <c r="Q488" s="197">
        <f>IntermediateData!Q434</f>
        <v>4.556225390419435</v>
      </c>
      <c r="R488" s="196">
        <f>IntermediateData!R434</f>
        <v>4.5562253904194323</v>
      </c>
      <c r="S488" s="197">
        <f>IntermediateData!S434</f>
        <v>4.5562253904194332</v>
      </c>
      <c r="T488" s="197">
        <f>IntermediateData!T434</f>
        <v>4.5562253904194341</v>
      </c>
      <c r="U488" s="197">
        <f>IntermediateData!U434</f>
        <v>4.556225390419435</v>
      </c>
      <c r="V488" s="197">
        <f>IntermediateData!V434</f>
        <v>4.556225390419435</v>
      </c>
      <c r="W488" s="197">
        <f>IntermediateData!W434</f>
        <v>4.5562253904194332</v>
      </c>
      <c r="X488" s="197">
        <f>IntermediateData!X434</f>
        <v>4.5562253904194341</v>
      </c>
      <c r="Y488" s="197">
        <f>IntermediateData!Y434</f>
        <v>4.5562253904194332</v>
      </c>
      <c r="Z488" s="197">
        <f>IntermediateData!Z434</f>
        <v>4.5562253904194332</v>
      </c>
      <c r="AA488" s="197">
        <f>IntermediateData!AA434</f>
        <v>4.5562253904194341</v>
      </c>
      <c r="AB488" s="197">
        <f>IntermediateData!AB434</f>
        <v>4.5562253904194341</v>
      </c>
      <c r="AC488" s="197">
        <f>IntermediateData!AC434</f>
        <v>4.556225390419435</v>
      </c>
      <c r="AD488" s="197">
        <f>IntermediateData!AD434</f>
        <v>4.5562253904194332</v>
      </c>
      <c r="AE488" s="197">
        <f>IntermediateData!AE434</f>
        <v>4.5562253904194341</v>
      </c>
      <c r="AF488" s="197">
        <f>IntermediateData!AF434</f>
        <v>4.556225390419435</v>
      </c>
      <c r="AG488" s="197">
        <f>IntermediateData!AG434</f>
        <v>4.5562253904194332</v>
      </c>
      <c r="AH488" s="197">
        <f>IntermediateData!AH434</f>
        <v>4.556225390419435</v>
      </c>
      <c r="AI488" s="197">
        <f>IntermediateData!AI434</f>
        <v>4.556225390419435</v>
      </c>
      <c r="AJ488" s="197">
        <f>IntermediateData!AJ434</f>
        <v>4.5562253904194341</v>
      </c>
      <c r="AK488" s="197">
        <f>IntermediateData!AK434</f>
        <v>4.5562253904194332</v>
      </c>
      <c r="AL488" s="197">
        <f>IntermediateData!AL434</f>
        <v>4.5562253904194341</v>
      </c>
      <c r="AM488" s="197">
        <f>IntermediateData!AM434</f>
        <v>4.5562253904194332</v>
      </c>
      <c r="AN488" s="197">
        <f>IntermediateData!AN434</f>
        <v>4.5562253904194341</v>
      </c>
      <c r="AO488" s="197">
        <f>IntermediateData!AO434</f>
        <v>4.556225390419435</v>
      </c>
      <c r="AP488" s="198">
        <f>IntermediateData!AP434</f>
        <v>4.5562253904194341</v>
      </c>
    </row>
    <row r="489" spans="2:42" x14ac:dyDescent="0.35">
      <c r="B489" s="36"/>
      <c r="C489" s="36" t="s">
        <v>2307</v>
      </c>
      <c r="D489" s="198"/>
      <c r="E489" s="197">
        <f>IntermediateData!E435</f>
        <v>0</v>
      </c>
      <c r="F489" s="197">
        <f>IntermediateData!F435</f>
        <v>0</v>
      </c>
      <c r="G489" s="197">
        <f>IntermediateData!G435</f>
        <v>0</v>
      </c>
      <c r="H489" s="197">
        <f>IntermediateData!H435</f>
        <v>0</v>
      </c>
      <c r="I489" s="197">
        <f>IntermediateData!I435</f>
        <v>3.905336048930943</v>
      </c>
      <c r="J489" s="197">
        <f>IntermediateData!J435</f>
        <v>3.9053360489309443</v>
      </c>
      <c r="K489" s="197">
        <f>IntermediateData!K435</f>
        <v>4.5562253904194341</v>
      </c>
      <c r="L489" s="197">
        <f>IntermediateData!L435</f>
        <v>4.5562253904194332</v>
      </c>
      <c r="M489" s="197">
        <f>IntermediateData!M435</f>
        <v>4.556225390419435</v>
      </c>
      <c r="N489" s="197">
        <f>IntermediateData!N435</f>
        <v>4.5562253904194341</v>
      </c>
      <c r="O489" s="197">
        <f>IntermediateData!O435</f>
        <v>4.5562253904194332</v>
      </c>
      <c r="P489" s="197">
        <f>IntermediateData!P435</f>
        <v>4.556225390419435</v>
      </c>
      <c r="Q489" s="197">
        <f>IntermediateData!Q435</f>
        <v>4.5562253904194332</v>
      </c>
      <c r="R489" s="196">
        <f>IntermediateData!R435</f>
        <v>4.5562253904194341</v>
      </c>
      <c r="S489" s="197">
        <f>IntermediateData!S435</f>
        <v>4.5562253904194341</v>
      </c>
      <c r="T489" s="197">
        <f>IntermediateData!T435</f>
        <v>4.5562253904194332</v>
      </c>
      <c r="U489" s="197">
        <f>IntermediateData!U435</f>
        <v>4.5562253904194332</v>
      </c>
      <c r="V489" s="197">
        <f>IntermediateData!V435</f>
        <v>4.5562253904194359</v>
      </c>
      <c r="W489" s="197">
        <f>IntermediateData!W435</f>
        <v>4.556225390419435</v>
      </c>
      <c r="X489" s="197">
        <f>IntermediateData!X435</f>
        <v>4.5562253904194341</v>
      </c>
      <c r="Y489" s="197">
        <f>IntermediateData!Y435</f>
        <v>4.5562253904194341</v>
      </c>
      <c r="Z489" s="197">
        <f>IntermediateData!Z435</f>
        <v>4.556225390419435</v>
      </c>
      <c r="AA489" s="197">
        <f>IntermediateData!AA435</f>
        <v>4.5562253904194341</v>
      </c>
      <c r="AB489" s="197">
        <f>IntermediateData!AB435</f>
        <v>4.5562253904194341</v>
      </c>
      <c r="AC489" s="197">
        <f>IntermediateData!AC435</f>
        <v>4.5562253904194341</v>
      </c>
      <c r="AD489" s="197">
        <f>IntermediateData!AD435</f>
        <v>4.5562253904194341</v>
      </c>
      <c r="AE489" s="197">
        <f>IntermediateData!AE435</f>
        <v>4.5562253904194323</v>
      </c>
      <c r="AF489" s="197">
        <f>IntermediateData!AF435</f>
        <v>4.556225390419435</v>
      </c>
      <c r="AG489" s="197">
        <f>IntermediateData!AG435</f>
        <v>4.5562253904194332</v>
      </c>
      <c r="AH489" s="197">
        <f>IntermediateData!AH435</f>
        <v>4.5562253904194341</v>
      </c>
      <c r="AI489" s="197">
        <f>IntermediateData!AI435</f>
        <v>4.5562253904194332</v>
      </c>
      <c r="AJ489" s="197">
        <f>IntermediateData!AJ435</f>
        <v>4.5562253904194341</v>
      </c>
      <c r="AK489" s="197">
        <f>IntermediateData!AK435</f>
        <v>4.5562253904194332</v>
      </c>
      <c r="AL489" s="197">
        <f>IntermediateData!AL435</f>
        <v>4.5562253904194323</v>
      </c>
      <c r="AM489" s="197">
        <f>IntermediateData!AM435</f>
        <v>4.556225390419435</v>
      </c>
      <c r="AN489" s="197">
        <f>IntermediateData!AN435</f>
        <v>4.5562253904194341</v>
      </c>
      <c r="AO489" s="197">
        <f>IntermediateData!AO435</f>
        <v>4.5562253904194341</v>
      </c>
      <c r="AP489" s="198">
        <f>IntermediateData!AP435</f>
        <v>4.5562253904194359</v>
      </c>
    </row>
    <row r="490" spans="2:42" x14ac:dyDescent="0.35">
      <c r="B490" s="36"/>
      <c r="C490" s="36" t="s">
        <v>2308</v>
      </c>
      <c r="D490" s="198"/>
      <c r="E490" s="197">
        <f>IntermediateData!E436</f>
        <v>0</v>
      </c>
      <c r="F490" s="197">
        <f>IntermediateData!F436</f>
        <v>0</v>
      </c>
      <c r="G490" s="197">
        <f>IntermediateData!G436</f>
        <v>0</v>
      </c>
      <c r="H490" s="197">
        <f>IntermediateData!H436</f>
        <v>0</v>
      </c>
      <c r="I490" s="197">
        <f>IntermediateData!I436</f>
        <v>4.5562253904194332</v>
      </c>
      <c r="J490" s="197">
        <f>IntermediateData!J436</f>
        <v>4.5562253904194332</v>
      </c>
      <c r="K490" s="197">
        <f>IntermediateData!K436</f>
        <v>4.556225390419435</v>
      </c>
      <c r="L490" s="197">
        <f>IntermediateData!L436</f>
        <v>4.5562253904194332</v>
      </c>
      <c r="M490" s="197">
        <f>IntermediateData!M436</f>
        <v>4.556225390419435</v>
      </c>
      <c r="N490" s="197">
        <f>IntermediateData!N436</f>
        <v>4.5562253904194341</v>
      </c>
      <c r="O490" s="197">
        <f>IntermediateData!O436</f>
        <v>4.5562253904194341</v>
      </c>
      <c r="P490" s="197">
        <f>IntermediateData!P436</f>
        <v>4.5562253904194359</v>
      </c>
      <c r="Q490" s="197">
        <f>IntermediateData!Q436</f>
        <v>4.5562253904194341</v>
      </c>
      <c r="R490" s="196">
        <f>IntermediateData!R436</f>
        <v>4.5562253904194341</v>
      </c>
      <c r="S490" s="197">
        <f>IntermediateData!S436</f>
        <v>4.5562253904194341</v>
      </c>
      <c r="T490" s="197">
        <f>IntermediateData!T436</f>
        <v>4.5562253904194341</v>
      </c>
      <c r="U490" s="197">
        <f>IntermediateData!U436</f>
        <v>4.556225390419435</v>
      </c>
      <c r="V490" s="197">
        <f>IntermediateData!V436</f>
        <v>4.5562253904194341</v>
      </c>
      <c r="W490" s="197">
        <f>IntermediateData!W436</f>
        <v>4.5562253904194323</v>
      </c>
      <c r="X490" s="197">
        <f>IntermediateData!X436</f>
        <v>4.5562253904194332</v>
      </c>
      <c r="Y490" s="197">
        <f>IntermediateData!Y436</f>
        <v>4.5562253904194332</v>
      </c>
      <c r="Z490" s="197">
        <f>IntermediateData!Z436</f>
        <v>4.556225390419435</v>
      </c>
      <c r="AA490" s="197">
        <f>IntermediateData!AA436</f>
        <v>4.556225390419435</v>
      </c>
      <c r="AB490" s="197">
        <f>IntermediateData!AB436</f>
        <v>4.5562253904194332</v>
      </c>
      <c r="AC490" s="197">
        <f>IntermediateData!AC436</f>
        <v>4.556225390419435</v>
      </c>
      <c r="AD490" s="197">
        <f>IntermediateData!AD436</f>
        <v>4.556225390419435</v>
      </c>
      <c r="AE490" s="197">
        <f>IntermediateData!AE436</f>
        <v>4.5562253904194341</v>
      </c>
      <c r="AF490" s="197">
        <f>IntermediateData!AF436</f>
        <v>4.5562253904194332</v>
      </c>
      <c r="AG490" s="197">
        <f>IntermediateData!AG436</f>
        <v>4.556225390419435</v>
      </c>
      <c r="AH490" s="197">
        <f>IntermediateData!AH436</f>
        <v>4.5562253904194341</v>
      </c>
      <c r="AI490" s="197">
        <f>IntermediateData!AI436</f>
        <v>4.556225390419435</v>
      </c>
      <c r="AJ490" s="197">
        <f>IntermediateData!AJ436</f>
        <v>4.5562253904194332</v>
      </c>
      <c r="AK490" s="197">
        <f>IntermediateData!AK436</f>
        <v>4.556225390419435</v>
      </c>
      <c r="AL490" s="197">
        <f>IntermediateData!AL436</f>
        <v>4.5562253904194341</v>
      </c>
      <c r="AM490" s="197">
        <f>IntermediateData!AM436</f>
        <v>4.5562253904194332</v>
      </c>
      <c r="AN490" s="197">
        <f>IntermediateData!AN436</f>
        <v>4.5562253904194341</v>
      </c>
      <c r="AO490" s="197">
        <f>IntermediateData!AO436</f>
        <v>4.5562253904194341</v>
      </c>
      <c r="AP490" s="198">
        <f>IntermediateData!AP436</f>
        <v>4.5562253904194332</v>
      </c>
    </row>
    <row r="491" spans="2:42" x14ac:dyDescent="0.35">
      <c r="B491" s="36"/>
      <c r="C491" s="36" t="s">
        <v>2309</v>
      </c>
      <c r="D491" s="198"/>
      <c r="E491" s="197">
        <f>IntermediateData!E437</f>
        <v>0</v>
      </c>
      <c r="F491" s="197">
        <f>IntermediateData!F437</f>
        <v>0</v>
      </c>
      <c r="G491" s="197">
        <f>IntermediateData!G437</f>
        <v>0</v>
      </c>
      <c r="H491" s="197">
        <f>IntermediateData!H437</f>
        <v>0</v>
      </c>
      <c r="I491" s="197">
        <f>IntermediateData!I437</f>
        <v>3.2544467074424532</v>
      </c>
      <c r="J491" s="197">
        <f>IntermediateData!J437</f>
        <v>3.2544467074424532</v>
      </c>
      <c r="K491" s="197">
        <f>IntermediateData!K437</f>
        <v>3.2544467074424532</v>
      </c>
      <c r="L491" s="197">
        <f>IntermediateData!L437</f>
        <v>3.9053360489309439</v>
      </c>
      <c r="M491" s="197">
        <f>IntermediateData!M437</f>
        <v>3.905336048930943</v>
      </c>
      <c r="N491" s="197">
        <f>IntermediateData!N437</f>
        <v>4.556225390419435</v>
      </c>
      <c r="O491" s="197">
        <f>IntermediateData!O437</f>
        <v>4.5562253904194341</v>
      </c>
      <c r="P491" s="197">
        <f>IntermediateData!P437</f>
        <v>4.5562253904194341</v>
      </c>
      <c r="Q491" s="197">
        <f>IntermediateData!Q437</f>
        <v>4.5562253904194341</v>
      </c>
      <c r="R491" s="196">
        <f>IntermediateData!R437</f>
        <v>4.5562253904194341</v>
      </c>
      <c r="S491" s="197">
        <f>IntermediateData!S437</f>
        <v>4.5562253904194332</v>
      </c>
      <c r="T491" s="197">
        <f>IntermediateData!T437</f>
        <v>4.5562253904194332</v>
      </c>
      <c r="U491" s="197">
        <f>IntermediateData!U437</f>
        <v>4.5562253904194332</v>
      </c>
      <c r="V491" s="197">
        <f>IntermediateData!V437</f>
        <v>4.5562253904194332</v>
      </c>
      <c r="W491" s="197">
        <f>IntermediateData!W437</f>
        <v>4.5562253904194323</v>
      </c>
      <c r="X491" s="197">
        <f>IntermediateData!X437</f>
        <v>4.556225390419435</v>
      </c>
      <c r="Y491" s="197">
        <f>IntermediateData!Y437</f>
        <v>4.5562253904194332</v>
      </c>
      <c r="Z491" s="197">
        <f>IntermediateData!Z437</f>
        <v>4.5562253904194341</v>
      </c>
      <c r="AA491" s="197">
        <f>IntermediateData!AA437</f>
        <v>4.5562253904194341</v>
      </c>
      <c r="AB491" s="197">
        <f>IntermediateData!AB437</f>
        <v>4.5562253904194323</v>
      </c>
      <c r="AC491" s="197">
        <f>IntermediateData!AC437</f>
        <v>4.5562253904194341</v>
      </c>
      <c r="AD491" s="197">
        <f>IntermediateData!AD437</f>
        <v>4.5562253904194341</v>
      </c>
      <c r="AE491" s="197">
        <f>IntermediateData!AE437</f>
        <v>4.5562253904194341</v>
      </c>
      <c r="AF491" s="197">
        <f>IntermediateData!AF437</f>
        <v>4.5562253904194341</v>
      </c>
      <c r="AG491" s="197">
        <f>IntermediateData!AG437</f>
        <v>4.5562253904194332</v>
      </c>
      <c r="AH491" s="197">
        <f>IntermediateData!AH437</f>
        <v>4.556225390419435</v>
      </c>
      <c r="AI491" s="197">
        <f>IntermediateData!AI437</f>
        <v>4.5562253904194341</v>
      </c>
      <c r="AJ491" s="197">
        <f>IntermediateData!AJ437</f>
        <v>4.5562253904194341</v>
      </c>
      <c r="AK491" s="197">
        <f>IntermediateData!AK437</f>
        <v>4.556225390419435</v>
      </c>
      <c r="AL491" s="197">
        <f>IntermediateData!AL437</f>
        <v>4.5562253904194332</v>
      </c>
      <c r="AM491" s="197">
        <f>IntermediateData!AM437</f>
        <v>4.5562253904194341</v>
      </c>
      <c r="AN491" s="197">
        <f>IntermediateData!AN437</f>
        <v>4.556225390419435</v>
      </c>
      <c r="AO491" s="197">
        <f>IntermediateData!AO437</f>
        <v>4.5562253904194332</v>
      </c>
      <c r="AP491" s="198">
        <f>IntermediateData!AP437</f>
        <v>4.5562253904194341</v>
      </c>
    </row>
    <row r="492" spans="2:42" x14ac:dyDescent="0.35">
      <c r="B492" s="36"/>
      <c r="C492" s="36" t="s">
        <v>2310</v>
      </c>
      <c r="D492" s="198"/>
      <c r="E492" s="197">
        <f>IntermediateData!E438</f>
        <v>0</v>
      </c>
      <c r="F492" s="197">
        <f>IntermediateData!F438</f>
        <v>0</v>
      </c>
      <c r="G492" s="197">
        <f>IntermediateData!G438</f>
        <v>0</v>
      </c>
      <c r="H492" s="197">
        <f>IntermediateData!H438</f>
        <v>0</v>
      </c>
      <c r="I492" s="197">
        <f>IntermediateData!I438</f>
        <v>3.905336048930943</v>
      </c>
      <c r="J492" s="197">
        <f>IntermediateData!J438</f>
        <v>4.5562253904194341</v>
      </c>
      <c r="K492" s="197">
        <f>IntermediateData!K438</f>
        <v>4.556225390419435</v>
      </c>
      <c r="L492" s="197">
        <f>IntermediateData!L438</f>
        <v>4.5562253904194332</v>
      </c>
      <c r="M492" s="197">
        <f>IntermediateData!M438</f>
        <v>4.5562253904194341</v>
      </c>
      <c r="N492" s="197">
        <f>IntermediateData!N438</f>
        <v>4.556225390419435</v>
      </c>
      <c r="O492" s="197">
        <f>IntermediateData!O438</f>
        <v>4.5562253904194341</v>
      </c>
      <c r="P492" s="197">
        <f>IntermediateData!P438</f>
        <v>4.5562253904194332</v>
      </c>
      <c r="Q492" s="197">
        <f>IntermediateData!Q438</f>
        <v>4.5562253904194341</v>
      </c>
      <c r="R492" s="196">
        <f>IntermediateData!R438</f>
        <v>4.5562253904194341</v>
      </c>
      <c r="S492" s="197">
        <f>IntermediateData!S438</f>
        <v>4.5562253904194323</v>
      </c>
      <c r="T492" s="197">
        <f>IntermediateData!T438</f>
        <v>4.5562253904194341</v>
      </c>
      <c r="U492" s="197">
        <f>IntermediateData!U438</f>
        <v>4.5562253904194341</v>
      </c>
      <c r="V492" s="197">
        <f>IntermediateData!V438</f>
        <v>4.5562253904194332</v>
      </c>
      <c r="W492" s="197">
        <f>IntermediateData!W438</f>
        <v>4.5562253904194341</v>
      </c>
      <c r="X492" s="197">
        <f>IntermediateData!X438</f>
        <v>4.556225390419435</v>
      </c>
      <c r="Y492" s="197">
        <f>IntermediateData!Y438</f>
        <v>4.5562253904194341</v>
      </c>
      <c r="Z492" s="197">
        <f>IntermediateData!Z438</f>
        <v>4.556225390419435</v>
      </c>
      <c r="AA492" s="197">
        <f>IntermediateData!AA438</f>
        <v>4.5562253904194332</v>
      </c>
      <c r="AB492" s="197">
        <f>IntermediateData!AB438</f>
        <v>4.5562253904194332</v>
      </c>
      <c r="AC492" s="197">
        <f>IntermediateData!AC438</f>
        <v>4.5562253904194341</v>
      </c>
      <c r="AD492" s="197">
        <f>IntermediateData!AD438</f>
        <v>4.5562253904194341</v>
      </c>
      <c r="AE492" s="197">
        <f>IntermediateData!AE438</f>
        <v>4.5562253904194341</v>
      </c>
      <c r="AF492" s="197">
        <f>IntermediateData!AF438</f>
        <v>4.5562253904194341</v>
      </c>
      <c r="AG492" s="197">
        <f>IntermediateData!AG438</f>
        <v>4.5562253904194332</v>
      </c>
      <c r="AH492" s="197">
        <f>IntermediateData!AH438</f>
        <v>4.5562253904194341</v>
      </c>
      <c r="AI492" s="197">
        <f>IntermediateData!AI438</f>
        <v>4.556225390419435</v>
      </c>
      <c r="AJ492" s="197">
        <f>IntermediateData!AJ438</f>
        <v>4.556225390419435</v>
      </c>
      <c r="AK492" s="197">
        <f>IntermediateData!AK438</f>
        <v>4.5562253904194332</v>
      </c>
      <c r="AL492" s="197">
        <f>IntermediateData!AL438</f>
        <v>4.5562253904194332</v>
      </c>
      <c r="AM492" s="197">
        <f>IntermediateData!AM438</f>
        <v>4.5562253904194341</v>
      </c>
      <c r="AN492" s="197">
        <f>IntermediateData!AN438</f>
        <v>4.5562253904194332</v>
      </c>
      <c r="AO492" s="197">
        <f>IntermediateData!AO438</f>
        <v>4.5562253904194332</v>
      </c>
      <c r="AP492" s="198">
        <f>IntermediateData!AP438</f>
        <v>4.5562253904194332</v>
      </c>
    </row>
    <row r="493" spans="2:42" x14ac:dyDescent="0.35">
      <c r="B493" s="36"/>
      <c r="C493" s="36" t="s">
        <v>2311</v>
      </c>
      <c r="D493" s="198"/>
      <c r="E493" s="197">
        <f>IntermediateData!E439</f>
        <v>0</v>
      </c>
      <c r="F493" s="197">
        <f>IntermediateData!F439</f>
        <v>0</v>
      </c>
      <c r="G493" s="197">
        <f>IntermediateData!G439</f>
        <v>0</v>
      </c>
      <c r="H493" s="197">
        <f>IntermediateData!H439</f>
        <v>0</v>
      </c>
      <c r="I493" s="197">
        <f>IntermediateData!I439</f>
        <v>3.2544467074424537</v>
      </c>
      <c r="J493" s="197">
        <f>IntermediateData!J439</f>
        <v>3.2544467074424532</v>
      </c>
      <c r="K493" s="197">
        <f>IntermediateData!K439</f>
        <v>3.9053360489309425</v>
      </c>
      <c r="L493" s="197">
        <f>IntermediateData!L439</f>
        <v>3.9053360489309439</v>
      </c>
      <c r="M493" s="197">
        <f>IntermediateData!M439</f>
        <v>3.9053360489309439</v>
      </c>
      <c r="N493" s="197">
        <f>IntermediateData!N439</f>
        <v>4.5562253904194341</v>
      </c>
      <c r="O493" s="197">
        <f>IntermediateData!O439</f>
        <v>4.5562253904194332</v>
      </c>
      <c r="P493" s="197">
        <f>IntermediateData!P439</f>
        <v>4.5562253904194332</v>
      </c>
      <c r="Q493" s="197">
        <f>IntermediateData!Q439</f>
        <v>4.5562253904194332</v>
      </c>
      <c r="R493" s="196">
        <f>IntermediateData!R439</f>
        <v>4.5562253904194341</v>
      </c>
      <c r="S493" s="197">
        <f>IntermediateData!S439</f>
        <v>4.5562253904194341</v>
      </c>
      <c r="T493" s="197">
        <f>IntermediateData!T439</f>
        <v>4.5562253904194341</v>
      </c>
      <c r="U493" s="197">
        <f>IntermediateData!U439</f>
        <v>4.5562253904194341</v>
      </c>
      <c r="V493" s="197">
        <f>IntermediateData!V439</f>
        <v>4.5562253904194341</v>
      </c>
      <c r="W493" s="197">
        <f>IntermediateData!W439</f>
        <v>4.5562253904194332</v>
      </c>
      <c r="X493" s="197">
        <f>IntermediateData!X439</f>
        <v>4.5562253904194332</v>
      </c>
      <c r="Y493" s="197">
        <f>IntermediateData!Y439</f>
        <v>4.556225390419435</v>
      </c>
      <c r="Z493" s="197">
        <f>IntermediateData!Z439</f>
        <v>4.5562253904194323</v>
      </c>
      <c r="AA493" s="197">
        <f>IntermediateData!AA439</f>
        <v>4.5562253904194341</v>
      </c>
      <c r="AB493" s="197">
        <f>IntermediateData!AB439</f>
        <v>4.5562253904194332</v>
      </c>
      <c r="AC493" s="197">
        <f>IntermediateData!AC439</f>
        <v>4.5562253904194323</v>
      </c>
      <c r="AD493" s="197">
        <f>IntermediateData!AD439</f>
        <v>4.5562253904194341</v>
      </c>
      <c r="AE493" s="197">
        <f>IntermediateData!AE439</f>
        <v>4.5562253904194332</v>
      </c>
      <c r="AF493" s="197">
        <f>IntermediateData!AF439</f>
        <v>4.5562253904194341</v>
      </c>
      <c r="AG493" s="197">
        <f>IntermediateData!AG439</f>
        <v>4.556225390419435</v>
      </c>
      <c r="AH493" s="197">
        <f>IntermediateData!AH439</f>
        <v>4.5562253904194323</v>
      </c>
      <c r="AI493" s="197">
        <f>IntermediateData!AI439</f>
        <v>4.5562253904194341</v>
      </c>
      <c r="AJ493" s="197">
        <f>IntermediateData!AJ439</f>
        <v>4.5562253904194341</v>
      </c>
      <c r="AK493" s="197">
        <f>IntermediateData!AK439</f>
        <v>4.5562253904194332</v>
      </c>
      <c r="AL493" s="197">
        <f>IntermediateData!AL439</f>
        <v>4.5562253904194341</v>
      </c>
      <c r="AM493" s="197">
        <f>IntermediateData!AM439</f>
        <v>4.556225390419435</v>
      </c>
      <c r="AN493" s="197">
        <f>IntermediateData!AN439</f>
        <v>4.5562253904194323</v>
      </c>
      <c r="AO493" s="197">
        <f>IntermediateData!AO439</f>
        <v>4.5562253904194359</v>
      </c>
      <c r="AP493" s="198">
        <f>IntermediateData!AP439</f>
        <v>4.5562253904194332</v>
      </c>
    </row>
    <row r="494" spans="2:42" x14ac:dyDescent="0.35">
      <c r="B494" s="36"/>
      <c r="C494" s="36" t="s">
        <v>2312</v>
      </c>
      <c r="D494" s="198"/>
      <c r="E494" s="197">
        <f>IntermediateData!E440</f>
        <v>0</v>
      </c>
      <c r="F494" s="197">
        <f>IntermediateData!F440</f>
        <v>0</v>
      </c>
      <c r="G494" s="197">
        <f>IntermediateData!G440</f>
        <v>0</v>
      </c>
      <c r="H494" s="197">
        <f>IntermediateData!H440</f>
        <v>0</v>
      </c>
      <c r="I494" s="197">
        <f>IntermediateData!I440</f>
        <v>4.5562253904194332</v>
      </c>
      <c r="J494" s="197">
        <f>IntermediateData!J440</f>
        <v>4.5562253904194341</v>
      </c>
      <c r="K494" s="197">
        <f>IntermediateData!K440</f>
        <v>4.5562253904194332</v>
      </c>
      <c r="L494" s="197">
        <f>IntermediateData!L440</f>
        <v>4.5562253904194332</v>
      </c>
      <c r="M494" s="197">
        <f>IntermediateData!M440</f>
        <v>4.5562253904194341</v>
      </c>
      <c r="N494" s="197">
        <f>IntermediateData!N440</f>
        <v>4.5562253904194341</v>
      </c>
      <c r="O494" s="197">
        <f>IntermediateData!O440</f>
        <v>4.5562253904194323</v>
      </c>
      <c r="P494" s="197">
        <f>IntermediateData!P440</f>
        <v>4.5562253904194341</v>
      </c>
      <c r="Q494" s="197">
        <f>IntermediateData!Q440</f>
        <v>4.5562253904194332</v>
      </c>
      <c r="R494" s="196">
        <f>IntermediateData!R440</f>
        <v>4.5562253904194341</v>
      </c>
      <c r="S494" s="197">
        <f>IntermediateData!S440</f>
        <v>4.5562253904194332</v>
      </c>
      <c r="T494" s="197">
        <f>IntermediateData!T440</f>
        <v>4.5562253904194332</v>
      </c>
      <c r="U494" s="197">
        <f>IntermediateData!U440</f>
        <v>4.556225390419435</v>
      </c>
      <c r="V494" s="197">
        <f>IntermediateData!V440</f>
        <v>4.5562253904194341</v>
      </c>
      <c r="W494" s="197">
        <f>IntermediateData!W440</f>
        <v>4.5562253904194341</v>
      </c>
      <c r="X494" s="197">
        <f>IntermediateData!X440</f>
        <v>4.5562253904194332</v>
      </c>
      <c r="Y494" s="197">
        <f>IntermediateData!Y440</f>
        <v>4.5562253904194332</v>
      </c>
      <c r="Z494" s="197">
        <f>IntermediateData!Z440</f>
        <v>4.5562253904194341</v>
      </c>
      <c r="AA494" s="197">
        <f>IntermediateData!AA440</f>
        <v>4.5562253904194341</v>
      </c>
      <c r="AB494" s="197">
        <f>IntermediateData!AB440</f>
        <v>4.5562253904194332</v>
      </c>
      <c r="AC494" s="197">
        <f>IntermediateData!AC440</f>
        <v>4.556225390419435</v>
      </c>
      <c r="AD494" s="197">
        <f>IntermediateData!AD440</f>
        <v>4.5562253904194332</v>
      </c>
      <c r="AE494" s="197">
        <f>IntermediateData!AE440</f>
        <v>4.5562253904194341</v>
      </c>
      <c r="AF494" s="197">
        <f>IntermediateData!AF440</f>
        <v>4.5562253904194332</v>
      </c>
      <c r="AG494" s="197">
        <f>IntermediateData!AG440</f>
        <v>4.5562253904194332</v>
      </c>
      <c r="AH494" s="197">
        <f>IntermediateData!AH440</f>
        <v>4.5562253904194341</v>
      </c>
      <c r="AI494" s="197">
        <f>IntermediateData!AI440</f>
        <v>4.556225390419435</v>
      </c>
      <c r="AJ494" s="197">
        <f>IntermediateData!AJ440</f>
        <v>4.5562253904194341</v>
      </c>
      <c r="AK494" s="197">
        <f>IntermediateData!AK440</f>
        <v>4.5562253904194341</v>
      </c>
      <c r="AL494" s="197">
        <f>IntermediateData!AL440</f>
        <v>4.5562253904194341</v>
      </c>
      <c r="AM494" s="197">
        <f>IntermediateData!AM440</f>
        <v>4.5562253904194341</v>
      </c>
      <c r="AN494" s="197">
        <f>IntermediateData!AN440</f>
        <v>4.5562253904194332</v>
      </c>
      <c r="AO494" s="197">
        <f>IntermediateData!AO440</f>
        <v>4.5562253904194332</v>
      </c>
      <c r="AP494" s="198">
        <f>IntermediateData!AP440</f>
        <v>4.5562253904194332</v>
      </c>
    </row>
    <row r="495" spans="2:42" x14ac:dyDescent="0.35">
      <c r="B495" s="36"/>
      <c r="C495" s="36" t="s">
        <v>2313</v>
      </c>
      <c r="D495" s="198"/>
      <c r="E495" s="197">
        <f>IntermediateData!E441</f>
        <v>0</v>
      </c>
      <c r="F495" s="197">
        <f>IntermediateData!F441</f>
        <v>0</v>
      </c>
      <c r="G495" s="197">
        <f>IntermediateData!G441</f>
        <v>0</v>
      </c>
      <c r="H495" s="197">
        <f>IntermediateData!H441</f>
        <v>0</v>
      </c>
      <c r="I495" s="197">
        <f>IntermediateData!I441</f>
        <v>3.2544467074424528</v>
      </c>
      <c r="J495" s="197">
        <f>IntermediateData!J441</f>
        <v>3.2544467074424537</v>
      </c>
      <c r="K495" s="197">
        <f>IntermediateData!K441</f>
        <v>3.9053360489309434</v>
      </c>
      <c r="L495" s="197">
        <f>IntermediateData!L441</f>
        <v>3.905336048930943</v>
      </c>
      <c r="M495" s="197">
        <f>IntermediateData!M441</f>
        <v>3.905336048930943</v>
      </c>
      <c r="N495" s="197">
        <f>IntermediateData!N441</f>
        <v>4.5562253904194332</v>
      </c>
      <c r="O495" s="197">
        <f>IntermediateData!O441</f>
        <v>4.5562253904194332</v>
      </c>
      <c r="P495" s="197">
        <f>IntermediateData!P441</f>
        <v>4.5562253904194341</v>
      </c>
      <c r="Q495" s="197">
        <f>IntermediateData!Q441</f>
        <v>4.5562253904194332</v>
      </c>
      <c r="R495" s="196">
        <f>IntermediateData!R441</f>
        <v>4.5562253904194341</v>
      </c>
      <c r="S495" s="197">
        <f>IntermediateData!S441</f>
        <v>4.5562253904194323</v>
      </c>
      <c r="T495" s="197">
        <f>IntermediateData!T441</f>
        <v>4.5562253904194341</v>
      </c>
      <c r="U495" s="197">
        <f>IntermediateData!U441</f>
        <v>4.5562253904194332</v>
      </c>
      <c r="V495" s="197">
        <f>IntermediateData!V441</f>
        <v>4.5562253904194341</v>
      </c>
      <c r="W495" s="197">
        <f>IntermediateData!W441</f>
        <v>4.556225390419435</v>
      </c>
      <c r="X495" s="197">
        <f>IntermediateData!X441</f>
        <v>4.5562253904194332</v>
      </c>
      <c r="Y495" s="197">
        <f>IntermediateData!Y441</f>
        <v>4.5562253904194341</v>
      </c>
      <c r="Z495" s="197">
        <f>IntermediateData!Z441</f>
        <v>4.556225390419435</v>
      </c>
      <c r="AA495" s="197">
        <f>IntermediateData!AA441</f>
        <v>4.5562253904194341</v>
      </c>
      <c r="AB495" s="197">
        <f>IntermediateData!AB441</f>
        <v>4.5562253904194332</v>
      </c>
      <c r="AC495" s="197">
        <f>IntermediateData!AC441</f>
        <v>4.5562253904194359</v>
      </c>
      <c r="AD495" s="197">
        <f>IntermediateData!AD441</f>
        <v>4.5562253904194332</v>
      </c>
      <c r="AE495" s="197">
        <f>IntermediateData!AE441</f>
        <v>4.5562253904194341</v>
      </c>
      <c r="AF495" s="197">
        <f>IntermediateData!AF441</f>
        <v>4.556225390419435</v>
      </c>
      <c r="AG495" s="197">
        <f>IntermediateData!AG441</f>
        <v>4.5562253904194341</v>
      </c>
      <c r="AH495" s="197">
        <f>IntermediateData!AH441</f>
        <v>4.556225390419435</v>
      </c>
      <c r="AI495" s="197">
        <f>IntermediateData!AI441</f>
        <v>4.556225390419435</v>
      </c>
      <c r="AJ495" s="197">
        <f>IntermediateData!AJ441</f>
        <v>4.5562253904194341</v>
      </c>
      <c r="AK495" s="197">
        <f>IntermediateData!AK441</f>
        <v>4.5562253904194341</v>
      </c>
      <c r="AL495" s="197">
        <f>IntermediateData!AL441</f>
        <v>4.5562253904194341</v>
      </c>
      <c r="AM495" s="197">
        <f>IntermediateData!AM441</f>
        <v>4.5562253904194341</v>
      </c>
      <c r="AN495" s="197">
        <f>IntermediateData!AN441</f>
        <v>4.5562253904194332</v>
      </c>
      <c r="AO495" s="197">
        <f>IntermediateData!AO441</f>
        <v>4.5562253904194341</v>
      </c>
      <c r="AP495" s="198">
        <f>IntermediateData!AP441</f>
        <v>4.5562253904194359</v>
      </c>
    </row>
    <row r="496" spans="2:42" x14ac:dyDescent="0.35">
      <c r="B496" s="36"/>
      <c r="C496" s="233" t="s">
        <v>2380</v>
      </c>
      <c r="D496" s="234"/>
      <c r="E496" s="235"/>
      <c r="F496" s="235"/>
      <c r="G496" s="235"/>
      <c r="H496" s="235"/>
      <c r="I496" s="235"/>
      <c r="J496" s="235"/>
      <c r="K496" s="235"/>
      <c r="L496" s="235"/>
      <c r="M496" s="235"/>
      <c r="N496" s="235"/>
      <c r="O496" s="235"/>
      <c r="P496" s="235"/>
      <c r="Q496" s="235"/>
      <c r="R496" s="236"/>
      <c r="S496" s="235"/>
      <c r="T496" s="235"/>
      <c r="U496" s="235"/>
      <c r="V496" s="235"/>
      <c r="W496" s="235"/>
      <c r="X496" s="235"/>
      <c r="Y496" s="235"/>
      <c r="Z496" s="235"/>
      <c r="AA496" s="235"/>
      <c r="AB496" s="235"/>
      <c r="AC496" s="235"/>
      <c r="AD496" s="235"/>
      <c r="AE496" s="235"/>
      <c r="AF496" s="235"/>
      <c r="AG496" s="235"/>
      <c r="AH496" s="235"/>
      <c r="AI496" s="235"/>
      <c r="AJ496" s="235"/>
      <c r="AK496" s="235"/>
      <c r="AL496" s="235"/>
      <c r="AM496" s="235"/>
      <c r="AN496" s="235"/>
      <c r="AO496" s="235"/>
      <c r="AP496" s="234"/>
    </row>
    <row r="497" spans="2:42" x14ac:dyDescent="0.35">
      <c r="B497" s="36"/>
      <c r="C497" s="36" t="s">
        <v>2264</v>
      </c>
      <c r="D497" s="198"/>
      <c r="E497" s="197">
        <f>IntermediateData!E392</f>
        <v>0</v>
      </c>
      <c r="F497" s="197">
        <f>IntermediateData!F392</f>
        <v>0</v>
      </c>
      <c r="G497" s="197">
        <f>IntermediateData!G392</f>
        <v>0</v>
      </c>
      <c r="H497" s="197">
        <f>IntermediateData!H392</f>
        <v>0</v>
      </c>
      <c r="I497" s="197">
        <f>IntermediateData!I392</f>
        <v>3.2544467074424541</v>
      </c>
      <c r="J497" s="197">
        <f>IntermediateData!J392</f>
        <v>3.2544467074424528</v>
      </c>
      <c r="K497" s="197">
        <f>IntermediateData!K392</f>
        <v>3.2544467074424523</v>
      </c>
      <c r="L497" s="197">
        <f>IntermediateData!L392</f>
        <v>3.9053360489309434</v>
      </c>
      <c r="M497" s="197">
        <f>IntermediateData!M392</f>
        <v>3.9053360489309434</v>
      </c>
      <c r="N497" s="197">
        <f>IntermediateData!N392</f>
        <v>4.5562253904194341</v>
      </c>
      <c r="O497" s="197">
        <f>IntermediateData!O392</f>
        <v>4.5562253904194332</v>
      </c>
      <c r="P497" s="197">
        <f>IntermediateData!P392</f>
        <v>4.5562253904194341</v>
      </c>
      <c r="Q497" s="197">
        <f>IntermediateData!Q392</f>
        <v>4.556225390419435</v>
      </c>
      <c r="R497" s="196">
        <f>IntermediateData!R392</f>
        <v>4.556225390419435</v>
      </c>
      <c r="S497" s="197">
        <f>IntermediateData!S392</f>
        <v>4.5562253904194332</v>
      </c>
      <c r="T497" s="197">
        <f>IntermediateData!T392</f>
        <v>4.556225390419435</v>
      </c>
      <c r="U497" s="197">
        <f>IntermediateData!U392</f>
        <v>4.5562253904194341</v>
      </c>
      <c r="V497" s="197">
        <f>IntermediateData!V392</f>
        <v>4.556225390419435</v>
      </c>
      <c r="W497" s="197">
        <f>IntermediateData!W392</f>
        <v>4.5562253904194341</v>
      </c>
      <c r="X497" s="197">
        <f>IntermediateData!X392</f>
        <v>4.5562253904194332</v>
      </c>
      <c r="Y497" s="197">
        <f>IntermediateData!Y392</f>
        <v>4.5562253904194341</v>
      </c>
      <c r="Z497" s="197">
        <f>IntermediateData!Z392</f>
        <v>4.5562253904194332</v>
      </c>
      <c r="AA497" s="197">
        <f>IntermediateData!AA392</f>
        <v>4.5562253904194341</v>
      </c>
      <c r="AB497" s="197">
        <f>IntermediateData!AB392</f>
        <v>4.556225390419435</v>
      </c>
      <c r="AC497" s="197">
        <f>IntermediateData!AC392</f>
        <v>4.556225390419435</v>
      </c>
      <c r="AD497" s="197">
        <f>IntermediateData!AD392</f>
        <v>4.5562253904194332</v>
      </c>
      <c r="AE497" s="197">
        <f>IntermediateData!AE392</f>
        <v>4.556225390419435</v>
      </c>
      <c r="AF497" s="197">
        <f>IntermediateData!AF392</f>
        <v>4.5562253904194341</v>
      </c>
      <c r="AG497" s="197">
        <f>IntermediateData!AG392</f>
        <v>4.5562253904194341</v>
      </c>
      <c r="AH497" s="197">
        <f>IntermediateData!AH392</f>
        <v>4.5562253904194332</v>
      </c>
      <c r="AI497" s="197">
        <f>IntermediateData!AI392</f>
        <v>4.5562253904194341</v>
      </c>
      <c r="AJ497" s="197">
        <f>IntermediateData!AJ392</f>
        <v>4.556225390419435</v>
      </c>
      <c r="AK497" s="197">
        <f>IntermediateData!AK392</f>
        <v>4.556225390419435</v>
      </c>
      <c r="AL497" s="197">
        <f>IntermediateData!AL392</f>
        <v>4.5562253904194341</v>
      </c>
      <c r="AM497" s="197">
        <f>IntermediateData!AM392</f>
        <v>4.5562253904194332</v>
      </c>
      <c r="AN497" s="197">
        <f>IntermediateData!AN392</f>
        <v>4.556225390419435</v>
      </c>
      <c r="AO497" s="197">
        <f>IntermediateData!AO392</f>
        <v>4.5562253904194341</v>
      </c>
      <c r="AP497" s="198">
        <f>IntermediateData!AP392</f>
        <v>4.5562253904194341</v>
      </c>
    </row>
    <row r="498" spans="2:42" x14ac:dyDescent="0.35">
      <c r="B498" s="36"/>
      <c r="C498" s="36" t="s">
        <v>2274</v>
      </c>
      <c r="D498" s="198"/>
      <c r="E498" s="197">
        <f>IntermediateData!E402</f>
        <v>0</v>
      </c>
      <c r="F498" s="197">
        <f>IntermediateData!F402</f>
        <v>0</v>
      </c>
      <c r="G498" s="197">
        <f>IntermediateData!G402</f>
        <v>0</v>
      </c>
      <c r="H498" s="197">
        <f>IntermediateData!H402</f>
        <v>0</v>
      </c>
      <c r="I498" s="197">
        <f>IntermediateData!I402</f>
        <v>3.2544467074424528</v>
      </c>
      <c r="J498" s="197">
        <f>IntermediateData!J402</f>
        <v>3.2544467074424528</v>
      </c>
      <c r="K498" s="197">
        <f>IntermediateData!K402</f>
        <v>3.2544467074424519</v>
      </c>
      <c r="L498" s="197">
        <f>IntermediateData!L402</f>
        <v>3.9053360489309425</v>
      </c>
      <c r="M498" s="197">
        <f>IntermediateData!M402</f>
        <v>3.905336048930943</v>
      </c>
      <c r="N498" s="197">
        <f>IntermediateData!N402</f>
        <v>4.5562253904194332</v>
      </c>
      <c r="O498" s="197">
        <f>IntermediateData!O402</f>
        <v>4.556225390419435</v>
      </c>
      <c r="P498" s="197">
        <f>IntermediateData!P402</f>
        <v>4.556225390419435</v>
      </c>
      <c r="Q498" s="197">
        <f>IntermediateData!Q402</f>
        <v>4.5562253904194341</v>
      </c>
      <c r="R498" s="196">
        <f>IntermediateData!R402</f>
        <v>4.5562253904194341</v>
      </c>
      <c r="S498" s="197">
        <f>IntermediateData!S402</f>
        <v>4.5562253904194341</v>
      </c>
      <c r="T498" s="197">
        <f>IntermediateData!T402</f>
        <v>4.5562253904194341</v>
      </c>
      <c r="U498" s="197">
        <f>IntermediateData!U402</f>
        <v>4.5562253904194323</v>
      </c>
      <c r="V498" s="197">
        <f>IntermediateData!V402</f>
        <v>4.5562253904194341</v>
      </c>
      <c r="W498" s="197">
        <f>IntermediateData!W402</f>
        <v>4.556225390419435</v>
      </c>
      <c r="X498" s="197">
        <f>IntermediateData!X402</f>
        <v>4.556225390419435</v>
      </c>
      <c r="Y498" s="197">
        <f>IntermediateData!Y402</f>
        <v>4.5562253904194341</v>
      </c>
      <c r="Z498" s="197">
        <f>IntermediateData!Z402</f>
        <v>4.5562253904194359</v>
      </c>
      <c r="AA498" s="197">
        <f>IntermediateData!AA402</f>
        <v>4.5562253904194341</v>
      </c>
      <c r="AB498" s="197">
        <f>IntermediateData!AB402</f>
        <v>4.5562253904194332</v>
      </c>
      <c r="AC498" s="197">
        <f>IntermediateData!AC402</f>
        <v>4.5562253904194332</v>
      </c>
      <c r="AD498" s="197">
        <f>IntermediateData!AD402</f>
        <v>4.5562253904194341</v>
      </c>
      <c r="AE498" s="197">
        <f>IntermediateData!AE402</f>
        <v>4.5562253904194332</v>
      </c>
      <c r="AF498" s="197">
        <f>IntermediateData!AF402</f>
        <v>4.5562253904194323</v>
      </c>
      <c r="AG498" s="197">
        <f>IntermediateData!AG402</f>
        <v>4.5562253904194323</v>
      </c>
      <c r="AH498" s="197">
        <f>IntermediateData!AH402</f>
        <v>4.5562253904194332</v>
      </c>
      <c r="AI498" s="197">
        <f>IntermediateData!AI402</f>
        <v>4.5562253904194341</v>
      </c>
      <c r="AJ498" s="197">
        <f>IntermediateData!AJ402</f>
        <v>4.556225390419435</v>
      </c>
      <c r="AK498" s="197">
        <f>IntermediateData!AK402</f>
        <v>4.5562253904194332</v>
      </c>
      <c r="AL498" s="197">
        <f>IntermediateData!AL402</f>
        <v>4.5562253904194341</v>
      </c>
      <c r="AM498" s="197">
        <f>IntermediateData!AM402</f>
        <v>4.5562253904194341</v>
      </c>
      <c r="AN498" s="197">
        <f>IntermediateData!AN402</f>
        <v>4.5562253904194332</v>
      </c>
      <c r="AO498" s="197">
        <f>IntermediateData!AO402</f>
        <v>4.5562253904194341</v>
      </c>
      <c r="AP498" s="198">
        <f>IntermediateData!AP402</f>
        <v>4.5562253904194323</v>
      </c>
    </row>
    <row r="499" spans="2:42" ht="18" thickBot="1" x14ac:dyDescent="0.4">
      <c r="B499" s="29"/>
      <c r="C499" s="104" t="s">
        <v>2366</v>
      </c>
      <c r="D499" s="209"/>
      <c r="E499" s="210"/>
      <c r="F499" s="210"/>
      <c r="G499" s="210"/>
      <c r="H499" s="210"/>
      <c r="I499" s="210"/>
      <c r="J499" s="210"/>
      <c r="K499" s="210"/>
      <c r="L499" s="210"/>
      <c r="M499" s="210"/>
      <c r="N499" s="210"/>
      <c r="O499" s="210"/>
      <c r="P499" s="210"/>
      <c r="Q499" s="210"/>
      <c r="R499" s="211"/>
      <c r="S499" s="210"/>
      <c r="T499" s="210"/>
      <c r="U499" s="210"/>
      <c r="V499" s="210"/>
      <c r="W499" s="210"/>
      <c r="X499" s="210"/>
      <c r="Y499" s="210"/>
      <c r="Z499" s="210"/>
      <c r="AA499" s="210"/>
      <c r="AB499" s="210"/>
      <c r="AC499" s="210"/>
      <c r="AD499" s="210"/>
      <c r="AE499" s="210"/>
      <c r="AF499" s="210"/>
      <c r="AG499" s="210"/>
      <c r="AH499" s="210"/>
      <c r="AI499" s="210"/>
      <c r="AJ499" s="210"/>
      <c r="AK499" s="210"/>
      <c r="AL499" s="210"/>
      <c r="AM499" s="210"/>
      <c r="AN499" s="210"/>
      <c r="AO499" s="210"/>
      <c r="AP499" s="209"/>
    </row>
    <row r="500" spans="2:42" ht="18.75" thickTop="1" thickBot="1" x14ac:dyDescent="0.4">
      <c r="D500" s="205"/>
      <c r="E500" s="205"/>
      <c r="F500" s="205"/>
      <c r="G500" s="205"/>
      <c r="H500" s="205"/>
      <c r="I500" s="205"/>
      <c r="J500" s="205"/>
      <c r="K500" s="205"/>
      <c r="L500" s="205"/>
      <c r="M500" s="205"/>
      <c r="N500" s="205"/>
      <c r="O500" s="205"/>
      <c r="P500" s="205"/>
      <c r="Q500" s="205"/>
      <c r="R500" s="205"/>
      <c r="S500" s="205"/>
      <c r="T500" s="205"/>
      <c r="U500" s="205"/>
      <c r="V500" s="205"/>
      <c r="W500" s="205"/>
      <c r="X500" s="205"/>
      <c r="Y500" s="205"/>
      <c r="Z500" s="205"/>
      <c r="AA500" s="205"/>
      <c r="AB500" s="205"/>
      <c r="AC500" s="205"/>
      <c r="AD500" s="205"/>
      <c r="AE500" s="205"/>
      <c r="AF500" s="205"/>
      <c r="AG500" s="205"/>
      <c r="AH500" s="205"/>
      <c r="AI500" s="205"/>
      <c r="AJ500" s="205"/>
      <c r="AK500" s="205"/>
      <c r="AL500" s="205"/>
      <c r="AM500" s="205"/>
      <c r="AN500" s="205"/>
      <c r="AO500" s="205"/>
      <c r="AP500" s="205"/>
    </row>
    <row r="501" spans="2:42" ht="22.5" thickTop="1" x14ac:dyDescent="0.45">
      <c r="B501" s="93" t="s">
        <v>2412</v>
      </c>
      <c r="C501" s="94"/>
      <c r="D501" s="163"/>
      <c r="E501" s="161"/>
      <c r="F501" s="161"/>
      <c r="G501" s="161"/>
      <c r="H501" s="161"/>
      <c r="I501" s="161"/>
      <c r="J501" s="161"/>
      <c r="K501" s="161"/>
      <c r="L501" s="161"/>
      <c r="M501" s="161"/>
      <c r="N501" s="161"/>
      <c r="O501" s="161"/>
      <c r="P501" s="161"/>
      <c r="Q501" s="161"/>
      <c r="R501" s="162"/>
      <c r="S501" s="161"/>
      <c r="T501" s="161"/>
      <c r="U501" s="161"/>
      <c r="V501" s="161"/>
      <c r="W501" s="161"/>
      <c r="X501" s="161"/>
      <c r="Y501" s="161"/>
      <c r="Z501" s="161"/>
      <c r="AA501" s="161"/>
      <c r="AB501" s="161"/>
      <c r="AC501" s="161"/>
      <c r="AD501" s="161"/>
      <c r="AE501" s="161"/>
      <c r="AF501" s="161"/>
      <c r="AG501" s="161"/>
      <c r="AH501" s="161"/>
      <c r="AI501" s="161"/>
      <c r="AJ501" s="161"/>
      <c r="AK501" s="161"/>
      <c r="AL501" s="161"/>
      <c r="AM501" s="161"/>
      <c r="AN501" s="161"/>
      <c r="AO501" s="161"/>
      <c r="AP501" s="163"/>
    </row>
    <row r="502" spans="2:42" x14ac:dyDescent="0.35">
      <c r="B502" s="36"/>
      <c r="C502" s="36" t="s">
        <v>2265</v>
      </c>
      <c r="D502" s="198"/>
      <c r="E502" s="197">
        <f>IntermediateData!E446</f>
        <v>0</v>
      </c>
      <c r="F502" s="197">
        <f>IntermediateData!F446</f>
        <v>0</v>
      </c>
      <c r="G502" s="197">
        <f>IntermediateData!G446</f>
        <v>0</v>
      </c>
      <c r="H502" s="197">
        <f>IntermediateData!H446</f>
        <v>0</v>
      </c>
      <c r="I502" s="197">
        <f>IntermediateData!I446</f>
        <v>3.2544467074424532</v>
      </c>
      <c r="J502" s="197">
        <f>IntermediateData!J446</f>
        <v>3.2544467074424528</v>
      </c>
      <c r="K502" s="197">
        <f>IntermediateData!K446</f>
        <v>3.2544467074424528</v>
      </c>
      <c r="L502" s="197">
        <f>IntermediateData!L446</f>
        <v>3.9053360489309439</v>
      </c>
      <c r="M502" s="197">
        <f>IntermediateData!M446</f>
        <v>3.9053360489309439</v>
      </c>
      <c r="N502" s="197">
        <f>IntermediateData!N446</f>
        <v>4.5562253904194323</v>
      </c>
      <c r="O502" s="197">
        <f>IntermediateData!O446</f>
        <v>4.5562253904194341</v>
      </c>
      <c r="P502" s="197">
        <f>IntermediateData!P446</f>
        <v>4.5562253904194332</v>
      </c>
      <c r="Q502" s="197">
        <f>IntermediateData!Q446</f>
        <v>4.5562253904194332</v>
      </c>
      <c r="R502" s="196">
        <f>IntermediateData!R446</f>
        <v>4.5562253904194332</v>
      </c>
      <c r="S502" s="197">
        <f>IntermediateData!S446</f>
        <v>4.5562253904194359</v>
      </c>
      <c r="T502" s="197">
        <f>IntermediateData!T446</f>
        <v>4.5562253904194323</v>
      </c>
      <c r="U502" s="197">
        <f>IntermediateData!U446</f>
        <v>4.5562253904194332</v>
      </c>
      <c r="V502" s="197">
        <f>IntermediateData!V446</f>
        <v>4.5562253904194341</v>
      </c>
      <c r="W502" s="197">
        <f>IntermediateData!W446</f>
        <v>4.5562253904194332</v>
      </c>
      <c r="X502" s="197">
        <f>IntermediateData!X446</f>
        <v>4.556225390419435</v>
      </c>
      <c r="Y502" s="197">
        <f>IntermediateData!Y446</f>
        <v>4.5562253904194341</v>
      </c>
      <c r="Z502" s="197">
        <f>IntermediateData!Z446</f>
        <v>4.5562253904194359</v>
      </c>
      <c r="AA502" s="197">
        <f>IntermediateData!AA446</f>
        <v>4.5562253904194323</v>
      </c>
      <c r="AB502" s="197">
        <f>IntermediateData!AB446</f>
        <v>4.5562253904194323</v>
      </c>
      <c r="AC502" s="197">
        <f>IntermediateData!AC446</f>
        <v>4.5562253904194332</v>
      </c>
      <c r="AD502" s="197">
        <f>IntermediateData!AD446</f>
        <v>4.556225390419435</v>
      </c>
      <c r="AE502" s="197">
        <f>IntermediateData!AE446</f>
        <v>4.5562253904194341</v>
      </c>
      <c r="AF502" s="197">
        <f>IntermediateData!AF446</f>
        <v>4.5562253904194341</v>
      </c>
      <c r="AG502" s="197">
        <f>IntermediateData!AG446</f>
        <v>4.5562253904194341</v>
      </c>
      <c r="AH502" s="197">
        <f>IntermediateData!AH446</f>
        <v>4.5562253904194332</v>
      </c>
      <c r="AI502" s="197">
        <f>IntermediateData!AI446</f>
        <v>4.5562253904194341</v>
      </c>
      <c r="AJ502" s="197">
        <f>IntermediateData!AJ446</f>
        <v>4.5562253904194341</v>
      </c>
      <c r="AK502" s="197">
        <f>IntermediateData!AK446</f>
        <v>4.5562253904194332</v>
      </c>
      <c r="AL502" s="197">
        <f>IntermediateData!AL446</f>
        <v>4.5562253904194341</v>
      </c>
      <c r="AM502" s="197">
        <f>IntermediateData!AM446</f>
        <v>4.5562253904194332</v>
      </c>
      <c r="AN502" s="197">
        <f>IntermediateData!AN446</f>
        <v>4.556225390419435</v>
      </c>
      <c r="AO502" s="197">
        <f>IntermediateData!AO446</f>
        <v>4.5562253904194341</v>
      </c>
      <c r="AP502" s="198">
        <f>IntermediateData!AP446</f>
        <v>4.5562253904194341</v>
      </c>
    </row>
    <row r="503" spans="2:42" x14ac:dyDescent="0.35">
      <c r="B503" s="36"/>
      <c r="C503" s="36" t="s">
        <v>2267</v>
      </c>
      <c r="D503" s="198"/>
      <c r="E503" s="197">
        <f>IntermediateData!E448</f>
        <v>0</v>
      </c>
      <c r="F503" s="197">
        <f>IntermediateData!F448</f>
        <v>0</v>
      </c>
      <c r="G503" s="197">
        <f>IntermediateData!G448</f>
        <v>0</v>
      </c>
      <c r="H503" s="197">
        <f>IntermediateData!H448</f>
        <v>0</v>
      </c>
      <c r="I503" s="197">
        <f>IntermediateData!I448</f>
        <v>4.5562253904194323</v>
      </c>
      <c r="J503" s="197">
        <f>IntermediateData!J448</f>
        <v>4.556225390419435</v>
      </c>
      <c r="K503" s="197">
        <f>IntermediateData!K448</f>
        <v>4.5562253904194332</v>
      </c>
      <c r="L503" s="197">
        <f>IntermediateData!L448</f>
        <v>4.5562253904194332</v>
      </c>
      <c r="M503" s="197">
        <f>IntermediateData!M448</f>
        <v>4.5562253904194332</v>
      </c>
      <c r="N503" s="197">
        <f>IntermediateData!N448</f>
        <v>4.5562253904194341</v>
      </c>
      <c r="O503" s="197">
        <f>IntermediateData!O448</f>
        <v>4.5562253904194341</v>
      </c>
      <c r="P503" s="197">
        <f>IntermediateData!P448</f>
        <v>4.5562253904194332</v>
      </c>
      <c r="Q503" s="197">
        <f>IntermediateData!Q448</f>
        <v>4.556225390419435</v>
      </c>
      <c r="R503" s="196">
        <f>IntermediateData!R448</f>
        <v>4.5562253904194341</v>
      </c>
      <c r="S503" s="197">
        <f>IntermediateData!S448</f>
        <v>4.5562253904194332</v>
      </c>
      <c r="T503" s="197">
        <f>IntermediateData!T448</f>
        <v>4.5562253904194332</v>
      </c>
      <c r="U503" s="197">
        <f>IntermediateData!U448</f>
        <v>4.5562253904194341</v>
      </c>
      <c r="V503" s="197">
        <f>IntermediateData!V448</f>
        <v>4.5562253904194332</v>
      </c>
      <c r="W503" s="197">
        <f>IntermediateData!W448</f>
        <v>4.5562253904194341</v>
      </c>
      <c r="X503" s="197">
        <f>IntermediateData!X448</f>
        <v>4.5562253904194341</v>
      </c>
      <c r="Y503" s="197">
        <f>IntermediateData!Y448</f>
        <v>4.5562253904194323</v>
      </c>
      <c r="Z503" s="197">
        <f>IntermediateData!Z448</f>
        <v>4.5562253904194341</v>
      </c>
      <c r="AA503" s="197">
        <f>IntermediateData!AA448</f>
        <v>4.5562253904194341</v>
      </c>
      <c r="AB503" s="197">
        <f>IntermediateData!AB448</f>
        <v>4.5562253904194332</v>
      </c>
      <c r="AC503" s="197">
        <f>IntermediateData!AC448</f>
        <v>4.5562253904194332</v>
      </c>
      <c r="AD503" s="197">
        <f>IntermediateData!AD448</f>
        <v>4.5562253904194341</v>
      </c>
      <c r="AE503" s="197">
        <f>IntermediateData!AE448</f>
        <v>4.5562253904194341</v>
      </c>
      <c r="AF503" s="197">
        <f>IntermediateData!AF448</f>
        <v>4.5562253904194341</v>
      </c>
      <c r="AG503" s="197">
        <f>IntermediateData!AG448</f>
        <v>4.5562253904194341</v>
      </c>
      <c r="AH503" s="197">
        <f>IntermediateData!AH448</f>
        <v>4.5562253904194341</v>
      </c>
      <c r="AI503" s="197">
        <f>IntermediateData!AI448</f>
        <v>4.5562253904194332</v>
      </c>
      <c r="AJ503" s="197">
        <f>IntermediateData!AJ448</f>
        <v>4.5562253904194314</v>
      </c>
      <c r="AK503" s="197">
        <f>IntermediateData!AK448</f>
        <v>4.5562253904194332</v>
      </c>
      <c r="AL503" s="197">
        <f>IntermediateData!AL448</f>
        <v>4.5562253904194341</v>
      </c>
      <c r="AM503" s="197">
        <f>IntermediateData!AM448</f>
        <v>4.5562253904194341</v>
      </c>
      <c r="AN503" s="197">
        <f>IntermediateData!AN448</f>
        <v>4.5562253904194323</v>
      </c>
      <c r="AO503" s="197">
        <f>IntermediateData!AO448</f>
        <v>4.5562253904194332</v>
      </c>
      <c r="AP503" s="198">
        <f>IntermediateData!AP448</f>
        <v>4.5562253904194341</v>
      </c>
    </row>
    <row r="504" spans="2:42" x14ac:dyDescent="0.35">
      <c r="B504" s="36"/>
      <c r="C504" s="36" t="s">
        <v>2266</v>
      </c>
      <c r="D504" s="198"/>
      <c r="E504" s="197">
        <f>IntermediateData!E449</f>
        <v>0</v>
      </c>
      <c r="F504" s="197">
        <f>IntermediateData!F449</f>
        <v>0</v>
      </c>
      <c r="G504" s="197">
        <f>IntermediateData!G449</f>
        <v>0</v>
      </c>
      <c r="H504" s="197">
        <f>IntermediateData!H449</f>
        <v>0</v>
      </c>
      <c r="I504" s="197">
        <f>IntermediateData!I449</f>
        <v>3.2544467074424532</v>
      </c>
      <c r="J504" s="197">
        <f>IntermediateData!J449</f>
        <v>3.2544467074424537</v>
      </c>
      <c r="K504" s="197">
        <f>IntermediateData!K449</f>
        <v>3.905336048930943</v>
      </c>
      <c r="L504" s="197">
        <f>IntermediateData!L449</f>
        <v>3.9053360489309434</v>
      </c>
      <c r="M504" s="197">
        <f>IntermediateData!M449</f>
        <v>3.9053360489309439</v>
      </c>
      <c r="N504" s="197">
        <f>IntermediateData!N449</f>
        <v>4.5562253904194341</v>
      </c>
      <c r="O504" s="197">
        <f>IntermediateData!O449</f>
        <v>4.5562253904194332</v>
      </c>
      <c r="P504" s="197">
        <f>IntermediateData!P449</f>
        <v>4.5562253904194332</v>
      </c>
      <c r="Q504" s="197">
        <f>IntermediateData!Q449</f>
        <v>4.5562253904194332</v>
      </c>
      <c r="R504" s="196">
        <f>IntermediateData!R449</f>
        <v>4.5562253904194332</v>
      </c>
      <c r="S504" s="197">
        <f>IntermediateData!S449</f>
        <v>4.5562253904194341</v>
      </c>
      <c r="T504" s="197">
        <f>IntermediateData!T449</f>
        <v>4.5562253904194341</v>
      </c>
      <c r="U504" s="197">
        <f>IntermediateData!U449</f>
        <v>4.5562253904194332</v>
      </c>
      <c r="V504" s="197">
        <f>IntermediateData!V449</f>
        <v>4.5562253904194341</v>
      </c>
      <c r="W504" s="197">
        <f>IntermediateData!W449</f>
        <v>4.5562253904194323</v>
      </c>
      <c r="X504" s="197">
        <f>IntermediateData!X449</f>
        <v>4.556225390419435</v>
      </c>
      <c r="Y504" s="197">
        <f>IntermediateData!Y449</f>
        <v>4.5562253904194341</v>
      </c>
      <c r="Z504" s="197">
        <f>IntermediateData!Z449</f>
        <v>4.5562253904194332</v>
      </c>
      <c r="AA504" s="197">
        <f>IntermediateData!AA449</f>
        <v>4.5562253904194332</v>
      </c>
      <c r="AB504" s="197">
        <f>IntermediateData!AB449</f>
        <v>4.5562253904194341</v>
      </c>
      <c r="AC504" s="197">
        <f>IntermediateData!AC449</f>
        <v>4.5562253904194341</v>
      </c>
      <c r="AD504" s="197">
        <f>IntermediateData!AD449</f>
        <v>4.5562253904194341</v>
      </c>
      <c r="AE504" s="197">
        <f>IntermediateData!AE449</f>
        <v>4.5562253904194323</v>
      </c>
      <c r="AF504" s="197">
        <f>IntermediateData!AF449</f>
        <v>4.556225390419435</v>
      </c>
      <c r="AG504" s="197">
        <f>IntermediateData!AG449</f>
        <v>4.5562253904194341</v>
      </c>
      <c r="AH504" s="197">
        <f>IntermediateData!AH449</f>
        <v>4.5562253904194341</v>
      </c>
      <c r="AI504" s="197">
        <f>IntermediateData!AI449</f>
        <v>4.5562253904194341</v>
      </c>
      <c r="AJ504" s="197">
        <f>IntermediateData!AJ449</f>
        <v>4.5562253904194341</v>
      </c>
      <c r="AK504" s="197">
        <f>IntermediateData!AK449</f>
        <v>4.5562253904194341</v>
      </c>
      <c r="AL504" s="197">
        <f>IntermediateData!AL449</f>
        <v>4.556225390419435</v>
      </c>
      <c r="AM504" s="197">
        <f>IntermediateData!AM449</f>
        <v>4.5562253904194341</v>
      </c>
      <c r="AN504" s="197">
        <f>IntermediateData!AN449</f>
        <v>4.556225390419435</v>
      </c>
      <c r="AO504" s="197">
        <f>IntermediateData!AO449</f>
        <v>4.5562253904194332</v>
      </c>
      <c r="AP504" s="198">
        <f>IntermediateData!AP449</f>
        <v>4.5562253904194341</v>
      </c>
    </row>
    <row r="505" spans="2:42" x14ac:dyDescent="0.35">
      <c r="B505" s="36"/>
      <c r="C505" s="36" t="s">
        <v>2268</v>
      </c>
      <c r="D505" s="198"/>
      <c r="E505" s="197">
        <f>IntermediateData!E450</f>
        <v>0</v>
      </c>
      <c r="F505" s="197">
        <f>IntermediateData!F450</f>
        <v>0</v>
      </c>
      <c r="G505" s="197">
        <f>IntermediateData!G450</f>
        <v>0</v>
      </c>
      <c r="H505" s="197">
        <f>IntermediateData!H450</f>
        <v>0</v>
      </c>
      <c r="I505" s="197">
        <f>IntermediateData!I450</f>
        <v>4.5562253904194332</v>
      </c>
      <c r="J505" s="197">
        <f>IntermediateData!J450</f>
        <v>4.5562253904194332</v>
      </c>
      <c r="K505" s="197">
        <f>IntermediateData!K450</f>
        <v>4.5562253904194341</v>
      </c>
      <c r="L505" s="197">
        <f>IntermediateData!L450</f>
        <v>4.5562253904194341</v>
      </c>
      <c r="M505" s="197">
        <f>IntermediateData!M450</f>
        <v>4.5562253904194341</v>
      </c>
      <c r="N505" s="197">
        <f>IntermediateData!N450</f>
        <v>4.5562253904194332</v>
      </c>
      <c r="O505" s="197">
        <f>IntermediateData!O450</f>
        <v>4.5562253904194341</v>
      </c>
      <c r="P505" s="197">
        <f>IntermediateData!P450</f>
        <v>4.5562253904194323</v>
      </c>
      <c r="Q505" s="197">
        <f>IntermediateData!Q450</f>
        <v>4.5562253904194323</v>
      </c>
      <c r="R505" s="196">
        <f>IntermediateData!R450</f>
        <v>4.5562253904194332</v>
      </c>
      <c r="S505" s="197">
        <f>IntermediateData!S450</f>
        <v>4.5562253904194332</v>
      </c>
      <c r="T505" s="197">
        <f>IntermediateData!T450</f>
        <v>4.5562253904194332</v>
      </c>
      <c r="U505" s="197">
        <f>IntermediateData!U450</f>
        <v>4.5562253904194341</v>
      </c>
      <c r="V505" s="197">
        <f>IntermediateData!V450</f>
        <v>4.5562253904194341</v>
      </c>
      <c r="W505" s="197">
        <f>IntermediateData!W450</f>
        <v>4.5562253904194341</v>
      </c>
      <c r="X505" s="197">
        <f>IntermediateData!X450</f>
        <v>4.5562253904194323</v>
      </c>
      <c r="Y505" s="197">
        <f>IntermediateData!Y450</f>
        <v>4.5562253904194332</v>
      </c>
      <c r="Z505" s="197">
        <f>IntermediateData!Z450</f>
        <v>4.5562253904194341</v>
      </c>
      <c r="AA505" s="197">
        <f>IntermediateData!AA450</f>
        <v>4.5562253904194341</v>
      </c>
      <c r="AB505" s="197">
        <f>IntermediateData!AB450</f>
        <v>4.5562253904194332</v>
      </c>
      <c r="AC505" s="197">
        <f>IntermediateData!AC450</f>
        <v>4.5562253904194332</v>
      </c>
      <c r="AD505" s="197">
        <f>IntermediateData!AD450</f>
        <v>4.5562253904194323</v>
      </c>
      <c r="AE505" s="197">
        <f>IntermediateData!AE450</f>
        <v>4.5562253904194341</v>
      </c>
      <c r="AF505" s="197">
        <f>IntermediateData!AF450</f>
        <v>4.5562253904194341</v>
      </c>
      <c r="AG505" s="197">
        <f>IntermediateData!AG450</f>
        <v>4.5562253904194341</v>
      </c>
      <c r="AH505" s="197">
        <f>IntermediateData!AH450</f>
        <v>4.556225390419435</v>
      </c>
      <c r="AI505" s="197">
        <f>IntermediateData!AI450</f>
        <v>4.5562253904194332</v>
      </c>
      <c r="AJ505" s="197">
        <f>IntermediateData!AJ450</f>
        <v>4.5562253904194323</v>
      </c>
      <c r="AK505" s="197">
        <f>IntermediateData!AK450</f>
        <v>4.5562253904194341</v>
      </c>
      <c r="AL505" s="197">
        <f>IntermediateData!AL450</f>
        <v>4.5562253904194341</v>
      </c>
      <c r="AM505" s="197">
        <f>IntermediateData!AM450</f>
        <v>4.5562253904194332</v>
      </c>
      <c r="AN505" s="197">
        <f>IntermediateData!AN450</f>
        <v>4.5562253904194332</v>
      </c>
      <c r="AO505" s="197">
        <f>IntermediateData!AO450</f>
        <v>4.5562253904194341</v>
      </c>
      <c r="AP505" s="198">
        <f>IntermediateData!AP450</f>
        <v>4.5562253904194332</v>
      </c>
    </row>
    <row r="506" spans="2:42" x14ac:dyDescent="0.35">
      <c r="B506" s="36"/>
      <c r="C506" s="36" t="s">
        <v>2269</v>
      </c>
      <c r="D506" s="198"/>
      <c r="E506" s="197">
        <f>IntermediateData!E451</f>
        <v>0</v>
      </c>
      <c r="F506" s="197">
        <f>IntermediateData!F451</f>
        <v>0</v>
      </c>
      <c r="G506" s="197">
        <f>IntermediateData!G451</f>
        <v>0</v>
      </c>
      <c r="H506" s="197">
        <f>IntermediateData!H451</f>
        <v>0</v>
      </c>
      <c r="I506" s="197">
        <f>IntermediateData!I451</f>
        <v>3.9053360489309425</v>
      </c>
      <c r="J506" s="197">
        <f>IntermediateData!J451</f>
        <v>3.9053360489309439</v>
      </c>
      <c r="K506" s="197">
        <f>IntermediateData!K451</f>
        <v>4.5562253904194341</v>
      </c>
      <c r="L506" s="197">
        <f>IntermediateData!L451</f>
        <v>4.5562253904194314</v>
      </c>
      <c r="M506" s="197">
        <f>IntermediateData!M451</f>
        <v>4.5562253904194323</v>
      </c>
      <c r="N506" s="197">
        <f>IntermediateData!N451</f>
        <v>4.5562253904194341</v>
      </c>
      <c r="O506" s="197">
        <f>IntermediateData!O451</f>
        <v>4.5562253904194332</v>
      </c>
      <c r="P506" s="197">
        <f>IntermediateData!P451</f>
        <v>4.5562253904194332</v>
      </c>
      <c r="Q506" s="197">
        <f>IntermediateData!Q451</f>
        <v>4.5562253904194332</v>
      </c>
      <c r="R506" s="196">
        <f>IntermediateData!R451</f>
        <v>4.5562253904194341</v>
      </c>
      <c r="S506" s="197">
        <f>IntermediateData!S451</f>
        <v>4.5562253904194332</v>
      </c>
      <c r="T506" s="197">
        <f>IntermediateData!T451</f>
        <v>4.5562253904194341</v>
      </c>
      <c r="U506" s="197">
        <f>IntermediateData!U451</f>
        <v>4.5562253904194332</v>
      </c>
      <c r="V506" s="197">
        <f>IntermediateData!V451</f>
        <v>4.5562253904194332</v>
      </c>
      <c r="W506" s="197">
        <f>IntermediateData!W451</f>
        <v>4.5562253904194341</v>
      </c>
      <c r="X506" s="197">
        <f>IntermediateData!X451</f>
        <v>4.5562253904194332</v>
      </c>
      <c r="Y506" s="197">
        <f>IntermediateData!Y451</f>
        <v>4.556225390419435</v>
      </c>
      <c r="Z506" s="197">
        <f>IntermediateData!Z451</f>
        <v>4.5562253904194341</v>
      </c>
      <c r="AA506" s="197">
        <f>IntermediateData!AA451</f>
        <v>4.5562253904194332</v>
      </c>
      <c r="AB506" s="197">
        <f>IntermediateData!AB451</f>
        <v>4.556225390419435</v>
      </c>
      <c r="AC506" s="197">
        <f>IntermediateData!AC451</f>
        <v>4.5562253904194341</v>
      </c>
      <c r="AD506" s="197">
        <f>IntermediateData!AD451</f>
        <v>4.5562253904194332</v>
      </c>
      <c r="AE506" s="197">
        <f>IntermediateData!AE451</f>
        <v>4.5562253904194332</v>
      </c>
      <c r="AF506" s="197">
        <f>IntermediateData!AF451</f>
        <v>4.5562253904194341</v>
      </c>
      <c r="AG506" s="197">
        <f>IntermediateData!AG451</f>
        <v>4.5562253904194341</v>
      </c>
      <c r="AH506" s="197">
        <f>IntermediateData!AH451</f>
        <v>4.5562253904194332</v>
      </c>
      <c r="AI506" s="197">
        <f>IntermediateData!AI451</f>
        <v>4.5562253904194323</v>
      </c>
      <c r="AJ506" s="197">
        <f>IntermediateData!AJ451</f>
        <v>4.5562253904194332</v>
      </c>
      <c r="AK506" s="197">
        <f>IntermediateData!AK451</f>
        <v>4.5562253904194341</v>
      </c>
      <c r="AL506" s="197">
        <f>IntermediateData!AL451</f>
        <v>4.5562253904194332</v>
      </c>
      <c r="AM506" s="197">
        <f>IntermediateData!AM451</f>
        <v>4.5562253904194332</v>
      </c>
      <c r="AN506" s="197">
        <f>IntermediateData!AN451</f>
        <v>4.5562253904194341</v>
      </c>
      <c r="AO506" s="197">
        <f>IntermediateData!AO451</f>
        <v>4.5562253904194332</v>
      </c>
      <c r="AP506" s="198">
        <f>IntermediateData!AP451</f>
        <v>4.5562253904194341</v>
      </c>
    </row>
    <row r="507" spans="2:42" x14ac:dyDescent="0.35">
      <c r="B507" s="36"/>
      <c r="C507" s="36" t="s">
        <v>2270</v>
      </c>
      <c r="D507" s="198"/>
      <c r="E507" s="197">
        <f>IntermediateData!E452</f>
        <v>0</v>
      </c>
      <c r="F507" s="197">
        <f>IntermediateData!F452</f>
        <v>0</v>
      </c>
      <c r="G507" s="197">
        <f>IntermediateData!G452</f>
        <v>0</v>
      </c>
      <c r="H507" s="197">
        <f>IntermediateData!H452</f>
        <v>0</v>
      </c>
      <c r="I507" s="197">
        <f>IntermediateData!I452</f>
        <v>4.5562253904194323</v>
      </c>
      <c r="J507" s="197">
        <f>IntermediateData!J452</f>
        <v>4.556225390419435</v>
      </c>
      <c r="K507" s="197">
        <f>IntermediateData!K452</f>
        <v>4.5562253904194341</v>
      </c>
      <c r="L507" s="197">
        <f>IntermediateData!L452</f>
        <v>4.5562253904194341</v>
      </c>
      <c r="M507" s="197">
        <f>IntermediateData!M452</f>
        <v>4.556225390419435</v>
      </c>
      <c r="N507" s="197">
        <f>IntermediateData!N452</f>
        <v>4.5562253904194332</v>
      </c>
      <c r="O507" s="197">
        <f>IntermediateData!O452</f>
        <v>4.5562253904194341</v>
      </c>
      <c r="P507" s="197">
        <f>IntermediateData!P452</f>
        <v>4.5562253904194332</v>
      </c>
      <c r="Q507" s="197">
        <f>IntermediateData!Q452</f>
        <v>4.5562253904194332</v>
      </c>
      <c r="R507" s="196">
        <f>IntermediateData!R452</f>
        <v>4.556225390419435</v>
      </c>
      <c r="S507" s="197">
        <f>IntermediateData!S452</f>
        <v>4.5562253904194332</v>
      </c>
      <c r="T507" s="197">
        <f>IntermediateData!T452</f>
        <v>4.5562253904194341</v>
      </c>
      <c r="U507" s="197">
        <f>IntermediateData!U452</f>
        <v>4.5562253904194341</v>
      </c>
      <c r="V507" s="197">
        <f>IntermediateData!V452</f>
        <v>4.5562253904194332</v>
      </c>
      <c r="W507" s="197">
        <f>IntermediateData!W452</f>
        <v>4.5562253904194341</v>
      </c>
      <c r="X507" s="197">
        <f>IntermediateData!X452</f>
        <v>4.5562253904194341</v>
      </c>
      <c r="Y507" s="197">
        <f>IntermediateData!Y452</f>
        <v>4.5562253904194341</v>
      </c>
      <c r="Z507" s="197">
        <f>IntermediateData!Z452</f>
        <v>4.5562253904194332</v>
      </c>
      <c r="AA507" s="197">
        <f>IntermediateData!AA452</f>
        <v>4.5562253904194332</v>
      </c>
      <c r="AB507" s="197">
        <f>IntermediateData!AB452</f>
        <v>4.5562253904194332</v>
      </c>
      <c r="AC507" s="197">
        <f>IntermediateData!AC452</f>
        <v>4.5562253904194341</v>
      </c>
      <c r="AD507" s="197">
        <f>IntermediateData!AD452</f>
        <v>4.556225390419435</v>
      </c>
      <c r="AE507" s="197">
        <f>IntermediateData!AE452</f>
        <v>4.5562253904194341</v>
      </c>
      <c r="AF507" s="197">
        <f>IntermediateData!AF452</f>
        <v>4.5562253904194341</v>
      </c>
      <c r="AG507" s="197">
        <f>IntermediateData!AG452</f>
        <v>4.5562253904194341</v>
      </c>
      <c r="AH507" s="197">
        <f>IntermediateData!AH452</f>
        <v>4.5562253904194341</v>
      </c>
      <c r="AI507" s="197">
        <f>IntermediateData!AI452</f>
        <v>4.5562253904194323</v>
      </c>
      <c r="AJ507" s="197">
        <f>IntermediateData!AJ452</f>
        <v>4.5562253904194341</v>
      </c>
      <c r="AK507" s="197">
        <f>IntermediateData!AK452</f>
        <v>4.556225390419435</v>
      </c>
      <c r="AL507" s="197">
        <f>IntermediateData!AL452</f>
        <v>4.5562253904194341</v>
      </c>
      <c r="AM507" s="197">
        <f>IntermediateData!AM452</f>
        <v>4.5562253904194332</v>
      </c>
      <c r="AN507" s="197">
        <f>IntermediateData!AN452</f>
        <v>4.5562253904194359</v>
      </c>
      <c r="AO507" s="197">
        <f>IntermediateData!AO452</f>
        <v>4.5562253904194332</v>
      </c>
      <c r="AP507" s="198">
        <f>IntermediateData!AP452</f>
        <v>4.5562253904194332</v>
      </c>
    </row>
    <row r="508" spans="2:42" x14ac:dyDescent="0.35">
      <c r="B508" s="36"/>
      <c r="C508" s="36" t="s">
        <v>2271</v>
      </c>
      <c r="D508" s="198"/>
      <c r="E508" s="197">
        <f>IntermediateData!E454</f>
        <v>0</v>
      </c>
      <c r="F508" s="197">
        <f>IntermediateData!F454</f>
        <v>0</v>
      </c>
      <c r="G508" s="197">
        <f>IntermediateData!G454</f>
        <v>0</v>
      </c>
      <c r="H508" s="197">
        <f>IntermediateData!H454</f>
        <v>0</v>
      </c>
      <c r="I508" s="197">
        <f>IntermediateData!I454</f>
        <v>0</v>
      </c>
      <c r="J508" s="197">
        <f>IntermediateData!J454</f>
        <v>3.2544467074424532</v>
      </c>
      <c r="K508" s="197">
        <f>IntermediateData!K454</f>
        <v>3.2544467074424523</v>
      </c>
      <c r="L508" s="197">
        <f>IntermediateData!L454</f>
        <v>3.905336048930943</v>
      </c>
      <c r="M508" s="197">
        <f>IntermediateData!M454</f>
        <v>3.9053360489309425</v>
      </c>
      <c r="N508" s="197">
        <f>IntermediateData!N454</f>
        <v>4.5562253904194332</v>
      </c>
      <c r="O508" s="197">
        <f>IntermediateData!O454</f>
        <v>4.5562253904194341</v>
      </c>
      <c r="P508" s="197">
        <f>IntermediateData!P454</f>
        <v>4.5562253904194359</v>
      </c>
      <c r="Q508" s="197">
        <f>IntermediateData!Q454</f>
        <v>4.556225390419435</v>
      </c>
      <c r="R508" s="196">
        <f>IntermediateData!R454</f>
        <v>4.5562253904194332</v>
      </c>
      <c r="S508" s="197">
        <f>IntermediateData!S454</f>
        <v>4.5562253904194341</v>
      </c>
      <c r="T508" s="197">
        <f>IntermediateData!T454</f>
        <v>4.556225390419435</v>
      </c>
      <c r="U508" s="197">
        <f>IntermediateData!U454</f>
        <v>4.5562253904194332</v>
      </c>
      <c r="V508" s="197">
        <f>IntermediateData!V454</f>
        <v>4.5562253904194341</v>
      </c>
      <c r="W508" s="197">
        <f>IntermediateData!W454</f>
        <v>4.5562253904194341</v>
      </c>
      <c r="X508" s="197">
        <f>IntermediateData!X454</f>
        <v>4.5562253904194323</v>
      </c>
      <c r="Y508" s="197">
        <f>IntermediateData!Y454</f>
        <v>4.5562253904194341</v>
      </c>
      <c r="Z508" s="197">
        <f>IntermediateData!Z454</f>
        <v>4.5562253904194341</v>
      </c>
      <c r="AA508" s="197">
        <f>IntermediateData!AA454</f>
        <v>4.5562253904194341</v>
      </c>
      <c r="AB508" s="197">
        <f>IntermediateData!AB454</f>
        <v>4.5562253904194341</v>
      </c>
      <c r="AC508" s="197">
        <f>IntermediateData!AC454</f>
        <v>4.5562253904194341</v>
      </c>
      <c r="AD508" s="197">
        <f>IntermediateData!AD454</f>
        <v>4.5562253904194332</v>
      </c>
      <c r="AE508" s="197">
        <f>IntermediateData!AE454</f>
        <v>4.5562253904194332</v>
      </c>
      <c r="AF508" s="197">
        <f>IntermediateData!AF454</f>
        <v>4.5562253904194332</v>
      </c>
      <c r="AG508" s="197">
        <f>IntermediateData!AG454</f>
        <v>4.556225390419435</v>
      </c>
      <c r="AH508" s="197">
        <f>IntermediateData!AH454</f>
        <v>4.5562253904194341</v>
      </c>
      <c r="AI508" s="197">
        <f>IntermediateData!AI454</f>
        <v>4.5562253904194323</v>
      </c>
      <c r="AJ508" s="197">
        <f>IntermediateData!AJ454</f>
        <v>4.5562253904194341</v>
      </c>
      <c r="AK508" s="197">
        <f>IntermediateData!AK454</f>
        <v>4.556225390419435</v>
      </c>
      <c r="AL508" s="197">
        <f>IntermediateData!AL454</f>
        <v>4.5562253904194332</v>
      </c>
      <c r="AM508" s="197">
        <f>IntermediateData!AM454</f>
        <v>4.5562253904194332</v>
      </c>
      <c r="AN508" s="197">
        <f>IntermediateData!AN454</f>
        <v>4.5562253904194341</v>
      </c>
      <c r="AO508" s="197">
        <f>IntermediateData!AO454</f>
        <v>4.5562253904194341</v>
      </c>
      <c r="AP508" s="198">
        <f>IntermediateData!AP454</f>
        <v>4.5562253904194341</v>
      </c>
    </row>
    <row r="509" spans="2:42" x14ac:dyDescent="0.35">
      <c r="B509" s="36"/>
      <c r="C509" s="36" t="s">
        <v>2314</v>
      </c>
      <c r="D509" s="198"/>
      <c r="E509" s="197">
        <f>IntermediateData!E453</f>
        <v>0</v>
      </c>
      <c r="F509" s="197">
        <f>IntermediateData!F453</f>
        <v>0</v>
      </c>
      <c r="G509" s="197">
        <f>IntermediateData!G453</f>
        <v>0</v>
      </c>
      <c r="H509" s="197">
        <f>IntermediateData!H453</f>
        <v>0</v>
      </c>
      <c r="I509" s="197">
        <f>IntermediateData!I453</f>
        <v>0</v>
      </c>
      <c r="J509" s="197">
        <f>IntermediateData!J453</f>
        <v>3.2544467074424532</v>
      </c>
      <c r="K509" s="197">
        <f>IntermediateData!K453</f>
        <v>3.2544467074424523</v>
      </c>
      <c r="L509" s="197">
        <f>IntermediateData!L453</f>
        <v>3.9053360489309443</v>
      </c>
      <c r="M509" s="197">
        <f>IntermediateData!M453</f>
        <v>3.905336048930943</v>
      </c>
      <c r="N509" s="197">
        <f>IntermediateData!N453</f>
        <v>4.5562253904194332</v>
      </c>
      <c r="O509" s="197">
        <f>IntermediateData!O453</f>
        <v>4.5562253904194332</v>
      </c>
      <c r="P509" s="197">
        <f>IntermediateData!P453</f>
        <v>4.5562253904194341</v>
      </c>
      <c r="Q509" s="197">
        <f>IntermediateData!Q453</f>
        <v>4.5562253904194341</v>
      </c>
      <c r="R509" s="196">
        <f>IntermediateData!R453</f>
        <v>4.556225390419435</v>
      </c>
      <c r="S509" s="197">
        <f>IntermediateData!S453</f>
        <v>4.5562253904194341</v>
      </c>
      <c r="T509" s="197">
        <f>IntermediateData!T453</f>
        <v>4.5562253904194323</v>
      </c>
      <c r="U509" s="197">
        <f>IntermediateData!U453</f>
        <v>4.5562253904194332</v>
      </c>
      <c r="V509" s="197">
        <f>IntermediateData!V453</f>
        <v>4.5562253904194341</v>
      </c>
      <c r="W509" s="197">
        <f>IntermediateData!W453</f>
        <v>4.5562253904194341</v>
      </c>
      <c r="X509" s="197">
        <f>IntermediateData!X453</f>
        <v>4.5562253904194341</v>
      </c>
      <c r="Y509" s="197">
        <f>IntermediateData!Y453</f>
        <v>4.5562253904194332</v>
      </c>
      <c r="Z509" s="197">
        <f>IntermediateData!Z453</f>
        <v>4.556225390419435</v>
      </c>
      <c r="AA509" s="197">
        <f>IntermediateData!AA453</f>
        <v>4.5562253904194323</v>
      </c>
      <c r="AB509" s="197">
        <f>IntermediateData!AB453</f>
        <v>4.556225390419435</v>
      </c>
      <c r="AC509" s="197">
        <f>IntermediateData!AC453</f>
        <v>4.5562253904194332</v>
      </c>
      <c r="AD509" s="197">
        <f>IntermediateData!AD453</f>
        <v>4.556225390419435</v>
      </c>
      <c r="AE509" s="197">
        <f>IntermediateData!AE453</f>
        <v>4.5562253904194341</v>
      </c>
      <c r="AF509" s="197">
        <f>IntermediateData!AF453</f>
        <v>4.5562253904194332</v>
      </c>
      <c r="AG509" s="197">
        <f>IntermediateData!AG453</f>
        <v>4.5562253904194332</v>
      </c>
      <c r="AH509" s="197">
        <f>IntermediateData!AH453</f>
        <v>4.5562253904194332</v>
      </c>
      <c r="AI509" s="197">
        <f>IntermediateData!AI453</f>
        <v>4.5562253904194341</v>
      </c>
      <c r="AJ509" s="197">
        <f>IntermediateData!AJ453</f>
        <v>4.5562253904194341</v>
      </c>
      <c r="AK509" s="197">
        <f>IntermediateData!AK453</f>
        <v>4.5562253904194341</v>
      </c>
      <c r="AL509" s="197">
        <f>IntermediateData!AL453</f>
        <v>4.5562253904194323</v>
      </c>
      <c r="AM509" s="197">
        <f>IntermediateData!AM453</f>
        <v>4.5562253904194323</v>
      </c>
      <c r="AN509" s="197">
        <f>IntermediateData!AN453</f>
        <v>4.5562253904194332</v>
      </c>
      <c r="AO509" s="197">
        <f>IntermediateData!AO453</f>
        <v>4.556225390419435</v>
      </c>
      <c r="AP509" s="198">
        <f>IntermediateData!AP453</f>
        <v>4.5562253904194332</v>
      </c>
    </row>
    <row r="510" spans="2:42" x14ac:dyDescent="0.35">
      <c r="B510" s="36"/>
      <c r="C510" s="36" t="s">
        <v>2272</v>
      </c>
      <c r="D510" s="198"/>
      <c r="E510" s="197">
        <f>IntermediateData!E455</f>
        <v>0</v>
      </c>
      <c r="F510" s="197">
        <f>IntermediateData!F455</f>
        <v>0</v>
      </c>
      <c r="G510" s="197">
        <f>IntermediateData!G455</f>
        <v>0</v>
      </c>
      <c r="H510" s="197">
        <f>IntermediateData!H455</f>
        <v>0</v>
      </c>
      <c r="I510" s="197">
        <f>IntermediateData!I455</f>
        <v>3.2544467074424523</v>
      </c>
      <c r="J510" s="197">
        <f>IntermediateData!J455</f>
        <v>3.2544467074424532</v>
      </c>
      <c r="K510" s="197">
        <f>IntermediateData!K455</f>
        <v>3.905336048930943</v>
      </c>
      <c r="L510" s="197">
        <f>IntermediateData!L455</f>
        <v>3.9053360489309434</v>
      </c>
      <c r="M510" s="197">
        <f>IntermediateData!M455</f>
        <v>4.5562253904194341</v>
      </c>
      <c r="N510" s="197">
        <f>IntermediateData!N455</f>
        <v>4.5562253904194332</v>
      </c>
      <c r="O510" s="197">
        <f>IntermediateData!O455</f>
        <v>4.5562253904194332</v>
      </c>
      <c r="P510" s="197">
        <f>IntermediateData!P455</f>
        <v>4.5562253904194341</v>
      </c>
      <c r="Q510" s="197">
        <f>IntermediateData!Q455</f>
        <v>4.5562253904194341</v>
      </c>
      <c r="R510" s="196">
        <f>IntermediateData!R455</f>
        <v>4.556225390419435</v>
      </c>
      <c r="S510" s="197">
        <f>IntermediateData!S455</f>
        <v>4.5562253904194332</v>
      </c>
      <c r="T510" s="197">
        <f>IntermediateData!T455</f>
        <v>4.5562253904194332</v>
      </c>
      <c r="U510" s="197">
        <f>IntermediateData!U455</f>
        <v>4.5562253904194332</v>
      </c>
      <c r="V510" s="197">
        <f>IntermediateData!V455</f>
        <v>4.5562253904194341</v>
      </c>
      <c r="W510" s="197">
        <f>IntermediateData!W455</f>
        <v>4.5562253904194341</v>
      </c>
      <c r="X510" s="197">
        <f>IntermediateData!X455</f>
        <v>4.5562253904194359</v>
      </c>
      <c r="Y510" s="197">
        <f>IntermediateData!Y455</f>
        <v>4.5562253904194341</v>
      </c>
      <c r="Z510" s="197">
        <f>IntermediateData!Z455</f>
        <v>4.556225390419435</v>
      </c>
      <c r="AA510" s="197">
        <f>IntermediateData!AA455</f>
        <v>4.5562253904194332</v>
      </c>
      <c r="AB510" s="197">
        <f>IntermediateData!AB455</f>
        <v>4.556225390419435</v>
      </c>
      <c r="AC510" s="197">
        <f>IntermediateData!AC455</f>
        <v>4.556225390419435</v>
      </c>
      <c r="AD510" s="197">
        <f>IntermediateData!AD455</f>
        <v>4.5562253904194341</v>
      </c>
      <c r="AE510" s="197">
        <f>IntermediateData!AE455</f>
        <v>4.5562253904194323</v>
      </c>
      <c r="AF510" s="197">
        <f>IntermediateData!AF455</f>
        <v>4.5562253904194323</v>
      </c>
      <c r="AG510" s="197">
        <f>IntermediateData!AG455</f>
        <v>4.5562253904194341</v>
      </c>
      <c r="AH510" s="197">
        <f>IntermediateData!AH455</f>
        <v>4.5562253904194332</v>
      </c>
      <c r="AI510" s="197">
        <f>IntermediateData!AI455</f>
        <v>4.5562253904194341</v>
      </c>
      <c r="AJ510" s="197">
        <f>IntermediateData!AJ455</f>
        <v>4.5562253904194341</v>
      </c>
      <c r="AK510" s="197">
        <f>IntermediateData!AK455</f>
        <v>4.5562253904194323</v>
      </c>
      <c r="AL510" s="197">
        <f>IntermediateData!AL455</f>
        <v>4.5562253904194332</v>
      </c>
      <c r="AM510" s="197">
        <f>IntermediateData!AM455</f>
        <v>4.5562253904194323</v>
      </c>
      <c r="AN510" s="197">
        <f>IntermediateData!AN455</f>
        <v>4.5562253904194341</v>
      </c>
      <c r="AO510" s="197">
        <f>IntermediateData!AO455</f>
        <v>4.556225390419435</v>
      </c>
      <c r="AP510" s="198">
        <f>IntermediateData!AP455</f>
        <v>4.5562253904194341</v>
      </c>
    </row>
    <row r="511" spans="2:42" x14ac:dyDescent="0.35">
      <c r="B511" s="36"/>
      <c r="C511" s="36" t="s">
        <v>2273</v>
      </c>
      <c r="D511" s="198"/>
      <c r="E511" s="197">
        <f>IntermediateData!E456</f>
        <v>0</v>
      </c>
      <c r="F511" s="197">
        <f>IntermediateData!F456</f>
        <v>0</v>
      </c>
      <c r="G511" s="197">
        <f>IntermediateData!G456</f>
        <v>0</v>
      </c>
      <c r="H511" s="197">
        <f>IntermediateData!H456</f>
        <v>0</v>
      </c>
      <c r="I511" s="197">
        <f>IntermediateData!I456</f>
        <v>3.2544467074424532</v>
      </c>
      <c r="J511" s="197">
        <f>IntermediateData!J456</f>
        <v>3.2544467074424532</v>
      </c>
      <c r="K511" s="197">
        <f>IntermediateData!K456</f>
        <v>3.9053360489309439</v>
      </c>
      <c r="L511" s="197">
        <f>IntermediateData!L456</f>
        <v>3.905336048930943</v>
      </c>
      <c r="M511" s="197">
        <f>IntermediateData!M456</f>
        <v>3.9053360489309434</v>
      </c>
      <c r="N511" s="197">
        <f>IntermediateData!N456</f>
        <v>4.5562253904194332</v>
      </c>
      <c r="O511" s="197">
        <f>IntermediateData!O456</f>
        <v>4.5562253904194332</v>
      </c>
      <c r="P511" s="197">
        <f>IntermediateData!P456</f>
        <v>4.5562253904194332</v>
      </c>
      <c r="Q511" s="197">
        <f>IntermediateData!Q456</f>
        <v>4.556225390419435</v>
      </c>
      <c r="R511" s="196">
        <f>IntermediateData!R456</f>
        <v>4.5562253904194341</v>
      </c>
      <c r="S511" s="197">
        <f>IntermediateData!S456</f>
        <v>4.5562253904194341</v>
      </c>
      <c r="T511" s="197">
        <f>IntermediateData!T456</f>
        <v>4.556225390419435</v>
      </c>
      <c r="U511" s="197">
        <f>IntermediateData!U456</f>
        <v>4.5562253904194341</v>
      </c>
      <c r="V511" s="197">
        <f>IntermediateData!V456</f>
        <v>4.5562253904194341</v>
      </c>
      <c r="W511" s="197">
        <f>IntermediateData!W456</f>
        <v>4.5562253904194332</v>
      </c>
      <c r="X511" s="197">
        <f>IntermediateData!X456</f>
        <v>4.5562253904194332</v>
      </c>
      <c r="Y511" s="197">
        <f>IntermediateData!Y456</f>
        <v>4.5562253904194341</v>
      </c>
      <c r="Z511" s="197">
        <f>IntermediateData!Z456</f>
        <v>4.5562253904194341</v>
      </c>
      <c r="AA511" s="197">
        <f>IntermediateData!AA456</f>
        <v>4.5562253904194341</v>
      </c>
      <c r="AB511" s="197">
        <f>IntermediateData!AB456</f>
        <v>4.5562253904194332</v>
      </c>
      <c r="AC511" s="197">
        <f>IntermediateData!AC456</f>
        <v>4.5562253904194341</v>
      </c>
      <c r="AD511" s="197">
        <f>IntermediateData!AD456</f>
        <v>4.5562253904194332</v>
      </c>
      <c r="AE511" s="197">
        <f>IntermediateData!AE456</f>
        <v>4.5562253904194332</v>
      </c>
      <c r="AF511" s="197">
        <f>IntermediateData!AF456</f>
        <v>4.5562253904194332</v>
      </c>
      <c r="AG511" s="197">
        <f>IntermediateData!AG456</f>
        <v>4.5562253904194332</v>
      </c>
      <c r="AH511" s="197">
        <f>IntermediateData!AH456</f>
        <v>4.5562253904194332</v>
      </c>
      <c r="AI511" s="197">
        <f>IntermediateData!AI456</f>
        <v>4.556225390419435</v>
      </c>
      <c r="AJ511" s="197">
        <f>IntermediateData!AJ456</f>
        <v>4.5562253904194332</v>
      </c>
      <c r="AK511" s="197">
        <f>IntermediateData!AK456</f>
        <v>4.5562253904194341</v>
      </c>
      <c r="AL511" s="197">
        <f>IntermediateData!AL456</f>
        <v>4.5562253904194332</v>
      </c>
      <c r="AM511" s="197">
        <f>IntermediateData!AM456</f>
        <v>4.5562253904194332</v>
      </c>
      <c r="AN511" s="197">
        <f>IntermediateData!AN456</f>
        <v>4.5562253904194341</v>
      </c>
      <c r="AO511" s="197">
        <f>IntermediateData!AO456</f>
        <v>4.5562253904194341</v>
      </c>
      <c r="AP511" s="198">
        <f>IntermediateData!AP456</f>
        <v>4.5562253904194332</v>
      </c>
    </row>
    <row r="512" spans="2:42" x14ac:dyDescent="0.35">
      <c r="B512" s="36"/>
      <c r="C512" s="36" t="s">
        <v>2275</v>
      </c>
      <c r="D512" s="198"/>
      <c r="E512" s="197">
        <f>IntermediateData!E458</f>
        <v>0</v>
      </c>
      <c r="F512" s="197">
        <f>IntermediateData!F458</f>
        <v>0</v>
      </c>
      <c r="G512" s="197">
        <f>IntermediateData!G458</f>
        <v>0</v>
      </c>
      <c r="H512" s="197">
        <f>IntermediateData!H458</f>
        <v>0</v>
      </c>
      <c r="I512" s="197">
        <f>IntermediateData!I458</f>
        <v>3.9053360489309421</v>
      </c>
      <c r="J512" s="197">
        <f>IntermediateData!J458</f>
        <v>3.905336048930943</v>
      </c>
      <c r="K512" s="197">
        <f>IntermediateData!K458</f>
        <v>4.556225390419435</v>
      </c>
      <c r="L512" s="197">
        <f>IntermediateData!L458</f>
        <v>4.5562253904194332</v>
      </c>
      <c r="M512" s="197">
        <f>IntermediateData!M458</f>
        <v>4.5562253904194332</v>
      </c>
      <c r="N512" s="197">
        <f>IntermediateData!N458</f>
        <v>4.5562253904194341</v>
      </c>
      <c r="O512" s="197">
        <f>IntermediateData!O458</f>
        <v>4.556225390419435</v>
      </c>
      <c r="P512" s="197">
        <f>IntermediateData!P458</f>
        <v>4.5562253904194332</v>
      </c>
      <c r="Q512" s="197">
        <f>IntermediateData!Q458</f>
        <v>4.5562253904194332</v>
      </c>
      <c r="R512" s="196">
        <f>IntermediateData!R458</f>
        <v>4.556225390419435</v>
      </c>
      <c r="S512" s="197">
        <f>IntermediateData!S458</f>
        <v>4.556225390419435</v>
      </c>
      <c r="T512" s="197">
        <f>IntermediateData!T458</f>
        <v>4.5562253904194341</v>
      </c>
      <c r="U512" s="197">
        <f>IntermediateData!U458</f>
        <v>4.556225390419435</v>
      </c>
      <c r="V512" s="197">
        <f>IntermediateData!V458</f>
        <v>4.556225390419435</v>
      </c>
      <c r="W512" s="197">
        <f>IntermediateData!W458</f>
        <v>4.5562253904194359</v>
      </c>
      <c r="X512" s="197">
        <f>IntermediateData!X458</f>
        <v>4.5562253904194323</v>
      </c>
      <c r="Y512" s="197">
        <f>IntermediateData!Y458</f>
        <v>4.556225390419435</v>
      </c>
      <c r="Z512" s="197">
        <f>IntermediateData!Z458</f>
        <v>4.556225390419435</v>
      </c>
      <c r="AA512" s="197">
        <f>IntermediateData!AA458</f>
        <v>4.5562253904194341</v>
      </c>
      <c r="AB512" s="197">
        <f>IntermediateData!AB458</f>
        <v>4.5562253904194341</v>
      </c>
      <c r="AC512" s="197">
        <f>IntermediateData!AC458</f>
        <v>4.5562253904194341</v>
      </c>
      <c r="AD512" s="197">
        <f>IntermediateData!AD458</f>
        <v>4.5562253904194341</v>
      </c>
      <c r="AE512" s="197">
        <f>IntermediateData!AE458</f>
        <v>4.556225390419435</v>
      </c>
      <c r="AF512" s="197">
        <f>IntermediateData!AF458</f>
        <v>4.556225390419435</v>
      </c>
      <c r="AG512" s="197">
        <f>IntermediateData!AG458</f>
        <v>4.5562253904194341</v>
      </c>
      <c r="AH512" s="197">
        <f>IntermediateData!AH458</f>
        <v>4.556225390419435</v>
      </c>
      <c r="AI512" s="197">
        <f>IntermediateData!AI458</f>
        <v>4.5562253904194332</v>
      </c>
      <c r="AJ512" s="197">
        <f>IntermediateData!AJ458</f>
        <v>4.5562253904194323</v>
      </c>
      <c r="AK512" s="197">
        <f>IntermediateData!AK458</f>
        <v>4.5562253904194332</v>
      </c>
      <c r="AL512" s="197">
        <f>IntermediateData!AL458</f>
        <v>4.5562253904194323</v>
      </c>
      <c r="AM512" s="197">
        <f>IntermediateData!AM458</f>
        <v>4.5562253904194332</v>
      </c>
      <c r="AN512" s="197">
        <f>IntermediateData!AN458</f>
        <v>4.5562253904194332</v>
      </c>
      <c r="AO512" s="197">
        <f>IntermediateData!AO458</f>
        <v>4.556225390419435</v>
      </c>
      <c r="AP512" s="198">
        <f>IntermediateData!AP458</f>
        <v>4.5562253904194332</v>
      </c>
    </row>
    <row r="513" spans="2:42" x14ac:dyDescent="0.35">
      <c r="B513" s="36"/>
      <c r="C513" s="36" t="s">
        <v>2276</v>
      </c>
      <c r="D513" s="198"/>
      <c r="E513" s="197">
        <f>IntermediateData!E459</f>
        <v>0</v>
      </c>
      <c r="F513" s="197">
        <f>IntermediateData!F459</f>
        <v>0</v>
      </c>
      <c r="G513" s="197">
        <f>IntermediateData!G459</f>
        <v>0</v>
      </c>
      <c r="H513" s="197">
        <f>IntermediateData!H459</f>
        <v>0</v>
      </c>
      <c r="I513" s="197">
        <f>IntermediateData!I459</f>
        <v>3.905336048930943</v>
      </c>
      <c r="J513" s="197">
        <f>IntermediateData!J459</f>
        <v>4.5562253904194332</v>
      </c>
      <c r="K513" s="197">
        <f>IntermediateData!K459</f>
        <v>4.5562253904194341</v>
      </c>
      <c r="L513" s="197">
        <f>IntermediateData!L459</f>
        <v>4.5562253904194341</v>
      </c>
      <c r="M513" s="197">
        <f>IntermediateData!M459</f>
        <v>4.5562253904194341</v>
      </c>
      <c r="N513" s="197">
        <f>IntermediateData!N459</f>
        <v>4.556225390419435</v>
      </c>
      <c r="O513" s="197">
        <f>IntermediateData!O459</f>
        <v>4.5562253904194341</v>
      </c>
      <c r="P513" s="197">
        <f>IntermediateData!P459</f>
        <v>4.5562253904194332</v>
      </c>
      <c r="Q513" s="197">
        <f>IntermediateData!Q459</f>
        <v>4.5562253904194341</v>
      </c>
      <c r="R513" s="196">
        <f>IntermediateData!R459</f>
        <v>4.5562253904194341</v>
      </c>
      <c r="S513" s="197">
        <f>IntermediateData!S459</f>
        <v>4.556225390419435</v>
      </c>
      <c r="T513" s="197">
        <f>IntermediateData!T459</f>
        <v>4.5562253904194341</v>
      </c>
      <c r="U513" s="197">
        <f>IntermediateData!U459</f>
        <v>4.5562253904194341</v>
      </c>
      <c r="V513" s="197">
        <f>IntermediateData!V459</f>
        <v>4.5562253904194332</v>
      </c>
      <c r="W513" s="197">
        <f>IntermediateData!W459</f>
        <v>4.5562253904194341</v>
      </c>
      <c r="X513" s="197">
        <f>IntermediateData!X459</f>
        <v>4.5562253904194332</v>
      </c>
      <c r="Y513" s="197">
        <f>IntermediateData!Y459</f>
        <v>4.556225390419435</v>
      </c>
      <c r="Z513" s="197">
        <f>IntermediateData!Z459</f>
        <v>4.5562253904194341</v>
      </c>
      <c r="AA513" s="197">
        <f>IntermediateData!AA459</f>
        <v>4.5562253904194341</v>
      </c>
      <c r="AB513" s="197">
        <f>IntermediateData!AB459</f>
        <v>4.5562253904194341</v>
      </c>
      <c r="AC513" s="197">
        <f>IntermediateData!AC459</f>
        <v>4.5562253904194341</v>
      </c>
      <c r="AD513" s="197">
        <f>IntermediateData!AD459</f>
        <v>4.5562253904194341</v>
      </c>
      <c r="AE513" s="197">
        <f>IntermediateData!AE459</f>
        <v>4.556225390419435</v>
      </c>
      <c r="AF513" s="197">
        <f>IntermediateData!AF459</f>
        <v>4.5562253904194332</v>
      </c>
      <c r="AG513" s="197">
        <f>IntermediateData!AG459</f>
        <v>4.5562253904194332</v>
      </c>
      <c r="AH513" s="197">
        <f>IntermediateData!AH459</f>
        <v>4.5562253904194341</v>
      </c>
      <c r="AI513" s="197">
        <f>IntermediateData!AI459</f>
        <v>4.5562253904194341</v>
      </c>
      <c r="AJ513" s="197">
        <f>IntermediateData!AJ459</f>
        <v>4.5562253904194341</v>
      </c>
      <c r="AK513" s="197">
        <f>IntermediateData!AK459</f>
        <v>4.5562253904194341</v>
      </c>
      <c r="AL513" s="197">
        <f>IntermediateData!AL459</f>
        <v>4.556225390419435</v>
      </c>
      <c r="AM513" s="197">
        <f>IntermediateData!AM459</f>
        <v>4.5562253904194341</v>
      </c>
      <c r="AN513" s="197">
        <f>IntermediateData!AN459</f>
        <v>4.5562253904194332</v>
      </c>
      <c r="AO513" s="197">
        <f>IntermediateData!AO459</f>
        <v>4.5562253904194359</v>
      </c>
      <c r="AP513" s="198">
        <f>IntermediateData!AP459</f>
        <v>4.5562253904194341</v>
      </c>
    </row>
    <row r="514" spans="2:42" x14ac:dyDescent="0.35">
      <c r="B514" s="36"/>
      <c r="C514" s="36" t="s">
        <v>2277</v>
      </c>
      <c r="D514" s="198"/>
      <c r="E514" s="197">
        <f>IntermediateData!E460</f>
        <v>0</v>
      </c>
      <c r="F514" s="197">
        <f>IntermediateData!F460</f>
        <v>0</v>
      </c>
      <c r="G514" s="197">
        <f>IntermediateData!G460</f>
        <v>0</v>
      </c>
      <c r="H514" s="197">
        <f>IntermediateData!H460</f>
        <v>0</v>
      </c>
      <c r="I514" s="197">
        <f>IntermediateData!I460</f>
        <v>3.905336048930943</v>
      </c>
      <c r="J514" s="197">
        <f>IntermediateData!J460</f>
        <v>3.9053360489309434</v>
      </c>
      <c r="K514" s="197">
        <f>IntermediateData!K460</f>
        <v>3.905336048930943</v>
      </c>
      <c r="L514" s="197">
        <f>IntermediateData!L460</f>
        <v>4.5562253904194341</v>
      </c>
      <c r="M514" s="197">
        <f>IntermediateData!M460</f>
        <v>4.5562253904194341</v>
      </c>
      <c r="N514" s="197">
        <f>IntermediateData!N460</f>
        <v>4.5562253904194332</v>
      </c>
      <c r="O514" s="197">
        <f>IntermediateData!O460</f>
        <v>4.5562253904194341</v>
      </c>
      <c r="P514" s="197">
        <f>IntermediateData!P460</f>
        <v>4.5562253904194341</v>
      </c>
      <c r="Q514" s="197">
        <f>IntermediateData!Q460</f>
        <v>4.5562253904194341</v>
      </c>
      <c r="R514" s="196">
        <f>IntermediateData!R460</f>
        <v>4.5562253904194332</v>
      </c>
      <c r="S514" s="197">
        <f>IntermediateData!S460</f>
        <v>4.5562253904194323</v>
      </c>
      <c r="T514" s="197">
        <f>IntermediateData!T460</f>
        <v>4.5562253904194341</v>
      </c>
      <c r="U514" s="197">
        <f>IntermediateData!U460</f>
        <v>4.5562253904194332</v>
      </c>
      <c r="V514" s="197">
        <f>IntermediateData!V460</f>
        <v>4.5562253904194323</v>
      </c>
      <c r="W514" s="197">
        <f>IntermediateData!W460</f>
        <v>4.5562253904194332</v>
      </c>
      <c r="X514" s="197">
        <f>IntermediateData!X460</f>
        <v>4.556225390419435</v>
      </c>
      <c r="Y514" s="197">
        <f>IntermediateData!Y460</f>
        <v>4.5562253904194332</v>
      </c>
      <c r="Z514" s="197">
        <f>IntermediateData!Z460</f>
        <v>4.5562253904194341</v>
      </c>
      <c r="AA514" s="197">
        <f>IntermediateData!AA460</f>
        <v>4.5562253904194332</v>
      </c>
      <c r="AB514" s="197">
        <f>IntermediateData!AB460</f>
        <v>4.5562253904194332</v>
      </c>
      <c r="AC514" s="197">
        <f>IntermediateData!AC460</f>
        <v>4.5562253904194323</v>
      </c>
      <c r="AD514" s="197">
        <f>IntermediateData!AD460</f>
        <v>4.5562253904194341</v>
      </c>
      <c r="AE514" s="197">
        <f>IntermediateData!AE460</f>
        <v>4.5562253904194332</v>
      </c>
      <c r="AF514" s="197">
        <f>IntermediateData!AF460</f>
        <v>4.5562253904194332</v>
      </c>
      <c r="AG514" s="197">
        <f>IntermediateData!AG460</f>
        <v>4.5562253904194341</v>
      </c>
      <c r="AH514" s="197">
        <f>IntermediateData!AH460</f>
        <v>4.5562253904194332</v>
      </c>
      <c r="AI514" s="197">
        <f>IntermediateData!AI460</f>
        <v>4.5562253904194332</v>
      </c>
      <c r="AJ514" s="197">
        <f>IntermediateData!AJ460</f>
        <v>4.5562253904194341</v>
      </c>
      <c r="AK514" s="197">
        <f>IntermediateData!AK460</f>
        <v>4.5562253904194341</v>
      </c>
      <c r="AL514" s="197">
        <f>IntermediateData!AL460</f>
        <v>4.5562253904194341</v>
      </c>
      <c r="AM514" s="197">
        <f>IntermediateData!AM460</f>
        <v>4.5562253904194341</v>
      </c>
      <c r="AN514" s="197">
        <f>IntermediateData!AN460</f>
        <v>4.5562253904194332</v>
      </c>
      <c r="AO514" s="197">
        <f>IntermediateData!AO460</f>
        <v>4.5562253904194332</v>
      </c>
      <c r="AP514" s="198">
        <f>IntermediateData!AP460</f>
        <v>4.5562253904194341</v>
      </c>
    </row>
    <row r="515" spans="2:42" x14ac:dyDescent="0.35">
      <c r="B515" s="36"/>
      <c r="C515" s="36" t="s">
        <v>2278</v>
      </c>
      <c r="D515" s="198"/>
      <c r="E515" s="197">
        <f>IntermediateData!E461</f>
        <v>0</v>
      </c>
      <c r="F515" s="197">
        <f>IntermediateData!F461</f>
        <v>0</v>
      </c>
      <c r="G515" s="197">
        <f>IntermediateData!G461</f>
        <v>0</v>
      </c>
      <c r="H515" s="197">
        <f>IntermediateData!H461</f>
        <v>0</v>
      </c>
      <c r="I515" s="197">
        <f>IntermediateData!I461</f>
        <v>4.5562253904194332</v>
      </c>
      <c r="J515" s="197">
        <f>IntermediateData!J461</f>
        <v>4.5562253904194332</v>
      </c>
      <c r="K515" s="197">
        <f>IntermediateData!K461</f>
        <v>4.556225390419435</v>
      </c>
      <c r="L515" s="197">
        <f>IntermediateData!L461</f>
        <v>4.5562253904194332</v>
      </c>
      <c r="M515" s="197">
        <f>IntermediateData!M461</f>
        <v>4.556225390419435</v>
      </c>
      <c r="N515" s="197">
        <f>IntermediateData!N461</f>
        <v>4.5562253904194323</v>
      </c>
      <c r="O515" s="197">
        <f>IntermediateData!O461</f>
        <v>4.5562253904194332</v>
      </c>
      <c r="P515" s="197">
        <f>IntermediateData!P461</f>
        <v>4.5562253904194341</v>
      </c>
      <c r="Q515" s="197">
        <f>IntermediateData!Q461</f>
        <v>4.5562253904194341</v>
      </c>
      <c r="R515" s="196">
        <f>IntermediateData!R461</f>
        <v>4.5562253904194332</v>
      </c>
      <c r="S515" s="197">
        <f>IntermediateData!S461</f>
        <v>4.5562253904194323</v>
      </c>
      <c r="T515" s="197">
        <f>IntermediateData!T461</f>
        <v>4.5562253904194341</v>
      </c>
      <c r="U515" s="197">
        <f>IntermediateData!U461</f>
        <v>4.5562253904194341</v>
      </c>
      <c r="V515" s="197">
        <f>IntermediateData!V461</f>
        <v>4.5562253904194332</v>
      </c>
      <c r="W515" s="197">
        <f>IntermediateData!W461</f>
        <v>4.5562253904194323</v>
      </c>
      <c r="X515" s="197">
        <f>IntermediateData!X461</f>
        <v>4.5562253904194332</v>
      </c>
      <c r="Y515" s="197">
        <f>IntermediateData!Y461</f>
        <v>4.5562253904194332</v>
      </c>
      <c r="Z515" s="197">
        <f>IntermediateData!Z461</f>
        <v>4.5562253904194359</v>
      </c>
      <c r="AA515" s="197">
        <f>IntermediateData!AA461</f>
        <v>4.5562253904194332</v>
      </c>
      <c r="AB515" s="197">
        <f>IntermediateData!AB461</f>
        <v>4.5562253904194341</v>
      </c>
      <c r="AC515" s="197">
        <f>IntermediateData!AC461</f>
        <v>4.5562253904194341</v>
      </c>
      <c r="AD515" s="197">
        <f>IntermediateData!AD461</f>
        <v>4.5562253904194332</v>
      </c>
      <c r="AE515" s="197">
        <f>IntermediateData!AE461</f>
        <v>4.5562253904194341</v>
      </c>
      <c r="AF515" s="197">
        <f>IntermediateData!AF461</f>
        <v>4.5562253904194341</v>
      </c>
      <c r="AG515" s="197">
        <f>IntermediateData!AG461</f>
        <v>4.5562253904194341</v>
      </c>
      <c r="AH515" s="197">
        <f>IntermediateData!AH461</f>
        <v>4.5562253904194323</v>
      </c>
      <c r="AI515" s="197">
        <f>IntermediateData!AI461</f>
        <v>4.5562253904194341</v>
      </c>
      <c r="AJ515" s="197">
        <f>IntermediateData!AJ461</f>
        <v>4.556225390419435</v>
      </c>
      <c r="AK515" s="197">
        <f>IntermediateData!AK461</f>
        <v>4.556225390419435</v>
      </c>
      <c r="AL515" s="197">
        <f>IntermediateData!AL461</f>
        <v>4.5562253904194332</v>
      </c>
      <c r="AM515" s="197">
        <f>IntermediateData!AM461</f>
        <v>4.5562253904194341</v>
      </c>
      <c r="AN515" s="197">
        <f>IntermediateData!AN461</f>
        <v>4.5562253904194341</v>
      </c>
      <c r="AO515" s="197">
        <f>IntermediateData!AO461</f>
        <v>4.5562253904194341</v>
      </c>
      <c r="AP515" s="198">
        <f>IntermediateData!AP461</f>
        <v>4.556225390419435</v>
      </c>
    </row>
    <row r="516" spans="2:42" x14ac:dyDescent="0.35">
      <c r="B516" s="36"/>
      <c r="C516" s="36" t="s">
        <v>2279</v>
      </c>
      <c r="D516" s="198"/>
      <c r="E516" s="197">
        <f>IntermediateData!E462</f>
        <v>0</v>
      </c>
      <c r="F516" s="197">
        <f>IntermediateData!F462</f>
        <v>0</v>
      </c>
      <c r="G516" s="197">
        <f>IntermediateData!G462</f>
        <v>0</v>
      </c>
      <c r="H516" s="197">
        <f>IntermediateData!H462</f>
        <v>0</v>
      </c>
      <c r="I516" s="197">
        <f>IntermediateData!I462</f>
        <v>3.2544467074424528</v>
      </c>
      <c r="J516" s="197">
        <f>IntermediateData!J462</f>
        <v>3.2544467074424523</v>
      </c>
      <c r="K516" s="197">
        <f>IntermediateData!K462</f>
        <v>3.2544467074424541</v>
      </c>
      <c r="L516" s="197">
        <f>IntermediateData!L462</f>
        <v>3.9053360489309439</v>
      </c>
      <c r="M516" s="197">
        <f>IntermediateData!M462</f>
        <v>3.9053360489309434</v>
      </c>
      <c r="N516" s="197">
        <f>IntermediateData!N462</f>
        <v>4.5562253904194341</v>
      </c>
      <c r="O516" s="197">
        <f>IntermediateData!O462</f>
        <v>4.5562253904194341</v>
      </c>
      <c r="P516" s="197">
        <f>IntermediateData!P462</f>
        <v>4.5562253904194341</v>
      </c>
      <c r="Q516" s="197">
        <f>IntermediateData!Q462</f>
        <v>4.5562253904194332</v>
      </c>
      <c r="R516" s="196">
        <f>IntermediateData!R462</f>
        <v>4.5562253904194332</v>
      </c>
      <c r="S516" s="197">
        <f>IntermediateData!S462</f>
        <v>4.5562253904194332</v>
      </c>
      <c r="T516" s="197">
        <f>IntermediateData!T462</f>
        <v>4.5562253904194341</v>
      </c>
      <c r="U516" s="197">
        <f>IntermediateData!U462</f>
        <v>4.5562253904194341</v>
      </c>
      <c r="V516" s="197">
        <f>IntermediateData!V462</f>
        <v>4.5562253904194341</v>
      </c>
      <c r="W516" s="197">
        <f>IntermediateData!W462</f>
        <v>4.5562253904194323</v>
      </c>
      <c r="X516" s="197">
        <f>IntermediateData!X462</f>
        <v>4.5562253904194332</v>
      </c>
      <c r="Y516" s="197">
        <f>IntermediateData!Y462</f>
        <v>4.5562253904194323</v>
      </c>
      <c r="Z516" s="197">
        <f>IntermediateData!Z462</f>
        <v>4.5562253904194332</v>
      </c>
      <c r="AA516" s="197">
        <f>IntermediateData!AA462</f>
        <v>4.5562253904194332</v>
      </c>
      <c r="AB516" s="197">
        <f>IntermediateData!AB462</f>
        <v>4.5562253904194341</v>
      </c>
      <c r="AC516" s="197">
        <f>IntermediateData!AC462</f>
        <v>4.5562253904194341</v>
      </c>
      <c r="AD516" s="197">
        <f>IntermediateData!AD462</f>
        <v>4.5562253904194332</v>
      </c>
      <c r="AE516" s="197">
        <f>IntermediateData!AE462</f>
        <v>4.5562253904194341</v>
      </c>
      <c r="AF516" s="197">
        <f>IntermediateData!AF462</f>
        <v>4.556225390419435</v>
      </c>
      <c r="AG516" s="197">
        <f>IntermediateData!AG462</f>
        <v>4.5562253904194341</v>
      </c>
      <c r="AH516" s="197">
        <f>IntermediateData!AH462</f>
        <v>4.5562253904194332</v>
      </c>
      <c r="AI516" s="197">
        <f>IntermediateData!AI462</f>
        <v>4.5562253904194332</v>
      </c>
      <c r="AJ516" s="197">
        <f>IntermediateData!AJ462</f>
        <v>4.5562253904194332</v>
      </c>
      <c r="AK516" s="197">
        <f>IntermediateData!AK462</f>
        <v>4.5562253904194332</v>
      </c>
      <c r="AL516" s="197">
        <f>IntermediateData!AL462</f>
        <v>4.5562253904194359</v>
      </c>
      <c r="AM516" s="197">
        <f>IntermediateData!AM462</f>
        <v>4.556225390419435</v>
      </c>
      <c r="AN516" s="197">
        <f>IntermediateData!AN462</f>
        <v>4.5562253904194332</v>
      </c>
      <c r="AO516" s="197">
        <f>IntermediateData!AO462</f>
        <v>4.5562253904194359</v>
      </c>
      <c r="AP516" s="198">
        <f>IntermediateData!AP462</f>
        <v>4.5562253904194332</v>
      </c>
    </row>
    <row r="517" spans="2:42" x14ac:dyDescent="0.35">
      <c r="B517" s="36"/>
      <c r="C517" s="36" t="s">
        <v>2280</v>
      </c>
      <c r="D517" s="198"/>
      <c r="E517" s="197">
        <f>IntermediateData!E463</f>
        <v>0</v>
      </c>
      <c r="F517" s="197">
        <f>IntermediateData!F463</f>
        <v>0</v>
      </c>
      <c r="G517" s="197">
        <f>IntermediateData!G463</f>
        <v>0</v>
      </c>
      <c r="H517" s="197">
        <f>IntermediateData!H463</f>
        <v>0</v>
      </c>
      <c r="I517" s="197">
        <f>IntermediateData!I463</f>
        <v>3.2544467074424541</v>
      </c>
      <c r="J517" s="197">
        <f>IntermediateData!J463</f>
        <v>3.2544467074424523</v>
      </c>
      <c r="K517" s="197">
        <f>IntermediateData!K463</f>
        <v>3.9053360489309434</v>
      </c>
      <c r="L517" s="197">
        <f>IntermediateData!L463</f>
        <v>3.9053360489309434</v>
      </c>
      <c r="M517" s="197">
        <f>IntermediateData!M463</f>
        <v>4.5562253904194341</v>
      </c>
      <c r="N517" s="197">
        <f>IntermediateData!N463</f>
        <v>4.5562253904194341</v>
      </c>
      <c r="O517" s="197">
        <f>IntermediateData!O463</f>
        <v>4.5562253904194341</v>
      </c>
      <c r="P517" s="197">
        <f>IntermediateData!P463</f>
        <v>4.556225390419435</v>
      </c>
      <c r="Q517" s="197">
        <f>IntermediateData!Q463</f>
        <v>4.5562253904194341</v>
      </c>
      <c r="R517" s="196">
        <f>IntermediateData!R463</f>
        <v>4.5562253904194332</v>
      </c>
      <c r="S517" s="197">
        <f>IntermediateData!S463</f>
        <v>4.5562253904194341</v>
      </c>
      <c r="T517" s="197">
        <f>IntermediateData!T463</f>
        <v>4.5562253904194341</v>
      </c>
      <c r="U517" s="197">
        <f>IntermediateData!U463</f>
        <v>4.556225390419435</v>
      </c>
      <c r="V517" s="197">
        <f>IntermediateData!V463</f>
        <v>4.5562253904194332</v>
      </c>
      <c r="W517" s="197">
        <f>IntermediateData!W463</f>
        <v>4.5562253904194341</v>
      </c>
      <c r="X517" s="197">
        <f>IntermediateData!X463</f>
        <v>4.5562253904194359</v>
      </c>
      <c r="Y517" s="197">
        <f>IntermediateData!Y463</f>
        <v>4.5562253904194341</v>
      </c>
      <c r="Z517" s="197">
        <f>IntermediateData!Z463</f>
        <v>4.556225390419435</v>
      </c>
      <c r="AA517" s="197">
        <f>IntermediateData!AA463</f>
        <v>4.5562253904194332</v>
      </c>
      <c r="AB517" s="197">
        <f>IntermediateData!AB463</f>
        <v>4.5562253904194332</v>
      </c>
      <c r="AC517" s="197">
        <f>IntermediateData!AC463</f>
        <v>4.5562253904194332</v>
      </c>
      <c r="AD517" s="197">
        <f>IntermediateData!AD463</f>
        <v>4.5562253904194341</v>
      </c>
      <c r="AE517" s="197">
        <f>IntermediateData!AE463</f>
        <v>4.5562253904194341</v>
      </c>
      <c r="AF517" s="197">
        <f>IntermediateData!AF463</f>
        <v>4.556225390419435</v>
      </c>
      <c r="AG517" s="197">
        <f>IntermediateData!AG463</f>
        <v>4.5562253904194341</v>
      </c>
      <c r="AH517" s="197">
        <f>IntermediateData!AH463</f>
        <v>4.5562253904194341</v>
      </c>
      <c r="AI517" s="197">
        <f>IntermediateData!AI463</f>
        <v>4.5562253904194332</v>
      </c>
      <c r="AJ517" s="197">
        <f>IntermediateData!AJ463</f>
        <v>4.556225390419435</v>
      </c>
      <c r="AK517" s="197">
        <f>IntermediateData!AK463</f>
        <v>4.5562253904194332</v>
      </c>
      <c r="AL517" s="197">
        <f>IntermediateData!AL463</f>
        <v>4.5562253904194341</v>
      </c>
      <c r="AM517" s="197">
        <f>IntermediateData!AM463</f>
        <v>4.5562253904194332</v>
      </c>
      <c r="AN517" s="197">
        <f>IntermediateData!AN463</f>
        <v>4.5562253904194341</v>
      </c>
      <c r="AO517" s="197">
        <f>IntermediateData!AO463</f>
        <v>4.5562253904194332</v>
      </c>
      <c r="AP517" s="198">
        <f>IntermediateData!AP463</f>
        <v>4.5562253904194341</v>
      </c>
    </row>
    <row r="518" spans="2:42" x14ac:dyDescent="0.35">
      <c r="B518" s="36"/>
      <c r="C518" s="36" t="s">
        <v>2281</v>
      </c>
      <c r="D518" s="198"/>
      <c r="E518" s="197">
        <f>IntermediateData!E464</f>
        <v>0</v>
      </c>
      <c r="F518" s="197">
        <f>IntermediateData!F464</f>
        <v>0</v>
      </c>
      <c r="G518" s="197">
        <f>IntermediateData!G464</f>
        <v>0</v>
      </c>
      <c r="H518" s="197">
        <f>IntermediateData!H464</f>
        <v>0</v>
      </c>
      <c r="I518" s="197">
        <f>IntermediateData!I464</f>
        <v>0</v>
      </c>
      <c r="J518" s="197">
        <f>IntermediateData!J464</f>
        <v>3.2544467074424528</v>
      </c>
      <c r="K518" s="197">
        <f>IntermediateData!K464</f>
        <v>3.2544467074424532</v>
      </c>
      <c r="L518" s="197">
        <f>IntermediateData!L464</f>
        <v>3.9053360489309443</v>
      </c>
      <c r="M518" s="197">
        <f>IntermediateData!M464</f>
        <v>3.905336048930943</v>
      </c>
      <c r="N518" s="197">
        <f>IntermediateData!N464</f>
        <v>4.5562253904194341</v>
      </c>
      <c r="O518" s="197">
        <f>IntermediateData!O464</f>
        <v>4.5562253904194341</v>
      </c>
      <c r="P518" s="197">
        <f>IntermediateData!P464</f>
        <v>4.5562253904194323</v>
      </c>
      <c r="Q518" s="197">
        <f>IntermediateData!Q464</f>
        <v>4.556225390419435</v>
      </c>
      <c r="R518" s="196">
        <f>IntermediateData!R464</f>
        <v>4.5562253904194332</v>
      </c>
      <c r="S518" s="197">
        <f>IntermediateData!S464</f>
        <v>4.5562253904194341</v>
      </c>
      <c r="T518" s="197">
        <f>IntermediateData!T464</f>
        <v>4.556225390419435</v>
      </c>
      <c r="U518" s="197">
        <f>IntermediateData!U464</f>
        <v>4.556225390419435</v>
      </c>
      <c r="V518" s="197">
        <f>IntermediateData!V464</f>
        <v>4.556225390419435</v>
      </c>
      <c r="W518" s="197">
        <f>IntermediateData!W464</f>
        <v>4.5562253904194341</v>
      </c>
      <c r="X518" s="197">
        <f>IntermediateData!X464</f>
        <v>4.5562253904194341</v>
      </c>
      <c r="Y518" s="197">
        <f>IntermediateData!Y464</f>
        <v>4.5562253904194341</v>
      </c>
      <c r="Z518" s="197">
        <f>IntermediateData!Z464</f>
        <v>4.556225390419435</v>
      </c>
      <c r="AA518" s="197">
        <f>IntermediateData!AA464</f>
        <v>4.5562253904194332</v>
      </c>
      <c r="AB518" s="197">
        <f>IntermediateData!AB464</f>
        <v>4.5562253904194341</v>
      </c>
      <c r="AC518" s="197">
        <f>IntermediateData!AC464</f>
        <v>4.5562253904194332</v>
      </c>
      <c r="AD518" s="197">
        <f>IntermediateData!AD464</f>
        <v>4.5562253904194332</v>
      </c>
      <c r="AE518" s="197">
        <f>IntermediateData!AE464</f>
        <v>4.556225390419435</v>
      </c>
      <c r="AF518" s="197">
        <f>IntermediateData!AF464</f>
        <v>4.5562253904194341</v>
      </c>
      <c r="AG518" s="197">
        <f>IntermediateData!AG464</f>
        <v>4.5562253904194341</v>
      </c>
      <c r="AH518" s="197">
        <f>IntermediateData!AH464</f>
        <v>4.5562253904194341</v>
      </c>
      <c r="AI518" s="197">
        <f>IntermediateData!AI464</f>
        <v>4.5562253904194332</v>
      </c>
      <c r="AJ518" s="197">
        <f>IntermediateData!AJ464</f>
        <v>4.5562253904194341</v>
      </c>
      <c r="AK518" s="197">
        <f>IntermediateData!AK464</f>
        <v>4.5562253904194323</v>
      </c>
      <c r="AL518" s="197">
        <f>IntermediateData!AL464</f>
        <v>4.5562253904194332</v>
      </c>
      <c r="AM518" s="197">
        <f>IntermediateData!AM464</f>
        <v>4.5562253904194323</v>
      </c>
      <c r="AN518" s="197">
        <f>IntermediateData!AN464</f>
        <v>4.5562253904194332</v>
      </c>
      <c r="AO518" s="197">
        <f>IntermediateData!AO464</f>
        <v>4.5562253904194332</v>
      </c>
      <c r="AP518" s="198">
        <f>IntermediateData!AP464</f>
        <v>4.556225390419435</v>
      </c>
    </row>
    <row r="519" spans="2:42" x14ac:dyDescent="0.35">
      <c r="B519" s="36"/>
      <c r="C519" s="36" t="s">
        <v>2282</v>
      </c>
      <c r="D519" s="198"/>
      <c r="E519" s="197">
        <f>IntermediateData!E465</f>
        <v>0</v>
      </c>
      <c r="F519" s="197">
        <f>IntermediateData!F465</f>
        <v>0</v>
      </c>
      <c r="G519" s="197">
        <f>IntermediateData!G465</f>
        <v>0</v>
      </c>
      <c r="H519" s="197">
        <f>IntermediateData!H465</f>
        <v>0</v>
      </c>
      <c r="I519" s="197">
        <f>IntermediateData!I465</f>
        <v>4.5562253904194323</v>
      </c>
      <c r="J519" s="197">
        <f>IntermediateData!J465</f>
        <v>4.5562253904194341</v>
      </c>
      <c r="K519" s="197">
        <f>IntermediateData!K465</f>
        <v>4.5562253904194341</v>
      </c>
      <c r="L519" s="197">
        <f>IntermediateData!L465</f>
        <v>4.5562253904194332</v>
      </c>
      <c r="M519" s="197">
        <f>IntermediateData!M465</f>
        <v>4.5562253904194341</v>
      </c>
      <c r="N519" s="197">
        <f>IntermediateData!N465</f>
        <v>4.5562253904194332</v>
      </c>
      <c r="O519" s="197">
        <f>IntermediateData!O465</f>
        <v>4.556225390419435</v>
      </c>
      <c r="P519" s="197">
        <f>IntermediateData!P465</f>
        <v>4.556225390419435</v>
      </c>
      <c r="Q519" s="197">
        <f>IntermediateData!Q465</f>
        <v>4.5562253904194332</v>
      </c>
      <c r="R519" s="196">
        <f>IntermediateData!R465</f>
        <v>4.5562253904194332</v>
      </c>
      <c r="S519" s="197">
        <f>IntermediateData!S465</f>
        <v>4.5562253904194332</v>
      </c>
      <c r="T519" s="197">
        <f>IntermediateData!T465</f>
        <v>4.5562253904194341</v>
      </c>
      <c r="U519" s="197">
        <f>IntermediateData!U465</f>
        <v>4.5562253904194341</v>
      </c>
      <c r="V519" s="197">
        <f>IntermediateData!V465</f>
        <v>4.556225390419435</v>
      </c>
      <c r="W519" s="197">
        <f>IntermediateData!W465</f>
        <v>4.5562253904194332</v>
      </c>
      <c r="X519" s="197">
        <f>IntermediateData!X465</f>
        <v>4.556225390419435</v>
      </c>
      <c r="Y519" s="197">
        <f>IntermediateData!Y465</f>
        <v>4.5562253904194341</v>
      </c>
      <c r="Z519" s="197">
        <f>IntermediateData!Z465</f>
        <v>4.5562253904194341</v>
      </c>
      <c r="AA519" s="197">
        <f>IntermediateData!AA465</f>
        <v>4.5562253904194341</v>
      </c>
      <c r="AB519" s="197">
        <f>IntermediateData!AB465</f>
        <v>4.556225390419435</v>
      </c>
      <c r="AC519" s="197">
        <f>IntermediateData!AC465</f>
        <v>4.5562253904194341</v>
      </c>
      <c r="AD519" s="197">
        <f>IntermediateData!AD465</f>
        <v>4.5562253904194332</v>
      </c>
      <c r="AE519" s="197">
        <f>IntermediateData!AE465</f>
        <v>4.5562253904194323</v>
      </c>
      <c r="AF519" s="197">
        <f>IntermediateData!AF465</f>
        <v>4.5562253904194341</v>
      </c>
      <c r="AG519" s="197">
        <f>IntermediateData!AG465</f>
        <v>4.5562253904194341</v>
      </c>
      <c r="AH519" s="197">
        <f>IntermediateData!AH465</f>
        <v>4.5562253904194341</v>
      </c>
      <c r="AI519" s="197">
        <f>IntermediateData!AI465</f>
        <v>4.5562253904194323</v>
      </c>
      <c r="AJ519" s="197">
        <f>IntermediateData!AJ465</f>
        <v>4.5562253904194332</v>
      </c>
      <c r="AK519" s="197">
        <f>IntermediateData!AK465</f>
        <v>4.5562253904194341</v>
      </c>
      <c r="AL519" s="197">
        <f>IntermediateData!AL465</f>
        <v>4.556225390419435</v>
      </c>
      <c r="AM519" s="197">
        <f>IntermediateData!AM465</f>
        <v>4.5562253904194359</v>
      </c>
      <c r="AN519" s="197">
        <f>IntermediateData!AN465</f>
        <v>4.556225390419435</v>
      </c>
      <c r="AO519" s="197">
        <f>IntermediateData!AO465</f>
        <v>4.5562253904194341</v>
      </c>
      <c r="AP519" s="198">
        <f>IntermediateData!AP465</f>
        <v>4.5562253904194323</v>
      </c>
    </row>
    <row r="520" spans="2:42" x14ac:dyDescent="0.35">
      <c r="B520" s="36"/>
      <c r="C520" s="36" t="s">
        <v>2283</v>
      </c>
      <c r="D520" s="198"/>
      <c r="E520" s="197">
        <f>IntermediateData!E466</f>
        <v>0</v>
      </c>
      <c r="F520" s="197">
        <f>IntermediateData!F466</f>
        <v>0</v>
      </c>
      <c r="G520" s="197">
        <f>IntermediateData!G466</f>
        <v>0</v>
      </c>
      <c r="H520" s="197">
        <f>IntermediateData!H466</f>
        <v>0</v>
      </c>
      <c r="I520" s="197">
        <f>IntermediateData!I466</f>
        <v>3.9053360489309439</v>
      </c>
      <c r="J520" s="197">
        <f>IntermediateData!J466</f>
        <v>4.5562253904194323</v>
      </c>
      <c r="K520" s="197">
        <f>IntermediateData!K466</f>
        <v>4.5562253904194323</v>
      </c>
      <c r="L520" s="197">
        <f>IntermediateData!L466</f>
        <v>4.5562253904194341</v>
      </c>
      <c r="M520" s="197">
        <f>IntermediateData!M466</f>
        <v>4.5562253904194332</v>
      </c>
      <c r="N520" s="197">
        <f>IntermediateData!N466</f>
        <v>4.5562253904194332</v>
      </c>
      <c r="O520" s="197">
        <f>IntermediateData!O466</f>
        <v>4.5562253904194341</v>
      </c>
      <c r="P520" s="197">
        <f>IntermediateData!P466</f>
        <v>4.5562253904194332</v>
      </c>
      <c r="Q520" s="197">
        <f>IntermediateData!Q466</f>
        <v>4.5562253904194332</v>
      </c>
      <c r="R520" s="196">
        <f>IntermediateData!R466</f>
        <v>4.5562253904194341</v>
      </c>
      <c r="S520" s="197">
        <f>IntermediateData!S466</f>
        <v>4.5562253904194332</v>
      </c>
      <c r="T520" s="197">
        <f>IntermediateData!T466</f>
        <v>4.5562253904194341</v>
      </c>
      <c r="U520" s="197">
        <f>IntermediateData!U466</f>
        <v>4.5562253904194341</v>
      </c>
      <c r="V520" s="197">
        <f>IntermediateData!V466</f>
        <v>4.5562253904194341</v>
      </c>
      <c r="W520" s="197">
        <f>IntermediateData!W466</f>
        <v>4.5562253904194341</v>
      </c>
      <c r="X520" s="197">
        <f>IntermediateData!X466</f>
        <v>4.5562253904194341</v>
      </c>
      <c r="Y520" s="197">
        <f>IntermediateData!Y466</f>
        <v>4.5562253904194332</v>
      </c>
      <c r="Z520" s="197">
        <f>IntermediateData!Z466</f>
        <v>4.5562253904194341</v>
      </c>
      <c r="AA520" s="197">
        <f>IntermediateData!AA466</f>
        <v>4.5562253904194341</v>
      </c>
      <c r="AB520" s="197">
        <f>IntermediateData!AB466</f>
        <v>4.5562253904194332</v>
      </c>
      <c r="AC520" s="197">
        <f>IntermediateData!AC466</f>
        <v>4.5562253904194332</v>
      </c>
      <c r="AD520" s="197">
        <f>IntermediateData!AD466</f>
        <v>4.5562253904194341</v>
      </c>
      <c r="AE520" s="197">
        <f>IntermediateData!AE466</f>
        <v>4.5562253904194341</v>
      </c>
      <c r="AF520" s="197">
        <f>IntermediateData!AF466</f>
        <v>4.5562253904194332</v>
      </c>
      <c r="AG520" s="197">
        <f>IntermediateData!AG466</f>
        <v>4.5562253904194341</v>
      </c>
      <c r="AH520" s="197">
        <f>IntermediateData!AH466</f>
        <v>4.5562253904194341</v>
      </c>
      <c r="AI520" s="197">
        <f>IntermediateData!AI466</f>
        <v>4.5562253904194341</v>
      </c>
      <c r="AJ520" s="197">
        <f>IntermediateData!AJ466</f>
        <v>4.556225390419435</v>
      </c>
      <c r="AK520" s="197">
        <f>IntermediateData!AK466</f>
        <v>4.5562253904194332</v>
      </c>
      <c r="AL520" s="197">
        <f>IntermediateData!AL466</f>
        <v>4.556225390419435</v>
      </c>
      <c r="AM520" s="197">
        <f>IntermediateData!AM466</f>
        <v>4.5562253904194341</v>
      </c>
      <c r="AN520" s="197">
        <f>IntermediateData!AN466</f>
        <v>4.5562253904194332</v>
      </c>
      <c r="AO520" s="197">
        <f>IntermediateData!AO466</f>
        <v>4.5562253904194332</v>
      </c>
      <c r="AP520" s="198">
        <f>IntermediateData!AP466</f>
        <v>4.5562253904194341</v>
      </c>
    </row>
    <row r="521" spans="2:42" x14ac:dyDescent="0.35">
      <c r="B521" s="36"/>
      <c r="C521" s="36" t="s">
        <v>2284</v>
      </c>
      <c r="D521" s="198"/>
      <c r="E521" s="197">
        <f>IntermediateData!E467</f>
        <v>0</v>
      </c>
      <c r="F521" s="197">
        <f>IntermediateData!F467</f>
        <v>0</v>
      </c>
      <c r="G521" s="197">
        <f>IntermediateData!G467</f>
        <v>0</v>
      </c>
      <c r="H521" s="197">
        <f>IntermediateData!H467</f>
        <v>0</v>
      </c>
      <c r="I521" s="197">
        <f>IntermediateData!I467</f>
        <v>3.9053360489309439</v>
      </c>
      <c r="J521" s="197">
        <f>IntermediateData!J467</f>
        <v>4.5562253904194323</v>
      </c>
      <c r="K521" s="197">
        <f>IntermediateData!K467</f>
        <v>4.5562253904194332</v>
      </c>
      <c r="L521" s="197">
        <f>IntermediateData!L467</f>
        <v>4.5562253904194323</v>
      </c>
      <c r="M521" s="197">
        <f>IntermediateData!M467</f>
        <v>4.5562253904194332</v>
      </c>
      <c r="N521" s="197">
        <f>IntermediateData!N467</f>
        <v>4.556225390419435</v>
      </c>
      <c r="O521" s="197">
        <f>IntermediateData!O467</f>
        <v>4.5562253904194341</v>
      </c>
      <c r="P521" s="197">
        <f>IntermediateData!P467</f>
        <v>4.5562253904194341</v>
      </c>
      <c r="Q521" s="197">
        <f>IntermediateData!Q467</f>
        <v>4.5562253904194341</v>
      </c>
      <c r="R521" s="196">
        <f>IntermediateData!R467</f>
        <v>4.5562253904194341</v>
      </c>
      <c r="S521" s="197">
        <f>IntermediateData!S467</f>
        <v>4.5562253904194332</v>
      </c>
      <c r="T521" s="197">
        <f>IntermediateData!T467</f>
        <v>4.5562253904194332</v>
      </c>
      <c r="U521" s="197">
        <f>IntermediateData!U467</f>
        <v>4.556225390419435</v>
      </c>
      <c r="V521" s="197">
        <f>IntermediateData!V467</f>
        <v>4.5562253904194341</v>
      </c>
      <c r="W521" s="197">
        <f>IntermediateData!W467</f>
        <v>4.556225390419435</v>
      </c>
      <c r="X521" s="197">
        <f>IntermediateData!X467</f>
        <v>4.5562253904194332</v>
      </c>
      <c r="Y521" s="197">
        <f>IntermediateData!Y467</f>
        <v>4.556225390419435</v>
      </c>
      <c r="Z521" s="197">
        <f>IntermediateData!Z467</f>
        <v>4.5562253904194341</v>
      </c>
      <c r="AA521" s="197">
        <f>IntermediateData!AA467</f>
        <v>4.5562253904194341</v>
      </c>
      <c r="AB521" s="197">
        <f>IntermediateData!AB467</f>
        <v>4.5562253904194332</v>
      </c>
      <c r="AC521" s="197">
        <f>IntermediateData!AC467</f>
        <v>4.556225390419435</v>
      </c>
      <c r="AD521" s="197">
        <f>IntermediateData!AD467</f>
        <v>4.5562253904194341</v>
      </c>
      <c r="AE521" s="197">
        <f>IntermediateData!AE467</f>
        <v>4.5562253904194332</v>
      </c>
      <c r="AF521" s="197">
        <f>IntermediateData!AF467</f>
        <v>4.5562253904194332</v>
      </c>
      <c r="AG521" s="197">
        <f>IntermediateData!AG467</f>
        <v>4.5562253904194332</v>
      </c>
      <c r="AH521" s="197">
        <f>IntermediateData!AH467</f>
        <v>4.556225390419435</v>
      </c>
      <c r="AI521" s="197">
        <f>IntermediateData!AI467</f>
        <v>4.5562253904194332</v>
      </c>
      <c r="AJ521" s="197">
        <f>IntermediateData!AJ467</f>
        <v>4.5562253904194341</v>
      </c>
      <c r="AK521" s="197">
        <f>IntermediateData!AK467</f>
        <v>4.5562253904194332</v>
      </c>
      <c r="AL521" s="197">
        <f>IntermediateData!AL467</f>
        <v>4.5562253904194332</v>
      </c>
      <c r="AM521" s="197">
        <f>IntermediateData!AM467</f>
        <v>4.556225390419435</v>
      </c>
      <c r="AN521" s="197">
        <f>IntermediateData!AN467</f>
        <v>4.5562253904194323</v>
      </c>
      <c r="AO521" s="197">
        <f>IntermediateData!AO467</f>
        <v>4.5562253904194332</v>
      </c>
      <c r="AP521" s="198">
        <f>IntermediateData!AP467</f>
        <v>4.5562253904194323</v>
      </c>
    </row>
    <row r="522" spans="2:42" x14ac:dyDescent="0.35">
      <c r="B522" s="36"/>
      <c r="C522" s="36" t="s">
        <v>2285</v>
      </c>
      <c r="D522" s="198"/>
      <c r="E522" s="197">
        <f>IntermediateData!E468</f>
        <v>0</v>
      </c>
      <c r="F522" s="197">
        <f>IntermediateData!F468</f>
        <v>0</v>
      </c>
      <c r="G522" s="197">
        <f>IntermediateData!G468</f>
        <v>0</v>
      </c>
      <c r="H522" s="197">
        <f>IntermediateData!H468</f>
        <v>0</v>
      </c>
      <c r="I522" s="197">
        <f>IntermediateData!I468</f>
        <v>3.905336048930943</v>
      </c>
      <c r="J522" s="197">
        <f>IntermediateData!J468</f>
        <v>4.5562253904194341</v>
      </c>
      <c r="K522" s="197">
        <f>IntermediateData!K468</f>
        <v>4.5562253904194332</v>
      </c>
      <c r="L522" s="197">
        <f>IntermediateData!L468</f>
        <v>4.5562253904194332</v>
      </c>
      <c r="M522" s="197">
        <f>IntermediateData!M468</f>
        <v>4.5562253904194323</v>
      </c>
      <c r="N522" s="197">
        <f>IntermediateData!N468</f>
        <v>4.5562253904194332</v>
      </c>
      <c r="O522" s="197">
        <f>IntermediateData!O468</f>
        <v>4.5562253904194323</v>
      </c>
      <c r="P522" s="197">
        <f>IntermediateData!P468</f>
        <v>4.5562253904194341</v>
      </c>
      <c r="Q522" s="197">
        <f>IntermediateData!Q468</f>
        <v>4.556225390419435</v>
      </c>
      <c r="R522" s="196">
        <f>IntermediateData!R468</f>
        <v>4.5562253904194341</v>
      </c>
      <c r="S522" s="197">
        <f>IntermediateData!S468</f>
        <v>4.5562253904194323</v>
      </c>
      <c r="T522" s="197">
        <f>IntermediateData!T468</f>
        <v>4.5562253904194341</v>
      </c>
      <c r="U522" s="197">
        <f>IntermediateData!U468</f>
        <v>4.5562253904194341</v>
      </c>
      <c r="V522" s="197">
        <f>IntermediateData!V468</f>
        <v>4.5562253904194323</v>
      </c>
      <c r="W522" s="197">
        <f>IntermediateData!W468</f>
        <v>4.556225390419435</v>
      </c>
      <c r="X522" s="197">
        <f>IntermediateData!X468</f>
        <v>4.5562253904194341</v>
      </c>
      <c r="Y522" s="197">
        <f>IntermediateData!Y468</f>
        <v>4.5562253904194332</v>
      </c>
      <c r="Z522" s="197">
        <f>IntermediateData!Z468</f>
        <v>4.5562253904194332</v>
      </c>
      <c r="AA522" s="197">
        <f>IntermediateData!AA468</f>
        <v>4.5562253904194359</v>
      </c>
      <c r="AB522" s="197">
        <f>IntermediateData!AB468</f>
        <v>4.5562253904194323</v>
      </c>
      <c r="AC522" s="197">
        <f>IntermediateData!AC468</f>
        <v>4.5562253904194341</v>
      </c>
      <c r="AD522" s="197">
        <f>IntermediateData!AD468</f>
        <v>4.5562253904194341</v>
      </c>
      <c r="AE522" s="197">
        <f>IntermediateData!AE468</f>
        <v>4.5562253904194323</v>
      </c>
      <c r="AF522" s="197">
        <f>IntermediateData!AF468</f>
        <v>4.5562253904194341</v>
      </c>
      <c r="AG522" s="197">
        <f>IntermediateData!AG468</f>
        <v>4.5562253904194332</v>
      </c>
      <c r="AH522" s="197">
        <f>IntermediateData!AH468</f>
        <v>4.5562253904194332</v>
      </c>
      <c r="AI522" s="197">
        <f>IntermediateData!AI468</f>
        <v>4.5562253904194332</v>
      </c>
      <c r="AJ522" s="197">
        <f>IntermediateData!AJ468</f>
        <v>4.5562253904194341</v>
      </c>
      <c r="AK522" s="197">
        <f>IntermediateData!AK468</f>
        <v>4.556225390419435</v>
      </c>
      <c r="AL522" s="197">
        <f>IntermediateData!AL468</f>
        <v>4.556225390419435</v>
      </c>
      <c r="AM522" s="197">
        <f>IntermediateData!AM468</f>
        <v>4.5562253904194341</v>
      </c>
      <c r="AN522" s="197">
        <f>IntermediateData!AN468</f>
        <v>4.5562253904194323</v>
      </c>
      <c r="AO522" s="197">
        <f>IntermediateData!AO468</f>
        <v>4.5562253904194341</v>
      </c>
      <c r="AP522" s="198">
        <f>IntermediateData!AP468</f>
        <v>4.5562253904194341</v>
      </c>
    </row>
    <row r="523" spans="2:42" x14ac:dyDescent="0.35">
      <c r="B523" s="36"/>
      <c r="C523" s="36" t="s">
        <v>2286</v>
      </c>
      <c r="D523" s="198"/>
      <c r="E523" s="197">
        <f>IntermediateData!E469</f>
        <v>0</v>
      </c>
      <c r="F523" s="197">
        <f>IntermediateData!F469</f>
        <v>0</v>
      </c>
      <c r="G523" s="197">
        <f>IntermediateData!G469</f>
        <v>0</v>
      </c>
      <c r="H523" s="197">
        <f>IntermediateData!H469</f>
        <v>0</v>
      </c>
      <c r="I523" s="197">
        <f>IntermediateData!I469</f>
        <v>4.556225390419435</v>
      </c>
      <c r="J523" s="197">
        <f>IntermediateData!J469</f>
        <v>4.5562253904194341</v>
      </c>
      <c r="K523" s="197">
        <f>IntermediateData!K469</f>
        <v>4.5562253904194341</v>
      </c>
      <c r="L523" s="197">
        <f>IntermediateData!L469</f>
        <v>4.5562253904194332</v>
      </c>
      <c r="M523" s="197">
        <f>IntermediateData!M469</f>
        <v>4.5562253904194341</v>
      </c>
      <c r="N523" s="197">
        <f>IntermediateData!N469</f>
        <v>4.5562253904194341</v>
      </c>
      <c r="O523" s="197">
        <f>IntermediateData!O469</f>
        <v>4.5562253904194341</v>
      </c>
      <c r="P523" s="197">
        <f>IntermediateData!P469</f>
        <v>4.5562253904194332</v>
      </c>
      <c r="Q523" s="197">
        <f>IntermediateData!Q469</f>
        <v>4.5562253904194323</v>
      </c>
      <c r="R523" s="196">
        <f>IntermediateData!R469</f>
        <v>4.5562253904194341</v>
      </c>
      <c r="S523" s="197">
        <f>IntermediateData!S469</f>
        <v>4.5562253904194332</v>
      </c>
      <c r="T523" s="197">
        <f>IntermediateData!T469</f>
        <v>4.5562253904194341</v>
      </c>
      <c r="U523" s="197">
        <f>IntermediateData!U469</f>
        <v>4.5562253904194341</v>
      </c>
      <c r="V523" s="197">
        <f>IntermediateData!V469</f>
        <v>4.556225390419435</v>
      </c>
      <c r="W523" s="197">
        <f>IntermediateData!W469</f>
        <v>4.5562253904194341</v>
      </c>
      <c r="X523" s="197">
        <f>IntermediateData!X469</f>
        <v>4.5562253904194332</v>
      </c>
      <c r="Y523" s="197">
        <f>IntermediateData!Y469</f>
        <v>4.5562253904194341</v>
      </c>
      <c r="Z523" s="197">
        <f>IntermediateData!Z469</f>
        <v>4.5562253904194341</v>
      </c>
      <c r="AA523" s="197">
        <f>IntermediateData!AA469</f>
        <v>4.5562253904194341</v>
      </c>
      <c r="AB523" s="197">
        <f>IntermediateData!AB469</f>
        <v>4.556225390419435</v>
      </c>
      <c r="AC523" s="197">
        <f>IntermediateData!AC469</f>
        <v>4.5562253904194323</v>
      </c>
      <c r="AD523" s="197">
        <f>IntermediateData!AD469</f>
        <v>4.5562253904194341</v>
      </c>
      <c r="AE523" s="197">
        <f>IntermediateData!AE469</f>
        <v>4.5562253904194341</v>
      </c>
      <c r="AF523" s="197">
        <f>IntermediateData!AF469</f>
        <v>4.556225390419435</v>
      </c>
      <c r="AG523" s="197">
        <f>IntermediateData!AG469</f>
        <v>4.5562253904194332</v>
      </c>
      <c r="AH523" s="197">
        <f>IntermediateData!AH469</f>
        <v>4.5562253904194332</v>
      </c>
      <c r="AI523" s="197">
        <f>IntermediateData!AI469</f>
        <v>4.5562253904194332</v>
      </c>
      <c r="AJ523" s="197">
        <f>IntermediateData!AJ469</f>
        <v>4.5562253904194341</v>
      </c>
      <c r="AK523" s="197">
        <f>IntermediateData!AK469</f>
        <v>4.5562253904194341</v>
      </c>
      <c r="AL523" s="197">
        <f>IntermediateData!AL469</f>
        <v>4.556225390419435</v>
      </c>
      <c r="AM523" s="197">
        <f>IntermediateData!AM469</f>
        <v>4.5562253904194341</v>
      </c>
      <c r="AN523" s="197">
        <f>IntermediateData!AN469</f>
        <v>4.5562253904194332</v>
      </c>
      <c r="AO523" s="197">
        <f>IntermediateData!AO469</f>
        <v>4.5562253904194341</v>
      </c>
      <c r="AP523" s="198">
        <f>IntermediateData!AP469</f>
        <v>4.556225390419435</v>
      </c>
    </row>
    <row r="524" spans="2:42" x14ac:dyDescent="0.35">
      <c r="B524" s="36"/>
      <c r="C524" s="36" t="s">
        <v>2287</v>
      </c>
      <c r="D524" s="198"/>
      <c r="E524" s="197">
        <f>IntermediateData!E470</f>
        <v>0</v>
      </c>
      <c r="F524" s="197">
        <f>IntermediateData!F470</f>
        <v>0</v>
      </c>
      <c r="G524" s="197">
        <f>IntermediateData!G470</f>
        <v>0</v>
      </c>
      <c r="H524" s="197">
        <f>IntermediateData!H470</f>
        <v>0</v>
      </c>
      <c r="I524" s="197">
        <f>IntermediateData!I470</f>
        <v>3.2544467074424537</v>
      </c>
      <c r="J524" s="197">
        <f>IntermediateData!J470</f>
        <v>3.2544467074424532</v>
      </c>
      <c r="K524" s="197">
        <f>IntermediateData!K470</f>
        <v>3.2544467074424528</v>
      </c>
      <c r="L524" s="197">
        <f>IntermediateData!L470</f>
        <v>3.9053360489309439</v>
      </c>
      <c r="M524" s="197">
        <f>IntermediateData!M470</f>
        <v>3.905336048930943</v>
      </c>
      <c r="N524" s="197">
        <f>IntermediateData!N470</f>
        <v>4.5562253904194341</v>
      </c>
      <c r="O524" s="197">
        <f>IntermediateData!O470</f>
        <v>4.5562253904194341</v>
      </c>
      <c r="P524" s="197">
        <f>IntermediateData!P470</f>
        <v>4.5562253904194332</v>
      </c>
      <c r="Q524" s="197">
        <f>IntermediateData!Q470</f>
        <v>4.5562253904194323</v>
      </c>
      <c r="R524" s="196">
        <f>IntermediateData!R470</f>
        <v>4.5562253904194341</v>
      </c>
      <c r="S524" s="197">
        <f>IntermediateData!S470</f>
        <v>4.5562253904194332</v>
      </c>
      <c r="T524" s="197">
        <f>IntermediateData!T470</f>
        <v>4.5562253904194332</v>
      </c>
      <c r="U524" s="197">
        <f>IntermediateData!U470</f>
        <v>4.5562253904194341</v>
      </c>
      <c r="V524" s="197">
        <f>IntermediateData!V470</f>
        <v>4.5562253904194332</v>
      </c>
      <c r="W524" s="197">
        <f>IntermediateData!W470</f>
        <v>4.5562253904194332</v>
      </c>
      <c r="X524" s="197">
        <f>IntermediateData!X470</f>
        <v>4.5562253904194332</v>
      </c>
      <c r="Y524" s="197">
        <f>IntermediateData!Y470</f>
        <v>4.5562253904194332</v>
      </c>
      <c r="Z524" s="197">
        <f>IntermediateData!Z470</f>
        <v>4.5562253904194341</v>
      </c>
      <c r="AA524" s="197">
        <f>IntermediateData!AA470</f>
        <v>4.556225390419435</v>
      </c>
      <c r="AB524" s="197">
        <f>IntermediateData!AB470</f>
        <v>4.5562253904194332</v>
      </c>
      <c r="AC524" s="197">
        <f>IntermediateData!AC470</f>
        <v>4.5562253904194341</v>
      </c>
      <c r="AD524" s="197">
        <f>IntermediateData!AD470</f>
        <v>4.5562253904194341</v>
      </c>
      <c r="AE524" s="197">
        <f>IntermediateData!AE470</f>
        <v>4.5562253904194332</v>
      </c>
      <c r="AF524" s="197">
        <f>IntermediateData!AF470</f>
        <v>4.5562253904194341</v>
      </c>
      <c r="AG524" s="197">
        <f>IntermediateData!AG470</f>
        <v>4.5562253904194341</v>
      </c>
      <c r="AH524" s="197">
        <f>IntermediateData!AH470</f>
        <v>4.5562253904194341</v>
      </c>
      <c r="AI524" s="197">
        <f>IntermediateData!AI470</f>
        <v>4.5562253904194332</v>
      </c>
      <c r="AJ524" s="197">
        <f>IntermediateData!AJ470</f>
        <v>4.5562253904194332</v>
      </c>
      <c r="AK524" s="197">
        <f>IntermediateData!AK470</f>
        <v>4.5562253904194332</v>
      </c>
      <c r="AL524" s="197">
        <f>IntermediateData!AL470</f>
        <v>4.5562253904194341</v>
      </c>
      <c r="AM524" s="197">
        <f>IntermediateData!AM470</f>
        <v>4.5562253904194341</v>
      </c>
      <c r="AN524" s="197">
        <f>IntermediateData!AN470</f>
        <v>4.556225390419435</v>
      </c>
      <c r="AO524" s="197">
        <f>IntermediateData!AO470</f>
        <v>4.5562253904194332</v>
      </c>
      <c r="AP524" s="198">
        <f>IntermediateData!AP470</f>
        <v>4.5562253904194341</v>
      </c>
    </row>
    <row r="525" spans="2:42" x14ac:dyDescent="0.35">
      <c r="B525" s="36"/>
      <c r="C525" s="36" t="s">
        <v>2288</v>
      </c>
      <c r="D525" s="198"/>
      <c r="E525" s="197">
        <f>IntermediateData!E471</f>
        <v>0</v>
      </c>
      <c r="F525" s="197">
        <f>IntermediateData!F471</f>
        <v>0</v>
      </c>
      <c r="G525" s="197">
        <f>IntermediateData!G471</f>
        <v>0</v>
      </c>
      <c r="H525" s="197">
        <f>IntermediateData!H471</f>
        <v>0</v>
      </c>
      <c r="I525" s="197">
        <f>IntermediateData!I471</f>
        <v>3.2544467074424541</v>
      </c>
      <c r="J525" s="197">
        <f>IntermediateData!J471</f>
        <v>3.2544467074424528</v>
      </c>
      <c r="K525" s="197">
        <f>IntermediateData!K471</f>
        <v>3.9053360489309425</v>
      </c>
      <c r="L525" s="197">
        <f>IntermediateData!L471</f>
        <v>3.905336048930943</v>
      </c>
      <c r="M525" s="197">
        <f>IntermediateData!M471</f>
        <v>3.905336048930943</v>
      </c>
      <c r="N525" s="197">
        <f>IntermediateData!N471</f>
        <v>4.5562253904194341</v>
      </c>
      <c r="O525" s="197">
        <f>IntermediateData!O471</f>
        <v>4.5562253904194341</v>
      </c>
      <c r="P525" s="197">
        <f>IntermediateData!P471</f>
        <v>4.5562253904194332</v>
      </c>
      <c r="Q525" s="197">
        <f>IntermediateData!Q471</f>
        <v>4.556225390419435</v>
      </c>
      <c r="R525" s="196">
        <f>IntermediateData!R471</f>
        <v>4.5562253904194332</v>
      </c>
      <c r="S525" s="197">
        <f>IntermediateData!S471</f>
        <v>4.5562253904194332</v>
      </c>
      <c r="T525" s="197">
        <f>IntermediateData!T471</f>
        <v>4.5562253904194323</v>
      </c>
      <c r="U525" s="197">
        <f>IntermediateData!U471</f>
        <v>4.5562253904194323</v>
      </c>
      <c r="V525" s="197">
        <f>IntermediateData!V471</f>
        <v>4.5562253904194332</v>
      </c>
      <c r="W525" s="197">
        <f>IntermediateData!W471</f>
        <v>4.556225390419435</v>
      </c>
      <c r="X525" s="197">
        <f>IntermediateData!X471</f>
        <v>4.5562253904194341</v>
      </c>
      <c r="Y525" s="197">
        <f>IntermediateData!Y471</f>
        <v>4.5562253904194332</v>
      </c>
      <c r="Z525" s="197">
        <f>IntermediateData!Z471</f>
        <v>4.5562253904194332</v>
      </c>
      <c r="AA525" s="197">
        <f>IntermediateData!AA471</f>
        <v>4.5562253904194332</v>
      </c>
      <c r="AB525" s="197">
        <f>IntermediateData!AB471</f>
        <v>4.5562253904194341</v>
      </c>
      <c r="AC525" s="197">
        <f>IntermediateData!AC471</f>
        <v>4.5562253904194332</v>
      </c>
      <c r="AD525" s="197">
        <f>IntermediateData!AD471</f>
        <v>4.5562253904194341</v>
      </c>
      <c r="AE525" s="197">
        <f>IntermediateData!AE471</f>
        <v>4.5562253904194323</v>
      </c>
      <c r="AF525" s="197">
        <f>IntermediateData!AF471</f>
        <v>4.5562253904194332</v>
      </c>
      <c r="AG525" s="197">
        <f>IntermediateData!AG471</f>
        <v>4.556225390419435</v>
      </c>
      <c r="AH525" s="197">
        <f>IntermediateData!AH471</f>
        <v>4.5562253904194341</v>
      </c>
      <c r="AI525" s="197">
        <f>IntermediateData!AI471</f>
        <v>4.556225390419435</v>
      </c>
      <c r="AJ525" s="197">
        <f>IntermediateData!AJ471</f>
        <v>4.5562253904194341</v>
      </c>
      <c r="AK525" s="197">
        <f>IntermediateData!AK471</f>
        <v>4.5562253904194341</v>
      </c>
      <c r="AL525" s="197">
        <f>IntermediateData!AL471</f>
        <v>4.5562253904194341</v>
      </c>
      <c r="AM525" s="197">
        <f>IntermediateData!AM471</f>
        <v>4.5562253904194332</v>
      </c>
      <c r="AN525" s="197">
        <f>IntermediateData!AN471</f>
        <v>4.5562253904194341</v>
      </c>
      <c r="AO525" s="197">
        <f>IntermediateData!AO471</f>
        <v>4.5562253904194341</v>
      </c>
      <c r="AP525" s="198">
        <f>IntermediateData!AP471</f>
        <v>4.5562253904194341</v>
      </c>
    </row>
    <row r="526" spans="2:42" x14ac:dyDescent="0.35">
      <c r="B526" s="36"/>
      <c r="C526" s="36" t="s">
        <v>2289</v>
      </c>
      <c r="D526" s="198"/>
      <c r="E526" s="197">
        <f>IntermediateData!E472</f>
        <v>0</v>
      </c>
      <c r="F526" s="197">
        <f>IntermediateData!F472</f>
        <v>0</v>
      </c>
      <c r="G526" s="197">
        <f>IntermediateData!G472</f>
        <v>0</v>
      </c>
      <c r="H526" s="197">
        <f>IntermediateData!H472</f>
        <v>0</v>
      </c>
      <c r="I526" s="197">
        <f>IntermediateData!I472</f>
        <v>3.905336048930943</v>
      </c>
      <c r="J526" s="197">
        <f>IntermediateData!J472</f>
        <v>3.905336048930943</v>
      </c>
      <c r="K526" s="197">
        <f>IntermediateData!K472</f>
        <v>4.5562253904194332</v>
      </c>
      <c r="L526" s="197">
        <f>IntermediateData!L472</f>
        <v>4.5562253904194341</v>
      </c>
      <c r="M526" s="197">
        <f>IntermediateData!M472</f>
        <v>4.5562253904194332</v>
      </c>
      <c r="N526" s="197">
        <f>IntermediateData!N472</f>
        <v>4.5562253904194341</v>
      </c>
      <c r="O526" s="197">
        <f>IntermediateData!O472</f>
        <v>4.5562253904194332</v>
      </c>
      <c r="P526" s="197">
        <f>IntermediateData!P472</f>
        <v>4.5562253904194323</v>
      </c>
      <c r="Q526" s="197">
        <f>IntermediateData!Q472</f>
        <v>4.5562253904194341</v>
      </c>
      <c r="R526" s="196">
        <f>IntermediateData!R472</f>
        <v>4.5562253904194341</v>
      </c>
      <c r="S526" s="197">
        <f>IntermediateData!S472</f>
        <v>4.5562253904194323</v>
      </c>
      <c r="T526" s="197">
        <f>IntermediateData!T472</f>
        <v>4.5562253904194341</v>
      </c>
      <c r="U526" s="197">
        <f>IntermediateData!U472</f>
        <v>4.5562253904194332</v>
      </c>
      <c r="V526" s="197">
        <f>IntermediateData!V472</f>
        <v>4.5562253904194332</v>
      </c>
      <c r="W526" s="197">
        <f>IntermediateData!W472</f>
        <v>4.5562253904194341</v>
      </c>
      <c r="X526" s="197">
        <f>IntermediateData!X472</f>
        <v>4.5562253904194359</v>
      </c>
      <c r="Y526" s="197">
        <f>IntermediateData!Y472</f>
        <v>4.5562253904194341</v>
      </c>
      <c r="Z526" s="197">
        <f>IntermediateData!Z472</f>
        <v>4.5562253904194332</v>
      </c>
      <c r="AA526" s="197">
        <f>IntermediateData!AA472</f>
        <v>4.5562253904194341</v>
      </c>
      <c r="AB526" s="197">
        <f>IntermediateData!AB472</f>
        <v>4.5562253904194341</v>
      </c>
      <c r="AC526" s="197">
        <f>IntermediateData!AC472</f>
        <v>4.556225390419435</v>
      </c>
      <c r="AD526" s="197">
        <f>IntermediateData!AD472</f>
        <v>4.556225390419435</v>
      </c>
      <c r="AE526" s="197">
        <f>IntermediateData!AE472</f>
        <v>4.556225390419435</v>
      </c>
      <c r="AF526" s="197">
        <f>IntermediateData!AF472</f>
        <v>4.5562253904194332</v>
      </c>
      <c r="AG526" s="197">
        <f>IntermediateData!AG472</f>
        <v>4.5562253904194341</v>
      </c>
      <c r="AH526" s="197">
        <f>IntermediateData!AH472</f>
        <v>4.5562253904194332</v>
      </c>
      <c r="AI526" s="197">
        <f>IntermediateData!AI472</f>
        <v>4.5562253904194341</v>
      </c>
      <c r="AJ526" s="197">
        <f>IntermediateData!AJ472</f>
        <v>4.5562253904194332</v>
      </c>
      <c r="AK526" s="197">
        <f>IntermediateData!AK472</f>
        <v>4.5562253904194341</v>
      </c>
      <c r="AL526" s="197">
        <f>IntermediateData!AL472</f>
        <v>4.5562253904194341</v>
      </c>
      <c r="AM526" s="197">
        <f>IntermediateData!AM472</f>
        <v>4.5562253904194341</v>
      </c>
      <c r="AN526" s="197">
        <f>IntermediateData!AN472</f>
        <v>4.5562253904194332</v>
      </c>
      <c r="AO526" s="197">
        <f>IntermediateData!AO472</f>
        <v>4.556225390419435</v>
      </c>
      <c r="AP526" s="198">
        <f>IntermediateData!AP472</f>
        <v>4.5562253904194341</v>
      </c>
    </row>
    <row r="527" spans="2:42" x14ac:dyDescent="0.35">
      <c r="B527" s="36"/>
      <c r="C527" s="36" t="s">
        <v>2290</v>
      </c>
      <c r="D527" s="198"/>
      <c r="E527" s="197">
        <f>IntermediateData!E473</f>
        <v>0</v>
      </c>
      <c r="F527" s="197">
        <f>IntermediateData!F473</f>
        <v>0</v>
      </c>
      <c r="G527" s="197">
        <f>IntermediateData!G473</f>
        <v>0</v>
      </c>
      <c r="H527" s="197">
        <f>IntermediateData!H473</f>
        <v>0</v>
      </c>
      <c r="I527" s="197">
        <f>IntermediateData!I473</f>
        <v>3.2544467074424532</v>
      </c>
      <c r="J527" s="197">
        <f>IntermediateData!J473</f>
        <v>3.2544467074424528</v>
      </c>
      <c r="K527" s="197">
        <f>IntermediateData!K473</f>
        <v>3.9053360489309434</v>
      </c>
      <c r="L527" s="197">
        <f>IntermediateData!L473</f>
        <v>3.9053360489309434</v>
      </c>
      <c r="M527" s="197">
        <f>IntermediateData!M473</f>
        <v>4.5562253904194341</v>
      </c>
      <c r="N527" s="197">
        <f>IntermediateData!N473</f>
        <v>4.556225390419435</v>
      </c>
      <c r="O527" s="197">
        <f>IntermediateData!O473</f>
        <v>4.5562253904194341</v>
      </c>
      <c r="P527" s="197">
        <f>IntermediateData!P473</f>
        <v>4.5562253904194341</v>
      </c>
      <c r="Q527" s="197">
        <f>IntermediateData!Q473</f>
        <v>4.5562253904194332</v>
      </c>
      <c r="R527" s="196">
        <f>IntermediateData!R473</f>
        <v>4.5562253904194323</v>
      </c>
      <c r="S527" s="197">
        <f>IntermediateData!S473</f>
        <v>4.5562253904194359</v>
      </c>
      <c r="T527" s="197">
        <f>IntermediateData!T473</f>
        <v>4.5562253904194341</v>
      </c>
      <c r="U527" s="197">
        <f>IntermediateData!U473</f>
        <v>4.556225390419435</v>
      </c>
      <c r="V527" s="197">
        <f>IntermediateData!V473</f>
        <v>4.5562253904194332</v>
      </c>
      <c r="W527" s="197">
        <f>IntermediateData!W473</f>
        <v>4.5562253904194341</v>
      </c>
      <c r="X527" s="197">
        <f>IntermediateData!X473</f>
        <v>4.5562253904194341</v>
      </c>
      <c r="Y527" s="197">
        <f>IntermediateData!Y473</f>
        <v>4.5562253904194332</v>
      </c>
      <c r="Z527" s="197">
        <f>IntermediateData!Z473</f>
        <v>4.5562253904194341</v>
      </c>
      <c r="AA527" s="197">
        <f>IntermediateData!AA473</f>
        <v>4.556225390419435</v>
      </c>
      <c r="AB527" s="197">
        <f>IntermediateData!AB473</f>
        <v>4.5562253904194332</v>
      </c>
      <c r="AC527" s="197">
        <f>IntermediateData!AC473</f>
        <v>4.5562253904194332</v>
      </c>
      <c r="AD527" s="197">
        <f>IntermediateData!AD473</f>
        <v>4.5562253904194341</v>
      </c>
      <c r="AE527" s="197">
        <f>IntermediateData!AE473</f>
        <v>4.5562253904194341</v>
      </c>
      <c r="AF527" s="197">
        <f>IntermediateData!AF473</f>
        <v>4.5562253904194341</v>
      </c>
      <c r="AG527" s="197">
        <f>IntermediateData!AG473</f>
        <v>4.5562253904194332</v>
      </c>
      <c r="AH527" s="197">
        <f>IntermediateData!AH473</f>
        <v>4.5562253904194341</v>
      </c>
      <c r="AI527" s="197">
        <f>IntermediateData!AI473</f>
        <v>4.5562253904194341</v>
      </c>
      <c r="AJ527" s="197">
        <f>IntermediateData!AJ473</f>
        <v>4.5562253904194341</v>
      </c>
      <c r="AK527" s="197">
        <f>IntermediateData!AK473</f>
        <v>4.5562253904194341</v>
      </c>
      <c r="AL527" s="197">
        <f>IntermediateData!AL473</f>
        <v>4.5562253904194332</v>
      </c>
      <c r="AM527" s="197">
        <f>IntermediateData!AM473</f>
        <v>4.5562253904194341</v>
      </c>
      <c r="AN527" s="197">
        <f>IntermediateData!AN473</f>
        <v>4.5562253904194341</v>
      </c>
      <c r="AO527" s="197">
        <f>IntermediateData!AO473</f>
        <v>4.5562253904194341</v>
      </c>
      <c r="AP527" s="198">
        <f>IntermediateData!AP473</f>
        <v>4.5562253904194341</v>
      </c>
    </row>
    <row r="528" spans="2:42" x14ac:dyDescent="0.35">
      <c r="B528" s="36"/>
      <c r="C528" s="36" t="s">
        <v>2291</v>
      </c>
      <c r="D528" s="198"/>
      <c r="E528" s="197">
        <f>IntermediateData!E474</f>
        <v>0</v>
      </c>
      <c r="F528" s="197">
        <f>IntermediateData!F474</f>
        <v>0</v>
      </c>
      <c r="G528" s="197">
        <f>IntermediateData!G474</f>
        <v>0</v>
      </c>
      <c r="H528" s="197">
        <f>IntermediateData!H474</f>
        <v>0</v>
      </c>
      <c r="I528" s="197">
        <f>IntermediateData!I474</f>
        <v>3.9053360489309434</v>
      </c>
      <c r="J528" s="197">
        <f>IntermediateData!J474</f>
        <v>3.9053360489309439</v>
      </c>
      <c r="K528" s="197">
        <f>IntermediateData!K474</f>
        <v>3.9053360489309443</v>
      </c>
      <c r="L528" s="197">
        <f>IntermediateData!L474</f>
        <v>4.5562253904194332</v>
      </c>
      <c r="M528" s="197">
        <f>IntermediateData!M474</f>
        <v>4.5562253904194332</v>
      </c>
      <c r="N528" s="197">
        <f>IntermediateData!N474</f>
        <v>4.5562253904194332</v>
      </c>
      <c r="O528" s="197">
        <f>IntermediateData!O474</f>
        <v>4.556225390419435</v>
      </c>
      <c r="P528" s="197">
        <f>IntermediateData!P474</f>
        <v>4.5562253904194341</v>
      </c>
      <c r="Q528" s="197">
        <f>IntermediateData!Q474</f>
        <v>4.5562253904194332</v>
      </c>
      <c r="R528" s="196">
        <f>IntermediateData!R474</f>
        <v>4.5562253904194341</v>
      </c>
      <c r="S528" s="197">
        <f>IntermediateData!S474</f>
        <v>4.5562253904194341</v>
      </c>
      <c r="T528" s="197">
        <f>IntermediateData!T474</f>
        <v>4.556225390419435</v>
      </c>
      <c r="U528" s="197">
        <f>IntermediateData!U474</f>
        <v>4.5562253904194341</v>
      </c>
      <c r="V528" s="197">
        <f>IntermediateData!V474</f>
        <v>4.5562253904194332</v>
      </c>
      <c r="W528" s="197">
        <f>IntermediateData!W474</f>
        <v>4.5562253904194341</v>
      </c>
      <c r="X528" s="197">
        <f>IntermediateData!X474</f>
        <v>4.5562253904194341</v>
      </c>
      <c r="Y528" s="197">
        <f>IntermediateData!Y474</f>
        <v>4.5562253904194341</v>
      </c>
      <c r="Z528" s="197">
        <f>IntermediateData!Z474</f>
        <v>4.5562253904194332</v>
      </c>
      <c r="AA528" s="197">
        <f>IntermediateData!AA474</f>
        <v>4.5562253904194332</v>
      </c>
      <c r="AB528" s="197">
        <f>IntermediateData!AB474</f>
        <v>4.5562253904194332</v>
      </c>
      <c r="AC528" s="197">
        <f>IntermediateData!AC474</f>
        <v>4.5562253904194341</v>
      </c>
      <c r="AD528" s="197">
        <f>IntermediateData!AD474</f>
        <v>4.5562253904194332</v>
      </c>
      <c r="AE528" s="197">
        <f>IntermediateData!AE474</f>
        <v>4.5562253904194332</v>
      </c>
      <c r="AF528" s="197">
        <f>IntermediateData!AF474</f>
        <v>4.5562253904194341</v>
      </c>
      <c r="AG528" s="197">
        <f>IntermediateData!AG474</f>
        <v>4.5562253904194341</v>
      </c>
      <c r="AH528" s="197">
        <f>IntermediateData!AH474</f>
        <v>4.5562253904194341</v>
      </c>
      <c r="AI528" s="197">
        <f>IntermediateData!AI474</f>
        <v>4.5562253904194332</v>
      </c>
      <c r="AJ528" s="197">
        <f>IntermediateData!AJ474</f>
        <v>4.5562253904194332</v>
      </c>
      <c r="AK528" s="197">
        <f>IntermediateData!AK474</f>
        <v>4.5562253904194341</v>
      </c>
      <c r="AL528" s="197">
        <f>IntermediateData!AL474</f>
        <v>4.556225390419435</v>
      </c>
      <c r="AM528" s="197">
        <f>IntermediateData!AM474</f>
        <v>4.5562253904194341</v>
      </c>
      <c r="AN528" s="197">
        <f>IntermediateData!AN474</f>
        <v>4.5562253904194341</v>
      </c>
      <c r="AO528" s="197">
        <f>IntermediateData!AO474</f>
        <v>4.556225390419435</v>
      </c>
      <c r="AP528" s="198">
        <f>IntermediateData!AP474</f>
        <v>4.5562253904194341</v>
      </c>
    </row>
    <row r="529" spans="2:42" x14ac:dyDescent="0.35">
      <c r="B529" s="36"/>
      <c r="C529" s="36" t="s">
        <v>2292</v>
      </c>
      <c r="D529" s="198"/>
      <c r="E529" s="197">
        <f>IntermediateData!E475</f>
        <v>0</v>
      </c>
      <c r="F529" s="197">
        <f>IntermediateData!F475</f>
        <v>0</v>
      </c>
      <c r="G529" s="197">
        <f>IntermediateData!G475</f>
        <v>0</v>
      </c>
      <c r="H529" s="197">
        <f>IntermediateData!H475</f>
        <v>0</v>
      </c>
      <c r="I529" s="197">
        <f>IntermediateData!I475</f>
        <v>3.2544467074424532</v>
      </c>
      <c r="J529" s="197">
        <f>IntermediateData!J475</f>
        <v>3.9053360489309443</v>
      </c>
      <c r="K529" s="197">
        <f>IntermediateData!K475</f>
        <v>3.9053360489309443</v>
      </c>
      <c r="L529" s="197">
        <f>IntermediateData!L475</f>
        <v>4.5562253904194341</v>
      </c>
      <c r="M529" s="197">
        <f>IntermediateData!M475</f>
        <v>4.5562253904194332</v>
      </c>
      <c r="N529" s="197">
        <f>IntermediateData!N475</f>
        <v>4.5562253904194341</v>
      </c>
      <c r="O529" s="197">
        <f>IntermediateData!O475</f>
        <v>4.5562253904194341</v>
      </c>
      <c r="P529" s="197">
        <f>IntermediateData!P475</f>
        <v>4.5562253904194341</v>
      </c>
      <c r="Q529" s="197">
        <f>IntermediateData!Q475</f>
        <v>4.5562253904194341</v>
      </c>
      <c r="R529" s="196">
        <f>IntermediateData!R475</f>
        <v>4.5562253904194323</v>
      </c>
      <c r="S529" s="197">
        <f>IntermediateData!S475</f>
        <v>4.5562253904194341</v>
      </c>
      <c r="T529" s="197">
        <f>IntermediateData!T475</f>
        <v>4.5562253904194323</v>
      </c>
      <c r="U529" s="197">
        <f>IntermediateData!U475</f>
        <v>4.5562253904194341</v>
      </c>
      <c r="V529" s="197">
        <f>IntermediateData!V475</f>
        <v>4.5562253904194341</v>
      </c>
      <c r="W529" s="197">
        <f>IntermediateData!W475</f>
        <v>4.5562253904194341</v>
      </c>
      <c r="X529" s="197">
        <f>IntermediateData!X475</f>
        <v>4.5562253904194341</v>
      </c>
      <c r="Y529" s="197">
        <f>IntermediateData!Y475</f>
        <v>4.5562253904194332</v>
      </c>
      <c r="Z529" s="197">
        <f>IntermediateData!Z475</f>
        <v>4.5562253904194341</v>
      </c>
      <c r="AA529" s="197">
        <f>IntermediateData!AA475</f>
        <v>4.556225390419435</v>
      </c>
      <c r="AB529" s="197">
        <f>IntermediateData!AB475</f>
        <v>4.5562253904194341</v>
      </c>
      <c r="AC529" s="197">
        <f>IntermediateData!AC475</f>
        <v>4.556225390419435</v>
      </c>
      <c r="AD529" s="197">
        <f>IntermediateData!AD475</f>
        <v>4.556225390419435</v>
      </c>
      <c r="AE529" s="197">
        <f>IntermediateData!AE475</f>
        <v>4.5562253904194359</v>
      </c>
      <c r="AF529" s="197">
        <f>IntermediateData!AF475</f>
        <v>4.5562253904194332</v>
      </c>
      <c r="AG529" s="197">
        <f>IntermediateData!AG475</f>
        <v>4.5562253904194341</v>
      </c>
      <c r="AH529" s="197">
        <f>IntermediateData!AH475</f>
        <v>4.5562253904194323</v>
      </c>
      <c r="AI529" s="197">
        <f>IntermediateData!AI475</f>
        <v>4.556225390419435</v>
      </c>
      <c r="AJ529" s="197">
        <f>IntermediateData!AJ475</f>
        <v>4.5562253904194332</v>
      </c>
      <c r="AK529" s="197">
        <f>IntermediateData!AK475</f>
        <v>4.5562253904194341</v>
      </c>
      <c r="AL529" s="197">
        <f>IntermediateData!AL475</f>
        <v>4.5562253904194341</v>
      </c>
      <c r="AM529" s="197">
        <f>IntermediateData!AM475</f>
        <v>4.5562253904194341</v>
      </c>
      <c r="AN529" s="197">
        <f>IntermediateData!AN475</f>
        <v>4.5562253904194341</v>
      </c>
      <c r="AO529" s="197">
        <f>IntermediateData!AO475</f>
        <v>4.556225390419435</v>
      </c>
      <c r="AP529" s="198">
        <f>IntermediateData!AP475</f>
        <v>4.556225390419435</v>
      </c>
    </row>
    <row r="530" spans="2:42" x14ac:dyDescent="0.35">
      <c r="B530" s="36"/>
      <c r="C530" s="36" t="s">
        <v>2293</v>
      </c>
      <c r="D530" s="198"/>
      <c r="E530" s="197">
        <f>IntermediateData!E476</f>
        <v>0</v>
      </c>
      <c r="F530" s="197">
        <f>IntermediateData!F476</f>
        <v>0</v>
      </c>
      <c r="G530" s="197">
        <f>IntermediateData!G476</f>
        <v>0</v>
      </c>
      <c r="H530" s="197">
        <f>IntermediateData!H476</f>
        <v>0</v>
      </c>
      <c r="I530" s="197">
        <f>IntermediateData!I476</f>
        <v>3.2544467074424546</v>
      </c>
      <c r="J530" s="197">
        <f>IntermediateData!J476</f>
        <v>3.2544467074424532</v>
      </c>
      <c r="K530" s="197">
        <f>IntermediateData!K476</f>
        <v>3.2544467074424532</v>
      </c>
      <c r="L530" s="197">
        <f>IntermediateData!L476</f>
        <v>3.9053360489309443</v>
      </c>
      <c r="M530" s="197">
        <f>IntermediateData!M476</f>
        <v>3.9053360489309452</v>
      </c>
      <c r="N530" s="197">
        <f>IntermediateData!N476</f>
        <v>4.5562253904194341</v>
      </c>
      <c r="O530" s="197">
        <f>IntermediateData!O476</f>
        <v>4.5562253904194323</v>
      </c>
      <c r="P530" s="197">
        <f>IntermediateData!P476</f>
        <v>4.5562253904194332</v>
      </c>
      <c r="Q530" s="197">
        <f>IntermediateData!Q476</f>
        <v>4.5562253904194332</v>
      </c>
      <c r="R530" s="196">
        <f>IntermediateData!R476</f>
        <v>4.5562253904194341</v>
      </c>
      <c r="S530" s="197">
        <f>IntermediateData!S476</f>
        <v>4.556225390419435</v>
      </c>
      <c r="T530" s="197">
        <f>IntermediateData!T476</f>
        <v>4.5562253904194332</v>
      </c>
      <c r="U530" s="197">
        <f>IntermediateData!U476</f>
        <v>4.5562253904194341</v>
      </c>
      <c r="V530" s="197">
        <f>IntermediateData!V476</f>
        <v>4.5562253904194332</v>
      </c>
      <c r="W530" s="197">
        <f>IntermediateData!W476</f>
        <v>4.5562253904194332</v>
      </c>
      <c r="X530" s="197">
        <f>IntermediateData!X476</f>
        <v>4.5562253904194341</v>
      </c>
      <c r="Y530" s="197">
        <f>IntermediateData!Y476</f>
        <v>4.5562253904194332</v>
      </c>
      <c r="Z530" s="197">
        <f>IntermediateData!Z476</f>
        <v>4.5562253904194341</v>
      </c>
      <c r="AA530" s="197">
        <f>IntermediateData!AA476</f>
        <v>4.5562253904194341</v>
      </c>
      <c r="AB530" s="197">
        <f>IntermediateData!AB476</f>
        <v>4.5562253904194314</v>
      </c>
      <c r="AC530" s="197">
        <f>IntermediateData!AC476</f>
        <v>4.5562253904194323</v>
      </c>
      <c r="AD530" s="197">
        <f>IntermediateData!AD476</f>
        <v>4.5562253904194332</v>
      </c>
      <c r="AE530" s="197">
        <f>IntermediateData!AE476</f>
        <v>4.5562253904194332</v>
      </c>
      <c r="AF530" s="197">
        <f>IntermediateData!AF476</f>
        <v>4.5562253904194341</v>
      </c>
      <c r="AG530" s="197">
        <f>IntermediateData!AG476</f>
        <v>4.556225390419435</v>
      </c>
      <c r="AH530" s="197">
        <f>IntermediateData!AH476</f>
        <v>4.5562253904194332</v>
      </c>
      <c r="AI530" s="197">
        <f>IntermediateData!AI476</f>
        <v>4.5562253904194341</v>
      </c>
      <c r="AJ530" s="197">
        <f>IntermediateData!AJ476</f>
        <v>4.5562253904194341</v>
      </c>
      <c r="AK530" s="197">
        <f>IntermediateData!AK476</f>
        <v>4.5562253904194332</v>
      </c>
      <c r="AL530" s="197">
        <f>IntermediateData!AL476</f>
        <v>4.5562253904194341</v>
      </c>
      <c r="AM530" s="197">
        <f>IntermediateData!AM476</f>
        <v>4.5562253904194323</v>
      </c>
      <c r="AN530" s="197">
        <f>IntermediateData!AN476</f>
        <v>4.5562253904194332</v>
      </c>
      <c r="AO530" s="197">
        <f>IntermediateData!AO476</f>
        <v>4.5562253904194332</v>
      </c>
      <c r="AP530" s="198">
        <f>IntermediateData!AP476</f>
        <v>4.5562253904194332</v>
      </c>
    </row>
    <row r="531" spans="2:42" x14ac:dyDescent="0.35">
      <c r="B531" s="36"/>
      <c r="C531" s="36" t="s">
        <v>2294</v>
      </c>
      <c r="D531" s="198"/>
      <c r="E531" s="197">
        <f>IntermediateData!E477</f>
        <v>0</v>
      </c>
      <c r="F531" s="197">
        <f>IntermediateData!F477</f>
        <v>0</v>
      </c>
      <c r="G531" s="197">
        <f>IntermediateData!G477</f>
        <v>0</v>
      </c>
      <c r="H531" s="197">
        <f>IntermediateData!H477</f>
        <v>0</v>
      </c>
      <c r="I531" s="197">
        <f>IntermediateData!I477</f>
        <v>3.9053360489309443</v>
      </c>
      <c r="J531" s="197">
        <f>IntermediateData!J477</f>
        <v>3.9053360489309434</v>
      </c>
      <c r="K531" s="197">
        <f>IntermediateData!K477</f>
        <v>3.905336048930943</v>
      </c>
      <c r="L531" s="197">
        <f>IntermediateData!L477</f>
        <v>4.5562253904194323</v>
      </c>
      <c r="M531" s="197">
        <f>IntermediateData!M477</f>
        <v>4.5562253904194341</v>
      </c>
      <c r="N531" s="197">
        <f>IntermediateData!N477</f>
        <v>4.5562253904194341</v>
      </c>
      <c r="O531" s="197">
        <f>IntermediateData!O477</f>
        <v>4.5562253904194332</v>
      </c>
      <c r="P531" s="197">
        <f>IntermediateData!P477</f>
        <v>4.5562253904194332</v>
      </c>
      <c r="Q531" s="197">
        <f>IntermediateData!Q477</f>
        <v>4.556225390419435</v>
      </c>
      <c r="R531" s="196">
        <f>IntermediateData!R477</f>
        <v>4.5562253904194332</v>
      </c>
      <c r="S531" s="197">
        <f>IntermediateData!S477</f>
        <v>4.5562253904194341</v>
      </c>
      <c r="T531" s="197">
        <f>IntermediateData!T477</f>
        <v>4.5562253904194341</v>
      </c>
      <c r="U531" s="197">
        <f>IntermediateData!U477</f>
        <v>4.5562253904194341</v>
      </c>
      <c r="V531" s="197">
        <f>IntermediateData!V477</f>
        <v>4.5562253904194341</v>
      </c>
      <c r="W531" s="197">
        <f>IntermediateData!W477</f>
        <v>4.5562253904194341</v>
      </c>
      <c r="X531" s="197">
        <f>IntermediateData!X477</f>
        <v>4.5562253904194341</v>
      </c>
      <c r="Y531" s="197">
        <f>IntermediateData!Y477</f>
        <v>4.556225390419435</v>
      </c>
      <c r="Z531" s="197">
        <f>IntermediateData!Z477</f>
        <v>4.5562253904194341</v>
      </c>
      <c r="AA531" s="197">
        <f>IntermediateData!AA477</f>
        <v>4.5562253904194341</v>
      </c>
      <c r="AB531" s="197">
        <f>IntermediateData!AB477</f>
        <v>4.5562253904194314</v>
      </c>
      <c r="AC531" s="197">
        <f>IntermediateData!AC477</f>
        <v>4.5562253904194332</v>
      </c>
      <c r="AD531" s="197">
        <f>IntermediateData!AD477</f>
        <v>4.5562253904194332</v>
      </c>
      <c r="AE531" s="197">
        <f>IntermediateData!AE477</f>
        <v>4.556225390419435</v>
      </c>
      <c r="AF531" s="197">
        <f>IntermediateData!AF477</f>
        <v>4.5562253904194332</v>
      </c>
      <c r="AG531" s="197">
        <f>IntermediateData!AG477</f>
        <v>4.556225390419435</v>
      </c>
      <c r="AH531" s="197">
        <f>IntermediateData!AH477</f>
        <v>4.5562253904194332</v>
      </c>
      <c r="AI531" s="197">
        <f>IntermediateData!AI477</f>
        <v>4.5562253904194341</v>
      </c>
      <c r="AJ531" s="197">
        <f>IntermediateData!AJ477</f>
        <v>4.556225390419435</v>
      </c>
      <c r="AK531" s="197">
        <f>IntermediateData!AK477</f>
        <v>4.5562253904194341</v>
      </c>
      <c r="AL531" s="197">
        <f>IntermediateData!AL477</f>
        <v>4.5562253904194341</v>
      </c>
      <c r="AM531" s="197">
        <f>IntermediateData!AM477</f>
        <v>4.5562253904194332</v>
      </c>
      <c r="AN531" s="197">
        <f>IntermediateData!AN477</f>
        <v>4.5562253904194359</v>
      </c>
      <c r="AO531" s="197">
        <f>IntermediateData!AO477</f>
        <v>4.5562253904194341</v>
      </c>
      <c r="AP531" s="198">
        <f>IntermediateData!AP477</f>
        <v>4.5562253904194341</v>
      </c>
    </row>
    <row r="532" spans="2:42" x14ac:dyDescent="0.35">
      <c r="B532" s="36"/>
      <c r="C532" s="36" t="s">
        <v>2295</v>
      </c>
      <c r="D532" s="198"/>
      <c r="E532" s="197">
        <f>IntermediateData!E478</f>
        <v>0</v>
      </c>
      <c r="F532" s="197">
        <f>IntermediateData!F478</f>
        <v>0</v>
      </c>
      <c r="G532" s="197">
        <f>IntermediateData!G478</f>
        <v>0</v>
      </c>
      <c r="H532" s="197">
        <f>IntermediateData!H478</f>
        <v>0</v>
      </c>
      <c r="I532" s="197">
        <f>IntermediateData!I478</f>
        <v>3.9053360489309425</v>
      </c>
      <c r="J532" s="197">
        <f>IntermediateData!J478</f>
        <v>4.5562253904194332</v>
      </c>
      <c r="K532" s="197">
        <f>IntermediateData!K478</f>
        <v>4.5562253904194341</v>
      </c>
      <c r="L532" s="197">
        <f>IntermediateData!L478</f>
        <v>4.5562253904194341</v>
      </c>
      <c r="M532" s="197">
        <f>IntermediateData!M478</f>
        <v>4.5562253904194332</v>
      </c>
      <c r="N532" s="197">
        <f>IntermediateData!N478</f>
        <v>4.5562253904194341</v>
      </c>
      <c r="O532" s="197">
        <f>IntermediateData!O478</f>
        <v>4.5562253904194332</v>
      </c>
      <c r="P532" s="197">
        <f>IntermediateData!P478</f>
        <v>4.5562253904194332</v>
      </c>
      <c r="Q532" s="197">
        <f>IntermediateData!Q478</f>
        <v>4.5562253904194314</v>
      </c>
      <c r="R532" s="196">
        <f>IntermediateData!R478</f>
        <v>4.5562253904194341</v>
      </c>
      <c r="S532" s="197">
        <f>IntermediateData!S478</f>
        <v>4.5562253904194341</v>
      </c>
      <c r="T532" s="197">
        <f>IntermediateData!T478</f>
        <v>4.5562253904194332</v>
      </c>
      <c r="U532" s="197">
        <f>IntermediateData!U478</f>
        <v>4.5562253904194341</v>
      </c>
      <c r="V532" s="197">
        <f>IntermediateData!V478</f>
        <v>4.5562253904194341</v>
      </c>
      <c r="W532" s="197">
        <f>IntermediateData!W478</f>
        <v>4.5562253904194341</v>
      </c>
      <c r="X532" s="197">
        <f>IntermediateData!X478</f>
        <v>4.5562253904194341</v>
      </c>
      <c r="Y532" s="197">
        <f>IntermediateData!Y478</f>
        <v>4.556225390419435</v>
      </c>
      <c r="Z532" s="197">
        <f>IntermediateData!Z478</f>
        <v>4.556225390419435</v>
      </c>
      <c r="AA532" s="197">
        <f>IntermediateData!AA478</f>
        <v>4.5562253904194341</v>
      </c>
      <c r="AB532" s="197">
        <f>IntermediateData!AB478</f>
        <v>4.5562253904194332</v>
      </c>
      <c r="AC532" s="197">
        <f>IntermediateData!AC478</f>
        <v>4.5562253904194341</v>
      </c>
      <c r="AD532" s="197">
        <f>IntermediateData!AD478</f>
        <v>4.5562253904194341</v>
      </c>
      <c r="AE532" s="197">
        <f>IntermediateData!AE478</f>
        <v>4.5562253904194341</v>
      </c>
      <c r="AF532" s="197">
        <f>IntermediateData!AF478</f>
        <v>4.5562253904194341</v>
      </c>
      <c r="AG532" s="197">
        <f>IntermediateData!AG478</f>
        <v>4.5562253904194332</v>
      </c>
      <c r="AH532" s="197">
        <f>IntermediateData!AH478</f>
        <v>4.5562253904194332</v>
      </c>
      <c r="AI532" s="197">
        <f>IntermediateData!AI478</f>
        <v>4.5562253904194332</v>
      </c>
      <c r="AJ532" s="197">
        <f>IntermediateData!AJ478</f>
        <v>4.5562253904194341</v>
      </c>
      <c r="AK532" s="197">
        <f>IntermediateData!AK478</f>
        <v>4.5562253904194341</v>
      </c>
      <c r="AL532" s="197">
        <f>IntermediateData!AL478</f>
        <v>4.5562253904194323</v>
      </c>
      <c r="AM532" s="197">
        <f>IntermediateData!AM478</f>
        <v>4.5562253904194341</v>
      </c>
      <c r="AN532" s="197">
        <f>IntermediateData!AN478</f>
        <v>4.5562253904194332</v>
      </c>
      <c r="AO532" s="197">
        <f>IntermediateData!AO478</f>
        <v>4.5562253904194323</v>
      </c>
      <c r="AP532" s="198">
        <f>IntermediateData!AP478</f>
        <v>4.5562253904194332</v>
      </c>
    </row>
    <row r="533" spans="2:42" x14ac:dyDescent="0.35">
      <c r="B533" s="36"/>
      <c r="C533" s="36" t="s">
        <v>2296</v>
      </c>
      <c r="D533" s="198"/>
      <c r="E533" s="197">
        <f>IntermediateData!E479</f>
        <v>0</v>
      </c>
      <c r="F533" s="197">
        <f>IntermediateData!F479</f>
        <v>0</v>
      </c>
      <c r="G533" s="197">
        <f>IntermediateData!G479</f>
        <v>0</v>
      </c>
      <c r="H533" s="197">
        <f>IntermediateData!H479</f>
        <v>0</v>
      </c>
      <c r="I533" s="197">
        <f>IntermediateData!I479</f>
        <v>3.2544467074424528</v>
      </c>
      <c r="J533" s="197">
        <f>IntermediateData!J479</f>
        <v>3.9053360489309439</v>
      </c>
      <c r="K533" s="197">
        <f>IntermediateData!K479</f>
        <v>3.905336048930943</v>
      </c>
      <c r="L533" s="197">
        <f>IntermediateData!L479</f>
        <v>3.9053360489309421</v>
      </c>
      <c r="M533" s="197">
        <f>IntermediateData!M479</f>
        <v>4.5562253904194332</v>
      </c>
      <c r="N533" s="197">
        <f>IntermediateData!N479</f>
        <v>4.5562253904194332</v>
      </c>
      <c r="O533" s="197">
        <f>IntermediateData!O479</f>
        <v>4.5562253904194341</v>
      </c>
      <c r="P533" s="197">
        <f>IntermediateData!P479</f>
        <v>4.5562253904194332</v>
      </c>
      <c r="Q533" s="197">
        <f>IntermediateData!Q479</f>
        <v>4.5562253904194332</v>
      </c>
      <c r="R533" s="196">
        <f>IntermediateData!R479</f>
        <v>4.556225390419435</v>
      </c>
      <c r="S533" s="197">
        <f>IntermediateData!S479</f>
        <v>4.5562253904194341</v>
      </c>
      <c r="T533" s="197">
        <f>IntermediateData!T479</f>
        <v>4.5562253904194332</v>
      </c>
      <c r="U533" s="197">
        <f>IntermediateData!U479</f>
        <v>4.5562253904194341</v>
      </c>
      <c r="V533" s="197">
        <f>IntermediateData!V479</f>
        <v>4.5562253904194341</v>
      </c>
      <c r="W533" s="197">
        <f>IntermediateData!W479</f>
        <v>4.5562253904194332</v>
      </c>
      <c r="X533" s="197">
        <f>IntermediateData!X479</f>
        <v>4.5562253904194332</v>
      </c>
      <c r="Y533" s="197">
        <f>IntermediateData!Y479</f>
        <v>4.5562253904194341</v>
      </c>
      <c r="Z533" s="197">
        <f>IntermediateData!Z479</f>
        <v>4.5562253904194332</v>
      </c>
      <c r="AA533" s="197">
        <f>IntermediateData!AA479</f>
        <v>4.556225390419435</v>
      </c>
      <c r="AB533" s="197">
        <f>IntermediateData!AB479</f>
        <v>4.556225390419435</v>
      </c>
      <c r="AC533" s="197">
        <f>IntermediateData!AC479</f>
        <v>4.5562253904194341</v>
      </c>
      <c r="AD533" s="197">
        <f>IntermediateData!AD479</f>
        <v>4.5562253904194341</v>
      </c>
      <c r="AE533" s="197">
        <f>IntermediateData!AE479</f>
        <v>4.5562253904194332</v>
      </c>
      <c r="AF533" s="197">
        <f>IntermediateData!AF479</f>
        <v>4.556225390419435</v>
      </c>
      <c r="AG533" s="197">
        <f>IntermediateData!AG479</f>
        <v>4.5562253904194341</v>
      </c>
      <c r="AH533" s="197">
        <f>IntermediateData!AH479</f>
        <v>4.5562253904194323</v>
      </c>
      <c r="AI533" s="197">
        <f>IntermediateData!AI479</f>
        <v>4.5562253904194341</v>
      </c>
      <c r="AJ533" s="197">
        <f>IntermediateData!AJ479</f>
        <v>4.5562253904194341</v>
      </c>
      <c r="AK533" s="197">
        <f>IntermediateData!AK479</f>
        <v>4.5562253904194332</v>
      </c>
      <c r="AL533" s="197">
        <f>IntermediateData!AL479</f>
        <v>4.5562253904194332</v>
      </c>
      <c r="AM533" s="197">
        <f>IntermediateData!AM479</f>
        <v>4.556225390419435</v>
      </c>
      <c r="AN533" s="197">
        <f>IntermediateData!AN479</f>
        <v>4.5562253904194341</v>
      </c>
      <c r="AO533" s="197">
        <f>IntermediateData!AO479</f>
        <v>4.5562253904194332</v>
      </c>
      <c r="AP533" s="198">
        <f>IntermediateData!AP479</f>
        <v>4.556225390419435</v>
      </c>
    </row>
    <row r="534" spans="2:42" x14ac:dyDescent="0.35">
      <c r="B534" s="36"/>
      <c r="C534" s="36" t="s">
        <v>2297</v>
      </c>
      <c r="D534" s="198"/>
      <c r="E534" s="197">
        <f>IntermediateData!E480</f>
        <v>0</v>
      </c>
      <c r="F534" s="197">
        <f>IntermediateData!F480</f>
        <v>0</v>
      </c>
      <c r="G534" s="197">
        <f>IntermediateData!G480</f>
        <v>0</v>
      </c>
      <c r="H534" s="197">
        <f>IntermediateData!H480</f>
        <v>0</v>
      </c>
      <c r="I534" s="197">
        <f>IntermediateData!I480</f>
        <v>3.2544467074424541</v>
      </c>
      <c r="J534" s="197">
        <f>IntermediateData!J480</f>
        <v>3.2544467074424532</v>
      </c>
      <c r="K534" s="197">
        <f>IntermediateData!K480</f>
        <v>3.2544467074424523</v>
      </c>
      <c r="L534" s="197">
        <f>IntermediateData!L480</f>
        <v>3.9053360489309443</v>
      </c>
      <c r="M534" s="197">
        <f>IntermediateData!M480</f>
        <v>3.9053360489309434</v>
      </c>
      <c r="N534" s="197">
        <f>IntermediateData!N480</f>
        <v>4.5562253904194332</v>
      </c>
      <c r="O534" s="197">
        <f>IntermediateData!O480</f>
        <v>4.5562253904194323</v>
      </c>
      <c r="P534" s="197">
        <f>IntermediateData!P480</f>
        <v>4.556225390419435</v>
      </c>
      <c r="Q534" s="197">
        <f>IntermediateData!Q480</f>
        <v>4.5562253904194323</v>
      </c>
      <c r="R534" s="196">
        <f>IntermediateData!R480</f>
        <v>4.5562253904194341</v>
      </c>
      <c r="S534" s="197">
        <f>IntermediateData!S480</f>
        <v>4.556225390419435</v>
      </c>
      <c r="T534" s="197">
        <f>IntermediateData!T480</f>
        <v>4.5562253904194332</v>
      </c>
      <c r="U534" s="197">
        <f>IntermediateData!U480</f>
        <v>4.5562253904194323</v>
      </c>
      <c r="V534" s="197">
        <f>IntermediateData!V480</f>
        <v>4.5562253904194341</v>
      </c>
      <c r="W534" s="197">
        <f>IntermediateData!W480</f>
        <v>4.556225390419435</v>
      </c>
      <c r="X534" s="197">
        <f>IntermediateData!X480</f>
        <v>4.5562253904194341</v>
      </c>
      <c r="Y534" s="197">
        <f>IntermediateData!Y480</f>
        <v>4.5562253904194341</v>
      </c>
      <c r="Z534" s="197">
        <f>IntermediateData!Z480</f>
        <v>4.5562253904194341</v>
      </c>
      <c r="AA534" s="197">
        <f>IntermediateData!AA480</f>
        <v>4.5562253904194341</v>
      </c>
      <c r="AB534" s="197">
        <f>IntermediateData!AB480</f>
        <v>4.556225390419435</v>
      </c>
      <c r="AC534" s="197">
        <f>IntermediateData!AC480</f>
        <v>4.5562253904194332</v>
      </c>
      <c r="AD534" s="197">
        <f>IntermediateData!AD480</f>
        <v>4.5562253904194341</v>
      </c>
      <c r="AE534" s="197">
        <f>IntermediateData!AE480</f>
        <v>4.5562253904194341</v>
      </c>
      <c r="AF534" s="197">
        <f>IntermediateData!AF480</f>
        <v>4.556225390419435</v>
      </c>
      <c r="AG534" s="197">
        <f>IntermediateData!AG480</f>
        <v>4.5562253904194341</v>
      </c>
      <c r="AH534" s="197">
        <f>IntermediateData!AH480</f>
        <v>4.5562253904194332</v>
      </c>
      <c r="AI534" s="197">
        <f>IntermediateData!AI480</f>
        <v>4.5562253904194332</v>
      </c>
      <c r="AJ534" s="197">
        <f>IntermediateData!AJ480</f>
        <v>4.5562253904194323</v>
      </c>
      <c r="AK534" s="197">
        <f>IntermediateData!AK480</f>
        <v>4.5562253904194341</v>
      </c>
      <c r="AL534" s="197">
        <f>IntermediateData!AL480</f>
        <v>4.5562253904194332</v>
      </c>
      <c r="AM534" s="197">
        <f>IntermediateData!AM480</f>
        <v>4.5562253904194332</v>
      </c>
      <c r="AN534" s="197">
        <f>IntermediateData!AN480</f>
        <v>4.5562253904194332</v>
      </c>
      <c r="AO534" s="197">
        <f>IntermediateData!AO480</f>
        <v>4.5562253904194332</v>
      </c>
      <c r="AP534" s="198">
        <f>IntermediateData!AP480</f>
        <v>4.5562253904194341</v>
      </c>
    </row>
    <row r="535" spans="2:42" x14ac:dyDescent="0.35">
      <c r="B535" s="36"/>
      <c r="C535" s="36" t="s">
        <v>2298</v>
      </c>
      <c r="D535" s="198"/>
      <c r="E535" s="197">
        <f>IntermediateData!E481</f>
        <v>0</v>
      </c>
      <c r="F535" s="197">
        <f>IntermediateData!F481</f>
        <v>0</v>
      </c>
      <c r="G535" s="197">
        <f>IntermediateData!G481</f>
        <v>0</v>
      </c>
      <c r="H535" s="197">
        <f>IntermediateData!H481</f>
        <v>0</v>
      </c>
      <c r="I535" s="197">
        <f>IntermediateData!I481</f>
        <v>3.9053360489309439</v>
      </c>
      <c r="J535" s="197">
        <f>IntermediateData!J481</f>
        <v>4.5562253904194341</v>
      </c>
      <c r="K535" s="197">
        <f>IntermediateData!K481</f>
        <v>4.5562253904194332</v>
      </c>
      <c r="L535" s="197">
        <f>IntermediateData!L481</f>
        <v>4.556225390419435</v>
      </c>
      <c r="M535" s="197">
        <f>IntermediateData!M481</f>
        <v>4.5562253904194341</v>
      </c>
      <c r="N535" s="197">
        <f>IntermediateData!N481</f>
        <v>4.5562253904194341</v>
      </c>
      <c r="O535" s="197">
        <f>IntermediateData!O481</f>
        <v>4.5562253904194341</v>
      </c>
      <c r="P535" s="197">
        <f>IntermediateData!P481</f>
        <v>4.5562253904194332</v>
      </c>
      <c r="Q535" s="197">
        <f>IntermediateData!Q481</f>
        <v>4.5562253904194332</v>
      </c>
      <c r="R535" s="196">
        <f>IntermediateData!R481</f>
        <v>4.5562253904194332</v>
      </c>
      <c r="S535" s="197">
        <f>IntermediateData!S481</f>
        <v>4.5562253904194341</v>
      </c>
      <c r="T535" s="197">
        <f>IntermediateData!T481</f>
        <v>4.556225390419435</v>
      </c>
      <c r="U535" s="197">
        <f>IntermediateData!U481</f>
        <v>4.5562253904194341</v>
      </c>
      <c r="V535" s="197">
        <f>IntermediateData!V481</f>
        <v>4.5562253904194341</v>
      </c>
      <c r="W535" s="197">
        <f>IntermediateData!W481</f>
        <v>4.5562253904194341</v>
      </c>
      <c r="X535" s="197">
        <f>IntermediateData!X481</f>
        <v>4.5562253904194332</v>
      </c>
      <c r="Y535" s="197">
        <f>IntermediateData!Y481</f>
        <v>4.556225390419435</v>
      </c>
      <c r="Z535" s="197">
        <f>IntermediateData!Z481</f>
        <v>4.5562253904194341</v>
      </c>
      <c r="AA535" s="197">
        <f>IntermediateData!AA481</f>
        <v>4.5562253904194341</v>
      </c>
      <c r="AB535" s="197">
        <f>IntermediateData!AB481</f>
        <v>4.5562253904194341</v>
      </c>
      <c r="AC535" s="197">
        <f>IntermediateData!AC481</f>
        <v>4.5562253904194332</v>
      </c>
      <c r="AD535" s="197">
        <f>IntermediateData!AD481</f>
        <v>4.5562253904194341</v>
      </c>
      <c r="AE535" s="197">
        <f>IntermediateData!AE481</f>
        <v>4.5562253904194332</v>
      </c>
      <c r="AF535" s="197">
        <f>IntermediateData!AF481</f>
        <v>4.5562253904194341</v>
      </c>
      <c r="AG535" s="197">
        <f>IntermediateData!AG481</f>
        <v>4.5562253904194341</v>
      </c>
      <c r="AH535" s="197">
        <f>IntermediateData!AH481</f>
        <v>4.5562253904194341</v>
      </c>
      <c r="AI535" s="197">
        <f>IntermediateData!AI481</f>
        <v>4.556225390419435</v>
      </c>
      <c r="AJ535" s="197">
        <f>IntermediateData!AJ481</f>
        <v>4.5562253904194341</v>
      </c>
      <c r="AK535" s="197">
        <f>IntermediateData!AK481</f>
        <v>4.5562253904194323</v>
      </c>
      <c r="AL535" s="197">
        <f>IntermediateData!AL481</f>
        <v>4.5562253904194341</v>
      </c>
      <c r="AM535" s="197">
        <f>IntermediateData!AM481</f>
        <v>4.5562253904194341</v>
      </c>
      <c r="AN535" s="197">
        <f>IntermediateData!AN481</f>
        <v>4.5562253904194332</v>
      </c>
      <c r="AO535" s="197">
        <f>IntermediateData!AO481</f>
        <v>4.5562253904194323</v>
      </c>
      <c r="AP535" s="198">
        <f>IntermediateData!AP481</f>
        <v>4.5562253904194332</v>
      </c>
    </row>
    <row r="536" spans="2:42" x14ac:dyDescent="0.35">
      <c r="B536" s="36"/>
      <c r="C536" s="36" t="s">
        <v>2299</v>
      </c>
      <c r="D536" s="198"/>
      <c r="E536" s="197">
        <f>IntermediateData!E482</f>
        <v>0</v>
      </c>
      <c r="F536" s="197">
        <f>IntermediateData!F482</f>
        <v>0</v>
      </c>
      <c r="G536" s="197">
        <f>IntermediateData!G482</f>
        <v>0</v>
      </c>
      <c r="H536" s="197">
        <f>IntermediateData!H482</f>
        <v>0</v>
      </c>
      <c r="I536" s="197">
        <f>IntermediateData!I482</f>
        <v>3.2544467074424515</v>
      </c>
      <c r="J536" s="197">
        <f>IntermediateData!J482</f>
        <v>3.2544467074424528</v>
      </c>
      <c r="K536" s="197">
        <f>IntermediateData!K482</f>
        <v>3.9053360489309448</v>
      </c>
      <c r="L536" s="197">
        <f>IntermediateData!L482</f>
        <v>3.9053360489309425</v>
      </c>
      <c r="M536" s="197">
        <f>IntermediateData!M482</f>
        <v>4.5562253904194332</v>
      </c>
      <c r="N536" s="197">
        <f>IntermediateData!N482</f>
        <v>4.5562253904194332</v>
      </c>
      <c r="O536" s="197">
        <f>IntermediateData!O482</f>
        <v>4.5562253904194332</v>
      </c>
      <c r="P536" s="197">
        <f>IntermediateData!P482</f>
        <v>4.5562253904194332</v>
      </c>
      <c r="Q536" s="197">
        <f>IntermediateData!Q482</f>
        <v>4.5562253904194332</v>
      </c>
      <c r="R536" s="196">
        <f>IntermediateData!R482</f>
        <v>4.5562253904194341</v>
      </c>
      <c r="S536" s="197">
        <f>IntermediateData!S482</f>
        <v>4.5562253904194341</v>
      </c>
      <c r="T536" s="197">
        <f>IntermediateData!T482</f>
        <v>4.5562253904194341</v>
      </c>
      <c r="U536" s="197">
        <f>IntermediateData!U482</f>
        <v>4.5562253904194341</v>
      </c>
      <c r="V536" s="197">
        <f>IntermediateData!V482</f>
        <v>4.5562253904194332</v>
      </c>
      <c r="W536" s="197">
        <f>IntermediateData!W482</f>
        <v>4.5562253904194332</v>
      </c>
      <c r="X536" s="197">
        <f>IntermediateData!X482</f>
        <v>4.5562253904194332</v>
      </c>
      <c r="Y536" s="197">
        <f>IntermediateData!Y482</f>
        <v>4.5562253904194332</v>
      </c>
      <c r="Z536" s="197">
        <f>IntermediateData!Z482</f>
        <v>4.5562253904194341</v>
      </c>
      <c r="AA536" s="197">
        <f>IntermediateData!AA482</f>
        <v>4.5562253904194332</v>
      </c>
      <c r="AB536" s="197">
        <f>IntermediateData!AB482</f>
        <v>4.5562253904194341</v>
      </c>
      <c r="AC536" s="197">
        <f>IntermediateData!AC482</f>
        <v>4.5562253904194341</v>
      </c>
      <c r="AD536" s="197">
        <f>IntermediateData!AD482</f>
        <v>4.5562253904194332</v>
      </c>
      <c r="AE536" s="197">
        <f>IntermediateData!AE482</f>
        <v>4.5562253904194332</v>
      </c>
      <c r="AF536" s="197">
        <f>IntermediateData!AF482</f>
        <v>4.5562253904194332</v>
      </c>
      <c r="AG536" s="197">
        <f>IntermediateData!AG482</f>
        <v>4.5562253904194323</v>
      </c>
      <c r="AH536" s="197">
        <f>IntermediateData!AH482</f>
        <v>4.5562253904194341</v>
      </c>
      <c r="AI536" s="197">
        <f>IntermediateData!AI482</f>
        <v>4.556225390419435</v>
      </c>
      <c r="AJ536" s="197">
        <f>IntermediateData!AJ482</f>
        <v>4.556225390419435</v>
      </c>
      <c r="AK536" s="197">
        <f>IntermediateData!AK482</f>
        <v>4.5562253904194341</v>
      </c>
      <c r="AL536" s="197">
        <f>IntermediateData!AL482</f>
        <v>4.5562253904194332</v>
      </c>
      <c r="AM536" s="197">
        <f>IntermediateData!AM482</f>
        <v>4.5562253904194341</v>
      </c>
      <c r="AN536" s="197">
        <f>IntermediateData!AN482</f>
        <v>4.556225390419435</v>
      </c>
      <c r="AO536" s="197">
        <f>IntermediateData!AO482</f>
        <v>4.5562253904194341</v>
      </c>
      <c r="AP536" s="198">
        <f>IntermediateData!AP482</f>
        <v>4.556225390419435</v>
      </c>
    </row>
    <row r="537" spans="2:42" x14ac:dyDescent="0.35">
      <c r="B537" s="36"/>
      <c r="C537" s="36" t="s">
        <v>2300</v>
      </c>
      <c r="D537" s="198"/>
      <c r="E537" s="197">
        <f>IntermediateData!E483</f>
        <v>0</v>
      </c>
      <c r="F537" s="197">
        <f>IntermediateData!F483</f>
        <v>0</v>
      </c>
      <c r="G537" s="197">
        <f>IntermediateData!G483</f>
        <v>0</v>
      </c>
      <c r="H537" s="197">
        <f>IntermediateData!H483</f>
        <v>0</v>
      </c>
      <c r="I537" s="197">
        <f>IntermediateData!I483</f>
        <v>4.5562253904194341</v>
      </c>
      <c r="J537" s="197">
        <f>IntermediateData!J483</f>
        <v>4.5562253904194323</v>
      </c>
      <c r="K537" s="197">
        <f>IntermediateData!K483</f>
        <v>4.5562253904194367</v>
      </c>
      <c r="L537" s="197">
        <f>IntermediateData!L483</f>
        <v>4.5562253904194341</v>
      </c>
      <c r="M537" s="197">
        <f>IntermediateData!M483</f>
        <v>4.5562253904194359</v>
      </c>
      <c r="N537" s="197">
        <f>IntermediateData!N483</f>
        <v>4.5562253904194341</v>
      </c>
      <c r="O537" s="197">
        <f>IntermediateData!O483</f>
        <v>4.5562253904194341</v>
      </c>
      <c r="P537" s="197">
        <f>IntermediateData!P483</f>
        <v>4.5562253904194341</v>
      </c>
      <c r="Q537" s="197">
        <f>IntermediateData!Q483</f>
        <v>4.5562253904194341</v>
      </c>
      <c r="R537" s="196">
        <f>IntermediateData!R483</f>
        <v>4.556225390419435</v>
      </c>
      <c r="S537" s="197">
        <f>IntermediateData!S483</f>
        <v>4.5562253904194323</v>
      </c>
      <c r="T537" s="197">
        <f>IntermediateData!T483</f>
        <v>4.5562253904194332</v>
      </c>
      <c r="U537" s="197">
        <f>IntermediateData!U483</f>
        <v>4.5562253904194323</v>
      </c>
      <c r="V537" s="197">
        <f>IntermediateData!V483</f>
        <v>4.5562253904194323</v>
      </c>
      <c r="W537" s="197">
        <f>IntermediateData!W483</f>
        <v>4.5562253904194341</v>
      </c>
      <c r="X537" s="197">
        <f>IntermediateData!X483</f>
        <v>4.5562253904194332</v>
      </c>
      <c r="Y537" s="197">
        <f>IntermediateData!Y483</f>
        <v>4.5562253904194341</v>
      </c>
      <c r="Z537" s="197">
        <f>IntermediateData!Z483</f>
        <v>4.556225390419435</v>
      </c>
      <c r="AA537" s="197">
        <f>IntermediateData!AA483</f>
        <v>4.5562253904194332</v>
      </c>
      <c r="AB537" s="197">
        <f>IntermediateData!AB483</f>
        <v>4.556225390419435</v>
      </c>
      <c r="AC537" s="197">
        <f>IntermediateData!AC483</f>
        <v>4.5562253904194332</v>
      </c>
      <c r="AD537" s="197">
        <f>IntermediateData!AD483</f>
        <v>4.5562253904194341</v>
      </c>
      <c r="AE537" s="197">
        <f>IntermediateData!AE483</f>
        <v>4.5562253904194332</v>
      </c>
      <c r="AF537" s="197">
        <f>IntermediateData!AF483</f>
        <v>4.5562253904194341</v>
      </c>
      <c r="AG537" s="197">
        <f>IntermediateData!AG483</f>
        <v>4.5562253904194341</v>
      </c>
      <c r="AH537" s="197">
        <f>IntermediateData!AH483</f>
        <v>4.5562253904194332</v>
      </c>
      <c r="AI537" s="197">
        <f>IntermediateData!AI483</f>
        <v>4.5562253904194332</v>
      </c>
      <c r="AJ537" s="197">
        <f>IntermediateData!AJ483</f>
        <v>4.556225390419435</v>
      </c>
      <c r="AK537" s="197">
        <f>IntermediateData!AK483</f>
        <v>4.5562253904194332</v>
      </c>
      <c r="AL537" s="197">
        <f>IntermediateData!AL483</f>
        <v>4.5562253904194341</v>
      </c>
      <c r="AM537" s="197">
        <f>IntermediateData!AM483</f>
        <v>4.556225390419435</v>
      </c>
      <c r="AN537" s="197">
        <f>IntermediateData!AN483</f>
        <v>4.5562253904194323</v>
      </c>
      <c r="AO537" s="197">
        <f>IntermediateData!AO483</f>
        <v>4.556225390419435</v>
      </c>
      <c r="AP537" s="198">
        <f>IntermediateData!AP483</f>
        <v>4.5562253904194332</v>
      </c>
    </row>
    <row r="538" spans="2:42" x14ac:dyDescent="0.35">
      <c r="B538" s="36"/>
      <c r="C538" s="36" t="s">
        <v>2301</v>
      </c>
      <c r="D538" s="198"/>
      <c r="E538" s="197">
        <f>IntermediateData!E484</f>
        <v>0</v>
      </c>
      <c r="F538" s="197">
        <f>IntermediateData!F484</f>
        <v>0</v>
      </c>
      <c r="G538" s="197">
        <f>IntermediateData!G484</f>
        <v>0</v>
      </c>
      <c r="H538" s="197">
        <f>IntermediateData!H484</f>
        <v>0</v>
      </c>
      <c r="I538" s="197">
        <f>IntermediateData!I484</f>
        <v>4.5562253904194332</v>
      </c>
      <c r="J538" s="197">
        <f>IntermediateData!J484</f>
        <v>4.5562253904194332</v>
      </c>
      <c r="K538" s="197">
        <f>IntermediateData!K484</f>
        <v>4.5562253904194341</v>
      </c>
      <c r="L538" s="197">
        <f>IntermediateData!L484</f>
        <v>4.5562253904194323</v>
      </c>
      <c r="M538" s="197">
        <f>IntermediateData!M484</f>
        <v>4.5562253904194341</v>
      </c>
      <c r="N538" s="197">
        <f>IntermediateData!N484</f>
        <v>4.5562253904194332</v>
      </c>
      <c r="O538" s="197">
        <f>IntermediateData!O484</f>
        <v>4.556225390419435</v>
      </c>
      <c r="P538" s="197">
        <f>IntermediateData!P484</f>
        <v>4.5562253904194341</v>
      </c>
      <c r="Q538" s="197">
        <f>IntermediateData!Q484</f>
        <v>4.5562253904194341</v>
      </c>
      <c r="R538" s="196">
        <f>IntermediateData!R484</f>
        <v>4.5562253904194341</v>
      </c>
      <c r="S538" s="197">
        <f>IntermediateData!S484</f>
        <v>4.556225390419435</v>
      </c>
      <c r="T538" s="197">
        <f>IntermediateData!T484</f>
        <v>4.5562253904194332</v>
      </c>
      <c r="U538" s="197">
        <f>IntermediateData!U484</f>
        <v>4.5562253904194341</v>
      </c>
      <c r="V538" s="197">
        <f>IntermediateData!V484</f>
        <v>4.5562253904194323</v>
      </c>
      <c r="W538" s="197">
        <f>IntermediateData!W484</f>
        <v>4.5562253904194341</v>
      </c>
      <c r="X538" s="197">
        <f>IntermediateData!X484</f>
        <v>4.5562253904194341</v>
      </c>
      <c r="Y538" s="197">
        <f>IntermediateData!Y484</f>
        <v>4.5562253904194341</v>
      </c>
      <c r="Z538" s="197">
        <f>IntermediateData!Z484</f>
        <v>4.5562253904194341</v>
      </c>
      <c r="AA538" s="197">
        <f>IntermediateData!AA484</f>
        <v>4.5562253904194341</v>
      </c>
      <c r="AB538" s="197">
        <f>IntermediateData!AB484</f>
        <v>4.5562253904194332</v>
      </c>
      <c r="AC538" s="197">
        <f>IntermediateData!AC484</f>
        <v>4.5562253904194341</v>
      </c>
      <c r="AD538" s="197">
        <f>IntermediateData!AD484</f>
        <v>4.556225390419435</v>
      </c>
      <c r="AE538" s="197">
        <f>IntermediateData!AE484</f>
        <v>4.5562253904194332</v>
      </c>
      <c r="AF538" s="197">
        <f>IntermediateData!AF484</f>
        <v>4.5562253904194341</v>
      </c>
      <c r="AG538" s="197">
        <f>IntermediateData!AG484</f>
        <v>4.5562253904194341</v>
      </c>
      <c r="AH538" s="197">
        <f>IntermediateData!AH484</f>
        <v>4.5562253904194332</v>
      </c>
      <c r="AI538" s="197">
        <f>IntermediateData!AI484</f>
        <v>4.5562253904194341</v>
      </c>
      <c r="AJ538" s="197">
        <f>IntermediateData!AJ484</f>
        <v>4.556225390419435</v>
      </c>
      <c r="AK538" s="197">
        <f>IntermediateData!AK484</f>
        <v>4.556225390419435</v>
      </c>
      <c r="AL538" s="197">
        <f>IntermediateData!AL484</f>
        <v>4.5562253904194341</v>
      </c>
      <c r="AM538" s="197">
        <f>IntermediateData!AM484</f>
        <v>4.5562253904194323</v>
      </c>
      <c r="AN538" s="197">
        <f>IntermediateData!AN484</f>
        <v>4.556225390419435</v>
      </c>
      <c r="AO538" s="197">
        <f>IntermediateData!AO484</f>
        <v>4.556225390419435</v>
      </c>
      <c r="AP538" s="198">
        <f>IntermediateData!AP484</f>
        <v>4.5562253904194341</v>
      </c>
    </row>
    <row r="539" spans="2:42" x14ac:dyDescent="0.35">
      <c r="B539" s="36"/>
      <c r="C539" s="36" t="s">
        <v>2302</v>
      </c>
      <c r="D539" s="198"/>
      <c r="E539" s="197">
        <f>IntermediateData!E485</f>
        <v>0</v>
      </c>
      <c r="F539" s="197">
        <f>IntermediateData!F485</f>
        <v>0</v>
      </c>
      <c r="G539" s="197">
        <f>IntermediateData!G485</f>
        <v>0</v>
      </c>
      <c r="H539" s="197">
        <f>IntermediateData!H485</f>
        <v>0</v>
      </c>
      <c r="I539" s="197">
        <f>IntermediateData!I485</f>
        <v>3.9053360489309425</v>
      </c>
      <c r="J539" s="197">
        <f>IntermediateData!J485</f>
        <v>3.9053360489309434</v>
      </c>
      <c r="K539" s="197">
        <f>IntermediateData!K485</f>
        <v>4.556225390419435</v>
      </c>
      <c r="L539" s="197">
        <f>IntermediateData!L485</f>
        <v>4.5562253904194341</v>
      </c>
      <c r="M539" s="197">
        <f>IntermediateData!M485</f>
        <v>4.5562253904194341</v>
      </c>
      <c r="N539" s="197">
        <f>IntermediateData!N485</f>
        <v>4.5562253904194341</v>
      </c>
      <c r="O539" s="197">
        <f>IntermediateData!O485</f>
        <v>4.556225390419435</v>
      </c>
      <c r="P539" s="197">
        <f>IntermediateData!P485</f>
        <v>4.5562253904194323</v>
      </c>
      <c r="Q539" s="197">
        <f>IntermediateData!Q485</f>
        <v>4.556225390419435</v>
      </c>
      <c r="R539" s="196">
        <f>IntermediateData!R485</f>
        <v>4.5562253904194341</v>
      </c>
      <c r="S539" s="197">
        <f>IntermediateData!S485</f>
        <v>4.5562253904194359</v>
      </c>
      <c r="T539" s="197">
        <f>IntermediateData!T485</f>
        <v>4.5562253904194332</v>
      </c>
      <c r="U539" s="197">
        <f>IntermediateData!U485</f>
        <v>4.5562253904194332</v>
      </c>
      <c r="V539" s="197">
        <f>IntermediateData!V485</f>
        <v>4.5562253904194332</v>
      </c>
      <c r="W539" s="197">
        <f>IntermediateData!W485</f>
        <v>4.5562253904194341</v>
      </c>
      <c r="X539" s="197">
        <f>IntermediateData!X485</f>
        <v>4.556225390419435</v>
      </c>
      <c r="Y539" s="197">
        <f>IntermediateData!Y485</f>
        <v>4.5562253904194323</v>
      </c>
      <c r="Z539" s="197">
        <f>IntermediateData!Z485</f>
        <v>4.5562253904194341</v>
      </c>
      <c r="AA539" s="197">
        <f>IntermediateData!AA485</f>
        <v>4.5562253904194341</v>
      </c>
      <c r="AB539" s="197">
        <f>IntermediateData!AB485</f>
        <v>4.5562253904194341</v>
      </c>
      <c r="AC539" s="197">
        <f>IntermediateData!AC485</f>
        <v>4.5562253904194341</v>
      </c>
      <c r="AD539" s="197">
        <f>IntermediateData!AD485</f>
        <v>4.5562253904194332</v>
      </c>
      <c r="AE539" s="197">
        <f>IntermediateData!AE485</f>
        <v>4.5562253904194332</v>
      </c>
      <c r="AF539" s="197">
        <f>IntermediateData!AF485</f>
        <v>4.556225390419435</v>
      </c>
      <c r="AG539" s="197">
        <f>IntermediateData!AG485</f>
        <v>4.5562253904194332</v>
      </c>
      <c r="AH539" s="197">
        <f>IntermediateData!AH485</f>
        <v>4.5562253904194332</v>
      </c>
      <c r="AI539" s="197">
        <f>IntermediateData!AI485</f>
        <v>4.5562253904194341</v>
      </c>
      <c r="AJ539" s="197">
        <f>IntermediateData!AJ485</f>
        <v>4.5562253904194332</v>
      </c>
      <c r="AK539" s="197">
        <f>IntermediateData!AK485</f>
        <v>4.5562253904194341</v>
      </c>
      <c r="AL539" s="197">
        <f>IntermediateData!AL485</f>
        <v>4.5562253904194341</v>
      </c>
      <c r="AM539" s="197">
        <f>IntermediateData!AM485</f>
        <v>4.556225390419435</v>
      </c>
      <c r="AN539" s="197">
        <f>IntermediateData!AN485</f>
        <v>4.5562253904194332</v>
      </c>
      <c r="AO539" s="197">
        <f>IntermediateData!AO485</f>
        <v>4.556225390419435</v>
      </c>
      <c r="AP539" s="198">
        <f>IntermediateData!AP485</f>
        <v>4.5562253904194341</v>
      </c>
    </row>
    <row r="540" spans="2:42" x14ac:dyDescent="0.35">
      <c r="B540" s="36"/>
      <c r="C540" s="36" t="s">
        <v>2303</v>
      </c>
      <c r="D540" s="198"/>
      <c r="E540" s="197">
        <f>IntermediateData!E486</f>
        <v>0</v>
      </c>
      <c r="F540" s="197">
        <f>IntermediateData!F486</f>
        <v>0</v>
      </c>
      <c r="G540" s="197">
        <f>IntermediateData!G486</f>
        <v>0</v>
      </c>
      <c r="H540" s="197">
        <f>IntermediateData!H486</f>
        <v>0</v>
      </c>
      <c r="I540" s="197">
        <f>IntermediateData!I486</f>
        <v>3.2544467074424537</v>
      </c>
      <c r="J540" s="197">
        <f>IntermediateData!J486</f>
        <v>3.9053360489309434</v>
      </c>
      <c r="K540" s="197">
        <f>IntermediateData!K486</f>
        <v>3.9053360489309434</v>
      </c>
      <c r="L540" s="197">
        <f>IntermediateData!L486</f>
        <v>3.9053360489309425</v>
      </c>
      <c r="M540" s="197">
        <f>IntermediateData!M486</f>
        <v>4.5562253904194341</v>
      </c>
      <c r="N540" s="197">
        <f>IntermediateData!N486</f>
        <v>4.556225390419435</v>
      </c>
      <c r="O540" s="197">
        <f>IntermediateData!O486</f>
        <v>4.5562253904194341</v>
      </c>
      <c r="P540" s="197">
        <f>IntermediateData!P486</f>
        <v>4.556225390419435</v>
      </c>
      <c r="Q540" s="197">
        <f>IntermediateData!Q486</f>
        <v>4.5562253904194332</v>
      </c>
      <c r="R540" s="196">
        <f>IntermediateData!R486</f>
        <v>4.5562253904194341</v>
      </c>
      <c r="S540" s="197">
        <f>IntermediateData!S486</f>
        <v>4.556225390419435</v>
      </c>
      <c r="T540" s="197">
        <f>IntermediateData!T486</f>
        <v>4.5562253904194341</v>
      </c>
      <c r="U540" s="197">
        <f>IntermediateData!U486</f>
        <v>4.5562253904194341</v>
      </c>
      <c r="V540" s="197">
        <f>IntermediateData!V486</f>
        <v>4.5562253904194332</v>
      </c>
      <c r="W540" s="197">
        <f>IntermediateData!W486</f>
        <v>4.5562253904194341</v>
      </c>
      <c r="X540" s="197">
        <f>IntermediateData!X486</f>
        <v>4.556225390419435</v>
      </c>
      <c r="Y540" s="197">
        <f>IntermediateData!Y486</f>
        <v>4.5562253904194332</v>
      </c>
      <c r="Z540" s="197">
        <f>IntermediateData!Z486</f>
        <v>4.5562253904194341</v>
      </c>
      <c r="AA540" s="197">
        <f>IntermediateData!AA486</f>
        <v>4.5562253904194332</v>
      </c>
      <c r="AB540" s="197">
        <f>IntermediateData!AB486</f>
        <v>4.5562253904194341</v>
      </c>
      <c r="AC540" s="197">
        <f>IntermediateData!AC486</f>
        <v>4.5562253904194341</v>
      </c>
      <c r="AD540" s="197">
        <f>IntermediateData!AD486</f>
        <v>4.5562253904194341</v>
      </c>
      <c r="AE540" s="197">
        <f>IntermediateData!AE486</f>
        <v>4.5562253904194341</v>
      </c>
      <c r="AF540" s="197">
        <f>IntermediateData!AF486</f>
        <v>4.5562253904194332</v>
      </c>
      <c r="AG540" s="197">
        <f>IntermediateData!AG486</f>
        <v>4.5562253904194341</v>
      </c>
      <c r="AH540" s="197">
        <f>IntermediateData!AH486</f>
        <v>4.5562253904194332</v>
      </c>
      <c r="AI540" s="197">
        <f>IntermediateData!AI486</f>
        <v>4.5562253904194341</v>
      </c>
      <c r="AJ540" s="197">
        <f>IntermediateData!AJ486</f>
        <v>4.5562253904194341</v>
      </c>
      <c r="AK540" s="197">
        <f>IntermediateData!AK486</f>
        <v>4.5562253904194341</v>
      </c>
      <c r="AL540" s="197">
        <f>IntermediateData!AL486</f>
        <v>4.5562253904194341</v>
      </c>
      <c r="AM540" s="197">
        <f>IntermediateData!AM486</f>
        <v>4.5562253904194341</v>
      </c>
      <c r="AN540" s="197">
        <f>IntermediateData!AN486</f>
        <v>4.5562253904194332</v>
      </c>
      <c r="AO540" s="197">
        <f>IntermediateData!AO486</f>
        <v>4.5562253904194323</v>
      </c>
      <c r="AP540" s="198">
        <f>IntermediateData!AP486</f>
        <v>4.5562253904194332</v>
      </c>
    </row>
    <row r="541" spans="2:42" x14ac:dyDescent="0.35">
      <c r="B541" s="36"/>
      <c r="C541" s="36" t="s">
        <v>2304</v>
      </c>
      <c r="D541" s="198"/>
      <c r="E541" s="197">
        <f>IntermediateData!E487</f>
        <v>0</v>
      </c>
      <c r="F541" s="197">
        <f>IntermediateData!F487</f>
        <v>0</v>
      </c>
      <c r="G541" s="197">
        <f>IntermediateData!G487</f>
        <v>0</v>
      </c>
      <c r="H541" s="197">
        <f>IntermediateData!H487</f>
        <v>0</v>
      </c>
      <c r="I541" s="197">
        <f>IntermediateData!I487</f>
        <v>3.2544467074424537</v>
      </c>
      <c r="J541" s="197">
        <f>IntermediateData!J487</f>
        <v>3.2544467074424528</v>
      </c>
      <c r="K541" s="197">
        <f>IntermediateData!K487</f>
        <v>3.905336048930943</v>
      </c>
      <c r="L541" s="197">
        <f>IntermediateData!L487</f>
        <v>3.9053360489309439</v>
      </c>
      <c r="M541" s="197">
        <f>IntermediateData!M487</f>
        <v>3.905336048930943</v>
      </c>
      <c r="N541" s="197">
        <f>IntermediateData!N487</f>
        <v>4.5562253904194341</v>
      </c>
      <c r="O541" s="197">
        <f>IntermediateData!O487</f>
        <v>4.5562253904194323</v>
      </c>
      <c r="P541" s="197">
        <f>IntermediateData!P487</f>
        <v>4.5562253904194323</v>
      </c>
      <c r="Q541" s="197">
        <f>IntermediateData!Q487</f>
        <v>4.5562253904194332</v>
      </c>
      <c r="R541" s="196">
        <f>IntermediateData!R487</f>
        <v>4.5562253904194332</v>
      </c>
      <c r="S541" s="197">
        <f>IntermediateData!S487</f>
        <v>4.5562253904194332</v>
      </c>
      <c r="T541" s="197">
        <f>IntermediateData!T487</f>
        <v>4.5562253904194332</v>
      </c>
      <c r="U541" s="197">
        <f>IntermediateData!U487</f>
        <v>4.5562253904194341</v>
      </c>
      <c r="V541" s="197">
        <f>IntermediateData!V487</f>
        <v>4.5562253904194332</v>
      </c>
      <c r="W541" s="197">
        <f>IntermediateData!W487</f>
        <v>4.5562253904194341</v>
      </c>
      <c r="X541" s="197">
        <f>IntermediateData!X487</f>
        <v>4.5562253904194332</v>
      </c>
      <c r="Y541" s="197">
        <f>IntermediateData!Y487</f>
        <v>4.5562253904194323</v>
      </c>
      <c r="Z541" s="197">
        <f>IntermediateData!Z487</f>
        <v>4.5562253904194323</v>
      </c>
      <c r="AA541" s="197">
        <f>IntermediateData!AA487</f>
        <v>4.5562253904194341</v>
      </c>
      <c r="AB541" s="197">
        <f>IntermediateData!AB487</f>
        <v>4.5562253904194341</v>
      </c>
      <c r="AC541" s="197">
        <f>IntermediateData!AC487</f>
        <v>4.5562253904194332</v>
      </c>
      <c r="AD541" s="197">
        <f>IntermediateData!AD487</f>
        <v>4.5562253904194332</v>
      </c>
      <c r="AE541" s="197">
        <f>IntermediateData!AE487</f>
        <v>4.5562253904194332</v>
      </c>
      <c r="AF541" s="197">
        <f>IntermediateData!AF487</f>
        <v>4.5562253904194341</v>
      </c>
      <c r="AG541" s="197">
        <f>IntermediateData!AG487</f>
        <v>4.5562253904194341</v>
      </c>
      <c r="AH541" s="197">
        <f>IntermediateData!AH487</f>
        <v>4.5562253904194341</v>
      </c>
      <c r="AI541" s="197">
        <f>IntermediateData!AI487</f>
        <v>4.5562253904194332</v>
      </c>
      <c r="AJ541" s="197">
        <f>IntermediateData!AJ487</f>
        <v>4.5562253904194341</v>
      </c>
      <c r="AK541" s="197">
        <f>IntermediateData!AK487</f>
        <v>4.5562253904194359</v>
      </c>
      <c r="AL541" s="197">
        <f>IntermediateData!AL487</f>
        <v>4.5562253904194332</v>
      </c>
      <c r="AM541" s="197">
        <f>IntermediateData!AM487</f>
        <v>4.5562253904194332</v>
      </c>
      <c r="AN541" s="197">
        <f>IntermediateData!AN487</f>
        <v>4.5562253904194341</v>
      </c>
      <c r="AO541" s="197">
        <f>IntermediateData!AO487</f>
        <v>4.5562253904194341</v>
      </c>
      <c r="AP541" s="198">
        <f>IntermediateData!AP487</f>
        <v>4.5562253904194341</v>
      </c>
    </row>
    <row r="542" spans="2:42" x14ac:dyDescent="0.35">
      <c r="B542" s="36"/>
      <c r="C542" s="36" t="s">
        <v>2305</v>
      </c>
      <c r="D542" s="198"/>
      <c r="E542" s="197">
        <f>IntermediateData!E488</f>
        <v>0</v>
      </c>
      <c r="F542" s="197">
        <f>IntermediateData!F488</f>
        <v>0</v>
      </c>
      <c r="G542" s="197">
        <f>IntermediateData!G488</f>
        <v>0</v>
      </c>
      <c r="H542" s="197">
        <f>IntermediateData!H488</f>
        <v>0</v>
      </c>
      <c r="I542" s="197">
        <f>IntermediateData!I488</f>
        <v>3.2544467074424528</v>
      </c>
      <c r="J542" s="197">
        <f>IntermediateData!J488</f>
        <v>3.905336048930943</v>
      </c>
      <c r="K542" s="197">
        <f>IntermediateData!K488</f>
        <v>3.9053360489309439</v>
      </c>
      <c r="L542" s="197">
        <f>IntermediateData!L488</f>
        <v>3.905336048930943</v>
      </c>
      <c r="M542" s="197">
        <f>IntermediateData!M488</f>
        <v>4.5562253904194359</v>
      </c>
      <c r="N542" s="197">
        <f>IntermediateData!N488</f>
        <v>4.5562253904194332</v>
      </c>
      <c r="O542" s="197">
        <f>IntermediateData!O488</f>
        <v>4.5562253904194332</v>
      </c>
      <c r="P542" s="197">
        <f>IntermediateData!P488</f>
        <v>4.5562253904194359</v>
      </c>
      <c r="Q542" s="197">
        <f>IntermediateData!Q488</f>
        <v>4.5562253904194332</v>
      </c>
      <c r="R542" s="196">
        <f>IntermediateData!R488</f>
        <v>4.5562253904194323</v>
      </c>
      <c r="S542" s="197">
        <f>IntermediateData!S488</f>
        <v>4.5562253904194332</v>
      </c>
      <c r="T542" s="197">
        <f>IntermediateData!T488</f>
        <v>4.5562253904194332</v>
      </c>
      <c r="U542" s="197">
        <f>IntermediateData!U488</f>
        <v>4.556225390419435</v>
      </c>
      <c r="V542" s="197">
        <f>IntermediateData!V488</f>
        <v>4.5562253904194332</v>
      </c>
      <c r="W542" s="197">
        <f>IntermediateData!W488</f>
        <v>4.5562253904194341</v>
      </c>
      <c r="X542" s="197">
        <f>IntermediateData!X488</f>
        <v>4.5562253904194341</v>
      </c>
      <c r="Y542" s="197">
        <f>IntermediateData!Y488</f>
        <v>4.5562253904194341</v>
      </c>
      <c r="Z542" s="197">
        <f>IntermediateData!Z488</f>
        <v>4.5562253904194341</v>
      </c>
      <c r="AA542" s="197">
        <f>IntermediateData!AA488</f>
        <v>4.5562253904194341</v>
      </c>
      <c r="AB542" s="197">
        <f>IntermediateData!AB488</f>
        <v>4.5562253904194341</v>
      </c>
      <c r="AC542" s="197">
        <f>IntermediateData!AC488</f>
        <v>4.5562253904194341</v>
      </c>
      <c r="AD542" s="197">
        <f>IntermediateData!AD488</f>
        <v>4.5562253904194332</v>
      </c>
      <c r="AE542" s="197">
        <f>IntermediateData!AE488</f>
        <v>4.5562253904194359</v>
      </c>
      <c r="AF542" s="197">
        <f>IntermediateData!AF488</f>
        <v>4.556225390419435</v>
      </c>
      <c r="AG542" s="197">
        <f>IntermediateData!AG488</f>
        <v>4.5562253904194341</v>
      </c>
      <c r="AH542" s="197">
        <f>IntermediateData!AH488</f>
        <v>4.556225390419435</v>
      </c>
      <c r="AI542" s="197">
        <f>IntermediateData!AI488</f>
        <v>4.5562253904194341</v>
      </c>
      <c r="AJ542" s="197">
        <f>IntermediateData!AJ488</f>
        <v>4.5562253904194341</v>
      </c>
      <c r="AK542" s="197">
        <f>IntermediateData!AK488</f>
        <v>4.5562253904194332</v>
      </c>
      <c r="AL542" s="197">
        <f>IntermediateData!AL488</f>
        <v>4.556225390419435</v>
      </c>
      <c r="AM542" s="197">
        <f>IntermediateData!AM488</f>
        <v>4.5562253904194332</v>
      </c>
      <c r="AN542" s="197">
        <f>IntermediateData!AN488</f>
        <v>4.5562253904194332</v>
      </c>
      <c r="AO542" s="197">
        <f>IntermediateData!AO488</f>
        <v>4.5562253904194332</v>
      </c>
      <c r="AP542" s="198">
        <f>IntermediateData!AP488</f>
        <v>4.5562253904194323</v>
      </c>
    </row>
    <row r="543" spans="2:42" x14ac:dyDescent="0.35">
      <c r="B543" s="36"/>
      <c r="C543" s="36" t="s">
        <v>2306</v>
      </c>
      <c r="D543" s="198"/>
      <c r="E543" s="197">
        <f>IntermediateData!E489</f>
        <v>0</v>
      </c>
      <c r="F543" s="197">
        <f>IntermediateData!F489</f>
        <v>0</v>
      </c>
      <c r="G543" s="197">
        <f>IntermediateData!G489</f>
        <v>0</v>
      </c>
      <c r="H543" s="197">
        <f>IntermediateData!H489</f>
        <v>0</v>
      </c>
      <c r="I543" s="197">
        <f>IntermediateData!I489</f>
        <v>3.2544467074424528</v>
      </c>
      <c r="J543" s="197">
        <f>IntermediateData!J489</f>
        <v>3.2544467074424532</v>
      </c>
      <c r="K543" s="197">
        <f>IntermediateData!K489</f>
        <v>3.9053360489309425</v>
      </c>
      <c r="L543" s="197">
        <f>IntermediateData!L489</f>
        <v>3.9053360489309443</v>
      </c>
      <c r="M543" s="197">
        <f>IntermediateData!M489</f>
        <v>3.9053360489309434</v>
      </c>
      <c r="N543" s="197">
        <f>IntermediateData!N489</f>
        <v>4.5562253904194323</v>
      </c>
      <c r="O543" s="197">
        <f>IntermediateData!O489</f>
        <v>4.5562253904194323</v>
      </c>
      <c r="P543" s="197">
        <f>IntermediateData!P489</f>
        <v>4.5562253904194332</v>
      </c>
      <c r="Q543" s="197">
        <f>IntermediateData!Q489</f>
        <v>4.556225390419435</v>
      </c>
      <c r="R543" s="196">
        <f>IntermediateData!R489</f>
        <v>4.5562253904194323</v>
      </c>
      <c r="S543" s="197">
        <f>IntermediateData!S489</f>
        <v>4.5562253904194332</v>
      </c>
      <c r="T543" s="197">
        <f>IntermediateData!T489</f>
        <v>4.5562253904194341</v>
      </c>
      <c r="U543" s="197">
        <f>IntermediateData!U489</f>
        <v>4.556225390419435</v>
      </c>
      <c r="V543" s="197">
        <f>IntermediateData!V489</f>
        <v>4.556225390419435</v>
      </c>
      <c r="W543" s="197">
        <f>IntermediateData!W489</f>
        <v>4.5562253904194332</v>
      </c>
      <c r="X543" s="197">
        <f>IntermediateData!X489</f>
        <v>4.5562253904194341</v>
      </c>
      <c r="Y543" s="197">
        <f>IntermediateData!Y489</f>
        <v>4.5562253904194332</v>
      </c>
      <c r="Z543" s="197">
        <f>IntermediateData!Z489</f>
        <v>4.5562253904194332</v>
      </c>
      <c r="AA543" s="197">
        <f>IntermediateData!AA489</f>
        <v>4.5562253904194341</v>
      </c>
      <c r="AB543" s="197">
        <f>IntermediateData!AB489</f>
        <v>4.5562253904194341</v>
      </c>
      <c r="AC543" s="197">
        <f>IntermediateData!AC489</f>
        <v>4.556225390419435</v>
      </c>
      <c r="AD543" s="197">
        <f>IntermediateData!AD489</f>
        <v>4.5562253904194332</v>
      </c>
      <c r="AE543" s="197">
        <f>IntermediateData!AE489</f>
        <v>4.5562253904194341</v>
      </c>
      <c r="AF543" s="197">
        <f>IntermediateData!AF489</f>
        <v>4.556225390419435</v>
      </c>
      <c r="AG543" s="197">
        <f>IntermediateData!AG489</f>
        <v>4.5562253904194332</v>
      </c>
      <c r="AH543" s="197">
        <f>IntermediateData!AH489</f>
        <v>4.556225390419435</v>
      </c>
      <c r="AI543" s="197">
        <f>IntermediateData!AI489</f>
        <v>4.556225390419435</v>
      </c>
      <c r="AJ543" s="197">
        <f>IntermediateData!AJ489</f>
        <v>4.5562253904194341</v>
      </c>
      <c r="AK543" s="197">
        <f>IntermediateData!AK489</f>
        <v>4.5562253904194332</v>
      </c>
      <c r="AL543" s="197">
        <f>IntermediateData!AL489</f>
        <v>4.5562253904194341</v>
      </c>
      <c r="AM543" s="197">
        <f>IntermediateData!AM489</f>
        <v>4.5562253904194332</v>
      </c>
      <c r="AN543" s="197">
        <f>IntermediateData!AN489</f>
        <v>4.5562253904194341</v>
      </c>
      <c r="AO543" s="197">
        <f>IntermediateData!AO489</f>
        <v>4.556225390419435</v>
      </c>
      <c r="AP543" s="198">
        <f>IntermediateData!AP489</f>
        <v>4.5562253904194341</v>
      </c>
    </row>
    <row r="544" spans="2:42" x14ac:dyDescent="0.35">
      <c r="B544" s="36"/>
      <c r="C544" s="36" t="s">
        <v>2307</v>
      </c>
      <c r="D544" s="198"/>
      <c r="E544" s="197">
        <f>IntermediateData!E490</f>
        <v>0</v>
      </c>
      <c r="F544" s="197">
        <f>IntermediateData!F490</f>
        <v>0</v>
      </c>
      <c r="G544" s="197">
        <f>IntermediateData!G490</f>
        <v>0</v>
      </c>
      <c r="H544" s="197">
        <f>IntermediateData!H490</f>
        <v>0</v>
      </c>
      <c r="I544" s="197">
        <f>IntermediateData!I490</f>
        <v>3.905336048930943</v>
      </c>
      <c r="J544" s="197">
        <f>IntermediateData!J490</f>
        <v>3.9053360489309443</v>
      </c>
      <c r="K544" s="197">
        <f>IntermediateData!K490</f>
        <v>4.5562253904194341</v>
      </c>
      <c r="L544" s="197">
        <f>IntermediateData!L490</f>
        <v>4.5562253904194332</v>
      </c>
      <c r="M544" s="197">
        <f>IntermediateData!M490</f>
        <v>4.556225390419435</v>
      </c>
      <c r="N544" s="197">
        <f>IntermediateData!N490</f>
        <v>4.5562253904194341</v>
      </c>
      <c r="O544" s="197">
        <f>IntermediateData!O490</f>
        <v>4.5562253904194332</v>
      </c>
      <c r="P544" s="197">
        <f>IntermediateData!P490</f>
        <v>4.556225390419435</v>
      </c>
      <c r="Q544" s="197">
        <f>IntermediateData!Q490</f>
        <v>4.5562253904194332</v>
      </c>
      <c r="R544" s="196">
        <f>IntermediateData!R490</f>
        <v>4.5562253904194341</v>
      </c>
      <c r="S544" s="197">
        <f>IntermediateData!S490</f>
        <v>4.5562253904194341</v>
      </c>
      <c r="T544" s="197">
        <f>IntermediateData!T490</f>
        <v>4.5562253904194332</v>
      </c>
      <c r="U544" s="197">
        <f>IntermediateData!U490</f>
        <v>4.5562253904194332</v>
      </c>
      <c r="V544" s="197">
        <f>IntermediateData!V490</f>
        <v>4.5562253904194359</v>
      </c>
      <c r="W544" s="197">
        <f>IntermediateData!W490</f>
        <v>4.556225390419435</v>
      </c>
      <c r="X544" s="197">
        <f>IntermediateData!X490</f>
        <v>4.5562253904194341</v>
      </c>
      <c r="Y544" s="197">
        <f>IntermediateData!Y490</f>
        <v>4.5562253904194341</v>
      </c>
      <c r="Z544" s="197">
        <f>IntermediateData!Z490</f>
        <v>4.556225390419435</v>
      </c>
      <c r="AA544" s="197">
        <f>IntermediateData!AA490</f>
        <v>4.5562253904194341</v>
      </c>
      <c r="AB544" s="197">
        <f>IntermediateData!AB490</f>
        <v>4.5562253904194341</v>
      </c>
      <c r="AC544" s="197">
        <f>IntermediateData!AC490</f>
        <v>4.5562253904194341</v>
      </c>
      <c r="AD544" s="197">
        <f>IntermediateData!AD490</f>
        <v>4.5562253904194341</v>
      </c>
      <c r="AE544" s="197">
        <f>IntermediateData!AE490</f>
        <v>4.5562253904194323</v>
      </c>
      <c r="AF544" s="197">
        <f>IntermediateData!AF490</f>
        <v>4.556225390419435</v>
      </c>
      <c r="AG544" s="197">
        <f>IntermediateData!AG490</f>
        <v>4.5562253904194332</v>
      </c>
      <c r="AH544" s="197">
        <f>IntermediateData!AH490</f>
        <v>4.5562253904194341</v>
      </c>
      <c r="AI544" s="197">
        <f>IntermediateData!AI490</f>
        <v>4.5562253904194332</v>
      </c>
      <c r="AJ544" s="197">
        <f>IntermediateData!AJ490</f>
        <v>4.5562253904194341</v>
      </c>
      <c r="AK544" s="197">
        <f>IntermediateData!AK490</f>
        <v>4.5562253904194332</v>
      </c>
      <c r="AL544" s="197">
        <f>IntermediateData!AL490</f>
        <v>4.5562253904194323</v>
      </c>
      <c r="AM544" s="197">
        <f>IntermediateData!AM490</f>
        <v>4.556225390419435</v>
      </c>
      <c r="AN544" s="197">
        <f>IntermediateData!AN490</f>
        <v>4.5562253904194341</v>
      </c>
      <c r="AO544" s="197">
        <f>IntermediateData!AO490</f>
        <v>4.5562253904194341</v>
      </c>
      <c r="AP544" s="198">
        <f>IntermediateData!AP490</f>
        <v>4.5562253904194359</v>
      </c>
    </row>
    <row r="545" spans="2:42" x14ac:dyDescent="0.35">
      <c r="B545" s="36"/>
      <c r="C545" s="36" t="s">
        <v>2308</v>
      </c>
      <c r="D545" s="198"/>
      <c r="E545" s="197">
        <f>IntermediateData!E491</f>
        <v>0</v>
      </c>
      <c r="F545" s="197">
        <f>IntermediateData!F491</f>
        <v>0</v>
      </c>
      <c r="G545" s="197">
        <f>IntermediateData!G491</f>
        <v>0</v>
      </c>
      <c r="H545" s="197">
        <f>IntermediateData!H491</f>
        <v>0</v>
      </c>
      <c r="I545" s="197">
        <f>IntermediateData!I491</f>
        <v>4.5562253904194332</v>
      </c>
      <c r="J545" s="197">
        <f>IntermediateData!J491</f>
        <v>4.5562253904194332</v>
      </c>
      <c r="K545" s="197">
        <f>IntermediateData!K491</f>
        <v>4.556225390419435</v>
      </c>
      <c r="L545" s="197">
        <f>IntermediateData!L491</f>
        <v>4.5562253904194332</v>
      </c>
      <c r="M545" s="197">
        <f>IntermediateData!M491</f>
        <v>4.556225390419435</v>
      </c>
      <c r="N545" s="197">
        <f>IntermediateData!N491</f>
        <v>4.5562253904194341</v>
      </c>
      <c r="O545" s="197">
        <f>IntermediateData!O491</f>
        <v>4.5562253904194341</v>
      </c>
      <c r="P545" s="197">
        <f>IntermediateData!P491</f>
        <v>4.5562253904194359</v>
      </c>
      <c r="Q545" s="197">
        <f>IntermediateData!Q491</f>
        <v>4.5562253904194341</v>
      </c>
      <c r="R545" s="196">
        <f>IntermediateData!R491</f>
        <v>4.5562253904194341</v>
      </c>
      <c r="S545" s="197">
        <f>IntermediateData!S491</f>
        <v>4.5562253904194341</v>
      </c>
      <c r="T545" s="197">
        <f>IntermediateData!T491</f>
        <v>4.5562253904194341</v>
      </c>
      <c r="U545" s="197">
        <f>IntermediateData!U491</f>
        <v>4.556225390419435</v>
      </c>
      <c r="V545" s="197">
        <f>IntermediateData!V491</f>
        <v>4.5562253904194341</v>
      </c>
      <c r="W545" s="197">
        <f>IntermediateData!W491</f>
        <v>4.5562253904194323</v>
      </c>
      <c r="X545" s="197">
        <f>IntermediateData!X491</f>
        <v>4.5562253904194332</v>
      </c>
      <c r="Y545" s="197">
        <f>IntermediateData!Y491</f>
        <v>4.5562253904194332</v>
      </c>
      <c r="Z545" s="197">
        <f>IntermediateData!Z491</f>
        <v>4.556225390419435</v>
      </c>
      <c r="AA545" s="197">
        <f>IntermediateData!AA491</f>
        <v>4.556225390419435</v>
      </c>
      <c r="AB545" s="197">
        <f>IntermediateData!AB491</f>
        <v>4.5562253904194332</v>
      </c>
      <c r="AC545" s="197">
        <f>IntermediateData!AC491</f>
        <v>4.556225390419435</v>
      </c>
      <c r="AD545" s="197">
        <f>IntermediateData!AD491</f>
        <v>4.556225390419435</v>
      </c>
      <c r="AE545" s="197">
        <f>IntermediateData!AE491</f>
        <v>4.5562253904194341</v>
      </c>
      <c r="AF545" s="197">
        <f>IntermediateData!AF491</f>
        <v>4.5562253904194332</v>
      </c>
      <c r="AG545" s="197">
        <f>IntermediateData!AG491</f>
        <v>4.556225390419435</v>
      </c>
      <c r="AH545" s="197">
        <f>IntermediateData!AH491</f>
        <v>4.5562253904194341</v>
      </c>
      <c r="AI545" s="197">
        <f>IntermediateData!AI491</f>
        <v>4.556225390419435</v>
      </c>
      <c r="AJ545" s="197">
        <f>IntermediateData!AJ491</f>
        <v>4.5562253904194332</v>
      </c>
      <c r="AK545" s="197">
        <f>IntermediateData!AK491</f>
        <v>4.556225390419435</v>
      </c>
      <c r="AL545" s="197">
        <f>IntermediateData!AL491</f>
        <v>4.5562253904194341</v>
      </c>
      <c r="AM545" s="197">
        <f>IntermediateData!AM491</f>
        <v>4.5562253904194332</v>
      </c>
      <c r="AN545" s="197">
        <f>IntermediateData!AN491</f>
        <v>4.5562253904194341</v>
      </c>
      <c r="AO545" s="197">
        <f>IntermediateData!AO491</f>
        <v>4.5562253904194341</v>
      </c>
      <c r="AP545" s="198">
        <f>IntermediateData!AP491</f>
        <v>4.5562253904194332</v>
      </c>
    </row>
    <row r="546" spans="2:42" x14ac:dyDescent="0.35">
      <c r="B546" s="36"/>
      <c r="C546" s="36" t="s">
        <v>2309</v>
      </c>
      <c r="D546" s="198"/>
      <c r="E546" s="197">
        <f>IntermediateData!E492</f>
        <v>0</v>
      </c>
      <c r="F546" s="197">
        <f>IntermediateData!F492</f>
        <v>0</v>
      </c>
      <c r="G546" s="197">
        <f>IntermediateData!G492</f>
        <v>0</v>
      </c>
      <c r="H546" s="197">
        <f>IntermediateData!H492</f>
        <v>0</v>
      </c>
      <c r="I546" s="197">
        <f>IntermediateData!I492</f>
        <v>3.2544467074424532</v>
      </c>
      <c r="J546" s="197">
        <f>IntermediateData!J492</f>
        <v>3.2544467074424532</v>
      </c>
      <c r="K546" s="197">
        <f>IntermediateData!K492</f>
        <v>3.2544467074424532</v>
      </c>
      <c r="L546" s="197">
        <f>IntermediateData!L492</f>
        <v>3.9053360489309439</v>
      </c>
      <c r="M546" s="197">
        <f>IntermediateData!M492</f>
        <v>3.905336048930943</v>
      </c>
      <c r="N546" s="197">
        <f>IntermediateData!N492</f>
        <v>4.556225390419435</v>
      </c>
      <c r="O546" s="197">
        <f>IntermediateData!O492</f>
        <v>4.5562253904194341</v>
      </c>
      <c r="P546" s="197">
        <f>IntermediateData!P492</f>
        <v>4.5562253904194341</v>
      </c>
      <c r="Q546" s="197">
        <f>IntermediateData!Q492</f>
        <v>4.5562253904194341</v>
      </c>
      <c r="R546" s="196">
        <f>IntermediateData!R492</f>
        <v>4.5562253904194341</v>
      </c>
      <c r="S546" s="197">
        <f>IntermediateData!S492</f>
        <v>4.5562253904194332</v>
      </c>
      <c r="T546" s="197">
        <f>IntermediateData!T492</f>
        <v>4.5562253904194332</v>
      </c>
      <c r="U546" s="197">
        <f>IntermediateData!U492</f>
        <v>4.5562253904194332</v>
      </c>
      <c r="V546" s="197">
        <f>IntermediateData!V492</f>
        <v>4.5562253904194332</v>
      </c>
      <c r="W546" s="197">
        <f>IntermediateData!W492</f>
        <v>4.5562253904194323</v>
      </c>
      <c r="X546" s="197">
        <f>IntermediateData!X492</f>
        <v>4.556225390419435</v>
      </c>
      <c r="Y546" s="197">
        <f>IntermediateData!Y492</f>
        <v>4.5562253904194332</v>
      </c>
      <c r="Z546" s="197">
        <f>IntermediateData!Z492</f>
        <v>4.5562253904194341</v>
      </c>
      <c r="AA546" s="197">
        <f>IntermediateData!AA492</f>
        <v>4.5562253904194341</v>
      </c>
      <c r="AB546" s="197">
        <f>IntermediateData!AB492</f>
        <v>4.5562253904194323</v>
      </c>
      <c r="AC546" s="197">
        <f>IntermediateData!AC492</f>
        <v>4.5562253904194341</v>
      </c>
      <c r="AD546" s="197">
        <f>IntermediateData!AD492</f>
        <v>4.5562253904194341</v>
      </c>
      <c r="AE546" s="197">
        <f>IntermediateData!AE492</f>
        <v>4.5562253904194341</v>
      </c>
      <c r="AF546" s="197">
        <f>IntermediateData!AF492</f>
        <v>4.5562253904194341</v>
      </c>
      <c r="AG546" s="197">
        <f>IntermediateData!AG492</f>
        <v>4.5562253904194332</v>
      </c>
      <c r="AH546" s="197">
        <f>IntermediateData!AH492</f>
        <v>4.556225390419435</v>
      </c>
      <c r="AI546" s="197">
        <f>IntermediateData!AI492</f>
        <v>4.5562253904194341</v>
      </c>
      <c r="AJ546" s="197">
        <f>IntermediateData!AJ492</f>
        <v>4.5562253904194341</v>
      </c>
      <c r="AK546" s="197">
        <f>IntermediateData!AK492</f>
        <v>4.556225390419435</v>
      </c>
      <c r="AL546" s="197">
        <f>IntermediateData!AL492</f>
        <v>4.5562253904194332</v>
      </c>
      <c r="AM546" s="197">
        <f>IntermediateData!AM492</f>
        <v>4.5562253904194341</v>
      </c>
      <c r="AN546" s="197">
        <f>IntermediateData!AN492</f>
        <v>4.556225390419435</v>
      </c>
      <c r="AO546" s="197">
        <f>IntermediateData!AO492</f>
        <v>4.5562253904194332</v>
      </c>
      <c r="AP546" s="198">
        <f>IntermediateData!AP492</f>
        <v>4.5562253904194341</v>
      </c>
    </row>
    <row r="547" spans="2:42" x14ac:dyDescent="0.35">
      <c r="B547" s="36"/>
      <c r="C547" s="36" t="s">
        <v>2310</v>
      </c>
      <c r="D547" s="198"/>
      <c r="E547" s="197">
        <f>IntermediateData!E493</f>
        <v>0</v>
      </c>
      <c r="F547" s="197">
        <f>IntermediateData!F493</f>
        <v>0</v>
      </c>
      <c r="G547" s="197">
        <f>IntermediateData!G493</f>
        <v>0</v>
      </c>
      <c r="H547" s="197">
        <f>IntermediateData!H493</f>
        <v>0</v>
      </c>
      <c r="I547" s="197">
        <f>IntermediateData!I493</f>
        <v>3.905336048930943</v>
      </c>
      <c r="J547" s="197">
        <f>IntermediateData!J493</f>
        <v>4.5562253904194341</v>
      </c>
      <c r="K547" s="197">
        <f>IntermediateData!K493</f>
        <v>4.556225390419435</v>
      </c>
      <c r="L547" s="197">
        <f>IntermediateData!L493</f>
        <v>4.5562253904194332</v>
      </c>
      <c r="M547" s="197">
        <f>IntermediateData!M493</f>
        <v>4.5562253904194341</v>
      </c>
      <c r="N547" s="197">
        <f>IntermediateData!N493</f>
        <v>4.556225390419435</v>
      </c>
      <c r="O547" s="197">
        <f>IntermediateData!O493</f>
        <v>4.5562253904194341</v>
      </c>
      <c r="P547" s="197">
        <f>IntermediateData!P493</f>
        <v>4.5562253904194332</v>
      </c>
      <c r="Q547" s="197">
        <f>IntermediateData!Q493</f>
        <v>4.5562253904194341</v>
      </c>
      <c r="R547" s="196">
        <f>IntermediateData!R493</f>
        <v>4.5562253904194341</v>
      </c>
      <c r="S547" s="197">
        <f>IntermediateData!S493</f>
        <v>4.5562253904194323</v>
      </c>
      <c r="T547" s="197">
        <f>IntermediateData!T493</f>
        <v>4.5562253904194341</v>
      </c>
      <c r="U547" s="197">
        <f>IntermediateData!U493</f>
        <v>4.5562253904194341</v>
      </c>
      <c r="V547" s="197">
        <f>IntermediateData!V493</f>
        <v>4.5562253904194332</v>
      </c>
      <c r="W547" s="197">
        <f>IntermediateData!W493</f>
        <v>4.5562253904194341</v>
      </c>
      <c r="X547" s="197">
        <f>IntermediateData!X493</f>
        <v>4.556225390419435</v>
      </c>
      <c r="Y547" s="197">
        <f>IntermediateData!Y493</f>
        <v>4.5562253904194341</v>
      </c>
      <c r="Z547" s="197">
        <f>IntermediateData!Z493</f>
        <v>4.556225390419435</v>
      </c>
      <c r="AA547" s="197">
        <f>IntermediateData!AA493</f>
        <v>4.5562253904194332</v>
      </c>
      <c r="AB547" s="197">
        <f>IntermediateData!AB493</f>
        <v>4.5562253904194332</v>
      </c>
      <c r="AC547" s="197">
        <f>IntermediateData!AC493</f>
        <v>4.5562253904194341</v>
      </c>
      <c r="AD547" s="197">
        <f>IntermediateData!AD493</f>
        <v>4.5562253904194341</v>
      </c>
      <c r="AE547" s="197">
        <f>IntermediateData!AE493</f>
        <v>4.5562253904194341</v>
      </c>
      <c r="AF547" s="197">
        <f>IntermediateData!AF493</f>
        <v>4.5562253904194341</v>
      </c>
      <c r="AG547" s="197">
        <f>IntermediateData!AG493</f>
        <v>4.5562253904194332</v>
      </c>
      <c r="AH547" s="197">
        <f>IntermediateData!AH493</f>
        <v>4.5562253904194341</v>
      </c>
      <c r="AI547" s="197">
        <f>IntermediateData!AI493</f>
        <v>4.556225390419435</v>
      </c>
      <c r="AJ547" s="197">
        <f>IntermediateData!AJ493</f>
        <v>4.556225390419435</v>
      </c>
      <c r="AK547" s="197">
        <f>IntermediateData!AK493</f>
        <v>4.5562253904194332</v>
      </c>
      <c r="AL547" s="197">
        <f>IntermediateData!AL493</f>
        <v>4.5562253904194332</v>
      </c>
      <c r="AM547" s="197">
        <f>IntermediateData!AM493</f>
        <v>4.5562253904194341</v>
      </c>
      <c r="AN547" s="197">
        <f>IntermediateData!AN493</f>
        <v>4.5562253904194332</v>
      </c>
      <c r="AO547" s="197">
        <f>IntermediateData!AO493</f>
        <v>4.5562253904194332</v>
      </c>
      <c r="AP547" s="198">
        <f>IntermediateData!AP493</f>
        <v>4.5562253904194332</v>
      </c>
    </row>
    <row r="548" spans="2:42" x14ac:dyDescent="0.35">
      <c r="B548" s="36"/>
      <c r="C548" s="36" t="s">
        <v>2311</v>
      </c>
      <c r="D548" s="198"/>
      <c r="E548" s="197">
        <f>IntermediateData!E494</f>
        <v>0</v>
      </c>
      <c r="F548" s="197">
        <f>IntermediateData!F494</f>
        <v>0</v>
      </c>
      <c r="G548" s="197">
        <f>IntermediateData!G494</f>
        <v>0</v>
      </c>
      <c r="H548" s="197">
        <f>IntermediateData!H494</f>
        <v>0</v>
      </c>
      <c r="I548" s="197">
        <f>IntermediateData!I494</f>
        <v>3.2544467074424537</v>
      </c>
      <c r="J548" s="197">
        <f>IntermediateData!J494</f>
        <v>3.2544467074424532</v>
      </c>
      <c r="K548" s="197">
        <f>IntermediateData!K494</f>
        <v>3.9053360489309425</v>
      </c>
      <c r="L548" s="197">
        <f>IntermediateData!L494</f>
        <v>3.9053360489309439</v>
      </c>
      <c r="M548" s="197">
        <f>IntermediateData!M494</f>
        <v>3.9053360489309439</v>
      </c>
      <c r="N548" s="197">
        <f>IntermediateData!N494</f>
        <v>4.5562253904194341</v>
      </c>
      <c r="O548" s="197">
        <f>IntermediateData!O494</f>
        <v>4.5562253904194332</v>
      </c>
      <c r="P548" s="197">
        <f>IntermediateData!P494</f>
        <v>4.5562253904194332</v>
      </c>
      <c r="Q548" s="197">
        <f>IntermediateData!Q494</f>
        <v>4.5562253904194332</v>
      </c>
      <c r="R548" s="196">
        <f>IntermediateData!R494</f>
        <v>4.5562253904194341</v>
      </c>
      <c r="S548" s="197">
        <f>IntermediateData!S494</f>
        <v>4.5562253904194341</v>
      </c>
      <c r="T548" s="197">
        <f>IntermediateData!T494</f>
        <v>4.5562253904194341</v>
      </c>
      <c r="U548" s="197">
        <f>IntermediateData!U494</f>
        <v>4.5562253904194341</v>
      </c>
      <c r="V548" s="197">
        <f>IntermediateData!V494</f>
        <v>4.5562253904194341</v>
      </c>
      <c r="W548" s="197">
        <f>IntermediateData!W494</f>
        <v>4.5562253904194332</v>
      </c>
      <c r="X548" s="197">
        <f>IntermediateData!X494</f>
        <v>4.5562253904194332</v>
      </c>
      <c r="Y548" s="197">
        <f>IntermediateData!Y494</f>
        <v>4.556225390419435</v>
      </c>
      <c r="Z548" s="197">
        <f>IntermediateData!Z494</f>
        <v>4.5562253904194323</v>
      </c>
      <c r="AA548" s="197">
        <f>IntermediateData!AA494</f>
        <v>4.5562253904194341</v>
      </c>
      <c r="AB548" s="197">
        <f>IntermediateData!AB494</f>
        <v>4.5562253904194332</v>
      </c>
      <c r="AC548" s="197">
        <f>IntermediateData!AC494</f>
        <v>4.5562253904194323</v>
      </c>
      <c r="AD548" s="197">
        <f>IntermediateData!AD494</f>
        <v>4.5562253904194341</v>
      </c>
      <c r="AE548" s="197">
        <f>IntermediateData!AE494</f>
        <v>4.5562253904194332</v>
      </c>
      <c r="AF548" s="197">
        <f>IntermediateData!AF494</f>
        <v>4.5562253904194341</v>
      </c>
      <c r="AG548" s="197">
        <f>IntermediateData!AG494</f>
        <v>4.556225390419435</v>
      </c>
      <c r="AH548" s="197">
        <f>IntermediateData!AH494</f>
        <v>4.5562253904194323</v>
      </c>
      <c r="AI548" s="197">
        <f>IntermediateData!AI494</f>
        <v>4.5562253904194341</v>
      </c>
      <c r="AJ548" s="197">
        <f>IntermediateData!AJ494</f>
        <v>4.5562253904194341</v>
      </c>
      <c r="AK548" s="197">
        <f>IntermediateData!AK494</f>
        <v>4.5562253904194332</v>
      </c>
      <c r="AL548" s="197">
        <f>IntermediateData!AL494</f>
        <v>4.5562253904194341</v>
      </c>
      <c r="AM548" s="197">
        <f>IntermediateData!AM494</f>
        <v>4.556225390419435</v>
      </c>
      <c r="AN548" s="197">
        <f>IntermediateData!AN494</f>
        <v>4.5562253904194323</v>
      </c>
      <c r="AO548" s="197">
        <f>IntermediateData!AO494</f>
        <v>4.5562253904194359</v>
      </c>
      <c r="AP548" s="198">
        <f>IntermediateData!AP494</f>
        <v>4.5562253904194332</v>
      </c>
    </row>
    <row r="549" spans="2:42" x14ac:dyDescent="0.35">
      <c r="B549" s="36"/>
      <c r="C549" s="36" t="s">
        <v>2312</v>
      </c>
      <c r="D549" s="198"/>
      <c r="E549" s="197">
        <f>IntermediateData!E495</f>
        <v>0</v>
      </c>
      <c r="F549" s="197">
        <f>IntermediateData!F495</f>
        <v>0</v>
      </c>
      <c r="G549" s="197">
        <f>IntermediateData!G495</f>
        <v>0</v>
      </c>
      <c r="H549" s="197">
        <f>IntermediateData!H495</f>
        <v>0</v>
      </c>
      <c r="I549" s="197">
        <f>IntermediateData!I495</f>
        <v>4.5562253904194332</v>
      </c>
      <c r="J549" s="197">
        <f>IntermediateData!J495</f>
        <v>4.5562253904194341</v>
      </c>
      <c r="K549" s="197">
        <f>IntermediateData!K495</f>
        <v>4.5562253904194332</v>
      </c>
      <c r="L549" s="197">
        <f>IntermediateData!L495</f>
        <v>4.5562253904194332</v>
      </c>
      <c r="M549" s="197">
        <f>IntermediateData!M495</f>
        <v>4.5562253904194341</v>
      </c>
      <c r="N549" s="197">
        <f>IntermediateData!N495</f>
        <v>4.5562253904194341</v>
      </c>
      <c r="O549" s="197">
        <f>IntermediateData!O495</f>
        <v>4.5562253904194323</v>
      </c>
      <c r="P549" s="197">
        <f>IntermediateData!P495</f>
        <v>4.5562253904194341</v>
      </c>
      <c r="Q549" s="197">
        <f>IntermediateData!Q495</f>
        <v>4.5562253904194332</v>
      </c>
      <c r="R549" s="196">
        <f>IntermediateData!R495</f>
        <v>4.5562253904194341</v>
      </c>
      <c r="S549" s="197">
        <f>IntermediateData!S495</f>
        <v>4.5562253904194332</v>
      </c>
      <c r="T549" s="197">
        <f>IntermediateData!T495</f>
        <v>4.5562253904194332</v>
      </c>
      <c r="U549" s="197">
        <f>IntermediateData!U495</f>
        <v>4.556225390419435</v>
      </c>
      <c r="V549" s="197">
        <f>IntermediateData!V495</f>
        <v>4.5562253904194341</v>
      </c>
      <c r="W549" s="197">
        <f>IntermediateData!W495</f>
        <v>4.5562253904194341</v>
      </c>
      <c r="X549" s="197">
        <f>IntermediateData!X495</f>
        <v>4.5562253904194332</v>
      </c>
      <c r="Y549" s="197">
        <f>IntermediateData!Y495</f>
        <v>4.5562253904194332</v>
      </c>
      <c r="Z549" s="197">
        <f>IntermediateData!Z495</f>
        <v>4.5562253904194341</v>
      </c>
      <c r="AA549" s="197">
        <f>IntermediateData!AA495</f>
        <v>4.5562253904194341</v>
      </c>
      <c r="AB549" s="197">
        <f>IntermediateData!AB495</f>
        <v>4.5562253904194332</v>
      </c>
      <c r="AC549" s="197">
        <f>IntermediateData!AC495</f>
        <v>4.556225390419435</v>
      </c>
      <c r="AD549" s="197">
        <f>IntermediateData!AD495</f>
        <v>4.5562253904194332</v>
      </c>
      <c r="AE549" s="197">
        <f>IntermediateData!AE495</f>
        <v>4.5562253904194341</v>
      </c>
      <c r="AF549" s="197">
        <f>IntermediateData!AF495</f>
        <v>4.5562253904194332</v>
      </c>
      <c r="AG549" s="197">
        <f>IntermediateData!AG495</f>
        <v>4.5562253904194332</v>
      </c>
      <c r="AH549" s="197">
        <f>IntermediateData!AH495</f>
        <v>4.5562253904194341</v>
      </c>
      <c r="AI549" s="197">
        <f>IntermediateData!AI495</f>
        <v>4.556225390419435</v>
      </c>
      <c r="AJ549" s="197">
        <f>IntermediateData!AJ495</f>
        <v>4.5562253904194341</v>
      </c>
      <c r="AK549" s="197">
        <f>IntermediateData!AK495</f>
        <v>4.5562253904194341</v>
      </c>
      <c r="AL549" s="197">
        <f>IntermediateData!AL495</f>
        <v>4.5562253904194341</v>
      </c>
      <c r="AM549" s="197">
        <f>IntermediateData!AM495</f>
        <v>4.5562253904194341</v>
      </c>
      <c r="AN549" s="197">
        <f>IntermediateData!AN495</f>
        <v>4.5562253904194332</v>
      </c>
      <c r="AO549" s="197">
        <f>IntermediateData!AO495</f>
        <v>4.5562253904194332</v>
      </c>
      <c r="AP549" s="198">
        <f>IntermediateData!AP495</f>
        <v>4.5562253904194332</v>
      </c>
    </row>
    <row r="550" spans="2:42" x14ac:dyDescent="0.35">
      <c r="B550" s="36"/>
      <c r="C550" s="36" t="s">
        <v>2313</v>
      </c>
      <c r="D550" s="198"/>
      <c r="E550" s="197">
        <f>IntermediateData!E496</f>
        <v>0</v>
      </c>
      <c r="F550" s="197">
        <f>IntermediateData!F496</f>
        <v>0</v>
      </c>
      <c r="G550" s="197">
        <f>IntermediateData!G496</f>
        <v>0</v>
      </c>
      <c r="H550" s="197">
        <f>IntermediateData!H496</f>
        <v>0</v>
      </c>
      <c r="I550" s="197">
        <f>IntermediateData!I496</f>
        <v>3.2544467074424528</v>
      </c>
      <c r="J550" s="197">
        <f>IntermediateData!J496</f>
        <v>3.2544467074424537</v>
      </c>
      <c r="K550" s="197">
        <f>IntermediateData!K496</f>
        <v>3.9053360489309434</v>
      </c>
      <c r="L550" s="197">
        <f>IntermediateData!L496</f>
        <v>3.905336048930943</v>
      </c>
      <c r="M550" s="197">
        <f>IntermediateData!M496</f>
        <v>3.905336048930943</v>
      </c>
      <c r="N550" s="197">
        <f>IntermediateData!N496</f>
        <v>4.5562253904194332</v>
      </c>
      <c r="O550" s="197">
        <f>IntermediateData!O496</f>
        <v>4.5562253904194332</v>
      </c>
      <c r="P550" s="197">
        <f>IntermediateData!P496</f>
        <v>4.5562253904194341</v>
      </c>
      <c r="Q550" s="197">
        <f>IntermediateData!Q496</f>
        <v>4.5562253904194332</v>
      </c>
      <c r="R550" s="196">
        <f>IntermediateData!R496</f>
        <v>4.5562253904194341</v>
      </c>
      <c r="S550" s="197">
        <f>IntermediateData!S496</f>
        <v>4.5562253904194323</v>
      </c>
      <c r="T550" s="197">
        <f>IntermediateData!T496</f>
        <v>4.5562253904194341</v>
      </c>
      <c r="U550" s="197">
        <f>IntermediateData!U496</f>
        <v>4.5562253904194332</v>
      </c>
      <c r="V550" s="197">
        <f>IntermediateData!V496</f>
        <v>4.5562253904194341</v>
      </c>
      <c r="W550" s="197">
        <f>IntermediateData!W496</f>
        <v>4.556225390419435</v>
      </c>
      <c r="X550" s="197">
        <f>IntermediateData!X496</f>
        <v>4.5562253904194332</v>
      </c>
      <c r="Y550" s="197">
        <f>IntermediateData!Y496</f>
        <v>4.5562253904194341</v>
      </c>
      <c r="Z550" s="197">
        <f>IntermediateData!Z496</f>
        <v>4.556225390419435</v>
      </c>
      <c r="AA550" s="197">
        <f>IntermediateData!AA496</f>
        <v>4.5562253904194341</v>
      </c>
      <c r="AB550" s="197">
        <f>IntermediateData!AB496</f>
        <v>4.5562253904194332</v>
      </c>
      <c r="AC550" s="197">
        <f>IntermediateData!AC496</f>
        <v>4.5562253904194359</v>
      </c>
      <c r="AD550" s="197">
        <f>IntermediateData!AD496</f>
        <v>4.5562253904194332</v>
      </c>
      <c r="AE550" s="197">
        <f>IntermediateData!AE496</f>
        <v>4.5562253904194341</v>
      </c>
      <c r="AF550" s="197">
        <f>IntermediateData!AF496</f>
        <v>4.556225390419435</v>
      </c>
      <c r="AG550" s="197">
        <f>IntermediateData!AG496</f>
        <v>4.5562253904194341</v>
      </c>
      <c r="AH550" s="197">
        <f>IntermediateData!AH496</f>
        <v>4.556225390419435</v>
      </c>
      <c r="AI550" s="197">
        <f>IntermediateData!AI496</f>
        <v>4.556225390419435</v>
      </c>
      <c r="AJ550" s="197">
        <f>IntermediateData!AJ496</f>
        <v>4.5562253904194341</v>
      </c>
      <c r="AK550" s="197">
        <f>IntermediateData!AK496</f>
        <v>4.5562253904194341</v>
      </c>
      <c r="AL550" s="197">
        <f>IntermediateData!AL496</f>
        <v>4.5562253904194341</v>
      </c>
      <c r="AM550" s="197">
        <f>IntermediateData!AM496</f>
        <v>4.5562253904194341</v>
      </c>
      <c r="AN550" s="197">
        <f>IntermediateData!AN496</f>
        <v>4.5562253904194332</v>
      </c>
      <c r="AO550" s="197">
        <f>IntermediateData!AO496</f>
        <v>4.5562253904194341</v>
      </c>
      <c r="AP550" s="198">
        <f>IntermediateData!AP496</f>
        <v>4.5562253904194359</v>
      </c>
    </row>
    <row r="551" spans="2:42" x14ac:dyDescent="0.35">
      <c r="B551" s="36"/>
      <c r="C551" s="233" t="s">
        <v>2380</v>
      </c>
      <c r="D551" s="234"/>
      <c r="E551" s="235"/>
      <c r="F551" s="235"/>
      <c r="G551" s="235"/>
      <c r="H551" s="235"/>
      <c r="I551" s="235"/>
      <c r="J551" s="235"/>
      <c r="K551" s="235"/>
      <c r="L551" s="235"/>
      <c r="M551" s="235"/>
      <c r="N551" s="235"/>
      <c r="O551" s="235"/>
      <c r="P551" s="235"/>
      <c r="Q551" s="235"/>
      <c r="R551" s="236"/>
      <c r="S551" s="235"/>
      <c r="T551" s="235"/>
      <c r="U551" s="235"/>
      <c r="V551" s="235"/>
      <c r="W551" s="235"/>
      <c r="X551" s="235"/>
      <c r="Y551" s="235"/>
      <c r="Z551" s="235"/>
      <c r="AA551" s="235"/>
      <c r="AB551" s="235"/>
      <c r="AC551" s="235"/>
      <c r="AD551" s="235"/>
      <c r="AE551" s="235"/>
      <c r="AF551" s="235"/>
      <c r="AG551" s="235"/>
      <c r="AH551" s="235"/>
      <c r="AI551" s="235"/>
      <c r="AJ551" s="235"/>
      <c r="AK551" s="235"/>
      <c r="AL551" s="235"/>
      <c r="AM551" s="235"/>
      <c r="AN551" s="235"/>
      <c r="AO551" s="235"/>
      <c r="AP551" s="234"/>
    </row>
    <row r="552" spans="2:42" x14ac:dyDescent="0.35">
      <c r="B552" s="36"/>
      <c r="C552" s="36" t="s">
        <v>2264</v>
      </c>
      <c r="D552" s="198"/>
      <c r="E552" s="197">
        <f>IntermediateData!E447</f>
        <v>0</v>
      </c>
      <c r="F552" s="197">
        <f>IntermediateData!F447</f>
        <v>0</v>
      </c>
      <c r="G552" s="197">
        <f>IntermediateData!G447</f>
        <v>0</v>
      </c>
      <c r="H552" s="197">
        <f>IntermediateData!H447</f>
        <v>0</v>
      </c>
      <c r="I552" s="197">
        <f>IntermediateData!I447</f>
        <v>3.2544467074424541</v>
      </c>
      <c r="J552" s="197">
        <f>IntermediateData!J447</f>
        <v>3.2544467074424528</v>
      </c>
      <c r="K552" s="197">
        <f>IntermediateData!K447</f>
        <v>3.2544467074424523</v>
      </c>
      <c r="L552" s="197">
        <f>IntermediateData!L447</f>
        <v>3.9053360489309434</v>
      </c>
      <c r="M552" s="197">
        <f>IntermediateData!M447</f>
        <v>3.9053360489309434</v>
      </c>
      <c r="N552" s="197">
        <f>IntermediateData!N447</f>
        <v>4.5562253904194341</v>
      </c>
      <c r="O552" s="197">
        <f>IntermediateData!O447</f>
        <v>4.5562253904194332</v>
      </c>
      <c r="P552" s="197">
        <f>IntermediateData!P447</f>
        <v>4.5562253904194341</v>
      </c>
      <c r="Q552" s="197">
        <f>IntermediateData!Q447</f>
        <v>4.556225390419435</v>
      </c>
      <c r="R552" s="196">
        <f>IntermediateData!R447</f>
        <v>4.556225390419435</v>
      </c>
      <c r="S552" s="197">
        <f>IntermediateData!S447</f>
        <v>4.5562253904194332</v>
      </c>
      <c r="T552" s="197">
        <f>IntermediateData!T447</f>
        <v>4.556225390419435</v>
      </c>
      <c r="U552" s="197">
        <f>IntermediateData!U447</f>
        <v>4.5562253904194341</v>
      </c>
      <c r="V552" s="197">
        <f>IntermediateData!V447</f>
        <v>4.556225390419435</v>
      </c>
      <c r="W552" s="197">
        <f>IntermediateData!W447</f>
        <v>4.5562253904194341</v>
      </c>
      <c r="X552" s="197">
        <f>IntermediateData!X447</f>
        <v>4.5562253904194332</v>
      </c>
      <c r="Y552" s="197">
        <f>IntermediateData!Y447</f>
        <v>4.5562253904194341</v>
      </c>
      <c r="Z552" s="197">
        <f>IntermediateData!Z447</f>
        <v>4.5562253904194332</v>
      </c>
      <c r="AA552" s="197">
        <f>IntermediateData!AA447</f>
        <v>4.5562253904194341</v>
      </c>
      <c r="AB552" s="197">
        <f>IntermediateData!AB447</f>
        <v>4.556225390419435</v>
      </c>
      <c r="AC552" s="197">
        <f>IntermediateData!AC447</f>
        <v>4.556225390419435</v>
      </c>
      <c r="AD552" s="197">
        <f>IntermediateData!AD447</f>
        <v>4.5562253904194332</v>
      </c>
      <c r="AE552" s="197">
        <f>IntermediateData!AE447</f>
        <v>4.556225390419435</v>
      </c>
      <c r="AF552" s="197">
        <f>IntermediateData!AF447</f>
        <v>4.5562253904194341</v>
      </c>
      <c r="AG552" s="197">
        <f>IntermediateData!AG447</f>
        <v>4.5562253904194341</v>
      </c>
      <c r="AH552" s="197">
        <f>IntermediateData!AH447</f>
        <v>4.5562253904194332</v>
      </c>
      <c r="AI552" s="197">
        <f>IntermediateData!AI447</f>
        <v>4.5562253904194341</v>
      </c>
      <c r="AJ552" s="197">
        <f>IntermediateData!AJ447</f>
        <v>4.556225390419435</v>
      </c>
      <c r="AK552" s="197">
        <f>IntermediateData!AK447</f>
        <v>4.556225390419435</v>
      </c>
      <c r="AL552" s="197">
        <f>IntermediateData!AL447</f>
        <v>4.5562253904194341</v>
      </c>
      <c r="AM552" s="197">
        <f>IntermediateData!AM447</f>
        <v>4.5562253904194332</v>
      </c>
      <c r="AN552" s="197">
        <f>IntermediateData!AN447</f>
        <v>4.556225390419435</v>
      </c>
      <c r="AO552" s="197">
        <f>IntermediateData!AO447</f>
        <v>4.5562253904194341</v>
      </c>
      <c r="AP552" s="198">
        <f>IntermediateData!AP447</f>
        <v>4.5562253904194341</v>
      </c>
    </row>
    <row r="553" spans="2:42" x14ac:dyDescent="0.35">
      <c r="B553" s="36"/>
      <c r="C553" s="36" t="s">
        <v>2274</v>
      </c>
      <c r="D553" s="198"/>
      <c r="E553" s="197">
        <f>IntermediateData!E457</f>
        <v>0</v>
      </c>
      <c r="F553" s="197">
        <f>IntermediateData!F457</f>
        <v>0</v>
      </c>
      <c r="G553" s="197">
        <f>IntermediateData!G457</f>
        <v>0</v>
      </c>
      <c r="H553" s="197">
        <f>IntermediateData!H457</f>
        <v>0</v>
      </c>
      <c r="I553" s="197">
        <f>IntermediateData!I457</f>
        <v>3.2544467074424528</v>
      </c>
      <c r="J553" s="197">
        <f>IntermediateData!J457</f>
        <v>3.2544467074424528</v>
      </c>
      <c r="K553" s="197">
        <f>IntermediateData!K457</f>
        <v>3.2544467074424519</v>
      </c>
      <c r="L553" s="197">
        <f>IntermediateData!L457</f>
        <v>3.9053360489309425</v>
      </c>
      <c r="M553" s="197">
        <f>IntermediateData!M457</f>
        <v>3.905336048930943</v>
      </c>
      <c r="N553" s="197">
        <f>IntermediateData!N457</f>
        <v>4.5562253904194332</v>
      </c>
      <c r="O553" s="197">
        <f>IntermediateData!O457</f>
        <v>4.556225390419435</v>
      </c>
      <c r="P553" s="197">
        <f>IntermediateData!P457</f>
        <v>4.556225390419435</v>
      </c>
      <c r="Q553" s="197">
        <f>IntermediateData!Q457</f>
        <v>4.5562253904194341</v>
      </c>
      <c r="R553" s="196">
        <f>IntermediateData!R457</f>
        <v>4.5562253904194341</v>
      </c>
      <c r="S553" s="197">
        <f>IntermediateData!S457</f>
        <v>4.5562253904194341</v>
      </c>
      <c r="T553" s="197">
        <f>IntermediateData!T457</f>
        <v>4.5562253904194341</v>
      </c>
      <c r="U553" s="197">
        <f>IntermediateData!U457</f>
        <v>4.5562253904194323</v>
      </c>
      <c r="V553" s="197">
        <f>IntermediateData!V457</f>
        <v>4.5562253904194341</v>
      </c>
      <c r="W553" s="197">
        <f>IntermediateData!W457</f>
        <v>4.556225390419435</v>
      </c>
      <c r="X553" s="197">
        <f>IntermediateData!X457</f>
        <v>4.556225390419435</v>
      </c>
      <c r="Y553" s="197">
        <f>IntermediateData!Y457</f>
        <v>4.5562253904194341</v>
      </c>
      <c r="Z553" s="197">
        <f>IntermediateData!Z457</f>
        <v>4.5562253904194359</v>
      </c>
      <c r="AA553" s="197">
        <f>IntermediateData!AA457</f>
        <v>4.5562253904194341</v>
      </c>
      <c r="AB553" s="197">
        <f>IntermediateData!AB457</f>
        <v>4.5562253904194332</v>
      </c>
      <c r="AC553" s="197">
        <f>IntermediateData!AC457</f>
        <v>4.5562253904194332</v>
      </c>
      <c r="AD553" s="197">
        <f>IntermediateData!AD457</f>
        <v>4.5562253904194341</v>
      </c>
      <c r="AE553" s="197">
        <f>IntermediateData!AE457</f>
        <v>4.5562253904194332</v>
      </c>
      <c r="AF553" s="197">
        <f>IntermediateData!AF457</f>
        <v>4.5562253904194323</v>
      </c>
      <c r="AG553" s="197">
        <f>IntermediateData!AG457</f>
        <v>4.5562253904194323</v>
      </c>
      <c r="AH553" s="197">
        <f>IntermediateData!AH457</f>
        <v>4.5562253904194332</v>
      </c>
      <c r="AI553" s="197">
        <f>IntermediateData!AI457</f>
        <v>4.5562253904194341</v>
      </c>
      <c r="AJ553" s="197">
        <f>IntermediateData!AJ457</f>
        <v>4.556225390419435</v>
      </c>
      <c r="AK553" s="197">
        <f>IntermediateData!AK457</f>
        <v>4.5562253904194332</v>
      </c>
      <c r="AL553" s="197">
        <f>IntermediateData!AL457</f>
        <v>4.5562253904194341</v>
      </c>
      <c r="AM553" s="197">
        <f>IntermediateData!AM457</f>
        <v>4.5562253904194341</v>
      </c>
      <c r="AN553" s="197">
        <f>IntermediateData!AN457</f>
        <v>4.5562253904194332</v>
      </c>
      <c r="AO553" s="197">
        <f>IntermediateData!AO457</f>
        <v>4.5562253904194341</v>
      </c>
      <c r="AP553" s="198">
        <f>IntermediateData!AP457</f>
        <v>4.5562253904194323</v>
      </c>
    </row>
    <row r="554" spans="2:42" ht="18" thickBot="1" x14ac:dyDescent="0.4">
      <c r="B554" s="29"/>
      <c r="C554" s="104" t="s">
        <v>2366</v>
      </c>
      <c r="D554" s="209"/>
      <c r="E554" s="210"/>
      <c r="F554" s="210"/>
      <c r="G554" s="210"/>
      <c r="H554" s="210"/>
      <c r="I554" s="210"/>
      <c r="J554" s="210"/>
      <c r="K554" s="210"/>
      <c r="L554" s="210"/>
      <c r="M554" s="210"/>
      <c r="N554" s="210"/>
      <c r="O554" s="210"/>
      <c r="P554" s="210"/>
      <c r="Q554" s="210"/>
      <c r="R554" s="211"/>
      <c r="S554" s="210"/>
      <c r="T554" s="210"/>
      <c r="U554" s="210"/>
      <c r="V554" s="210"/>
      <c r="W554" s="210"/>
      <c r="X554" s="210"/>
      <c r="Y554" s="210"/>
      <c r="Z554" s="210"/>
      <c r="AA554" s="210"/>
      <c r="AB554" s="210"/>
      <c r="AC554" s="210"/>
      <c r="AD554" s="210"/>
      <c r="AE554" s="210"/>
      <c r="AF554" s="210"/>
      <c r="AG554" s="210"/>
      <c r="AH554" s="210"/>
      <c r="AI554" s="210"/>
      <c r="AJ554" s="210"/>
      <c r="AK554" s="210"/>
      <c r="AL554" s="210"/>
      <c r="AM554" s="210"/>
      <c r="AN554" s="210"/>
      <c r="AO554" s="210"/>
      <c r="AP554" s="209"/>
    </row>
    <row r="555" spans="2:42" ht="18.75" thickTop="1" thickBot="1" x14ac:dyDescent="0.4">
      <c r="D555" s="205"/>
      <c r="E555" s="205"/>
      <c r="F555" s="205"/>
      <c r="G555" s="205"/>
      <c r="H555" s="205"/>
      <c r="I555" s="205"/>
      <c r="J555" s="205"/>
      <c r="K555" s="205"/>
      <c r="L555" s="205"/>
      <c r="M555" s="205"/>
      <c r="N555" s="205"/>
      <c r="O555" s="205"/>
      <c r="P555" s="205"/>
      <c r="Q555" s="205"/>
      <c r="R555" s="205"/>
      <c r="S555" s="205"/>
      <c r="T555" s="205"/>
      <c r="U555" s="205"/>
      <c r="V555" s="205"/>
      <c r="W555" s="205"/>
      <c r="X555" s="205"/>
      <c r="Y555" s="205"/>
      <c r="Z555" s="205"/>
      <c r="AA555" s="205"/>
      <c r="AB555" s="205"/>
      <c r="AC555" s="205"/>
      <c r="AD555" s="205"/>
      <c r="AE555" s="205"/>
      <c r="AF555" s="205"/>
      <c r="AG555" s="205"/>
      <c r="AH555" s="205"/>
      <c r="AI555" s="205"/>
      <c r="AJ555" s="205"/>
      <c r="AK555" s="205"/>
      <c r="AL555" s="205"/>
      <c r="AM555" s="205"/>
      <c r="AN555" s="205"/>
      <c r="AO555" s="205"/>
      <c r="AP555" s="205"/>
    </row>
    <row r="556" spans="2:42" ht="22.5" thickTop="1" x14ac:dyDescent="0.45">
      <c r="B556" s="93" t="s">
        <v>2422</v>
      </c>
      <c r="C556" s="94"/>
      <c r="D556" s="163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2"/>
      <c r="S556" s="161"/>
      <c r="T556" s="161"/>
      <c r="U556" s="161"/>
      <c r="V556" s="161"/>
      <c r="W556" s="161"/>
      <c r="X556" s="161"/>
      <c r="Y556" s="161"/>
      <c r="Z556" s="161"/>
      <c r="AA556" s="161"/>
      <c r="AB556" s="161"/>
      <c r="AC556" s="161"/>
      <c r="AD556" s="161"/>
      <c r="AE556" s="161"/>
      <c r="AF556" s="161"/>
      <c r="AG556" s="161"/>
      <c r="AH556" s="161"/>
      <c r="AI556" s="161"/>
      <c r="AJ556" s="161"/>
      <c r="AK556" s="161"/>
      <c r="AL556" s="161"/>
      <c r="AM556" s="161"/>
      <c r="AN556" s="161"/>
      <c r="AO556" s="161"/>
      <c r="AP556" s="163"/>
    </row>
    <row r="557" spans="2:42" x14ac:dyDescent="0.35">
      <c r="B557" s="36"/>
      <c r="C557" s="36" t="s">
        <v>2265</v>
      </c>
      <c r="D557" s="201"/>
      <c r="E557" s="200">
        <f>IntermediateData!E501</f>
        <v>0</v>
      </c>
      <c r="F557" s="200">
        <f>IntermediateData!F501</f>
        <v>0</v>
      </c>
      <c r="G557" s="200">
        <f>IntermediateData!G501</f>
        <v>0</v>
      </c>
      <c r="H557" s="200">
        <f>IntermediateData!H501</f>
        <v>0</v>
      </c>
      <c r="I557" s="200">
        <f>IntermediateData!I501</f>
        <v>3.6479093143722459</v>
      </c>
      <c r="J557" s="200">
        <f>IntermediateData!J501</f>
        <v>18.945770998056801</v>
      </c>
      <c r="K557" s="200">
        <f>IntermediateData!K501</f>
        <v>45.444629955328544</v>
      </c>
      <c r="L557" s="200">
        <f>IntermediateData!L501</f>
        <v>90.549859871050643</v>
      </c>
      <c r="M557" s="200">
        <f>IntermediateData!M501</f>
        <v>147.76738666326793</v>
      </c>
      <c r="N557" s="200">
        <f>IntermediateData!N501</f>
        <v>229.12393275144461</v>
      </c>
      <c r="O557" s="200">
        <f>IntermediateData!O501</f>
        <v>322.74364648219802</v>
      </c>
      <c r="P557" s="200">
        <f>IntermediateData!P501</f>
        <v>427.6026807868991</v>
      </c>
      <c r="Q557" s="200">
        <f>IntermediateData!Q501</f>
        <v>528.94949694332774</v>
      </c>
      <c r="R557" s="199">
        <f>IntermediateData!R501</f>
        <v>623.51956399042922</v>
      </c>
      <c r="S557" s="200">
        <f>IntermediateData!S501</f>
        <v>711.43509530887309</v>
      </c>
      <c r="T557" s="200">
        <f>IntermediateData!T501</f>
        <v>792.81052693119921</v>
      </c>
      <c r="U557" s="200">
        <f>IntermediateData!U501</f>
        <v>867.75272459211567</v>
      </c>
      <c r="V557" s="200">
        <f>IntermediateData!V501</f>
        <v>936.36118147051036</v>
      </c>
      <c r="W557" s="200">
        <f>IntermediateData!W501</f>
        <v>998.72820692563209</v>
      </c>
      <c r="X557" s="200">
        <f>IntermediateData!X501</f>
        <v>1054.9391065179786</v>
      </c>
      <c r="Y557" s="200">
        <f>IntermediateData!Y501</f>
        <v>1105.0723535939828</v>
      </c>
      <c r="Z557" s="200">
        <f>IntermediateData!Z501</f>
        <v>1149.1997527024898</v>
      </c>
      <c r="AA557" s="200">
        <f>IntermediateData!AA501</f>
        <v>1187.3865951003493</v>
      </c>
      <c r="AB557" s="200">
        <f>IntermediateData!AB501</f>
        <v>1219.6918065941177</v>
      </c>
      <c r="AC557" s="200">
        <f>IntermediateData!AC501</f>
        <v>1246.3600831819926</v>
      </c>
      <c r="AD557" s="200">
        <f>IntermediateData!AD501</f>
        <v>1268.0572623151604</v>
      </c>
      <c r="AE557" s="200">
        <f>IntermediateData!AE501</f>
        <v>1285.439574037737</v>
      </c>
      <c r="AF557" s="200">
        <f>IntermediateData!AF501</f>
        <v>1299.5683142815692</v>
      </c>
      <c r="AG557" s="200">
        <f>IntermediateData!AG501</f>
        <v>1311.2014181249324</v>
      </c>
      <c r="AH557" s="200">
        <f>IntermediateData!AH501</f>
        <v>1321.731041234236</v>
      </c>
      <c r="AI557" s="200">
        <f>IntermediateData!AI501</f>
        <v>1332.0090703109913</v>
      </c>
      <c r="AJ557" s="200">
        <f>IntermediateData!AJ501</f>
        <v>1342.866205198404</v>
      </c>
      <c r="AK557" s="200">
        <f>IntermediateData!AK501</f>
        <v>1354.3900714307911</v>
      </c>
      <c r="AL557" s="200">
        <f>IntermediateData!AL501</f>
        <v>1366.5031879045857</v>
      </c>
      <c r="AM557" s="200">
        <f>IntermediateData!AM501</f>
        <v>1379.1351472360518</v>
      </c>
      <c r="AN557" s="200">
        <f>IntermediateData!AN501</f>
        <v>1392.2223524649105</v>
      </c>
      <c r="AO557" s="200">
        <f>IntermediateData!AO501</f>
        <v>1405.7077694377397</v>
      </c>
      <c r="AP557" s="201">
        <f>IntermediateData!AP501</f>
        <v>1419.5406942646853</v>
      </c>
    </row>
    <row r="558" spans="2:42" x14ac:dyDescent="0.35">
      <c r="B558" s="36"/>
      <c r="C558" s="36" t="s">
        <v>2267</v>
      </c>
      <c r="D558" s="201"/>
      <c r="E558" s="200">
        <f>IntermediateData!E503</f>
        <v>0</v>
      </c>
      <c r="F558" s="200">
        <f>IntermediateData!F503</f>
        <v>0</v>
      </c>
      <c r="G558" s="200">
        <f>IntermediateData!G503</f>
        <v>0</v>
      </c>
      <c r="H558" s="200">
        <f>IntermediateData!H503</f>
        <v>0</v>
      </c>
      <c r="I558" s="200">
        <f>IntermediateData!I503</f>
        <v>109.79545637774672</v>
      </c>
      <c r="J558" s="200">
        <f>IntermediateData!J503</f>
        <v>213.59521837515305</v>
      </c>
      <c r="K558" s="200">
        <f>IntermediateData!K503</f>
        <v>311.51926494936072</v>
      </c>
      <c r="L558" s="200">
        <f>IntermediateData!L503</f>
        <v>403.68030430451086</v>
      </c>
      <c r="M558" s="200">
        <f>IntermediateData!M503</f>
        <v>490.18396806663469</v>
      </c>
      <c r="N558" s="200">
        <f>IntermediateData!N503</f>
        <v>571.12899668073885</v>
      </c>
      <c r="O558" s="200">
        <f>IntermediateData!O503</f>
        <v>646.60741631341841</v>
      </c>
      <c r="P558" s="200">
        <f>IntermediateData!P503</f>
        <v>716.70470753312998</v>
      </c>
      <c r="Q558" s="200">
        <f>IntermediateData!Q503</f>
        <v>781.4999660294493</v>
      </c>
      <c r="R558" s="199">
        <f>IntermediateData!R503</f>
        <v>841.06605562220136</v>
      </c>
      <c r="S558" s="200">
        <f>IntermediateData!S503</f>
        <v>895.4697538012822</v>
      </c>
      <c r="T558" s="200">
        <f>IntermediateData!T503</f>
        <v>944.77189002827492</v>
      </c>
      <c r="U558" s="200">
        <f>IntermediateData!U503</f>
        <v>989.02747702156319</v>
      </c>
      <c r="V558" s="200">
        <f>IntermediateData!V503</f>
        <v>1028.285835237602</v>
      </c>
      <c r="W558" s="200">
        <f>IntermediateData!W503</f>
        <v>1062.5907107522332</v>
      </c>
      <c r="X558" s="200">
        <f>IntermediateData!X503</f>
        <v>1091.9803867374933</v>
      </c>
      <c r="Y558" s="200">
        <f>IntermediateData!Y503</f>
        <v>1116.4877887211912</v>
      </c>
      <c r="Z558" s="200">
        <f>IntermediateData!Z503</f>
        <v>1136.1405838086421</v>
      </c>
      <c r="AA558" s="200">
        <f>IntermediateData!AA503</f>
        <v>1150.9612740383232</v>
      </c>
      <c r="AB558" s="200">
        <f>IntermediateData!AB503</f>
        <v>1160.9672840358439</v>
      </c>
      <c r="AC558" s="200">
        <f>IntermediateData!AC503</f>
        <v>1171.9497513539177</v>
      </c>
      <c r="AD558" s="200">
        <f>IntermediateData!AD503</f>
        <v>1183.8180857799532</v>
      </c>
      <c r="AE558" s="200">
        <f>IntermediateData!AE503</f>
        <v>1196.488597243417</v>
      </c>
      <c r="AF558" s="200">
        <f>IntermediateData!AF503</f>
        <v>1209.8842265562273</v>
      </c>
      <c r="AG558" s="200">
        <f>IntermediateData!AG503</f>
        <v>1223.9342913858527</v>
      </c>
      <c r="AH558" s="200">
        <f>IntermediateData!AH503</f>
        <v>1238.6486752330036</v>
      </c>
      <c r="AI558" s="200">
        <f>IntermediateData!AI503</f>
        <v>1253.9656873285962</v>
      </c>
      <c r="AJ558" s="200">
        <f>IntermediateData!AJ503</f>
        <v>1269.8293772548573</v>
      </c>
      <c r="AK558" s="200">
        <f>IntermediateData!AK503</f>
        <v>1286.1893317915949</v>
      </c>
      <c r="AL558" s="200">
        <f>IntermediateData!AL503</f>
        <v>1303.0004843639267</v>
      </c>
      <c r="AM558" s="200">
        <f>IntermediateData!AM503</f>
        <v>1320.2229366209187</v>
      </c>
      <c r="AN558" s="200">
        <f>IntermediateData!AN503</f>
        <v>1337.8217916974945</v>
      </c>
      <c r="AO558" s="200">
        <f>IntermediateData!AO503</f>
        <v>1355.7669987339771</v>
      </c>
      <c r="AP558" s="201">
        <f>IntermediateData!AP503</f>
        <v>1374.0332082487557</v>
      </c>
    </row>
    <row r="559" spans="2:42" x14ac:dyDescent="0.35">
      <c r="B559" s="36"/>
      <c r="C559" s="36" t="s">
        <v>2266</v>
      </c>
      <c r="D559" s="201"/>
      <c r="E559" s="200">
        <f>IntermediateData!E504</f>
        <v>0</v>
      </c>
      <c r="F559" s="200">
        <f>IntermediateData!F504</f>
        <v>0</v>
      </c>
      <c r="G559" s="200">
        <f>IntermediateData!G504</f>
        <v>0</v>
      </c>
      <c r="H559" s="200">
        <f>IntermediateData!H504</f>
        <v>0</v>
      </c>
      <c r="I559" s="200">
        <f>IntermediateData!I504</f>
        <v>3.4195773333780837</v>
      </c>
      <c r="J559" s="200">
        <f>IntermediateData!J504</f>
        <v>13.053211145697697</v>
      </c>
      <c r="K559" s="200">
        <f>IntermediateData!K504</f>
        <v>31.883957300603925</v>
      </c>
      <c r="L559" s="200">
        <f>IntermediateData!L504</f>
        <v>57.475183614769954</v>
      </c>
      <c r="M559" s="200">
        <f>IntermediateData!M504</f>
        <v>89.416627937615729</v>
      </c>
      <c r="N559" s="200">
        <f>IntermediateData!N504</f>
        <v>134.4065469398715</v>
      </c>
      <c r="O559" s="200">
        <f>IntermediateData!O504</f>
        <v>185.73439479838123</v>
      </c>
      <c r="P559" s="200">
        <f>IntermediateData!P504</f>
        <v>242.45212558433971</v>
      </c>
      <c r="Q559" s="200">
        <f>IntermediateData!Q504</f>
        <v>295.39173611316033</v>
      </c>
      <c r="R559" s="199">
        <f>IntermediateData!R504</f>
        <v>344.62712103993687</v>
      </c>
      <c r="S559" s="200">
        <f>IntermediateData!S504</f>
        <v>390.22785284189143</v>
      </c>
      <c r="T559" s="200">
        <f>IntermediateData!T504</f>
        <v>432.25930299483838</v>
      </c>
      <c r="U559" s="200">
        <f>IntermediateData!U504</f>
        <v>470.78275790254241</v>
      </c>
      <c r="V559" s="200">
        <f>IntermediateData!V504</f>
        <v>505.85552975319706</v>
      </c>
      <c r="W559" s="200">
        <f>IntermediateData!W504</f>
        <v>537.53106247048902</v>
      </c>
      <c r="X559" s="200">
        <f>IntermediateData!X504</f>
        <v>565.85903292019714</v>
      </c>
      <c r="Y559" s="200">
        <f>IntermediateData!Y504</f>
        <v>590.88544752698567</v>
      </c>
      <c r="Z559" s="200">
        <f>IntermediateData!Z504</f>
        <v>612.65273444998491</v>
      </c>
      <c r="AA559" s="200">
        <f>IntermediateData!AA504</f>
        <v>631.19983145990011</v>
      </c>
      <c r="AB559" s="200">
        <f>IntermediateData!AB504</f>
        <v>646.56226965473866</v>
      </c>
      <c r="AC559" s="200">
        <f>IntermediateData!AC504</f>
        <v>658.9522309001801</v>
      </c>
      <c r="AD559" s="200">
        <f>IntermediateData!AD504</f>
        <v>668.73141668812616</v>
      </c>
      <c r="AE559" s="200">
        <f>IntermediateData!AE504</f>
        <v>676.42625277862373</v>
      </c>
      <c r="AF559" s="200">
        <f>IntermediateData!AF504</f>
        <v>682.45230556674755</v>
      </c>
      <c r="AG559" s="200">
        <f>IntermediateData!AG504</f>
        <v>687.2160936021719</v>
      </c>
      <c r="AH559" s="200">
        <f>IntermediateData!AH504</f>
        <v>691.51394231545828</v>
      </c>
      <c r="AI559" s="200">
        <f>IntermediateData!AI504</f>
        <v>695.79685255873494</v>
      </c>
      <c r="AJ559" s="200">
        <f>IntermediateData!AJ504</f>
        <v>700.48335720823786</v>
      </c>
      <c r="AK559" s="200">
        <f>IntermediateData!AK504</f>
        <v>705.52641389917301</v>
      </c>
      <c r="AL559" s="200">
        <f>IntermediateData!AL504</f>
        <v>710.88297436136043</v>
      </c>
      <c r="AM559" s="200">
        <f>IntermediateData!AM504</f>
        <v>716.51382883408201</v>
      </c>
      <c r="AN559" s="200">
        <f>IntermediateData!AN504</f>
        <v>722.38345937771874</v>
      </c>
      <c r="AO559" s="200">
        <f>IntermediateData!AO504</f>
        <v>728.45990173019504</v>
      </c>
      <c r="AP559" s="201">
        <f>IntermediateData!AP504</f>
        <v>734.71461537271091</v>
      </c>
    </row>
    <row r="560" spans="2:42" x14ac:dyDescent="0.35">
      <c r="B560" s="36"/>
      <c r="C560" s="36" t="s">
        <v>2268</v>
      </c>
      <c r="D560" s="201"/>
      <c r="E560" s="200">
        <f>IntermediateData!E505</f>
        <v>0</v>
      </c>
      <c r="F560" s="200">
        <f>IntermediateData!F505</f>
        <v>0</v>
      </c>
      <c r="G560" s="200">
        <f>IntermediateData!G505</f>
        <v>0</v>
      </c>
      <c r="H560" s="200">
        <f>IntermediateData!H505</f>
        <v>0</v>
      </c>
      <c r="I560" s="200">
        <f>IntermediateData!I505</f>
        <v>293.76108293066022</v>
      </c>
      <c r="J560" s="200">
        <f>IntermediateData!J505</f>
        <v>620.70651367179676</v>
      </c>
      <c r="K560" s="200">
        <f>IntermediateData!K505</f>
        <v>956.88408870752858</v>
      </c>
      <c r="L560" s="200">
        <f>IntermediateData!L505</f>
        <v>1271.954500206075</v>
      </c>
      <c r="M560" s="200">
        <f>IntermediateData!M505</f>
        <v>1566.3516174808335</v>
      </c>
      <c r="N560" s="200">
        <f>IntermediateData!N505</f>
        <v>1840.4848125820172</v>
      </c>
      <c r="O560" s="200">
        <f>IntermediateData!O505</f>
        <v>2094.7396584209623</v>
      </c>
      <c r="P560" s="200">
        <f>IntermediateData!P505</f>
        <v>2329.4785969764612</v>
      </c>
      <c r="Q560" s="200">
        <f>IntermediateData!Q505</f>
        <v>2545.0415785821001</v>
      </c>
      <c r="R560" s="199">
        <f>IntermediateData!R505</f>
        <v>2741.7466732549615</v>
      </c>
      <c r="S560" s="200">
        <f>IntermediateData!S505</f>
        <v>2919.8906549887906</v>
      </c>
      <c r="T560" s="200">
        <f>IntermediateData!T505</f>
        <v>3079.7495598988285</v>
      </c>
      <c r="U560" s="200">
        <f>IntermediateData!U505</f>
        <v>3221.5792190708239</v>
      </c>
      <c r="V560" s="200">
        <f>IntermediateData!V505</f>
        <v>3345.6157669333124</v>
      </c>
      <c r="W560" s="200">
        <f>IntermediateData!W505</f>
        <v>3452.0761259399846</v>
      </c>
      <c r="X560" s="200">
        <f>IntermediateData!X505</f>
        <v>3541.158468317828</v>
      </c>
      <c r="Y560" s="200">
        <f>IntermediateData!Y505</f>
        <v>3613.0426556066641</v>
      </c>
      <c r="Z560" s="200">
        <f>IntermediateData!Z505</f>
        <v>3667.8906566867504</v>
      </c>
      <c r="AA560" s="200">
        <f>IntermediateData!AA505</f>
        <v>3705.8469449630575</v>
      </c>
      <c r="AB560" s="200">
        <f>IntermediateData!AB505</f>
        <v>3727.0388753478687</v>
      </c>
      <c r="AC560" s="200">
        <f>IntermediateData!AC505</f>
        <v>3747.0381512851636</v>
      </c>
      <c r="AD560" s="200">
        <f>IntermediateData!AD505</f>
        <v>3768.2673144845712</v>
      </c>
      <c r="AE560" s="200">
        <f>IntermediateData!AE505</f>
        <v>3791.984194180679</v>
      </c>
      <c r="AF560" s="200">
        <f>IntermediateData!AF505</f>
        <v>3817.9058557792864</v>
      </c>
      <c r="AG560" s="200">
        <f>IntermediateData!AG505</f>
        <v>3845.772263308535</v>
      </c>
      <c r="AH560" s="200">
        <f>IntermediateData!AH505</f>
        <v>3875.3757732789536</v>
      </c>
      <c r="AI560" s="200">
        <f>IntermediateData!AI505</f>
        <v>3906.4979605523095</v>
      </c>
      <c r="AJ560" s="200">
        <f>IntermediateData!AJ505</f>
        <v>3938.9407476111737</v>
      </c>
      <c r="AK560" s="200">
        <f>IntermediateData!AK505</f>
        <v>3972.5256407149177</v>
      </c>
      <c r="AL560" s="200">
        <f>IntermediateData!AL505</f>
        <v>4007.0930113324494</v>
      </c>
      <c r="AM560" s="200">
        <f>IntermediateData!AM505</f>
        <v>4042.5014210868139</v>
      </c>
      <c r="AN560" s="200">
        <f>IntermediateData!AN505</f>
        <v>4078.6269885303909</v>
      </c>
      <c r="AO560" s="200">
        <f>IntermediateData!AO505</f>
        <v>4115.362796149645</v>
      </c>
      <c r="AP560" s="201">
        <f>IntermediateData!AP505</f>
        <v>4152.6183360753575</v>
      </c>
    </row>
    <row r="561" spans="2:42" x14ac:dyDescent="0.35">
      <c r="B561" s="36"/>
      <c r="C561" s="36" t="s">
        <v>2269</v>
      </c>
      <c r="D561" s="201"/>
      <c r="E561" s="200">
        <f>IntermediateData!E506</f>
        <v>0</v>
      </c>
      <c r="F561" s="200">
        <f>IntermediateData!F506</f>
        <v>0</v>
      </c>
      <c r="G561" s="200">
        <f>IntermediateData!G506</f>
        <v>0</v>
      </c>
      <c r="H561" s="200">
        <f>IntermediateData!H506</f>
        <v>0</v>
      </c>
      <c r="I561" s="200">
        <f>IntermediateData!I506</f>
        <v>35.38359431085</v>
      </c>
      <c r="J561" s="200">
        <f>IntermediateData!J506</f>
        <v>77.970624242907718</v>
      </c>
      <c r="K561" s="200">
        <f>IntermediateData!K506</f>
        <v>136.19937584214017</v>
      </c>
      <c r="L561" s="200">
        <f>IntermediateData!L506</f>
        <v>201.67366770737334</v>
      </c>
      <c r="M561" s="200">
        <f>IntermediateData!M506</f>
        <v>268.6951657855393</v>
      </c>
      <c r="N561" s="200">
        <f>IntermediateData!N506</f>
        <v>331.59312841453095</v>
      </c>
      <c r="O561" s="200">
        <f>IntermediateData!O506</f>
        <v>390.44154163429226</v>
      </c>
      <c r="P561" s="200">
        <f>IntermediateData!P506</f>
        <v>445.30953549933747</v>
      </c>
      <c r="Q561" s="200">
        <f>IntermediateData!Q506</f>
        <v>496.26150934093869</v>
      </c>
      <c r="R561" s="199">
        <f>IntermediateData!R506</f>
        <v>543.35725124365695</v>
      </c>
      <c r="S561" s="200">
        <f>IntermediateData!S506</f>
        <v>586.65205192100007</v>
      </c>
      <c r="T561" s="200">
        <f>IntermediateData!T506</f>
        <v>626.19681316764388</v>
      </c>
      <c r="U561" s="200">
        <f>IntermediateData!U506</f>
        <v>662.03815105855563</v>
      </c>
      <c r="V561" s="200">
        <f>IntermediateData!V506</f>
        <v>694.21849405851117</v>
      </c>
      <c r="W561" s="200">
        <f>IntermediateData!W506</f>
        <v>722.77617619889043</v>
      </c>
      <c r="X561" s="200">
        <f>IntermediateData!X506</f>
        <v>747.74552547224653</v>
      </c>
      <c r="Y561" s="200">
        <f>IntermediateData!Y506</f>
        <v>769.15694758898644</v>
      </c>
      <c r="Z561" s="200">
        <f>IntermediateData!Z506</f>
        <v>787.03700523454495</v>
      </c>
      <c r="AA561" s="200">
        <f>IntermediateData!AA506</f>
        <v>801.40849295968746</v>
      </c>
      <c r="AB561" s="200">
        <f>IntermediateData!AB506</f>
        <v>812.2905078310207</v>
      </c>
      <c r="AC561" s="200">
        <f>IntermediateData!AC506</f>
        <v>821.56081040084052</v>
      </c>
      <c r="AD561" s="200">
        <f>IntermediateData!AD506</f>
        <v>829.67585189783392</v>
      </c>
      <c r="AE561" s="200">
        <f>IntermediateData!AE506</f>
        <v>837.55166102351848</v>
      </c>
      <c r="AF561" s="200">
        <f>IntermediateData!AF506</f>
        <v>845.70307957963939</v>
      </c>
      <c r="AG561" s="200">
        <f>IntermediateData!AG506</f>
        <v>854.36569515429539</v>
      </c>
      <c r="AH561" s="200">
        <f>IntermediateData!AH506</f>
        <v>863.45194153837781</v>
      </c>
      <c r="AI561" s="200">
        <f>IntermediateData!AI506</f>
        <v>872.91595603591963</v>
      </c>
      <c r="AJ561" s="200">
        <f>IntermediateData!AJ506</f>
        <v>882.71614623228538</v>
      </c>
      <c r="AK561" s="200">
        <f>IntermediateData!AK506</f>
        <v>892.81503598158588</v>
      </c>
      <c r="AL561" s="200">
        <f>IntermediateData!AL506</f>
        <v>903.17912082283192</v>
      </c>
      <c r="AM561" s="200">
        <f>IntermediateData!AM506</f>
        <v>913.77873246766933</v>
      </c>
      <c r="AN561" s="200">
        <f>IntermediateData!AN506</f>
        <v>924.58791201975362</v>
      </c>
      <c r="AO561" s="200">
        <f>IntermediateData!AO506</f>
        <v>935.58429160237336</v>
      </c>
      <c r="AP561" s="201">
        <f>IntermediateData!AP506</f>
        <v>946.74898408683009</v>
      </c>
    </row>
    <row r="562" spans="2:42" x14ac:dyDescent="0.35">
      <c r="B562" s="36"/>
      <c r="C562" s="36" t="s">
        <v>2270</v>
      </c>
      <c r="D562" s="201"/>
      <c r="E562" s="200">
        <f>IntermediateData!E507</f>
        <v>0</v>
      </c>
      <c r="F562" s="200">
        <f>IntermediateData!F507</f>
        <v>0</v>
      </c>
      <c r="G562" s="200">
        <f>IntermediateData!G507</f>
        <v>0</v>
      </c>
      <c r="H562" s="200">
        <f>IntermediateData!H507</f>
        <v>0</v>
      </c>
      <c r="I562" s="200">
        <f>IntermediateData!I507</f>
        <v>28.347558636080393</v>
      </c>
      <c r="J562" s="200">
        <f>IntermediateData!J507</f>
        <v>60.414636949724226</v>
      </c>
      <c r="K562" s="200">
        <f>IntermediateData!K507</f>
        <v>95.784504712935501</v>
      </c>
      <c r="L562" s="200">
        <f>IntermediateData!L507</f>
        <v>130.47947286829174</v>
      </c>
      <c r="M562" s="200">
        <f>IntermediateData!M507</f>
        <v>162.64033900577621</v>
      </c>
      <c r="N562" s="200">
        <f>IntermediateData!N507</f>
        <v>192.32792246821322</v>
      </c>
      <c r="O562" s="200">
        <f>IntermediateData!O507</f>
        <v>219.60011964855025</v>
      </c>
      <c r="P562" s="200">
        <f>IntermediateData!P507</f>
        <v>244.51199582732508</v>
      </c>
      <c r="Q562" s="200">
        <f>IntermediateData!Q507</f>
        <v>267.11587332493133</v>
      </c>
      <c r="R562" s="199">
        <f>IntermediateData!R507</f>
        <v>287.46141609646179</v>
      </c>
      <c r="S562" s="200">
        <f>IntermediateData!S507</f>
        <v>305.59571089208652</v>
      </c>
      <c r="T562" s="200">
        <f>IntermediateData!T507</f>
        <v>321.56334510126646</v>
      </c>
      <c r="U562" s="200">
        <f>IntermediateData!U507</f>
        <v>335.40648139462036</v>
      </c>
      <c r="V562" s="200">
        <f>IntermediateData!V507</f>
        <v>347.16492927293473</v>
      </c>
      <c r="W562" s="200">
        <f>IntermediateData!W507</f>
        <v>356.87621362863769</v>
      </c>
      <c r="X562" s="200">
        <f>IntermediateData!X507</f>
        <v>364.57564042103667</v>
      </c>
      <c r="Y562" s="200">
        <f>IntermediateData!Y507</f>
        <v>370.29635956273944</v>
      </c>
      <c r="Z562" s="200">
        <f>IntermediateData!Z507</f>
        <v>374.0694251109411</v>
      </c>
      <c r="AA562" s="200">
        <f>IntermediateData!AA507</f>
        <v>375.92385285364844</v>
      </c>
      <c r="AB562" s="200">
        <f>IntermediateData!AB507</f>
        <v>375.88667537744107</v>
      </c>
      <c r="AC562" s="200">
        <f>IntermediateData!AC507</f>
        <v>375.47497147032487</v>
      </c>
      <c r="AD562" s="200">
        <f>IntermediateData!AD507</f>
        <v>374.96387249357861</v>
      </c>
      <c r="AE562" s="200">
        <f>IntermediateData!AE507</f>
        <v>374.6165798560902</v>
      </c>
      <c r="AF562" s="200">
        <f>IntermediateData!AF507</f>
        <v>374.49694769077081</v>
      </c>
      <c r="AG562" s="200">
        <f>IntermediateData!AG507</f>
        <v>374.57390063648404</v>
      </c>
      <c r="AH562" s="200">
        <f>IntermediateData!AH507</f>
        <v>374.81961324109824</v>
      </c>
      <c r="AI562" s="200">
        <f>IntermediateData!AI507</f>
        <v>375.20815270077327</v>
      </c>
      <c r="AJ562" s="200">
        <f>IntermediateData!AJ507</f>
        <v>375.71601519782456</v>
      </c>
      <c r="AK562" s="200">
        <f>IntermediateData!AK507</f>
        <v>376.32202551966179</v>
      </c>
      <c r="AL562" s="200">
        <f>IntermediateData!AL507</f>
        <v>377.00724226655632</v>
      </c>
      <c r="AM562" s="200">
        <f>IntermediateData!AM507</f>
        <v>377.75486841837289</v>
      </c>
      <c r="AN562" s="200">
        <f>IntermediateData!AN507</f>
        <v>378.55016704097193</v>
      </c>
      <c r="AO562" s="200">
        <f>IntermediateData!AO507</f>
        <v>379.38038192312388</v>
      </c>
      <c r="AP562" s="201">
        <f>IntermediateData!AP507</f>
        <v>380.23466294450554</v>
      </c>
    </row>
    <row r="563" spans="2:42" x14ac:dyDescent="0.35">
      <c r="B563" s="36"/>
      <c r="C563" s="36" t="s">
        <v>2271</v>
      </c>
      <c r="D563" s="201"/>
      <c r="E563" s="200">
        <f>IntermediateData!E509</f>
        <v>0</v>
      </c>
      <c r="F563" s="200">
        <f>IntermediateData!F509</f>
        <v>0</v>
      </c>
      <c r="G563" s="200">
        <f>IntermediateData!G509</f>
        <v>0</v>
      </c>
      <c r="H563" s="200">
        <f>IntermediateData!H509</f>
        <v>0</v>
      </c>
      <c r="I563" s="200">
        <f>IntermediateData!I509</f>
        <v>0</v>
      </c>
      <c r="J563" s="200">
        <f>IntermediateData!J509</f>
        <v>1.5394058820051564</v>
      </c>
      <c r="K563" s="200">
        <f>IntermediateData!K509</f>
        <v>4.5466506596291758</v>
      </c>
      <c r="L563" s="200">
        <f>IntermediateData!L509</f>
        <v>9.8685599596358013</v>
      </c>
      <c r="M563" s="200">
        <f>IntermediateData!M509</f>
        <v>16.74837090800122</v>
      </c>
      <c r="N563" s="200">
        <f>IntermediateData!N509</f>
        <v>26.612765899656615</v>
      </c>
      <c r="O563" s="200">
        <f>IntermediateData!O509</f>
        <v>38.018517461758677</v>
      </c>
      <c r="P563" s="200">
        <f>IntermediateData!P509</f>
        <v>50.817116994714283</v>
      </c>
      <c r="Q563" s="200">
        <f>IntermediateData!Q509</f>
        <v>63.792830614000927</v>
      </c>
      <c r="R563" s="199">
        <f>IntermediateData!R509</f>
        <v>75.823180380015827</v>
      </c>
      <c r="S563" s="200">
        <f>IntermediateData!S509</f>
        <v>86.928385202067091</v>
      </c>
      <c r="T563" s="200">
        <f>IntermediateData!T509</f>
        <v>97.127593886462805</v>
      </c>
      <c r="U563" s="200">
        <f>IntermediateData!U509</f>
        <v>106.43891704650605</v>
      </c>
      <c r="V563" s="200">
        <f>IntermediateData!V509</f>
        <v>114.87945768849482</v>
      </c>
      <c r="W563" s="200">
        <f>IntermediateData!W509</f>
        <v>122.46534051877683</v>
      </c>
      <c r="X563" s="200">
        <f>IntermediateData!X509</f>
        <v>129.21174001518739</v>
      </c>
      <c r="Y563" s="200">
        <f>IntermediateData!Y509</f>
        <v>135.13290730453878</v>
      </c>
      <c r="Z563" s="200">
        <f>IntermediateData!Z509</f>
        <v>140.24219588622987</v>
      </c>
      <c r="AA563" s="200">
        <f>IntermediateData!AA509</f>
        <v>144.55208624049982</v>
      </c>
      <c r="AB563" s="200">
        <f>IntermediateData!AB509</f>
        <v>148.07420935836228</v>
      </c>
      <c r="AC563" s="200">
        <f>IntermediateData!AC509</f>
        <v>150.81936922881908</v>
      </c>
      <c r="AD563" s="200">
        <f>IntermediateData!AD509</f>
        <v>152.87858567977895</v>
      </c>
      <c r="AE563" s="200">
        <f>IntermediateData!AE509</f>
        <v>154.34088966904784</v>
      </c>
      <c r="AF563" s="200">
        <f>IntermediateData!AF509</f>
        <v>155.34181010818187</v>
      </c>
      <c r="AG563" s="200">
        <f>IntermediateData!AG509</f>
        <v>155.98167656703203</v>
      </c>
      <c r="AH563" s="200">
        <f>IntermediateData!AH509</f>
        <v>156.44575321490538</v>
      </c>
      <c r="AI563" s="200">
        <f>IntermediateData!AI509</f>
        <v>156.84353245397352</v>
      </c>
      <c r="AJ563" s="200">
        <f>IntermediateData!AJ509</f>
        <v>157.28072684174197</v>
      </c>
      <c r="AK563" s="200">
        <f>IntermediateData!AK509</f>
        <v>157.80313848381726</v>
      </c>
      <c r="AL563" s="200">
        <f>IntermediateData!AL509</f>
        <v>158.39948359157219</v>
      </c>
      <c r="AM563" s="200">
        <f>IntermediateData!AM509</f>
        <v>159.05945808279139</v>
      </c>
      <c r="AN563" s="200">
        <f>IntermediateData!AN509</f>
        <v>159.77369798976949</v>
      </c>
      <c r="AO563" s="200">
        <f>IntermediateData!AO509</f>
        <v>160.53374207937517</v>
      </c>
      <c r="AP563" s="201">
        <f>IntermediateData!AP509</f>
        <v>161.33199659545167</v>
      </c>
    </row>
    <row r="564" spans="2:42" x14ac:dyDescent="0.35">
      <c r="B564" s="36"/>
      <c r="C564" s="36" t="s">
        <v>2314</v>
      </c>
      <c r="D564" s="201"/>
      <c r="E564" s="200">
        <f>IntermediateData!E508</f>
        <v>0</v>
      </c>
      <c r="F564" s="200">
        <f>IntermediateData!F508</f>
        <v>0</v>
      </c>
      <c r="G564" s="200">
        <f>IntermediateData!G508</f>
        <v>0</v>
      </c>
      <c r="H564" s="200">
        <f>IntermediateData!H508</f>
        <v>0</v>
      </c>
      <c r="I564" s="200">
        <f>IntermediateData!I508</f>
        <v>0</v>
      </c>
      <c r="J564" s="200">
        <f>IntermediateData!J508</f>
        <v>1.5031912772921168</v>
      </c>
      <c r="K564" s="200">
        <f>IntermediateData!K508</f>
        <v>4.4396904626262401</v>
      </c>
      <c r="L564" s="200">
        <f>IntermediateData!L508</f>
        <v>9.6364015651520649</v>
      </c>
      <c r="M564" s="200">
        <f>IntermediateData!M508</f>
        <v>16.354364597442903</v>
      </c>
      <c r="N564" s="200">
        <f>IntermediateData!N508</f>
        <v>25.986699175706363</v>
      </c>
      <c r="O564" s="200">
        <f>IntermediateData!O508</f>
        <v>37.124129829654805</v>
      </c>
      <c r="P564" s="200">
        <f>IntermediateData!P508</f>
        <v>49.621641632347391</v>
      </c>
      <c r="Q564" s="200">
        <f>IntermediateData!Q508</f>
        <v>62.292100903131733</v>
      </c>
      <c r="R564" s="199">
        <f>IntermediateData!R508</f>
        <v>74.039436055243556</v>
      </c>
      <c r="S564" s="200">
        <f>IntermediateData!S508</f>
        <v>84.883390347081104</v>
      </c>
      <c r="T564" s="200">
        <f>IntermediateData!T508</f>
        <v>94.842662108272364</v>
      </c>
      <c r="U564" s="200">
        <f>IntermediateData!U508</f>
        <v>103.93493589898543</v>
      </c>
      <c r="V564" s="200">
        <f>IntermediateData!V508</f>
        <v>112.1769123763916</v>
      </c>
      <c r="W564" s="200">
        <f>IntermediateData!W508</f>
        <v>119.58433691226962</v>
      </c>
      <c r="X564" s="200">
        <f>IntermediateData!X508</f>
        <v>126.17202700406199</v>
      </c>
      <c r="Y564" s="200">
        <f>IntermediateData!Y508</f>
        <v>131.95389852006977</v>
      </c>
      <c r="Z564" s="200">
        <f>IntermediateData!Z508</f>
        <v>136.94299081791283</v>
      </c>
      <c r="AA564" s="200">
        <f>IntermediateData!AA508</f>
        <v>141.15149077387335</v>
      </c>
      <c r="AB564" s="200">
        <f>IntermediateData!AB508</f>
        <v>144.59075575928674</v>
      </c>
      <c r="AC564" s="200">
        <f>IntermediateData!AC508</f>
        <v>147.27133559874275</v>
      </c>
      <c r="AD564" s="200">
        <f>IntermediateData!AD508</f>
        <v>149.28210887388931</v>
      </c>
      <c r="AE564" s="200">
        <f>IntermediateData!AE508</f>
        <v>150.71001208454564</v>
      </c>
      <c r="AF564" s="200">
        <f>IntermediateData!AF508</f>
        <v>151.68738581746257</v>
      </c>
      <c r="AG564" s="200">
        <f>IntermediateData!AG508</f>
        <v>152.31219938405908</v>
      </c>
      <c r="AH564" s="200">
        <f>IntermediateData!AH508</f>
        <v>152.7653586042704</v>
      </c>
      <c r="AI564" s="200">
        <f>IntermediateData!AI508</f>
        <v>153.15378006572172</v>
      </c>
      <c r="AJ564" s="200">
        <f>IntermediateData!AJ508</f>
        <v>153.58068943241753</v>
      </c>
      <c r="AK564" s="200">
        <f>IntermediateData!AK508</f>
        <v>154.09081131300985</v>
      </c>
      <c r="AL564" s="200">
        <f>IntermediateData!AL508</f>
        <v>154.67312737059527</v>
      </c>
      <c r="AM564" s="200">
        <f>IntermediateData!AM508</f>
        <v>155.31757592703693</v>
      </c>
      <c r="AN564" s="200">
        <f>IntermediateData!AN508</f>
        <v>156.0150133024645</v>
      </c>
      <c r="AO564" s="200">
        <f>IntermediateData!AO508</f>
        <v>156.75717731470317</v>
      </c>
      <c r="AP564" s="201">
        <f>IntermediateData!AP508</f>
        <v>157.53665285111086</v>
      </c>
    </row>
    <row r="565" spans="2:42" x14ac:dyDescent="0.35">
      <c r="B565" s="36"/>
      <c r="C565" s="36" t="s">
        <v>2272</v>
      </c>
      <c r="D565" s="201"/>
      <c r="E565" s="200">
        <f>IntermediateData!E510</f>
        <v>0</v>
      </c>
      <c r="F565" s="200">
        <f>IntermediateData!F510</f>
        <v>0</v>
      </c>
      <c r="G565" s="200">
        <f>IntermediateData!G510</f>
        <v>0</v>
      </c>
      <c r="H565" s="200">
        <f>IntermediateData!H510</f>
        <v>0</v>
      </c>
      <c r="I565" s="200">
        <f>IntermediateData!I510</f>
        <v>38.212606726908746</v>
      </c>
      <c r="J565" s="200">
        <f>IntermediateData!J510</f>
        <v>105.24539567813022</v>
      </c>
      <c r="K565" s="200">
        <f>IntermediateData!K510</f>
        <v>219.9170902126902</v>
      </c>
      <c r="L565" s="200">
        <f>IntermediateData!L510</f>
        <v>366.00734390868752</v>
      </c>
      <c r="M565" s="200">
        <f>IntermediateData!M510</f>
        <v>574.30796849672527</v>
      </c>
      <c r="N565" s="200">
        <f>IntermediateData!N510</f>
        <v>814.73051026192832</v>
      </c>
      <c r="O565" s="200">
        <f>IntermediateData!O510</f>
        <v>1084.7657490170402</v>
      </c>
      <c r="P565" s="200">
        <f>IntermediateData!P510</f>
        <v>1348.4036284257472</v>
      </c>
      <c r="Q565" s="200">
        <f>IntermediateData!Q510</f>
        <v>1595.0288018849458</v>
      </c>
      <c r="R565" s="199">
        <f>IntermediateData!R510</f>
        <v>1824.9344561816779</v>
      </c>
      <c r="S565" s="200">
        <f>IntermediateData!S510</f>
        <v>2038.3939763061669</v>
      </c>
      <c r="T565" s="200">
        <f>IntermediateData!T510</f>
        <v>2235.6614505543193</v>
      </c>
      <c r="U565" s="200">
        <f>IntermediateData!U510</f>
        <v>2416.9721521434421</v>
      </c>
      <c r="V565" s="200">
        <f>IntermediateData!V510</f>
        <v>2582.5429980889558</v>
      </c>
      <c r="W565" s="200">
        <f>IntermediateData!W510</f>
        <v>2732.5729860600964</v>
      </c>
      <c r="X565" s="200">
        <f>IntermediateData!X510</f>
        <v>2867.243609903805</v>
      </c>
      <c r="Y565" s="200">
        <f>IntermediateData!Y510</f>
        <v>2986.7192544982913</v>
      </c>
      <c r="Z565" s="200">
        <f>IntermediateData!Z510</f>
        <v>3091.1475705709026</v>
      </c>
      <c r="AA565" s="200">
        <f>IntermediateData!AA510</f>
        <v>3180.6598300890828</v>
      </c>
      <c r="AB565" s="200">
        <f>IntermediateData!AB510</f>
        <v>3255.3712628082221</v>
      </c>
      <c r="AC565" s="200">
        <f>IntermediateData!AC510</f>
        <v>3317.3925643637372</v>
      </c>
      <c r="AD565" s="200">
        <f>IntermediateData!AD510</f>
        <v>3368.3882859386704</v>
      </c>
      <c r="AE565" s="200">
        <f>IntermediateData!AE510</f>
        <v>3411.0524827955737</v>
      </c>
      <c r="AF565" s="200">
        <f>IntermediateData!AF510</f>
        <v>3447.3232426410605</v>
      </c>
      <c r="AG565" s="200">
        <f>IntermediateData!AG510</f>
        <v>3480.8217386565088</v>
      </c>
      <c r="AH565" s="200">
        <f>IntermediateData!AH510</f>
        <v>3514.2903156565962</v>
      </c>
      <c r="AI565" s="200">
        <f>IntermediateData!AI510</f>
        <v>3549.8514608940695</v>
      </c>
      <c r="AJ565" s="200">
        <f>IntermediateData!AJ510</f>
        <v>3587.8194539615156</v>
      </c>
      <c r="AK565" s="200">
        <f>IntermediateData!AK510</f>
        <v>3627.9723507970871</v>
      </c>
      <c r="AL565" s="200">
        <f>IntermediateData!AL510</f>
        <v>3670.1064623599527</v>
      </c>
      <c r="AM565" s="200">
        <f>IntermediateData!AM510</f>
        <v>3714.0356654633933</v>
      </c>
      <c r="AN565" s="200">
        <f>IntermediateData!AN510</f>
        <v>3759.5907538368988</v>
      </c>
      <c r="AO565" s="200">
        <f>IntermediateData!AO510</f>
        <v>3806.6188278684795</v>
      </c>
      <c r="AP565" s="201">
        <f>IntermediateData!AP510</f>
        <v>3854.9827215519399</v>
      </c>
    </row>
    <row r="566" spans="2:42" x14ac:dyDescent="0.35">
      <c r="B566" s="36"/>
      <c r="C566" s="36" t="s">
        <v>2273</v>
      </c>
      <c r="D566" s="201"/>
      <c r="E566" s="200">
        <f>IntermediateData!E511</f>
        <v>0</v>
      </c>
      <c r="F566" s="200">
        <f>IntermediateData!F511</f>
        <v>0</v>
      </c>
      <c r="G566" s="200">
        <f>IntermediateData!G511</f>
        <v>0</v>
      </c>
      <c r="H566" s="200">
        <f>IntermediateData!H511</f>
        <v>0</v>
      </c>
      <c r="I566" s="200">
        <f>IntermediateData!I511</f>
        <v>15.703421341685475</v>
      </c>
      <c r="J566" s="200">
        <f>IntermediateData!J511</f>
        <v>48.658572889794357</v>
      </c>
      <c r="K566" s="200">
        <f>IntermediateData!K511</f>
        <v>108.53576860476117</v>
      </c>
      <c r="L566" s="200">
        <f>IntermediateData!L511</f>
        <v>187.20752003402947</v>
      </c>
      <c r="M566" s="200">
        <f>IntermediateData!M511</f>
        <v>283.54890916652249</v>
      </c>
      <c r="N566" s="200">
        <f>IntermediateData!N511</f>
        <v>417.79893753606103</v>
      </c>
      <c r="O566" s="200">
        <f>IntermediateData!O511</f>
        <v>569.72586268216355</v>
      </c>
      <c r="P566" s="200">
        <f>IntermediateData!P511</f>
        <v>727.97966709699006</v>
      </c>
      <c r="Q566" s="200">
        <f>IntermediateData!Q511</f>
        <v>875.89504735437492</v>
      </c>
      <c r="R566" s="199">
        <f>IntermediateData!R511</f>
        <v>1013.6622116399974</v>
      </c>
      <c r="S566" s="200">
        <f>IntermediateData!S511</f>
        <v>1141.4594583294825</v>
      </c>
      <c r="T566" s="200">
        <f>IntermediateData!T511</f>
        <v>1259.4534956212067</v>
      </c>
      <c r="U566" s="200">
        <f>IntermediateData!U511</f>
        <v>1367.7997468779736</v>
      </c>
      <c r="V566" s="200">
        <f>IntermediateData!V511</f>
        <v>1466.642642143298</v>
      </c>
      <c r="W566" s="200">
        <f>IntermediateData!W511</f>
        <v>1556.1158962797756</v>
      </c>
      <c r="X566" s="200">
        <f>IntermediateData!X511</f>
        <v>1636.3427741593468</v>
      </c>
      <c r="Y566" s="200">
        <f>IntermediateData!Y511</f>
        <v>1707.4363433182814</v>
      </c>
      <c r="Z566" s="200">
        <f>IntermediateData!Z511</f>
        <v>1769.4997144732577</v>
      </c>
      <c r="AA566" s="200">
        <f>IntermediateData!AA511</f>
        <v>1822.6262702790671</v>
      </c>
      <c r="AB566" s="200">
        <f>IntermediateData!AB511</f>
        <v>1866.8998826931822</v>
      </c>
      <c r="AC566" s="200">
        <f>IntermediateData!AC511</f>
        <v>1903.2216151577286</v>
      </c>
      <c r="AD566" s="200">
        <f>IntermediateData!AD511</f>
        <v>1932.5910556640808</v>
      </c>
      <c r="AE566" s="200">
        <f>IntermediateData!AE511</f>
        <v>1956.5391034004952</v>
      </c>
      <c r="AF566" s="200">
        <f>IntermediateData!AF511</f>
        <v>1976.2219306811678</v>
      </c>
      <c r="AG566" s="200">
        <f>IntermediateData!AG511</f>
        <v>1992.7725477291724</v>
      </c>
      <c r="AH566" s="200">
        <f>IntermediateData!AH511</f>
        <v>2008.3916719326476</v>
      </c>
      <c r="AI566" s="200">
        <f>IntermediateData!AI511</f>
        <v>2024.3501749278253</v>
      </c>
      <c r="AJ566" s="200">
        <f>IntermediateData!AJ511</f>
        <v>2041.3715889067882</v>
      </c>
      <c r="AK566" s="200">
        <f>IntermediateData!AK511</f>
        <v>2059.33384694395</v>
      </c>
      <c r="AL566" s="200">
        <f>IntermediateData!AL511</f>
        <v>2078.1257668402654</v>
      </c>
      <c r="AM566" s="200">
        <f>IntermediateData!AM511</f>
        <v>2097.64664201509</v>
      </c>
      <c r="AN566" s="200">
        <f>IntermediateData!AN511</f>
        <v>2117.8058565390584</v>
      </c>
      <c r="AO566" s="200">
        <f>IntermediateData!AO511</f>
        <v>2138.5225233706492</v>
      </c>
      <c r="AP566" s="201">
        <f>IntermediateData!AP511</f>
        <v>2159.7251449035098</v>
      </c>
    </row>
    <row r="567" spans="2:42" x14ac:dyDescent="0.35">
      <c r="B567" s="36"/>
      <c r="C567" s="36" t="s">
        <v>2275</v>
      </c>
      <c r="D567" s="201"/>
      <c r="E567" s="200">
        <f>IntermediateData!E513</f>
        <v>0</v>
      </c>
      <c r="F567" s="200">
        <f>IntermediateData!F513</f>
        <v>0</v>
      </c>
      <c r="G567" s="200">
        <f>IntermediateData!G513</f>
        <v>0</v>
      </c>
      <c r="H567" s="200">
        <f>IntermediateData!H513</f>
        <v>0</v>
      </c>
      <c r="I567" s="200">
        <f>IntermediateData!I513</f>
        <v>14.703199690620103</v>
      </c>
      <c r="J567" s="200">
        <f>IntermediateData!J513</f>
        <v>32.557250598811542</v>
      </c>
      <c r="K567" s="200">
        <f>IntermediateData!K513</f>
        <v>57.09398858698723</v>
      </c>
      <c r="L567" s="200">
        <f>IntermediateData!L513</f>
        <v>84.767882547583724</v>
      </c>
      <c r="M567" s="200">
        <f>IntermediateData!M513</f>
        <v>113.99597803380604</v>
      </c>
      <c r="N567" s="200">
        <f>IntermediateData!N513</f>
        <v>141.34539085447005</v>
      </c>
      <c r="O567" s="200">
        <f>IntermediateData!O513</f>
        <v>166.85238315171958</v>
      </c>
      <c r="P567" s="200">
        <f>IntermediateData!P513</f>
        <v>190.55104616113516</v>
      </c>
      <c r="Q567" s="200">
        <f>IntermediateData!Q513</f>
        <v>212.47336000248325</v>
      </c>
      <c r="R567" s="199">
        <f>IntermediateData!R513</f>
        <v>232.64925084608356</v>
      </c>
      <c r="S567" s="200">
        <f>IntermediateData!S513</f>
        <v>251.10664554123196</v>
      </c>
      <c r="T567" s="200">
        <f>IntermediateData!T513</f>
        <v>267.87152378974383</v>
      </c>
      <c r="U567" s="200">
        <f>IntermediateData!U513</f>
        <v>282.96796794443429</v>
      </c>
      <c r="V567" s="200">
        <f>IntermediateData!V513</f>
        <v>296.41821050921317</v>
      </c>
      <c r="W567" s="200">
        <f>IntermediateData!W513</f>
        <v>308.24267941444839</v>
      </c>
      <c r="X567" s="200">
        <f>IntermediateData!X513</f>
        <v>318.46004113832635</v>
      </c>
      <c r="Y567" s="200">
        <f>IntermediateData!Y513</f>
        <v>327.08724174212608</v>
      </c>
      <c r="Z567" s="200">
        <f>IntermediateData!Z513</f>
        <v>334.13954588459609</v>
      </c>
      <c r="AA567" s="200">
        <f>IntermediateData!AA513</f>
        <v>339.63057387800154</v>
      </c>
      <c r="AB567" s="200">
        <f>IntermediateData!AB513</f>
        <v>343.57233684587209</v>
      </c>
      <c r="AC567" s="200">
        <f>IntermediateData!AC513</f>
        <v>346.74912265532942</v>
      </c>
      <c r="AD567" s="200">
        <f>IntermediateData!AD513</f>
        <v>349.36284315688607</v>
      </c>
      <c r="AE567" s="200">
        <f>IntermediateData!AE513</f>
        <v>351.80795455015419</v>
      </c>
      <c r="AF567" s="200">
        <f>IntermediateData!AF513</f>
        <v>354.30958430840627</v>
      </c>
      <c r="AG567" s="200">
        <f>IntermediateData!AG513</f>
        <v>357.01839017025031</v>
      </c>
      <c r="AH567" s="200">
        <f>IntermediateData!AH513</f>
        <v>359.87672284994915</v>
      </c>
      <c r="AI567" s="200">
        <f>IntermediateData!AI513</f>
        <v>362.86464339869644</v>
      </c>
      <c r="AJ567" s="200">
        <f>IntermediateData!AJ513</f>
        <v>365.96411271499653</v>
      </c>
      <c r="AK567" s="200">
        <f>IntermediateData!AK513</f>
        <v>369.15892078504498</v>
      </c>
      <c r="AL567" s="200">
        <f>IntermediateData!AL513</f>
        <v>372.4346201559527</v>
      </c>
      <c r="AM567" s="200">
        <f>IntermediateData!AM513</f>
        <v>375.77846347738267</v>
      </c>
      <c r="AN567" s="200">
        <f>IntermediateData!AN513</f>
        <v>379.17934495498218</v>
      </c>
      <c r="AO567" s="200">
        <f>IntermediateData!AO513</f>
        <v>382.62774556649561</v>
      </c>
      <c r="AP567" s="201">
        <f>IntermediateData!AP513</f>
        <v>386.1156818986359</v>
      </c>
    </row>
    <row r="568" spans="2:42" x14ac:dyDescent="0.35">
      <c r="B568" s="36"/>
      <c r="C568" s="36" t="s">
        <v>2276</v>
      </c>
      <c r="D568" s="201"/>
      <c r="E568" s="200">
        <f>IntermediateData!E514</f>
        <v>0</v>
      </c>
      <c r="F568" s="200">
        <f>IntermediateData!F514</f>
        <v>0</v>
      </c>
      <c r="G568" s="200">
        <f>IntermediateData!G514</f>
        <v>0</v>
      </c>
      <c r="H568" s="200">
        <f>IntermediateData!H514</f>
        <v>0</v>
      </c>
      <c r="I568" s="200">
        <f>IntermediateData!I514</f>
        <v>103.78063448445383</v>
      </c>
      <c r="J568" s="200">
        <f>IntermediateData!J514</f>
        <v>245.49773070897174</v>
      </c>
      <c r="K568" s="200">
        <f>IntermediateData!K514</f>
        <v>405.050431380752</v>
      </c>
      <c r="L568" s="200">
        <f>IntermediateData!L514</f>
        <v>580.16828858602241</v>
      </c>
      <c r="M568" s="200">
        <f>IntermediateData!M514</f>
        <v>743.11168364594232</v>
      </c>
      <c r="N568" s="200">
        <f>IntermediateData!N514</f>
        <v>894.16050206679074</v>
      </c>
      <c r="O568" s="200">
        <f>IntermediateData!O514</f>
        <v>1033.5806557908068</v>
      </c>
      <c r="P568" s="200">
        <f>IntermediateData!P514</f>
        <v>1161.6245130950033</v>
      </c>
      <c r="Q568" s="200">
        <f>IntermediateData!Q514</f>
        <v>1278.5313110070229</v>
      </c>
      <c r="R568" s="199">
        <f>IntermediateData!R514</f>
        <v>1384.527550839663</v>
      </c>
      <c r="S568" s="200">
        <f>IntermediateData!S514</f>
        <v>1479.827377422873</v>
      </c>
      <c r="T568" s="200">
        <f>IntermediateData!T514</f>
        <v>1564.6329425900092</v>
      </c>
      <c r="U568" s="200">
        <f>IntermediateData!U514</f>
        <v>1639.134753453922</v>
      </c>
      <c r="V568" s="200">
        <f>IntermediateData!V514</f>
        <v>1703.5120059879762</v>
      </c>
      <c r="W568" s="200">
        <f>IntermediateData!W514</f>
        <v>1757.9329044073734</v>
      </c>
      <c r="X568" s="200">
        <f>IntermediateData!X514</f>
        <v>1802.5549668271178</v>
      </c>
      <c r="Y568" s="200">
        <f>IntermediateData!Y514</f>
        <v>1837.5253176546003</v>
      </c>
      <c r="Z568" s="200">
        <f>IntermediateData!Z514</f>
        <v>1862.9809671570902</v>
      </c>
      <c r="AA568" s="200">
        <f>IntermediateData!AA514</f>
        <v>1879.0490786273247</v>
      </c>
      <c r="AB568" s="200">
        <f>IntermediateData!AB514</f>
        <v>1885.8472235539284</v>
      </c>
      <c r="AC568" s="200">
        <f>IntermediateData!AC514</f>
        <v>1888.945763844582</v>
      </c>
      <c r="AD568" s="200">
        <f>IntermediateData!AD514</f>
        <v>1890.6323562856296</v>
      </c>
      <c r="AE568" s="200">
        <f>IntermediateData!AE514</f>
        <v>1892.2338991261904</v>
      </c>
      <c r="AF568" s="200">
        <f>IntermediateData!AF514</f>
        <v>1895.0074635429673</v>
      </c>
      <c r="AG568" s="200">
        <f>IntermediateData!AG514</f>
        <v>1898.7993455624894</v>
      </c>
      <c r="AH568" s="200">
        <f>IntermediateData!AH514</f>
        <v>1903.6474742295529</v>
      </c>
      <c r="AI568" s="200">
        <f>IntermediateData!AI514</f>
        <v>1909.4128037981645</v>
      </c>
      <c r="AJ568" s="200">
        <f>IntermediateData!AJ514</f>
        <v>1915.9683157867942</v>
      </c>
      <c r="AK568" s="200">
        <f>IntermediateData!AK514</f>
        <v>1923.1985290589855</v>
      </c>
      <c r="AL568" s="200">
        <f>IntermediateData!AL514</f>
        <v>1930.9990371117192</v>
      </c>
      <c r="AM568" s="200">
        <f>IntermediateData!AM514</f>
        <v>1939.276071464353</v>
      </c>
      <c r="AN568" s="200">
        <f>IntermediateData!AN514</f>
        <v>1947.9460900919248</v>
      </c>
      <c r="AO568" s="200">
        <f>IntermediateData!AO514</f>
        <v>1956.9353898954689</v>
      </c>
      <c r="AP568" s="201">
        <f>IntermediateData!AP514</f>
        <v>1966.1797422489135</v>
      </c>
    </row>
    <row r="569" spans="2:42" x14ac:dyDescent="0.35">
      <c r="B569" s="36"/>
      <c r="C569" s="36" t="s">
        <v>2277</v>
      </c>
      <c r="D569" s="201"/>
      <c r="E569" s="200">
        <f>IntermediateData!E515</f>
        <v>0</v>
      </c>
      <c r="F569" s="200">
        <f>IntermediateData!F515</f>
        <v>0</v>
      </c>
      <c r="G569" s="200">
        <f>IntermediateData!G515</f>
        <v>0</v>
      </c>
      <c r="H569" s="200">
        <f>IntermediateData!H515</f>
        <v>0</v>
      </c>
      <c r="I569" s="200">
        <f>IntermediateData!I515</f>
        <v>48.037039322828214</v>
      </c>
      <c r="J569" s="200">
        <f>IntermediateData!J515</f>
        <v>110.23507039373104</v>
      </c>
      <c r="K569" s="200">
        <f>IntermediateData!K515</f>
        <v>185.52398447817328</v>
      </c>
      <c r="L569" s="200">
        <f>IntermediateData!L515</f>
        <v>289.01518844772937</v>
      </c>
      <c r="M569" s="200">
        <f>IntermediateData!M515</f>
        <v>405.08231894119496</v>
      </c>
      <c r="N569" s="200">
        <f>IntermediateData!N515</f>
        <v>525.42028745543769</v>
      </c>
      <c r="O569" s="200">
        <f>IntermediateData!O515</f>
        <v>637.03683067761062</v>
      </c>
      <c r="P569" s="200">
        <f>IntermediateData!P515</f>
        <v>740.12678843544177</v>
      </c>
      <c r="Q569" s="200">
        <f>IntermediateData!Q515</f>
        <v>834.87507198805622</v>
      </c>
      <c r="R569" s="199">
        <f>IntermediateData!R515</f>
        <v>921.4569662844624</v>
      </c>
      <c r="S569" s="200">
        <f>IntermediateData!S515</f>
        <v>1000.0384198478192</v>
      </c>
      <c r="T569" s="200">
        <f>IntermediateData!T515</f>
        <v>1070.7763227097166</v>
      </c>
      <c r="U569" s="200">
        <f>IntermediateData!U515</f>
        <v>1133.8187728025621</v>
      </c>
      <c r="V569" s="200">
        <f>IntermediateData!V515</f>
        <v>1189.3053312026213</v>
      </c>
      <c r="W569" s="200">
        <f>IntermediateData!W515</f>
        <v>1237.3672666012483</v>
      </c>
      <c r="X569" s="200">
        <f>IntermediateData!X515</f>
        <v>1278.1277893673853</v>
      </c>
      <c r="Y569" s="200">
        <f>IntermediateData!Y515</f>
        <v>1311.7022755504627</v>
      </c>
      <c r="Z569" s="200">
        <f>IntermediateData!Z515</f>
        <v>1338.1984811593579</v>
      </c>
      <c r="AA569" s="200">
        <f>IntermediateData!AA515</f>
        <v>1357.7167470401241</v>
      </c>
      <c r="AB569" s="200">
        <f>IntermediateData!AB515</f>
        <v>1370.3501946626568</v>
      </c>
      <c r="AC569" s="200">
        <f>IntermediateData!AC515</f>
        <v>1378.7131783419181</v>
      </c>
      <c r="AD569" s="200">
        <f>IntermediateData!AD515</f>
        <v>1383.7190705747121</v>
      </c>
      <c r="AE569" s="200">
        <f>IntermediateData!AE515</f>
        <v>1386.252089985825</v>
      </c>
      <c r="AF569" s="200">
        <f>IntermediateData!AF515</f>
        <v>1388.0197276207246</v>
      </c>
      <c r="AG569" s="200">
        <f>IntermediateData!AG515</f>
        <v>1389.9805554374143</v>
      </c>
      <c r="AH569" s="200">
        <f>IntermediateData!AH515</f>
        <v>1392.822895803595</v>
      </c>
      <c r="AI569" s="200">
        <f>IntermediateData!AI515</f>
        <v>1396.4358163318277</v>
      </c>
      <c r="AJ569" s="200">
        <f>IntermediateData!AJ515</f>
        <v>1400.7175767074114</v>
      </c>
      <c r="AK569" s="200">
        <f>IntermediateData!AK515</f>
        <v>1405.5752490435284</v>
      </c>
      <c r="AL569" s="200">
        <f>IntermediateData!AL515</f>
        <v>1410.9243590240981</v>
      </c>
      <c r="AM569" s="200">
        <f>IntermediateData!AM515</f>
        <v>1416.6885469841714</v>
      </c>
      <c r="AN569" s="200">
        <f>IntermediateData!AN515</f>
        <v>1422.7992481166166</v>
      </c>
      <c r="AO569" s="200">
        <f>IntermediateData!AO515</f>
        <v>1429.1953910312097</v>
      </c>
      <c r="AP569" s="201">
        <f>IntermediateData!AP515</f>
        <v>1435.8231139280438</v>
      </c>
    </row>
    <row r="570" spans="2:42" x14ac:dyDescent="0.35">
      <c r="B570" s="36"/>
      <c r="C570" s="36" t="s">
        <v>2278</v>
      </c>
      <c r="D570" s="201"/>
      <c r="E570" s="200">
        <f>IntermediateData!E516</f>
        <v>0</v>
      </c>
      <c r="F570" s="200">
        <f>IntermediateData!F516</f>
        <v>0</v>
      </c>
      <c r="G570" s="200">
        <f>IntermediateData!G516</f>
        <v>0</v>
      </c>
      <c r="H570" s="200">
        <f>IntermediateData!H516</f>
        <v>0</v>
      </c>
      <c r="I570" s="200">
        <f>IntermediateData!I516</f>
        <v>43.855582997451023</v>
      </c>
      <c r="J570" s="200">
        <f>IntermediateData!J516</f>
        <v>93.754941969648058</v>
      </c>
      <c r="K570" s="200">
        <f>IntermediateData!K516</f>
        <v>149.09239786301356</v>
      </c>
      <c r="L570" s="200">
        <f>IntermediateData!L516</f>
        <v>204.19422866779996</v>
      </c>
      <c r="M570" s="200">
        <f>IntermediateData!M516</f>
        <v>255.49172426666496</v>
      </c>
      <c r="N570" s="200">
        <f>IntermediateData!N516</f>
        <v>303.06866015298965</v>
      </c>
      <c r="O570" s="200">
        <f>IntermediateData!O516</f>
        <v>347.00446068594874</v>
      </c>
      <c r="P570" s="200">
        <f>IntermediateData!P516</f>
        <v>387.37433000203021</v>
      </c>
      <c r="Q570" s="200">
        <f>IntermediateData!Q516</f>
        <v>424.24937752509561</v>
      </c>
      <c r="R570" s="199">
        <f>IntermediateData!R516</f>
        <v>457.69673825934126</v>
      </c>
      <c r="S570" s="200">
        <f>IntermediateData!S516</f>
        <v>487.77968804248798</v>
      </c>
      <c r="T570" s="200">
        <f>IntermediateData!T516</f>
        <v>514.55775392974863</v>
      </c>
      <c r="U570" s="200">
        <f>IntermediateData!U516</f>
        <v>538.08681987258933</v>
      </c>
      <c r="V570" s="200">
        <f>IntermediateData!V516</f>
        <v>558.41922784998792</v>
      </c>
      <c r="W570" s="200">
        <f>IntermediateData!W516</f>
        <v>575.60387460382401</v>
      </c>
      <c r="X570" s="200">
        <f>IntermediateData!X516</f>
        <v>589.68630412415826</v>
      </c>
      <c r="Y570" s="200">
        <f>IntermediateData!Y516</f>
        <v>600.70879602451168</v>
      </c>
      <c r="Z570" s="200">
        <f>IntermediateData!Z516</f>
        <v>608.71044994179158</v>
      </c>
      <c r="AA570" s="200">
        <f>IntermediateData!AA516</f>
        <v>613.72726609025244</v>
      </c>
      <c r="AB570" s="200">
        <f>IntermediateData!AB516</f>
        <v>615.79222209379225</v>
      </c>
      <c r="AC570" s="200">
        <f>IntermediateData!AC516</f>
        <v>617.24353479480953</v>
      </c>
      <c r="AD570" s="200">
        <f>IntermediateData!AD516</f>
        <v>618.51330709211993</v>
      </c>
      <c r="AE570" s="200">
        <f>IntermediateData!AE516</f>
        <v>620.01783436297819</v>
      </c>
      <c r="AF570" s="200">
        <f>IntermediateData!AF516</f>
        <v>621.89098295183976</v>
      </c>
      <c r="AG570" s="200">
        <f>IntermediateData!AG516</f>
        <v>624.08502158500232</v>
      </c>
      <c r="AH570" s="200">
        <f>IntermediateData!AH516</f>
        <v>626.7046150832756</v>
      </c>
      <c r="AI570" s="200">
        <f>IntermediateData!AI516</f>
        <v>629.70176419409654</v>
      </c>
      <c r="AJ570" s="200">
        <f>IntermediateData!AJ516</f>
        <v>633.03231889208291</v>
      </c>
      <c r="AK570" s="200">
        <f>IntermediateData!AK516</f>
        <v>636.65582256218966</v>
      </c>
      <c r="AL570" s="200">
        <f>IntermediateData!AL516</f>
        <v>640.5353647844745</v>
      </c>
      <c r="AM570" s="200">
        <f>IntermediateData!AM516</f>
        <v>644.63744237340927</v>
      </c>
      <c r="AN570" s="200">
        <f>IntermediateData!AN516</f>
        <v>648.9318283406476</v>
      </c>
      <c r="AO570" s="200">
        <f>IntermediateData!AO516</f>
        <v>653.39144846548049</v>
      </c>
      <c r="AP570" s="201">
        <f>IntermediateData!AP516</f>
        <v>657.99226517193108</v>
      </c>
    </row>
    <row r="571" spans="2:42" x14ac:dyDescent="0.35">
      <c r="B571" s="36"/>
      <c r="C571" s="36" t="s">
        <v>2279</v>
      </c>
      <c r="D571" s="201"/>
      <c r="E571" s="200">
        <f>IntermediateData!E517</f>
        <v>0</v>
      </c>
      <c r="F571" s="200">
        <f>IntermediateData!F517</f>
        <v>0</v>
      </c>
      <c r="G571" s="200">
        <f>IntermediateData!G517</f>
        <v>0</v>
      </c>
      <c r="H571" s="200">
        <f>IntermediateData!H517</f>
        <v>0</v>
      </c>
      <c r="I571" s="200">
        <f>IntermediateData!I517</f>
        <v>0.5797471364637985</v>
      </c>
      <c r="J571" s="200">
        <f>IntermediateData!J517</f>
        <v>6.5345165944470889</v>
      </c>
      <c r="K571" s="200">
        <f>IntermediateData!K517</f>
        <v>17.618730762467987</v>
      </c>
      <c r="L571" s="200">
        <f>IntermediateData!L517</f>
        <v>36.931200062483562</v>
      </c>
      <c r="M571" s="200">
        <f>IntermediateData!M517</f>
        <v>61.698261219070112</v>
      </c>
      <c r="N571" s="200">
        <f>IntermediateData!N517</f>
        <v>97.064543708626658</v>
      </c>
      <c r="O571" s="200">
        <f>IntermediateData!O517</f>
        <v>137.84049719453699</v>
      </c>
      <c r="P571" s="200">
        <f>IntermediateData!P517</f>
        <v>183.51224459579797</v>
      </c>
      <c r="Q571" s="200">
        <f>IntermediateData!Q517</f>
        <v>228.99368987742363</v>
      </c>
      <c r="R571" s="199">
        <f>IntermediateData!R517</f>
        <v>271.19645572206622</v>
      </c>
      <c r="S571" s="200">
        <f>IntermediateData!S517</f>
        <v>310.18867452166489</v>
      </c>
      <c r="T571" s="200">
        <f>IntermediateData!T517</f>
        <v>346.03477172167902</v>
      </c>
      <c r="U571" s="200">
        <f>IntermediateData!U517</f>
        <v>378.79557464339115</v>
      </c>
      <c r="V571" s="200">
        <f>IntermediateData!V517</f>
        <v>408.52841674396586</v>
      </c>
      <c r="W571" s="200">
        <f>IntermediateData!W517</f>
        <v>435.28723746858901</v>
      </c>
      <c r="X571" s="200">
        <f>IntermediateData!X517</f>
        <v>459.12267784309944</v>
      </c>
      <c r="Y571" s="200">
        <f>IntermediateData!Y517</f>
        <v>480.08217194981398</v>
      </c>
      <c r="Z571" s="200">
        <f>IntermediateData!Z517</f>
        <v>498.21003442374536</v>
      </c>
      <c r="AA571" s="200">
        <f>IntermediateData!AA517</f>
        <v>513.54754410110706</v>
      </c>
      <c r="AB571" s="200">
        <f>IntermediateData!AB517</f>
        <v>526.13302394687287</v>
      </c>
      <c r="AC571" s="200">
        <f>IntermediateData!AC517</f>
        <v>536.03243039040774</v>
      </c>
      <c r="AD571" s="200">
        <f>IntermediateData!AD517</f>
        <v>543.56226124375939</v>
      </c>
      <c r="AE571" s="200">
        <f>IntermediateData!AE517</f>
        <v>549.03239454149423</v>
      </c>
      <c r="AF571" s="200">
        <f>IntermediateData!AF517</f>
        <v>552.92264289224488</v>
      </c>
      <c r="AG571" s="200">
        <f>IntermediateData!AG517</f>
        <v>555.5835021092505</v>
      </c>
      <c r="AH571" s="200">
        <f>IntermediateData!AH517</f>
        <v>557.82862309977077</v>
      </c>
      <c r="AI571" s="200">
        <f>IntermediateData!AI517</f>
        <v>560.03366210166314</v>
      </c>
      <c r="AJ571" s="200">
        <f>IntermediateData!AJ517</f>
        <v>562.56169022550171</v>
      </c>
      <c r="AK571" s="200">
        <f>IntermediateData!AK517</f>
        <v>565.5226966731891</v>
      </c>
      <c r="AL571" s="200">
        <f>IntermediateData!AL517</f>
        <v>568.86979247870647</v>
      </c>
      <c r="AM571" s="200">
        <f>IntermediateData!AM517</f>
        <v>572.55960894149166</v>
      </c>
      <c r="AN571" s="200">
        <f>IntermediateData!AN517</f>
        <v>576.55215272535656</v>
      </c>
      <c r="AO571" s="200">
        <f>IntermediateData!AO517</f>
        <v>580.810668823578</v>
      </c>
      <c r="AP571" s="201">
        <f>IntermediateData!AP517</f>
        <v>585.3015110717389</v>
      </c>
    </row>
    <row r="572" spans="2:42" x14ac:dyDescent="0.35">
      <c r="B572" s="36"/>
      <c r="C572" s="36" t="s">
        <v>2280</v>
      </c>
      <c r="D572" s="201"/>
      <c r="E572" s="200">
        <f>IntermediateData!E518</f>
        <v>0</v>
      </c>
      <c r="F572" s="200">
        <f>IntermediateData!F518</f>
        <v>0</v>
      </c>
      <c r="G572" s="200">
        <f>IntermediateData!G518</f>
        <v>0</v>
      </c>
      <c r="H572" s="200">
        <f>IntermediateData!H518</f>
        <v>0</v>
      </c>
      <c r="I572" s="200">
        <f>IntermediateData!I518</f>
        <v>13.049615318568602</v>
      </c>
      <c r="J572" s="200">
        <f>IntermediateData!J518</f>
        <v>37.611967029275839</v>
      </c>
      <c r="K572" s="200">
        <f>IntermediateData!K518</f>
        <v>80.644686605492126</v>
      </c>
      <c r="L572" s="200">
        <f>IntermediateData!L518</f>
        <v>136.09174489027637</v>
      </c>
      <c r="M572" s="200">
        <f>IntermediateData!M518</f>
        <v>215.57404515554683</v>
      </c>
      <c r="N572" s="200">
        <f>IntermediateData!N518</f>
        <v>307.57976917251011</v>
      </c>
      <c r="O572" s="200">
        <f>IntermediateData!O518</f>
        <v>411.03723091095412</v>
      </c>
      <c r="P572" s="200">
        <f>IntermediateData!P518</f>
        <v>514.8704991668136</v>
      </c>
      <c r="Q572" s="200">
        <f>IntermediateData!Q518</f>
        <v>611.62918315961861</v>
      </c>
      <c r="R572" s="199">
        <f>IntermediateData!R518</f>
        <v>701.44815396355489</v>
      </c>
      <c r="S572" s="200">
        <f>IntermediateData!S518</f>
        <v>784.45421760652766</v>
      </c>
      <c r="T572" s="200">
        <f>IntermediateData!T518</f>
        <v>860.76633849957034</v>
      </c>
      <c r="U572" s="200">
        <f>IntermediateData!U518</f>
        <v>930.4958531122287</v>
      </c>
      <c r="V572" s="200">
        <f>IntermediateData!V518</f>
        <v>993.74667421631568</v>
      </c>
      <c r="W572" s="200">
        <f>IntermediateData!W518</f>
        <v>1050.6154860078821</v>
      </c>
      <c r="X572" s="200">
        <f>IntermediateData!X518</f>
        <v>1101.1919304051592</v>
      </c>
      <c r="Y572" s="200">
        <f>IntermediateData!Y518</f>
        <v>1145.5587848085588</v>
      </c>
      <c r="Z572" s="200">
        <f>IntermediateData!Z518</f>
        <v>1183.7921315975507</v>
      </c>
      <c r="AA572" s="200">
        <f>IntermediateData!AA518</f>
        <v>1215.961519628376</v>
      </c>
      <c r="AB572" s="200">
        <f>IntermediateData!AB518</f>
        <v>1242.1301179860725</v>
      </c>
      <c r="AC572" s="200">
        <f>IntermediateData!AC518</f>
        <v>1263.0416840930252</v>
      </c>
      <c r="AD572" s="200">
        <f>IntermediateData!AD518</f>
        <v>1279.3747177263265</v>
      </c>
      <c r="AE572" s="200">
        <f>IntermediateData!AE518</f>
        <v>1292.1892327246446</v>
      </c>
      <c r="AF572" s="200">
        <f>IntermediateData!AF518</f>
        <v>1302.2637890471681</v>
      </c>
      <c r="AG572" s="200">
        <f>IntermediateData!AG518</f>
        <v>1311.0129235824679</v>
      </c>
      <c r="AH572" s="200">
        <f>IntermediateData!AH518</f>
        <v>1319.1362719473186</v>
      </c>
      <c r="AI572" s="200">
        <f>IntermediateData!AI518</f>
        <v>1327.4871702094608</v>
      </c>
      <c r="AJ572" s="200">
        <f>IntermediateData!AJ518</f>
        <v>1336.3692010939781</v>
      </c>
      <c r="AK572" s="200">
        <f>IntermediateData!AK518</f>
        <v>1345.7077159614032</v>
      </c>
      <c r="AL572" s="200">
        <f>IntermediateData!AL518</f>
        <v>1355.4353144760662</v>
      </c>
      <c r="AM572" s="200">
        <f>IntermediateData!AM518</f>
        <v>1365.4915720232657</v>
      </c>
      <c r="AN572" s="200">
        <f>IntermediateData!AN518</f>
        <v>1375.8227833218846</v>
      </c>
      <c r="AO572" s="200">
        <f>IntermediateData!AO518</f>
        <v>1386.3817215981123</v>
      </c>
      <c r="AP572" s="201">
        <f>IntermediateData!AP518</f>
        <v>1397.1274127159425</v>
      </c>
    </row>
    <row r="573" spans="2:42" x14ac:dyDescent="0.35">
      <c r="B573" s="36"/>
      <c r="C573" s="36" t="s">
        <v>2281</v>
      </c>
      <c r="D573" s="201"/>
      <c r="E573" s="200">
        <f>IntermediateData!E519</f>
        <v>0</v>
      </c>
      <c r="F573" s="200">
        <f>IntermediateData!F519</f>
        <v>0</v>
      </c>
      <c r="G573" s="200">
        <f>IntermediateData!G519</f>
        <v>0</v>
      </c>
      <c r="H573" s="200">
        <f>IntermediateData!H519</f>
        <v>0</v>
      </c>
      <c r="I573" s="200">
        <f>IntermediateData!I519</f>
        <v>0</v>
      </c>
      <c r="J573" s="200">
        <f>IntermediateData!J519</f>
        <v>11.514372287629214</v>
      </c>
      <c r="K573" s="200">
        <f>IntermediateData!K519</f>
        <v>34.08980661919464</v>
      </c>
      <c r="L573" s="200">
        <f>IntermediateData!L519</f>
        <v>74.18865284399223</v>
      </c>
      <c r="M573" s="200">
        <f>IntermediateData!M519</f>
        <v>126.22334578385301</v>
      </c>
      <c r="N573" s="200">
        <f>IntermediateData!N519</f>
        <v>201.11571026154604</v>
      </c>
      <c r="O573" s="200">
        <f>IntermediateData!O519</f>
        <v>288.05839436589832</v>
      </c>
      <c r="P573" s="200">
        <f>IntermediateData!P519</f>
        <v>386.02516026487245</v>
      </c>
      <c r="Q573" s="200">
        <f>IntermediateData!Q519</f>
        <v>485.79596013830695</v>
      </c>
      <c r="R573" s="199">
        <f>IntermediateData!R519</f>
        <v>578.76772300204016</v>
      </c>
      <c r="S573" s="200">
        <f>IntermediateData!S519</f>
        <v>665.07118303782681</v>
      </c>
      <c r="T573" s="200">
        <f>IntermediateData!T519</f>
        <v>744.82932487246296</v>
      </c>
      <c r="U573" s="200">
        <f>IntermediateData!U519</f>
        <v>818.157599399574</v>
      </c>
      <c r="V573" s="200">
        <f>IntermediateData!V519</f>
        <v>885.16413021465155</v>
      </c>
      <c r="W573" s="200">
        <f>IntermediateData!W519</f>
        <v>945.94991097425395</v>
      </c>
      <c r="X573" s="200">
        <f>IntermediateData!X519</f>
        <v>1000.6089939782114</v>
      </c>
      <c r="Y573" s="200">
        <f>IntermediateData!Y519</f>
        <v>1049.2286702620256</v>
      </c>
      <c r="Z573" s="200">
        <f>IntermediateData!Z519</f>
        <v>1091.8896414754133</v>
      </c>
      <c r="AA573" s="200">
        <f>IntermediateData!AA519</f>
        <v>1128.6661838120965</v>
      </c>
      <c r="AB573" s="200">
        <f>IntermediateData!AB519</f>
        <v>1159.6263042454921</v>
      </c>
      <c r="AC573" s="200">
        <f>IntermediateData!AC519</f>
        <v>1184.8318893148285</v>
      </c>
      <c r="AD573" s="200">
        <f>IntermediateData!AD519</f>
        <v>1204.9448662905959</v>
      </c>
      <c r="AE573" s="200">
        <f>IntermediateData!AE519</f>
        <v>1220.6166290852016</v>
      </c>
      <c r="AF573" s="200">
        <f>IntermediateData!AF519</f>
        <v>1232.8532631129442</v>
      </c>
      <c r="AG573" s="200">
        <f>IntermediateData!AG519</f>
        <v>1242.401813602854</v>
      </c>
      <c r="AH573" s="200">
        <f>IntermediateData!AH519</f>
        <v>1250.6510943416183</v>
      </c>
      <c r="AI573" s="200">
        <f>IntermediateData!AI519</f>
        <v>1258.4316791730148</v>
      </c>
      <c r="AJ573" s="200">
        <f>IntermediateData!AJ519</f>
        <v>1266.5514492536449</v>
      </c>
      <c r="AK573" s="200">
        <f>IntermediateData!AK519</f>
        <v>1275.3648737821866</v>
      </c>
      <c r="AL573" s="200">
        <f>IntermediateData!AL519</f>
        <v>1284.7897375630437</v>
      </c>
      <c r="AM573" s="200">
        <f>IntermediateData!AM519</f>
        <v>1294.7509502656251</v>
      </c>
      <c r="AN573" s="200">
        <f>IntermediateData!AN519</f>
        <v>1305.180271072921</v>
      </c>
      <c r="AO573" s="200">
        <f>IntermediateData!AO519</f>
        <v>1316.0160491988042</v>
      </c>
      <c r="AP573" s="201">
        <f>IntermediateData!AP519</f>
        <v>1327.202979648207</v>
      </c>
    </row>
    <row r="574" spans="2:42" x14ac:dyDescent="0.35">
      <c r="B574" s="36"/>
      <c r="C574" s="36" t="s">
        <v>2282</v>
      </c>
      <c r="D574" s="201"/>
      <c r="E574" s="200">
        <f>IntermediateData!E520</f>
        <v>0</v>
      </c>
      <c r="F574" s="200">
        <f>IntermediateData!F520</f>
        <v>0</v>
      </c>
      <c r="G574" s="200">
        <f>IntermediateData!G520</f>
        <v>0</v>
      </c>
      <c r="H574" s="200">
        <f>IntermediateData!H520</f>
        <v>0</v>
      </c>
      <c r="I574" s="200">
        <f>IntermediateData!I520</f>
        <v>16.253786572732395</v>
      </c>
      <c r="J574" s="200">
        <f>IntermediateData!J520</f>
        <v>31.443957192317754</v>
      </c>
      <c r="K574" s="200">
        <f>IntermediateData!K520</f>
        <v>45.597499752381296</v>
      </c>
      <c r="L574" s="200">
        <f>IntermediateData!L520</f>
        <v>58.740153686738104</v>
      </c>
      <c r="M574" s="200">
        <f>IntermediateData!M520</f>
        <v>70.896449993869453</v>
      </c>
      <c r="N574" s="200">
        <f>IntermediateData!N520</f>
        <v>82.089749675386784</v>
      </c>
      <c r="O574" s="200">
        <f>IntermediateData!O520</f>
        <v>92.342280643871945</v>
      </c>
      <c r="P574" s="200">
        <f>IntermediateData!P520</f>
        <v>101.67517315339893</v>
      </c>
      <c r="Q574" s="200">
        <f>IntermediateData!Q520</f>
        <v>110.10849380403469</v>
      </c>
      <c r="R574" s="199">
        <f>IntermediateData!R520</f>
        <v>117.6612781696809</v>
      </c>
      <c r="S574" s="200">
        <f>IntermediateData!S520</f>
        <v>124.35156209675188</v>
      </c>
      <c r="T574" s="200">
        <f>IntermediateData!T520</f>
        <v>130.19641171938537</v>
      </c>
      <c r="U574" s="200">
        <f>IntermediateData!U520</f>
        <v>135.21195223514687</v>
      </c>
      <c r="V574" s="200">
        <f>IntermediateData!V520</f>
        <v>139.41339548351738</v>
      </c>
      <c r="W574" s="200">
        <f>IntermediateData!W520</f>
        <v>142.81506636783936</v>
      </c>
      <c r="X574" s="200">
        <f>IntermediateData!X520</f>
        <v>145.43042815984182</v>
      </c>
      <c r="Y574" s="200">
        <f>IntermediateData!Y520</f>
        <v>147.2721067243661</v>
      </c>
      <c r="Z574" s="200">
        <f>IntermediateData!Z520</f>
        <v>148.35191370046465</v>
      </c>
      <c r="AA574" s="200">
        <f>IntermediateData!AA520</f>
        <v>148.68086867365429</v>
      </c>
      <c r="AB574" s="200">
        <f>IntermediateData!AB520</f>
        <v>148.26922037275534</v>
      </c>
      <c r="AC574" s="200">
        <f>IntermediateData!AC520</f>
        <v>147.98192937465004</v>
      </c>
      <c r="AD574" s="200">
        <f>IntermediateData!AD520</f>
        <v>147.80397515881833</v>
      </c>
      <c r="AE574" s="200">
        <f>IntermediateData!AE520</f>
        <v>147.72150039003458</v>
      </c>
      <c r="AF574" s="200">
        <f>IntermediateData!AF520</f>
        <v>147.7217603060592</v>
      </c>
      <c r="AG574" s="200">
        <f>IntermediateData!AG520</f>
        <v>147.79307476844474</v>
      </c>
      <c r="AH574" s="200">
        <f>IntermediateData!AH520</f>
        <v>147.92502120348843</v>
      </c>
      <c r="AI574" s="200">
        <f>IntermediateData!AI520</f>
        <v>148.10789990243805</v>
      </c>
      <c r="AJ574" s="200">
        <f>IntermediateData!AJ520</f>
        <v>148.33294718382334</v>
      </c>
      <c r="AK574" s="200">
        <f>IntermediateData!AK520</f>
        <v>148.59229701343844</v>
      </c>
      <c r="AL574" s="200">
        <f>IntermediateData!AL520</f>
        <v>148.87894477872081</v>
      </c>
      <c r="AM574" s="200">
        <f>IntermediateData!AM520</f>
        <v>149.18671312915001</v>
      </c>
      <c r="AN574" s="200">
        <f>IntermediateData!AN520</f>
        <v>149.51021979836884</v>
      </c>
      <c r="AO574" s="200">
        <f>IntermediateData!AO520</f>
        <v>149.84484732763607</v>
      </c>
      <c r="AP574" s="201">
        <f>IntermediateData!AP520</f>
        <v>150.18671461396949</v>
      </c>
    </row>
    <row r="575" spans="2:42" x14ac:dyDescent="0.35">
      <c r="B575" s="36"/>
      <c r="C575" s="36" t="s">
        <v>2283</v>
      </c>
      <c r="D575" s="201"/>
      <c r="E575" s="200">
        <f>IntermediateData!E521</f>
        <v>0</v>
      </c>
      <c r="F575" s="200">
        <f>IntermediateData!F521</f>
        <v>0</v>
      </c>
      <c r="G575" s="200">
        <f>IntermediateData!G521</f>
        <v>0</v>
      </c>
      <c r="H575" s="200">
        <f>IntermediateData!H521</f>
        <v>0</v>
      </c>
      <c r="I575" s="200">
        <f>IntermediateData!I521</f>
        <v>42.795219171232141</v>
      </c>
      <c r="J575" s="200">
        <f>IntermediateData!J521</f>
        <v>101.85487319214783</v>
      </c>
      <c r="K575" s="200">
        <f>IntermediateData!K521</f>
        <v>168.88129478115559</v>
      </c>
      <c r="L575" s="200">
        <f>IntermediateData!L521</f>
        <v>243.0546819244598</v>
      </c>
      <c r="M575" s="200">
        <f>IntermediateData!M521</f>
        <v>314.42252122902971</v>
      </c>
      <c r="N575" s="200">
        <f>IntermediateData!N521</f>
        <v>380.69907030594175</v>
      </c>
      <c r="O575" s="200">
        <f>IntermediateData!O521</f>
        <v>441.99533108366484</v>
      </c>
      <c r="P575" s="200">
        <f>IntermediateData!P521</f>
        <v>498.41651243579224</v>
      </c>
      <c r="Q575" s="200">
        <f>IntermediateData!Q521</f>
        <v>550.06220415934854</v>
      </c>
      <c r="R575" s="199">
        <f>IntermediateData!R521</f>
        <v>597.02654376716509</v>
      </c>
      <c r="S575" s="200">
        <f>IntermediateData!S521</f>
        <v>639.39837633945058</v>
      </c>
      <c r="T575" s="200">
        <f>IntermediateData!T521</f>
        <v>677.26140767033223</v>
      </c>
      <c r="U575" s="200">
        <f>IntermediateData!U521</f>
        <v>710.69435093612935</v>
      </c>
      <c r="V575" s="200">
        <f>IntermediateData!V521</f>
        <v>739.77106710342048</v>
      </c>
      <c r="W575" s="200">
        <f>IntermediateData!W521</f>
        <v>764.56069928658758</v>
      </c>
      <c r="X575" s="200">
        <f>IntermediateData!X521</f>
        <v>785.12780125642428</v>
      </c>
      <c r="Y575" s="200">
        <f>IntermediateData!Y521</f>
        <v>801.53246029360628</v>
      </c>
      <c r="Z575" s="200">
        <f>IntermediateData!Z521</f>
        <v>813.83041457328295</v>
      </c>
      <c r="AA575" s="200">
        <f>IntermediateData!AA521</f>
        <v>822.07316525980161</v>
      </c>
      <c r="AB575" s="200">
        <f>IntermediateData!AB521</f>
        <v>826.30808348357243</v>
      </c>
      <c r="AC575" s="200">
        <f>IntermediateData!AC521</f>
        <v>828.83089232169823</v>
      </c>
      <c r="AD575" s="200">
        <f>IntermediateData!AD521</f>
        <v>830.61615666666148</v>
      </c>
      <c r="AE575" s="200">
        <f>IntermediateData!AE521</f>
        <v>832.24285522785044</v>
      </c>
      <c r="AF575" s="200">
        <f>IntermediateData!AF521</f>
        <v>834.26844207389649</v>
      </c>
      <c r="AG575" s="200">
        <f>IntermediateData!AG521</f>
        <v>836.74831802907204</v>
      </c>
      <c r="AH575" s="200">
        <f>IntermediateData!AH521</f>
        <v>839.65821885372577</v>
      </c>
      <c r="AI575" s="200">
        <f>IntermediateData!AI521</f>
        <v>842.94019545858475</v>
      </c>
      <c r="AJ575" s="200">
        <f>IntermediateData!AJ521</f>
        <v>846.54142256703051</v>
      </c>
      <c r="AK575" s="200">
        <f>IntermediateData!AK521</f>
        <v>850.41399291258017</v>
      </c>
      <c r="AL575" s="200">
        <f>IntermediateData!AL521</f>
        <v>854.51472300366595</v>
      </c>
      <c r="AM575" s="200">
        <f>IntermediateData!AM521</f>
        <v>858.80496998803289</v>
      </c>
      <c r="AN575" s="200">
        <f>IntermediateData!AN521</f>
        <v>863.25045917072077</v>
      </c>
      <c r="AO575" s="200">
        <f>IntermediateData!AO521</f>
        <v>867.82112176033115</v>
      </c>
      <c r="AP575" s="201">
        <f>IntermediateData!AP521</f>
        <v>872.49094243818138</v>
      </c>
    </row>
    <row r="576" spans="2:42" x14ac:dyDescent="0.35">
      <c r="B576" s="36"/>
      <c r="C576" s="36" t="s">
        <v>2284</v>
      </c>
      <c r="D576" s="201"/>
      <c r="E576" s="200">
        <f>IntermediateData!E522</f>
        <v>0</v>
      </c>
      <c r="F576" s="200">
        <f>IntermediateData!F522</f>
        <v>0</v>
      </c>
      <c r="G576" s="200">
        <f>IntermediateData!G522</f>
        <v>0</v>
      </c>
      <c r="H576" s="200">
        <f>IntermediateData!H522</f>
        <v>0</v>
      </c>
      <c r="I576" s="200">
        <f>IntermediateData!I522</f>
        <v>40.640410952873992</v>
      </c>
      <c r="J576" s="200">
        <f>IntermediateData!J522</f>
        <v>95.774153294353454</v>
      </c>
      <c r="K576" s="200">
        <f>IntermediateData!K522</f>
        <v>157.51067137817165</v>
      </c>
      <c r="L576" s="200">
        <f>IntermediateData!L522</f>
        <v>223.88003584788217</v>
      </c>
      <c r="M576" s="200">
        <f>IntermediateData!M522</f>
        <v>285.47955702825681</v>
      </c>
      <c r="N576" s="200">
        <f>IntermediateData!N522</f>
        <v>342.42432392336519</v>
      </c>
      <c r="O576" s="200">
        <f>IntermediateData!O522</f>
        <v>394.82391472891658</v>
      </c>
      <c r="P576" s="200">
        <f>IntermediateData!P522</f>
        <v>442.7825703128708</v>
      </c>
      <c r="Q576" s="200">
        <f>IntermediateData!Q522</f>
        <v>486.39936074310987</v>
      </c>
      <c r="R576" s="199">
        <f>IntermediateData!R522</f>
        <v>525.76834510342599</v>
      </c>
      <c r="S576" s="200">
        <f>IntermediateData!S522</f>
        <v>560.97872482996638</v>
      </c>
      <c r="T576" s="200">
        <f>IntermediateData!T522</f>
        <v>592.1149907915019</v>
      </c>
      <c r="U576" s="200">
        <f>IntermediateData!U522</f>
        <v>619.25706432841378</v>
      </c>
      <c r="V576" s="200">
        <f>IntermediateData!V522</f>
        <v>642.48043245713677</v>
      </c>
      <c r="W576" s="200">
        <f>IntermediateData!W522</f>
        <v>661.85627743891962</v>
      </c>
      <c r="X576" s="200">
        <f>IntermediateData!X522</f>
        <v>677.45160090418278</v>
      </c>
      <c r="Y576" s="200">
        <f>IntermediateData!Y522</f>
        <v>689.32934271642466</v>
      </c>
      <c r="Z576" s="200">
        <f>IntermediateData!Z522</f>
        <v>697.54849475258095</v>
      </c>
      <c r="AA576" s="200">
        <f>IntermediateData!AA522</f>
        <v>702.16420976992799</v>
      </c>
      <c r="AB576" s="200">
        <f>IntermediateData!AB522</f>
        <v>703.22790552305742</v>
      </c>
      <c r="AC576" s="200">
        <f>IntermediateData!AC522</f>
        <v>702.92633328563932</v>
      </c>
      <c r="AD576" s="200">
        <f>IntermediateData!AD522</f>
        <v>702.14168721137628</v>
      </c>
      <c r="AE576" s="200">
        <f>IntermediateData!AE522</f>
        <v>701.3782405375207</v>
      </c>
      <c r="AF576" s="200">
        <f>IntermediateData!AF522</f>
        <v>701.05526126137318</v>
      </c>
      <c r="AG576" s="200">
        <f>IntermediateData!AG522</f>
        <v>701.11343262520575</v>
      </c>
      <c r="AH576" s="200">
        <f>IntermediateData!AH522</f>
        <v>701.4995699781673</v>
      </c>
      <c r="AI576" s="200">
        <f>IntermediateData!AI522</f>
        <v>702.16407878897928</v>
      </c>
      <c r="AJ576" s="200">
        <f>IntermediateData!AJ522</f>
        <v>703.06195543516878</v>
      </c>
      <c r="AK576" s="200">
        <f>IntermediateData!AK522</f>
        <v>704.15259688966171</v>
      </c>
      <c r="AL576" s="200">
        <f>IntermediateData!AL522</f>
        <v>705.39962096868794</v>
      </c>
      <c r="AM576" s="200">
        <f>IntermediateData!AM522</f>
        <v>706.77069670615992</v>
      </c>
      <c r="AN576" s="200">
        <f>IntermediateData!AN522</f>
        <v>708.23738443966283</v>
      </c>
      <c r="AO576" s="200">
        <f>IntermediateData!AO522</f>
        <v>709.77498521235157</v>
      </c>
      <c r="AP576" s="201">
        <f>IntermediateData!AP522</f>
        <v>711.36239911342182</v>
      </c>
    </row>
    <row r="577" spans="2:42" x14ac:dyDescent="0.35">
      <c r="B577" s="36"/>
      <c r="C577" s="36" t="s">
        <v>2285</v>
      </c>
      <c r="D577" s="201"/>
      <c r="E577" s="200">
        <f>IntermediateData!E523</f>
        <v>0</v>
      </c>
      <c r="F577" s="200">
        <f>IntermediateData!F523</f>
        <v>0</v>
      </c>
      <c r="G577" s="200">
        <f>IntermediateData!G523</f>
        <v>0</v>
      </c>
      <c r="H577" s="200">
        <f>IntermediateData!H523</f>
        <v>0</v>
      </c>
      <c r="I577" s="200">
        <f>IntermediateData!I523</f>
        <v>82.951837094364549</v>
      </c>
      <c r="J577" s="200">
        <f>IntermediateData!J523</f>
        <v>194.14438127958749</v>
      </c>
      <c r="K577" s="200">
        <f>IntermediateData!K523</f>
        <v>317.58861905104834</v>
      </c>
      <c r="L577" s="200">
        <f>IntermediateData!L523</f>
        <v>443.22640443386473</v>
      </c>
      <c r="M577" s="200">
        <f>IntermediateData!M523</f>
        <v>559.94324121941145</v>
      </c>
      <c r="N577" s="200">
        <f>IntermediateData!N523</f>
        <v>667.94757295396289</v>
      </c>
      <c r="O577" s="200">
        <f>IntermediateData!O523</f>
        <v>767.43759496183782</v>
      </c>
      <c r="P577" s="200">
        <f>IntermediateData!P523</f>
        <v>858.60157237108388</v>
      </c>
      <c r="Q577" s="200">
        <f>IntermediateData!Q523</f>
        <v>941.61814527722856</v>
      </c>
      <c r="R577" s="199">
        <f>IntermediateData!R523</f>
        <v>1016.656621489093</v>
      </c>
      <c r="S577" s="200">
        <f>IntermediateData!S523</f>
        <v>1083.8772572838564</v>
      </c>
      <c r="T577" s="200">
        <f>IntermediateData!T523</f>
        <v>1143.4315265823423</v>
      </c>
      <c r="U577" s="200">
        <f>IntermediateData!U523</f>
        <v>1195.4623789398727</v>
      </c>
      <c r="V577" s="200">
        <f>IntermediateData!V523</f>
        <v>1240.1044867329556</v>
      </c>
      <c r="W577" s="200">
        <f>IntermediateData!W523</f>
        <v>1277.4844819075477</v>
      </c>
      <c r="X577" s="200">
        <f>IntermediateData!X523</f>
        <v>1307.7211826406078</v>
      </c>
      <c r="Y577" s="200">
        <f>IntermediateData!Y523</f>
        <v>1330.9258102531514</v>
      </c>
      <c r="Z577" s="200">
        <f>IntermediateData!Z523</f>
        <v>1347.2021966999707</v>
      </c>
      <c r="AA577" s="200">
        <f>IntermediateData!AA523</f>
        <v>1356.6469829486105</v>
      </c>
      <c r="AB577" s="200">
        <f>IntermediateData!AB523</f>
        <v>1359.349808548079</v>
      </c>
      <c r="AC577" s="200">
        <f>IntermediateData!AC523</f>
        <v>1359.7593788389015</v>
      </c>
      <c r="AD577" s="200">
        <f>IntermediateData!AD523</f>
        <v>1359.5915989097596</v>
      </c>
      <c r="AE577" s="200">
        <f>IntermediateData!AE523</f>
        <v>1359.7950269774942</v>
      </c>
      <c r="AF577" s="200">
        <f>IntermediateData!AF523</f>
        <v>1360.8248636729079</v>
      </c>
      <c r="AG577" s="200">
        <f>IntermediateData!AG523</f>
        <v>1362.570314655266</v>
      </c>
      <c r="AH577" s="200">
        <f>IntermediateData!AH523</f>
        <v>1365.1576126316395</v>
      </c>
      <c r="AI577" s="200">
        <f>IntermediateData!AI523</f>
        <v>1368.4807091307307</v>
      </c>
      <c r="AJ577" s="200">
        <f>IntermediateData!AJ523</f>
        <v>1372.4424482199222</v>
      </c>
      <c r="AK577" s="200">
        <f>IntermediateData!AK523</f>
        <v>1376.954200243872</v>
      </c>
      <c r="AL577" s="200">
        <f>IntermediateData!AL523</f>
        <v>1381.9355156733095</v>
      </c>
      <c r="AM577" s="200">
        <f>IntermediateData!AM523</f>
        <v>1387.3137982420981</v>
      </c>
      <c r="AN577" s="200">
        <f>IntermediateData!AN523</f>
        <v>1393.0239965882984</v>
      </c>
      <c r="AO577" s="200">
        <f>IntermediateData!AO523</f>
        <v>1399.0083136511057</v>
      </c>
      <c r="AP577" s="201">
        <f>IntermediateData!AP523</f>
        <v>1405.21593311018</v>
      </c>
    </row>
    <row r="578" spans="2:42" x14ac:dyDescent="0.35">
      <c r="B578" s="36"/>
      <c r="C578" s="36" t="s">
        <v>2286</v>
      </c>
      <c r="D578" s="201"/>
      <c r="E578" s="200">
        <f>IntermediateData!E524</f>
        <v>0</v>
      </c>
      <c r="F578" s="200">
        <f>IntermediateData!F524</f>
        <v>0</v>
      </c>
      <c r="G578" s="200">
        <f>IntermediateData!G524</f>
        <v>0</v>
      </c>
      <c r="H578" s="200">
        <f>IntermediateData!H524</f>
        <v>0</v>
      </c>
      <c r="I578" s="200">
        <f>IntermediateData!I524</f>
        <v>69.189654160308038</v>
      </c>
      <c r="J578" s="200">
        <f>IntermediateData!J524</f>
        <v>147.0996051562222</v>
      </c>
      <c r="K578" s="200">
        <f>IntermediateData!K524</f>
        <v>232.81502614740651</v>
      </c>
      <c r="L578" s="200">
        <f>IntermediateData!L524</f>
        <v>314.05593037941691</v>
      </c>
      <c r="M578" s="200">
        <f>IntermediateData!M524</f>
        <v>389.65479101072009</v>
      </c>
      <c r="N578" s="200">
        <f>IntermediateData!N524</f>
        <v>459.73538525675326</v>
      </c>
      <c r="O578" s="200">
        <f>IntermediateData!O524</f>
        <v>524.41504387117982</v>
      </c>
      <c r="P578" s="200">
        <f>IntermediateData!P524</f>
        <v>583.80484482636018</v>
      </c>
      <c r="Q578" s="200">
        <f>IntermediateData!Q524</f>
        <v>638.00979899531512</v>
      </c>
      <c r="R578" s="199">
        <f>IntermediateData!R524</f>
        <v>687.12902810804269</v>
      </c>
      <c r="S578" s="200">
        <f>IntermediateData!S524</f>
        <v>731.25593524464387</v>
      </c>
      <c r="T578" s="200">
        <f>IntermediateData!T524</f>
        <v>770.47836811767365</v>
      </c>
      <c r="U578" s="200">
        <f>IntermediateData!U524</f>
        <v>804.87877538645728</v>
      </c>
      <c r="V578" s="200">
        <f>IntermediateData!V524</f>
        <v>834.53435623677865</v>
      </c>
      <c r="W578" s="200">
        <f>IntermediateData!W524</f>
        <v>859.51720345034005</v>
      </c>
      <c r="X578" s="200">
        <f>IntermediateData!X524</f>
        <v>879.89444017972062</v>
      </c>
      <c r="Y578" s="200">
        <f>IntermediateData!Y524</f>
        <v>895.72835063616844</v>
      </c>
      <c r="Z578" s="200">
        <f>IntermediateData!Z524</f>
        <v>907.07650488950298</v>
      </c>
      <c r="AA578" s="200">
        <f>IntermediateData!AA524</f>
        <v>913.99187797158538</v>
      </c>
      <c r="AB578" s="200">
        <f>IntermediateData!AB524</f>
        <v>916.52296346731771</v>
      </c>
      <c r="AC578" s="200">
        <f>IntermediateData!AC524</f>
        <v>918.35544251513841</v>
      </c>
      <c r="AD578" s="200">
        <f>IntermediateData!AD524</f>
        <v>920.12516607761029</v>
      </c>
      <c r="AE578" s="200">
        <f>IntermediateData!AE524</f>
        <v>922.44384259866854</v>
      </c>
      <c r="AF578" s="200">
        <f>IntermediateData!AF524</f>
        <v>925.30100315234813</v>
      </c>
      <c r="AG578" s="200">
        <f>IntermediateData!AG524</f>
        <v>928.62642971595506</v>
      </c>
      <c r="AH578" s="200">
        <f>IntermediateData!AH524</f>
        <v>932.57668796829671</v>
      </c>
      <c r="AI578" s="200">
        <f>IntermediateData!AI524</f>
        <v>937.0810903704604</v>
      </c>
      <c r="AJ578" s="200">
        <f>IntermediateData!AJ524</f>
        <v>942.07464586811432</v>
      </c>
      <c r="AK578" s="200">
        <f>IntermediateData!AK524</f>
        <v>947.49782973570677</v>
      </c>
      <c r="AL578" s="200">
        <f>IntermediateData!AL524</f>
        <v>953.29636614936658</v>
      </c>
      <c r="AM578" s="200">
        <f>IntermediateData!AM524</f>
        <v>959.42102297528538</v>
      </c>
      <c r="AN578" s="200">
        <f>IntermediateData!AN524</f>
        <v>965.82741828401981</v>
      </c>
      <c r="AO578" s="200">
        <f>IntermediateData!AO524</f>
        <v>972.47583812380469</v>
      </c>
      <c r="AP578" s="201">
        <f>IntermediateData!AP524</f>
        <v>979.33106510775224</v>
      </c>
    </row>
    <row r="579" spans="2:42" x14ac:dyDescent="0.35">
      <c r="B579" s="36"/>
      <c r="C579" s="36" t="s">
        <v>2287</v>
      </c>
      <c r="D579" s="201"/>
      <c r="E579" s="200">
        <f>IntermediateData!E525</f>
        <v>0</v>
      </c>
      <c r="F579" s="200">
        <f>IntermediateData!F525</f>
        <v>0</v>
      </c>
      <c r="G579" s="200">
        <f>IntermediateData!G525</f>
        <v>0</v>
      </c>
      <c r="H579" s="200">
        <f>IntermediateData!H525</f>
        <v>0</v>
      </c>
      <c r="I579" s="200">
        <f>IntermediateData!I525</f>
        <v>2.3959236660191348</v>
      </c>
      <c r="J579" s="200">
        <f>IntermediateData!J525</f>
        <v>11.260455693277624</v>
      </c>
      <c r="K579" s="200">
        <f>IntermediateData!K525</f>
        <v>26.320072779146582</v>
      </c>
      <c r="L579" s="200">
        <f>IntermediateData!L525</f>
        <v>51.734933377843866</v>
      </c>
      <c r="M579" s="200">
        <f>IntermediateData!M525</f>
        <v>83.791011454605169</v>
      </c>
      <c r="N579" s="200">
        <f>IntermediateData!N525</f>
        <v>129.18715789096649</v>
      </c>
      <c r="O579" s="200">
        <f>IntermediateData!O525</f>
        <v>181.2367474883992</v>
      </c>
      <c r="P579" s="200">
        <f>IntermediateData!P525</f>
        <v>239.34556062698445</v>
      </c>
      <c r="Q579" s="200">
        <f>IntermediateData!Q525</f>
        <v>294.85514834285607</v>
      </c>
      <c r="R579" s="199">
        <f>IntermediateData!R525</f>
        <v>346.52166556040481</v>
      </c>
      <c r="S579" s="200">
        <f>IntermediateData!S525</f>
        <v>394.41783641550512</v>
      </c>
      <c r="T579" s="200">
        <f>IntermediateData!T525</f>
        <v>438.61201964092959</v>
      </c>
      <c r="U579" s="200">
        <f>IntermediateData!U525</f>
        <v>479.16832938504336</v>
      </c>
      <c r="V579" s="200">
        <f>IntermediateData!V525</f>
        <v>516.14675075392734</v>
      </c>
      <c r="W579" s="200">
        <f>IntermediateData!W525</f>
        <v>549.60325025130749</v>
      </c>
      <c r="X579" s="200">
        <f>IntermediateData!X525</f>
        <v>579.5898812838841</v>
      </c>
      <c r="Y579" s="200">
        <f>IntermediateData!Y525</f>
        <v>606.1548848931136</v>
      </c>
      <c r="Z579" s="200">
        <f>IntermediateData!Z525</f>
        <v>629.34278586817902</v>
      </c>
      <c r="AA579" s="200">
        <f>IntermediateData!AA525</f>
        <v>649.19448438879863</v>
      </c>
      <c r="AB579" s="200">
        <f>IntermediateData!AB525</f>
        <v>665.74734334063817</v>
      </c>
      <c r="AC579" s="200">
        <f>IntermediateData!AC525</f>
        <v>679.16137268601301</v>
      </c>
      <c r="AD579" s="200">
        <f>IntermediateData!AD525</f>
        <v>689.81154789231914</v>
      </c>
      <c r="AE579" s="200">
        <f>IntermediateData!AE525</f>
        <v>698.06630659631878</v>
      </c>
      <c r="AF579" s="200">
        <f>IntermediateData!AF525</f>
        <v>704.521582255873</v>
      </c>
      <c r="AG579" s="200">
        <f>IntermediateData!AG525</f>
        <v>709.59937586273224</v>
      </c>
      <c r="AH579" s="200">
        <f>IntermediateData!AH525</f>
        <v>714.11266132734499</v>
      </c>
      <c r="AI579" s="200">
        <f>IntermediateData!AI525</f>
        <v>718.52993761289883</v>
      </c>
      <c r="AJ579" s="200">
        <f>IntermediateData!AJ525</f>
        <v>723.30639278518686</v>
      </c>
      <c r="AK579" s="200">
        <f>IntermediateData!AK525</f>
        <v>728.45974598907117</v>
      </c>
      <c r="AL579" s="200">
        <f>IntermediateData!AL525</f>
        <v>733.94476275259478</v>
      </c>
      <c r="AM579" s="200">
        <f>IntermediateData!AM525</f>
        <v>739.72020516124815</v>
      </c>
      <c r="AN579" s="200">
        <f>IntermediateData!AN525</f>
        <v>745.74867857834897</v>
      </c>
      <c r="AO579" s="200">
        <f>IntermediateData!AO525</f>
        <v>751.99648726358839</v>
      </c>
      <c r="AP579" s="201">
        <f>IntermediateData!AP525</f>
        <v>758.43349853984785</v>
      </c>
    </row>
    <row r="580" spans="2:42" x14ac:dyDescent="0.35">
      <c r="B580" s="36"/>
      <c r="C580" s="36" t="s">
        <v>2288</v>
      </c>
      <c r="D580" s="201"/>
      <c r="E580" s="200">
        <f>IntermediateData!E526</f>
        <v>0</v>
      </c>
      <c r="F580" s="200">
        <f>IntermediateData!F526</f>
        <v>0</v>
      </c>
      <c r="G580" s="200">
        <f>IntermediateData!G526</f>
        <v>0</v>
      </c>
      <c r="H580" s="200">
        <f>IntermediateData!H526</f>
        <v>0</v>
      </c>
      <c r="I580" s="200">
        <f>IntermediateData!I526</f>
        <v>6.5508106884767674</v>
      </c>
      <c r="J580" s="200">
        <f>IntermediateData!J526</f>
        <v>23.768430198698997</v>
      </c>
      <c r="K580" s="200">
        <f>IntermediateData!K526</f>
        <v>56.815488961328988</v>
      </c>
      <c r="L580" s="200">
        <f>IntermediateData!L526</f>
        <v>101.25401753599576</v>
      </c>
      <c r="M580" s="200">
        <f>IntermediateData!M526</f>
        <v>156.28060949320511</v>
      </c>
      <c r="N580" s="200">
        <f>IntermediateData!N526</f>
        <v>233.29314780250374</v>
      </c>
      <c r="O580" s="200">
        <f>IntermediateData!O526</f>
        <v>320.61118008858585</v>
      </c>
      <c r="P580" s="200">
        <f>IntermediateData!P526</f>
        <v>415.65978335411262</v>
      </c>
      <c r="Q580" s="200">
        <f>IntermediateData!Q526</f>
        <v>503.89223186734705</v>
      </c>
      <c r="R580" s="199">
        <f>IntermediateData!R526</f>
        <v>585.4574375178662</v>
      </c>
      <c r="S580" s="200">
        <f>IntermediateData!S526</f>
        <v>660.49656942724573</v>
      </c>
      <c r="T580" s="200">
        <f>IntermediateData!T526</f>
        <v>729.14328704617776</v>
      </c>
      <c r="U580" s="200">
        <f>IntermediateData!U526</f>
        <v>791.52396363954517</v>
      </c>
      <c r="V580" s="200">
        <f>IntermediateData!V526</f>
        <v>847.757900487646</v>
      </c>
      <c r="W580" s="200">
        <f>IntermediateData!W526</f>
        <v>897.95753211924227</v>
      </c>
      <c r="X580" s="200">
        <f>IntermediateData!X526</f>
        <v>942.22862288005308</v>
      </c>
      <c r="Y580" s="200">
        <f>IntermediateData!Y526</f>
        <v>980.67045512867151</v>
      </c>
      <c r="Z580" s="200">
        <f>IntermediateData!Z526</f>
        <v>1013.3760093406629</v>
      </c>
      <c r="AA580" s="200">
        <f>IntermediateData!AA526</f>
        <v>1040.4321363907884</v>
      </c>
      <c r="AB580" s="200">
        <f>IntermediateData!AB526</f>
        <v>1061.9197222728483</v>
      </c>
      <c r="AC580" s="200">
        <f>IntermediateData!AC526</f>
        <v>1078.2586250165102</v>
      </c>
      <c r="AD580" s="200">
        <f>IntermediateData!AD526</f>
        <v>1090.0905829120561</v>
      </c>
      <c r="AE580" s="200">
        <f>IntermediateData!AE526</f>
        <v>1098.3423599808134</v>
      </c>
      <c r="AF580" s="200">
        <f>IntermediateData!AF526</f>
        <v>1103.7372792862677</v>
      </c>
      <c r="AG580" s="200">
        <f>IntermediateData!AG526</f>
        <v>1106.9776258947372</v>
      </c>
      <c r="AH580" s="200">
        <f>IntermediateData!AH526</f>
        <v>1109.7170085700386</v>
      </c>
      <c r="AI580" s="200">
        <f>IntermediateData!AI526</f>
        <v>1112.7028913132631</v>
      </c>
      <c r="AJ580" s="200">
        <f>IntermediateData!AJ526</f>
        <v>1116.5763503388011</v>
      </c>
      <c r="AK580" s="200">
        <f>IntermediateData!AK526</f>
        <v>1121.2391907762676</v>
      </c>
      <c r="AL580" s="200">
        <f>IntermediateData!AL526</f>
        <v>1126.600597531185</v>
      </c>
      <c r="AM580" s="200">
        <f>IntermediateData!AM526</f>
        <v>1132.576827866747</v>
      </c>
      <c r="AN580" s="200">
        <f>IntermediateData!AN526</f>
        <v>1139.0909205220564</v>
      </c>
      <c r="AO580" s="200">
        <f>IntermediateData!AO526</f>
        <v>1146.0724206919494</v>
      </c>
      <c r="AP580" s="201">
        <f>IntermediateData!AP526</f>
        <v>1153.4571202242989</v>
      </c>
    </row>
    <row r="581" spans="2:42" x14ac:dyDescent="0.35">
      <c r="B581" s="36"/>
      <c r="C581" s="36" t="s">
        <v>2289</v>
      </c>
      <c r="D581" s="201"/>
      <c r="E581" s="200">
        <f>IntermediateData!E527</f>
        <v>0</v>
      </c>
      <c r="F581" s="200">
        <f>IntermediateData!F527</f>
        <v>0</v>
      </c>
      <c r="G581" s="200">
        <f>IntermediateData!G527</f>
        <v>0</v>
      </c>
      <c r="H581" s="200">
        <f>IntermediateData!H527</f>
        <v>0</v>
      </c>
      <c r="I581" s="200">
        <f>IntermediateData!I527</f>
        <v>7.1447341947981817</v>
      </c>
      <c r="J581" s="200">
        <f>IntermediateData!J527</f>
        <v>16.21189158038456</v>
      </c>
      <c r="K581" s="200">
        <f>IntermediateData!K527</f>
        <v>29.033789431837167</v>
      </c>
      <c r="L581" s="200">
        <f>IntermediateData!L527</f>
        <v>43.798223805658481</v>
      </c>
      <c r="M581" s="200">
        <f>IntermediateData!M527</f>
        <v>60.34087219528277</v>
      </c>
      <c r="N581" s="200">
        <f>IntermediateData!N527</f>
        <v>76.760534585163441</v>
      </c>
      <c r="O581" s="200">
        <f>IntermediateData!O527</f>
        <v>92.092820143322356</v>
      </c>
      <c r="P581" s="200">
        <f>IntermediateData!P527</f>
        <v>106.358191450888</v>
      </c>
      <c r="Q581" s="200">
        <f>IntermediateData!Q527</f>
        <v>119.57586098249705</v>
      </c>
      <c r="R581" s="199">
        <f>IntermediateData!R527</f>
        <v>131.76382518734098</v>
      </c>
      <c r="S581" s="200">
        <f>IntermediateData!S527</f>
        <v>142.93889706403178</v>
      </c>
      <c r="T581" s="200">
        <f>IntermediateData!T527</f>
        <v>153.1167372787074</v>
      </c>
      <c r="U581" s="200">
        <f>IntermediateData!U527</f>
        <v>162.31188387386666</v>
      </c>
      <c r="V581" s="200">
        <f>IntermediateData!V527</f>
        <v>170.53778061355885</v>
      </c>
      <c r="W581" s="200">
        <f>IntermediateData!W527</f>
        <v>177.80680400875758</v>
      </c>
      <c r="X581" s="200">
        <f>IntermediateData!X527</f>
        <v>184.13028906501154</v>
      </c>
      <c r="Y581" s="200">
        <f>IntermediateData!Y527</f>
        <v>189.51855379279201</v>
      </c>
      <c r="Z581" s="200">
        <f>IntermediateData!Z527</f>
        <v>193.98092251934079</v>
      </c>
      <c r="AA581" s="200">
        <f>IntermediateData!AA527</f>
        <v>197.52574803926299</v>
      </c>
      <c r="AB581" s="200">
        <f>IntermediateData!AB527</f>
        <v>200.16043263960125</v>
      </c>
      <c r="AC581" s="200">
        <f>IntermediateData!AC527</f>
        <v>202.26748667550999</v>
      </c>
      <c r="AD581" s="200">
        <f>IntermediateData!AD527</f>
        <v>203.96686116125164</v>
      </c>
      <c r="AE581" s="200">
        <f>IntermediateData!AE527</f>
        <v>205.47874600033211</v>
      </c>
      <c r="AF581" s="200">
        <f>IntermediateData!AF527</f>
        <v>206.93731489393804</v>
      </c>
      <c r="AG581" s="200">
        <f>IntermediateData!AG527</f>
        <v>208.47321106736365</v>
      </c>
      <c r="AH581" s="200">
        <f>IntermediateData!AH527</f>
        <v>210.10236483632011</v>
      </c>
      <c r="AI581" s="200">
        <f>IntermediateData!AI527</f>
        <v>211.81263227724844</v>
      </c>
      <c r="AJ581" s="200">
        <f>IntermediateData!AJ527</f>
        <v>213.59300014140891</v>
      </c>
      <c r="AK581" s="200">
        <f>IntermediateData!AK527</f>
        <v>215.4335433823496</v>
      </c>
      <c r="AL581" s="200">
        <f>IntermediateData!AL527</f>
        <v>217.32538520288313</v>
      </c>
      <c r="AM581" s="200">
        <f>IntermediateData!AM527</f>
        <v>219.26065952337908</v>
      </c>
      <c r="AN581" s="200">
        <f>IntermediateData!AN527</f>
        <v>221.23247577782362</v>
      </c>
      <c r="AO581" s="200">
        <f>IntermediateData!AO527</f>
        <v>223.23488594856929</v>
      </c>
      <c r="AP581" s="201">
        <f>IntermediateData!AP527</f>
        <v>225.26285375498074</v>
      </c>
    </row>
    <row r="582" spans="2:42" x14ac:dyDescent="0.35">
      <c r="B582" s="36"/>
      <c r="C582" s="36" t="s">
        <v>2290</v>
      </c>
      <c r="D582" s="201"/>
      <c r="E582" s="200">
        <f>IntermediateData!E528</f>
        <v>0</v>
      </c>
      <c r="F582" s="200">
        <f>IntermediateData!F528</f>
        <v>0</v>
      </c>
      <c r="G582" s="200">
        <f>IntermediateData!G528</f>
        <v>0</v>
      </c>
      <c r="H582" s="200">
        <f>IntermediateData!H528</f>
        <v>0</v>
      </c>
      <c r="I582" s="200">
        <f>IntermediateData!I528</f>
        <v>6.037974976317984</v>
      </c>
      <c r="J582" s="200">
        <f>IntermediateData!J528</f>
        <v>15.8966621792345</v>
      </c>
      <c r="K582" s="200">
        <f>IntermediateData!K528</f>
        <v>32.214509791560239</v>
      </c>
      <c r="L582" s="200">
        <f>IntermediateData!L528</f>
        <v>52.556671967486572</v>
      </c>
      <c r="M582" s="200">
        <f>IntermediateData!M528</f>
        <v>81.105728591051133</v>
      </c>
      <c r="N582" s="200">
        <f>IntermediateData!N528</f>
        <v>113.59976797342728</v>
      </c>
      <c r="O582" s="200">
        <f>IntermediateData!O528</f>
        <v>149.63874372322269</v>
      </c>
      <c r="P582" s="200">
        <f>IntermediateData!P528</f>
        <v>183.33183276869272</v>
      </c>
      <c r="Q582" s="200">
        <f>IntermediateData!Q528</f>
        <v>214.53833165593099</v>
      </c>
      <c r="R582" s="199">
        <f>IntermediateData!R528</f>
        <v>243.31011152509865</v>
      </c>
      <c r="S582" s="200">
        <f>IntermediateData!S528</f>
        <v>269.69624004789574</v>
      </c>
      <c r="T582" s="200">
        <f>IntermediateData!T528</f>
        <v>293.74306409253296</v>
      </c>
      <c r="U582" s="200">
        <f>IntermediateData!U528</f>
        <v>315.49428893363284</v>
      </c>
      <c r="V582" s="200">
        <f>IntermediateData!V528</f>
        <v>334.99105412413417</v>
      </c>
      <c r="W582" s="200">
        <f>IntermediateData!W528</f>
        <v>352.27200614179782</v>
      </c>
      <c r="X582" s="200">
        <f>IntermediateData!X528</f>
        <v>367.37336791858218</v>
      </c>
      <c r="Y582" s="200">
        <f>IntermediateData!Y528</f>
        <v>380.3290053569857</v>
      </c>
      <c r="Z582" s="200">
        <f>IntermediateData!Z528</f>
        <v>391.17049093343735</v>
      </c>
      <c r="AA582" s="200">
        <f>IntermediateData!AA528</f>
        <v>399.92716448492803</v>
      </c>
      <c r="AB582" s="200">
        <f>IntermediateData!AB528</f>
        <v>406.62619127134082</v>
      </c>
      <c r="AC582" s="200">
        <f>IntermediateData!AC528</f>
        <v>411.61040555896869</v>
      </c>
      <c r="AD582" s="200">
        <f>IntermediateData!AD528</f>
        <v>415.1139294423441</v>
      </c>
      <c r="AE582" s="200">
        <f>IntermediateData!AE528</f>
        <v>417.51507604582514</v>
      </c>
      <c r="AF582" s="200">
        <f>IntermediateData!AF528</f>
        <v>419.07759767313718</v>
      </c>
      <c r="AG582" s="200">
        <f>IntermediateData!AG528</f>
        <v>420.29361025504841</v>
      </c>
      <c r="AH582" s="200">
        <f>IntermediateData!AH528</f>
        <v>421.55115553314278</v>
      </c>
      <c r="AI582" s="200">
        <f>IntermediateData!AI528</f>
        <v>423.12329251260815</v>
      </c>
      <c r="AJ582" s="200">
        <f>IntermediateData!AJ528</f>
        <v>424.9840750706515</v>
      </c>
      <c r="AK582" s="200">
        <f>IntermediateData!AK528</f>
        <v>427.10037278063527</v>
      </c>
      <c r="AL582" s="200">
        <f>IntermediateData!AL528</f>
        <v>429.44168762704379</v>
      </c>
      <c r="AM582" s="200">
        <f>IntermediateData!AM528</f>
        <v>431.98004685920148</v>
      </c>
      <c r="AN582" s="200">
        <f>IntermediateData!AN528</f>
        <v>434.68990173878427</v>
      </c>
      <c r="AO582" s="200">
        <f>IntermediateData!AO528</f>
        <v>437.54803194283039</v>
      </c>
      <c r="AP582" s="201">
        <f>IntermediateData!AP528</f>
        <v>440.53345539490465</v>
      </c>
    </row>
    <row r="583" spans="2:42" x14ac:dyDescent="0.35">
      <c r="B583" s="36"/>
      <c r="C583" s="36" t="s">
        <v>2291</v>
      </c>
      <c r="D583" s="201"/>
      <c r="E583" s="200">
        <f>IntermediateData!E529</f>
        <v>0</v>
      </c>
      <c r="F583" s="200">
        <f>IntermediateData!F529</f>
        <v>0</v>
      </c>
      <c r="G583" s="200">
        <f>IntermediateData!G529</f>
        <v>0</v>
      </c>
      <c r="H583" s="200">
        <f>IntermediateData!H529</f>
        <v>0</v>
      </c>
      <c r="I583" s="200">
        <f>IntermediateData!I529</f>
        <v>14.743190331761161</v>
      </c>
      <c r="J583" s="200">
        <f>IntermediateData!J529</f>
        <v>34.548334372294903</v>
      </c>
      <c r="K583" s="200">
        <f>IntermediateData!K529</f>
        <v>59.117355067328468</v>
      </c>
      <c r="L583" s="200">
        <f>IntermediateData!L529</f>
        <v>93.502817076364522</v>
      </c>
      <c r="M583" s="200">
        <f>IntermediateData!M529</f>
        <v>132.6648342191726</v>
      </c>
      <c r="N583" s="200">
        <f>IntermediateData!N529</f>
        <v>175.72764282719805</v>
      </c>
      <c r="O583" s="200">
        <f>IntermediateData!O529</f>
        <v>216.00176333276053</v>
      </c>
      <c r="P583" s="200">
        <f>IntermediateData!P529</f>
        <v>253.54055507208287</v>
      </c>
      <c r="Q583" s="200">
        <f>IntermediateData!Q529</f>
        <v>288.39416069139759</v>
      </c>
      <c r="R583" s="199">
        <f>IntermediateData!R529</f>
        <v>320.6095944315631</v>
      </c>
      <c r="S583" s="200">
        <f>IntermediateData!S529</f>
        <v>350.23082652854265</v>
      </c>
      <c r="T583" s="200">
        <f>IntermediateData!T529</f>
        <v>377.29886385751115</v>
      </c>
      <c r="U583" s="200">
        <f>IntermediateData!U529</f>
        <v>401.85182694336413</v>
      </c>
      <c r="V583" s="200">
        <f>IntermediateData!V529</f>
        <v>423.92502345559819</v>
      </c>
      <c r="W583" s="200">
        <f>IntermediateData!W529</f>
        <v>443.55101830089058</v>
      </c>
      <c r="X583" s="200">
        <f>IntermediateData!X529</f>
        <v>460.75970042222917</v>
      </c>
      <c r="Y583" s="200">
        <f>IntermediateData!Y529</f>
        <v>475.57834640912068</v>
      </c>
      <c r="Z583" s="200">
        <f>IntermediateData!Z529</f>
        <v>488.03168101923757</v>
      </c>
      <c r="AA583" s="200">
        <f>IntermediateData!AA529</f>
        <v>498.14193470784056</v>
      </c>
      <c r="AB583" s="200">
        <f>IntermediateData!AB529</f>
        <v>505.92889825742043</v>
      </c>
      <c r="AC583" s="200">
        <f>IntermediateData!AC529</f>
        <v>512.18593198214603</v>
      </c>
      <c r="AD583" s="200">
        <f>IntermediateData!AD529</f>
        <v>517.22177927307359</v>
      </c>
      <c r="AE583" s="200">
        <f>IntermediateData!AE529</f>
        <v>521.33891580364423</v>
      </c>
      <c r="AF583" s="200">
        <f>IntermediateData!AF529</f>
        <v>525.11556227042968</v>
      </c>
      <c r="AG583" s="200">
        <f>IntermediateData!AG529</f>
        <v>528.88973870698919</v>
      </c>
      <c r="AH583" s="200">
        <f>IntermediateData!AH529</f>
        <v>532.9161661342456</v>
      </c>
      <c r="AI583" s="200">
        <f>IntermediateData!AI529</f>
        <v>537.16272783788361</v>
      </c>
      <c r="AJ583" s="200">
        <f>IntermediateData!AJ529</f>
        <v>541.6002312532338</v>
      </c>
      <c r="AK583" s="200">
        <f>IntermediateData!AK529</f>
        <v>546.20229720377415</v>
      </c>
      <c r="AL583" s="200">
        <f>IntermediateData!AL529</f>
        <v>550.94525565633228</v>
      </c>
      <c r="AM583" s="200">
        <f>IntermediateData!AM529</f>
        <v>555.80804773817192</v>
      </c>
      <c r="AN583" s="200">
        <f>IntermediateData!AN529</f>
        <v>560.7721337731989</v>
      </c>
      <c r="AO583" s="200">
        <f>IntermediateData!AO529</f>
        <v>565.82140710606291</v>
      </c>
      <c r="AP583" s="201">
        <f>IntermediateData!AP529</f>
        <v>570.94211349401689</v>
      </c>
    </row>
    <row r="584" spans="2:42" x14ac:dyDescent="0.35">
      <c r="B584" s="36"/>
      <c r="C584" s="36" t="s">
        <v>2292</v>
      </c>
      <c r="D584" s="201"/>
      <c r="E584" s="200">
        <f>IntermediateData!E530</f>
        <v>0</v>
      </c>
      <c r="F584" s="200">
        <f>IntermediateData!F530</f>
        <v>0</v>
      </c>
      <c r="G584" s="200">
        <f>IntermediateData!G530</f>
        <v>0</v>
      </c>
      <c r="H584" s="200">
        <f>IntermediateData!H530</f>
        <v>0</v>
      </c>
      <c r="I584" s="200">
        <f>IntermediateData!I530</f>
        <v>3.3612576483807146</v>
      </c>
      <c r="J584" s="200">
        <f>IntermediateData!J530</f>
        <v>8.9246770030629801</v>
      </c>
      <c r="K584" s="200">
        <f>IntermediateData!K530</f>
        <v>15.871262259899304</v>
      </c>
      <c r="L584" s="200">
        <f>IntermediateData!L530</f>
        <v>25.596635579709712</v>
      </c>
      <c r="M584" s="200">
        <f>IntermediateData!M530</f>
        <v>36.654303499857114</v>
      </c>
      <c r="N584" s="200">
        <f>IntermediateData!N530</f>
        <v>48.896010669723481</v>
      </c>
      <c r="O584" s="200">
        <f>IntermediateData!O530</f>
        <v>60.541635283106501</v>
      </c>
      <c r="P584" s="200">
        <f>IntermediateData!P530</f>
        <v>71.28651264040279</v>
      </c>
      <c r="Q584" s="200">
        <f>IntermediateData!Q530</f>
        <v>81.151512543557914</v>
      </c>
      <c r="R584" s="199">
        <f>IntermediateData!R530</f>
        <v>90.156476927930868</v>
      </c>
      <c r="S584" s="200">
        <f>IntermediateData!S530</f>
        <v>98.320251748328914</v>
      </c>
      <c r="T584" s="200">
        <f>IntermediateData!T530</f>
        <v>105.66071757526052</v>
      </c>
      <c r="U584" s="200">
        <f>IntermediateData!U530</f>
        <v>112.19481894592631</v>
      </c>
      <c r="V584" s="200">
        <f>IntermediateData!V530</f>
        <v>117.93859251278147</v>
      </c>
      <c r="W584" s="200">
        <f>IntermediateData!W530</f>
        <v>122.90719403087846</v>
      </c>
      <c r="X584" s="200">
        <f>IntermediateData!X530</f>
        <v>127.11492422363018</v>
      </c>
      <c r="Y584" s="200">
        <f>IntermediateData!Y530</f>
        <v>130.57525356512366</v>
      </c>
      <c r="Z584" s="200">
        <f>IntermediateData!Z530</f>
        <v>133.30084601565576</v>
      </c>
      <c r="AA584" s="200">
        <f>IntermediateData!AA530</f>
        <v>135.30358174575781</v>
      </c>
      <c r="AB584" s="200">
        <f>IntermediateData!AB530</f>
        <v>136.59457888262051</v>
      </c>
      <c r="AC584" s="200">
        <f>IntermediateData!AC530</f>
        <v>137.3611226088058</v>
      </c>
      <c r="AD584" s="200">
        <f>IntermediateData!AD530</f>
        <v>137.73436759192867</v>
      </c>
      <c r="AE584" s="200">
        <f>IntermediateData!AE530</f>
        <v>137.80693051570114</v>
      </c>
      <c r="AF584" s="200">
        <f>IntermediateData!AF530</f>
        <v>137.74766468727915</v>
      </c>
      <c r="AG584" s="200">
        <f>IntermediateData!AG530</f>
        <v>137.6563267333942</v>
      </c>
      <c r="AH584" s="200">
        <f>IntermediateData!AH530</f>
        <v>137.62872222943355</v>
      </c>
      <c r="AI584" s="200">
        <f>IntermediateData!AI530</f>
        <v>137.67036854149376</v>
      </c>
      <c r="AJ584" s="200">
        <f>IntermediateData!AJ530</f>
        <v>137.77114919734069</v>
      </c>
      <c r="AK584" s="200">
        <f>IntermediateData!AK530</f>
        <v>137.92186521529857</v>
      </c>
      <c r="AL584" s="200">
        <f>IntermediateData!AL530</f>
        <v>138.1141968788917</v>
      </c>
      <c r="AM584" s="200">
        <f>IntermediateData!AM530</f>
        <v>138.34066762067391</v>
      </c>
      <c r="AN584" s="200">
        <f>IntermediateData!AN530</f>
        <v>138.59460992825805</v>
      </c>
      <c r="AO584" s="200">
        <f>IntermediateData!AO530</f>
        <v>138.87013318954374</v>
      </c>
      <c r="AP584" s="201">
        <f>IntermediateData!AP530</f>
        <v>139.16209339796694</v>
      </c>
    </row>
    <row r="585" spans="2:42" x14ac:dyDescent="0.35">
      <c r="B585" s="36"/>
      <c r="C585" s="36" t="s">
        <v>2293</v>
      </c>
      <c r="D585" s="201"/>
      <c r="E585" s="200">
        <f>IntermediateData!E531</f>
        <v>0</v>
      </c>
      <c r="F585" s="200">
        <f>IntermediateData!F531</f>
        <v>0</v>
      </c>
      <c r="G585" s="200">
        <f>IntermediateData!G531</f>
        <v>0</v>
      </c>
      <c r="H585" s="200">
        <f>IntermediateData!H531</f>
        <v>0</v>
      </c>
      <c r="I585" s="200">
        <f>IntermediateData!I531</f>
        <v>1.4341695750357408</v>
      </c>
      <c r="J585" s="200">
        <f>IntermediateData!J531</f>
        <v>12.838079549602984</v>
      </c>
      <c r="K585" s="200">
        <f>IntermediateData!K531</f>
        <v>33.736426742950158</v>
      </c>
      <c r="L585" s="200">
        <f>IntermediateData!L531</f>
        <v>69.929834720072236</v>
      </c>
      <c r="M585" s="200">
        <f>IntermediateData!M531</f>
        <v>116.17261866175294</v>
      </c>
      <c r="N585" s="200">
        <f>IntermediateData!N531</f>
        <v>182.0400591898333</v>
      </c>
      <c r="O585" s="200">
        <f>IntermediateData!O531</f>
        <v>257.8171890249198</v>
      </c>
      <c r="P585" s="200">
        <f>IntermediateData!P531</f>
        <v>342.53117920315066</v>
      </c>
      <c r="Q585" s="200">
        <f>IntermediateData!Q531</f>
        <v>426.2760351379153</v>
      </c>
      <c r="R585" s="199">
        <f>IntermediateData!R531</f>
        <v>503.87970444236356</v>
      </c>
      <c r="S585" s="200">
        <f>IntermediateData!S531</f>
        <v>575.47289239452539</v>
      </c>
      <c r="T585" s="200">
        <f>IntermediateData!T531</f>
        <v>641.17936180457832</v>
      </c>
      <c r="U585" s="200">
        <f>IntermediateData!U531</f>
        <v>701.11613966286973</v>
      </c>
      <c r="V585" s="200">
        <f>IntermediateData!V531</f>
        <v>755.39371520388761</v>
      </c>
      <c r="W585" s="200">
        <f>IntermediateData!W531</f>
        <v>804.11622967806704</v>
      </c>
      <c r="X585" s="200">
        <f>IntermediateData!X531</f>
        <v>847.38165811216402</v>
      </c>
      <c r="Y585" s="200">
        <f>IntermediateData!Y531</f>
        <v>885.28198332817146</v>
      </c>
      <c r="Z585" s="200">
        <f>IntermediateData!Z531</f>
        <v>917.90336248037147</v>
      </c>
      <c r="AA585" s="200">
        <f>IntermediateData!AA531</f>
        <v>945.32628636012396</v>
      </c>
      <c r="AB585" s="200">
        <f>IntermediateData!AB531</f>
        <v>967.62573170833173</v>
      </c>
      <c r="AC585" s="200">
        <f>IntermediateData!AC531</f>
        <v>984.94678937542494</v>
      </c>
      <c r="AD585" s="200">
        <f>IntermediateData!AD531</f>
        <v>997.88094892671165</v>
      </c>
      <c r="AE585" s="200">
        <f>IntermediateData!AE531</f>
        <v>1007.0064178581471</v>
      </c>
      <c r="AF585" s="200">
        <f>IntermediateData!AF531</f>
        <v>1013.2193970088201</v>
      </c>
      <c r="AG585" s="200">
        <f>IntermediateData!AG531</f>
        <v>1017.1710921308978</v>
      </c>
      <c r="AH585" s="200">
        <f>IntermediateData!AH531</f>
        <v>1020.0809717983701</v>
      </c>
      <c r="AI585" s="200">
        <f>IntermediateData!AI531</f>
        <v>1022.6592357159077</v>
      </c>
      <c r="AJ585" s="200">
        <f>IntermediateData!AJ531</f>
        <v>1025.5912349906189</v>
      </c>
      <c r="AK585" s="200">
        <f>IntermediateData!AK531</f>
        <v>1029.0675429065504</v>
      </c>
      <c r="AL585" s="200">
        <f>IntermediateData!AL531</f>
        <v>1033.0155942830754</v>
      </c>
      <c r="AM585" s="200">
        <f>IntermediateData!AM531</f>
        <v>1037.3691697816316</v>
      </c>
      <c r="AN585" s="200">
        <f>IntermediateData!AN531</f>
        <v>1042.0681400734215</v>
      </c>
      <c r="AO585" s="200">
        <f>IntermediateData!AO531</f>
        <v>1047.0582243341712</v>
      </c>
      <c r="AP585" s="201">
        <f>IntermediateData!AP531</f>
        <v>1052.2907624859204</v>
      </c>
    </row>
    <row r="586" spans="2:42" x14ac:dyDescent="0.35">
      <c r="B586" s="36"/>
      <c r="C586" s="36" t="s">
        <v>2294</v>
      </c>
      <c r="D586" s="201"/>
      <c r="E586" s="200">
        <f>IntermediateData!E532</f>
        <v>0</v>
      </c>
      <c r="F586" s="200">
        <f>IntermediateData!F532</f>
        <v>0</v>
      </c>
      <c r="G586" s="200">
        <f>IntermediateData!G532</f>
        <v>0</v>
      </c>
      <c r="H586" s="200">
        <f>IntermediateData!H532</f>
        <v>0</v>
      </c>
      <c r="I586" s="200">
        <f>IntermediateData!I532</f>
        <v>10.791771317452834</v>
      </c>
      <c r="J586" s="200">
        <f>IntermediateData!J532</f>
        <v>24.959631284786305</v>
      </c>
      <c r="K586" s="200">
        <f>IntermediateData!K532</f>
        <v>42.323375576981753</v>
      </c>
      <c r="L586" s="200">
        <f>IntermediateData!L532</f>
        <v>66.466861524463297</v>
      </c>
      <c r="M586" s="200">
        <f>IntermediateData!M532</f>
        <v>93.859792780994738</v>
      </c>
      <c r="N586" s="200">
        <f>IntermediateData!N532</f>
        <v>122.80596481877929</v>
      </c>
      <c r="O586" s="200">
        <f>IntermediateData!O532</f>
        <v>149.98457307500504</v>
      </c>
      <c r="P586" s="200">
        <f>IntermediateData!P532</f>
        <v>175.42620604626492</v>
      </c>
      <c r="Q586" s="200">
        <f>IntermediateData!Q532</f>
        <v>199.15935739716602</v>
      </c>
      <c r="R586" s="199">
        <f>IntermediateData!R532</f>
        <v>221.21047839864312</v>
      </c>
      <c r="S586" s="200">
        <f>IntermediateData!S532</f>
        <v>241.60402788507878</v>
      </c>
      <c r="T586" s="200">
        <f>IntermediateData!T532</f>
        <v>260.36251980831719</v>
      </c>
      <c r="U586" s="200">
        <f>IntermediateData!U532</f>
        <v>277.50656846351768</v>
      </c>
      <c r="V586" s="200">
        <f>IntermediateData!V532</f>
        <v>293.05493145876966</v>
      </c>
      <c r="W586" s="200">
        <f>IntermediateData!W532</f>
        <v>307.02455049746317</v>
      </c>
      <c r="X586" s="200">
        <f>IntermediateData!X532</f>
        <v>319.43059003958837</v>
      </c>
      <c r="Y586" s="200">
        <f>IntermediateData!Y532</f>
        <v>330.28647390540942</v>
      </c>
      <c r="Z586" s="200">
        <f>IntermediateData!Z532</f>
        <v>339.60391988232442</v>
      </c>
      <c r="AA586" s="200">
        <f>IntermediateData!AA532</f>
        <v>347.39297239318086</v>
      </c>
      <c r="AB586" s="200">
        <f>IntermediateData!AB532</f>
        <v>353.66203328185514</v>
      </c>
      <c r="AC586" s="200">
        <f>IntermediateData!AC532</f>
        <v>358.98587873360731</v>
      </c>
      <c r="AD586" s="200">
        <f>IntermediateData!AD532</f>
        <v>363.56735371535706</v>
      </c>
      <c r="AE586" s="200">
        <f>IntermediateData!AE532</f>
        <v>367.60622272165415</v>
      </c>
      <c r="AF586" s="200">
        <f>IntermediateData!AF532</f>
        <v>371.49758042776074</v>
      </c>
      <c r="AG586" s="200">
        <f>IntermediateData!AG532</f>
        <v>375.4681646474715</v>
      </c>
      <c r="AH586" s="200">
        <f>IntermediateData!AH532</f>
        <v>379.68723501349973</v>
      </c>
      <c r="AI586" s="200">
        <f>IntermediateData!AI532</f>
        <v>384.13198493301991</v>
      </c>
      <c r="AJ586" s="200">
        <f>IntermediateData!AJ532</f>
        <v>388.78153382189396</v>
      </c>
      <c r="AK586" s="200">
        <f>IntermediateData!AK532</f>
        <v>393.61685579745301</v>
      </c>
      <c r="AL586" s="200">
        <f>IntermediateData!AL532</f>
        <v>398.62071260961204</v>
      </c>
      <c r="AM586" s="200">
        <f>IntermediateData!AM532</f>
        <v>403.77759064894093</v>
      </c>
      <c r="AN586" s="200">
        <f>IntermediateData!AN532</f>
        <v>409.07364187804848</v>
      </c>
      <c r="AO586" s="200">
        <f>IntermediateData!AO532</f>
        <v>414.49662854004612</v>
      </c>
      <c r="AP586" s="201">
        <f>IntermediateData!AP532</f>
        <v>420.03587150499129</v>
      </c>
    </row>
    <row r="587" spans="2:42" x14ac:dyDescent="0.35">
      <c r="B587" s="36"/>
      <c r="C587" s="36" t="s">
        <v>2295</v>
      </c>
      <c r="D587" s="201"/>
      <c r="E587" s="200">
        <f>IntermediateData!E533</f>
        <v>0</v>
      </c>
      <c r="F587" s="200">
        <f>IntermediateData!F533</f>
        <v>0</v>
      </c>
      <c r="G587" s="200">
        <f>IntermediateData!G533</f>
        <v>0</v>
      </c>
      <c r="H587" s="200">
        <f>IntermediateData!H533</f>
        <v>0</v>
      </c>
      <c r="I587" s="200">
        <f>IntermediateData!I533</f>
        <v>104.51147907265073</v>
      </c>
      <c r="J587" s="200">
        <f>IntermediateData!J533</f>
        <v>246.48641243781537</v>
      </c>
      <c r="K587" s="200">
        <f>IntermediateData!K533</f>
        <v>405.62590805349521</v>
      </c>
      <c r="L587" s="200">
        <f>IntermediateData!L533</f>
        <v>577.62339726156961</v>
      </c>
      <c r="M587" s="200">
        <f>IntermediateData!M533</f>
        <v>737.27900064583037</v>
      </c>
      <c r="N587" s="200">
        <f>IntermediateData!N533</f>
        <v>884.8901188715497</v>
      </c>
      <c r="O587" s="200">
        <f>IntermediateData!O533</f>
        <v>1020.7398966114602</v>
      </c>
      <c r="P587" s="200">
        <f>IntermediateData!P533</f>
        <v>1145.0976710597754</v>
      </c>
      <c r="Q587" s="200">
        <f>IntermediateData!Q533</f>
        <v>1258.2194024635071</v>
      </c>
      <c r="R587" s="199">
        <f>IntermediateData!R533</f>
        <v>1360.3480872949085</v>
      </c>
      <c r="S587" s="200">
        <f>IntermediateData!S533</f>
        <v>1451.7141546653233</v>
      </c>
      <c r="T587" s="200">
        <f>IntermediateData!T533</f>
        <v>1532.5358465580025</v>
      </c>
      <c r="U587" s="200">
        <f>IntermediateData!U533</f>
        <v>1603.0195824355651</v>
      </c>
      <c r="V587" s="200">
        <f>IntermediateData!V533</f>
        <v>1663.3603087566678</v>
      </c>
      <c r="W587" s="200">
        <f>IntermediateData!W533</f>
        <v>1713.7418339160899</v>
      </c>
      <c r="X587" s="200">
        <f>IntermediateData!X533</f>
        <v>1754.3371491028122</v>
      </c>
      <c r="Y587" s="200">
        <f>IntermediateData!Y533</f>
        <v>1785.30873555176</v>
      </c>
      <c r="Z587" s="200">
        <f>IntermediateData!Z533</f>
        <v>1806.8088586465944</v>
      </c>
      <c r="AA587" s="200">
        <f>IntermediateData!AA533</f>
        <v>1818.9798493133696</v>
      </c>
      <c r="AB587" s="200">
        <f>IntermediateData!AB533</f>
        <v>1821.9543731278657</v>
      </c>
      <c r="AC587" s="200">
        <f>IntermediateData!AC533</f>
        <v>1821.3562917047739</v>
      </c>
      <c r="AD587" s="200">
        <f>IntermediateData!AD533</f>
        <v>1819.4647057741058</v>
      </c>
      <c r="AE587" s="200">
        <f>IntermediateData!AE533</f>
        <v>1817.5867823504504</v>
      </c>
      <c r="AF587" s="200">
        <f>IntermediateData!AF533</f>
        <v>1816.8513931427951</v>
      </c>
      <c r="AG587" s="200">
        <f>IntermediateData!AG533</f>
        <v>1817.1048774704955</v>
      </c>
      <c r="AH587" s="200">
        <f>IntermediateData!AH533</f>
        <v>1818.1672419571062</v>
      </c>
      <c r="AI587" s="200">
        <f>IntermediateData!AI533</f>
        <v>1819.9126636564367</v>
      </c>
      <c r="AJ587" s="200">
        <f>IntermediateData!AJ533</f>
        <v>1822.2271392649734</v>
      </c>
      <c r="AK587" s="200">
        <f>IntermediateData!AK533</f>
        <v>1825.0079958862259</v>
      </c>
      <c r="AL587" s="200">
        <f>IntermediateData!AL533</f>
        <v>1828.1634290257462</v>
      </c>
      <c r="AM587" s="200">
        <f>IntermediateData!AM533</f>
        <v>1831.6120666959084</v>
      </c>
      <c r="AN587" s="200">
        <f>IntermediateData!AN533</f>
        <v>1835.2825585611183</v>
      </c>
      <c r="AO587" s="200">
        <f>IntermediateData!AO533</f>
        <v>1839.1131891035336</v>
      </c>
      <c r="AP587" s="201">
        <f>IntermediateData!AP533</f>
        <v>1843.0515138367773</v>
      </c>
    </row>
    <row r="588" spans="2:42" x14ac:dyDescent="0.35">
      <c r="B588" s="36"/>
      <c r="C588" s="36" t="s">
        <v>2296</v>
      </c>
      <c r="D588" s="201"/>
      <c r="E588" s="200">
        <f>IntermediateData!E534</f>
        <v>0</v>
      </c>
      <c r="F588" s="200">
        <f>IntermediateData!F534</f>
        <v>0</v>
      </c>
      <c r="G588" s="200">
        <f>IntermediateData!G534</f>
        <v>0</v>
      </c>
      <c r="H588" s="200">
        <f>IntermediateData!H534</f>
        <v>0</v>
      </c>
      <c r="I588" s="200">
        <f>IntermediateData!I534</f>
        <v>30.606378971208397</v>
      </c>
      <c r="J588" s="200">
        <f>IntermediateData!J534</f>
        <v>87.13886262878043</v>
      </c>
      <c r="K588" s="200">
        <f>IntermediateData!K534</f>
        <v>162.20573921181148</v>
      </c>
      <c r="L588" s="200">
        <f>IntermediateData!L534</f>
        <v>254.74921917483437</v>
      </c>
      <c r="M588" s="200">
        <f>IntermediateData!M534</f>
        <v>384.12824936418986</v>
      </c>
      <c r="N588" s="200">
        <f>IntermediateData!N534</f>
        <v>531.11204011237919</v>
      </c>
      <c r="O588" s="200">
        <f>IntermediateData!O534</f>
        <v>687.92478018377165</v>
      </c>
      <c r="P588" s="200">
        <f>IntermediateData!P534</f>
        <v>834.72070640754089</v>
      </c>
      <c r="Q588" s="200">
        <f>IntermediateData!Q534</f>
        <v>971.68180555750189</v>
      </c>
      <c r="R588" s="199">
        <f>IntermediateData!R534</f>
        <v>1098.978436051518</v>
      </c>
      <c r="S588" s="200">
        <f>IntermediateData!S534</f>
        <v>1216.7696351364182</v>
      </c>
      <c r="T588" s="200">
        <f>IntermediateData!T534</f>
        <v>1325.2034121646025</v>
      </c>
      <c r="U588" s="200">
        <f>IntermediateData!U534</f>
        <v>1424.4170284121465</v>
      </c>
      <c r="V588" s="200">
        <f>IntermediateData!V534</f>
        <v>1514.5372638704864</v>
      </c>
      <c r="W588" s="200">
        <f>IntermediateData!W534</f>
        <v>1595.6806714266247</v>
      </c>
      <c r="X588" s="200">
        <f>IntermediateData!X534</f>
        <v>1667.9538188302911</v>
      </c>
      <c r="Y588" s="200">
        <f>IntermediateData!Y534</f>
        <v>1731.4535188305354</v>
      </c>
      <c r="Z588" s="200">
        <f>IntermediateData!Z534</f>
        <v>1786.2670478488415</v>
      </c>
      <c r="AA588" s="200">
        <f>IntermediateData!AA534</f>
        <v>1832.4723535409821</v>
      </c>
      <c r="AB588" s="200">
        <f>IntermediateData!AB534</f>
        <v>1870.138251585488</v>
      </c>
      <c r="AC588" s="200">
        <f>IntermediateData!AC534</f>
        <v>1900.9354740738804</v>
      </c>
      <c r="AD588" s="200">
        <f>IntermediateData!AD534</f>
        <v>1926.3306075445557</v>
      </c>
      <c r="AE588" s="200">
        <f>IntermediateData!AE534</f>
        <v>1947.4514405522098</v>
      </c>
      <c r="AF588" s="200">
        <f>IntermediateData!AF534</f>
        <v>1965.4051321142313</v>
      </c>
      <c r="AG588" s="200">
        <f>IntermediateData!AG534</f>
        <v>1982.354321235747</v>
      </c>
      <c r="AH588" s="200">
        <f>IntermediateData!AH534</f>
        <v>1999.5919846675067</v>
      </c>
      <c r="AI588" s="200">
        <f>IntermediateData!AI534</f>
        <v>2018.000977937279</v>
      </c>
      <c r="AJ588" s="200">
        <f>IntermediateData!AJ534</f>
        <v>2037.457212085395</v>
      </c>
      <c r="AK588" s="200">
        <f>IntermediateData!AK534</f>
        <v>2057.8472863988013</v>
      </c>
      <c r="AL588" s="200">
        <f>IntermediateData!AL534</f>
        <v>2079.0680861327692</v>
      </c>
      <c r="AM588" s="200">
        <f>IntermediateData!AM534</f>
        <v>2101.0264038788505</v>
      </c>
      <c r="AN588" s="200">
        <f>IntermediateData!AN534</f>
        <v>2123.6385836641698</v>
      </c>
      <c r="AO588" s="200">
        <f>IntermediateData!AO534</f>
        <v>2146.830186910543</v>
      </c>
      <c r="AP588" s="201">
        <f>IntermediateData!AP534</f>
        <v>2170.5356794235286</v>
      </c>
    </row>
    <row r="589" spans="2:42" x14ac:dyDescent="0.35">
      <c r="B589" s="36"/>
      <c r="C589" s="36" t="s">
        <v>2297</v>
      </c>
      <c r="D589" s="201"/>
      <c r="E589" s="200">
        <f>IntermediateData!E535</f>
        <v>0</v>
      </c>
      <c r="F589" s="200">
        <f>IntermediateData!F535</f>
        <v>0</v>
      </c>
      <c r="G589" s="200">
        <f>IntermediateData!G535</f>
        <v>0</v>
      </c>
      <c r="H589" s="200">
        <f>IntermediateData!H535</f>
        <v>0</v>
      </c>
      <c r="I589" s="200">
        <f>IntermediateData!I535</f>
        <v>0.67236868975761099</v>
      </c>
      <c r="J589" s="200">
        <f>IntermediateData!J535</f>
        <v>3.280920695413021</v>
      </c>
      <c r="K589" s="200">
        <f>IntermediateData!K535</f>
        <v>7.7315144917265837</v>
      </c>
      <c r="L589" s="200">
        <f>IntermediateData!L535</f>
        <v>15.239717214058299</v>
      </c>
      <c r="M589" s="200">
        <f>IntermediateData!M535</f>
        <v>24.693383734726734</v>
      </c>
      <c r="N589" s="200">
        <f>IntermediateData!N535</f>
        <v>38.048514410346229</v>
      </c>
      <c r="O589" s="200">
        <f>IntermediateData!O535</f>
        <v>53.317073430968399</v>
      </c>
      <c r="P589" s="200">
        <f>IntermediateData!P535</f>
        <v>70.308511316803688</v>
      </c>
      <c r="Q589" s="200">
        <f>IntermediateData!Q535</f>
        <v>86.53840669150506</v>
      </c>
      <c r="R589" s="199">
        <f>IntermediateData!R535</f>
        <v>101.57498013810917</v>
      </c>
      <c r="S589" s="200">
        <f>IntermediateData!S535</f>
        <v>115.44318602849735</v>
      </c>
      <c r="T589" s="200">
        <f>IntermediateData!T535</f>
        <v>128.16663248691191</v>
      </c>
      <c r="U589" s="200">
        <f>IntermediateData!U535</f>
        <v>139.76762112265203</v>
      </c>
      <c r="V589" s="200">
        <f>IntermediateData!V535</f>
        <v>150.26718510307478</v>
      </c>
      <c r="W589" s="200">
        <f>IntermediateData!W535</f>
        <v>159.68512562315934</v>
      </c>
      <c r="X589" s="200">
        <f>IntermediateData!X535</f>
        <v>168.04004682573805</v>
      </c>
      <c r="Y589" s="200">
        <f>IntermediateData!Y535</f>
        <v>175.34938922442316</v>
      </c>
      <c r="Z589" s="200">
        <f>IntermediateData!Z535</f>
        <v>181.6294616792508</v>
      </c>
      <c r="AA589" s="200">
        <f>IntermediateData!AA535</f>
        <v>186.8954719731334</v>
      </c>
      <c r="AB589" s="200">
        <f>IntermediateData!AB535</f>
        <v>191.16155603534847</v>
      </c>
      <c r="AC589" s="200">
        <f>IntermediateData!AC535</f>
        <v>194.47619368226842</v>
      </c>
      <c r="AD589" s="200">
        <f>IntermediateData!AD535</f>
        <v>196.95448337277062</v>
      </c>
      <c r="AE589" s="200">
        <f>IntermediateData!AE535</f>
        <v>198.70890945432009</v>
      </c>
      <c r="AF589" s="200">
        <f>IntermediateData!AF535</f>
        <v>199.91846049684841</v>
      </c>
      <c r="AG589" s="200">
        <f>IntermediateData!AG535</f>
        <v>200.70994147795028</v>
      </c>
      <c r="AH589" s="200">
        <f>IntermediateData!AH535</f>
        <v>201.36433997395648</v>
      </c>
      <c r="AI589" s="200">
        <f>IntermediateData!AI535</f>
        <v>202.01797317643786</v>
      </c>
      <c r="AJ589" s="200">
        <f>IntermediateData!AJ535</f>
        <v>202.80236588291197</v>
      </c>
      <c r="AK589" s="200">
        <f>IntermediateData!AK535</f>
        <v>203.72356363562918</v>
      </c>
      <c r="AL589" s="200">
        <f>IntermediateData!AL535</f>
        <v>204.765654899011</v>
      </c>
      <c r="AM589" s="200">
        <f>IntermediateData!AM535</f>
        <v>205.91399020292801</v>
      </c>
      <c r="AN589" s="200">
        <f>IntermediateData!AN535</f>
        <v>207.15513068315099</v>
      </c>
      <c r="AO589" s="200">
        <f>IntermediateData!AO535</f>
        <v>208.47679945054568</v>
      </c>
      <c r="AP589" s="201">
        <f>IntermediateData!AP535</f>
        <v>209.86783567456578</v>
      </c>
    </row>
    <row r="590" spans="2:42" x14ac:dyDescent="0.35">
      <c r="B590" s="36"/>
      <c r="C590" s="36" t="s">
        <v>2298</v>
      </c>
      <c r="D590" s="201"/>
      <c r="E590" s="200">
        <f>IntermediateData!E536</f>
        <v>0</v>
      </c>
      <c r="F590" s="200">
        <f>IntermediateData!F536</f>
        <v>0</v>
      </c>
      <c r="G590" s="200">
        <f>IntermediateData!G536</f>
        <v>0</v>
      </c>
      <c r="H590" s="200">
        <f>IntermediateData!H536</f>
        <v>0</v>
      </c>
      <c r="I590" s="200">
        <f>IntermediateData!I536</f>
        <v>103.37408900176013</v>
      </c>
      <c r="J590" s="200">
        <f>IntermediateData!J536</f>
        <v>246.36612250589843</v>
      </c>
      <c r="K590" s="200">
        <f>IntermediateData!K536</f>
        <v>408.86012904046009</v>
      </c>
      <c r="L590" s="200">
        <f>IntermediateData!L536</f>
        <v>588.8042559759308</v>
      </c>
      <c r="M590" s="200">
        <f>IntermediateData!M536</f>
        <v>763.73594627209218</v>
      </c>
      <c r="N590" s="200">
        <f>IntermediateData!N536</f>
        <v>925.9888850671025</v>
      </c>
      <c r="O590" s="200">
        <f>IntermediateData!O536</f>
        <v>1075.8477272700452</v>
      </c>
      <c r="P590" s="200">
        <f>IntermediateData!P536</f>
        <v>1213.5826737736782</v>
      </c>
      <c r="Q590" s="200">
        <f>IntermediateData!Q536</f>
        <v>1339.4499122814436</v>
      </c>
      <c r="R590" s="199">
        <f>IntermediateData!R536</f>
        <v>1453.6920401081161</v>
      </c>
      <c r="S590" s="200">
        <f>IntermediateData!S536</f>
        <v>1556.5384695724904</v>
      </c>
      <c r="T590" s="200">
        <f>IntermediateData!T536</f>
        <v>1648.2058165770093</v>
      </c>
      <c r="U590" s="200">
        <f>IntermediateData!U536</f>
        <v>1728.8982729465629</v>
      </c>
      <c r="V590" s="200">
        <f>IntermediateData!V536</f>
        <v>1798.8079630768279</v>
      </c>
      <c r="W590" s="200">
        <f>IntermediateData!W536</f>
        <v>1858.115285421452</v>
      </c>
      <c r="X590" s="200">
        <f>IntermediateData!X536</f>
        <v>1906.9892393270443</v>
      </c>
      <c r="Y590" s="200">
        <f>IntermediateData!Y536</f>
        <v>1945.5877377053478</v>
      </c>
      <c r="Z590" s="200">
        <f>IntermediateData!Z536</f>
        <v>1974.0579060130369</v>
      </c>
      <c r="AA590" s="200">
        <f>IntermediateData!AA536</f>
        <v>1992.5363679913787</v>
      </c>
      <c r="AB590" s="200">
        <f>IntermediateData!AB536</f>
        <v>2001.1495186003685</v>
      </c>
      <c r="AC590" s="200">
        <f>IntermediateData!AC536</f>
        <v>2005.4545260914119</v>
      </c>
      <c r="AD590" s="200">
        <f>IntermediateData!AD536</f>
        <v>2007.8343943284706</v>
      </c>
      <c r="AE590" s="200">
        <f>IntermediateData!AE536</f>
        <v>2009.7131940338404</v>
      </c>
      <c r="AF590" s="200">
        <f>IntermediateData!AF536</f>
        <v>2012.4595990713181</v>
      </c>
      <c r="AG590" s="200">
        <f>IntermediateData!AG536</f>
        <v>2016.3128917499191</v>
      </c>
      <c r="AH590" s="200">
        <f>IntermediateData!AH536</f>
        <v>2021.3111911178478</v>
      </c>
      <c r="AI590" s="200">
        <f>IntermediateData!AI536</f>
        <v>2027.3048488047468</v>
      </c>
      <c r="AJ590" s="200">
        <f>IntermediateData!AJ536</f>
        <v>2034.1570726262576</v>
      </c>
      <c r="AK590" s="200">
        <f>IntermediateData!AK536</f>
        <v>2041.7434017512185</v>
      </c>
      <c r="AL590" s="200">
        <f>IntermediateData!AL536</f>
        <v>2049.95121095081</v>
      </c>
      <c r="AM590" s="200">
        <f>IntermediateData!AM536</f>
        <v>2058.6792427452633</v>
      </c>
      <c r="AN590" s="200">
        <f>IntermediateData!AN536</f>
        <v>2067.8371663182379</v>
      </c>
      <c r="AO590" s="200">
        <f>IntermediateData!AO536</f>
        <v>2077.3451621211871</v>
      </c>
      <c r="AP590" s="201">
        <f>IntermediateData!AP536</f>
        <v>2087.1335311401758</v>
      </c>
    </row>
    <row r="591" spans="2:42" x14ac:dyDescent="0.35">
      <c r="B591" s="36"/>
      <c r="C591" s="36" t="s">
        <v>2299</v>
      </c>
      <c r="D591" s="201"/>
      <c r="E591" s="200">
        <f>IntermediateData!E537</f>
        <v>0</v>
      </c>
      <c r="F591" s="200">
        <f>IntermediateData!F537</f>
        <v>0</v>
      </c>
      <c r="G591" s="200">
        <f>IntermediateData!G537</f>
        <v>0</v>
      </c>
      <c r="H591" s="200">
        <f>IntermediateData!H537</f>
        <v>0</v>
      </c>
      <c r="I591" s="200">
        <f>IntermediateData!I537</f>
        <v>8.0808562635137555</v>
      </c>
      <c r="J591" s="200">
        <f>IntermediateData!J537</f>
        <v>23.861391574695933</v>
      </c>
      <c r="K591" s="200">
        <f>IntermediateData!K537</f>
        <v>51.856768855367932</v>
      </c>
      <c r="L591" s="200">
        <f>IntermediateData!L537</f>
        <v>88.164977630805623</v>
      </c>
      <c r="M591" s="200">
        <f>IntermediateData!M537</f>
        <v>140.40904857675127</v>
      </c>
      <c r="N591" s="200">
        <f>IntermediateData!N537</f>
        <v>201.05088152296452</v>
      </c>
      <c r="O591" s="200">
        <f>IntermediateData!O537</f>
        <v>269.37819389765025</v>
      </c>
      <c r="P591" s="200">
        <f>IntermediateData!P537</f>
        <v>338.87735514023723</v>
      </c>
      <c r="Q591" s="200">
        <f>IntermediateData!Q537</f>
        <v>403.65188100267261</v>
      </c>
      <c r="R591" s="199">
        <f>IntermediateData!R537</f>
        <v>463.79220443144857</v>
      </c>
      <c r="S591" s="200">
        <f>IntermediateData!S537</f>
        <v>519.38336988929098</v>
      </c>
      <c r="T591" s="200">
        <f>IntermediateData!T537</f>
        <v>570.50518292739866</v>
      </c>
      <c r="U591" s="200">
        <f>IntermediateData!U537</f>
        <v>617.23235323678648</v>
      </c>
      <c r="V591" s="200">
        <f>IntermediateData!V537</f>
        <v>659.6346313944324</v>
      </c>
      <c r="W591" s="200">
        <f>IntermediateData!W537</f>
        <v>697.77693951153219</v>
      </c>
      <c r="X591" s="200">
        <f>IntermediateData!X537</f>
        <v>731.71949598307788</v>
      </c>
      <c r="Y591" s="200">
        <f>IntermediateData!Y537</f>
        <v>761.51793453018081</v>
      </c>
      <c r="Z591" s="200">
        <f>IntermediateData!Z537</f>
        <v>787.22341771901733</v>
      </c>
      <c r="AA591" s="200">
        <f>IntermediateData!AA537</f>
        <v>808.88274513301769</v>
      </c>
      <c r="AB591" s="200">
        <f>IntermediateData!AB537</f>
        <v>826.53845636790538</v>
      </c>
      <c r="AC591" s="200">
        <f>IntermediateData!AC537</f>
        <v>840.65423723682227</v>
      </c>
      <c r="AD591" s="200">
        <f>IntermediateData!AD537</f>
        <v>851.68309588060902</v>
      </c>
      <c r="AE591" s="200">
        <f>IntermediateData!AE537</f>
        <v>860.32583081482278</v>
      </c>
      <c r="AF591" s="200">
        <f>IntermediateData!AF537</f>
        <v>867.10231826232018</v>
      </c>
      <c r="AG591" s="200">
        <f>IntermediateData!AG537</f>
        <v>872.94982471868548</v>
      </c>
      <c r="AH591" s="200">
        <f>IntermediateData!AH537</f>
        <v>878.50943047811188</v>
      </c>
      <c r="AI591" s="200">
        <f>IntermediateData!AI537</f>
        <v>884.34234580718817</v>
      </c>
      <c r="AJ591" s="200">
        <f>IntermediateData!AJ537</f>
        <v>890.68919938891599</v>
      </c>
      <c r="AK591" s="200">
        <f>IntermediateData!AK537</f>
        <v>897.49137083348296</v>
      </c>
      <c r="AL591" s="200">
        <f>IntermediateData!AL537</f>
        <v>904.69521614423013</v>
      </c>
      <c r="AM591" s="200">
        <f>IntermediateData!AM537</f>
        <v>912.25187482287004</v>
      </c>
      <c r="AN591" s="200">
        <f>IntermediateData!AN537</f>
        <v>920.11708804366867</v>
      </c>
      <c r="AO591" s="200">
        <f>IntermediateData!AO537</f>
        <v>928.25102746009611</v>
      </c>
      <c r="AP591" s="201">
        <f>IntermediateData!AP537</f>
        <v>936.61813422790078</v>
      </c>
    </row>
    <row r="592" spans="2:42" x14ac:dyDescent="0.35">
      <c r="B592" s="36"/>
      <c r="C592" s="36" t="s">
        <v>2300</v>
      </c>
      <c r="D592" s="201"/>
      <c r="E592" s="200">
        <f>IntermediateData!E538</f>
        <v>0</v>
      </c>
      <c r="F592" s="200">
        <f>IntermediateData!F538</f>
        <v>0</v>
      </c>
      <c r="G592" s="200">
        <f>IntermediateData!G538</f>
        <v>0</v>
      </c>
      <c r="H592" s="200">
        <f>IntermediateData!H538</f>
        <v>0</v>
      </c>
      <c r="I592" s="200">
        <f>IntermediateData!I538</f>
        <v>46.563985618531952</v>
      </c>
      <c r="J592" s="200">
        <f>IntermediateData!J538</f>
        <v>99.582126236655483</v>
      </c>
      <c r="K592" s="200">
        <f>IntermediateData!K538</f>
        <v>158.48679122410988</v>
      </c>
      <c r="L592" s="200">
        <f>IntermediateData!L538</f>
        <v>216.40242003394178</v>
      </c>
      <c r="M592" s="200">
        <f>IntermediateData!M538</f>
        <v>270.61304418068403</v>
      </c>
      <c r="N592" s="200">
        <f>IntermediateData!N538</f>
        <v>321.19111339514882</v>
      </c>
      <c r="O592" s="200">
        <f>IntermediateData!O538</f>
        <v>368.20478463557833</v>
      </c>
      <c r="P592" s="200">
        <f>IntermediateData!P538</f>
        <v>411.7180409388223</v>
      </c>
      <c r="Q592" s="200">
        <f>IntermediateData!Q538</f>
        <v>451.79080507304889</v>
      </c>
      <c r="R592" s="199">
        <f>IntermediateData!R538</f>
        <v>488.47904816353673</v>
      </c>
      <c r="S592" s="200">
        <f>IntermediateData!S538</f>
        <v>521.83489345641453</v>
      </c>
      <c r="T592" s="200">
        <f>IntermediateData!T538</f>
        <v>551.90671537877222</v>
      </c>
      <c r="U592" s="200">
        <f>IntermediateData!U538</f>
        <v>578.73923404734808</v>
      </c>
      <c r="V592" s="200">
        <f>IntermediateData!V538</f>
        <v>602.37360537199982</v>
      </c>
      <c r="W592" s="200">
        <f>IntermediateData!W538</f>
        <v>622.84750689437647</v>
      </c>
      <c r="X592" s="200">
        <f>IntermediateData!X538</f>
        <v>640.19521949662249</v>
      </c>
      <c r="Y592" s="200">
        <f>IntermediateData!Y538</f>
        <v>654.44770510955323</v>
      </c>
      <c r="Z592" s="200">
        <f>IntermediateData!Z538</f>
        <v>665.63268054453465</v>
      </c>
      <c r="AA592" s="200">
        <f>IntermediateData!AA538</f>
        <v>673.77468756827716</v>
      </c>
      <c r="AB592" s="200">
        <f>IntermediateData!AB538</f>
        <v>678.89515933490452</v>
      </c>
      <c r="AC592" s="200">
        <f>IntermediateData!AC538</f>
        <v>683.46321937015216</v>
      </c>
      <c r="AD592" s="200">
        <f>IntermediateData!AD538</f>
        <v>687.92618630897789</v>
      </c>
      <c r="AE592" s="200">
        <f>IntermediateData!AE538</f>
        <v>692.71869670995511</v>
      </c>
      <c r="AF592" s="200">
        <f>IntermediateData!AF538</f>
        <v>697.93097481873031</v>
      </c>
      <c r="AG592" s="200">
        <f>IntermediateData!AG538</f>
        <v>703.51550253441144</v>
      </c>
      <c r="AH592" s="200">
        <f>IntermediateData!AH538</f>
        <v>709.36156882751914</v>
      </c>
      <c r="AI592" s="200">
        <f>IntermediateData!AI538</f>
        <v>715.43274104834654</v>
      </c>
      <c r="AJ592" s="200">
        <f>IntermediateData!AJ538</f>
        <v>721.69620910556046</v>
      </c>
      <c r="AK592" s="200">
        <f>IntermediateData!AK538</f>
        <v>728.12265262875712</v>
      </c>
      <c r="AL592" s="200">
        <f>IntermediateData!AL538</f>
        <v>734.68611619863077</v>
      </c>
      <c r="AM592" s="200">
        <f>IntermediateData!AM538</f>
        <v>741.36389233323382</v>
      </c>
      <c r="AN592" s="200">
        <f>IntermediateData!AN538</f>
        <v>748.13641193367505</v>
      </c>
      <c r="AO592" s="200">
        <f>IntermediateData!AO538</f>
        <v>754.98714190689282</v>
      </c>
      <c r="AP592" s="201">
        <f>IntermediateData!AP538</f>
        <v>761.90248969686957</v>
      </c>
    </row>
    <row r="593" spans="2:42" x14ac:dyDescent="0.35">
      <c r="B593" s="36"/>
      <c r="C593" s="36" t="s">
        <v>2301</v>
      </c>
      <c r="D593" s="201"/>
      <c r="E593" s="200">
        <f>IntermediateData!E539</f>
        <v>0</v>
      </c>
      <c r="F593" s="200">
        <f>IntermediateData!F539</f>
        <v>0</v>
      </c>
      <c r="G593" s="200">
        <f>IntermediateData!G539</f>
        <v>0</v>
      </c>
      <c r="H593" s="200">
        <f>IntermediateData!H539</f>
        <v>0</v>
      </c>
      <c r="I593" s="200">
        <f>IntermediateData!I539</f>
        <v>139.78280798988081</v>
      </c>
      <c r="J593" s="200">
        <f>IntermediateData!J539</f>
        <v>298.53644048284332</v>
      </c>
      <c r="K593" s="200">
        <f>IntermediateData!K539</f>
        <v>474.3260239712497</v>
      </c>
      <c r="L593" s="200">
        <f>IntermediateData!L539</f>
        <v>648.11208518085209</v>
      </c>
      <c r="M593" s="200">
        <f>IntermediateData!M539</f>
        <v>809.81598154752305</v>
      </c>
      <c r="N593" s="200">
        <f>IntermediateData!N539</f>
        <v>959.70619861377895</v>
      </c>
      <c r="O593" s="200">
        <f>IntermediateData!O539</f>
        <v>1098.0374028199756</v>
      </c>
      <c r="P593" s="200">
        <f>IntermediateData!P539</f>
        <v>1225.0508594688429</v>
      </c>
      <c r="Q593" s="200">
        <f>IntermediateData!Q539</f>
        <v>1340.9748335042234</v>
      </c>
      <c r="R593" s="199">
        <f>IntermediateData!R539</f>
        <v>1446.0249736917392</v>
      </c>
      <c r="S593" s="200">
        <f>IntermediateData!S539</f>
        <v>1540.4046807667257</v>
      </c>
      <c r="T593" s="200">
        <f>IntermediateData!T539</f>
        <v>1624.3054600931971</v>
      </c>
      <c r="U593" s="200">
        <f>IntermediateData!U539</f>
        <v>1697.9072593567869</v>
      </c>
      <c r="V593" s="200">
        <f>IntermediateData!V539</f>
        <v>1761.3787917945242</v>
      </c>
      <c r="W593" s="200">
        <f>IntermediateData!W539</f>
        <v>1814.8778454449773</v>
      </c>
      <c r="X593" s="200">
        <f>IntermediateData!X539</f>
        <v>1858.5515788835892</v>
      </c>
      <c r="Y593" s="200">
        <f>IntermediateData!Y539</f>
        <v>1892.5368038900481</v>
      </c>
      <c r="Z593" s="200">
        <f>IntermediateData!Z539</f>
        <v>1916.9602554771539</v>
      </c>
      <c r="AA593" s="200">
        <f>IntermediateData!AA539</f>
        <v>1931.9388496938702</v>
      </c>
      <c r="AB593" s="200">
        <f>IntermediateData!AB539</f>
        <v>1937.5799295991119</v>
      </c>
      <c r="AC593" s="200">
        <f>IntermediateData!AC539</f>
        <v>1941.3384896813945</v>
      </c>
      <c r="AD593" s="200">
        <f>IntermediateData!AD539</f>
        <v>1944.5787391069523</v>
      </c>
      <c r="AE593" s="200">
        <f>IntermediateData!AE539</f>
        <v>1948.6137578743069</v>
      </c>
      <c r="AF593" s="200">
        <f>IntermediateData!AF539</f>
        <v>1953.8055759464648</v>
      </c>
      <c r="AG593" s="200">
        <f>IntermediateData!AG539</f>
        <v>1960.0031143532419</v>
      </c>
      <c r="AH593" s="200">
        <f>IntermediateData!AH539</f>
        <v>1967.1544563299738</v>
      </c>
      <c r="AI593" s="200">
        <f>IntermediateData!AI539</f>
        <v>1975.1285026450257</v>
      </c>
      <c r="AJ593" s="200">
        <f>IntermediateData!AJ539</f>
        <v>1983.8059598905286</v>
      </c>
      <c r="AK593" s="200">
        <f>IntermediateData!AK539</f>
        <v>1993.0788691032528</v>
      </c>
      <c r="AL593" s="200">
        <f>IntermediateData!AL539</f>
        <v>2002.8501610377102</v>
      </c>
      <c r="AM593" s="200">
        <f>IntermediateData!AM539</f>
        <v>2013.033237016251</v>
      </c>
      <c r="AN593" s="200">
        <f>IntermediateData!AN539</f>
        <v>2023.5515743307426</v>
      </c>
      <c r="AO593" s="200">
        <f>IntermediateData!AO539</f>
        <v>2034.3383552182186</v>
      </c>
      <c r="AP593" s="201">
        <f>IntermediateData!AP539</f>
        <v>2045.3361184787409</v>
      </c>
    </row>
    <row r="594" spans="2:42" x14ac:dyDescent="0.35">
      <c r="B594" s="36"/>
      <c r="C594" s="36" t="s">
        <v>2302</v>
      </c>
      <c r="D594" s="201"/>
      <c r="E594" s="200">
        <f>IntermediateData!E540</f>
        <v>0</v>
      </c>
      <c r="F594" s="200">
        <f>IntermediateData!F540</f>
        <v>0</v>
      </c>
      <c r="G594" s="200">
        <f>IntermediateData!G540</f>
        <v>0</v>
      </c>
      <c r="H594" s="200">
        <f>IntermediateData!H540</f>
        <v>0</v>
      </c>
      <c r="I594" s="200">
        <f>IntermediateData!I540</f>
        <v>4.6832789898779863</v>
      </c>
      <c r="J594" s="200">
        <f>IntermediateData!J540</f>
        <v>10.312023181275205</v>
      </c>
      <c r="K594" s="200">
        <f>IntermediateData!K540</f>
        <v>17.972961230624954</v>
      </c>
      <c r="L594" s="200">
        <f>IntermediateData!L540</f>
        <v>26.530043265191502</v>
      </c>
      <c r="M594" s="200">
        <f>IntermediateData!M540</f>
        <v>35.424541518523668</v>
      </c>
      <c r="N594" s="200">
        <f>IntermediateData!N540</f>
        <v>43.664133568675993</v>
      </c>
      <c r="O594" s="200">
        <f>IntermediateData!O540</f>
        <v>51.264396309739233</v>
      </c>
      <c r="P594" s="200">
        <f>IntermediateData!P540</f>
        <v>58.240153328692507</v>
      </c>
      <c r="Q594" s="200">
        <f>IntermediateData!Q540</f>
        <v>64.605498496805424</v>
      </c>
      <c r="R594" s="199">
        <f>IntermediateData!R540</f>
        <v>70.373818612440402</v>
      </c>
      <c r="S594" s="200">
        <f>IntermediateData!S540</f>
        <v>75.557815128108928</v>
      </c>
      <c r="T594" s="200">
        <f>IntermediateData!T540</f>
        <v>80.169524993393921</v>
      </c>
      <c r="U594" s="200">
        <f>IntermediateData!U540</f>
        <v>84.220340644152984</v>
      </c>
      <c r="V594" s="200">
        <f>IntermediateData!V540</f>
        <v>87.721029167263424</v>
      </c>
      <c r="W594" s="200">
        <f>IntermediateData!W540</f>
        <v>90.681750669056413</v>
      </c>
      <c r="X594" s="200">
        <f>IntermediateData!X540</f>
        <v>93.112075874515611</v>
      </c>
      <c r="Y594" s="200">
        <f>IntermediateData!Y540</f>
        <v>95.021002983279715</v>
      </c>
      <c r="Z594" s="200">
        <f>IntermediateData!Z540</f>
        <v>96.416973807491061</v>
      </c>
      <c r="AA594" s="200">
        <f>IntermediateData!AA540</f>
        <v>97.307889215569915</v>
      </c>
      <c r="AB594" s="200">
        <f>IntermediateData!AB540</f>
        <v>97.701123905065828</v>
      </c>
      <c r="AC594" s="200">
        <f>IntermediateData!AC540</f>
        <v>97.850028894731196</v>
      </c>
      <c r="AD594" s="200">
        <f>IntermediateData!AD540</f>
        <v>97.819389137607459</v>
      </c>
      <c r="AE594" s="200">
        <f>IntermediateData!AE540</f>
        <v>97.73319586266048</v>
      </c>
      <c r="AF594" s="200">
        <f>IntermediateData!AF540</f>
        <v>97.660943532694816</v>
      </c>
      <c r="AG594" s="200">
        <f>IntermediateData!AG540</f>
        <v>97.645311219176079</v>
      </c>
      <c r="AH594" s="200">
        <f>IntermediateData!AH540</f>
        <v>97.67860197087893</v>
      </c>
      <c r="AI594" s="200">
        <f>IntermediateData!AI540</f>
        <v>97.753631377179815</v>
      </c>
      <c r="AJ594" s="200">
        <f>IntermediateData!AJ540</f>
        <v>97.863866119225378</v>
      </c>
      <c r="AK594" s="200">
        <f>IntermediateData!AK540</f>
        <v>98.003396828713235</v>
      </c>
      <c r="AL594" s="200">
        <f>IntermediateData!AL540</f>
        <v>98.16691244390168</v>
      </c>
      <c r="AM594" s="200">
        <f>IntermediateData!AM540</f>
        <v>98.349676001087332</v>
      </c>
      <c r="AN594" s="200">
        <f>IntermediateData!AN540</f>
        <v>98.547501802619664</v>
      </c>
      <c r="AO594" s="200">
        <f>IntermediateData!AO540</f>
        <v>98.756733905238207</v>
      </c>
      <c r="AP594" s="201">
        <f>IntermediateData!AP540</f>
        <v>98.974225875120709</v>
      </c>
    </row>
    <row r="595" spans="2:42" x14ac:dyDescent="0.35">
      <c r="B595" s="36"/>
      <c r="C595" s="36" t="s">
        <v>2303</v>
      </c>
      <c r="D595" s="201"/>
      <c r="E595" s="200">
        <f>IntermediateData!E541</f>
        <v>0</v>
      </c>
      <c r="F595" s="200">
        <f>IntermediateData!F541</f>
        <v>0</v>
      </c>
      <c r="G595" s="200">
        <f>IntermediateData!G541</f>
        <v>0</v>
      </c>
      <c r="H595" s="200">
        <f>IntermediateData!H541</f>
        <v>0</v>
      </c>
      <c r="I595" s="200">
        <f>IntermediateData!I541</f>
        <v>17.818616434720624</v>
      </c>
      <c r="J595" s="200">
        <f>IntermediateData!J541</f>
        <v>51.264100225459082</v>
      </c>
      <c r="K595" s="200">
        <f>IntermediateData!K541</f>
        <v>96.01443374937746</v>
      </c>
      <c r="L595" s="200">
        <f>IntermediateData!L541</f>
        <v>151.43171812498903</v>
      </c>
      <c r="M595" s="200">
        <f>IntermediateData!M541</f>
        <v>229.124173438414</v>
      </c>
      <c r="N595" s="200">
        <f>IntermediateData!N541</f>
        <v>317.57842196602797</v>
      </c>
      <c r="O595" s="200">
        <f>IntermediateData!O541</f>
        <v>413.16694086762993</v>
      </c>
      <c r="P595" s="200">
        <f>IntermediateData!P541</f>
        <v>502.6629585634679</v>
      </c>
      <c r="Q595" s="200">
        <f>IntermediateData!Q541</f>
        <v>586.1774598982671</v>
      </c>
      <c r="R595" s="199">
        <f>IntermediateData!R541</f>
        <v>663.81435364723188</v>
      </c>
      <c r="S595" s="200">
        <f>IntermediateData!S541</f>
        <v>735.67065964994117</v>
      </c>
      <c r="T595" s="200">
        <f>IntermediateData!T541</f>
        <v>801.8366874778485</v>
      </c>
      <c r="U595" s="200">
        <f>IntermediateData!U541</f>
        <v>862.39620690931645</v>
      </c>
      <c r="V595" s="200">
        <f>IntermediateData!V541</f>
        <v>917.42661047531021</v>
      </c>
      <c r="W595" s="200">
        <f>IntermediateData!W541</f>
        <v>966.99906832845545</v>
      </c>
      <c r="X595" s="200">
        <f>IntermediateData!X541</f>
        <v>1011.1786756781026</v>
      </c>
      <c r="Y595" s="200">
        <f>IntermediateData!Y541</f>
        <v>1050.0245930243343</v>
      </c>
      <c r="Z595" s="200">
        <f>IntermediateData!Z541</f>
        <v>1083.5901794144747</v>
      </c>
      <c r="AA595" s="200">
        <f>IntermediateData!AA541</f>
        <v>1111.9231189366171</v>
      </c>
      <c r="AB595" s="200">
        <f>IntermediateData!AB541</f>
        <v>1135.0655406559513</v>
      </c>
      <c r="AC595" s="200">
        <f>IntermediateData!AC541</f>
        <v>1153.9919541088432</v>
      </c>
      <c r="AD595" s="200">
        <f>IntermediateData!AD541</f>
        <v>1169.5858443643756</v>
      </c>
      <c r="AE595" s="200">
        <f>IntermediateData!AE541</f>
        <v>1182.5332322015677</v>
      </c>
      <c r="AF595" s="200">
        <f>IntermediateData!AF541</f>
        <v>1193.5077831419378</v>
      </c>
      <c r="AG595" s="200">
        <f>IntermediateData!AG541</f>
        <v>1203.8162881396192</v>
      </c>
      <c r="AH595" s="200">
        <f>IntermediateData!AH541</f>
        <v>1214.2456298008694</v>
      </c>
      <c r="AI595" s="200">
        <f>IntermediateData!AI541</f>
        <v>1225.3912184979833</v>
      </c>
      <c r="AJ595" s="200">
        <f>IntermediateData!AJ541</f>
        <v>1237.1772773025912</v>
      </c>
      <c r="AK595" s="200">
        <f>IntermediateData!AK541</f>
        <v>1249.5345377263118</v>
      </c>
      <c r="AL595" s="200">
        <f>IntermediateData!AL541</f>
        <v>1262.3999944588757</v>
      </c>
      <c r="AM595" s="200">
        <f>IntermediateData!AM541</f>
        <v>1275.7166745059551</v>
      </c>
      <c r="AN595" s="200">
        <f>IntermediateData!AN541</f>
        <v>1289.4334201692902</v>
      </c>
      <c r="AO595" s="200">
        <f>IntermediateData!AO541</f>
        <v>1303.5046853380952</v>
      </c>
      <c r="AP595" s="201">
        <f>IntermediateData!AP541</f>
        <v>1317.8903445861004</v>
      </c>
    </row>
    <row r="596" spans="2:42" x14ac:dyDescent="0.35">
      <c r="B596" s="36"/>
      <c r="C596" s="36" t="s">
        <v>2304</v>
      </c>
      <c r="D596" s="201"/>
      <c r="E596" s="200">
        <f>IntermediateData!E542</f>
        <v>0</v>
      </c>
      <c r="F596" s="200">
        <f>IntermediateData!F542</f>
        <v>0</v>
      </c>
      <c r="G596" s="200">
        <f>IntermediateData!G542</f>
        <v>0</v>
      </c>
      <c r="H596" s="200">
        <f>IntermediateData!H542</f>
        <v>0</v>
      </c>
      <c r="I596" s="200">
        <f>IntermediateData!I542</f>
        <v>0.99293169044069274</v>
      </c>
      <c r="J596" s="200">
        <f>IntermediateData!J542</f>
        <v>3.5071979818145986</v>
      </c>
      <c r="K596" s="200">
        <f>IntermediateData!K542</f>
        <v>8.2941068719884505</v>
      </c>
      <c r="L596" s="200">
        <f>IntermediateData!L542</f>
        <v>14.709626905100119</v>
      </c>
      <c r="M596" s="200">
        <f>IntermediateData!M542</f>
        <v>22.640993968118693</v>
      </c>
      <c r="N596" s="200">
        <f>IntermediateData!N542</f>
        <v>33.734035980085004</v>
      </c>
      <c r="O596" s="200">
        <f>IntermediateData!O542</f>
        <v>46.307416905521542</v>
      </c>
      <c r="P596" s="200">
        <f>IntermediateData!P542</f>
        <v>59.914067861364614</v>
      </c>
      <c r="Q596" s="200">
        <f>IntermediateData!Q542</f>
        <v>72.555496963349199</v>
      </c>
      <c r="R596" s="199">
        <f>IntermediateData!R542</f>
        <v>84.252358389190093</v>
      </c>
      <c r="S596" s="200">
        <f>IntermediateData!S542</f>
        <v>95.024210812025643</v>
      </c>
      <c r="T596" s="200">
        <f>IntermediateData!T542</f>
        <v>104.88955001049757</v>
      </c>
      <c r="U596" s="200">
        <f>IntermediateData!U542</f>
        <v>113.86584012411124</v>
      </c>
      <c r="V596" s="200">
        <f>IntermediateData!V542</f>
        <v>121.96954359993806</v>
      </c>
      <c r="W596" s="200">
        <f>IntermediateData!W542</f>
        <v>129.21614987496085</v>
      </c>
      <c r="X596" s="200">
        <f>IntermediateData!X542</f>
        <v>135.62020283666629</v>
      </c>
      <c r="Y596" s="200">
        <f>IntermediateData!Y542</f>
        <v>141.19532710285162</v>
      </c>
      <c r="Z596" s="200">
        <f>IntermediateData!Z542</f>
        <v>145.95425316003059</v>
      </c>
      <c r="AA596" s="200">
        <f>IntermediateData!AA542</f>
        <v>149.90884139830629</v>
      </c>
      <c r="AB596" s="200">
        <f>IntermediateData!AB542</f>
        <v>153.07010507910258</v>
      </c>
      <c r="AC596" s="200">
        <f>IntermediateData!AC542</f>
        <v>155.50049183339013</v>
      </c>
      <c r="AD596" s="200">
        <f>IntermediateData!AD542</f>
        <v>157.29110876803281</v>
      </c>
      <c r="AE596" s="200">
        <f>IntermediateData!AE542</f>
        <v>158.57451520405093</v>
      </c>
      <c r="AF596" s="200">
        <f>IntermediateData!AF542</f>
        <v>159.45372342418548</v>
      </c>
      <c r="AG596" s="200">
        <f>IntermediateData!AG542</f>
        <v>160.02886191911077</v>
      </c>
      <c r="AH596" s="200">
        <f>IntermediateData!AH542</f>
        <v>160.52758016689367</v>
      </c>
      <c r="AI596" s="200">
        <f>IntermediateData!AI542</f>
        <v>161.05735341685579</v>
      </c>
      <c r="AJ596" s="200">
        <f>IntermediateData!AJ542</f>
        <v>161.70631091904349</v>
      </c>
      <c r="AK596" s="200">
        <f>IntermediateData!AK542</f>
        <v>162.46102904912738</v>
      </c>
      <c r="AL596" s="200">
        <f>IntermediateData!AL542</f>
        <v>163.30912055002315</v>
      </c>
      <c r="AM596" s="200">
        <f>IntermediateData!AM542</f>
        <v>164.23919187248822</v>
      </c>
      <c r="AN596" s="200">
        <f>IntermediateData!AN542</f>
        <v>165.24080283681053</v>
      </c>
      <c r="AO596" s="200">
        <f>IntermediateData!AO542</f>
        <v>166.30442852133504</v>
      </c>
      <c r="AP596" s="201">
        <f>IntermediateData!AP542</f>
        <v>167.4214232878883</v>
      </c>
    </row>
    <row r="597" spans="2:42" x14ac:dyDescent="0.35">
      <c r="B597" s="36"/>
      <c r="C597" s="36" t="s">
        <v>2305</v>
      </c>
      <c r="D597" s="201"/>
      <c r="E597" s="200">
        <f>IntermediateData!E543</f>
        <v>0</v>
      </c>
      <c r="F597" s="200">
        <f>IntermediateData!F543</f>
        <v>0</v>
      </c>
      <c r="G597" s="200">
        <f>IntermediateData!G543</f>
        <v>0</v>
      </c>
      <c r="H597" s="200">
        <f>IntermediateData!H543</f>
        <v>0</v>
      </c>
      <c r="I597" s="200">
        <f>IntermediateData!I543</f>
        <v>19.688946957487797</v>
      </c>
      <c r="J597" s="200">
        <f>IntermediateData!J543</f>
        <v>58.149233446982137</v>
      </c>
      <c r="K597" s="200">
        <f>IntermediateData!K543</f>
        <v>110.48319625539452</v>
      </c>
      <c r="L597" s="200">
        <f>IntermediateData!L543</f>
        <v>175.85658520357526</v>
      </c>
      <c r="M597" s="200">
        <f>IntermediateData!M543</f>
        <v>267.91448842252947</v>
      </c>
      <c r="N597" s="200">
        <f>IntermediateData!N543</f>
        <v>373.00460886641054</v>
      </c>
      <c r="O597" s="200">
        <f>IntermediateData!O543</f>
        <v>489.75444116795859</v>
      </c>
      <c r="P597" s="200">
        <f>IntermediateData!P543</f>
        <v>598.77658141209815</v>
      </c>
      <c r="Q597" s="200">
        <f>IntermediateData!Q543</f>
        <v>700.2219485771966</v>
      </c>
      <c r="R597" s="199">
        <f>IntermediateData!R543</f>
        <v>794.23260653319142</v>
      </c>
      <c r="S597" s="200">
        <f>IntermediateData!S543</f>
        <v>880.94201169420774</v>
      </c>
      <c r="T597" s="200">
        <f>IntermediateData!T543</f>
        <v>960.4752499274548</v>
      </c>
      <c r="U597" s="200">
        <f>IntermediateData!U543</f>
        <v>1032.9492630747361</v>
      </c>
      <c r="V597" s="200">
        <f>IntermediateData!V543</f>
        <v>1098.473065429082</v>
      </c>
      <c r="W597" s="200">
        <f>IntermediateData!W543</f>
        <v>1157.1479504956674</v>
      </c>
      <c r="X597" s="200">
        <f>IntermediateData!X543</f>
        <v>1209.0676883533079</v>
      </c>
      <c r="Y597" s="200">
        <f>IntermediateData!Y543</f>
        <v>1254.318713920414</v>
      </c>
      <c r="Z597" s="200">
        <f>IntermediateData!Z543</f>
        <v>1292.980306417295</v>
      </c>
      <c r="AA597" s="200">
        <f>IntermediateData!AA543</f>
        <v>1325.1247603051472</v>
      </c>
      <c r="AB597" s="200">
        <f>IntermediateData!AB543</f>
        <v>1350.8175479708966</v>
      </c>
      <c r="AC597" s="200">
        <f>IntermediateData!AC543</f>
        <v>1371.1537347824928</v>
      </c>
      <c r="AD597" s="200">
        <f>IntermediateData!AD543</f>
        <v>1387.2063490880237</v>
      </c>
      <c r="AE597" s="200">
        <f>IntermediateData!AE543</f>
        <v>1399.8259900048267</v>
      </c>
      <c r="AF597" s="200">
        <f>IntermediateData!AF543</f>
        <v>1409.845017507274</v>
      </c>
      <c r="AG597" s="200">
        <f>IntermediateData!AG543</f>
        <v>1418.84068768727</v>
      </c>
      <c r="AH597" s="200">
        <f>IntermediateData!AH543</f>
        <v>1427.5568992085618</v>
      </c>
      <c r="AI597" s="200">
        <f>IntermediateData!AI543</f>
        <v>1436.8930824561623</v>
      </c>
      <c r="AJ597" s="200">
        <f>IntermediateData!AJ543</f>
        <v>1446.7639421353172</v>
      </c>
      <c r="AK597" s="200">
        <f>IntermediateData!AK543</f>
        <v>1457.092185374624</v>
      </c>
      <c r="AL597" s="200">
        <f>IntermediateData!AL543</f>
        <v>1467.8082168675867</v>
      </c>
      <c r="AM597" s="200">
        <f>IntermediateData!AM543</f>
        <v>1478.8498519140871</v>
      </c>
      <c r="AN597" s="200">
        <f>IntermediateData!AN543</f>
        <v>1490.1620466572708</v>
      </c>
      <c r="AO597" s="200">
        <f>IntermediateData!AO543</f>
        <v>1501.6966448445341</v>
      </c>
      <c r="AP597" s="201">
        <f>IntermediateData!AP543</f>
        <v>1513.4121404731388</v>
      </c>
    </row>
    <row r="598" spans="2:42" x14ac:dyDescent="0.35">
      <c r="B598" s="36"/>
      <c r="C598" s="36" t="s">
        <v>2306</v>
      </c>
      <c r="D598" s="201"/>
      <c r="E598" s="200">
        <f>IntermediateData!E544</f>
        <v>0</v>
      </c>
      <c r="F598" s="200">
        <f>IntermediateData!F544</f>
        <v>0</v>
      </c>
      <c r="G598" s="200">
        <f>IntermediateData!G544</f>
        <v>0</v>
      </c>
      <c r="H598" s="200">
        <f>IntermediateData!H544</f>
        <v>0</v>
      </c>
      <c r="I598" s="200">
        <f>IntermediateData!I544</f>
        <v>44.687068095628909</v>
      </c>
      <c r="J598" s="200">
        <f>IntermediateData!J544</f>
        <v>137.07123828949238</v>
      </c>
      <c r="K598" s="200">
        <f>IntermediateData!K544</f>
        <v>303.99567152786574</v>
      </c>
      <c r="L598" s="200">
        <f>IntermediateData!L544</f>
        <v>522.53925089113056</v>
      </c>
      <c r="M598" s="200">
        <f>IntermediateData!M544</f>
        <v>789.43017257172426</v>
      </c>
      <c r="N598" s="200">
        <f>IntermediateData!N544</f>
        <v>1160.504196655826</v>
      </c>
      <c r="O598" s="200">
        <f>IntermediateData!O544</f>
        <v>1579.5152941634371</v>
      </c>
      <c r="P598" s="200">
        <f>IntermediateData!P544</f>
        <v>2013.5233195155247</v>
      </c>
      <c r="Q598" s="200">
        <f>IntermediateData!Q544</f>
        <v>2418.3853587504918</v>
      </c>
      <c r="R598" s="199">
        <f>IntermediateData!R544</f>
        <v>2794.659505220508</v>
      </c>
      <c r="S598" s="200">
        <f>IntermediateData!S544</f>
        <v>3142.870563540449</v>
      </c>
      <c r="T598" s="200">
        <f>IntermediateData!T544</f>
        <v>3463.5109725614034</v>
      </c>
      <c r="U598" s="200">
        <f>IntermediateData!U544</f>
        <v>3757.0416880682483</v>
      </c>
      <c r="V598" s="200">
        <f>IntermediateData!V544</f>
        <v>4023.8930265327235</v>
      </c>
      <c r="W598" s="200">
        <f>IntermediateData!W544</f>
        <v>4264.4654712017091</v>
      </c>
      <c r="X598" s="200">
        <f>IntermediateData!X544</f>
        <v>4479.1304417504198</v>
      </c>
      <c r="Y598" s="200">
        <f>IntermediateData!Y544</f>
        <v>4668.2310286820784</v>
      </c>
      <c r="Z598" s="200">
        <f>IntermediateData!Z544</f>
        <v>4832.0826936090443</v>
      </c>
      <c r="AA598" s="200">
        <f>IntermediateData!AA544</f>
        <v>4970.9739365056394</v>
      </c>
      <c r="AB598" s="200">
        <f>IntermediateData!AB544</f>
        <v>5085.1669309794916</v>
      </c>
      <c r="AC598" s="200">
        <f>IntermediateData!AC544</f>
        <v>5177.2500795188607</v>
      </c>
      <c r="AD598" s="200">
        <f>IntermediateData!AD544</f>
        <v>5250.0194555879925</v>
      </c>
      <c r="AE598" s="200">
        <f>IntermediateData!AE544</f>
        <v>5307.7459910556054</v>
      </c>
      <c r="AF598" s="200">
        <f>IntermediateData!AF544</f>
        <v>5353.6416481970864</v>
      </c>
      <c r="AG598" s="200">
        <f>IntermediateData!AG544</f>
        <v>5390.8455784844436</v>
      </c>
      <c r="AH598" s="200">
        <f>IntermediateData!AH544</f>
        <v>5426.0613906846556</v>
      </c>
      <c r="AI598" s="200">
        <f>IntermediateData!AI544</f>
        <v>5462.7551575378366</v>
      </c>
      <c r="AJ598" s="200">
        <f>IntermediateData!AJ544</f>
        <v>5502.7964766129335</v>
      </c>
      <c r="AK598" s="200">
        <f>IntermediateData!AK544</f>
        <v>5545.8144396944763</v>
      </c>
      <c r="AL598" s="200">
        <f>IntermediateData!AL544</f>
        <v>5591.4690065748437</v>
      </c>
      <c r="AM598" s="200">
        <f>IntermediateData!AM544</f>
        <v>5639.4498033603422</v>
      </c>
      <c r="AN598" s="200">
        <f>IntermediateData!AN544</f>
        <v>5689.4749893851285</v>
      </c>
      <c r="AO598" s="200">
        <f>IntermediateData!AO544</f>
        <v>5741.2901900257466</v>
      </c>
      <c r="AP598" s="201">
        <f>IntermediateData!AP544</f>
        <v>5794.6674928355205</v>
      </c>
    </row>
    <row r="599" spans="2:42" x14ac:dyDescent="0.35">
      <c r="B599" s="36"/>
      <c r="C599" s="36" t="s">
        <v>2307</v>
      </c>
      <c r="D599" s="201"/>
      <c r="E599" s="200">
        <f>IntermediateData!E545</f>
        <v>0</v>
      </c>
      <c r="F599" s="200">
        <f>IntermediateData!F545</f>
        <v>0</v>
      </c>
      <c r="G599" s="200">
        <f>IntermediateData!G545</f>
        <v>0</v>
      </c>
      <c r="H599" s="200">
        <f>IntermediateData!H545</f>
        <v>0</v>
      </c>
      <c r="I599" s="200">
        <f>IntermediateData!I545</f>
        <v>17.153173207556446</v>
      </c>
      <c r="J599" s="200">
        <f>IntermediateData!J545</f>
        <v>38.325121668729636</v>
      </c>
      <c r="K599" s="200">
        <f>IntermediateData!K545</f>
        <v>67.737818947419342</v>
      </c>
      <c r="L599" s="200">
        <f>IntermediateData!L545</f>
        <v>101.17658812637463</v>
      </c>
      <c r="M599" s="200">
        <f>IntermediateData!M545</f>
        <v>138.12489670815387</v>
      </c>
      <c r="N599" s="200">
        <f>IntermediateData!N545</f>
        <v>172.71154822440502</v>
      </c>
      <c r="O599" s="200">
        <f>IntermediateData!O545</f>
        <v>204.98238637824608</v>
      </c>
      <c r="P599" s="200">
        <f>IntermediateData!P545</f>
        <v>234.98052273711946</v>
      </c>
      <c r="Q599" s="200">
        <f>IntermediateData!Q545</f>
        <v>262.74641215362902</v>
      </c>
      <c r="R599" s="199">
        <f>IntermediateData!R545</f>
        <v>288.31792488103321</v>
      </c>
      <c r="S599" s="200">
        <f>IntermediateData!S545</f>
        <v>311.73041549234995</v>
      </c>
      <c r="T599" s="200">
        <f>IntermediateData!T545</f>
        <v>333.01678870778545</v>
      </c>
      <c r="U599" s="200">
        <f>IntermediateData!U545</f>
        <v>352.20756223110078</v>
      </c>
      <c r="V599" s="200">
        <f>IntermediateData!V545</f>
        <v>369.33092669158179</v>
      </c>
      <c r="W599" s="200">
        <f>IntermediateData!W545</f>
        <v>384.41280278446089</v>
      </c>
      <c r="X599" s="200">
        <f>IntermediateData!X545</f>
        <v>397.47689569896272</v>
      </c>
      <c r="Y599" s="200">
        <f>IntermediateData!Y545</f>
        <v>408.5447469195949</v>
      </c>
      <c r="Z599" s="200">
        <f>IntermediateData!Z545</f>
        <v>417.63578348287513</v>
      </c>
      <c r="AA599" s="200">
        <f>IntermediateData!AA545</f>
        <v>424.76736476837937</v>
      </c>
      <c r="AB599" s="200">
        <f>IntermediateData!AB545</f>
        <v>429.95482689980173</v>
      </c>
      <c r="AC599" s="200">
        <f>IntermediateData!AC545</f>
        <v>434.11432341850451</v>
      </c>
      <c r="AD599" s="200">
        <f>IntermediateData!AD545</f>
        <v>437.50049916666813</v>
      </c>
      <c r="AE599" s="200">
        <f>IntermediateData!AE545</f>
        <v>440.59847308971337</v>
      </c>
      <c r="AF599" s="200">
        <f>IntermediateData!AF545</f>
        <v>443.69254487946108</v>
      </c>
      <c r="AG599" s="200">
        <f>IntermediateData!AG545</f>
        <v>447.05086577221141</v>
      </c>
      <c r="AH599" s="200">
        <f>IntermediateData!AH545</f>
        <v>450.60086519936738</v>
      </c>
      <c r="AI599" s="200">
        <f>IntermediateData!AI545</f>
        <v>454.3171962488052</v>
      </c>
      <c r="AJ599" s="200">
        <f>IntermediateData!AJ545</f>
        <v>458.1769070780586</v>
      </c>
      <c r="AK599" s="200">
        <f>IntermediateData!AK545</f>
        <v>462.15935143468914</v>
      </c>
      <c r="AL599" s="200">
        <f>IntermediateData!AL545</f>
        <v>466.246104513234</v>
      </c>
      <c r="AM599" s="200">
        <f>IntermediateData!AM545</f>
        <v>470.42088394117883</v>
      </c>
      <c r="AN599" s="200">
        <f>IntermediateData!AN545</f>
        <v>474.66947569625546</v>
      </c>
      <c r="AO599" s="200">
        <f>IntermediateData!AO545</f>
        <v>478.97966476681665</v>
      </c>
      <c r="AP599" s="201">
        <f>IntermediateData!AP545</f>
        <v>483.34117037612521</v>
      </c>
    </row>
    <row r="600" spans="2:42" x14ac:dyDescent="0.35">
      <c r="B600" s="36"/>
      <c r="C600" s="36" t="s">
        <v>2308</v>
      </c>
      <c r="D600" s="201"/>
      <c r="E600" s="200">
        <f>IntermediateData!E546</f>
        <v>0</v>
      </c>
      <c r="F600" s="200">
        <f>IntermediateData!F546</f>
        <v>0</v>
      </c>
      <c r="G600" s="200">
        <f>IntermediateData!G546</f>
        <v>0</v>
      </c>
      <c r="H600" s="200">
        <f>IntermediateData!H546</f>
        <v>0</v>
      </c>
      <c r="I600" s="200">
        <f>IntermediateData!I546</f>
        <v>7.7654490610955769</v>
      </c>
      <c r="J600" s="200">
        <f>IntermediateData!J546</f>
        <v>15.022742347672239</v>
      </c>
      <c r="K600" s="200">
        <f>IntermediateData!K546</f>
        <v>21.78477366218489</v>
      </c>
      <c r="L600" s="200">
        <f>IntermediateData!L546</f>
        <v>28.063840339858032</v>
      </c>
      <c r="M600" s="200">
        <f>IntermediateData!M546</f>
        <v>33.871662370878056</v>
      </c>
      <c r="N600" s="200">
        <f>IntermediateData!N546</f>
        <v>39.219400764848366</v>
      </c>
      <c r="O600" s="200">
        <f>IntermediateData!O546</f>
        <v>44.117675183969915</v>
      </c>
      <c r="P600" s="200">
        <f>IntermediateData!P546</f>
        <v>48.576580870414446</v>
      </c>
      <c r="Q600" s="200">
        <f>IntermediateData!Q546</f>
        <v>52.605704892398471</v>
      </c>
      <c r="R600" s="199">
        <f>IntermediateData!R546</f>
        <v>56.214141732541179</v>
      </c>
      <c r="S600" s="200">
        <f>IntermediateData!S546</f>
        <v>59.410508241197924</v>
      </c>
      <c r="T600" s="200">
        <f>IntermediateData!T546</f>
        <v>62.202957976600935</v>
      </c>
      <c r="U600" s="200">
        <f>IntermediateData!U546</f>
        <v>64.599194952810961</v>
      </c>
      <c r="V600" s="200">
        <f>IntermediateData!V546</f>
        <v>66.606486815683027</v>
      </c>
      <c r="W600" s="200">
        <f>IntermediateData!W546</f>
        <v>68.231677466280658</v>
      </c>
      <c r="X600" s="200">
        <f>IntermediateData!X546</f>
        <v>69.481199150427955</v>
      </c>
      <c r="Y600" s="200">
        <f>IntermediateData!Y546</f>
        <v>70.361084032373981</v>
      </c>
      <c r="Z600" s="200">
        <f>IntermediateData!Z546</f>
        <v>70.876975269851926</v>
      </c>
      <c r="AA600" s="200">
        <f>IntermediateData!AA546</f>
        <v>71.034137607148963</v>
      </c>
      <c r="AB600" s="200">
        <f>IntermediateData!AB546</f>
        <v>70.837467502160635</v>
      </c>
      <c r="AC600" s="200">
        <f>IntermediateData!AC546</f>
        <v>70.700210648102939</v>
      </c>
      <c r="AD600" s="200">
        <f>IntermediateData!AD546</f>
        <v>70.615190804138336</v>
      </c>
      <c r="AE600" s="200">
        <f>IntermediateData!AE546</f>
        <v>70.575787455697068</v>
      </c>
      <c r="AF600" s="200">
        <f>IntermediateData!AF546</f>
        <v>70.575911633816389</v>
      </c>
      <c r="AG600" s="200">
        <f>IntermediateData!AG546</f>
        <v>70.609983006815952</v>
      </c>
      <c r="AH600" s="200">
        <f>IntermediateData!AH546</f>
        <v>70.673022060241436</v>
      </c>
      <c r="AI600" s="200">
        <f>IntermediateData!AI546</f>
        <v>70.760394637375882</v>
      </c>
      <c r="AJ600" s="200">
        <f>IntermediateData!AJ546</f>
        <v>70.867913780199302</v>
      </c>
      <c r="AK600" s="200">
        <f>IntermediateData!AK546</f>
        <v>70.991821392857375</v>
      </c>
      <c r="AL600" s="200">
        <f>IntermediateData!AL546</f>
        <v>71.128770934419052</v>
      </c>
      <c r="AM600" s="200">
        <f>IntermediateData!AM546</f>
        <v>71.275811098701993</v>
      </c>
      <c r="AN600" s="200">
        <f>IntermediateData!AN546</f>
        <v>71.430370440889845</v>
      </c>
      <c r="AO600" s="200">
        <f>IntermediateData!AO546</f>
        <v>71.590242912534379</v>
      </c>
      <c r="AP600" s="201">
        <f>IntermediateData!AP546</f>
        <v>71.753574268326318</v>
      </c>
    </row>
    <row r="601" spans="2:42" x14ac:dyDescent="0.35">
      <c r="B601" s="36"/>
      <c r="C601" s="36" t="s">
        <v>2309</v>
      </c>
      <c r="D601" s="201"/>
      <c r="E601" s="200">
        <f>IntermediateData!E547</f>
        <v>0</v>
      </c>
      <c r="F601" s="200">
        <f>IntermediateData!F547</f>
        <v>0</v>
      </c>
      <c r="G601" s="200">
        <f>IntermediateData!G547</f>
        <v>0</v>
      </c>
      <c r="H601" s="200">
        <f>IntermediateData!H547</f>
        <v>0</v>
      </c>
      <c r="I601" s="200">
        <f>IntermediateData!I547</f>
        <v>1.9476561765360105</v>
      </c>
      <c r="J601" s="200">
        <f>IntermediateData!J547</f>
        <v>18.636791325401589</v>
      </c>
      <c r="K601" s="200">
        <f>IntermediateData!K547</f>
        <v>49.542445297133945</v>
      </c>
      <c r="L601" s="200">
        <f>IntermediateData!L547</f>
        <v>103.48016503750426</v>
      </c>
      <c r="M601" s="200">
        <f>IntermediateData!M547</f>
        <v>172.89321269888686</v>
      </c>
      <c r="N601" s="200">
        <f>IntermediateData!N547</f>
        <v>272.44175408840903</v>
      </c>
      <c r="O601" s="200">
        <f>IntermediateData!O547</f>
        <v>387.78144246192664</v>
      </c>
      <c r="P601" s="200">
        <f>IntermediateData!P547</f>
        <v>517.66095920271493</v>
      </c>
      <c r="Q601" s="200">
        <f>IntermediateData!Q547</f>
        <v>647.28231803913945</v>
      </c>
      <c r="R601" s="199">
        <f>IntermediateData!R547</f>
        <v>768.43202253909328</v>
      </c>
      <c r="S601" s="200">
        <f>IntermediateData!S547</f>
        <v>881.2606537023845</v>
      </c>
      <c r="T601" s="200">
        <f>IntermediateData!T547</f>
        <v>985.90899644343995</v>
      </c>
      <c r="U601" s="200">
        <f>IntermediateData!U547</f>
        <v>1082.5082960552634</v>
      </c>
      <c r="V601" s="200">
        <f>IntermediateData!V547</f>
        <v>1171.1805029895804</v>
      </c>
      <c r="W601" s="200">
        <f>IntermediateData!W547</f>
        <v>1252.0385063297695</v>
      </c>
      <c r="X601" s="200">
        <f>IntermediateData!X547</f>
        <v>1325.1863563182783</v>
      </c>
      <c r="Y601" s="200">
        <f>IntermediateData!Y547</f>
        <v>1390.7194762858737</v>
      </c>
      <c r="Z601" s="200">
        <f>IntermediateData!Z547</f>
        <v>1448.7248643162004</v>
      </c>
      <c r="AA601" s="200">
        <f>IntermediateData!AA547</f>
        <v>1499.2812849657462</v>
      </c>
      <c r="AB601" s="200">
        <f>IntermediateData!AB547</f>
        <v>1542.4594513463906</v>
      </c>
      <c r="AC601" s="200">
        <f>IntermediateData!AC547</f>
        <v>1578.4247060850585</v>
      </c>
      <c r="AD601" s="200">
        <f>IntermediateData!AD547</f>
        <v>1608.0112783750565</v>
      </c>
      <c r="AE601" s="200">
        <f>IntermediateData!AE547</f>
        <v>1632.0430659485214</v>
      </c>
      <c r="AF601" s="200">
        <f>IntermediateData!AF547</f>
        <v>1651.8269194868276</v>
      </c>
      <c r="AG601" s="200">
        <f>IntermediateData!AG547</f>
        <v>1668.3186031504981</v>
      </c>
      <c r="AH601" s="200">
        <f>IntermediateData!AH547</f>
        <v>1683.3159112711089</v>
      </c>
      <c r="AI601" s="200">
        <f>IntermediateData!AI547</f>
        <v>1697.8946664100922</v>
      </c>
      <c r="AJ601" s="200">
        <f>IntermediateData!AJ547</f>
        <v>1713.1061263050149</v>
      </c>
      <c r="AK601" s="200">
        <f>IntermediateData!AK547</f>
        <v>1729.2648809432283</v>
      </c>
      <c r="AL601" s="200">
        <f>IntermediateData!AL547</f>
        <v>1746.2694036796815</v>
      </c>
      <c r="AM601" s="200">
        <f>IntermediateData!AM547</f>
        <v>1764.0271213540802</v>
      </c>
      <c r="AN601" s="200">
        <f>IntermediateData!AN547</f>
        <v>1782.4540806806833</v>
      </c>
      <c r="AO601" s="200">
        <f>IntermediateData!AO547</f>
        <v>1801.4746344390935</v>
      </c>
      <c r="AP601" s="201">
        <f>IntermediateData!AP547</f>
        <v>1821.0211467030804</v>
      </c>
    </row>
    <row r="602" spans="2:42" x14ac:dyDescent="0.35">
      <c r="B602" s="36"/>
      <c r="C602" s="36" t="s">
        <v>2310</v>
      </c>
      <c r="D602" s="201"/>
      <c r="E602" s="200">
        <f>IntermediateData!E548</f>
        <v>0</v>
      </c>
      <c r="F602" s="200">
        <f>IntermediateData!F548</f>
        <v>0</v>
      </c>
      <c r="G602" s="200">
        <f>IntermediateData!G548</f>
        <v>0</v>
      </c>
      <c r="H602" s="200">
        <f>IntermediateData!H548</f>
        <v>0</v>
      </c>
      <c r="I602" s="200">
        <f>IntermediateData!I548</f>
        <v>66.870053778471814</v>
      </c>
      <c r="J602" s="200">
        <f>IntermediateData!J548</f>
        <v>159.11538779809194</v>
      </c>
      <c r="K602" s="200">
        <f>IntermediateData!K548</f>
        <v>263.93793575175982</v>
      </c>
      <c r="L602" s="200">
        <f>IntermediateData!L548</f>
        <v>380.21728909432397</v>
      </c>
      <c r="M602" s="200">
        <f>IntermediateData!M548</f>
        <v>490.67103970124026</v>
      </c>
      <c r="N602" s="200">
        <f>IntermediateData!N548</f>
        <v>593.87798082016775</v>
      </c>
      <c r="O602" s="200">
        <f>IntermediateData!O548</f>
        <v>689.97601518420311</v>
      </c>
      <c r="P602" s="200">
        <f>IntermediateData!P548</f>
        <v>779.09469533048309</v>
      </c>
      <c r="Q602" s="200">
        <f>IntermediateData!Q548</f>
        <v>861.35545226373017</v>
      </c>
      <c r="R602" s="199">
        <f>IntermediateData!R548</f>
        <v>936.8718140443965</v>
      </c>
      <c r="S602" s="200">
        <f>IntermediateData!S548</f>
        <v>1005.7496146325424</v>
      </c>
      <c r="T602" s="200">
        <f>IntermediateData!T548</f>
        <v>1068.0871933056621</v>
      </c>
      <c r="U602" s="200">
        <f>IntermediateData!U548</f>
        <v>1123.9755849561952</v>
      </c>
      <c r="V602" s="200">
        <f>IntermediateData!V548</f>
        <v>1173.498701562429</v>
      </c>
      <c r="W602" s="200">
        <f>IntermediateData!W548</f>
        <v>1216.7335051148859</v>
      </c>
      <c r="X602" s="200">
        <f>IntermediateData!X548</f>
        <v>1253.7501722690931</v>
      </c>
      <c r="Y602" s="200">
        <f>IntermediateData!Y548</f>
        <v>1284.6122509848024</v>
      </c>
      <c r="Z602" s="200">
        <f>IntermediateData!Z548</f>
        <v>1309.3768094013001</v>
      </c>
      <c r="AA602" s="200">
        <f>IntermediateData!AA548</f>
        <v>1328.0945771883733</v>
      </c>
      <c r="AB602" s="200">
        <f>IntermediateData!AB548</f>
        <v>1340.810079602757</v>
      </c>
      <c r="AC602" s="200">
        <f>IntermediateData!AC548</f>
        <v>1351.0812409851681</v>
      </c>
      <c r="AD602" s="200">
        <f>IntermediateData!AD548</f>
        <v>1360.3997376830089</v>
      </c>
      <c r="AE602" s="200">
        <f>IntermediateData!AE548</f>
        <v>1369.6480131593753</v>
      </c>
      <c r="AF602" s="200">
        <f>IntermediateData!AF548</f>
        <v>1379.6837005676377</v>
      </c>
      <c r="AG602" s="200">
        <f>IntermediateData!AG548</f>
        <v>1390.4895185326272</v>
      </c>
      <c r="AH602" s="200">
        <f>IntermediateData!AH548</f>
        <v>1401.843858456039</v>
      </c>
      <c r="AI602" s="200">
        <f>IntermediateData!AI548</f>
        <v>1413.671956007526</v>
      </c>
      <c r="AJ602" s="200">
        <f>IntermediateData!AJ548</f>
        <v>1425.9063234674143</v>
      </c>
      <c r="AK602" s="200">
        <f>IntermediateData!AK548</f>
        <v>1438.4864808084599</v>
      </c>
      <c r="AL602" s="200">
        <f>IntermediateData!AL548</f>
        <v>1451.3587029868941</v>
      </c>
      <c r="AM602" s="200">
        <f>IntermediateData!AM548</f>
        <v>1464.4757828149739</v>
      </c>
      <c r="AN602" s="200">
        <f>IntermediateData!AN548</f>
        <v>1477.7968088171583</v>
      </c>
      <c r="AO602" s="200">
        <f>IntermediateData!AO548</f>
        <v>1491.2869575007446</v>
      </c>
      <c r="AP602" s="201">
        <f>IntermediateData!AP548</f>
        <v>1504.9172994993617</v>
      </c>
    </row>
    <row r="603" spans="2:42" x14ac:dyDescent="0.35">
      <c r="B603" s="36"/>
      <c r="C603" s="36" t="s">
        <v>2311</v>
      </c>
      <c r="D603" s="201"/>
      <c r="E603" s="200">
        <f>IntermediateData!E549</f>
        <v>0</v>
      </c>
      <c r="F603" s="200">
        <f>IntermediateData!F549</f>
        <v>0</v>
      </c>
      <c r="G603" s="200">
        <f>IntermediateData!G549</f>
        <v>0</v>
      </c>
      <c r="H603" s="200">
        <f>IntermediateData!H549</f>
        <v>0</v>
      </c>
      <c r="I603" s="200">
        <f>IntermediateData!I549</f>
        <v>3.5503410020831216</v>
      </c>
      <c r="J603" s="200">
        <f>IntermediateData!J549</f>
        <v>11.016268764740152</v>
      </c>
      <c r="K603" s="200">
        <f>IntermediateData!K549</f>
        <v>24.529036894972137</v>
      </c>
      <c r="L603" s="200">
        <f>IntermediateData!L549</f>
        <v>42.188846775382906</v>
      </c>
      <c r="M603" s="200">
        <f>IntermediateData!M549</f>
        <v>63.685023900769629</v>
      </c>
      <c r="N603" s="200">
        <f>IntermediateData!N549</f>
        <v>93.453581195160311</v>
      </c>
      <c r="O603" s="200">
        <f>IntermediateData!O549</f>
        <v>126.91384322307276</v>
      </c>
      <c r="P603" s="200">
        <f>IntermediateData!P549</f>
        <v>161.58308917805599</v>
      </c>
      <c r="Q603" s="200">
        <f>IntermediateData!Q549</f>
        <v>193.70962046702576</v>
      </c>
      <c r="R603" s="199">
        <f>IntermediateData!R549</f>
        <v>223.34964707683537</v>
      </c>
      <c r="S603" s="200">
        <f>IntermediateData!S549</f>
        <v>250.55649294656854</v>
      </c>
      <c r="T603" s="200">
        <f>IntermediateData!T549</f>
        <v>275.38068349011843</v>
      </c>
      <c r="U603" s="200">
        <f>IntermediateData!U549</f>
        <v>297.8700295268809</v>
      </c>
      <c r="V603" s="200">
        <f>IntermediateData!V549</f>
        <v>318.06970774353636</v>
      </c>
      <c r="W603" s="200">
        <f>IntermediateData!W549</f>
        <v>336.0223378052097</v>
      </c>
      <c r="X603" s="200">
        <f>IntermediateData!X549</f>
        <v>351.76805622979117</v>
      </c>
      <c r="Y603" s="200">
        <f>IntermediateData!Y549</f>
        <v>365.34458713484128</v>
      </c>
      <c r="Z603" s="200">
        <f>IntermediateData!Z549</f>
        <v>376.7873099623157</v>
      </c>
      <c r="AA603" s="200">
        <f>IntermediateData!AA549</f>
        <v>386.12932428228811</v>
      </c>
      <c r="AB603" s="200">
        <f>IntermediateData!AB549</f>
        <v>393.40151177295365</v>
      </c>
      <c r="AC603" s="200">
        <f>IntermediateData!AC549</f>
        <v>398.81945552316722</v>
      </c>
      <c r="AD603" s="200">
        <f>IntermediateData!AD549</f>
        <v>402.62177072865944</v>
      </c>
      <c r="AE603" s="200">
        <f>IntermediateData!AE549</f>
        <v>405.16429107627937</v>
      </c>
      <c r="AF603" s="200">
        <f>IntermediateData!AF549</f>
        <v>406.71476469737405</v>
      </c>
      <c r="AG603" s="200">
        <f>IntermediateData!AG549</f>
        <v>407.53253809944795</v>
      </c>
      <c r="AH603" s="200">
        <f>IntermediateData!AH549</f>
        <v>408.15671269575881</v>
      </c>
      <c r="AI603" s="200">
        <f>IntermediateData!AI549</f>
        <v>408.86652321780133</v>
      </c>
      <c r="AJ603" s="200">
        <f>IntermediateData!AJ549</f>
        <v>409.82122899244257</v>
      </c>
      <c r="AK603" s="200">
        <f>IntermediateData!AK549</f>
        <v>410.98926227792691</v>
      </c>
      <c r="AL603" s="200">
        <f>IntermediateData!AL549</f>
        <v>412.34171386059694</v>
      </c>
      <c r="AM603" s="200">
        <f>IntermediateData!AM549</f>
        <v>413.85222377106169</v>
      </c>
      <c r="AN603" s="200">
        <f>IntermediateData!AN549</f>
        <v>415.49687801626573</v>
      </c>
      <c r="AO603" s="200">
        <f>IntermediateData!AO549</f>
        <v>417.25411108184784</v>
      </c>
      <c r="AP603" s="201">
        <f>IntermediateData!AP549</f>
        <v>419.10461397043792</v>
      </c>
    </row>
    <row r="604" spans="2:42" x14ac:dyDescent="0.35">
      <c r="B604" s="36"/>
      <c r="C604" s="36" t="s">
        <v>2312</v>
      </c>
      <c r="D604" s="201"/>
      <c r="E604" s="200">
        <f>IntermediateData!E550</f>
        <v>0</v>
      </c>
      <c r="F604" s="200">
        <f>IntermediateData!F550</f>
        <v>0</v>
      </c>
      <c r="G604" s="200">
        <f>IntermediateData!G550</f>
        <v>0</v>
      </c>
      <c r="H604" s="200">
        <f>IntermediateData!H550</f>
        <v>0</v>
      </c>
      <c r="I604" s="200">
        <f>IntermediateData!I550</f>
        <v>65.781324194750837</v>
      </c>
      <c r="J604" s="200">
        <f>IntermediateData!J550</f>
        <v>140.42679639574791</v>
      </c>
      <c r="K604" s="200">
        <f>IntermediateData!K550</f>
        <v>222.99018724448092</v>
      </c>
      <c r="L604" s="200">
        <f>IntermediateData!L550</f>
        <v>304.75531674063501</v>
      </c>
      <c r="M604" s="200">
        <f>IntermediateData!M550</f>
        <v>380.68599104600196</v>
      </c>
      <c r="N604" s="200">
        <f>IntermediateData!N550</f>
        <v>450.91740053208594</v>
      </c>
      <c r="O604" s="200">
        <f>IntermediateData!O550</f>
        <v>515.57804202140483</v>
      </c>
      <c r="P604" s="200">
        <f>IntermediateData!P550</f>
        <v>574.78992570989431</v>
      </c>
      <c r="Q604" s="200">
        <f>IntermediateData!Q550</f>
        <v>628.66877370035377</v>
      </c>
      <c r="R604" s="199">
        <f>IntermediateData!R550</f>
        <v>677.32421043612612</v>
      </c>
      <c r="S604" s="200">
        <f>IntermediateData!S550</f>
        <v>720.85994531324275</v>
      </c>
      <c r="T604" s="200">
        <f>IntermediateData!T550</f>
        <v>759.3739477386938</v>
      </c>
      <c r="U604" s="200">
        <f>IntermediateData!U550</f>
        <v>792.95861489230015</v>
      </c>
      <c r="V604" s="200">
        <f>IntermediateData!V550</f>
        <v>821.70093243983194</v>
      </c>
      <c r="W604" s="200">
        <f>IntermediateData!W550</f>
        <v>845.68262843554714</v>
      </c>
      <c r="X604" s="200">
        <f>IntermediateData!X550</f>
        <v>864.98032064318465</v>
      </c>
      <c r="Y604" s="200">
        <f>IntermediateData!Y550</f>
        <v>879.66565749563233</v>
      </c>
      <c r="Z604" s="200">
        <f>IntermediateData!Z550</f>
        <v>889.80545290499811</v>
      </c>
      <c r="AA604" s="200">
        <f>IntermediateData!AA550</f>
        <v>895.4618151266053</v>
      </c>
      <c r="AB604" s="200">
        <f>IntermediateData!AB550</f>
        <v>896.69226987252864</v>
      </c>
      <c r="AC604" s="200">
        <f>IntermediateData!AC550</f>
        <v>897.01205282028297</v>
      </c>
      <c r="AD604" s="200">
        <f>IntermediateData!AD550</f>
        <v>897.06669308265623</v>
      </c>
      <c r="AE604" s="200">
        <f>IntermediateData!AE550</f>
        <v>897.47559828196279</v>
      </c>
      <c r="AF604" s="200">
        <f>IntermediateData!AF550</f>
        <v>898.42318697586961</v>
      </c>
      <c r="AG604" s="200">
        <f>IntermediateData!AG550</f>
        <v>899.83719494758259</v>
      </c>
      <c r="AH604" s="200">
        <f>IntermediateData!AH550</f>
        <v>901.74906333255592</v>
      </c>
      <c r="AI604" s="200">
        <f>IntermediateData!AI550</f>
        <v>904.09268271204917</v>
      </c>
      <c r="AJ604" s="200">
        <f>IntermediateData!AJ550</f>
        <v>906.80769015934027</v>
      </c>
      <c r="AK604" s="200">
        <f>IntermediateData!AK550</f>
        <v>909.83923430580785</v>
      </c>
      <c r="AL604" s="200">
        <f>IntermediateData!AL550</f>
        <v>913.13775343081124</v>
      </c>
      <c r="AM604" s="200">
        <f>IntermediateData!AM550</f>
        <v>916.65876604419543</v>
      </c>
      <c r="AN604" s="200">
        <f>IntermediateData!AN550</f>
        <v>920.36267345465785</v>
      </c>
      <c r="AO604" s="200">
        <f>IntermediateData!AO550</f>
        <v>924.21457384065673</v>
      </c>
      <c r="AP604" s="201">
        <f>IntermediateData!AP550</f>
        <v>928.18408736300148</v>
      </c>
    </row>
    <row r="605" spans="2:42" x14ac:dyDescent="0.35">
      <c r="B605" s="36"/>
      <c r="C605" s="36" t="s">
        <v>2313</v>
      </c>
      <c r="D605" s="201"/>
      <c r="E605" s="200">
        <f>IntermediateData!E551</f>
        <v>0</v>
      </c>
      <c r="F605" s="200">
        <f>IntermediateData!F551</f>
        <v>0</v>
      </c>
      <c r="G605" s="200">
        <f>IntermediateData!G551</f>
        <v>0</v>
      </c>
      <c r="H605" s="200">
        <f>IntermediateData!H551</f>
        <v>0</v>
      </c>
      <c r="I605" s="200">
        <f>IntermediateData!I551</f>
        <v>1.5364242905835821</v>
      </c>
      <c r="J605" s="200">
        <f>IntermediateData!J551</f>
        <v>5.3240711443781938</v>
      </c>
      <c r="K605" s="200">
        <f>IntermediateData!K551</f>
        <v>12.512996405927586</v>
      </c>
      <c r="L605" s="200">
        <f>IntermediateData!L551</f>
        <v>22.157871718235342</v>
      </c>
      <c r="M605" s="200">
        <f>IntermediateData!M551</f>
        <v>34.113345650970849</v>
      </c>
      <c r="N605" s="200">
        <f>IntermediateData!N551</f>
        <v>50.892021320803124</v>
      </c>
      <c r="O605" s="200">
        <f>IntermediateData!O551</f>
        <v>69.985757257711654</v>
      </c>
      <c r="P605" s="200">
        <f>IntermediateData!P551</f>
        <v>90.634581770004687</v>
      </c>
      <c r="Q605" s="200">
        <f>IntermediateData!Q551</f>
        <v>109.93096168023585</v>
      </c>
      <c r="R605" s="199">
        <f>IntermediateData!R551</f>
        <v>127.90038314353281</v>
      </c>
      <c r="S605" s="200">
        <f>IntermediateData!S551</f>
        <v>144.5667771162959</v>
      </c>
      <c r="T605" s="200">
        <f>IntermediateData!T551</f>
        <v>159.95256178015526</v>
      </c>
      <c r="U605" s="200">
        <f>IntermediateData!U551</f>
        <v>174.07868309179906</v>
      </c>
      <c r="V605" s="200">
        <f>IntermediateData!V551</f>
        <v>186.9646535201791</v>
      </c>
      <c r="W605" s="200">
        <f>IntermediateData!W551</f>
        <v>198.62858903019779</v>
      </c>
      <c r="X605" s="200">
        <f>IntermediateData!X551</f>
        <v>209.08724436966395</v>
      </c>
      <c r="Y605" s="200">
        <f>IntermediateData!Y551</f>
        <v>218.35604671406287</v>
      </c>
      <c r="Z605" s="200">
        <f>IntermediateData!Z551</f>
        <v>226.4491277215339</v>
      </c>
      <c r="AA605" s="200">
        <f>IntermediateData!AA551</f>
        <v>233.37935404835898</v>
      </c>
      <c r="AB605" s="200">
        <f>IntermediateData!AB551</f>
        <v>239.15835637326083</v>
      </c>
      <c r="AC605" s="200">
        <f>IntermediateData!AC551</f>
        <v>243.87742141320894</v>
      </c>
      <c r="AD605" s="200">
        <f>IntermediateData!AD551</f>
        <v>247.66683249769827</v>
      </c>
      <c r="AE605" s="200">
        <f>IntermediateData!AE551</f>
        <v>250.72024216735662</v>
      </c>
      <c r="AF605" s="200">
        <f>IntermediateData!AF551</f>
        <v>253.18807921772228</v>
      </c>
      <c r="AG605" s="200">
        <f>IntermediateData!AG551</f>
        <v>255.21773401578534</v>
      </c>
      <c r="AH605" s="200">
        <f>IntermediateData!AH551</f>
        <v>257.06946074407182</v>
      </c>
      <c r="AI605" s="200">
        <f>IntermediateData!AI551</f>
        <v>258.90924636429133</v>
      </c>
      <c r="AJ605" s="200">
        <f>IntermediateData!AJ551</f>
        <v>260.86948074724484</v>
      </c>
      <c r="AK605" s="200">
        <f>IntermediateData!AK551</f>
        <v>262.93493694308768</v>
      </c>
      <c r="AL605" s="200">
        <f>IntermediateData!AL551</f>
        <v>265.09179979622724</v>
      </c>
      <c r="AM605" s="200">
        <f>IntermediateData!AM551</f>
        <v>267.32761291306554</v>
      </c>
      <c r="AN605" s="200">
        <f>IntermediateData!AN551</f>
        <v>269.63122877114949</v>
      </c>
      <c r="AO605" s="200">
        <f>IntermediateData!AO551</f>
        <v>271.99276184729081</v>
      </c>
      <c r="AP605" s="201">
        <f>IntermediateData!AP551</f>
        <v>274.40354464801345</v>
      </c>
    </row>
    <row r="606" spans="2:42" x14ac:dyDescent="0.35">
      <c r="B606" s="36"/>
      <c r="C606" s="233" t="s">
        <v>2380</v>
      </c>
      <c r="D606" s="234"/>
      <c r="E606" s="240">
        <f t="shared" ref="E606:AP606" si="59">SUM(E557:E605)</f>
        <v>0</v>
      </c>
      <c r="F606" s="240">
        <f t="shared" si="59"/>
        <v>0</v>
      </c>
      <c r="G606" s="240">
        <f t="shared" si="59"/>
        <v>0</v>
      </c>
      <c r="H606" s="240">
        <f t="shared" si="59"/>
        <v>0</v>
      </c>
      <c r="I606" s="240">
        <f t="shared" si="59"/>
        <v>1742.6349957583577</v>
      </c>
      <c r="J606" s="240">
        <f t="shared" si="59"/>
        <v>4071.4867718009314</v>
      </c>
      <c r="K606" s="240">
        <f t="shared" si="59"/>
        <v>6930.9828781122314</v>
      </c>
      <c r="L606" s="240">
        <f t="shared" si="59"/>
        <v>10183.890416639713</v>
      </c>
      <c r="M606" s="240">
        <f t="shared" si="59"/>
        <v>13707.712602849655</v>
      </c>
      <c r="N606" s="240">
        <f t="shared" si="59"/>
        <v>17533.142340231723</v>
      </c>
      <c r="O606" s="240">
        <f t="shared" si="59"/>
        <v>21452.643816488966</v>
      </c>
      <c r="P606" s="240">
        <f t="shared" si="59"/>
        <v>25299.520025926013</v>
      </c>
      <c r="Q606" s="240">
        <f t="shared" si="59"/>
        <v>28892.409588842598</v>
      </c>
      <c r="R606" s="241">
        <f t="shared" si="59"/>
        <v>32203.7638711859</v>
      </c>
      <c r="S606" s="240">
        <f t="shared" si="59"/>
        <v>35238.729991049455</v>
      </c>
      <c r="T606" s="240">
        <f t="shared" si="59"/>
        <v>38002.139074989442</v>
      </c>
      <c r="U606" s="240">
        <f t="shared" si="59"/>
        <v>40498.514901994371</v>
      </c>
      <c r="V606" s="240">
        <f t="shared" si="59"/>
        <v>42732.082166707209</v>
      </c>
      <c r="W606" s="240">
        <f t="shared" si="59"/>
        <v>44706.774374418463</v>
      </c>
      <c r="X606" s="240">
        <f t="shared" si="59"/>
        <v>46426.241379860156</v>
      </c>
      <c r="Y606" s="240">
        <f t="shared" si="59"/>
        <v>47893.856581358923</v>
      </c>
      <c r="Z606" s="240">
        <f t="shared" si="59"/>
        <v>49112.723781452056</v>
      </c>
      <c r="AA606" s="240">
        <f t="shared" si="59"/>
        <v>50085.683724631235</v>
      </c>
      <c r="AB606" s="240">
        <f t="shared" si="59"/>
        <v>50815.320322455562</v>
      </c>
      <c r="AC606" s="240">
        <f t="shared" si="59"/>
        <v>51395.684207221886</v>
      </c>
      <c r="AD606" s="240">
        <f t="shared" si="59"/>
        <v>51863.005578725286</v>
      </c>
      <c r="AE606" s="240">
        <f t="shared" si="59"/>
        <v>52251.798829997751</v>
      </c>
      <c r="AF606" s="240">
        <f t="shared" si="59"/>
        <v>52590.565538263094</v>
      </c>
      <c r="AG606" s="240">
        <f t="shared" si="59"/>
        <v>52902.397730206379</v>
      </c>
      <c r="AH606" s="240">
        <f t="shared" si="59"/>
        <v>53215.654388625371</v>
      </c>
      <c r="AI606" s="240">
        <f t="shared" si="59"/>
        <v>53546.030373390786</v>
      </c>
      <c r="AJ606" s="240">
        <f t="shared" si="59"/>
        <v>53901.125061256207</v>
      </c>
      <c r="AK606" s="240">
        <f t="shared" si="59"/>
        <v>54279.391502605453</v>
      </c>
      <c r="AL606" s="240">
        <f t="shared" si="59"/>
        <v>54677.899824409535</v>
      </c>
      <c r="AM606" s="240">
        <f t="shared" si="59"/>
        <v>55094.003455209175</v>
      </c>
      <c r="AN606" s="240">
        <f t="shared" si="59"/>
        <v>55525.32848223771</v>
      </c>
      <c r="AO606" s="240">
        <f t="shared" si="59"/>
        <v>55969.763641076352</v>
      </c>
      <c r="AP606" s="242">
        <f t="shared" si="59"/>
        <v>56425.450913123379</v>
      </c>
    </row>
    <row r="607" spans="2:42" x14ac:dyDescent="0.35">
      <c r="B607" s="36"/>
      <c r="C607" s="36" t="s">
        <v>2264</v>
      </c>
      <c r="D607" s="201"/>
      <c r="E607" s="200">
        <f>IntermediateData!E502</f>
        <v>0</v>
      </c>
      <c r="F607" s="200">
        <f>IntermediateData!F502</f>
        <v>0</v>
      </c>
      <c r="G607" s="200">
        <f>IntermediateData!G502</f>
        <v>0</v>
      </c>
      <c r="H607" s="200">
        <f>IntermediateData!H502</f>
        <v>0</v>
      </c>
      <c r="I607" s="200">
        <f>IntermediateData!I502</f>
        <v>9.8739913103804061E-2</v>
      </c>
      <c r="J607" s="200">
        <f>IntermediateData!J502</f>
        <v>1.0611945239437981</v>
      </c>
      <c r="K607" s="200">
        <f>IntermediateData!K502</f>
        <v>2.8510549970756633</v>
      </c>
      <c r="L607" s="200">
        <f>IntermediateData!L502</f>
        <v>5.9725060799048384</v>
      </c>
      <c r="M607" s="200">
        <f>IntermediateData!M502</f>
        <v>9.9813453438663906</v>
      </c>
      <c r="N607" s="200">
        <f>IntermediateData!N502</f>
        <v>15.715343864749439</v>
      </c>
      <c r="O607" s="200">
        <f>IntermediateData!O502</f>
        <v>22.338671942716683</v>
      </c>
      <c r="P607" s="200">
        <f>IntermediateData!P502</f>
        <v>29.772005891198653</v>
      </c>
      <c r="Q607" s="200">
        <f>IntermediateData!Q502</f>
        <v>37.183226840086128</v>
      </c>
      <c r="R607" s="199">
        <f>IntermediateData!R502</f>
        <v>44.078257873709127</v>
      </c>
      <c r="S607" s="200">
        <f>IntermediateData!S502</f>
        <v>50.467242912826116</v>
      </c>
      <c r="T607" s="200">
        <f>IntermediateData!T502</f>
        <v>56.359740237284107</v>
      </c>
      <c r="U607" s="200">
        <f>IntermediateData!U502</f>
        <v>61.764739077689534</v>
      </c>
      <c r="V607" s="200">
        <f>IntermediateData!V502</f>
        <v>66.690675494295206</v>
      </c>
      <c r="W607" s="200">
        <f>IntermediateData!W502</f>
        <v>71.145447566881657</v>
      </c>
      <c r="X607" s="200">
        <f>IntermediateData!X502</f>
        <v>75.136429918492183</v>
      </c>
      <c r="Y607" s="200">
        <f>IntermediateData!Y502</f>
        <v>78.670487594992537</v>
      </c>
      <c r="Z607" s="200">
        <f>IntermediateData!Z502</f>
        <v>81.75398932157276</v>
      </c>
      <c r="AA607" s="200">
        <f>IntermediateData!AA502</f>
        <v>84.392820156481264</v>
      </c>
      <c r="AB607" s="200">
        <f>IntermediateData!AB502</f>
        <v>86.592393561485991</v>
      </c>
      <c r="AC607" s="200">
        <f>IntermediateData!AC502</f>
        <v>88.362859745321003</v>
      </c>
      <c r="AD607" s="200">
        <f>IntermediateData!AD502</f>
        <v>89.754346000453978</v>
      </c>
      <c r="AE607" s="200">
        <f>IntermediateData!AE502</f>
        <v>90.816083888991045</v>
      </c>
      <c r="AF607" s="200">
        <f>IntermediateData!AF502</f>
        <v>91.624946633748934</v>
      </c>
      <c r="AG607" s="200">
        <f>IntermediateData!AG502</f>
        <v>92.237126738723589</v>
      </c>
      <c r="AH607" s="200">
        <f>IntermediateData!AH502</f>
        <v>92.760781356355523</v>
      </c>
      <c r="AI607" s="200">
        <f>IntermediateData!AI502</f>
        <v>93.257932945331802</v>
      </c>
      <c r="AJ607" s="200">
        <f>IntermediateData!AJ502</f>
        <v>93.788775670835363</v>
      </c>
      <c r="AK607" s="200">
        <f>IntermediateData!AK502</f>
        <v>94.372088891281976</v>
      </c>
      <c r="AL607" s="200">
        <f>IntermediateData!AL502</f>
        <v>95.001567971412101</v>
      </c>
      <c r="AM607" s="200">
        <f>IntermediateData!AM502</f>
        <v>95.671448026069385</v>
      </c>
      <c r="AN607" s="200">
        <f>IntermediateData!AN502</f>
        <v>96.376482789842242</v>
      </c>
      <c r="AO607" s="200">
        <f>IntermediateData!AO502</f>
        <v>97.111924691592066</v>
      </c>
      <c r="AP607" s="201">
        <f>IntermediateData!AP502</f>
        <v>97.873506086009229</v>
      </c>
    </row>
    <row r="608" spans="2:42" x14ac:dyDescent="0.35">
      <c r="B608" s="36"/>
      <c r="C608" s="36" t="s">
        <v>2274</v>
      </c>
      <c r="D608" s="201"/>
      <c r="E608" s="200">
        <f>IntermediateData!E512</f>
        <v>0</v>
      </c>
      <c r="F608" s="200">
        <f>IntermediateData!F512</f>
        <v>0</v>
      </c>
      <c r="G608" s="200">
        <f>IntermediateData!G512</f>
        <v>0</v>
      </c>
      <c r="H608" s="200">
        <f>IntermediateData!H512</f>
        <v>0</v>
      </c>
      <c r="I608" s="200">
        <f>IntermediateData!I512</f>
        <v>0.27923152749856245</v>
      </c>
      <c r="J608" s="200">
        <f>IntermediateData!J512</f>
        <v>1.8500417740748238</v>
      </c>
      <c r="K608" s="200">
        <f>IntermediateData!K512</f>
        <v>4.657088368232408</v>
      </c>
      <c r="L608" s="200">
        <f>IntermediateData!L512</f>
        <v>9.483390207290002</v>
      </c>
      <c r="M608" s="200">
        <f>IntermediateData!M512</f>
        <v>15.633109964965993</v>
      </c>
      <c r="N608" s="200">
        <f>IntermediateData!N512</f>
        <v>24.389923924286109</v>
      </c>
      <c r="O608" s="200">
        <f>IntermediateData!O512</f>
        <v>34.470169175553607</v>
      </c>
      <c r="P608" s="200">
        <f>IntermediateData!P512</f>
        <v>45.754245584419323</v>
      </c>
      <c r="Q608" s="200">
        <f>IntermediateData!Q512</f>
        <v>56.807953082975175</v>
      </c>
      <c r="R608" s="199">
        <f>IntermediateData!R512</f>
        <v>67.088366633490054</v>
      </c>
      <c r="S608" s="200">
        <f>IntermediateData!S512</f>
        <v>76.610619813597026</v>
      </c>
      <c r="T608" s="200">
        <f>IntermediateData!T512</f>
        <v>85.388969689450306</v>
      </c>
      <c r="U608" s="200">
        <f>IntermediateData!U512</f>
        <v>93.436821608487563</v>
      </c>
      <c r="V608" s="200">
        <f>IntermediateData!V512</f>
        <v>100.76675292597287</v>
      </c>
      <c r="W608" s="200">
        <f>IntermediateData!W512</f>
        <v>107.39053570086865</v>
      </c>
      <c r="X608" s="200">
        <f>IntermediateData!X512</f>
        <v>113.31915839521008</v>
      </c>
      <c r="Y608" s="200">
        <f>IntermediateData!Y512</f>
        <v>118.5628466098282</v>
      </c>
      <c r="Z608" s="200">
        <f>IntermediateData!Z512</f>
        <v>123.13108288798973</v>
      </c>
      <c r="AA608" s="200">
        <f>IntermediateData!AA512</f>
        <v>127.032625617286</v>
      </c>
      <c r="AB608" s="200">
        <f>IntermediateData!AB512</f>
        <v>130.27552705891222</v>
      </c>
      <c r="AC608" s="200">
        <f>IntermediateData!AC512</f>
        <v>132.88184692851524</v>
      </c>
      <c r="AD608" s="200">
        <f>IntermediateData!AD512</f>
        <v>134.92671866829181</v>
      </c>
      <c r="AE608" s="200">
        <f>IntermediateData!AE512</f>
        <v>136.48390154986831</v>
      </c>
      <c r="AF608" s="200">
        <f>IntermediateData!AF512</f>
        <v>137.67003917119521</v>
      </c>
      <c r="AG608" s="200">
        <f>IntermediateData!AG512</f>
        <v>138.56928901428543</v>
      </c>
      <c r="AH608" s="200">
        <f>IntermediateData!AH512</f>
        <v>139.34520571005402</v>
      </c>
      <c r="AI608" s="200">
        <f>IntermediateData!AI512</f>
        <v>140.09063827786687</v>
      </c>
      <c r="AJ608" s="200">
        <f>IntermediateData!AJ512</f>
        <v>140.89567017801096</v>
      </c>
      <c r="AK608" s="200">
        <f>IntermediateData!AK512</f>
        <v>141.77847971967708</v>
      </c>
      <c r="AL608" s="200">
        <f>IntermediateData!AL512</f>
        <v>142.72968911304304</v>
      </c>
      <c r="AM608" s="200">
        <f>IntermediateData!AM512</f>
        <v>143.74072748127099</v>
      </c>
      <c r="AN608" s="200">
        <f>IntermediateData!AN512</f>
        <v>144.80379933300179</v>
      </c>
      <c r="AO608" s="200">
        <f>IntermediateData!AO512</f>
        <v>145.91185483597604</v>
      </c>
      <c r="AP608" s="201">
        <f>IntermediateData!AP512</f>
        <v>147.05856182029456</v>
      </c>
    </row>
    <row r="609" spans="2:42" ht="18" thickBot="1" x14ac:dyDescent="0.4">
      <c r="B609" s="29"/>
      <c r="C609" s="104" t="s">
        <v>2366</v>
      </c>
      <c r="D609" s="212"/>
      <c r="E609" s="213">
        <f>IntermediateData!E552</f>
        <v>0</v>
      </c>
      <c r="F609" s="213">
        <f>IntermediateData!F552</f>
        <v>0</v>
      </c>
      <c r="G609" s="213">
        <f>IntermediateData!G552</f>
        <v>0</v>
      </c>
      <c r="H609" s="213">
        <f>IntermediateData!H552</f>
        <v>0</v>
      </c>
      <c r="I609" s="213">
        <f>IntermediateData!I552</f>
        <v>1743.0129671989605</v>
      </c>
      <c r="J609" s="213">
        <f>IntermediateData!J552</f>
        <v>4074.398008098949</v>
      </c>
      <c r="K609" s="213">
        <f>IntermediateData!K552</f>
        <v>6938.4910214775391</v>
      </c>
      <c r="L609" s="213">
        <f>IntermediateData!L552</f>
        <v>10199.346312926909</v>
      </c>
      <c r="M609" s="213">
        <f>IntermediateData!M552</f>
        <v>13733.327058158489</v>
      </c>
      <c r="N609" s="213">
        <f>IntermediateData!N552</f>
        <v>17573.24760802076</v>
      </c>
      <c r="O609" s="213">
        <f>IntermediateData!O552</f>
        <v>21509.452657607235</v>
      </c>
      <c r="P609" s="213">
        <f>IntermediateData!P552</f>
        <v>25375.046277401631</v>
      </c>
      <c r="Q609" s="213">
        <f>IntermediateData!Q552</f>
        <v>28986.400768765659</v>
      </c>
      <c r="R609" s="214">
        <f>IntermediateData!R552</f>
        <v>32314.930495693101</v>
      </c>
      <c r="S609" s="213">
        <f>IntermediateData!S552</f>
        <v>35365.807853775877</v>
      </c>
      <c r="T609" s="213">
        <f>IntermediateData!T552</f>
        <v>38143.88778491618</v>
      </c>
      <c r="U609" s="213">
        <f>IntermediateData!U552</f>
        <v>40653.716462680553</v>
      </c>
      <c r="V609" s="213">
        <f>IntermediateData!V552</f>
        <v>42899.539595127477</v>
      </c>
      <c r="W609" s="213">
        <f>IntermediateData!W552</f>
        <v>44885.310357686212</v>
      </c>
      <c r="X609" s="213">
        <f>IntermediateData!X552</f>
        <v>46614.696968173863</v>
      </c>
      <c r="Y609" s="213">
        <f>IntermediateData!Y552</f>
        <v>48091.089915563745</v>
      </c>
      <c r="Z609" s="213">
        <f>IntermediateData!Z552</f>
        <v>49317.608853661623</v>
      </c>
      <c r="AA609" s="213">
        <f>IntermediateData!AA552</f>
        <v>50297.109170405005</v>
      </c>
      <c r="AB609" s="213">
        <f>IntermediateData!AB552</f>
        <v>51032.188243075951</v>
      </c>
      <c r="AC609" s="213">
        <f>IntermediateData!AC552</f>
        <v>51616.928913895725</v>
      </c>
      <c r="AD609" s="213">
        <f>IntermediateData!AD552</f>
        <v>52087.686643394038</v>
      </c>
      <c r="AE609" s="213">
        <f>IntermediateData!AE552</f>
        <v>52479.098815436613</v>
      </c>
      <c r="AF609" s="213">
        <f>IntermediateData!AF552</f>
        <v>52819.860524068034</v>
      </c>
      <c r="AG609" s="213">
        <f>IntermediateData!AG552</f>
        <v>53133.204145959389</v>
      </c>
      <c r="AH609" s="213">
        <f>IntermediateData!AH552</f>
        <v>53447.760375691774</v>
      </c>
      <c r="AI609" s="213">
        <f>IntermediateData!AI552</f>
        <v>53779.378944613985</v>
      </c>
      <c r="AJ609" s="213">
        <f>IntermediateData!AJ552</f>
        <v>54135.809507105056</v>
      </c>
      <c r="AK609" s="213">
        <f>IntermediateData!AK552</f>
        <v>54515.542071216412</v>
      </c>
      <c r="AL609" s="213">
        <f>IntermediateData!AL552</f>
        <v>54915.631081493986</v>
      </c>
      <c r="AM609" s="213">
        <f>IntermediateData!AM552</f>
        <v>55333.41563071651</v>
      </c>
      <c r="AN609" s="213">
        <f>IntermediateData!AN552</f>
        <v>55766.508764360558</v>
      </c>
      <c r="AO609" s="213">
        <f>IntermediateData!AO552</f>
        <v>56212.787420603927</v>
      </c>
      <c r="AP609" s="212">
        <f>IntermediateData!AP552</f>
        <v>56670.382981029681</v>
      </c>
    </row>
    <row r="610" spans="2:42" ht="18.75" thickTop="1" thickBot="1" x14ac:dyDescent="0.4">
      <c r="D610" s="205"/>
      <c r="E610" s="205"/>
      <c r="F610" s="205"/>
      <c r="G610" s="205"/>
      <c r="H610" s="205"/>
      <c r="I610" s="205"/>
      <c r="J610" s="205"/>
      <c r="K610" s="205"/>
      <c r="L610" s="205"/>
      <c r="M610" s="205"/>
      <c r="N610" s="205"/>
      <c r="O610" s="205"/>
      <c r="P610" s="205"/>
      <c r="Q610" s="205"/>
      <c r="R610" s="205"/>
      <c r="S610" s="205"/>
      <c r="T610" s="205"/>
      <c r="U610" s="205"/>
      <c r="V610" s="205"/>
      <c r="W610" s="205"/>
      <c r="X610" s="205"/>
      <c r="Y610" s="205"/>
      <c r="Z610" s="205"/>
      <c r="AA610" s="205"/>
      <c r="AB610" s="205"/>
      <c r="AC610" s="205"/>
      <c r="AD610" s="205"/>
      <c r="AE610" s="205"/>
      <c r="AF610" s="205"/>
      <c r="AG610" s="205"/>
      <c r="AH610" s="205"/>
      <c r="AI610" s="205"/>
      <c r="AJ610" s="205"/>
      <c r="AK610" s="205"/>
      <c r="AL610" s="205"/>
      <c r="AM610" s="205"/>
      <c r="AN610" s="205"/>
      <c r="AO610" s="205"/>
      <c r="AP610" s="205"/>
    </row>
    <row r="611" spans="2:42" ht="22.5" thickTop="1" x14ac:dyDescent="0.45">
      <c r="B611" s="93" t="s">
        <v>2423</v>
      </c>
      <c r="C611" s="94"/>
      <c r="D611" s="163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2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  <c r="AG611" s="161"/>
      <c r="AH611" s="161"/>
      <c r="AI611" s="161"/>
      <c r="AJ611" s="161"/>
      <c r="AK611" s="161"/>
      <c r="AL611" s="161"/>
      <c r="AM611" s="161"/>
      <c r="AN611" s="161"/>
      <c r="AO611" s="161"/>
      <c r="AP611" s="163"/>
    </row>
    <row r="612" spans="2:42" x14ac:dyDescent="0.35">
      <c r="B612" s="36"/>
      <c r="C612" s="36" t="s">
        <v>2265</v>
      </c>
      <c r="D612" s="201"/>
      <c r="E612" s="200">
        <f>IntermediateData!E556</f>
        <v>0</v>
      </c>
      <c r="F612" s="200">
        <f>IntermediateData!F556</f>
        <v>0</v>
      </c>
      <c r="G612" s="200">
        <f>IntermediateData!G556</f>
        <v>0</v>
      </c>
      <c r="H612" s="200">
        <f>IntermediateData!H556</f>
        <v>0</v>
      </c>
      <c r="I612" s="200">
        <f>IntermediateData!I556</f>
        <v>1.8239546571861229</v>
      </c>
      <c r="J612" s="200">
        <f>IntermediateData!J556</f>
        <v>9.4728854990284006</v>
      </c>
      <c r="K612" s="200">
        <f>IntermediateData!K556</f>
        <v>22.722314977664272</v>
      </c>
      <c r="L612" s="200">
        <f>IntermediateData!L556</f>
        <v>45.274929935525321</v>
      </c>
      <c r="M612" s="200">
        <f>IntermediateData!M556</f>
        <v>73.883693331633964</v>
      </c>
      <c r="N612" s="200">
        <f>IntermediateData!N556</f>
        <v>114.56196637572231</v>
      </c>
      <c r="O612" s="200">
        <f>IntermediateData!O556</f>
        <v>161.37182324109901</v>
      </c>
      <c r="P612" s="200">
        <f>IntermediateData!P556</f>
        <v>213.80134039344955</v>
      </c>
      <c r="Q612" s="200">
        <f>IntermediateData!Q556</f>
        <v>264.47474847166387</v>
      </c>
      <c r="R612" s="199">
        <f>IntermediateData!R556</f>
        <v>311.75978199521461</v>
      </c>
      <c r="S612" s="200">
        <f>IntermediateData!S556</f>
        <v>355.71754765443654</v>
      </c>
      <c r="T612" s="200">
        <f>IntermediateData!T556</f>
        <v>396.4052634655996</v>
      </c>
      <c r="U612" s="200">
        <f>IntermediateData!U556</f>
        <v>433.87636229605783</v>
      </c>
      <c r="V612" s="200">
        <f>IntermediateData!V556</f>
        <v>468.18059073525518</v>
      </c>
      <c r="W612" s="200">
        <f>IntermediateData!W556</f>
        <v>499.36410346281605</v>
      </c>
      <c r="X612" s="200">
        <f>IntermediateData!X556</f>
        <v>527.46955325898932</v>
      </c>
      <c r="Y612" s="200">
        <f>IntermediateData!Y556</f>
        <v>552.53617679699141</v>
      </c>
      <c r="Z612" s="200">
        <f>IntermediateData!Z556</f>
        <v>574.59987635124492</v>
      </c>
      <c r="AA612" s="200">
        <f>IntermediateData!AA556</f>
        <v>593.69329755017463</v>
      </c>
      <c r="AB612" s="200">
        <f>IntermediateData!AB556</f>
        <v>609.84590329705884</v>
      </c>
      <c r="AC612" s="200">
        <f>IntermediateData!AC556</f>
        <v>623.18004159099632</v>
      </c>
      <c r="AD612" s="200">
        <f>IntermediateData!AD556</f>
        <v>634.02863115758021</v>
      </c>
      <c r="AE612" s="200">
        <f>IntermediateData!AE556</f>
        <v>642.71978701886849</v>
      </c>
      <c r="AF612" s="200">
        <f>IntermediateData!AF556</f>
        <v>649.7841571407846</v>
      </c>
      <c r="AG612" s="200">
        <f>IntermediateData!AG556</f>
        <v>655.60070906246619</v>
      </c>
      <c r="AH612" s="200">
        <f>IntermediateData!AH556</f>
        <v>660.86552061711802</v>
      </c>
      <c r="AI612" s="200">
        <f>IntermediateData!AI556</f>
        <v>666.00453515549566</v>
      </c>
      <c r="AJ612" s="200">
        <f>IntermediateData!AJ556</f>
        <v>671.43310259920202</v>
      </c>
      <c r="AK612" s="200">
        <f>IntermediateData!AK556</f>
        <v>677.19503571539553</v>
      </c>
      <c r="AL612" s="200">
        <f>IntermediateData!AL556</f>
        <v>683.25159395229286</v>
      </c>
      <c r="AM612" s="200">
        <f>IntermediateData!AM556</f>
        <v>689.5675736180259</v>
      </c>
      <c r="AN612" s="200">
        <f>IntermediateData!AN556</f>
        <v>696.11117623245525</v>
      </c>
      <c r="AO612" s="200">
        <f>IntermediateData!AO556</f>
        <v>702.85388471886984</v>
      </c>
      <c r="AP612" s="201">
        <f>IntermediateData!AP556</f>
        <v>709.77034713234264</v>
      </c>
    </row>
    <row r="613" spans="2:42" x14ac:dyDescent="0.35">
      <c r="B613" s="36"/>
      <c r="C613" s="36" t="s">
        <v>2267</v>
      </c>
      <c r="D613" s="201"/>
      <c r="E613" s="200">
        <f>IntermediateData!E558</f>
        <v>0</v>
      </c>
      <c r="F613" s="200">
        <f>IntermediateData!F558</f>
        <v>0</v>
      </c>
      <c r="G613" s="200">
        <f>IntermediateData!G558</f>
        <v>0</v>
      </c>
      <c r="H613" s="200">
        <f>IntermediateData!H558</f>
        <v>0</v>
      </c>
      <c r="I613" s="200">
        <f>IntermediateData!I558</f>
        <v>54.897728188873359</v>
      </c>
      <c r="J613" s="200">
        <f>IntermediateData!J558</f>
        <v>106.79760918757653</v>
      </c>
      <c r="K613" s="200">
        <f>IntermediateData!K558</f>
        <v>155.75963247468036</v>
      </c>
      <c r="L613" s="200">
        <f>IntermediateData!L558</f>
        <v>201.84015215225543</v>
      </c>
      <c r="M613" s="200">
        <f>IntermediateData!M558</f>
        <v>245.09198403331735</v>
      </c>
      <c r="N613" s="200">
        <f>IntermediateData!N558</f>
        <v>285.56449834036943</v>
      </c>
      <c r="O613" s="200">
        <f>IntermediateData!O558</f>
        <v>323.30370815670921</v>
      </c>
      <c r="P613" s="200">
        <f>IntermediateData!P558</f>
        <v>358.35235376656499</v>
      </c>
      <c r="Q613" s="200">
        <f>IntermediateData!Q558</f>
        <v>390.74998301472465</v>
      </c>
      <c r="R613" s="199">
        <f>IntermediateData!R558</f>
        <v>420.53302781110068</v>
      </c>
      <c r="S613" s="200">
        <f>IntermediateData!S558</f>
        <v>447.7348769006411</v>
      </c>
      <c r="T613" s="200">
        <f>IntermediateData!T558</f>
        <v>472.38594501413746</v>
      </c>
      <c r="U613" s="200">
        <f>IntermediateData!U558</f>
        <v>494.51373851078159</v>
      </c>
      <c r="V613" s="200">
        <f>IntermediateData!V558</f>
        <v>514.14291761880099</v>
      </c>
      <c r="W613" s="200">
        <f>IntermediateData!W558</f>
        <v>531.29535537611662</v>
      </c>
      <c r="X613" s="200">
        <f>IntermediateData!X558</f>
        <v>545.99019336874665</v>
      </c>
      <c r="Y613" s="200">
        <f>IntermediateData!Y558</f>
        <v>558.24389436059562</v>
      </c>
      <c r="Z613" s="200">
        <f>IntermediateData!Z558</f>
        <v>568.07029190432104</v>
      </c>
      <c r="AA613" s="200">
        <f>IntermediateData!AA558</f>
        <v>575.48063701916158</v>
      </c>
      <c r="AB613" s="200">
        <f>IntermediateData!AB558</f>
        <v>580.48364201792197</v>
      </c>
      <c r="AC613" s="200">
        <f>IntermediateData!AC558</f>
        <v>585.97487567695885</v>
      </c>
      <c r="AD613" s="200">
        <f>IntermediateData!AD558</f>
        <v>591.9090428899766</v>
      </c>
      <c r="AE613" s="200">
        <f>IntermediateData!AE558</f>
        <v>598.24429862170848</v>
      </c>
      <c r="AF613" s="200">
        <f>IntermediateData!AF558</f>
        <v>604.94211327811365</v>
      </c>
      <c r="AG613" s="200">
        <f>IntermediateData!AG558</f>
        <v>611.96714569292635</v>
      </c>
      <c r="AH613" s="200">
        <f>IntermediateData!AH558</f>
        <v>619.32433761650179</v>
      </c>
      <c r="AI613" s="200">
        <f>IntermediateData!AI558</f>
        <v>626.98284366429812</v>
      </c>
      <c r="AJ613" s="200">
        <f>IntermediateData!AJ558</f>
        <v>634.91468862742863</v>
      </c>
      <c r="AK613" s="200">
        <f>IntermediateData!AK558</f>
        <v>643.09466589579745</v>
      </c>
      <c r="AL613" s="200">
        <f>IntermediateData!AL558</f>
        <v>651.50024218196336</v>
      </c>
      <c r="AM613" s="200">
        <f>IntermediateData!AM558</f>
        <v>660.11146831045937</v>
      </c>
      <c r="AN613" s="200">
        <f>IntermediateData!AN558</f>
        <v>668.91089584874726</v>
      </c>
      <c r="AO613" s="200">
        <f>IntermediateData!AO558</f>
        <v>677.88349936698853</v>
      </c>
      <c r="AP613" s="201">
        <f>IntermediateData!AP558</f>
        <v>687.01660412437786</v>
      </c>
    </row>
    <row r="614" spans="2:42" x14ac:dyDescent="0.35">
      <c r="B614" s="36"/>
      <c r="C614" s="36" t="s">
        <v>2266</v>
      </c>
      <c r="D614" s="201"/>
      <c r="E614" s="200">
        <f>IntermediateData!E559</f>
        <v>0</v>
      </c>
      <c r="F614" s="200">
        <f>IntermediateData!F559</f>
        <v>0</v>
      </c>
      <c r="G614" s="200">
        <f>IntermediateData!G559</f>
        <v>0</v>
      </c>
      <c r="H614" s="200">
        <f>IntermediateData!H559</f>
        <v>0</v>
      </c>
      <c r="I614" s="200">
        <f>IntermediateData!I559</f>
        <v>1.7097886666890418</v>
      </c>
      <c r="J614" s="200">
        <f>IntermediateData!J559</f>
        <v>6.5266055728488483</v>
      </c>
      <c r="K614" s="200">
        <f>IntermediateData!K559</f>
        <v>15.941978650301962</v>
      </c>
      <c r="L614" s="200">
        <f>IntermediateData!L559</f>
        <v>28.737591807384977</v>
      </c>
      <c r="M614" s="200">
        <f>IntermediateData!M559</f>
        <v>44.708313968807865</v>
      </c>
      <c r="N614" s="200">
        <f>IntermediateData!N559</f>
        <v>67.203273469935752</v>
      </c>
      <c r="O614" s="200">
        <f>IntermediateData!O559</f>
        <v>92.867197399190616</v>
      </c>
      <c r="P614" s="200">
        <f>IntermediateData!P559</f>
        <v>121.22606279216986</v>
      </c>
      <c r="Q614" s="200">
        <f>IntermediateData!Q559</f>
        <v>147.69586805658017</v>
      </c>
      <c r="R614" s="199">
        <f>IntermediateData!R559</f>
        <v>172.31356051996843</v>
      </c>
      <c r="S614" s="200">
        <f>IntermediateData!S559</f>
        <v>195.11392642094572</v>
      </c>
      <c r="T614" s="200">
        <f>IntermediateData!T559</f>
        <v>216.12965149741919</v>
      </c>
      <c r="U614" s="200">
        <f>IntermediateData!U559</f>
        <v>235.39137895127121</v>
      </c>
      <c r="V614" s="200">
        <f>IntermediateData!V559</f>
        <v>252.92776487659853</v>
      </c>
      <c r="W614" s="200">
        <f>IntermediateData!W559</f>
        <v>268.76553123524451</v>
      </c>
      <c r="X614" s="200">
        <f>IntermediateData!X559</f>
        <v>282.92951646009857</v>
      </c>
      <c r="Y614" s="200">
        <f>IntermediateData!Y559</f>
        <v>295.44272376349284</v>
      </c>
      <c r="Z614" s="200">
        <f>IntermediateData!Z559</f>
        <v>306.32636722499245</v>
      </c>
      <c r="AA614" s="200">
        <f>IntermediateData!AA559</f>
        <v>315.59991572995006</v>
      </c>
      <c r="AB614" s="200">
        <f>IntermediateData!AB559</f>
        <v>323.28113482736933</v>
      </c>
      <c r="AC614" s="200">
        <f>IntermediateData!AC559</f>
        <v>329.47611545009005</v>
      </c>
      <c r="AD614" s="200">
        <f>IntermediateData!AD559</f>
        <v>334.36570834406308</v>
      </c>
      <c r="AE614" s="200">
        <f>IntermediateData!AE559</f>
        <v>338.21312638931187</v>
      </c>
      <c r="AF614" s="200">
        <f>IntermediateData!AF559</f>
        <v>341.22615278337378</v>
      </c>
      <c r="AG614" s="200">
        <f>IntermediateData!AG559</f>
        <v>343.60804680108595</v>
      </c>
      <c r="AH614" s="200">
        <f>IntermediateData!AH559</f>
        <v>345.75697115772914</v>
      </c>
      <c r="AI614" s="200">
        <f>IntermediateData!AI559</f>
        <v>347.89842627936747</v>
      </c>
      <c r="AJ614" s="200">
        <f>IntermediateData!AJ559</f>
        <v>350.24167860411893</v>
      </c>
      <c r="AK614" s="200">
        <f>IntermediateData!AK559</f>
        <v>352.7632069495865</v>
      </c>
      <c r="AL614" s="200">
        <f>IntermediateData!AL559</f>
        <v>355.44148718068021</v>
      </c>
      <c r="AM614" s="200">
        <f>IntermediateData!AM559</f>
        <v>358.256914417041</v>
      </c>
      <c r="AN614" s="200">
        <f>IntermediateData!AN559</f>
        <v>361.19172968885937</v>
      </c>
      <c r="AO614" s="200">
        <f>IntermediateData!AO559</f>
        <v>364.22995086509752</v>
      </c>
      <c r="AP614" s="201">
        <f>IntermediateData!AP559</f>
        <v>367.35730768635545</v>
      </c>
    </row>
    <row r="615" spans="2:42" x14ac:dyDescent="0.35">
      <c r="B615" s="36"/>
      <c r="C615" s="36" t="s">
        <v>2268</v>
      </c>
      <c r="D615" s="201"/>
      <c r="E615" s="200">
        <f>IntermediateData!E560</f>
        <v>0</v>
      </c>
      <c r="F615" s="200">
        <f>IntermediateData!F560</f>
        <v>0</v>
      </c>
      <c r="G615" s="200">
        <f>IntermediateData!G560</f>
        <v>0</v>
      </c>
      <c r="H615" s="200">
        <f>IntermediateData!H560</f>
        <v>0</v>
      </c>
      <c r="I615" s="200">
        <f>IntermediateData!I560</f>
        <v>146.88054146533011</v>
      </c>
      <c r="J615" s="200">
        <f>IntermediateData!J560</f>
        <v>310.35325683589838</v>
      </c>
      <c r="K615" s="200">
        <f>IntermediateData!K560</f>
        <v>478.44204435376429</v>
      </c>
      <c r="L615" s="200">
        <f>IntermediateData!L560</f>
        <v>635.97725010303748</v>
      </c>
      <c r="M615" s="200">
        <f>IntermediateData!M560</f>
        <v>783.17580874041676</v>
      </c>
      <c r="N615" s="200">
        <f>IntermediateData!N560</f>
        <v>920.24240629100859</v>
      </c>
      <c r="O615" s="200">
        <f>IntermediateData!O560</f>
        <v>1047.3698292104812</v>
      </c>
      <c r="P615" s="200">
        <f>IntermediateData!P560</f>
        <v>1164.7392984882306</v>
      </c>
      <c r="Q615" s="200">
        <f>IntermediateData!Q560</f>
        <v>1272.5207892910501</v>
      </c>
      <c r="R615" s="199">
        <f>IntermediateData!R560</f>
        <v>1370.8733366274807</v>
      </c>
      <c r="S615" s="200">
        <f>IntermediateData!S560</f>
        <v>1459.9453274943953</v>
      </c>
      <c r="T615" s="200">
        <f>IntermediateData!T560</f>
        <v>1539.8747799494142</v>
      </c>
      <c r="U615" s="200">
        <f>IntermediateData!U560</f>
        <v>1610.789609535412</v>
      </c>
      <c r="V615" s="200">
        <f>IntermediateData!V560</f>
        <v>1672.8078834666562</v>
      </c>
      <c r="W615" s="200">
        <f>IntermediateData!W560</f>
        <v>1726.0380629699923</v>
      </c>
      <c r="X615" s="200">
        <f>IntermediateData!X560</f>
        <v>1770.579234158914</v>
      </c>
      <c r="Y615" s="200">
        <f>IntermediateData!Y560</f>
        <v>1806.521327803332</v>
      </c>
      <c r="Z615" s="200">
        <f>IntermediateData!Z560</f>
        <v>1833.9453283433752</v>
      </c>
      <c r="AA615" s="200">
        <f>IntermediateData!AA560</f>
        <v>1852.9234724815287</v>
      </c>
      <c r="AB615" s="200">
        <f>IntermediateData!AB560</f>
        <v>1863.5194376739344</v>
      </c>
      <c r="AC615" s="200">
        <f>IntermediateData!AC560</f>
        <v>1873.5190756425818</v>
      </c>
      <c r="AD615" s="200">
        <f>IntermediateData!AD560</f>
        <v>1884.1336572422856</v>
      </c>
      <c r="AE615" s="200">
        <f>IntermediateData!AE560</f>
        <v>1895.9920970903395</v>
      </c>
      <c r="AF615" s="200">
        <f>IntermediateData!AF560</f>
        <v>1908.9529278896432</v>
      </c>
      <c r="AG615" s="200">
        <f>IntermediateData!AG560</f>
        <v>1922.8861316542675</v>
      </c>
      <c r="AH615" s="200">
        <f>IntermediateData!AH560</f>
        <v>1937.6878866394768</v>
      </c>
      <c r="AI615" s="200">
        <f>IntermediateData!AI560</f>
        <v>1953.2489802761547</v>
      </c>
      <c r="AJ615" s="200">
        <f>IntermediateData!AJ560</f>
        <v>1969.4703738055869</v>
      </c>
      <c r="AK615" s="200">
        <f>IntermediateData!AK560</f>
        <v>1986.2628203574588</v>
      </c>
      <c r="AL615" s="200">
        <f>IntermediateData!AL560</f>
        <v>2003.5465056662247</v>
      </c>
      <c r="AM615" s="200">
        <f>IntermediateData!AM560</f>
        <v>2021.250710543407</v>
      </c>
      <c r="AN615" s="200">
        <f>IntermediateData!AN560</f>
        <v>2039.3134942651955</v>
      </c>
      <c r="AO615" s="200">
        <f>IntermediateData!AO560</f>
        <v>2057.6813980748225</v>
      </c>
      <c r="AP615" s="201">
        <f>IntermediateData!AP560</f>
        <v>2076.3091680376788</v>
      </c>
    </row>
    <row r="616" spans="2:42" x14ac:dyDescent="0.35">
      <c r="B616" s="36"/>
      <c r="C616" s="36" t="s">
        <v>2269</v>
      </c>
      <c r="D616" s="201"/>
      <c r="E616" s="200">
        <f>IntermediateData!E561</f>
        <v>0</v>
      </c>
      <c r="F616" s="200">
        <f>IntermediateData!F561</f>
        <v>0</v>
      </c>
      <c r="G616" s="200">
        <f>IntermediateData!G561</f>
        <v>0</v>
      </c>
      <c r="H616" s="200">
        <f>IntermediateData!H561</f>
        <v>0</v>
      </c>
      <c r="I616" s="200">
        <f>IntermediateData!I561</f>
        <v>17.691797155425</v>
      </c>
      <c r="J616" s="200">
        <f>IntermediateData!J561</f>
        <v>38.985312121453859</v>
      </c>
      <c r="K616" s="200">
        <f>IntermediateData!K561</f>
        <v>68.099687921070085</v>
      </c>
      <c r="L616" s="200">
        <f>IntermediateData!L561</f>
        <v>100.83683385368667</v>
      </c>
      <c r="M616" s="200">
        <f>IntermediateData!M561</f>
        <v>134.34758289276965</v>
      </c>
      <c r="N616" s="200">
        <f>IntermediateData!N561</f>
        <v>165.79656420726548</v>
      </c>
      <c r="O616" s="200">
        <f>IntermediateData!O561</f>
        <v>195.22077081714613</v>
      </c>
      <c r="P616" s="200">
        <f>IntermediateData!P561</f>
        <v>222.65476774966874</v>
      </c>
      <c r="Q616" s="200">
        <f>IntermediateData!Q561</f>
        <v>248.13075467046934</v>
      </c>
      <c r="R616" s="199">
        <f>IntermediateData!R561</f>
        <v>271.67862562182847</v>
      </c>
      <c r="S616" s="200">
        <f>IntermediateData!S561</f>
        <v>293.32602596050003</v>
      </c>
      <c r="T616" s="200">
        <f>IntermediateData!T561</f>
        <v>313.09840658382194</v>
      </c>
      <c r="U616" s="200">
        <f>IntermediateData!U561</f>
        <v>331.01907552927781</v>
      </c>
      <c r="V616" s="200">
        <f>IntermediateData!V561</f>
        <v>347.10924702925558</v>
      </c>
      <c r="W616" s="200">
        <f>IntermediateData!W561</f>
        <v>361.38808809944521</v>
      </c>
      <c r="X616" s="200">
        <f>IntermediateData!X561</f>
        <v>373.87276273612326</v>
      </c>
      <c r="Y616" s="200">
        <f>IntermediateData!Y561</f>
        <v>384.57847379449322</v>
      </c>
      <c r="Z616" s="200">
        <f>IntermediateData!Z561</f>
        <v>393.51850261727247</v>
      </c>
      <c r="AA616" s="200">
        <f>IntermediateData!AA561</f>
        <v>400.70424647984373</v>
      </c>
      <c r="AB616" s="200">
        <f>IntermediateData!AB561</f>
        <v>406.14525391551035</v>
      </c>
      <c r="AC616" s="200">
        <f>IntermediateData!AC561</f>
        <v>410.78040520042026</v>
      </c>
      <c r="AD616" s="200">
        <f>IntermediateData!AD561</f>
        <v>414.83792594891696</v>
      </c>
      <c r="AE616" s="200">
        <f>IntermediateData!AE561</f>
        <v>418.77583051175924</v>
      </c>
      <c r="AF616" s="200">
        <f>IntermediateData!AF561</f>
        <v>422.8515397898197</v>
      </c>
      <c r="AG616" s="200">
        <f>IntermediateData!AG561</f>
        <v>427.1828475771477</v>
      </c>
      <c r="AH616" s="200">
        <f>IntermediateData!AH561</f>
        <v>431.7259707691889</v>
      </c>
      <c r="AI616" s="200">
        <f>IntermediateData!AI561</f>
        <v>436.45797801795982</v>
      </c>
      <c r="AJ616" s="200">
        <f>IntermediateData!AJ561</f>
        <v>441.35807311614269</v>
      </c>
      <c r="AK616" s="200">
        <f>IntermediateData!AK561</f>
        <v>446.40751799079294</v>
      </c>
      <c r="AL616" s="200">
        <f>IntermediateData!AL561</f>
        <v>451.58956041141596</v>
      </c>
      <c r="AM616" s="200">
        <f>IntermediateData!AM561</f>
        <v>456.88936623383466</v>
      </c>
      <c r="AN616" s="200">
        <f>IntermediateData!AN561</f>
        <v>462.29395600987681</v>
      </c>
      <c r="AO616" s="200">
        <f>IntermediateData!AO561</f>
        <v>467.79214580118668</v>
      </c>
      <c r="AP616" s="201">
        <f>IntermediateData!AP561</f>
        <v>473.37449204341505</v>
      </c>
    </row>
    <row r="617" spans="2:42" x14ac:dyDescent="0.35">
      <c r="B617" s="36"/>
      <c r="C617" s="36" t="s">
        <v>2270</v>
      </c>
      <c r="D617" s="201"/>
      <c r="E617" s="200">
        <f>IntermediateData!E562</f>
        <v>0</v>
      </c>
      <c r="F617" s="200">
        <f>IntermediateData!F562</f>
        <v>0</v>
      </c>
      <c r="G617" s="200">
        <f>IntermediateData!G562</f>
        <v>0</v>
      </c>
      <c r="H617" s="200">
        <f>IntermediateData!H562</f>
        <v>0</v>
      </c>
      <c r="I617" s="200">
        <f>IntermediateData!I562</f>
        <v>14.173779318040197</v>
      </c>
      <c r="J617" s="200">
        <f>IntermediateData!J562</f>
        <v>30.207318474862113</v>
      </c>
      <c r="K617" s="200">
        <f>IntermediateData!K562</f>
        <v>47.89225235646775</v>
      </c>
      <c r="L617" s="200">
        <f>IntermediateData!L562</f>
        <v>65.239736434145868</v>
      </c>
      <c r="M617" s="200">
        <f>IntermediateData!M562</f>
        <v>81.320169502888106</v>
      </c>
      <c r="N617" s="200">
        <f>IntermediateData!N562</f>
        <v>96.163961234106608</v>
      </c>
      <c r="O617" s="200">
        <f>IntermediateData!O562</f>
        <v>109.80005982427512</v>
      </c>
      <c r="P617" s="200">
        <f>IntermediateData!P562</f>
        <v>122.25599791366254</v>
      </c>
      <c r="Q617" s="200">
        <f>IntermediateData!Q562</f>
        <v>133.55793666246566</v>
      </c>
      <c r="R617" s="199">
        <f>IntermediateData!R562</f>
        <v>143.73070804823089</v>
      </c>
      <c r="S617" s="200">
        <f>IntermediateData!S562</f>
        <v>152.79785544604326</v>
      </c>
      <c r="T617" s="200">
        <f>IntermediateData!T562</f>
        <v>160.78167255063323</v>
      </c>
      <c r="U617" s="200">
        <f>IntermediateData!U562</f>
        <v>167.70324069731018</v>
      </c>
      <c r="V617" s="200">
        <f>IntermediateData!V562</f>
        <v>173.58246463646736</v>
      </c>
      <c r="W617" s="200">
        <f>IntermediateData!W562</f>
        <v>178.43810681431884</v>
      </c>
      <c r="X617" s="200">
        <f>IntermediateData!X562</f>
        <v>182.28782021051833</v>
      </c>
      <c r="Y617" s="200">
        <f>IntermediateData!Y562</f>
        <v>185.14817978136972</v>
      </c>
      <c r="Z617" s="200">
        <f>IntermediateData!Z562</f>
        <v>187.03471255547055</v>
      </c>
      <c r="AA617" s="200">
        <f>IntermediateData!AA562</f>
        <v>187.96192642682422</v>
      </c>
      <c r="AB617" s="200">
        <f>IntermediateData!AB562</f>
        <v>187.94333768872053</v>
      </c>
      <c r="AC617" s="200">
        <f>IntermediateData!AC562</f>
        <v>187.73748573516244</v>
      </c>
      <c r="AD617" s="200">
        <f>IntermediateData!AD562</f>
        <v>187.4819362467893</v>
      </c>
      <c r="AE617" s="200">
        <f>IntermediateData!AE562</f>
        <v>187.3082899280451</v>
      </c>
      <c r="AF617" s="200">
        <f>IntermediateData!AF562</f>
        <v>187.2484738453854</v>
      </c>
      <c r="AG617" s="200">
        <f>IntermediateData!AG562</f>
        <v>187.28695031824202</v>
      </c>
      <c r="AH617" s="200">
        <f>IntermediateData!AH562</f>
        <v>187.40980662054912</v>
      </c>
      <c r="AI617" s="200">
        <f>IntermediateData!AI562</f>
        <v>187.60407635038663</v>
      </c>
      <c r="AJ617" s="200">
        <f>IntermediateData!AJ562</f>
        <v>187.85800759891228</v>
      </c>
      <c r="AK617" s="200">
        <f>IntermediateData!AK562</f>
        <v>188.1610127598309</v>
      </c>
      <c r="AL617" s="200">
        <f>IntermediateData!AL562</f>
        <v>188.50362113327816</v>
      </c>
      <c r="AM617" s="200">
        <f>IntermediateData!AM562</f>
        <v>188.87743420918645</v>
      </c>
      <c r="AN617" s="200">
        <f>IntermediateData!AN562</f>
        <v>189.27508352048596</v>
      </c>
      <c r="AO617" s="200">
        <f>IntermediateData!AO562</f>
        <v>189.69019096156194</v>
      </c>
      <c r="AP617" s="201">
        <f>IntermediateData!AP562</f>
        <v>190.11733147225277</v>
      </c>
    </row>
    <row r="618" spans="2:42" x14ac:dyDescent="0.35">
      <c r="B618" s="36"/>
      <c r="C618" s="36" t="s">
        <v>2271</v>
      </c>
      <c r="D618" s="201"/>
      <c r="E618" s="200">
        <f>IntermediateData!E564</f>
        <v>0</v>
      </c>
      <c r="F618" s="200">
        <f>IntermediateData!F564</f>
        <v>0</v>
      </c>
      <c r="G618" s="200">
        <f>IntermediateData!G564</f>
        <v>0</v>
      </c>
      <c r="H618" s="200">
        <f>IntermediateData!H564</f>
        <v>0</v>
      </c>
      <c r="I618" s="200">
        <f>IntermediateData!I564</f>
        <v>0</v>
      </c>
      <c r="J618" s="200">
        <f>IntermediateData!J564</f>
        <v>0.76970294100257819</v>
      </c>
      <c r="K618" s="200">
        <f>IntermediateData!K564</f>
        <v>2.2733253298145879</v>
      </c>
      <c r="L618" s="200">
        <f>IntermediateData!L564</f>
        <v>4.9342799798179007</v>
      </c>
      <c r="M618" s="200">
        <f>IntermediateData!M564</f>
        <v>8.3741854540006102</v>
      </c>
      <c r="N618" s="200">
        <f>IntermediateData!N564</f>
        <v>13.306382949828308</v>
      </c>
      <c r="O618" s="200">
        <f>IntermediateData!O564</f>
        <v>19.009258730879338</v>
      </c>
      <c r="P618" s="200">
        <f>IntermediateData!P564</f>
        <v>25.408558497357141</v>
      </c>
      <c r="Q618" s="200">
        <f>IntermediateData!Q564</f>
        <v>31.896415307000463</v>
      </c>
      <c r="R618" s="199">
        <f>IntermediateData!R564</f>
        <v>37.911590190007914</v>
      </c>
      <c r="S618" s="200">
        <f>IntermediateData!S564</f>
        <v>43.464192601033545</v>
      </c>
      <c r="T618" s="200">
        <f>IntermediateData!T564</f>
        <v>48.563796943231402</v>
      </c>
      <c r="U618" s="200">
        <f>IntermediateData!U564</f>
        <v>53.219458523253024</v>
      </c>
      <c r="V618" s="200">
        <f>IntermediateData!V564</f>
        <v>57.439728844247412</v>
      </c>
      <c r="W618" s="200">
        <f>IntermediateData!W564</f>
        <v>61.232670259388414</v>
      </c>
      <c r="X618" s="200">
        <f>IntermediateData!X564</f>
        <v>64.605870007593694</v>
      </c>
      <c r="Y618" s="200">
        <f>IntermediateData!Y564</f>
        <v>67.566453652269388</v>
      </c>
      <c r="Z618" s="200">
        <f>IntermediateData!Z564</f>
        <v>70.121097943114933</v>
      </c>
      <c r="AA618" s="200">
        <f>IntermediateData!AA564</f>
        <v>72.276043120249909</v>
      </c>
      <c r="AB618" s="200">
        <f>IntermediateData!AB564</f>
        <v>74.037104679181141</v>
      </c>
      <c r="AC618" s="200">
        <f>IntermediateData!AC564</f>
        <v>75.409684614409542</v>
      </c>
      <c r="AD618" s="200">
        <f>IntermediateData!AD564</f>
        <v>76.439292839889475</v>
      </c>
      <c r="AE618" s="200">
        <f>IntermediateData!AE564</f>
        <v>77.17044483452392</v>
      </c>
      <c r="AF618" s="200">
        <f>IntermediateData!AF564</f>
        <v>77.670905054090937</v>
      </c>
      <c r="AG618" s="200">
        <f>IntermediateData!AG564</f>
        <v>77.990838283516013</v>
      </c>
      <c r="AH618" s="200">
        <f>IntermediateData!AH564</f>
        <v>78.22287660745269</v>
      </c>
      <c r="AI618" s="200">
        <f>IntermediateData!AI564</f>
        <v>78.421766226986762</v>
      </c>
      <c r="AJ618" s="200">
        <f>IntermediateData!AJ564</f>
        <v>78.640363420870983</v>
      </c>
      <c r="AK618" s="200">
        <f>IntermediateData!AK564</f>
        <v>78.901569241908632</v>
      </c>
      <c r="AL618" s="200">
        <f>IntermediateData!AL564</f>
        <v>79.199741795786096</v>
      </c>
      <c r="AM618" s="200">
        <f>IntermediateData!AM564</f>
        <v>79.529729041395697</v>
      </c>
      <c r="AN618" s="200">
        <f>IntermediateData!AN564</f>
        <v>79.886848994884744</v>
      </c>
      <c r="AO618" s="200">
        <f>IntermediateData!AO564</f>
        <v>80.266871039687587</v>
      </c>
      <c r="AP618" s="201">
        <f>IntermediateData!AP564</f>
        <v>80.665998297725835</v>
      </c>
    </row>
    <row r="619" spans="2:42" x14ac:dyDescent="0.35">
      <c r="B619" s="36"/>
      <c r="C619" s="36" t="s">
        <v>2314</v>
      </c>
      <c r="D619" s="201"/>
      <c r="E619" s="200">
        <f>IntermediateData!E563</f>
        <v>0</v>
      </c>
      <c r="F619" s="200">
        <f>IntermediateData!F563</f>
        <v>0</v>
      </c>
      <c r="G619" s="200">
        <f>IntermediateData!G563</f>
        <v>0</v>
      </c>
      <c r="H619" s="200">
        <f>IntermediateData!H563</f>
        <v>0</v>
      </c>
      <c r="I619" s="200">
        <f>IntermediateData!I563</f>
        <v>0</v>
      </c>
      <c r="J619" s="200">
        <f>IntermediateData!J563</f>
        <v>0.75159563864605838</v>
      </c>
      <c r="K619" s="200">
        <f>IntermediateData!K563</f>
        <v>2.2198452313131201</v>
      </c>
      <c r="L619" s="200">
        <f>IntermediateData!L563</f>
        <v>4.8182007825760325</v>
      </c>
      <c r="M619" s="200">
        <f>IntermediateData!M563</f>
        <v>8.1771822987214513</v>
      </c>
      <c r="N619" s="200">
        <f>IntermediateData!N563</f>
        <v>12.993349587853182</v>
      </c>
      <c r="O619" s="200">
        <f>IntermediateData!O563</f>
        <v>18.562064914827403</v>
      </c>
      <c r="P619" s="200">
        <f>IntermediateData!P563</f>
        <v>24.810820816173695</v>
      </c>
      <c r="Q619" s="200">
        <f>IntermediateData!Q563</f>
        <v>31.146050451565866</v>
      </c>
      <c r="R619" s="199">
        <f>IntermediateData!R563</f>
        <v>37.019718027621778</v>
      </c>
      <c r="S619" s="200">
        <f>IntermediateData!S563</f>
        <v>42.441695173540552</v>
      </c>
      <c r="T619" s="200">
        <f>IntermediateData!T563</f>
        <v>47.421331054136182</v>
      </c>
      <c r="U619" s="200">
        <f>IntermediateData!U563</f>
        <v>51.967467949492715</v>
      </c>
      <c r="V619" s="200">
        <f>IntermediateData!V563</f>
        <v>56.088456188195799</v>
      </c>
      <c r="W619" s="200">
        <f>IntermediateData!W563</f>
        <v>59.79216845613481</v>
      </c>
      <c r="X619" s="200">
        <f>IntermediateData!X563</f>
        <v>63.086013502030994</v>
      </c>
      <c r="Y619" s="200">
        <f>IntermediateData!Y563</f>
        <v>65.976949260034885</v>
      </c>
      <c r="Z619" s="200">
        <f>IntermediateData!Z563</f>
        <v>68.471495408956415</v>
      </c>
      <c r="AA619" s="200">
        <f>IntermediateData!AA563</f>
        <v>70.575745386936674</v>
      </c>
      <c r="AB619" s="200">
        <f>IntermediateData!AB563</f>
        <v>72.295377879643368</v>
      </c>
      <c r="AC619" s="200">
        <f>IntermediateData!AC563</f>
        <v>73.635667799371376</v>
      </c>
      <c r="AD619" s="200">
        <f>IntermediateData!AD563</f>
        <v>74.641054436944657</v>
      </c>
      <c r="AE619" s="200">
        <f>IntermediateData!AE563</f>
        <v>75.355006042272819</v>
      </c>
      <c r="AF619" s="200">
        <f>IntermediateData!AF563</f>
        <v>75.843692908731285</v>
      </c>
      <c r="AG619" s="200">
        <f>IntermediateData!AG563</f>
        <v>76.156099692029542</v>
      </c>
      <c r="AH619" s="200">
        <f>IntermediateData!AH563</f>
        <v>76.382679302135202</v>
      </c>
      <c r="AI619" s="200">
        <f>IntermediateData!AI563</f>
        <v>76.576890032860859</v>
      </c>
      <c r="AJ619" s="200">
        <f>IntermediateData!AJ563</f>
        <v>76.790344716208764</v>
      </c>
      <c r="AK619" s="200">
        <f>IntermediateData!AK563</f>
        <v>77.045405656504926</v>
      </c>
      <c r="AL619" s="200">
        <f>IntermediateData!AL563</f>
        <v>77.336563685297634</v>
      </c>
      <c r="AM619" s="200">
        <f>IntermediateData!AM563</f>
        <v>77.658787963518463</v>
      </c>
      <c r="AN619" s="200">
        <f>IntermediateData!AN563</f>
        <v>78.007506651232248</v>
      </c>
      <c r="AO619" s="200">
        <f>IntermediateData!AO563</f>
        <v>78.378588657351585</v>
      </c>
      <c r="AP619" s="201">
        <f>IntermediateData!AP563</f>
        <v>78.768326425555429</v>
      </c>
    </row>
    <row r="620" spans="2:42" x14ac:dyDescent="0.35">
      <c r="B620" s="36"/>
      <c r="C620" s="36" t="s">
        <v>2272</v>
      </c>
      <c r="D620" s="201"/>
      <c r="E620" s="200">
        <f>IntermediateData!E565</f>
        <v>0</v>
      </c>
      <c r="F620" s="200">
        <f>IntermediateData!F565</f>
        <v>0</v>
      </c>
      <c r="G620" s="200">
        <f>IntermediateData!G565</f>
        <v>0</v>
      </c>
      <c r="H620" s="200">
        <f>IntermediateData!H565</f>
        <v>0</v>
      </c>
      <c r="I620" s="200">
        <f>IntermediateData!I565</f>
        <v>19.106303363454373</v>
      </c>
      <c r="J620" s="200">
        <f>IntermediateData!J565</f>
        <v>52.622697839065111</v>
      </c>
      <c r="K620" s="200">
        <f>IntermediateData!K565</f>
        <v>109.9585451063451</v>
      </c>
      <c r="L620" s="200">
        <f>IntermediateData!L565</f>
        <v>183.00367195434376</v>
      </c>
      <c r="M620" s="200">
        <f>IntermediateData!M565</f>
        <v>287.15398424836263</v>
      </c>
      <c r="N620" s="200">
        <f>IntermediateData!N565</f>
        <v>407.36525513096416</v>
      </c>
      <c r="O620" s="200">
        <f>IntermediateData!O565</f>
        <v>542.3828745085201</v>
      </c>
      <c r="P620" s="200">
        <f>IntermediateData!P565</f>
        <v>674.20181421287361</v>
      </c>
      <c r="Q620" s="200">
        <f>IntermediateData!Q565</f>
        <v>797.51440094247289</v>
      </c>
      <c r="R620" s="199">
        <f>IntermediateData!R565</f>
        <v>912.46722809083894</v>
      </c>
      <c r="S620" s="200">
        <f>IntermediateData!S565</f>
        <v>1019.1969881530835</v>
      </c>
      <c r="T620" s="200">
        <f>IntermediateData!T565</f>
        <v>1117.8307252771597</v>
      </c>
      <c r="U620" s="200">
        <f>IntermediateData!U565</f>
        <v>1208.4860760717211</v>
      </c>
      <c r="V620" s="200">
        <f>IntermediateData!V565</f>
        <v>1291.2714990444779</v>
      </c>
      <c r="W620" s="200">
        <f>IntermediateData!W565</f>
        <v>1366.2864930300482</v>
      </c>
      <c r="X620" s="200">
        <f>IntermediateData!X565</f>
        <v>1433.6218049519025</v>
      </c>
      <c r="Y620" s="200">
        <f>IntermediateData!Y565</f>
        <v>1493.3596272491457</v>
      </c>
      <c r="Z620" s="200">
        <f>IntermediateData!Z565</f>
        <v>1545.5737852854513</v>
      </c>
      <c r="AA620" s="200">
        <f>IntermediateData!AA565</f>
        <v>1590.3299150445414</v>
      </c>
      <c r="AB620" s="200">
        <f>IntermediateData!AB565</f>
        <v>1627.6856314041111</v>
      </c>
      <c r="AC620" s="200">
        <f>IntermediateData!AC565</f>
        <v>1658.6962821818686</v>
      </c>
      <c r="AD620" s="200">
        <f>IntermediateData!AD565</f>
        <v>1684.1941429693352</v>
      </c>
      <c r="AE620" s="200">
        <f>IntermediateData!AE565</f>
        <v>1705.5262413977869</v>
      </c>
      <c r="AF620" s="200">
        <f>IntermediateData!AF565</f>
        <v>1723.6616213205302</v>
      </c>
      <c r="AG620" s="200">
        <f>IntermediateData!AG565</f>
        <v>1740.4108693282544</v>
      </c>
      <c r="AH620" s="200">
        <f>IntermediateData!AH565</f>
        <v>1757.1451578282981</v>
      </c>
      <c r="AI620" s="200">
        <f>IntermediateData!AI565</f>
        <v>1774.9257304470348</v>
      </c>
      <c r="AJ620" s="200">
        <f>IntermediateData!AJ565</f>
        <v>1793.9097269807578</v>
      </c>
      <c r="AK620" s="200">
        <f>IntermediateData!AK565</f>
        <v>1813.9861753985435</v>
      </c>
      <c r="AL620" s="200">
        <f>IntermediateData!AL565</f>
        <v>1835.0532311799764</v>
      </c>
      <c r="AM620" s="200">
        <f>IntermediateData!AM565</f>
        <v>1857.0178327316967</v>
      </c>
      <c r="AN620" s="200">
        <f>IntermediateData!AN565</f>
        <v>1879.7953769184494</v>
      </c>
      <c r="AO620" s="200">
        <f>IntermediateData!AO565</f>
        <v>1903.3094139342397</v>
      </c>
      <c r="AP620" s="201">
        <f>IntermediateData!AP565</f>
        <v>1927.49136077597</v>
      </c>
    </row>
    <row r="621" spans="2:42" x14ac:dyDescent="0.35">
      <c r="B621" s="36"/>
      <c r="C621" s="36" t="s">
        <v>2273</v>
      </c>
      <c r="D621" s="201"/>
      <c r="E621" s="200">
        <f>IntermediateData!E566</f>
        <v>0</v>
      </c>
      <c r="F621" s="200">
        <f>IntermediateData!F566</f>
        <v>0</v>
      </c>
      <c r="G621" s="200">
        <f>IntermediateData!G566</f>
        <v>0</v>
      </c>
      <c r="H621" s="200">
        <f>IntermediateData!H566</f>
        <v>0</v>
      </c>
      <c r="I621" s="200">
        <f>IntermediateData!I566</f>
        <v>7.8517106708427375</v>
      </c>
      <c r="J621" s="200">
        <f>IntermediateData!J566</f>
        <v>24.329286444897178</v>
      </c>
      <c r="K621" s="200">
        <f>IntermediateData!K566</f>
        <v>54.267884302380587</v>
      </c>
      <c r="L621" s="200">
        <f>IntermediateData!L566</f>
        <v>93.603760017014736</v>
      </c>
      <c r="M621" s="200">
        <f>IntermediateData!M566</f>
        <v>141.77445458326125</v>
      </c>
      <c r="N621" s="200">
        <f>IntermediateData!N566</f>
        <v>208.89946876803052</v>
      </c>
      <c r="O621" s="200">
        <f>IntermediateData!O566</f>
        <v>284.86293134108178</v>
      </c>
      <c r="P621" s="200">
        <f>IntermediateData!P566</f>
        <v>363.98983354849503</v>
      </c>
      <c r="Q621" s="200">
        <f>IntermediateData!Q566</f>
        <v>437.94752367718746</v>
      </c>
      <c r="R621" s="199">
        <f>IntermediateData!R566</f>
        <v>506.8311058199987</v>
      </c>
      <c r="S621" s="200">
        <f>IntermediateData!S566</f>
        <v>570.72972916474123</v>
      </c>
      <c r="T621" s="200">
        <f>IntermediateData!T566</f>
        <v>629.72674781060334</v>
      </c>
      <c r="U621" s="200">
        <f>IntermediateData!U566</f>
        <v>683.89987343898679</v>
      </c>
      <c r="V621" s="200">
        <f>IntermediateData!V566</f>
        <v>733.32132107164898</v>
      </c>
      <c r="W621" s="200">
        <f>IntermediateData!W566</f>
        <v>778.0579481398878</v>
      </c>
      <c r="X621" s="200">
        <f>IntermediateData!X566</f>
        <v>818.17138707967342</v>
      </c>
      <c r="Y621" s="200">
        <f>IntermediateData!Y566</f>
        <v>853.71817165914069</v>
      </c>
      <c r="Z621" s="200">
        <f>IntermediateData!Z566</f>
        <v>884.74985723662883</v>
      </c>
      <c r="AA621" s="200">
        <f>IntermediateData!AA566</f>
        <v>911.31313513953353</v>
      </c>
      <c r="AB621" s="200">
        <f>IntermediateData!AB566</f>
        <v>933.44994134659112</v>
      </c>
      <c r="AC621" s="200">
        <f>IntermediateData!AC566</f>
        <v>951.6108075788643</v>
      </c>
      <c r="AD621" s="200">
        <f>IntermediateData!AD566</f>
        <v>966.29552783204042</v>
      </c>
      <c r="AE621" s="200">
        <f>IntermediateData!AE566</f>
        <v>978.26955170024758</v>
      </c>
      <c r="AF621" s="200">
        <f>IntermediateData!AF566</f>
        <v>988.1109653405839</v>
      </c>
      <c r="AG621" s="200">
        <f>IntermediateData!AG566</f>
        <v>996.3862738645862</v>
      </c>
      <c r="AH621" s="200">
        <f>IntermediateData!AH566</f>
        <v>1004.1958359663238</v>
      </c>
      <c r="AI621" s="200">
        <f>IntermediateData!AI566</f>
        <v>1012.1750874639126</v>
      </c>
      <c r="AJ621" s="200">
        <f>IntermediateData!AJ566</f>
        <v>1020.6857944533941</v>
      </c>
      <c r="AK621" s="200">
        <f>IntermediateData!AK566</f>
        <v>1029.666923471975</v>
      </c>
      <c r="AL621" s="200">
        <f>IntermediateData!AL566</f>
        <v>1039.0628834201327</v>
      </c>
      <c r="AM621" s="200">
        <f>IntermediateData!AM566</f>
        <v>1048.823321007545</v>
      </c>
      <c r="AN621" s="200">
        <f>IntermediateData!AN566</f>
        <v>1058.9029282695292</v>
      </c>
      <c r="AO621" s="200">
        <f>IntermediateData!AO566</f>
        <v>1069.2612616853246</v>
      </c>
      <c r="AP621" s="201">
        <f>IntermediateData!AP566</f>
        <v>1079.8625724517549</v>
      </c>
    </row>
    <row r="622" spans="2:42" x14ac:dyDescent="0.35">
      <c r="B622" s="36"/>
      <c r="C622" s="36" t="s">
        <v>2275</v>
      </c>
      <c r="D622" s="201"/>
      <c r="E622" s="200">
        <f>IntermediateData!E568</f>
        <v>0</v>
      </c>
      <c r="F622" s="200">
        <f>IntermediateData!F568</f>
        <v>0</v>
      </c>
      <c r="G622" s="200">
        <f>IntermediateData!G568</f>
        <v>0</v>
      </c>
      <c r="H622" s="200">
        <f>IntermediateData!H568</f>
        <v>0</v>
      </c>
      <c r="I622" s="200">
        <f>IntermediateData!I568</f>
        <v>7.3515998453100515</v>
      </c>
      <c r="J622" s="200">
        <f>IntermediateData!J568</f>
        <v>16.278625299405771</v>
      </c>
      <c r="K622" s="200">
        <f>IntermediateData!K568</f>
        <v>28.546994293493615</v>
      </c>
      <c r="L622" s="200">
        <f>IntermediateData!L568</f>
        <v>42.383941273791862</v>
      </c>
      <c r="M622" s="200">
        <f>IntermediateData!M568</f>
        <v>56.99798901690302</v>
      </c>
      <c r="N622" s="200">
        <f>IntermediateData!N568</f>
        <v>70.672695427235027</v>
      </c>
      <c r="O622" s="200">
        <f>IntermediateData!O568</f>
        <v>83.426191575859789</v>
      </c>
      <c r="P622" s="200">
        <f>IntermediateData!P568</f>
        <v>95.275523080567581</v>
      </c>
      <c r="Q622" s="200">
        <f>IntermediateData!Q568</f>
        <v>106.23668000124162</v>
      </c>
      <c r="R622" s="199">
        <f>IntermediateData!R568</f>
        <v>116.32462542304178</v>
      </c>
      <c r="S622" s="200">
        <f>IntermediateData!S568</f>
        <v>125.55332277061598</v>
      </c>
      <c r="T622" s="200">
        <f>IntermediateData!T568</f>
        <v>133.93576189487192</v>
      </c>
      <c r="U622" s="200">
        <f>IntermediateData!U568</f>
        <v>141.48398397221715</v>
      </c>
      <c r="V622" s="200">
        <f>IntermediateData!V568</f>
        <v>148.20910525460658</v>
      </c>
      <c r="W622" s="200">
        <f>IntermediateData!W568</f>
        <v>154.12133970722419</v>
      </c>
      <c r="X622" s="200">
        <f>IntermediateData!X568</f>
        <v>159.23002056916317</v>
      </c>
      <c r="Y622" s="200">
        <f>IntermediateData!Y568</f>
        <v>163.54362087106304</v>
      </c>
      <c r="Z622" s="200">
        <f>IntermediateData!Z568</f>
        <v>167.06977294229804</v>
      </c>
      <c r="AA622" s="200">
        <f>IntermediateData!AA568</f>
        <v>169.81528693900077</v>
      </c>
      <c r="AB622" s="200">
        <f>IntermediateData!AB568</f>
        <v>171.78616842293604</v>
      </c>
      <c r="AC622" s="200">
        <f>IntermediateData!AC568</f>
        <v>173.37456132766471</v>
      </c>
      <c r="AD622" s="200">
        <f>IntermediateData!AD568</f>
        <v>174.68142157844304</v>
      </c>
      <c r="AE622" s="200">
        <f>IntermediateData!AE568</f>
        <v>175.9039772750771</v>
      </c>
      <c r="AF622" s="200">
        <f>IntermediateData!AF568</f>
        <v>177.15479215420314</v>
      </c>
      <c r="AG622" s="200">
        <f>IntermediateData!AG568</f>
        <v>178.50919508512516</v>
      </c>
      <c r="AH622" s="200">
        <f>IntermediateData!AH568</f>
        <v>179.93836142497457</v>
      </c>
      <c r="AI622" s="200">
        <f>IntermediateData!AI568</f>
        <v>181.43232169934822</v>
      </c>
      <c r="AJ622" s="200">
        <f>IntermediateData!AJ568</f>
        <v>182.98205635749827</v>
      </c>
      <c r="AK622" s="200">
        <f>IntermediateData!AK568</f>
        <v>184.57946039252249</v>
      </c>
      <c r="AL622" s="200">
        <f>IntermediateData!AL568</f>
        <v>186.21731007797635</v>
      </c>
      <c r="AM622" s="200">
        <f>IntermediateData!AM568</f>
        <v>187.88923173869134</v>
      </c>
      <c r="AN622" s="200">
        <f>IntermediateData!AN568</f>
        <v>189.58967247749109</v>
      </c>
      <c r="AO622" s="200">
        <f>IntermediateData!AO568</f>
        <v>191.3138727832478</v>
      </c>
      <c r="AP622" s="201">
        <f>IntermediateData!AP568</f>
        <v>193.05784094931795</v>
      </c>
    </row>
    <row r="623" spans="2:42" x14ac:dyDescent="0.35">
      <c r="B623" s="36"/>
      <c r="C623" s="36" t="s">
        <v>2276</v>
      </c>
      <c r="D623" s="201"/>
      <c r="E623" s="200">
        <f>IntermediateData!E569</f>
        <v>0</v>
      </c>
      <c r="F623" s="200">
        <f>IntermediateData!F569</f>
        <v>0</v>
      </c>
      <c r="G623" s="200">
        <f>IntermediateData!G569</f>
        <v>0</v>
      </c>
      <c r="H623" s="200">
        <f>IntermediateData!H569</f>
        <v>0</v>
      </c>
      <c r="I623" s="200">
        <f>IntermediateData!I569</f>
        <v>51.890317242226914</v>
      </c>
      <c r="J623" s="200">
        <f>IntermediateData!J569</f>
        <v>122.74886535448587</v>
      </c>
      <c r="K623" s="200">
        <f>IntermediateData!K569</f>
        <v>202.525215690376</v>
      </c>
      <c r="L623" s="200">
        <f>IntermediateData!L569</f>
        <v>290.08414429301121</v>
      </c>
      <c r="M623" s="200">
        <f>IntermediateData!M569</f>
        <v>371.55584182297116</v>
      </c>
      <c r="N623" s="200">
        <f>IntermediateData!N569</f>
        <v>447.08025103339537</v>
      </c>
      <c r="O623" s="200">
        <f>IntermediateData!O569</f>
        <v>516.79032789540338</v>
      </c>
      <c r="P623" s="200">
        <f>IntermediateData!P569</f>
        <v>580.81225654750165</v>
      </c>
      <c r="Q623" s="200">
        <f>IntermediateData!Q569</f>
        <v>639.26565550351143</v>
      </c>
      <c r="R623" s="199">
        <f>IntermediateData!R569</f>
        <v>692.26377541983152</v>
      </c>
      <c r="S623" s="200">
        <f>IntermediateData!S569</f>
        <v>739.91368871143652</v>
      </c>
      <c r="T623" s="200">
        <f>IntermediateData!T569</f>
        <v>782.31647129500459</v>
      </c>
      <c r="U623" s="200">
        <f>IntermediateData!U569</f>
        <v>819.56737672696102</v>
      </c>
      <c r="V623" s="200">
        <f>IntermediateData!V569</f>
        <v>851.75600299398809</v>
      </c>
      <c r="W623" s="200">
        <f>IntermediateData!W569</f>
        <v>878.96645220368669</v>
      </c>
      <c r="X623" s="200">
        <f>IntermediateData!X569</f>
        <v>901.27748341355891</v>
      </c>
      <c r="Y623" s="200">
        <f>IntermediateData!Y569</f>
        <v>918.76265882730013</v>
      </c>
      <c r="Z623" s="200">
        <f>IntermediateData!Z569</f>
        <v>931.49048357854508</v>
      </c>
      <c r="AA623" s="200">
        <f>IntermediateData!AA569</f>
        <v>939.52453931366233</v>
      </c>
      <c r="AB623" s="200">
        <f>IntermediateData!AB569</f>
        <v>942.92361177696421</v>
      </c>
      <c r="AC623" s="200">
        <f>IntermediateData!AC569</f>
        <v>944.47288192229098</v>
      </c>
      <c r="AD623" s="200">
        <f>IntermediateData!AD569</f>
        <v>945.31617814281481</v>
      </c>
      <c r="AE623" s="200">
        <f>IntermediateData!AE569</f>
        <v>946.1169495630952</v>
      </c>
      <c r="AF623" s="200">
        <f>IntermediateData!AF569</f>
        <v>947.50373177148367</v>
      </c>
      <c r="AG623" s="200">
        <f>IntermediateData!AG569</f>
        <v>949.3996727812447</v>
      </c>
      <c r="AH623" s="200">
        <f>IntermediateData!AH569</f>
        <v>951.82373711477646</v>
      </c>
      <c r="AI623" s="200">
        <f>IntermediateData!AI569</f>
        <v>954.70640189908227</v>
      </c>
      <c r="AJ623" s="200">
        <f>IntermediateData!AJ569</f>
        <v>957.98415789339708</v>
      </c>
      <c r="AK623" s="200">
        <f>IntermediateData!AK569</f>
        <v>961.59926452949276</v>
      </c>
      <c r="AL623" s="200">
        <f>IntermediateData!AL569</f>
        <v>965.49951855585959</v>
      </c>
      <c r="AM623" s="200">
        <f>IntermediateData!AM569</f>
        <v>969.63803573217649</v>
      </c>
      <c r="AN623" s="200">
        <f>IntermediateData!AN569</f>
        <v>973.97304504596241</v>
      </c>
      <c r="AO623" s="200">
        <f>IntermediateData!AO569</f>
        <v>978.46769494773446</v>
      </c>
      <c r="AP623" s="201">
        <f>IntermediateData!AP569</f>
        <v>983.08987112445675</v>
      </c>
    </row>
    <row r="624" spans="2:42" x14ac:dyDescent="0.35">
      <c r="B624" s="36"/>
      <c r="C624" s="36" t="s">
        <v>2277</v>
      </c>
      <c r="D624" s="201"/>
      <c r="E624" s="200">
        <f>IntermediateData!E570</f>
        <v>0</v>
      </c>
      <c r="F624" s="200">
        <f>IntermediateData!F570</f>
        <v>0</v>
      </c>
      <c r="G624" s="200">
        <f>IntermediateData!G570</f>
        <v>0</v>
      </c>
      <c r="H624" s="200">
        <f>IntermediateData!H570</f>
        <v>0</v>
      </c>
      <c r="I624" s="200">
        <f>IntermediateData!I570</f>
        <v>24.018519661414107</v>
      </c>
      <c r="J624" s="200">
        <f>IntermediateData!J570</f>
        <v>55.117535196865518</v>
      </c>
      <c r="K624" s="200">
        <f>IntermediateData!K570</f>
        <v>92.761992239086638</v>
      </c>
      <c r="L624" s="200">
        <f>IntermediateData!L570</f>
        <v>144.50759422386469</v>
      </c>
      <c r="M624" s="200">
        <f>IntermediateData!M570</f>
        <v>202.54115947059748</v>
      </c>
      <c r="N624" s="200">
        <f>IntermediateData!N570</f>
        <v>262.71014372771884</v>
      </c>
      <c r="O624" s="200">
        <f>IntermediateData!O570</f>
        <v>318.51841533880531</v>
      </c>
      <c r="P624" s="200">
        <f>IntermediateData!P570</f>
        <v>370.06339421772088</v>
      </c>
      <c r="Q624" s="200">
        <f>IntermediateData!Q570</f>
        <v>417.43753599402811</v>
      </c>
      <c r="R624" s="199">
        <f>IntermediateData!R570</f>
        <v>460.7284831422312</v>
      </c>
      <c r="S624" s="200">
        <f>IntermediateData!S570</f>
        <v>500.01920992390961</v>
      </c>
      <c r="T624" s="200">
        <f>IntermediateData!T570</f>
        <v>535.38816135485831</v>
      </c>
      <c r="U624" s="200">
        <f>IntermediateData!U570</f>
        <v>566.90938640128104</v>
      </c>
      <c r="V624" s="200">
        <f>IntermediateData!V570</f>
        <v>594.65266560131067</v>
      </c>
      <c r="W624" s="200">
        <f>IntermediateData!W570</f>
        <v>618.68363330062414</v>
      </c>
      <c r="X624" s="200">
        <f>IntermediateData!X570</f>
        <v>639.06389468369264</v>
      </c>
      <c r="Y624" s="200">
        <f>IntermediateData!Y570</f>
        <v>655.85113777523134</v>
      </c>
      <c r="Z624" s="200">
        <f>IntermediateData!Z570</f>
        <v>669.09924057967896</v>
      </c>
      <c r="AA624" s="200">
        <f>IntermediateData!AA570</f>
        <v>678.85837352006206</v>
      </c>
      <c r="AB624" s="200">
        <f>IntermediateData!AB570</f>
        <v>685.1750973313284</v>
      </c>
      <c r="AC624" s="200">
        <f>IntermediateData!AC570</f>
        <v>689.35658917095907</v>
      </c>
      <c r="AD624" s="200">
        <f>IntermediateData!AD570</f>
        <v>691.85953528735604</v>
      </c>
      <c r="AE624" s="200">
        <f>IntermediateData!AE570</f>
        <v>693.12604499291251</v>
      </c>
      <c r="AF624" s="200">
        <f>IntermediateData!AF570</f>
        <v>694.00986381036228</v>
      </c>
      <c r="AG624" s="200">
        <f>IntermediateData!AG570</f>
        <v>694.99027771870715</v>
      </c>
      <c r="AH624" s="200">
        <f>IntermediateData!AH570</f>
        <v>696.41144790179749</v>
      </c>
      <c r="AI624" s="200">
        <f>IntermediateData!AI570</f>
        <v>698.21790816591385</v>
      </c>
      <c r="AJ624" s="200">
        <f>IntermediateData!AJ570</f>
        <v>700.35878835370568</v>
      </c>
      <c r="AK624" s="200">
        <f>IntermediateData!AK570</f>
        <v>702.7876245217642</v>
      </c>
      <c r="AL624" s="200">
        <f>IntermediateData!AL570</f>
        <v>705.46217951204903</v>
      </c>
      <c r="AM624" s="200">
        <f>IntermediateData!AM570</f>
        <v>708.34427349208568</v>
      </c>
      <c r="AN624" s="200">
        <f>IntermediateData!AN570</f>
        <v>711.39962405830829</v>
      </c>
      <c r="AO624" s="200">
        <f>IntermediateData!AO570</f>
        <v>714.59769551560487</v>
      </c>
      <c r="AP624" s="201">
        <f>IntermediateData!AP570</f>
        <v>717.91155696402188</v>
      </c>
    </row>
    <row r="625" spans="2:42" x14ac:dyDescent="0.35">
      <c r="B625" s="36"/>
      <c r="C625" s="36" t="s">
        <v>2278</v>
      </c>
      <c r="D625" s="201"/>
      <c r="E625" s="200">
        <f>IntermediateData!E571</f>
        <v>0</v>
      </c>
      <c r="F625" s="200">
        <f>IntermediateData!F571</f>
        <v>0</v>
      </c>
      <c r="G625" s="200">
        <f>IntermediateData!G571</f>
        <v>0</v>
      </c>
      <c r="H625" s="200">
        <f>IntermediateData!H571</f>
        <v>0</v>
      </c>
      <c r="I625" s="200">
        <f>IntermediateData!I571</f>
        <v>21.927791498725512</v>
      </c>
      <c r="J625" s="200">
        <f>IntermediateData!J571</f>
        <v>46.877470984824029</v>
      </c>
      <c r="K625" s="200">
        <f>IntermediateData!K571</f>
        <v>74.54619893150678</v>
      </c>
      <c r="L625" s="200">
        <f>IntermediateData!L571</f>
        <v>102.09711433389998</v>
      </c>
      <c r="M625" s="200">
        <f>IntermediateData!M571</f>
        <v>127.74586213333248</v>
      </c>
      <c r="N625" s="200">
        <f>IntermediateData!N571</f>
        <v>151.53433007649483</v>
      </c>
      <c r="O625" s="200">
        <f>IntermediateData!O571</f>
        <v>173.50223034297437</v>
      </c>
      <c r="P625" s="200">
        <f>IntermediateData!P571</f>
        <v>193.6871650010151</v>
      </c>
      <c r="Q625" s="200">
        <f>IntermediateData!Q571</f>
        <v>212.12468876254781</v>
      </c>
      <c r="R625" s="199">
        <f>IntermediateData!R571</f>
        <v>228.84836912967063</v>
      </c>
      <c r="S625" s="200">
        <f>IntermediateData!S571</f>
        <v>243.88984402124399</v>
      </c>
      <c r="T625" s="200">
        <f>IntermediateData!T571</f>
        <v>257.27887696487431</v>
      </c>
      <c r="U625" s="200">
        <f>IntermediateData!U571</f>
        <v>269.04340993629467</v>
      </c>
      <c r="V625" s="200">
        <f>IntermediateData!V571</f>
        <v>279.20961392499396</v>
      </c>
      <c r="W625" s="200">
        <f>IntermediateData!W571</f>
        <v>287.80193730191201</v>
      </c>
      <c r="X625" s="200">
        <f>IntermediateData!X571</f>
        <v>294.84315206207913</v>
      </c>
      <c r="Y625" s="200">
        <f>IntermediateData!Y571</f>
        <v>300.35439801225584</v>
      </c>
      <c r="Z625" s="200">
        <f>IntermediateData!Z571</f>
        <v>304.35522497089579</v>
      </c>
      <c r="AA625" s="200">
        <f>IntermediateData!AA571</f>
        <v>306.86363304512622</v>
      </c>
      <c r="AB625" s="200">
        <f>IntermediateData!AB571</f>
        <v>307.89611104689612</v>
      </c>
      <c r="AC625" s="200">
        <f>IntermediateData!AC571</f>
        <v>308.62176739740477</v>
      </c>
      <c r="AD625" s="200">
        <f>IntermediateData!AD571</f>
        <v>309.25665354605997</v>
      </c>
      <c r="AE625" s="200">
        <f>IntermediateData!AE571</f>
        <v>310.0089171814891</v>
      </c>
      <c r="AF625" s="200">
        <f>IntermediateData!AF571</f>
        <v>310.94549147591988</v>
      </c>
      <c r="AG625" s="200">
        <f>IntermediateData!AG571</f>
        <v>312.04251079250116</v>
      </c>
      <c r="AH625" s="200">
        <f>IntermediateData!AH571</f>
        <v>313.3523075416378</v>
      </c>
      <c r="AI625" s="200">
        <f>IntermediateData!AI571</f>
        <v>314.85088209704827</v>
      </c>
      <c r="AJ625" s="200">
        <f>IntermediateData!AJ571</f>
        <v>316.51615944604146</v>
      </c>
      <c r="AK625" s="200">
        <f>IntermediateData!AK571</f>
        <v>318.32791128109483</v>
      </c>
      <c r="AL625" s="200">
        <f>IntermediateData!AL571</f>
        <v>320.26768239223725</v>
      </c>
      <c r="AM625" s="200">
        <f>IntermediateData!AM571</f>
        <v>322.31872118670464</v>
      </c>
      <c r="AN625" s="200">
        <f>IntermediateData!AN571</f>
        <v>324.4659141703238</v>
      </c>
      <c r="AO625" s="200">
        <f>IntermediateData!AO571</f>
        <v>326.69572423274025</v>
      </c>
      <c r="AP625" s="201">
        <f>IntermediateData!AP571</f>
        <v>328.99613258596554</v>
      </c>
    </row>
    <row r="626" spans="2:42" x14ac:dyDescent="0.35">
      <c r="B626" s="36"/>
      <c r="C626" s="36" t="s">
        <v>2279</v>
      </c>
      <c r="D626" s="201"/>
      <c r="E626" s="200">
        <f>IntermediateData!E572</f>
        <v>0</v>
      </c>
      <c r="F626" s="200">
        <f>IntermediateData!F572</f>
        <v>0</v>
      </c>
      <c r="G626" s="200">
        <f>IntermediateData!G572</f>
        <v>0</v>
      </c>
      <c r="H626" s="200">
        <f>IntermediateData!H572</f>
        <v>0</v>
      </c>
      <c r="I626" s="200">
        <f>IntermediateData!I572</f>
        <v>0.28987356823189925</v>
      </c>
      <c r="J626" s="200">
        <f>IntermediateData!J572</f>
        <v>3.2672582972235444</v>
      </c>
      <c r="K626" s="200">
        <f>IntermediateData!K572</f>
        <v>8.8093653812339934</v>
      </c>
      <c r="L626" s="200">
        <f>IntermediateData!L572</f>
        <v>18.465600031241781</v>
      </c>
      <c r="M626" s="200">
        <f>IntermediateData!M572</f>
        <v>30.849130609535056</v>
      </c>
      <c r="N626" s="200">
        <f>IntermediateData!N572</f>
        <v>48.532271854313329</v>
      </c>
      <c r="O626" s="200">
        <f>IntermediateData!O572</f>
        <v>68.920248597268497</v>
      </c>
      <c r="P626" s="200">
        <f>IntermediateData!P572</f>
        <v>91.756122297898983</v>
      </c>
      <c r="Q626" s="200">
        <f>IntermediateData!Q572</f>
        <v>114.49684493871182</v>
      </c>
      <c r="R626" s="199">
        <f>IntermediateData!R572</f>
        <v>135.59822786103311</v>
      </c>
      <c r="S626" s="200">
        <f>IntermediateData!S572</f>
        <v>155.09433726083245</v>
      </c>
      <c r="T626" s="200">
        <f>IntermediateData!T572</f>
        <v>173.01738586083951</v>
      </c>
      <c r="U626" s="200">
        <f>IntermediateData!U572</f>
        <v>189.39778732169557</v>
      </c>
      <c r="V626" s="200">
        <f>IntermediateData!V572</f>
        <v>204.26420837198293</v>
      </c>
      <c r="W626" s="200">
        <f>IntermediateData!W572</f>
        <v>217.64361873429451</v>
      </c>
      <c r="X626" s="200">
        <f>IntermediateData!X572</f>
        <v>229.56133892154972</v>
      </c>
      <c r="Y626" s="200">
        <f>IntermediateData!Y572</f>
        <v>240.04108597490699</v>
      </c>
      <c r="Z626" s="200">
        <f>IntermediateData!Z572</f>
        <v>249.10501721187268</v>
      </c>
      <c r="AA626" s="200">
        <f>IntermediateData!AA572</f>
        <v>256.77377205055353</v>
      </c>
      <c r="AB626" s="200">
        <f>IntermediateData!AB572</f>
        <v>263.06651197343643</v>
      </c>
      <c r="AC626" s="200">
        <f>IntermediateData!AC572</f>
        <v>268.01621519520387</v>
      </c>
      <c r="AD626" s="200">
        <f>IntermediateData!AD572</f>
        <v>271.7811306218797</v>
      </c>
      <c r="AE626" s="200">
        <f>IntermediateData!AE572</f>
        <v>274.51619727074711</v>
      </c>
      <c r="AF626" s="200">
        <f>IntermediateData!AF572</f>
        <v>276.46132144612244</v>
      </c>
      <c r="AG626" s="200">
        <f>IntermediateData!AG572</f>
        <v>277.79175105462525</v>
      </c>
      <c r="AH626" s="200">
        <f>IntermediateData!AH572</f>
        <v>278.91431154988538</v>
      </c>
      <c r="AI626" s="200">
        <f>IntermediateData!AI572</f>
        <v>280.01683105083157</v>
      </c>
      <c r="AJ626" s="200">
        <f>IntermediateData!AJ572</f>
        <v>281.28084511275085</v>
      </c>
      <c r="AK626" s="200">
        <f>IntermediateData!AK572</f>
        <v>282.76134833659455</v>
      </c>
      <c r="AL626" s="200">
        <f>IntermediateData!AL572</f>
        <v>284.43489623935324</v>
      </c>
      <c r="AM626" s="200">
        <f>IntermediateData!AM572</f>
        <v>286.27980447074583</v>
      </c>
      <c r="AN626" s="200">
        <f>IntermediateData!AN572</f>
        <v>288.27607636267828</v>
      </c>
      <c r="AO626" s="200">
        <f>IntermediateData!AO572</f>
        <v>290.405334411789</v>
      </c>
      <c r="AP626" s="201">
        <f>IntermediateData!AP572</f>
        <v>292.65075553586945</v>
      </c>
    </row>
    <row r="627" spans="2:42" x14ac:dyDescent="0.35">
      <c r="B627" s="36"/>
      <c r="C627" s="36" t="s">
        <v>2280</v>
      </c>
      <c r="D627" s="201"/>
      <c r="E627" s="200">
        <f>IntermediateData!E573</f>
        <v>0</v>
      </c>
      <c r="F627" s="200">
        <f>IntermediateData!F573</f>
        <v>0</v>
      </c>
      <c r="G627" s="200">
        <f>IntermediateData!G573</f>
        <v>0</v>
      </c>
      <c r="H627" s="200">
        <f>IntermediateData!H573</f>
        <v>0</v>
      </c>
      <c r="I627" s="200">
        <f>IntermediateData!I573</f>
        <v>6.524807659284301</v>
      </c>
      <c r="J627" s="200">
        <f>IntermediateData!J573</f>
        <v>18.805983514637919</v>
      </c>
      <c r="K627" s="200">
        <f>IntermediateData!K573</f>
        <v>40.322343302746063</v>
      </c>
      <c r="L627" s="200">
        <f>IntermediateData!L573</f>
        <v>68.045872445138187</v>
      </c>
      <c r="M627" s="200">
        <f>IntermediateData!M573</f>
        <v>107.78702257777341</v>
      </c>
      <c r="N627" s="200">
        <f>IntermediateData!N573</f>
        <v>153.78988458625506</v>
      </c>
      <c r="O627" s="200">
        <f>IntermediateData!O573</f>
        <v>205.51861545547706</v>
      </c>
      <c r="P627" s="200">
        <f>IntermediateData!P573</f>
        <v>257.4352495834068</v>
      </c>
      <c r="Q627" s="200">
        <f>IntermediateData!Q573</f>
        <v>305.8145915798093</v>
      </c>
      <c r="R627" s="199">
        <f>IntermediateData!R573</f>
        <v>350.72407698177744</v>
      </c>
      <c r="S627" s="200">
        <f>IntermediateData!S573</f>
        <v>392.22710880326383</v>
      </c>
      <c r="T627" s="200">
        <f>IntermediateData!T573</f>
        <v>430.38316924978517</v>
      </c>
      <c r="U627" s="200">
        <f>IntermediateData!U573</f>
        <v>465.24792655611435</v>
      </c>
      <c r="V627" s="200">
        <f>IntermediateData!V573</f>
        <v>496.87333710815784</v>
      </c>
      <c r="W627" s="200">
        <f>IntermediateData!W573</f>
        <v>525.30774300394103</v>
      </c>
      <c r="X627" s="200">
        <f>IntermediateData!X573</f>
        <v>550.59596520257958</v>
      </c>
      <c r="Y627" s="200">
        <f>IntermediateData!Y573</f>
        <v>572.77939240427941</v>
      </c>
      <c r="Z627" s="200">
        <f>IntermediateData!Z573</f>
        <v>591.89606579877534</v>
      </c>
      <c r="AA627" s="200">
        <f>IntermediateData!AA573</f>
        <v>607.98075981418799</v>
      </c>
      <c r="AB627" s="200">
        <f>IntermediateData!AB573</f>
        <v>621.06505899303625</v>
      </c>
      <c r="AC627" s="200">
        <f>IntermediateData!AC573</f>
        <v>631.5208420465126</v>
      </c>
      <c r="AD627" s="200">
        <f>IntermediateData!AD573</f>
        <v>639.68735886316324</v>
      </c>
      <c r="AE627" s="200">
        <f>IntermediateData!AE573</f>
        <v>646.09461636232231</v>
      </c>
      <c r="AF627" s="200">
        <f>IntermediateData!AF573</f>
        <v>651.13189452358404</v>
      </c>
      <c r="AG627" s="200">
        <f>IntermediateData!AG573</f>
        <v>655.50646179123396</v>
      </c>
      <c r="AH627" s="200">
        <f>IntermediateData!AH573</f>
        <v>659.56813597365931</v>
      </c>
      <c r="AI627" s="200">
        <f>IntermediateData!AI573</f>
        <v>663.74358510473041</v>
      </c>
      <c r="AJ627" s="200">
        <f>IntermediateData!AJ573</f>
        <v>668.18460054698903</v>
      </c>
      <c r="AK627" s="200">
        <f>IntermediateData!AK573</f>
        <v>672.8538579807016</v>
      </c>
      <c r="AL627" s="200">
        <f>IntermediateData!AL573</f>
        <v>677.7176572380331</v>
      </c>
      <c r="AM627" s="200">
        <f>IntermediateData!AM573</f>
        <v>682.74578601163284</v>
      </c>
      <c r="AN627" s="200">
        <f>IntermediateData!AN573</f>
        <v>687.91139166094229</v>
      </c>
      <c r="AO627" s="200">
        <f>IntermediateData!AO573</f>
        <v>693.19086079905617</v>
      </c>
      <c r="AP627" s="201">
        <f>IntermediateData!AP573</f>
        <v>698.56370635797123</v>
      </c>
    </row>
    <row r="628" spans="2:42" x14ac:dyDescent="0.35">
      <c r="B628" s="36"/>
      <c r="C628" s="36" t="s">
        <v>2281</v>
      </c>
      <c r="D628" s="201"/>
      <c r="E628" s="200">
        <f>IntermediateData!E574</f>
        <v>0</v>
      </c>
      <c r="F628" s="200">
        <f>IntermediateData!F574</f>
        <v>0</v>
      </c>
      <c r="G628" s="200">
        <f>IntermediateData!G574</f>
        <v>0</v>
      </c>
      <c r="H628" s="200">
        <f>IntermediateData!H574</f>
        <v>0</v>
      </c>
      <c r="I628" s="200">
        <f>IntermediateData!I574</f>
        <v>0</v>
      </c>
      <c r="J628" s="200">
        <f>IntermediateData!J574</f>
        <v>5.7571861438146072</v>
      </c>
      <c r="K628" s="200">
        <f>IntermediateData!K574</f>
        <v>17.04490330959732</v>
      </c>
      <c r="L628" s="200">
        <f>IntermediateData!L574</f>
        <v>37.094326421996115</v>
      </c>
      <c r="M628" s="200">
        <f>IntermediateData!M574</f>
        <v>63.111672891926503</v>
      </c>
      <c r="N628" s="200">
        <f>IntermediateData!N574</f>
        <v>100.55785513077302</v>
      </c>
      <c r="O628" s="200">
        <f>IntermediateData!O574</f>
        <v>144.02919718294916</v>
      </c>
      <c r="P628" s="200">
        <f>IntermediateData!P574</f>
        <v>193.01258013243623</v>
      </c>
      <c r="Q628" s="200">
        <f>IntermediateData!Q574</f>
        <v>242.89798006915348</v>
      </c>
      <c r="R628" s="199">
        <f>IntermediateData!R574</f>
        <v>289.38386150102008</v>
      </c>
      <c r="S628" s="200">
        <f>IntermediateData!S574</f>
        <v>332.53559151891341</v>
      </c>
      <c r="T628" s="200">
        <f>IntermediateData!T574</f>
        <v>372.41466243623148</v>
      </c>
      <c r="U628" s="200">
        <f>IntermediateData!U574</f>
        <v>409.078799699787</v>
      </c>
      <c r="V628" s="200">
        <f>IntermediateData!V574</f>
        <v>442.58206510732577</v>
      </c>
      <c r="W628" s="200">
        <f>IntermediateData!W574</f>
        <v>472.97495548712698</v>
      </c>
      <c r="X628" s="200">
        <f>IntermediateData!X574</f>
        <v>500.3044969891057</v>
      </c>
      <c r="Y628" s="200">
        <f>IntermediateData!Y574</f>
        <v>524.61433513101281</v>
      </c>
      <c r="Z628" s="200">
        <f>IntermediateData!Z574</f>
        <v>545.94482073770666</v>
      </c>
      <c r="AA628" s="200">
        <f>IntermediateData!AA574</f>
        <v>564.33309190604825</v>
      </c>
      <c r="AB628" s="200">
        <f>IntermediateData!AB574</f>
        <v>579.81315212274603</v>
      </c>
      <c r="AC628" s="200">
        <f>IntermediateData!AC574</f>
        <v>592.41594465741423</v>
      </c>
      <c r="AD628" s="200">
        <f>IntermediateData!AD574</f>
        <v>602.47243314529794</v>
      </c>
      <c r="AE628" s="200">
        <f>IntermediateData!AE574</f>
        <v>610.30831454260078</v>
      </c>
      <c r="AF628" s="200">
        <f>IntermediateData!AF574</f>
        <v>616.4266315564721</v>
      </c>
      <c r="AG628" s="200">
        <f>IntermediateData!AG574</f>
        <v>621.20090680142698</v>
      </c>
      <c r="AH628" s="200">
        <f>IntermediateData!AH574</f>
        <v>625.32554717080916</v>
      </c>
      <c r="AI628" s="200">
        <f>IntermediateData!AI574</f>
        <v>629.2158395865074</v>
      </c>
      <c r="AJ628" s="200">
        <f>IntermediateData!AJ574</f>
        <v>633.27572462682247</v>
      </c>
      <c r="AK628" s="200">
        <f>IntermediateData!AK574</f>
        <v>637.68243689109329</v>
      </c>
      <c r="AL628" s="200">
        <f>IntermediateData!AL574</f>
        <v>642.39486878152184</v>
      </c>
      <c r="AM628" s="200">
        <f>IntermediateData!AM574</f>
        <v>647.37547513281254</v>
      </c>
      <c r="AN628" s="200">
        <f>IntermediateData!AN574</f>
        <v>652.59013553646048</v>
      </c>
      <c r="AO628" s="200">
        <f>IntermediateData!AO574</f>
        <v>658.00802459940212</v>
      </c>
      <c r="AP628" s="201">
        <f>IntermediateData!AP574</f>
        <v>663.60148982410351</v>
      </c>
    </row>
    <row r="629" spans="2:42" x14ac:dyDescent="0.35">
      <c r="B629" s="36"/>
      <c r="C629" s="36" t="s">
        <v>2282</v>
      </c>
      <c r="D629" s="201"/>
      <c r="E629" s="200">
        <f>IntermediateData!E575</f>
        <v>0</v>
      </c>
      <c r="F629" s="200">
        <f>IntermediateData!F575</f>
        <v>0</v>
      </c>
      <c r="G629" s="200">
        <f>IntermediateData!G575</f>
        <v>0</v>
      </c>
      <c r="H629" s="200">
        <f>IntermediateData!H575</f>
        <v>0</v>
      </c>
      <c r="I629" s="200">
        <f>IntermediateData!I575</f>
        <v>8.1268932863661973</v>
      </c>
      <c r="J629" s="200">
        <f>IntermediateData!J575</f>
        <v>15.721978596158877</v>
      </c>
      <c r="K629" s="200">
        <f>IntermediateData!K575</f>
        <v>22.798749876190648</v>
      </c>
      <c r="L629" s="200">
        <f>IntermediateData!L575</f>
        <v>29.370076843369052</v>
      </c>
      <c r="M629" s="200">
        <f>IntermediateData!M575</f>
        <v>35.448224996934727</v>
      </c>
      <c r="N629" s="200">
        <f>IntermediateData!N575</f>
        <v>41.044874837693392</v>
      </c>
      <c r="O629" s="200">
        <f>IntermediateData!O575</f>
        <v>46.171140321935972</v>
      </c>
      <c r="P629" s="200">
        <f>IntermediateData!P575</f>
        <v>50.837586576699465</v>
      </c>
      <c r="Q629" s="200">
        <f>IntermediateData!Q575</f>
        <v>55.054246902017347</v>
      </c>
      <c r="R629" s="199">
        <f>IntermediateData!R575</f>
        <v>58.830639084840449</v>
      </c>
      <c r="S629" s="200">
        <f>IntermediateData!S575</f>
        <v>62.175781048375939</v>
      </c>
      <c r="T629" s="200">
        <f>IntermediateData!T575</f>
        <v>65.098205859692683</v>
      </c>
      <c r="U629" s="200">
        <f>IntermediateData!U575</f>
        <v>67.605976117573434</v>
      </c>
      <c r="V629" s="200">
        <f>IntermediateData!V575</f>
        <v>69.706697741758688</v>
      </c>
      <c r="W629" s="200">
        <f>IntermediateData!W575</f>
        <v>71.407533183919682</v>
      </c>
      <c r="X629" s="200">
        <f>IntermediateData!X575</f>
        <v>72.715214079920912</v>
      </c>
      <c r="Y629" s="200">
        <f>IntermediateData!Y575</f>
        <v>73.636053362183048</v>
      </c>
      <c r="Z629" s="200">
        <f>IntermediateData!Z575</f>
        <v>74.175956850232325</v>
      </c>
      <c r="AA629" s="200">
        <f>IntermediateData!AA575</f>
        <v>74.340434336827144</v>
      </c>
      <c r="AB629" s="200">
        <f>IntermediateData!AB575</f>
        <v>74.134610186377671</v>
      </c>
      <c r="AC629" s="200">
        <f>IntermediateData!AC575</f>
        <v>73.990964687325018</v>
      </c>
      <c r="AD629" s="200">
        <f>IntermediateData!AD575</f>
        <v>73.901987579409166</v>
      </c>
      <c r="AE629" s="200">
        <f>IntermediateData!AE575</f>
        <v>73.860750195017289</v>
      </c>
      <c r="AF629" s="200">
        <f>IntermediateData!AF575</f>
        <v>73.860880153029598</v>
      </c>
      <c r="AG629" s="200">
        <f>IntermediateData!AG575</f>
        <v>73.89653738422237</v>
      </c>
      <c r="AH629" s="200">
        <f>IntermediateData!AH575</f>
        <v>73.962510601744214</v>
      </c>
      <c r="AI629" s="200">
        <f>IntermediateData!AI575</f>
        <v>74.053949951219025</v>
      </c>
      <c r="AJ629" s="200">
        <f>IntermediateData!AJ575</f>
        <v>74.166473591911668</v>
      </c>
      <c r="AK629" s="200">
        <f>IntermediateData!AK575</f>
        <v>74.29614850671922</v>
      </c>
      <c r="AL629" s="200">
        <f>IntermediateData!AL575</f>
        <v>74.439472389360404</v>
      </c>
      <c r="AM629" s="200">
        <f>IntermediateData!AM575</f>
        <v>74.593356564575004</v>
      </c>
      <c r="AN629" s="200">
        <f>IntermediateData!AN575</f>
        <v>74.755109899184419</v>
      </c>
      <c r="AO629" s="200">
        <f>IntermediateData!AO575</f>
        <v>74.922423663818037</v>
      </c>
      <c r="AP629" s="201">
        <f>IntermediateData!AP575</f>
        <v>75.093357306984743</v>
      </c>
    </row>
    <row r="630" spans="2:42" x14ac:dyDescent="0.35">
      <c r="B630" s="36"/>
      <c r="C630" s="36" t="s">
        <v>2283</v>
      </c>
      <c r="D630" s="201"/>
      <c r="E630" s="200">
        <f>IntermediateData!E576</f>
        <v>0</v>
      </c>
      <c r="F630" s="200">
        <f>IntermediateData!F576</f>
        <v>0</v>
      </c>
      <c r="G630" s="200">
        <f>IntermediateData!G576</f>
        <v>0</v>
      </c>
      <c r="H630" s="200">
        <f>IntermediateData!H576</f>
        <v>0</v>
      </c>
      <c r="I630" s="200">
        <f>IntermediateData!I576</f>
        <v>21.39760958561607</v>
      </c>
      <c r="J630" s="200">
        <f>IntermediateData!J576</f>
        <v>50.927436596073917</v>
      </c>
      <c r="K630" s="200">
        <f>IntermediateData!K576</f>
        <v>84.440647390577794</v>
      </c>
      <c r="L630" s="200">
        <f>IntermediateData!L576</f>
        <v>121.5273409622299</v>
      </c>
      <c r="M630" s="200">
        <f>IntermediateData!M576</f>
        <v>157.21126061451486</v>
      </c>
      <c r="N630" s="200">
        <f>IntermediateData!N576</f>
        <v>190.34953515297087</v>
      </c>
      <c r="O630" s="200">
        <f>IntermediateData!O576</f>
        <v>220.99766554183242</v>
      </c>
      <c r="P630" s="200">
        <f>IntermediateData!P576</f>
        <v>249.20825621789612</v>
      </c>
      <c r="Q630" s="200">
        <f>IntermediateData!Q576</f>
        <v>275.03110207967427</v>
      </c>
      <c r="R630" s="199">
        <f>IntermediateData!R576</f>
        <v>298.51327188358255</v>
      </c>
      <c r="S630" s="200">
        <f>IntermediateData!S576</f>
        <v>319.69918816972529</v>
      </c>
      <c r="T630" s="200">
        <f>IntermediateData!T576</f>
        <v>338.63070383516612</v>
      </c>
      <c r="U630" s="200">
        <f>IntermediateData!U576</f>
        <v>355.34717546806468</v>
      </c>
      <c r="V630" s="200">
        <f>IntermediateData!V576</f>
        <v>369.88553355171024</v>
      </c>
      <c r="W630" s="200">
        <f>IntermediateData!W576</f>
        <v>382.28034964329379</v>
      </c>
      <c r="X630" s="200">
        <f>IntermediateData!X576</f>
        <v>392.56390062821214</v>
      </c>
      <c r="Y630" s="200">
        <f>IntermediateData!Y576</f>
        <v>400.76623014680314</v>
      </c>
      <c r="Z630" s="200">
        <f>IntermediateData!Z576</f>
        <v>406.91520728664148</v>
      </c>
      <c r="AA630" s="200">
        <f>IntermediateData!AA576</f>
        <v>411.03658262990081</v>
      </c>
      <c r="AB630" s="200">
        <f>IntermediateData!AB576</f>
        <v>413.15404174178622</v>
      </c>
      <c r="AC630" s="200">
        <f>IntermediateData!AC576</f>
        <v>414.41544616084911</v>
      </c>
      <c r="AD630" s="200">
        <f>IntermediateData!AD576</f>
        <v>415.30807833333074</v>
      </c>
      <c r="AE630" s="200">
        <f>IntermediateData!AE576</f>
        <v>416.12142761392522</v>
      </c>
      <c r="AF630" s="200">
        <f>IntermediateData!AF576</f>
        <v>417.13422103694825</v>
      </c>
      <c r="AG630" s="200">
        <f>IntermediateData!AG576</f>
        <v>418.37415901453602</v>
      </c>
      <c r="AH630" s="200">
        <f>IntermediateData!AH576</f>
        <v>419.82910942686289</v>
      </c>
      <c r="AI630" s="200">
        <f>IntermediateData!AI576</f>
        <v>421.47009772929238</v>
      </c>
      <c r="AJ630" s="200">
        <f>IntermediateData!AJ576</f>
        <v>423.27071128351525</v>
      </c>
      <c r="AK630" s="200">
        <f>IntermediateData!AK576</f>
        <v>425.20699645629009</v>
      </c>
      <c r="AL630" s="200">
        <f>IntermediateData!AL576</f>
        <v>427.25736150183297</v>
      </c>
      <c r="AM630" s="200">
        <f>IntermediateData!AM576</f>
        <v>429.40248499401645</v>
      </c>
      <c r="AN630" s="200">
        <f>IntermediateData!AN576</f>
        <v>431.62522958536039</v>
      </c>
      <c r="AO630" s="200">
        <f>IntermediateData!AO576</f>
        <v>433.91056088016558</v>
      </c>
      <c r="AP630" s="201">
        <f>IntermediateData!AP576</f>
        <v>436.24547121909069</v>
      </c>
    </row>
    <row r="631" spans="2:42" x14ac:dyDescent="0.35">
      <c r="B631" s="36"/>
      <c r="C631" s="36" t="s">
        <v>2284</v>
      </c>
      <c r="D631" s="201"/>
      <c r="E631" s="200">
        <f>IntermediateData!E577</f>
        <v>0</v>
      </c>
      <c r="F631" s="200">
        <f>IntermediateData!F577</f>
        <v>0</v>
      </c>
      <c r="G631" s="200">
        <f>IntermediateData!G577</f>
        <v>0</v>
      </c>
      <c r="H631" s="200">
        <f>IntermediateData!H577</f>
        <v>0</v>
      </c>
      <c r="I631" s="200">
        <f>IntermediateData!I577</f>
        <v>20.320205476436996</v>
      </c>
      <c r="J631" s="200">
        <f>IntermediateData!J577</f>
        <v>47.887076647176727</v>
      </c>
      <c r="K631" s="200">
        <f>IntermediateData!K577</f>
        <v>78.755335689085825</v>
      </c>
      <c r="L631" s="200">
        <f>IntermediateData!L577</f>
        <v>111.94001792394108</v>
      </c>
      <c r="M631" s="200">
        <f>IntermediateData!M577</f>
        <v>142.7397785141284</v>
      </c>
      <c r="N631" s="200">
        <f>IntermediateData!N577</f>
        <v>171.2121619616826</v>
      </c>
      <c r="O631" s="200">
        <f>IntermediateData!O577</f>
        <v>197.41195736445829</v>
      </c>
      <c r="P631" s="200">
        <f>IntermediateData!P577</f>
        <v>221.3912851564354</v>
      </c>
      <c r="Q631" s="200">
        <f>IntermediateData!Q577</f>
        <v>243.19968037155493</v>
      </c>
      <c r="R631" s="199">
        <f>IntermediateData!R577</f>
        <v>262.88417255171299</v>
      </c>
      <c r="S631" s="200">
        <f>IntermediateData!S577</f>
        <v>280.48936241498319</v>
      </c>
      <c r="T631" s="200">
        <f>IntermediateData!T577</f>
        <v>296.05749539575095</v>
      </c>
      <c r="U631" s="200">
        <f>IntermediateData!U577</f>
        <v>309.62853216420689</v>
      </c>
      <c r="V631" s="200">
        <f>IntermediateData!V577</f>
        <v>321.24021622856839</v>
      </c>
      <c r="W631" s="200">
        <f>IntermediateData!W577</f>
        <v>330.92813871945981</v>
      </c>
      <c r="X631" s="200">
        <f>IntermediateData!X577</f>
        <v>338.72580045209139</v>
      </c>
      <c r="Y631" s="200">
        <f>IntermediateData!Y577</f>
        <v>344.66467135821233</v>
      </c>
      <c r="Z631" s="200">
        <f>IntermediateData!Z577</f>
        <v>348.77424737629048</v>
      </c>
      <c r="AA631" s="200">
        <f>IntermediateData!AA577</f>
        <v>351.082104884964</v>
      </c>
      <c r="AB631" s="200">
        <f>IntermediateData!AB577</f>
        <v>351.61395276152871</v>
      </c>
      <c r="AC631" s="200">
        <f>IntermediateData!AC577</f>
        <v>351.46316664281966</v>
      </c>
      <c r="AD631" s="200">
        <f>IntermediateData!AD577</f>
        <v>351.07084360568814</v>
      </c>
      <c r="AE631" s="200">
        <f>IntermediateData!AE577</f>
        <v>350.68912026876035</v>
      </c>
      <c r="AF631" s="200">
        <f>IntermediateData!AF577</f>
        <v>350.52763063068659</v>
      </c>
      <c r="AG631" s="200">
        <f>IntermediateData!AG577</f>
        <v>350.55671631260287</v>
      </c>
      <c r="AH631" s="200">
        <f>IntermediateData!AH577</f>
        <v>350.74978498908365</v>
      </c>
      <c r="AI631" s="200">
        <f>IntermediateData!AI577</f>
        <v>351.08203939448964</v>
      </c>
      <c r="AJ631" s="200">
        <f>IntermediateData!AJ577</f>
        <v>351.53097771758439</v>
      </c>
      <c r="AK631" s="200">
        <f>IntermediateData!AK577</f>
        <v>352.07629844483085</v>
      </c>
      <c r="AL631" s="200">
        <f>IntermediateData!AL577</f>
        <v>352.69981048434397</v>
      </c>
      <c r="AM631" s="200">
        <f>IntermediateData!AM577</f>
        <v>353.38534835307996</v>
      </c>
      <c r="AN631" s="200">
        <f>IntermediateData!AN577</f>
        <v>354.11869221983142</v>
      </c>
      <c r="AO631" s="200">
        <f>IntermediateData!AO577</f>
        <v>354.88749260617578</v>
      </c>
      <c r="AP631" s="201">
        <f>IntermediateData!AP577</f>
        <v>355.68119955671091</v>
      </c>
    </row>
    <row r="632" spans="2:42" x14ac:dyDescent="0.35">
      <c r="B632" s="36"/>
      <c r="C632" s="36" t="s">
        <v>2285</v>
      </c>
      <c r="D632" s="201"/>
      <c r="E632" s="200">
        <f>IntermediateData!E578</f>
        <v>0</v>
      </c>
      <c r="F632" s="200">
        <f>IntermediateData!F578</f>
        <v>0</v>
      </c>
      <c r="G632" s="200">
        <f>IntermediateData!G578</f>
        <v>0</v>
      </c>
      <c r="H632" s="200">
        <f>IntermediateData!H578</f>
        <v>0</v>
      </c>
      <c r="I632" s="200">
        <f>IntermediateData!I578</f>
        <v>41.475918547182275</v>
      </c>
      <c r="J632" s="200">
        <f>IntermediateData!J578</f>
        <v>97.072190639793746</v>
      </c>
      <c r="K632" s="200">
        <f>IntermediateData!K578</f>
        <v>158.79430952552417</v>
      </c>
      <c r="L632" s="200">
        <f>IntermediateData!L578</f>
        <v>221.61320221693236</v>
      </c>
      <c r="M632" s="200">
        <f>IntermediateData!M578</f>
        <v>279.97162060970572</v>
      </c>
      <c r="N632" s="200">
        <f>IntermediateData!N578</f>
        <v>333.97378647698145</v>
      </c>
      <c r="O632" s="200">
        <f>IntermediateData!O578</f>
        <v>383.71879748091891</v>
      </c>
      <c r="P632" s="200">
        <f>IntermediateData!P578</f>
        <v>429.30078618554194</v>
      </c>
      <c r="Q632" s="200">
        <f>IntermediateData!Q578</f>
        <v>470.80907263861428</v>
      </c>
      <c r="R632" s="199">
        <f>IntermediateData!R578</f>
        <v>508.32831074454651</v>
      </c>
      <c r="S632" s="200">
        <f>IntermediateData!S578</f>
        <v>541.93862864192818</v>
      </c>
      <c r="T632" s="200">
        <f>IntermediateData!T578</f>
        <v>571.71576329117113</v>
      </c>
      <c r="U632" s="200">
        <f>IntermediateData!U578</f>
        <v>597.73118946993634</v>
      </c>
      <c r="V632" s="200">
        <f>IntermediateData!V578</f>
        <v>620.0522433664778</v>
      </c>
      <c r="W632" s="200">
        <f>IntermediateData!W578</f>
        <v>638.74224095377383</v>
      </c>
      <c r="X632" s="200">
        <f>IntermediateData!X578</f>
        <v>653.86059132030391</v>
      </c>
      <c r="Y632" s="200">
        <f>IntermediateData!Y578</f>
        <v>665.46290512657572</v>
      </c>
      <c r="Z632" s="200">
        <f>IntermediateData!Z578</f>
        <v>673.60109834998536</v>
      </c>
      <c r="AA632" s="200">
        <f>IntermediateData!AA578</f>
        <v>678.32349147430523</v>
      </c>
      <c r="AB632" s="200">
        <f>IntermediateData!AB578</f>
        <v>679.67490427403948</v>
      </c>
      <c r="AC632" s="200">
        <f>IntermediateData!AC578</f>
        <v>679.87968941945076</v>
      </c>
      <c r="AD632" s="200">
        <f>IntermediateData!AD578</f>
        <v>679.79579945487978</v>
      </c>
      <c r="AE632" s="200">
        <f>IntermediateData!AE578</f>
        <v>679.89751348874711</v>
      </c>
      <c r="AF632" s="200">
        <f>IntermediateData!AF578</f>
        <v>680.41243183645395</v>
      </c>
      <c r="AG632" s="200">
        <f>IntermediateData!AG578</f>
        <v>681.28515732763299</v>
      </c>
      <c r="AH632" s="200">
        <f>IntermediateData!AH578</f>
        <v>682.57880631581975</v>
      </c>
      <c r="AI632" s="200">
        <f>IntermediateData!AI578</f>
        <v>684.24035456536535</v>
      </c>
      <c r="AJ632" s="200">
        <f>IntermediateData!AJ578</f>
        <v>686.2212241099611</v>
      </c>
      <c r="AK632" s="200">
        <f>IntermediateData!AK578</f>
        <v>688.47710012193602</v>
      </c>
      <c r="AL632" s="200">
        <f>IntermediateData!AL578</f>
        <v>690.96775783665476</v>
      </c>
      <c r="AM632" s="200">
        <f>IntermediateData!AM578</f>
        <v>693.65689912104904</v>
      </c>
      <c r="AN632" s="200">
        <f>IntermediateData!AN578</f>
        <v>696.51199829414918</v>
      </c>
      <c r="AO632" s="200">
        <f>IntermediateData!AO578</f>
        <v>699.50415682555285</v>
      </c>
      <c r="AP632" s="201">
        <f>IntermediateData!AP578</f>
        <v>702.60796655509</v>
      </c>
    </row>
    <row r="633" spans="2:42" x14ac:dyDescent="0.35">
      <c r="B633" s="36"/>
      <c r="C633" s="36" t="s">
        <v>2286</v>
      </c>
      <c r="D633" s="201"/>
      <c r="E633" s="200">
        <f>IntermediateData!E579</f>
        <v>0</v>
      </c>
      <c r="F633" s="200">
        <f>IntermediateData!F579</f>
        <v>0</v>
      </c>
      <c r="G633" s="200">
        <f>IntermediateData!G579</f>
        <v>0</v>
      </c>
      <c r="H633" s="200">
        <f>IntermediateData!H579</f>
        <v>0</v>
      </c>
      <c r="I633" s="200">
        <f>IntermediateData!I579</f>
        <v>34.594827080154019</v>
      </c>
      <c r="J633" s="200">
        <f>IntermediateData!J579</f>
        <v>73.549802578111098</v>
      </c>
      <c r="K633" s="200">
        <f>IntermediateData!K579</f>
        <v>116.40751307370326</v>
      </c>
      <c r="L633" s="200">
        <f>IntermediateData!L579</f>
        <v>157.02796518970845</v>
      </c>
      <c r="M633" s="200">
        <f>IntermediateData!M579</f>
        <v>194.82739550536004</v>
      </c>
      <c r="N633" s="200">
        <f>IntermediateData!N579</f>
        <v>229.86769262837663</v>
      </c>
      <c r="O633" s="200">
        <f>IntermediateData!O579</f>
        <v>262.20752193558991</v>
      </c>
      <c r="P633" s="200">
        <f>IntermediateData!P579</f>
        <v>291.90242241318009</v>
      </c>
      <c r="Q633" s="200">
        <f>IntermediateData!Q579</f>
        <v>319.00489949765756</v>
      </c>
      <c r="R633" s="199">
        <f>IntermediateData!R579</f>
        <v>343.56451405402134</v>
      </c>
      <c r="S633" s="200">
        <f>IntermediateData!S579</f>
        <v>365.62796762232193</v>
      </c>
      <c r="T633" s="200">
        <f>IntermediateData!T579</f>
        <v>385.23918405883683</v>
      </c>
      <c r="U633" s="200">
        <f>IntermediateData!U579</f>
        <v>402.43938769322864</v>
      </c>
      <c r="V633" s="200">
        <f>IntermediateData!V579</f>
        <v>417.26717811838932</v>
      </c>
      <c r="W633" s="200">
        <f>IntermediateData!W579</f>
        <v>429.75860172517002</v>
      </c>
      <c r="X633" s="200">
        <f>IntermediateData!X579</f>
        <v>439.94722008986031</v>
      </c>
      <c r="Y633" s="200">
        <f>IntermediateData!Y579</f>
        <v>447.86417531808422</v>
      </c>
      <c r="Z633" s="200">
        <f>IntermediateData!Z579</f>
        <v>453.53825244475149</v>
      </c>
      <c r="AA633" s="200">
        <f>IntermediateData!AA579</f>
        <v>456.99593898579269</v>
      </c>
      <c r="AB633" s="200">
        <f>IntermediateData!AB579</f>
        <v>458.26148173365885</v>
      </c>
      <c r="AC633" s="200">
        <f>IntermediateData!AC579</f>
        <v>459.1777212575692</v>
      </c>
      <c r="AD633" s="200">
        <f>IntermediateData!AD579</f>
        <v>460.06258303880514</v>
      </c>
      <c r="AE633" s="200">
        <f>IntermediateData!AE579</f>
        <v>461.22192129933427</v>
      </c>
      <c r="AF633" s="200">
        <f>IntermediateData!AF579</f>
        <v>462.65050157617407</v>
      </c>
      <c r="AG633" s="200">
        <f>IntermediateData!AG579</f>
        <v>464.31321485797753</v>
      </c>
      <c r="AH633" s="200">
        <f>IntermediateData!AH579</f>
        <v>466.28834398414836</v>
      </c>
      <c r="AI633" s="200">
        <f>IntermediateData!AI579</f>
        <v>468.5405451852302</v>
      </c>
      <c r="AJ633" s="200">
        <f>IntermediateData!AJ579</f>
        <v>471.03732293405716</v>
      </c>
      <c r="AK633" s="200">
        <f>IntermediateData!AK579</f>
        <v>473.74891486785339</v>
      </c>
      <c r="AL633" s="200">
        <f>IntermediateData!AL579</f>
        <v>476.64818307468329</v>
      </c>
      <c r="AM633" s="200">
        <f>IntermediateData!AM579</f>
        <v>479.71051148764269</v>
      </c>
      <c r="AN633" s="200">
        <f>IntermediateData!AN579</f>
        <v>482.91370914200991</v>
      </c>
      <c r="AO633" s="200">
        <f>IntermediateData!AO579</f>
        <v>486.23791906190235</v>
      </c>
      <c r="AP633" s="201">
        <f>IntermediateData!AP579</f>
        <v>489.66553255387612</v>
      </c>
    </row>
    <row r="634" spans="2:42" x14ac:dyDescent="0.35">
      <c r="B634" s="36"/>
      <c r="C634" s="36" t="s">
        <v>2287</v>
      </c>
      <c r="D634" s="201"/>
      <c r="E634" s="200">
        <f>IntermediateData!E580</f>
        <v>0</v>
      </c>
      <c r="F634" s="200">
        <f>IntermediateData!F580</f>
        <v>0</v>
      </c>
      <c r="G634" s="200">
        <f>IntermediateData!G580</f>
        <v>0</v>
      </c>
      <c r="H634" s="200">
        <f>IntermediateData!H580</f>
        <v>0</v>
      </c>
      <c r="I634" s="200">
        <f>IntermediateData!I580</f>
        <v>1.1979618330095674</v>
      </c>
      <c r="J634" s="200">
        <f>IntermediateData!J580</f>
        <v>5.630227846638812</v>
      </c>
      <c r="K634" s="200">
        <f>IntermediateData!K580</f>
        <v>13.160036389573291</v>
      </c>
      <c r="L634" s="200">
        <f>IntermediateData!L580</f>
        <v>25.867466688921933</v>
      </c>
      <c r="M634" s="200">
        <f>IntermediateData!M580</f>
        <v>41.895505727302584</v>
      </c>
      <c r="N634" s="200">
        <f>IntermediateData!N580</f>
        <v>64.593578945483245</v>
      </c>
      <c r="O634" s="200">
        <f>IntermediateData!O580</f>
        <v>90.618373744199602</v>
      </c>
      <c r="P634" s="200">
        <f>IntermediateData!P580</f>
        <v>119.67278031349223</v>
      </c>
      <c r="Q634" s="200">
        <f>IntermediateData!Q580</f>
        <v>147.42757417142803</v>
      </c>
      <c r="R634" s="199">
        <f>IntermediateData!R580</f>
        <v>173.26083278020241</v>
      </c>
      <c r="S634" s="200">
        <f>IntermediateData!S580</f>
        <v>197.20891820775256</v>
      </c>
      <c r="T634" s="200">
        <f>IntermediateData!T580</f>
        <v>219.30600982046479</v>
      </c>
      <c r="U634" s="200">
        <f>IntermediateData!U580</f>
        <v>239.58416469252168</v>
      </c>
      <c r="V634" s="200">
        <f>IntermediateData!V580</f>
        <v>258.07337537696367</v>
      </c>
      <c r="W634" s="200">
        <f>IntermediateData!W580</f>
        <v>274.80162512565374</v>
      </c>
      <c r="X634" s="200">
        <f>IntermediateData!X580</f>
        <v>289.79494064194205</v>
      </c>
      <c r="Y634" s="200">
        <f>IntermediateData!Y580</f>
        <v>303.0774424465568</v>
      </c>
      <c r="Z634" s="200">
        <f>IntermediateData!Z580</f>
        <v>314.67139293408951</v>
      </c>
      <c r="AA634" s="200">
        <f>IntermediateData!AA580</f>
        <v>324.59724219439931</v>
      </c>
      <c r="AB634" s="200">
        <f>IntermediateData!AB580</f>
        <v>332.87367167031908</v>
      </c>
      <c r="AC634" s="200">
        <f>IntermediateData!AC580</f>
        <v>339.58068634300651</v>
      </c>
      <c r="AD634" s="200">
        <f>IntermediateData!AD580</f>
        <v>344.90577394615957</v>
      </c>
      <c r="AE634" s="200">
        <f>IntermediateData!AE580</f>
        <v>349.03315329815939</v>
      </c>
      <c r="AF634" s="200">
        <f>IntermediateData!AF580</f>
        <v>352.2607911279365</v>
      </c>
      <c r="AG634" s="200">
        <f>IntermediateData!AG580</f>
        <v>354.79968793136612</v>
      </c>
      <c r="AH634" s="200">
        <f>IntermediateData!AH580</f>
        <v>357.0563306636725</v>
      </c>
      <c r="AI634" s="200">
        <f>IntermediateData!AI580</f>
        <v>359.26496880644942</v>
      </c>
      <c r="AJ634" s="200">
        <f>IntermediateData!AJ580</f>
        <v>361.65319639259343</v>
      </c>
      <c r="AK634" s="200">
        <f>IntermediateData!AK580</f>
        <v>364.22987299453558</v>
      </c>
      <c r="AL634" s="200">
        <f>IntermediateData!AL580</f>
        <v>366.97238137629739</v>
      </c>
      <c r="AM634" s="200">
        <f>IntermediateData!AM580</f>
        <v>369.86010258062407</v>
      </c>
      <c r="AN634" s="200">
        <f>IntermediateData!AN580</f>
        <v>372.87433928917449</v>
      </c>
      <c r="AO634" s="200">
        <f>IntermediateData!AO580</f>
        <v>375.9982436317942</v>
      </c>
      <c r="AP634" s="201">
        <f>IntermediateData!AP580</f>
        <v>379.21674926992392</v>
      </c>
    </row>
    <row r="635" spans="2:42" x14ac:dyDescent="0.35">
      <c r="B635" s="36"/>
      <c r="C635" s="36" t="s">
        <v>2288</v>
      </c>
      <c r="D635" s="201"/>
      <c r="E635" s="200">
        <f>IntermediateData!E581</f>
        <v>0</v>
      </c>
      <c r="F635" s="200">
        <f>IntermediateData!F581</f>
        <v>0</v>
      </c>
      <c r="G635" s="200">
        <f>IntermediateData!G581</f>
        <v>0</v>
      </c>
      <c r="H635" s="200">
        <f>IntermediateData!H581</f>
        <v>0</v>
      </c>
      <c r="I635" s="200">
        <f>IntermediateData!I581</f>
        <v>3.2754053442383837</v>
      </c>
      <c r="J635" s="200">
        <f>IntermediateData!J581</f>
        <v>11.884215099349499</v>
      </c>
      <c r="K635" s="200">
        <f>IntermediateData!K581</f>
        <v>28.407744480664494</v>
      </c>
      <c r="L635" s="200">
        <f>IntermediateData!L581</f>
        <v>50.627008767997879</v>
      </c>
      <c r="M635" s="200">
        <f>IntermediateData!M581</f>
        <v>78.140304746602553</v>
      </c>
      <c r="N635" s="200">
        <f>IntermediateData!N581</f>
        <v>116.64657390125187</v>
      </c>
      <c r="O635" s="200">
        <f>IntermediateData!O581</f>
        <v>160.30559004429293</v>
      </c>
      <c r="P635" s="200">
        <f>IntermediateData!P581</f>
        <v>207.82989167705631</v>
      </c>
      <c r="Q635" s="200">
        <f>IntermediateData!Q581</f>
        <v>251.94611593367352</v>
      </c>
      <c r="R635" s="199">
        <f>IntermediateData!R581</f>
        <v>292.7287187589331</v>
      </c>
      <c r="S635" s="200">
        <f>IntermediateData!S581</f>
        <v>330.24828471362287</v>
      </c>
      <c r="T635" s="200">
        <f>IntermediateData!T581</f>
        <v>364.57164352308888</v>
      </c>
      <c r="U635" s="200">
        <f>IntermediateData!U581</f>
        <v>395.76198181977259</v>
      </c>
      <c r="V635" s="200">
        <f>IntermediateData!V581</f>
        <v>423.878950243823</v>
      </c>
      <c r="W635" s="200">
        <f>IntermediateData!W581</f>
        <v>448.97876605962114</v>
      </c>
      <c r="X635" s="200">
        <f>IntermediateData!X581</f>
        <v>471.11431144002654</v>
      </c>
      <c r="Y635" s="200">
        <f>IntermediateData!Y581</f>
        <v>490.33522756433575</v>
      </c>
      <c r="Z635" s="200">
        <f>IntermediateData!Z581</f>
        <v>506.68800467033145</v>
      </c>
      <c r="AA635" s="200">
        <f>IntermediateData!AA581</f>
        <v>520.2160681953942</v>
      </c>
      <c r="AB635" s="200">
        <f>IntermediateData!AB581</f>
        <v>530.95986113642414</v>
      </c>
      <c r="AC635" s="200">
        <f>IntermediateData!AC581</f>
        <v>539.12931250825511</v>
      </c>
      <c r="AD635" s="200">
        <f>IntermediateData!AD581</f>
        <v>545.04529145602805</v>
      </c>
      <c r="AE635" s="200">
        <f>IntermediateData!AE581</f>
        <v>549.1711799904067</v>
      </c>
      <c r="AF635" s="200">
        <f>IntermediateData!AF581</f>
        <v>551.86863964313386</v>
      </c>
      <c r="AG635" s="200">
        <f>IntermediateData!AG581</f>
        <v>553.48881294736861</v>
      </c>
      <c r="AH635" s="200">
        <f>IntermediateData!AH581</f>
        <v>554.85850428501931</v>
      </c>
      <c r="AI635" s="200">
        <f>IntermediateData!AI581</f>
        <v>556.35144565663154</v>
      </c>
      <c r="AJ635" s="200">
        <f>IntermediateData!AJ581</f>
        <v>558.28817516940057</v>
      </c>
      <c r="AK635" s="200">
        <f>IntermediateData!AK581</f>
        <v>560.6195953881338</v>
      </c>
      <c r="AL635" s="200">
        <f>IntermediateData!AL581</f>
        <v>563.30029876559252</v>
      </c>
      <c r="AM635" s="200">
        <f>IntermediateData!AM581</f>
        <v>566.28841393337348</v>
      </c>
      <c r="AN635" s="200">
        <f>IntermediateData!AN581</f>
        <v>569.54546026102821</v>
      </c>
      <c r="AO635" s="200">
        <f>IntermediateData!AO581</f>
        <v>573.03621034597472</v>
      </c>
      <c r="AP635" s="201">
        <f>IntermediateData!AP581</f>
        <v>576.72856011214947</v>
      </c>
    </row>
    <row r="636" spans="2:42" x14ac:dyDescent="0.35">
      <c r="B636" s="36"/>
      <c r="C636" s="36" t="s">
        <v>2289</v>
      </c>
      <c r="D636" s="201"/>
      <c r="E636" s="200">
        <f>IntermediateData!E582</f>
        <v>0</v>
      </c>
      <c r="F636" s="200">
        <f>IntermediateData!F582</f>
        <v>0</v>
      </c>
      <c r="G636" s="200">
        <f>IntermediateData!G582</f>
        <v>0</v>
      </c>
      <c r="H636" s="200">
        <f>IntermediateData!H582</f>
        <v>0</v>
      </c>
      <c r="I636" s="200">
        <f>IntermediateData!I582</f>
        <v>3.5723670973990909</v>
      </c>
      <c r="J636" s="200">
        <f>IntermediateData!J582</f>
        <v>8.1059457901922798</v>
      </c>
      <c r="K636" s="200">
        <f>IntermediateData!K582</f>
        <v>14.516894715918584</v>
      </c>
      <c r="L636" s="200">
        <f>IntermediateData!L582</f>
        <v>21.89911190282924</v>
      </c>
      <c r="M636" s="200">
        <f>IntermediateData!M582</f>
        <v>30.170436097641385</v>
      </c>
      <c r="N636" s="200">
        <f>IntermediateData!N582</f>
        <v>38.380267292581721</v>
      </c>
      <c r="O636" s="200">
        <f>IntermediateData!O582</f>
        <v>46.046410071661178</v>
      </c>
      <c r="P636" s="200">
        <f>IntermediateData!P582</f>
        <v>53.179095725444</v>
      </c>
      <c r="Q636" s="200">
        <f>IntermediateData!Q582</f>
        <v>59.787930491248524</v>
      </c>
      <c r="R636" s="199">
        <f>IntermediateData!R582</f>
        <v>65.881912593670492</v>
      </c>
      <c r="S636" s="200">
        <f>IntermediateData!S582</f>
        <v>71.469448532015889</v>
      </c>
      <c r="T636" s="200">
        <f>IntermediateData!T582</f>
        <v>76.558368639353702</v>
      </c>
      <c r="U636" s="200">
        <f>IntermediateData!U582</f>
        <v>81.155941936933331</v>
      </c>
      <c r="V636" s="200">
        <f>IntermediateData!V582</f>
        <v>85.268890306779426</v>
      </c>
      <c r="W636" s="200">
        <f>IntermediateData!W582</f>
        <v>88.90340200437879</v>
      </c>
      <c r="X636" s="200">
        <f>IntermediateData!X582</f>
        <v>92.065144532505769</v>
      </c>
      <c r="Y636" s="200">
        <f>IntermediateData!Y582</f>
        <v>94.759276896396003</v>
      </c>
      <c r="Z636" s="200">
        <f>IntermediateData!Z582</f>
        <v>96.990461259670397</v>
      </c>
      <c r="AA636" s="200">
        <f>IntermediateData!AA582</f>
        <v>98.762874019631496</v>
      </c>
      <c r="AB636" s="200">
        <f>IntermediateData!AB582</f>
        <v>100.08021631980063</v>
      </c>
      <c r="AC636" s="200">
        <f>IntermediateData!AC582</f>
        <v>101.13374333775499</v>
      </c>
      <c r="AD636" s="200">
        <f>IntermediateData!AD582</f>
        <v>101.98343058062582</v>
      </c>
      <c r="AE636" s="200">
        <f>IntermediateData!AE582</f>
        <v>102.73937300016605</v>
      </c>
      <c r="AF636" s="200">
        <f>IntermediateData!AF582</f>
        <v>103.46865744696902</v>
      </c>
      <c r="AG636" s="200">
        <f>IntermediateData!AG582</f>
        <v>104.23660553368182</v>
      </c>
      <c r="AH636" s="200">
        <f>IntermediateData!AH582</f>
        <v>105.05118241816005</v>
      </c>
      <c r="AI636" s="200">
        <f>IntermediateData!AI582</f>
        <v>105.90631613862422</v>
      </c>
      <c r="AJ636" s="200">
        <f>IntermediateData!AJ582</f>
        <v>106.79650007070445</v>
      </c>
      <c r="AK636" s="200">
        <f>IntermediateData!AK582</f>
        <v>107.7167716911748</v>
      </c>
      <c r="AL636" s="200">
        <f>IntermediateData!AL582</f>
        <v>108.66269260144156</v>
      </c>
      <c r="AM636" s="200">
        <f>IntermediateData!AM582</f>
        <v>109.63032976168954</v>
      </c>
      <c r="AN636" s="200">
        <f>IntermediateData!AN582</f>
        <v>110.61623788891181</v>
      </c>
      <c r="AO636" s="200">
        <f>IntermediateData!AO582</f>
        <v>111.61744297428464</v>
      </c>
      <c r="AP636" s="201">
        <f>IntermediateData!AP582</f>
        <v>112.63142687749037</v>
      </c>
    </row>
    <row r="637" spans="2:42" x14ac:dyDescent="0.35">
      <c r="B637" s="36"/>
      <c r="C637" s="36" t="s">
        <v>2290</v>
      </c>
      <c r="D637" s="201"/>
      <c r="E637" s="200">
        <f>IntermediateData!E583</f>
        <v>0</v>
      </c>
      <c r="F637" s="200">
        <f>IntermediateData!F583</f>
        <v>0</v>
      </c>
      <c r="G637" s="200">
        <f>IntermediateData!G583</f>
        <v>0</v>
      </c>
      <c r="H637" s="200">
        <f>IntermediateData!H583</f>
        <v>0</v>
      </c>
      <c r="I637" s="200">
        <f>IntermediateData!I583</f>
        <v>3.018987488158992</v>
      </c>
      <c r="J637" s="200">
        <f>IntermediateData!J583</f>
        <v>7.9483310896172501</v>
      </c>
      <c r="K637" s="200">
        <f>IntermediateData!K583</f>
        <v>16.10725489578012</v>
      </c>
      <c r="L637" s="200">
        <f>IntermediateData!L583</f>
        <v>26.278335983743286</v>
      </c>
      <c r="M637" s="200">
        <f>IntermediateData!M583</f>
        <v>40.552864295525566</v>
      </c>
      <c r="N637" s="200">
        <f>IntermediateData!N583</f>
        <v>56.799883986713638</v>
      </c>
      <c r="O637" s="200">
        <f>IntermediateData!O583</f>
        <v>74.819371861611344</v>
      </c>
      <c r="P637" s="200">
        <f>IntermediateData!P583</f>
        <v>91.66591638434636</v>
      </c>
      <c r="Q637" s="200">
        <f>IntermediateData!Q583</f>
        <v>107.26916582796549</v>
      </c>
      <c r="R637" s="199">
        <f>IntermediateData!R583</f>
        <v>121.65505576254932</v>
      </c>
      <c r="S637" s="200">
        <f>IntermediateData!S583</f>
        <v>134.84812002394787</v>
      </c>
      <c r="T637" s="200">
        <f>IntermediateData!T583</f>
        <v>146.87153204626648</v>
      </c>
      <c r="U637" s="200">
        <f>IntermediateData!U583</f>
        <v>157.74714446681642</v>
      </c>
      <c r="V637" s="200">
        <f>IntermediateData!V583</f>
        <v>167.49552706206708</v>
      </c>
      <c r="W637" s="200">
        <f>IntermediateData!W583</f>
        <v>176.13600307089891</v>
      </c>
      <c r="X637" s="200">
        <f>IntermediateData!X583</f>
        <v>183.68668395929109</v>
      </c>
      <c r="Y637" s="200">
        <f>IntermediateData!Y583</f>
        <v>190.16450267849285</v>
      </c>
      <c r="Z637" s="200">
        <f>IntermediateData!Z583</f>
        <v>195.58524546671867</v>
      </c>
      <c r="AA637" s="200">
        <f>IntermediateData!AA583</f>
        <v>199.96358224246401</v>
      </c>
      <c r="AB637" s="200">
        <f>IntermediateData!AB583</f>
        <v>203.31309563567041</v>
      </c>
      <c r="AC637" s="200">
        <f>IntermediateData!AC583</f>
        <v>205.80520277948435</v>
      </c>
      <c r="AD637" s="200">
        <f>IntermediateData!AD583</f>
        <v>207.55696472117205</v>
      </c>
      <c r="AE637" s="200">
        <f>IntermediateData!AE583</f>
        <v>208.75753802291257</v>
      </c>
      <c r="AF637" s="200">
        <f>IntermediateData!AF583</f>
        <v>209.53879883656859</v>
      </c>
      <c r="AG637" s="200">
        <f>IntermediateData!AG583</f>
        <v>210.1468051275242</v>
      </c>
      <c r="AH637" s="200">
        <f>IntermediateData!AH583</f>
        <v>210.77557776657139</v>
      </c>
      <c r="AI637" s="200">
        <f>IntermediateData!AI583</f>
        <v>211.56164625630407</v>
      </c>
      <c r="AJ637" s="200">
        <f>IntermediateData!AJ583</f>
        <v>212.49203753532575</v>
      </c>
      <c r="AK637" s="200">
        <f>IntermediateData!AK583</f>
        <v>213.55018639031763</v>
      </c>
      <c r="AL637" s="200">
        <f>IntermediateData!AL583</f>
        <v>214.7208438135219</v>
      </c>
      <c r="AM637" s="200">
        <f>IntermediateData!AM583</f>
        <v>215.99002342960074</v>
      </c>
      <c r="AN637" s="200">
        <f>IntermediateData!AN583</f>
        <v>217.34495086939214</v>
      </c>
      <c r="AO637" s="200">
        <f>IntermediateData!AO583</f>
        <v>218.7740159714152</v>
      </c>
      <c r="AP637" s="201">
        <f>IntermediateData!AP583</f>
        <v>220.26672769745232</v>
      </c>
    </row>
    <row r="638" spans="2:42" x14ac:dyDescent="0.35">
      <c r="B638" s="36"/>
      <c r="C638" s="36" t="s">
        <v>2291</v>
      </c>
      <c r="D638" s="201"/>
      <c r="E638" s="200">
        <f>IntermediateData!E584</f>
        <v>0</v>
      </c>
      <c r="F638" s="200">
        <f>IntermediateData!F584</f>
        <v>0</v>
      </c>
      <c r="G638" s="200">
        <f>IntermediateData!G584</f>
        <v>0</v>
      </c>
      <c r="H638" s="200">
        <f>IntermediateData!H584</f>
        <v>0</v>
      </c>
      <c r="I638" s="200">
        <f>IntermediateData!I584</f>
        <v>7.3715951658805805</v>
      </c>
      <c r="J638" s="200">
        <f>IntermediateData!J584</f>
        <v>17.274167186147452</v>
      </c>
      <c r="K638" s="200">
        <f>IntermediateData!K584</f>
        <v>29.558677533664234</v>
      </c>
      <c r="L638" s="200">
        <f>IntermediateData!L584</f>
        <v>46.751408538182261</v>
      </c>
      <c r="M638" s="200">
        <f>IntermediateData!M584</f>
        <v>66.332417109586302</v>
      </c>
      <c r="N638" s="200">
        <f>IntermediateData!N584</f>
        <v>87.863821413599027</v>
      </c>
      <c r="O638" s="200">
        <f>IntermediateData!O584</f>
        <v>108.00088166638027</v>
      </c>
      <c r="P638" s="200">
        <f>IntermediateData!P584</f>
        <v>126.77027753604143</v>
      </c>
      <c r="Q638" s="200">
        <f>IntermediateData!Q584</f>
        <v>144.19708034569879</v>
      </c>
      <c r="R638" s="199">
        <f>IntermediateData!R584</f>
        <v>160.30479721578155</v>
      </c>
      <c r="S638" s="200">
        <f>IntermediateData!S584</f>
        <v>175.11541326427133</v>
      </c>
      <c r="T638" s="200">
        <f>IntermediateData!T584</f>
        <v>188.64943192875558</v>
      </c>
      <c r="U638" s="200">
        <f>IntermediateData!U584</f>
        <v>200.92591347168207</v>
      </c>
      <c r="V638" s="200">
        <f>IntermediateData!V584</f>
        <v>211.9625117277991</v>
      </c>
      <c r="W638" s="200">
        <f>IntermediateData!W584</f>
        <v>221.77550915044529</v>
      </c>
      <c r="X638" s="200">
        <f>IntermediateData!X584</f>
        <v>230.37985021111459</v>
      </c>
      <c r="Y638" s="200">
        <f>IntermediateData!Y584</f>
        <v>237.78917320456034</v>
      </c>
      <c r="Z638" s="200">
        <f>IntermediateData!Z584</f>
        <v>244.01584050961878</v>
      </c>
      <c r="AA638" s="200">
        <f>IntermediateData!AA584</f>
        <v>249.07096735392028</v>
      </c>
      <c r="AB638" s="200">
        <f>IntermediateData!AB584</f>
        <v>252.96444912871021</v>
      </c>
      <c r="AC638" s="200">
        <f>IntermediateData!AC584</f>
        <v>256.09296599107302</v>
      </c>
      <c r="AD638" s="200">
        <f>IntermediateData!AD584</f>
        <v>258.6108896365368</v>
      </c>
      <c r="AE638" s="200">
        <f>IntermediateData!AE584</f>
        <v>260.66945790182211</v>
      </c>
      <c r="AF638" s="200">
        <f>IntermediateData!AF584</f>
        <v>262.55778113521484</v>
      </c>
      <c r="AG638" s="200">
        <f>IntermediateData!AG584</f>
        <v>264.4448693534946</v>
      </c>
      <c r="AH638" s="200">
        <f>IntermediateData!AH584</f>
        <v>266.4580830671228</v>
      </c>
      <c r="AI638" s="200">
        <f>IntermediateData!AI584</f>
        <v>268.5813639189418</v>
      </c>
      <c r="AJ638" s="200">
        <f>IntermediateData!AJ584</f>
        <v>270.8001156266169</v>
      </c>
      <c r="AK638" s="200">
        <f>IntermediateData!AK584</f>
        <v>273.10114860188708</v>
      </c>
      <c r="AL638" s="200">
        <f>IntermediateData!AL584</f>
        <v>275.47262782816614</v>
      </c>
      <c r="AM638" s="200">
        <f>IntermediateData!AM584</f>
        <v>277.90402386908596</v>
      </c>
      <c r="AN638" s="200">
        <f>IntermediateData!AN584</f>
        <v>280.38606688659945</v>
      </c>
      <c r="AO638" s="200">
        <f>IntermediateData!AO584</f>
        <v>282.91070355303145</v>
      </c>
      <c r="AP638" s="201">
        <f>IntermediateData!AP584</f>
        <v>285.47105674700845</v>
      </c>
    </row>
    <row r="639" spans="2:42" x14ac:dyDescent="0.35">
      <c r="B639" s="36"/>
      <c r="C639" s="36" t="s">
        <v>2292</v>
      </c>
      <c r="D639" s="201"/>
      <c r="E639" s="200">
        <f>IntermediateData!E585</f>
        <v>0</v>
      </c>
      <c r="F639" s="200">
        <f>IntermediateData!F585</f>
        <v>0</v>
      </c>
      <c r="G639" s="200">
        <f>IntermediateData!G585</f>
        <v>0</v>
      </c>
      <c r="H639" s="200">
        <f>IntermediateData!H585</f>
        <v>0</v>
      </c>
      <c r="I639" s="200">
        <f>IntermediateData!I585</f>
        <v>1.6806288241903573</v>
      </c>
      <c r="J639" s="200">
        <f>IntermediateData!J585</f>
        <v>4.46233850153149</v>
      </c>
      <c r="K639" s="200">
        <f>IntermediateData!K585</f>
        <v>7.9356311299496518</v>
      </c>
      <c r="L639" s="200">
        <f>IntermediateData!L585</f>
        <v>12.798317789854856</v>
      </c>
      <c r="M639" s="200">
        <f>IntermediateData!M585</f>
        <v>18.327151749928557</v>
      </c>
      <c r="N639" s="200">
        <f>IntermediateData!N585</f>
        <v>24.44800533486174</v>
      </c>
      <c r="O639" s="200">
        <f>IntermediateData!O585</f>
        <v>30.270817641553251</v>
      </c>
      <c r="P639" s="200">
        <f>IntermediateData!P585</f>
        <v>35.643256320201395</v>
      </c>
      <c r="Q639" s="200">
        <f>IntermediateData!Q585</f>
        <v>40.575756271778957</v>
      </c>
      <c r="R639" s="199">
        <f>IntermediateData!R585</f>
        <v>45.078238463965434</v>
      </c>
      <c r="S639" s="200">
        <f>IntermediateData!S585</f>
        <v>49.160125874164457</v>
      </c>
      <c r="T639" s="200">
        <f>IntermediateData!T585</f>
        <v>52.83035878763026</v>
      </c>
      <c r="U639" s="200">
        <f>IntermediateData!U585</f>
        <v>56.097409472963157</v>
      </c>
      <c r="V639" s="200">
        <f>IntermediateData!V585</f>
        <v>58.969296256390734</v>
      </c>
      <c r="W639" s="200">
        <f>IntermediateData!W585</f>
        <v>61.453597015439229</v>
      </c>
      <c r="X639" s="200">
        <f>IntermediateData!X585</f>
        <v>63.557462111815092</v>
      </c>
      <c r="Y639" s="200">
        <f>IntermediateData!Y585</f>
        <v>65.28762678256183</v>
      </c>
      <c r="Z639" s="200">
        <f>IntermediateData!Z585</f>
        <v>66.650423007827882</v>
      </c>
      <c r="AA639" s="200">
        <f>IntermediateData!AA585</f>
        <v>67.651790872878905</v>
      </c>
      <c r="AB639" s="200">
        <f>IntermediateData!AB585</f>
        <v>68.297289441310255</v>
      </c>
      <c r="AC639" s="200">
        <f>IntermediateData!AC585</f>
        <v>68.6805613044029</v>
      </c>
      <c r="AD639" s="200">
        <f>IntermediateData!AD585</f>
        <v>68.867183795964337</v>
      </c>
      <c r="AE639" s="200">
        <f>IntermediateData!AE585</f>
        <v>68.90346525785057</v>
      </c>
      <c r="AF639" s="200">
        <f>IntermediateData!AF585</f>
        <v>68.873832343639577</v>
      </c>
      <c r="AG639" s="200">
        <f>IntermediateData!AG585</f>
        <v>68.828163366697098</v>
      </c>
      <c r="AH639" s="200">
        <f>IntermediateData!AH585</f>
        <v>68.814361114716775</v>
      </c>
      <c r="AI639" s="200">
        <f>IntermediateData!AI585</f>
        <v>68.835184270746879</v>
      </c>
      <c r="AJ639" s="200">
        <f>IntermediateData!AJ585</f>
        <v>68.885574598670345</v>
      </c>
      <c r="AK639" s="200">
        <f>IntermediateData!AK585</f>
        <v>68.960932607649283</v>
      </c>
      <c r="AL639" s="200">
        <f>IntermediateData!AL585</f>
        <v>69.057098439445852</v>
      </c>
      <c r="AM639" s="200">
        <f>IntermediateData!AM585</f>
        <v>69.170333810336956</v>
      </c>
      <c r="AN639" s="200">
        <f>IntermediateData!AN585</f>
        <v>69.297304964129026</v>
      </c>
      <c r="AO639" s="200">
        <f>IntermediateData!AO585</f>
        <v>69.435066594771868</v>
      </c>
      <c r="AP639" s="201">
        <f>IntermediateData!AP585</f>
        <v>69.581046698983471</v>
      </c>
    </row>
    <row r="640" spans="2:42" x14ac:dyDescent="0.35">
      <c r="B640" s="36"/>
      <c r="C640" s="36" t="s">
        <v>2293</v>
      </c>
      <c r="D640" s="201"/>
      <c r="E640" s="200">
        <f>IntermediateData!E586</f>
        <v>0</v>
      </c>
      <c r="F640" s="200">
        <f>IntermediateData!F586</f>
        <v>0</v>
      </c>
      <c r="G640" s="200">
        <f>IntermediateData!G586</f>
        <v>0</v>
      </c>
      <c r="H640" s="200">
        <f>IntermediateData!H586</f>
        <v>0</v>
      </c>
      <c r="I640" s="200">
        <f>IntermediateData!I586</f>
        <v>0.71708478751787041</v>
      </c>
      <c r="J640" s="200">
        <f>IntermediateData!J586</f>
        <v>6.419039774801492</v>
      </c>
      <c r="K640" s="200">
        <f>IntermediateData!K586</f>
        <v>16.868213371475079</v>
      </c>
      <c r="L640" s="200">
        <f>IntermediateData!L586</f>
        <v>34.964917360036118</v>
      </c>
      <c r="M640" s="200">
        <f>IntermediateData!M586</f>
        <v>58.086309330876468</v>
      </c>
      <c r="N640" s="200">
        <f>IntermediateData!N586</f>
        <v>91.02002959491665</v>
      </c>
      <c r="O640" s="200">
        <f>IntermediateData!O586</f>
        <v>128.9085945124599</v>
      </c>
      <c r="P640" s="200">
        <f>IntermediateData!P586</f>
        <v>171.26558960157533</v>
      </c>
      <c r="Q640" s="200">
        <f>IntermediateData!Q586</f>
        <v>213.13801756895765</v>
      </c>
      <c r="R640" s="199">
        <f>IntermediateData!R586</f>
        <v>251.93985222118178</v>
      </c>
      <c r="S640" s="200">
        <f>IntermediateData!S586</f>
        <v>287.73644619726269</v>
      </c>
      <c r="T640" s="200">
        <f>IntermediateData!T586</f>
        <v>320.58968090228916</v>
      </c>
      <c r="U640" s="200">
        <f>IntermediateData!U586</f>
        <v>350.55806983143486</v>
      </c>
      <c r="V640" s="200">
        <f>IntermediateData!V586</f>
        <v>377.6968576019438</v>
      </c>
      <c r="W640" s="200">
        <f>IntermediateData!W586</f>
        <v>402.05811483903352</v>
      </c>
      <c r="X640" s="200">
        <f>IntermediateData!X586</f>
        <v>423.69082905608201</v>
      </c>
      <c r="Y640" s="200">
        <f>IntermediateData!Y586</f>
        <v>442.64099166408573</v>
      </c>
      <c r="Z640" s="200">
        <f>IntermediateData!Z586</f>
        <v>458.95168124018574</v>
      </c>
      <c r="AA640" s="200">
        <f>IntermediateData!AA586</f>
        <v>472.66314318006198</v>
      </c>
      <c r="AB640" s="200">
        <f>IntermediateData!AB586</f>
        <v>483.81286585416586</v>
      </c>
      <c r="AC640" s="200">
        <f>IntermediateData!AC586</f>
        <v>492.47339468771247</v>
      </c>
      <c r="AD640" s="200">
        <f>IntermediateData!AD586</f>
        <v>498.94047446335583</v>
      </c>
      <c r="AE640" s="200">
        <f>IntermediateData!AE586</f>
        <v>503.50320892907354</v>
      </c>
      <c r="AF640" s="200">
        <f>IntermediateData!AF586</f>
        <v>506.60969850441006</v>
      </c>
      <c r="AG640" s="200">
        <f>IntermediateData!AG586</f>
        <v>508.58554606544891</v>
      </c>
      <c r="AH640" s="200">
        <f>IntermediateData!AH586</f>
        <v>510.04048589918506</v>
      </c>
      <c r="AI640" s="200">
        <f>IntermediateData!AI586</f>
        <v>511.32961785795385</v>
      </c>
      <c r="AJ640" s="200">
        <f>IntermediateData!AJ586</f>
        <v>512.79561749530944</v>
      </c>
      <c r="AK640" s="200">
        <f>IntermediateData!AK586</f>
        <v>514.53377145327522</v>
      </c>
      <c r="AL640" s="200">
        <f>IntermediateData!AL586</f>
        <v>516.50779714153771</v>
      </c>
      <c r="AM640" s="200">
        <f>IntermediateData!AM586</f>
        <v>518.68458489081581</v>
      </c>
      <c r="AN640" s="200">
        <f>IntermediateData!AN586</f>
        <v>521.03407003671077</v>
      </c>
      <c r="AO640" s="200">
        <f>IntermediateData!AO586</f>
        <v>523.5291121670856</v>
      </c>
      <c r="AP640" s="201">
        <f>IntermediateData!AP586</f>
        <v>526.14538124296018</v>
      </c>
    </row>
    <row r="641" spans="2:42" x14ac:dyDescent="0.35">
      <c r="B641" s="36"/>
      <c r="C641" s="36" t="s">
        <v>2294</v>
      </c>
      <c r="D641" s="201"/>
      <c r="E641" s="200">
        <f>IntermediateData!E587</f>
        <v>0</v>
      </c>
      <c r="F641" s="200">
        <f>IntermediateData!F587</f>
        <v>0</v>
      </c>
      <c r="G641" s="200">
        <f>IntermediateData!G587</f>
        <v>0</v>
      </c>
      <c r="H641" s="200">
        <f>IntermediateData!H587</f>
        <v>0</v>
      </c>
      <c r="I641" s="200">
        <f>IntermediateData!I587</f>
        <v>5.3958856587264172</v>
      </c>
      <c r="J641" s="200">
        <f>IntermediateData!J587</f>
        <v>12.479815642393152</v>
      </c>
      <c r="K641" s="200">
        <f>IntermediateData!K587</f>
        <v>21.161687788490877</v>
      </c>
      <c r="L641" s="200">
        <f>IntermediateData!L587</f>
        <v>33.233430762231649</v>
      </c>
      <c r="M641" s="200">
        <f>IntermediateData!M587</f>
        <v>46.929896390497369</v>
      </c>
      <c r="N641" s="200">
        <f>IntermediateData!N587</f>
        <v>61.402982409389644</v>
      </c>
      <c r="O641" s="200">
        <f>IntermediateData!O587</f>
        <v>74.992286537502522</v>
      </c>
      <c r="P641" s="200">
        <f>IntermediateData!P587</f>
        <v>87.713103023132462</v>
      </c>
      <c r="Q641" s="200">
        <f>IntermediateData!Q587</f>
        <v>99.57967869858301</v>
      </c>
      <c r="R641" s="199">
        <f>IntermediateData!R587</f>
        <v>110.60523919932156</v>
      </c>
      <c r="S641" s="200">
        <f>IntermediateData!S587</f>
        <v>120.80201394253939</v>
      </c>
      <c r="T641" s="200">
        <f>IntermediateData!T587</f>
        <v>130.18125990415859</v>
      </c>
      <c r="U641" s="200">
        <f>IntermediateData!U587</f>
        <v>138.75328423175884</v>
      </c>
      <c r="V641" s="200">
        <f>IntermediateData!V587</f>
        <v>146.52746572938483</v>
      </c>
      <c r="W641" s="200">
        <f>IntermediateData!W587</f>
        <v>153.51227524873158</v>
      </c>
      <c r="X641" s="200">
        <f>IntermediateData!X587</f>
        <v>159.71529501979418</v>
      </c>
      <c r="Y641" s="200">
        <f>IntermediateData!Y587</f>
        <v>165.14323695270471</v>
      </c>
      <c r="Z641" s="200">
        <f>IntermediateData!Z587</f>
        <v>169.80195994116221</v>
      </c>
      <c r="AA641" s="200">
        <f>IntermediateData!AA587</f>
        <v>173.69648619659043</v>
      </c>
      <c r="AB641" s="200">
        <f>IntermediateData!AB587</f>
        <v>176.83101664092757</v>
      </c>
      <c r="AC641" s="200">
        <f>IntermediateData!AC587</f>
        <v>179.49293936680365</v>
      </c>
      <c r="AD641" s="200">
        <f>IntermediateData!AD587</f>
        <v>181.78367685767853</v>
      </c>
      <c r="AE641" s="200">
        <f>IntermediateData!AE587</f>
        <v>183.80311136082707</v>
      </c>
      <c r="AF641" s="200">
        <f>IntermediateData!AF587</f>
        <v>185.74879021388037</v>
      </c>
      <c r="AG641" s="200">
        <f>IntermediateData!AG587</f>
        <v>187.73408232373575</v>
      </c>
      <c r="AH641" s="200">
        <f>IntermediateData!AH587</f>
        <v>189.84361750674987</v>
      </c>
      <c r="AI641" s="200">
        <f>IntermediateData!AI587</f>
        <v>192.06599246650995</v>
      </c>
      <c r="AJ641" s="200">
        <f>IntermediateData!AJ587</f>
        <v>194.39076691094698</v>
      </c>
      <c r="AK641" s="200">
        <f>IntermediateData!AK587</f>
        <v>196.80842789872651</v>
      </c>
      <c r="AL641" s="200">
        <f>IntermediateData!AL587</f>
        <v>199.31035630480602</v>
      </c>
      <c r="AM641" s="200">
        <f>IntermediateData!AM587</f>
        <v>201.88879532447046</v>
      </c>
      <c r="AN641" s="200">
        <f>IntermediateData!AN587</f>
        <v>204.53682093902424</v>
      </c>
      <c r="AO641" s="200">
        <f>IntermediateData!AO587</f>
        <v>207.24831427002306</v>
      </c>
      <c r="AP641" s="201">
        <f>IntermediateData!AP587</f>
        <v>210.01793575249565</v>
      </c>
    </row>
    <row r="642" spans="2:42" x14ac:dyDescent="0.35">
      <c r="B642" s="36"/>
      <c r="C642" s="36" t="s">
        <v>2295</v>
      </c>
      <c r="D642" s="201"/>
      <c r="E642" s="200">
        <f>IntermediateData!E588</f>
        <v>0</v>
      </c>
      <c r="F642" s="200">
        <f>IntermediateData!F588</f>
        <v>0</v>
      </c>
      <c r="G642" s="200">
        <f>IntermediateData!G588</f>
        <v>0</v>
      </c>
      <c r="H642" s="200">
        <f>IntermediateData!H588</f>
        <v>0</v>
      </c>
      <c r="I642" s="200">
        <f>IntermediateData!I588</f>
        <v>52.255739536325365</v>
      </c>
      <c r="J642" s="200">
        <f>IntermediateData!J588</f>
        <v>123.24320621890769</v>
      </c>
      <c r="K642" s="200">
        <f>IntermediateData!K588</f>
        <v>202.8129540267476</v>
      </c>
      <c r="L642" s="200">
        <f>IntermediateData!L588</f>
        <v>288.8116986307848</v>
      </c>
      <c r="M642" s="200">
        <f>IntermediateData!M588</f>
        <v>368.63950032291518</v>
      </c>
      <c r="N642" s="200">
        <f>IntermediateData!N588</f>
        <v>442.44505943577485</v>
      </c>
      <c r="O642" s="200">
        <f>IntermediateData!O588</f>
        <v>510.36994830573008</v>
      </c>
      <c r="P642" s="200">
        <f>IntermediateData!P588</f>
        <v>572.5488355298877</v>
      </c>
      <c r="Q642" s="200">
        <f>IntermediateData!Q588</f>
        <v>629.10970123175355</v>
      </c>
      <c r="R642" s="199">
        <f>IntermediateData!R588</f>
        <v>680.17404364745425</v>
      </c>
      <c r="S642" s="200">
        <f>IntermediateData!S588</f>
        <v>725.85707733266167</v>
      </c>
      <c r="T642" s="200">
        <f>IntermediateData!T588</f>
        <v>766.26792327900125</v>
      </c>
      <c r="U642" s="200">
        <f>IntermediateData!U588</f>
        <v>801.50979121778255</v>
      </c>
      <c r="V642" s="200">
        <f>IntermediateData!V588</f>
        <v>831.6801543783339</v>
      </c>
      <c r="W642" s="200">
        <f>IntermediateData!W588</f>
        <v>856.87091695804497</v>
      </c>
      <c r="X642" s="200">
        <f>IntermediateData!X588</f>
        <v>877.1685745514061</v>
      </c>
      <c r="Y642" s="200">
        <f>IntermediateData!Y588</f>
        <v>892.65436777588002</v>
      </c>
      <c r="Z642" s="200">
        <f>IntermediateData!Z588</f>
        <v>903.40442932329722</v>
      </c>
      <c r="AA642" s="200">
        <f>IntermediateData!AA588</f>
        <v>909.48992465668482</v>
      </c>
      <c r="AB642" s="200">
        <f>IntermediateData!AB588</f>
        <v>910.97718656393283</v>
      </c>
      <c r="AC642" s="200">
        <f>IntermediateData!AC588</f>
        <v>910.67814585238693</v>
      </c>
      <c r="AD642" s="200">
        <f>IntermediateData!AD588</f>
        <v>909.73235288705291</v>
      </c>
      <c r="AE642" s="200">
        <f>IntermediateData!AE588</f>
        <v>908.79339117522522</v>
      </c>
      <c r="AF642" s="200">
        <f>IntermediateData!AF588</f>
        <v>908.42569657139757</v>
      </c>
      <c r="AG642" s="200">
        <f>IntermediateData!AG588</f>
        <v>908.55243873524773</v>
      </c>
      <c r="AH642" s="200">
        <f>IntermediateData!AH588</f>
        <v>909.08362097855309</v>
      </c>
      <c r="AI642" s="200">
        <f>IntermediateData!AI588</f>
        <v>909.95633182821837</v>
      </c>
      <c r="AJ642" s="200">
        <f>IntermediateData!AJ588</f>
        <v>911.1135696324867</v>
      </c>
      <c r="AK642" s="200">
        <f>IntermediateData!AK588</f>
        <v>912.50399794311295</v>
      </c>
      <c r="AL642" s="200">
        <f>IntermediateData!AL588</f>
        <v>914.08171451287308</v>
      </c>
      <c r="AM642" s="200">
        <f>IntermediateData!AM588</f>
        <v>915.80603334795421</v>
      </c>
      <c r="AN642" s="200">
        <f>IntermediateData!AN588</f>
        <v>917.64127928055916</v>
      </c>
      <c r="AO642" s="200">
        <f>IntermediateData!AO588</f>
        <v>919.55659455176681</v>
      </c>
      <c r="AP642" s="201">
        <f>IntermediateData!AP588</f>
        <v>921.52575691838865</v>
      </c>
    </row>
    <row r="643" spans="2:42" x14ac:dyDescent="0.35">
      <c r="B643" s="36"/>
      <c r="C643" s="36" t="s">
        <v>2296</v>
      </c>
      <c r="D643" s="201"/>
      <c r="E643" s="200">
        <f>IntermediateData!E589</f>
        <v>0</v>
      </c>
      <c r="F643" s="200">
        <f>IntermediateData!F589</f>
        <v>0</v>
      </c>
      <c r="G643" s="200">
        <f>IntermediateData!G589</f>
        <v>0</v>
      </c>
      <c r="H643" s="200">
        <f>IntermediateData!H589</f>
        <v>0</v>
      </c>
      <c r="I643" s="200">
        <f>IntermediateData!I589</f>
        <v>15.303189485604198</v>
      </c>
      <c r="J643" s="200">
        <f>IntermediateData!J589</f>
        <v>43.569431314390215</v>
      </c>
      <c r="K643" s="200">
        <f>IntermediateData!K589</f>
        <v>81.102869605905738</v>
      </c>
      <c r="L643" s="200">
        <f>IntermediateData!L589</f>
        <v>127.37460958741718</v>
      </c>
      <c r="M643" s="200">
        <f>IntermediateData!M589</f>
        <v>192.06412468209493</v>
      </c>
      <c r="N643" s="200">
        <f>IntermediateData!N589</f>
        <v>265.5560200561896</v>
      </c>
      <c r="O643" s="200">
        <f>IntermediateData!O589</f>
        <v>343.96239009188582</v>
      </c>
      <c r="P643" s="200">
        <f>IntermediateData!P589</f>
        <v>417.36035320377044</v>
      </c>
      <c r="Q643" s="200">
        <f>IntermediateData!Q589</f>
        <v>485.84090277875094</v>
      </c>
      <c r="R643" s="199">
        <f>IntermediateData!R589</f>
        <v>549.48921802575899</v>
      </c>
      <c r="S643" s="200">
        <f>IntermediateData!S589</f>
        <v>608.38481756820909</v>
      </c>
      <c r="T643" s="200">
        <f>IntermediateData!T589</f>
        <v>662.60170608230123</v>
      </c>
      <c r="U643" s="200">
        <f>IntermediateData!U589</f>
        <v>712.20851420607323</v>
      </c>
      <c r="V643" s="200">
        <f>IntermediateData!V589</f>
        <v>757.26863193524321</v>
      </c>
      <c r="W643" s="200">
        <f>IntermediateData!W589</f>
        <v>797.84033571331236</v>
      </c>
      <c r="X643" s="200">
        <f>IntermediateData!X589</f>
        <v>833.97690941514554</v>
      </c>
      <c r="Y643" s="200">
        <f>IntermediateData!Y589</f>
        <v>865.72675941526768</v>
      </c>
      <c r="Z643" s="200">
        <f>IntermediateData!Z589</f>
        <v>893.13352392442073</v>
      </c>
      <c r="AA643" s="200">
        <f>IntermediateData!AA589</f>
        <v>916.23617677049106</v>
      </c>
      <c r="AB643" s="200">
        <f>IntermediateData!AB589</f>
        <v>935.06912579274399</v>
      </c>
      <c r="AC643" s="200">
        <f>IntermediateData!AC589</f>
        <v>950.46773703694021</v>
      </c>
      <c r="AD643" s="200">
        <f>IntermediateData!AD589</f>
        <v>963.16530377227787</v>
      </c>
      <c r="AE643" s="200">
        <f>IntermediateData!AE589</f>
        <v>973.72572027610488</v>
      </c>
      <c r="AF643" s="200">
        <f>IntermediateData!AF589</f>
        <v>982.70256605711563</v>
      </c>
      <c r="AG643" s="200">
        <f>IntermediateData!AG589</f>
        <v>991.17716061787348</v>
      </c>
      <c r="AH643" s="200">
        <f>IntermediateData!AH589</f>
        <v>999.79599233375336</v>
      </c>
      <c r="AI643" s="200">
        <f>IntermediateData!AI589</f>
        <v>1009.0004889686395</v>
      </c>
      <c r="AJ643" s="200">
        <f>IntermediateData!AJ589</f>
        <v>1018.7286060426975</v>
      </c>
      <c r="AK643" s="200">
        <f>IntermediateData!AK589</f>
        <v>1028.9236431994007</v>
      </c>
      <c r="AL643" s="200">
        <f>IntermediateData!AL589</f>
        <v>1039.5340430663846</v>
      </c>
      <c r="AM643" s="200">
        <f>IntermediateData!AM589</f>
        <v>1050.5132019394252</v>
      </c>
      <c r="AN643" s="200">
        <f>IntermediateData!AN589</f>
        <v>1061.8192918320849</v>
      </c>
      <c r="AO643" s="200">
        <f>IntermediateData!AO589</f>
        <v>1073.4150934552715</v>
      </c>
      <c r="AP643" s="201">
        <f>IntermediateData!AP589</f>
        <v>1085.2678397117643</v>
      </c>
    </row>
    <row r="644" spans="2:42" x14ac:dyDescent="0.35">
      <c r="B644" s="36"/>
      <c r="C644" s="36" t="s">
        <v>2297</v>
      </c>
      <c r="D644" s="201"/>
      <c r="E644" s="200">
        <f>IntermediateData!E590</f>
        <v>0</v>
      </c>
      <c r="F644" s="200">
        <f>IntermediateData!F590</f>
        <v>0</v>
      </c>
      <c r="G644" s="200">
        <f>IntermediateData!G590</f>
        <v>0</v>
      </c>
      <c r="H644" s="200">
        <f>IntermediateData!H590</f>
        <v>0</v>
      </c>
      <c r="I644" s="200">
        <f>IntermediateData!I590</f>
        <v>0.3361843448788055</v>
      </c>
      <c r="J644" s="200">
        <f>IntermediateData!J590</f>
        <v>1.6404603477065105</v>
      </c>
      <c r="K644" s="200">
        <f>IntermediateData!K590</f>
        <v>3.8657572458632918</v>
      </c>
      <c r="L644" s="200">
        <f>IntermediateData!L590</f>
        <v>7.6198586070291494</v>
      </c>
      <c r="M644" s="200">
        <f>IntermediateData!M590</f>
        <v>12.346691867363367</v>
      </c>
      <c r="N644" s="200">
        <f>IntermediateData!N590</f>
        <v>19.024257205173114</v>
      </c>
      <c r="O644" s="200">
        <f>IntermediateData!O590</f>
        <v>26.6585367154842</v>
      </c>
      <c r="P644" s="200">
        <f>IntermediateData!P590</f>
        <v>35.154255658401844</v>
      </c>
      <c r="Q644" s="200">
        <f>IntermediateData!Q590</f>
        <v>43.26920334575253</v>
      </c>
      <c r="R644" s="199">
        <f>IntermediateData!R590</f>
        <v>50.787490069054584</v>
      </c>
      <c r="S644" s="200">
        <f>IntermediateData!S590</f>
        <v>57.721593014248676</v>
      </c>
      <c r="T644" s="200">
        <f>IntermediateData!T590</f>
        <v>64.083316243455954</v>
      </c>
      <c r="U644" s="200">
        <f>IntermediateData!U590</f>
        <v>69.883810561326015</v>
      </c>
      <c r="V644" s="200">
        <f>IntermediateData!V590</f>
        <v>75.13359255153739</v>
      </c>
      <c r="W644" s="200">
        <f>IntermediateData!W590</f>
        <v>79.842562811579668</v>
      </c>
      <c r="X644" s="200">
        <f>IntermediateData!X590</f>
        <v>84.020023412869023</v>
      </c>
      <c r="Y644" s="200">
        <f>IntermediateData!Y590</f>
        <v>87.674694612211582</v>
      </c>
      <c r="Z644" s="200">
        <f>IntermediateData!Z590</f>
        <v>90.814730839625398</v>
      </c>
      <c r="AA644" s="200">
        <f>IntermediateData!AA590</f>
        <v>93.447735986566698</v>
      </c>
      <c r="AB644" s="200">
        <f>IntermediateData!AB590</f>
        <v>95.580778017674234</v>
      </c>
      <c r="AC644" s="200">
        <f>IntermediateData!AC590</f>
        <v>97.238096841134208</v>
      </c>
      <c r="AD644" s="200">
        <f>IntermediateData!AD590</f>
        <v>98.477241686385312</v>
      </c>
      <c r="AE644" s="200">
        <f>IntermediateData!AE590</f>
        <v>99.354454727160046</v>
      </c>
      <c r="AF644" s="200">
        <f>IntermediateData!AF590</f>
        <v>99.959230248424205</v>
      </c>
      <c r="AG644" s="200">
        <f>IntermediateData!AG590</f>
        <v>100.35497073897514</v>
      </c>
      <c r="AH644" s="200">
        <f>IntermediateData!AH590</f>
        <v>100.68216998697824</v>
      </c>
      <c r="AI644" s="200">
        <f>IntermediateData!AI590</f>
        <v>101.00898658821893</v>
      </c>
      <c r="AJ644" s="200">
        <f>IntermediateData!AJ590</f>
        <v>101.40118294145599</v>
      </c>
      <c r="AK644" s="200">
        <f>IntermediateData!AK590</f>
        <v>101.86178181781459</v>
      </c>
      <c r="AL644" s="200">
        <f>IntermediateData!AL590</f>
        <v>102.3828274495055</v>
      </c>
      <c r="AM644" s="200">
        <f>IntermediateData!AM590</f>
        <v>102.956995101464</v>
      </c>
      <c r="AN644" s="200">
        <f>IntermediateData!AN590</f>
        <v>103.57756534157549</v>
      </c>
      <c r="AO644" s="200">
        <f>IntermediateData!AO590</f>
        <v>104.23839972527284</v>
      </c>
      <c r="AP644" s="201">
        <f>IntermediateData!AP590</f>
        <v>104.93391783728289</v>
      </c>
    </row>
    <row r="645" spans="2:42" x14ac:dyDescent="0.35">
      <c r="B645" s="36"/>
      <c r="C645" s="36" t="s">
        <v>2298</v>
      </c>
      <c r="D645" s="201"/>
      <c r="E645" s="200">
        <f>IntermediateData!E591</f>
        <v>0</v>
      </c>
      <c r="F645" s="200">
        <f>IntermediateData!F591</f>
        <v>0</v>
      </c>
      <c r="G645" s="200">
        <f>IntermediateData!G591</f>
        <v>0</v>
      </c>
      <c r="H645" s="200">
        <f>IntermediateData!H591</f>
        <v>0</v>
      </c>
      <c r="I645" s="200">
        <f>IntermediateData!I591</f>
        <v>51.687044500880063</v>
      </c>
      <c r="J645" s="200">
        <f>IntermediateData!J591</f>
        <v>123.18306125294922</v>
      </c>
      <c r="K645" s="200">
        <f>IntermediateData!K591</f>
        <v>204.43006452023005</v>
      </c>
      <c r="L645" s="200">
        <f>IntermediateData!L591</f>
        <v>294.4021279879654</v>
      </c>
      <c r="M645" s="200">
        <f>IntermediateData!M591</f>
        <v>381.86797313604609</v>
      </c>
      <c r="N645" s="200">
        <f>IntermediateData!N591</f>
        <v>462.99444253355125</v>
      </c>
      <c r="O645" s="200">
        <f>IntermediateData!O591</f>
        <v>537.9238636350226</v>
      </c>
      <c r="P645" s="200">
        <f>IntermediateData!P591</f>
        <v>606.79133688683908</v>
      </c>
      <c r="Q645" s="200">
        <f>IntermediateData!Q591</f>
        <v>669.72495614072182</v>
      </c>
      <c r="R645" s="199">
        <f>IntermediateData!R591</f>
        <v>726.84602005405804</v>
      </c>
      <c r="S645" s="200">
        <f>IntermediateData!S591</f>
        <v>778.26923478624519</v>
      </c>
      <c r="T645" s="200">
        <f>IntermediateData!T591</f>
        <v>824.10290828850464</v>
      </c>
      <c r="U645" s="200">
        <f>IntermediateData!U591</f>
        <v>864.44913647328144</v>
      </c>
      <c r="V645" s="200">
        <f>IntermediateData!V591</f>
        <v>899.40398153841397</v>
      </c>
      <c r="W645" s="200">
        <f>IntermediateData!W591</f>
        <v>929.05764271072599</v>
      </c>
      <c r="X645" s="200">
        <f>IntermediateData!X591</f>
        <v>953.49461966352214</v>
      </c>
      <c r="Y645" s="200">
        <f>IntermediateData!Y591</f>
        <v>972.79386885267388</v>
      </c>
      <c r="Z645" s="200">
        <f>IntermediateData!Z591</f>
        <v>987.02895300651846</v>
      </c>
      <c r="AA645" s="200">
        <f>IntermediateData!AA591</f>
        <v>996.26818399568936</v>
      </c>
      <c r="AB645" s="200">
        <f>IntermediateData!AB591</f>
        <v>1000.5747593001843</v>
      </c>
      <c r="AC645" s="200">
        <f>IntermediateData!AC591</f>
        <v>1002.727263045706</v>
      </c>
      <c r="AD645" s="200">
        <f>IntermediateData!AD591</f>
        <v>1003.9171971642353</v>
      </c>
      <c r="AE645" s="200">
        <f>IntermediateData!AE591</f>
        <v>1004.8565970169202</v>
      </c>
      <c r="AF645" s="200">
        <f>IntermediateData!AF591</f>
        <v>1006.229799535659</v>
      </c>
      <c r="AG645" s="200">
        <f>IntermediateData!AG591</f>
        <v>1008.1564458749596</v>
      </c>
      <c r="AH645" s="200">
        <f>IntermediateData!AH591</f>
        <v>1010.6555955589239</v>
      </c>
      <c r="AI645" s="200">
        <f>IntermediateData!AI591</f>
        <v>1013.6524244023734</v>
      </c>
      <c r="AJ645" s="200">
        <f>IntermediateData!AJ591</f>
        <v>1017.0785363131288</v>
      </c>
      <c r="AK645" s="200">
        <f>IntermediateData!AK591</f>
        <v>1020.8717008756092</v>
      </c>
      <c r="AL645" s="200">
        <f>IntermediateData!AL591</f>
        <v>1024.975605475405</v>
      </c>
      <c r="AM645" s="200">
        <f>IntermediateData!AM591</f>
        <v>1029.3396213726317</v>
      </c>
      <c r="AN645" s="200">
        <f>IntermediateData!AN591</f>
        <v>1033.918583159119</v>
      </c>
      <c r="AO645" s="200">
        <f>IntermediateData!AO591</f>
        <v>1038.6725810605935</v>
      </c>
      <c r="AP645" s="201">
        <f>IntermediateData!AP591</f>
        <v>1043.5667655700879</v>
      </c>
    </row>
    <row r="646" spans="2:42" x14ac:dyDescent="0.35">
      <c r="B646" s="36"/>
      <c r="C646" s="36" t="s">
        <v>2299</v>
      </c>
      <c r="D646" s="201"/>
      <c r="E646" s="200">
        <f>IntermediateData!E592</f>
        <v>0</v>
      </c>
      <c r="F646" s="200">
        <f>IntermediateData!F592</f>
        <v>0</v>
      </c>
      <c r="G646" s="200">
        <f>IntermediateData!G592</f>
        <v>0</v>
      </c>
      <c r="H646" s="200">
        <f>IntermediateData!H592</f>
        <v>0</v>
      </c>
      <c r="I646" s="200">
        <f>IntermediateData!I592</f>
        <v>4.0404281317568778</v>
      </c>
      <c r="J646" s="200">
        <f>IntermediateData!J592</f>
        <v>11.930695787347966</v>
      </c>
      <c r="K646" s="200">
        <f>IntermediateData!K592</f>
        <v>25.928384427683966</v>
      </c>
      <c r="L646" s="200">
        <f>IntermediateData!L592</f>
        <v>44.082488815402812</v>
      </c>
      <c r="M646" s="200">
        <f>IntermediateData!M592</f>
        <v>70.204524288375637</v>
      </c>
      <c r="N646" s="200">
        <f>IntermediateData!N592</f>
        <v>100.52544076148226</v>
      </c>
      <c r="O646" s="200">
        <f>IntermediateData!O592</f>
        <v>134.68909694882512</v>
      </c>
      <c r="P646" s="200">
        <f>IntermediateData!P592</f>
        <v>169.43867757011861</v>
      </c>
      <c r="Q646" s="200">
        <f>IntermediateData!Q592</f>
        <v>201.82594050133631</v>
      </c>
      <c r="R646" s="199">
        <f>IntermediateData!R592</f>
        <v>231.89610221572428</v>
      </c>
      <c r="S646" s="200">
        <f>IntermediateData!S592</f>
        <v>259.69168494464549</v>
      </c>
      <c r="T646" s="200">
        <f>IntermediateData!T592</f>
        <v>285.25259146369933</v>
      </c>
      <c r="U646" s="200">
        <f>IntermediateData!U592</f>
        <v>308.61617661839324</v>
      </c>
      <c r="V646" s="200">
        <f>IntermediateData!V592</f>
        <v>329.8173156972162</v>
      </c>
      <c r="W646" s="200">
        <f>IntermediateData!W592</f>
        <v>348.8884697557661</v>
      </c>
      <c r="X646" s="200">
        <f>IntermediateData!X592</f>
        <v>365.85974799153894</v>
      </c>
      <c r="Y646" s="200">
        <f>IntermediateData!Y592</f>
        <v>380.7589672650904</v>
      </c>
      <c r="Z646" s="200">
        <f>IntermediateData!Z592</f>
        <v>393.61170885950867</v>
      </c>
      <c r="AA646" s="200">
        <f>IntermediateData!AA592</f>
        <v>404.44137256650885</v>
      </c>
      <c r="AB646" s="200">
        <f>IntermediateData!AB592</f>
        <v>413.26922818395269</v>
      </c>
      <c r="AC646" s="200">
        <f>IntermediateData!AC592</f>
        <v>420.32711861841113</v>
      </c>
      <c r="AD646" s="200">
        <f>IntermediateData!AD592</f>
        <v>425.84154794030451</v>
      </c>
      <c r="AE646" s="200">
        <f>IntermediateData!AE592</f>
        <v>430.16291540741139</v>
      </c>
      <c r="AF646" s="200">
        <f>IntermediateData!AF592</f>
        <v>433.55115913116009</v>
      </c>
      <c r="AG646" s="200">
        <f>IntermediateData!AG592</f>
        <v>436.47491235934274</v>
      </c>
      <c r="AH646" s="200">
        <f>IntermediateData!AH592</f>
        <v>439.25471523905594</v>
      </c>
      <c r="AI646" s="200">
        <f>IntermediateData!AI592</f>
        <v>442.17117290359408</v>
      </c>
      <c r="AJ646" s="200">
        <f>IntermediateData!AJ592</f>
        <v>445.344599694458</v>
      </c>
      <c r="AK646" s="200">
        <f>IntermediateData!AK592</f>
        <v>448.74568541674148</v>
      </c>
      <c r="AL646" s="200">
        <f>IntermediateData!AL592</f>
        <v>452.34760807211507</v>
      </c>
      <c r="AM646" s="200">
        <f>IntermediateData!AM592</f>
        <v>456.12593741143502</v>
      </c>
      <c r="AN646" s="200">
        <f>IntermediateData!AN592</f>
        <v>460.05854402183434</v>
      </c>
      <c r="AO646" s="200">
        <f>IntermediateData!AO592</f>
        <v>464.12551373004806</v>
      </c>
      <c r="AP646" s="201">
        <f>IntermediateData!AP592</f>
        <v>468.30906711395039</v>
      </c>
    </row>
    <row r="647" spans="2:42" x14ac:dyDescent="0.35">
      <c r="B647" s="36"/>
      <c r="C647" s="36" t="s">
        <v>2300</v>
      </c>
      <c r="D647" s="201"/>
      <c r="E647" s="200">
        <f>IntermediateData!E593</f>
        <v>0</v>
      </c>
      <c r="F647" s="200">
        <f>IntermediateData!F593</f>
        <v>0</v>
      </c>
      <c r="G647" s="200">
        <f>IntermediateData!G593</f>
        <v>0</v>
      </c>
      <c r="H647" s="200">
        <f>IntermediateData!H593</f>
        <v>0</v>
      </c>
      <c r="I647" s="200">
        <f>IntermediateData!I593</f>
        <v>23.281992809265976</v>
      </c>
      <c r="J647" s="200">
        <f>IntermediateData!J593</f>
        <v>49.791063118327742</v>
      </c>
      <c r="K647" s="200">
        <f>IntermediateData!K593</f>
        <v>79.24339561205494</v>
      </c>
      <c r="L647" s="200">
        <f>IntermediateData!L593</f>
        <v>108.20121001697089</v>
      </c>
      <c r="M647" s="200">
        <f>IntermediateData!M593</f>
        <v>135.30652209034201</v>
      </c>
      <c r="N647" s="200">
        <f>IntermediateData!N593</f>
        <v>160.59555669757441</v>
      </c>
      <c r="O647" s="200">
        <f>IntermediateData!O593</f>
        <v>184.10239231778917</v>
      </c>
      <c r="P647" s="200">
        <f>IntermediateData!P593</f>
        <v>205.85902046941115</v>
      </c>
      <c r="Q647" s="200">
        <f>IntermediateData!Q593</f>
        <v>225.89540253652444</v>
      </c>
      <c r="R647" s="199">
        <f>IntermediateData!R593</f>
        <v>244.23952408176837</v>
      </c>
      <c r="S647" s="200">
        <f>IntermediateData!S593</f>
        <v>260.91744672820727</v>
      </c>
      <c r="T647" s="200">
        <f>IntermediateData!T593</f>
        <v>275.95335768938611</v>
      </c>
      <c r="U647" s="200">
        <f>IntermediateData!U593</f>
        <v>289.36961702367404</v>
      </c>
      <c r="V647" s="200">
        <f>IntermediateData!V593</f>
        <v>301.18680268599991</v>
      </c>
      <c r="W647" s="200">
        <f>IntermediateData!W593</f>
        <v>311.42375344718823</v>
      </c>
      <c r="X647" s="200">
        <f>IntermediateData!X593</f>
        <v>320.09760974831124</v>
      </c>
      <c r="Y647" s="200">
        <f>IntermediateData!Y593</f>
        <v>327.22385255477661</v>
      </c>
      <c r="Z647" s="200">
        <f>IntermediateData!Z593</f>
        <v>332.81634027226733</v>
      </c>
      <c r="AA647" s="200">
        <f>IntermediateData!AA593</f>
        <v>336.88734378413858</v>
      </c>
      <c r="AB647" s="200">
        <f>IntermediateData!AB593</f>
        <v>339.44757966745226</v>
      </c>
      <c r="AC647" s="200">
        <f>IntermediateData!AC593</f>
        <v>341.73160968507608</v>
      </c>
      <c r="AD647" s="200">
        <f>IntermediateData!AD593</f>
        <v>343.96309315448894</v>
      </c>
      <c r="AE647" s="200">
        <f>IntermediateData!AE593</f>
        <v>346.35934835497756</v>
      </c>
      <c r="AF647" s="200">
        <f>IntermediateData!AF593</f>
        <v>348.96548740936515</v>
      </c>
      <c r="AG647" s="200">
        <f>IntermediateData!AG593</f>
        <v>351.75775126720572</v>
      </c>
      <c r="AH647" s="200">
        <f>IntermediateData!AH593</f>
        <v>354.68078441375957</v>
      </c>
      <c r="AI647" s="200">
        <f>IntermediateData!AI593</f>
        <v>357.71637052417327</v>
      </c>
      <c r="AJ647" s="200">
        <f>IntermediateData!AJ593</f>
        <v>360.84810455278023</v>
      </c>
      <c r="AK647" s="200">
        <f>IntermediateData!AK593</f>
        <v>364.06132631437856</v>
      </c>
      <c r="AL647" s="200">
        <f>IntermediateData!AL593</f>
        <v>367.34305809931539</v>
      </c>
      <c r="AM647" s="200">
        <f>IntermediateData!AM593</f>
        <v>370.68194616661691</v>
      </c>
      <c r="AN647" s="200">
        <f>IntermediateData!AN593</f>
        <v>374.06820596683752</v>
      </c>
      <c r="AO647" s="200">
        <f>IntermediateData!AO593</f>
        <v>377.49357095344641</v>
      </c>
      <c r="AP647" s="201">
        <f>IntermediateData!AP593</f>
        <v>380.95124484843478</v>
      </c>
    </row>
    <row r="648" spans="2:42" x14ac:dyDescent="0.35">
      <c r="B648" s="36"/>
      <c r="C648" s="36" t="s">
        <v>2301</v>
      </c>
      <c r="D648" s="201"/>
      <c r="E648" s="200">
        <f>IntermediateData!E594</f>
        <v>0</v>
      </c>
      <c r="F648" s="200">
        <f>IntermediateData!F594</f>
        <v>0</v>
      </c>
      <c r="G648" s="200">
        <f>IntermediateData!G594</f>
        <v>0</v>
      </c>
      <c r="H648" s="200">
        <f>IntermediateData!H594</f>
        <v>0</v>
      </c>
      <c r="I648" s="200">
        <f>IntermediateData!I594</f>
        <v>69.891403994940404</v>
      </c>
      <c r="J648" s="200">
        <f>IntermediateData!J594</f>
        <v>149.26822024142166</v>
      </c>
      <c r="K648" s="200">
        <f>IntermediateData!K594</f>
        <v>237.16301198562485</v>
      </c>
      <c r="L648" s="200">
        <f>IntermediateData!L594</f>
        <v>324.05604259042605</v>
      </c>
      <c r="M648" s="200">
        <f>IntermediateData!M594</f>
        <v>404.90799077376153</v>
      </c>
      <c r="N648" s="200">
        <f>IntermediateData!N594</f>
        <v>479.85309930688948</v>
      </c>
      <c r="O648" s="200">
        <f>IntermediateData!O594</f>
        <v>549.01870140998778</v>
      </c>
      <c r="P648" s="200">
        <f>IntermediateData!P594</f>
        <v>612.52542973442144</v>
      </c>
      <c r="Q648" s="200">
        <f>IntermediateData!Q594</f>
        <v>670.4874167521117</v>
      </c>
      <c r="R648" s="199">
        <f>IntermediateData!R594</f>
        <v>723.0124868458696</v>
      </c>
      <c r="S648" s="200">
        <f>IntermediateData!S594</f>
        <v>770.20234038336287</v>
      </c>
      <c r="T648" s="200">
        <f>IntermediateData!T594</f>
        <v>812.15273004659855</v>
      </c>
      <c r="U648" s="200">
        <f>IntermediateData!U594</f>
        <v>848.95362967839344</v>
      </c>
      <c r="V648" s="200">
        <f>IntermediateData!V594</f>
        <v>880.6893958972621</v>
      </c>
      <c r="W648" s="200">
        <f>IntermediateData!W594</f>
        <v>907.43892272248866</v>
      </c>
      <c r="X648" s="200">
        <f>IntermediateData!X594</f>
        <v>929.27578944179459</v>
      </c>
      <c r="Y648" s="200">
        <f>IntermediateData!Y594</f>
        <v>946.26840194502404</v>
      </c>
      <c r="Z648" s="200">
        <f>IntermediateData!Z594</f>
        <v>958.48012773857693</v>
      </c>
      <c r="AA648" s="200">
        <f>IntermediateData!AA594</f>
        <v>965.96942484693511</v>
      </c>
      <c r="AB648" s="200">
        <f>IntermediateData!AB594</f>
        <v>968.78996479955595</v>
      </c>
      <c r="AC648" s="200">
        <f>IntermediateData!AC594</f>
        <v>970.66924484069727</v>
      </c>
      <c r="AD648" s="200">
        <f>IntermediateData!AD594</f>
        <v>972.28936955347615</v>
      </c>
      <c r="AE648" s="200">
        <f>IntermediateData!AE594</f>
        <v>974.30687893715344</v>
      </c>
      <c r="AF648" s="200">
        <f>IntermediateData!AF594</f>
        <v>976.90278797323242</v>
      </c>
      <c r="AG648" s="200">
        <f>IntermediateData!AG594</f>
        <v>980.00155717662096</v>
      </c>
      <c r="AH648" s="200">
        <f>IntermediateData!AH594</f>
        <v>983.57722816498688</v>
      </c>
      <c r="AI648" s="200">
        <f>IntermediateData!AI594</f>
        <v>987.56425132251286</v>
      </c>
      <c r="AJ648" s="200">
        <f>IntermediateData!AJ594</f>
        <v>991.90297994526429</v>
      </c>
      <c r="AK648" s="200">
        <f>IntermediateData!AK594</f>
        <v>996.53943455162641</v>
      </c>
      <c r="AL648" s="200">
        <f>IntermediateData!AL594</f>
        <v>1001.4250805188551</v>
      </c>
      <c r="AM648" s="200">
        <f>IntermediateData!AM594</f>
        <v>1006.5166185081255</v>
      </c>
      <c r="AN648" s="200">
        <f>IntermediateData!AN594</f>
        <v>1011.7757871653713</v>
      </c>
      <c r="AO648" s="200">
        <f>IntermediateData!AO594</f>
        <v>1017.1691776091093</v>
      </c>
      <c r="AP648" s="201">
        <f>IntermediateData!AP594</f>
        <v>1022.6680592393705</v>
      </c>
    </row>
    <row r="649" spans="2:42" x14ac:dyDescent="0.35">
      <c r="B649" s="36"/>
      <c r="C649" s="36" t="s">
        <v>2302</v>
      </c>
      <c r="D649" s="201"/>
      <c r="E649" s="200">
        <f>IntermediateData!E595</f>
        <v>0</v>
      </c>
      <c r="F649" s="200">
        <f>IntermediateData!F595</f>
        <v>0</v>
      </c>
      <c r="G649" s="200">
        <f>IntermediateData!G595</f>
        <v>0</v>
      </c>
      <c r="H649" s="200">
        <f>IntermediateData!H595</f>
        <v>0</v>
      </c>
      <c r="I649" s="200">
        <f>IntermediateData!I595</f>
        <v>2.3416394949389931</v>
      </c>
      <c r="J649" s="200">
        <f>IntermediateData!J595</f>
        <v>5.1560115906376023</v>
      </c>
      <c r="K649" s="200">
        <f>IntermediateData!K595</f>
        <v>8.9864806153124768</v>
      </c>
      <c r="L649" s="200">
        <f>IntermediateData!L595</f>
        <v>13.265021632595751</v>
      </c>
      <c r="M649" s="200">
        <f>IntermediateData!M595</f>
        <v>17.712270759261834</v>
      </c>
      <c r="N649" s="200">
        <f>IntermediateData!N595</f>
        <v>21.832066784337997</v>
      </c>
      <c r="O649" s="200">
        <f>IntermediateData!O595</f>
        <v>25.632198154869617</v>
      </c>
      <c r="P649" s="200">
        <f>IntermediateData!P595</f>
        <v>29.120076664346254</v>
      </c>
      <c r="Q649" s="200">
        <f>IntermediateData!Q595</f>
        <v>32.302749248402712</v>
      </c>
      <c r="R649" s="199">
        <f>IntermediateData!R595</f>
        <v>35.186909306220201</v>
      </c>
      <c r="S649" s="200">
        <f>IntermediateData!S595</f>
        <v>37.778907564054464</v>
      </c>
      <c r="T649" s="200">
        <f>IntermediateData!T595</f>
        <v>40.08476249669696</v>
      </c>
      <c r="U649" s="200">
        <f>IntermediateData!U595</f>
        <v>42.110170322076492</v>
      </c>
      <c r="V649" s="200">
        <f>IntermediateData!V595</f>
        <v>43.860514583631712</v>
      </c>
      <c r="W649" s="200">
        <f>IntermediateData!W595</f>
        <v>45.340875334528207</v>
      </c>
      <c r="X649" s="200">
        <f>IntermediateData!X595</f>
        <v>46.556037937257805</v>
      </c>
      <c r="Y649" s="200">
        <f>IntermediateData!Y595</f>
        <v>47.510501491639857</v>
      </c>
      <c r="Z649" s="200">
        <f>IntermediateData!Z595</f>
        <v>48.208486903745531</v>
      </c>
      <c r="AA649" s="200">
        <f>IntermediateData!AA595</f>
        <v>48.653944607784958</v>
      </c>
      <c r="AB649" s="200">
        <f>IntermediateData!AB595</f>
        <v>48.850561952532914</v>
      </c>
      <c r="AC649" s="200">
        <f>IntermediateData!AC595</f>
        <v>48.925014447365598</v>
      </c>
      <c r="AD649" s="200">
        <f>IntermediateData!AD595</f>
        <v>48.909694568803729</v>
      </c>
      <c r="AE649" s="200">
        <f>IntermediateData!AE595</f>
        <v>48.86659793133024</v>
      </c>
      <c r="AF649" s="200">
        <f>IntermediateData!AF595</f>
        <v>48.830471766347408</v>
      </c>
      <c r="AG649" s="200">
        <f>IntermediateData!AG595</f>
        <v>48.82265560958804</v>
      </c>
      <c r="AH649" s="200">
        <f>IntermediateData!AH595</f>
        <v>48.839300985439465</v>
      </c>
      <c r="AI649" s="200">
        <f>IntermediateData!AI595</f>
        <v>48.876815688589907</v>
      </c>
      <c r="AJ649" s="200">
        <f>IntermediateData!AJ595</f>
        <v>48.931933059612689</v>
      </c>
      <c r="AK649" s="200">
        <f>IntermediateData!AK595</f>
        <v>49.001698414356618</v>
      </c>
      <c r="AL649" s="200">
        <f>IntermediateData!AL595</f>
        <v>49.08345622195084</v>
      </c>
      <c r="AM649" s="200">
        <f>IntermediateData!AM595</f>
        <v>49.174838000543666</v>
      </c>
      <c r="AN649" s="200">
        <f>IntermediateData!AN595</f>
        <v>49.273750901309832</v>
      </c>
      <c r="AO649" s="200">
        <f>IntermediateData!AO595</f>
        <v>49.378366952619103</v>
      </c>
      <c r="AP649" s="201">
        <f>IntermediateData!AP595</f>
        <v>49.487112937560354</v>
      </c>
    </row>
    <row r="650" spans="2:42" x14ac:dyDescent="0.35">
      <c r="B650" s="36"/>
      <c r="C650" s="36" t="s">
        <v>2303</v>
      </c>
      <c r="D650" s="201"/>
      <c r="E650" s="200">
        <f>IntermediateData!E596</f>
        <v>0</v>
      </c>
      <c r="F650" s="200">
        <f>IntermediateData!F596</f>
        <v>0</v>
      </c>
      <c r="G650" s="200">
        <f>IntermediateData!G596</f>
        <v>0</v>
      </c>
      <c r="H650" s="200">
        <f>IntermediateData!H596</f>
        <v>0</v>
      </c>
      <c r="I650" s="200">
        <f>IntermediateData!I596</f>
        <v>8.9093082173603122</v>
      </c>
      <c r="J650" s="200">
        <f>IntermediateData!J596</f>
        <v>25.632050112729541</v>
      </c>
      <c r="K650" s="200">
        <f>IntermediateData!K596</f>
        <v>48.00721687468873</v>
      </c>
      <c r="L650" s="200">
        <f>IntermediateData!L596</f>
        <v>75.715859062494516</v>
      </c>
      <c r="M650" s="200">
        <f>IntermediateData!M596</f>
        <v>114.562086719207</v>
      </c>
      <c r="N650" s="200">
        <f>IntermediateData!N596</f>
        <v>158.78921098301399</v>
      </c>
      <c r="O650" s="200">
        <f>IntermediateData!O596</f>
        <v>206.58347043381497</v>
      </c>
      <c r="P650" s="200">
        <f>IntermediateData!P596</f>
        <v>251.33147928173395</v>
      </c>
      <c r="Q650" s="200">
        <f>IntermediateData!Q596</f>
        <v>293.08872994913355</v>
      </c>
      <c r="R650" s="199">
        <f>IntermediateData!R596</f>
        <v>331.90717682361594</v>
      </c>
      <c r="S650" s="200">
        <f>IntermediateData!S596</f>
        <v>367.83532982497059</v>
      </c>
      <c r="T650" s="200">
        <f>IntermediateData!T596</f>
        <v>400.91834373892425</v>
      </c>
      <c r="U650" s="200">
        <f>IntermediateData!U596</f>
        <v>431.19810345465822</v>
      </c>
      <c r="V650" s="200">
        <f>IntermediateData!V596</f>
        <v>458.71330523765511</v>
      </c>
      <c r="W650" s="200">
        <f>IntermediateData!W596</f>
        <v>483.49953416422773</v>
      </c>
      <c r="X650" s="200">
        <f>IntermediateData!X596</f>
        <v>505.58933783905132</v>
      </c>
      <c r="Y650" s="200">
        <f>IntermediateData!Y596</f>
        <v>525.01229651216715</v>
      </c>
      <c r="Z650" s="200">
        <f>IntermediateData!Z596</f>
        <v>541.79508970723737</v>
      </c>
      <c r="AA650" s="200">
        <f>IntermediateData!AA596</f>
        <v>555.96155946830856</v>
      </c>
      <c r="AB650" s="200">
        <f>IntermediateData!AB596</f>
        <v>567.53277032797564</v>
      </c>
      <c r="AC650" s="200">
        <f>IntermediateData!AC596</f>
        <v>576.99597705442159</v>
      </c>
      <c r="AD650" s="200">
        <f>IntermediateData!AD596</f>
        <v>584.79292218218779</v>
      </c>
      <c r="AE650" s="200">
        <f>IntermediateData!AE596</f>
        <v>591.26661610078384</v>
      </c>
      <c r="AF650" s="200">
        <f>IntermediateData!AF596</f>
        <v>596.7538915709689</v>
      </c>
      <c r="AG650" s="200">
        <f>IntermediateData!AG596</f>
        <v>601.90814406980962</v>
      </c>
      <c r="AH650" s="200">
        <f>IntermediateData!AH596</f>
        <v>607.12281490043472</v>
      </c>
      <c r="AI650" s="200">
        <f>IntermediateData!AI596</f>
        <v>612.69560924899167</v>
      </c>
      <c r="AJ650" s="200">
        <f>IntermediateData!AJ596</f>
        <v>618.58863865129558</v>
      </c>
      <c r="AK650" s="200">
        <f>IntermediateData!AK596</f>
        <v>624.76726886315589</v>
      </c>
      <c r="AL650" s="200">
        <f>IntermediateData!AL596</f>
        <v>631.19999722943783</v>
      </c>
      <c r="AM650" s="200">
        <f>IntermediateData!AM596</f>
        <v>637.85833725297755</v>
      </c>
      <c r="AN650" s="200">
        <f>IntermediateData!AN596</f>
        <v>644.71671008464511</v>
      </c>
      <c r="AO650" s="200">
        <f>IntermediateData!AO596</f>
        <v>651.75234266904761</v>
      </c>
      <c r="AP650" s="201">
        <f>IntermediateData!AP596</f>
        <v>658.94517229305018</v>
      </c>
    </row>
    <row r="651" spans="2:42" x14ac:dyDescent="0.35">
      <c r="B651" s="36"/>
      <c r="C651" s="36" t="s">
        <v>2304</v>
      </c>
      <c r="D651" s="201"/>
      <c r="E651" s="200">
        <f>IntermediateData!E597</f>
        <v>0</v>
      </c>
      <c r="F651" s="200">
        <f>IntermediateData!F597</f>
        <v>0</v>
      </c>
      <c r="G651" s="200">
        <f>IntermediateData!G597</f>
        <v>0</v>
      </c>
      <c r="H651" s="200">
        <f>IntermediateData!H597</f>
        <v>0</v>
      </c>
      <c r="I651" s="200">
        <f>IntermediateData!I597</f>
        <v>0.49646584522034637</v>
      </c>
      <c r="J651" s="200">
        <f>IntermediateData!J597</f>
        <v>1.7535989909072993</v>
      </c>
      <c r="K651" s="200">
        <f>IntermediateData!K597</f>
        <v>4.1470534359942253</v>
      </c>
      <c r="L651" s="200">
        <f>IntermediateData!L597</f>
        <v>7.3548134525500597</v>
      </c>
      <c r="M651" s="200">
        <f>IntermediateData!M597</f>
        <v>11.320496984059346</v>
      </c>
      <c r="N651" s="200">
        <f>IntermediateData!N597</f>
        <v>16.867017990042502</v>
      </c>
      <c r="O651" s="200">
        <f>IntermediateData!O597</f>
        <v>23.153708452760771</v>
      </c>
      <c r="P651" s="200">
        <f>IntermediateData!P597</f>
        <v>29.957033930682307</v>
      </c>
      <c r="Q651" s="200">
        <f>IntermediateData!Q597</f>
        <v>36.2777484816746</v>
      </c>
      <c r="R651" s="199">
        <f>IntermediateData!R597</f>
        <v>42.126179194595046</v>
      </c>
      <c r="S651" s="200">
        <f>IntermediateData!S597</f>
        <v>47.512105406012822</v>
      </c>
      <c r="T651" s="200">
        <f>IntermediateData!T597</f>
        <v>52.444775005248786</v>
      </c>
      <c r="U651" s="200">
        <f>IntermediateData!U597</f>
        <v>56.932920062055622</v>
      </c>
      <c r="V651" s="200">
        <f>IntermediateData!V597</f>
        <v>60.984771799969032</v>
      </c>
      <c r="W651" s="200">
        <f>IntermediateData!W597</f>
        <v>64.608074937480424</v>
      </c>
      <c r="X651" s="200">
        <f>IntermediateData!X597</f>
        <v>67.810101418333147</v>
      </c>
      <c r="Y651" s="200">
        <f>IntermediateData!Y597</f>
        <v>70.597663551425811</v>
      </c>
      <c r="Z651" s="200">
        <f>IntermediateData!Z597</f>
        <v>72.977126580015295</v>
      </c>
      <c r="AA651" s="200">
        <f>IntermediateData!AA597</f>
        <v>74.954420699153147</v>
      </c>
      <c r="AB651" s="200">
        <f>IntermediateData!AB597</f>
        <v>76.535052539551288</v>
      </c>
      <c r="AC651" s="200">
        <f>IntermediateData!AC597</f>
        <v>77.750245916695064</v>
      </c>
      <c r="AD651" s="200">
        <f>IntermediateData!AD597</f>
        <v>78.645554384016407</v>
      </c>
      <c r="AE651" s="200">
        <f>IntermediateData!AE597</f>
        <v>79.287257602025463</v>
      </c>
      <c r="AF651" s="200">
        <f>IntermediateData!AF597</f>
        <v>79.726861712092742</v>
      </c>
      <c r="AG651" s="200">
        <f>IntermediateData!AG597</f>
        <v>80.014430959555384</v>
      </c>
      <c r="AH651" s="200">
        <f>IntermediateData!AH597</f>
        <v>80.263790083446835</v>
      </c>
      <c r="AI651" s="200">
        <f>IntermediateData!AI597</f>
        <v>80.528676708427895</v>
      </c>
      <c r="AJ651" s="200">
        <f>IntermediateData!AJ597</f>
        <v>80.853155459521744</v>
      </c>
      <c r="AK651" s="200">
        <f>IntermediateData!AK597</f>
        <v>81.230514524563688</v>
      </c>
      <c r="AL651" s="200">
        <f>IntermediateData!AL597</f>
        <v>81.654560275011576</v>
      </c>
      <c r="AM651" s="200">
        <f>IntermediateData!AM597</f>
        <v>82.11959593624411</v>
      </c>
      <c r="AN651" s="200">
        <f>IntermediateData!AN597</f>
        <v>82.620401418405265</v>
      </c>
      <c r="AO651" s="200">
        <f>IntermediateData!AO597</f>
        <v>83.15221426066752</v>
      </c>
      <c r="AP651" s="201">
        <f>IntermediateData!AP597</f>
        <v>83.710711643944151</v>
      </c>
    </row>
    <row r="652" spans="2:42" x14ac:dyDescent="0.35">
      <c r="B652" s="36"/>
      <c r="C652" s="36" t="s">
        <v>2305</v>
      </c>
      <c r="D652" s="201"/>
      <c r="E652" s="200">
        <f>IntermediateData!E598</f>
        <v>0</v>
      </c>
      <c r="F652" s="200">
        <f>IntermediateData!F598</f>
        <v>0</v>
      </c>
      <c r="G652" s="200">
        <f>IntermediateData!G598</f>
        <v>0</v>
      </c>
      <c r="H652" s="200">
        <f>IntermediateData!H598</f>
        <v>0</v>
      </c>
      <c r="I652" s="200">
        <f>IntermediateData!I598</f>
        <v>9.8444734787438986</v>
      </c>
      <c r="J652" s="200">
        <f>IntermediateData!J598</f>
        <v>29.074616723491069</v>
      </c>
      <c r="K652" s="200">
        <f>IntermediateData!K598</f>
        <v>55.241598127697259</v>
      </c>
      <c r="L652" s="200">
        <f>IntermediateData!L598</f>
        <v>87.928292601787632</v>
      </c>
      <c r="M652" s="200">
        <f>IntermediateData!M598</f>
        <v>133.95724421126474</v>
      </c>
      <c r="N652" s="200">
        <f>IntermediateData!N598</f>
        <v>186.50230443320527</v>
      </c>
      <c r="O652" s="200">
        <f>IntermediateData!O598</f>
        <v>244.87722058397929</v>
      </c>
      <c r="P652" s="200">
        <f>IntermediateData!P598</f>
        <v>299.38829070604908</v>
      </c>
      <c r="Q652" s="200">
        <f>IntermediateData!Q598</f>
        <v>350.1109742885983</v>
      </c>
      <c r="R652" s="199">
        <f>IntermediateData!R598</f>
        <v>397.11630326659571</v>
      </c>
      <c r="S652" s="200">
        <f>IntermediateData!S598</f>
        <v>440.47100584710387</v>
      </c>
      <c r="T652" s="200">
        <f>IntermediateData!T598</f>
        <v>480.2376249637274</v>
      </c>
      <c r="U652" s="200">
        <f>IntermediateData!U598</f>
        <v>516.47463153736805</v>
      </c>
      <c r="V652" s="200">
        <f>IntermediateData!V598</f>
        <v>549.236532714541</v>
      </c>
      <c r="W652" s="200">
        <f>IntermediateData!W598</f>
        <v>578.57397524783369</v>
      </c>
      <c r="X652" s="200">
        <f>IntermediateData!X598</f>
        <v>604.53384417665393</v>
      </c>
      <c r="Y652" s="200">
        <f>IntermediateData!Y598</f>
        <v>627.15935696020699</v>
      </c>
      <c r="Z652" s="200">
        <f>IntermediateData!Z598</f>
        <v>646.49015320864748</v>
      </c>
      <c r="AA652" s="200">
        <f>IntermediateData!AA598</f>
        <v>662.56238015257361</v>
      </c>
      <c r="AB652" s="200">
        <f>IntermediateData!AB598</f>
        <v>675.40877398544831</v>
      </c>
      <c r="AC652" s="200">
        <f>IntermediateData!AC598</f>
        <v>685.57686739124642</v>
      </c>
      <c r="AD652" s="200">
        <f>IntermediateData!AD598</f>
        <v>693.60317454401184</v>
      </c>
      <c r="AE652" s="200">
        <f>IntermediateData!AE598</f>
        <v>699.91299500241337</v>
      </c>
      <c r="AF652" s="200">
        <f>IntermediateData!AF598</f>
        <v>704.92250875363698</v>
      </c>
      <c r="AG652" s="200">
        <f>IntermediateData!AG598</f>
        <v>709.42034384363501</v>
      </c>
      <c r="AH652" s="200">
        <f>IntermediateData!AH598</f>
        <v>713.77844960428092</v>
      </c>
      <c r="AI652" s="200">
        <f>IntermediateData!AI598</f>
        <v>718.44654122808117</v>
      </c>
      <c r="AJ652" s="200">
        <f>IntermediateData!AJ598</f>
        <v>723.38197106765858</v>
      </c>
      <c r="AK652" s="200">
        <f>IntermediateData!AK598</f>
        <v>728.54609268731201</v>
      </c>
      <c r="AL652" s="200">
        <f>IntermediateData!AL598</f>
        <v>733.90410843379334</v>
      </c>
      <c r="AM652" s="200">
        <f>IntermediateData!AM598</f>
        <v>739.42492595704357</v>
      </c>
      <c r="AN652" s="200">
        <f>IntermediateData!AN598</f>
        <v>745.08102332863541</v>
      </c>
      <c r="AO652" s="200">
        <f>IntermediateData!AO598</f>
        <v>750.84832242226707</v>
      </c>
      <c r="AP652" s="201">
        <f>IntermediateData!AP598</f>
        <v>756.70607023656942</v>
      </c>
    </row>
    <row r="653" spans="2:42" x14ac:dyDescent="0.35">
      <c r="B653" s="36"/>
      <c r="C653" s="36" t="s">
        <v>2306</v>
      </c>
      <c r="D653" s="201"/>
      <c r="E653" s="200">
        <f>IntermediateData!E599</f>
        <v>0</v>
      </c>
      <c r="F653" s="200">
        <f>IntermediateData!F599</f>
        <v>0</v>
      </c>
      <c r="G653" s="200">
        <f>IntermediateData!G599</f>
        <v>0</v>
      </c>
      <c r="H653" s="200">
        <f>IntermediateData!H599</f>
        <v>0</v>
      </c>
      <c r="I653" s="200">
        <f>IntermediateData!I599</f>
        <v>22.343534047814455</v>
      </c>
      <c r="J653" s="200">
        <f>IntermediateData!J599</f>
        <v>68.535619144746192</v>
      </c>
      <c r="K653" s="200">
        <f>IntermediateData!K599</f>
        <v>151.99783576393287</v>
      </c>
      <c r="L653" s="200">
        <f>IntermediateData!L599</f>
        <v>261.26962544556528</v>
      </c>
      <c r="M653" s="200">
        <f>IntermediateData!M599</f>
        <v>394.71508628586213</v>
      </c>
      <c r="N653" s="200">
        <f>IntermediateData!N599</f>
        <v>580.25209832791302</v>
      </c>
      <c r="O653" s="200">
        <f>IntermediateData!O599</f>
        <v>789.75764708171857</v>
      </c>
      <c r="P653" s="200">
        <f>IntermediateData!P599</f>
        <v>1006.7616597577623</v>
      </c>
      <c r="Q653" s="200">
        <f>IntermediateData!Q599</f>
        <v>1209.1926793752459</v>
      </c>
      <c r="R653" s="199">
        <f>IntermediateData!R599</f>
        <v>1397.329752610254</v>
      </c>
      <c r="S653" s="200">
        <f>IntermediateData!S599</f>
        <v>1571.4352817702245</v>
      </c>
      <c r="T653" s="200">
        <f>IntermediateData!T599</f>
        <v>1731.7554862807017</v>
      </c>
      <c r="U653" s="200">
        <f>IntermediateData!U599</f>
        <v>1878.5208440341241</v>
      </c>
      <c r="V653" s="200">
        <f>IntermediateData!V599</f>
        <v>2011.9465132663618</v>
      </c>
      <c r="W653" s="200">
        <f>IntermediateData!W599</f>
        <v>2132.2327356008545</v>
      </c>
      <c r="X653" s="200">
        <f>IntermediateData!X599</f>
        <v>2239.5652208752099</v>
      </c>
      <c r="Y653" s="200">
        <f>IntermediateData!Y599</f>
        <v>2334.1155143410392</v>
      </c>
      <c r="Z653" s="200">
        <f>IntermediateData!Z599</f>
        <v>2416.0413468045222</v>
      </c>
      <c r="AA653" s="200">
        <f>IntermediateData!AA599</f>
        <v>2485.4869682528197</v>
      </c>
      <c r="AB653" s="200">
        <f>IntermediateData!AB599</f>
        <v>2542.5834654897458</v>
      </c>
      <c r="AC653" s="200">
        <f>IntermediateData!AC599</f>
        <v>2588.6250397594304</v>
      </c>
      <c r="AD653" s="200">
        <f>IntermediateData!AD599</f>
        <v>2625.0097277939963</v>
      </c>
      <c r="AE653" s="200">
        <f>IntermediateData!AE599</f>
        <v>2653.8729955278027</v>
      </c>
      <c r="AF653" s="200">
        <f>IntermediateData!AF599</f>
        <v>2676.8208240985432</v>
      </c>
      <c r="AG653" s="200">
        <f>IntermediateData!AG599</f>
        <v>2695.4227892422218</v>
      </c>
      <c r="AH653" s="200">
        <f>IntermediateData!AH599</f>
        <v>2713.0306953423278</v>
      </c>
      <c r="AI653" s="200">
        <f>IntermediateData!AI599</f>
        <v>2731.3775787689183</v>
      </c>
      <c r="AJ653" s="200">
        <f>IntermediateData!AJ599</f>
        <v>2751.3982383064667</v>
      </c>
      <c r="AK653" s="200">
        <f>IntermediateData!AK599</f>
        <v>2772.9072198472381</v>
      </c>
      <c r="AL653" s="200">
        <f>IntermediateData!AL599</f>
        <v>2795.7345032874218</v>
      </c>
      <c r="AM653" s="200">
        <f>IntermediateData!AM599</f>
        <v>2819.7249016801711</v>
      </c>
      <c r="AN653" s="200">
        <f>IntermediateData!AN599</f>
        <v>2844.7374946925643</v>
      </c>
      <c r="AO653" s="200">
        <f>IntermediateData!AO599</f>
        <v>2870.6450950128733</v>
      </c>
      <c r="AP653" s="201">
        <f>IntermediateData!AP599</f>
        <v>2897.3337464177603</v>
      </c>
    </row>
    <row r="654" spans="2:42" x14ac:dyDescent="0.35">
      <c r="B654" s="36"/>
      <c r="C654" s="36" t="s">
        <v>2307</v>
      </c>
      <c r="D654" s="201"/>
      <c r="E654" s="200">
        <f>IntermediateData!E600</f>
        <v>0</v>
      </c>
      <c r="F654" s="200">
        <f>IntermediateData!F600</f>
        <v>0</v>
      </c>
      <c r="G654" s="200">
        <f>IntermediateData!G600</f>
        <v>0</v>
      </c>
      <c r="H654" s="200">
        <f>IntermediateData!H600</f>
        <v>0</v>
      </c>
      <c r="I654" s="200">
        <f>IntermediateData!I600</f>
        <v>8.5765866037782228</v>
      </c>
      <c r="J654" s="200">
        <f>IntermediateData!J600</f>
        <v>19.162560834364818</v>
      </c>
      <c r="K654" s="200">
        <f>IntermediateData!K600</f>
        <v>33.868909473709671</v>
      </c>
      <c r="L654" s="200">
        <f>IntermediateData!L600</f>
        <v>50.588294063187313</v>
      </c>
      <c r="M654" s="200">
        <f>IntermediateData!M600</f>
        <v>69.062448354076935</v>
      </c>
      <c r="N654" s="200">
        <f>IntermediateData!N600</f>
        <v>86.355774112202511</v>
      </c>
      <c r="O654" s="200">
        <f>IntermediateData!O600</f>
        <v>102.49119318912304</v>
      </c>
      <c r="P654" s="200">
        <f>IntermediateData!P600</f>
        <v>117.49026136855973</v>
      </c>
      <c r="Q654" s="200">
        <f>IntermediateData!Q600</f>
        <v>131.37320607681451</v>
      </c>
      <c r="R654" s="199">
        <f>IntermediateData!R600</f>
        <v>144.1589624405166</v>
      </c>
      <c r="S654" s="200">
        <f>IntermediateData!S600</f>
        <v>155.86520774617497</v>
      </c>
      <c r="T654" s="200">
        <f>IntermediateData!T600</f>
        <v>166.50839435389273</v>
      </c>
      <c r="U654" s="200">
        <f>IntermediateData!U600</f>
        <v>176.10378111555039</v>
      </c>
      <c r="V654" s="200">
        <f>IntermediateData!V600</f>
        <v>184.6654633457909</v>
      </c>
      <c r="W654" s="200">
        <f>IntermediateData!W600</f>
        <v>192.20640139223045</v>
      </c>
      <c r="X654" s="200">
        <f>IntermediateData!X600</f>
        <v>198.73844784948136</v>
      </c>
      <c r="Y654" s="200">
        <f>IntermediateData!Y600</f>
        <v>204.27237345979745</v>
      </c>
      <c r="Z654" s="200">
        <f>IntermediateData!Z600</f>
        <v>208.81789174143756</v>
      </c>
      <c r="AA654" s="200">
        <f>IntermediateData!AA600</f>
        <v>212.38368238418968</v>
      </c>
      <c r="AB654" s="200">
        <f>IntermediateData!AB600</f>
        <v>214.97741344990087</v>
      </c>
      <c r="AC654" s="200">
        <f>IntermediateData!AC600</f>
        <v>217.05716170925226</v>
      </c>
      <c r="AD654" s="200">
        <f>IntermediateData!AD600</f>
        <v>218.75024958333407</v>
      </c>
      <c r="AE654" s="200">
        <f>IntermediateData!AE600</f>
        <v>220.29923654485668</v>
      </c>
      <c r="AF654" s="200">
        <f>IntermediateData!AF600</f>
        <v>221.84627243973054</v>
      </c>
      <c r="AG654" s="200">
        <f>IntermediateData!AG600</f>
        <v>223.5254328861057</v>
      </c>
      <c r="AH654" s="200">
        <f>IntermediateData!AH600</f>
        <v>225.30043259968369</v>
      </c>
      <c r="AI654" s="200">
        <f>IntermediateData!AI600</f>
        <v>227.1585981244026</v>
      </c>
      <c r="AJ654" s="200">
        <f>IntermediateData!AJ600</f>
        <v>229.0884535390293</v>
      </c>
      <c r="AK654" s="200">
        <f>IntermediateData!AK600</f>
        <v>231.07967571734457</v>
      </c>
      <c r="AL654" s="200">
        <f>IntermediateData!AL600</f>
        <v>233.123052256617</v>
      </c>
      <c r="AM654" s="200">
        <f>IntermediateData!AM600</f>
        <v>235.21044197058941</v>
      </c>
      <c r="AN654" s="200">
        <f>IntermediateData!AN600</f>
        <v>237.33473784812773</v>
      </c>
      <c r="AO654" s="200">
        <f>IntermediateData!AO600</f>
        <v>239.48983238340833</v>
      </c>
      <c r="AP654" s="201">
        <f>IntermediateData!AP600</f>
        <v>241.6705851880626</v>
      </c>
    </row>
    <row r="655" spans="2:42" x14ac:dyDescent="0.35">
      <c r="B655" s="36"/>
      <c r="C655" s="36" t="s">
        <v>2308</v>
      </c>
      <c r="D655" s="201"/>
      <c r="E655" s="200">
        <f>IntermediateData!E601</f>
        <v>0</v>
      </c>
      <c r="F655" s="200">
        <f>IntermediateData!F601</f>
        <v>0</v>
      </c>
      <c r="G655" s="200">
        <f>IntermediateData!G601</f>
        <v>0</v>
      </c>
      <c r="H655" s="200">
        <f>IntermediateData!H601</f>
        <v>0</v>
      </c>
      <c r="I655" s="200">
        <f>IntermediateData!I601</f>
        <v>3.8827245305477884</v>
      </c>
      <c r="J655" s="200">
        <f>IntermediateData!J601</f>
        <v>7.5113711738361193</v>
      </c>
      <c r="K655" s="200">
        <f>IntermediateData!K601</f>
        <v>10.892386831092445</v>
      </c>
      <c r="L655" s="200">
        <f>IntermediateData!L601</f>
        <v>14.031920169929016</v>
      </c>
      <c r="M655" s="200">
        <f>IntermediateData!M601</f>
        <v>16.935831185439028</v>
      </c>
      <c r="N655" s="200">
        <f>IntermediateData!N601</f>
        <v>19.609700382424183</v>
      </c>
      <c r="O655" s="200">
        <f>IntermediateData!O601</f>
        <v>22.058837591984958</v>
      </c>
      <c r="P655" s="200">
        <f>IntermediateData!P601</f>
        <v>24.288290435207223</v>
      </c>
      <c r="Q655" s="200">
        <f>IntermediateData!Q601</f>
        <v>26.302852446199235</v>
      </c>
      <c r="R655" s="199">
        <f>IntermediateData!R601</f>
        <v>28.10707086627059</v>
      </c>
      <c r="S655" s="200">
        <f>IntermediateData!S601</f>
        <v>29.705254120598962</v>
      </c>
      <c r="T655" s="200">
        <f>IntermediateData!T601</f>
        <v>31.101478988300467</v>
      </c>
      <c r="U655" s="200">
        <f>IntermediateData!U601</f>
        <v>32.299597476405481</v>
      </c>
      <c r="V655" s="200">
        <f>IntermediateData!V601</f>
        <v>33.303243407841514</v>
      </c>
      <c r="W655" s="200">
        <f>IntermediateData!W601</f>
        <v>34.115838733140329</v>
      </c>
      <c r="X655" s="200">
        <f>IntermediateData!X601</f>
        <v>34.740599575213977</v>
      </c>
      <c r="Y655" s="200">
        <f>IntermediateData!Y601</f>
        <v>35.18054201618699</v>
      </c>
      <c r="Z655" s="200">
        <f>IntermediateData!Z601</f>
        <v>35.438487634925963</v>
      </c>
      <c r="AA655" s="200">
        <f>IntermediateData!AA601</f>
        <v>35.517068803574482</v>
      </c>
      <c r="AB655" s="200">
        <f>IntermediateData!AB601</f>
        <v>35.418733751080318</v>
      </c>
      <c r="AC655" s="200">
        <f>IntermediateData!AC601</f>
        <v>35.350105324051469</v>
      </c>
      <c r="AD655" s="200">
        <f>IntermediateData!AD601</f>
        <v>35.307595402069168</v>
      </c>
      <c r="AE655" s="200">
        <f>IntermediateData!AE601</f>
        <v>35.287893727848534</v>
      </c>
      <c r="AF655" s="200">
        <f>IntermediateData!AF601</f>
        <v>35.287955816908195</v>
      </c>
      <c r="AG655" s="200">
        <f>IntermediateData!AG601</f>
        <v>35.304991503407976</v>
      </c>
      <c r="AH655" s="200">
        <f>IntermediateData!AH601</f>
        <v>35.336511030120718</v>
      </c>
      <c r="AI655" s="200">
        <f>IntermediateData!AI601</f>
        <v>35.380197318687941</v>
      </c>
      <c r="AJ655" s="200">
        <f>IntermediateData!AJ601</f>
        <v>35.433956890099651</v>
      </c>
      <c r="AK655" s="200">
        <f>IntermediateData!AK601</f>
        <v>35.495910696428687</v>
      </c>
      <c r="AL655" s="200">
        <f>IntermediateData!AL601</f>
        <v>35.564385467209526</v>
      </c>
      <c r="AM655" s="200">
        <f>IntermediateData!AM601</f>
        <v>35.637905549350997</v>
      </c>
      <c r="AN655" s="200">
        <f>IntermediateData!AN601</f>
        <v>35.715185220444923</v>
      </c>
      <c r="AO655" s="200">
        <f>IntermediateData!AO601</f>
        <v>35.795121456267189</v>
      </c>
      <c r="AP655" s="201">
        <f>IntermediateData!AP601</f>
        <v>35.876787134163159</v>
      </c>
    </row>
    <row r="656" spans="2:42" x14ac:dyDescent="0.35">
      <c r="B656" s="36"/>
      <c r="C656" s="36" t="s">
        <v>2309</v>
      </c>
      <c r="D656" s="201"/>
      <c r="E656" s="200">
        <f>IntermediateData!E602</f>
        <v>0</v>
      </c>
      <c r="F656" s="200">
        <f>IntermediateData!F602</f>
        <v>0</v>
      </c>
      <c r="G656" s="200">
        <f>IntermediateData!G602</f>
        <v>0</v>
      </c>
      <c r="H656" s="200">
        <f>IntermediateData!H602</f>
        <v>0</v>
      </c>
      <c r="I656" s="200">
        <f>IntermediateData!I602</f>
        <v>0.97382808826800527</v>
      </c>
      <c r="J656" s="200">
        <f>IntermediateData!J602</f>
        <v>9.3183956627007944</v>
      </c>
      <c r="K656" s="200">
        <f>IntermediateData!K602</f>
        <v>24.771222648566972</v>
      </c>
      <c r="L656" s="200">
        <f>IntermediateData!L602</f>
        <v>51.740082518752132</v>
      </c>
      <c r="M656" s="200">
        <f>IntermediateData!M602</f>
        <v>86.446606349443428</v>
      </c>
      <c r="N656" s="200">
        <f>IntermediateData!N602</f>
        <v>136.22087704420451</v>
      </c>
      <c r="O656" s="200">
        <f>IntermediateData!O602</f>
        <v>193.89072123096332</v>
      </c>
      <c r="P656" s="200">
        <f>IntermediateData!P602</f>
        <v>258.83047960135747</v>
      </c>
      <c r="Q656" s="200">
        <f>IntermediateData!Q602</f>
        <v>323.64115901956973</v>
      </c>
      <c r="R656" s="199">
        <f>IntermediateData!R602</f>
        <v>384.21601126954664</v>
      </c>
      <c r="S656" s="200">
        <f>IntermediateData!S602</f>
        <v>440.63032685119225</v>
      </c>
      <c r="T656" s="200">
        <f>IntermediateData!T602</f>
        <v>492.95449822171997</v>
      </c>
      <c r="U656" s="200">
        <f>IntermediateData!U602</f>
        <v>541.25414802763169</v>
      </c>
      <c r="V656" s="200">
        <f>IntermediateData!V602</f>
        <v>585.59025149479021</v>
      </c>
      <c r="W656" s="200">
        <f>IntermediateData!W602</f>
        <v>626.01925316488473</v>
      </c>
      <c r="X656" s="200">
        <f>IntermediateData!X602</f>
        <v>662.59317815913914</v>
      </c>
      <c r="Y656" s="200">
        <f>IntermediateData!Y602</f>
        <v>695.35973814293686</v>
      </c>
      <c r="Z656" s="200">
        <f>IntermediateData!Z602</f>
        <v>724.36243215810021</v>
      </c>
      <c r="AA656" s="200">
        <f>IntermediateData!AA602</f>
        <v>749.64064248287309</v>
      </c>
      <c r="AB656" s="200">
        <f>IntermediateData!AB602</f>
        <v>771.22972567319528</v>
      </c>
      <c r="AC656" s="200">
        <f>IntermediateData!AC602</f>
        <v>789.21235304252923</v>
      </c>
      <c r="AD656" s="200">
        <f>IntermediateData!AD602</f>
        <v>804.00563918752823</v>
      </c>
      <c r="AE656" s="200">
        <f>IntermediateData!AE602</f>
        <v>816.02153297426071</v>
      </c>
      <c r="AF656" s="200">
        <f>IntermediateData!AF602</f>
        <v>825.9134597434138</v>
      </c>
      <c r="AG656" s="200">
        <f>IntermediateData!AG602</f>
        <v>834.15930157524906</v>
      </c>
      <c r="AH656" s="200">
        <f>IntermediateData!AH602</f>
        <v>841.65795563555446</v>
      </c>
      <c r="AI656" s="200">
        <f>IntermediateData!AI602</f>
        <v>848.94733320504611</v>
      </c>
      <c r="AJ656" s="200">
        <f>IntermediateData!AJ602</f>
        <v>856.55306315250743</v>
      </c>
      <c r="AK656" s="200">
        <f>IntermediateData!AK602</f>
        <v>864.63244047161413</v>
      </c>
      <c r="AL656" s="200">
        <f>IntermediateData!AL602</f>
        <v>873.13470183984077</v>
      </c>
      <c r="AM656" s="200">
        <f>IntermediateData!AM602</f>
        <v>882.01356067704012</v>
      </c>
      <c r="AN656" s="200">
        <f>IntermediateData!AN602</f>
        <v>891.22704034034166</v>
      </c>
      <c r="AO656" s="200">
        <f>IntermediateData!AO602</f>
        <v>900.73731721954675</v>
      </c>
      <c r="AP656" s="201">
        <f>IntermediateData!AP602</f>
        <v>910.51057335154019</v>
      </c>
    </row>
    <row r="657" spans="2:42" x14ac:dyDescent="0.35">
      <c r="B657" s="36"/>
      <c r="C657" s="36" t="s">
        <v>2310</v>
      </c>
      <c r="D657" s="201"/>
      <c r="E657" s="200">
        <f>IntermediateData!E603</f>
        <v>0</v>
      </c>
      <c r="F657" s="200">
        <f>IntermediateData!F603</f>
        <v>0</v>
      </c>
      <c r="G657" s="200">
        <f>IntermediateData!G603</f>
        <v>0</v>
      </c>
      <c r="H657" s="200">
        <f>IntermediateData!H603</f>
        <v>0</v>
      </c>
      <c r="I657" s="200">
        <f>IntermediateData!I603</f>
        <v>33.435026889235907</v>
      </c>
      <c r="J657" s="200">
        <f>IntermediateData!J603</f>
        <v>79.557693899045972</v>
      </c>
      <c r="K657" s="200">
        <f>IntermediateData!K603</f>
        <v>131.96896787587991</v>
      </c>
      <c r="L657" s="200">
        <f>IntermediateData!L603</f>
        <v>190.10864454716199</v>
      </c>
      <c r="M657" s="200">
        <f>IntermediateData!M603</f>
        <v>245.33551985062013</v>
      </c>
      <c r="N657" s="200">
        <f>IntermediateData!N603</f>
        <v>296.93899041008387</v>
      </c>
      <c r="O657" s="200">
        <f>IntermediateData!O603</f>
        <v>344.98800759210155</v>
      </c>
      <c r="P657" s="200">
        <f>IntermediateData!P603</f>
        <v>389.54734766524155</v>
      </c>
      <c r="Q657" s="200">
        <f>IntermediateData!Q603</f>
        <v>430.67772613186509</v>
      </c>
      <c r="R657" s="199">
        <f>IntermediateData!R603</f>
        <v>468.43590702219825</v>
      </c>
      <c r="S657" s="200">
        <f>IntermediateData!S603</f>
        <v>502.87480731627119</v>
      </c>
      <c r="T657" s="200">
        <f>IntermediateData!T603</f>
        <v>534.04359665283107</v>
      </c>
      <c r="U657" s="200">
        <f>IntermediateData!U603</f>
        <v>561.98779247809762</v>
      </c>
      <c r="V657" s="200">
        <f>IntermediateData!V603</f>
        <v>586.7493507812145</v>
      </c>
      <c r="W657" s="200">
        <f>IntermediateData!W603</f>
        <v>608.36675255744296</v>
      </c>
      <c r="X657" s="200">
        <f>IntermediateData!X603</f>
        <v>626.87508613454656</v>
      </c>
      <c r="Y657" s="200">
        <f>IntermediateData!Y603</f>
        <v>642.30612549240118</v>
      </c>
      <c r="Z657" s="200">
        <f>IntermediateData!Z603</f>
        <v>654.68840470065004</v>
      </c>
      <c r="AA657" s="200">
        <f>IntermediateData!AA603</f>
        <v>664.04728859418663</v>
      </c>
      <c r="AB657" s="200">
        <f>IntermediateData!AB603</f>
        <v>670.40503980137851</v>
      </c>
      <c r="AC657" s="200">
        <f>IntermediateData!AC603</f>
        <v>675.54062049258403</v>
      </c>
      <c r="AD657" s="200">
        <f>IntermediateData!AD603</f>
        <v>680.19986884150444</v>
      </c>
      <c r="AE657" s="200">
        <f>IntermediateData!AE603</f>
        <v>684.82400657968765</v>
      </c>
      <c r="AF657" s="200">
        <f>IntermediateData!AF603</f>
        <v>689.84185028381887</v>
      </c>
      <c r="AG657" s="200">
        <f>IntermediateData!AG603</f>
        <v>695.24475926631362</v>
      </c>
      <c r="AH657" s="200">
        <f>IntermediateData!AH603</f>
        <v>700.92192922801951</v>
      </c>
      <c r="AI657" s="200">
        <f>IntermediateData!AI603</f>
        <v>706.83597800376299</v>
      </c>
      <c r="AJ657" s="200">
        <f>IntermediateData!AJ603</f>
        <v>712.95316173370713</v>
      </c>
      <c r="AK657" s="200">
        <f>IntermediateData!AK603</f>
        <v>719.24324040422994</v>
      </c>
      <c r="AL657" s="200">
        <f>IntermediateData!AL603</f>
        <v>725.67935149344703</v>
      </c>
      <c r="AM657" s="200">
        <f>IntermediateData!AM603</f>
        <v>732.23789140748693</v>
      </c>
      <c r="AN657" s="200">
        <f>IntermediateData!AN603</f>
        <v>738.89840440857915</v>
      </c>
      <c r="AO657" s="200">
        <f>IntermediateData!AO603</f>
        <v>745.64347875037231</v>
      </c>
      <c r="AP657" s="201">
        <f>IntermediateData!AP603</f>
        <v>752.45864974968083</v>
      </c>
    </row>
    <row r="658" spans="2:42" x14ac:dyDescent="0.35">
      <c r="B658" s="36"/>
      <c r="C658" s="36" t="s">
        <v>2311</v>
      </c>
      <c r="D658" s="201"/>
      <c r="E658" s="200">
        <f>IntermediateData!E604</f>
        <v>0</v>
      </c>
      <c r="F658" s="200">
        <f>IntermediateData!F604</f>
        <v>0</v>
      </c>
      <c r="G658" s="200">
        <f>IntermediateData!G604</f>
        <v>0</v>
      </c>
      <c r="H658" s="200">
        <f>IntermediateData!H604</f>
        <v>0</v>
      </c>
      <c r="I658" s="200">
        <f>IntermediateData!I604</f>
        <v>1.7751705010415608</v>
      </c>
      <c r="J658" s="200">
        <f>IntermediateData!J604</f>
        <v>5.5081343823700761</v>
      </c>
      <c r="K658" s="200">
        <f>IntermediateData!K604</f>
        <v>12.264518447486068</v>
      </c>
      <c r="L658" s="200">
        <f>IntermediateData!L604</f>
        <v>21.094423387691453</v>
      </c>
      <c r="M658" s="200">
        <f>IntermediateData!M604</f>
        <v>31.842511950384814</v>
      </c>
      <c r="N658" s="200">
        <f>IntermediateData!N604</f>
        <v>46.726790597580155</v>
      </c>
      <c r="O658" s="200">
        <f>IntermediateData!O604</f>
        <v>63.45692161153638</v>
      </c>
      <c r="P658" s="200">
        <f>IntermediateData!P604</f>
        <v>80.791544589027993</v>
      </c>
      <c r="Q658" s="200">
        <f>IntermediateData!Q604</f>
        <v>96.854810233512879</v>
      </c>
      <c r="R658" s="199">
        <f>IntermediateData!R604</f>
        <v>111.67482353841768</v>
      </c>
      <c r="S658" s="200">
        <f>IntermediateData!S604</f>
        <v>125.27824647328427</v>
      </c>
      <c r="T658" s="200">
        <f>IntermediateData!T604</f>
        <v>137.69034174505921</v>
      </c>
      <c r="U658" s="200">
        <f>IntermediateData!U604</f>
        <v>148.93501476344045</v>
      </c>
      <c r="V658" s="200">
        <f>IntermediateData!V604</f>
        <v>159.03485387176818</v>
      </c>
      <c r="W658" s="200">
        <f>IntermediateData!W604</f>
        <v>168.01116890260485</v>
      </c>
      <c r="X658" s="200">
        <f>IntermediateData!X604</f>
        <v>175.88402811489559</v>
      </c>
      <c r="Y658" s="200">
        <f>IntermediateData!Y604</f>
        <v>182.67229356742064</v>
      </c>
      <c r="Z658" s="200">
        <f>IntermediateData!Z604</f>
        <v>188.39365498115785</v>
      </c>
      <c r="AA658" s="200">
        <f>IntermediateData!AA604</f>
        <v>193.06466214114405</v>
      </c>
      <c r="AB658" s="200">
        <f>IntermediateData!AB604</f>
        <v>196.70075588647683</v>
      </c>
      <c r="AC658" s="200">
        <f>IntermediateData!AC604</f>
        <v>199.40972776158361</v>
      </c>
      <c r="AD658" s="200">
        <f>IntermediateData!AD604</f>
        <v>201.31088536432972</v>
      </c>
      <c r="AE658" s="200">
        <f>IntermediateData!AE604</f>
        <v>202.58214553813968</v>
      </c>
      <c r="AF658" s="200">
        <f>IntermediateData!AF604</f>
        <v>203.35738234868703</v>
      </c>
      <c r="AG658" s="200">
        <f>IntermediateData!AG604</f>
        <v>203.76626904972397</v>
      </c>
      <c r="AH658" s="200">
        <f>IntermediateData!AH604</f>
        <v>204.07835634787941</v>
      </c>
      <c r="AI658" s="200">
        <f>IntermediateData!AI604</f>
        <v>204.43326160890066</v>
      </c>
      <c r="AJ658" s="200">
        <f>IntermediateData!AJ604</f>
        <v>204.91061449622129</v>
      </c>
      <c r="AK658" s="200">
        <f>IntermediateData!AK604</f>
        <v>205.49463113896346</v>
      </c>
      <c r="AL658" s="200">
        <f>IntermediateData!AL604</f>
        <v>206.17085693029847</v>
      </c>
      <c r="AM658" s="200">
        <f>IntermediateData!AM604</f>
        <v>206.92611188553084</v>
      </c>
      <c r="AN658" s="200">
        <f>IntermediateData!AN604</f>
        <v>207.74843900813286</v>
      </c>
      <c r="AO658" s="200">
        <f>IntermediateData!AO604</f>
        <v>208.62705554092392</v>
      </c>
      <c r="AP658" s="201">
        <f>IntermediateData!AP604</f>
        <v>209.55230698521896</v>
      </c>
    </row>
    <row r="659" spans="2:42" x14ac:dyDescent="0.35">
      <c r="B659" s="36"/>
      <c r="C659" s="36" t="s">
        <v>2312</v>
      </c>
      <c r="D659" s="201"/>
      <c r="E659" s="200">
        <f>IntermediateData!E605</f>
        <v>0</v>
      </c>
      <c r="F659" s="200">
        <f>IntermediateData!F605</f>
        <v>0</v>
      </c>
      <c r="G659" s="200">
        <f>IntermediateData!G605</f>
        <v>0</v>
      </c>
      <c r="H659" s="200">
        <f>IntermediateData!H605</f>
        <v>0</v>
      </c>
      <c r="I659" s="200">
        <f>IntermediateData!I605</f>
        <v>32.890662097375419</v>
      </c>
      <c r="J659" s="200">
        <f>IntermediateData!J605</f>
        <v>70.213398197873957</v>
      </c>
      <c r="K659" s="200">
        <f>IntermediateData!K605</f>
        <v>111.49509362224046</v>
      </c>
      <c r="L659" s="200">
        <f>IntermediateData!L605</f>
        <v>152.3776583703175</v>
      </c>
      <c r="M659" s="200">
        <f>IntermediateData!M605</f>
        <v>190.34299552300098</v>
      </c>
      <c r="N659" s="200">
        <f>IntermediateData!N605</f>
        <v>225.45870026604297</v>
      </c>
      <c r="O659" s="200">
        <f>IntermediateData!O605</f>
        <v>257.78902101070241</v>
      </c>
      <c r="P659" s="200">
        <f>IntermediateData!P605</f>
        <v>287.39496285494715</v>
      </c>
      <c r="Q659" s="200">
        <f>IntermediateData!Q605</f>
        <v>314.33438685017688</v>
      </c>
      <c r="R659" s="199">
        <f>IntermediateData!R605</f>
        <v>338.66210521806306</v>
      </c>
      <c r="S659" s="200">
        <f>IntermediateData!S605</f>
        <v>360.42997265662137</v>
      </c>
      <c r="T659" s="200">
        <f>IntermediateData!T605</f>
        <v>379.6869738693469</v>
      </c>
      <c r="U659" s="200">
        <f>IntermediateData!U605</f>
        <v>396.47930744615007</v>
      </c>
      <c r="V659" s="200">
        <f>IntermediateData!V605</f>
        <v>410.85046621991597</v>
      </c>
      <c r="W659" s="200">
        <f>IntermediateData!W605</f>
        <v>422.84131421777357</v>
      </c>
      <c r="X659" s="200">
        <f>IntermediateData!X605</f>
        <v>432.49016032159233</v>
      </c>
      <c r="Y659" s="200">
        <f>IntermediateData!Y605</f>
        <v>439.83282874781617</v>
      </c>
      <c r="Z659" s="200">
        <f>IntermediateData!Z605</f>
        <v>444.90272645249905</v>
      </c>
      <c r="AA659" s="200">
        <f>IntermediateData!AA605</f>
        <v>447.73090756330265</v>
      </c>
      <c r="AB659" s="200">
        <f>IntermediateData!AB605</f>
        <v>448.34613493626432</v>
      </c>
      <c r="AC659" s="200">
        <f>IntermediateData!AC605</f>
        <v>448.50602641014149</v>
      </c>
      <c r="AD659" s="200">
        <f>IntermediateData!AD605</f>
        <v>448.53334654132811</v>
      </c>
      <c r="AE659" s="200">
        <f>IntermediateData!AE605</f>
        <v>448.73779914098139</v>
      </c>
      <c r="AF659" s="200">
        <f>IntermediateData!AF605</f>
        <v>449.21159348793481</v>
      </c>
      <c r="AG659" s="200">
        <f>IntermediateData!AG605</f>
        <v>449.91859747379129</v>
      </c>
      <c r="AH659" s="200">
        <f>IntermediateData!AH605</f>
        <v>450.87453166627796</v>
      </c>
      <c r="AI659" s="200">
        <f>IntermediateData!AI605</f>
        <v>452.04634135602458</v>
      </c>
      <c r="AJ659" s="200">
        <f>IntermediateData!AJ605</f>
        <v>453.40384507967013</v>
      </c>
      <c r="AK659" s="200">
        <f>IntermediateData!AK605</f>
        <v>454.91961715290392</v>
      </c>
      <c r="AL659" s="200">
        <f>IntermediateData!AL605</f>
        <v>456.56887671540562</v>
      </c>
      <c r="AM659" s="200">
        <f>IntermediateData!AM605</f>
        <v>458.32938302209772</v>
      </c>
      <c r="AN659" s="200">
        <f>IntermediateData!AN605</f>
        <v>460.18133672732893</v>
      </c>
      <c r="AO659" s="200">
        <f>IntermediateData!AO605</f>
        <v>462.10728692032836</v>
      </c>
      <c r="AP659" s="201">
        <f>IntermediateData!AP605</f>
        <v>464.09204368150074</v>
      </c>
    </row>
    <row r="660" spans="2:42" x14ac:dyDescent="0.35">
      <c r="B660" s="36"/>
      <c r="C660" s="36" t="s">
        <v>2313</v>
      </c>
      <c r="D660" s="201"/>
      <c r="E660" s="200">
        <f>IntermediateData!E606</f>
        <v>0</v>
      </c>
      <c r="F660" s="200">
        <f>IntermediateData!F606</f>
        <v>0</v>
      </c>
      <c r="G660" s="200">
        <f>IntermediateData!G606</f>
        <v>0</v>
      </c>
      <c r="H660" s="200">
        <f>IntermediateData!H606</f>
        <v>0</v>
      </c>
      <c r="I660" s="200">
        <f>IntermediateData!I606</f>
        <v>0.76821214529179105</v>
      </c>
      <c r="J660" s="200">
        <f>IntermediateData!J606</f>
        <v>2.6620355721890969</v>
      </c>
      <c r="K660" s="200">
        <f>IntermediateData!K606</f>
        <v>6.256498202963793</v>
      </c>
      <c r="L660" s="200">
        <f>IntermediateData!L606</f>
        <v>11.078935859117671</v>
      </c>
      <c r="M660" s="200">
        <f>IntermediateData!M606</f>
        <v>17.056672825485425</v>
      </c>
      <c r="N660" s="200">
        <f>IntermediateData!N606</f>
        <v>25.446010660401562</v>
      </c>
      <c r="O660" s="200">
        <f>IntermediateData!O606</f>
        <v>34.992878628855827</v>
      </c>
      <c r="P660" s="200">
        <f>IntermediateData!P606</f>
        <v>45.317290885002343</v>
      </c>
      <c r="Q660" s="200">
        <f>IntermediateData!Q606</f>
        <v>54.965480840117927</v>
      </c>
      <c r="R660" s="199">
        <f>IntermediateData!R606</f>
        <v>63.950191571766403</v>
      </c>
      <c r="S660" s="200">
        <f>IntermediateData!S606</f>
        <v>72.283388558147948</v>
      </c>
      <c r="T660" s="200">
        <f>IntermediateData!T606</f>
        <v>79.976280890077632</v>
      </c>
      <c r="U660" s="200">
        <f>IntermediateData!U606</f>
        <v>87.039341545899532</v>
      </c>
      <c r="V660" s="200">
        <f>IntermediateData!V606</f>
        <v>93.482326760089549</v>
      </c>
      <c r="W660" s="200">
        <f>IntermediateData!W606</f>
        <v>99.314294515098894</v>
      </c>
      <c r="X660" s="200">
        <f>IntermediateData!X606</f>
        <v>104.54362218483197</v>
      </c>
      <c r="Y660" s="200">
        <f>IntermediateData!Y606</f>
        <v>109.17802335703144</v>
      </c>
      <c r="Z660" s="200">
        <f>IntermediateData!Z606</f>
        <v>113.22456386076695</v>
      </c>
      <c r="AA660" s="200">
        <f>IntermediateData!AA606</f>
        <v>116.68967702417949</v>
      </c>
      <c r="AB660" s="200">
        <f>IntermediateData!AB606</f>
        <v>119.57917818663041</v>
      </c>
      <c r="AC660" s="200">
        <f>IntermediateData!AC606</f>
        <v>121.93871070660447</v>
      </c>
      <c r="AD660" s="200">
        <f>IntermediateData!AD606</f>
        <v>123.83341624884913</v>
      </c>
      <c r="AE660" s="200">
        <f>IntermediateData!AE606</f>
        <v>125.36012108367831</v>
      </c>
      <c r="AF660" s="200">
        <f>IntermediateData!AF606</f>
        <v>126.59403960886114</v>
      </c>
      <c r="AG660" s="200">
        <f>IntermediateData!AG606</f>
        <v>127.60886700789267</v>
      </c>
      <c r="AH660" s="200">
        <f>IntermediateData!AH606</f>
        <v>128.53473037203591</v>
      </c>
      <c r="AI660" s="200">
        <f>IntermediateData!AI606</f>
        <v>129.45462318214567</v>
      </c>
      <c r="AJ660" s="200">
        <f>IntermediateData!AJ606</f>
        <v>130.43474037362242</v>
      </c>
      <c r="AK660" s="200">
        <f>IntermediateData!AK606</f>
        <v>131.46746847154384</v>
      </c>
      <c r="AL660" s="200">
        <f>IntermediateData!AL606</f>
        <v>132.54589989811362</v>
      </c>
      <c r="AM660" s="200">
        <f>IntermediateData!AM606</f>
        <v>133.66380645653277</v>
      </c>
      <c r="AN660" s="200">
        <f>IntermediateData!AN606</f>
        <v>134.81561438557475</v>
      </c>
      <c r="AO660" s="200">
        <f>IntermediateData!AO606</f>
        <v>135.9963809236454</v>
      </c>
      <c r="AP660" s="201">
        <f>IntermediateData!AP606</f>
        <v>137.20177232400673</v>
      </c>
    </row>
    <row r="661" spans="2:42" x14ac:dyDescent="0.35">
      <c r="B661" s="36"/>
      <c r="C661" s="233" t="s">
        <v>2380</v>
      </c>
      <c r="D661" s="234"/>
      <c r="E661" s="240">
        <f t="shared" ref="E661:AP661" si="60">SUM(E612:E660)</f>
        <v>0</v>
      </c>
      <c r="F661" s="240">
        <f t="shared" si="60"/>
        <v>0</v>
      </c>
      <c r="G661" s="240">
        <f t="shared" si="60"/>
        <v>0</v>
      </c>
      <c r="H661" s="240">
        <f t="shared" si="60"/>
        <v>0</v>
      </c>
      <c r="I661" s="240">
        <f t="shared" si="60"/>
        <v>871.31749787917886</v>
      </c>
      <c r="J661" s="240">
        <f t="shared" si="60"/>
        <v>2035.7433859004657</v>
      </c>
      <c r="K661" s="240">
        <f t="shared" si="60"/>
        <v>3465.4914390561157</v>
      </c>
      <c r="L661" s="240">
        <f t="shared" si="60"/>
        <v>5091.9452083198566</v>
      </c>
      <c r="M661" s="240">
        <f t="shared" si="60"/>
        <v>6853.8563014248275</v>
      </c>
      <c r="N661" s="240">
        <f t="shared" si="60"/>
        <v>8766.5711701158616</v>
      </c>
      <c r="O661" s="240">
        <f t="shared" si="60"/>
        <v>10726.321908244483</v>
      </c>
      <c r="P661" s="240">
        <f t="shared" si="60"/>
        <v>12649.760012963006</v>
      </c>
      <c r="Q661" s="240">
        <f t="shared" si="60"/>
        <v>14446.204794421299</v>
      </c>
      <c r="R661" s="241">
        <f t="shared" si="60"/>
        <v>16101.88193559295</v>
      </c>
      <c r="S661" s="240">
        <f t="shared" si="60"/>
        <v>17619.364995524727</v>
      </c>
      <c r="T661" s="240">
        <f t="shared" si="60"/>
        <v>19001.069537494721</v>
      </c>
      <c r="U661" s="240">
        <f t="shared" si="60"/>
        <v>20249.257450997186</v>
      </c>
      <c r="V661" s="240">
        <f t="shared" si="60"/>
        <v>21366.041083353604</v>
      </c>
      <c r="W661" s="240">
        <f t="shared" si="60"/>
        <v>22353.387187209231</v>
      </c>
      <c r="X661" s="240">
        <f t="shared" si="60"/>
        <v>23213.120689930078</v>
      </c>
      <c r="Y661" s="240">
        <f t="shared" si="60"/>
        <v>23946.928290679461</v>
      </c>
      <c r="Z661" s="240">
        <f t="shared" si="60"/>
        <v>24556.361890726028</v>
      </c>
      <c r="AA661" s="240">
        <f t="shared" si="60"/>
        <v>25042.841862315618</v>
      </c>
      <c r="AB661" s="240">
        <f t="shared" si="60"/>
        <v>25407.660161227781</v>
      </c>
      <c r="AC661" s="240">
        <f t="shared" si="60"/>
        <v>25697.842103610943</v>
      </c>
      <c r="AD661" s="240">
        <f t="shared" si="60"/>
        <v>25931.502789362643</v>
      </c>
      <c r="AE661" s="240">
        <f t="shared" si="60"/>
        <v>26125.899414998876</v>
      </c>
      <c r="AF661" s="240">
        <f t="shared" si="60"/>
        <v>26295.282769131547</v>
      </c>
      <c r="AG661" s="240">
        <f t="shared" si="60"/>
        <v>26451.19886510319</v>
      </c>
      <c r="AH661" s="240">
        <f t="shared" si="60"/>
        <v>26607.827194312686</v>
      </c>
      <c r="AI661" s="240">
        <f t="shared" si="60"/>
        <v>26773.015186695393</v>
      </c>
      <c r="AJ661" s="240">
        <f t="shared" si="60"/>
        <v>26950.562530628104</v>
      </c>
      <c r="AK661" s="240">
        <f t="shared" si="60"/>
        <v>27139.695751302726</v>
      </c>
      <c r="AL661" s="240">
        <f t="shared" si="60"/>
        <v>27338.949912204767</v>
      </c>
      <c r="AM661" s="240">
        <f t="shared" si="60"/>
        <v>27547.001727604587</v>
      </c>
      <c r="AN661" s="240">
        <f t="shared" si="60"/>
        <v>27762.664241118855</v>
      </c>
      <c r="AO661" s="240">
        <f t="shared" si="60"/>
        <v>27984.881820538176</v>
      </c>
      <c r="AP661" s="242">
        <f t="shared" si="60"/>
        <v>28212.725456561689</v>
      </c>
    </row>
    <row r="662" spans="2:42" x14ac:dyDescent="0.35">
      <c r="B662" s="36"/>
      <c r="C662" s="36" t="s">
        <v>2264</v>
      </c>
      <c r="D662" s="201"/>
      <c r="E662" s="200">
        <f>IntermediateData!E557</f>
        <v>0</v>
      </c>
      <c r="F662" s="200">
        <f>IntermediateData!F557</f>
        <v>0</v>
      </c>
      <c r="G662" s="200">
        <f>IntermediateData!G557</f>
        <v>0</v>
      </c>
      <c r="H662" s="200">
        <f>IntermediateData!H557</f>
        <v>0</v>
      </c>
      <c r="I662" s="200">
        <f>IntermediateData!I557</f>
        <v>4.9369956551902031E-2</v>
      </c>
      <c r="J662" s="200">
        <f>IntermediateData!J557</f>
        <v>0.53059726197189905</v>
      </c>
      <c r="K662" s="200">
        <f>IntermediateData!K557</f>
        <v>1.4255274985378317</v>
      </c>
      <c r="L662" s="200">
        <f>IntermediateData!L557</f>
        <v>2.9862530399524192</v>
      </c>
      <c r="M662" s="200">
        <f>IntermediateData!M557</f>
        <v>4.9906726719331953</v>
      </c>
      <c r="N662" s="200">
        <f>IntermediateData!N557</f>
        <v>7.8576719323747195</v>
      </c>
      <c r="O662" s="200">
        <f>IntermediateData!O557</f>
        <v>11.169335971358342</v>
      </c>
      <c r="P662" s="200">
        <f>IntermediateData!P557</f>
        <v>14.886002945599326</v>
      </c>
      <c r="Q662" s="200">
        <f>IntermediateData!Q557</f>
        <v>18.591613420043064</v>
      </c>
      <c r="R662" s="199">
        <f>IntermediateData!R557</f>
        <v>22.039128936854564</v>
      </c>
      <c r="S662" s="200">
        <f>IntermediateData!S557</f>
        <v>25.233621456413058</v>
      </c>
      <c r="T662" s="200">
        <f>IntermediateData!T557</f>
        <v>28.179870118642054</v>
      </c>
      <c r="U662" s="200">
        <f>IntermediateData!U557</f>
        <v>30.882369538844767</v>
      </c>
      <c r="V662" s="200">
        <f>IntermediateData!V557</f>
        <v>33.345337747147603</v>
      </c>
      <c r="W662" s="200">
        <f>IntermediateData!W557</f>
        <v>35.572723783440829</v>
      </c>
      <c r="X662" s="200">
        <f>IntermediateData!X557</f>
        <v>37.568214959246092</v>
      </c>
      <c r="Y662" s="200">
        <f>IntermediateData!Y557</f>
        <v>39.335243797496268</v>
      </c>
      <c r="Z662" s="200">
        <f>IntermediateData!Z557</f>
        <v>40.87699466078638</v>
      </c>
      <c r="AA662" s="200">
        <f>IntermediateData!AA557</f>
        <v>42.196410078240632</v>
      </c>
      <c r="AB662" s="200">
        <f>IntermediateData!AB557</f>
        <v>43.296196780742996</v>
      </c>
      <c r="AC662" s="200">
        <f>IntermediateData!AC557</f>
        <v>44.181429872660502</v>
      </c>
      <c r="AD662" s="200">
        <f>IntermediateData!AD557</f>
        <v>44.877173000226989</v>
      </c>
      <c r="AE662" s="200">
        <f>IntermediateData!AE557</f>
        <v>45.408041944495523</v>
      </c>
      <c r="AF662" s="200">
        <f>IntermediateData!AF557</f>
        <v>45.812473316874467</v>
      </c>
      <c r="AG662" s="200">
        <f>IntermediateData!AG557</f>
        <v>46.118563369361794</v>
      </c>
      <c r="AH662" s="200">
        <f>IntermediateData!AH557</f>
        <v>46.380390678177761</v>
      </c>
      <c r="AI662" s="200">
        <f>IntermediateData!AI557</f>
        <v>46.628966472665901</v>
      </c>
      <c r="AJ662" s="200">
        <f>IntermediateData!AJ557</f>
        <v>46.894387835417682</v>
      </c>
      <c r="AK662" s="200">
        <f>IntermediateData!AK557</f>
        <v>47.186044445640988</v>
      </c>
      <c r="AL662" s="200">
        <f>IntermediateData!AL557</f>
        <v>47.50078398570605</v>
      </c>
      <c r="AM662" s="200">
        <f>IntermediateData!AM557</f>
        <v>47.835724013034692</v>
      </c>
      <c r="AN662" s="200">
        <f>IntermediateData!AN557</f>
        <v>48.188241394921121</v>
      </c>
      <c r="AO662" s="200">
        <f>IntermediateData!AO557</f>
        <v>48.555962345796033</v>
      </c>
      <c r="AP662" s="201">
        <f>IntermediateData!AP557</f>
        <v>48.936753043004614</v>
      </c>
    </row>
    <row r="663" spans="2:42" x14ac:dyDescent="0.35">
      <c r="B663" s="36"/>
      <c r="C663" s="36" t="s">
        <v>2274</v>
      </c>
      <c r="D663" s="201"/>
      <c r="E663" s="200">
        <f>IntermediateData!E567</f>
        <v>0</v>
      </c>
      <c r="F663" s="200">
        <f>IntermediateData!F567</f>
        <v>0</v>
      </c>
      <c r="G663" s="200">
        <f>IntermediateData!G567</f>
        <v>0</v>
      </c>
      <c r="H663" s="200">
        <f>IntermediateData!H567</f>
        <v>0</v>
      </c>
      <c r="I663" s="200">
        <f>IntermediateData!I567</f>
        <v>0.13961576374928122</v>
      </c>
      <c r="J663" s="200">
        <f>IntermediateData!J567</f>
        <v>0.92502088703741192</v>
      </c>
      <c r="K663" s="200">
        <f>IntermediateData!K567</f>
        <v>2.328544184116204</v>
      </c>
      <c r="L663" s="200">
        <f>IntermediateData!L567</f>
        <v>4.741695103645001</v>
      </c>
      <c r="M663" s="200">
        <f>IntermediateData!M567</f>
        <v>7.8165549824829963</v>
      </c>
      <c r="N663" s="200">
        <f>IntermediateData!N567</f>
        <v>12.194961962143054</v>
      </c>
      <c r="O663" s="200">
        <f>IntermediateData!O567</f>
        <v>17.235084587776804</v>
      </c>
      <c r="P663" s="200">
        <f>IntermediateData!P567</f>
        <v>22.877122792209661</v>
      </c>
      <c r="Q663" s="200">
        <f>IntermediateData!Q567</f>
        <v>28.403976541487587</v>
      </c>
      <c r="R663" s="199">
        <f>IntermediateData!R567</f>
        <v>33.544183316745027</v>
      </c>
      <c r="S663" s="200">
        <f>IntermediateData!S567</f>
        <v>38.305309906798513</v>
      </c>
      <c r="T663" s="200">
        <f>IntermediateData!T567</f>
        <v>42.694484844725153</v>
      </c>
      <c r="U663" s="200">
        <f>IntermediateData!U567</f>
        <v>46.718410804243781</v>
      </c>
      <c r="V663" s="200">
        <f>IntermediateData!V567</f>
        <v>50.383376462986433</v>
      </c>
      <c r="W663" s="200">
        <f>IntermediateData!W567</f>
        <v>53.695267850434327</v>
      </c>
      <c r="X663" s="200">
        <f>IntermediateData!X567</f>
        <v>56.659579197605041</v>
      </c>
      <c r="Y663" s="200">
        <f>IntermediateData!Y567</f>
        <v>59.2814233049141</v>
      </c>
      <c r="Z663" s="200">
        <f>IntermediateData!Z567</f>
        <v>61.565541443994867</v>
      </c>
      <c r="AA663" s="200">
        <f>IntermediateData!AA567</f>
        <v>63.516312808643001</v>
      </c>
      <c r="AB663" s="200">
        <f>IntermediateData!AB567</f>
        <v>65.137763529456109</v>
      </c>
      <c r="AC663" s="200">
        <f>IntermediateData!AC567</f>
        <v>66.440923464257622</v>
      </c>
      <c r="AD663" s="200">
        <f>IntermediateData!AD567</f>
        <v>67.463359334145906</v>
      </c>
      <c r="AE663" s="200">
        <f>IntermediateData!AE567</f>
        <v>68.241950774934153</v>
      </c>
      <c r="AF663" s="200">
        <f>IntermediateData!AF567</f>
        <v>68.835019585597607</v>
      </c>
      <c r="AG663" s="200">
        <f>IntermediateData!AG567</f>
        <v>69.284644507142715</v>
      </c>
      <c r="AH663" s="200">
        <f>IntermediateData!AH567</f>
        <v>69.672602855027009</v>
      </c>
      <c r="AI663" s="200">
        <f>IntermediateData!AI567</f>
        <v>70.045319138933436</v>
      </c>
      <c r="AJ663" s="200">
        <f>IntermediateData!AJ567</f>
        <v>70.44783508900548</v>
      </c>
      <c r="AK663" s="200">
        <f>IntermediateData!AK567</f>
        <v>70.88923985983854</v>
      </c>
      <c r="AL663" s="200">
        <f>IntermediateData!AL567</f>
        <v>71.364844556521518</v>
      </c>
      <c r="AM663" s="200">
        <f>IntermediateData!AM567</f>
        <v>71.870363740635497</v>
      </c>
      <c r="AN663" s="200">
        <f>IntermediateData!AN567</f>
        <v>72.401899666500896</v>
      </c>
      <c r="AO663" s="200">
        <f>IntermediateData!AO567</f>
        <v>72.955927417988022</v>
      </c>
      <c r="AP663" s="201">
        <f>IntermediateData!AP567</f>
        <v>73.529280910147278</v>
      </c>
    </row>
    <row r="664" spans="2:42" ht="18" thickBot="1" x14ac:dyDescent="0.4">
      <c r="B664" s="29"/>
      <c r="C664" s="104" t="s">
        <v>2366</v>
      </c>
      <c r="D664" s="212"/>
      <c r="E664" s="213">
        <f>IntermediateData!E607</f>
        <v>0</v>
      </c>
      <c r="F664" s="213">
        <f>IntermediateData!F607</f>
        <v>0</v>
      </c>
      <c r="G664" s="213">
        <f>IntermediateData!G607</f>
        <v>0</v>
      </c>
      <c r="H664" s="213">
        <f>IntermediateData!H607</f>
        <v>0</v>
      </c>
      <c r="I664" s="213">
        <f>IntermediateData!I607</f>
        <v>871.50648359948025</v>
      </c>
      <c r="J664" s="213">
        <f>IntermediateData!J607</f>
        <v>2037.1990040494745</v>
      </c>
      <c r="K664" s="213">
        <f>IntermediateData!K607</f>
        <v>3469.2455107387696</v>
      </c>
      <c r="L664" s="213">
        <f>IntermediateData!L607</f>
        <v>5099.6731564634547</v>
      </c>
      <c r="M664" s="213">
        <f>IntermediateData!M607</f>
        <v>6866.6635290792447</v>
      </c>
      <c r="N664" s="213">
        <f>IntermediateData!N607</f>
        <v>8786.6238040103799</v>
      </c>
      <c r="O664" s="213">
        <f>IntermediateData!O607</f>
        <v>10754.726328803617</v>
      </c>
      <c r="P664" s="213">
        <f>IntermediateData!P607</f>
        <v>12687.523138700815</v>
      </c>
      <c r="Q664" s="213">
        <f>IntermediateData!Q607</f>
        <v>14493.20038438283</v>
      </c>
      <c r="R664" s="214">
        <f>IntermediateData!R607</f>
        <v>16157.46524784655</v>
      </c>
      <c r="S664" s="213">
        <f>IntermediateData!S607</f>
        <v>17682.903926887939</v>
      </c>
      <c r="T664" s="213">
        <f>IntermediateData!T607</f>
        <v>19071.94389245809</v>
      </c>
      <c r="U664" s="213">
        <f>IntermediateData!U607</f>
        <v>20326.858231340277</v>
      </c>
      <c r="V664" s="213">
        <f>IntermediateData!V607</f>
        <v>21449.769797563738</v>
      </c>
      <c r="W664" s="213">
        <f>IntermediateData!W607</f>
        <v>22442.655178843106</v>
      </c>
      <c r="X664" s="213">
        <f>IntermediateData!X607</f>
        <v>23307.348484086931</v>
      </c>
      <c r="Y664" s="213">
        <f>IntermediateData!Y607</f>
        <v>24045.544957781873</v>
      </c>
      <c r="Z664" s="213">
        <f>IntermediateData!Z607</f>
        <v>24658.804426830811</v>
      </c>
      <c r="AA664" s="213">
        <f>IntermediateData!AA607</f>
        <v>25148.554585202502</v>
      </c>
      <c r="AB664" s="213">
        <f>IntermediateData!AB607</f>
        <v>25516.094121537975</v>
      </c>
      <c r="AC664" s="213">
        <f>IntermediateData!AC607</f>
        <v>25808.464456947862</v>
      </c>
      <c r="AD664" s="213">
        <f>IntermediateData!AD607</f>
        <v>26043.843321697019</v>
      </c>
      <c r="AE664" s="213">
        <f>IntermediateData!AE607</f>
        <v>26239.549407718307</v>
      </c>
      <c r="AF664" s="213">
        <f>IntermediateData!AF607</f>
        <v>26409.930262034017</v>
      </c>
      <c r="AG664" s="213">
        <f>IntermediateData!AG607</f>
        <v>26566.602072979695</v>
      </c>
      <c r="AH664" s="213">
        <f>IntermediateData!AH607</f>
        <v>26723.880187845887</v>
      </c>
      <c r="AI664" s="213">
        <f>IntermediateData!AI607</f>
        <v>26889.689472306993</v>
      </c>
      <c r="AJ664" s="213">
        <f>IntermediateData!AJ607</f>
        <v>27067.904753552528</v>
      </c>
      <c r="AK664" s="213">
        <f>IntermediateData!AK607</f>
        <v>27257.771035608206</v>
      </c>
      <c r="AL664" s="213">
        <f>IntermediateData!AL607</f>
        <v>27457.815540746993</v>
      </c>
      <c r="AM664" s="213">
        <f>IntermediateData!AM607</f>
        <v>27666.707815358255</v>
      </c>
      <c r="AN664" s="213">
        <f>IntermediateData!AN607</f>
        <v>27883.254382180279</v>
      </c>
      <c r="AO664" s="213">
        <f>IntermediateData!AO607</f>
        <v>28106.393710301963</v>
      </c>
      <c r="AP664" s="212">
        <f>IntermediateData!AP607</f>
        <v>28335.191490514841</v>
      </c>
    </row>
    <row r="665" spans="2:42" ht="18.75" thickTop="1" thickBot="1" x14ac:dyDescent="0.4">
      <c r="D665" s="205"/>
      <c r="E665" s="205"/>
      <c r="F665" s="205"/>
      <c r="G665" s="205"/>
      <c r="H665" s="205"/>
      <c r="I665" s="205"/>
      <c r="J665" s="205"/>
      <c r="K665" s="205"/>
      <c r="L665" s="205"/>
      <c r="M665" s="205"/>
      <c r="N665" s="205"/>
      <c r="O665" s="205"/>
      <c r="P665" s="205"/>
      <c r="Q665" s="205"/>
      <c r="R665" s="205"/>
      <c r="S665" s="205"/>
      <c r="T665" s="205"/>
      <c r="U665" s="205"/>
      <c r="V665" s="205"/>
      <c r="W665" s="205"/>
      <c r="X665" s="205"/>
      <c r="Y665" s="205"/>
      <c r="Z665" s="205"/>
      <c r="AA665" s="205"/>
      <c r="AB665" s="205"/>
      <c r="AC665" s="205"/>
      <c r="AD665" s="205"/>
      <c r="AE665" s="205"/>
      <c r="AF665" s="205"/>
      <c r="AG665" s="205"/>
      <c r="AH665" s="205"/>
      <c r="AI665" s="205"/>
      <c r="AJ665" s="205"/>
      <c r="AK665" s="205"/>
      <c r="AL665" s="205"/>
      <c r="AM665" s="205"/>
      <c r="AN665" s="205"/>
      <c r="AO665" s="205"/>
      <c r="AP665" s="205"/>
    </row>
    <row r="666" spans="2:42" ht="22.5" thickTop="1" x14ac:dyDescent="0.45">
      <c r="B666" s="93" t="s">
        <v>2424</v>
      </c>
      <c r="C666" s="94"/>
      <c r="D666" s="163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2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3"/>
    </row>
    <row r="667" spans="2:42" x14ac:dyDescent="0.35">
      <c r="B667" s="36"/>
      <c r="C667" s="36" t="s">
        <v>2265</v>
      </c>
      <c r="D667" s="201"/>
      <c r="E667" s="200">
        <f>IntermediateData!E611</f>
        <v>0</v>
      </c>
      <c r="F667" s="200">
        <f>IntermediateData!F611</f>
        <v>0</v>
      </c>
      <c r="G667" s="200">
        <f>IntermediateData!G611</f>
        <v>0</v>
      </c>
      <c r="H667" s="200">
        <f>IntermediateData!H611</f>
        <v>0</v>
      </c>
      <c r="I667" s="200">
        <f>IntermediateData!I611</f>
        <v>1.8239546571861229</v>
      </c>
      <c r="J667" s="200">
        <f>IntermediateData!J611</f>
        <v>9.4728854990284006</v>
      </c>
      <c r="K667" s="200">
        <f>IntermediateData!K611</f>
        <v>22.722314977664272</v>
      </c>
      <c r="L667" s="200">
        <f>IntermediateData!L611</f>
        <v>45.274929935525321</v>
      </c>
      <c r="M667" s="200">
        <f>IntermediateData!M611</f>
        <v>73.883693331633964</v>
      </c>
      <c r="N667" s="200">
        <f>IntermediateData!N611</f>
        <v>114.56196637572231</v>
      </c>
      <c r="O667" s="200">
        <f>IntermediateData!O611</f>
        <v>161.37182324109901</v>
      </c>
      <c r="P667" s="200">
        <f>IntermediateData!P611</f>
        <v>213.80134039344955</v>
      </c>
      <c r="Q667" s="200">
        <f>IntermediateData!Q611</f>
        <v>264.47474847166387</v>
      </c>
      <c r="R667" s="199">
        <f>IntermediateData!R611</f>
        <v>311.75978199521461</v>
      </c>
      <c r="S667" s="200">
        <f>IntermediateData!S611</f>
        <v>355.71754765443654</v>
      </c>
      <c r="T667" s="200">
        <f>IntermediateData!T611</f>
        <v>396.4052634655996</v>
      </c>
      <c r="U667" s="200">
        <f>IntermediateData!U611</f>
        <v>433.87636229605783</v>
      </c>
      <c r="V667" s="200">
        <f>IntermediateData!V611</f>
        <v>468.18059073525518</v>
      </c>
      <c r="W667" s="200">
        <f>IntermediateData!W611</f>
        <v>499.36410346281605</v>
      </c>
      <c r="X667" s="200">
        <f>IntermediateData!X611</f>
        <v>527.46955325898932</v>
      </c>
      <c r="Y667" s="200">
        <f>IntermediateData!Y611</f>
        <v>552.53617679699141</v>
      </c>
      <c r="Z667" s="200">
        <f>IntermediateData!Z611</f>
        <v>574.59987635124492</v>
      </c>
      <c r="AA667" s="200">
        <f>IntermediateData!AA611</f>
        <v>593.69329755017463</v>
      </c>
      <c r="AB667" s="200">
        <f>IntermediateData!AB611</f>
        <v>609.84590329705884</v>
      </c>
      <c r="AC667" s="200">
        <f>IntermediateData!AC611</f>
        <v>623.18004159099632</v>
      </c>
      <c r="AD667" s="200">
        <f>IntermediateData!AD611</f>
        <v>634.02863115758021</v>
      </c>
      <c r="AE667" s="200">
        <f>IntermediateData!AE611</f>
        <v>642.71978701886849</v>
      </c>
      <c r="AF667" s="200">
        <f>IntermediateData!AF611</f>
        <v>649.7841571407846</v>
      </c>
      <c r="AG667" s="200">
        <f>IntermediateData!AG611</f>
        <v>655.60070906246619</v>
      </c>
      <c r="AH667" s="200">
        <f>IntermediateData!AH611</f>
        <v>660.86552061711802</v>
      </c>
      <c r="AI667" s="200">
        <f>IntermediateData!AI611</f>
        <v>666.00453515549566</v>
      </c>
      <c r="AJ667" s="200">
        <f>IntermediateData!AJ611</f>
        <v>671.43310259920202</v>
      </c>
      <c r="AK667" s="200">
        <f>IntermediateData!AK611</f>
        <v>677.19503571539553</v>
      </c>
      <c r="AL667" s="200">
        <f>IntermediateData!AL611</f>
        <v>683.25159395229286</v>
      </c>
      <c r="AM667" s="200">
        <f>IntermediateData!AM611</f>
        <v>689.5675736180259</v>
      </c>
      <c r="AN667" s="200">
        <f>IntermediateData!AN611</f>
        <v>696.11117623245525</v>
      </c>
      <c r="AO667" s="200">
        <f>IntermediateData!AO611</f>
        <v>702.85388471886984</v>
      </c>
      <c r="AP667" s="201">
        <f>IntermediateData!AP611</f>
        <v>709.77034713234264</v>
      </c>
    </row>
    <row r="668" spans="2:42" x14ac:dyDescent="0.35">
      <c r="B668" s="36"/>
      <c r="C668" s="36" t="s">
        <v>2267</v>
      </c>
      <c r="D668" s="201"/>
      <c r="E668" s="200">
        <f>IntermediateData!E613</f>
        <v>0</v>
      </c>
      <c r="F668" s="200">
        <f>IntermediateData!F613</f>
        <v>0</v>
      </c>
      <c r="G668" s="200">
        <f>IntermediateData!G613</f>
        <v>0</v>
      </c>
      <c r="H668" s="200">
        <f>IntermediateData!H613</f>
        <v>0</v>
      </c>
      <c r="I668" s="200">
        <f>IntermediateData!I613</f>
        <v>54.897728188873359</v>
      </c>
      <c r="J668" s="200">
        <f>IntermediateData!J613</f>
        <v>106.79760918757653</v>
      </c>
      <c r="K668" s="200">
        <f>IntermediateData!K613</f>
        <v>155.75963247468036</v>
      </c>
      <c r="L668" s="200">
        <f>IntermediateData!L613</f>
        <v>201.84015215225543</v>
      </c>
      <c r="M668" s="200">
        <f>IntermediateData!M613</f>
        <v>245.09198403331735</v>
      </c>
      <c r="N668" s="200">
        <f>IntermediateData!N613</f>
        <v>285.56449834036943</v>
      </c>
      <c r="O668" s="200">
        <f>IntermediateData!O613</f>
        <v>323.30370815670921</v>
      </c>
      <c r="P668" s="200">
        <f>IntermediateData!P613</f>
        <v>358.35235376656499</v>
      </c>
      <c r="Q668" s="200">
        <f>IntermediateData!Q613</f>
        <v>390.74998301472465</v>
      </c>
      <c r="R668" s="199">
        <f>IntermediateData!R613</f>
        <v>420.53302781110068</v>
      </c>
      <c r="S668" s="200">
        <f>IntermediateData!S613</f>
        <v>447.7348769006411</v>
      </c>
      <c r="T668" s="200">
        <f>IntermediateData!T613</f>
        <v>472.38594501413746</v>
      </c>
      <c r="U668" s="200">
        <f>IntermediateData!U613</f>
        <v>494.51373851078159</v>
      </c>
      <c r="V668" s="200">
        <f>IntermediateData!V613</f>
        <v>514.14291761880099</v>
      </c>
      <c r="W668" s="200">
        <f>IntermediateData!W613</f>
        <v>531.29535537611662</v>
      </c>
      <c r="X668" s="200">
        <f>IntermediateData!X613</f>
        <v>545.99019336874665</v>
      </c>
      <c r="Y668" s="200">
        <f>IntermediateData!Y613</f>
        <v>558.24389436059562</v>
      </c>
      <c r="Z668" s="200">
        <f>IntermediateData!Z613</f>
        <v>568.07029190432104</v>
      </c>
      <c r="AA668" s="200">
        <f>IntermediateData!AA613</f>
        <v>575.48063701916158</v>
      </c>
      <c r="AB668" s="200">
        <f>IntermediateData!AB613</f>
        <v>580.48364201792197</v>
      </c>
      <c r="AC668" s="200">
        <f>IntermediateData!AC613</f>
        <v>585.97487567695885</v>
      </c>
      <c r="AD668" s="200">
        <f>IntermediateData!AD613</f>
        <v>591.9090428899766</v>
      </c>
      <c r="AE668" s="200">
        <f>IntermediateData!AE613</f>
        <v>598.24429862170848</v>
      </c>
      <c r="AF668" s="200">
        <f>IntermediateData!AF613</f>
        <v>604.94211327811365</v>
      </c>
      <c r="AG668" s="200">
        <f>IntermediateData!AG613</f>
        <v>611.96714569292635</v>
      </c>
      <c r="AH668" s="200">
        <f>IntermediateData!AH613</f>
        <v>619.32433761650179</v>
      </c>
      <c r="AI668" s="200">
        <f>IntermediateData!AI613</f>
        <v>626.98284366429812</v>
      </c>
      <c r="AJ668" s="200">
        <f>IntermediateData!AJ613</f>
        <v>634.91468862742863</v>
      </c>
      <c r="AK668" s="200">
        <f>IntermediateData!AK613</f>
        <v>643.09466589579745</v>
      </c>
      <c r="AL668" s="200">
        <f>IntermediateData!AL613</f>
        <v>651.50024218196336</v>
      </c>
      <c r="AM668" s="200">
        <f>IntermediateData!AM613</f>
        <v>660.11146831045937</v>
      </c>
      <c r="AN668" s="200">
        <f>IntermediateData!AN613</f>
        <v>668.91089584874726</v>
      </c>
      <c r="AO668" s="200">
        <f>IntermediateData!AO613</f>
        <v>677.88349936698853</v>
      </c>
      <c r="AP668" s="201">
        <f>IntermediateData!AP613</f>
        <v>687.01660412437786</v>
      </c>
    </row>
    <row r="669" spans="2:42" x14ac:dyDescent="0.35">
      <c r="B669" s="36"/>
      <c r="C669" s="36" t="s">
        <v>2266</v>
      </c>
      <c r="D669" s="201"/>
      <c r="E669" s="200">
        <f>IntermediateData!E614</f>
        <v>0</v>
      </c>
      <c r="F669" s="200">
        <f>IntermediateData!F614</f>
        <v>0</v>
      </c>
      <c r="G669" s="200">
        <f>IntermediateData!G614</f>
        <v>0</v>
      </c>
      <c r="H669" s="200">
        <f>IntermediateData!H614</f>
        <v>0</v>
      </c>
      <c r="I669" s="200">
        <f>IntermediateData!I614</f>
        <v>1.7097886666890418</v>
      </c>
      <c r="J669" s="200">
        <f>IntermediateData!J614</f>
        <v>6.5266055728488483</v>
      </c>
      <c r="K669" s="200">
        <f>IntermediateData!K614</f>
        <v>15.941978650301962</v>
      </c>
      <c r="L669" s="200">
        <f>IntermediateData!L614</f>
        <v>28.737591807384977</v>
      </c>
      <c r="M669" s="200">
        <f>IntermediateData!M614</f>
        <v>44.708313968807865</v>
      </c>
      <c r="N669" s="200">
        <f>IntermediateData!N614</f>
        <v>67.203273469935752</v>
      </c>
      <c r="O669" s="200">
        <f>IntermediateData!O614</f>
        <v>92.867197399190616</v>
      </c>
      <c r="P669" s="200">
        <f>IntermediateData!P614</f>
        <v>121.22606279216986</v>
      </c>
      <c r="Q669" s="200">
        <f>IntermediateData!Q614</f>
        <v>147.69586805658017</v>
      </c>
      <c r="R669" s="199">
        <f>IntermediateData!R614</f>
        <v>172.31356051996843</v>
      </c>
      <c r="S669" s="200">
        <f>IntermediateData!S614</f>
        <v>195.11392642094572</v>
      </c>
      <c r="T669" s="200">
        <f>IntermediateData!T614</f>
        <v>216.12965149741919</v>
      </c>
      <c r="U669" s="200">
        <f>IntermediateData!U614</f>
        <v>235.39137895127121</v>
      </c>
      <c r="V669" s="200">
        <f>IntermediateData!V614</f>
        <v>252.92776487659853</v>
      </c>
      <c r="W669" s="200">
        <f>IntermediateData!W614</f>
        <v>268.76553123524451</v>
      </c>
      <c r="X669" s="200">
        <f>IntermediateData!X614</f>
        <v>282.92951646009857</v>
      </c>
      <c r="Y669" s="200">
        <f>IntermediateData!Y614</f>
        <v>295.44272376349284</v>
      </c>
      <c r="Z669" s="200">
        <f>IntermediateData!Z614</f>
        <v>306.32636722499245</v>
      </c>
      <c r="AA669" s="200">
        <f>IntermediateData!AA614</f>
        <v>315.59991572995006</v>
      </c>
      <c r="AB669" s="200">
        <f>IntermediateData!AB614</f>
        <v>323.28113482736933</v>
      </c>
      <c r="AC669" s="200">
        <f>IntermediateData!AC614</f>
        <v>329.47611545009005</v>
      </c>
      <c r="AD669" s="200">
        <f>IntermediateData!AD614</f>
        <v>334.36570834406308</v>
      </c>
      <c r="AE669" s="200">
        <f>IntermediateData!AE614</f>
        <v>338.21312638931187</v>
      </c>
      <c r="AF669" s="200">
        <f>IntermediateData!AF614</f>
        <v>341.22615278337378</v>
      </c>
      <c r="AG669" s="200">
        <f>IntermediateData!AG614</f>
        <v>343.60804680108595</v>
      </c>
      <c r="AH669" s="200">
        <f>IntermediateData!AH614</f>
        <v>345.75697115772914</v>
      </c>
      <c r="AI669" s="200">
        <f>IntermediateData!AI614</f>
        <v>347.89842627936747</v>
      </c>
      <c r="AJ669" s="200">
        <f>IntermediateData!AJ614</f>
        <v>350.24167860411893</v>
      </c>
      <c r="AK669" s="200">
        <f>IntermediateData!AK614</f>
        <v>352.7632069495865</v>
      </c>
      <c r="AL669" s="200">
        <f>IntermediateData!AL614</f>
        <v>355.44148718068021</v>
      </c>
      <c r="AM669" s="200">
        <f>IntermediateData!AM614</f>
        <v>358.256914417041</v>
      </c>
      <c r="AN669" s="200">
        <f>IntermediateData!AN614</f>
        <v>361.19172968885937</v>
      </c>
      <c r="AO669" s="200">
        <f>IntermediateData!AO614</f>
        <v>364.22995086509752</v>
      </c>
      <c r="AP669" s="201">
        <f>IntermediateData!AP614</f>
        <v>367.35730768635545</v>
      </c>
    </row>
    <row r="670" spans="2:42" x14ac:dyDescent="0.35">
      <c r="B670" s="36"/>
      <c r="C670" s="36" t="s">
        <v>2268</v>
      </c>
      <c r="D670" s="201"/>
      <c r="E670" s="200">
        <f>IntermediateData!E615</f>
        <v>0</v>
      </c>
      <c r="F670" s="200">
        <f>IntermediateData!F615</f>
        <v>0</v>
      </c>
      <c r="G670" s="200">
        <f>IntermediateData!G615</f>
        <v>0</v>
      </c>
      <c r="H670" s="200">
        <f>IntermediateData!H615</f>
        <v>0</v>
      </c>
      <c r="I670" s="200">
        <f>IntermediateData!I615</f>
        <v>146.88054146533011</v>
      </c>
      <c r="J670" s="200">
        <f>IntermediateData!J615</f>
        <v>310.35325683589838</v>
      </c>
      <c r="K670" s="200">
        <f>IntermediateData!K615</f>
        <v>478.44204435376429</v>
      </c>
      <c r="L670" s="200">
        <f>IntermediateData!L615</f>
        <v>635.97725010303748</v>
      </c>
      <c r="M670" s="200">
        <f>IntermediateData!M615</f>
        <v>783.17580874041676</v>
      </c>
      <c r="N670" s="200">
        <f>IntermediateData!N615</f>
        <v>920.24240629100859</v>
      </c>
      <c r="O670" s="200">
        <f>IntermediateData!O615</f>
        <v>1047.3698292104812</v>
      </c>
      <c r="P670" s="200">
        <f>IntermediateData!P615</f>
        <v>1164.7392984882306</v>
      </c>
      <c r="Q670" s="200">
        <f>IntermediateData!Q615</f>
        <v>1272.5207892910501</v>
      </c>
      <c r="R670" s="199">
        <f>IntermediateData!R615</f>
        <v>1370.8733366274807</v>
      </c>
      <c r="S670" s="200">
        <f>IntermediateData!S615</f>
        <v>1459.9453274943953</v>
      </c>
      <c r="T670" s="200">
        <f>IntermediateData!T615</f>
        <v>1539.8747799494142</v>
      </c>
      <c r="U670" s="200">
        <f>IntermediateData!U615</f>
        <v>1610.789609535412</v>
      </c>
      <c r="V670" s="200">
        <f>IntermediateData!V615</f>
        <v>1672.8078834666562</v>
      </c>
      <c r="W670" s="200">
        <f>IntermediateData!W615</f>
        <v>1726.0380629699923</v>
      </c>
      <c r="X670" s="200">
        <f>IntermediateData!X615</f>
        <v>1770.579234158914</v>
      </c>
      <c r="Y670" s="200">
        <f>IntermediateData!Y615</f>
        <v>1806.521327803332</v>
      </c>
      <c r="Z670" s="200">
        <f>IntermediateData!Z615</f>
        <v>1833.9453283433752</v>
      </c>
      <c r="AA670" s="200">
        <f>IntermediateData!AA615</f>
        <v>1852.9234724815287</v>
      </c>
      <c r="AB670" s="200">
        <f>IntermediateData!AB615</f>
        <v>1863.5194376739344</v>
      </c>
      <c r="AC670" s="200">
        <f>IntermediateData!AC615</f>
        <v>1873.5190756425818</v>
      </c>
      <c r="AD670" s="200">
        <f>IntermediateData!AD615</f>
        <v>1884.1336572422856</v>
      </c>
      <c r="AE670" s="200">
        <f>IntermediateData!AE615</f>
        <v>1895.9920970903395</v>
      </c>
      <c r="AF670" s="200">
        <f>IntermediateData!AF615</f>
        <v>1908.9529278896432</v>
      </c>
      <c r="AG670" s="200">
        <f>IntermediateData!AG615</f>
        <v>1922.8861316542675</v>
      </c>
      <c r="AH670" s="200">
        <f>IntermediateData!AH615</f>
        <v>1937.6878866394768</v>
      </c>
      <c r="AI670" s="200">
        <f>IntermediateData!AI615</f>
        <v>1953.2489802761547</v>
      </c>
      <c r="AJ670" s="200">
        <f>IntermediateData!AJ615</f>
        <v>1969.4703738055869</v>
      </c>
      <c r="AK670" s="200">
        <f>IntermediateData!AK615</f>
        <v>1986.2628203574588</v>
      </c>
      <c r="AL670" s="200">
        <f>IntermediateData!AL615</f>
        <v>2003.5465056662247</v>
      </c>
      <c r="AM670" s="200">
        <f>IntermediateData!AM615</f>
        <v>2021.250710543407</v>
      </c>
      <c r="AN670" s="200">
        <f>IntermediateData!AN615</f>
        <v>2039.3134942651955</v>
      </c>
      <c r="AO670" s="200">
        <f>IntermediateData!AO615</f>
        <v>2057.6813980748225</v>
      </c>
      <c r="AP670" s="201">
        <f>IntermediateData!AP615</f>
        <v>2076.3091680376788</v>
      </c>
    </row>
    <row r="671" spans="2:42" x14ac:dyDescent="0.35">
      <c r="B671" s="36"/>
      <c r="C671" s="36" t="s">
        <v>2269</v>
      </c>
      <c r="D671" s="201"/>
      <c r="E671" s="200">
        <f>IntermediateData!E616</f>
        <v>0</v>
      </c>
      <c r="F671" s="200">
        <f>IntermediateData!F616</f>
        <v>0</v>
      </c>
      <c r="G671" s="200">
        <f>IntermediateData!G616</f>
        <v>0</v>
      </c>
      <c r="H671" s="200">
        <f>IntermediateData!H616</f>
        <v>0</v>
      </c>
      <c r="I671" s="200">
        <f>IntermediateData!I616</f>
        <v>17.691797155425</v>
      </c>
      <c r="J671" s="200">
        <f>IntermediateData!J616</f>
        <v>38.985312121453859</v>
      </c>
      <c r="K671" s="200">
        <f>IntermediateData!K616</f>
        <v>68.099687921070085</v>
      </c>
      <c r="L671" s="200">
        <f>IntermediateData!L616</f>
        <v>100.83683385368667</v>
      </c>
      <c r="M671" s="200">
        <f>IntermediateData!M616</f>
        <v>134.34758289276965</v>
      </c>
      <c r="N671" s="200">
        <f>IntermediateData!N616</f>
        <v>165.79656420726548</v>
      </c>
      <c r="O671" s="200">
        <f>IntermediateData!O616</f>
        <v>195.22077081714613</v>
      </c>
      <c r="P671" s="200">
        <f>IntermediateData!P616</f>
        <v>222.65476774966874</v>
      </c>
      <c r="Q671" s="200">
        <f>IntermediateData!Q616</f>
        <v>248.13075467046934</v>
      </c>
      <c r="R671" s="199">
        <f>IntermediateData!R616</f>
        <v>271.67862562182847</v>
      </c>
      <c r="S671" s="200">
        <f>IntermediateData!S616</f>
        <v>293.32602596050003</v>
      </c>
      <c r="T671" s="200">
        <f>IntermediateData!T616</f>
        <v>313.09840658382194</v>
      </c>
      <c r="U671" s="200">
        <f>IntermediateData!U616</f>
        <v>331.01907552927781</v>
      </c>
      <c r="V671" s="200">
        <f>IntermediateData!V616</f>
        <v>347.10924702925558</v>
      </c>
      <c r="W671" s="200">
        <f>IntermediateData!W616</f>
        <v>361.38808809944521</v>
      </c>
      <c r="X671" s="200">
        <f>IntermediateData!X616</f>
        <v>373.87276273612326</v>
      </c>
      <c r="Y671" s="200">
        <f>IntermediateData!Y616</f>
        <v>384.57847379449322</v>
      </c>
      <c r="Z671" s="200">
        <f>IntermediateData!Z616</f>
        <v>393.51850261727247</v>
      </c>
      <c r="AA671" s="200">
        <f>IntermediateData!AA616</f>
        <v>400.70424647984373</v>
      </c>
      <c r="AB671" s="200">
        <f>IntermediateData!AB616</f>
        <v>406.14525391551035</v>
      </c>
      <c r="AC671" s="200">
        <f>IntermediateData!AC616</f>
        <v>410.78040520042026</v>
      </c>
      <c r="AD671" s="200">
        <f>IntermediateData!AD616</f>
        <v>414.83792594891696</v>
      </c>
      <c r="AE671" s="200">
        <f>IntermediateData!AE616</f>
        <v>418.77583051175924</v>
      </c>
      <c r="AF671" s="200">
        <f>IntermediateData!AF616</f>
        <v>422.8515397898197</v>
      </c>
      <c r="AG671" s="200">
        <f>IntermediateData!AG616</f>
        <v>427.1828475771477</v>
      </c>
      <c r="AH671" s="200">
        <f>IntermediateData!AH616</f>
        <v>431.7259707691889</v>
      </c>
      <c r="AI671" s="200">
        <f>IntermediateData!AI616</f>
        <v>436.45797801795982</v>
      </c>
      <c r="AJ671" s="200">
        <f>IntermediateData!AJ616</f>
        <v>441.35807311614269</v>
      </c>
      <c r="AK671" s="200">
        <f>IntermediateData!AK616</f>
        <v>446.40751799079294</v>
      </c>
      <c r="AL671" s="200">
        <f>IntermediateData!AL616</f>
        <v>451.58956041141596</v>
      </c>
      <c r="AM671" s="200">
        <f>IntermediateData!AM616</f>
        <v>456.88936623383466</v>
      </c>
      <c r="AN671" s="200">
        <f>IntermediateData!AN616</f>
        <v>462.29395600987681</v>
      </c>
      <c r="AO671" s="200">
        <f>IntermediateData!AO616</f>
        <v>467.79214580118668</v>
      </c>
      <c r="AP671" s="201">
        <f>IntermediateData!AP616</f>
        <v>473.37449204341505</v>
      </c>
    </row>
    <row r="672" spans="2:42" x14ac:dyDescent="0.35">
      <c r="B672" s="36"/>
      <c r="C672" s="36" t="s">
        <v>2270</v>
      </c>
      <c r="D672" s="201"/>
      <c r="E672" s="200">
        <f>IntermediateData!E617</f>
        <v>0</v>
      </c>
      <c r="F672" s="200">
        <f>IntermediateData!F617</f>
        <v>0</v>
      </c>
      <c r="G672" s="200">
        <f>IntermediateData!G617</f>
        <v>0</v>
      </c>
      <c r="H672" s="200">
        <f>IntermediateData!H617</f>
        <v>0</v>
      </c>
      <c r="I672" s="200">
        <f>IntermediateData!I617</f>
        <v>14.173779318040197</v>
      </c>
      <c r="J672" s="200">
        <f>IntermediateData!J617</f>
        <v>30.207318474862113</v>
      </c>
      <c r="K672" s="200">
        <f>IntermediateData!K617</f>
        <v>47.89225235646775</v>
      </c>
      <c r="L672" s="200">
        <f>IntermediateData!L617</f>
        <v>65.239736434145868</v>
      </c>
      <c r="M672" s="200">
        <f>IntermediateData!M617</f>
        <v>81.320169502888106</v>
      </c>
      <c r="N672" s="200">
        <f>IntermediateData!N617</f>
        <v>96.163961234106608</v>
      </c>
      <c r="O672" s="200">
        <f>IntermediateData!O617</f>
        <v>109.80005982427512</v>
      </c>
      <c r="P672" s="200">
        <f>IntermediateData!P617</f>
        <v>122.25599791366254</v>
      </c>
      <c r="Q672" s="200">
        <f>IntermediateData!Q617</f>
        <v>133.55793666246566</v>
      </c>
      <c r="R672" s="199">
        <f>IntermediateData!R617</f>
        <v>143.73070804823089</v>
      </c>
      <c r="S672" s="200">
        <f>IntermediateData!S617</f>
        <v>152.79785544604326</v>
      </c>
      <c r="T672" s="200">
        <f>IntermediateData!T617</f>
        <v>160.78167255063323</v>
      </c>
      <c r="U672" s="200">
        <f>IntermediateData!U617</f>
        <v>167.70324069731018</v>
      </c>
      <c r="V672" s="200">
        <f>IntermediateData!V617</f>
        <v>173.58246463646736</v>
      </c>
      <c r="W672" s="200">
        <f>IntermediateData!W617</f>
        <v>178.43810681431884</v>
      </c>
      <c r="X672" s="200">
        <f>IntermediateData!X617</f>
        <v>182.28782021051833</v>
      </c>
      <c r="Y672" s="200">
        <f>IntermediateData!Y617</f>
        <v>185.14817978136972</v>
      </c>
      <c r="Z672" s="200">
        <f>IntermediateData!Z617</f>
        <v>187.03471255547055</v>
      </c>
      <c r="AA672" s="200">
        <f>IntermediateData!AA617</f>
        <v>187.96192642682422</v>
      </c>
      <c r="AB672" s="200">
        <f>IntermediateData!AB617</f>
        <v>187.94333768872053</v>
      </c>
      <c r="AC672" s="200">
        <f>IntermediateData!AC617</f>
        <v>187.73748573516244</v>
      </c>
      <c r="AD672" s="200">
        <f>IntermediateData!AD617</f>
        <v>187.4819362467893</v>
      </c>
      <c r="AE672" s="200">
        <f>IntermediateData!AE617</f>
        <v>187.3082899280451</v>
      </c>
      <c r="AF672" s="200">
        <f>IntermediateData!AF617</f>
        <v>187.2484738453854</v>
      </c>
      <c r="AG672" s="200">
        <f>IntermediateData!AG617</f>
        <v>187.28695031824202</v>
      </c>
      <c r="AH672" s="200">
        <f>IntermediateData!AH617</f>
        <v>187.40980662054912</v>
      </c>
      <c r="AI672" s="200">
        <f>IntermediateData!AI617</f>
        <v>187.60407635038663</v>
      </c>
      <c r="AJ672" s="200">
        <f>IntermediateData!AJ617</f>
        <v>187.85800759891228</v>
      </c>
      <c r="AK672" s="200">
        <f>IntermediateData!AK617</f>
        <v>188.1610127598309</v>
      </c>
      <c r="AL672" s="200">
        <f>IntermediateData!AL617</f>
        <v>188.50362113327816</v>
      </c>
      <c r="AM672" s="200">
        <f>IntermediateData!AM617</f>
        <v>188.87743420918645</v>
      </c>
      <c r="AN672" s="200">
        <f>IntermediateData!AN617</f>
        <v>189.27508352048596</v>
      </c>
      <c r="AO672" s="200">
        <f>IntermediateData!AO617</f>
        <v>189.69019096156194</v>
      </c>
      <c r="AP672" s="201">
        <f>IntermediateData!AP617</f>
        <v>190.11733147225277</v>
      </c>
    </row>
    <row r="673" spans="2:42" x14ac:dyDescent="0.35">
      <c r="B673" s="36"/>
      <c r="C673" s="36" t="s">
        <v>2271</v>
      </c>
      <c r="D673" s="201"/>
      <c r="E673" s="200">
        <f>IntermediateData!E619</f>
        <v>0</v>
      </c>
      <c r="F673" s="200">
        <f>IntermediateData!F619</f>
        <v>0</v>
      </c>
      <c r="G673" s="200">
        <f>IntermediateData!G619</f>
        <v>0</v>
      </c>
      <c r="H673" s="200">
        <f>IntermediateData!H619</f>
        <v>0</v>
      </c>
      <c r="I673" s="200">
        <f>IntermediateData!I619</f>
        <v>0</v>
      </c>
      <c r="J673" s="200">
        <f>IntermediateData!J619</f>
        <v>0.76970294100257819</v>
      </c>
      <c r="K673" s="200">
        <f>IntermediateData!K619</f>
        <v>2.2733253298145879</v>
      </c>
      <c r="L673" s="200">
        <f>IntermediateData!L619</f>
        <v>4.9342799798179007</v>
      </c>
      <c r="M673" s="200">
        <f>IntermediateData!M619</f>
        <v>8.3741854540006102</v>
      </c>
      <c r="N673" s="200">
        <f>IntermediateData!N619</f>
        <v>13.306382949828308</v>
      </c>
      <c r="O673" s="200">
        <f>IntermediateData!O619</f>
        <v>19.009258730879338</v>
      </c>
      <c r="P673" s="200">
        <f>IntermediateData!P619</f>
        <v>25.408558497357141</v>
      </c>
      <c r="Q673" s="200">
        <f>IntermediateData!Q619</f>
        <v>31.896415307000463</v>
      </c>
      <c r="R673" s="199">
        <f>IntermediateData!R619</f>
        <v>37.911590190007914</v>
      </c>
      <c r="S673" s="200">
        <f>IntermediateData!S619</f>
        <v>43.464192601033545</v>
      </c>
      <c r="T673" s="200">
        <f>IntermediateData!T619</f>
        <v>48.563796943231402</v>
      </c>
      <c r="U673" s="200">
        <f>IntermediateData!U619</f>
        <v>53.219458523253024</v>
      </c>
      <c r="V673" s="200">
        <f>IntermediateData!V619</f>
        <v>57.439728844247412</v>
      </c>
      <c r="W673" s="200">
        <f>IntermediateData!W619</f>
        <v>61.232670259388414</v>
      </c>
      <c r="X673" s="200">
        <f>IntermediateData!X619</f>
        <v>64.605870007593694</v>
      </c>
      <c r="Y673" s="200">
        <f>IntermediateData!Y619</f>
        <v>67.566453652269388</v>
      </c>
      <c r="Z673" s="200">
        <f>IntermediateData!Z619</f>
        <v>70.121097943114933</v>
      </c>
      <c r="AA673" s="200">
        <f>IntermediateData!AA619</f>
        <v>72.276043120249909</v>
      </c>
      <c r="AB673" s="200">
        <f>IntermediateData!AB619</f>
        <v>74.037104679181141</v>
      </c>
      <c r="AC673" s="200">
        <f>IntermediateData!AC619</f>
        <v>75.409684614409542</v>
      </c>
      <c r="AD673" s="200">
        <f>IntermediateData!AD619</f>
        <v>76.439292839889475</v>
      </c>
      <c r="AE673" s="200">
        <f>IntermediateData!AE619</f>
        <v>77.17044483452392</v>
      </c>
      <c r="AF673" s="200">
        <f>IntermediateData!AF619</f>
        <v>77.670905054090937</v>
      </c>
      <c r="AG673" s="200">
        <f>IntermediateData!AG619</f>
        <v>77.990838283516013</v>
      </c>
      <c r="AH673" s="200">
        <f>IntermediateData!AH619</f>
        <v>78.22287660745269</v>
      </c>
      <c r="AI673" s="200">
        <f>IntermediateData!AI619</f>
        <v>78.421766226986762</v>
      </c>
      <c r="AJ673" s="200">
        <f>IntermediateData!AJ619</f>
        <v>78.640363420870983</v>
      </c>
      <c r="AK673" s="200">
        <f>IntermediateData!AK619</f>
        <v>78.901569241908632</v>
      </c>
      <c r="AL673" s="200">
        <f>IntermediateData!AL619</f>
        <v>79.199741795786096</v>
      </c>
      <c r="AM673" s="200">
        <f>IntermediateData!AM619</f>
        <v>79.529729041395697</v>
      </c>
      <c r="AN673" s="200">
        <f>IntermediateData!AN619</f>
        <v>79.886848994884744</v>
      </c>
      <c r="AO673" s="200">
        <f>IntermediateData!AO619</f>
        <v>80.266871039687587</v>
      </c>
      <c r="AP673" s="201">
        <f>IntermediateData!AP619</f>
        <v>80.665998297725835</v>
      </c>
    </row>
    <row r="674" spans="2:42" x14ac:dyDescent="0.35">
      <c r="B674" s="36"/>
      <c r="C674" s="36" t="s">
        <v>2314</v>
      </c>
      <c r="D674" s="201"/>
      <c r="E674" s="200">
        <f>IntermediateData!E618</f>
        <v>0</v>
      </c>
      <c r="F674" s="200">
        <f>IntermediateData!F618</f>
        <v>0</v>
      </c>
      <c r="G674" s="200">
        <f>IntermediateData!G618</f>
        <v>0</v>
      </c>
      <c r="H674" s="200">
        <f>IntermediateData!H618</f>
        <v>0</v>
      </c>
      <c r="I674" s="200">
        <f>IntermediateData!I618</f>
        <v>0</v>
      </c>
      <c r="J674" s="200">
        <f>IntermediateData!J618</f>
        <v>0.75159563864605838</v>
      </c>
      <c r="K674" s="200">
        <f>IntermediateData!K618</f>
        <v>2.2198452313131201</v>
      </c>
      <c r="L674" s="200">
        <f>IntermediateData!L618</f>
        <v>4.8182007825760325</v>
      </c>
      <c r="M674" s="200">
        <f>IntermediateData!M618</f>
        <v>8.1771822987214513</v>
      </c>
      <c r="N674" s="200">
        <f>IntermediateData!N618</f>
        <v>12.993349587853182</v>
      </c>
      <c r="O674" s="200">
        <f>IntermediateData!O618</f>
        <v>18.562064914827403</v>
      </c>
      <c r="P674" s="200">
        <f>IntermediateData!P618</f>
        <v>24.810820816173695</v>
      </c>
      <c r="Q674" s="200">
        <f>IntermediateData!Q618</f>
        <v>31.146050451565866</v>
      </c>
      <c r="R674" s="199">
        <f>IntermediateData!R618</f>
        <v>37.019718027621778</v>
      </c>
      <c r="S674" s="200">
        <f>IntermediateData!S618</f>
        <v>42.441695173540552</v>
      </c>
      <c r="T674" s="200">
        <f>IntermediateData!T618</f>
        <v>47.421331054136182</v>
      </c>
      <c r="U674" s="200">
        <f>IntermediateData!U618</f>
        <v>51.967467949492715</v>
      </c>
      <c r="V674" s="200">
        <f>IntermediateData!V618</f>
        <v>56.088456188195799</v>
      </c>
      <c r="W674" s="200">
        <f>IntermediateData!W618</f>
        <v>59.79216845613481</v>
      </c>
      <c r="X674" s="200">
        <f>IntermediateData!X618</f>
        <v>63.086013502030994</v>
      </c>
      <c r="Y674" s="200">
        <f>IntermediateData!Y618</f>
        <v>65.976949260034885</v>
      </c>
      <c r="Z674" s="200">
        <f>IntermediateData!Z618</f>
        <v>68.471495408956415</v>
      </c>
      <c r="AA674" s="200">
        <f>IntermediateData!AA618</f>
        <v>70.575745386936674</v>
      </c>
      <c r="AB674" s="200">
        <f>IntermediateData!AB618</f>
        <v>72.295377879643368</v>
      </c>
      <c r="AC674" s="200">
        <f>IntermediateData!AC618</f>
        <v>73.635667799371376</v>
      </c>
      <c r="AD674" s="200">
        <f>IntermediateData!AD618</f>
        <v>74.641054436944657</v>
      </c>
      <c r="AE674" s="200">
        <f>IntermediateData!AE618</f>
        <v>75.355006042272819</v>
      </c>
      <c r="AF674" s="200">
        <f>IntermediateData!AF618</f>
        <v>75.843692908731285</v>
      </c>
      <c r="AG674" s="200">
        <f>IntermediateData!AG618</f>
        <v>76.156099692029542</v>
      </c>
      <c r="AH674" s="200">
        <f>IntermediateData!AH618</f>
        <v>76.382679302135202</v>
      </c>
      <c r="AI674" s="200">
        <f>IntermediateData!AI618</f>
        <v>76.576890032860859</v>
      </c>
      <c r="AJ674" s="200">
        <f>IntermediateData!AJ618</f>
        <v>76.790344716208764</v>
      </c>
      <c r="AK674" s="200">
        <f>IntermediateData!AK618</f>
        <v>77.045405656504926</v>
      </c>
      <c r="AL674" s="200">
        <f>IntermediateData!AL618</f>
        <v>77.336563685297634</v>
      </c>
      <c r="AM674" s="200">
        <f>IntermediateData!AM618</f>
        <v>77.658787963518463</v>
      </c>
      <c r="AN674" s="200">
        <f>IntermediateData!AN618</f>
        <v>78.007506651232248</v>
      </c>
      <c r="AO674" s="200">
        <f>IntermediateData!AO618</f>
        <v>78.378588657351585</v>
      </c>
      <c r="AP674" s="201">
        <f>IntermediateData!AP618</f>
        <v>78.768326425555429</v>
      </c>
    </row>
    <row r="675" spans="2:42" x14ac:dyDescent="0.35">
      <c r="B675" s="36"/>
      <c r="C675" s="36" t="s">
        <v>2272</v>
      </c>
      <c r="D675" s="201"/>
      <c r="E675" s="200">
        <f>IntermediateData!E620</f>
        <v>0</v>
      </c>
      <c r="F675" s="200">
        <f>IntermediateData!F620</f>
        <v>0</v>
      </c>
      <c r="G675" s="200">
        <f>IntermediateData!G620</f>
        <v>0</v>
      </c>
      <c r="H675" s="200">
        <f>IntermediateData!H620</f>
        <v>0</v>
      </c>
      <c r="I675" s="200">
        <f>IntermediateData!I620</f>
        <v>19.106303363454373</v>
      </c>
      <c r="J675" s="200">
        <f>IntermediateData!J620</f>
        <v>52.622697839065111</v>
      </c>
      <c r="K675" s="200">
        <f>IntermediateData!K620</f>
        <v>109.9585451063451</v>
      </c>
      <c r="L675" s="200">
        <f>IntermediateData!L620</f>
        <v>183.00367195434376</v>
      </c>
      <c r="M675" s="200">
        <f>IntermediateData!M620</f>
        <v>287.15398424836263</v>
      </c>
      <c r="N675" s="200">
        <f>IntermediateData!N620</f>
        <v>407.36525513096416</v>
      </c>
      <c r="O675" s="200">
        <f>IntermediateData!O620</f>
        <v>542.3828745085201</v>
      </c>
      <c r="P675" s="200">
        <f>IntermediateData!P620</f>
        <v>674.20181421287361</v>
      </c>
      <c r="Q675" s="200">
        <f>IntermediateData!Q620</f>
        <v>797.51440094247289</v>
      </c>
      <c r="R675" s="199">
        <f>IntermediateData!R620</f>
        <v>912.46722809083894</v>
      </c>
      <c r="S675" s="200">
        <f>IntermediateData!S620</f>
        <v>1019.1969881530835</v>
      </c>
      <c r="T675" s="200">
        <f>IntermediateData!T620</f>
        <v>1117.8307252771597</v>
      </c>
      <c r="U675" s="200">
        <f>IntermediateData!U620</f>
        <v>1208.4860760717211</v>
      </c>
      <c r="V675" s="200">
        <f>IntermediateData!V620</f>
        <v>1291.2714990444779</v>
      </c>
      <c r="W675" s="200">
        <f>IntermediateData!W620</f>
        <v>1366.2864930300482</v>
      </c>
      <c r="X675" s="200">
        <f>IntermediateData!X620</f>
        <v>1433.6218049519025</v>
      </c>
      <c r="Y675" s="200">
        <f>IntermediateData!Y620</f>
        <v>1493.3596272491457</v>
      </c>
      <c r="Z675" s="200">
        <f>IntermediateData!Z620</f>
        <v>1545.5737852854513</v>
      </c>
      <c r="AA675" s="200">
        <f>IntermediateData!AA620</f>
        <v>1590.3299150445414</v>
      </c>
      <c r="AB675" s="200">
        <f>IntermediateData!AB620</f>
        <v>1627.6856314041111</v>
      </c>
      <c r="AC675" s="200">
        <f>IntermediateData!AC620</f>
        <v>1658.6962821818686</v>
      </c>
      <c r="AD675" s="200">
        <f>IntermediateData!AD620</f>
        <v>1684.1941429693352</v>
      </c>
      <c r="AE675" s="200">
        <f>IntermediateData!AE620</f>
        <v>1705.5262413977869</v>
      </c>
      <c r="AF675" s="200">
        <f>IntermediateData!AF620</f>
        <v>1723.6616213205302</v>
      </c>
      <c r="AG675" s="200">
        <f>IntermediateData!AG620</f>
        <v>1740.4108693282544</v>
      </c>
      <c r="AH675" s="200">
        <f>IntermediateData!AH620</f>
        <v>1757.1451578282981</v>
      </c>
      <c r="AI675" s="200">
        <f>IntermediateData!AI620</f>
        <v>1774.9257304470348</v>
      </c>
      <c r="AJ675" s="200">
        <f>IntermediateData!AJ620</f>
        <v>1793.9097269807578</v>
      </c>
      <c r="AK675" s="200">
        <f>IntermediateData!AK620</f>
        <v>1813.9861753985435</v>
      </c>
      <c r="AL675" s="200">
        <f>IntermediateData!AL620</f>
        <v>1835.0532311799764</v>
      </c>
      <c r="AM675" s="200">
        <f>IntermediateData!AM620</f>
        <v>1857.0178327316967</v>
      </c>
      <c r="AN675" s="200">
        <f>IntermediateData!AN620</f>
        <v>1879.7953769184494</v>
      </c>
      <c r="AO675" s="200">
        <f>IntermediateData!AO620</f>
        <v>1903.3094139342397</v>
      </c>
      <c r="AP675" s="201">
        <f>IntermediateData!AP620</f>
        <v>1927.49136077597</v>
      </c>
    </row>
    <row r="676" spans="2:42" x14ac:dyDescent="0.35">
      <c r="B676" s="36"/>
      <c r="C676" s="36" t="s">
        <v>2273</v>
      </c>
      <c r="D676" s="201"/>
      <c r="E676" s="200">
        <f>IntermediateData!E621</f>
        <v>0</v>
      </c>
      <c r="F676" s="200">
        <f>IntermediateData!F621</f>
        <v>0</v>
      </c>
      <c r="G676" s="200">
        <f>IntermediateData!G621</f>
        <v>0</v>
      </c>
      <c r="H676" s="200">
        <f>IntermediateData!H621</f>
        <v>0</v>
      </c>
      <c r="I676" s="200">
        <f>IntermediateData!I621</f>
        <v>7.8517106708427375</v>
      </c>
      <c r="J676" s="200">
        <f>IntermediateData!J621</f>
        <v>24.329286444897178</v>
      </c>
      <c r="K676" s="200">
        <f>IntermediateData!K621</f>
        <v>54.267884302380587</v>
      </c>
      <c r="L676" s="200">
        <f>IntermediateData!L621</f>
        <v>93.603760017014736</v>
      </c>
      <c r="M676" s="200">
        <f>IntermediateData!M621</f>
        <v>141.77445458326125</v>
      </c>
      <c r="N676" s="200">
        <f>IntermediateData!N621</f>
        <v>208.89946876803052</v>
      </c>
      <c r="O676" s="200">
        <f>IntermediateData!O621</f>
        <v>284.86293134108178</v>
      </c>
      <c r="P676" s="200">
        <f>IntermediateData!P621</f>
        <v>363.98983354849503</v>
      </c>
      <c r="Q676" s="200">
        <f>IntermediateData!Q621</f>
        <v>437.94752367718746</v>
      </c>
      <c r="R676" s="199">
        <f>IntermediateData!R621</f>
        <v>506.8311058199987</v>
      </c>
      <c r="S676" s="200">
        <f>IntermediateData!S621</f>
        <v>570.72972916474123</v>
      </c>
      <c r="T676" s="200">
        <f>IntermediateData!T621</f>
        <v>629.72674781060334</v>
      </c>
      <c r="U676" s="200">
        <f>IntermediateData!U621</f>
        <v>683.89987343898679</v>
      </c>
      <c r="V676" s="200">
        <f>IntermediateData!V621</f>
        <v>733.32132107164898</v>
      </c>
      <c r="W676" s="200">
        <f>IntermediateData!W621</f>
        <v>778.0579481398878</v>
      </c>
      <c r="X676" s="200">
        <f>IntermediateData!X621</f>
        <v>818.17138707967342</v>
      </c>
      <c r="Y676" s="200">
        <f>IntermediateData!Y621</f>
        <v>853.71817165914069</v>
      </c>
      <c r="Z676" s="200">
        <f>IntermediateData!Z621</f>
        <v>884.74985723662883</v>
      </c>
      <c r="AA676" s="200">
        <f>IntermediateData!AA621</f>
        <v>911.31313513953353</v>
      </c>
      <c r="AB676" s="200">
        <f>IntermediateData!AB621</f>
        <v>933.44994134659112</v>
      </c>
      <c r="AC676" s="200">
        <f>IntermediateData!AC621</f>
        <v>951.6108075788643</v>
      </c>
      <c r="AD676" s="200">
        <f>IntermediateData!AD621</f>
        <v>966.29552783204042</v>
      </c>
      <c r="AE676" s="200">
        <f>IntermediateData!AE621</f>
        <v>978.26955170024758</v>
      </c>
      <c r="AF676" s="200">
        <f>IntermediateData!AF621</f>
        <v>988.1109653405839</v>
      </c>
      <c r="AG676" s="200">
        <f>IntermediateData!AG621</f>
        <v>996.3862738645862</v>
      </c>
      <c r="AH676" s="200">
        <f>IntermediateData!AH621</f>
        <v>1004.1958359663238</v>
      </c>
      <c r="AI676" s="200">
        <f>IntermediateData!AI621</f>
        <v>1012.1750874639126</v>
      </c>
      <c r="AJ676" s="200">
        <f>IntermediateData!AJ621</f>
        <v>1020.6857944533941</v>
      </c>
      <c r="AK676" s="200">
        <f>IntermediateData!AK621</f>
        <v>1029.666923471975</v>
      </c>
      <c r="AL676" s="200">
        <f>IntermediateData!AL621</f>
        <v>1039.0628834201327</v>
      </c>
      <c r="AM676" s="200">
        <f>IntermediateData!AM621</f>
        <v>1048.823321007545</v>
      </c>
      <c r="AN676" s="200">
        <f>IntermediateData!AN621</f>
        <v>1058.9029282695292</v>
      </c>
      <c r="AO676" s="200">
        <f>IntermediateData!AO621</f>
        <v>1069.2612616853246</v>
      </c>
      <c r="AP676" s="201">
        <f>IntermediateData!AP621</f>
        <v>1079.8625724517549</v>
      </c>
    </row>
    <row r="677" spans="2:42" x14ac:dyDescent="0.35">
      <c r="B677" s="36"/>
      <c r="C677" s="36" t="s">
        <v>2275</v>
      </c>
      <c r="D677" s="201"/>
      <c r="E677" s="200">
        <f>IntermediateData!E623</f>
        <v>0</v>
      </c>
      <c r="F677" s="200">
        <f>IntermediateData!F623</f>
        <v>0</v>
      </c>
      <c r="G677" s="200">
        <f>IntermediateData!G623</f>
        <v>0</v>
      </c>
      <c r="H677" s="200">
        <f>IntermediateData!H623</f>
        <v>0</v>
      </c>
      <c r="I677" s="200">
        <f>IntermediateData!I623</f>
        <v>7.3515998453100515</v>
      </c>
      <c r="J677" s="200">
        <f>IntermediateData!J623</f>
        <v>16.278625299405771</v>
      </c>
      <c r="K677" s="200">
        <f>IntermediateData!K623</f>
        <v>28.546994293493615</v>
      </c>
      <c r="L677" s="200">
        <f>IntermediateData!L623</f>
        <v>42.383941273791862</v>
      </c>
      <c r="M677" s="200">
        <f>IntermediateData!M623</f>
        <v>56.99798901690302</v>
      </c>
      <c r="N677" s="200">
        <f>IntermediateData!N623</f>
        <v>70.672695427235027</v>
      </c>
      <c r="O677" s="200">
        <f>IntermediateData!O623</f>
        <v>83.426191575859789</v>
      </c>
      <c r="P677" s="200">
        <f>IntermediateData!P623</f>
        <v>95.275523080567581</v>
      </c>
      <c r="Q677" s="200">
        <f>IntermediateData!Q623</f>
        <v>106.23668000124162</v>
      </c>
      <c r="R677" s="199">
        <f>IntermediateData!R623</f>
        <v>116.32462542304178</v>
      </c>
      <c r="S677" s="200">
        <f>IntermediateData!S623</f>
        <v>125.55332277061598</v>
      </c>
      <c r="T677" s="200">
        <f>IntermediateData!T623</f>
        <v>133.93576189487192</v>
      </c>
      <c r="U677" s="200">
        <f>IntermediateData!U623</f>
        <v>141.48398397221715</v>
      </c>
      <c r="V677" s="200">
        <f>IntermediateData!V623</f>
        <v>148.20910525460658</v>
      </c>
      <c r="W677" s="200">
        <f>IntermediateData!W623</f>
        <v>154.12133970722419</v>
      </c>
      <c r="X677" s="200">
        <f>IntermediateData!X623</f>
        <v>159.23002056916317</v>
      </c>
      <c r="Y677" s="200">
        <f>IntermediateData!Y623</f>
        <v>163.54362087106304</v>
      </c>
      <c r="Z677" s="200">
        <f>IntermediateData!Z623</f>
        <v>167.06977294229804</v>
      </c>
      <c r="AA677" s="200">
        <f>IntermediateData!AA623</f>
        <v>169.81528693900077</v>
      </c>
      <c r="AB677" s="200">
        <f>IntermediateData!AB623</f>
        <v>171.78616842293604</v>
      </c>
      <c r="AC677" s="200">
        <f>IntermediateData!AC623</f>
        <v>173.37456132766471</v>
      </c>
      <c r="AD677" s="200">
        <f>IntermediateData!AD623</f>
        <v>174.68142157844304</v>
      </c>
      <c r="AE677" s="200">
        <f>IntermediateData!AE623</f>
        <v>175.9039772750771</v>
      </c>
      <c r="AF677" s="200">
        <f>IntermediateData!AF623</f>
        <v>177.15479215420314</v>
      </c>
      <c r="AG677" s="200">
        <f>IntermediateData!AG623</f>
        <v>178.50919508512516</v>
      </c>
      <c r="AH677" s="200">
        <f>IntermediateData!AH623</f>
        <v>179.93836142497457</v>
      </c>
      <c r="AI677" s="200">
        <f>IntermediateData!AI623</f>
        <v>181.43232169934822</v>
      </c>
      <c r="AJ677" s="200">
        <f>IntermediateData!AJ623</f>
        <v>182.98205635749827</v>
      </c>
      <c r="AK677" s="200">
        <f>IntermediateData!AK623</f>
        <v>184.57946039252249</v>
      </c>
      <c r="AL677" s="200">
        <f>IntermediateData!AL623</f>
        <v>186.21731007797635</v>
      </c>
      <c r="AM677" s="200">
        <f>IntermediateData!AM623</f>
        <v>187.88923173869134</v>
      </c>
      <c r="AN677" s="200">
        <f>IntermediateData!AN623</f>
        <v>189.58967247749109</v>
      </c>
      <c r="AO677" s="200">
        <f>IntermediateData!AO623</f>
        <v>191.3138727832478</v>
      </c>
      <c r="AP677" s="201">
        <f>IntermediateData!AP623</f>
        <v>193.05784094931795</v>
      </c>
    </row>
    <row r="678" spans="2:42" x14ac:dyDescent="0.35">
      <c r="B678" s="36"/>
      <c r="C678" s="36" t="s">
        <v>2276</v>
      </c>
      <c r="D678" s="201"/>
      <c r="E678" s="200">
        <f>IntermediateData!E624</f>
        <v>0</v>
      </c>
      <c r="F678" s="200">
        <f>IntermediateData!F624</f>
        <v>0</v>
      </c>
      <c r="G678" s="200">
        <f>IntermediateData!G624</f>
        <v>0</v>
      </c>
      <c r="H678" s="200">
        <f>IntermediateData!H624</f>
        <v>0</v>
      </c>
      <c r="I678" s="200">
        <f>IntermediateData!I624</f>
        <v>51.890317242226914</v>
      </c>
      <c r="J678" s="200">
        <f>IntermediateData!J624</f>
        <v>122.74886535448587</v>
      </c>
      <c r="K678" s="200">
        <f>IntermediateData!K624</f>
        <v>202.525215690376</v>
      </c>
      <c r="L678" s="200">
        <f>IntermediateData!L624</f>
        <v>290.08414429301121</v>
      </c>
      <c r="M678" s="200">
        <f>IntermediateData!M624</f>
        <v>371.55584182297116</v>
      </c>
      <c r="N678" s="200">
        <f>IntermediateData!N624</f>
        <v>447.08025103339537</v>
      </c>
      <c r="O678" s="200">
        <f>IntermediateData!O624</f>
        <v>516.79032789540338</v>
      </c>
      <c r="P678" s="200">
        <f>IntermediateData!P624</f>
        <v>580.81225654750165</v>
      </c>
      <c r="Q678" s="200">
        <f>IntermediateData!Q624</f>
        <v>639.26565550351143</v>
      </c>
      <c r="R678" s="199">
        <f>IntermediateData!R624</f>
        <v>692.26377541983152</v>
      </c>
      <c r="S678" s="200">
        <f>IntermediateData!S624</f>
        <v>739.91368871143652</v>
      </c>
      <c r="T678" s="200">
        <f>IntermediateData!T624</f>
        <v>782.31647129500459</v>
      </c>
      <c r="U678" s="200">
        <f>IntermediateData!U624</f>
        <v>819.56737672696102</v>
      </c>
      <c r="V678" s="200">
        <f>IntermediateData!V624</f>
        <v>851.75600299398809</v>
      </c>
      <c r="W678" s="200">
        <f>IntermediateData!W624</f>
        <v>878.96645220368669</v>
      </c>
      <c r="X678" s="200">
        <f>IntermediateData!X624</f>
        <v>901.27748341355891</v>
      </c>
      <c r="Y678" s="200">
        <f>IntermediateData!Y624</f>
        <v>918.76265882730013</v>
      </c>
      <c r="Z678" s="200">
        <f>IntermediateData!Z624</f>
        <v>931.49048357854508</v>
      </c>
      <c r="AA678" s="200">
        <f>IntermediateData!AA624</f>
        <v>939.52453931366233</v>
      </c>
      <c r="AB678" s="200">
        <f>IntermediateData!AB624</f>
        <v>942.92361177696421</v>
      </c>
      <c r="AC678" s="200">
        <f>IntermediateData!AC624</f>
        <v>944.47288192229098</v>
      </c>
      <c r="AD678" s="200">
        <f>IntermediateData!AD624</f>
        <v>945.31617814281481</v>
      </c>
      <c r="AE678" s="200">
        <f>IntermediateData!AE624</f>
        <v>946.1169495630952</v>
      </c>
      <c r="AF678" s="200">
        <f>IntermediateData!AF624</f>
        <v>947.50373177148367</v>
      </c>
      <c r="AG678" s="200">
        <f>IntermediateData!AG624</f>
        <v>949.3996727812447</v>
      </c>
      <c r="AH678" s="200">
        <f>IntermediateData!AH624</f>
        <v>951.82373711477646</v>
      </c>
      <c r="AI678" s="200">
        <f>IntermediateData!AI624</f>
        <v>954.70640189908227</v>
      </c>
      <c r="AJ678" s="200">
        <f>IntermediateData!AJ624</f>
        <v>957.98415789339708</v>
      </c>
      <c r="AK678" s="200">
        <f>IntermediateData!AK624</f>
        <v>961.59926452949276</v>
      </c>
      <c r="AL678" s="200">
        <f>IntermediateData!AL624</f>
        <v>965.49951855585959</v>
      </c>
      <c r="AM678" s="200">
        <f>IntermediateData!AM624</f>
        <v>969.63803573217649</v>
      </c>
      <c r="AN678" s="200">
        <f>IntermediateData!AN624</f>
        <v>973.97304504596241</v>
      </c>
      <c r="AO678" s="200">
        <f>IntermediateData!AO624</f>
        <v>978.46769494773446</v>
      </c>
      <c r="AP678" s="201">
        <f>IntermediateData!AP624</f>
        <v>983.08987112445675</v>
      </c>
    </row>
    <row r="679" spans="2:42" x14ac:dyDescent="0.35">
      <c r="B679" s="36"/>
      <c r="C679" s="36" t="s">
        <v>2277</v>
      </c>
      <c r="D679" s="201"/>
      <c r="E679" s="200">
        <f>IntermediateData!E625</f>
        <v>0</v>
      </c>
      <c r="F679" s="200">
        <f>IntermediateData!F625</f>
        <v>0</v>
      </c>
      <c r="G679" s="200">
        <f>IntermediateData!G625</f>
        <v>0</v>
      </c>
      <c r="H679" s="200">
        <f>IntermediateData!H625</f>
        <v>0</v>
      </c>
      <c r="I679" s="200">
        <f>IntermediateData!I625</f>
        <v>24.018519661414107</v>
      </c>
      <c r="J679" s="200">
        <f>IntermediateData!J625</f>
        <v>55.117535196865518</v>
      </c>
      <c r="K679" s="200">
        <f>IntermediateData!K625</f>
        <v>92.761992239086638</v>
      </c>
      <c r="L679" s="200">
        <f>IntermediateData!L625</f>
        <v>144.50759422386469</v>
      </c>
      <c r="M679" s="200">
        <f>IntermediateData!M625</f>
        <v>202.54115947059748</v>
      </c>
      <c r="N679" s="200">
        <f>IntermediateData!N625</f>
        <v>262.71014372771884</v>
      </c>
      <c r="O679" s="200">
        <f>IntermediateData!O625</f>
        <v>318.51841533880531</v>
      </c>
      <c r="P679" s="200">
        <f>IntermediateData!P625</f>
        <v>370.06339421772088</v>
      </c>
      <c r="Q679" s="200">
        <f>IntermediateData!Q625</f>
        <v>417.43753599402811</v>
      </c>
      <c r="R679" s="199">
        <f>IntermediateData!R625</f>
        <v>460.7284831422312</v>
      </c>
      <c r="S679" s="200">
        <f>IntermediateData!S625</f>
        <v>500.01920992390961</v>
      </c>
      <c r="T679" s="200">
        <f>IntermediateData!T625</f>
        <v>535.38816135485831</v>
      </c>
      <c r="U679" s="200">
        <f>IntermediateData!U625</f>
        <v>566.90938640128104</v>
      </c>
      <c r="V679" s="200">
        <f>IntermediateData!V625</f>
        <v>594.65266560131067</v>
      </c>
      <c r="W679" s="200">
        <f>IntermediateData!W625</f>
        <v>618.68363330062414</v>
      </c>
      <c r="X679" s="200">
        <f>IntermediateData!X625</f>
        <v>639.06389468369264</v>
      </c>
      <c r="Y679" s="200">
        <f>IntermediateData!Y625</f>
        <v>655.85113777523134</v>
      </c>
      <c r="Z679" s="200">
        <f>IntermediateData!Z625</f>
        <v>669.09924057967896</v>
      </c>
      <c r="AA679" s="200">
        <f>IntermediateData!AA625</f>
        <v>678.85837352006206</v>
      </c>
      <c r="AB679" s="200">
        <f>IntermediateData!AB625</f>
        <v>685.1750973313284</v>
      </c>
      <c r="AC679" s="200">
        <f>IntermediateData!AC625</f>
        <v>689.35658917095907</v>
      </c>
      <c r="AD679" s="200">
        <f>IntermediateData!AD625</f>
        <v>691.85953528735604</v>
      </c>
      <c r="AE679" s="200">
        <f>IntermediateData!AE625</f>
        <v>693.12604499291251</v>
      </c>
      <c r="AF679" s="200">
        <f>IntermediateData!AF625</f>
        <v>694.00986381036228</v>
      </c>
      <c r="AG679" s="200">
        <f>IntermediateData!AG625</f>
        <v>694.99027771870715</v>
      </c>
      <c r="AH679" s="200">
        <f>IntermediateData!AH625</f>
        <v>696.41144790179749</v>
      </c>
      <c r="AI679" s="200">
        <f>IntermediateData!AI625</f>
        <v>698.21790816591385</v>
      </c>
      <c r="AJ679" s="200">
        <f>IntermediateData!AJ625</f>
        <v>700.35878835370568</v>
      </c>
      <c r="AK679" s="200">
        <f>IntermediateData!AK625</f>
        <v>702.7876245217642</v>
      </c>
      <c r="AL679" s="200">
        <f>IntermediateData!AL625</f>
        <v>705.46217951204903</v>
      </c>
      <c r="AM679" s="200">
        <f>IntermediateData!AM625</f>
        <v>708.34427349208568</v>
      </c>
      <c r="AN679" s="200">
        <f>IntermediateData!AN625</f>
        <v>711.39962405830829</v>
      </c>
      <c r="AO679" s="200">
        <f>IntermediateData!AO625</f>
        <v>714.59769551560487</v>
      </c>
      <c r="AP679" s="201">
        <f>IntermediateData!AP625</f>
        <v>717.91155696402188</v>
      </c>
    </row>
    <row r="680" spans="2:42" x14ac:dyDescent="0.35">
      <c r="B680" s="36"/>
      <c r="C680" s="36" t="s">
        <v>2278</v>
      </c>
      <c r="D680" s="201"/>
      <c r="E680" s="200">
        <f>IntermediateData!E626</f>
        <v>0</v>
      </c>
      <c r="F680" s="200">
        <f>IntermediateData!F626</f>
        <v>0</v>
      </c>
      <c r="G680" s="200">
        <f>IntermediateData!G626</f>
        <v>0</v>
      </c>
      <c r="H680" s="200">
        <f>IntermediateData!H626</f>
        <v>0</v>
      </c>
      <c r="I680" s="200">
        <f>IntermediateData!I626</f>
        <v>21.927791498725512</v>
      </c>
      <c r="J680" s="200">
        <f>IntermediateData!J626</f>
        <v>46.877470984824029</v>
      </c>
      <c r="K680" s="200">
        <f>IntermediateData!K626</f>
        <v>74.54619893150678</v>
      </c>
      <c r="L680" s="200">
        <f>IntermediateData!L626</f>
        <v>102.09711433389998</v>
      </c>
      <c r="M680" s="200">
        <f>IntermediateData!M626</f>
        <v>127.74586213333248</v>
      </c>
      <c r="N680" s="200">
        <f>IntermediateData!N626</f>
        <v>151.53433007649483</v>
      </c>
      <c r="O680" s="200">
        <f>IntermediateData!O626</f>
        <v>173.50223034297437</v>
      </c>
      <c r="P680" s="200">
        <f>IntermediateData!P626</f>
        <v>193.6871650010151</v>
      </c>
      <c r="Q680" s="200">
        <f>IntermediateData!Q626</f>
        <v>212.12468876254781</v>
      </c>
      <c r="R680" s="199">
        <f>IntermediateData!R626</f>
        <v>228.84836912967063</v>
      </c>
      <c r="S680" s="200">
        <f>IntermediateData!S626</f>
        <v>243.88984402124399</v>
      </c>
      <c r="T680" s="200">
        <f>IntermediateData!T626</f>
        <v>257.27887696487431</v>
      </c>
      <c r="U680" s="200">
        <f>IntermediateData!U626</f>
        <v>269.04340993629467</v>
      </c>
      <c r="V680" s="200">
        <f>IntermediateData!V626</f>
        <v>279.20961392499396</v>
      </c>
      <c r="W680" s="200">
        <f>IntermediateData!W626</f>
        <v>287.80193730191201</v>
      </c>
      <c r="X680" s="200">
        <f>IntermediateData!X626</f>
        <v>294.84315206207913</v>
      </c>
      <c r="Y680" s="200">
        <f>IntermediateData!Y626</f>
        <v>300.35439801225584</v>
      </c>
      <c r="Z680" s="200">
        <f>IntermediateData!Z626</f>
        <v>304.35522497089579</v>
      </c>
      <c r="AA680" s="200">
        <f>IntermediateData!AA626</f>
        <v>306.86363304512622</v>
      </c>
      <c r="AB680" s="200">
        <f>IntermediateData!AB626</f>
        <v>307.89611104689612</v>
      </c>
      <c r="AC680" s="200">
        <f>IntermediateData!AC626</f>
        <v>308.62176739740477</v>
      </c>
      <c r="AD680" s="200">
        <f>IntermediateData!AD626</f>
        <v>309.25665354605997</v>
      </c>
      <c r="AE680" s="200">
        <f>IntermediateData!AE626</f>
        <v>310.0089171814891</v>
      </c>
      <c r="AF680" s="200">
        <f>IntermediateData!AF626</f>
        <v>310.94549147591988</v>
      </c>
      <c r="AG680" s="200">
        <f>IntermediateData!AG626</f>
        <v>312.04251079250116</v>
      </c>
      <c r="AH680" s="200">
        <f>IntermediateData!AH626</f>
        <v>313.3523075416378</v>
      </c>
      <c r="AI680" s="200">
        <f>IntermediateData!AI626</f>
        <v>314.85088209704827</v>
      </c>
      <c r="AJ680" s="200">
        <f>IntermediateData!AJ626</f>
        <v>316.51615944604146</v>
      </c>
      <c r="AK680" s="200">
        <f>IntermediateData!AK626</f>
        <v>318.32791128109483</v>
      </c>
      <c r="AL680" s="200">
        <f>IntermediateData!AL626</f>
        <v>320.26768239223725</v>
      </c>
      <c r="AM680" s="200">
        <f>IntermediateData!AM626</f>
        <v>322.31872118670464</v>
      </c>
      <c r="AN680" s="200">
        <f>IntermediateData!AN626</f>
        <v>324.4659141703238</v>
      </c>
      <c r="AO680" s="200">
        <f>IntermediateData!AO626</f>
        <v>326.69572423274025</v>
      </c>
      <c r="AP680" s="201">
        <f>IntermediateData!AP626</f>
        <v>328.99613258596554</v>
      </c>
    </row>
    <row r="681" spans="2:42" x14ac:dyDescent="0.35">
      <c r="B681" s="36"/>
      <c r="C681" s="36" t="s">
        <v>2279</v>
      </c>
      <c r="D681" s="201"/>
      <c r="E681" s="200">
        <f>IntermediateData!E627</f>
        <v>0</v>
      </c>
      <c r="F681" s="200">
        <f>IntermediateData!F627</f>
        <v>0</v>
      </c>
      <c r="G681" s="200">
        <f>IntermediateData!G627</f>
        <v>0</v>
      </c>
      <c r="H681" s="200">
        <f>IntermediateData!H627</f>
        <v>0</v>
      </c>
      <c r="I681" s="200">
        <f>IntermediateData!I627</f>
        <v>0.28987356823189925</v>
      </c>
      <c r="J681" s="200">
        <f>IntermediateData!J627</f>
        <v>3.2672582972235444</v>
      </c>
      <c r="K681" s="200">
        <f>IntermediateData!K627</f>
        <v>8.8093653812339934</v>
      </c>
      <c r="L681" s="200">
        <f>IntermediateData!L627</f>
        <v>18.465600031241781</v>
      </c>
      <c r="M681" s="200">
        <f>IntermediateData!M627</f>
        <v>30.849130609535056</v>
      </c>
      <c r="N681" s="200">
        <f>IntermediateData!N627</f>
        <v>48.532271854313329</v>
      </c>
      <c r="O681" s="200">
        <f>IntermediateData!O627</f>
        <v>68.920248597268497</v>
      </c>
      <c r="P681" s="200">
        <f>IntermediateData!P627</f>
        <v>91.756122297898983</v>
      </c>
      <c r="Q681" s="200">
        <f>IntermediateData!Q627</f>
        <v>114.49684493871182</v>
      </c>
      <c r="R681" s="199">
        <f>IntermediateData!R627</f>
        <v>135.59822786103311</v>
      </c>
      <c r="S681" s="200">
        <f>IntermediateData!S627</f>
        <v>155.09433726083245</v>
      </c>
      <c r="T681" s="200">
        <f>IntermediateData!T627</f>
        <v>173.01738586083951</v>
      </c>
      <c r="U681" s="200">
        <f>IntermediateData!U627</f>
        <v>189.39778732169557</v>
      </c>
      <c r="V681" s="200">
        <f>IntermediateData!V627</f>
        <v>204.26420837198293</v>
      </c>
      <c r="W681" s="200">
        <f>IntermediateData!W627</f>
        <v>217.64361873429451</v>
      </c>
      <c r="X681" s="200">
        <f>IntermediateData!X627</f>
        <v>229.56133892154972</v>
      </c>
      <c r="Y681" s="200">
        <f>IntermediateData!Y627</f>
        <v>240.04108597490699</v>
      </c>
      <c r="Z681" s="200">
        <f>IntermediateData!Z627</f>
        <v>249.10501721187268</v>
      </c>
      <c r="AA681" s="200">
        <f>IntermediateData!AA627</f>
        <v>256.77377205055353</v>
      </c>
      <c r="AB681" s="200">
        <f>IntermediateData!AB627</f>
        <v>263.06651197343643</v>
      </c>
      <c r="AC681" s="200">
        <f>IntermediateData!AC627</f>
        <v>268.01621519520387</v>
      </c>
      <c r="AD681" s="200">
        <f>IntermediateData!AD627</f>
        <v>271.7811306218797</v>
      </c>
      <c r="AE681" s="200">
        <f>IntermediateData!AE627</f>
        <v>274.51619727074711</v>
      </c>
      <c r="AF681" s="200">
        <f>IntermediateData!AF627</f>
        <v>276.46132144612244</v>
      </c>
      <c r="AG681" s="200">
        <f>IntermediateData!AG627</f>
        <v>277.79175105462525</v>
      </c>
      <c r="AH681" s="200">
        <f>IntermediateData!AH627</f>
        <v>278.91431154988538</v>
      </c>
      <c r="AI681" s="200">
        <f>IntermediateData!AI627</f>
        <v>280.01683105083157</v>
      </c>
      <c r="AJ681" s="200">
        <f>IntermediateData!AJ627</f>
        <v>281.28084511275085</v>
      </c>
      <c r="AK681" s="200">
        <f>IntermediateData!AK627</f>
        <v>282.76134833659455</v>
      </c>
      <c r="AL681" s="200">
        <f>IntermediateData!AL627</f>
        <v>284.43489623935324</v>
      </c>
      <c r="AM681" s="200">
        <f>IntermediateData!AM627</f>
        <v>286.27980447074583</v>
      </c>
      <c r="AN681" s="200">
        <f>IntermediateData!AN627</f>
        <v>288.27607636267828</v>
      </c>
      <c r="AO681" s="200">
        <f>IntermediateData!AO627</f>
        <v>290.405334411789</v>
      </c>
      <c r="AP681" s="201">
        <f>IntermediateData!AP627</f>
        <v>292.65075553586945</v>
      </c>
    </row>
    <row r="682" spans="2:42" x14ac:dyDescent="0.35">
      <c r="B682" s="36"/>
      <c r="C682" s="36" t="s">
        <v>2280</v>
      </c>
      <c r="D682" s="201"/>
      <c r="E682" s="200">
        <f>IntermediateData!E628</f>
        <v>0</v>
      </c>
      <c r="F682" s="200">
        <f>IntermediateData!F628</f>
        <v>0</v>
      </c>
      <c r="G682" s="200">
        <f>IntermediateData!G628</f>
        <v>0</v>
      </c>
      <c r="H682" s="200">
        <f>IntermediateData!H628</f>
        <v>0</v>
      </c>
      <c r="I682" s="200">
        <f>IntermediateData!I628</f>
        <v>6.524807659284301</v>
      </c>
      <c r="J682" s="200">
        <f>IntermediateData!J628</f>
        <v>18.805983514637919</v>
      </c>
      <c r="K682" s="200">
        <f>IntermediateData!K628</f>
        <v>40.322343302746063</v>
      </c>
      <c r="L682" s="200">
        <f>IntermediateData!L628</f>
        <v>68.045872445138187</v>
      </c>
      <c r="M682" s="200">
        <f>IntermediateData!M628</f>
        <v>107.78702257777341</v>
      </c>
      <c r="N682" s="200">
        <f>IntermediateData!N628</f>
        <v>153.78988458625506</v>
      </c>
      <c r="O682" s="200">
        <f>IntermediateData!O628</f>
        <v>205.51861545547706</v>
      </c>
      <c r="P682" s="200">
        <f>IntermediateData!P628</f>
        <v>257.4352495834068</v>
      </c>
      <c r="Q682" s="200">
        <f>IntermediateData!Q628</f>
        <v>305.8145915798093</v>
      </c>
      <c r="R682" s="199">
        <f>IntermediateData!R628</f>
        <v>350.72407698177744</v>
      </c>
      <c r="S682" s="200">
        <f>IntermediateData!S628</f>
        <v>392.22710880326383</v>
      </c>
      <c r="T682" s="200">
        <f>IntermediateData!T628</f>
        <v>430.38316924978517</v>
      </c>
      <c r="U682" s="200">
        <f>IntermediateData!U628</f>
        <v>465.24792655611435</v>
      </c>
      <c r="V682" s="200">
        <f>IntermediateData!V628</f>
        <v>496.87333710815784</v>
      </c>
      <c r="W682" s="200">
        <f>IntermediateData!W628</f>
        <v>525.30774300394103</v>
      </c>
      <c r="X682" s="200">
        <f>IntermediateData!X628</f>
        <v>550.59596520257958</v>
      </c>
      <c r="Y682" s="200">
        <f>IntermediateData!Y628</f>
        <v>572.77939240427941</v>
      </c>
      <c r="Z682" s="200">
        <f>IntermediateData!Z628</f>
        <v>591.89606579877534</v>
      </c>
      <c r="AA682" s="200">
        <f>IntermediateData!AA628</f>
        <v>607.98075981418799</v>
      </c>
      <c r="AB682" s="200">
        <f>IntermediateData!AB628</f>
        <v>621.06505899303625</v>
      </c>
      <c r="AC682" s="200">
        <f>IntermediateData!AC628</f>
        <v>631.5208420465126</v>
      </c>
      <c r="AD682" s="200">
        <f>IntermediateData!AD628</f>
        <v>639.68735886316324</v>
      </c>
      <c r="AE682" s="200">
        <f>IntermediateData!AE628</f>
        <v>646.09461636232231</v>
      </c>
      <c r="AF682" s="200">
        <f>IntermediateData!AF628</f>
        <v>651.13189452358404</v>
      </c>
      <c r="AG682" s="200">
        <f>IntermediateData!AG628</f>
        <v>655.50646179123396</v>
      </c>
      <c r="AH682" s="200">
        <f>IntermediateData!AH628</f>
        <v>659.56813597365931</v>
      </c>
      <c r="AI682" s="200">
        <f>IntermediateData!AI628</f>
        <v>663.74358510473041</v>
      </c>
      <c r="AJ682" s="200">
        <f>IntermediateData!AJ628</f>
        <v>668.18460054698903</v>
      </c>
      <c r="AK682" s="200">
        <f>IntermediateData!AK628</f>
        <v>672.8538579807016</v>
      </c>
      <c r="AL682" s="200">
        <f>IntermediateData!AL628</f>
        <v>677.7176572380331</v>
      </c>
      <c r="AM682" s="200">
        <f>IntermediateData!AM628</f>
        <v>682.74578601163284</v>
      </c>
      <c r="AN682" s="200">
        <f>IntermediateData!AN628</f>
        <v>687.91139166094229</v>
      </c>
      <c r="AO682" s="200">
        <f>IntermediateData!AO628</f>
        <v>693.19086079905617</v>
      </c>
      <c r="AP682" s="201">
        <f>IntermediateData!AP628</f>
        <v>698.56370635797123</v>
      </c>
    </row>
    <row r="683" spans="2:42" x14ac:dyDescent="0.35">
      <c r="B683" s="36"/>
      <c r="C683" s="36" t="s">
        <v>2281</v>
      </c>
      <c r="D683" s="201"/>
      <c r="E683" s="200">
        <f>IntermediateData!E629</f>
        <v>0</v>
      </c>
      <c r="F683" s="200">
        <f>IntermediateData!F629</f>
        <v>0</v>
      </c>
      <c r="G683" s="200">
        <f>IntermediateData!G629</f>
        <v>0</v>
      </c>
      <c r="H683" s="200">
        <f>IntermediateData!H629</f>
        <v>0</v>
      </c>
      <c r="I683" s="200">
        <f>IntermediateData!I629</f>
        <v>0</v>
      </c>
      <c r="J683" s="200">
        <f>IntermediateData!J629</f>
        <v>5.7571861438146072</v>
      </c>
      <c r="K683" s="200">
        <f>IntermediateData!K629</f>
        <v>17.04490330959732</v>
      </c>
      <c r="L683" s="200">
        <f>IntermediateData!L629</f>
        <v>37.094326421996115</v>
      </c>
      <c r="M683" s="200">
        <f>IntermediateData!M629</f>
        <v>63.111672891926503</v>
      </c>
      <c r="N683" s="200">
        <f>IntermediateData!N629</f>
        <v>100.55785513077302</v>
      </c>
      <c r="O683" s="200">
        <f>IntermediateData!O629</f>
        <v>144.02919718294916</v>
      </c>
      <c r="P683" s="200">
        <f>IntermediateData!P629</f>
        <v>193.01258013243623</v>
      </c>
      <c r="Q683" s="200">
        <f>IntermediateData!Q629</f>
        <v>242.89798006915348</v>
      </c>
      <c r="R683" s="199">
        <f>IntermediateData!R629</f>
        <v>289.38386150102008</v>
      </c>
      <c r="S683" s="200">
        <f>IntermediateData!S629</f>
        <v>332.53559151891341</v>
      </c>
      <c r="T683" s="200">
        <f>IntermediateData!T629</f>
        <v>372.41466243623148</v>
      </c>
      <c r="U683" s="200">
        <f>IntermediateData!U629</f>
        <v>409.078799699787</v>
      </c>
      <c r="V683" s="200">
        <f>IntermediateData!V629</f>
        <v>442.58206510732577</v>
      </c>
      <c r="W683" s="200">
        <f>IntermediateData!W629</f>
        <v>472.97495548712698</v>
      </c>
      <c r="X683" s="200">
        <f>IntermediateData!X629</f>
        <v>500.3044969891057</v>
      </c>
      <c r="Y683" s="200">
        <f>IntermediateData!Y629</f>
        <v>524.61433513101281</v>
      </c>
      <c r="Z683" s="200">
        <f>IntermediateData!Z629</f>
        <v>545.94482073770666</v>
      </c>
      <c r="AA683" s="200">
        <f>IntermediateData!AA629</f>
        <v>564.33309190604825</v>
      </c>
      <c r="AB683" s="200">
        <f>IntermediateData!AB629</f>
        <v>579.81315212274603</v>
      </c>
      <c r="AC683" s="200">
        <f>IntermediateData!AC629</f>
        <v>592.41594465741423</v>
      </c>
      <c r="AD683" s="200">
        <f>IntermediateData!AD629</f>
        <v>602.47243314529794</v>
      </c>
      <c r="AE683" s="200">
        <f>IntermediateData!AE629</f>
        <v>610.30831454260078</v>
      </c>
      <c r="AF683" s="200">
        <f>IntermediateData!AF629</f>
        <v>616.4266315564721</v>
      </c>
      <c r="AG683" s="200">
        <f>IntermediateData!AG629</f>
        <v>621.20090680142698</v>
      </c>
      <c r="AH683" s="200">
        <f>IntermediateData!AH629</f>
        <v>625.32554717080916</v>
      </c>
      <c r="AI683" s="200">
        <f>IntermediateData!AI629</f>
        <v>629.2158395865074</v>
      </c>
      <c r="AJ683" s="200">
        <f>IntermediateData!AJ629</f>
        <v>633.27572462682247</v>
      </c>
      <c r="AK683" s="200">
        <f>IntermediateData!AK629</f>
        <v>637.68243689109329</v>
      </c>
      <c r="AL683" s="200">
        <f>IntermediateData!AL629</f>
        <v>642.39486878152184</v>
      </c>
      <c r="AM683" s="200">
        <f>IntermediateData!AM629</f>
        <v>647.37547513281254</v>
      </c>
      <c r="AN683" s="200">
        <f>IntermediateData!AN629</f>
        <v>652.59013553646048</v>
      </c>
      <c r="AO683" s="200">
        <f>IntermediateData!AO629</f>
        <v>658.00802459940212</v>
      </c>
      <c r="AP683" s="201">
        <f>IntermediateData!AP629</f>
        <v>663.60148982410351</v>
      </c>
    </row>
    <row r="684" spans="2:42" x14ac:dyDescent="0.35">
      <c r="B684" s="36"/>
      <c r="C684" s="36" t="s">
        <v>2282</v>
      </c>
      <c r="D684" s="201"/>
      <c r="E684" s="200">
        <f>IntermediateData!E630</f>
        <v>0</v>
      </c>
      <c r="F684" s="200">
        <f>IntermediateData!F630</f>
        <v>0</v>
      </c>
      <c r="G684" s="200">
        <f>IntermediateData!G630</f>
        <v>0</v>
      </c>
      <c r="H684" s="200">
        <f>IntermediateData!H630</f>
        <v>0</v>
      </c>
      <c r="I684" s="200">
        <f>IntermediateData!I630</f>
        <v>8.1268932863661973</v>
      </c>
      <c r="J684" s="200">
        <f>IntermediateData!J630</f>
        <v>15.721978596158877</v>
      </c>
      <c r="K684" s="200">
        <f>IntermediateData!K630</f>
        <v>22.798749876190648</v>
      </c>
      <c r="L684" s="200">
        <f>IntermediateData!L630</f>
        <v>29.370076843369052</v>
      </c>
      <c r="M684" s="200">
        <f>IntermediateData!M630</f>
        <v>35.448224996934727</v>
      </c>
      <c r="N684" s="200">
        <f>IntermediateData!N630</f>
        <v>41.044874837693392</v>
      </c>
      <c r="O684" s="200">
        <f>IntermediateData!O630</f>
        <v>46.171140321935972</v>
      </c>
      <c r="P684" s="200">
        <f>IntermediateData!P630</f>
        <v>50.837586576699465</v>
      </c>
      <c r="Q684" s="200">
        <f>IntermediateData!Q630</f>
        <v>55.054246902017347</v>
      </c>
      <c r="R684" s="199">
        <f>IntermediateData!R630</f>
        <v>58.830639084840449</v>
      </c>
      <c r="S684" s="200">
        <f>IntermediateData!S630</f>
        <v>62.175781048375939</v>
      </c>
      <c r="T684" s="200">
        <f>IntermediateData!T630</f>
        <v>65.098205859692683</v>
      </c>
      <c r="U684" s="200">
        <f>IntermediateData!U630</f>
        <v>67.605976117573434</v>
      </c>
      <c r="V684" s="200">
        <f>IntermediateData!V630</f>
        <v>69.706697741758688</v>
      </c>
      <c r="W684" s="200">
        <f>IntermediateData!W630</f>
        <v>71.407533183919682</v>
      </c>
      <c r="X684" s="200">
        <f>IntermediateData!X630</f>
        <v>72.715214079920912</v>
      </c>
      <c r="Y684" s="200">
        <f>IntermediateData!Y630</f>
        <v>73.636053362183048</v>
      </c>
      <c r="Z684" s="200">
        <f>IntermediateData!Z630</f>
        <v>74.175956850232325</v>
      </c>
      <c r="AA684" s="200">
        <f>IntermediateData!AA630</f>
        <v>74.340434336827144</v>
      </c>
      <c r="AB684" s="200">
        <f>IntermediateData!AB630</f>
        <v>74.134610186377671</v>
      </c>
      <c r="AC684" s="200">
        <f>IntermediateData!AC630</f>
        <v>73.990964687325018</v>
      </c>
      <c r="AD684" s="200">
        <f>IntermediateData!AD630</f>
        <v>73.901987579409166</v>
      </c>
      <c r="AE684" s="200">
        <f>IntermediateData!AE630</f>
        <v>73.860750195017289</v>
      </c>
      <c r="AF684" s="200">
        <f>IntermediateData!AF630</f>
        <v>73.860880153029598</v>
      </c>
      <c r="AG684" s="200">
        <f>IntermediateData!AG630</f>
        <v>73.89653738422237</v>
      </c>
      <c r="AH684" s="200">
        <f>IntermediateData!AH630</f>
        <v>73.962510601744214</v>
      </c>
      <c r="AI684" s="200">
        <f>IntermediateData!AI630</f>
        <v>74.053949951219025</v>
      </c>
      <c r="AJ684" s="200">
        <f>IntermediateData!AJ630</f>
        <v>74.166473591911668</v>
      </c>
      <c r="AK684" s="200">
        <f>IntermediateData!AK630</f>
        <v>74.29614850671922</v>
      </c>
      <c r="AL684" s="200">
        <f>IntermediateData!AL630</f>
        <v>74.439472389360404</v>
      </c>
      <c r="AM684" s="200">
        <f>IntermediateData!AM630</f>
        <v>74.593356564575004</v>
      </c>
      <c r="AN684" s="200">
        <f>IntermediateData!AN630</f>
        <v>74.755109899184419</v>
      </c>
      <c r="AO684" s="200">
        <f>IntermediateData!AO630</f>
        <v>74.922423663818037</v>
      </c>
      <c r="AP684" s="201">
        <f>IntermediateData!AP630</f>
        <v>75.093357306984743</v>
      </c>
    </row>
    <row r="685" spans="2:42" x14ac:dyDescent="0.35">
      <c r="B685" s="36"/>
      <c r="C685" s="36" t="s">
        <v>2283</v>
      </c>
      <c r="D685" s="201"/>
      <c r="E685" s="200">
        <f>IntermediateData!E631</f>
        <v>0</v>
      </c>
      <c r="F685" s="200">
        <f>IntermediateData!F631</f>
        <v>0</v>
      </c>
      <c r="G685" s="200">
        <f>IntermediateData!G631</f>
        <v>0</v>
      </c>
      <c r="H685" s="200">
        <f>IntermediateData!H631</f>
        <v>0</v>
      </c>
      <c r="I685" s="200">
        <f>IntermediateData!I631</f>
        <v>21.39760958561607</v>
      </c>
      <c r="J685" s="200">
        <f>IntermediateData!J631</f>
        <v>50.927436596073917</v>
      </c>
      <c r="K685" s="200">
        <f>IntermediateData!K631</f>
        <v>84.440647390577794</v>
      </c>
      <c r="L685" s="200">
        <f>IntermediateData!L631</f>
        <v>121.5273409622299</v>
      </c>
      <c r="M685" s="200">
        <f>IntermediateData!M631</f>
        <v>157.21126061451486</v>
      </c>
      <c r="N685" s="200">
        <f>IntermediateData!N631</f>
        <v>190.34953515297087</v>
      </c>
      <c r="O685" s="200">
        <f>IntermediateData!O631</f>
        <v>220.99766554183242</v>
      </c>
      <c r="P685" s="200">
        <f>IntermediateData!P631</f>
        <v>249.20825621789612</v>
      </c>
      <c r="Q685" s="200">
        <f>IntermediateData!Q631</f>
        <v>275.03110207967427</v>
      </c>
      <c r="R685" s="199">
        <f>IntermediateData!R631</f>
        <v>298.51327188358255</v>
      </c>
      <c r="S685" s="200">
        <f>IntermediateData!S631</f>
        <v>319.69918816972529</v>
      </c>
      <c r="T685" s="200">
        <f>IntermediateData!T631</f>
        <v>338.63070383516612</v>
      </c>
      <c r="U685" s="200">
        <f>IntermediateData!U631</f>
        <v>355.34717546806468</v>
      </c>
      <c r="V685" s="200">
        <f>IntermediateData!V631</f>
        <v>369.88553355171024</v>
      </c>
      <c r="W685" s="200">
        <f>IntermediateData!W631</f>
        <v>382.28034964329379</v>
      </c>
      <c r="X685" s="200">
        <f>IntermediateData!X631</f>
        <v>392.56390062821214</v>
      </c>
      <c r="Y685" s="200">
        <f>IntermediateData!Y631</f>
        <v>400.76623014680314</v>
      </c>
      <c r="Z685" s="200">
        <f>IntermediateData!Z631</f>
        <v>406.91520728664148</v>
      </c>
      <c r="AA685" s="200">
        <f>IntermediateData!AA631</f>
        <v>411.03658262990081</v>
      </c>
      <c r="AB685" s="200">
        <f>IntermediateData!AB631</f>
        <v>413.15404174178622</v>
      </c>
      <c r="AC685" s="200">
        <f>IntermediateData!AC631</f>
        <v>414.41544616084911</v>
      </c>
      <c r="AD685" s="200">
        <f>IntermediateData!AD631</f>
        <v>415.30807833333074</v>
      </c>
      <c r="AE685" s="200">
        <f>IntermediateData!AE631</f>
        <v>416.12142761392522</v>
      </c>
      <c r="AF685" s="200">
        <f>IntermediateData!AF631</f>
        <v>417.13422103694825</v>
      </c>
      <c r="AG685" s="200">
        <f>IntermediateData!AG631</f>
        <v>418.37415901453602</v>
      </c>
      <c r="AH685" s="200">
        <f>IntermediateData!AH631</f>
        <v>419.82910942686289</v>
      </c>
      <c r="AI685" s="200">
        <f>IntermediateData!AI631</f>
        <v>421.47009772929238</v>
      </c>
      <c r="AJ685" s="200">
        <f>IntermediateData!AJ631</f>
        <v>423.27071128351525</v>
      </c>
      <c r="AK685" s="200">
        <f>IntermediateData!AK631</f>
        <v>425.20699645629009</v>
      </c>
      <c r="AL685" s="200">
        <f>IntermediateData!AL631</f>
        <v>427.25736150183297</v>
      </c>
      <c r="AM685" s="200">
        <f>IntermediateData!AM631</f>
        <v>429.40248499401645</v>
      </c>
      <c r="AN685" s="200">
        <f>IntermediateData!AN631</f>
        <v>431.62522958536039</v>
      </c>
      <c r="AO685" s="200">
        <f>IntermediateData!AO631</f>
        <v>433.91056088016558</v>
      </c>
      <c r="AP685" s="201">
        <f>IntermediateData!AP631</f>
        <v>436.24547121909069</v>
      </c>
    </row>
    <row r="686" spans="2:42" x14ac:dyDescent="0.35">
      <c r="B686" s="36"/>
      <c r="C686" s="36" t="s">
        <v>2284</v>
      </c>
      <c r="D686" s="201"/>
      <c r="E686" s="200">
        <f>IntermediateData!E632</f>
        <v>0</v>
      </c>
      <c r="F686" s="200">
        <f>IntermediateData!F632</f>
        <v>0</v>
      </c>
      <c r="G686" s="200">
        <f>IntermediateData!G632</f>
        <v>0</v>
      </c>
      <c r="H686" s="200">
        <f>IntermediateData!H632</f>
        <v>0</v>
      </c>
      <c r="I686" s="200">
        <f>IntermediateData!I632</f>
        <v>20.320205476436996</v>
      </c>
      <c r="J686" s="200">
        <f>IntermediateData!J632</f>
        <v>47.887076647176727</v>
      </c>
      <c r="K686" s="200">
        <f>IntermediateData!K632</f>
        <v>78.755335689085825</v>
      </c>
      <c r="L686" s="200">
        <f>IntermediateData!L632</f>
        <v>111.94001792394108</v>
      </c>
      <c r="M686" s="200">
        <f>IntermediateData!M632</f>
        <v>142.7397785141284</v>
      </c>
      <c r="N686" s="200">
        <f>IntermediateData!N632</f>
        <v>171.2121619616826</v>
      </c>
      <c r="O686" s="200">
        <f>IntermediateData!O632</f>
        <v>197.41195736445829</v>
      </c>
      <c r="P686" s="200">
        <f>IntermediateData!P632</f>
        <v>221.3912851564354</v>
      </c>
      <c r="Q686" s="200">
        <f>IntermediateData!Q632</f>
        <v>243.19968037155493</v>
      </c>
      <c r="R686" s="199">
        <f>IntermediateData!R632</f>
        <v>262.88417255171299</v>
      </c>
      <c r="S686" s="200">
        <f>IntermediateData!S632</f>
        <v>280.48936241498319</v>
      </c>
      <c r="T686" s="200">
        <f>IntermediateData!T632</f>
        <v>296.05749539575095</v>
      </c>
      <c r="U686" s="200">
        <f>IntermediateData!U632</f>
        <v>309.62853216420689</v>
      </c>
      <c r="V686" s="200">
        <f>IntermediateData!V632</f>
        <v>321.24021622856839</v>
      </c>
      <c r="W686" s="200">
        <f>IntermediateData!W632</f>
        <v>330.92813871945981</v>
      </c>
      <c r="X686" s="200">
        <f>IntermediateData!X632</f>
        <v>338.72580045209139</v>
      </c>
      <c r="Y686" s="200">
        <f>IntermediateData!Y632</f>
        <v>344.66467135821233</v>
      </c>
      <c r="Z686" s="200">
        <f>IntermediateData!Z632</f>
        <v>348.77424737629048</v>
      </c>
      <c r="AA686" s="200">
        <f>IntermediateData!AA632</f>
        <v>351.082104884964</v>
      </c>
      <c r="AB686" s="200">
        <f>IntermediateData!AB632</f>
        <v>351.61395276152871</v>
      </c>
      <c r="AC686" s="200">
        <f>IntermediateData!AC632</f>
        <v>351.46316664281966</v>
      </c>
      <c r="AD686" s="200">
        <f>IntermediateData!AD632</f>
        <v>351.07084360568814</v>
      </c>
      <c r="AE686" s="200">
        <f>IntermediateData!AE632</f>
        <v>350.68912026876035</v>
      </c>
      <c r="AF686" s="200">
        <f>IntermediateData!AF632</f>
        <v>350.52763063068659</v>
      </c>
      <c r="AG686" s="200">
        <f>IntermediateData!AG632</f>
        <v>350.55671631260287</v>
      </c>
      <c r="AH686" s="200">
        <f>IntermediateData!AH632</f>
        <v>350.74978498908365</v>
      </c>
      <c r="AI686" s="200">
        <f>IntermediateData!AI632</f>
        <v>351.08203939448964</v>
      </c>
      <c r="AJ686" s="200">
        <f>IntermediateData!AJ632</f>
        <v>351.53097771758439</v>
      </c>
      <c r="AK686" s="200">
        <f>IntermediateData!AK632</f>
        <v>352.07629844483085</v>
      </c>
      <c r="AL686" s="200">
        <f>IntermediateData!AL632</f>
        <v>352.69981048434397</v>
      </c>
      <c r="AM686" s="200">
        <f>IntermediateData!AM632</f>
        <v>353.38534835307996</v>
      </c>
      <c r="AN686" s="200">
        <f>IntermediateData!AN632</f>
        <v>354.11869221983142</v>
      </c>
      <c r="AO686" s="200">
        <f>IntermediateData!AO632</f>
        <v>354.88749260617578</v>
      </c>
      <c r="AP686" s="201">
        <f>IntermediateData!AP632</f>
        <v>355.68119955671091</v>
      </c>
    </row>
    <row r="687" spans="2:42" x14ac:dyDescent="0.35">
      <c r="B687" s="36"/>
      <c r="C687" s="36" t="s">
        <v>2285</v>
      </c>
      <c r="D687" s="201"/>
      <c r="E687" s="200">
        <f>IntermediateData!E633</f>
        <v>0</v>
      </c>
      <c r="F687" s="200">
        <f>IntermediateData!F633</f>
        <v>0</v>
      </c>
      <c r="G687" s="200">
        <f>IntermediateData!G633</f>
        <v>0</v>
      </c>
      <c r="H687" s="200">
        <f>IntermediateData!H633</f>
        <v>0</v>
      </c>
      <c r="I687" s="200">
        <f>IntermediateData!I633</f>
        <v>41.475918547182275</v>
      </c>
      <c r="J687" s="200">
        <f>IntermediateData!J633</f>
        <v>97.072190639793746</v>
      </c>
      <c r="K687" s="200">
        <f>IntermediateData!K633</f>
        <v>158.79430952552417</v>
      </c>
      <c r="L687" s="200">
        <f>IntermediateData!L633</f>
        <v>221.61320221693236</v>
      </c>
      <c r="M687" s="200">
        <f>IntermediateData!M633</f>
        <v>279.97162060970572</v>
      </c>
      <c r="N687" s="200">
        <f>IntermediateData!N633</f>
        <v>333.97378647698145</v>
      </c>
      <c r="O687" s="200">
        <f>IntermediateData!O633</f>
        <v>383.71879748091891</v>
      </c>
      <c r="P687" s="200">
        <f>IntermediateData!P633</f>
        <v>429.30078618554194</v>
      </c>
      <c r="Q687" s="200">
        <f>IntermediateData!Q633</f>
        <v>470.80907263861428</v>
      </c>
      <c r="R687" s="199">
        <f>IntermediateData!R633</f>
        <v>508.32831074454651</v>
      </c>
      <c r="S687" s="200">
        <f>IntermediateData!S633</f>
        <v>541.93862864192818</v>
      </c>
      <c r="T687" s="200">
        <f>IntermediateData!T633</f>
        <v>571.71576329117113</v>
      </c>
      <c r="U687" s="200">
        <f>IntermediateData!U633</f>
        <v>597.73118946993634</v>
      </c>
      <c r="V687" s="200">
        <f>IntermediateData!V633</f>
        <v>620.0522433664778</v>
      </c>
      <c r="W687" s="200">
        <f>IntermediateData!W633</f>
        <v>638.74224095377383</v>
      </c>
      <c r="X687" s="200">
        <f>IntermediateData!X633</f>
        <v>653.86059132030391</v>
      </c>
      <c r="Y687" s="200">
        <f>IntermediateData!Y633</f>
        <v>665.46290512657572</v>
      </c>
      <c r="Z687" s="200">
        <f>IntermediateData!Z633</f>
        <v>673.60109834998536</v>
      </c>
      <c r="AA687" s="200">
        <f>IntermediateData!AA633</f>
        <v>678.32349147430523</v>
      </c>
      <c r="AB687" s="200">
        <f>IntermediateData!AB633</f>
        <v>679.67490427403948</v>
      </c>
      <c r="AC687" s="200">
        <f>IntermediateData!AC633</f>
        <v>679.87968941945076</v>
      </c>
      <c r="AD687" s="200">
        <f>IntermediateData!AD633</f>
        <v>679.79579945487978</v>
      </c>
      <c r="AE687" s="200">
        <f>IntermediateData!AE633</f>
        <v>679.89751348874711</v>
      </c>
      <c r="AF687" s="200">
        <f>IntermediateData!AF633</f>
        <v>680.41243183645395</v>
      </c>
      <c r="AG687" s="200">
        <f>IntermediateData!AG633</f>
        <v>681.28515732763299</v>
      </c>
      <c r="AH687" s="200">
        <f>IntermediateData!AH633</f>
        <v>682.57880631581975</v>
      </c>
      <c r="AI687" s="200">
        <f>IntermediateData!AI633</f>
        <v>684.24035456536535</v>
      </c>
      <c r="AJ687" s="200">
        <f>IntermediateData!AJ633</f>
        <v>686.2212241099611</v>
      </c>
      <c r="AK687" s="200">
        <f>IntermediateData!AK633</f>
        <v>688.47710012193602</v>
      </c>
      <c r="AL687" s="200">
        <f>IntermediateData!AL633</f>
        <v>690.96775783665476</v>
      </c>
      <c r="AM687" s="200">
        <f>IntermediateData!AM633</f>
        <v>693.65689912104904</v>
      </c>
      <c r="AN687" s="200">
        <f>IntermediateData!AN633</f>
        <v>696.51199829414918</v>
      </c>
      <c r="AO687" s="200">
        <f>IntermediateData!AO633</f>
        <v>699.50415682555285</v>
      </c>
      <c r="AP687" s="201">
        <f>IntermediateData!AP633</f>
        <v>702.60796655509</v>
      </c>
    </row>
    <row r="688" spans="2:42" x14ac:dyDescent="0.35">
      <c r="B688" s="36"/>
      <c r="C688" s="36" t="s">
        <v>2286</v>
      </c>
      <c r="D688" s="201"/>
      <c r="E688" s="200">
        <f>IntermediateData!E634</f>
        <v>0</v>
      </c>
      <c r="F688" s="200">
        <f>IntermediateData!F634</f>
        <v>0</v>
      </c>
      <c r="G688" s="200">
        <f>IntermediateData!G634</f>
        <v>0</v>
      </c>
      <c r="H688" s="200">
        <f>IntermediateData!H634</f>
        <v>0</v>
      </c>
      <c r="I688" s="200">
        <f>IntermediateData!I634</f>
        <v>34.594827080154019</v>
      </c>
      <c r="J688" s="200">
        <f>IntermediateData!J634</f>
        <v>73.549802578111098</v>
      </c>
      <c r="K688" s="200">
        <f>IntermediateData!K634</f>
        <v>116.40751307370326</v>
      </c>
      <c r="L688" s="200">
        <f>IntermediateData!L634</f>
        <v>157.02796518970845</v>
      </c>
      <c r="M688" s="200">
        <f>IntermediateData!M634</f>
        <v>194.82739550536004</v>
      </c>
      <c r="N688" s="200">
        <f>IntermediateData!N634</f>
        <v>229.86769262837663</v>
      </c>
      <c r="O688" s="200">
        <f>IntermediateData!O634</f>
        <v>262.20752193558991</v>
      </c>
      <c r="P688" s="200">
        <f>IntermediateData!P634</f>
        <v>291.90242241318009</v>
      </c>
      <c r="Q688" s="200">
        <f>IntermediateData!Q634</f>
        <v>319.00489949765756</v>
      </c>
      <c r="R688" s="199">
        <f>IntermediateData!R634</f>
        <v>343.56451405402134</v>
      </c>
      <c r="S688" s="200">
        <f>IntermediateData!S634</f>
        <v>365.62796762232193</v>
      </c>
      <c r="T688" s="200">
        <f>IntermediateData!T634</f>
        <v>385.23918405883683</v>
      </c>
      <c r="U688" s="200">
        <f>IntermediateData!U634</f>
        <v>402.43938769322864</v>
      </c>
      <c r="V688" s="200">
        <f>IntermediateData!V634</f>
        <v>417.26717811838932</v>
      </c>
      <c r="W688" s="200">
        <f>IntermediateData!W634</f>
        <v>429.75860172517002</v>
      </c>
      <c r="X688" s="200">
        <f>IntermediateData!X634</f>
        <v>439.94722008986031</v>
      </c>
      <c r="Y688" s="200">
        <f>IntermediateData!Y634</f>
        <v>447.86417531808422</v>
      </c>
      <c r="Z688" s="200">
        <f>IntermediateData!Z634</f>
        <v>453.53825244475149</v>
      </c>
      <c r="AA688" s="200">
        <f>IntermediateData!AA634</f>
        <v>456.99593898579269</v>
      </c>
      <c r="AB688" s="200">
        <f>IntermediateData!AB634</f>
        <v>458.26148173365885</v>
      </c>
      <c r="AC688" s="200">
        <f>IntermediateData!AC634</f>
        <v>459.1777212575692</v>
      </c>
      <c r="AD688" s="200">
        <f>IntermediateData!AD634</f>
        <v>460.06258303880514</v>
      </c>
      <c r="AE688" s="200">
        <f>IntermediateData!AE634</f>
        <v>461.22192129933427</v>
      </c>
      <c r="AF688" s="200">
        <f>IntermediateData!AF634</f>
        <v>462.65050157617407</v>
      </c>
      <c r="AG688" s="200">
        <f>IntermediateData!AG634</f>
        <v>464.31321485797753</v>
      </c>
      <c r="AH688" s="200">
        <f>IntermediateData!AH634</f>
        <v>466.28834398414836</v>
      </c>
      <c r="AI688" s="200">
        <f>IntermediateData!AI634</f>
        <v>468.5405451852302</v>
      </c>
      <c r="AJ688" s="200">
        <f>IntermediateData!AJ634</f>
        <v>471.03732293405716</v>
      </c>
      <c r="AK688" s="200">
        <f>IntermediateData!AK634</f>
        <v>473.74891486785339</v>
      </c>
      <c r="AL688" s="200">
        <f>IntermediateData!AL634</f>
        <v>476.64818307468329</v>
      </c>
      <c r="AM688" s="200">
        <f>IntermediateData!AM634</f>
        <v>479.71051148764269</v>
      </c>
      <c r="AN688" s="200">
        <f>IntermediateData!AN634</f>
        <v>482.91370914200991</v>
      </c>
      <c r="AO688" s="200">
        <f>IntermediateData!AO634</f>
        <v>486.23791906190235</v>
      </c>
      <c r="AP688" s="201">
        <f>IntermediateData!AP634</f>
        <v>489.66553255387612</v>
      </c>
    </row>
    <row r="689" spans="2:42" x14ac:dyDescent="0.35">
      <c r="B689" s="36"/>
      <c r="C689" s="36" t="s">
        <v>2287</v>
      </c>
      <c r="D689" s="201"/>
      <c r="E689" s="200">
        <f>IntermediateData!E635</f>
        <v>0</v>
      </c>
      <c r="F689" s="200">
        <f>IntermediateData!F635</f>
        <v>0</v>
      </c>
      <c r="G689" s="200">
        <f>IntermediateData!G635</f>
        <v>0</v>
      </c>
      <c r="H689" s="200">
        <f>IntermediateData!H635</f>
        <v>0</v>
      </c>
      <c r="I689" s="200">
        <f>IntermediateData!I635</f>
        <v>1.1979618330095674</v>
      </c>
      <c r="J689" s="200">
        <f>IntermediateData!J635</f>
        <v>5.630227846638812</v>
      </c>
      <c r="K689" s="200">
        <f>IntermediateData!K635</f>
        <v>13.160036389573291</v>
      </c>
      <c r="L689" s="200">
        <f>IntermediateData!L635</f>
        <v>25.867466688921933</v>
      </c>
      <c r="M689" s="200">
        <f>IntermediateData!M635</f>
        <v>41.895505727302584</v>
      </c>
      <c r="N689" s="200">
        <f>IntermediateData!N635</f>
        <v>64.593578945483245</v>
      </c>
      <c r="O689" s="200">
        <f>IntermediateData!O635</f>
        <v>90.618373744199602</v>
      </c>
      <c r="P689" s="200">
        <f>IntermediateData!P635</f>
        <v>119.67278031349223</v>
      </c>
      <c r="Q689" s="200">
        <f>IntermediateData!Q635</f>
        <v>147.42757417142803</v>
      </c>
      <c r="R689" s="199">
        <f>IntermediateData!R635</f>
        <v>173.26083278020241</v>
      </c>
      <c r="S689" s="200">
        <f>IntermediateData!S635</f>
        <v>197.20891820775256</v>
      </c>
      <c r="T689" s="200">
        <f>IntermediateData!T635</f>
        <v>219.30600982046479</v>
      </c>
      <c r="U689" s="200">
        <f>IntermediateData!U635</f>
        <v>239.58416469252168</v>
      </c>
      <c r="V689" s="200">
        <f>IntermediateData!V635</f>
        <v>258.07337537696367</v>
      </c>
      <c r="W689" s="200">
        <f>IntermediateData!W635</f>
        <v>274.80162512565374</v>
      </c>
      <c r="X689" s="200">
        <f>IntermediateData!X635</f>
        <v>289.79494064194205</v>
      </c>
      <c r="Y689" s="200">
        <f>IntermediateData!Y635</f>
        <v>303.0774424465568</v>
      </c>
      <c r="Z689" s="200">
        <f>IntermediateData!Z635</f>
        <v>314.67139293408951</v>
      </c>
      <c r="AA689" s="200">
        <f>IntermediateData!AA635</f>
        <v>324.59724219439931</v>
      </c>
      <c r="AB689" s="200">
        <f>IntermediateData!AB635</f>
        <v>332.87367167031908</v>
      </c>
      <c r="AC689" s="200">
        <f>IntermediateData!AC635</f>
        <v>339.58068634300651</v>
      </c>
      <c r="AD689" s="200">
        <f>IntermediateData!AD635</f>
        <v>344.90577394615957</v>
      </c>
      <c r="AE689" s="200">
        <f>IntermediateData!AE635</f>
        <v>349.03315329815939</v>
      </c>
      <c r="AF689" s="200">
        <f>IntermediateData!AF635</f>
        <v>352.2607911279365</v>
      </c>
      <c r="AG689" s="200">
        <f>IntermediateData!AG635</f>
        <v>354.79968793136612</v>
      </c>
      <c r="AH689" s="200">
        <f>IntermediateData!AH635</f>
        <v>357.0563306636725</v>
      </c>
      <c r="AI689" s="200">
        <f>IntermediateData!AI635</f>
        <v>359.26496880644942</v>
      </c>
      <c r="AJ689" s="200">
        <f>IntermediateData!AJ635</f>
        <v>361.65319639259343</v>
      </c>
      <c r="AK689" s="200">
        <f>IntermediateData!AK635</f>
        <v>364.22987299453558</v>
      </c>
      <c r="AL689" s="200">
        <f>IntermediateData!AL635</f>
        <v>366.97238137629739</v>
      </c>
      <c r="AM689" s="200">
        <f>IntermediateData!AM635</f>
        <v>369.86010258062407</v>
      </c>
      <c r="AN689" s="200">
        <f>IntermediateData!AN635</f>
        <v>372.87433928917449</v>
      </c>
      <c r="AO689" s="200">
        <f>IntermediateData!AO635</f>
        <v>375.9982436317942</v>
      </c>
      <c r="AP689" s="201">
        <f>IntermediateData!AP635</f>
        <v>379.21674926992392</v>
      </c>
    </row>
    <row r="690" spans="2:42" x14ac:dyDescent="0.35">
      <c r="B690" s="36"/>
      <c r="C690" s="36" t="s">
        <v>2288</v>
      </c>
      <c r="D690" s="201"/>
      <c r="E690" s="200">
        <f>IntermediateData!E636</f>
        <v>0</v>
      </c>
      <c r="F690" s="200">
        <f>IntermediateData!F636</f>
        <v>0</v>
      </c>
      <c r="G690" s="200">
        <f>IntermediateData!G636</f>
        <v>0</v>
      </c>
      <c r="H690" s="200">
        <f>IntermediateData!H636</f>
        <v>0</v>
      </c>
      <c r="I690" s="200">
        <f>IntermediateData!I636</f>
        <v>3.2754053442383837</v>
      </c>
      <c r="J690" s="200">
        <f>IntermediateData!J636</f>
        <v>11.884215099349499</v>
      </c>
      <c r="K690" s="200">
        <f>IntermediateData!K636</f>
        <v>28.407744480664494</v>
      </c>
      <c r="L690" s="200">
        <f>IntermediateData!L636</f>
        <v>50.627008767997879</v>
      </c>
      <c r="M690" s="200">
        <f>IntermediateData!M636</f>
        <v>78.140304746602553</v>
      </c>
      <c r="N690" s="200">
        <f>IntermediateData!N636</f>
        <v>116.64657390125187</v>
      </c>
      <c r="O690" s="200">
        <f>IntermediateData!O636</f>
        <v>160.30559004429293</v>
      </c>
      <c r="P690" s="200">
        <f>IntermediateData!P636</f>
        <v>207.82989167705631</v>
      </c>
      <c r="Q690" s="200">
        <f>IntermediateData!Q636</f>
        <v>251.94611593367352</v>
      </c>
      <c r="R690" s="199">
        <f>IntermediateData!R636</f>
        <v>292.7287187589331</v>
      </c>
      <c r="S690" s="200">
        <f>IntermediateData!S636</f>
        <v>330.24828471362287</v>
      </c>
      <c r="T690" s="200">
        <f>IntermediateData!T636</f>
        <v>364.57164352308888</v>
      </c>
      <c r="U690" s="200">
        <f>IntermediateData!U636</f>
        <v>395.76198181977259</v>
      </c>
      <c r="V690" s="200">
        <f>IntermediateData!V636</f>
        <v>423.878950243823</v>
      </c>
      <c r="W690" s="200">
        <f>IntermediateData!W636</f>
        <v>448.97876605962114</v>
      </c>
      <c r="X690" s="200">
        <f>IntermediateData!X636</f>
        <v>471.11431144002654</v>
      </c>
      <c r="Y690" s="200">
        <f>IntermediateData!Y636</f>
        <v>490.33522756433575</v>
      </c>
      <c r="Z690" s="200">
        <f>IntermediateData!Z636</f>
        <v>506.68800467033145</v>
      </c>
      <c r="AA690" s="200">
        <f>IntermediateData!AA636</f>
        <v>520.2160681953942</v>
      </c>
      <c r="AB690" s="200">
        <f>IntermediateData!AB636</f>
        <v>530.95986113642414</v>
      </c>
      <c r="AC690" s="200">
        <f>IntermediateData!AC636</f>
        <v>539.12931250825511</v>
      </c>
      <c r="AD690" s="200">
        <f>IntermediateData!AD636</f>
        <v>545.04529145602805</v>
      </c>
      <c r="AE690" s="200">
        <f>IntermediateData!AE636</f>
        <v>549.1711799904067</v>
      </c>
      <c r="AF690" s="200">
        <f>IntermediateData!AF636</f>
        <v>551.86863964313386</v>
      </c>
      <c r="AG690" s="200">
        <f>IntermediateData!AG636</f>
        <v>553.48881294736861</v>
      </c>
      <c r="AH690" s="200">
        <f>IntermediateData!AH636</f>
        <v>554.85850428501931</v>
      </c>
      <c r="AI690" s="200">
        <f>IntermediateData!AI636</f>
        <v>556.35144565663154</v>
      </c>
      <c r="AJ690" s="200">
        <f>IntermediateData!AJ636</f>
        <v>558.28817516940057</v>
      </c>
      <c r="AK690" s="200">
        <f>IntermediateData!AK636</f>
        <v>560.6195953881338</v>
      </c>
      <c r="AL690" s="200">
        <f>IntermediateData!AL636</f>
        <v>563.30029876559252</v>
      </c>
      <c r="AM690" s="200">
        <f>IntermediateData!AM636</f>
        <v>566.28841393337348</v>
      </c>
      <c r="AN690" s="200">
        <f>IntermediateData!AN636</f>
        <v>569.54546026102821</v>
      </c>
      <c r="AO690" s="200">
        <f>IntermediateData!AO636</f>
        <v>573.03621034597472</v>
      </c>
      <c r="AP690" s="201">
        <f>IntermediateData!AP636</f>
        <v>576.72856011214947</v>
      </c>
    </row>
    <row r="691" spans="2:42" x14ac:dyDescent="0.35">
      <c r="B691" s="36"/>
      <c r="C691" s="36" t="s">
        <v>2289</v>
      </c>
      <c r="D691" s="201"/>
      <c r="E691" s="200">
        <f>IntermediateData!E637</f>
        <v>0</v>
      </c>
      <c r="F691" s="200">
        <f>IntermediateData!F637</f>
        <v>0</v>
      </c>
      <c r="G691" s="200">
        <f>IntermediateData!G637</f>
        <v>0</v>
      </c>
      <c r="H691" s="200">
        <f>IntermediateData!H637</f>
        <v>0</v>
      </c>
      <c r="I691" s="200">
        <f>IntermediateData!I637</f>
        <v>3.5723670973990909</v>
      </c>
      <c r="J691" s="200">
        <f>IntermediateData!J637</f>
        <v>8.1059457901922798</v>
      </c>
      <c r="K691" s="200">
        <f>IntermediateData!K637</f>
        <v>14.516894715918584</v>
      </c>
      <c r="L691" s="200">
        <f>IntermediateData!L637</f>
        <v>21.89911190282924</v>
      </c>
      <c r="M691" s="200">
        <f>IntermediateData!M637</f>
        <v>30.170436097641385</v>
      </c>
      <c r="N691" s="200">
        <f>IntermediateData!N637</f>
        <v>38.380267292581721</v>
      </c>
      <c r="O691" s="200">
        <f>IntermediateData!O637</f>
        <v>46.046410071661178</v>
      </c>
      <c r="P691" s="200">
        <f>IntermediateData!P637</f>
        <v>53.179095725444</v>
      </c>
      <c r="Q691" s="200">
        <f>IntermediateData!Q637</f>
        <v>59.787930491248524</v>
      </c>
      <c r="R691" s="199">
        <f>IntermediateData!R637</f>
        <v>65.881912593670492</v>
      </c>
      <c r="S691" s="200">
        <f>IntermediateData!S637</f>
        <v>71.469448532015889</v>
      </c>
      <c r="T691" s="200">
        <f>IntermediateData!T637</f>
        <v>76.558368639353702</v>
      </c>
      <c r="U691" s="200">
        <f>IntermediateData!U637</f>
        <v>81.155941936933331</v>
      </c>
      <c r="V691" s="200">
        <f>IntermediateData!V637</f>
        <v>85.268890306779426</v>
      </c>
      <c r="W691" s="200">
        <f>IntermediateData!W637</f>
        <v>88.90340200437879</v>
      </c>
      <c r="X691" s="200">
        <f>IntermediateData!X637</f>
        <v>92.065144532505769</v>
      </c>
      <c r="Y691" s="200">
        <f>IntermediateData!Y637</f>
        <v>94.759276896396003</v>
      </c>
      <c r="Z691" s="200">
        <f>IntermediateData!Z637</f>
        <v>96.990461259670397</v>
      </c>
      <c r="AA691" s="200">
        <f>IntermediateData!AA637</f>
        <v>98.762874019631496</v>
      </c>
      <c r="AB691" s="200">
        <f>IntermediateData!AB637</f>
        <v>100.08021631980063</v>
      </c>
      <c r="AC691" s="200">
        <f>IntermediateData!AC637</f>
        <v>101.13374333775499</v>
      </c>
      <c r="AD691" s="200">
        <f>IntermediateData!AD637</f>
        <v>101.98343058062582</v>
      </c>
      <c r="AE691" s="200">
        <f>IntermediateData!AE637</f>
        <v>102.73937300016605</v>
      </c>
      <c r="AF691" s="200">
        <f>IntermediateData!AF637</f>
        <v>103.46865744696902</v>
      </c>
      <c r="AG691" s="200">
        <f>IntermediateData!AG637</f>
        <v>104.23660553368182</v>
      </c>
      <c r="AH691" s="200">
        <f>IntermediateData!AH637</f>
        <v>105.05118241816005</v>
      </c>
      <c r="AI691" s="200">
        <f>IntermediateData!AI637</f>
        <v>105.90631613862422</v>
      </c>
      <c r="AJ691" s="200">
        <f>IntermediateData!AJ637</f>
        <v>106.79650007070445</v>
      </c>
      <c r="AK691" s="200">
        <f>IntermediateData!AK637</f>
        <v>107.7167716911748</v>
      </c>
      <c r="AL691" s="200">
        <f>IntermediateData!AL637</f>
        <v>108.66269260144156</v>
      </c>
      <c r="AM691" s="200">
        <f>IntermediateData!AM637</f>
        <v>109.63032976168954</v>
      </c>
      <c r="AN691" s="200">
        <f>IntermediateData!AN637</f>
        <v>110.61623788891181</v>
      </c>
      <c r="AO691" s="200">
        <f>IntermediateData!AO637</f>
        <v>111.61744297428464</v>
      </c>
      <c r="AP691" s="201">
        <f>IntermediateData!AP637</f>
        <v>112.63142687749037</v>
      </c>
    </row>
    <row r="692" spans="2:42" x14ac:dyDescent="0.35">
      <c r="B692" s="36"/>
      <c r="C692" s="36" t="s">
        <v>2290</v>
      </c>
      <c r="D692" s="201"/>
      <c r="E692" s="200">
        <f>IntermediateData!E638</f>
        <v>0</v>
      </c>
      <c r="F692" s="200">
        <f>IntermediateData!F638</f>
        <v>0</v>
      </c>
      <c r="G692" s="200">
        <f>IntermediateData!G638</f>
        <v>0</v>
      </c>
      <c r="H692" s="200">
        <f>IntermediateData!H638</f>
        <v>0</v>
      </c>
      <c r="I692" s="200">
        <f>IntermediateData!I638</f>
        <v>3.018987488158992</v>
      </c>
      <c r="J692" s="200">
        <f>IntermediateData!J638</f>
        <v>7.9483310896172501</v>
      </c>
      <c r="K692" s="200">
        <f>IntermediateData!K638</f>
        <v>16.10725489578012</v>
      </c>
      <c r="L692" s="200">
        <f>IntermediateData!L638</f>
        <v>26.278335983743286</v>
      </c>
      <c r="M692" s="200">
        <f>IntermediateData!M638</f>
        <v>40.552864295525566</v>
      </c>
      <c r="N692" s="200">
        <f>IntermediateData!N638</f>
        <v>56.799883986713638</v>
      </c>
      <c r="O692" s="200">
        <f>IntermediateData!O638</f>
        <v>74.819371861611344</v>
      </c>
      <c r="P692" s="200">
        <f>IntermediateData!P638</f>
        <v>91.66591638434636</v>
      </c>
      <c r="Q692" s="200">
        <f>IntermediateData!Q638</f>
        <v>107.26916582796549</v>
      </c>
      <c r="R692" s="199">
        <f>IntermediateData!R638</f>
        <v>121.65505576254932</v>
      </c>
      <c r="S692" s="200">
        <f>IntermediateData!S638</f>
        <v>134.84812002394787</v>
      </c>
      <c r="T692" s="200">
        <f>IntermediateData!T638</f>
        <v>146.87153204626648</v>
      </c>
      <c r="U692" s="200">
        <f>IntermediateData!U638</f>
        <v>157.74714446681642</v>
      </c>
      <c r="V692" s="200">
        <f>IntermediateData!V638</f>
        <v>167.49552706206708</v>
      </c>
      <c r="W692" s="200">
        <f>IntermediateData!W638</f>
        <v>176.13600307089891</v>
      </c>
      <c r="X692" s="200">
        <f>IntermediateData!X638</f>
        <v>183.68668395929109</v>
      </c>
      <c r="Y692" s="200">
        <f>IntermediateData!Y638</f>
        <v>190.16450267849285</v>
      </c>
      <c r="Z692" s="200">
        <f>IntermediateData!Z638</f>
        <v>195.58524546671867</v>
      </c>
      <c r="AA692" s="200">
        <f>IntermediateData!AA638</f>
        <v>199.96358224246401</v>
      </c>
      <c r="AB692" s="200">
        <f>IntermediateData!AB638</f>
        <v>203.31309563567041</v>
      </c>
      <c r="AC692" s="200">
        <f>IntermediateData!AC638</f>
        <v>205.80520277948435</v>
      </c>
      <c r="AD692" s="200">
        <f>IntermediateData!AD638</f>
        <v>207.55696472117205</v>
      </c>
      <c r="AE692" s="200">
        <f>IntermediateData!AE638</f>
        <v>208.75753802291257</v>
      </c>
      <c r="AF692" s="200">
        <f>IntermediateData!AF638</f>
        <v>209.53879883656859</v>
      </c>
      <c r="AG692" s="200">
        <f>IntermediateData!AG638</f>
        <v>210.1468051275242</v>
      </c>
      <c r="AH692" s="200">
        <f>IntermediateData!AH638</f>
        <v>210.77557776657139</v>
      </c>
      <c r="AI692" s="200">
        <f>IntermediateData!AI638</f>
        <v>211.56164625630407</v>
      </c>
      <c r="AJ692" s="200">
        <f>IntermediateData!AJ638</f>
        <v>212.49203753532575</v>
      </c>
      <c r="AK692" s="200">
        <f>IntermediateData!AK638</f>
        <v>213.55018639031763</v>
      </c>
      <c r="AL692" s="200">
        <f>IntermediateData!AL638</f>
        <v>214.7208438135219</v>
      </c>
      <c r="AM692" s="200">
        <f>IntermediateData!AM638</f>
        <v>215.99002342960074</v>
      </c>
      <c r="AN692" s="200">
        <f>IntermediateData!AN638</f>
        <v>217.34495086939214</v>
      </c>
      <c r="AO692" s="200">
        <f>IntermediateData!AO638</f>
        <v>218.7740159714152</v>
      </c>
      <c r="AP692" s="201">
        <f>IntermediateData!AP638</f>
        <v>220.26672769745232</v>
      </c>
    </row>
    <row r="693" spans="2:42" x14ac:dyDescent="0.35">
      <c r="B693" s="36"/>
      <c r="C693" s="36" t="s">
        <v>2291</v>
      </c>
      <c r="D693" s="201"/>
      <c r="E693" s="200">
        <f>IntermediateData!E639</f>
        <v>0</v>
      </c>
      <c r="F693" s="200">
        <f>IntermediateData!F639</f>
        <v>0</v>
      </c>
      <c r="G693" s="200">
        <f>IntermediateData!G639</f>
        <v>0</v>
      </c>
      <c r="H693" s="200">
        <f>IntermediateData!H639</f>
        <v>0</v>
      </c>
      <c r="I693" s="200">
        <f>IntermediateData!I639</f>
        <v>7.3715951658805805</v>
      </c>
      <c r="J693" s="200">
        <f>IntermediateData!J639</f>
        <v>17.274167186147452</v>
      </c>
      <c r="K693" s="200">
        <f>IntermediateData!K639</f>
        <v>29.558677533664234</v>
      </c>
      <c r="L693" s="200">
        <f>IntermediateData!L639</f>
        <v>46.751408538182261</v>
      </c>
      <c r="M693" s="200">
        <f>IntermediateData!M639</f>
        <v>66.332417109586302</v>
      </c>
      <c r="N693" s="200">
        <f>IntermediateData!N639</f>
        <v>87.863821413599027</v>
      </c>
      <c r="O693" s="200">
        <f>IntermediateData!O639</f>
        <v>108.00088166638027</v>
      </c>
      <c r="P693" s="200">
        <f>IntermediateData!P639</f>
        <v>126.77027753604143</v>
      </c>
      <c r="Q693" s="200">
        <f>IntermediateData!Q639</f>
        <v>144.19708034569879</v>
      </c>
      <c r="R693" s="199">
        <f>IntermediateData!R639</f>
        <v>160.30479721578155</v>
      </c>
      <c r="S693" s="200">
        <f>IntermediateData!S639</f>
        <v>175.11541326427133</v>
      </c>
      <c r="T693" s="200">
        <f>IntermediateData!T639</f>
        <v>188.64943192875558</v>
      </c>
      <c r="U693" s="200">
        <f>IntermediateData!U639</f>
        <v>200.92591347168207</v>
      </c>
      <c r="V693" s="200">
        <f>IntermediateData!V639</f>
        <v>211.9625117277991</v>
      </c>
      <c r="W693" s="200">
        <f>IntermediateData!W639</f>
        <v>221.77550915044529</v>
      </c>
      <c r="X693" s="200">
        <f>IntermediateData!X639</f>
        <v>230.37985021111459</v>
      </c>
      <c r="Y693" s="200">
        <f>IntermediateData!Y639</f>
        <v>237.78917320456034</v>
      </c>
      <c r="Z693" s="200">
        <f>IntermediateData!Z639</f>
        <v>244.01584050961878</v>
      </c>
      <c r="AA693" s="200">
        <f>IntermediateData!AA639</f>
        <v>249.07096735392028</v>
      </c>
      <c r="AB693" s="200">
        <f>IntermediateData!AB639</f>
        <v>252.96444912871021</v>
      </c>
      <c r="AC693" s="200">
        <f>IntermediateData!AC639</f>
        <v>256.09296599107302</v>
      </c>
      <c r="AD693" s="200">
        <f>IntermediateData!AD639</f>
        <v>258.6108896365368</v>
      </c>
      <c r="AE693" s="200">
        <f>IntermediateData!AE639</f>
        <v>260.66945790182211</v>
      </c>
      <c r="AF693" s="200">
        <f>IntermediateData!AF639</f>
        <v>262.55778113521484</v>
      </c>
      <c r="AG693" s="200">
        <f>IntermediateData!AG639</f>
        <v>264.4448693534946</v>
      </c>
      <c r="AH693" s="200">
        <f>IntermediateData!AH639</f>
        <v>266.4580830671228</v>
      </c>
      <c r="AI693" s="200">
        <f>IntermediateData!AI639</f>
        <v>268.5813639189418</v>
      </c>
      <c r="AJ693" s="200">
        <f>IntermediateData!AJ639</f>
        <v>270.8001156266169</v>
      </c>
      <c r="AK693" s="200">
        <f>IntermediateData!AK639</f>
        <v>273.10114860188708</v>
      </c>
      <c r="AL693" s="200">
        <f>IntermediateData!AL639</f>
        <v>275.47262782816614</v>
      </c>
      <c r="AM693" s="200">
        <f>IntermediateData!AM639</f>
        <v>277.90402386908596</v>
      </c>
      <c r="AN693" s="200">
        <f>IntermediateData!AN639</f>
        <v>280.38606688659945</v>
      </c>
      <c r="AO693" s="200">
        <f>IntermediateData!AO639</f>
        <v>282.91070355303145</v>
      </c>
      <c r="AP693" s="201">
        <f>IntermediateData!AP639</f>
        <v>285.47105674700845</v>
      </c>
    </row>
    <row r="694" spans="2:42" x14ac:dyDescent="0.35">
      <c r="B694" s="36"/>
      <c r="C694" s="36" t="s">
        <v>2292</v>
      </c>
      <c r="D694" s="201"/>
      <c r="E694" s="200">
        <f>IntermediateData!E640</f>
        <v>0</v>
      </c>
      <c r="F694" s="200">
        <f>IntermediateData!F640</f>
        <v>0</v>
      </c>
      <c r="G694" s="200">
        <f>IntermediateData!G640</f>
        <v>0</v>
      </c>
      <c r="H694" s="200">
        <f>IntermediateData!H640</f>
        <v>0</v>
      </c>
      <c r="I694" s="200">
        <f>IntermediateData!I640</f>
        <v>1.6806288241903573</v>
      </c>
      <c r="J694" s="200">
        <f>IntermediateData!J640</f>
        <v>4.46233850153149</v>
      </c>
      <c r="K694" s="200">
        <f>IntermediateData!K640</f>
        <v>7.9356311299496518</v>
      </c>
      <c r="L694" s="200">
        <f>IntermediateData!L640</f>
        <v>12.798317789854856</v>
      </c>
      <c r="M694" s="200">
        <f>IntermediateData!M640</f>
        <v>18.327151749928557</v>
      </c>
      <c r="N694" s="200">
        <f>IntermediateData!N640</f>
        <v>24.44800533486174</v>
      </c>
      <c r="O694" s="200">
        <f>IntermediateData!O640</f>
        <v>30.270817641553251</v>
      </c>
      <c r="P694" s="200">
        <f>IntermediateData!P640</f>
        <v>35.643256320201395</v>
      </c>
      <c r="Q694" s="200">
        <f>IntermediateData!Q640</f>
        <v>40.575756271778957</v>
      </c>
      <c r="R694" s="199">
        <f>IntermediateData!R640</f>
        <v>45.078238463965434</v>
      </c>
      <c r="S694" s="200">
        <f>IntermediateData!S640</f>
        <v>49.160125874164457</v>
      </c>
      <c r="T694" s="200">
        <f>IntermediateData!T640</f>
        <v>52.83035878763026</v>
      </c>
      <c r="U694" s="200">
        <f>IntermediateData!U640</f>
        <v>56.097409472963157</v>
      </c>
      <c r="V694" s="200">
        <f>IntermediateData!V640</f>
        <v>58.969296256390734</v>
      </c>
      <c r="W694" s="200">
        <f>IntermediateData!W640</f>
        <v>61.453597015439229</v>
      </c>
      <c r="X694" s="200">
        <f>IntermediateData!X640</f>
        <v>63.557462111815092</v>
      </c>
      <c r="Y694" s="200">
        <f>IntermediateData!Y640</f>
        <v>65.28762678256183</v>
      </c>
      <c r="Z694" s="200">
        <f>IntermediateData!Z640</f>
        <v>66.650423007827882</v>
      </c>
      <c r="AA694" s="200">
        <f>IntermediateData!AA640</f>
        <v>67.651790872878905</v>
      </c>
      <c r="AB694" s="200">
        <f>IntermediateData!AB640</f>
        <v>68.297289441310255</v>
      </c>
      <c r="AC694" s="200">
        <f>IntermediateData!AC640</f>
        <v>68.6805613044029</v>
      </c>
      <c r="AD694" s="200">
        <f>IntermediateData!AD640</f>
        <v>68.867183795964337</v>
      </c>
      <c r="AE694" s="200">
        <f>IntermediateData!AE640</f>
        <v>68.90346525785057</v>
      </c>
      <c r="AF694" s="200">
        <f>IntermediateData!AF640</f>
        <v>68.873832343639577</v>
      </c>
      <c r="AG694" s="200">
        <f>IntermediateData!AG640</f>
        <v>68.828163366697098</v>
      </c>
      <c r="AH694" s="200">
        <f>IntermediateData!AH640</f>
        <v>68.814361114716775</v>
      </c>
      <c r="AI694" s="200">
        <f>IntermediateData!AI640</f>
        <v>68.835184270746879</v>
      </c>
      <c r="AJ694" s="200">
        <f>IntermediateData!AJ640</f>
        <v>68.885574598670345</v>
      </c>
      <c r="AK694" s="200">
        <f>IntermediateData!AK640</f>
        <v>68.960932607649283</v>
      </c>
      <c r="AL694" s="200">
        <f>IntermediateData!AL640</f>
        <v>69.057098439445852</v>
      </c>
      <c r="AM694" s="200">
        <f>IntermediateData!AM640</f>
        <v>69.170333810336956</v>
      </c>
      <c r="AN694" s="200">
        <f>IntermediateData!AN640</f>
        <v>69.297304964129026</v>
      </c>
      <c r="AO694" s="200">
        <f>IntermediateData!AO640</f>
        <v>69.435066594771868</v>
      </c>
      <c r="AP694" s="201">
        <f>IntermediateData!AP640</f>
        <v>69.581046698983471</v>
      </c>
    </row>
    <row r="695" spans="2:42" x14ac:dyDescent="0.35">
      <c r="B695" s="36"/>
      <c r="C695" s="36" t="s">
        <v>2293</v>
      </c>
      <c r="D695" s="201"/>
      <c r="E695" s="200">
        <f>IntermediateData!E641</f>
        <v>0</v>
      </c>
      <c r="F695" s="200">
        <f>IntermediateData!F641</f>
        <v>0</v>
      </c>
      <c r="G695" s="200">
        <f>IntermediateData!G641</f>
        <v>0</v>
      </c>
      <c r="H695" s="200">
        <f>IntermediateData!H641</f>
        <v>0</v>
      </c>
      <c r="I695" s="200">
        <f>IntermediateData!I641</f>
        <v>0.71708478751787041</v>
      </c>
      <c r="J695" s="200">
        <f>IntermediateData!J641</f>
        <v>6.419039774801492</v>
      </c>
      <c r="K695" s="200">
        <f>IntermediateData!K641</f>
        <v>16.868213371475079</v>
      </c>
      <c r="L695" s="200">
        <f>IntermediateData!L641</f>
        <v>34.964917360036118</v>
      </c>
      <c r="M695" s="200">
        <f>IntermediateData!M641</f>
        <v>58.086309330876468</v>
      </c>
      <c r="N695" s="200">
        <f>IntermediateData!N641</f>
        <v>91.02002959491665</v>
      </c>
      <c r="O695" s="200">
        <f>IntermediateData!O641</f>
        <v>128.9085945124599</v>
      </c>
      <c r="P695" s="200">
        <f>IntermediateData!P641</f>
        <v>171.26558960157533</v>
      </c>
      <c r="Q695" s="200">
        <f>IntermediateData!Q641</f>
        <v>213.13801756895765</v>
      </c>
      <c r="R695" s="199">
        <f>IntermediateData!R641</f>
        <v>251.93985222118178</v>
      </c>
      <c r="S695" s="200">
        <f>IntermediateData!S641</f>
        <v>287.73644619726269</v>
      </c>
      <c r="T695" s="200">
        <f>IntermediateData!T641</f>
        <v>320.58968090228916</v>
      </c>
      <c r="U695" s="200">
        <f>IntermediateData!U641</f>
        <v>350.55806983143486</v>
      </c>
      <c r="V695" s="200">
        <f>IntermediateData!V641</f>
        <v>377.6968576019438</v>
      </c>
      <c r="W695" s="200">
        <f>IntermediateData!W641</f>
        <v>402.05811483903352</v>
      </c>
      <c r="X695" s="200">
        <f>IntermediateData!X641</f>
        <v>423.69082905608201</v>
      </c>
      <c r="Y695" s="200">
        <f>IntermediateData!Y641</f>
        <v>442.64099166408573</v>
      </c>
      <c r="Z695" s="200">
        <f>IntermediateData!Z641</f>
        <v>458.95168124018574</v>
      </c>
      <c r="AA695" s="200">
        <f>IntermediateData!AA641</f>
        <v>472.66314318006198</v>
      </c>
      <c r="AB695" s="200">
        <f>IntermediateData!AB641</f>
        <v>483.81286585416586</v>
      </c>
      <c r="AC695" s="200">
        <f>IntermediateData!AC641</f>
        <v>492.47339468771247</v>
      </c>
      <c r="AD695" s="200">
        <f>IntermediateData!AD641</f>
        <v>498.94047446335583</v>
      </c>
      <c r="AE695" s="200">
        <f>IntermediateData!AE641</f>
        <v>503.50320892907354</v>
      </c>
      <c r="AF695" s="200">
        <f>IntermediateData!AF641</f>
        <v>506.60969850441006</v>
      </c>
      <c r="AG695" s="200">
        <f>IntermediateData!AG641</f>
        <v>508.58554606544891</v>
      </c>
      <c r="AH695" s="200">
        <f>IntermediateData!AH641</f>
        <v>510.04048589918506</v>
      </c>
      <c r="AI695" s="200">
        <f>IntermediateData!AI641</f>
        <v>511.32961785795385</v>
      </c>
      <c r="AJ695" s="200">
        <f>IntermediateData!AJ641</f>
        <v>512.79561749530944</v>
      </c>
      <c r="AK695" s="200">
        <f>IntermediateData!AK641</f>
        <v>514.53377145327522</v>
      </c>
      <c r="AL695" s="200">
        <f>IntermediateData!AL641</f>
        <v>516.50779714153771</v>
      </c>
      <c r="AM695" s="200">
        <f>IntermediateData!AM641</f>
        <v>518.68458489081581</v>
      </c>
      <c r="AN695" s="200">
        <f>IntermediateData!AN641</f>
        <v>521.03407003671077</v>
      </c>
      <c r="AO695" s="200">
        <f>IntermediateData!AO641</f>
        <v>523.5291121670856</v>
      </c>
      <c r="AP695" s="201">
        <f>IntermediateData!AP641</f>
        <v>526.14538124296018</v>
      </c>
    </row>
    <row r="696" spans="2:42" x14ac:dyDescent="0.35">
      <c r="B696" s="36"/>
      <c r="C696" s="36" t="s">
        <v>2294</v>
      </c>
      <c r="D696" s="201"/>
      <c r="E696" s="200">
        <f>IntermediateData!E642</f>
        <v>0</v>
      </c>
      <c r="F696" s="200">
        <f>IntermediateData!F642</f>
        <v>0</v>
      </c>
      <c r="G696" s="200">
        <f>IntermediateData!G642</f>
        <v>0</v>
      </c>
      <c r="H696" s="200">
        <f>IntermediateData!H642</f>
        <v>0</v>
      </c>
      <c r="I696" s="200">
        <f>IntermediateData!I642</f>
        <v>5.3958856587264172</v>
      </c>
      <c r="J696" s="200">
        <f>IntermediateData!J642</f>
        <v>12.479815642393152</v>
      </c>
      <c r="K696" s="200">
        <f>IntermediateData!K642</f>
        <v>21.161687788490877</v>
      </c>
      <c r="L696" s="200">
        <f>IntermediateData!L642</f>
        <v>33.233430762231649</v>
      </c>
      <c r="M696" s="200">
        <f>IntermediateData!M642</f>
        <v>46.929896390497369</v>
      </c>
      <c r="N696" s="200">
        <f>IntermediateData!N642</f>
        <v>61.402982409389644</v>
      </c>
      <c r="O696" s="200">
        <f>IntermediateData!O642</f>
        <v>74.992286537502522</v>
      </c>
      <c r="P696" s="200">
        <f>IntermediateData!P642</f>
        <v>87.713103023132462</v>
      </c>
      <c r="Q696" s="200">
        <f>IntermediateData!Q642</f>
        <v>99.57967869858301</v>
      </c>
      <c r="R696" s="199">
        <f>IntermediateData!R642</f>
        <v>110.60523919932156</v>
      </c>
      <c r="S696" s="200">
        <f>IntermediateData!S642</f>
        <v>120.80201394253939</v>
      </c>
      <c r="T696" s="200">
        <f>IntermediateData!T642</f>
        <v>130.18125990415859</v>
      </c>
      <c r="U696" s="200">
        <f>IntermediateData!U642</f>
        <v>138.75328423175884</v>
      </c>
      <c r="V696" s="200">
        <f>IntermediateData!V642</f>
        <v>146.52746572938483</v>
      </c>
      <c r="W696" s="200">
        <f>IntermediateData!W642</f>
        <v>153.51227524873158</v>
      </c>
      <c r="X696" s="200">
        <f>IntermediateData!X642</f>
        <v>159.71529501979418</v>
      </c>
      <c r="Y696" s="200">
        <f>IntermediateData!Y642</f>
        <v>165.14323695270471</v>
      </c>
      <c r="Z696" s="200">
        <f>IntermediateData!Z642</f>
        <v>169.80195994116221</v>
      </c>
      <c r="AA696" s="200">
        <f>IntermediateData!AA642</f>
        <v>173.69648619659043</v>
      </c>
      <c r="AB696" s="200">
        <f>IntermediateData!AB642</f>
        <v>176.83101664092757</v>
      </c>
      <c r="AC696" s="200">
        <f>IntermediateData!AC642</f>
        <v>179.49293936680365</v>
      </c>
      <c r="AD696" s="200">
        <f>IntermediateData!AD642</f>
        <v>181.78367685767853</v>
      </c>
      <c r="AE696" s="200">
        <f>IntermediateData!AE642</f>
        <v>183.80311136082707</v>
      </c>
      <c r="AF696" s="200">
        <f>IntermediateData!AF642</f>
        <v>185.74879021388037</v>
      </c>
      <c r="AG696" s="200">
        <f>IntermediateData!AG642</f>
        <v>187.73408232373575</v>
      </c>
      <c r="AH696" s="200">
        <f>IntermediateData!AH642</f>
        <v>189.84361750674987</v>
      </c>
      <c r="AI696" s="200">
        <f>IntermediateData!AI642</f>
        <v>192.06599246650995</v>
      </c>
      <c r="AJ696" s="200">
        <f>IntermediateData!AJ642</f>
        <v>194.39076691094698</v>
      </c>
      <c r="AK696" s="200">
        <f>IntermediateData!AK642</f>
        <v>196.80842789872651</v>
      </c>
      <c r="AL696" s="200">
        <f>IntermediateData!AL642</f>
        <v>199.31035630480602</v>
      </c>
      <c r="AM696" s="200">
        <f>IntermediateData!AM642</f>
        <v>201.88879532447046</v>
      </c>
      <c r="AN696" s="200">
        <f>IntermediateData!AN642</f>
        <v>204.53682093902424</v>
      </c>
      <c r="AO696" s="200">
        <f>IntermediateData!AO642</f>
        <v>207.24831427002306</v>
      </c>
      <c r="AP696" s="201">
        <f>IntermediateData!AP642</f>
        <v>210.01793575249565</v>
      </c>
    </row>
    <row r="697" spans="2:42" x14ac:dyDescent="0.35">
      <c r="B697" s="36"/>
      <c r="C697" s="36" t="s">
        <v>2295</v>
      </c>
      <c r="D697" s="201"/>
      <c r="E697" s="200">
        <f>IntermediateData!E643</f>
        <v>0</v>
      </c>
      <c r="F697" s="200">
        <f>IntermediateData!F643</f>
        <v>0</v>
      </c>
      <c r="G697" s="200">
        <f>IntermediateData!G643</f>
        <v>0</v>
      </c>
      <c r="H697" s="200">
        <f>IntermediateData!H643</f>
        <v>0</v>
      </c>
      <c r="I697" s="200">
        <f>IntermediateData!I643</f>
        <v>52.255739536325365</v>
      </c>
      <c r="J697" s="200">
        <f>IntermediateData!J643</f>
        <v>123.24320621890769</v>
      </c>
      <c r="K697" s="200">
        <f>IntermediateData!K643</f>
        <v>202.8129540267476</v>
      </c>
      <c r="L697" s="200">
        <f>IntermediateData!L643</f>
        <v>288.8116986307848</v>
      </c>
      <c r="M697" s="200">
        <f>IntermediateData!M643</f>
        <v>368.63950032291518</v>
      </c>
      <c r="N697" s="200">
        <f>IntermediateData!N643</f>
        <v>442.44505943577485</v>
      </c>
      <c r="O697" s="200">
        <f>IntermediateData!O643</f>
        <v>510.36994830573008</v>
      </c>
      <c r="P697" s="200">
        <f>IntermediateData!P643</f>
        <v>572.5488355298877</v>
      </c>
      <c r="Q697" s="200">
        <f>IntermediateData!Q643</f>
        <v>629.10970123175355</v>
      </c>
      <c r="R697" s="199">
        <f>IntermediateData!R643</f>
        <v>680.17404364745425</v>
      </c>
      <c r="S697" s="200">
        <f>IntermediateData!S643</f>
        <v>725.85707733266167</v>
      </c>
      <c r="T697" s="200">
        <f>IntermediateData!T643</f>
        <v>766.26792327900125</v>
      </c>
      <c r="U697" s="200">
        <f>IntermediateData!U643</f>
        <v>801.50979121778255</v>
      </c>
      <c r="V697" s="200">
        <f>IntermediateData!V643</f>
        <v>831.6801543783339</v>
      </c>
      <c r="W697" s="200">
        <f>IntermediateData!W643</f>
        <v>856.87091695804497</v>
      </c>
      <c r="X697" s="200">
        <f>IntermediateData!X643</f>
        <v>877.1685745514061</v>
      </c>
      <c r="Y697" s="200">
        <f>IntermediateData!Y643</f>
        <v>892.65436777588002</v>
      </c>
      <c r="Z697" s="200">
        <f>IntermediateData!Z643</f>
        <v>903.40442932329722</v>
      </c>
      <c r="AA697" s="200">
        <f>IntermediateData!AA643</f>
        <v>909.48992465668482</v>
      </c>
      <c r="AB697" s="200">
        <f>IntermediateData!AB643</f>
        <v>910.97718656393283</v>
      </c>
      <c r="AC697" s="200">
        <f>IntermediateData!AC643</f>
        <v>910.67814585238693</v>
      </c>
      <c r="AD697" s="200">
        <f>IntermediateData!AD643</f>
        <v>909.73235288705291</v>
      </c>
      <c r="AE697" s="200">
        <f>IntermediateData!AE643</f>
        <v>908.79339117522522</v>
      </c>
      <c r="AF697" s="200">
        <f>IntermediateData!AF643</f>
        <v>908.42569657139757</v>
      </c>
      <c r="AG697" s="200">
        <f>IntermediateData!AG643</f>
        <v>908.55243873524773</v>
      </c>
      <c r="AH697" s="200">
        <f>IntermediateData!AH643</f>
        <v>909.08362097855309</v>
      </c>
      <c r="AI697" s="200">
        <f>IntermediateData!AI643</f>
        <v>909.95633182821837</v>
      </c>
      <c r="AJ697" s="200">
        <f>IntermediateData!AJ643</f>
        <v>911.1135696324867</v>
      </c>
      <c r="AK697" s="200">
        <f>IntermediateData!AK643</f>
        <v>912.50399794311295</v>
      </c>
      <c r="AL697" s="200">
        <f>IntermediateData!AL643</f>
        <v>914.08171451287308</v>
      </c>
      <c r="AM697" s="200">
        <f>IntermediateData!AM643</f>
        <v>915.80603334795421</v>
      </c>
      <c r="AN697" s="200">
        <f>IntermediateData!AN643</f>
        <v>917.64127928055916</v>
      </c>
      <c r="AO697" s="200">
        <f>IntermediateData!AO643</f>
        <v>919.55659455176681</v>
      </c>
      <c r="AP697" s="201">
        <f>IntermediateData!AP643</f>
        <v>921.52575691838865</v>
      </c>
    </row>
    <row r="698" spans="2:42" x14ac:dyDescent="0.35">
      <c r="B698" s="36"/>
      <c r="C698" s="36" t="s">
        <v>2296</v>
      </c>
      <c r="D698" s="201"/>
      <c r="E698" s="200">
        <f>IntermediateData!E644</f>
        <v>0</v>
      </c>
      <c r="F698" s="200">
        <f>IntermediateData!F644</f>
        <v>0</v>
      </c>
      <c r="G698" s="200">
        <f>IntermediateData!G644</f>
        <v>0</v>
      </c>
      <c r="H698" s="200">
        <f>IntermediateData!H644</f>
        <v>0</v>
      </c>
      <c r="I698" s="200">
        <f>IntermediateData!I644</f>
        <v>15.303189485604198</v>
      </c>
      <c r="J698" s="200">
        <f>IntermediateData!J644</f>
        <v>43.569431314390215</v>
      </c>
      <c r="K698" s="200">
        <f>IntermediateData!K644</f>
        <v>81.102869605905738</v>
      </c>
      <c r="L698" s="200">
        <f>IntermediateData!L644</f>
        <v>127.37460958741718</v>
      </c>
      <c r="M698" s="200">
        <f>IntermediateData!M644</f>
        <v>192.06412468209493</v>
      </c>
      <c r="N698" s="200">
        <f>IntermediateData!N644</f>
        <v>265.5560200561896</v>
      </c>
      <c r="O698" s="200">
        <f>IntermediateData!O644</f>
        <v>343.96239009188582</v>
      </c>
      <c r="P698" s="200">
        <f>IntermediateData!P644</f>
        <v>417.36035320377044</v>
      </c>
      <c r="Q698" s="200">
        <f>IntermediateData!Q644</f>
        <v>485.84090277875094</v>
      </c>
      <c r="R698" s="199">
        <f>IntermediateData!R644</f>
        <v>549.48921802575899</v>
      </c>
      <c r="S698" s="200">
        <f>IntermediateData!S644</f>
        <v>608.38481756820909</v>
      </c>
      <c r="T698" s="200">
        <f>IntermediateData!T644</f>
        <v>662.60170608230123</v>
      </c>
      <c r="U698" s="200">
        <f>IntermediateData!U644</f>
        <v>712.20851420607323</v>
      </c>
      <c r="V698" s="200">
        <f>IntermediateData!V644</f>
        <v>757.26863193524321</v>
      </c>
      <c r="W698" s="200">
        <f>IntermediateData!W644</f>
        <v>797.84033571331236</v>
      </c>
      <c r="X698" s="200">
        <f>IntermediateData!X644</f>
        <v>833.97690941514554</v>
      </c>
      <c r="Y698" s="200">
        <f>IntermediateData!Y644</f>
        <v>865.72675941526768</v>
      </c>
      <c r="Z698" s="200">
        <f>IntermediateData!Z644</f>
        <v>893.13352392442073</v>
      </c>
      <c r="AA698" s="200">
        <f>IntermediateData!AA644</f>
        <v>916.23617677049106</v>
      </c>
      <c r="AB698" s="200">
        <f>IntermediateData!AB644</f>
        <v>935.06912579274399</v>
      </c>
      <c r="AC698" s="200">
        <f>IntermediateData!AC644</f>
        <v>950.46773703694021</v>
      </c>
      <c r="AD698" s="200">
        <f>IntermediateData!AD644</f>
        <v>963.16530377227787</v>
      </c>
      <c r="AE698" s="200">
        <f>IntermediateData!AE644</f>
        <v>973.72572027610488</v>
      </c>
      <c r="AF698" s="200">
        <f>IntermediateData!AF644</f>
        <v>982.70256605711563</v>
      </c>
      <c r="AG698" s="200">
        <f>IntermediateData!AG644</f>
        <v>991.17716061787348</v>
      </c>
      <c r="AH698" s="200">
        <f>IntermediateData!AH644</f>
        <v>999.79599233375336</v>
      </c>
      <c r="AI698" s="200">
        <f>IntermediateData!AI644</f>
        <v>1009.0004889686395</v>
      </c>
      <c r="AJ698" s="200">
        <f>IntermediateData!AJ644</f>
        <v>1018.7286060426975</v>
      </c>
      <c r="AK698" s="200">
        <f>IntermediateData!AK644</f>
        <v>1028.9236431994007</v>
      </c>
      <c r="AL698" s="200">
        <f>IntermediateData!AL644</f>
        <v>1039.5340430663846</v>
      </c>
      <c r="AM698" s="200">
        <f>IntermediateData!AM644</f>
        <v>1050.5132019394252</v>
      </c>
      <c r="AN698" s="200">
        <f>IntermediateData!AN644</f>
        <v>1061.8192918320849</v>
      </c>
      <c r="AO698" s="200">
        <f>IntermediateData!AO644</f>
        <v>1073.4150934552715</v>
      </c>
      <c r="AP698" s="201">
        <f>IntermediateData!AP644</f>
        <v>1085.2678397117643</v>
      </c>
    </row>
    <row r="699" spans="2:42" x14ac:dyDescent="0.35">
      <c r="B699" s="36"/>
      <c r="C699" s="36" t="s">
        <v>2297</v>
      </c>
      <c r="D699" s="201"/>
      <c r="E699" s="200">
        <f>IntermediateData!E645</f>
        <v>0</v>
      </c>
      <c r="F699" s="200">
        <f>IntermediateData!F645</f>
        <v>0</v>
      </c>
      <c r="G699" s="200">
        <f>IntermediateData!G645</f>
        <v>0</v>
      </c>
      <c r="H699" s="200">
        <f>IntermediateData!H645</f>
        <v>0</v>
      </c>
      <c r="I699" s="200">
        <f>IntermediateData!I645</f>
        <v>0.3361843448788055</v>
      </c>
      <c r="J699" s="200">
        <f>IntermediateData!J645</f>
        <v>1.6404603477065105</v>
      </c>
      <c r="K699" s="200">
        <f>IntermediateData!K645</f>
        <v>3.8657572458632918</v>
      </c>
      <c r="L699" s="200">
        <f>IntermediateData!L645</f>
        <v>7.6198586070291494</v>
      </c>
      <c r="M699" s="200">
        <f>IntermediateData!M645</f>
        <v>12.346691867363367</v>
      </c>
      <c r="N699" s="200">
        <f>IntermediateData!N645</f>
        <v>19.024257205173114</v>
      </c>
      <c r="O699" s="200">
        <f>IntermediateData!O645</f>
        <v>26.6585367154842</v>
      </c>
      <c r="P699" s="200">
        <f>IntermediateData!P645</f>
        <v>35.154255658401844</v>
      </c>
      <c r="Q699" s="200">
        <f>IntermediateData!Q645</f>
        <v>43.26920334575253</v>
      </c>
      <c r="R699" s="199">
        <f>IntermediateData!R645</f>
        <v>50.787490069054584</v>
      </c>
      <c r="S699" s="200">
        <f>IntermediateData!S645</f>
        <v>57.721593014248676</v>
      </c>
      <c r="T699" s="200">
        <f>IntermediateData!T645</f>
        <v>64.083316243455954</v>
      </c>
      <c r="U699" s="200">
        <f>IntermediateData!U645</f>
        <v>69.883810561326015</v>
      </c>
      <c r="V699" s="200">
        <f>IntermediateData!V645</f>
        <v>75.13359255153739</v>
      </c>
      <c r="W699" s="200">
        <f>IntermediateData!W645</f>
        <v>79.842562811579668</v>
      </c>
      <c r="X699" s="200">
        <f>IntermediateData!X645</f>
        <v>84.020023412869023</v>
      </c>
      <c r="Y699" s="200">
        <f>IntermediateData!Y645</f>
        <v>87.674694612211582</v>
      </c>
      <c r="Z699" s="200">
        <f>IntermediateData!Z645</f>
        <v>90.814730839625398</v>
      </c>
      <c r="AA699" s="200">
        <f>IntermediateData!AA645</f>
        <v>93.447735986566698</v>
      </c>
      <c r="AB699" s="200">
        <f>IntermediateData!AB645</f>
        <v>95.580778017674234</v>
      </c>
      <c r="AC699" s="200">
        <f>IntermediateData!AC645</f>
        <v>97.238096841134208</v>
      </c>
      <c r="AD699" s="200">
        <f>IntermediateData!AD645</f>
        <v>98.477241686385312</v>
      </c>
      <c r="AE699" s="200">
        <f>IntermediateData!AE645</f>
        <v>99.354454727160046</v>
      </c>
      <c r="AF699" s="200">
        <f>IntermediateData!AF645</f>
        <v>99.959230248424205</v>
      </c>
      <c r="AG699" s="200">
        <f>IntermediateData!AG645</f>
        <v>100.35497073897514</v>
      </c>
      <c r="AH699" s="200">
        <f>IntermediateData!AH645</f>
        <v>100.68216998697824</v>
      </c>
      <c r="AI699" s="200">
        <f>IntermediateData!AI645</f>
        <v>101.00898658821893</v>
      </c>
      <c r="AJ699" s="200">
        <f>IntermediateData!AJ645</f>
        <v>101.40118294145599</v>
      </c>
      <c r="AK699" s="200">
        <f>IntermediateData!AK645</f>
        <v>101.86178181781459</v>
      </c>
      <c r="AL699" s="200">
        <f>IntermediateData!AL645</f>
        <v>102.3828274495055</v>
      </c>
      <c r="AM699" s="200">
        <f>IntermediateData!AM645</f>
        <v>102.956995101464</v>
      </c>
      <c r="AN699" s="200">
        <f>IntermediateData!AN645</f>
        <v>103.57756534157549</v>
      </c>
      <c r="AO699" s="200">
        <f>IntermediateData!AO645</f>
        <v>104.23839972527284</v>
      </c>
      <c r="AP699" s="201">
        <f>IntermediateData!AP645</f>
        <v>104.93391783728289</v>
      </c>
    </row>
    <row r="700" spans="2:42" x14ac:dyDescent="0.35">
      <c r="B700" s="36"/>
      <c r="C700" s="36" t="s">
        <v>2298</v>
      </c>
      <c r="D700" s="201"/>
      <c r="E700" s="200">
        <f>IntermediateData!E646</f>
        <v>0</v>
      </c>
      <c r="F700" s="200">
        <f>IntermediateData!F646</f>
        <v>0</v>
      </c>
      <c r="G700" s="200">
        <f>IntermediateData!G646</f>
        <v>0</v>
      </c>
      <c r="H700" s="200">
        <f>IntermediateData!H646</f>
        <v>0</v>
      </c>
      <c r="I700" s="200">
        <f>IntermediateData!I646</f>
        <v>51.687044500880063</v>
      </c>
      <c r="J700" s="200">
        <f>IntermediateData!J646</f>
        <v>123.18306125294922</v>
      </c>
      <c r="K700" s="200">
        <f>IntermediateData!K646</f>
        <v>204.43006452023005</v>
      </c>
      <c r="L700" s="200">
        <f>IntermediateData!L646</f>
        <v>294.4021279879654</v>
      </c>
      <c r="M700" s="200">
        <f>IntermediateData!M646</f>
        <v>381.86797313604609</v>
      </c>
      <c r="N700" s="200">
        <f>IntermediateData!N646</f>
        <v>462.99444253355125</v>
      </c>
      <c r="O700" s="200">
        <f>IntermediateData!O646</f>
        <v>537.9238636350226</v>
      </c>
      <c r="P700" s="200">
        <f>IntermediateData!P646</f>
        <v>606.79133688683908</v>
      </c>
      <c r="Q700" s="200">
        <f>IntermediateData!Q646</f>
        <v>669.72495614072182</v>
      </c>
      <c r="R700" s="199">
        <f>IntermediateData!R646</f>
        <v>726.84602005405804</v>
      </c>
      <c r="S700" s="200">
        <f>IntermediateData!S646</f>
        <v>778.26923478624519</v>
      </c>
      <c r="T700" s="200">
        <f>IntermediateData!T646</f>
        <v>824.10290828850464</v>
      </c>
      <c r="U700" s="200">
        <f>IntermediateData!U646</f>
        <v>864.44913647328144</v>
      </c>
      <c r="V700" s="200">
        <f>IntermediateData!V646</f>
        <v>899.40398153841397</v>
      </c>
      <c r="W700" s="200">
        <f>IntermediateData!W646</f>
        <v>929.05764271072599</v>
      </c>
      <c r="X700" s="200">
        <f>IntermediateData!X646</f>
        <v>953.49461966352214</v>
      </c>
      <c r="Y700" s="200">
        <f>IntermediateData!Y646</f>
        <v>972.79386885267388</v>
      </c>
      <c r="Z700" s="200">
        <f>IntermediateData!Z646</f>
        <v>987.02895300651846</v>
      </c>
      <c r="AA700" s="200">
        <f>IntermediateData!AA646</f>
        <v>996.26818399568936</v>
      </c>
      <c r="AB700" s="200">
        <f>IntermediateData!AB646</f>
        <v>1000.5747593001843</v>
      </c>
      <c r="AC700" s="200">
        <f>IntermediateData!AC646</f>
        <v>1002.727263045706</v>
      </c>
      <c r="AD700" s="200">
        <f>IntermediateData!AD646</f>
        <v>1003.9171971642353</v>
      </c>
      <c r="AE700" s="200">
        <f>IntermediateData!AE646</f>
        <v>1004.8565970169202</v>
      </c>
      <c r="AF700" s="200">
        <f>IntermediateData!AF646</f>
        <v>1006.229799535659</v>
      </c>
      <c r="AG700" s="200">
        <f>IntermediateData!AG646</f>
        <v>1008.1564458749596</v>
      </c>
      <c r="AH700" s="200">
        <f>IntermediateData!AH646</f>
        <v>1010.6555955589239</v>
      </c>
      <c r="AI700" s="200">
        <f>IntermediateData!AI646</f>
        <v>1013.6524244023734</v>
      </c>
      <c r="AJ700" s="200">
        <f>IntermediateData!AJ646</f>
        <v>1017.0785363131288</v>
      </c>
      <c r="AK700" s="200">
        <f>IntermediateData!AK646</f>
        <v>1020.8717008756092</v>
      </c>
      <c r="AL700" s="200">
        <f>IntermediateData!AL646</f>
        <v>1024.975605475405</v>
      </c>
      <c r="AM700" s="200">
        <f>IntermediateData!AM646</f>
        <v>1029.3396213726317</v>
      </c>
      <c r="AN700" s="200">
        <f>IntermediateData!AN646</f>
        <v>1033.918583159119</v>
      </c>
      <c r="AO700" s="200">
        <f>IntermediateData!AO646</f>
        <v>1038.6725810605935</v>
      </c>
      <c r="AP700" s="201">
        <f>IntermediateData!AP646</f>
        <v>1043.5667655700879</v>
      </c>
    </row>
    <row r="701" spans="2:42" x14ac:dyDescent="0.35">
      <c r="B701" s="36"/>
      <c r="C701" s="36" t="s">
        <v>2299</v>
      </c>
      <c r="D701" s="201"/>
      <c r="E701" s="200">
        <f>IntermediateData!E647</f>
        <v>0</v>
      </c>
      <c r="F701" s="200">
        <f>IntermediateData!F647</f>
        <v>0</v>
      </c>
      <c r="G701" s="200">
        <f>IntermediateData!G647</f>
        <v>0</v>
      </c>
      <c r="H701" s="200">
        <f>IntermediateData!H647</f>
        <v>0</v>
      </c>
      <c r="I701" s="200">
        <f>IntermediateData!I647</f>
        <v>4.0404281317568778</v>
      </c>
      <c r="J701" s="200">
        <f>IntermediateData!J647</f>
        <v>11.930695787347966</v>
      </c>
      <c r="K701" s="200">
        <f>IntermediateData!K647</f>
        <v>25.928384427683966</v>
      </c>
      <c r="L701" s="200">
        <f>IntermediateData!L647</f>
        <v>44.082488815402812</v>
      </c>
      <c r="M701" s="200">
        <f>IntermediateData!M647</f>
        <v>70.204524288375637</v>
      </c>
      <c r="N701" s="200">
        <f>IntermediateData!N647</f>
        <v>100.52544076148226</v>
      </c>
      <c r="O701" s="200">
        <f>IntermediateData!O647</f>
        <v>134.68909694882512</v>
      </c>
      <c r="P701" s="200">
        <f>IntermediateData!P647</f>
        <v>169.43867757011861</v>
      </c>
      <c r="Q701" s="200">
        <f>IntermediateData!Q647</f>
        <v>201.82594050133631</v>
      </c>
      <c r="R701" s="199">
        <f>IntermediateData!R647</f>
        <v>231.89610221572428</v>
      </c>
      <c r="S701" s="200">
        <f>IntermediateData!S647</f>
        <v>259.69168494464549</v>
      </c>
      <c r="T701" s="200">
        <f>IntermediateData!T647</f>
        <v>285.25259146369933</v>
      </c>
      <c r="U701" s="200">
        <f>IntermediateData!U647</f>
        <v>308.61617661839324</v>
      </c>
      <c r="V701" s="200">
        <f>IntermediateData!V647</f>
        <v>329.8173156972162</v>
      </c>
      <c r="W701" s="200">
        <f>IntermediateData!W647</f>
        <v>348.8884697557661</v>
      </c>
      <c r="X701" s="200">
        <f>IntermediateData!X647</f>
        <v>365.85974799153894</v>
      </c>
      <c r="Y701" s="200">
        <f>IntermediateData!Y647</f>
        <v>380.7589672650904</v>
      </c>
      <c r="Z701" s="200">
        <f>IntermediateData!Z647</f>
        <v>393.61170885950867</v>
      </c>
      <c r="AA701" s="200">
        <f>IntermediateData!AA647</f>
        <v>404.44137256650885</v>
      </c>
      <c r="AB701" s="200">
        <f>IntermediateData!AB647</f>
        <v>413.26922818395269</v>
      </c>
      <c r="AC701" s="200">
        <f>IntermediateData!AC647</f>
        <v>420.32711861841113</v>
      </c>
      <c r="AD701" s="200">
        <f>IntermediateData!AD647</f>
        <v>425.84154794030451</v>
      </c>
      <c r="AE701" s="200">
        <f>IntermediateData!AE647</f>
        <v>430.16291540741139</v>
      </c>
      <c r="AF701" s="200">
        <f>IntermediateData!AF647</f>
        <v>433.55115913116009</v>
      </c>
      <c r="AG701" s="200">
        <f>IntermediateData!AG647</f>
        <v>436.47491235934274</v>
      </c>
      <c r="AH701" s="200">
        <f>IntermediateData!AH647</f>
        <v>439.25471523905594</v>
      </c>
      <c r="AI701" s="200">
        <f>IntermediateData!AI647</f>
        <v>442.17117290359408</v>
      </c>
      <c r="AJ701" s="200">
        <f>IntermediateData!AJ647</f>
        <v>445.344599694458</v>
      </c>
      <c r="AK701" s="200">
        <f>IntermediateData!AK647</f>
        <v>448.74568541674148</v>
      </c>
      <c r="AL701" s="200">
        <f>IntermediateData!AL647</f>
        <v>452.34760807211507</v>
      </c>
      <c r="AM701" s="200">
        <f>IntermediateData!AM647</f>
        <v>456.12593741143502</v>
      </c>
      <c r="AN701" s="200">
        <f>IntermediateData!AN647</f>
        <v>460.05854402183434</v>
      </c>
      <c r="AO701" s="200">
        <f>IntermediateData!AO647</f>
        <v>464.12551373004806</v>
      </c>
      <c r="AP701" s="201">
        <f>IntermediateData!AP647</f>
        <v>468.30906711395039</v>
      </c>
    </row>
    <row r="702" spans="2:42" x14ac:dyDescent="0.35">
      <c r="B702" s="36"/>
      <c r="C702" s="36" t="s">
        <v>2300</v>
      </c>
      <c r="D702" s="201"/>
      <c r="E702" s="200">
        <f>IntermediateData!E648</f>
        <v>0</v>
      </c>
      <c r="F702" s="200">
        <f>IntermediateData!F648</f>
        <v>0</v>
      </c>
      <c r="G702" s="200">
        <f>IntermediateData!G648</f>
        <v>0</v>
      </c>
      <c r="H702" s="200">
        <f>IntermediateData!H648</f>
        <v>0</v>
      </c>
      <c r="I702" s="200">
        <f>IntermediateData!I648</f>
        <v>23.281992809265976</v>
      </c>
      <c r="J702" s="200">
        <f>IntermediateData!J648</f>
        <v>49.791063118327742</v>
      </c>
      <c r="K702" s="200">
        <f>IntermediateData!K648</f>
        <v>79.24339561205494</v>
      </c>
      <c r="L702" s="200">
        <f>IntermediateData!L648</f>
        <v>108.20121001697089</v>
      </c>
      <c r="M702" s="200">
        <f>IntermediateData!M648</f>
        <v>135.30652209034201</v>
      </c>
      <c r="N702" s="200">
        <f>IntermediateData!N648</f>
        <v>160.59555669757441</v>
      </c>
      <c r="O702" s="200">
        <f>IntermediateData!O648</f>
        <v>184.10239231778917</v>
      </c>
      <c r="P702" s="200">
        <f>IntermediateData!P648</f>
        <v>205.85902046941115</v>
      </c>
      <c r="Q702" s="200">
        <f>IntermediateData!Q648</f>
        <v>225.89540253652444</v>
      </c>
      <c r="R702" s="199">
        <f>IntermediateData!R648</f>
        <v>244.23952408176837</v>
      </c>
      <c r="S702" s="200">
        <f>IntermediateData!S648</f>
        <v>260.91744672820727</v>
      </c>
      <c r="T702" s="200">
        <f>IntermediateData!T648</f>
        <v>275.95335768938611</v>
      </c>
      <c r="U702" s="200">
        <f>IntermediateData!U648</f>
        <v>289.36961702367404</v>
      </c>
      <c r="V702" s="200">
        <f>IntermediateData!V648</f>
        <v>301.18680268599991</v>
      </c>
      <c r="W702" s="200">
        <f>IntermediateData!W648</f>
        <v>311.42375344718823</v>
      </c>
      <c r="X702" s="200">
        <f>IntermediateData!X648</f>
        <v>320.09760974831124</v>
      </c>
      <c r="Y702" s="200">
        <f>IntermediateData!Y648</f>
        <v>327.22385255477661</v>
      </c>
      <c r="Z702" s="200">
        <f>IntermediateData!Z648</f>
        <v>332.81634027226733</v>
      </c>
      <c r="AA702" s="200">
        <f>IntermediateData!AA648</f>
        <v>336.88734378413858</v>
      </c>
      <c r="AB702" s="200">
        <f>IntermediateData!AB648</f>
        <v>339.44757966745226</v>
      </c>
      <c r="AC702" s="200">
        <f>IntermediateData!AC648</f>
        <v>341.73160968507608</v>
      </c>
      <c r="AD702" s="200">
        <f>IntermediateData!AD648</f>
        <v>343.96309315448894</v>
      </c>
      <c r="AE702" s="200">
        <f>IntermediateData!AE648</f>
        <v>346.35934835497756</v>
      </c>
      <c r="AF702" s="200">
        <f>IntermediateData!AF648</f>
        <v>348.96548740936515</v>
      </c>
      <c r="AG702" s="200">
        <f>IntermediateData!AG648</f>
        <v>351.75775126720572</v>
      </c>
      <c r="AH702" s="200">
        <f>IntermediateData!AH648</f>
        <v>354.68078441375957</v>
      </c>
      <c r="AI702" s="200">
        <f>IntermediateData!AI648</f>
        <v>357.71637052417327</v>
      </c>
      <c r="AJ702" s="200">
        <f>IntermediateData!AJ648</f>
        <v>360.84810455278023</v>
      </c>
      <c r="AK702" s="200">
        <f>IntermediateData!AK648</f>
        <v>364.06132631437856</v>
      </c>
      <c r="AL702" s="200">
        <f>IntermediateData!AL648</f>
        <v>367.34305809931539</v>
      </c>
      <c r="AM702" s="200">
        <f>IntermediateData!AM648</f>
        <v>370.68194616661691</v>
      </c>
      <c r="AN702" s="200">
        <f>IntermediateData!AN648</f>
        <v>374.06820596683752</v>
      </c>
      <c r="AO702" s="200">
        <f>IntermediateData!AO648</f>
        <v>377.49357095344641</v>
      </c>
      <c r="AP702" s="201">
        <f>IntermediateData!AP648</f>
        <v>380.95124484843478</v>
      </c>
    </row>
    <row r="703" spans="2:42" x14ac:dyDescent="0.35">
      <c r="B703" s="36"/>
      <c r="C703" s="36" t="s">
        <v>2301</v>
      </c>
      <c r="D703" s="201"/>
      <c r="E703" s="200">
        <f>IntermediateData!E649</f>
        <v>0</v>
      </c>
      <c r="F703" s="200">
        <f>IntermediateData!F649</f>
        <v>0</v>
      </c>
      <c r="G703" s="200">
        <f>IntermediateData!G649</f>
        <v>0</v>
      </c>
      <c r="H703" s="200">
        <f>IntermediateData!H649</f>
        <v>0</v>
      </c>
      <c r="I703" s="200">
        <f>IntermediateData!I649</f>
        <v>69.891403994940404</v>
      </c>
      <c r="J703" s="200">
        <f>IntermediateData!J649</f>
        <v>149.26822024142166</v>
      </c>
      <c r="K703" s="200">
        <f>IntermediateData!K649</f>
        <v>237.16301198562485</v>
      </c>
      <c r="L703" s="200">
        <f>IntermediateData!L649</f>
        <v>324.05604259042605</v>
      </c>
      <c r="M703" s="200">
        <f>IntermediateData!M649</f>
        <v>404.90799077376153</v>
      </c>
      <c r="N703" s="200">
        <f>IntermediateData!N649</f>
        <v>479.85309930688948</v>
      </c>
      <c r="O703" s="200">
        <f>IntermediateData!O649</f>
        <v>549.01870140998778</v>
      </c>
      <c r="P703" s="200">
        <f>IntermediateData!P649</f>
        <v>612.52542973442144</v>
      </c>
      <c r="Q703" s="200">
        <f>IntermediateData!Q649</f>
        <v>670.4874167521117</v>
      </c>
      <c r="R703" s="199">
        <f>IntermediateData!R649</f>
        <v>723.0124868458696</v>
      </c>
      <c r="S703" s="200">
        <f>IntermediateData!S649</f>
        <v>770.20234038336287</v>
      </c>
      <c r="T703" s="200">
        <f>IntermediateData!T649</f>
        <v>812.15273004659855</v>
      </c>
      <c r="U703" s="200">
        <f>IntermediateData!U649</f>
        <v>848.95362967839344</v>
      </c>
      <c r="V703" s="200">
        <f>IntermediateData!V649</f>
        <v>880.6893958972621</v>
      </c>
      <c r="W703" s="200">
        <f>IntermediateData!W649</f>
        <v>907.43892272248866</v>
      </c>
      <c r="X703" s="200">
        <f>IntermediateData!X649</f>
        <v>929.27578944179459</v>
      </c>
      <c r="Y703" s="200">
        <f>IntermediateData!Y649</f>
        <v>946.26840194502404</v>
      </c>
      <c r="Z703" s="200">
        <f>IntermediateData!Z649</f>
        <v>958.48012773857693</v>
      </c>
      <c r="AA703" s="200">
        <f>IntermediateData!AA649</f>
        <v>965.96942484693511</v>
      </c>
      <c r="AB703" s="200">
        <f>IntermediateData!AB649</f>
        <v>968.78996479955595</v>
      </c>
      <c r="AC703" s="200">
        <f>IntermediateData!AC649</f>
        <v>970.66924484069727</v>
      </c>
      <c r="AD703" s="200">
        <f>IntermediateData!AD649</f>
        <v>972.28936955347615</v>
      </c>
      <c r="AE703" s="200">
        <f>IntermediateData!AE649</f>
        <v>974.30687893715344</v>
      </c>
      <c r="AF703" s="200">
        <f>IntermediateData!AF649</f>
        <v>976.90278797323242</v>
      </c>
      <c r="AG703" s="200">
        <f>IntermediateData!AG649</f>
        <v>980.00155717662096</v>
      </c>
      <c r="AH703" s="200">
        <f>IntermediateData!AH649</f>
        <v>983.57722816498688</v>
      </c>
      <c r="AI703" s="200">
        <f>IntermediateData!AI649</f>
        <v>987.56425132251286</v>
      </c>
      <c r="AJ703" s="200">
        <f>IntermediateData!AJ649</f>
        <v>991.90297994526429</v>
      </c>
      <c r="AK703" s="200">
        <f>IntermediateData!AK649</f>
        <v>996.53943455162641</v>
      </c>
      <c r="AL703" s="200">
        <f>IntermediateData!AL649</f>
        <v>1001.4250805188551</v>
      </c>
      <c r="AM703" s="200">
        <f>IntermediateData!AM649</f>
        <v>1006.5166185081255</v>
      </c>
      <c r="AN703" s="200">
        <f>IntermediateData!AN649</f>
        <v>1011.7757871653713</v>
      </c>
      <c r="AO703" s="200">
        <f>IntermediateData!AO649</f>
        <v>1017.1691776091093</v>
      </c>
      <c r="AP703" s="201">
        <f>IntermediateData!AP649</f>
        <v>1022.6680592393705</v>
      </c>
    </row>
    <row r="704" spans="2:42" x14ac:dyDescent="0.35">
      <c r="B704" s="36"/>
      <c r="C704" s="36" t="s">
        <v>2302</v>
      </c>
      <c r="D704" s="201"/>
      <c r="E704" s="200">
        <f>IntermediateData!E650</f>
        <v>0</v>
      </c>
      <c r="F704" s="200">
        <f>IntermediateData!F650</f>
        <v>0</v>
      </c>
      <c r="G704" s="200">
        <f>IntermediateData!G650</f>
        <v>0</v>
      </c>
      <c r="H704" s="200">
        <f>IntermediateData!H650</f>
        <v>0</v>
      </c>
      <c r="I704" s="200">
        <f>IntermediateData!I650</f>
        <v>2.3416394949389931</v>
      </c>
      <c r="J704" s="200">
        <f>IntermediateData!J650</f>
        <v>5.1560115906376023</v>
      </c>
      <c r="K704" s="200">
        <f>IntermediateData!K650</f>
        <v>8.9864806153124768</v>
      </c>
      <c r="L704" s="200">
        <f>IntermediateData!L650</f>
        <v>13.265021632595751</v>
      </c>
      <c r="M704" s="200">
        <f>IntermediateData!M650</f>
        <v>17.712270759261834</v>
      </c>
      <c r="N704" s="200">
        <f>IntermediateData!N650</f>
        <v>21.832066784337997</v>
      </c>
      <c r="O704" s="200">
        <f>IntermediateData!O650</f>
        <v>25.632198154869617</v>
      </c>
      <c r="P704" s="200">
        <f>IntermediateData!P650</f>
        <v>29.120076664346254</v>
      </c>
      <c r="Q704" s="200">
        <f>IntermediateData!Q650</f>
        <v>32.302749248402712</v>
      </c>
      <c r="R704" s="199">
        <f>IntermediateData!R650</f>
        <v>35.186909306220201</v>
      </c>
      <c r="S704" s="200">
        <f>IntermediateData!S650</f>
        <v>37.778907564054464</v>
      </c>
      <c r="T704" s="200">
        <f>IntermediateData!T650</f>
        <v>40.08476249669696</v>
      </c>
      <c r="U704" s="200">
        <f>IntermediateData!U650</f>
        <v>42.110170322076492</v>
      </c>
      <c r="V704" s="200">
        <f>IntermediateData!V650</f>
        <v>43.860514583631712</v>
      </c>
      <c r="W704" s="200">
        <f>IntermediateData!W650</f>
        <v>45.340875334528207</v>
      </c>
      <c r="X704" s="200">
        <f>IntermediateData!X650</f>
        <v>46.556037937257805</v>
      </c>
      <c r="Y704" s="200">
        <f>IntermediateData!Y650</f>
        <v>47.510501491639857</v>
      </c>
      <c r="Z704" s="200">
        <f>IntermediateData!Z650</f>
        <v>48.208486903745531</v>
      </c>
      <c r="AA704" s="200">
        <f>IntermediateData!AA650</f>
        <v>48.653944607784958</v>
      </c>
      <c r="AB704" s="200">
        <f>IntermediateData!AB650</f>
        <v>48.850561952532914</v>
      </c>
      <c r="AC704" s="200">
        <f>IntermediateData!AC650</f>
        <v>48.925014447365598</v>
      </c>
      <c r="AD704" s="200">
        <f>IntermediateData!AD650</f>
        <v>48.909694568803729</v>
      </c>
      <c r="AE704" s="200">
        <f>IntermediateData!AE650</f>
        <v>48.86659793133024</v>
      </c>
      <c r="AF704" s="200">
        <f>IntermediateData!AF650</f>
        <v>48.830471766347408</v>
      </c>
      <c r="AG704" s="200">
        <f>IntermediateData!AG650</f>
        <v>48.82265560958804</v>
      </c>
      <c r="AH704" s="200">
        <f>IntermediateData!AH650</f>
        <v>48.839300985439465</v>
      </c>
      <c r="AI704" s="200">
        <f>IntermediateData!AI650</f>
        <v>48.876815688589907</v>
      </c>
      <c r="AJ704" s="200">
        <f>IntermediateData!AJ650</f>
        <v>48.931933059612689</v>
      </c>
      <c r="AK704" s="200">
        <f>IntermediateData!AK650</f>
        <v>49.001698414356618</v>
      </c>
      <c r="AL704" s="200">
        <f>IntermediateData!AL650</f>
        <v>49.08345622195084</v>
      </c>
      <c r="AM704" s="200">
        <f>IntermediateData!AM650</f>
        <v>49.174838000543666</v>
      </c>
      <c r="AN704" s="200">
        <f>IntermediateData!AN650</f>
        <v>49.273750901309832</v>
      </c>
      <c r="AO704" s="200">
        <f>IntermediateData!AO650</f>
        <v>49.378366952619103</v>
      </c>
      <c r="AP704" s="201">
        <f>IntermediateData!AP650</f>
        <v>49.487112937560354</v>
      </c>
    </row>
    <row r="705" spans="2:42" x14ac:dyDescent="0.35">
      <c r="B705" s="36"/>
      <c r="C705" s="36" t="s">
        <v>2303</v>
      </c>
      <c r="D705" s="201"/>
      <c r="E705" s="200">
        <f>IntermediateData!E651</f>
        <v>0</v>
      </c>
      <c r="F705" s="200">
        <f>IntermediateData!F651</f>
        <v>0</v>
      </c>
      <c r="G705" s="200">
        <f>IntermediateData!G651</f>
        <v>0</v>
      </c>
      <c r="H705" s="200">
        <f>IntermediateData!H651</f>
        <v>0</v>
      </c>
      <c r="I705" s="200">
        <f>IntermediateData!I651</f>
        <v>8.9093082173603122</v>
      </c>
      <c r="J705" s="200">
        <f>IntermediateData!J651</f>
        <v>25.632050112729541</v>
      </c>
      <c r="K705" s="200">
        <f>IntermediateData!K651</f>
        <v>48.00721687468873</v>
      </c>
      <c r="L705" s="200">
        <f>IntermediateData!L651</f>
        <v>75.715859062494516</v>
      </c>
      <c r="M705" s="200">
        <f>IntermediateData!M651</f>
        <v>114.562086719207</v>
      </c>
      <c r="N705" s="200">
        <f>IntermediateData!N651</f>
        <v>158.78921098301399</v>
      </c>
      <c r="O705" s="200">
        <f>IntermediateData!O651</f>
        <v>206.58347043381497</v>
      </c>
      <c r="P705" s="200">
        <f>IntermediateData!P651</f>
        <v>251.33147928173395</v>
      </c>
      <c r="Q705" s="200">
        <f>IntermediateData!Q651</f>
        <v>293.08872994913355</v>
      </c>
      <c r="R705" s="199">
        <f>IntermediateData!R651</f>
        <v>331.90717682361594</v>
      </c>
      <c r="S705" s="200">
        <f>IntermediateData!S651</f>
        <v>367.83532982497059</v>
      </c>
      <c r="T705" s="200">
        <f>IntermediateData!T651</f>
        <v>400.91834373892425</v>
      </c>
      <c r="U705" s="200">
        <f>IntermediateData!U651</f>
        <v>431.19810345465822</v>
      </c>
      <c r="V705" s="200">
        <f>IntermediateData!V651</f>
        <v>458.71330523765511</v>
      </c>
      <c r="W705" s="200">
        <f>IntermediateData!W651</f>
        <v>483.49953416422773</v>
      </c>
      <c r="X705" s="200">
        <f>IntermediateData!X651</f>
        <v>505.58933783905132</v>
      </c>
      <c r="Y705" s="200">
        <f>IntermediateData!Y651</f>
        <v>525.01229651216715</v>
      </c>
      <c r="Z705" s="200">
        <f>IntermediateData!Z651</f>
        <v>541.79508970723737</v>
      </c>
      <c r="AA705" s="200">
        <f>IntermediateData!AA651</f>
        <v>555.96155946830856</v>
      </c>
      <c r="AB705" s="200">
        <f>IntermediateData!AB651</f>
        <v>567.53277032797564</v>
      </c>
      <c r="AC705" s="200">
        <f>IntermediateData!AC651</f>
        <v>576.99597705442159</v>
      </c>
      <c r="AD705" s="200">
        <f>IntermediateData!AD651</f>
        <v>584.79292218218779</v>
      </c>
      <c r="AE705" s="200">
        <f>IntermediateData!AE651</f>
        <v>591.26661610078384</v>
      </c>
      <c r="AF705" s="200">
        <f>IntermediateData!AF651</f>
        <v>596.7538915709689</v>
      </c>
      <c r="AG705" s="200">
        <f>IntermediateData!AG651</f>
        <v>601.90814406980962</v>
      </c>
      <c r="AH705" s="200">
        <f>IntermediateData!AH651</f>
        <v>607.12281490043472</v>
      </c>
      <c r="AI705" s="200">
        <f>IntermediateData!AI651</f>
        <v>612.69560924899167</v>
      </c>
      <c r="AJ705" s="200">
        <f>IntermediateData!AJ651</f>
        <v>618.58863865129558</v>
      </c>
      <c r="AK705" s="200">
        <f>IntermediateData!AK651</f>
        <v>624.76726886315589</v>
      </c>
      <c r="AL705" s="200">
        <f>IntermediateData!AL651</f>
        <v>631.19999722943783</v>
      </c>
      <c r="AM705" s="200">
        <f>IntermediateData!AM651</f>
        <v>637.85833725297755</v>
      </c>
      <c r="AN705" s="200">
        <f>IntermediateData!AN651</f>
        <v>644.71671008464511</v>
      </c>
      <c r="AO705" s="200">
        <f>IntermediateData!AO651</f>
        <v>651.75234266904761</v>
      </c>
      <c r="AP705" s="201">
        <f>IntermediateData!AP651</f>
        <v>658.94517229305018</v>
      </c>
    </row>
    <row r="706" spans="2:42" x14ac:dyDescent="0.35">
      <c r="B706" s="36"/>
      <c r="C706" s="36" t="s">
        <v>2304</v>
      </c>
      <c r="D706" s="201"/>
      <c r="E706" s="200">
        <f>IntermediateData!E652</f>
        <v>0</v>
      </c>
      <c r="F706" s="200">
        <f>IntermediateData!F652</f>
        <v>0</v>
      </c>
      <c r="G706" s="200">
        <f>IntermediateData!G652</f>
        <v>0</v>
      </c>
      <c r="H706" s="200">
        <f>IntermediateData!H652</f>
        <v>0</v>
      </c>
      <c r="I706" s="200">
        <f>IntermediateData!I652</f>
        <v>0.49646584522034637</v>
      </c>
      <c r="J706" s="200">
        <f>IntermediateData!J652</f>
        <v>1.7535989909072993</v>
      </c>
      <c r="K706" s="200">
        <f>IntermediateData!K652</f>
        <v>4.1470534359942253</v>
      </c>
      <c r="L706" s="200">
        <f>IntermediateData!L652</f>
        <v>7.3548134525500597</v>
      </c>
      <c r="M706" s="200">
        <f>IntermediateData!M652</f>
        <v>11.320496984059346</v>
      </c>
      <c r="N706" s="200">
        <f>IntermediateData!N652</f>
        <v>16.867017990042502</v>
      </c>
      <c r="O706" s="200">
        <f>IntermediateData!O652</f>
        <v>23.153708452760771</v>
      </c>
      <c r="P706" s="200">
        <f>IntermediateData!P652</f>
        <v>29.957033930682307</v>
      </c>
      <c r="Q706" s="200">
        <f>IntermediateData!Q652</f>
        <v>36.2777484816746</v>
      </c>
      <c r="R706" s="199">
        <f>IntermediateData!R652</f>
        <v>42.126179194595046</v>
      </c>
      <c r="S706" s="200">
        <f>IntermediateData!S652</f>
        <v>47.512105406012822</v>
      </c>
      <c r="T706" s="200">
        <f>IntermediateData!T652</f>
        <v>52.444775005248786</v>
      </c>
      <c r="U706" s="200">
        <f>IntermediateData!U652</f>
        <v>56.932920062055622</v>
      </c>
      <c r="V706" s="200">
        <f>IntermediateData!V652</f>
        <v>60.984771799969032</v>
      </c>
      <c r="W706" s="200">
        <f>IntermediateData!W652</f>
        <v>64.608074937480424</v>
      </c>
      <c r="X706" s="200">
        <f>IntermediateData!X652</f>
        <v>67.810101418333147</v>
      </c>
      <c r="Y706" s="200">
        <f>IntermediateData!Y652</f>
        <v>70.597663551425811</v>
      </c>
      <c r="Z706" s="200">
        <f>IntermediateData!Z652</f>
        <v>72.977126580015295</v>
      </c>
      <c r="AA706" s="200">
        <f>IntermediateData!AA652</f>
        <v>74.954420699153147</v>
      </c>
      <c r="AB706" s="200">
        <f>IntermediateData!AB652</f>
        <v>76.535052539551288</v>
      </c>
      <c r="AC706" s="200">
        <f>IntermediateData!AC652</f>
        <v>77.750245916695064</v>
      </c>
      <c r="AD706" s="200">
        <f>IntermediateData!AD652</f>
        <v>78.645554384016407</v>
      </c>
      <c r="AE706" s="200">
        <f>IntermediateData!AE652</f>
        <v>79.287257602025463</v>
      </c>
      <c r="AF706" s="200">
        <f>IntermediateData!AF652</f>
        <v>79.726861712092742</v>
      </c>
      <c r="AG706" s="200">
        <f>IntermediateData!AG652</f>
        <v>80.014430959555384</v>
      </c>
      <c r="AH706" s="200">
        <f>IntermediateData!AH652</f>
        <v>80.263790083446835</v>
      </c>
      <c r="AI706" s="200">
        <f>IntermediateData!AI652</f>
        <v>80.528676708427895</v>
      </c>
      <c r="AJ706" s="200">
        <f>IntermediateData!AJ652</f>
        <v>80.853155459521744</v>
      </c>
      <c r="AK706" s="200">
        <f>IntermediateData!AK652</f>
        <v>81.230514524563688</v>
      </c>
      <c r="AL706" s="200">
        <f>IntermediateData!AL652</f>
        <v>81.654560275011576</v>
      </c>
      <c r="AM706" s="200">
        <f>IntermediateData!AM652</f>
        <v>82.11959593624411</v>
      </c>
      <c r="AN706" s="200">
        <f>IntermediateData!AN652</f>
        <v>82.620401418405265</v>
      </c>
      <c r="AO706" s="200">
        <f>IntermediateData!AO652</f>
        <v>83.15221426066752</v>
      </c>
      <c r="AP706" s="201">
        <f>IntermediateData!AP652</f>
        <v>83.710711643944151</v>
      </c>
    </row>
    <row r="707" spans="2:42" x14ac:dyDescent="0.35">
      <c r="B707" s="36"/>
      <c r="C707" s="36" t="s">
        <v>2305</v>
      </c>
      <c r="D707" s="201"/>
      <c r="E707" s="200">
        <f>IntermediateData!E653</f>
        <v>0</v>
      </c>
      <c r="F707" s="200">
        <f>IntermediateData!F653</f>
        <v>0</v>
      </c>
      <c r="G707" s="200">
        <f>IntermediateData!G653</f>
        <v>0</v>
      </c>
      <c r="H707" s="200">
        <f>IntermediateData!H653</f>
        <v>0</v>
      </c>
      <c r="I707" s="200">
        <f>IntermediateData!I653</f>
        <v>9.8444734787438986</v>
      </c>
      <c r="J707" s="200">
        <f>IntermediateData!J653</f>
        <v>29.074616723491069</v>
      </c>
      <c r="K707" s="200">
        <f>IntermediateData!K653</f>
        <v>55.241598127697259</v>
      </c>
      <c r="L707" s="200">
        <f>IntermediateData!L653</f>
        <v>87.928292601787632</v>
      </c>
      <c r="M707" s="200">
        <f>IntermediateData!M653</f>
        <v>133.95724421126474</v>
      </c>
      <c r="N707" s="200">
        <f>IntermediateData!N653</f>
        <v>186.50230443320527</v>
      </c>
      <c r="O707" s="200">
        <f>IntermediateData!O653</f>
        <v>244.87722058397929</v>
      </c>
      <c r="P707" s="200">
        <f>IntermediateData!P653</f>
        <v>299.38829070604908</v>
      </c>
      <c r="Q707" s="200">
        <f>IntermediateData!Q653</f>
        <v>350.1109742885983</v>
      </c>
      <c r="R707" s="199">
        <f>IntermediateData!R653</f>
        <v>397.11630326659571</v>
      </c>
      <c r="S707" s="200">
        <f>IntermediateData!S653</f>
        <v>440.47100584710387</v>
      </c>
      <c r="T707" s="200">
        <f>IntermediateData!T653</f>
        <v>480.2376249637274</v>
      </c>
      <c r="U707" s="200">
        <f>IntermediateData!U653</f>
        <v>516.47463153736805</v>
      </c>
      <c r="V707" s="200">
        <f>IntermediateData!V653</f>
        <v>549.236532714541</v>
      </c>
      <c r="W707" s="200">
        <f>IntermediateData!W653</f>
        <v>578.57397524783369</v>
      </c>
      <c r="X707" s="200">
        <f>IntermediateData!X653</f>
        <v>604.53384417665393</v>
      </c>
      <c r="Y707" s="200">
        <f>IntermediateData!Y653</f>
        <v>627.15935696020699</v>
      </c>
      <c r="Z707" s="200">
        <f>IntermediateData!Z653</f>
        <v>646.49015320864748</v>
      </c>
      <c r="AA707" s="200">
        <f>IntermediateData!AA653</f>
        <v>662.56238015257361</v>
      </c>
      <c r="AB707" s="200">
        <f>IntermediateData!AB653</f>
        <v>675.40877398544831</v>
      </c>
      <c r="AC707" s="200">
        <f>IntermediateData!AC653</f>
        <v>685.57686739124642</v>
      </c>
      <c r="AD707" s="200">
        <f>IntermediateData!AD653</f>
        <v>693.60317454401184</v>
      </c>
      <c r="AE707" s="200">
        <f>IntermediateData!AE653</f>
        <v>699.91299500241337</v>
      </c>
      <c r="AF707" s="200">
        <f>IntermediateData!AF653</f>
        <v>704.92250875363698</v>
      </c>
      <c r="AG707" s="200">
        <f>IntermediateData!AG653</f>
        <v>709.42034384363501</v>
      </c>
      <c r="AH707" s="200">
        <f>IntermediateData!AH653</f>
        <v>713.77844960428092</v>
      </c>
      <c r="AI707" s="200">
        <f>IntermediateData!AI653</f>
        <v>718.44654122808117</v>
      </c>
      <c r="AJ707" s="200">
        <f>IntermediateData!AJ653</f>
        <v>723.38197106765858</v>
      </c>
      <c r="AK707" s="200">
        <f>IntermediateData!AK653</f>
        <v>728.54609268731201</v>
      </c>
      <c r="AL707" s="200">
        <f>IntermediateData!AL653</f>
        <v>733.90410843379334</v>
      </c>
      <c r="AM707" s="200">
        <f>IntermediateData!AM653</f>
        <v>739.42492595704357</v>
      </c>
      <c r="AN707" s="200">
        <f>IntermediateData!AN653</f>
        <v>745.08102332863541</v>
      </c>
      <c r="AO707" s="200">
        <f>IntermediateData!AO653</f>
        <v>750.84832242226707</v>
      </c>
      <c r="AP707" s="201">
        <f>IntermediateData!AP653</f>
        <v>756.70607023656942</v>
      </c>
    </row>
    <row r="708" spans="2:42" x14ac:dyDescent="0.35">
      <c r="B708" s="36"/>
      <c r="C708" s="36" t="s">
        <v>2306</v>
      </c>
      <c r="D708" s="201"/>
      <c r="E708" s="200">
        <f>IntermediateData!E654</f>
        <v>0</v>
      </c>
      <c r="F708" s="200">
        <f>IntermediateData!F654</f>
        <v>0</v>
      </c>
      <c r="G708" s="200">
        <f>IntermediateData!G654</f>
        <v>0</v>
      </c>
      <c r="H708" s="200">
        <f>IntermediateData!H654</f>
        <v>0</v>
      </c>
      <c r="I708" s="200">
        <f>IntermediateData!I654</f>
        <v>22.343534047814455</v>
      </c>
      <c r="J708" s="200">
        <f>IntermediateData!J654</f>
        <v>68.535619144746192</v>
      </c>
      <c r="K708" s="200">
        <f>IntermediateData!K654</f>
        <v>151.99783576393287</v>
      </c>
      <c r="L708" s="200">
        <f>IntermediateData!L654</f>
        <v>261.26962544556528</v>
      </c>
      <c r="M708" s="200">
        <f>IntermediateData!M654</f>
        <v>394.71508628586213</v>
      </c>
      <c r="N708" s="200">
        <f>IntermediateData!N654</f>
        <v>580.25209832791302</v>
      </c>
      <c r="O708" s="200">
        <f>IntermediateData!O654</f>
        <v>789.75764708171857</v>
      </c>
      <c r="P708" s="200">
        <f>IntermediateData!P654</f>
        <v>1006.7616597577623</v>
      </c>
      <c r="Q708" s="200">
        <f>IntermediateData!Q654</f>
        <v>1209.1926793752459</v>
      </c>
      <c r="R708" s="199">
        <f>IntermediateData!R654</f>
        <v>1397.329752610254</v>
      </c>
      <c r="S708" s="200">
        <f>IntermediateData!S654</f>
        <v>1571.4352817702245</v>
      </c>
      <c r="T708" s="200">
        <f>IntermediateData!T654</f>
        <v>1731.7554862807017</v>
      </c>
      <c r="U708" s="200">
        <f>IntermediateData!U654</f>
        <v>1878.5208440341241</v>
      </c>
      <c r="V708" s="200">
        <f>IntermediateData!V654</f>
        <v>2011.9465132663618</v>
      </c>
      <c r="W708" s="200">
        <f>IntermediateData!W654</f>
        <v>2132.2327356008545</v>
      </c>
      <c r="X708" s="200">
        <f>IntermediateData!X654</f>
        <v>2239.5652208752099</v>
      </c>
      <c r="Y708" s="200">
        <f>IntermediateData!Y654</f>
        <v>2334.1155143410392</v>
      </c>
      <c r="Z708" s="200">
        <f>IntermediateData!Z654</f>
        <v>2416.0413468045222</v>
      </c>
      <c r="AA708" s="200">
        <f>IntermediateData!AA654</f>
        <v>2485.4869682528197</v>
      </c>
      <c r="AB708" s="200">
        <f>IntermediateData!AB654</f>
        <v>2542.5834654897458</v>
      </c>
      <c r="AC708" s="200">
        <f>IntermediateData!AC654</f>
        <v>2588.6250397594304</v>
      </c>
      <c r="AD708" s="200">
        <f>IntermediateData!AD654</f>
        <v>2625.0097277939963</v>
      </c>
      <c r="AE708" s="200">
        <f>IntermediateData!AE654</f>
        <v>2653.8729955278027</v>
      </c>
      <c r="AF708" s="200">
        <f>IntermediateData!AF654</f>
        <v>2676.8208240985432</v>
      </c>
      <c r="AG708" s="200">
        <f>IntermediateData!AG654</f>
        <v>2695.4227892422218</v>
      </c>
      <c r="AH708" s="200">
        <f>IntermediateData!AH654</f>
        <v>2713.0306953423278</v>
      </c>
      <c r="AI708" s="200">
        <f>IntermediateData!AI654</f>
        <v>2731.3775787689183</v>
      </c>
      <c r="AJ708" s="200">
        <f>IntermediateData!AJ654</f>
        <v>2751.3982383064667</v>
      </c>
      <c r="AK708" s="200">
        <f>IntermediateData!AK654</f>
        <v>2772.9072198472381</v>
      </c>
      <c r="AL708" s="200">
        <f>IntermediateData!AL654</f>
        <v>2795.7345032874218</v>
      </c>
      <c r="AM708" s="200">
        <f>IntermediateData!AM654</f>
        <v>2819.7249016801711</v>
      </c>
      <c r="AN708" s="200">
        <f>IntermediateData!AN654</f>
        <v>2844.7374946925643</v>
      </c>
      <c r="AO708" s="200">
        <f>IntermediateData!AO654</f>
        <v>2870.6450950128733</v>
      </c>
      <c r="AP708" s="201">
        <f>IntermediateData!AP654</f>
        <v>2897.3337464177603</v>
      </c>
    </row>
    <row r="709" spans="2:42" x14ac:dyDescent="0.35">
      <c r="B709" s="36"/>
      <c r="C709" s="36" t="s">
        <v>2307</v>
      </c>
      <c r="D709" s="201"/>
      <c r="E709" s="200">
        <f>IntermediateData!E655</f>
        <v>0</v>
      </c>
      <c r="F709" s="200">
        <f>IntermediateData!F655</f>
        <v>0</v>
      </c>
      <c r="G709" s="200">
        <f>IntermediateData!G655</f>
        <v>0</v>
      </c>
      <c r="H709" s="200">
        <f>IntermediateData!H655</f>
        <v>0</v>
      </c>
      <c r="I709" s="200">
        <f>IntermediateData!I655</f>
        <v>8.5765866037782228</v>
      </c>
      <c r="J709" s="200">
        <f>IntermediateData!J655</f>
        <v>19.162560834364818</v>
      </c>
      <c r="K709" s="200">
        <f>IntermediateData!K655</f>
        <v>33.868909473709671</v>
      </c>
      <c r="L709" s="200">
        <f>IntermediateData!L655</f>
        <v>50.588294063187313</v>
      </c>
      <c r="M709" s="200">
        <f>IntermediateData!M655</f>
        <v>69.062448354076935</v>
      </c>
      <c r="N709" s="200">
        <f>IntermediateData!N655</f>
        <v>86.355774112202511</v>
      </c>
      <c r="O709" s="200">
        <f>IntermediateData!O655</f>
        <v>102.49119318912304</v>
      </c>
      <c r="P709" s="200">
        <f>IntermediateData!P655</f>
        <v>117.49026136855973</v>
      </c>
      <c r="Q709" s="200">
        <f>IntermediateData!Q655</f>
        <v>131.37320607681451</v>
      </c>
      <c r="R709" s="199">
        <f>IntermediateData!R655</f>
        <v>144.1589624405166</v>
      </c>
      <c r="S709" s="200">
        <f>IntermediateData!S655</f>
        <v>155.86520774617497</v>
      </c>
      <c r="T709" s="200">
        <f>IntermediateData!T655</f>
        <v>166.50839435389273</v>
      </c>
      <c r="U709" s="200">
        <f>IntermediateData!U655</f>
        <v>176.10378111555039</v>
      </c>
      <c r="V709" s="200">
        <f>IntermediateData!V655</f>
        <v>184.6654633457909</v>
      </c>
      <c r="W709" s="200">
        <f>IntermediateData!W655</f>
        <v>192.20640139223045</v>
      </c>
      <c r="X709" s="200">
        <f>IntermediateData!X655</f>
        <v>198.73844784948136</v>
      </c>
      <c r="Y709" s="200">
        <f>IntermediateData!Y655</f>
        <v>204.27237345979745</v>
      </c>
      <c r="Z709" s="200">
        <f>IntermediateData!Z655</f>
        <v>208.81789174143756</v>
      </c>
      <c r="AA709" s="200">
        <f>IntermediateData!AA655</f>
        <v>212.38368238418968</v>
      </c>
      <c r="AB709" s="200">
        <f>IntermediateData!AB655</f>
        <v>214.97741344990087</v>
      </c>
      <c r="AC709" s="200">
        <f>IntermediateData!AC655</f>
        <v>217.05716170925226</v>
      </c>
      <c r="AD709" s="200">
        <f>IntermediateData!AD655</f>
        <v>218.75024958333407</v>
      </c>
      <c r="AE709" s="200">
        <f>IntermediateData!AE655</f>
        <v>220.29923654485668</v>
      </c>
      <c r="AF709" s="200">
        <f>IntermediateData!AF655</f>
        <v>221.84627243973054</v>
      </c>
      <c r="AG709" s="200">
        <f>IntermediateData!AG655</f>
        <v>223.5254328861057</v>
      </c>
      <c r="AH709" s="200">
        <f>IntermediateData!AH655</f>
        <v>225.30043259968369</v>
      </c>
      <c r="AI709" s="200">
        <f>IntermediateData!AI655</f>
        <v>227.1585981244026</v>
      </c>
      <c r="AJ709" s="200">
        <f>IntermediateData!AJ655</f>
        <v>229.0884535390293</v>
      </c>
      <c r="AK709" s="200">
        <f>IntermediateData!AK655</f>
        <v>231.07967571734457</v>
      </c>
      <c r="AL709" s="200">
        <f>IntermediateData!AL655</f>
        <v>233.123052256617</v>
      </c>
      <c r="AM709" s="200">
        <f>IntermediateData!AM655</f>
        <v>235.21044197058941</v>
      </c>
      <c r="AN709" s="200">
        <f>IntermediateData!AN655</f>
        <v>237.33473784812773</v>
      </c>
      <c r="AO709" s="200">
        <f>IntermediateData!AO655</f>
        <v>239.48983238340833</v>
      </c>
      <c r="AP709" s="201">
        <f>IntermediateData!AP655</f>
        <v>241.6705851880626</v>
      </c>
    </row>
    <row r="710" spans="2:42" x14ac:dyDescent="0.35">
      <c r="B710" s="36"/>
      <c r="C710" s="36" t="s">
        <v>2308</v>
      </c>
      <c r="D710" s="201"/>
      <c r="E710" s="200">
        <f>IntermediateData!E656</f>
        <v>0</v>
      </c>
      <c r="F710" s="200">
        <f>IntermediateData!F656</f>
        <v>0</v>
      </c>
      <c r="G710" s="200">
        <f>IntermediateData!G656</f>
        <v>0</v>
      </c>
      <c r="H710" s="200">
        <f>IntermediateData!H656</f>
        <v>0</v>
      </c>
      <c r="I710" s="200">
        <f>IntermediateData!I656</f>
        <v>3.8827245305477884</v>
      </c>
      <c r="J710" s="200">
        <f>IntermediateData!J656</f>
        <v>7.5113711738361193</v>
      </c>
      <c r="K710" s="200">
        <f>IntermediateData!K656</f>
        <v>10.892386831092445</v>
      </c>
      <c r="L710" s="200">
        <f>IntermediateData!L656</f>
        <v>14.031920169929016</v>
      </c>
      <c r="M710" s="200">
        <f>IntermediateData!M656</f>
        <v>16.935831185439028</v>
      </c>
      <c r="N710" s="200">
        <f>IntermediateData!N656</f>
        <v>19.609700382424183</v>
      </c>
      <c r="O710" s="200">
        <f>IntermediateData!O656</f>
        <v>22.058837591984958</v>
      </c>
      <c r="P710" s="200">
        <f>IntermediateData!P656</f>
        <v>24.288290435207223</v>
      </c>
      <c r="Q710" s="200">
        <f>IntermediateData!Q656</f>
        <v>26.302852446199235</v>
      </c>
      <c r="R710" s="199">
        <f>IntermediateData!R656</f>
        <v>28.10707086627059</v>
      </c>
      <c r="S710" s="200">
        <f>IntermediateData!S656</f>
        <v>29.705254120598962</v>
      </c>
      <c r="T710" s="200">
        <f>IntermediateData!T656</f>
        <v>31.101478988300467</v>
      </c>
      <c r="U710" s="200">
        <f>IntermediateData!U656</f>
        <v>32.299597476405481</v>
      </c>
      <c r="V710" s="200">
        <f>IntermediateData!V656</f>
        <v>33.303243407841514</v>
      </c>
      <c r="W710" s="200">
        <f>IntermediateData!W656</f>
        <v>34.115838733140329</v>
      </c>
      <c r="X710" s="200">
        <f>IntermediateData!X656</f>
        <v>34.740599575213977</v>
      </c>
      <c r="Y710" s="200">
        <f>IntermediateData!Y656</f>
        <v>35.18054201618699</v>
      </c>
      <c r="Z710" s="200">
        <f>IntermediateData!Z656</f>
        <v>35.438487634925963</v>
      </c>
      <c r="AA710" s="200">
        <f>IntermediateData!AA656</f>
        <v>35.517068803574482</v>
      </c>
      <c r="AB710" s="200">
        <f>IntermediateData!AB656</f>
        <v>35.418733751080318</v>
      </c>
      <c r="AC710" s="200">
        <f>IntermediateData!AC656</f>
        <v>35.350105324051469</v>
      </c>
      <c r="AD710" s="200">
        <f>IntermediateData!AD656</f>
        <v>35.307595402069168</v>
      </c>
      <c r="AE710" s="200">
        <f>IntermediateData!AE656</f>
        <v>35.287893727848534</v>
      </c>
      <c r="AF710" s="200">
        <f>IntermediateData!AF656</f>
        <v>35.287955816908195</v>
      </c>
      <c r="AG710" s="200">
        <f>IntermediateData!AG656</f>
        <v>35.304991503407976</v>
      </c>
      <c r="AH710" s="200">
        <f>IntermediateData!AH656</f>
        <v>35.336511030120718</v>
      </c>
      <c r="AI710" s="200">
        <f>IntermediateData!AI656</f>
        <v>35.380197318687941</v>
      </c>
      <c r="AJ710" s="200">
        <f>IntermediateData!AJ656</f>
        <v>35.433956890099651</v>
      </c>
      <c r="AK710" s="200">
        <f>IntermediateData!AK656</f>
        <v>35.495910696428687</v>
      </c>
      <c r="AL710" s="200">
        <f>IntermediateData!AL656</f>
        <v>35.564385467209526</v>
      </c>
      <c r="AM710" s="200">
        <f>IntermediateData!AM656</f>
        <v>35.637905549350997</v>
      </c>
      <c r="AN710" s="200">
        <f>IntermediateData!AN656</f>
        <v>35.715185220444923</v>
      </c>
      <c r="AO710" s="200">
        <f>IntermediateData!AO656</f>
        <v>35.795121456267189</v>
      </c>
      <c r="AP710" s="201">
        <f>IntermediateData!AP656</f>
        <v>35.876787134163159</v>
      </c>
    </row>
    <row r="711" spans="2:42" x14ac:dyDescent="0.35">
      <c r="B711" s="36"/>
      <c r="C711" s="36" t="s">
        <v>2309</v>
      </c>
      <c r="D711" s="201"/>
      <c r="E711" s="200">
        <f>IntermediateData!E657</f>
        <v>0</v>
      </c>
      <c r="F711" s="200">
        <f>IntermediateData!F657</f>
        <v>0</v>
      </c>
      <c r="G711" s="200">
        <f>IntermediateData!G657</f>
        <v>0</v>
      </c>
      <c r="H711" s="200">
        <f>IntermediateData!H657</f>
        <v>0</v>
      </c>
      <c r="I711" s="200">
        <f>IntermediateData!I657</f>
        <v>0.97382808826800527</v>
      </c>
      <c r="J711" s="200">
        <f>IntermediateData!J657</f>
        <v>9.3183956627007944</v>
      </c>
      <c r="K711" s="200">
        <f>IntermediateData!K657</f>
        <v>24.771222648566972</v>
      </c>
      <c r="L711" s="200">
        <f>IntermediateData!L657</f>
        <v>51.740082518752132</v>
      </c>
      <c r="M711" s="200">
        <f>IntermediateData!M657</f>
        <v>86.446606349443428</v>
      </c>
      <c r="N711" s="200">
        <f>IntermediateData!N657</f>
        <v>136.22087704420451</v>
      </c>
      <c r="O711" s="200">
        <f>IntermediateData!O657</f>
        <v>193.89072123096332</v>
      </c>
      <c r="P711" s="200">
        <f>IntermediateData!P657</f>
        <v>258.83047960135747</v>
      </c>
      <c r="Q711" s="200">
        <f>IntermediateData!Q657</f>
        <v>323.64115901956973</v>
      </c>
      <c r="R711" s="199">
        <f>IntermediateData!R657</f>
        <v>384.21601126954664</v>
      </c>
      <c r="S711" s="200">
        <f>IntermediateData!S657</f>
        <v>440.63032685119225</v>
      </c>
      <c r="T711" s="200">
        <f>IntermediateData!T657</f>
        <v>492.95449822171997</v>
      </c>
      <c r="U711" s="200">
        <f>IntermediateData!U657</f>
        <v>541.25414802763169</v>
      </c>
      <c r="V711" s="200">
        <f>IntermediateData!V657</f>
        <v>585.59025149479021</v>
      </c>
      <c r="W711" s="200">
        <f>IntermediateData!W657</f>
        <v>626.01925316488473</v>
      </c>
      <c r="X711" s="200">
        <f>IntermediateData!X657</f>
        <v>662.59317815913914</v>
      </c>
      <c r="Y711" s="200">
        <f>IntermediateData!Y657</f>
        <v>695.35973814293686</v>
      </c>
      <c r="Z711" s="200">
        <f>IntermediateData!Z657</f>
        <v>724.36243215810021</v>
      </c>
      <c r="AA711" s="200">
        <f>IntermediateData!AA657</f>
        <v>749.64064248287309</v>
      </c>
      <c r="AB711" s="200">
        <f>IntermediateData!AB657</f>
        <v>771.22972567319528</v>
      </c>
      <c r="AC711" s="200">
        <f>IntermediateData!AC657</f>
        <v>789.21235304252923</v>
      </c>
      <c r="AD711" s="200">
        <f>IntermediateData!AD657</f>
        <v>804.00563918752823</v>
      </c>
      <c r="AE711" s="200">
        <f>IntermediateData!AE657</f>
        <v>816.02153297426071</v>
      </c>
      <c r="AF711" s="200">
        <f>IntermediateData!AF657</f>
        <v>825.9134597434138</v>
      </c>
      <c r="AG711" s="200">
        <f>IntermediateData!AG657</f>
        <v>834.15930157524906</v>
      </c>
      <c r="AH711" s="200">
        <f>IntermediateData!AH657</f>
        <v>841.65795563555446</v>
      </c>
      <c r="AI711" s="200">
        <f>IntermediateData!AI657</f>
        <v>848.94733320504611</v>
      </c>
      <c r="AJ711" s="200">
        <f>IntermediateData!AJ657</f>
        <v>856.55306315250743</v>
      </c>
      <c r="AK711" s="200">
        <f>IntermediateData!AK657</f>
        <v>864.63244047161413</v>
      </c>
      <c r="AL711" s="200">
        <f>IntermediateData!AL657</f>
        <v>873.13470183984077</v>
      </c>
      <c r="AM711" s="200">
        <f>IntermediateData!AM657</f>
        <v>882.01356067704012</v>
      </c>
      <c r="AN711" s="200">
        <f>IntermediateData!AN657</f>
        <v>891.22704034034166</v>
      </c>
      <c r="AO711" s="200">
        <f>IntermediateData!AO657</f>
        <v>900.73731721954675</v>
      </c>
      <c r="AP711" s="201">
        <f>IntermediateData!AP657</f>
        <v>910.51057335154019</v>
      </c>
    </row>
    <row r="712" spans="2:42" x14ac:dyDescent="0.35">
      <c r="B712" s="36"/>
      <c r="C712" s="36" t="s">
        <v>2310</v>
      </c>
      <c r="D712" s="201"/>
      <c r="E712" s="200">
        <f>IntermediateData!E658</f>
        <v>0</v>
      </c>
      <c r="F712" s="200">
        <f>IntermediateData!F658</f>
        <v>0</v>
      </c>
      <c r="G712" s="200">
        <f>IntermediateData!G658</f>
        <v>0</v>
      </c>
      <c r="H712" s="200">
        <f>IntermediateData!H658</f>
        <v>0</v>
      </c>
      <c r="I712" s="200">
        <f>IntermediateData!I658</f>
        <v>33.435026889235907</v>
      </c>
      <c r="J712" s="200">
        <f>IntermediateData!J658</f>
        <v>79.557693899045972</v>
      </c>
      <c r="K712" s="200">
        <f>IntermediateData!K658</f>
        <v>131.96896787587991</v>
      </c>
      <c r="L712" s="200">
        <f>IntermediateData!L658</f>
        <v>190.10864454716199</v>
      </c>
      <c r="M712" s="200">
        <f>IntermediateData!M658</f>
        <v>245.33551985062013</v>
      </c>
      <c r="N712" s="200">
        <f>IntermediateData!N658</f>
        <v>296.93899041008387</v>
      </c>
      <c r="O712" s="200">
        <f>IntermediateData!O658</f>
        <v>344.98800759210155</v>
      </c>
      <c r="P712" s="200">
        <f>IntermediateData!P658</f>
        <v>389.54734766524155</v>
      </c>
      <c r="Q712" s="200">
        <f>IntermediateData!Q658</f>
        <v>430.67772613186509</v>
      </c>
      <c r="R712" s="199">
        <f>IntermediateData!R658</f>
        <v>468.43590702219825</v>
      </c>
      <c r="S712" s="200">
        <f>IntermediateData!S658</f>
        <v>502.87480731627119</v>
      </c>
      <c r="T712" s="200">
        <f>IntermediateData!T658</f>
        <v>534.04359665283107</v>
      </c>
      <c r="U712" s="200">
        <f>IntermediateData!U658</f>
        <v>561.98779247809762</v>
      </c>
      <c r="V712" s="200">
        <f>IntermediateData!V658</f>
        <v>586.7493507812145</v>
      </c>
      <c r="W712" s="200">
        <f>IntermediateData!W658</f>
        <v>608.36675255744296</v>
      </c>
      <c r="X712" s="200">
        <f>IntermediateData!X658</f>
        <v>626.87508613454656</v>
      </c>
      <c r="Y712" s="200">
        <f>IntermediateData!Y658</f>
        <v>642.30612549240118</v>
      </c>
      <c r="Z712" s="200">
        <f>IntermediateData!Z658</f>
        <v>654.68840470065004</v>
      </c>
      <c r="AA712" s="200">
        <f>IntermediateData!AA658</f>
        <v>664.04728859418663</v>
      </c>
      <c r="AB712" s="200">
        <f>IntermediateData!AB658</f>
        <v>670.40503980137851</v>
      </c>
      <c r="AC712" s="200">
        <f>IntermediateData!AC658</f>
        <v>675.54062049258403</v>
      </c>
      <c r="AD712" s="200">
        <f>IntermediateData!AD658</f>
        <v>680.19986884150444</v>
      </c>
      <c r="AE712" s="200">
        <f>IntermediateData!AE658</f>
        <v>684.82400657968765</v>
      </c>
      <c r="AF712" s="200">
        <f>IntermediateData!AF658</f>
        <v>689.84185028381887</v>
      </c>
      <c r="AG712" s="200">
        <f>IntermediateData!AG658</f>
        <v>695.24475926631362</v>
      </c>
      <c r="AH712" s="200">
        <f>IntermediateData!AH658</f>
        <v>700.92192922801951</v>
      </c>
      <c r="AI712" s="200">
        <f>IntermediateData!AI658</f>
        <v>706.83597800376299</v>
      </c>
      <c r="AJ712" s="200">
        <f>IntermediateData!AJ658</f>
        <v>712.95316173370713</v>
      </c>
      <c r="AK712" s="200">
        <f>IntermediateData!AK658</f>
        <v>719.24324040422994</v>
      </c>
      <c r="AL712" s="200">
        <f>IntermediateData!AL658</f>
        <v>725.67935149344703</v>
      </c>
      <c r="AM712" s="200">
        <f>IntermediateData!AM658</f>
        <v>732.23789140748693</v>
      </c>
      <c r="AN712" s="200">
        <f>IntermediateData!AN658</f>
        <v>738.89840440857915</v>
      </c>
      <c r="AO712" s="200">
        <f>IntermediateData!AO658</f>
        <v>745.64347875037231</v>
      </c>
      <c r="AP712" s="201">
        <f>IntermediateData!AP658</f>
        <v>752.45864974968083</v>
      </c>
    </row>
    <row r="713" spans="2:42" x14ac:dyDescent="0.35">
      <c r="B713" s="36"/>
      <c r="C713" s="36" t="s">
        <v>2311</v>
      </c>
      <c r="D713" s="201"/>
      <c r="E713" s="200">
        <f>IntermediateData!E659</f>
        <v>0</v>
      </c>
      <c r="F713" s="200">
        <f>IntermediateData!F659</f>
        <v>0</v>
      </c>
      <c r="G713" s="200">
        <f>IntermediateData!G659</f>
        <v>0</v>
      </c>
      <c r="H713" s="200">
        <f>IntermediateData!H659</f>
        <v>0</v>
      </c>
      <c r="I713" s="200">
        <f>IntermediateData!I659</f>
        <v>1.7751705010415608</v>
      </c>
      <c r="J713" s="200">
        <f>IntermediateData!J659</f>
        <v>5.5081343823700761</v>
      </c>
      <c r="K713" s="200">
        <f>IntermediateData!K659</f>
        <v>12.264518447486068</v>
      </c>
      <c r="L713" s="200">
        <f>IntermediateData!L659</f>
        <v>21.094423387691453</v>
      </c>
      <c r="M713" s="200">
        <f>IntermediateData!M659</f>
        <v>31.842511950384814</v>
      </c>
      <c r="N713" s="200">
        <f>IntermediateData!N659</f>
        <v>46.726790597580155</v>
      </c>
      <c r="O713" s="200">
        <f>IntermediateData!O659</f>
        <v>63.45692161153638</v>
      </c>
      <c r="P713" s="200">
        <f>IntermediateData!P659</f>
        <v>80.791544589027993</v>
      </c>
      <c r="Q713" s="200">
        <f>IntermediateData!Q659</f>
        <v>96.854810233512879</v>
      </c>
      <c r="R713" s="199">
        <f>IntermediateData!R659</f>
        <v>111.67482353841768</v>
      </c>
      <c r="S713" s="200">
        <f>IntermediateData!S659</f>
        <v>125.27824647328427</v>
      </c>
      <c r="T713" s="200">
        <f>IntermediateData!T659</f>
        <v>137.69034174505921</v>
      </c>
      <c r="U713" s="200">
        <f>IntermediateData!U659</f>
        <v>148.93501476344045</v>
      </c>
      <c r="V713" s="200">
        <f>IntermediateData!V659</f>
        <v>159.03485387176818</v>
      </c>
      <c r="W713" s="200">
        <f>IntermediateData!W659</f>
        <v>168.01116890260485</v>
      </c>
      <c r="X713" s="200">
        <f>IntermediateData!X659</f>
        <v>175.88402811489559</v>
      </c>
      <c r="Y713" s="200">
        <f>IntermediateData!Y659</f>
        <v>182.67229356742064</v>
      </c>
      <c r="Z713" s="200">
        <f>IntermediateData!Z659</f>
        <v>188.39365498115785</v>
      </c>
      <c r="AA713" s="200">
        <f>IntermediateData!AA659</f>
        <v>193.06466214114405</v>
      </c>
      <c r="AB713" s="200">
        <f>IntermediateData!AB659</f>
        <v>196.70075588647683</v>
      </c>
      <c r="AC713" s="200">
        <f>IntermediateData!AC659</f>
        <v>199.40972776158361</v>
      </c>
      <c r="AD713" s="200">
        <f>IntermediateData!AD659</f>
        <v>201.31088536432972</v>
      </c>
      <c r="AE713" s="200">
        <f>IntermediateData!AE659</f>
        <v>202.58214553813968</v>
      </c>
      <c r="AF713" s="200">
        <f>IntermediateData!AF659</f>
        <v>203.35738234868703</v>
      </c>
      <c r="AG713" s="200">
        <f>IntermediateData!AG659</f>
        <v>203.76626904972397</v>
      </c>
      <c r="AH713" s="200">
        <f>IntermediateData!AH659</f>
        <v>204.07835634787941</v>
      </c>
      <c r="AI713" s="200">
        <f>IntermediateData!AI659</f>
        <v>204.43326160890066</v>
      </c>
      <c r="AJ713" s="200">
        <f>IntermediateData!AJ659</f>
        <v>204.91061449622129</v>
      </c>
      <c r="AK713" s="200">
        <f>IntermediateData!AK659</f>
        <v>205.49463113896346</v>
      </c>
      <c r="AL713" s="200">
        <f>IntermediateData!AL659</f>
        <v>206.17085693029847</v>
      </c>
      <c r="AM713" s="200">
        <f>IntermediateData!AM659</f>
        <v>206.92611188553084</v>
      </c>
      <c r="AN713" s="200">
        <f>IntermediateData!AN659</f>
        <v>207.74843900813286</v>
      </c>
      <c r="AO713" s="200">
        <f>IntermediateData!AO659</f>
        <v>208.62705554092392</v>
      </c>
      <c r="AP713" s="201">
        <f>IntermediateData!AP659</f>
        <v>209.55230698521896</v>
      </c>
    </row>
    <row r="714" spans="2:42" x14ac:dyDescent="0.35">
      <c r="B714" s="36"/>
      <c r="C714" s="36" t="s">
        <v>2312</v>
      </c>
      <c r="D714" s="201"/>
      <c r="E714" s="200">
        <f>IntermediateData!E660</f>
        <v>0</v>
      </c>
      <c r="F714" s="200">
        <f>IntermediateData!F660</f>
        <v>0</v>
      </c>
      <c r="G714" s="200">
        <f>IntermediateData!G660</f>
        <v>0</v>
      </c>
      <c r="H714" s="200">
        <f>IntermediateData!H660</f>
        <v>0</v>
      </c>
      <c r="I714" s="200">
        <f>IntermediateData!I660</f>
        <v>32.890662097375419</v>
      </c>
      <c r="J714" s="200">
        <f>IntermediateData!J660</f>
        <v>70.213398197873957</v>
      </c>
      <c r="K714" s="200">
        <f>IntermediateData!K660</f>
        <v>111.49509362224046</v>
      </c>
      <c r="L714" s="200">
        <f>IntermediateData!L660</f>
        <v>152.3776583703175</v>
      </c>
      <c r="M714" s="200">
        <f>IntermediateData!M660</f>
        <v>190.34299552300098</v>
      </c>
      <c r="N714" s="200">
        <f>IntermediateData!N660</f>
        <v>225.45870026604297</v>
      </c>
      <c r="O714" s="200">
        <f>IntermediateData!O660</f>
        <v>257.78902101070241</v>
      </c>
      <c r="P714" s="200">
        <f>IntermediateData!P660</f>
        <v>287.39496285494715</v>
      </c>
      <c r="Q714" s="200">
        <f>IntermediateData!Q660</f>
        <v>314.33438685017688</v>
      </c>
      <c r="R714" s="199">
        <f>IntermediateData!R660</f>
        <v>338.66210521806306</v>
      </c>
      <c r="S714" s="200">
        <f>IntermediateData!S660</f>
        <v>360.42997265662137</v>
      </c>
      <c r="T714" s="200">
        <f>IntermediateData!T660</f>
        <v>379.6869738693469</v>
      </c>
      <c r="U714" s="200">
        <f>IntermediateData!U660</f>
        <v>396.47930744615007</v>
      </c>
      <c r="V714" s="200">
        <f>IntermediateData!V660</f>
        <v>410.85046621991597</v>
      </c>
      <c r="W714" s="200">
        <f>IntermediateData!W660</f>
        <v>422.84131421777357</v>
      </c>
      <c r="X714" s="200">
        <f>IntermediateData!X660</f>
        <v>432.49016032159233</v>
      </c>
      <c r="Y714" s="200">
        <f>IntermediateData!Y660</f>
        <v>439.83282874781617</v>
      </c>
      <c r="Z714" s="200">
        <f>IntermediateData!Z660</f>
        <v>444.90272645249905</v>
      </c>
      <c r="AA714" s="200">
        <f>IntermediateData!AA660</f>
        <v>447.73090756330265</v>
      </c>
      <c r="AB714" s="200">
        <f>IntermediateData!AB660</f>
        <v>448.34613493626432</v>
      </c>
      <c r="AC714" s="200">
        <f>IntermediateData!AC660</f>
        <v>448.50602641014149</v>
      </c>
      <c r="AD714" s="200">
        <f>IntermediateData!AD660</f>
        <v>448.53334654132811</v>
      </c>
      <c r="AE714" s="200">
        <f>IntermediateData!AE660</f>
        <v>448.73779914098139</v>
      </c>
      <c r="AF714" s="200">
        <f>IntermediateData!AF660</f>
        <v>449.21159348793481</v>
      </c>
      <c r="AG714" s="200">
        <f>IntermediateData!AG660</f>
        <v>449.91859747379129</v>
      </c>
      <c r="AH714" s="200">
        <f>IntermediateData!AH660</f>
        <v>450.87453166627796</v>
      </c>
      <c r="AI714" s="200">
        <f>IntermediateData!AI660</f>
        <v>452.04634135602458</v>
      </c>
      <c r="AJ714" s="200">
        <f>IntermediateData!AJ660</f>
        <v>453.40384507967013</v>
      </c>
      <c r="AK714" s="200">
        <f>IntermediateData!AK660</f>
        <v>454.91961715290392</v>
      </c>
      <c r="AL714" s="200">
        <f>IntermediateData!AL660</f>
        <v>456.56887671540562</v>
      </c>
      <c r="AM714" s="200">
        <f>IntermediateData!AM660</f>
        <v>458.32938302209772</v>
      </c>
      <c r="AN714" s="200">
        <f>IntermediateData!AN660</f>
        <v>460.18133672732893</v>
      </c>
      <c r="AO714" s="200">
        <f>IntermediateData!AO660</f>
        <v>462.10728692032836</v>
      </c>
      <c r="AP714" s="201">
        <f>IntermediateData!AP660</f>
        <v>464.09204368150074</v>
      </c>
    </row>
    <row r="715" spans="2:42" x14ac:dyDescent="0.35">
      <c r="B715" s="36"/>
      <c r="C715" s="36" t="s">
        <v>2313</v>
      </c>
      <c r="D715" s="201"/>
      <c r="E715" s="200">
        <f>IntermediateData!E661</f>
        <v>0</v>
      </c>
      <c r="F715" s="200">
        <f>IntermediateData!F661</f>
        <v>0</v>
      </c>
      <c r="G715" s="200">
        <f>IntermediateData!G661</f>
        <v>0</v>
      </c>
      <c r="H715" s="200">
        <f>IntermediateData!H661</f>
        <v>0</v>
      </c>
      <c r="I715" s="200">
        <f>IntermediateData!I661</f>
        <v>0.76821214529179105</v>
      </c>
      <c r="J715" s="200">
        <f>IntermediateData!J661</f>
        <v>2.6620355721890969</v>
      </c>
      <c r="K715" s="200">
        <f>IntermediateData!K661</f>
        <v>6.256498202963793</v>
      </c>
      <c r="L715" s="200">
        <f>IntermediateData!L661</f>
        <v>11.078935859117671</v>
      </c>
      <c r="M715" s="200">
        <f>IntermediateData!M661</f>
        <v>17.056672825485425</v>
      </c>
      <c r="N715" s="200">
        <f>IntermediateData!N661</f>
        <v>25.446010660401562</v>
      </c>
      <c r="O715" s="200">
        <f>IntermediateData!O661</f>
        <v>34.992878628855827</v>
      </c>
      <c r="P715" s="200">
        <f>IntermediateData!P661</f>
        <v>45.317290885002343</v>
      </c>
      <c r="Q715" s="200">
        <f>IntermediateData!Q661</f>
        <v>54.965480840117927</v>
      </c>
      <c r="R715" s="199">
        <f>IntermediateData!R661</f>
        <v>63.950191571766403</v>
      </c>
      <c r="S715" s="200">
        <f>IntermediateData!S661</f>
        <v>72.283388558147948</v>
      </c>
      <c r="T715" s="200">
        <f>IntermediateData!T661</f>
        <v>79.976280890077632</v>
      </c>
      <c r="U715" s="200">
        <f>IntermediateData!U661</f>
        <v>87.039341545899532</v>
      </c>
      <c r="V715" s="200">
        <f>IntermediateData!V661</f>
        <v>93.482326760089549</v>
      </c>
      <c r="W715" s="200">
        <f>IntermediateData!W661</f>
        <v>99.314294515098894</v>
      </c>
      <c r="X715" s="200">
        <f>IntermediateData!X661</f>
        <v>104.54362218483197</v>
      </c>
      <c r="Y715" s="200">
        <f>IntermediateData!Y661</f>
        <v>109.17802335703144</v>
      </c>
      <c r="Z715" s="200">
        <f>IntermediateData!Z661</f>
        <v>113.22456386076695</v>
      </c>
      <c r="AA715" s="200">
        <f>IntermediateData!AA661</f>
        <v>116.68967702417949</v>
      </c>
      <c r="AB715" s="200">
        <f>IntermediateData!AB661</f>
        <v>119.57917818663041</v>
      </c>
      <c r="AC715" s="200">
        <f>IntermediateData!AC661</f>
        <v>121.93871070660447</v>
      </c>
      <c r="AD715" s="200">
        <f>IntermediateData!AD661</f>
        <v>123.83341624884913</v>
      </c>
      <c r="AE715" s="200">
        <f>IntermediateData!AE661</f>
        <v>125.36012108367831</v>
      </c>
      <c r="AF715" s="200">
        <f>IntermediateData!AF661</f>
        <v>126.59403960886114</v>
      </c>
      <c r="AG715" s="200">
        <f>IntermediateData!AG661</f>
        <v>127.60886700789267</v>
      </c>
      <c r="AH715" s="200">
        <f>IntermediateData!AH661</f>
        <v>128.53473037203591</v>
      </c>
      <c r="AI715" s="200">
        <f>IntermediateData!AI661</f>
        <v>129.45462318214567</v>
      </c>
      <c r="AJ715" s="200">
        <f>IntermediateData!AJ661</f>
        <v>130.43474037362242</v>
      </c>
      <c r="AK715" s="200">
        <f>IntermediateData!AK661</f>
        <v>131.46746847154384</v>
      </c>
      <c r="AL715" s="200">
        <f>IntermediateData!AL661</f>
        <v>132.54589989811362</v>
      </c>
      <c r="AM715" s="200">
        <f>IntermediateData!AM661</f>
        <v>133.66380645653277</v>
      </c>
      <c r="AN715" s="200">
        <f>IntermediateData!AN661</f>
        <v>134.81561438557475</v>
      </c>
      <c r="AO715" s="200">
        <f>IntermediateData!AO661</f>
        <v>135.9963809236454</v>
      </c>
      <c r="AP715" s="201">
        <f>IntermediateData!AP661</f>
        <v>137.20177232400673</v>
      </c>
    </row>
    <row r="716" spans="2:42" x14ac:dyDescent="0.35">
      <c r="B716" s="36"/>
      <c r="C716" s="233" t="s">
        <v>2380</v>
      </c>
      <c r="D716" s="234"/>
      <c r="E716" s="240">
        <f t="shared" ref="E716:AP716" si="61">SUM(E667:E715)</f>
        <v>0</v>
      </c>
      <c r="F716" s="240">
        <f t="shared" si="61"/>
        <v>0</v>
      </c>
      <c r="G716" s="240">
        <f t="shared" si="61"/>
        <v>0</v>
      </c>
      <c r="H716" s="240">
        <f t="shared" si="61"/>
        <v>0</v>
      </c>
      <c r="I716" s="240">
        <f t="shared" si="61"/>
        <v>871.31749787917886</v>
      </c>
      <c r="J716" s="240">
        <f t="shared" si="61"/>
        <v>2035.7433859004657</v>
      </c>
      <c r="K716" s="240">
        <f t="shared" si="61"/>
        <v>3465.4914390561157</v>
      </c>
      <c r="L716" s="240">
        <f t="shared" si="61"/>
        <v>5091.9452083198566</v>
      </c>
      <c r="M716" s="240">
        <f t="shared" si="61"/>
        <v>6853.8563014248275</v>
      </c>
      <c r="N716" s="240">
        <f t="shared" si="61"/>
        <v>8766.5711701158616</v>
      </c>
      <c r="O716" s="240">
        <f t="shared" si="61"/>
        <v>10726.321908244483</v>
      </c>
      <c r="P716" s="240">
        <f t="shared" si="61"/>
        <v>12649.760012963006</v>
      </c>
      <c r="Q716" s="240">
        <f t="shared" si="61"/>
        <v>14446.204794421299</v>
      </c>
      <c r="R716" s="241">
        <f t="shared" si="61"/>
        <v>16101.88193559295</v>
      </c>
      <c r="S716" s="240">
        <f t="shared" si="61"/>
        <v>17619.364995524727</v>
      </c>
      <c r="T716" s="240">
        <f t="shared" si="61"/>
        <v>19001.069537494721</v>
      </c>
      <c r="U716" s="240">
        <f t="shared" si="61"/>
        <v>20249.257450997186</v>
      </c>
      <c r="V716" s="240">
        <f t="shared" si="61"/>
        <v>21366.041083353604</v>
      </c>
      <c r="W716" s="240">
        <f t="shared" si="61"/>
        <v>22353.387187209231</v>
      </c>
      <c r="X716" s="240">
        <f t="shared" si="61"/>
        <v>23213.120689930078</v>
      </c>
      <c r="Y716" s="240">
        <f t="shared" si="61"/>
        <v>23946.928290679461</v>
      </c>
      <c r="Z716" s="240">
        <f t="shared" si="61"/>
        <v>24556.361890726028</v>
      </c>
      <c r="AA716" s="240">
        <f t="shared" si="61"/>
        <v>25042.841862315618</v>
      </c>
      <c r="AB716" s="240">
        <f t="shared" si="61"/>
        <v>25407.660161227781</v>
      </c>
      <c r="AC716" s="240">
        <f t="shared" si="61"/>
        <v>25697.842103610943</v>
      </c>
      <c r="AD716" s="240">
        <f t="shared" si="61"/>
        <v>25931.502789362643</v>
      </c>
      <c r="AE716" s="240">
        <f t="shared" si="61"/>
        <v>26125.899414998876</v>
      </c>
      <c r="AF716" s="240">
        <f t="shared" si="61"/>
        <v>26295.282769131547</v>
      </c>
      <c r="AG716" s="240">
        <f t="shared" si="61"/>
        <v>26451.19886510319</v>
      </c>
      <c r="AH716" s="240">
        <f t="shared" si="61"/>
        <v>26607.827194312686</v>
      </c>
      <c r="AI716" s="240">
        <f t="shared" si="61"/>
        <v>26773.015186695393</v>
      </c>
      <c r="AJ716" s="240">
        <f t="shared" si="61"/>
        <v>26950.562530628104</v>
      </c>
      <c r="AK716" s="240">
        <f t="shared" si="61"/>
        <v>27139.695751302726</v>
      </c>
      <c r="AL716" s="240">
        <f t="shared" si="61"/>
        <v>27338.949912204767</v>
      </c>
      <c r="AM716" s="240">
        <f t="shared" si="61"/>
        <v>27547.001727604587</v>
      </c>
      <c r="AN716" s="240">
        <f t="shared" si="61"/>
        <v>27762.664241118855</v>
      </c>
      <c r="AO716" s="240">
        <f t="shared" si="61"/>
        <v>27984.881820538176</v>
      </c>
      <c r="AP716" s="242">
        <f t="shared" si="61"/>
        <v>28212.725456561689</v>
      </c>
    </row>
    <row r="717" spans="2:42" x14ac:dyDescent="0.35">
      <c r="B717" s="36"/>
      <c r="C717" s="36" t="s">
        <v>2264</v>
      </c>
      <c r="D717" s="201"/>
      <c r="E717" s="200">
        <f>IntermediateData!E612</f>
        <v>0</v>
      </c>
      <c r="F717" s="200">
        <f>IntermediateData!F612</f>
        <v>0</v>
      </c>
      <c r="G717" s="200">
        <f>IntermediateData!G612</f>
        <v>0</v>
      </c>
      <c r="H717" s="200">
        <f>IntermediateData!H612</f>
        <v>0</v>
      </c>
      <c r="I717" s="200">
        <f>IntermediateData!I612</f>
        <v>4.9369956551902031E-2</v>
      </c>
      <c r="J717" s="200">
        <f>IntermediateData!J612</f>
        <v>0.53059726197189905</v>
      </c>
      <c r="K717" s="200">
        <f>IntermediateData!K612</f>
        <v>1.4255274985378317</v>
      </c>
      <c r="L717" s="200">
        <f>IntermediateData!L612</f>
        <v>2.9862530399524192</v>
      </c>
      <c r="M717" s="200">
        <f>IntermediateData!M612</f>
        <v>4.9906726719331953</v>
      </c>
      <c r="N717" s="200">
        <f>IntermediateData!N612</f>
        <v>7.8576719323747195</v>
      </c>
      <c r="O717" s="200">
        <f>IntermediateData!O612</f>
        <v>11.169335971358342</v>
      </c>
      <c r="P717" s="200">
        <f>IntermediateData!P612</f>
        <v>14.886002945599326</v>
      </c>
      <c r="Q717" s="200">
        <f>IntermediateData!Q612</f>
        <v>18.591613420043064</v>
      </c>
      <c r="R717" s="199">
        <f>IntermediateData!R612</f>
        <v>22.039128936854564</v>
      </c>
      <c r="S717" s="200">
        <f>IntermediateData!S612</f>
        <v>25.233621456413058</v>
      </c>
      <c r="T717" s="200">
        <f>IntermediateData!T612</f>
        <v>28.179870118642054</v>
      </c>
      <c r="U717" s="200">
        <f>IntermediateData!U612</f>
        <v>30.882369538844767</v>
      </c>
      <c r="V717" s="200">
        <f>IntermediateData!V612</f>
        <v>33.345337747147603</v>
      </c>
      <c r="W717" s="200">
        <f>IntermediateData!W612</f>
        <v>35.572723783440829</v>
      </c>
      <c r="X717" s="200">
        <f>IntermediateData!X612</f>
        <v>37.568214959246092</v>
      </c>
      <c r="Y717" s="200">
        <f>IntermediateData!Y612</f>
        <v>39.335243797496268</v>
      </c>
      <c r="Z717" s="200">
        <f>IntermediateData!Z612</f>
        <v>40.87699466078638</v>
      </c>
      <c r="AA717" s="200">
        <f>IntermediateData!AA612</f>
        <v>42.196410078240632</v>
      </c>
      <c r="AB717" s="200">
        <f>IntermediateData!AB612</f>
        <v>43.296196780742996</v>
      </c>
      <c r="AC717" s="200">
        <f>IntermediateData!AC612</f>
        <v>44.181429872660502</v>
      </c>
      <c r="AD717" s="200">
        <f>IntermediateData!AD612</f>
        <v>44.877173000226989</v>
      </c>
      <c r="AE717" s="200">
        <f>IntermediateData!AE612</f>
        <v>45.408041944495523</v>
      </c>
      <c r="AF717" s="200">
        <f>IntermediateData!AF612</f>
        <v>45.812473316874467</v>
      </c>
      <c r="AG717" s="200">
        <f>IntermediateData!AG612</f>
        <v>46.118563369361794</v>
      </c>
      <c r="AH717" s="200">
        <f>IntermediateData!AH612</f>
        <v>46.380390678177761</v>
      </c>
      <c r="AI717" s="200">
        <f>IntermediateData!AI612</f>
        <v>46.628966472665901</v>
      </c>
      <c r="AJ717" s="200">
        <f>IntermediateData!AJ612</f>
        <v>46.894387835417682</v>
      </c>
      <c r="AK717" s="200">
        <f>IntermediateData!AK612</f>
        <v>47.186044445640988</v>
      </c>
      <c r="AL717" s="200">
        <f>IntermediateData!AL612</f>
        <v>47.50078398570605</v>
      </c>
      <c r="AM717" s="200">
        <f>IntermediateData!AM612</f>
        <v>47.835724013034692</v>
      </c>
      <c r="AN717" s="200">
        <f>IntermediateData!AN612</f>
        <v>48.188241394921121</v>
      </c>
      <c r="AO717" s="200">
        <f>IntermediateData!AO612</f>
        <v>48.555962345796033</v>
      </c>
      <c r="AP717" s="201">
        <f>IntermediateData!AP612</f>
        <v>48.936753043004614</v>
      </c>
    </row>
    <row r="718" spans="2:42" x14ac:dyDescent="0.35">
      <c r="B718" s="36"/>
      <c r="C718" s="36" t="s">
        <v>2274</v>
      </c>
      <c r="D718" s="201"/>
      <c r="E718" s="200">
        <f>IntermediateData!E622</f>
        <v>0</v>
      </c>
      <c r="F718" s="200">
        <f>IntermediateData!F622</f>
        <v>0</v>
      </c>
      <c r="G718" s="200">
        <f>IntermediateData!G622</f>
        <v>0</v>
      </c>
      <c r="H718" s="200">
        <f>IntermediateData!H622</f>
        <v>0</v>
      </c>
      <c r="I718" s="200">
        <f>IntermediateData!I622</f>
        <v>0.13961576374928122</v>
      </c>
      <c r="J718" s="200">
        <f>IntermediateData!J622</f>
        <v>0.92502088703741192</v>
      </c>
      <c r="K718" s="200">
        <f>IntermediateData!K622</f>
        <v>2.328544184116204</v>
      </c>
      <c r="L718" s="200">
        <f>IntermediateData!L622</f>
        <v>4.741695103645001</v>
      </c>
      <c r="M718" s="200">
        <f>IntermediateData!M622</f>
        <v>7.8165549824829963</v>
      </c>
      <c r="N718" s="200">
        <f>IntermediateData!N622</f>
        <v>12.194961962143054</v>
      </c>
      <c r="O718" s="200">
        <f>IntermediateData!O622</f>
        <v>17.235084587776804</v>
      </c>
      <c r="P718" s="200">
        <f>IntermediateData!P622</f>
        <v>22.877122792209661</v>
      </c>
      <c r="Q718" s="200">
        <f>IntermediateData!Q622</f>
        <v>28.403976541487587</v>
      </c>
      <c r="R718" s="199">
        <f>IntermediateData!R622</f>
        <v>33.544183316745027</v>
      </c>
      <c r="S718" s="200">
        <f>IntermediateData!S622</f>
        <v>38.305309906798513</v>
      </c>
      <c r="T718" s="200">
        <f>IntermediateData!T622</f>
        <v>42.694484844725153</v>
      </c>
      <c r="U718" s="200">
        <f>IntermediateData!U622</f>
        <v>46.718410804243781</v>
      </c>
      <c r="V718" s="200">
        <f>IntermediateData!V622</f>
        <v>50.383376462986433</v>
      </c>
      <c r="W718" s="200">
        <f>IntermediateData!W622</f>
        <v>53.695267850434327</v>
      </c>
      <c r="X718" s="200">
        <f>IntermediateData!X622</f>
        <v>56.659579197605041</v>
      </c>
      <c r="Y718" s="200">
        <f>IntermediateData!Y622</f>
        <v>59.2814233049141</v>
      </c>
      <c r="Z718" s="200">
        <f>IntermediateData!Z622</f>
        <v>61.565541443994867</v>
      </c>
      <c r="AA718" s="200">
        <f>IntermediateData!AA622</f>
        <v>63.516312808643001</v>
      </c>
      <c r="AB718" s="200">
        <f>IntermediateData!AB622</f>
        <v>65.137763529456109</v>
      </c>
      <c r="AC718" s="200">
        <f>IntermediateData!AC622</f>
        <v>66.440923464257622</v>
      </c>
      <c r="AD718" s="200">
        <f>IntermediateData!AD622</f>
        <v>67.463359334145906</v>
      </c>
      <c r="AE718" s="200">
        <f>IntermediateData!AE622</f>
        <v>68.241950774934153</v>
      </c>
      <c r="AF718" s="200">
        <f>IntermediateData!AF622</f>
        <v>68.835019585597607</v>
      </c>
      <c r="AG718" s="200">
        <f>IntermediateData!AG622</f>
        <v>69.284644507142715</v>
      </c>
      <c r="AH718" s="200">
        <f>IntermediateData!AH622</f>
        <v>69.672602855027009</v>
      </c>
      <c r="AI718" s="200">
        <f>IntermediateData!AI622</f>
        <v>70.045319138933436</v>
      </c>
      <c r="AJ718" s="200">
        <f>IntermediateData!AJ622</f>
        <v>70.44783508900548</v>
      </c>
      <c r="AK718" s="200">
        <f>IntermediateData!AK622</f>
        <v>70.88923985983854</v>
      </c>
      <c r="AL718" s="200">
        <f>IntermediateData!AL622</f>
        <v>71.364844556521518</v>
      </c>
      <c r="AM718" s="200">
        <f>IntermediateData!AM622</f>
        <v>71.870363740635497</v>
      </c>
      <c r="AN718" s="200">
        <f>IntermediateData!AN622</f>
        <v>72.401899666500896</v>
      </c>
      <c r="AO718" s="200">
        <f>IntermediateData!AO622</f>
        <v>72.955927417988022</v>
      </c>
      <c r="AP718" s="201">
        <f>IntermediateData!AP622</f>
        <v>73.529280910147278</v>
      </c>
    </row>
    <row r="719" spans="2:42" ht="18" thickBot="1" x14ac:dyDescent="0.4">
      <c r="B719" s="29"/>
      <c r="C719" s="104" t="s">
        <v>2366</v>
      </c>
      <c r="D719" s="212"/>
      <c r="E719" s="213">
        <f>IntermediateData!E662</f>
        <v>0</v>
      </c>
      <c r="F719" s="213">
        <f>IntermediateData!F662</f>
        <v>0</v>
      </c>
      <c r="G719" s="213">
        <f>IntermediateData!G662</f>
        <v>0</v>
      </c>
      <c r="H719" s="213">
        <f>IntermediateData!H662</f>
        <v>0</v>
      </c>
      <c r="I719" s="213">
        <f>IntermediateData!I662</f>
        <v>871.50648359948025</v>
      </c>
      <c r="J719" s="213">
        <f>IntermediateData!J662</f>
        <v>2037.1990040494745</v>
      </c>
      <c r="K719" s="213">
        <f>IntermediateData!K662</f>
        <v>3469.2455107387696</v>
      </c>
      <c r="L719" s="213">
        <f>IntermediateData!L662</f>
        <v>5099.6731564634547</v>
      </c>
      <c r="M719" s="213">
        <f>IntermediateData!M662</f>
        <v>6866.6635290792447</v>
      </c>
      <c r="N719" s="213">
        <f>IntermediateData!N662</f>
        <v>8786.6238040103799</v>
      </c>
      <c r="O719" s="213">
        <f>IntermediateData!O662</f>
        <v>10754.726328803617</v>
      </c>
      <c r="P719" s="213">
        <f>IntermediateData!P662</f>
        <v>12687.523138700815</v>
      </c>
      <c r="Q719" s="213">
        <f>IntermediateData!Q662</f>
        <v>14493.20038438283</v>
      </c>
      <c r="R719" s="214">
        <f>IntermediateData!R662</f>
        <v>16157.46524784655</v>
      </c>
      <c r="S719" s="213">
        <f>IntermediateData!S662</f>
        <v>17682.903926887939</v>
      </c>
      <c r="T719" s="213">
        <f>IntermediateData!T662</f>
        <v>19071.94389245809</v>
      </c>
      <c r="U719" s="213">
        <f>IntermediateData!U662</f>
        <v>20326.858231340277</v>
      </c>
      <c r="V719" s="213">
        <f>IntermediateData!V662</f>
        <v>21449.769797563738</v>
      </c>
      <c r="W719" s="213">
        <f>IntermediateData!W662</f>
        <v>22442.655178843106</v>
      </c>
      <c r="X719" s="213">
        <f>IntermediateData!X662</f>
        <v>23307.348484086931</v>
      </c>
      <c r="Y719" s="213">
        <f>IntermediateData!Y662</f>
        <v>24045.544957781873</v>
      </c>
      <c r="Z719" s="213">
        <f>IntermediateData!Z662</f>
        <v>24658.804426830811</v>
      </c>
      <c r="AA719" s="213">
        <f>IntermediateData!AA662</f>
        <v>25148.554585202502</v>
      </c>
      <c r="AB719" s="213">
        <f>IntermediateData!AB662</f>
        <v>25516.094121537975</v>
      </c>
      <c r="AC719" s="213">
        <f>IntermediateData!AC662</f>
        <v>25808.464456947862</v>
      </c>
      <c r="AD719" s="213">
        <f>IntermediateData!AD662</f>
        <v>26043.843321697019</v>
      </c>
      <c r="AE719" s="213">
        <f>IntermediateData!AE662</f>
        <v>26239.549407718307</v>
      </c>
      <c r="AF719" s="213">
        <f>IntermediateData!AF662</f>
        <v>26409.930262034017</v>
      </c>
      <c r="AG719" s="213">
        <f>IntermediateData!AG662</f>
        <v>26566.602072979695</v>
      </c>
      <c r="AH719" s="213">
        <f>IntermediateData!AH662</f>
        <v>26723.880187845887</v>
      </c>
      <c r="AI719" s="213">
        <f>IntermediateData!AI662</f>
        <v>26889.689472306993</v>
      </c>
      <c r="AJ719" s="213">
        <f>IntermediateData!AJ662</f>
        <v>27067.904753552528</v>
      </c>
      <c r="AK719" s="213">
        <f>IntermediateData!AK662</f>
        <v>27257.771035608206</v>
      </c>
      <c r="AL719" s="213">
        <f>IntermediateData!AL662</f>
        <v>27457.815540746993</v>
      </c>
      <c r="AM719" s="213">
        <f>IntermediateData!AM662</f>
        <v>27666.707815358255</v>
      </c>
      <c r="AN719" s="213">
        <f>IntermediateData!AN662</f>
        <v>27883.254382180279</v>
      </c>
      <c r="AO719" s="213">
        <f>IntermediateData!AO662</f>
        <v>28106.393710301963</v>
      </c>
      <c r="AP719" s="212">
        <f>IntermediateData!AP662</f>
        <v>28335.191490514841</v>
      </c>
    </row>
    <row r="720" spans="2:42" ht="18.75" thickTop="1" thickBot="1" x14ac:dyDescent="0.4"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</row>
    <row r="721" spans="2:42" ht="22.5" thickTop="1" x14ac:dyDescent="0.45">
      <c r="B721" s="93" t="s">
        <v>2405</v>
      </c>
      <c r="C721" s="94"/>
      <c r="D721" s="163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2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3"/>
    </row>
    <row r="722" spans="2:42" x14ac:dyDescent="0.35">
      <c r="B722" s="36"/>
      <c r="C722" s="36" t="s">
        <v>2265</v>
      </c>
      <c r="D722" s="201"/>
      <c r="E722" s="200">
        <f>IntermediateData!E666</f>
        <v>0</v>
      </c>
      <c r="F722" s="200">
        <f>IntermediateData!F666</f>
        <v>0</v>
      </c>
      <c r="G722" s="200">
        <f>IntermediateData!G666</f>
        <v>0</v>
      </c>
      <c r="H722" s="200">
        <f>IntermediateData!H666</f>
        <v>0</v>
      </c>
      <c r="I722" s="200">
        <f>IntermediateData!I666</f>
        <v>30.824749999999998</v>
      </c>
      <c r="J722" s="200">
        <f>IntermediateData!J666</f>
        <v>130.88893545919086</v>
      </c>
      <c r="K722" s="200">
        <f>IntermediateData!K666</f>
        <v>232.42599673821445</v>
      </c>
      <c r="L722" s="200">
        <f>IntermediateData!L666</f>
        <v>401.88235158433565</v>
      </c>
      <c r="M722" s="200">
        <f>IntermediateData!M666</f>
        <v>525.38268497187926</v>
      </c>
      <c r="N722" s="200">
        <f>IntermediateData!N666</f>
        <v>757.00856438043081</v>
      </c>
      <c r="O722" s="200">
        <f>IntermediateData!O666</f>
        <v>900.47460558447676</v>
      </c>
      <c r="P722" s="200">
        <f>IntermediateData!P666</f>
        <v>1042.8400068261276</v>
      </c>
      <c r="Q722" s="200">
        <f>IntermediateData!Q666</f>
        <v>1068.0481602147886</v>
      </c>
      <c r="R722" s="199">
        <f>IntermediateData!R666</f>
        <v>1066.9978468070155</v>
      </c>
      <c r="S722" s="200">
        <f>IntermediateData!S666</f>
        <v>1066.9249540084984</v>
      </c>
      <c r="T722" s="200">
        <f>IntermediateData!T666</f>
        <v>1067.8152065959723</v>
      </c>
      <c r="U722" s="200">
        <f>IntermediateData!U666</f>
        <v>1069.6553275888787</v>
      </c>
      <c r="V722" s="200">
        <f>IntermediateData!V666</f>
        <v>1072.4330121336943</v>
      </c>
      <c r="W722" s="200">
        <f>IntermediateData!W666</f>
        <v>1076.136902569395</v>
      </c>
      <c r="X722" s="200">
        <f>IntermediateData!X666</f>
        <v>1080.7565646357295</v>
      </c>
      <c r="Y722" s="200">
        <f>IntermediateData!Y666</f>
        <v>1086.282464787492</v>
      </c>
      <c r="Z722" s="200">
        <f>IntermediateData!Z666</f>
        <v>1092.7059485794352</v>
      </c>
      <c r="AA722" s="200">
        <f>IntermediateData!AA666</f>
        <v>1100.0192200878666</v>
      </c>
      <c r="AB722" s="200">
        <f>IntermediateData!AB666</f>
        <v>1108.2153223363255</v>
      </c>
      <c r="AC722" s="200">
        <f>IntermediateData!AC666</f>
        <v>1117.2881186940524</v>
      </c>
      <c r="AD722" s="200">
        <f>IntermediateData!AD666</f>
        <v>1127.19820575669</v>
      </c>
      <c r="AE722" s="200">
        <f>IntermediateData!AE666</f>
        <v>1137.8309493068036</v>
      </c>
      <c r="AF722" s="200">
        <f>IntermediateData!AF666</f>
        <v>1149.0724816914574</v>
      </c>
      <c r="AG722" s="200">
        <f>IntermediateData!AG666</f>
        <v>1160.8101901481186</v>
      </c>
      <c r="AH722" s="200">
        <f>IntermediateData!AH666</f>
        <v>1172.7385204119105</v>
      </c>
      <c r="AI722" s="200">
        <f>IntermediateData!AI666</f>
        <v>1184.942236337821</v>
      </c>
      <c r="AJ722" s="200">
        <f>IntermediateData!AJ666</f>
        <v>1197.3147318606193</v>
      </c>
      <c r="AK722" s="200">
        <f>IntermediateData!AK666</f>
        <v>1209.7521001973837</v>
      </c>
      <c r="AL722" s="200">
        <f>IntermediateData!AL666</f>
        <v>1222.2446329734883</v>
      </c>
      <c r="AM722" s="200">
        <f>IntermediateData!AM666</f>
        <v>1234.8035631607486</v>
      </c>
      <c r="AN722" s="200">
        <f>IntermediateData!AN666</f>
        <v>1247.4392414192873</v>
      </c>
      <c r="AO722" s="200">
        <f>IntermediateData!AO666</f>
        <v>1260.1611696146483</v>
      </c>
      <c r="AP722" s="201">
        <f>IntermediateData!AP666</f>
        <v>1272.9780323489611</v>
      </c>
    </row>
    <row r="723" spans="2:42" x14ac:dyDescent="0.35">
      <c r="B723" s="36"/>
      <c r="C723" s="36" t="s">
        <v>2267</v>
      </c>
      <c r="D723" s="201"/>
      <c r="E723" s="200">
        <f>IntermediateData!E668</f>
        <v>0</v>
      </c>
      <c r="F723" s="200">
        <f>IntermediateData!F668</f>
        <v>0</v>
      </c>
      <c r="G723" s="200">
        <f>IntermediateData!G668</f>
        <v>0</v>
      </c>
      <c r="H723" s="200">
        <f>IntermediateData!H668</f>
        <v>0</v>
      </c>
      <c r="I723" s="200">
        <f>IntermediateData!I668</f>
        <v>927.76908697971874</v>
      </c>
      <c r="J723" s="200">
        <f>IntermediateData!J668</f>
        <v>925.93555899184139</v>
      </c>
      <c r="K723" s="200">
        <f>IntermediateData!K668</f>
        <v>925.01934896567957</v>
      </c>
      <c r="L723" s="200">
        <f>IntermediateData!L668</f>
        <v>925.00729909793631</v>
      </c>
      <c r="M723" s="200">
        <f>IntermediateData!M668</f>
        <v>925.88719984272484</v>
      </c>
      <c r="N723" s="200">
        <f>IntermediateData!N668</f>
        <v>927.64776564759438</v>
      </c>
      <c r="O723" s="200">
        <f>IntermediateData!O668</f>
        <v>930.27861180667173</v>
      </c>
      <c r="P723" s="200">
        <f>IntermediateData!P668</f>
        <v>933.77023239505661</v>
      </c>
      <c r="Q723" s="200">
        <f>IntermediateData!Q668</f>
        <v>938.11397925004519</v>
      </c>
      <c r="R723" s="199">
        <f>IntermediateData!R668</f>
        <v>943.30204196611464</v>
      </c>
      <c r="S723" s="200">
        <f>IntermediateData!S668</f>
        <v>949.32742887193137</v>
      </c>
      <c r="T723" s="200">
        <f>IntermediateData!T668</f>
        <v>956.18394895892254</v>
      </c>
      <c r="U723" s="200">
        <f>IntermediateData!U668</f>
        <v>963.86619473218013</v>
      </c>
      <c r="V723" s="200">
        <f>IntermediateData!V668</f>
        <v>972.36952595566049</v>
      </c>
      <c r="W723" s="200">
        <f>IntermediateData!W668</f>
        <v>981.69005426479021</v>
      </c>
      <c r="X723" s="200">
        <f>IntermediateData!X668</f>
        <v>991.82462862070167</v>
      </c>
      <c r="Y723" s="200">
        <f>IntermediateData!Y668</f>
        <v>1002.7708215813877</v>
      </c>
      <c r="Z723" s="200">
        <f>IntermediateData!Z668</f>
        <v>1014.5269163661114</v>
      </c>
      <c r="AA723" s="200">
        <f>IntermediateData!AA668</f>
        <v>1027.0918946903964</v>
      </c>
      <c r="AB723" s="200">
        <f>IntermediateData!AB668</f>
        <v>1040.4654253498982</v>
      </c>
      <c r="AC723" s="200">
        <f>IntermediateData!AC668</f>
        <v>1054.6478535323877</v>
      </c>
      <c r="AD723" s="200">
        <f>IntermediateData!AD668</f>
        <v>1068.9077415587903</v>
      </c>
      <c r="AE723" s="200">
        <f>IntermediateData!AE668</f>
        <v>1083.2591924123512</v>
      </c>
      <c r="AF723" s="200">
        <f>IntermediateData!AF668</f>
        <v>1097.715468617022</v>
      </c>
      <c r="AG723" s="200">
        <f>IntermediateData!AG668</f>
        <v>1112.2890268105409</v>
      </c>
      <c r="AH723" s="200">
        <f>IntermediateData!AH668</f>
        <v>1127.6204683787325</v>
      </c>
      <c r="AI723" s="200">
        <f>IntermediateData!AI668</f>
        <v>1143.0990767536994</v>
      </c>
      <c r="AJ723" s="200">
        <f>IntermediateData!AJ668</f>
        <v>1158.7357994763695</v>
      </c>
      <c r="AK723" s="200">
        <f>IntermediateData!AK668</f>
        <v>1174.5408987961584</v>
      </c>
      <c r="AL723" s="200">
        <f>IntermediateData!AL668</f>
        <v>1190.5239779925025</v>
      </c>
      <c r="AM723" s="200">
        <f>IntermediateData!AM668</f>
        <v>1206.6940061068969</v>
      </c>
      <c r="AN723" s="200">
        <f>IntermediateData!AN668</f>
        <v>1223.0593411451798</v>
      </c>
      <c r="AO723" s="200">
        <f>IntermediateData!AO668</f>
        <v>1239.6277518069069</v>
      </c>
      <c r="AP723" s="201">
        <f>IntermediateData!AP668</f>
        <v>1256.4064377958784</v>
      </c>
    </row>
    <row r="724" spans="2:42" x14ac:dyDescent="0.35">
      <c r="B724" s="36"/>
      <c r="C724" s="36" t="s">
        <v>2266</v>
      </c>
      <c r="D724" s="201"/>
      <c r="E724" s="200">
        <f>IntermediateData!E669</f>
        <v>0</v>
      </c>
      <c r="F724" s="200">
        <f>IntermediateData!F669</f>
        <v>0</v>
      </c>
      <c r="G724" s="200">
        <f>IntermediateData!G669</f>
        <v>0</v>
      </c>
      <c r="H724" s="200">
        <f>IntermediateData!H669</f>
        <v>0</v>
      </c>
      <c r="I724" s="200">
        <f>IntermediateData!I669</f>
        <v>28.895349999999997</v>
      </c>
      <c r="J724" s="200">
        <f>IntermediateData!J669</f>
        <v>82.924792551466368</v>
      </c>
      <c r="K724" s="200">
        <f>IntermediateData!K669</f>
        <v>165.00464357142201</v>
      </c>
      <c r="L724" s="200">
        <f>IntermediateData!L669</f>
        <v>230.81500071318752</v>
      </c>
      <c r="M724" s="200">
        <f>IntermediateData!M669</f>
        <v>296.62235510405878</v>
      </c>
      <c r="N724" s="200">
        <f>IntermediateData!N669</f>
        <v>422.49336962955573</v>
      </c>
      <c r="O724" s="200">
        <f>IntermediateData!O669</f>
        <v>498.28521617054605</v>
      </c>
      <c r="P724" s="200">
        <f>IntermediateData!P669</f>
        <v>570.05514092217743</v>
      </c>
      <c r="Q724" s="200">
        <f>IntermediateData!Q669</f>
        <v>568.13301359748175</v>
      </c>
      <c r="R724" s="199">
        <f>IntermediateData!R669</f>
        <v>566.73412981667263</v>
      </c>
      <c r="S724" s="200">
        <f>IntermediateData!S669</f>
        <v>565.84950640980605</v>
      </c>
      <c r="T724" s="200">
        <f>IntermediateData!T669</f>
        <v>565.47071134685063</v>
      </c>
      <c r="U724" s="200">
        <f>IntermediateData!U669</f>
        <v>565.58984840714311</v>
      </c>
      <c r="V724" s="200">
        <f>IntermediateData!V669</f>
        <v>566.19954251415618</v>
      </c>
      <c r="W724" s="200">
        <f>IntermediateData!W669</f>
        <v>567.29292571350288</v>
      </c>
      <c r="X724" s="200">
        <f>IntermediateData!X669</f>
        <v>568.86362377295075</v>
      </c>
      <c r="Y724" s="200">
        <f>IntermediateData!Y669</f>
        <v>570.90574338404576</v>
      </c>
      <c r="Z724" s="200">
        <f>IntermediateData!Z669</f>
        <v>573.41385994575057</v>
      </c>
      <c r="AA724" s="200">
        <f>IntermediateData!AA669</f>
        <v>576.38300591125949</v>
      </c>
      <c r="AB724" s="200">
        <f>IntermediateData!AB669</f>
        <v>579.8086596799036</v>
      </c>
      <c r="AC724" s="200">
        <f>IntermediateData!AC669</f>
        <v>583.68673501677176</v>
      </c>
      <c r="AD724" s="200">
        <f>IntermediateData!AD669</f>
        <v>587.98163401757336</v>
      </c>
      <c r="AE724" s="200">
        <f>IntermediateData!AE669</f>
        <v>592.63087376807835</v>
      </c>
      <c r="AF724" s="200">
        <f>IntermediateData!AF669</f>
        <v>597.57263384271323</v>
      </c>
      <c r="AG724" s="200">
        <f>IntermediateData!AG669</f>
        <v>602.7460140015213</v>
      </c>
      <c r="AH724" s="200">
        <f>IntermediateData!AH669</f>
        <v>608.29581870382924</v>
      </c>
      <c r="AI724" s="200">
        <f>IntermediateData!AI669</f>
        <v>613.9596206873091</v>
      </c>
      <c r="AJ724" s="200">
        <f>IntermediateData!AJ669</f>
        <v>619.68074625177735</v>
      </c>
      <c r="AK724" s="200">
        <f>IntermediateData!AK669</f>
        <v>625.40664138104</v>
      </c>
      <c r="AL724" s="200">
        <f>IntermediateData!AL669</f>
        <v>631.14376797877367</v>
      </c>
      <c r="AM724" s="200">
        <f>IntermediateData!AM669</f>
        <v>636.89808615630284</v>
      </c>
      <c r="AN724" s="200">
        <f>IntermediateData!AN669</f>
        <v>642.6750739927636</v>
      </c>
      <c r="AO724" s="200">
        <f>IntermediateData!AO669</f>
        <v>648.47974616795784</v>
      </c>
      <c r="AP724" s="201">
        <f>IntermediateData!AP669</f>
        <v>654.31667151251349</v>
      </c>
    </row>
    <row r="725" spans="2:42" x14ac:dyDescent="0.35">
      <c r="B725" s="36"/>
      <c r="C725" s="36" t="s">
        <v>2268</v>
      </c>
      <c r="D725" s="201"/>
      <c r="E725" s="200">
        <f>IntermediateData!E670</f>
        <v>0</v>
      </c>
      <c r="F725" s="200">
        <f>IntermediateData!F670</f>
        <v>0</v>
      </c>
      <c r="G725" s="200">
        <f>IntermediateData!G670</f>
        <v>0</v>
      </c>
      <c r="H725" s="200">
        <f>IntermediateData!H670</f>
        <v>0</v>
      </c>
      <c r="I725" s="200">
        <f>IntermediateData!I670</f>
        <v>2482.27441</v>
      </c>
      <c r="J725" s="200">
        <f>IntermediateData!J670</f>
        <v>2893.3274091156154</v>
      </c>
      <c r="K725" s="200">
        <f>IntermediateData!K670</f>
        <v>3123.6192065137725</v>
      </c>
      <c r="L725" s="200">
        <f>IntermediateData!L670</f>
        <v>3109.6651698274632</v>
      </c>
      <c r="M725" s="200">
        <f>IntermediateData!M670</f>
        <v>3098.6428959001219</v>
      </c>
      <c r="N725" s="200">
        <f>IntermediateData!N670</f>
        <v>3090.499686723082</v>
      </c>
      <c r="O725" s="200">
        <f>IntermediateData!O670</f>
        <v>3085.1859698426224</v>
      </c>
      <c r="P725" s="200">
        <f>IntermediateData!P670</f>
        <v>3082.6552100567151</v>
      </c>
      <c r="Q725" s="200">
        <f>IntermediateData!Q670</f>
        <v>3082.8638249055111</v>
      </c>
      <c r="R725" s="199">
        <f>IntermediateData!R670</f>
        <v>3085.771103828959</v>
      </c>
      <c r="S725" s="200">
        <f>IntermediateData!S670</f>
        <v>3091.3391308698442</v>
      </c>
      <c r="T725" s="200">
        <f>IntermediateData!T670</f>
        <v>3099.5327108052575</v>
      </c>
      <c r="U725" s="200">
        <f>IntermediateData!U670</f>
        <v>3110.31929859407</v>
      </c>
      <c r="V725" s="200">
        <f>IntermediateData!V670</f>
        <v>3123.668932032354</v>
      </c>
      <c r="W725" s="200">
        <f>IntermediateData!W670</f>
        <v>3139.5541675129625</v>
      </c>
      <c r="X725" s="200">
        <f>IntermediateData!X670</f>
        <v>3157.9500187895442</v>
      </c>
      <c r="Y725" s="200">
        <f>IntermediateData!Y670</f>
        <v>3178.8338986492313</v>
      </c>
      <c r="Z725" s="200">
        <f>IntermediateData!Z670</f>
        <v>3202.1855634020376</v>
      </c>
      <c r="AA725" s="200">
        <f>IntermediateData!AA670</f>
        <v>3227.9870600986928</v>
      </c>
      <c r="AB725" s="200">
        <f>IntermediateData!AB670</f>
        <v>3256.2226763921681</v>
      </c>
      <c r="AC725" s="200">
        <f>IntermediateData!AC670</f>
        <v>3286.8788929615876</v>
      </c>
      <c r="AD725" s="200">
        <f>IntermediateData!AD670</f>
        <v>3317.9846480968463</v>
      </c>
      <c r="AE725" s="200">
        <f>IntermediateData!AE670</f>
        <v>3349.2355554930809</v>
      </c>
      <c r="AF725" s="200">
        <f>IntermediateData!AF670</f>
        <v>3380.4748796439835</v>
      </c>
      <c r="AG725" s="200">
        <f>IntermediateData!AG670</f>
        <v>3411.7412004352559</v>
      </c>
      <c r="AH725" s="200">
        <f>IntermediateData!AH670</f>
        <v>3443.3271242929732</v>
      </c>
      <c r="AI725" s="200">
        <f>IntermediateData!AI670</f>
        <v>3475.0094470993713</v>
      </c>
      <c r="AJ725" s="200">
        <f>IntermediateData!AJ670</f>
        <v>3506.8187079861077</v>
      </c>
      <c r="AK725" s="200">
        <f>IntermediateData!AK670</f>
        <v>3538.7828927570836</v>
      </c>
      <c r="AL725" s="200">
        <f>IntermediateData!AL670</f>
        <v>3570.9275309373184</v>
      </c>
      <c r="AM725" s="200">
        <f>IntermediateData!AM670</f>
        <v>3603.275787085106</v>
      </c>
      <c r="AN725" s="200">
        <f>IntermediateData!AN670</f>
        <v>3635.848546591169</v>
      </c>
      <c r="AO725" s="200">
        <f>IntermediateData!AO670</f>
        <v>3668.6644961779211</v>
      </c>
      <c r="AP725" s="201">
        <f>IntermediateData!AP670</f>
        <v>3701.7401993018038</v>
      </c>
    </row>
    <row r="726" spans="2:42" x14ac:dyDescent="0.35">
      <c r="B726" s="36"/>
      <c r="C726" s="36" t="s">
        <v>2269</v>
      </c>
      <c r="D726" s="201"/>
      <c r="E726" s="200">
        <f>IntermediateData!E671</f>
        <v>0</v>
      </c>
      <c r="F726" s="200">
        <f>IntermediateData!F671</f>
        <v>0</v>
      </c>
      <c r="G726" s="200">
        <f>IntermediateData!G671</f>
        <v>0</v>
      </c>
      <c r="H726" s="200">
        <f>IntermediateData!H671</f>
        <v>0</v>
      </c>
      <c r="I726" s="200">
        <f>IntermediateData!I671</f>
        <v>298.99056000000002</v>
      </c>
      <c r="J726" s="200">
        <f>IntermediateData!J671</f>
        <v>375.59577096933094</v>
      </c>
      <c r="K726" s="200">
        <f>IntermediateData!K671</f>
        <v>527.53615860757191</v>
      </c>
      <c r="L726" s="200">
        <f>IntermediateData!L671</f>
        <v>616.52586857544145</v>
      </c>
      <c r="M726" s="200">
        <f>IntermediateData!M671</f>
        <v>662.0484554969089</v>
      </c>
      <c r="N726" s="200">
        <f>IntermediateData!N671</f>
        <v>662.04933112421543</v>
      </c>
      <c r="O726" s="200">
        <f>IntermediateData!O671</f>
        <v>662.67543317698176</v>
      </c>
      <c r="P726" s="200">
        <f>IntermediateData!P671</f>
        <v>663.91863534372567</v>
      </c>
      <c r="Q726" s="200">
        <f>IntermediateData!Q671</f>
        <v>665.77144207497201</v>
      </c>
      <c r="R726" s="199">
        <f>IntermediateData!R671</f>
        <v>668.22697289258576</v>
      </c>
      <c r="S726" s="200">
        <f>IntermediateData!S671</f>
        <v>671.27894743470313</v>
      </c>
      <c r="T726" s="200">
        <f>IntermediateData!T671</f>
        <v>674.9216712128765</v>
      </c>
      <c r="U726" s="200">
        <f>IntermediateData!U671</f>
        <v>679.15002205896292</v>
      </c>
      <c r="V726" s="200">
        <f>IntermediateData!V671</f>
        <v>683.95943724019946</v>
      </c>
      <c r="W726" s="200">
        <f>IntermediateData!W671</f>
        <v>689.34590122176871</v>
      </c>
      <c r="X726" s="200">
        <f>IntermediateData!X671</f>
        <v>695.30593405700131</v>
      </c>
      <c r="Y726" s="200">
        <f>IntermediateData!Y671</f>
        <v>701.83658038616647</v>
      </c>
      <c r="Z726" s="200">
        <f>IntermediateData!Z671</f>
        <v>708.93539902558871</v>
      </c>
      <c r="AA726" s="200">
        <f>IntermediateData!AA671</f>
        <v>716.600453129578</v>
      </c>
      <c r="AB726" s="200">
        <f>IntermediateData!AB671</f>
        <v>724.83030090839543</v>
      </c>
      <c r="AC726" s="200">
        <f>IntermediateData!AC671</f>
        <v>733.62398688617554</v>
      </c>
      <c r="AD726" s="200">
        <f>IntermediateData!AD671</f>
        <v>742.70564764130529</v>
      </c>
      <c r="AE726" s="200">
        <f>IntermediateData!AE671</f>
        <v>752.00884954241849</v>
      </c>
      <c r="AF726" s="200">
        <f>IntermediateData!AF671</f>
        <v>761.46842611414411</v>
      </c>
      <c r="AG726" s="200">
        <f>IntermediateData!AG671</f>
        <v>771.02065922310999</v>
      </c>
      <c r="AH726" s="200">
        <f>IntermediateData!AH671</f>
        <v>780.33566289979217</v>
      </c>
      <c r="AI726" s="200">
        <f>IntermediateData!AI671</f>
        <v>789.72043845972109</v>
      </c>
      <c r="AJ726" s="200">
        <f>IntermediateData!AJ671</f>
        <v>799.18226293317775</v>
      </c>
      <c r="AK726" s="200">
        <f>IntermediateData!AK671</f>
        <v>808.72788945182208</v>
      </c>
      <c r="AL726" s="200">
        <f>IntermediateData!AL671</f>
        <v>818.36356697555266</v>
      </c>
      <c r="AM726" s="200">
        <f>IntermediateData!AM671</f>
        <v>828.09505882671147</v>
      </c>
      <c r="AN726" s="200">
        <f>IntermediateData!AN671</f>
        <v>837.92766007694445</v>
      </c>
      <c r="AO726" s="200">
        <f>IntermediateData!AO671</f>
        <v>847.86621382982298</v>
      </c>
      <c r="AP726" s="201">
        <f>IntermediateData!AP671</f>
        <v>857.91512644025408</v>
      </c>
    </row>
    <row r="727" spans="2:42" x14ac:dyDescent="0.35">
      <c r="B727" s="36"/>
      <c r="C727" s="36" t="s">
        <v>2270</v>
      </c>
      <c r="D727" s="201"/>
      <c r="E727" s="200">
        <f>IntermediateData!E672</f>
        <v>0</v>
      </c>
      <c r="F727" s="200">
        <f>IntermediateData!F672</f>
        <v>0</v>
      </c>
      <c r="G727" s="200">
        <f>IntermediateData!G672</f>
        <v>0</v>
      </c>
      <c r="H727" s="200">
        <f>IntermediateData!H672</f>
        <v>0</v>
      </c>
      <c r="I727" s="200">
        <f>IntermediateData!I672</f>
        <v>239.53621999999999</v>
      </c>
      <c r="J727" s="200">
        <f>IntermediateData!J672</f>
        <v>283.57324539944852</v>
      </c>
      <c r="K727" s="200">
        <f>IntermediateData!K672</f>
        <v>326.40664811371465</v>
      </c>
      <c r="L727" s="200">
        <f>IntermediateData!L672</f>
        <v>337.88305918300961</v>
      </c>
      <c r="M727" s="200">
        <f>IntermediateData!M672</f>
        <v>334.25327418492168</v>
      </c>
      <c r="N727" s="200">
        <f>IntermediateData!N672</f>
        <v>330.94636992242471</v>
      </c>
      <c r="O727" s="200">
        <f>IntermediateData!O672</f>
        <v>327.95464125905562</v>
      </c>
      <c r="P727" s="200">
        <f>IntermediateData!P672</f>
        <v>325.27075354934584</v>
      </c>
      <c r="Q727" s="200">
        <f>IntermediateData!Q672</f>
        <v>322.88773099847151</v>
      </c>
      <c r="R727" s="199">
        <f>IntermediateData!R672</f>
        <v>320.79894548900228</v>
      </c>
      <c r="S727" s="200">
        <f>IntermediateData!S672</f>
        <v>318.99810585855164</v>
      </c>
      <c r="T727" s="200">
        <f>IntermediateData!T672</f>
        <v>317.47924761274504</v>
      </c>
      <c r="U727" s="200">
        <f>IntermediateData!U672</f>
        <v>316.23672305851017</v>
      </c>
      <c r="V727" s="200">
        <f>IntermediateData!V672</f>
        <v>315.26519184326452</v>
      </c>
      <c r="W727" s="200">
        <f>IntermediateData!W672</f>
        <v>314.55961188612054</v>
      </c>
      <c r="X727" s="200">
        <f>IntermediateData!X672</f>
        <v>314.11523068776057</v>
      </c>
      <c r="Y727" s="200">
        <f>IntermediateData!Y672</f>
        <v>313.92757700614141</v>
      </c>
      <c r="Z727" s="200">
        <f>IntermediateData!Z672</f>
        <v>313.99245288568</v>
      </c>
      <c r="AA727" s="200">
        <f>IntermediateData!AA672</f>
        <v>314.30592602804677</v>
      </c>
      <c r="AB727" s="200">
        <f>IntermediateData!AB672</f>
        <v>314.86432249314964</v>
      </c>
      <c r="AC727" s="200">
        <f>IntermediateData!AC672</f>
        <v>315.66421971933255</v>
      </c>
      <c r="AD727" s="200">
        <f>IntermediateData!AD672</f>
        <v>316.51333231013314</v>
      </c>
      <c r="AE727" s="200">
        <f>IntermediateData!AE672</f>
        <v>317.37679128632732</v>
      </c>
      <c r="AF727" s="200">
        <f>IntermediateData!AF672</f>
        <v>318.22123979444308</v>
      </c>
      <c r="AG727" s="200">
        <f>IntermediateData!AG672</f>
        <v>319.03858818803491</v>
      </c>
      <c r="AH727" s="200">
        <f>IntermediateData!AH672</f>
        <v>319.83787807887859</v>
      </c>
      <c r="AI727" s="200">
        <f>IntermediateData!AI672</f>
        <v>320.61756366466193</v>
      </c>
      <c r="AJ727" s="200">
        <f>IntermediateData!AJ672</f>
        <v>321.38093586168333</v>
      </c>
      <c r="AK727" s="200">
        <f>IntermediateData!AK672</f>
        <v>322.1309777217844</v>
      </c>
      <c r="AL727" s="200">
        <f>IntermediateData!AL672</f>
        <v>322.8703771556344</v>
      </c>
      <c r="AM727" s="200">
        <f>IntermediateData!AM672</f>
        <v>323.60153894763221</v>
      </c>
      <c r="AN727" s="200">
        <f>IntermediateData!AN672</f>
        <v>324.32659609156144</v>
      </c>
      <c r="AO727" s="200">
        <f>IntermediateData!AO672</f>
        <v>325.04742047479459</v>
      </c>
      <c r="AP727" s="201">
        <f>IntermediateData!AP672</f>
        <v>325.76563293755601</v>
      </c>
    </row>
    <row r="728" spans="2:42" x14ac:dyDescent="0.35">
      <c r="B728" s="36"/>
      <c r="C728" s="36" t="s">
        <v>2271</v>
      </c>
      <c r="D728" s="201"/>
      <c r="E728" s="200">
        <f>IntermediateData!E674</f>
        <v>0</v>
      </c>
      <c r="F728" s="200">
        <f>IntermediateData!F674</f>
        <v>0</v>
      </c>
      <c r="G728" s="200">
        <f>IntermediateData!G674</f>
        <v>0</v>
      </c>
      <c r="H728" s="200">
        <f>IntermediateData!H674</f>
        <v>0</v>
      </c>
      <c r="I728" s="200">
        <f>IntermediateData!I674</f>
        <v>0</v>
      </c>
      <c r="J728" s="200">
        <f>IntermediateData!J674</f>
        <v>13.007944379095463</v>
      </c>
      <c r="K728" s="200">
        <f>IntermediateData!K674</f>
        <v>26.095778016963958</v>
      </c>
      <c r="L728" s="200">
        <f>IntermediateData!L674</f>
        <v>47.028102118734253</v>
      </c>
      <c r="M728" s="200">
        <f>IntermediateData!M674</f>
        <v>62.667498568513523</v>
      </c>
      <c r="N728" s="200">
        <f>IntermediateData!N674</f>
        <v>91.185454647148859</v>
      </c>
      <c r="O728" s="200">
        <f>IntermediateData!O674</f>
        <v>109.00911675392692</v>
      </c>
      <c r="P728" s="200">
        <f>IntermediateData!P674</f>
        <v>126.51597208118724</v>
      </c>
      <c r="Q728" s="200">
        <f>IntermediateData!Q674</f>
        <v>134.67131741924501</v>
      </c>
      <c r="R728" s="199">
        <f>IntermediateData!R674</f>
        <v>133.77097862650851</v>
      </c>
      <c r="S728" s="200">
        <f>IntermediateData!S674</f>
        <v>132.99410290122421</v>
      </c>
      <c r="T728" s="200">
        <f>IntermediateData!T674</f>
        <v>132.33814595377979</v>
      </c>
      <c r="U728" s="200">
        <f>IntermediateData!U674</f>
        <v>131.80069922330691</v>
      </c>
      <c r="V728" s="200">
        <f>IntermediateData!V674</f>
        <v>131.37948583357451</v>
      </c>
      <c r="W728" s="200">
        <f>IntermediateData!W674</f>
        <v>131.07235671670082</v>
      </c>
      <c r="X728" s="200">
        <f>IntermediateData!X674</f>
        <v>130.87728689897352</v>
      </c>
      <c r="Y728" s="200">
        <f>IntermediateData!Y674</f>
        <v>130.79237194328616</v>
      </c>
      <c r="Z728" s="200">
        <f>IntermediateData!Z674</f>
        <v>130.81582454290984</v>
      </c>
      <c r="AA728" s="200">
        <f>IntermediateData!AA674</f>
        <v>130.94597126152109</v>
      </c>
      <c r="AB728" s="200">
        <f>IntermediateData!AB674</f>
        <v>131.18124941460317</v>
      </c>
      <c r="AC728" s="200">
        <f>IntermediateData!AC674</f>
        <v>131.52020408752651</v>
      </c>
      <c r="AD728" s="200">
        <f>IntermediateData!AD674</f>
        <v>131.96148528579621</v>
      </c>
      <c r="AE728" s="200">
        <f>IntermediateData!AE674</f>
        <v>132.48946801144746</v>
      </c>
      <c r="AF728" s="200">
        <f>IntermediateData!AF674</f>
        <v>133.08875422583921</v>
      </c>
      <c r="AG728" s="200">
        <f>IntermediateData!AG674</f>
        <v>133.74423825403628</v>
      </c>
      <c r="AH728" s="200">
        <f>IntermediateData!AH674</f>
        <v>134.49875436433885</v>
      </c>
      <c r="AI728" s="200">
        <f>IntermediateData!AI674</f>
        <v>135.28010265545547</v>
      </c>
      <c r="AJ728" s="200">
        <f>IntermediateData!AJ674</f>
        <v>136.07442978776035</v>
      </c>
      <c r="AK728" s="200">
        <f>IntermediateData!AK674</f>
        <v>136.86836165061851</v>
      </c>
      <c r="AL728" s="200">
        <f>IntermediateData!AL674</f>
        <v>137.65611789826741</v>
      </c>
      <c r="AM728" s="200">
        <f>IntermediateData!AM674</f>
        <v>138.43915393884461</v>
      </c>
      <c r="AN728" s="200">
        <f>IntermediateData!AN674</f>
        <v>139.21880114023475</v>
      </c>
      <c r="AO728" s="200">
        <f>IntermediateData!AO674</f>
        <v>139.99627184907695</v>
      </c>
      <c r="AP728" s="201">
        <f>IntermediateData!AP674</f>
        <v>140.77266412940969</v>
      </c>
    </row>
    <row r="729" spans="2:42" x14ac:dyDescent="0.35">
      <c r="B729" s="36"/>
      <c r="C729" s="36" t="s">
        <v>2314</v>
      </c>
      <c r="D729" s="201"/>
      <c r="E729" s="200">
        <f>IntermediateData!E673</f>
        <v>0</v>
      </c>
      <c r="F729" s="200">
        <f>IntermediateData!F673</f>
        <v>0</v>
      </c>
      <c r="G729" s="200">
        <f>IntermediateData!G673</f>
        <v>0</v>
      </c>
      <c r="H729" s="200">
        <f>IntermediateData!H673</f>
        <v>0</v>
      </c>
      <c r="I729" s="200">
        <f>IntermediateData!I673</f>
        <v>0</v>
      </c>
      <c r="J729" s="200">
        <f>IntermediateData!J673</f>
        <v>12.701931800265672</v>
      </c>
      <c r="K729" s="200">
        <f>IntermediateData!K673</f>
        <v>25.48187346027057</v>
      </c>
      <c r="L729" s="200">
        <f>IntermediateData!L673</f>
        <v>45.921763531528114</v>
      </c>
      <c r="M729" s="200">
        <f>IntermediateData!M673</f>
        <v>61.193242353474531</v>
      </c>
      <c r="N729" s="200">
        <f>IntermediateData!N673</f>
        <v>89.040312008533022</v>
      </c>
      <c r="O729" s="200">
        <f>IntermediateData!O673</f>
        <v>106.44467152248549</v>
      </c>
      <c r="P729" s="200">
        <f>IntermediateData!P673</f>
        <v>123.53967715314775</v>
      </c>
      <c r="Q729" s="200">
        <f>IntermediateData!Q673</f>
        <v>131.50316756121697</v>
      </c>
      <c r="R729" s="199">
        <f>IntermediateData!R673</f>
        <v>130.62400928615153</v>
      </c>
      <c r="S729" s="200">
        <f>IntermediateData!S673</f>
        <v>129.86540960335296</v>
      </c>
      <c r="T729" s="200">
        <f>IntermediateData!T673</f>
        <v>129.22488407775654</v>
      </c>
      <c r="U729" s="200">
        <f>IntermediateData!U673</f>
        <v>128.70008081001552</v>
      </c>
      <c r="V729" s="200">
        <f>IntermediateData!V673</f>
        <v>128.28877648753257</v>
      </c>
      <c r="W729" s="200">
        <f>IntermediateData!W673</f>
        <v>127.98887259936139</v>
      </c>
      <c r="X729" s="200">
        <f>IntermediateData!X673</f>
        <v>127.7983918094032</v>
      </c>
      <c r="Y729" s="200">
        <f>IntermediateData!Y673</f>
        <v>127.7154744825351</v>
      </c>
      <c r="Z729" s="200">
        <f>IntermediateData!Z673</f>
        <v>127.73837535851348</v>
      </c>
      <c r="AA729" s="200">
        <f>IntermediateData!AA673</f>
        <v>127.86546036869269</v>
      </c>
      <c r="AB729" s="200">
        <f>IntermediateData!AB673</f>
        <v>128.09520359079193</v>
      </c>
      <c r="AC729" s="200">
        <f>IntermediateData!AC673</f>
        <v>128.42618433712511</v>
      </c>
      <c r="AD729" s="200">
        <f>IntermediateData!AD673</f>
        <v>128.85708437188919</v>
      </c>
      <c r="AE729" s="200">
        <f>IntermediateData!AE673</f>
        <v>129.37264627602204</v>
      </c>
      <c r="AF729" s="200">
        <f>IntermediateData!AF673</f>
        <v>129.95783425055524</v>
      </c>
      <c r="AG729" s="200">
        <f>IntermediateData!AG673</f>
        <v>130.59789798235462</v>
      </c>
      <c r="AH729" s="200">
        <f>IntermediateData!AH673</f>
        <v>131.33466406129529</v>
      </c>
      <c r="AI729" s="200">
        <f>IntermediateData!AI673</f>
        <v>132.09763109257867</v>
      </c>
      <c r="AJ729" s="200">
        <f>IntermediateData!AJ673</f>
        <v>132.87327163712558</v>
      </c>
      <c r="AK729" s="200">
        <f>IntermediateData!AK673</f>
        <v>133.64852621096034</v>
      </c>
      <c r="AL729" s="200">
        <f>IntermediateData!AL673</f>
        <v>134.41775045125996</v>
      </c>
      <c r="AM729" s="200">
        <f>IntermediateData!AM673</f>
        <v>135.18236552760865</v>
      </c>
      <c r="AN729" s="200">
        <f>IntermediateData!AN673</f>
        <v>135.94367148739127</v>
      </c>
      <c r="AO729" s="200">
        <f>IntermediateData!AO673</f>
        <v>136.70285215672803</v>
      </c>
      <c r="AP729" s="201">
        <f>IntermediateData!AP673</f>
        <v>137.46097976764307</v>
      </c>
    </row>
    <row r="730" spans="2:42" x14ac:dyDescent="0.35">
      <c r="B730" s="36"/>
      <c r="C730" s="36" t="s">
        <v>2272</v>
      </c>
      <c r="D730" s="201"/>
      <c r="E730" s="200">
        <f>IntermediateData!E675</f>
        <v>0</v>
      </c>
      <c r="F730" s="200">
        <f>IntermediateData!F675</f>
        <v>0</v>
      </c>
      <c r="G730" s="200">
        <f>IntermediateData!G675</f>
        <v>0</v>
      </c>
      <c r="H730" s="200">
        <f>IntermediateData!H675</f>
        <v>0</v>
      </c>
      <c r="I730" s="200">
        <f>IntermediateData!I675</f>
        <v>322.89564999999999</v>
      </c>
      <c r="J730" s="200">
        <f>IntermediateData!J675</f>
        <v>583.42003637028233</v>
      </c>
      <c r="K730" s="200">
        <f>IntermediateData!K675</f>
        <v>1016.6740131110362</v>
      </c>
      <c r="L730" s="200">
        <f>IntermediateData!L675</f>
        <v>1335.6692756666366</v>
      </c>
      <c r="M730" s="200">
        <f>IntermediateData!M675</f>
        <v>1931.6438651291385</v>
      </c>
      <c r="N730" s="200">
        <f>IntermediateData!N675</f>
        <v>2304.738794779048</v>
      </c>
      <c r="O730" s="200">
        <f>IntermediateData!O675</f>
        <v>2676.2674466689828</v>
      </c>
      <c r="P730" s="200">
        <f>IntermediateData!P675</f>
        <v>2763.0660883919627</v>
      </c>
      <c r="Q730" s="200">
        <f>IntermediateData!Q675</f>
        <v>2764.7336444672469</v>
      </c>
      <c r="R730" s="199">
        <f>IntermediateData!R675</f>
        <v>2768.9663882746727</v>
      </c>
      <c r="S730" s="200">
        <f>IntermediateData!S675</f>
        <v>2775.7320049661485</v>
      </c>
      <c r="T730" s="200">
        <f>IntermediateData!T675</f>
        <v>2785.0007470166402</v>
      </c>
      <c r="U730" s="200">
        <f>IntermediateData!U675</f>
        <v>2796.7453708836679</v>
      </c>
      <c r="V730" s="200">
        <f>IntermediateData!V675</f>
        <v>2810.9410766518099</v>
      </c>
      <c r="W730" s="200">
        <f>IntermediateData!W675</f>
        <v>2827.5654505675438</v>
      </c>
      <c r="X730" s="200">
        <f>IntermediateData!X675</f>
        <v>2846.5984103735082</v>
      </c>
      <c r="Y730" s="200">
        <f>IntermediateData!Y675</f>
        <v>2868.0221533549247</v>
      </c>
      <c r="Z730" s="200">
        <f>IntermediateData!Z675</f>
        <v>2891.8211070144398</v>
      </c>
      <c r="AA730" s="200">
        <f>IntermediateData!AA675</f>
        <v>2917.9818822950583</v>
      </c>
      <c r="AB730" s="200">
        <f>IntermediateData!AB675</f>
        <v>2946.4932292740791</v>
      </c>
      <c r="AC730" s="200">
        <f>IntermediateData!AC675</f>
        <v>2977.3459952541725</v>
      </c>
      <c r="AD730" s="200">
        <f>IntermediateData!AD675</f>
        <v>3010.1762005149549</v>
      </c>
      <c r="AE730" s="200">
        <f>IntermediateData!AE675</f>
        <v>3044.6961755843531</v>
      </c>
      <c r="AF730" s="200">
        <f>IntermediateData!AF675</f>
        <v>3080.6205637505309</v>
      </c>
      <c r="AG730" s="200">
        <f>IntermediateData!AG675</f>
        <v>3117.6674558224067</v>
      </c>
      <c r="AH730" s="200">
        <f>IntermediateData!AH675</f>
        <v>3160.2003598314232</v>
      </c>
      <c r="AI730" s="200">
        <f>IntermediateData!AI675</f>
        <v>3203.35266674474</v>
      </c>
      <c r="AJ730" s="200">
        <f>IntermediateData!AJ675</f>
        <v>3246.8634534875064</v>
      </c>
      <c r="AK730" s="200">
        <f>IntermediateData!AK675</f>
        <v>3290.7010932987887</v>
      </c>
      <c r="AL730" s="200">
        <f>IntermediateData!AL675</f>
        <v>3334.902033599702</v>
      </c>
      <c r="AM730" s="200">
        <f>IntermediateData!AM675</f>
        <v>3379.5005174336811</v>
      </c>
      <c r="AN730" s="200">
        <f>IntermediateData!AN675</f>
        <v>3424.5286722583801</v>
      </c>
      <c r="AO730" s="200">
        <f>IntermediateData!AO675</f>
        <v>3470.0165936575131</v>
      </c>
      <c r="AP730" s="201">
        <f>IntermediateData!AP675</f>
        <v>3515.9924241691961</v>
      </c>
    </row>
    <row r="731" spans="2:42" x14ac:dyDescent="0.35">
      <c r="B731" s="36"/>
      <c r="C731" s="36" t="s">
        <v>2273</v>
      </c>
      <c r="D731" s="201"/>
      <c r="E731" s="200">
        <f>IntermediateData!E676</f>
        <v>0</v>
      </c>
      <c r="F731" s="200">
        <f>IntermediateData!F676</f>
        <v>0</v>
      </c>
      <c r="G731" s="200">
        <f>IntermediateData!G676</f>
        <v>0</v>
      </c>
      <c r="H731" s="200">
        <f>IntermediateData!H676</f>
        <v>0</v>
      </c>
      <c r="I731" s="200">
        <f>IntermediateData!I676</f>
        <v>132.69355000000002</v>
      </c>
      <c r="J731" s="200">
        <f>IntermediateData!J676</f>
        <v>285.45414543152748</v>
      </c>
      <c r="K731" s="200">
        <f>IntermediateData!K676</f>
        <v>527.96870326817896</v>
      </c>
      <c r="L731" s="200">
        <f>IntermediateData!L676</f>
        <v>714.57009427412731</v>
      </c>
      <c r="M731" s="200">
        <f>IntermediateData!M676</f>
        <v>901.48707974173203</v>
      </c>
      <c r="N731" s="200">
        <f>IntermediateData!N676</f>
        <v>1269.2608998348128</v>
      </c>
      <c r="O731" s="200">
        <f>IntermediateData!O676</f>
        <v>1485.4334772298105</v>
      </c>
      <c r="P731" s="200">
        <f>IntermediateData!P676</f>
        <v>1617.0761711992079</v>
      </c>
      <c r="Q731" s="200">
        <f>IntermediateData!Q676</f>
        <v>1614.8259964669894</v>
      </c>
      <c r="R731" s="199">
        <f>IntermediateData!R676</f>
        <v>1614.0646462900977</v>
      </c>
      <c r="S731" s="200">
        <f>IntermediateData!S676</f>
        <v>1614.7698422339904</v>
      </c>
      <c r="T731" s="200">
        <f>IntermediateData!T676</f>
        <v>1616.9208342048048</v>
      </c>
      <c r="U731" s="200">
        <f>IntermediateData!U676</f>
        <v>1620.4983601286201</v>
      </c>
      <c r="V731" s="200">
        <f>IntermediateData!V676</f>
        <v>1625.4846074440911</v>
      </c>
      <c r="W731" s="200">
        <f>IntermediateData!W676</f>
        <v>1631.8631763494407</v>
      </c>
      <c r="X731" s="200">
        <f>IntermediateData!X676</f>
        <v>1639.619044747119</v>
      </c>
      <c r="Y731" s="200">
        <f>IntermediateData!Y676</f>
        <v>1648.7385348316611</v>
      </c>
      <c r="Z731" s="200">
        <f>IntermediateData!Z676</f>
        <v>1659.2092812684525</v>
      </c>
      <c r="AA731" s="200">
        <f>IntermediateData!AA676</f>
        <v>1671.0202009131679</v>
      </c>
      <c r="AB731" s="200">
        <f>IntermediateData!AB676</f>
        <v>1684.1614640236894</v>
      </c>
      <c r="AC731" s="200">
        <f>IntermediateData!AC676</f>
        <v>1698.6244669182163</v>
      </c>
      <c r="AD731" s="200">
        <f>IntermediateData!AD676</f>
        <v>1714.255144743071</v>
      </c>
      <c r="AE731" s="200">
        <f>IntermediateData!AE676</f>
        <v>1730.8806287373088</v>
      </c>
      <c r="AF731" s="200">
        <f>IntermediateData!AF676</f>
        <v>1748.3296418874595</v>
      </c>
      <c r="AG731" s="200">
        <f>IntermediateData!AG676</f>
        <v>1766.4331984599769</v>
      </c>
      <c r="AH731" s="200">
        <f>IntermediateData!AH676</f>
        <v>1784.7290683836538</v>
      </c>
      <c r="AI731" s="200">
        <f>IntermediateData!AI676</f>
        <v>1803.3492109204349</v>
      </c>
      <c r="AJ731" s="200">
        <f>IntermediateData!AJ676</f>
        <v>1822.1346285392742</v>
      </c>
      <c r="AK731" s="200">
        <f>IntermediateData!AK676</f>
        <v>1840.99571987744</v>
      </c>
      <c r="AL731" s="200">
        <f>IntermediateData!AL676</f>
        <v>1859.950084264643</v>
      </c>
      <c r="AM731" s="200">
        <f>IntermediateData!AM676</f>
        <v>1879.0139629059017</v>
      </c>
      <c r="AN731" s="200">
        <f>IntermediateData!AN676</f>
        <v>1898.2022909533625</v>
      </c>
      <c r="AO731" s="200">
        <f>IntermediateData!AO676</f>
        <v>1917.5287465204453</v>
      </c>
      <c r="AP731" s="201">
        <f>IntermediateData!AP676</f>
        <v>1937.0057967571595</v>
      </c>
    </row>
    <row r="732" spans="2:42" x14ac:dyDescent="0.35">
      <c r="B732" s="36"/>
      <c r="C732" s="36" t="s">
        <v>2275</v>
      </c>
      <c r="D732" s="201"/>
      <c r="E732" s="200">
        <f>IntermediateData!E678</f>
        <v>0</v>
      </c>
      <c r="F732" s="200">
        <f>IntermediateData!F678</f>
        <v>0</v>
      </c>
      <c r="G732" s="200">
        <f>IntermediateData!G678</f>
        <v>0</v>
      </c>
      <c r="H732" s="200">
        <f>IntermediateData!H678</f>
        <v>0</v>
      </c>
      <c r="I732" s="200">
        <f>IntermediateData!I678</f>
        <v>124.24169999999999</v>
      </c>
      <c r="J732" s="200">
        <f>IntermediateData!J678</f>
        <v>157.40535732983949</v>
      </c>
      <c r="K732" s="200">
        <f>IntermediateData!K678</f>
        <v>222.15840230303129</v>
      </c>
      <c r="L732" s="200">
        <f>IntermediateData!L678</f>
        <v>260.35984577313366</v>
      </c>
      <c r="M732" s="200">
        <f>IntermediateData!M678</f>
        <v>287.19596277885023</v>
      </c>
      <c r="N732" s="200">
        <f>IntermediateData!N678</f>
        <v>286.43671435227765</v>
      </c>
      <c r="O732" s="200">
        <f>IntermediateData!O678</f>
        <v>285.94391975122977</v>
      </c>
      <c r="P732" s="200">
        <f>IntermediateData!P678</f>
        <v>285.71325875061655</v>
      </c>
      <c r="Q732" s="200">
        <f>IntermediateData!Q678</f>
        <v>285.74068897553605</v>
      </c>
      <c r="R732" s="199">
        <f>IntermediateData!R678</f>
        <v>286.02243834900821</v>
      </c>
      <c r="S732" s="200">
        <f>IntermediateData!S678</f>
        <v>286.55499787260197</v>
      </c>
      <c r="T732" s="200">
        <f>IntermediateData!T678</f>
        <v>287.335114729005</v>
      </c>
      <c r="U732" s="200">
        <f>IntermediateData!U678</f>
        <v>288.35978569600769</v>
      </c>
      <c r="V732" s="200">
        <f>IntermediateData!V678</f>
        <v>289.62625086178849</v>
      </c>
      <c r="W732" s="200">
        <f>IntermediateData!W678</f>
        <v>291.13198763178457</v>
      </c>
      <c r="X732" s="200">
        <f>IntermediateData!X678</f>
        <v>292.8747050178132</v>
      </c>
      <c r="Y732" s="200">
        <f>IntermediateData!Y678</f>
        <v>294.85233820048359</v>
      </c>
      <c r="Z732" s="200">
        <f>IntermediateData!Z678</f>
        <v>297.06304335629198</v>
      </c>
      <c r="AA732" s="200">
        <f>IntermediateData!AA678</f>
        <v>299.505192741141</v>
      </c>
      <c r="AB732" s="200">
        <f>IntermediateData!AB678</f>
        <v>302.17737002235395</v>
      </c>
      <c r="AC732" s="200">
        <f>IntermediateData!AC678</f>
        <v>305.07836585158037</v>
      </c>
      <c r="AD732" s="200">
        <f>IntermediateData!AD678</f>
        <v>308.09274052655769</v>
      </c>
      <c r="AE732" s="200">
        <f>IntermediateData!AE678</f>
        <v>311.19085733699643</v>
      </c>
      <c r="AF732" s="200">
        <f>IntermediateData!AF678</f>
        <v>314.34375262231526</v>
      </c>
      <c r="AG732" s="200">
        <f>IntermediateData!AG678</f>
        <v>317.52321698810988</v>
      </c>
      <c r="AH732" s="200">
        <f>IntermediateData!AH678</f>
        <v>320.42284688555401</v>
      </c>
      <c r="AI732" s="200">
        <f>IntermediateData!AI678</f>
        <v>323.3325417809283</v>
      </c>
      <c r="AJ732" s="200">
        <f>IntermediateData!AJ678</f>
        <v>326.25508857185764</v>
      </c>
      <c r="AK732" s="200">
        <f>IntermediateData!AK678</f>
        <v>329.19303567420758</v>
      </c>
      <c r="AL732" s="200">
        <f>IntermediateData!AL678</f>
        <v>332.14870201162893</v>
      </c>
      <c r="AM732" s="200">
        <f>IntermediateData!AM678</f>
        <v>335.12418546877774</v>
      </c>
      <c r="AN732" s="200">
        <f>IntermediateData!AN678</f>
        <v>338.12137082905332</v>
      </c>
      <c r="AO732" s="200">
        <f>IntermediateData!AO678</f>
        <v>341.1419372167058</v>
      </c>
      <c r="AP732" s="201">
        <f>IntermediateData!AP678</f>
        <v>344.18736506221722</v>
      </c>
    </row>
    <row r="733" spans="2:42" x14ac:dyDescent="0.35">
      <c r="B733" s="36"/>
      <c r="C733" s="36" t="s">
        <v>2276</v>
      </c>
      <c r="D733" s="201"/>
      <c r="E733" s="200">
        <f>IntermediateData!E679</f>
        <v>0</v>
      </c>
      <c r="F733" s="200">
        <f>IntermediateData!F679</f>
        <v>0</v>
      </c>
      <c r="G733" s="200">
        <f>IntermediateData!G679</f>
        <v>0</v>
      </c>
      <c r="H733" s="200">
        <f>IntermediateData!H679</f>
        <v>0</v>
      </c>
      <c r="I733" s="200">
        <f>IntermediateData!I679</f>
        <v>876.94398000000001</v>
      </c>
      <c r="J733" s="200">
        <f>IntermediateData!J679</f>
        <v>1243.66115751349</v>
      </c>
      <c r="K733" s="200">
        <f>IntermediateData!K679</f>
        <v>1459.8274562251006</v>
      </c>
      <c r="L733" s="200">
        <f>IntermediateData!L679</f>
        <v>1668.1856957803795</v>
      </c>
      <c r="M733" s="200">
        <f>IntermediateData!M679</f>
        <v>1653.1110171587788</v>
      </c>
      <c r="N733" s="200">
        <f>IntermediateData!N679</f>
        <v>1639.6079605048869</v>
      </c>
      <c r="O733" s="200">
        <f>IntermediateData!O679</f>
        <v>1627.6411664688803</v>
      </c>
      <c r="P733" s="200">
        <f>IntermediateData!P679</f>
        <v>1617.1770473176323</v>
      </c>
      <c r="Q733" s="200">
        <f>IntermediateData!Q679</f>
        <v>1608.1837324471076</v>
      </c>
      <c r="R733" s="199">
        <f>IntermediateData!R679</f>
        <v>1600.6310161107237</v>
      </c>
      <c r="S733" s="200">
        <f>IntermediateData!S679</f>
        <v>1594.4903072874256</v>
      </c>
      <c r="T733" s="200">
        <f>IntermediateData!T679</f>
        <v>1589.7345816161044</v>
      </c>
      <c r="U733" s="200">
        <f>IntermediateData!U679</f>
        <v>1586.3383353257918</v>
      </c>
      <c r="V733" s="200">
        <f>IntermediateData!V679</f>
        <v>1584.2775410937516</v>
      </c>
      <c r="W733" s="200">
        <f>IntermediateData!W679</f>
        <v>1583.529605766166</v>
      </c>
      <c r="X733" s="200">
        <f>IntermediateData!X679</f>
        <v>1584.0733298786415</v>
      </c>
      <c r="Y733" s="200">
        <f>IntermediateData!Y679</f>
        <v>1585.8888689161531</v>
      </c>
      <c r="Z733" s="200">
        <f>IntermediateData!Z679</f>
        <v>1588.9576962543777</v>
      </c>
      <c r="AA733" s="200">
        <f>IntermediateData!AA679</f>
        <v>1593.2625677266115</v>
      </c>
      <c r="AB733" s="200">
        <f>IntermediateData!AB679</f>
        <v>1598.7874877626359</v>
      </c>
      <c r="AC733" s="200">
        <f>IntermediateData!AC679</f>
        <v>1605.51767704797</v>
      </c>
      <c r="AD733" s="200">
        <f>IntermediateData!AD679</f>
        <v>1612.6318300934536</v>
      </c>
      <c r="AE733" s="200">
        <f>IntermediateData!AE679</f>
        <v>1619.9554983876694</v>
      </c>
      <c r="AF733" s="200">
        <f>IntermediateData!AF679</f>
        <v>1627.3206223712875</v>
      </c>
      <c r="AG733" s="200">
        <f>IntermediateData!AG679</f>
        <v>1634.5679935483965</v>
      </c>
      <c r="AH733" s="200">
        <f>IntermediateData!AH679</f>
        <v>1643.227992064287</v>
      </c>
      <c r="AI733" s="200">
        <f>IntermediateData!AI679</f>
        <v>1651.798677877757</v>
      </c>
      <c r="AJ733" s="200">
        <f>IntermediateData!AJ679</f>
        <v>1660.2978922771663</v>
      </c>
      <c r="AK733" s="200">
        <f>IntermediateData!AK679</f>
        <v>1668.7419531586584</v>
      </c>
      <c r="AL733" s="200">
        <f>IntermediateData!AL679</f>
        <v>1677.1457171284376</v>
      </c>
      <c r="AM733" s="200">
        <f>IntermediateData!AM679</f>
        <v>1685.5226381565019</v>
      </c>
      <c r="AN733" s="200">
        <f>IntermediateData!AN679</f>
        <v>1693.8848229221601</v>
      </c>
      <c r="AO733" s="200">
        <f>IntermediateData!AO679</f>
        <v>1702.2430829852101</v>
      </c>
      <c r="AP733" s="201">
        <f>IntermediateData!AP679</f>
        <v>1710.6069839104591</v>
      </c>
    </row>
    <row r="734" spans="2:42" x14ac:dyDescent="0.35">
      <c r="B734" s="36"/>
      <c r="C734" s="36" t="s">
        <v>2277</v>
      </c>
      <c r="D734" s="201"/>
      <c r="E734" s="200">
        <f>IntermediateData!E680</f>
        <v>0</v>
      </c>
      <c r="F734" s="200">
        <f>IntermediateData!F680</f>
        <v>0</v>
      </c>
      <c r="G734" s="200">
        <f>IntermediateData!G680</f>
        <v>0</v>
      </c>
      <c r="H734" s="200">
        <f>IntermediateData!H680</f>
        <v>0</v>
      </c>
      <c r="I734" s="200">
        <f>IntermediateData!I680</f>
        <v>405.91188</v>
      </c>
      <c r="J734" s="200">
        <f>IntermediateData!J680</f>
        <v>546.93571848511419</v>
      </c>
      <c r="K734" s="200">
        <f>IntermediateData!K680</f>
        <v>686.3394700072572</v>
      </c>
      <c r="L734" s="200">
        <f>IntermediateData!L680</f>
        <v>960.77130239536916</v>
      </c>
      <c r="M734" s="200">
        <f>IntermediateData!M680</f>
        <v>1117.604503602347</v>
      </c>
      <c r="N734" s="200">
        <f>IntermediateData!N680</f>
        <v>1212.5142765407697</v>
      </c>
      <c r="O734" s="200">
        <f>IntermediateData!O680</f>
        <v>1202.6349738187996</v>
      </c>
      <c r="P734" s="200">
        <f>IntermediateData!P680</f>
        <v>1193.8820998691033</v>
      </c>
      <c r="Q734" s="200">
        <f>IntermediateData!Q680</f>
        <v>1186.2310442396611</v>
      </c>
      <c r="R734" s="199">
        <f>IntermediateData!R680</f>
        <v>1179.658455268785</v>
      </c>
      <c r="S734" s="200">
        <f>IntermediateData!S680</f>
        <v>1174.1422017753721</v>
      </c>
      <c r="T734" s="200">
        <f>IntermediateData!T680</f>
        <v>1169.6613363175957</v>
      </c>
      <c r="U734" s="200">
        <f>IntermediateData!U680</f>
        <v>1166.1960599662559</v>
      </c>
      <c r="V734" s="200">
        <f>IntermediateData!V680</f>
        <v>1163.7276885410697</v>
      </c>
      <c r="W734" s="200">
        <f>IntermediateData!W680</f>
        <v>1162.2386202601415</v>
      </c>
      <c r="X734" s="200">
        <f>IntermediateData!X680</f>
        <v>1161.7123047547625</v>
      </c>
      <c r="Y734" s="200">
        <f>IntermediateData!Y680</f>
        <v>1162.1332134035201</v>
      </c>
      <c r="Z734" s="200">
        <f>IntermediateData!Z680</f>
        <v>1163.486810941461</v>
      </c>
      <c r="AA734" s="200">
        <f>IntermediateData!AA680</f>
        <v>1165.759528301772</v>
      </c>
      <c r="AB734" s="200">
        <f>IntermediateData!AB680</f>
        <v>1168.9387366490625</v>
      </c>
      <c r="AC734" s="200">
        <f>IntermediateData!AC680</f>
        <v>1173.0127225649485</v>
      </c>
      <c r="AD734" s="200">
        <f>IntermediateData!AD680</f>
        <v>1177.5967981428787</v>
      </c>
      <c r="AE734" s="200">
        <f>IntermediateData!AE680</f>
        <v>1182.5567283924836</v>
      </c>
      <c r="AF734" s="200">
        <f>IntermediateData!AF680</f>
        <v>1187.7621871039921</v>
      </c>
      <c r="AG734" s="200">
        <f>IntermediateData!AG680</f>
        <v>1193.0871493650827</v>
      </c>
      <c r="AH734" s="200">
        <f>IntermediateData!AH680</f>
        <v>1199.5134298030548</v>
      </c>
      <c r="AI734" s="200">
        <f>IntermediateData!AI680</f>
        <v>1205.8605227000412</v>
      </c>
      <c r="AJ734" s="200">
        <f>IntermediateData!AJ680</f>
        <v>1212.1426473695719</v>
      </c>
      <c r="AK734" s="200">
        <f>IntermediateData!AK680</f>
        <v>1218.3728588067438</v>
      </c>
      <c r="AL734" s="200">
        <f>IntermediateData!AL680</f>
        <v>1224.5630958118472</v>
      </c>
      <c r="AM734" s="200">
        <f>IntermediateData!AM680</f>
        <v>1230.7242264791764</v>
      </c>
      <c r="AN734" s="200">
        <f>IntermediateData!AN680</f>
        <v>1236.8660911587808</v>
      </c>
      <c r="AO734" s="200">
        <f>IntermediateData!AO680</f>
        <v>1242.9975429939868</v>
      </c>
      <c r="AP734" s="201">
        <f>IntermediateData!AP680</f>
        <v>1249.1264861327718</v>
      </c>
    </row>
    <row r="735" spans="2:42" x14ac:dyDescent="0.35">
      <c r="B735" s="36"/>
      <c r="C735" s="36" t="s">
        <v>2278</v>
      </c>
      <c r="D735" s="201"/>
      <c r="E735" s="200">
        <f>IntermediateData!E681</f>
        <v>0</v>
      </c>
      <c r="F735" s="200">
        <f>IntermediateData!F681</f>
        <v>0</v>
      </c>
      <c r="G735" s="200">
        <f>IntermediateData!G681</f>
        <v>0</v>
      </c>
      <c r="H735" s="200">
        <f>IntermediateData!H681</f>
        <v>0</v>
      </c>
      <c r="I735" s="200">
        <f>IntermediateData!I681</f>
        <v>370.57866999999999</v>
      </c>
      <c r="J735" s="200">
        <f>IntermediateData!J681</f>
        <v>441.15257882992051</v>
      </c>
      <c r="K735" s="200">
        <f>IntermediateData!K681</f>
        <v>510.32292980948068</v>
      </c>
      <c r="L735" s="200">
        <f>IntermediateData!L681</f>
        <v>535.19100478665848</v>
      </c>
      <c r="M735" s="200">
        <f>IntermediateData!M681</f>
        <v>531.21240721283243</v>
      </c>
      <c r="N735" s="200">
        <f>IntermediateData!N681</f>
        <v>527.73231076342256</v>
      </c>
      <c r="O735" s="200">
        <f>IntermediateData!O681</f>
        <v>524.74018535551329</v>
      </c>
      <c r="P735" s="200">
        <f>IntermediateData!P681</f>
        <v>522.22605289063381</v>
      </c>
      <c r="Q735" s="200">
        <f>IntermediateData!Q681</f>
        <v>520.18047066436952</v>
      </c>
      <c r="R735" s="199">
        <f>IntermediateData!R681</f>
        <v>518.59451546062201</v>
      </c>
      <c r="S735" s="200">
        <f>IntermediateData!S681</f>
        <v>517.45976830714699</v>
      </c>
      <c r="T735" s="200">
        <f>IntermediateData!T681</f>
        <v>516.76829986989731</v>
      </c>
      <c r="U735" s="200">
        <f>IntermediateData!U681</f>
        <v>516.51265646455147</v>
      </c>
      <c r="V735" s="200">
        <f>IntermediateData!V681</f>
        <v>516.68584666444065</v>
      </c>
      <c r="W735" s="200">
        <f>IntermediateData!W681</f>
        <v>517.28132848488383</v>
      </c>
      <c r="X735" s="200">
        <f>IntermediateData!X681</f>
        <v>518.29299712471322</v>
      </c>
      <c r="Y735" s="200">
        <f>IntermediateData!Y681</f>
        <v>519.71517324651393</v>
      </c>
      <c r="Z735" s="200">
        <f>IntermediateData!Z681</f>
        <v>521.54259177781887</v>
      </c>
      <c r="AA735" s="200">
        <f>IntermediateData!AA681</f>
        <v>523.77039121619453</v>
      </c>
      <c r="AB735" s="200">
        <f>IntermediateData!AB681</f>
        <v>526.39410342181543</v>
      </c>
      <c r="AC735" s="200">
        <f>IntermediateData!AC681</f>
        <v>529.40964388177304</v>
      </c>
      <c r="AD735" s="200">
        <f>IntermediateData!AD681</f>
        <v>532.52074032309019</v>
      </c>
      <c r="AE735" s="200">
        <f>IntermediateData!AE681</f>
        <v>535.67272027928925</v>
      </c>
      <c r="AF735" s="200">
        <f>IntermediateData!AF681</f>
        <v>538.81291540486029</v>
      </c>
      <c r="AG735" s="200">
        <f>IntermediateData!AG681</f>
        <v>541.92445566287597</v>
      </c>
      <c r="AH735" s="200">
        <f>IntermediateData!AH681</f>
        <v>546.2673395028113</v>
      </c>
      <c r="AI735" s="200">
        <f>IntermediateData!AI681</f>
        <v>550.59068387830632</v>
      </c>
      <c r="AJ735" s="200">
        <f>IntermediateData!AJ681</f>
        <v>554.90082875453186</v>
      </c>
      <c r="AK735" s="200">
        <f>IntermediateData!AK681</f>
        <v>559.20362811472205</v>
      </c>
      <c r="AL735" s="200">
        <f>IntermediateData!AL681</f>
        <v>563.50446972409634</v>
      </c>
      <c r="AM735" s="200">
        <f>IntermediateData!AM681</f>
        <v>567.80829380363559</v>
      </c>
      <c r="AN735" s="200">
        <f>IntermediateData!AN681</f>
        <v>572.11961065770549</v>
      </c>
      <c r="AO735" s="200">
        <f>IntermediateData!AO681</f>
        <v>576.44251729748987</v>
      </c>
      <c r="AP735" s="201">
        <f>IntermediateData!AP681</f>
        <v>580.78071310026075</v>
      </c>
    </row>
    <row r="736" spans="2:42" x14ac:dyDescent="0.35">
      <c r="B736" s="36"/>
      <c r="C736" s="36" t="s">
        <v>2279</v>
      </c>
      <c r="D736" s="201"/>
      <c r="E736" s="200">
        <f>IntermediateData!E682</f>
        <v>0</v>
      </c>
      <c r="F736" s="200">
        <f>IntermediateData!F682</f>
        <v>0</v>
      </c>
      <c r="G736" s="200">
        <f>IntermediateData!G682</f>
        <v>0</v>
      </c>
      <c r="H736" s="200">
        <f>IntermediateData!H682</f>
        <v>0</v>
      </c>
      <c r="I736" s="200">
        <f>IntermediateData!I682</f>
        <v>4.8988499999999995</v>
      </c>
      <c r="J736" s="200">
        <f>IntermediateData!J682</f>
        <v>50.575499489866637</v>
      </c>
      <c r="K736" s="200">
        <f>IntermediateData!K682</f>
        <v>96.581057981514547</v>
      </c>
      <c r="L736" s="200">
        <f>IntermediateData!L682</f>
        <v>171.19283861587704</v>
      </c>
      <c r="M736" s="200">
        <f>IntermediateData!M682</f>
        <v>226.29416404140221</v>
      </c>
      <c r="N736" s="200">
        <f>IntermediateData!N682</f>
        <v>327.76756025092845</v>
      </c>
      <c r="O736" s="200">
        <f>IntermediateData!O682</f>
        <v>390.73008026128832</v>
      </c>
      <c r="P736" s="200">
        <f>IntermediateData!P682</f>
        <v>452.66416757146021</v>
      </c>
      <c r="Q736" s="200">
        <f>IntermediateData!Q682</f>
        <v>474.88054889947534</v>
      </c>
      <c r="R736" s="199">
        <f>IntermediateData!R682</f>
        <v>472.16949599088423</v>
      </c>
      <c r="S736" s="200">
        <f>IntermediateData!S682</f>
        <v>469.8914732355949</v>
      </c>
      <c r="T736" s="200">
        <f>IntermediateData!T682</f>
        <v>468.03794808161564</v>
      </c>
      <c r="U736" s="200">
        <f>IntermediateData!U682</f>
        <v>466.60085844123319</v>
      </c>
      <c r="V736" s="200">
        <f>IntermediateData!V682</f>
        <v>465.57259890142979</v>
      </c>
      <c r="W736" s="200">
        <f>IntermediateData!W682</f>
        <v>464.94600751258417</v>
      </c>
      <c r="X736" s="200">
        <f>IntermediateData!X682</f>
        <v>464.7143531358966</v>
      </c>
      <c r="Y736" s="200">
        <f>IntermediateData!Y682</f>
        <v>464.87132333072702</v>
      </c>
      <c r="Z736" s="200">
        <f>IntermediateData!Z682</f>
        <v>465.4110127637573</v>
      </c>
      <c r="AA736" s="200">
        <f>IntermediateData!AA682</f>
        <v>466.32791212259087</v>
      </c>
      <c r="AB736" s="200">
        <f>IntermediateData!AB682</f>
        <v>467.61689751706928</v>
      </c>
      <c r="AC736" s="200">
        <f>IntermediateData!AC682</f>
        <v>469.27322035224068</v>
      </c>
      <c r="AD736" s="200">
        <f>IntermediateData!AD682</f>
        <v>471.28708313911358</v>
      </c>
      <c r="AE736" s="200">
        <f>IntermediateData!AE682</f>
        <v>473.6040558019659</v>
      </c>
      <c r="AF736" s="200">
        <f>IntermediateData!AF682</f>
        <v>476.17044410454497</v>
      </c>
      <c r="AG736" s="200">
        <f>IntermediateData!AG682</f>
        <v>478.93351729569497</v>
      </c>
      <c r="AH736" s="200">
        <f>IntermediateData!AH682</f>
        <v>483.37664182395054</v>
      </c>
      <c r="AI736" s="200">
        <f>IntermediateData!AI682</f>
        <v>487.91408475886908</v>
      </c>
      <c r="AJ736" s="200">
        <f>IntermediateData!AJ682</f>
        <v>492.4985942272113</v>
      </c>
      <c r="AK736" s="200">
        <f>IntermediateData!AK682</f>
        <v>497.08451667199716</v>
      </c>
      <c r="AL736" s="200">
        <f>IntermediateData!AL682</f>
        <v>501.65827976424623</v>
      </c>
      <c r="AM736" s="200">
        <f>IntermediateData!AM682</f>
        <v>506.22619863966645</v>
      </c>
      <c r="AN736" s="200">
        <f>IntermediateData!AN682</f>
        <v>510.79414548039034</v>
      </c>
      <c r="AO736" s="200">
        <f>IntermediateData!AO682</f>
        <v>515.36756790933873</v>
      </c>
      <c r="AP736" s="201">
        <f>IntermediateData!AP682</f>
        <v>519.95150638779546</v>
      </c>
    </row>
    <row r="737" spans="2:42" x14ac:dyDescent="0.35">
      <c r="B737" s="36"/>
      <c r="C737" s="36" t="s">
        <v>2280</v>
      </c>
      <c r="D737" s="201"/>
      <c r="E737" s="200">
        <f>IntermediateData!E683</f>
        <v>0</v>
      </c>
      <c r="F737" s="200">
        <f>IntermediateData!F683</f>
        <v>0</v>
      </c>
      <c r="G737" s="200">
        <f>IntermediateData!G683</f>
        <v>0</v>
      </c>
      <c r="H737" s="200">
        <f>IntermediateData!H683</f>
        <v>0</v>
      </c>
      <c r="I737" s="200">
        <f>IntermediateData!I683</f>
        <v>110.26894999999999</v>
      </c>
      <c r="J737" s="200">
        <f>IntermediateData!J683</f>
        <v>213.3549372848988</v>
      </c>
      <c r="K737" s="200">
        <f>IntermediateData!K683</f>
        <v>380.65832914522247</v>
      </c>
      <c r="L737" s="200">
        <f>IntermediateData!L683</f>
        <v>505.59385527041866</v>
      </c>
      <c r="M737" s="200">
        <f>IntermediateData!M683</f>
        <v>735.30130139182972</v>
      </c>
      <c r="N737" s="200">
        <f>IntermediateData!N683</f>
        <v>879.82401322024702</v>
      </c>
      <c r="O737" s="200">
        <f>IntermediateData!O683</f>
        <v>1022.8974612020108</v>
      </c>
      <c r="P737" s="200">
        <f>IntermediateData!P683</f>
        <v>1079.9097261350764</v>
      </c>
      <c r="Q737" s="200">
        <f>IntermediateData!Q683</f>
        <v>1076.9670054557289</v>
      </c>
      <c r="R737" s="199">
        <f>IntermediateData!R683</f>
        <v>1075.0090622226899</v>
      </c>
      <c r="S737" s="200">
        <f>IntermediateData!S683</f>
        <v>1074.0195773718631</v>
      </c>
      <c r="T737" s="200">
        <f>IntermediateData!T683</f>
        <v>1073.9832609144139</v>
      </c>
      <c r="U737" s="200">
        <f>IntermediateData!U683</f>
        <v>1074.8858236773608</v>
      </c>
      <c r="V737" s="200">
        <f>IntermediateData!V683</f>
        <v>1076.7139502810135</v>
      </c>
      <c r="W737" s="200">
        <f>IntermediateData!W683</f>
        <v>1079.4552733124037</v>
      </c>
      <c r="X737" s="200">
        <f>IntermediateData!X683</f>
        <v>1083.0983486554367</v>
      </c>
      <c r="Y737" s="200">
        <f>IntermediateData!Y683</f>
        <v>1087.6326319400309</v>
      </c>
      <c r="Z737" s="200">
        <f>IntermediateData!Z683</f>
        <v>1093.0484560739874</v>
      </c>
      <c r="AA737" s="200">
        <f>IntermediateData!AA683</f>
        <v>1099.3370098227626</v>
      </c>
      <c r="AB737" s="200">
        <f>IntermediateData!AB683</f>
        <v>1106.4903174036879</v>
      </c>
      <c r="AC737" s="200">
        <f>IntermediateData!AC683</f>
        <v>1114.5012190625196</v>
      </c>
      <c r="AD737" s="200">
        <f>IntermediateData!AD683</f>
        <v>1123.2414763935813</v>
      </c>
      <c r="AE737" s="200">
        <f>IntermediateData!AE683</f>
        <v>1132.5933982047527</v>
      </c>
      <c r="AF737" s="200">
        <f>IntermediateData!AF683</f>
        <v>1142.4407862104383</v>
      </c>
      <c r="AG737" s="200">
        <f>IntermediateData!AG683</f>
        <v>1152.6693964598953</v>
      </c>
      <c r="AH737" s="200">
        <f>IntermediateData!AH683</f>
        <v>1161.7418010075496</v>
      </c>
      <c r="AI737" s="200">
        <f>IntermediateData!AI683</f>
        <v>1170.9721892500841</v>
      </c>
      <c r="AJ737" s="200">
        <f>IntermediateData!AJ683</f>
        <v>1180.2530089381428</v>
      </c>
      <c r="AK737" s="200">
        <f>IntermediateData!AK683</f>
        <v>1189.5463935654805</v>
      </c>
      <c r="AL737" s="200">
        <f>IntermediateData!AL683</f>
        <v>1198.8624220535576</v>
      </c>
      <c r="AM737" s="200">
        <f>IntermediateData!AM683</f>
        <v>1208.2102593728234</v>
      </c>
      <c r="AN737" s="200">
        <f>IntermediateData!AN683</f>
        <v>1217.5981911293425</v>
      </c>
      <c r="AO737" s="200">
        <f>IntermediateData!AO683</f>
        <v>1227.0336560989408</v>
      </c>
      <c r="AP737" s="201">
        <f>IntermediateData!AP683</f>
        <v>1236.5232767892701</v>
      </c>
    </row>
    <row r="738" spans="2:42" x14ac:dyDescent="0.35">
      <c r="B738" s="36"/>
      <c r="C738" s="36" t="s">
        <v>2281</v>
      </c>
      <c r="D738" s="201"/>
      <c r="E738" s="200">
        <f>IntermediateData!E684</f>
        <v>0</v>
      </c>
      <c r="F738" s="200">
        <f>IntermediateData!F684</f>
        <v>0</v>
      </c>
      <c r="G738" s="200">
        <f>IntermediateData!G684</f>
        <v>0</v>
      </c>
      <c r="H738" s="200">
        <f>IntermediateData!H684</f>
        <v>0</v>
      </c>
      <c r="I738" s="200">
        <f>IntermediateData!I684</f>
        <v>0</v>
      </c>
      <c r="J738" s="200">
        <f>IntermediateData!J684</f>
        <v>97.296181616887807</v>
      </c>
      <c r="K738" s="200">
        <f>IntermediateData!K684</f>
        <v>195.88275374046196</v>
      </c>
      <c r="L738" s="200">
        <f>IntermediateData!L684</f>
        <v>354.26480075668974</v>
      </c>
      <c r="M738" s="200">
        <f>IntermediateData!M684</f>
        <v>473.76794744336667</v>
      </c>
      <c r="N738" s="200">
        <f>IntermediateData!N684</f>
        <v>691.84990256500225</v>
      </c>
      <c r="O738" s="200">
        <f>IntermediateData!O684</f>
        <v>830.0879796652024</v>
      </c>
      <c r="P738" s="200">
        <f>IntermediateData!P684</f>
        <v>966.93005890159873</v>
      </c>
      <c r="Q738" s="200">
        <f>IntermediateData!Q684</f>
        <v>1033.065160321336</v>
      </c>
      <c r="R738" s="199">
        <f>IntermediateData!R684</f>
        <v>1029.9853041461233</v>
      </c>
      <c r="S738" s="200">
        <f>IntermediateData!S684</f>
        <v>1027.8480511134219</v>
      </c>
      <c r="T738" s="200">
        <f>IntermediateData!T684</f>
        <v>1026.63752835337</v>
      </c>
      <c r="U738" s="200">
        <f>IntermediateData!U684</f>
        <v>1026.3388512710571</v>
      </c>
      <c r="V738" s="200">
        <f>IntermediateData!V684</f>
        <v>1026.9380962431603</v>
      </c>
      <c r="W738" s="200">
        <f>IntermediateData!W684</f>
        <v>1028.4222745047966</v>
      </c>
      <c r="X738" s="200">
        <f>IntermediateData!X684</f>
        <v>1030.7793071871861</v>
      </c>
      <c r="Y738" s="200">
        <f>IntermediateData!Y684</f>
        <v>1033.9980014682537</v>
      </c>
      <c r="Z738" s="200">
        <f>IntermediateData!Z684</f>
        <v>1038.0680277997699</v>
      </c>
      <c r="AA738" s="200">
        <f>IntermediateData!AA684</f>
        <v>1042.9798981760596</v>
      </c>
      <c r="AB738" s="200">
        <f>IntermediateData!AB684</f>
        <v>1048.7249454106823</v>
      </c>
      <c r="AC738" s="200">
        <f>IntermediateData!AC684</f>
        <v>1055.2953033888075</v>
      </c>
      <c r="AD738" s="200">
        <f>IntermediateData!AD684</f>
        <v>1062.6838882642985</v>
      </c>
      <c r="AE738" s="200">
        <f>IntermediateData!AE684</f>
        <v>1070.7768426867974</v>
      </c>
      <c r="AF738" s="200">
        <f>IntermediateData!AF684</f>
        <v>1079.461243532277</v>
      </c>
      <c r="AG738" s="200">
        <f>IntermediateData!AG684</f>
        <v>1088.6255938504689</v>
      </c>
      <c r="AH738" s="200">
        <f>IntermediateData!AH684</f>
        <v>1098.5297253871652</v>
      </c>
      <c r="AI738" s="200">
        <f>IntermediateData!AI684</f>
        <v>1108.6977686575335</v>
      </c>
      <c r="AJ738" s="200">
        <f>IntermediateData!AJ684</f>
        <v>1119.0253346386774</v>
      </c>
      <c r="AK738" s="200">
        <f>IntermediateData!AK684</f>
        <v>1129.4109185075604</v>
      </c>
      <c r="AL738" s="200">
        <f>IntermediateData!AL684</f>
        <v>1139.8104932309382</v>
      </c>
      <c r="AM738" s="200">
        <f>IntermediateData!AM684</f>
        <v>1150.2353894236721</v>
      </c>
      <c r="AN738" s="200">
        <f>IntermediateData!AN684</f>
        <v>1160.6960427497559</v>
      </c>
      <c r="AO738" s="200">
        <f>IntermediateData!AO684</f>
        <v>1171.202028895538</v>
      </c>
      <c r="AP738" s="201">
        <f>IntermediateData!AP684</f>
        <v>1181.7620965322394</v>
      </c>
    </row>
    <row r="739" spans="2:42" x14ac:dyDescent="0.35">
      <c r="B739" s="36"/>
      <c r="C739" s="36" t="s">
        <v>2282</v>
      </c>
      <c r="D739" s="201"/>
      <c r="E739" s="200">
        <f>IntermediateData!E685</f>
        <v>0</v>
      </c>
      <c r="F739" s="200">
        <f>IntermediateData!F685</f>
        <v>0</v>
      </c>
      <c r="G739" s="200">
        <f>IntermediateData!G685</f>
        <v>0</v>
      </c>
      <c r="H739" s="200">
        <f>IntermediateData!H685</f>
        <v>0</v>
      </c>
      <c r="I739" s="200">
        <f>IntermediateData!I685</f>
        <v>137.34412357343689</v>
      </c>
      <c r="J739" s="200">
        <f>IntermediateData!J685</f>
        <v>135.58523125833119</v>
      </c>
      <c r="K739" s="200">
        <f>IntermediateData!K685</f>
        <v>133.96181274534084</v>
      </c>
      <c r="L739" s="200">
        <f>IntermediateData!L685</f>
        <v>132.47044877782915</v>
      </c>
      <c r="M739" s="200">
        <f>IntermediateData!M685</f>
        <v>131.10787834419017</v>
      </c>
      <c r="N739" s="200">
        <f>IntermediateData!N685</f>
        <v>129.87099360476739</v>
      </c>
      <c r="O739" s="200">
        <f>IntermediateData!O685</f>
        <v>128.75683501979856</v>
      </c>
      <c r="P739" s="200">
        <f>IntermediateData!P685</f>
        <v>127.76258667136655</v>
      </c>
      <c r="Q739" s="200">
        <f>IntermediateData!Q685</f>
        <v>126.88557177260013</v>
      </c>
      <c r="R739" s="199">
        <f>IntermediateData!R685</f>
        <v>126.12324835762203</v>
      </c>
      <c r="S739" s="200">
        <f>IntermediateData!S685</f>
        <v>125.4732051459883</v>
      </c>
      <c r="T739" s="200">
        <f>IntermediateData!T685</f>
        <v>124.93315757559895</v>
      </c>
      <c r="U739" s="200">
        <f>IntermediateData!U685</f>
        <v>124.5009439982872</v>
      </c>
      <c r="V739" s="200">
        <f>IntermediateData!V685</f>
        <v>124.17452203251587</v>
      </c>
      <c r="W739" s="200">
        <f>IntermediateData!W685</f>
        <v>123.95196506782091</v>
      </c>
      <c r="X739" s="200">
        <f>IntermediateData!X685</f>
        <v>123.83145891584583</v>
      </c>
      <c r="Y739" s="200">
        <f>IntermediateData!Y685</f>
        <v>123.81129860300902</v>
      </c>
      <c r="Z739" s="200">
        <f>IntermediateData!Z685</f>
        <v>123.88988530003522</v>
      </c>
      <c r="AA739" s="200">
        <f>IntermediateData!AA685</f>
        <v>124.06572338376645</v>
      </c>
      <c r="AB739" s="200">
        <f>IntermediateData!AB685</f>
        <v>124.33741762684382</v>
      </c>
      <c r="AC739" s="200">
        <f>IntermediateData!AC685</f>
        <v>124.70367051102249</v>
      </c>
      <c r="AD739" s="200">
        <f>IntermediateData!AD685</f>
        <v>125.0548500888048</v>
      </c>
      <c r="AE739" s="200">
        <f>IntermediateData!AE685</f>
        <v>125.39286171721031</v>
      </c>
      <c r="AF739" s="200">
        <f>IntermediateData!AF685</f>
        <v>125.71946332323778</v>
      </c>
      <c r="AG739" s="200">
        <f>IntermediateData!AG685</f>
        <v>126.03627181896508</v>
      </c>
      <c r="AH739" s="200">
        <f>IntermediateData!AH685</f>
        <v>126.34678313422815</v>
      </c>
      <c r="AI739" s="200">
        <f>IntermediateData!AI685</f>
        <v>126.6503147594383</v>
      </c>
      <c r="AJ739" s="200">
        <f>IntermediateData!AJ685</f>
        <v>126.94809768645804</v>
      </c>
      <c r="AK739" s="200">
        <f>IntermediateData!AK685</f>
        <v>127.24124426945151</v>
      </c>
      <c r="AL739" s="200">
        <f>IntermediateData!AL685</f>
        <v>127.53075308954587</v>
      </c>
      <c r="AM739" s="200">
        <f>IntermediateData!AM685</f>
        <v>127.81751354642387</v>
      </c>
      <c r="AN739" s="200">
        <f>IntermediateData!AN685</f>
        <v>128.10231018804933</v>
      </c>
      <c r="AO739" s="200">
        <f>IntermediateData!AO685</f>
        <v>128.38582678920969</v>
      </c>
      <c r="AP739" s="201">
        <f>IntermediateData!AP685</f>
        <v>128.66865018906563</v>
      </c>
    </row>
    <row r="740" spans="2:42" x14ac:dyDescent="0.35">
      <c r="B740" s="36"/>
      <c r="C740" s="36" t="s">
        <v>2283</v>
      </c>
      <c r="D740" s="201"/>
      <c r="E740" s="200">
        <f>IntermediateData!E686</f>
        <v>0</v>
      </c>
      <c r="F740" s="200">
        <f>IntermediateData!F686</f>
        <v>0</v>
      </c>
      <c r="G740" s="200">
        <f>IntermediateData!G686</f>
        <v>0</v>
      </c>
      <c r="H740" s="200">
        <f>IntermediateData!H686</f>
        <v>0</v>
      </c>
      <c r="I740" s="200">
        <f>IntermediateData!I686</f>
        <v>361.61862000000002</v>
      </c>
      <c r="J740" s="200">
        <f>IntermediateData!J686</f>
        <v>518.08528021670315</v>
      </c>
      <c r="K740" s="200">
        <f>IntermediateData!K686</f>
        <v>612.67192968551137</v>
      </c>
      <c r="L740" s="200">
        <f>IntermediateData!L686</f>
        <v>705.30951565814928</v>
      </c>
      <c r="M740" s="200">
        <f>IntermediateData!M686</f>
        <v>718.72425425380516</v>
      </c>
      <c r="N740" s="200">
        <f>IntermediateData!N686</f>
        <v>713.53056098610875</v>
      </c>
      <c r="O740" s="200">
        <f>IntermediateData!O686</f>
        <v>709.00147918962989</v>
      </c>
      <c r="P740" s="200">
        <f>IntermediateData!P686</f>
        <v>705.12303723471825</v>
      </c>
      <c r="Q740" s="200">
        <f>IntermediateData!Q686</f>
        <v>701.88199825549293</v>
      </c>
      <c r="R740" s="199">
        <f>IntermediateData!R686</f>
        <v>699.26583810066677</v>
      </c>
      <c r="S740" s="200">
        <f>IntermediateData!S686</f>
        <v>697.26272419519921</v>
      </c>
      <c r="T740" s="200">
        <f>IntermediateData!T686</f>
        <v>695.8614952817054</v>
      </c>
      <c r="U740" s="200">
        <f>IntermediateData!U686</f>
        <v>695.05164201173784</v>
      </c>
      <c r="V740" s="200">
        <f>IntermediateData!V686</f>
        <v>694.82328835820158</v>
      </c>
      <c r="W740" s="200">
        <f>IntermediateData!W686</f>
        <v>695.1671738212583</v>
      </c>
      <c r="X740" s="200">
        <f>IntermediateData!X686</f>
        <v>696.0746364011477</v>
      </c>
      <c r="Y740" s="200">
        <f>IntermediateData!Y686</f>
        <v>697.53759631237176</v>
      </c>
      <c r="Z740" s="200">
        <f>IntermediateData!Z686</f>
        <v>699.54854041467797</v>
      </c>
      <c r="AA740" s="200">
        <f>IntermediateData!AA686</f>
        <v>702.10050733723654</v>
      </c>
      <c r="AB740" s="200">
        <f>IntermediateData!AB686</f>
        <v>705.18707327331731</v>
      </c>
      <c r="AC740" s="200">
        <f>IntermediateData!AC686</f>
        <v>708.80233842366977</v>
      </c>
      <c r="AD740" s="200">
        <f>IntermediateData!AD686</f>
        <v>712.60784428607701</v>
      </c>
      <c r="AE740" s="200">
        <f>IntermediateData!AE686</f>
        <v>716.52775203067995</v>
      </c>
      <c r="AF740" s="200">
        <f>IntermediateData!AF686</f>
        <v>720.48878237795725</v>
      </c>
      <c r="AG740" s="200">
        <f>IntermediateData!AG686</f>
        <v>724.42038482706596</v>
      </c>
      <c r="AH740" s="200">
        <f>IntermediateData!AH686</f>
        <v>728.62723372983385</v>
      </c>
      <c r="AI740" s="200">
        <f>IntermediateData!AI686</f>
        <v>732.80419998424873</v>
      </c>
      <c r="AJ740" s="200">
        <f>IntermediateData!AJ686</f>
        <v>736.95876271650616</v>
      </c>
      <c r="AK740" s="200">
        <f>IntermediateData!AK686</f>
        <v>741.09775234163055</v>
      </c>
      <c r="AL740" s="200">
        <f>IntermediateData!AL686</f>
        <v>745.22737665285194</v>
      </c>
      <c r="AM740" s="200">
        <f>IntermediateData!AM686</f>
        <v>749.35324544485263</v>
      </c>
      <c r="AN740" s="200">
        <f>IntermediateData!AN686</f>
        <v>753.4803937301615</v>
      </c>
      <c r="AO740" s="200">
        <f>IntermediateData!AO686</f>
        <v>757.6133036052338</v>
      </c>
      <c r="AP740" s="201">
        <f>IntermediateData!AP686</f>
        <v>761.75592482012155</v>
      </c>
    </row>
    <row r="741" spans="2:42" x14ac:dyDescent="0.35">
      <c r="B741" s="36"/>
      <c r="C741" s="36" t="s">
        <v>2284</v>
      </c>
      <c r="D741" s="201"/>
      <c r="E741" s="200">
        <f>IntermediateData!E687</f>
        <v>0</v>
      </c>
      <c r="F741" s="200">
        <f>IntermediateData!F687</f>
        <v>0</v>
      </c>
      <c r="G741" s="200">
        <f>IntermediateData!G687</f>
        <v>0</v>
      </c>
      <c r="H741" s="200">
        <f>IntermediateData!H687</f>
        <v>0</v>
      </c>
      <c r="I741" s="200">
        <f>IntermediateData!I687</f>
        <v>343.41053999999997</v>
      </c>
      <c r="J741" s="200">
        <f>IntermediateData!J687</f>
        <v>483.95309661107029</v>
      </c>
      <c r="K741" s="200">
        <f>IntermediateData!K687</f>
        <v>565.21761573490096</v>
      </c>
      <c r="L741" s="200">
        <f>IntermediateData!L687</f>
        <v>634.11335695346486</v>
      </c>
      <c r="M741" s="200">
        <f>IntermediateData!M687</f>
        <v>627.18267781746272</v>
      </c>
      <c r="N741" s="200">
        <f>IntermediateData!N687</f>
        <v>620.85972553886359</v>
      </c>
      <c r="O741" s="200">
        <f>IntermediateData!O687</f>
        <v>615.12991953755056</v>
      </c>
      <c r="P741" s="200">
        <f>IntermediateData!P687</f>
        <v>609.97937774163029</v>
      </c>
      <c r="Q741" s="200">
        <f>IntermediateData!Q687</f>
        <v>605.39489459885851</v>
      </c>
      <c r="R741" s="199">
        <f>IntermediateData!R687</f>
        <v>601.36391996934856</v>
      </c>
      <c r="S741" s="200">
        <f>IntermediateData!S687</f>
        <v>597.87453886898288</v>
      </c>
      <c r="T741" s="200">
        <f>IntermediateData!T687</f>
        <v>594.9154520341051</v>
      </c>
      <c r="U741" s="200">
        <f>IntermediateData!U687</f>
        <v>592.47595727918031</v>
      </c>
      <c r="V741" s="200">
        <f>IntermediateData!V687</f>
        <v>590.54593162018546</v>
      </c>
      <c r="W741" s="200">
        <f>IntermediateData!W687</f>
        <v>589.11581413752651</v>
      </c>
      <c r="X741" s="200">
        <f>IntermediateData!X687</f>
        <v>588.17658955327602</v>
      </c>
      <c r="Y741" s="200">
        <f>IntermediateData!Y687</f>
        <v>587.71977249848851</v>
      </c>
      <c r="Z741" s="200">
        <f>IntermediateData!Z687</f>
        <v>587.73739244727369</v>
      </c>
      <c r="AA741" s="200">
        <f>IntermediateData!AA687</f>
        <v>588.22197929521019</v>
      </c>
      <c r="AB741" s="200">
        <f>IntermediateData!AB687</f>
        <v>589.16654956053617</v>
      </c>
      <c r="AC741" s="200">
        <f>IntermediateData!AC687</f>
        <v>590.56459318739405</v>
      </c>
      <c r="AD741" s="200">
        <f>IntermediateData!AD687</f>
        <v>592.09376174962074</v>
      </c>
      <c r="AE741" s="200">
        <f>IntermediateData!AE687</f>
        <v>593.68743019738986</v>
      </c>
      <c r="AF741" s="200">
        <f>IntermediateData!AF687</f>
        <v>595.28168924528904</v>
      </c>
      <c r="AG741" s="200">
        <f>IntermediateData!AG687</f>
        <v>596.82340400854787</v>
      </c>
      <c r="AH741" s="200">
        <f>IntermediateData!AH687</f>
        <v>598.32963953681201</v>
      </c>
      <c r="AI741" s="200">
        <f>IntermediateData!AI687</f>
        <v>599.79764670482587</v>
      </c>
      <c r="AJ741" s="200">
        <f>IntermediateData!AJ687</f>
        <v>601.23371897792674</v>
      </c>
      <c r="AK741" s="200">
        <f>IntermediateData!AK687</f>
        <v>602.64356794162222</v>
      </c>
      <c r="AL741" s="200">
        <f>IntermediateData!AL687</f>
        <v>604.03234742378515</v>
      </c>
      <c r="AM741" s="200">
        <f>IntermediateData!AM687</f>
        <v>605.40467627820499</v>
      </c>
      <c r="AN741" s="200">
        <f>IntermediateData!AN687</f>
        <v>606.7646598846145</v>
      </c>
      <c r="AO741" s="200">
        <f>IntermediateData!AO687</f>
        <v>608.1159104177699</v>
      </c>
      <c r="AP741" s="201">
        <f>IntermediateData!AP687</f>
        <v>609.46156593574631</v>
      </c>
    </row>
    <row r="742" spans="2:42" x14ac:dyDescent="0.35">
      <c r="B742" s="36"/>
      <c r="C742" s="36" t="s">
        <v>2285</v>
      </c>
      <c r="D742" s="201"/>
      <c r="E742" s="200">
        <f>IntermediateData!E688</f>
        <v>0</v>
      </c>
      <c r="F742" s="200">
        <f>IntermediateData!F688</f>
        <v>0</v>
      </c>
      <c r="G742" s="200">
        <f>IntermediateData!G688</f>
        <v>0</v>
      </c>
      <c r="H742" s="200">
        <f>IntermediateData!H688</f>
        <v>0</v>
      </c>
      <c r="I742" s="200">
        <f>IntermediateData!I688</f>
        <v>700.94111999999996</v>
      </c>
      <c r="J742" s="200">
        <f>IntermediateData!J688</f>
        <v>976.46608478947087</v>
      </c>
      <c r="K742" s="200">
        <f>IntermediateData!K688</f>
        <v>1131.3855662917458</v>
      </c>
      <c r="L742" s="200">
        <f>IntermediateData!L688</f>
        <v>1209.4676020258407</v>
      </c>
      <c r="M742" s="200">
        <f>IntermediateData!M688</f>
        <v>1197.7419806630196</v>
      </c>
      <c r="N742" s="200">
        <f>IntermediateData!N688</f>
        <v>1187.1605645167192</v>
      </c>
      <c r="O742" s="200">
        <f>IntermediateData!O688</f>
        <v>1177.6969776737606</v>
      </c>
      <c r="P742" s="200">
        <f>IntermediateData!P688</f>
        <v>1169.3261433247469</v>
      </c>
      <c r="Q742" s="200">
        <f>IntermediateData!Q688</f>
        <v>1162.0242434548929</v>
      </c>
      <c r="R742" s="199">
        <f>IntermediateData!R688</f>
        <v>1155.7686801651041</v>
      </c>
      <c r="S742" s="200">
        <f>IntermediateData!S688</f>
        <v>1150.5380385670244</v>
      </c>
      <c r="T742" s="200">
        <f>IntermediateData!T688</f>
        <v>1146.3120511979096</v>
      </c>
      <c r="U742" s="200">
        <f>IntermediateData!U688</f>
        <v>1143.0715639032344</v>
      </c>
      <c r="V742" s="200">
        <f>IntermediateData!V688</f>
        <v>1140.7985031369274</v>
      </c>
      <c r="W742" s="200">
        <f>IntermediateData!W688</f>
        <v>1139.4758446310259</v>
      </c>
      <c r="X742" s="200">
        <f>IntermediateData!X688</f>
        <v>1139.0875833884061</v>
      </c>
      <c r="Y742" s="200">
        <f>IntermediateData!Y688</f>
        <v>1139.6187049539949</v>
      </c>
      <c r="Z742" s="200">
        <f>IntermediateData!Z688</f>
        <v>1141.0551579216085</v>
      </c>
      <c r="AA742" s="200">
        <f>IntermediateData!AA688</f>
        <v>1143.3838276351928</v>
      </c>
      <c r="AB742" s="200">
        <f>IntermediateData!AB688</f>
        <v>1146.5925110448507</v>
      </c>
      <c r="AC742" s="200">
        <f>IntermediateData!AC688</f>
        <v>1150.6698926795682</v>
      </c>
      <c r="AD742" s="200">
        <f>IntermediateData!AD688</f>
        <v>1154.9599180368862</v>
      </c>
      <c r="AE742" s="200">
        <f>IntermediateData!AE688</f>
        <v>1159.3373724476094</v>
      </c>
      <c r="AF742" s="200">
        <f>IntermediateData!AF688</f>
        <v>1163.6820732526849</v>
      </c>
      <c r="AG742" s="200">
        <f>IntermediateData!AG688</f>
        <v>1167.9363708507713</v>
      </c>
      <c r="AH742" s="200">
        <f>IntermediateData!AH688</f>
        <v>1174.0381589662049</v>
      </c>
      <c r="AI742" s="200">
        <f>IntermediateData!AI688</f>
        <v>1180.0630701935675</v>
      </c>
      <c r="AJ742" s="200">
        <f>IntermediateData!AJ688</f>
        <v>1186.0246868395066</v>
      </c>
      <c r="AK742" s="200">
        <f>IntermediateData!AK688</f>
        <v>1191.9354647481582</v>
      </c>
      <c r="AL742" s="200">
        <f>IntermediateData!AL688</f>
        <v>1197.8067797277849</v>
      </c>
      <c r="AM742" s="200">
        <f>IntermediateData!AM688</f>
        <v>1203.6489714284708</v>
      </c>
      <c r="AN742" s="200">
        <f>IntermediateData!AN688</f>
        <v>1209.4713847750413</v>
      </c>
      <c r="AO742" s="200">
        <f>IntermediateData!AO688</f>
        <v>1215.2824090546317</v>
      </c>
      <c r="AP742" s="201">
        <f>IntermediateData!AP688</f>
        <v>1221.089514753714</v>
      </c>
    </row>
    <row r="743" spans="2:42" x14ac:dyDescent="0.35">
      <c r="B743" s="36"/>
      <c r="C743" s="36" t="s">
        <v>2286</v>
      </c>
      <c r="D743" s="201"/>
      <c r="E743" s="200">
        <f>IntermediateData!E689</f>
        <v>0</v>
      </c>
      <c r="F743" s="200">
        <f>IntermediateData!F689</f>
        <v>0</v>
      </c>
      <c r="G743" s="200">
        <f>IntermediateData!G689</f>
        <v>0</v>
      </c>
      <c r="H743" s="200">
        <f>IntermediateData!H689</f>
        <v>0</v>
      </c>
      <c r="I743" s="200">
        <f>IntermediateData!I689</f>
        <v>584.65098999999998</v>
      </c>
      <c r="J743" s="200">
        <f>IntermediateData!J689</f>
        <v>689.10840289815326</v>
      </c>
      <c r="K743" s="200">
        <f>IntermediateData!K689</f>
        <v>791.33330856105181</v>
      </c>
      <c r="L743" s="200">
        <f>IntermediateData!L689</f>
        <v>795.17286612336966</v>
      </c>
      <c r="M743" s="200">
        <f>IntermediateData!M689</f>
        <v>789.34893064225162</v>
      </c>
      <c r="N743" s="200">
        <f>IntermediateData!N689</f>
        <v>784.26438687127552</v>
      </c>
      <c r="O743" s="200">
        <f>IntermediateData!O689</f>
        <v>779.90367770954197</v>
      </c>
      <c r="P743" s="200">
        <f>IntermediateData!P689</f>
        <v>776.25206385690069</v>
      </c>
      <c r="Q743" s="200">
        <f>IntermediateData!Q689</f>
        <v>773.29559926888987</v>
      </c>
      <c r="R743" s="199">
        <f>IntermediateData!R689</f>
        <v>771.02110762550581</v>
      </c>
      <c r="S743" s="200">
        <f>IntermediateData!S689</f>
        <v>769.41615977921481</v>
      </c>
      <c r="T743" s="200">
        <f>IntermediateData!T689</f>
        <v>768.46905214894434</v>
      </c>
      <c r="U743" s="200">
        <f>IntermediateData!U689</f>
        <v>768.16878602805866</v>
      </c>
      <c r="V743" s="200">
        <f>IntermediateData!V689</f>
        <v>768.50504777555193</v>
      </c>
      <c r="W743" s="200">
        <f>IntermediateData!W689</f>
        <v>769.46818986087453</v>
      </c>
      <c r="X743" s="200">
        <f>IntermediateData!X689</f>
        <v>771.04921273395053</v>
      </c>
      <c r="Y743" s="200">
        <f>IntermediateData!Y689</f>
        <v>773.23974749304193</v>
      </c>
      <c r="Z743" s="200">
        <f>IntermediateData!Z689</f>
        <v>776.03203932418228</v>
      </c>
      <c r="AA743" s="200">
        <f>IntermediateData!AA689</f>
        <v>779.41893168692081</v>
      </c>
      <c r="AB743" s="200">
        <f>IntermediateData!AB689</f>
        <v>783.39385122210695</v>
      </c>
      <c r="AC743" s="200">
        <f>IntermediateData!AC689</f>
        <v>787.9507933584033</v>
      </c>
      <c r="AD743" s="200">
        <f>IntermediateData!AD689</f>
        <v>792.6227420240773</v>
      </c>
      <c r="AE743" s="200">
        <f>IntermediateData!AE689</f>
        <v>797.32924684673355</v>
      </c>
      <c r="AF743" s="200">
        <f>IntermediateData!AF689</f>
        <v>801.99291828838875</v>
      </c>
      <c r="AG743" s="200">
        <f>IntermediateData!AG689</f>
        <v>806.61522836125232</v>
      </c>
      <c r="AH743" s="200">
        <f>IntermediateData!AH689</f>
        <v>813.07140187183609</v>
      </c>
      <c r="AI743" s="200">
        <f>IntermediateData!AI689</f>
        <v>819.49957691496184</v>
      </c>
      <c r="AJ743" s="200">
        <f>IntermediateData!AJ689</f>
        <v>825.90909424533606</v>
      </c>
      <c r="AK743" s="200">
        <f>IntermediateData!AK689</f>
        <v>832.30857542743684</v>
      </c>
      <c r="AL743" s="200">
        <f>IntermediateData!AL689</f>
        <v>838.70595202880634</v>
      </c>
      <c r="AM743" s="200">
        <f>IntermediateData!AM689</f>
        <v>845.10849320013619</v>
      </c>
      <c r="AN743" s="200">
        <f>IntermediateData!AN689</f>
        <v>851.52283170720659</v>
      </c>
      <c r="AO743" s="200">
        <f>IntermediateData!AO689</f>
        <v>857.95498847672991</v>
      </c>
      <c r="AP743" s="201">
        <f>IntermediateData!AP689</f>
        <v>864.41039571527506</v>
      </c>
    </row>
    <row r="744" spans="2:42" x14ac:dyDescent="0.35">
      <c r="B744" s="36"/>
      <c r="C744" s="36" t="s">
        <v>2287</v>
      </c>
      <c r="D744" s="201"/>
      <c r="E744" s="200">
        <f>IntermediateData!E690</f>
        <v>0</v>
      </c>
      <c r="F744" s="200">
        <f>IntermediateData!F690</f>
        <v>0</v>
      </c>
      <c r="G744" s="200">
        <f>IntermediateData!G690</f>
        <v>0</v>
      </c>
      <c r="H744" s="200">
        <f>IntermediateData!H690</f>
        <v>0</v>
      </c>
      <c r="I744" s="200">
        <f>IntermediateData!I690</f>
        <v>20.245500000000003</v>
      </c>
      <c r="J744" s="200">
        <f>IntermediateData!J690</f>
        <v>75.970644852671654</v>
      </c>
      <c r="K744" s="200">
        <f>IntermediateData!K690</f>
        <v>132.31742643517566</v>
      </c>
      <c r="L744" s="200">
        <f>IntermediateData!L690</f>
        <v>226.78307157838285</v>
      </c>
      <c r="M744" s="200">
        <f>IntermediateData!M690</f>
        <v>294.83715801158769</v>
      </c>
      <c r="N744" s="200">
        <f>IntermediateData!N690</f>
        <v>423.07817470195153</v>
      </c>
      <c r="O744" s="200">
        <f>IntermediateData!O690</f>
        <v>501.56688909306291</v>
      </c>
      <c r="P744" s="200">
        <f>IntermediateData!P690</f>
        <v>579.16544629902353</v>
      </c>
      <c r="Q744" s="200">
        <f>IntermediateData!Q690</f>
        <v>587.68444303047738</v>
      </c>
      <c r="R744" s="199">
        <f>IntermediateData!R690</f>
        <v>586.14134566384337</v>
      </c>
      <c r="S744" s="200">
        <f>IntermediateData!S690</f>
        <v>585.1315499257139</v>
      </c>
      <c r="T744" s="200">
        <f>IntermediateData!T690</f>
        <v>584.64623676681333</v>
      </c>
      <c r="U744" s="200">
        <f>IntermediateData!U690</f>
        <v>584.67714389257173</v>
      </c>
      <c r="V744" s="200">
        <f>IntermediateData!V690</f>
        <v>585.21655047909962</v>
      </c>
      <c r="W744" s="200">
        <f>IntermediateData!W690</f>
        <v>586.25726255822349</v>
      </c>
      <c r="X744" s="200">
        <f>IntermediateData!X690</f>
        <v>587.7925990494814</v>
      </c>
      <c r="Y744" s="200">
        <f>IntermediateData!Y690</f>
        <v>589.81637841783686</v>
      </c>
      <c r="Z744" s="200">
        <f>IntermediateData!Z690</f>
        <v>592.32290593670359</v>
      </c>
      <c r="AA744" s="200">
        <f>IntermediateData!AA690</f>
        <v>595.30696153666622</v>
      </c>
      <c r="AB744" s="200">
        <f>IntermediateData!AB690</f>
        <v>598.76378822106108</v>
      </c>
      <c r="AC744" s="200">
        <f>IntermediateData!AC690</f>
        <v>602.68908103032311</v>
      </c>
      <c r="AD744" s="200">
        <f>IntermediateData!AD690</f>
        <v>607.05659993245899</v>
      </c>
      <c r="AE744" s="200">
        <f>IntermediateData!AE690</f>
        <v>611.80165774352656</v>
      </c>
      <c r="AF744" s="200">
        <f>IntermediateData!AF690</f>
        <v>616.86020342360314</v>
      </c>
      <c r="AG744" s="200">
        <f>IntermediateData!AG690</f>
        <v>622.16909302407987</v>
      </c>
      <c r="AH744" s="200">
        <f>IntermediateData!AH690</f>
        <v>627.87748156091152</v>
      </c>
      <c r="AI744" s="200">
        <f>IntermediateData!AI690</f>
        <v>633.71413212029188</v>
      </c>
      <c r="AJ744" s="200">
        <f>IntermediateData!AJ690</f>
        <v>639.62016893560497</v>
      </c>
      <c r="AK744" s="200">
        <f>IntermediateData!AK690</f>
        <v>645.53840791229857</v>
      </c>
      <c r="AL744" s="200">
        <f>IntermediateData!AL690</f>
        <v>651.46711855173305</v>
      </c>
      <c r="AM744" s="200">
        <f>IntermediateData!AM690</f>
        <v>657.41255430600938</v>
      </c>
      <c r="AN744" s="200">
        <f>IntermediateData!AN690</f>
        <v>663.38046670750828</v>
      </c>
      <c r="AO744" s="200">
        <f>IntermediateData!AO690</f>
        <v>669.37612483847727</v>
      </c>
      <c r="AP744" s="201">
        <f>IntermediateData!AP690</f>
        <v>675.40433367314949</v>
      </c>
    </row>
    <row r="745" spans="2:42" x14ac:dyDescent="0.35">
      <c r="B745" s="36"/>
      <c r="C745" s="36" t="s">
        <v>2288</v>
      </c>
      <c r="D745" s="201"/>
      <c r="E745" s="200">
        <f>IntermediateData!E691</f>
        <v>0</v>
      </c>
      <c r="F745" s="200">
        <f>IntermediateData!F691</f>
        <v>0</v>
      </c>
      <c r="G745" s="200">
        <f>IntermediateData!G691</f>
        <v>0</v>
      </c>
      <c r="H745" s="200">
        <f>IntermediateData!H691</f>
        <v>0</v>
      </c>
      <c r="I745" s="200">
        <f>IntermediateData!I691</f>
        <v>55.354199999999999</v>
      </c>
      <c r="J745" s="200">
        <f>IntermediateData!J691</f>
        <v>148.4018687260826</v>
      </c>
      <c r="K745" s="200">
        <f>IntermediateData!K691</f>
        <v>289.97089184982042</v>
      </c>
      <c r="L745" s="200">
        <f>IntermediateData!L691</f>
        <v>401.49017625495611</v>
      </c>
      <c r="M745" s="200">
        <f>IntermediateData!M691</f>
        <v>512.09013078748717</v>
      </c>
      <c r="N745" s="200">
        <f>IntermediateData!N691</f>
        <v>724.82298511067495</v>
      </c>
      <c r="O745" s="200">
        <f>IntermediateData!O691</f>
        <v>850.05275090406155</v>
      </c>
      <c r="P745" s="200">
        <f>IntermediateData!P691</f>
        <v>960.11551676010447</v>
      </c>
      <c r="Q745" s="200">
        <f>IntermediateData!Q691</f>
        <v>953.05156112850966</v>
      </c>
      <c r="R745" s="199">
        <f>IntermediateData!R691</f>
        <v>946.87412040834477</v>
      </c>
      <c r="S745" s="200">
        <f>IntermediateData!S691</f>
        <v>941.56442706721134</v>
      </c>
      <c r="T745" s="200">
        <f>IntermediateData!T691</f>
        <v>937.10469547314869</v>
      </c>
      <c r="U745" s="200">
        <f>IntermediateData!U691</f>
        <v>933.47809235206</v>
      </c>
      <c r="V745" s="200">
        <f>IntermediateData!V691</f>
        <v>930.66870846347081</v>
      </c>
      <c r="W745" s="200">
        <f>IntermediateData!W691</f>
        <v>928.66153145302621</v>
      </c>
      <c r="X745" s="200">
        <f>IntermediateData!X691</f>
        <v>927.44241984171208</v>
      </c>
      <c r="Y745" s="200">
        <f>IntermediateData!Y691</f>
        <v>926.99807811331561</v>
      </c>
      <c r="Z745" s="200">
        <f>IntermediateData!Z691</f>
        <v>927.31603286312156</v>
      </c>
      <c r="AA745" s="200">
        <f>IntermediateData!AA691</f>
        <v>928.38460997225252</v>
      </c>
      <c r="AB745" s="200">
        <f>IntermediateData!AB691</f>
        <v>930.19291277344325</v>
      </c>
      <c r="AC745" s="200">
        <f>IntermediateData!AC691</f>
        <v>932.73080117535346</v>
      </c>
      <c r="AD745" s="200">
        <f>IntermediateData!AD691</f>
        <v>935.92769075591252</v>
      </c>
      <c r="AE745" s="200">
        <f>IntermediateData!AE691</f>
        <v>939.67297118008412</v>
      </c>
      <c r="AF745" s="200">
        <f>IntermediateData!AF691</f>
        <v>943.85799889404439</v>
      </c>
      <c r="AG745" s="200">
        <f>IntermediateData!AG691</f>
        <v>948.37653368142298</v>
      </c>
      <c r="AH745" s="200">
        <f>IntermediateData!AH691</f>
        <v>955.90937618205442</v>
      </c>
      <c r="AI745" s="200">
        <f>IntermediateData!AI691</f>
        <v>963.56369743012624</v>
      </c>
      <c r="AJ745" s="200">
        <f>IntermediateData!AJ691</f>
        <v>971.24517984214049</v>
      </c>
      <c r="AK745" s="200">
        <f>IntermediateData!AK691</f>
        <v>978.87299353912965</v>
      </c>
      <c r="AL745" s="200">
        <f>IntermediateData!AL691</f>
        <v>986.46001410940107</v>
      </c>
      <c r="AM745" s="200">
        <f>IntermediateData!AM691</f>
        <v>994.01818489165225</v>
      </c>
      <c r="AN745" s="200">
        <f>IntermediateData!AN691</f>
        <v>1001.5585559630065</v>
      </c>
      <c r="AO745" s="200">
        <f>IntermediateData!AO691</f>
        <v>1009.0913210312215</v>
      </c>
      <c r="AP745" s="201">
        <f>IntermediateData!AP691</f>
        <v>1016.6258523166157</v>
      </c>
    </row>
    <row r="746" spans="2:42" x14ac:dyDescent="0.35">
      <c r="B746" s="36"/>
      <c r="C746" s="36" t="s">
        <v>2289</v>
      </c>
      <c r="D746" s="201"/>
      <c r="E746" s="200">
        <f>IntermediateData!E692</f>
        <v>0</v>
      </c>
      <c r="F746" s="200">
        <f>IntermediateData!F692</f>
        <v>0</v>
      </c>
      <c r="G746" s="200">
        <f>IntermediateData!G692</f>
        <v>0</v>
      </c>
      <c r="H746" s="200">
        <f>IntermediateData!H692</f>
        <v>0</v>
      </c>
      <c r="I746" s="200">
        <f>IntermediateData!I692</f>
        <v>60.372840000000004</v>
      </c>
      <c r="J746" s="200">
        <f>IntermediateData!J692</f>
        <v>79.794789744174395</v>
      </c>
      <c r="K746" s="200">
        <f>IntermediateData!K692</f>
        <v>115.72198629891571</v>
      </c>
      <c r="L746" s="200">
        <f>IntermediateData!L692</f>
        <v>138.22700619651735</v>
      </c>
      <c r="M746" s="200">
        <f>IntermediateData!M692</f>
        <v>160.52797941570401</v>
      </c>
      <c r="N746" s="200">
        <f>IntermediateData!N692</f>
        <v>167.93759156183728</v>
      </c>
      <c r="O746" s="200">
        <f>IntermediateData!O692</f>
        <v>167.58810289370783</v>
      </c>
      <c r="P746" s="200">
        <f>IntermediateData!P692</f>
        <v>167.39312842614288</v>
      </c>
      <c r="Q746" s="200">
        <f>IntermediateData!Q692</f>
        <v>167.35023711431833</v>
      </c>
      <c r="R746" s="199">
        <f>IntermediateData!R692</f>
        <v>167.45715794774321</v>
      </c>
      <c r="S746" s="200">
        <f>IntermediateData!S692</f>
        <v>167.71177564592662</v>
      </c>
      <c r="T746" s="200">
        <f>IntermediateData!T692</f>
        <v>168.11212654510345</v>
      </c>
      <c r="U746" s="200">
        <f>IntermediateData!U692</f>
        <v>168.6563946697552</v>
      </c>
      <c r="V746" s="200">
        <f>IntermediateData!V692</f>
        <v>169.34290798290905</v>
      </c>
      <c r="W746" s="200">
        <f>IntermediateData!W692</f>
        <v>170.1701348094328</v>
      </c>
      <c r="X746" s="200">
        <f>IntermediateData!X692</f>
        <v>171.13668042677236</v>
      </c>
      <c r="Y746" s="200">
        <f>IntermediateData!Y692</f>
        <v>172.24128381779832</v>
      </c>
      <c r="Z746" s="200">
        <f>IntermediateData!Z692</f>
        <v>173.48281458063906</v>
      </c>
      <c r="AA746" s="200">
        <f>IntermediateData!AA692</f>
        <v>174.86026999058447</v>
      </c>
      <c r="AB746" s="200">
        <f>IntermediateData!AB692</f>
        <v>176.37277220934044</v>
      </c>
      <c r="AC746" s="200">
        <f>IntermediateData!AC692</f>
        <v>178.01956563710689</v>
      </c>
      <c r="AD746" s="200">
        <f>IntermediateData!AD692</f>
        <v>179.7444078399763</v>
      </c>
      <c r="AE746" s="200">
        <f>IntermediateData!AE692</f>
        <v>181.52972576164422</v>
      </c>
      <c r="AF746" s="200">
        <f>IntermediateData!AF692</f>
        <v>183.35829774922328</v>
      </c>
      <c r="AG746" s="200">
        <f>IntermediateData!AG692</f>
        <v>185.21330719107806</v>
      </c>
      <c r="AH746" s="200">
        <f>IntermediateData!AH692</f>
        <v>186.91057992440008</v>
      </c>
      <c r="AI746" s="200">
        <f>IntermediateData!AI692</f>
        <v>188.6129610665931</v>
      </c>
      <c r="AJ746" s="200">
        <f>IntermediateData!AJ692</f>
        <v>190.32214133121772</v>
      </c>
      <c r="AK746" s="200">
        <f>IntermediateData!AK692</f>
        <v>192.03966947456323</v>
      </c>
      <c r="AL746" s="200">
        <f>IntermediateData!AL692</f>
        <v>193.76695769115398</v>
      </c>
      <c r="AM746" s="200">
        <f>IntermediateData!AM692</f>
        <v>195.50528669001756</v>
      </c>
      <c r="AN746" s="200">
        <f>IntermediateData!AN692</f>
        <v>197.25581046416147</v>
      </c>
      <c r="AO746" s="200">
        <f>IntermediateData!AO692</f>
        <v>199.01956076511615</v>
      </c>
      <c r="AP746" s="201">
        <f>IntermediateData!AP692</f>
        <v>200.79745129383716</v>
      </c>
    </row>
    <row r="747" spans="2:42" x14ac:dyDescent="0.35">
      <c r="B747" s="36"/>
      <c r="C747" s="36" t="s">
        <v>2290</v>
      </c>
      <c r="D747" s="201"/>
      <c r="E747" s="200">
        <f>IntermediateData!E693</f>
        <v>0</v>
      </c>
      <c r="F747" s="200">
        <f>IntermediateData!F693</f>
        <v>0</v>
      </c>
      <c r="G747" s="200">
        <f>IntermediateData!G693</f>
        <v>0</v>
      </c>
      <c r="H747" s="200">
        <f>IntermediateData!H693</f>
        <v>0</v>
      </c>
      <c r="I747" s="200">
        <f>IntermediateData!I693</f>
        <v>51.02075</v>
      </c>
      <c r="J747" s="200">
        <f>IntermediateData!J693</f>
        <v>85.990983274683529</v>
      </c>
      <c r="K747" s="200">
        <f>IntermediateData!K693</f>
        <v>145.09658174459156</v>
      </c>
      <c r="L747" s="200">
        <f>IntermediateData!L693</f>
        <v>186.73860966050341</v>
      </c>
      <c r="M747" s="200">
        <f>IntermediateData!M693</f>
        <v>265.91502730109909</v>
      </c>
      <c r="N747" s="200">
        <f>IntermediateData!N693</f>
        <v>313.24556884252985</v>
      </c>
      <c r="O747" s="200">
        <f>IntermediateData!O693</f>
        <v>359.68680869008654</v>
      </c>
      <c r="P747" s="200">
        <f>IntermediateData!P693</f>
        <v>358.79500453612872</v>
      </c>
      <c r="Q747" s="200">
        <f>IntermediateData!Q693</f>
        <v>356.66732236456841</v>
      </c>
      <c r="R747" s="199">
        <f>IntermediateData!R693</f>
        <v>354.86596686492504</v>
      </c>
      <c r="S747" s="200">
        <f>IntermediateData!S693</f>
        <v>353.38442388102681</v>
      </c>
      <c r="T747" s="200">
        <f>IntermediateData!T693</f>
        <v>352.21653492349623</v>
      </c>
      <c r="U747" s="200">
        <f>IntermediateData!U693</f>
        <v>351.35648669377372</v>
      </c>
      <c r="V747" s="200">
        <f>IntermediateData!V693</f>
        <v>350.79880104607878</v>
      </c>
      <c r="W747" s="200">
        <f>IntermediateData!W693</f>
        <v>350.5383253724724</v>
      </c>
      <c r="X747" s="200">
        <f>IntermediateData!X693</f>
        <v>350.5702233967454</v>
      </c>
      <c r="Y747" s="200">
        <f>IntermediateData!Y693</f>
        <v>350.88996636341392</v>
      </c>
      <c r="Z747" s="200">
        <f>IntermediateData!Z693</f>
        <v>351.49332460862354</v>
      </c>
      <c r="AA747" s="200">
        <f>IntermediateData!AA693</f>
        <v>352.37635950028084</v>
      </c>
      <c r="AB747" s="200">
        <f>IntermediateData!AB693</f>
        <v>353.53541573521682</v>
      </c>
      <c r="AC747" s="200">
        <f>IntermediateData!AC693</f>
        <v>354.96711398166559</v>
      </c>
      <c r="AD747" s="200">
        <f>IntermediateData!AD693</f>
        <v>356.61195250053311</v>
      </c>
      <c r="AE747" s="200">
        <f>IntermediateData!AE693</f>
        <v>358.42927771555679</v>
      </c>
      <c r="AF747" s="200">
        <f>IntermediateData!AF693</f>
        <v>360.37926686063128</v>
      </c>
      <c r="AG747" s="200">
        <f>IntermediateData!AG693</f>
        <v>362.42307546021664</v>
      </c>
      <c r="AH747" s="200">
        <f>IntermediateData!AH693</f>
        <v>365.36231561192102</v>
      </c>
      <c r="AI747" s="200">
        <f>IntermediateData!AI693</f>
        <v>368.31931916037666</v>
      </c>
      <c r="AJ747" s="200">
        <f>IntermediateData!AJ693</f>
        <v>371.25964739304533</v>
      </c>
      <c r="AK747" s="200">
        <f>IntermediateData!AK693</f>
        <v>374.18676167054559</v>
      </c>
      <c r="AL747" s="200">
        <f>IntermediateData!AL693</f>
        <v>377.10503524713766</v>
      </c>
      <c r="AM747" s="200">
        <f>IntermediateData!AM693</f>
        <v>380.01850901504935</v>
      </c>
      <c r="AN747" s="200">
        <f>IntermediateData!AN693</f>
        <v>382.93090509487314</v>
      </c>
      <c r="AO747" s="200">
        <f>IntermediateData!AO693</f>
        <v>385.84563967899675</v>
      </c>
      <c r="AP747" s="201">
        <f>IntermediateData!AP693</f>
        <v>388.7658351582744</v>
      </c>
    </row>
    <row r="748" spans="2:42" x14ac:dyDescent="0.35">
      <c r="B748" s="36"/>
      <c r="C748" s="36" t="s">
        <v>2291</v>
      </c>
      <c r="D748" s="201"/>
      <c r="E748" s="200">
        <f>IntermediateData!E694</f>
        <v>0</v>
      </c>
      <c r="F748" s="200">
        <f>IntermediateData!F694</f>
        <v>0</v>
      </c>
      <c r="G748" s="200">
        <f>IntermediateData!G694</f>
        <v>0</v>
      </c>
      <c r="H748" s="200">
        <f>IntermediateData!H694</f>
        <v>0</v>
      </c>
      <c r="I748" s="200">
        <f>IntermediateData!I694</f>
        <v>124.57961999999999</v>
      </c>
      <c r="J748" s="200">
        <f>IntermediateData!J694</f>
        <v>173.9098347906947</v>
      </c>
      <c r="K748" s="200">
        <f>IntermediateData!K694</f>
        <v>223.3176324068319</v>
      </c>
      <c r="L748" s="200">
        <f>IntermediateData!L694</f>
        <v>318.01989585836435</v>
      </c>
      <c r="M748" s="200">
        <f>IntermediateData!M694</f>
        <v>375.11956638961908</v>
      </c>
      <c r="N748" s="200">
        <f>IntermediateData!N694</f>
        <v>427.8242998346592</v>
      </c>
      <c r="O748" s="200">
        <f>IntermediateData!O694</f>
        <v>426.77701777159558</v>
      </c>
      <c r="P748" s="200">
        <f>IntermediateData!P694</f>
        <v>426.12550076662677</v>
      </c>
      <c r="Q748" s="200">
        <f>IntermediateData!Q694</f>
        <v>425.86339760304713</v>
      </c>
      <c r="R748" s="199">
        <f>IntermediateData!R694</f>
        <v>425.9847687925643</v>
      </c>
      <c r="S748" s="200">
        <f>IntermediateData!S694</f>
        <v>426.48407542435677</v>
      </c>
      <c r="T748" s="200">
        <f>IntermediateData!T694</f>
        <v>427.35616850682584</v>
      </c>
      <c r="U748" s="200">
        <f>IntermediateData!U694</f>
        <v>428.59627878585144</v>
      </c>
      <c r="V748" s="200">
        <f>IntermediateData!V694</f>
        <v>430.20000702399273</v>
      </c>
      <c r="W748" s="200">
        <f>IntermediateData!W694</f>
        <v>432.16331472568663</v>
      </c>
      <c r="X748" s="200">
        <f>IntermediateData!X694</f>
        <v>434.4825152940823</v>
      </c>
      <c r="Y748" s="200">
        <f>IntermediateData!Y694</f>
        <v>437.15426560571871</v>
      </c>
      <c r="Z748" s="200">
        <f>IntermediateData!Z694</f>
        <v>440.17555798980089</v>
      </c>
      <c r="AA748" s="200">
        <f>IntermediateData!AA694</f>
        <v>443.54371259935868</v>
      </c>
      <c r="AB748" s="200">
        <f>IntermediateData!AB694</f>
        <v>447.25637016207946</v>
      </c>
      <c r="AC748" s="200">
        <f>IntermediateData!AC694</f>
        <v>451.31148509910304</v>
      </c>
      <c r="AD748" s="200">
        <f>IntermediateData!AD694</f>
        <v>455.59257461369737</v>
      </c>
      <c r="AE748" s="200">
        <f>IntermediateData!AE694</f>
        <v>460.0544867280579</v>
      </c>
      <c r="AF748" s="200">
        <f>IntermediateData!AF694</f>
        <v>464.65285828471701</v>
      </c>
      <c r="AG748" s="200">
        <f>IntermediateData!AG694</f>
        <v>469.34426510677861</v>
      </c>
      <c r="AH748" s="200">
        <f>IntermediateData!AH694</f>
        <v>473.66104152002356</v>
      </c>
      <c r="AI748" s="200">
        <f>IntermediateData!AI694</f>
        <v>477.98875130144137</v>
      </c>
      <c r="AJ748" s="200">
        <f>IntermediateData!AJ694</f>
        <v>482.33184914896918</v>
      </c>
      <c r="AK748" s="200">
        <f>IntermediateData!AK694</f>
        <v>486.69442256078418</v>
      </c>
      <c r="AL748" s="200">
        <f>IntermediateData!AL694</f>
        <v>491.08020590502275</v>
      </c>
      <c r="AM748" s="200">
        <f>IntermediateData!AM694</f>
        <v>495.49259366378618</v>
      </c>
      <c r="AN748" s="200">
        <f>IntermediateData!AN694</f>
        <v>499.93465288373051</v>
      </c>
      <c r="AO748" s="200">
        <f>IntermediateData!AO694</f>
        <v>504.40913486401587</v>
      </c>
      <c r="AP748" s="201">
        <f>IntermediateData!AP694</f>
        <v>508.91848611092462</v>
      </c>
    </row>
    <row r="749" spans="2:42" x14ac:dyDescent="0.35">
      <c r="B749" s="36"/>
      <c r="C749" s="36" t="s">
        <v>2292</v>
      </c>
      <c r="D749" s="201"/>
      <c r="E749" s="200">
        <f>IntermediateData!E695</f>
        <v>0</v>
      </c>
      <c r="F749" s="200">
        <f>IntermediateData!F695</f>
        <v>0</v>
      </c>
      <c r="G749" s="200">
        <f>IntermediateData!G695</f>
        <v>0</v>
      </c>
      <c r="H749" s="200">
        <f>IntermediateData!H695</f>
        <v>0</v>
      </c>
      <c r="I749" s="200">
        <f>IntermediateData!I695</f>
        <v>28.402550000000002</v>
      </c>
      <c r="J749" s="200">
        <f>IntermediateData!J695</f>
        <v>48.505636939160567</v>
      </c>
      <c r="K749" s="200">
        <f>IntermediateData!K695</f>
        <v>62.746285333617671</v>
      </c>
      <c r="L749" s="200">
        <f>IntermediateData!L695</f>
        <v>89.529416772711627</v>
      </c>
      <c r="M749" s="200">
        <f>IntermediateData!M695</f>
        <v>105.49935014115765</v>
      </c>
      <c r="N749" s="200">
        <f>IntermediateData!N695</f>
        <v>121.05705200767584</v>
      </c>
      <c r="O749" s="200">
        <f>IntermediateData!O695</f>
        <v>122.39159187322768</v>
      </c>
      <c r="P749" s="200">
        <f>IntermediateData!P695</f>
        <v>121.22196095838608</v>
      </c>
      <c r="Q749" s="200">
        <f>IntermediateData!Q695</f>
        <v>120.16711986926371</v>
      </c>
      <c r="R749" s="199">
        <f>IntermediateData!R695</f>
        <v>119.22442472656432</v>
      </c>
      <c r="S749" s="200">
        <f>IntermediateData!S695</f>
        <v>118.39136193571292</v>
      </c>
      <c r="T749" s="200">
        <f>IntermediateData!T695</f>
        <v>117.66554414531855</v>
      </c>
      <c r="U749" s="200">
        <f>IntermediateData!U695</f>
        <v>117.04470636911597</v>
      </c>
      <c r="V749" s="200">
        <f>IntermediateData!V695</f>
        <v>116.52670226574466</v>
      </c>
      <c r="W749" s="200">
        <f>IntermediateData!W695</f>
        <v>116.10950057093443</v>
      </c>
      <c r="X749" s="200">
        <f>IntermediateData!X695</f>
        <v>115.79118167687585</v>
      </c>
      <c r="Y749" s="200">
        <f>IntermediateData!Y695</f>
        <v>115.56993435375027</v>
      </c>
      <c r="Z749" s="200">
        <f>IntermediateData!Z695</f>
        <v>115.44405260858659</v>
      </c>
      <c r="AA749" s="200">
        <f>IntermediateData!AA695</f>
        <v>115.41193267679714</v>
      </c>
      <c r="AB749" s="200">
        <f>IntermediateData!AB695</f>
        <v>115.47207014192186</v>
      </c>
      <c r="AC749" s="200">
        <f>IntermediateData!AC695</f>
        <v>115.62305717928321</v>
      </c>
      <c r="AD749" s="200">
        <f>IntermediateData!AD695</f>
        <v>115.8321876273136</v>
      </c>
      <c r="AE749" s="200">
        <f>IntermediateData!AE695</f>
        <v>116.0854259829416</v>
      </c>
      <c r="AF749" s="200">
        <f>IntermediateData!AF695</f>
        <v>116.3691607471707</v>
      </c>
      <c r="AG749" s="200">
        <f>IntermediateData!AG695</f>
        <v>116.67024731800264</v>
      </c>
      <c r="AH749" s="200">
        <f>IntermediateData!AH695</f>
        <v>116.97790905005778</v>
      </c>
      <c r="AI749" s="200">
        <f>IntermediateData!AI695</f>
        <v>117.27814618147193</v>
      </c>
      <c r="AJ749" s="200">
        <f>IntermediateData!AJ695</f>
        <v>117.57026083076374</v>
      </c>
      <c r="AK749" s="200">
        <f>IntermediateData!AK695</f>
        <v>117.85553670326394</v>
      </c>
      <c r="AL749" s="200">
        <f>IntermediateData!AL695</f>
        <v>118.1351412158827</v>
      </c>
      <c r="AM749" s="200">
        <f>IntermediateData!AM695</f>
        <v>118.41013034216765</v>
      </c>
      <c r="AN749" s="200">
        <f>IntermediateData!AN695</f>
        <v>118.68145319002306</v>
      </c>
      <c r="AO749" s="200">
        <f>IntermediateData!AO695</f>
        <v>118.949956323116</v>
      </c>
      <c r="AP749" s="201">
        <f>IntermediateData!AP695</f>
        <v>119.21638783648987</v>
      </c>
    </row>
    <row r="750" spans="2:42" x14ac:dyDescent="0.35">
      <c r="B750" s="36"/>
      <c r="C750" s="36" t="s">
        <v>2293</v>
      </c>
      <c r="D750" s="201"/>
      <c r="E750" s="200">
        <f>IntermediateData!E696</f>
        <v>0</v>
      </c>
      <c r="F750" s="200">
        <f>IntermediateData!F696</f>
        <v>0</v>
      </c>
      <c r="G750" s="200">
        <f>IntermediateData!G696</f>
        <v>0</v>
      </c>
      <c r="H750" s="200">
        <f>IntermediateData!H696</f>
        <v>0</v>
      </c>
      <c r="I750" s="200">
        <f>IntermediateData!I696</f>
        <v>12.118699999999999</v>
      </c>
      <c r="J750" s="200">
        <f>IntermediateData!J696</f>
        <v>97.000603922017817</v>
      </c>
      <c r="K750" s="200">
        <f>IntermediateData!K696</f>
        <v>182.33367550066404</v>
      </c>
      <c r="L750" s="200">
        <f>IntermediateData!L696</f>
        <v>321.17309739360809</v>
      </c>
      <c r="M750" s="200">
        <f>IntermediateData!M696</f>
        <v>422.99394092820717</v>
      </c>
      <c r="N750" s="200">
        <f>IntermediateData!N696</f>
        <v>611.08467776396787</v>
      </c>
      <c r="O750" s="200">
        <f>IntermediateData!O696</f>
        <v>726.9836764775755</v>
      </c>
      <c r="P750" s="200">
        <f>IntermediateData!P696</f>
        <v>840.76224007020664</v>
      </c>
      <c r="Q750" s="200">
        <f>IntermediateData!Q696</f>
        <v>876.82372216529564</v>
      </c>
      <c r="R750" s="199">
        <f>IntermediateData!R696</f>
        <v>871.07945301341385</v>
      </c>
      <c r="S750" s="200">
        <f>IntermediateData!S696</f>
        <v>866.13731050630668</v>
      </c>
      <c r="T750" s="200">
        <f>IntermediateData!T696</f>
        <v>861.98084814175604</v>
      </c>
      <c r="U750" s="200">
        <f>IntermediateData!U696</f>
        <v>858.5944999832069</v>
      </c>
      <c r="V750" s="200">
        <f>IntermediateData!V696</f>
        <v>855.96355447029828</v>
      </c>
      <c r="W750" s="200">
        <f>IntermediateData!W696</f>
        <v>854.07412931743011</v>
      </c>
      <c r="X750" s="200">
        <f>IntermediateData!X696</f>
        <v>852.91314746338003</v>
      </c>
      <c r="Y750" s="200">
        <f>IntermediateData!Y696</f>
        <v>852.46831403637941</v>
      </c>
      <c r="Z750" s="200">
        <f>IntermediateData!Z696</f>
        <v>852.72809430043515</v>
      </c>
      <c r="AA750" s="200">
        <f>IntermediateData!AA696</f>
        <v>853.68169254998645</v>
      </c>
      <c r="AB750" s="200">
        <f>IntermediateData!AB696</f>
        <v>855.31903192127038</v>
      </c>
      <c r="AC750" s="200">
        <f>IntermediateData!AC696</f>
        <v>857.63073508997275</v>
      </c>
      <c r="AD750" s="200">
        <f>IntermediateData!AD696</f>
        <v>860.59471147331089</v>
      </c>
      <c r="AE750" s="200">
        <f>IntermediateData!AE696</f>
        <v>864.10931239308218</v>
      </c>
      <c r="AF750" s="200">
        <f>IntermediateData!AF696</f>
        <v>868.07443083997566</v>
      </c>
      <c r="AG750" s="200">
        <f>IntermediateData!AG696</f>
        <v>872.3919216294338</v>
      </c>
      <c r="AH750" s="200">
        <f>IntermediateData!AH696</f>
        <v>877.34161777897168</v>
      </c>
      <c r="AI750" s="200">
        <f>IntermediateData!AI696</f>
        <v>882.45304815938903</v>
      </c>
      <c r="AJ750" s="200">
        <f>IntermediateData!AJ696</f>
        <v>887.6363568678679</v>
      </c>
      <c r="AK750" s="200">
        <f>IntermediateData!AK696</f>
        <v>892.80483843322827</v>
      </c>
      <c r="AL750" s="200">
        <f>IntermediateData!AL696</f>
        <v>897.93450118830572</v>
      </c>
      <c r="AM750" s="200">
        <f>IntermediateData!AM696</f>
        <v>903.03470706582743</v>
      </c>
      <c r="AN750" s="200">
        <f>IntermediateData!AN696</f>
        <v>908.11401456013573</v>
      </c>
      <c r="AO750" s="200">
        <f>IntermediateData!AO696</f>
        <v>913.18021115871761</v>
      </c>
      <c r="AP750" s="201">
        <f>IntermediateData!AP696</f>
        <v>918.24034395781155</v>
      </c>
    </row>
    <row r="751" spans="2:42" x14ac:dyDescent="0.35">
      <c r="B751" s="36"/>
      <c r="C751" s="36" t="s">
        <v>2294</v>
      </c>
      <c r="D751" s="201"/>
      <c r="E751" s="200">
        <f>IntermediateData!E697</f>
        <v>0</v>
      </c>
      <c r="F751" s="200">
        <f>IntermediateData!F697</f>
        <v>0</v>
      </c>
      <c r="G751" s="200">
        <f>IntermediateData!G697</f>
        <v>0</v>
      </c>
      <c r="H751" s="200">
        <f>IntermediateData!H697</f>
        <v>0</v>
      </c>
      <c r="I751" s="200">
        <f>IntermediateData!I697</f>
        <v>91.190220000000011</v>
      </c>
      <c r="J751" s="200">
        <f>IntermediateData!J697</f>
        <v>124.51757688551392</v>
      </c>
      <c r="K751" s="200">
        <f>IntermediateData!K697</f>
        <v>158.0762827746907</v>
      </c>
      <c r="L751" s="200">
        <f>IntermediateData!L697</f>
        <v>223.68474854764693</v>
      </c>
      <c r="M751" s="200">
        <f>IntermediateData!M697</f>
        <v>262.9153683485016</v>
      </c>
      <c r="N751" s="200">
        <f>IntermediateData!N697</f>
        <v>289.87786827449173</v>
      </c>
      <c r="O751" s="200">
        <f>IntermediateData!O697</f>
        <v>290.198724788758</v>
      </c>
      <c r="P751" s="200">
        <f>IntermediateData!P697</f>
        <v>290.79494058229903</v>
      </c>
      <c r="Q751" s="200">
        <f>IntermediateData!Q697</f>
        <v>291.66330696655086</v>
      </c>
      <c r="R751" s="199">
        <f>IntermediateData!R697</f>
        <v>292.80088947714654</v>
      </c>
      <c r="S751" s="200">
        <f>IntermediateData!S697</f>
        <v>294.20502134074894</v>
      </c>
      <c r="T751" s="200">
        <f>IntermediateData!T697</f>
        <v>295.87329725785071</v>
      </c>
      <c r="U751" s="200">
        <f>IntermediateData!U697</f>
        <v>297.80356749166253</v>
      </c>
      <c r="V751" s="200">
        <f>IntermediateData!V697</f>
        <v>299.99393225361024</v>
      </c>
      <c r="W751" s="200">
        <f>IntermediateData!W697</f>
        <v>302.44273637634461</v>
      </c>
      <c r="X751" s="200">
        <f>IntermediateData!X697</f>
        <v>305.14856426553814</v>
      </c>
      <c r="Y751" s="200">
        <f>IntermediateData!Y697</f>
        <v>308.11023512210244</v>
      </c>
      <c r="Z751" s="200">
        <f>IntermediateData!Z697</f>
        <v>311.32679842680454</v>
      </c>
      <c r="AA751" s="200">
        <f>IntermediateData!AA697</f>
        <v>314.79752967959467</v>
      </c>
      <c r="AB751" s="200">
        <f>IntermediateData!AB697</f>
        <v>318.5219263862827</v>
      </c>
      <c r="AC751" s="200">
        <f>IntermediateData!AC697</f>
        <v>322.49970428550813</v>
      </c>
      <c r="AD751" s="200">
        <f>IntermediateData!AD697</f>
        <v>326.64680281714953</v>
      </c>
      <c r="AE751" s="200">
        <f>IntermediateData!AE697</f>
        <v>330.93392740925162</v>
      </c>
      <c r="AF751" s="200">
        <f>IntermediateData!AF697</f>
        <v>335.33215393179148</v>
      </c>
      <c r="AG751" s="200">
        <f>IntermediateData!AG697</f>
        <v>339.81302592132516</v>
      </c>
      <c r="AH751" s="200">
        <f>IntermediateData!AH697</f>
        <v>344.54089434777853</v>
      </c>
      <c r="AI751" s="200">
        <f>IntermediateData!AI697</f>
        <v>349.30799558356665</v>
      </c>
      <c r="AJ751" s="200">
        <f>IntermediateData!AJ697</f>
        <v>354.11817664895403</v>
      </c>
      <c r="AK751" s="200">
        <f>IntermediateData!AK697</f>
        <v>358.97505337295382</v>
      </c>
      <c r="AL751" s="200">
        <f>IntermediateData!AL697</f>
        <v>363.88201960631</v>
      </c>
      <c r="AM751" s="200">
        <f>IntermediateData!AM697</f>
        <v>368.84225589963734</v>
      </c>
      <c r="AN751" s="200">
        <f>IntermediateData!AN697</f>
        <v>373.85873766720351</v>
      </c>
      <c r="AO751" s="200">
        <f>IntermediateData!AO697</f>
        <v>378.93424285586065</v>
      </c>
      <c r="AP751" s="201">
        <f>IntermediateData!AP697</f>
        <v>384.07135913769429</v>
      </c>
    </row>
    <row r="752" spans="2:42" x14ac:dyDescent="0.35">
      <c r="B752" s="36"/>
      <c r="C752" s="36" t="s">
        <v>2295</v>
      </c>
      <c r="D752" s="201"/>
      <c r="E752" s="200">
        <f>IntermediateData!E698</f>
        <v>0</v>
      </c>
      <c r="F752" s="200">
        <f>IntermediateData!F698</f>
        <v>0</v>
      </c>
      <c r="G752" s="200">
        <f>IntermediateData!G698</f>
        <v>0</v>
      </c>
      <c r="H752" s="200">
        <f>IntermediateData!H698</f>
        <v>0</v>
      </c>
      <c r="I752" s="200">
        <f>IntermediateData!I698</f>
        <v>883.11959999999988</v>
      </c>
      <c r="J752" s="200">
        <f>IntermediateData!J698</f>
        <v>1246.1649080670954</v>
      </c>
      <c r="K752" s="200">
        <f>IntermediateData!K698</f>
        <v>1456.7926919591318</v>
      </c>
      <c r="L752" s="200">
        <f>IntermediateData!L698</f>
        <v>1642.1157423467894</v>
      </c>
      <c r="M752" s="200">
        <f>IntermediateData!M698</f>
        <v>1624.2542346716573</v>
      </c>
      <c r="N752" s="200">
        <f>IntermediateData!N698</f>
        <v>1607.9656764424685</v>
      </c>
      <c r="O752" s="200">
        <f>IntermediateData!O698</f>
        <v>1593.2123916623389</v>
      </c>
      <c r="P752" s="200">
        <f>IntermediateData!P698</f>
        <v>1579.958511320353</v>
      </c>
      <c r="Q752" s="200">
        <f>IntermediateData!Q698</f>
        <v>1568.1699165426649</v>
      </c>
      <c r="R752" s="199">
        <f>IntermediateData!R698</f>
        <v>1557.8141840229009</v>
      </c>
      <c r="S752" s="200">
        <f>IntermediateData!S698</f>
        <v>1548.8605336527939</v>
      </c>
      <c r="T752" s="200">
        <f>IntermediateData!T698</f>
        <v>1541.2797782769644</v>
      </c>
      <c r="U752" s="200">
        <f>IntermediateData!U698</f>
        <v>1535.0442754986407</v>
      </c>
      <c r="V752" s="200">
        <f>IntermediateData!V698</f>
        <v>1530.1278814658892</v>
      </c>
      <c r="W752" s="200">
        <f>IntermediateData!W698</f>
        <v>1526.5059065705971</v>
      </c>
      <c r="X752" s="200">
        <f>IntermediateData!X698</f>
        <v>1524.1550729950313</v>
      </c>
      <c r="Y752" s="200">
        <f>IntermediateData!Y698</f>
        <v>1523.05347404329</v>
      </c>
      <c r="Z752" s="200">
        <f>IntermediateData!Z698</f>
        <v>1523.1805351973476</v>
      </c>
      <c r="AA752" s="200">
        <f>IntermediateData!AA698</f>
        <v>1524.5169768397327</v>
      </c>
      <c r="AB752" s="200">
        <f>IntermediateData!AB698</f>
        <v>1527.0447785870749</v>
      </c>
      <c r="AC752" s="200">
        <f>IntermediateData!AC698</f>
        <v>1530.7471451809492</v>
      </c>
      <c r="AD752" s="200">
        <f>IntermediateData!AD698</f>
        <v>1534.7950742529035</v>
      </c>
      <c r="AE752" s="200">
        <f>IntermediateData!AE698</f>
        <v>1539.0159106654278</v>
      </c>
      <c r="AF752" s="200">
        <f>IntermediateData!AF698</f>
        <v>1543.2439916429662</v>
      </c>
      <c r="AG752" s="200">
        <f>IntermediateData!AG698</f>
        <v>1547.3362533241118</v>
      </c>
      <c r="AH752" s="200">
        <f>IntermediateData!AH698</f>
        <v>1550.9802498366114</v>
      </c>
      <c r="AI752" s="200">
        <f>IntermediateData!AI698</f>
        <v>1554.5293233037644</v>
      </c>
      <c r="AJ752" s="200">
        <f>IntermediateData!AJ698</f>
        <v>1557.999437462136</v>
      </c>
      <c r="AK752" s="200">
        <f>IntermediateData!AK698</f>
        <v>1561.4050579451621</v>
      </c>
      <c r="AL752" s="200">
        <f>IntermediateData!AL698</f>
        <v>1564.7592142936667</v>
      </c>
      <c r="AM752" s="200">
        <f>IntermediateData!AM698</f>
        <v>1568.0735585149032</v>
      </c>
      <c r="AN752" s="200">
        <f>IntermediateData!AN698</f>
        <v>1571.3584203321902</v>
      </c>
      <c r="AO752" s="200">
        <f>IntermediateData!AO698</f>
        <v>1574.6228592606824</v>
      </c>
      <c r="AP752" s="201">
        <f>IntermediateData!AP698</f>
        <v>1577.8747136385491</v>
      </c>
    </row>
    <row r="753" spans="2:42" x14ac:dyDescent="0.35">
      <c r="B753" s="36"/>
      <c r="C753" s="36" t="s">
        <v>2296</v>
      </c>
      <c r="D753" s="201"/>
      <c r="E753" s="200">
        <f>IntermediateData!E699</f>
        <v>0</v>
      </c>
      <c r="F753" s="200">
        <f>IntermediateData!F699</f>
        <v>0</v>
      </c>
      <c r="G753" s="200">
        <f>IntermediateData!G699</f>
        <v>0</v>
      </c>
      <c r="H753" s="200">
        <f>IntermediateData!H699</f>
        <v>0</v>
      </c>
      <c r="I753" s="200">
        <f>IntermediateData!I699</f>
        <v>258.6232</v>
      </c>
      <c r="J753" s="200">
        <f>IntermediateData!J699</f>
        <v>491.3099370570045</v>
      </c>
      <c r="K753" s="200">
        <f>IntermediateData!K699</f>
        <v>673.78354971908107</v>
      </c>
      <c r="L753" s="200">
        <f>IntermediateData!L699</f>
        <v>856.922739345075</v>
      </c>
      <c r="M753" s="200">
        <f>IntermediateData!M699</f>
        <v>1213.2834903213534</v>
      </c>
      <c r="N753" s="200">
        <f>IntermediateData!N699</f>
        <v>1425.9003388837234</v>
      </c>
      <c r="O753" s="200">
        <f>IntermediateData!O699</f>
        <v>1584.0021213826651</v>
      </c>
      <c r="P753" s="200">
        <f>IntermediateData!P699</f>
        <v>1582.7288069245808</v>
      </c>
      <c r="Q753" s="200">
        <f>IntermediateData!Q699</f>
        <v>1582.9262599788603</v>
      </c>
      <c r="R753" s="199">
        <f>IntermediateData!R699</f>
        <v>1584.5736300209874</v>
      </c>
      <c r="S753" s="200">
        <f>IntermediateData!S699</f>
        <v>1587.6515648359127</v>
      </c>
      <c r="T753" s="200">
        <f>IntermediateData!T699</f>
        <v>1592.1421718515332</v>
      </c>
      <c r="U753" s="200">
        <f>IntermediateData!U699</f>
        <v>1598.0289812380122</v>
      </c>
      <c r="V753" s="200">
        <f>IntermediateData!V699</f>
        <v>1605.2969107159506</v>
      </c>
      <c r="W753" s="200">
        <f>IntermediateData!W699</f>
        <v>1613.9322320186898</v>
      </c>
      <c r="X753" s="200">
        <f>IntermediateData!X699</f>
        <v>1623.9225389561759</v>
      </c>
      <c r="Y753" s="200">
        <f>IntermediateData!Y699</f>
        <v>1635.2567170299199</v>
      </c>
      <c r="Z753" s="200">
        <f>IntermediateData!Z699</f>
        <v>1647.9249145506108</v>
      </c>
      <c r="AA753" s="200">
        <f>IntermediateData!AA699</f>
        <v>1661.9185152118857</v>
      </c>
      <c r="AB753" s="200">
        <f>IntermediateData!AB699</f>
        <v>1677.2301120756536</v>
      </c>
      <c r="AC753" s="200">
        <f>IntermediateData!AC699</f>
        <v>1693.8534829261689</v>
      </c>
      <c r="AD753" s="200">
        <f>IntermediateData!AD699</f>
        <v>1711.4977202571054</v>
      </c>
      <c r="AE753" s="200">
        <f>IntermediateData!AE699</f>
        <v>1729.9965147159271</v>
      </c>
      <c r="AF753" s="200">
        <f>IntermediateData!AF699</f>
        <v>1749.1854935101862</v>
      </c>
      <c r="AG753" s="200">
        <f>IntermediateData!AG699</f>
        <v>1768.9028395265314</v>
      </c>
      <c r="AH753" s="200">
        <f>IntermediateData!AH699</f>
        <v>1789.3932040203674</v>
      </c>
      <c r="AI753" s="200">
        <f>IntermediateData!AI699</f>
        <v>1810.1009712546852</v>
      </c>
      <c r="AJ753" s="200">
        <f>IntermediateData!AJ699</f>
        <v>1830.9170886636368</v>
      </c>
      <c r="AK753" s="200">
        <f>IntermediateData!AK699</f>
        <v>1851.8601655101986</v>
      </c>
      <c r="AL753" s="200">
        <f>IntermediateData!AL699</f>
        <v>1872.9474886459473</v>
      </c>
      <c r="AM753" s="200">
        <f>IntermediateData!AM699</f>
        <v>1894.1950738622736</v>
      </c>
      <c r="AN753" s="200">
        <f>IntermediateData!AN699</f>
        <v>1915.6177142485071</v>
      </c>
      <c r="AO753" s="200">
        <f>IntermediateData!AO699</f>
        <v>1937.2290256729652</v>
      </c>
      <c r="AP753" s="201">
        <f>IntermediateData!AP699</f>
        <v>1959.0414894974344</v>
      </c>
    </row>
    <row r="754" spans="2:42" x14ac:dyDescent="0.35">
      <c r="B754" s="36"/>
      <c r="C754" s="36" t="s">
        <v>2297</v>
      </c>
      <c r="D754" s="201"/>
      <c r="E754" s="200">
        <f>IntermediateData!E700</f>
        <v>0</v>
      </c>
      <c r="F754" s="200">
        <f>IntermediateData!F700</f>
        <v>0</v>
      </c>
      <c r="G754" s="200">
        <f>IntermediateData!G700</f>
        <v>0</v>
      </c>
      <c r="H754" s="200">
        <f>IntermediateData!H700</f>
        <v>0</v>
      </c>
      <c r="I754" s="200">
        <f>IntermediateData!I700</f>
        <v>5.6814999999999998</v>
      </c>
      <c r="J754" s="200">
        <f>IntermediateData!J700</f>
        <v>22.341230906657625</v>
      </c>
      <c r="K754" s="200">
        <f>IntermediateData!K700</f>
        <v>39.082296027706526</v>
      </c>
      <c r="L754" s="200">
        <f>IntermediateData!L700</f>
        <v>66.975984240219475</v>
      </c>
      <c r="M754" s="200">
        <f>IntermediateData!M700</f>
        <v>86.940160496859548</v>
      </c>
      <c r="N754" s="200">
        <f>IntermediateData!N700</f>
        <v>124.48324100246299</v>
      </c>
      <c r="O754" s="200">
        <f>IntermediateData!O700</f>
        <v>147.20341613785783</v>
      </c>
      <c r="P754" s="200">
        <f>IntermediateData!P700</f>
        <v>169.50925123279492</v>
      </c>
      <c r="Q754" s="200">
        <f>IntermediateData!Q700</f>
        <v>171.99577402695334</v>
      </c>
      <c r="R754" s="199">
        <f>IntermediateData!R700</f>
        <v>170.96464027630597</v>
      </c>
      <c r="S754" s="200">
        <f>IntermediateData!S700</f>
        <v>170.09010019804083</v>
      </c>
      <c r="T754" s="200">
        <f>IntermediateData!T700</f>
        <v>169.36901980272873</v>
      </c>
      <c r="U754" s="200">
        <f>IntermediateData!U700</f>
        <v>168.79843589450005</v>
      </c>
      <c r="V754" s="200">
        <f>IntermediateData!V700</f>
        <v>168.37555103579101</v>
      </c>
      <c r="W754" s="200">
        <f>IntermediateData!W700</f>
        <v>168.09772872246128</v>
      </c>
      <c r="X754" s="200">
        <f>IntermediateData!X700</f>
        <v>167.96248876215071</v>
      </c>
      <c r="Y754" s="200">
        <f>IntermediateData!Y700</f>
        <v>167.96750284901827</v>
      </c>
      <c r="Z754" s="200">
        <f>IntermediateData!Z700</f>
        <v>168.11059032826884</v>
      </c>
      <c r="AA754" s="200">
        <f>IntermediateData!AA700</f>
        <v>168.38971414412666</v>
      </c>
      <c r="AB754" s="200">
        <f>IntermediateData!AB700</f>
        <v>168.80297696516143</v>
      </c>
      <c r="AC754" s="200">
        <f>IntermediateData!AC700</f>
        <v>169.34861748110595</v>
      </c>
      <c r="AD754" s="200">
        <f>IntermediateData!AD700</f>
        <v>170.01872731290422</v>
      </c>
      <c r="AE754" s="200">
        <f>IntermediateData!AE700</f>
        <v>170.79348754760164</v>
      </c>
      <c r="AF754" s="200">
        <f>IntermediateData!AF700</f>
        <v>171.65338509224512</v>
      </c>
      <c r="AG754" s="200">
        <f>IntermediateData!AG700</f>
        <v>172.57929343457894</v>
      </c>
      <c r="AH754" s="200">
        <f>IntermediateData!AH700</f>
        <v>173.95232076170956</v>
      </c>
      <c r="AI754" s="200">
        <f>IntermediateData!AI700</f>
        <v>175.35369113445188</v>
      </c>
      <c r="AJ754" s="200">
        <f>IntermediateData!AJ700</f>
        <v>176.76620804281538</v>
      </c>
      <c r="AK754" s="200">
        <f>IntermediateData!AK700</f>
        <v>178.17328301890345</v>
      </c>
      <c r="AL754" s="200">
        <f>IntermediateData!AL700</f>
        <v>179.57423265955697</v>
      </c>
      <c r="AM754" s="200">
        <f>IntermediateData!AM700</f>
        <v>180.9711572305543</v>
      </c>
      <c r="AN754" s="200">
        <f>IntermediateData!AN700</f>
        <v>182.36599765278464</v>
      </c>
      <c r="AO754" s="200">
        <f>IntermediateData!AO700</f>
        <v>183.76054202935472</v>
      </c>
      <c r="AP754" s="201">
        <f>IntermediateData!AP700</f>
        <v>185.1564318141873</v>
      </c>
    </row>
    <row r="755" spans="2:42" x14ac:dyDescent="0.35">
      <c r="B755" s="36"/>
      <c r="C755" s="36" t="s">
        <v>2298</v>
      </c>
      <c r="D755" s="201"/>
      <c r="E755" s="200">
        <f>IntermediateData!E701</f>
        <v>0</v>
      </c>
      <c r="F755" s="200">
        <f>IntermediateData!F701</f>
        <v>0</v>
      </c>
      <c r="G755" s="200">
        <f>IntermediateData!G701</f>
        <v>0</v>
      </c>
      <c r="H755" s="200">
        <f>IntermediateData!H701</f>
        <v>0</v>
      </c>
      <c r="I755" s="200">
        <f>IntermediateData!I701</f>
        <v>873.50868000000003</v>
      </c>
      <c r="J755" s="200">
        <f>IntermediateData!J701</f>
        <v>1254.2535430078829</v>
      </c>
      <c r="K755" s="200">
        <f>IntermediateData!K701</f>
        <v>1485.0581119834058</v>
      </c>
      <c r="L755" s="200">
        <f>IntermediateData!L701</f>
        <v>1710.6721822156451</v>
      </c>
      <c r="M755" s="200">
        <f>IntermediateData!M701</f>
        <v>1758.3525856422898</v>
      </c>
      <c r="N755" s="200">
        <f>IntermediateData!N701</f>
        <v>1743.7622993180132</v>
      </c>
      <c r="O755" s="200">
        <f>IntermediateData!O701</f>
        <v>1730.8094306371422</v>
      </c>
      <c r="P755" s="200">
        <f>IntermediateData!P701</f>
        <v>1719.45802336936</v>
      </c>
      <c r="Q755" s="200">
        <f>IntermediateData!Q701</f>
        <v>1709.6739538292982</v>
      </c>
      <c r="R755" s="199">
        <f>IntermediateData!R701</f>
        <v>1701.4248750039158</v>
      </c>
      <c r="S755" s="200">
        <f>IntermediateData!S701</f>
        <v>1694.6801629647189</v>
      </c>
      <c r="T755" s="200">
        <f>IntermediateData!T701</f>
        <v>1689.4108654864394</v>
      </c>
      <c r="U755" s="200">
        <f>IntermediateData!U701</f>
        <v>1685.5896527967791</v>
      </c>
      <c r="V755" s="200">
        <f>IntermediateData!V701</f>
        <v>1683.190770384675</v>
      </c>
      <c r="W755" s="200">
        <f>IntermediateData!W701</f>
        <v>1682.1899937973351</v>
      </c>
      <c r="X755" s="200">
        <f>IntermediateData!X701</f>
        <v>1682.5645853589544</v>
      </c>
      <c r="Y755" s="200">
        <f>IntermediateData!Y701</f>
        <v>1684.2932527466007</v>
      </c>
      <c r="Z755" s="200">
        <f>IntermediateData!Z701</f>
        <v>1687.3561093612425</v>
      </c>
      <c r="AA755" s="200">
        <f>IntermediateData!AA701</f>
        <v>1691.734636434282</v>
      </c>
      <c r="AB755" s="200">
        <f>IntermediateData!AB701</f>
        <v>1697.4116468122895</v>
      </c>
      <c r="AC755" s="200">
        <f>IntermediateData!AC701</f>
        <v>1704.3712503648376</v>
      </c>
      <c r="AD755" s="200">
        <f>IntermediateData!AD701</f>
        <v>1711.7942734940777</v>
      </c>
      <c r="AE755" s="200">
        <f>IntermediateData!AE701</f>
        <v>1719.4937380838037</v>
      </c>
      <c r="AF755" s="200">
        <f>IntermediateData!AF701</f>
        <v>1727.2892756457984</v>
      </c>
      <c r="AG755" s="200">
        <f>IntermediateData!AG701</f>
        <v>1735.0075397617429</v>
      </c>
      <c r="AH755" s="200">
        <f>IntermediateData!AH701</f>
        <v>1744.2220431940109</v>
      </c>
      <c r="AI755" s="200">
        <f>IntermediateData!AI701</f>
        <v>1753.338725126074</v>
      </c>
      <c r="AJ755" s="200">
        <f>IntermediateData!AJ701</f>
        <v>1762.3767840918326</v>
      </c>
      <c r="AK755" s="200">
        <f>IntermediateData!AK701</f>
        <v>1771.3537902326195</v>
      </c>
      <c r="AL755" s="200">
        <f>IntermediateData!AL701</f>
        <v>1780.2857518250614</v>
      </c>
      <c r="AM755" s="200">
        <f>IntermediateData!AM701</f>
        <v>1789.1871781228399</v>
      </c>
      <c r="AN755" s="200">
        <f>IntermediateData!AN701</f>
        <v>1798.0711386624689</v>
      </c>
      <c r="AO755" s="200">
        <f>IntermediateData!AO701</f>
        <v>1806.9493191763124</v>
      </c>
      <c r="AP755" s="201">
        <f>IntermediateData!AP701</f>
        <v>1815.8320742494254</v>
      </c>
    </row>
    <row r="756" spans="2:42" x14ac:dyDescent="0.35">
      <c r="B756" s="36"/>
      <c r="C756" s="36" t="s">
        <v>2299</v>
      </c>
      <c r="D756" s="201"/>
      <c r="E756" s="200">
        <f>IntermediateData!E702</f>
        <v>0</v>
      </c>
      <c r="F756" s="200">
        <f>IntermediateData!F702</f>
        <v>0</v>
      </c>
      <c r="G756" s="200">
        <f>IntermediateData!G702</f>
        <v>0</v>
      </c>
      <c r="H756" s="200">
        <f>IntermediateData!H702</f>
        <v>0</v>
      </c>
      <c r="I756" s="200">
        <f>IntermediateData!I702</f>
        <v>68.283049999999989</v>
      </c>
      <c r="J756" s="200">
        <f>IntermediateData!J702</f>
        <v>136.93900600960001</v>
      </c>
      <c r="K756" s="200">
        <f>IntermediateData!K702</f>
        <v>247.36145647070944</v>
      </c>
      <c r="L756" s="200">
        <f>IntermediateData!L702</f>
        <v>330.62371587656241</v>
      </c>
      <c r="M756" s="200">
        <f>IntermediateData!M702</f>
        <v>482.68263375045797</v>
      </c>
      <c r="N756" s="200">
        <f>IntermediateData!N702</f>
        <v>579.04787909893787</v>
      </c>
      <c r="O756" s="200">
        <f>IntermediateData!O702</f>
        <v>674.46620807842248</v>
      </c>
      <c r="P756" s="200">
        <f>IntermediateData!P702</f>
        <v>719.86652560026846</v>
      </c>
      <c r="Q756" s="200">
        <f>IntermediateData!Q702</f>
        <v>717.83117692513508</v>
      </c>
      <c r="R756" s="199">
        <f>IntermediateData!R702</f>
        <v>716.45286095826725</v>
      </c>
      <c r="S756" s="200">
        <f>IntermediateData!S702</f>
        <v>715.72062580434704</v>
      </c>
      <c r="T756" s="200">
        <f>IntermediateData!T702</f>
        <v>715.62420703448822</v>
      </c>
      <c r="U756" s="200">
        <f>IntermediateData!U702</f>
        <v>716.15400876729052</v>
      </c>
      <c r="V756" s="200">
        <f>IntermediateData!V702</f>
        <v>717.30108557675953</v>
      </c>
      <c r="W756" s="200">
        <f>IntermediateData!W702</f>
        <v>719.05712519975339</v>
      </c>
      <c r="X756" s="200">
        <f>IntermediateData!X702</f>
        <v>721.41443201669085</v>
      </c>
      <c r="Y756" s="200">
        <f>IntermediateData!Y702</f>
        <v>724.36591128026271</v>
      </c>
      <c r="Z756" s="200">
        <f>IntermediateData!Z702</f>
        <v>727.90505406789669</v>
      </c>
      <c r="AA756" s="200">
        <f>IntermediateData!AA702</f>
        <v>732.02592293466671</v>
      </c>
      <c r="AB756" s="200">
        <f>IntermediateData!AB702</f>
        <v>736.72313824426556</v>
      </c>
      <c r="AC756" s="200">
        <f>IntermediateData!AC702</f>
        <v>741.99186515654537</v>
      </c>
      <c r="AD756" s="200">
        <f>IntermediateData!AD702</f>
        <v>747.7523305115169</v>
      </c>
      <c r="AE756" s="200">
        <f>IntermediateData!AE702</f>
        <v>753.92600171023582</v>
      </c>
      <c r="AF756" s="200">
        <f>IntermediateData!AF702</f>
        <v>760.43532094663158</v>
      </c>
      <c r="AG756" s="200">
        <f>IntermediateData!AG702</f>
        <v>767.20401537235773</v>
      </c>
      <c r="AH756" s="200">
        <f>IntermediateData!AH702</f>
        <v>774.6742156302206</v>
      </c>
      <c r="AI756" s="200">
        <f>IntermediateData!AI702</f>
        <v>782.2577808829061</v>
      </c>
      <c r="AJ756" s="200">
        <f>IntermediateData!AJ702</f>
        <v>789.88429760280576</v>
      </c>
      <c r="AK756" s="200">
        <f>IntermediateData!AK702</f>
        <v>797.52399260523464</v>
      </c>
      <c r="AL756" s="200">
        <f>IntermediateData!AL702</f>
        <v>805.18502922310961</v>
      </c>
      <c r="AM756" s="200">
        <f>IntermediateData!AM702</f>
        <v>812.87494689751793</v>
      </c>
      <c r="AN756" s="200">
        <f>IntermediateData!AN702</f>
        <v>820.60068569132648</v>
      </c>
      <c r="AO756" s="200">
        <f>IntermediateData!AO702</f>
        <v>828.36860940040594</v>
      </c>
      <c r="AP756" s="201">
        <f>IntermediateData!AP702</f>
        <v>836.1845273178011</v>
      </c>
    </row>
    <row r="757" spans="2:42" x14ac:dyDescent="0.35">
      <c r="B757" s="36"/>
      <c r="C757" s="36" t="s">
        <v>2300</v>
      </c>
      <c r="D757" s="201"/>
      <c r="E757" s="200">
        <f>IntermediateData!E703</f>
        <v>0</v>
      </c>
      <c r="F757" s="200">
        <f>IntermediateData!F703</f>
        <v>0</v>
      </c>
      <c r="G757" s="200">
        <f>IntermediateData!G703</f>
        <v>0</v>
      </c>
      <c r="H757" s="200">
        <f>IntermediateData!H703</f>
        <v>0</v>
      </c>
      <c r="I757" s="200">
        <f>IntermediateData!I703</f>
        <v>393.46460999999994</v>
      </c>
      <c r="J757" s="200">
        <f>IntermediateData!J703</f>
        <v>468.71073533103254</v>
      </c>
      <c r="K757" s="200">
        <f>IntermediateData!K703</f>
        <v>543.12071724729367</v>
      </c>
      <c r="L757" s="200">
        <f>IntermediateData!L703</f>
        <v>563.34868514897244</v>
      </c>
      <c r="M757" s="200">
        <f>IntermediateData!M703</f>
        <v>561.69141155975751</v>
      </c>
      <c r="N757" s="200">
        <f>IntermediateData!N703</f>
        <v>560.55911160769745</v>
      </c>
      <c r="O757" s="200">
        <f>IntermediateData!O703</f>
        <v>559.94314165450635</v>
      </c>
      <c r="P757" s="200">
        <f>IntermediateData!P703</f>
        <v>559.83540742329251</v>
      </c>
      <c r="Q757" s="200">
        <f>IntermediateData!Q703</f>
        <v>560.2283489853919</v>
      </c>
      <c r="R757" s="199">
        <f>IntermediateData!R703</f>
        <v>561.11492640660651</v>
      </c>
      <c r="S757" s="200">
        <f>IntermediateData!S703</f>
        <v>562.48860603110586</v>
      </c>
      <c r="T757" s="200">
        <f>IntermediateData!T703</f>
        <v>564.3433473820993</v>
      </c>
      <c r="U757" s="200">
        <f>IntermediateData!U703</f>
        <v>566.67359065920641</v>
      </c>
      <c r="V757" s="200">
        <f>IntermediateData!V703</f>
        <v>569.4742448132356</v>
      </c>
      <c r="W757" s="200">
        <f>IntermediateData!W703</f>
        <v>572.74067617984747</v>
      </c>
      <c r="X757" s="200">
        <f>IntermediateData!X703</f>
        <v>576.46869765430597</v>
      </c>
      <c r="Y757" s="200">
        <f>IntermediateData!Y703</f>
        <v>580.65455839023798</v>
      </c>
      <c r="Z757" s="200">
        <f>IntermediateData!Z703</f>
        <v>585.29493400599483</v>
      </c>
      <c r="AA757" s="200">
        <f>IntermediateData!AA703</f>
        <v>590.38691728287858</v>
      </c>
      <c r="AB757" s="200">
        <f>IntermediateData!AB703</f>
        <v>595.92800934012632</v>
      </c>
      <c r="AC757" s="200">
        <f>IntermediateData!AC703</f>
        <v>601.91611127216322</v>
      </c>
      <c r="AD757" s="200">
        <f>IntermediateData!AD703</f>
        <v>608.03888627896686</v>
      </c>
      <c r="AE757" s="200">
        <f>IntermediateData!AE703</f>
        <v>614.24026671081197</v>
      </c>
      <c r="AF757" s="200">
        <f>IntermediateData!AF703</f>
        <v>620.46579850226988</v>
      </c>
      <c r="AG757" s="200">
        <f>IntermediateData!AG703</f>
        <v>626.7046879252797</v>
      </c>
      <c r="AH757" s="200">
        <f>IntermediateData!AH703</f>
        <v>632.39602902513934</v>
      </c>
      <c r="AI757" s="200">
        <f>IntermediateData!AI703</f>
        <v>638.11147881060697</v>
      </c>
      <c r="AJ757" s="200">
        <f>IntermediateData!AJ703</f>
        <v>643.85616744648632</v>
      </c>
      <c r="AK757" s="200">
        <f>IntermediateData!AK703</f>
        <v>649.63477052386509</v>
      </c>
      <c r="AL757" s="200">
        <f>IntermediateData!AL703</f>
        <v>655.45152593823411</v>
      </c>
      <c r="AM757" s="200">
        <f>IntermediateData!AM703</f>
        <v>661.31024974540719</v>
      </c>
      <c r="AN757" s="200">
        <f>IntermediateData!AN703</f>
        <v>667.21435103472913</v>
      </c>
      <c r="AO757" s="200">
        <f>IntermediateData!AO703</f>
        <v>673.16684585717724</v>
      </c>
      <c r="AP757" s="201">
        <f>IntermediateData!AP703</f>
        <v>679.17037024414549</v>
      </c>
    </row>
    <row r="758" spans="2:42" x14ac:dyDescent="0.35">
      <c r="B758" s="36"/>
      <c r="C758" s="36" t="s">
        <v>2301</v>
      </c>
      <c r="D758" s="201"/>
      <c r="E758" s="200">
        <f>IntermediateData!E704</f>
        <v>0</v>
      </c>
      <c r="F758" s="200">
        <f>IntermediateData!F704</f>
        <v>0</v>
      </c>
      <c r="G758" s="200">
        <f>IntermediateData!G704</f>
        <v>0</v>
      </c>
      <c r="H758" s="200">
        <f>IntermediateData!H704</f>
        <v>0</v>
      </c>
      <c r="I758" s="200">
        <f>IntermediateData!I704</f>
        <v>1181.1615200000001</v>
      </c>
      <c r="J758" s="200">
        <f>IntermediateData!J704</f>
        <v>1403.6309475280789</v>
      </c>
      <c r="K758" s="200">
        <f>IntermediateData!K704</f>
        <v>1621.4596555533508</v>
      </c>
      <c r="L758" s="200">
        <f>IntermediateData!L704</f>
        <v>1689.8699201423422</v>
      </c>
      <c r="M758" s="200">
        <f>IntermediateData!M704</f>
        <v>1676.7164265747101</v>
      </c>
      <c r="N758" s="200">
        <f>IntermediateData!N704</f>
        <v>1665.1393405454216</v>
      </c>
      <c r="O758" s="200">
        <f>IntermediateData!O704</f>
        <v>1655.1048597761244</v>
      </c>
      <c r="P758" s="200">
        <f>IntermediateData!P704</f>
        <v>1646.5809347119191</v>
      </c>
      <c r="Q758" s="200">
        <f>IntermediateData!Q704</f>
        <v>1639.5372155503646</v>
      </c>
      <c r="R758" s="199">
        <f>IntermediateData!R704</f>
        <v>1633.9450014488075</v>
      </c>
      <c r="S758" s="200">
        <f>IntermediateData!S704</f>
        <v>1629.777191835545</v>
      </c>
      <c r="T758" s="200">
        <f>IntermediateData!T704</f>
        <v>1627.0082397531507</v>
      </c>
      <c r="U758" s="200">
        <f>IntermediateData!U704</f>
        <v>1625.6141071650659</v>
      </c>
      <c r="V758" s="200">
        <f>IntermediateData!V704</f>
        <v>1625.5722221591493</v>
      </c>
      <c r="W758" s="200">
        <f>IntermediateData!W704</f>
        <v>1626.8614379844607</v>
      </c>
      <c r="X758" s="200">
        <f>IntermediateData!X704</f>
        <v>1629.4619938599953</v>
      </c>
      <c r="Y758" s="200">
        <f>IntermediateData!Y704</f>
        <v>1633.3554774964341</v>
      </c>
      <c r="Z758" s="200">
        <f>IntermediateData!Z704</f>
        <v>1638.524789274298</v>
      </c>
      <c r="AA758" s="200">
        <f>IntermediateData!AA704</f>
        <v>1644.9541080240497</v>
      </c>
      <c r="AB758" s="200">
        <f>IntermediateData!AB704</f>
        <v>1652.6288583558501</v>
      </c>
      <c r="AC758" s="200">
        <f>IntermediateData!AC704</f>
        <v>1661.5356794886977</v>
      </c>
      <c r="AD758" s="200">
        <f>IntermediateData!AD704</f>
        <v>1670.7298995938359</v>
      </c>
      <c r="AE758" s="200">
        <f>IntermediateData!AE704</f>
        <v>1680.0388530338876</v>
      </c>
      <c r="AF758" s="200">
        <f>IntermediateData!AF704</f>
        <v>1689.2963560304231</v>
      </c>
      <c r="AG758" s="200">
        <f>IntermediateData!AG704</f>
        <v>1698.4567713305669</v>
      </c>
      <c r="AH758" s="200">
        <f>IntermediateData!AH704</f>
        <v>1708.2699385990181</v>
      </c>
      <c r="AI758" s="200">
        <f>IntermediateData!AI704</f>
        <v>1718.0199334230067</v>
      </c>
      <c r="AJ758" s="200">
        <f>IntermediateData!AJ704</f>
        <v>1727.7236869451422</v>
      </c>
      <c r="AK758" s="200">
        <f>IntermediateData!AK704</f>
        <v>1737.3966356359792</v>
      </c>
      <c r="AL758" s="200">
        <f>IntermediateData!AL704</f>
        <v>1747.052781050483</v>
      </c>
      <c r="AM758" s="200">
        <f>IntermediateData!AM704</f>
        <v>1756.7047462063849</v>
      </c>
      <c r="AN758" s="200">
        <f>IntermediateData!AN704</f>
        <v>1766.363828720717</v>
      </c>
      <c r="AO758" s="200">
        <f>IntermediateData!AO704</f>
        <v>1776.040050834486</v>
      </c>
      <c r="AP758" s="201">
        <f>IntermediateData!AP704</f>
        <v>1785.7422064494147</v>
      </c>
    </row>
    <row r="759" spans="2:42" x14ac:dyDescent="0.35">
      <c r="B759" s="36"/>
      <c r="C759" s="36" t="s">
        <v>2302</v>
      </c>
      <c r="D759" s="201"/>
      <c r="E759" s="200">
        <f>IntermediateData!E705</f>
        <v>0</v>
      </c>
      <c r="F759" s="200">
        <f>IntermediateData!F705</f>
        <v>0</v>
      </c>
      <c r="G759" s="200">
        <f>IntermediateData!G705</f>
        <v>0</v>
      </c>
      <c r="H759" s="200">
        <f>IntermediateData!H705</f>
        <v>0</v>
      </c>
      <c r="I759" s="200">
        <f>IntermediateData!I705</f>
        <v>39.573599999999999</v>
      </c>
      <c r="J759" s="200">
        <f>IntermediateData!J705</f>
        <v>49.645580310431029</v>
      </c>
      <c r="K759" s="200">
        <f>IntermediateData!K705</f>
        <v>69.430497058060169</v>
      </c>
      <c r="L759" s="200">
        <f>IntermediateData!L705</f>
        <v>80.657129857115621</v>
      </c>
      <c r="M759" s="200">
        <f>IntermediateData!M705</f>
        <v>87.753401260934936</v>
      </c>
      <c r="N759" s="200">
        <f>IntermediateData!N705</f>
        <v>86.838058938180609</v>
      </c>
      <c r="O759" s="200">
        <f>IntermediateData!O705</f>
        <v>86.006165101335398</v>
      </c>
      <c r="P759" s="200">
        <f>IntermediateData!P705</f>
        <v>85.2557463481658</v>
      </c>
      <c r="Q759" s="200">
        <f>IntermediateData!Q705</f>
        <v>84.584924759969468</v>
      </c>
      <c r="R759" s="199">
        <f>IntermediateData!R705</f>
        <v>83.991914911377677</v>
      </c>
      <c r="S759" s="200">
        <f>IntermediateData!S705</f>
        <v>83.47502100039253</v>
      </c>
      <c r="T759" s="200">
        <f>IntermediateData!T705</f>
        <v>83.032634094494838</v>
      </c>
      <c r="U759" s="200">
        <f>IntermediateData!U705</f>
        <v>82.663229488815432</v>
      </c>
      <c r="V759" s="200">
        <f>IntermediateData!V705</f>
        <v>82.365364172515257</v>
      </c>
      <c r="W759" s="200">
        <f>IntermediateData!W705</f>
        <v>82.137674399665244</v>
      </c>
      <c r="X759" s="200">
        <f>IntermediateData!X705</f>
        <v>81.978873361058263</v>
      </c>
      <c r="Y759" s="200">
        <f>IntermediateData!Y705</f>
        <v>81.887748953521481</v>
      </c>
      <c r="Z759" s="200">
        <f>IntermediateData!Z705</f>
        <v>81.863161643428583</v>
      </c>
      <c r="AA759" s="200">
        <f>IntermediateData!AA705</f>
        <v>81.904042421237733</v>
      </c>
      <c r="AB759" s="200">
        <f>IntermediateData!AB705</f>
        <v>82.009390844003136</v>
      </c>
      <c r="AC759" s="200">
        <f>IntermediateData!AC705</f>
        <v>82.178273162926203</v>
      </c>
      <c r="AD759" s="200">
        <f>IntermediateData!AD705</f>
        <v>82.373371164703372</v>
      </c>
      <c r="AE759" s="200">
        <f>IntermediateData!AE705</f>
        <v>82.585149114200462</v>
      </c>
      <c r="AF759" s="200">
        <f>IntermediateData!AF705</f>
        <v>82.804424477139108</v>
      </c>
      <c r="AG759" s="200">
        <f>IntermediateData!AG705</f>
        <v>83.022389854584816</v>
      </c>
      <c r="AH759" s="200">
        <f>IntermediateData!AH705</f>
        <v>83.234963944487518</v>
      </c>
      <c r="AI759" s="200">
        <f>IntermediateData!AI705</f>
        <v>83.441801925622656</v>
      </c>
      <c r="AJ759" s="200">
        <f>IntermediateData!AJ705</f>
        <v>83.643815445747734</v>
      </c>
      <c r="AK759" s="200">
        <f>IntermediateData!AK705</f>
        <v>83.841833629227779</v>
      </c>
      <c r="AL759" s="200">
        <f>IntermediateData!AL705</f>
        <v>84.036606517180431</v>
      </c>
      <c r="AM759" s="200">
        <f>IntermediateData!AM705</f>
        <v>84.228808317847992</v>
      </c>
      <c r="AN759" s="200">
        <f>IntermediateData!AN705</f>
        <v>84.419040475024303</v>
      </c>
      <c r="AO759" s="200">
        <f>IntermediateData!AO705</f>
        <v>84.607834562006062</v>
      </c>
      <c r="AP759" s="201">
        <f>IntermediateData!AP705</f>
        <v>84.795655008193734</v>
      </c>
    </row>
    <row r="760" spans="2:42" x14ac:dyDescent="0.35">
      <c r="B760" s="36"/>
      <c r="C760" s="36" t="s">
        <v>2303</v>
      </c>
      <c r="D760" s="201"/>
      <c r="E760" s="200">
        <f>IntermediateData!E706</f>
        <v>0</v>
      </c>
      <c r="F760" s="200">
        <f>IntermediateData!F706</f>
        <v>0</v>
      </c>
      <c r="G760" s="200">
        <f>IntermediateData!G706</f>
        <v>0</v>
      </c>
      <c r="H760" s="200">
        <f>IntermediateData!H706</f>
        <v>0</v>
      </c>
      <c r="I760" s="200">
        <f>IntermediateData!I706</f>
        <v>150.56689999999998</v>
      </c>
      <c r="J760" s="200">
        <f>IntermediateData!J706</f>
        <v>290.53814426195868</v>
      </c>
      <c r="K760" s="200">
        <f>IntermediateData!K706</f>
        <v>401.35534637848673</v>
      </c>
      <c r="L760" s="200">
        <f>IntermediateData!L706</f>
        <v>512.61480190586803</v>
      </c>
      <c r="M760" s="200">
        <f>IntermediateData!M706</f>
        <v>727.81921161114587</v>
      </c>
      <c r="N760" s="200">
        <f>IntermediateData!N706</f>
        <v>857.06239162177906</v>
      </c>
      <c r="O760" s="200">
        <f>IntermediateData!O706</f>
        <v>962.45535950350313</v>
      </c>
      <c r="P760" s="200">
        <f>IntermediateData!P706</f>
        <v>961.62940935289157</v>
      </c>
      <c r="Q760" s="200">
        <f>IntermediateData!Q706</f>
        <v>961.69780753294719</v>
      </c>
      <c r="R760" s="199">
        <f>IntermediateData!R706</f>
        <v>962.6478323833577</v>
      </c>
      <c r="S760" s="200">
        <f>IntermediateData!S706</f>
        <v>964.46767395986762</v>
      </c>
      <c r="T760" s="200">
        <f>IntermediateData!T706</f>
        <v>967.14641047848704</v>
      </c>
      <c r="U760" s="200">
        <f>IntermediateData!U706</f>
        <v>970.67398583461193</v>
      </c>
      <c r="V760" s="200">
        <f>IntermediateData!V706</f>
        <v>975.04118816236053</v>
      </c>
      <c r="W760" s="200">
        <f>IntermediateData!W706</f>
        <v>980.23962940078718</v>
      </c>
      <c r="X760" s="200">
        <f>IntermediateData!X706</f>
        <v>986.26172583496896</v>
      </c>
      <c r="Y760" s="200">
        <f>IntermediateData!Y706</f>
        <v>993.10067958122875</v>
      </c>
      <c r="Z760" s="200">
        <f>IntermediateData!Z706</f>
        <v>1000.7504609869917</v>
      </c>
      <c r="AA760" s="200">
        <f>IntermediateData!AA706</f>
        <v>1009.2057919169586</v>
      </c>
      <c r="AB760" s="200">
        <f>IntermediateData!AB706</f>
        <v>1018.4621298984287</v>
      </c>
      <c r="AC760" s="200">
        <f>IntermediateData!AC706</f>
        <v>1028.5156530997115</v>
      </c>
      <c r="AD760" s="200">
        <f>IntermediateData!AD706</f>
        <v>1039.1968300692661</v>
      </c>
      <c r="AE760" s="200">
        <f>IntermediateData!AE706</f>
        <v>1050.4045497668151</v>
      </c>
      <c r="AF760" s="200">
        <f>IntermediateData!AF706</f>
        <v>1062.0388468298365</v>
      </c>
      <c r="AG760" s="200">
        <f>IntermediateData!AG706</f>
        <v>1074.0012810142568</v>
      </c>
      <c r="AH760" s="200">
        <f>IntermediateData!AH706</f>
        <v>1086.4401843324563</v>
      </c>
      <c r="AI760" s="200">
        <f>IntermediateData!AI706</f>
        <v>1099.0179724464701</v>
      </c>
      <c r="AJ760" s="200">
        <f>IntermediateData!AJ706</f>
        <v>1111.6609071632179</v>
      </c>
      <c r="AK760" s="200">
        <f>IntermediateData!AK706</f>
        <v>1124.3803424550763</v>
      </c>
      <c r="AL760" s="200">
        <f>IntermediateData!AL706</f>
        <v>1137.1868269757124</v>
      </c>
      <c r="AM760" s="200">
        <f>IntermediateData!AM706</f>
        <v>1150.0901353670877</v>
      </c>
      <c r="AN760" s="200">
        <f>IntermediateData!AN706</f>
        <v>1163.0992977437754</v>
      </c>
      <c r="AO760" s="200">
        <f>IntermediateData!AO706</f>
        <v>1176.2226274252657</v>
      </c>
      <c r="AP760" s="201">
        <f>IntermediateData!AP706</f>
        <v>1189.4677469835972</v>
      </c>
    </row>
    <row r="761" spans="2:42" x14ac:dyDescent="0.35">
      <c r="B761" s="36"/>
      <c r="C761" s="36" t="s">
        <v>2304</v>
      </c>
      <c r="D761" s="201"/>
      <c r="E761" s="200">
        <f>IntermediateData!E707</f>
        <v>0</v>
      </c>
      <c r="F761" s="200">
        <f>IntermediateData!F707</f>
        <v>0</v>
      </c>
      <c r="G761" s="200">
        <f>IntermediateData!G707</f>
        <v>0</v>
      </c>
      <c r="H761" s="200">
        <f>IntermediateData!H707</f>
        <v>0</v>
      </c>
      <c r="I761" s="200">
        <f>IntermediateData!I707</f>
        <v>8.3902500000000018</v>
      </c>
      <c r="J761" s="200">
        <f>IntermediateData!J707</f>
        <v>21.687084573971841</v>
      </c>
      <c r="K761" s="200">
        <f>IntermediateData!K707</f>
        <v>42.032287888721648</v>
      </c>
      <c r="L761" s="200">
        <f>IntermediateData!L707</f>
        <v>58.006240354110808</v>
      </c>
      <c r="M761" s="200">
        <f>IntermediateData!M707</f>
        <v>73.868072992204674</v>
      </c>
      <c r="N761" s="200">
        <f>IntermediateData!N707</f>
        <v>104.47194707708292</v>
      </c>
      <c r="O761" s="200">
        <f>IntermediateData!O707</f>
        <v>122.47930045780632</v>
      </c>
      <c r="P761" s="200">
        <f>IntermediateData!P707</f>
        <v>137.65668747636087</v>
      </c>
      <c r="Q761" s="200">
        <f>IntermediateData!Q707</f>
        <v>136.74567377418418</v>
      </c>
      <c r="R761" s="199">
        <f>IntermediateData!R707</f>
        <v>135.96123931017038</v>
      </c>
      <c r="S761" s="200">
        <f>IntermediateData!S707</f>
        <v>135.30078916095187</v>
      </c>
      <c r="T761" s="200">
        <f>IntermediateData!T707</f>
        <v>134.76186738267484</v>
      </c>
      <c r="U761" s="200">
        <f>IntermediateData!U707</f>
        <v>134.34215287835937</v>
      </c>
      <c r="V761" s="200">
        <f>IntermediateData!V707</f>
        <v>134.0394554369731</v>
      </c>
      <c r="W761" s="200">
        <f>IntermediateData!W707</f>
        <v>133.85171193838096</v>
      </c>
      <c r="X761" s="200">
        <f>IntermediateData!X707</f>
        <v>133.77698271855482</v>
      </c>
      <c r="Y761" s="200">
        <f>IntermediateData!Y707</f>
        <v>133.81344808964431</v>
      </c>
      <c r="Z761" s="200">
        <f>IntermediateData!Z707</f>
        <v>133.95940500971506</v>
      </c>
      <c r="AA761" s="200">
        <f>IntermediateData!AA707</f>
        <v>134.21326389716305</v>
      </c>
      <c r="AB761" s="200">
        <f>IntermediateData!AB707</f>
        <v>134.57354558500529</v>
      </c>
      <c r="AC761" s="200">
        <f>IntermediateData!AC707</f>
        <v>135.03887841043382</v>
      </c>
      <c r="AD761" s="200">
        <f>IntermediateData!AD707</f>
        <v>135.59872200098945</v>
      </c>
      <c r="AE761" s="200">
        <f>IntermediateData!AE707</f>
        <v>136.2373540900783</v>
      </c>
      <c r="AF761" s="200">
        <f>IntermediateData!AF707</f>
        <v>136.93931547949762</v>
      </c>
      <c r="AG761" s="200">
        <f>IntermediateData!AG707</f>
        <v>137.68947235706858</v>
      </c>
      <c r="AH761" s="200">
        <f>IntermediateData!AH707</f>
        <v>138.79201382649572</v>
      </c>
      <c r="AI761" s="200">
        <f>IntermediateData!AI707</f>
        <v>139.91299174381976</v>
      </c>
      <c r="AJ761" s="200">
        <f>IntermediateData!AJ707</f>
        <v>141.03884879645585</v>
      </c>
      <c r="AK761" s="200">
        <f>IntermediateData!AK707</f>
        <v>142.15848025547072</v>
      </c>
      <c r="AL761" s="200">
        <f>IntermediateData!AL707</f>
        <v>143.27365367231593</v>
      </c>
      <c r="AM761" s="200">
        <f>IntermediateData!AM707</f>
        <v>144.38600573139982</v>
      </c>
      <c r="AN761" s="200">
        <f>IntermediateData!AN707</f>
        <v>145.49704766081604</v>
      </c>
      <c r="AO761" s="200">
        <f>IntermediateData!AO707</f>
        <v>146.6081703489013</v>
      </c>
      <c r="AP761" s="201">
        <f>IntermediateData!AP707</f>
        <v>147.72064917857014</v>
      </c>
    </row>
    <row r="762" spans="2:42" x14ac:dyDescent="0.35">
      <c r="B762" s="36"/>
      <c r="C762" s="36" t="s">
        <v>2305</v>
      </c>
      <c r="D762" s="201"/>
      <c r="E762" s="200">
        <f>IntermediateData!E708</f>
        <v>0</v>
      </c>
      <c r="F762" s="200">
        <f>IntermediateData!F708</f>
        <v>0</v>
      </c>
      <c r="G762" s="200">
        <f>IntermediateData!G708</f>
        <v>0</v>
      </c>
      <c r="H762" s="200">
        <f>IntermediateData!H708</f>
        <v>0</v>
      </c>
      <c r="I762" s="200">
        <f>IntermediateData!I708</f>
        <v>166.37114999999997</v>
      </c>
      <c r="J762" s="200">
        <f>IntermediateData!J708</f>
        <v>333.74491462627475</v>
      </c>
      <c r="K762" s="200">
        <f>IntermediateData!K708</f>
        <v>468.5426829924163</v>
      </c>
      <c r="L762" s="200">
        <f>IntermediateData!L708</f>
        <v>603.38567587548687</v>
      </c>
      <c r="M762" s="200">
        <f>IntermediateData!M708</f>
        <v>860.62634998510271</v>
      </c>
      <c r="N762" s="200">
        <f>IntermediateData!N708</f>
        <v>1016.0444101764815</v>
      </c>
      <c r="O762" s="200">
        <f>IntermediateData!O708</f>
        <v>1168.044729413401</v>
      </c>
      <c r="P762" s="200">
        <f>IntermediateData!P708</f>
        <v>1164.2219472413171</v>
      </c>
      <c r="Q762" s="200">
        <f>IntermediateData!Q708</f>
        <v>1161.4732279116986</v>
      </c>
      <c r="R762" s="199">
        <f>IntermediateData!R708</f>
        <v>1159.7802755847949</v>
      </c>
      <c r="S762" s="200">
        <f>IntermediateData!S708</f>
        <v>1159.1259241408547</v>
      </c>
      <c r="T762" s="200">
        <f>IntermediateData!T708</f>
        <v>1159.4941058548768</v>
      </c>
      <c r="U762" s="200">
        <f>IntermediateData!U708</f>
        <v>1160.869821433693</v>
      </c>
      <c r="V762" s="200">
        <f>IntermediateData!V708</f>
        <v>1163.2391113702245</v>
      </c>
      <c r="W762" s="200">
        <f>IntermediateData!W708</f>
        <v>1166.5890285715018</v>
      </c>
      <c r="X762" s="200">
        <f>IntermediateData!X708</f>
        <v>1170.9076122187319</v>
      </c>
      <c r="Y762" s="200">
        <f>IntermediateData!Y708</f>
        <v>1176.1838628193289</v>
      </c>
      <c r="Z762" s="200">
        <f>IntermediateData!Z708</f>
        <v>1182.4077184123983</v>
      </c>
      <c r="AA762" s="200">
        <f>IntermediateData!AA708</f>
        <v>1189.570031890677</v>
      </c>
      <c r="AB762" s="200">
        <f>IntermediateData!AB708</f>
        <v>1197.6625494034099</v>
      </c>
      <c r="AC762" s="200">
        <f>IntermediateData!AC708</f>
        <v>1206.6778898060452</v>
      </c>
      <c r="AD762" s="200">
        <f>IntermediateData!AD708</f>
        <v>1216.4256412213713</v>
      </c>
      <c r="AE762" s="200">
        <f>IntermediateData!AE708</f>
        <v>1226.7793558204696</v>
      </c>
      <c r="AF762" s="200">
        <f>IntermediateData!AF708</f>
        <v>1237.6144258252402</v>
      </c>
      <c r="AG762" s="200">
        <f>IntermediateData!AG708</f>
        <v>1248.8085576087083</v>
      </c>
      <c r="AH762" s="200">
        <f>IntermediateData!AH708</f>
        <v>1258.6978829569273</v>
      </c>
      <c r="AI762" s="200">
        <f>IntermediateData!AI708</f>
        <v>1268.7078484256608</v>
      </c>
      <c r="AJ762" s="200">
        <f>IntermediateData!AJ708</f>
        <v>1278.7251099604564</v>
      </c>
      <c r="AK762" s="200">
        <f>IntermediateData!AK708</f>
        <v>1288.7611422352024</v>
      </c>
      <c r="AL762" s="200">
        <f>IntermediateData!AL708</f>
        <v>1298.826410746057</v>
      </c>
      <c r="AM762" s="200">
        <f>IntermediateData!AM708</f>
        <v>1308.9304104917637</v>
      </c>
      <c r="AN762" s="200">
        <f>IntermediateData!AN708</f>
        <v>1319.0817023854618</v>
      </c>
      <c r="AO762" s="200">
        <f>IntermediateData!AO708</f>
        <v>1329.2879474872943</v>
      </c>
      <c r="AP762" s="201">
        <f>IntermediateData!AP708</f>
        <v>1339.5559391429028</v>
      </c>
    </row>
    <row r="763" spans="2:42" x14ac:dyDescent="0.35">
      <c r="B763" s="36"/>
      <c r="C763" s="36" t="s">
        <v>2306</v>
      </c>
      <c r="D763" s="201"/>
      <c r="E763" s="200">
        <f>IntermediateData!E709</f>
        <v>0</v>
      </c>
      <c r="F763" s="200">
        <f>IntermediateData!F709</f>
        <v>0</v>
      </c>
      <c r="G763" s="200">
        <f>IntermediateData!G709</f>
        <v>0</v>
      </c>
      <c r="H763" s="200">
        <f>IntermediateData!H709</f>
        <v>0</v>
      </c>
      <c r="I763" s="200">
        <f>IntermediateData!I709</f>
        <v>377.60470000000004</v>
      </c>
      <c r="J763" s="200">
        <f>IntermediateData!J709</f>
        <v>800.51804983147167</v>
      </c>
      <c r="K763" s="200">
        <f>IntermediateData!K709</f>
        <v>1472.5140910641778</v>
      </c>
      <c r="L763" s="200">
        <f>IntermediateData!L709</f>
        <v>1986.1954329800553</v>
      </c>
      <c r="M763" s="200">
        <f>IntermediateData!M709</f>
        <v>2499.2659678990353</v>
      </c>
      <c r="N763" s="200">
        <f>IntermediateData!N709</f>
        <v>3511.1511066798003</v>
      </c>
      <c r="O763" s="200">
        <f>IntermediateData!O709</f>
        <v>4101.0157037917706</v>
      </c>
      <c r="P763" s="200">
        <f>IntermediateData!P709</f>
        <v>4443.5823317303621</v>
      </c>
      <c r="Q763" s="200">
        <f>IntermediateData!Q709</f>
        <v>4431.17217213822</v>
      </c>
      <c r="R763" s="199">
        <f>IntermediateData!R709</f>
        <v>4422.8247222713526</v>
      </c>
      <c r="S763" s="200">
        <f>IntermediateData!S709</f>
        <v>4418.4725198911037</v>
      </c>
      <c r="T763" s="200">
        <f>IntermediateData!T709</f>
        <v>4418.0523512196969</v>
      </c>
      <c r="U763" s="200">
        <f>IntermediateData!U709</f>
        <v>4421.5051342126053</v>
      </c>
      <c r="V763" s="200">
        <f>IntermediateData!V709</f>
        <v>4428.7758069381762</v>
      </c>
      <c r="W763" s="200">
        <f>IntermediateData!W709</f>
        <v>4439.8132208957804</v>
      </c>
      <c r="X763" s="200">
        <f>IntermediateData!X709</f>
        <v>4454.5700391103155</v>
      </c>
      <c r="Y763" s="200">
        <f>IntermediateData!Y709</f>
        <v>4473.0026388471915</v>
      </c>
      <c r="Z763" s="200">
        <f>IntermediateData!Z709</f>
        <v>4495.0710187980867</v>
      </c>
      <c r="AA763" s="200">
        <f>IntermediateData!AA709</f>
        <v>4520.7387105936159</v>
      </c>
      <c r="AB763" s="200">
        <f>IntermediateData!AB709</f>
        <v>4549.9726945047514</v>
      </c>
      <c r="AC763" s="200">
        <f>IntermediateData!AC709</f>
        <v>4582.7433192003464</v>
      </c>
      <c r="AD763" s="200">
        <f>IntermediateData!AD709</f>
        <v>4618.6068728702112</v>
      </c>
      <c r="AE763" s="200">
        <f>IntermediateData!AE709</f>
        <v>4657.0790455880142</v>
      </c>
      <c r="AF763" s="200">
        <f>IntermediateData!AF709</f>
        <v>4697.6812169246969</v>
      </c>
      <c r="AG763" s="200">
        <f>IntermediateData!AG709</f>
        <v>4739.9423901895116</v>
      </c>
      <c r="AH763" s="200">
        <f>IntermediateData!AH709</f>
        <v>4787.8160634211808</v>
      </c>
      <c r="AI763" s="200">
        <f>IntermediateData!AI709</f>
        <v>4836.4521336739717</v>
      </c>
      <c r="AJ763" s="200">
        <f>IntermediateData!AJ709</f>
        <v>4885.4162311318332</v>
      </c>
      <c r="AK763" s="200">
        <f>IntermediateData!AK709</f>
        <v>4934.4763867352776</v>
      </c>
      <c r="AL763" s="200">
        <f>IntermediateData!AL709</f>
        <v>4983.6846633065543</v>
      </c>
      <c r="AM763" s="200">
        <f>IntermediateData!AM709</f>
        <v>5033.089260174429</v>
      </c>
      <c r="AN763" s="200">
        <f>IntermediateData!AN709</f>
        <v>5082.7346659641971</v>
      </c>
      <c r="AO763" s="200">
        <f>IntermediateData!AO709</f>
        <v>5132.6618026962969</v>
      </c>
      <c r="AP763" s="201">
        <f>IntermediateData!AP709</f>
        <v>5182.9081615366931</v>
      </c>
    </row>
    <row r="764" spans="2:42" x14ac:dyDescent="0.35">
      <c r="B764" s="36"/>
      <c r="C764" s="36" t="s">
        <v>2307</v>
      </c>
      <c r="D764" s="201"/>
      <c r="E764" s="200">
        <f>IntermediateData!E710</f>
        <v>0</v>
      </c>
      <c r="F764" s="200">
        <f>IntermediateData!F710</f>
        <v>0</v>
      </c>
      <c r="G764" s="200">
        <f>IntermediateData!G710</f>
        <v>0</v>
      </c>
      <c r="H764" s="200">
        <f>IntermediateData!H710</f>
        <v>0</v>
      </c>
      <c r="I764" s="200">
        <f>IntermediateData!I710</f>
        <v>144.94391999999999</v>
      </c>
      <c r="J764" s="200">
        <f>IntermediateData!J710</f>
        <v>186.53110604499281</v>
      </c>
      <c r="K764" s="200">
        <f>IntermediateData!K710</f>
        <v>265.98267109130205</v>
      </c>
      <c r="L764" s="200">
        <f>IntermediateData!L710</f>
        <v>314.00197421679854</v>
      </c>
      <c r="M764" s="200">
        <f>IntermediateData!M710</f>
        <v>360.18392133492989</v>
      </c>
      <c r="N764" s="200">
        <f>IntermediateData!N710</f>
        <v>359.18502181409525</v>
      </c>
      <c r="O764" s="200">
        <f>IntermediateData!O710</f>
        <v>358.52092687366866</v>
      </c>
      <c r="P764" s="200">
        <f>IntermediateData!P710</f>
        <v>358.18617132358827</v>
      </c>
      <c r="Q764" s="200">
        <f>IntermediateData!Q710</f>
        <v>358.17563963655476</v>
      </c>
      <c r="R764" s="199">
        <f>IntermediateData!R710</f>
        <v>358.48455642125009</v>
      </c>
      <c r="S764" s="200">
        <f>IntermediateData!S710</f>
        <v>359.10847731482886</v>
      </c>
      <c r="T764" s="200">
        <f>IntermediateData!T710</f>
        <v>360.04328028087116</v>
      </c>
      <c r="U764" s="200">
        <f>IntermediateData!U710</f>
        <v>361.28515729953193</v>
      </c>
      <c r="V764" s="200">
        <f>IntermediateData!V710</f>
        <v>362.83060643713361</v>
      </c>
      <c r="W764" s="200">
        <f>IntermediateData!W710</f>
        <v>364.67642428295528</v>
      </c>
      <c r="X764" s="200">
        <f>IntermediateData!X710</f>
        <v>366.81969874145267</v>
      </c>
      <c r="Y764" s="200">
        <f>IntermediateData!Y710</f>
        <v>369.25780216860835</v>
      </c>
      <c r="Z764" s="200">
        <f>IntermediateData!Z710</f>
        <v>371.98838484156528</v>
      </c>
      <c r="AA764" s="200">
        <f>IntermediateData!AA710</f>
        <v>375.00936875112666</v>
      </c>
      <c r="AB764" s="200">
        <f>IntermediateData!AB710</f>
        <v>378.31894170712962</v>
      </c>
      <c r="AC764" s="200">
        <f>IntermediateData!AC710</f>
        <v>381.91555174709998</v>
      </c>
      <c r="AD764" s="200">
        <f>IntermediateData!AD710</f>
        <v>385.66440086004229</v>
      </c>
      <c r="AE764" s="200">
        <f>IntermediateData!AE710</f>
        <v>389.52814045987111</v>
      </c>
      <c r="AF764" s="200">
        <f>IntermediateData!AF710</f>
        <v>393.4702289042624</v>
      </c>
      <c r="AG764" s="200">
        <f>IntermediateData!AG710</f>
        <v>397.45503868576651</v>
      </c>
      <c r="AH764" s="200">
        <f>IntermediateData!AH710</f>
        <v>401.08892931745584</v>
      </c>
      <c r="AI764" s="200">
        <f>IntermediateData!AI710</f>
        <v>404.73484889027566</v>
      </c>
      <c r="AJ764" s="200">
        <f>IntermediateData!AJ710</f>
        <v>408.39633513791227</v>
      </c>
      <c r="AK764" s="200">
        <f>IntermediateData!AK710</f>
        <v>412.07662512802546</v>
      </c>
      <c r="AL764" s="200">
        <f>IntermediateData!AL710</f>
        <v>415.77866662978255</v>
      </c>
      <c r="AM764" s="200">
        <f>IntermediateData!AM710</f>
        <v>419.5051288052166</v>
      </c>
      <c r="AN764" s="200">
        <f>IntermediateData!AN710</f>
        <v>423.25841225071679</v>
      </c>
      <c r="AO764" s="200">
        <f>IntermediateData!AO710</f>
        <v>427.04065841371352</v>
      </c>
      <c r="AP764" s="201">
        <f>IntermediateData!AP710</f>
        <v>430.8537584084167</v>
      </c>
    </row>
    <row r="765" spans="2:42" x14ac:dyDescent="0.35">
      <c r="B765" s="36"/>
      <c r="C765" s="36" t="s">
        <v>2308</v>
      </c>
      <c r="D765" s="201"/>
      <c r="E765" s="200">
        <f>IntermediateData!E711</f>
        <v>0</v>
      </c>
      <c r="F765" s="200">
        <f>IntermediateData!F711</f>
        <v>0</v>
      </c>
      <c r="G765" s="200">
        <f>IntermediateData!G711</f>
        <v>0</v>
      </c>
      <c r="H765" s="200">
        <f>IntermediateData!H711</f>
        <v>0</v>
      </c>
      <c r="I765" s="200">
        <f>IntermediateData!I711</f>
        <v>65.617866377031319</v>
      </c>
      <c r="J765" s="200">
        <f>IntermediateData!J711</f>
        <v>64.777533657280969</v>
      </c>
      <c r="K765" s="200">
        <f>IntermediateData!K711</f>
        <v>64.001925234526439</v>
      </c>
      <c r="L765" s="200">
        <f>IntermediateData!L711</f>
        <v>63.289407516304735</v>
      </c>
      <c r="M765" s="200">
        <f>IntermediateData!M711</f>
        <v>62.638422513688226</v>
      </c>
      <c r="N765" s="200">
        <f>IntermediateData!N711</f>
        <v>62.047485417556572</v>
      </c>
      <c r="O765" s="200">
        <f>IntermediateData!O711</f>
        <v>61.515182270911822</v>
      </c>
      <c r="P765" s="200">
        <f>IntermediateData!P711</f>
        <v>61.040167733882051</v>
      </c>
      <c r="Q765" s="200">
        <f>IntermediateData!Q711</f>
        <v>60.621162938186153</v>
      </c>
      <c r="R765" s="199">
        <f>IntermediateData!R711</f>
        <v>60.256953427952752</v>
      </c>
      <c r="S765" s="200">
        <f>IntermediateData!S711</f>
        <v>59.946387183904697</v>
      </c>
      <c r="T765" s="200">
        <f>IntermediateData!T711</f>
        <v>59.688372728032476</v>
      </c>
      <c r="U765" s="200">
        <f>IntermediateData!U711</f>
        <v>59.481877305989755</v>
      </c>
      <c r="V765" s="200">
        <f>IntermediateData!V711</f>
        <v>59.325925144548663</v>
      </c>
      <c r="W765" s="200">
        <f>IntermediateData!W711</f>
        <v>59.219595781553956</v>
      </c>
      <c r="X765" s="200">
        <f>IntermediateData!X711</f>
        <v>59.162022465913097</v>
      </c>
      <c r="Y765" s="200">
        <f>IntermediateData!Y711</f>
        <v>59.152390625253105</v>
      </c>
      <c r="Z765" s="200">
        <f>IntermediateData!Z711</f>
        <v>59.189936398965948</v>
      </c>
      <c r="AA765" s="200">
        <f>IntermediateData!AA711</f>
        <v>59.2739452344521</v>
      </c>
      <c r="AB765" s="200">
        <f>IntermediateData!AB711</f>
        <v>59.403750544455981</v>
      </c>
      <c r="AC765" s="200">
        <f>IntermediateData!AC711</f>
        <v>59.578732423468722</v>
      </c>
      <c r="AD765" s="200">
        <f>IntermediateData!AD711</f>
        <v>59.746512842533676</v>
      </c>
      <c r="AE765" s="200">
        <f>IntermediateData!AE711</f>
        <v>59.908002109708157</v>
      </c>
      <c r="AF765" s="200">
        <f>IntermediateData!AF711</f>
        <v>60.064040096519975</v>
      </c>
      <c r="AG765" s="200">
        <f>IntermediateData!AG711</f>
        <v>60.215399302861478</v>
      </c>
      <c r="AH765" s="200">
        <f>IntermediateData!AH711</f>
        <v>60.36374995277184</v>
      </c>
      <c r="AI765" s="200">
        <f>IntermediateData!AI711</f>
        <v>60.50876596879084</v>
      </c>
      <c r="AJ765" s="200">
        <f>IntermediateData!AJ711</f>
        <v>60.651035472619277</v>
      </c>
      <c r="AK765" s="200">
        <f>IntermediateData!AK711</f>
        <v>60.791089905319211</v>
      </c>
      <c r="AL765" s="200">
        <f>IntermediateData!AL711</f>
        <v>60.929406351466724</v>
      </c>
      <c r="AM765" s="200">
        <f>IntermediateData!AM711</f>
        <v>61.066409732842395</v>
      </c>
      <c r="AN765" s="200">
        <f>IntermediateData!AN711</f>
        <v>61.202474877011554</v>
      </c>
      <c r="AO765" s="200">
        <f>IntermediateData!AO711</f>
        <v>61.337928465898898</v>
      </c>
      <c r="AP765" s="201">
        <f>IntermediateData!AP711</f>
        <v>61.473050869225638</v>
      </c>
    </row>
    <row r="766" spans="2:42" x14ac:dyDescent="0.35">
      <c r="B766" s="36"/>
      <c r="C766" s="36" t="s">
        <v>2309</v>
      </c>
      <c r="D766" s="201"/>
      <c r="E766" s="200">
        <f>IntermediateData!E712</f>
        <v>0</v>
      </c>
      <c r="F766" s="200">
        <f>IntermediateData!F712</f>
        <v>0</v>
      </c>
      <c r="G766" s="200">
        <f>IntermediateData!G712</f>
        <v>0</v>
      </c>
      <c r="H766" s="200">
        <f>IntermediateData!H712</f>
        <v>0</v>
      </c>
      <c r="I766" s="200">
        <f>IntermediateData!I712</f>
        <v>16.457650000000001</v>
      </c>
      <c r="J766" s="200">
        <f>IntermediateData!J712</f>
        <v>141.88900115733574</v>
      </c>
      <c r="K766" s="200">
        <f>IntermediateData!K712</f>
        <v>269.48610115857741</v>
      </c>
      <c r="L766" s="200">
        <f>IntermediateData!L712</f>
        <v>478.29000740854667</v>
      </c>
      <c r="M766" s="200">
        <f>IntermediateData!M712</f>
        <v>634.22933152244525</v>
      </c>
      <c r="N766" s="200">
        <f>IntermediateData!N712</f>
        <v>922.25405315640205</v>
      </c>
      <c r="O766" s="200">
        <f>IntermediateData!O712</f>
        <v>1104.2285698291648</v>
      </c>
      <c r="P766" s="200">
        <f>IntermediateData!P712</f>
        <v>1285.2070790445514</v>
      </c>
      <c r="Q766" s="200">
        <f>IntermediateData!Q712</f>
        <v>1350.6681285209281</v>
      </c>
      <c r="R766" s="199">
        <f>IntermediateData!R712</f>
        <v>1350.1706400097987</v>
      </c>
      <c r="S766" s="200">
        <f>IntermediateData!S712</f>
        <v>1350.9193738859062</v>
      </c>
      <c r="T766" s="200">
        <f>IntermediateData!T712</f>
        <v>1352.8971441045237</v>
      </c>
      <c r="U766" s="200">
        <f>IntermediateData!U712</f>
        <v>1356.0880272068116</v>
      </c>
      <c r="V766" s="200">
        <f>IntermediateData!V712</f>
        <v>1360.4773300437705</v>
      </c>
      <c r="W766" s="200">
        <f>IntermediateData!W712</f>
        <v>1366.0515589836607</v>
      </c>
      <c r="X766" s="200">
        <f>IntermediateData!X712</f>
        <v>1372.7983905551739</v>
      </c>
      <c r="Y766" s="200">
        <f>IntermediateData!Y712</f>
        <v>1380.7066434805436</v>
      </c>
      <c r="Z766" s="200">
        <f>IntermediateData!Z712</f>
        <v>1389.7662520545966</v>
      </c>
      <c r="AA766" s="200">
        <f>IntermediateData!AA712</f>
        <v>1399.968240827505</v>
      </c>
      <c r="AB766" s="200">
        <f>IntermediateData!AB712</f>
        <v>1411.3047005506999</v>
      </c>
      <c r="AC766" s="200">
        <f>IntermediateData!AC712</f>
        <v>1423.7687653470327</v>
      </c>
      <c r="AD766" s="200">
        <f>IntermediateData!AD712</f>
        <v>1437.3364010336643</v>
      </c>
      <c r="AE766" s="200">
        <f>IntermediateData!AE712</f>
        <v>1451.8644028979425</v>
      </c>
      <c r="AF766" s="200">
        <f>IntermediateData!AF712</f>
        <v>1467.2102154330487</v>
      </c>
      <c r="AG766" s="200">
        <f>IntermediateData!AG712</f>
        <v>1483.2325546890688</v>
      </c>
      <c r="AH766" s="200">
        <f>IntermediateData!AH712</f>
        <v>1500.1302999319696</v>
      </c>
      <c r="AI766" s="200">
        <f>IntermediateData!AI712</f>
        <v>1517.4304700048169</v>
      </c>
      <c r="AJ766" s="200">
        <f>IntermediateData!AJ712</f>
        <v>1534.9990944089473</v>
      </c>
      <c r="AK766" s="200">
        <f>IntermediateData!AK712</f>
        <v>1552.7053430363117</v>
      </c>
      <c r="AL766" s="200">
        <f>IntermediateData!AL712</f>
        <v>1570.5117852710159</v>
      </c>
      <c r="AM766" s="200">
        <f>IntermediateData!AM712</f>
        <v>1588.4337605495864</v>
      </c>
      <c r="AN766" s="200">
        <f>IntermediateData!AN712</f>
        <v>1606.4855011774437</v>
      </c>
      <c r="AO766" s="200">
        <f>IntermediateData!AO712</f>
        <v>1624.680174924853</v>
      </c>
      <c r="AP766" s="201">
        <f>IntermediateData!AP712</f>
        <v>1643.0299251165934</v>
      </c>
    </row>
    <row r="767" spans="2:42" x14ac:dyDescent="0.35">
      <c r="B767" s="36"/>
      <c r="C767" s="36" t="s">
        <v>2310</v>
      </c>
      <c r="D767" s="201"/>
      <c r="E767" s="200">
        <f>IntermediateData!E713</f>
        <v>0</v>
      </c>
      <c r="F767" s="200">
        <f>IntermediateData!F713</f>
        <v>0</v>
      </c>
      <c r="G767" s="200">
        <f>IntermediateData!G713</f>
        <v>0</v>
      </c>
      <c r="H767" s="200">
        <f>IntermediateData!H713</f>
        <v>0</v>
      </c>
      <c r="I767" s="200">
        <f>IntermediateData!I713</f>
        <v>565.05041999999992</v>
      </c>
      <c r="J767" s="200">
        <f>IntermediateData!J713</f>
        <v>809.2104515554347</v>
      </c>
      <c r="K767" s="200">
        <f>IntermediateData!K713</f>
        <v>958.07764446222791</v>
      </c>
      <c r="L767" s="200">
        <f>IntermediateData!L713</f>
        <v>1105.3125262879983</v>
      </c>
      <c r="M767" s="200">
        <f>IntermediateData!M713</f>
        <v>1114.2606603373215</v>
      </c>
      <c r="N767" s="200">
        <f>IntermediateData!N713</f>
        <v>1111.6705843646137</v>
      </c>
      <c r="O767" s="200">
        <f>IntermediateData!O713</f>
        <v>1110.1094635341608</v>
      </c>
      <c r="P767" s="200">
        <f>IntermediateData!P713</f>
        <v>1109.5608944155147</v>
      </c>
      <c r="Q767" s="200">
        <f>IntermediateData!Q713</f>
        <v>1110.0095424414912</v>
      </c>
      <c r="R767" s="199">
        <f>IntermediateData!R713</f>
        <v>1111.4411130272222</v>
      </c>
      <c r="S767" s="200">
        <f>IntermediateData!S713</f>
        <v>1113.8423239672554</v>
      </c>
      <c r="T767" s="200">
        <f>IntermediateData!T713</f>
        <v>1117.2008790687437</v>
      </c>
      <c r="U767" s="200">
        <f>IntermediateData!U713</f>
        <v>1121.5054429803929</v>
      </c>
      <c r="V767" s="200">
        <f>IntermediateData!V713</f>
        <v>1126.7456171784354</v>
      </c>
      <c r="W767" s="200">
        <f>IntermediateData!W713</f>
        <v>1132.9119170724005</v>
      </c>
      <c r="X767" s="200">
        <f>IntermediateData!X713</f>
        <v>1139.9957501949489</v>
      </c>
      <c r="Y767" s="200">
        <f>IntermediateData!Y713</f>
        <v>1147.9893954414367</v>
      </c>
      <c r="Z767" s="200">
        <f>IntermediateData!Z713</f>
        <v>1156.885983326257</v>
      </c>
      <c r="AA767" s="200">
        <f>IntermediateData!AA713</f>
        <v>1166.679477224332</v>
      </c>
      <c r="AB767" s="200">
        <f>IntermediateData!AB713</f>
        <v>1177.3646555673959</v>
      </c>
      <c r="AC767" s="200">
        <f>IntermediateData!AC713</f>
        <v>1188.9370949659512</v>
      </c>
      <c r="AD767" s="200">
        <f>IntermediateData!AD713</f>
        <v>1200.872713052654</v>
      </c>
      <c r="AE767" s="200">
        <f>IntermediateData!AE713</f>
        <v>1213.0580331630756</v>
      </c>
      <c r="AF767" s="200">
        <f>IntermediateData!AF713</f>
        <v>1225.3824620706314</v>
      </c>
      <c r="AG767" s="200">
        <f>IntermediateData!AG713</f>
        <v>1237.7385634839393</v>
      </c>
      <c r="AH767" s="200">
        <f>IntermediateData!AH713</f>
        <v>1249.0087182417492</v>
      </c>
      <c r="AI767" s="200">
        <f>IntermediateData!AI713</f>
        <v>1260.3224464178111</v>
      </c>
      <c r="AJ767" s="200">
        <f>IntermediateData!AJ713</f>
        <v>1271.6902363478077</v>
      </c>
      <c r="AK767" s="200">
        <f>IntermediateData!AK713</f>
        <v>1283.1216631145478</v>
      </c>
      <c r="AL767" s="200">
        <f>IntermediateData!AL713</f>
        <v>1294.6254227142838</v>
      </c>
      <c r="AM767" s="200">
        <f>IntermediateData!AM713</f>
        <v>1306.2093641692327</v>
      </c>
      <c r="AN767" s="200">
        <f>IntermediateData!AN713</f>
        <v>1317.8805196658773</v>
      </c>
      <c r="AO767" s="200">
        <f>IntermediateData!AO713</f>
        <v>1329.6451327948357</v>
      </c>
      <c r="AP767" s="201">
        <f>IntermediateData!AP713</f>
        <v>1341.5086849644506</v>
      </c>
    </row>
    <row r="768" spans="2:42" x14ac:dyDescent="0.35">
      <c r="B768" s="36"/>
      <c r="C768" s="36" t="s">
        <v>2311</v>
      </c>
      <c r="D768" s="201"/>
      <c r="E768" s="200">
        <f>IntermediateData!E714</f>
        <v>0</v>
      </c>
      <c r="F768" s="200">
        <f>IntermediateData!F714</f>
        <v>0</v>
      </c>
      <c r="G768" s="200">
        <f>IntermediateData!G714</f>
        <v>0</v>
      </c>
      <c r="H768" s="200">
        <f>IntermediateData!H714</f>
        <v>0</v>
      </c>
      <c r="I768" s="200">
        <f>IntermediateData!I714</f>
        <v>30.000299999999996</v>
      </c>
      <c r="J768" s="200">
        <f>IntermediateData!J714</f>
        <v>64.665881436060715</v>
      </c>
      <c r="K768" s="200">
        <f>IntermediateData!K714</f>
        <v>119.16501123275637</v>
      </c>
      <c r="L768" s="200">
        <f>IntermediateData!L714</f>
        <v>160.47926155848182</v>
      </c>
      <c r="M768" s="200">
        <f>IntermediateData!M714</f>
        <v>201.34275367177972</v>
      </c>
      <c r="N768" s="200">
        <f>IntermediateData!N714</f>
        <v>281.84116331374128</v>
      </c>
      <c r="O768" s="200">
        <f>IntermediateData!O714</f>
        <v>327.86972903817264</v>
      </c>
      <c r="P768" s="200">
        <f>IntermediateData!P714</f>
        <v>355.34191700839671</v>
      </c>
      <c r="Q768" s="200">
        <f>IntermediateData!Q714</f>
        <v>352.55824258510887</v>
      </c>
      <c r="R768" s="199">
        <f>IntermediateData!R714</f>
        <v>350.10303208074083</v>
      </c>
      <c r="S768" s="200">
        <f>IntermediateData!S714</f>
        <v>347.96918603254335</v>
      </c>
      <c r="T768" s="200">
        <f>IntermediateData!T714</f>
        <v>346.14997088561779</v>
      </c>
      <c r="U768" s="200">
        <f>IntermediateData!U714</f>
        <v>344.63900789987468</v>
      </c>
      <c r="V768" s="200">
        <f>IntermediateData!V714</f>
        <v>343.4302625122657</v>
      </c>
      <c r="W768" s="200">
        <f>IntermediateData!W714</f>
        <v>342.5180341387001</v>
      </c>
      <c r="X768" s="200">
        <f>IntermediateData!X714</f>
        <v>341.89694640065312</v>
      </c>
      <c r="Y768" s="200">
        <f>IntermediateData!Y714</f>
        <v>341.56193776204447</v>
      </c>
      <c r="Z768" s="200">
        <f>IntermediateData!Z714</f>
        <v>341.5082525625171</v>
      </c>
      <c r="AA768" s="200">
        <f>IntermediateData!AA714</f>
        <v>341.73143243377837</v>
      </c>
      <c r="AB768" s="200">
        <f>IntermediateData!AB714</f>
        <v>342.22730808617882</v>
      </c>
      <c r="AC768" s="200">
        <f>IntermediateData!AC714</f>
        <v>342.99199145319778</v>
      </c>
      <c r="AD768" s="200">
        <f>IntermediateData!AD714</f>
        <v>343.98870995566824</v>
      </c>
      <c r="AE768" s="200">
        <f>IntermediateData!AE714</f>
        <v>345.17629856299732</v>
      </c>
      <c r="AF768" s="200">
        <f>IntermediateData!AF714</f>
        <v>346.5144231722258</v>
      </c>
      <c r="AG768" s="200">
        <f>IntermediateData!AG714</f>
        <v>347.96373731857813</v>
      </c>
      <c r="AH768" s="200">
        <f>IntermediateData!AH714</f>
        <v>349.80796732621764</v>
      </c>
      <c r="AI768" s="200">
        <f>IntermediateData!AI714</f>
        <v>351.6862330540348</v>
      </c>
      <c r="AJ768" s="200">
        <f>IntermediateData!AJ714</f>
        <v>353.56318790037722</v>
      </c>
      <c r="AK768" s="200">
        <f>IntermediateData!AK714</f>
        <v>355.41869233059674</v>
      </c>
      <c r="AL768" s="200">
        <f>IntermediateData!AL714</f>
        <v>357.25679430217502</v>
      </c>
      <c r="AM768" s="200">
        <f>IntermediateData!AM714</f>
        <v>359.08120503304212</v>
      </c>
      <c r="AN768" s="200">
        <f>IntermediateData!AN714</f>
        <v>360.89531285437607</v>
      </c>
      <c r="AO768" s="200">
        <f>IntermediateData!AO714</f>
        <v>362.70219630089463</v>
      </c>
      <c r="AP768" s="201">
        <f>IntermediateData!AP714</f>
        <v>364.50463646976988</v>
      </c>
    </row>
    <row r="769" spans="2:42" x14ac:dyDescent="0.35">
      <c r="B769" s="36"/>
      <c r="C769" s="36" t="s">
        <v>2312</v>
      </c>
      <c r="D769" s="201"/>
      <c r="E769" s="200">
        <f>IntermediateData!E715</f>
        <v>0</v>
      </c>
      <c r="F769" s="200">
        <f>IntermediateData!F715</f>
        <v>0</v>
      </c>
      <c r="G769" s="200">
        <f>IntermediateData!G715</f>
        <v>0</v>
      </c>
      <c r="H769" s="200">
        <f>IntermediateData!H715</f>
        <v>0</v>
      </c>
      <c r="I769" s="200">
        <f>IntermediateData!I715</f>
        <v>555.85068000000001</v>
      </c>
      <c r="J769" s="200">
        <f>IntermediateData!J715</f>
        <v>660.00782619971926</v>
      </c>
      <c r="K769" s="200">
        <f>IntermediateData!K715</f>
        <v>761.65131109574259</v>
      </c>
      <c r="L769" s="200">
        <f>IntermediateData!L715</f>
        <v>794.99293209399036</v>
      </c>
      <c r="M769" s="200">
        <f>IntermediateData!M715</f>
        <v>787.53365287978056</v>
      </c>
      <c r="N769" s="200">
        <f>IntermediateData!N715</f>
        <v>780.8241355597944</v>
      </c>
      <c r="O769" s="200">
        <f>IntermediateData!O715</f>
        <v>774.84728095101673</v>
      </c>
      <c r="P769" s="200">
        <f>IntermediateData!P715</f>
        <v>769.58683840299886</v>
      </c>
      <c r="Q769" s="200">
        <f>IntermediateData!Q715</f>
        <v>765.02737957096485</v>
      </c>
      <c r="R769" s="199">
        <f>IntermediateData!R715</f>
        <v>761.15427325221719</v>
      </c>
      <c r="S769" s="200">
        <f>IntermediateData!S715</f>
        <v>757.95366124918587</v>
      </c>
      <c r="T769" s="200">
        <f>IntermediateData!T715</f>
        <v>755.41243522385821</v>
      </c>
      <c r="U769" s="200">
        <f>IntermediateData!U715</f>
        <v>753.51821450965724</v>
      </c>
      <c r="V769" s="200">
        <f>IntermediateData!V715</f>
        <v>752.25932484814257</v>
      </c>
      <c r="W769" s="200">
        <f>IntermediateData!W715</f>
        <v>751.62477801913599</v>
      </c>
      <c r="X769" s="200">
        <f>IntermediateData!X715</f>
        <v>751.60425233408921</v>
      </c>
      <c r="Y769" s="200">
        <f>IntermediateData!Y715</f>
        <v>752.18807396366174</v>
      </c>
      <c r="Z769" s="200">
        <f>IntermediateData!Z715</f>
        <v>753.36719907159556</v>
      </c>
      <c r="AA769" s="200">
        <f>IntermediateData!AA715</f>
        <v>755.13319672805096</v>
      </c>
      <c r="AB769" s="200">
        <f>IntermediateData!AB715</f>
        <v>757.47823257660832</v>
      </c>
      <c r="AC769" s="200">
        <f>IntermediateData!AC715</f>
        <v>760.39505323013725</v>
      </c>
      <c r="AD769" s="200">
        <f>IntermediateData!AD715</f>
        <v>763.43814188750127</v>
      </c>
      <c r="AE769" s="200">
        <f>IntermediateData!AE715</f>
        <v>766.52571620135529</v>
      </c>
      <c r="AF769" s="200">
        <f>IntermediateData!AF715</f>
        <v>769.57930484920917</v>
      </c>
      <c r="AG769" s="200">
        <f>IntermediateData!AG715</f>
        <v>772.57557135820036</v>
      </c>
      <c r="AH769" s="200">
        <f>IntermediateData!AH715</f>
        <v>776.34834546815921</v>
      </c>
      <c r="AI769" s="200">
        <f>IntermediateData!AI715</f>
        <v>780.07563486035303</v>
      </c>
      <c r="AJ769" s="200">
        <f>IntermediateData!AJ715</f>
        <v>783.76589743002955</v>
      </c>
      <c r="AK769" s="200">
        <f>IntermediateData!AK715</f>
        <v>787.42686305674147</v>
      </c>
      <c r="AL769" s="200">
        <f>IntermediateData!AL715</f>
        <v>791.06556338370103</v>
      </c>
      <c r="AM769" s="200">
        <f>IntermediateData!AM715</f>
        <v>794.68835994637902</v>
      </c>
      <c r="AN769" s="200">
        <f>IntermediateData!AN715</f>
        <v>798.30097071767591</v>
      </c>
      <c r="AO769" s="200">
        <f>IntermediateData!AO715</f>
        <v>801.90849513389503</v>
      </c>
      <c r="AP769" s="201">
        <f>IntermediateData!AP715</f>
        <v>805.51543766278019</v>
      </c>
    </row>
    <row r="770" spans="2:42" x14ac:dyDescent="0.35">
      <c r="B770" s="36"/>
      <c r="C770" s="36" t="s">
        <v>2313</v>
      </c>
      <c r="D770" s="201"/>
      <c r="E770" s="200">
        <f>IntermediateData!E716</f>
        <v>0</v>
      </c>
      <c r="F770" s="200">
        <f>IntermediateData!F716</f>
        <v>0</v>
      </c>
      <c r="G770" s="200">
        <f>IntermediateData!G716</f>
        <v>0</v>
      </c>
      <c r="H770" s="200">
        <f>IntermediateData!H716</f>
        <v>0</v>
      </c>
      <c r="I770" s="200">
        <f>IntermediateData!I716</f>
        <v>12.982750000000001</v>
      </c>
      <c r="J770" s="200">
        <f>IntermediateData!J716</f>
        <v>32.688831633222193</v>
      </c>
      <c r="K770" s="200">
        <f>IntermediateData!K716</f>
        <v>63.150020954401235</v>
      </c>
      <c r="L770" s="200">
        <f>IntermediateData!L716</f>
        <v>87.226427841446878</v>
      </c>
      <c r="M770" s="200">
        <f>IntermediateData!M716</f>
        <v>111.3417977873377</v>
      </c>
      <c r="N770" s="200">
        <f>IntermediateData!N716</f>
        <v>157.95783641099709</v>
      </c>
      <c r="O770" s="200">
        <f>IntermediateData!O716</f>
        <v>185.83361288287583</v>
      </c>
      <c r="P770" s="200">
        <f>IntermediateData!P716</f>
        <v>208.75479212868481</v>
      </c>
      <c r="Q770" s="200">
        <f>IntermediateData!Q716</f>
        <v>208.31376059758114</v>
      </c>
      <c r="R770" s="199">
        <f>IntermediateData!R716</f>
        <v>208.06487430664302</v>
      </c>
      <c r="S770" s="200">
        <f>IntermediateData!S716</f>
        <v>208.00510476968688</v>
      </c>
      <c r="T770" s="200">
        <f>IntermediateData!T716</f>
        <v>208.13162258798636</v>
      </c>
      <c r="U770" s="200">
        <f>IntermediateData!U716</f>
        <v>208.44179209220826</v>
      </c>
      <c r="V770" s="200">
        <f>IntermediateData!V716</f>
        <v>208.93316622207902</v>
      </c>
      <c r="W770" s="200">
        <f>IntermediateData!W716</f>
        <v>209.60348163598957</v>
      </c>
      <c r="X770" s="200">
        <f>IntermediateData!X716</f>
        <v>210.45065404304779</v>
      </c>
      <c r="Y770" s="200">
        <f>IntermediateData!Y716</f>
        <v>211.47277375038422</v>
      </c>
      <c r="Z770" s="200">
        <f>IntermediateData!Z716</f>
        <v>212.66810141879657</v>
      </c>
      <c r="AA770" s="200">
        <f>IntermediateData!AA716</f>
        <v>214.03506402009756</v>
      </c>
      <c r="AB770" s="200">
        <f>IntermediateData!AB716</f>
        <v>215.5722509897891</v>
      </c>
      <c r="AC770" s="200">
        <f>IntermediateData!AC716</f>
        <v>217.27841056894431</v>
      </c>
      <c r="AD770" s="200">
        <f>IntermediateData!AD716</f>
        <v>219.13809697416119</v>
      </c>
      <c r="AE770" s="200">
        <f>IntermediateData!AE716</f>
        <v>221.12880064531655</v>
      </c>
      <c r="AF770" s="200">
        <f>IntermediateData!AF716</f>
        <v>223.2282187545529</v>
      </c>
      <c r="AG770" s="200">
        <f>IntermediateData!AG716</f>
        <v>225.41434777558266</v>
      </c>
      <c r="AH770" s="200">
        <f>IntermediateData!AH716</f>
        <v>227.46120237218048</v>
      </c>
      <c r="AI770" s="200">
        <f>IntermediateData!AI716</f>
        <v>229.551226045617</v>
      </c>
      <c r="AJ770" s="200">
        <f>IntermediateData!AJ716</f>
        <v>231.66356448037419</v>
      </c>
      <c r="AK770" s="200">
        <f>IntermediateData!AK716</f>
        <v>233.78162343128747</v>
      </c>
      <c r="AL770" s="200">
        <f>IntermediateData!AL716</f>
        <v>235.90752069981392</v>
      </c>
      <c r="AM770" s="200">
        <f>IntermediateData!AM716</f>
        <v>238.04319682329086</v>
      </c>
      <c r="AN770" s="200">
        <f>IntermediateData!AN716</f>
        <v>240.19042181179154</v>
      </c>
      <c r="AO770" s="200">
        <f>IntermediateData!AO716</f>
        <v>242.35080148694291</v>
      </c>
      <c r="AP770" s="201">
        <f>IntermediateData!AP716</f>
        <v>244.5257834382256</v>
      </c>
    </row>
    <row r="771" spans="2:42" x14ac:dyDescent="0.35">
      <c r="B771" s="36"/>
      <c r="C771" s="233" t="s">
        <v>2380</v>
      </c>
      <c r="D771" s="234"/>
      <c r="E771" s="240">
        <f t="shared" ref="E771:AP771" si="62">SUM(E722:E770)</f>
        <v>0</v>
      </c>
      <c r="F771" s="240">
        <f t="shared" si="62"/>
        <v>0</v>
      </c>
      <c r="G771" s="240">
        <f t="shared" si="62"/>
        <v>0</v>
      </c>
      <c r="H771" s="240">
        <f t="shared" si="62"/>
        <v>0</v>
      </c>
      <c r="I771" s="240">
        <f t="shared" si="62"/>
        <v>14725.225726930188</v>
      </c>
      <c r="J771" s="240">
        <f t="shared" si="62"/>
        <v>20453.755949122318</v>
      </c>
      <c r="K771" s="240">
        <f t="shared" si="62"/>
        <v>26014.201834513831</v>
      </c>
      <c r="L771" s="240">
        <f t="shared" si="62"/>
        <v>30707.687926964081</v>
      </c>
      <c r="M771" s="240">
        <f t="shared" si="62"/>
        <v>34613.104584779772</v>
      </c>
      <c r="N771" s="240">
        <f t="shared" si="62"/>
        <v>38983.42381793914</v>
      </c>
      <c r="O771" s="240">
        <f t="shared" si="62"/>
        <v>41830.087001137676</v>
      </c>
      <c r="P771" s="240">
        <f t="shared" si="62"/>
        <v>43417.988689372316</v>
      </c>
      <c r="Q771" s="240">
        <f t="shared" si="62"/>
        <v>43556.964653798444</v>
      </c>
      <c r="R771" s="241">
        <f t="shared" si="62"/>
        <v>43470.46981706407</v>
      </c>
      <c r="S771" s="240">
        <f t="shared" si="62"/>
        <v>43422.915650283838</v>
      </c>
      <c r="T771" s="240">
        <f t="shared" si="62"/>
        <v>43413.681541163452</v>
      </c>
      <c r="U771" s="240">
        <f t="shared" si="62"/>
        <v>43442.187254948149</v>
      </c>
      <c r="V771" s="240">
        <f t="shared" si="62"/>
        <v>43507.891842249664</v>
      </c>
      <c r="W771" s="240">
        <f t="shared" si="62"/>
        <v>43610.29259517006</v>
      </c>
      <c r="X771" s="240">
        <f t="shared" si="62"/>
        <v>43748.924050136564</v>
      </c>
      <c r="Y771" s="240">
        <f t="shared" si="62"/>
        <v>43923.357035922389</v>
      </c>
      <c r="Z771" s="240">
        <f t="shared" si="62"/>
        <v>44133.19776538945</v>
      </c>
      <c r="AA771" s="240">
        <f t="shared" si="62"/>
        <v>44378.086969545875</v>
      </c>
      <c r="AB771" s="240">
        <f t="shared" si="62"/>
        <v>44657.699072566858</v>
      </c>
      <c r="AC771" s="240">
        <f t="shared" si="62"/>
        <v>44971.741406481335</v>
      </c>
      <c r="AD771" s="240">
        <f t="shared" si="62"/>
        <v>45306.955050559904</v>
      </c>
      <c r="AE771" s="240">
        <f t="shared" si="62"/>
        <v>45658.802300549469</v>
      </c>
      <c r="AF771" s="240">
        <f t="shared" si="62"/>
        <v>46022.979916573953</v>
      </c>
      <c r="AG771" s="240">
        <f t="shared" si="62"/>
        <v>46395.903626008127</v>
      </c>
      <c r="AH771" s="240">
        <f t="shared" si="62"/>
        <v>46798.070851255361</v>
      </c>
      <c r="AI771" s="240">
        <f t="shared" si="62"/>
        <v>47204.201600272339</v>
      </c>
      <c r="AJ771" s="240">
        <f t="shared" si="62"/>
        <v>47612.348437993503</v>
      </c>
      <c r="AK771" s="240">
        <f t="shared" si="62"/>
        <v>48021.590475022575</v>
      </c>
      <c r="AL771" s="240">
        <f t="shared" si="62"/>
        <v>48432.166566595748</v>
      </c>
      <c r="AM771" s="240">
        <f t="shared" si="62"/>
        <v>48844.491308927914</v>
      </c>
      <c r="AN771" s="240">
        <f t="shared" si="62"/>
        <v>49258.943850826072</v>
      </c>
      <c r="AO771" s="240">
        <f t="shared" si="62"/>
        <v>49675.869247784321</v>
      </c>
      <c r="AP771" s="242">
        <f t="shared" si="62"/>
        <v>50095.5797359645</v>
      </c>
    </row>
    <row r="772" spans="2:42" x14ac:dyDescent="0.35">
      <c r="B772" s="36"/>
      <c r="C772" s="36" t="s">
        <v>2264</v>
      </c>
      <c r="D772" s="201"/>
      <c r="E772" s="200">
        <f>IntermediateData!E667</f>
        <v>0</v>
      </c>
      <c r="F772" s="200">
        <f>IntermediateData!F667</f>
        <v>0</v>
      </c>
      <c r="G772" s="200">
        <f>IntermediateData!G667</f>
        <v>0</v>
      </c>
      <c r="H772" s="200">
        <f>IntermediateData!H667</f>
        <v>0</v>
      </c>
      <c r="I772" s="200">
        <f>IntermediateData!I667</f>
        <v>0.83434999999999993</v>
      </c>
      <c r="J772" s="200">
        <f>IntermediateData!J667</f>
        <v>8.1766325346085917</v>
      </c>
      <c r="K772" s="200">
        <f>IntermediateData!K667</f>
        <v>15.598542165744474</v>
      </c>
      <c r="L772" s="200">
        <f>IntermediateData!L667</f>
        <v>27.671428165914605</v>
      </c>
      <c r="M772" s="200">
        <f>IntermediateData!M667</f>
        <v>36.626228890205404</v>
      </c>
      <c r="N772" s="200">
        <f>IntermediateData!N667</f>
        <v>53.131481282348894</v>
      </c>
      <c r="O772" s="200">
        <f>IntermediateData!O667</f>
        <v>63.442689384486791</v>
      </c>
      <c r="P772" s="200">
        <f>IntermediateData!P667</f>
        <v>73.626309318577327</v>
      </c>
      <c r="Q772" s="200">
        <f>IntermediateData!Q667</f>
        <v>77.314523890921961</v>
      </c>
      <c r="R772" s="199">
        <f>IntermediateData!R667</f>
        <v>77.021916419589076</v>
      </c>
      <c r="S772" s="200">
        <f>IntermediateData!S667</f>
        <v>76.799624452670571</v>
      </c>
      <c r="T772" s="200">
        <f>IntermediateData!T667</f>
        <v>76.646400153924873</v>
      </c>
      <c r="U772" s="200">
        <f>IntermediateData!U667</f>
        <v>76.56107021075664</v>
      </c>
      <c r="V772" s="200">
        <f>IntermediateData!V667</f>
        <v>76.542533733506701</v>
      </c>
      <c r="W772" s="200">
        <f>IntermediateData!W667</f>
        <v>76.589760245104529</v>
      </c>
      <c r="X772" s="200">
        <f>IntermediateData!X667</f>
        <v>76.701787758069798</v>
      </c>
      <c r="Y772" s="200">
        <f>IntermediateData!Y667</f>
        <v>76.877720935965925</v>
      </c>
      <c r="Z772" s="200">
        <f>IntermediateData!Z667</f>
        <v>77.116729336520265</v>
      </c>
      <c r="AA772" s="200">
        <f>IntermediateData!AA667</f>
        <v>77.418045733735312</v>
      </c>
      <c r="AB772" s="200">
        <f>IntermediateData!AB667</f>
        <v>77.78096451641855</v>
      </c>
      <c r="AC772" s="200">
        <f>IntermediateData!AC667</f>
        <v>78.204840160660737</v>
      </c>
      <c r="AD772" s="200">
        <f>IntermediateData!AD667</f>
        <v>78.688163597572824</v>
      </c>
      <c r="AE772" s="200">
        <f>IntermediateData!AE667</f>
        <v>79.222303857530193</v>
      </c>
      <c r="AF772" s="200">
        <f>IntermediateData!AF667</f>
        <v>79.798718678943146</v>
      </c>
      <c r="AG772" s="200">
        <f>IntermediateData!AG667</f>
        <v>80.408991190607082</v>
      </c>
      <c r="AH772" s="200">
        <f>IntermediateData!AH667</f>
        <v>81.096611270127909</v>
      </c>
      <c r="AI772" s="200">
        <f>IntermediateData!AI667</f>
        <v>81.801815069591825</v>
      </c>
      <c r="AJ772" s="200">
        <f>IntermediateData!AJ667</f>
        <v>82.516794176525949</v>
      </c>
      <c r="AK772" s="200">
        <f>IntermediateData!AK667</f>
        <v>83.23397235402696</v>
      </c>
      <c r="AL772" s="200">
        <f>IntermediateData!AL667</f>
        <v>83.951023121350531</v>
      </c>
      <c r="AM772" s="200">
        <f>IntermediateData!AM667</f>
        <v>84.668799832662231</v>
      </c>
      <c r="AN772" s="200">
        <f>IntermediateData!AN667</f>
        <v>85.388087880052865</v>
      </c>
      <c r="AO772" s="200">
        <f>IntermediateData!AO667</f>
        <v>86.109607375555299</v>
      </c>
      <c r="AP772" s="201">
        <f>IntermediateData!AP667</f>
        <v>86.834015680472859</v>
      </c>
    </row>
    <row r="773" spans="2:42" x14ac:dyDescent="0.35">
      <c r="B773" s="36"/>
      <c r="C773" s="36" t="s">
        <v>2274</v>
      </c>
      <c r="D773" s="201"/>
      <c r="E773" s="200">
        <f>IntermediateData!E677</f>
        <v>0</v>
      </c>
      <c r="F773" s="200">
        <f>IntermediateData!F677</f>
        <v>0</v>
      </c>
      <c r="G773" s="200">
        <f>IntermediateData!G677</f>
        <v>0</v>
      </c>
      <c r="H773" s="200">
        <f>IntermediateData!H677</f>
        <v>0</v>
      </c>
      <c r="I773" s="200">
        <f>IntermediateData!I677</f>
        <v>2.3594999999999997</v>
      </c>
      <c r="J773" s="200">
        <f>IntermediateData!J677</f>
        <v>13.397494749629997</v>
      </c>
      <c r="K773" s="200">
        <f>IntermediateData!K677</f>
        <v>24.548794822110505</v>
      </c>
      <c r="L773" s="200">
        <f>IntermediateData!L677</f>
        <v>42.903497139586925</v>
      </c>
      <c r="M773" s="200">
        <f>IntermediateData!M677</f>
        <v>56.34442698103436</v>
      </c>
      <c r="N773" s="200">
        <f>IntermediateData!N677</f>
        <v>81.33980931835508</v>
      </c>
      <c r="O773" s="200">
        <f>IntermediateData!O677</f>
        <v>96.803815963008006</v>
      </c>
      <c r="P773" s="200">
        <f>IntermediateData!P677</f>
        <v>112.07109930336576</v>
      </c>
      <c r="Q773" s="200">
        <f>IntermediateData!Q677</f>
        <v>116.02296620809182</v>
      </c>
      <c r="R773" s="199">
        <f>IntermediateData!R677</f>
        <v>115.59512199715945</v>
      </c>
      <c r="S773" s="200">
        <f>IntermediateData!S677</f>
        <v>115.27263805360015</v>
      </c>
      <c r="T773" s="200">
        <f>IntermediateData!T677</f>
        <v>115.05365315276083</v>
      </c>
      <c r="U773" s="200">
        <f>IntermediateData!U677</f>
        <v>114.93641760906836</v>
      </c>
      <c r="V773" s="200">
        <f>IntermediateData!V677</f>
        <v>114.91929013697867</v>
      </c>
      <c r="W773" s="200">
        <f>IntermediateData!W677</f>
        <v>115.00073484709559</v>
      </c>
      <c r="X773" s="200">
        <f>IntermediateData!X677</f>
        <v>115.17931837295373</v>
      </c>
      <c r="Y773" s="200">
        <f>IntermediateData!Y677</f>
        <v>115.45370712413376</v>
      </c>
      <c r="Z773" s="200">
        <f>IntermediateData!Z677</f>
        <v>115.82266466154756</v>
      </c>
      <c r="AA773" s="200">
        <f>IntermediateData!AA677</f>
        <v>116.28504919089191</v>
      </c>
      <c r="AB773" s="200">
        <f>IntermediateData!AB677</f>
        <v>116.8398111704264</v>
      </c>
      <c r="AC773" s="200">
        <f>IntermediateData!AC677</f>
        <v>117.48599102938194</v>
      </c>
      <c r="AD773" s="200">
        <f>IntermediateData!AD677</f>
        <v>118.22010912503121</v>
      </c>
      <c r="AE773" s="200">
        <f>IntermediateData!AE677</f>
        <v>119.02921863779045</v>
      </c>
      <c r="AF773" s="200">
        <f>IntermediateData!AF677</f>
        <v>119.90051162379777</v>
      </c>
      <c r="AG773" s="200">
        <f>IntermediateData!AG677</f>
        <v>120.82137356720625</v>
      </c>
      <c r="AH773" s="200">
        <f>IntermediateData!AH677</f>
        <v>121.85718836812079</v>
      </c>
      <c r="AI773" s="200">
        <f>IntermediateData!AI677</f>
        <v>122.91819673403377</v>
      </c>
      <c r="AJ773" s="200">
        <f>IntermediateData!AJ677</f>
        <v>123.99270958941366</v>
      </c>
      <c r="AK773" s="200">
        <f>IntermediateData!AK677</f>
        <v>125.06938905352133</v>
      </c>
      <c r="AL773" s="200">
        <f>IntermediateData!AL677</f>
        <v>126.14601186539798</v>
      </c>
      <c r="AM773" s="200">
        <f>IntermediateData!AM677</f>
        <v>127.22384816232191</v>
      </c>
      <c r="AN773" s="200">
        <f>IntermediateData!AN677</f>
        <v>128.30406648338965</v>
      </c>
      <c r="AO773" s="200">
        <f>IntermediateData!AO677</f>
        <v>129.38773777125246</v>
      </c>
      <c r="AP773" s="201">
        <f>IntermediateData!AP677</f>
        <v>130.47583914560747</v>
      </c>
    </row>
    <row r="774" spans="2:42" ht="18" thickBot="1" x14ac:dyDescent="0.4">
      <c r="B774" s="29"/>
      <c r="C774" s="104" t="s">
        <v>2366</v>
      </c>
      <c r="D774" s="212"/>
      <c r="E774" s="213">
        <f>IntermediateData!E717</f>
        <v>0</v>
      </c>
      <c r="F774" s="213">
        <f>IntermediateData!F717</f>
        <v>0</v>
      </c>
      <c r="G774" s="213">
        <f>IntermediateData!G717</f>
        <v>0</v>
      </c>
      <c r="H774" s="213">
        <f>IntermediateData!H717</f>
        <v>0</v>
      </c>
      <c r="I774" s="213">
        <f>IntermediateData!I717</f>
        <v>14728.419576930188</v>
      </c>
      <c r="J774" s="213">
        <f>IntermediateData!J717</f>
        <v>20475.330076406553</v>
      </c>
      <c r="K774" s="213">
        <f>IntermediateData!K717</f>
        <v>26054.349171501683</v>
      </c>
      <c r="L774" s="213">
        <f>IntermediateData!L717</f>
        <v>30778.262852269578</v>
      </c>
      <c r="M774" s="213">
        <f>IntermediateData!M717</f>
        <v>34706.075240651007</v>
      </c>
      <c r="N774" s="213">
        <f>IntermediateData!N717</f>
        <v>39117.895108539844</v>
      </c>
      <c r="O774" s="213">
        <f>IntermediateData!O717</f>
        <v>41990.333506485164</v>
      </c>
      <c r="P774" s="213">
        <f>IntermediateData!P717</f>
        <v>43603.686097994258</v>
      </c>
      <c r="Q774" s="213">
        <f>IntermediateData!Q717</f>
        <v>43750.302143897454</v>
      </c>
      <c r="R774" s="214">
        <f>IntermediateData!R717</f>
        <v>43663.086855480826</v>
      </c>
      <c r="S774" s="213">
        <f>IntermediateData!S717</f>
        <v>43614.987912790108</v>
      </c>
      <c r="T774" s="213">
        <f>IntermediateData!T717</f>
        <v>43605.381594470142</v>
      </c>
      <c r="U774" s="213">
        <f>IntermediateData!U717</f>
        <v>43633.684742767975</v>
      </c>
      <c r="V774" s="213">
        <f>IntermediateData!V717</f>
        <v>43699.353666120151</v>
      </c>
      <c r="W774" s="213">
        <f>IntermediateData!W717</f>
        <v>43801.883090262258</v>
      </c>
      <c r="X774" s="213">
        <f>IntermediateData!X717</f>
        <v>43940.805156267583</v>
      </c>
      <c r="Y774" s="213">
        <f>IntermediateData!Y717</f>
        <v>44115.688463982486</v>
      </c>
      <c r="Z774" s="213">
        <f>IntermediateData!Z717</f>
        <v>44326.137159387516</v>
      </c>
      <c r="AA774" s="213">
        <f>IntermediateData!AA717</f>
        <v>44571.790064470501</v>
      </c>
      <c r="AB774" s="213">
        <f>IntermediateData!AB717</f>
        <v>44852.319848253705</v>
      </c>
      <c r="AC774" s="213">
        <f>IntermediateData!AC717</f>
        <v>45167.432237671383</v>
      </c>
      <c r="AD774" s="213">
        <f>IntermediateData!AD717</f>
        <v>45503.863323282509</v>
      </c>
      <c r="AE774" s="213">
        <f>IntermediateData!AE717</f>
        <v>45857.053823044786</v>
      </c>
      <c r="AF774" s="213">
        <f>IntermediateData!AF717</f>
        <v>46222.67914687669</v>
      </c>
      <c r="AG774" s="213">
        <f>IntermediateData!AG717</f>
        <v>46597.133990765942</v>
      </c>
      <c r="AH774" s="213">
        <f>IntermediateData!AH717</f>
        <v>47001.024650893611</v>
      </c>
      <c r="AI774" s="213">
        <f>IntermediateData!AI717</f>
        <v>47408.921612075967</v>
      </c>
      <c r="AJ774" s="213">
        <f>IntermediateData!AJ717</f>
        <v>47818.857941759445</v>
      </c>
      <c r="AK774" s="213">
        <f>IntermediateData!AK717</f>
        <v>48229.893836430114</v>
      </c>
      <c r="AL774" s="213">
        <f>IntermediateData!AL717</f>
        <v>48642.26360158249</v>
      </c>
      <c r="AM774" s="213">
        <f>IntermediateData!AM717</f>
        <v>49056.383956922902</v>
      </c>
      <c r="AN774" s="213">
        <f>IntermediateData!AN717</f>
        <v>49472.636005189517</v>
      </c>
      <c r="AO774" s="213">
        <f>IntermediateData!AO717</f>
        <v>49891.366592931132</v>
      </c>
      <c r="AP774" s="212">
        <f>IntermediateData!AP717</f>
        <v>50312.889590790575</v>
      </c>
    </row>
    <row r="775" spans="2:42" ht="18.75" thickTop="1" thickBot="1" x14ac:dyDescent="0.4">
      <c r="D775" s="205"/>
      <c r="E775" s="205"/>
      <c r="F775" s="205"/>
      <c r="G775" s="205"/>
      <c r="H775" s="205"/>
      <c r="I775" s="205"/>
      <c r="J775" s="205"/>
      <c r="K775" s="205"/>
      <c r="L775" s="205"/>
      <c r="M775" s="205"/>
      <c r="N775" s="205"/>
      <c r="O775" s="205"/>
      <c r="P775" s="205"/>
      <c r="Q775" s="205"/>
      <c r="R775" s="205"/>
      <c r="S775" s="205"/>
      <c r="T775" s="205"/>
      <c r="U775" s="205"/>
      <c r="V775" s="205"/>
      <c r="W775" s="205"/>
      <c r="X775" s="205"/>
      <c r="Y775" s="205"/>
      <c r="Z775" s="205"/>
      <c r="AA775" s="205"/>
      <c r="AB775" s="205"/>
      <c r="AC775" s="205"/>
      <c r="AD775" s="205"/>
      <c r="AE775" s="205"/>
      <c r="AF775" s="205"/>
      <c r="AG775" s="205"/>
      <c r="AH775" s="205"/>
      <c r="AI775" s="205"/>
      <c r="AJ775" s="205"/>
      <c r="AK775" s="205"/>
      <c r="AL775" s="205"/>
      <c r="AM775" s="205"/>
      <c r="AN775" s="205"/>
      <c r="AO775" s="205"/>
      <c r="AP775" s="205"/>
    </row>
    <row r="776" spans="2:42" ht="22.5" thickTop="1" x14ac:dyDescent="0.45">
      <c r="B776" s="93" t="s">
        <v>2406</v>
      </c>
      <c r="C776" s="94"/>
      <c r="D776" s="163"/>
      <c r="E776" s="161"/>
      <c r="F776" s="161"/>
      <c r="G776" s="161"/>
      <c r="H776" s="161"/>
      <c r="I776" s="161"/>
      <c r="J776" s="161"/>
      <c r="K776" s="161"/>
      <c r="L776" s="161"/>
      <c r="M776" s="161"/>
      <c r="N776" s="161"/>
      <c r="O776" s="161"/>
      <c r="P776" s="161"/>
      <c r="Q776" s="161"/>
      <c r="R776" s="162"/>
      <c r="S776" s="161"/>
      <c r="T776" s="161"/>
      <c r="U776" s="161"/>
      <c r="V776" s="161"/>
      <c r="W776" s="161"/>
      <c r="X776" s="161"/>
      <c r="Y776" s="161"/>
      <c r="Z776" s="161"/>
      <c r="AA776" s="161"/>
      <c r="AB776" s="161"/>
      <c r="AC776" s="161"/>
      <c r="AD776" s="161"/>
      <c r="AE776" s="161"/>
      <c r="AF776" s="161"/>
      <c r="AG776" s="161"/>
      <c r="AH776" s="161"/>
      <c r="AI776" s="161"/>
      <c r="AJ776" s="161"/>
      <c r="AK776" s="161"/>
      <c r="AL776" s="161"/>
      <c r="AM776" s="161"/>
      <c r="AN776" s="161"/>
      <c r="AO776" s="161"/>
      <c r="AP776" s="163"/>
    </row>
    <row r="777" spans="2:42" x14ac:dyDescent="0.35">
      <c r="B777" s="36"/>
      <c r="C777" s="36" t="s">
        <v>2265</v>
      </c>
      <c r="D777" s="201"/>
      <c r="E777" s="200">
        <f>IntermediateData!E721</f>
        <v>0</v>
      </c>
      <c r="F777" s="200">
        <f>IntermediateData!F721</f>
        <v>0</v>
      </c>
      <c r="G777" s="200">
        <f>IntermediateData!G721</f>
        <v>0</v>
      </c>
      <c r="H777" s="200">
        <f>IntermediateData!H721</f>
        <v>0</v>
      </c>
      <c r="I777" s="200">
        <f>IntermediateData!I721</f>
        <v>15.412374999999999</v>
      </c>
      <c r="J777" s="200">
        <f>IntermediateData!J721</f>
        <v>65.444467729595431</v>
      </c>
      <c r="K777" s="200">
        <f>IntermediateData!K721</f>
        <v>116.21299836910723</v>
      </c>
      <c r="L777" s="200">
        <f>IntermediateData!L721</f>
        <v>200.94117579216783</v>
      </c>
      <c r="M777" s="200">
        <f>IntermediateData!M721</f>
        <v>262.69134248593963</v>
      </c>
      <c r="N777" s="200">
        <f>IntermediateData!N721</f>
        <v>378.50428219021541</v>
      </c>
      <c r="O777" s="200">
        <f>IntermediateData!O721</f>
        <v>450.23730279223838</v>
      </c>
      <c r="P777" s="200">
        <f>IntermediateData!P721</f>
        <v>521.4200034130638</v>
      </c>
      <c r="Q777" s="200">
        <f>IntermediateData!Q721</f>
        <v>534.0240801073943</v>
      </c>
      <c r="R777" s="199">
        <f>IntermediateData!R721</f>
        <v>533.49892340350777</v>
      </c>
      <c r="S777" s="200">
        <f>IntermediateData!S721</f>
        <v>533.46247700424919</v>
      </c>
      <c r="T777" s="200">
        <f>IntermediateData!T721</f>
        <v>533.90760329798616</v>
      </c>
      <c r="U777" s="200">
        <f>IntermediateData!U721</f>
        <v>534.82766379443933</v>
      </c>
      <c r="V777" s="200">
        <f>IntermediateData!V721</f>
        <v>536.21650606684716</v>
      </c>
      <c r="W777" s="200">
        <f>IntermediateData!W721</f>
        <v>538.06845128469752</v>
      </c>
      <c r="X777" s="200">
        <f>IntermediateData!X721</f>
        <v>540.37828231786477</v>
      </c>
      <c r="Y777" s="200">
        <f>IntermediateData!Y721</f>
        <v>543.14123239374601</v>
      </c>
      <c r="Z777" s="200">
        <f>IntermediateData!Z721</f>
        <v>546.35297428971762</v>
      </c>
      <c r="AA777" s="200">
        <f>IntermediateData!AA721</f>
        <v>550.00961004393332</v>
      </c>
      <c r="AB777" s="200">
        <f>IntermediateData!AB721</f>
        <v>554.10766116816274</v>
      </c>
      <c r="AC777" s="200">
        <f>IntermediateData!AC721</f>
        <v>558.6440593470262</v>
      </c>
      <c r="AD777" s="200">
        <f>IntermediateData!AD721</f>
        <v>563.59910287834498</v>
      </c>
      <c r="AE777" s="200">
        <f>IntermediateData!AE721</f>
        <v>568.91547465340182</v>
      </c>
      <c r="AF777" s="200">
        <f>IntermediateData!AF721</f>
        <v>574.53624084572868</v>
      </c>
      <c r="AG777" s="200">
        <f>IntermediateData!AG721</f>
        <v>580.40509507405932</v>
      </c>
      <c r="AH777" s="200">
        <f>IntermediateData!AH721</f>
        <v>586.36926020595524</v>
      </c>
      <c r="AI777" s="200">
        <f>IntermediateData!AI721</f>
        <v>592.47111816891049</v>
      </c>
      <c r="AJ777" s="200">
        <f>IntermediateData!AJ721</f>
        <v>598.65736593030965</v>
      </c>
      <c r="AK777" s="200">
        <f>IntermediateData!AK721</f>
        <v>604.87605009869185</v>
      </c>
      <c r="AL777" s="200">
        <f>IntermediateData!AL721</f>
        <v>611.12231648674413</v>
      </c>
      <c r="AM777" s="200">
        <f>IntermediateData!AM721</f>
        <v>617.40178158037429</v>
      </c>
      <c r="AN777" s="200">
        <f>IntermediateData!AN721</f>
        <v>623.71962070964366</v>
      </c>
      <c r="AO777" s="200">
        <f>IntermediateData!AO721</f>
        <v>630.08058480732416</v>
      </c>
      <c r="AP777" s="201">
        <f>IntermediateData!AP721</f>
        <v>636.48901617448053</v>
      </c>
    </row>
    <row r="778" spans="2:42" x14ac:dyDescent="0.35">
      <c r="B778" s="36"/>
      <c r="C778" s="36" t="s">
        <v>2267</v>
      </c>
      <c r="D778" s="201"/>
      <c r="E778" s="200">
        <f>IntermediateData!E723</f>
        <v>0</v>
      </c>
      <c r="F778" s="200">
        <f>IntermediateData!F723</f>
        <v>0</v>
      </c>
      <c r="G778" s="200">
        <f>IntermediateData!G723</f>
        <v>0</v>
      </c>
      <c r="H778" s="200">
        <f>IntermediateData!H723</f>
        <v>0</v>
      </c>
      <c r="I778" s="200">
        <f>IntermediateData!I723</f>
        <v>463.88454348985937</v>
      </c>
      <c r="J778" s="200">
        <f>IntermediateData!J723</f>
        <v>462.96777949592069</v>
      </c>
      <c r="K778" s="200">
        <f>IntermediateData!K723</f>
        <v>462.50967448283978</v>
      </c>
      <c r="L778" s="200">
        <f>IntermediateData!L723</f>
        <v>462.50364954896816</v>
      </c>
      <c r="M778" s="200">
        <f>IntermediateData!M723</f>
        <v>462.94359992136242</v>
      </c>
      <c r="N778" s="200">
        <f>IntermediateData!N723</f>
        <v>463.82388282379719</v>
      </c>
      <c r="O778" s="200">
        <f>IntermediateData!O723</f>
        <v>465.13930590333587</v>
      </c>
      <c r="P778" s="200">
        <f>IntermediateData!P723</f>
        <v>466.8851161975283</v>
      </c>
      <c r="Q778" s="200">
        <f>IntermediateData!Q723</f>
        <v>469.0569896250226</v>
      </c>
      <c r="R778" s="199">
        <f>IntermediateData!R723</f>
        <v>471.65102098305732</v>
      </c>
      <c r="S778" s="200">
        <f>IntermediateData!S723</f>
        <v>474.66371443596569</v>
      </c>
      <c r="T778" s="200">
        <f>IntermediateData!T723</f>
        <v>478.09197447946127</v>
      </c>
      <c r="U778" s="200">
        <f>IntermediateData!U723</f>
        <v>481.93309736609007</v>
      </c>
      <c r="V778" s="200">
        <f>IntermediateData!V723</f>
        <v>486.18476297783025</v>
      </c>
      <c r="W778" s="200">
        <f>IntermediateData!W723</f>
        <v>490.8450271323951</v>
      </c>
      <c r="X778" s="200">
        <f>IntermediateData!X723</f>
        <v>495.91231431035084</v>
      </c>
      <c r="Y778" s="200">
        <f>IntermediateData!Y723</f>
        <v>501.38541079069387</v>
      </c>
      <c r="Z778" s="200">
        <f>IntermediateData!Z723</f>
        <v>507.26345818305572</v>
      </c>
      <c r="AA778" s="200">
        <f>IntermediateData!AA723</f>
        <v>513.54594734519821</v>
      </c>
      <c r="AB778" s="200">
        <f>IntermediateData!AB723</f>
        <v>520.23271267494908</v>
      </c>
      <c r="AC778" s="200">
        <f>IntermediateData!AC723</f>
        <v>527.32392676619384</v>
      </c>
      <c r="AD778" s="200">
        <f>IntermediateData!AD723</f>
        <v>534.45387077939517</v>
      </c>
      <c r="AE778" s="200">
        <f>IntermediateData!AE723</f>
        <v>541.62959620617562</v>
      </c>
      <c r="AF778" s="200">
        <f>IntermediateData!AF723</f>
        <v>548.857734308511</v>
      </c>
      <c r="AG778" s="200">
        <f>IntermediateData!AG723</f>
        <v>556.14451340527046</v>
      </c>
      <c r="AH778" s="200">
        <f>IntermediateData!AH723</f>
        <v>563.81023418936627</v>
      </c>
      <c r="AI778" s="200">
        <f>IntermediateData!AI723</f>
        <v>571.54953837684968</v>
      </c>
      <c r="AJ778" s="200">
        <f>IntermediateData!AJ723</f>
        <v>579.36789973818475</v>
      </c>
      <c r="AK778" s="200">
        <f>IntermediateData!AK723</f>
        <v>587.27044939807922</v>
      </c>
      <c r="AL778" s="200">
        <f>IntermediateData!AL723</f>
        <v>595.26198899625126</v>
      </c>
      <c r="AM778" s="200">
        <f>IntermediateData!AM723</f>
        <v>603.34700305344847</v>
      </c>
      <c r="AN778" s="200">
        <f>IntermediateData!AN723</f>
        <v>611.52967057258991</v>
      </c>
      <c r="AO778" s="200">
        <f>IntermediateData!AO723</f>
        <v>619.81387590345344</v>
      </c>
      <c r="AP778" s="201">
        <f>IntermediateData!AP723</f>
        <v>628.20321889793922</v>
      </c>
    </row>
    <row r="779" spans="2:42" x14ac:dyDescent="0.35">
      <c r="B779" s="36"/>
      <c r="C779" s="36" t="s">
        <v>2266</v>
      </c>
      <c r="D779" s="201"/>
      <c r="E779" s="200">
        <f>IntermediateData!E724</f>
        <v>0</v>
      </c>
      <c r="F779" s="200">
        <f>IntermediateData!F724</f>
        <v>0</v>
      </c>
      <c r="G779" s="200">
        <f>IntermediateData!G724</f>
        <v>0</v>
      </c>
      <c r="H779" s="200">
        <f>IntermediateData!H724</f>
        <v>0</v>
      </c>
      <c r="I779" s="200">
        <f>IntermediateData!I724</f>
        <v>14.447674999999998</v>
      </c>
      <c r="J779" s="200">
        <f>IntermediateData!J724</f>
        <v>41.462396275733184</v>
      </c>
      <c r="K779" s="200">
        <f>IntermediateData!K724</f>
        <v>82.502321785711004</v>
      </c>
      <c r="L779" s="200">
        <f>IntermediateData!L724</f>
        <v>115.40750035659376</v>
      </c>
      <c r="M779" s="200">
        <f>IntermediateData!M724</f>
        <v>148.31117755202939</v>
      </c>
      <c r="N779" s="200">
        <f>IntermediateData!N724</f>
        <v>211.24668481477786</v>
      </c>
      <c r="O779" s="200">
        <f>IntermediateData!O724</f>
        <v>249.14260808527303</v>
      </c>
      <c r="P779" s="200">
        <f>IntermediateData!P724</f>
        <v>285.02757046108871</v>
      </c>
      <c r="Q779" s="200">
        <f>IntermediateData!Q724</f>
        <v>284.06650679874087</v>
      </c>
      <c r="R779" s="199">
        <f>IntermediateData!R724</f>
        <v>283.36706490833632</v>
      </c>
      <c r="S779" s="200">
        <f>IntermediateData!S724</f>
        <v>282.92475320490303</v>
      </c>
      <c r="T779" s="200">
        <f>IntermediateData!T724</f>
        <v>282.73535567342532</v>
      </c>
      <c r="U779" s="200">
        <f>IntermediateData!U724</f>
        <v>282.79492420357155</v>
      </c>
      <c r="V779" s="200">
        <f>IntermediateData!V724</f>
        <v>283.09977125707809</v>
      </c>
      <c r="W779" s="200">
        <f>IntermediateData!W724</f>
        <v>283.64646285675144</v>
      </c>
      <c r="X779" s="200">
        <f>IntermediateData!X724</f>
        <v>284.43181188647537</v>
      </c>
      <c r="Y779" s="200">
        <f>IntermediateData!Y724</f>
        <v>285.45287169202288</v>
      </c>
      <c r="Z779" s="200">
        <f>IntermediateData!Z724</f>
        <v>286.70692997287529</v>
      </c>
      <c r="AA779" s="200">
        <f>IntermediateData!AA724</f>
        <v>288.19150295562974</v>
      </c>
      <c r="AB779" s="200">
        <f>IntermediateData!AB724</f>
        <v>289.9043298399518</v>
      </c>
      <c r="AC779" s="200">
        <f>IntermediateData!AC724</f>
        <v>291.84336750838588</v>
      </c>
      <c r="AD779" s="200">
        <f>IntermediateData!AD724</f>
        <v>293.99081700878668</v>
      </c>
      <c r="AE779" s="200">
        <f>IntermediateData!AE724</f>
        <v>296.31543688403917</v>
      </c>
      <c r="AF779" s="200">
        <f>IntermediateData!AF724</f>
        <v>298.78631692135662</v>
      </c>
      <c r="AG779" s="200">
        <f>IntermediateData!AG724</f>
        <v>301.37300700076065</v>
      </c>
      <c r="AH779" s="200">
        <f>IntermediateData!AH724</f>
        <v>304.14790935191462</v>
      </c>
      <c r="AI779" s="200">
        <f>IntermediateData!AI724</f>
        <v>306.97981034365455</v>
      </c>
      <c r="AJ779" s="200">
        <f>IntermediateData!AJ724</f>
        <v>309.84037312588868</v>
      </c>
      <c r="AK779" s="200">
        <f>IntermediateData!AK724</f>
        <v>312.70332069052</v>
      </c>
      <c r="AL779" s="200">
        <f>IntermediateData!AL724</f>
        <v>315.57188398938683</v>
      </c>
      <c r="AM779" s="200">
        <f>IntermediateData!AM724</f>
        <v>318.44904307815142</v>
      </c>
      <c r="AN779" s="200">
        <f>IntermediateData!AN724</f>
        <v>321.3375369963818</v>
      </c>
      <c r="AO779" s="200">
        <f>IntermediateData!AO724</f>
        <v>324.23987308397892</v>
      </c>
      <c r="AP779" s="201">
        <f>IntermediateData!AP724</f>
        <v>327.15833575625675</v>
      </c>
    </row>
    <row r="780" spans="2:42" x14ac:dyDescent="0.35">
      <c r="B780" s="36"/>
      <c r="C780" s="36" t="s">
        <v>2268</v>
      </c>
      <c r="D780" s="201"/>
      <c r="E780" s="200">
        <f>IntermediateData!E725</f>
        <v>0</v>
      </c>
      <c r="F780" s="200">
        <f>IntermediateData!F725</f>
        <v>0</v>
      </c>
      <c r="G780" s="200">
        <f>IntermediateData!G725</f>
        <v>0</v>
      </c>
      <c r="H780" s="200">
        <f>IntermediateData!H725</f>
        <v>0</v>
      </c>
      <c r="I780" s="200">
        <f>IntermediateData!I725</f>
        <v>1241.137205</v>
      </c>
      <c r="J780" s="200">
        <f>IntermediateData!J725</f>
        <v>1446.6637045578077</v>
      </c>
      <c r="K780" s="200">
        <f>IntermediateData!K725</f>
        <v>1561.8096032568862</v>
      </c>
      <c r="L780" s="200">
        <f>IntermediateData!L725</f>
        <v>1554.8325849137316</v>
      </c>
      <c r="M780" s="200">
        <f>IntermediateData!M725</f>
        <v>1549.3214479500609</v>
      </c>
      <c r="N780" s="200">
        <f>IntermediateData!N725</f>
        <v>1545.249843361541</v>
      </c>
      <c r="O780" s="200">
        <f>IntermediateData!O725</f>
        <v>1542.5929849213112</v>
      </c>
      <c r="P780" s="200">
        <f>IntermediateData!P725</f>
        <v>1541.3276050283575</v>
      </c>
      <c r="Q780" s="200">
        <f>IntermediateData!Q725</f>
        <v>1541.4319124527556</v>
      </c>
      <c r="R780" s="199">
        <f>IntermediateData!R725</f>
        <v>1542.8855519144795</v>
      </c>
      <c r="S780" s="200">
        <f>IntermediateData!S725</f>
        <v>1545.6695654349221</v>
      </c>
      <c r="T780" s="200">
        <f>IntermediateData!T725</f>
        <v>1549.7663554026287</v>
      </c>
      <c r="U780" s="200">
        <f>IntermediateData!U725</f>
        <v>1555.159649297035</v>
      </c>
      <c r="V780" s="200">
        <f>IntermediateData!V725</f>
        <v>1561.834466016177</v>
      </c>
      <c r="W780" s="200">
        <f>IntermediateData!W725</f>
        <v>1569.7770837564813</v>
      </c>
      <c r="X780" s="200">
        <f>IntermediateData!X725</f>
        <v>1578.9750093947721</v>
      </c>
      <c r="Y780" s="200">
        <f>IntermediateData!Y725</f>
        <v>1589.4169493246156</v>
      </c>
      <c r="Z780" s="200">
        <f>IntermediateData!Z725</f>
        <v>1601.0927817010188</v>
      </c>
      <c r="AA780" s="200">
        <f>IntermediateData!AA725</f>
        <v>1613.9935300493464</v>
      </c>
      <c r="AB780" s="200">
        <f>IntermediateData!AB725</f>
        <v>1628.111338196084</v>
      </c>
      <c r="AC780" s="200">
        <f>IntermediateData!AC725</f>
        <v>1643.4394464807938</v>
      </c>
      <c r="AD780" s="200">
        <f>IntermediateData!AD725</f>
        <v>1658.9923240484231</v>
      </c>
      <c r="AE780" s="200">
        <f>IntermediateData!AE725</f>
        <v>1674.6177777465405</v>
      </c>
      <c r="AF780" s="200">
        <f>IntermediateData!AF725</f>
        <v>1690.2374398219918</v>
      </c>
      <c r="AG780" s="200">
        <f>IntermediateData!AG725</f>
        <v>1705.870600217628</v>
      </c>
      <c r="AH780" s="200">
        <f>IntermediateData!AH725</f>
        <v>1721.6635621464866</v>
      </c>
      <c r="AI780" s="200">
        <f>IntermediateData!AI725</f>
        <v>1737.5047235496857</v>
      </c>
      <c r="AJ780" s="200">
        <f>IntermediateData!AJ725</f>
        <v>1753.4093539930539</v>
      </c>
      <c r="AK780" s="200">
        <f>IntermediateData!AK725</f>
        <v>1769.3914463785418</v>
      </c>
      <c r="AL780" s="200">
        <f>IntermediateData!AL725</f>
        <v>1785.4637654686592</v>
      </c>
      <c r="AM780" s="200">
        <f>IntermediateData!AM725</f>
        <v>1801.637893542553</v>
      </c>
      <c r="AN780" s="200">
        <f>IntermediateData!AN725</f>
        <v>1817.9242732955845</v>
      </c>
      <c r="AO780" s="200">
        <f>IntermediateData!AO725</f>
        <v>1834.3322480889606</v>
      </c>
      <c r="AP780" s="201">
        <f>IntermediateData!AP725</f>
        <v>1850.8700996509019</v>
      </c>
    </row>
    <row r="781" spans="2:42" x14ac:dyDescent="0.35">
      <c r="B781" s="36"/>
      <c r="C781" s="36" t="s">
        <v>2269</v>
      </c>
      <c r="D781" s="201"/>
      <c r="E781" s="200">
        <f>IntermediateData!E726</f>
        <v>0</v>
      </c>
      <c r="F781" s="200">
        <f>IntermediateData!F726</f>
        <v>0</v>
      </c>
      <c r="G781" s="200">
        <f>IntermediateData!G726</f>
        <v>0</v>
      </c>
      <c r="H781" s="200">
        <f>IntermediateData!H726</f>
        <v>0</v>
      </c>
      <c r="I781" s="200">
        <f>IntermediateData!I726</f>
        <v>149.49528000000001</v>
      </c>
      <c r="J781" s="200">
        <f>IntermediateData!J726</f>
        <v>187.79788548466547</v>
      </c>
      <c r="K781" s="200">
        <f>IntermediateData!K726</f>
        <v>263.76807930378595</v>
      </c>
      <c r="L781" s="200">
        <f>IntermediateData!L726</f>
        <v>308.26293428772073</v>
      </c>
      <c r="M781" s="200">
        <f>IntermediateData!M726</f>
        <v>331.02422774845445</v>
      </c>
      <c r="N781" s="200">
        <f>IntermediateData!N726</f>
        <v>331.02466556210771</v>
      </c>
      <c r="O781" s="200">
        <f>IntermediateData!O726</f>
        <v>331.33771658849088</v>
      </c>
      <c r="P781" s="200">
        <f>IntermediateData!P726</f>
        <v>331.95931767186283</v>
      </c>
      <c r="Q781" s="200">
        <f>IntermediateData!Q726</f>
        <v>332.88572103748601</v>
      </c>
      <c r="R781" s="199">
        <f>IntermediateData!R726</f>
        <v>334.11348644629288</v>
      </c>
      <c r="S781" s="200">
        <f>IntermediateData!S726</f>
        <v>335.63947371735156</v>
      </c>
      <c r="T781" s="200">
        <f>IntermediateData!T726</f>
        <v>337.46083560643825</v>
      </c>
      <c r="U781" s="200">
        <f>IntermediateData!U726</f>
        <v>339.57501102948146</v>
      </c>
      <c r="V781" s="200">
        <f>IntermediateData!V726</f>
        <v>341.97971862009973</v>
      </c>
      <c r="W781" s="200">
        <f>IntermediateData!W726</f>
        <v>344.67295061088436</v>
      </c>
      <c r="X781" s="200">
        <f>IntermediateData!X726</f>
        <v>347.65296702850065</v>
      </c>
      <c r="Y781" s="200">
        <f>IntermediateData!Y726</f>
        <v>350.91829019308324</v>
      </c>
      <c r="Z781" s="200">
        <f>IntermediateData!Z726</f>
        <v>354.46769951279435</v>
      </c>
      <c r="AA781" s="200">
        <f>IntermediateData!AA726</f>
        <v>358.300226564789</v>
      </c>
      <c r="AB781" s="200">
        <f>IntermediateData!AB726</f>
        <v>362.41515045419771</v>
      </c>
      <c r="AC781" s="200">
        <f>IntermediateData!AC726</f>
        <v>366.81199344308777</v>
      </c>
      <c r="AD781" s="200">
        <f>IntermediateData!AD726</f>
        <v>371.35282382065265</v>
      </c>
      <c r="AE781" s="200">
        <f>IntermediateData!AE726</f>
        <v>376.00442477120924</v>
      </c>
      <c r="AF781" s="200">
        <f>IntermediateData!AF726</f>
        <v>380.73421305707205</v>
      </c>
      <c r="AG781" s="200">
        <f>IntermediateData!AG726</f>
        <v>385.51032961155499</v>
      </c>
      <c r="AH781" s="200">
        <f>IntermediateData!AH726</f>
        <v>390.16783144989608</v>
      </c>
      <c r="AI781" s="200">
        <f>IntermediateData!AI726</f>
        <v>394.86021922986055</v>
      </c>
      <c r="AJ781" s="200">
        <f>IntermediateData!AJ726</f>
        <v>399.59113146658888</v>
      </c>
      <c r="AK781" s="200">
        <f>IntermediateData!AK726</f>
        <v>404.36394472591104</v>
      </c>
      <c r="AL781" s="200">
        <f>IntermediateData!AL726</f>
        <v>409.18178348777633</v>
      </c>
      <c r="AM781" s="200">
        <f>IntermediateData!AM726</f>
        <v>414.04752941335573</v>
      </c>
      <c r="AN781" s="200">
        <f>IntermediateData!AN726</f>
        <v>418.96383003847222</v>
      </c>
      <c r="AO781" s="200">
        <f>IntermediateData!AO726</f>
        <v>423.93310691491149</v>
      </c>
      <c r="AP781" s="201">
        <f>IntermediateData!AP726</f>
        <v>428.95756322012704</v>
      </c>
    </row>
    <row r="782" spans="2:42" x14ac:dyDescent="0.35">
      <c r="B782" s="36"/>
      <c r="C782" s="36" t="s">
        <v>2270</v>
      </c>
      <c r="D782" s="201"/>
      <c r="E782" s="200">
        <f>IntermediateData!E727</f>
        <v>0</v>
      </c>
      <c r="F782" s="200">
        <f>IntermediateData!F727</f>
        <v>0</v>
      </c>
      <c r="G782" s="200">
        <f>IntermediateData!G727</f>
        <v>0</v>
      </c>
      <c r="H782" s="200">
        <f>IntermediateData!H727</f>
        <v>0</v>
      </c>
      <c r="I782" s="200">
        <f>IntermediateData!I727</f>
        <v>119.76810999999999</v>
      </c>
      <c r="J782" s="200">
        <f>IntermediateData!J727</f>
        <v>141.78662269972426</v>
      </c>
      <c r="K782" s="200">
        <f>IntermediateData!K727</f>
        <v>163.20332405685733</v>
      </c>
      <c r="L782" s="200">
        <f>IntermediateData!L727</f>
        <v>168.9415295915048</v>
      </c>
      <c r="M782" s="200">
        <f>IntermediateData!M727</f>
        <v>167.12663709246084</v>
      </c>
      <c r="N782" s="200">
        <f>IntermediateData!N727</f>
        <v>165.47318496121235</v>
      </c>
      <c r="O782" s="200">
        <f>IntermediateData!O727</f>
        <v>163.97732062952781</v>
      </c>
      <c r="P782" s="200">
        <f>IntermediateData!P727</f>
        <v>162.63537677467292</v>
      </c>
      <c r="Q782" s="200">
        <f>IntermediateData!Q727</f>
        <v>161.44386549923576</v>
      </c>
      <c r="R782" s="199">
        <f>IntermediateData!R727</f>
        <v>160.39947274450114</v>
      </c>
      <c r="S782" s="200">
        <f>IntermediateData!S727</f>
        <v>159.49905292927582</v>
      </c>
      <c r="T782" s="200">
        <f>IntermediateData!T727</f>
        <v>158.73962380637252</v>
      </c>
      <c r="U782" s="200">
        <f>IntermediateData!U727</f>
        <v>158.11836152925508</v>
      </c>
      <c r="V782" s="200">
        <f>IntermediateData!V727</f>
        <v>157.63259592163226</v>
      </c>
      <c r="W782" s="200">
        <f>IntermediateData!W727</f>
        <v>157.27980594306027</v>
      </c>
      <c r="X782" s="200">
        <f>IntermediateData!X727</f>
        <v>157.05761534388029</v>
      </c>
      <c r="Y782" s="200">
        <f>IntermediateData!Y727</f>
        <v>156.9637885030707</v>
      </c>
      <c r="Z782" s="200">
        <f>IntermediateData!Z727</f>
        <v>156.99622644284</v>
      </c>
      <c r="AA782" s="200">
        <f>IntermediateData!AA727</f>
        <v>157.15296301402338</v>
      </c>
      <c r="AB782" s="200">
        <f>IntermediateData!AB727</f>
        <v>157.43216124657482</v>
      </c>
      <c r="AC782" s="200">
        <f>IntermediateData!AC727</f>
        <v>157.83210985966628</v>
      </c>
      <c r="AD782" s="200">
        <f>IntermediateData!AD727</f>
        <v>158.25666615506657</v>
      </c>
      <c r="AE782" s="200">
        <f>IntermediateData!AE727</f>
        <v>158.68839564316366</v>
      </c>
      <c r="AF782" s="200">
        <f>IntermediateData!AF727</f>
        <v>159.11061989722154</v>
      </c>
      <c r="AG782" s="200">
        <f>IntermediateData!AG727</f>
        <v>159.51929409401745</v>
      </c>
      <c r="AH782" s="200">
        <f>IntermediateData!AH727</f>
        <v>159.91893903943929</v>
      </c>
      <c r="AI782" s="200">
        <f>IntermediateData!AI727</f>
        <v>160.30878183233096</v>
      </c>
      <c r="AJ782" s="200">
        <f>IntermediateData!AJ727</f>
        <v>160.69046793084166</v>
      </c>
      <c r="AK782" s="200">
        <f>IntermediateData!AK727</f>
        <v>161.0654888608922</v>
      </c>
      <c r="AL782" s="200">
        <f>IntermediateData!AL727</f>
        <v>161.4351885778172</v>
      </c>
      <c r="AM782" s="200">
        <f>IntermediateData!AM727</f>
        <v>161.8007694738161</v>
      </c>
      <c r="AN782" s="200">
        <f>IntermediateData!AN727</f>
        <v>162.16329804578072</v>
      </c>
      <c r="AO782" s="200">
        <f>IntermediateData!AO727</f>
        <v>162.5237102373973</v>
      </c>
      <c r="AP782" s="201">
        <f>IntermediateData!AP727</f>
        <v>162.882816468778</v>
      </c>
    </row>
    <row r="783" spans="2:42" x14ac:dyDescent="0.35">
      <c r="B783" s="36"/>
      <c r="C783" s="36" t="s">
        <v>2271</v>
      </c>
      <c r="D783" s="201"/>
      <c r="E783" s="200">
        <f>IntermediateData!E729</f>
        <v>0</v>
      </c>
      <c r="F783" s="200">
        <f>IntermediateData!F729</f>
        <v>0</v>
      </c>
      <c r="G783" s="200">
        <f>IntermediateData!G729</f>
        <v>0</v>
      </c>
      <c r="H783" s="200">
        <f>IntermediateData!H729</f>
        <v>0</v>
      </c>
      <c r="I783" s="200">
        <f>IntermediateData!I729</f>
        <v>0</v>
      </c>
      <c r="J783" s="200">
        <f>IntermediateData!J729</f>
        <v>6.5039721895477314</v>
      </c>
      <c r="K783" s="200">
        <f>IntermediateData!K729</f>
        <v>13.047889008481979</v>
      </c>
      <c r="L783" s="200">
        <f>IntermediateData!L729</f>
        <v>23.514051059367127</v>
      </c>
      <c r="M783" s="200">
        <f>IntermediateData!M729</f>
        <v>31.333749284256761</v>
      </c>
      <c r="N783" s="200">
        <f>IntermediateData!N729</f>
        <v>45.592727323574429</v>
      </c>
      <c r="O783" s="200">
        <f>IntermediateData!O729</f>
        <v>54.504558376963459</v>
      </c>
      <c r="P783" s="200">
        <f>IntermediateData!P729</f>
        <v>63.257986040593622</v>
      </c>
      <c r="Q783" s="200">
        <f>IntermediateData!Q729</f>
        <v>67.335658709622507</v>
      </c>
      <c r="R783" s="199">
        <f>IntermediateData!R729</f>
        <v>66.885489313254254</v>
      </c>
      <c r="S783" s="200">
        <f>IntermediateData!S729</f>
        <v>66.497051450612105</v>
      </c>
      <c r="T783" s="200">
        <f>IntermediateData!T729</f>
        <v>66.169072976889893</v>
      </c>
      <c r="U783" s="200">
        <f>IntermediateData!U729</f>
        <v>65.900349611653454</v>
      </c>
      <c r="V783" s="200">
        <f>IntermediateData!V729</f>
        <v>65.689742916787253</v>
      </c>
      <c r="W783" s="200">
        <f>IntermediateData!W729</f>
        <v>65.536178358350412</v>
      </c>
      <c r="X783" s="200">
        <f>IntermediateData!X729</f>
        <v>65.438643449486761</v>
      </c>
      <c r="Y783" s="200">
        <f>IntermediateData!Y729</f>
        <v>65.396185971643078</v>
      </c>
      <c r="Z783" s="200">
        <f>IntermediateData!Z729</f>
        <v>65.407912271454919</v>
      </c>
      <c r="AA783" s="200">
        <f>IntermediateData!AA729</f>
        <v>65.472985630760547</v>
      </c>
      <c r="AB783" s="200">
        <f>IntermediateData!AB729</f>
        <v>65.590624707301586</v>
      </c>
      <c r="AC783" s="200">
        <f>IntermediateData!AC729</f>
        <v>65.760102043763254</v>
      </c>
      <c r="AD783" s="200">
        <f>IntermediateData!AD729</f>
        <v>65.980742642898107</v>
      </c>
      <c r="AE783" s="200">
        <f>IntermediateData!AE729</f>
        <v>66.244734005723728</v>
      </c>
      <c r="AF783" s="200">
        <f>IntermediateData!AF729</f>
        <v>66.544377112919605</v>
      </c>
      <c r="AG783" s="200">
        <f>IntermediateData!AG729</f>
        <v>66.872119127018138</v>
      </c>
      <c r="AH783" s="200">
        <f>IntermediateData!AH729</f>
        <v>67.249377182169425</v>
      </c>
      <c r="AI783" s="200">
        <f>IntermediateData!AI729</f>
        <v>67.640051327727733</v>
      </c>
      <c r="AJ783" s="200">
        <f>IntermediateData!AJ729</f>
        <v>68.037214893880176</v>
      </c>
      <c r="AK783" s="200">
        <f>IntermediateData!AK729</f>
        <v>68.434180825309255</v>
      </c>
      <c r="AL783" s="200">
        <f>IntermediateData!AL729</f>
        <v>68.828058949133705</v>
      </c>
      <c r="AM783" s="200">
        <f>IntermediateData!AM729</f>
        <v>69.219576969422306</v>
      </c>
      <c r="AN783" s="200">
        <f>IntermediateData!AN729</f>
        <v>69.609400570117373</v>
      </c>
      <c r="AO783" s="200">
        <f>IntermediateData!AO729</f>
        <v>69.998135924538474</v>
      </c>
      <c r="AP783" s="201">
        <f>IntermediateData!AP729</f>
        <v>70.386332064704845</v>
      </c>
    </row>
    <row r="784" spans="2:42" x14ac:dyDescent="0.35">
      <c r="B784" s="36"/>
      <c r="C784" s="36" t="s">
        <v>2314</v>
      </c>
      <c r="D784" s="201"/>
      <c r="E784" s="200">
        <f>IntermediateData!E728</f>
        <v>0</v>
      </c>
      <c r="F784" s="200">
        <f>IntermediateData!F728</f>
        <v>0</v>
      </c>
      <c r="G784" s="200">
        <f>IntermediateData!G728</f>
        <v>0</v>
      </c>
      <c r="H784" s="200">
        <f>IntermediateData!H728</f>
        <v>0</v>
      </c>
      <c r="I784" s="200">
        <f>IntermediateData!I728</f>
        <v>0</v>
      </c>
      <c r="J784" s="200">
        <f>IntermediateData!J728</f>
        <v>6.3509659001328362</v>
      </c>
      <c r="K784" s="200">
        <f>IntermediateData!K728</f>
        <v>12.740936730135285</v>
      </c>
      <c r="L784" s="200">
        <f>IntermediateData!L728</f>
        <v>22.960881765764057</v>
      </c>
      <c r="M784" s="200">
        <f>IntermediateData!M728</f>
        <v>30.596621176737266</v>
      </c>
      <c r="N784" s="200">
        <f>IntermediateData!N728</f>
        <v>44.520156004266511</v>
      </c>
      <c r="O784" s="200">
        <f>IntermediateData!O728</f>
        <v>53.222335761242746</v>
      </c>
      <c r="P784" s="200">
        <f>IntermediateData!P728</f>
        <v>61.769838576573875</v>
      </c>
      <c r="Q784" s="200">
        <f>IntermediateData!Q728</f>
        <v>65.751583780608485</v>
      </c>
      <c r="R784" s="199">
        <f>IntermediateData!R728</f>
        <v>65.312004643075767</v>
      </c>
      <c r="S784" s="200">
        <f>IntermediateData!S728</f>
        <v>64.932704801676479</v>
      </c>
      <c r="T784" s="200">
        <f>IntermediateData!T728</f>
        <v>64.612442038878271</v>
      </c>
      <c r="U784" s="200">
        <f>IntermediateData!U728</f>
        <v>64.350040405007761</v>
      </c>
      <c r="V784" s="200">
        <f>IntermediateData!V728</f>
        <v>64.144388243766286</v>
      </c>
      <c r="W784" s="200">
        <f>IntermediateData!W728</f>
        <v>63.994436299680693</v>
      </c>
      <c r="X784" s="200">
        <f>IntermediateData!X728</f>
        <v>63.8991959047016</v>
      </c>
      <c r="Y784" s="200">
        <f>IntermediateData!Y728</f>
        <v>63.85773724126755</v>
      </c>
      <c r="Z784" s="200">
        <f>IntermediateData!Z728</f>
        <v>63.86918767925674</v>
      </c>
      <c r="AA784" s="200">
        <f>IntermediateData!AA728</f>
        <v>63.932730184346347</v>
      </c>
      <c r="AB784" s="200">
        <f>IntermediateData!AB728</f>
        <v>64.047601795395963</v>
      </c>
      <c r="AC784" s="200">
        <f>IntermediateData!AC728</f>
        <v>64.213092168562554</v>
      </c>
      <c r="AD784" s="200">
        <f>IntermediateData!AD728</f>
        <v>64.428542185944593</v>
      </c>
      <c r="AE784" s="200">
        <f>IntermediateData!AE728</f>
        <v>64.686323138011019</v>
      </c>
      <c r="AF784" s="200">
        <f>IntermediateData!AF728</f>
        <v>64.978917125277619</v>
      </c>
      <c r="AG784" s="200">
        <f>IntermediateData!AG728</f>
        <v>65.298948991177312</v>
      </c>
      <c r="AH784" s="200">
        <f>IntermediateData!AH728</f>
        <v>65.667332030647643</v>
      </c>
      <c r="AI784" s="200">
        <f>IntermediateData!AI728</f>
        <v>66.048815546289333</v>
      </c>
      <c r="AJ784" s="200">
        <f>IntermediateData!AJ728</f>
        <v>66.436635818562792</v>
      </c>
      <c r="AK784" s="200">
        <f>IntermediateData!AK728</f>
        <v>66.824263105480171</v>
      </c>
      <c r="AL784" s="200">
        <f>IntermediateData!AL728</f>
        <v>67.208875225629981</v>
      </c>
      <c r="AM784" s="200">
        <f>IntermediateData!AM728</f>
        <v>67.591182763804326</v>
      </c>
      <c r="AN784" s="200">
        <f>IntermediateData!AN728</f>
        <v>67.971835743695635</v>
      </c>
      <c r="AO784" s="200">
        <f>IntermediateData!AO728</f>
        <v>68.351426078364014</v>
      </c>
      <c r="AP784" s="201">
        <f>IntermediateData!AP728</f>
        <v>68.730489883821534</v>
      </c>
    </row>
    <row r="785" spans="2:42" x14ac:dyDescent="0.35">
      <c r="B785" s="36"/>
      <c r="C785" s="36" t="s">
        <v>2272</v>
      </c>
      <c r="D785" s="201"/>
      <c r="E785" s="200">
        <f>IntermediateData!E730</f>
        <v>0</v>
      </c>
      <c r="F785" s="200">
        <f>IntermediateData!F730</f>
        <v>0</v>
      </c>
      <c r="G785" s="200">
        <f>IntermediateData!G730</f>
        <v>0</v>
      </c>
      <c r="H785" s="200">
        <f>IntermediateData!H730</f>
        <v>0</v>
      </c>
      <c r="I785" s="200">
        <f>IntermediateData!I730</f>
        <v>161.44782499999999</v>
      </c>
      <c r="J785" s="200">
        <f>IntermediateData!J730</f>
        <v>291.71001818514117</v>
      </c>
      <c r="K785" s="200">
        <f>IntermediateData!K730</f>
        <v>508.33700655551809</v>
      </c>
      <c r="L785" s="200">
        <f>IntermediateData!L730</f>
        <v>667.83463783331831</v>
      </c>
      <c r="M785" s="200">
        <f>IntermediateData!M730</f>
        <v>965.82193256456924</v>
      </c>
      <c r="N785" s="200">
        <f>IntermediateData!N730</f>
        <v>1152.369397389524</v>
      </c>
      <c r="O785" s="200">
        <f>IntermediateData!O730</f>
        <v>1338.1337233344914</v>
      </c>
      <c r="P785" s="200">
        <f>IntermediateData!P730</f>
        <v>1381.5330441959813</v>
      </c>
      <c r="Q785" s="200">
        <f>IntermediateData!Q730</f>
        <v>1382.3668222336235</v>
      </c>
      <c r="R785" s="199">
        <f>IntermediateData!R730</f>
        <v>1384.4831941373363</v>
      </c>
      <c r="S785" s="200">
        <f>IntermediateData!S730</f>
        <v>1387.8660024830742</v>
      </c>
      <c r="T785" s="200">
        <f>IntermediateData!T730</f>
        <v>1392.5003735083201</v>
      </c>
      <c r="U785" s="200">
        <f>IntermediateData!U730</f>
        <v>1398.3726854418339</v>
      </c>
      <c r="V785" s="200">
        <f>IntermediateData!V730</f>
        <v>1405.470538325905</v>
      </c>
      <c r="W785" s="200">
        <f>IntermediateData!W730</f>
        <v>1413.7827252837719</v>
      </c>
      <c r="X785" s="200">
        <f>IntermediateData!X730</f>
        <v>1423.2992051867541</v>
      </c>
      <c r="Y785" s="200">
        <f>IntermediateData!Y730</f>
        <v>1434.0110766774624</v>
      </c>
      <c r="Z785" s="200">
        <f>IntermediateData!Z730</f>
        <v>1445.9105535072199</v>
      </c>
      <c r="AA785" s="200">
        <f>IntermediateData!AA730</f>
        <v>1458.9909411475292</v>
      </c>
      <c r="AB785" s="200">
        <f>IntermediateData!AB730</f>
        <v>1473.2466146370396</v>
      </c>
      <c r="AC785" s="200">
        <f>IntermediateData!AC730</f>
        <v>1488.6729976270863</v>
      </c>
      <c r="AD785" s="200">
        <f>IntermediateData!AD730</f>
        <v>1505.0881002574774</v>
      </c>
      <c r="AE785" s="200">
        <f>IntermediateData!AE730</f>
        <v>1522.3480877921766</v>
      </c>
      <c r="AF785" s="200">
        <f>IntermediateData!AF730</f>
        <v>1540.3102818752654</v>
      </c>
      <c r="AG785" s="200">
        <f>IntermediateData!AG730</f>
        <v>1558.8337279112034</v>
      </c>
      <c r="AH785" s="200">
        <f>IntermediateData!AH730</f>
        <v>1580.1001799157116</v>
      </c>
      <c r="AI785" s="200">
        <f>IntermediateData!AI730</f>
        <v>1601.67633337237</v>
      </c>
      <c r="AJ785" s="200">
        <f>IntermediateData!AJ730</f>
        <v>1623.4317267437532</v>
      </c>
      <c r="AK785" s="200">
        <f>IntermediateData!AK730</f>
        <v>1645.3505466493943</v>
      </c>
      <c r="AL785" s="200">
        <f>IntermediateData!AL730</f>
        <v>1667.451016799851</v>
      </c>
      <c r="AM785" s="200">
        <f>IntermediateData!AM730</f>
        <v>1689.7502587168406</v>
      </c>
      <c r="AN785" s="200">
        <f>IntermediateData!AN730</f>
        <v>1712.26433612919</v>
      </c>
      <c r="AO785" s="200">
        <f>IntermediateData!AO730</f>
        <v>1735.0082968287566</v>
      </c>
      <c r="AP785" s="201">
        <f>IntermediateData!AP730</f>
        <v>1757.996212084598</v>
      </c>
    </row>
    <row r="786" spans="2:42" x14ac:dyDescent="0.35">
      <c r="B786" s="36"/>
      <c r="C786" s="36" t="s">
        <v>2273</v>
      </c>
      <c r="D786" s="201"/>
      <c r="E786" s="200">
        <f>IntermediateData!E731</f>
        <v>0</v>
      </c>
      <c r="F786" s="200">
        <f>IntermediateData!F731</f>
        <v>0</v>
      </c>
      <c r="G786" s="200">
        <f>IntermediateData!G731</f>
        <v>0</v>
      </c>
      <c r="H786" s="200">
        <f>IntermediateData!H731</f>
        <v>0</v>
      </c>
      <c r="I786" s="200">
        <f>IntermediateData!I731</f>
        <v>66.346775000000008</v>
      </c>
      <c r="J786" s="200">
        <f>IntermediateData!J731</f>
        <v>142.72707271576374</v>
      </c>
      <c r="K786" s="200">
        <f>IntermediateData!K731</f>
        <v>263.98435163408948</v>
      </c>
      <c r="L786" s="200">
        <f>IntermediateData!L731</f>
        <v>357.28504713706366</v>
      </c>
      <c r="M786" s="200">
        <f>IntermediateData!M731</f>
        <v>450.74353987086602</v>
      </c>
      <c r="N786" s="200">
        <f>IntermediateData!N731</f>
        <v>634.63044991740639</v>
      </c>
      <c r="O786" s="200">
        <f>IntermediateData!O731</f>
        <v>742.71673861490524</v>
      </c>
      <c r="P786" s="200">
        <f>IntermediateData!P731</f>
        <v>808.53808559960396</v>
      </c>
      <c r="Q786" s="200">
        <f>IntermediateData!Q731</f>
        <v>807.4129982334947</v>
      </c>
      <c r="R786" s="199">
        <f>IntermediateData!R731</f>
        <v>807.03232314504885</v>
      </c>
      <c r="S786" s="200">
        <f>IntermediateData!S731</f>
        <v>807.3849211169952</v>
      </c>
      <c r="T786" s="200">
        <f>IntermediateData!T731</f>
        <v>808.4604171024024</v>
      </c>
      <c r="U786" s="200">
        <f>IntermediateData!U731</f>
        <v>810.24918006431005</v>
      </c>
      <c r="V786" s="200">
        <f>IntermediateData!V731</f>
        <v>812.74230372204556</v>
      </c>
      <c r="W786" s="200">
        <f>IntermediateData!W731</f>
        <v>815.93158817472033</v>
      </c>
      <c r="X786" s="200">
        <f>IntermediateData!X731</f>
        <v>819.8095223735595</v>
      </c>
      <c r="Y786" s="200">
        <f>IntermediateData!Y731</f>
        <v>824.36926741583056</v>
      </c>
      <c r="Z786" s="200">
        <f>IntermediateData!Z731</f>
        <v>829.60464063422626</v>
      </c>
      <c r="AA786" s="200">
        <f>IntermediateData!AA731</f>
        <v>835.51010045658393</v>
      </c>
      <c r="AB786" s="200">
        <f>IntermediateData!AB731</f>
        <v>842.0807320118447</v>
      </c>
      <c r="AC786" s="200">
        <f>IntermediateData!AC731</f>
        <v>849.31223345910814</v>
      </c>
      <c r="AD786" s="200">
        <f>IntermediateData!AD731</f>
        <v>857.12757237153551</v>
      </c>
      <c r="AE786" s="200">
        <f>IntermediateData!AE731</f>
        <v>865.44031436865441</v>
      </c>
      <c r="AF786" s="200">
        <f>IntermediateData!AF731</f>
        <v>874.16482094372975</v>
      </c>
      <c r="AG786" s="200">
        <f>IntermediateData!AG731</f>
        <v>883.21659922998845</v>
      </c>
      <c r="AH786" s="200">
        <f>IntermediateData!AH731</f>
        <v>892.36453419182692</v>
      </c>
      <c r="AI786" s="200">
        <f>IntermediateData!AI731</f>
        <v>901.67460546021744</v>
      </c>
      <c r="AJ786" s="200">
        <f>IntermediateData!AJ731</f>
        <v>911.06731426963711</v>
      </c>
      <c r="AK786" s="200">
        <f>IntermediateData!AK731</f>
        <v>920.49785993872001</v>
      </c>
      <c r="AL786" s="200">
        <f>IntermediateData!AL731</f>
        <v>929.97504213232151</v>
      </c>
      <c r="AM786" s="200">
        <f>IntermediateData!AM731</f>
        <v>939.50698145295087</v>
      </c>
      <c r="AN786" s="200">
        <f>IntermediateData!AN731</f>
        <v>949.10114547668127</v>
      </c>
      <c r="AO786" s="200">
        <f>IntermediateData!AO731</f>
        <v>958.76437326022267</v>
      </c>
      <c r="AP786" s="201">
        <f>IntermediateData!AP731</f>
        <v>968.50289837857974</v>
      </c>
    </row>
    <row r="787" spans="2:42" x14ac:dyDescent="0.35">
      <c r="B787" s="36"/>
      <c r="C787" s="36" t="s">
        <v>2275</v>
      </c>
      <c r="D787" s="201"/>
      <c r="E787" s="200">
        <f>IntermediateData!E733</f>
        <v>0</v>
      </c>
      <c r="F787" s="200">
        <f>IntermediateData!F733</f>
        <v>0</v>
      </c>
      <c r="G787" s="200">
        <f>IntermediateData!G733</f>
        <v>0</v>
      </c>
      <c r="H787" s="200">
        <f>IntermediateData!H733</f>
        <v>0</v>
      </c>
      <c r="I787" s="200">
        <f>IntermediateData!I733</f>
        <v>62.120849999999997</v>
      </c>
      <c r="J787" s="200">
        <f>IntermediateData!J733</f>
        <v>78.702678664919745</v>
      </c>
      <c r="K787" s="200">
        <f>IntermediateData!K733</f>
        <v>111.07920115151565</v>
      </c>
      <c r="L787" s="200">
        <f>IntermediateData!L733</f>
        <v>130.17992288656683</v>
      </c>
      <c r="M787" s="200">
        <f>IntermediateData!M733</f>
        <v>143.59798138942512</v>
      </c>
      <c r="N787" s="200">
        <f>IntermediateData!N733</f>
        <v>143.21835717613882</v>
      </c>
      <c r="O787" s="200">
        <f>IntermediateData!O733</f>
        <v>142.97195987561489</v>
      </c>
      <c r="P787" s="200">
        <f>IntermediateData!P733</f>
        <v>142.85662937530827</v>
      </c>
      <c r="Q787" s="200">
        <f>IntermediateData!Q733</f>
        <v>142.87034448776802</v>
      </c>
      <c r="R787" s="199">
        <f>IntermediateData!R733</f>
        <v>143.01121917450411</v>
      </c>
      <c r="S787" s="200">
        <f>IntermediateData!S733</f>
        <v>143.27749893630099</v>
      </c>
      <c r="T787" s="200">
        <f>IntermediateData!T733</f>
        <v>143.6675573645025</v>
      </c>
      <c r="U787" s="200">
        <f>IntermediateData!U733</f>
        <v>144.17989284800385</v>
      </c>
      <c r="V787" s="200">
        <f>IntermediateData!V733</f>
        <v>144.81312543089425</v>
      </c>
      <c r="W787" s="200">
        <f>IntermediateData!W733</f>
        <v>145.56599381589228</v>
      </c>
      <c r="X787" s="200">
        <f>IntermediateData!X733</f>
        <v>146.4373525089066</v>
      </c>
      <c r="Y787" s="200">
        <f>IntermediateData!Y733</f>
        <v>147.42616910024179</v>
      </c>
      <c r="Z787" s="200">
        <f>IntermediateData!Z733</f>
        <v>148.53152167814599</v>
      </c>
      <c r="AA787" s="200">
        <f>IntermediateData!AA733</f>
        <v>149.7525963705705</v>
      </c>
      <c r="AB787" s="200">
        <f>IntermediateData!AB733</f>
        <v>151.08868501117698</v>
      </c>
      <c r="AC787" s="200">
        <f>IntermediateData!AC733</f>
        <v>152.53918292579019</v>
      </c>
      <c r="AD787" s="200">
        <f>IntermediateData!AD733</f>
        <v>154.04637026327885</v>
      </c>
      <c r="AE787" s="200">
        <f>IntermediateData!AE733</f>
        <v>155.59542866849822</v>
      </c>
      <c r="AF787" s="200">
        <f>IntermediateData!AF733</f>
        <v>157.17187631115763</v>
      </c>
      <c r="AG787" s="200">
        <f>IntermediateData!AG733</f>
        <v>158.76160849405494</v>
      </c>
      <c r="AH787" s="200">
        <f>IntermediateData!AH733</f>
        <v>160.211423442777</v>
      </c>
      <c r="AI787" s="200">
        <f>IntermediateData!AI733</f>
        <v>161.66627089046415</v>
      </c>
      <c r="AJ787" s="200">
        <f>IntermediateData!AJ733</f>
        <v>163.12754428592882</v>
      </c>
      <c r="AK787" s="200">
        <f>IntermediateData!AK733</f>
        <v>164.59651783710379</v>
      </c>
      <c r="AL787" s="200">
        <f>IntermediateData!AL733</f>
        <v>166.07435100581446</v>
      </c>
      <c r="AM787" s="200">
        <f>IntermediateData!AM733</f>
        <v>167.56209273438887</v>
      </c>
      <c r="AN787" s="200">
        <f>IntermediateData!AN733</f>
        <v>169.06068541452666</v>
      </c>
      <c r="AO787" s="200">
        <f>IntermediateData!AO733</f>
        <v>170.5709686083529</v>
      </c>
      <c r="AP787" s="201">
        <f>IntermediateData!AP733</f>
        <v>172.09368253110861</v>
      </c>
    </row>
    <row r="788" spans="2:42" x14ac:dyDescent="0.35">
      <c r="B788" s="36"/>
      <c r="C788" s="36" t="s">
        <v>2276</v>
      </c>
      <c r="D788" s="201"/>
      <c r="E788" s="200">
        <f>IntermediateData!E734</f>
        <v>0</v>
      </c>
      <c r="F788" s="200">
        <f>IntermediateData!F734</f>
        <v>0</v>
      </c>
      <c r="G788" s="200">
        <f>IntermediateData!G734</f>
        <v>0</v>
      </c>
      <c r="H788" s="200">
        <f>IntermediateData!H734</f>
        <v>0</v>
      </c>
      <c r="I788" s="200">
        <f>IntermediateData!I734</f>
        <v>438.47199000000001</v>
      </c>
      <c r="J788" s="200">
        <f>IntermediateData!J734</f>
        <v>621.83057875674501</v>
      </c>
      <c r="K788" s="200">
        <f>IntermediateData!K734</f>
        <v>729.9137281125503</v>
      </c>
      <c r="L788" s="200">
        <f>IntermediateData!L734</f>
        <v>834.09284789018977</v>
      </c>
      <c r="M788" s="200">
        <f>IntermediateData!M734</f>
        <v>826.55550857938942</v>
      </c>
      <c r="N788" s="200">
        <f>IntermediateData!N734</f>
        <v>819.80398025244347</v>
      </c>
      <c r="O788" s="200">
        <f>IntermediateData!O734</f>
        <v>813.82058323444016</v>
      </c>
      <c r="P788" s="200">
        <f>IntermediateData!P734</f>
        <v>808.58852365881614</v>
      </c>
      <c r="Q788" s="200">
        <f>IntermediateData!Q734</f>
        <v>804.09186622355378</v>
      </c>
      <c r="R788" s="199">
        <f>IntermediateData!R734</f>
        <v>800.31550805536187</v>
      </c>
      <c r="S788" s="200">
        <f>IntermediateData!S734</f>
        <v>797.2451536437128</v>
      </c>
      <c r="T788" s="200">
        <f>IntermediateData!T734</f>
        <v>794.86729080805219</v>
      </c>
      <c r="U788" s="200">
        <f>IntermediateData!U734</f>
        <v>793.16916766289592</v>
      </c>
      <c r="V788" s="200">
        <f>IntermediateData!V734</f>
        <v>792.13877054687578</v>
      </c>
      <c r="W788" s="200">
        <f>IntermediateData!W734</f>
        <v>791.76480288308301</v>
      </c>
      <c r="X788" s="200">
        <f>IntermediateData!X734</f>
        <v>792.03666493932076</v>
      </c>
      <c r="Y788" s="200">
        <f>IntermediateData!Y734</f>
        <v>792.94443445807656</v>
      </c>
      <c r="Z788" s="200">
        <f>IntermediateData!Z734</f>
        <v>794.47884812718883</v>
      </c>
      <c r="AA788" s="200">
        <f>IntermediateData!AA734</f>
        <v>796.63128386330573</v>
      </c>
      <c r="AB788" s="200">
        <f>IntermediateData!AB734</f>
        <v>799.39374388131796</v>
      </c>
      <c r="AC788" s="200">
        <f>IntermediateData!AC734</f>
        <v>802.75883852398499</v>
      </c>
      <c r="AD788" s="200">
        <f>IntermediateData!AD734</f>
        <v>806.31591504672679</v>
      </c>
      <c r="AE788" s="200">
        <f>IntermediateData!AE734</f>
        <v>809.97774919383471</v>
      </c>
      <c r="AF788" s="200">
        <f>IntermediateData!AF734</f>
        <v>813.66031118564376</v>
      </c>
      <c r="AG788" s="200">
        <f>IntermediateData!AG734</f>
        <v>817.28399677419827</v>
      </c>
      <c r="AH788" s="200">
        <f>IntermediateData!AH734</f>
        <v>821.61399603214352</v>
      </c>
      <c r="AI788" s="200">
        <f>IntermediateData!AI734</f>
        <v>825.89933893887849</v>
      </c>
      <c r="AJ788" s="200">
        <f>IntermediateData!AJ734</f>
        <v>830.14894613858314</v>
      </c>
      <c r="AK788" s="200">
        <f>IntermediateData!AK734</f>
        <v>834.37097657932918</v>
      </c>
      <c r="AL788" s="200">
        <f>IntermediateData!AL734</f>
        <v>838.57285856421879</v>
      </c>
      <c r="AM788" s="200">
        <f>IntermediateData!AM734</f>
        <v>842.76131907825095</v>
      </c>
      <c r="AN788" s="200">
        <f>IntermediateData!AN734</f>
        <v>846.94241146108004</v>
      </c>
      <c r="AO788" s="200">
        <f>IntermediateData!AO734</f>
        <v>851.12154149260505</v>
      </c>
      <c r="AP788" s="201">
        <f>IntermediateData!AP734</f>
        <v>855.30349195522956</v>
      </c>
    </row>
    <row r="789" spans="2:42" x14ac:dyDescent="0.35">
      <c r="B789" s="36"/>
      <c r="C789" s="36" t="s">
        <v>2277</v>
      </c>
      <c r="D789" s="201"/>
      <c r="E789" s="200">
        <f>IntermediateData!E735</f>
        <v>0</v>
      </c>
      <c r="F789" s="200">
        <f>IntermediateData!F735</f>
        <v>0</v>
      </c>
      <c r="G789" s="200">
        <f>IntermediateData!G735</f>
        <v>0</v>
      </c>
      <c r="H789" s="200">
        <f>IntermediateData!H735</f>
        <v>0</v>
      </c>
      <c r="I789" s="200">
        <f>IntermediateData!I735</f>
        <v>202.95594</v>
      </c>
      <c r="J789" s="200">
        <f>IntermediateData!J735</f>
        <v>273.4678592425571</v>
      </c>
      <c r="K789" s="200">
        <f>IntermediateData!K735</f>
        <v>343.1697350036286</v>
      </c>
      <c r="L789" s="200">
        <f>IntermediateData!L735</f>
        <v>480.38565119768458</v>
      </c>
      <c r="M789" s="200">
        <f>IntermediateData!M735</f>
        <v>558.8022518011735</v>
      </c>
      <c r="N789" s="200">
        <f>IntermediateData!N735</f>
        <v>606.25713827038487</v>
      </c>
      <c r="O789" s="200">
        <f>IntermediateData!O735</f>
        <v>601.3174869093998</v>
      </c>
      <c r="P789" s="200">
        <f>IntermediateData!P735</f>
        <v>596.94104993455164</v>
      </c>
      <c r="Q789" s="200">
        <f>IntermediateData!Q735</f>
        <v>593.11552211983053</v>
      </c>
      <c r="R789" s="199">
        <f>IntermediateData!R735</f>
        <v>589.82922763439251</v>
      </c>
      <c r="S789" s="200">
        <f>IntermediateData!S735</f>
        <v>587.07110088768604</v>
      </c>
      <c r="T789" s="200">
        <f>IntermediateData!T735</f>
        <v>584.83066815879783</v>
      </c>
      <c r="U789" s="200">
        <f>IntermediateData!U735</f>
        <v>583.09802998312796</v>
      </c>
      <c r="V789" s="200">
        <f>IntermediateData!V735</f>
        <v>581.86384427053486</v>
      </c>
      <c r="W789" s="200">
        <f>IntermediateData!W735</f>
        <v>581.11931013007074</v>
      </c>
      <c r="X789" s="200">
        <f>IntermediateData!X735</f>
        <v>580.85615237738125</v>
      </c>
      <c r="Y789" s="200">
        <f>IntermediateData!Y735</f>
        <v>581.06660670176007</v>
      </c>
      <c r="Z789" s="200">
        <f>IntermediateData!Z735</f>
        <v>581.74340547073052</v>
      </c>
      <c r="AA789" s="200">
        <f>IntermediateData!AA735</f>
        <v>582.87976415088599</v>
      </c>
      <c r="AB789" s="200">
        <f>IntermediateData!AB735</f>
        <v>584.46936832453127</v>
      </c>
      <c r="AC789" s="200">
        <f>IntermediateData!AC735</f>
        <v>586.50636128247424</v>
      </c>
      <c r="AD789" s="200">
        <f>IntermediateData!AD735</f>
        <v>588.79839907143935</v>
      </c>
      <c r="AE789" s="200">
        <f>IntermediateData!AE735</f>
        <v>591.2783641962418</v>
      </c>
      <c r="AF789" s="200">
        <f>IntermediateData!AF735</f>
        <v>593.88109355199606</v>
      </c>
      <c r="AG789" s="200">
        <f>IntermediateData!AG735</f>
        <v>596.54357468254136</v>
      </c>
      <c r="AH789" s="200">
        <f>IntermediateData!AH735</f>
        <v>599.7567149015274</v>
      </c>
      <c r="AI789" s="200">
        <f>IntermediateData!AI735</f>
        <v>602.9302613500206</v>
      </c>
      <c r="AJ789" s="200">
        <f>IntermediateData!AJ735</f>
        <v>606.07132368478597</v>
      </c>
      <c r="AK789" s="200">
        <f>IntermediateData!AK735</f>
        <v>609.1864294033719</v>
      </c>
      <c r="AL789" s="200">
        <f>IntermediateData!AL735</f>
        <v>612.28154790592362</v>
      </c>
      <c r="AM789" s="200">
        <f>IntermediateData!AM735</f>
        <v>615.36211323958821</v>
      </c>
      <c r="AN789" s="200">
        <f>IntermediateData!AN735</f>
        <v>618.43304557939041</v>
      </c>
      <c r="AO789" s="200">
        <f>IntermediateData!AO735</f>
        <v>621.49877149699341</v>
      </c>
      <c r="AP789" s="201">
        <f>IntermediateData!AP735</f>
        <v>624.56324306638589</v>
      </c>
    </row>
    <row r="790" spans="2:42" x14ac:dyDescent="0.35">
      <c r="B790" s="36"/>
      <c r="C790" s="36" t="s">
        <v>2278</v>
      </c>
      <c r="D790" s="201"/>
      <c r="E790" s="200">
        <f>IntermediateData!E736</f>
        <v>0</v>
      </c>
      <c r="F790" s="200">
        <f>IntermediateData!F736</f>
        <v>0</v>
      </c>
      <c r="G790" s="200">
        <f>IntermediateData!G736</f>
        <v>0</v>
      </c>
      <c r="H790" s="200">
        <f>IntermediateData!H736</f>
        <v>0</v>
      </c>
      <c r="I790" s="200">
        <f>IntermediateData!I736</f>
        <v>185.28933499999999</v>
      </c>
      <c r="J790" s="200">
        <f>IntermediateData!J736</f>
        <v>220.57628941496026</v>
      </c>
      <c r="K790" s="200">
        <f>IntermediateData!K736</f>
        <v>255.16146490474034</v>
      </c>
      <c r="L790" s="200">
        <f>IntermediateData!L736</f>
        <v>267.59550239332924</v>
      </c>
      <c r="M790" s="200">
        <f>IntermediateData!M736</f>
        <v>265.60620360641622</v>
      </c>
      <c r="N790" s="200">
        <f>IntermediateData!N736</f>
        <v>263.86615538171128</v>
      </c>
      <c r="O790" s="200">
        <f>IntermediateData!O736</f>
        <v>262.37009267775665</v>
      </c>
      <c r="P790" s="200">
        <f>IntermediateData!P736</f>
        <v>261.1130264453169</v>
      </c>
      <c r="Q790" s="200">
        <f>IntermediateData!Q736</f>
        <v>260.09023533218476</v>
      </c>
      <c r="R790" s="199">
        <f>IntermediateData!R736</f>
        <v>259.297257730311</v>
      </c>
      <c r="S790" s="200">
        <f>IntermediateData!S736</f>
        <v>258.72988415357349</v>
      </c>
      <c r="T790" s="200">
        <f>IntermediateData!T736</f>
        <v>258.38414993494865</v>
      </c>
      <c r="U790" s="200">
        <f>IntermediateData!U736</f>
        <v>258.25632823227573</v>
      </c>
      <c r="V790" s="200">
        <f>IntermediateData!V736</f>
        <v>258.34292333222032</v>
      </c>
      <c r="W790" s="200">
        <f>IntermediateData!W736</f>
        <v>258.64066424244191</v>
      </c>
      <c r="X790" s="200">
        <f>IntermediateData!X736</f>
        <v>259.14649856235661</v>
      </c>
      <c r="Y790" s="200">
        <f>IntermediateData!Y736</f>
        <v>259.85758662325696</v>
      </c>
      <c r="Z790" s="200">
        <f>IntermediateData!Z736</f>
        <v>260.77129588890944</v>
      </c>
      <c r="AA790" s="200">
        <f>IntermediateData!AA736</f>
        <v>261.88519560809726</v>
      </c>
      <c r="AB790" s="200">
        <f>IntermediateData!AB736</f>
        <v>263.19705171090772</v>
      </c>
      <c r="AC790" s="200">
        <f>IntermediateData!AC736</f>
        <v>264.70482194088652</v>
      </c>
      <c r="AD790" s="200">
        <f>IntermediateData!AD736</f>
        <v>266.2603701615451</v>
      </c>
      <c r="AE790" s="200">
        <f>IntermediateData!AE736</f>
        <v>267.83636013964463</v>
      </c>
      <c r="AF790" s="200">
        <f>IntermediateData!AF736</f>
        <v>269.40645770243015</v>
      </c>
      <c r="AG790" s="200">
        <f>IntermediateData!AG736</f>
        <v>270.96222783143799</v>
      </c>
      <c r="AH790" s="200">
        <f>IntermediateData!AH736</f>
        <v>273.13366975140565</v>
      </c>
      <c r="AI790" s="200">
        <f>IntermediateData!AI736</f>
        <v>275.29534193915316</v>
      </c>
      <c r="AJ790" s="200">
        <f>IntermediateData!AJ736</f>
        <v>277.45041437726593</v>
      </c>
      <c r="AK790" s="200">
        <f>IntermediateData!AK736</f>
        <v>279.60181405736103</v>
      </c>
      <c r="AL790" s="200">
        <f>IntermediateData!AL736</f>
        <v>281.75223486204817</v>
      </c>
      <c r="AM790" s="200">
        <f>IntermediateData!AM736</f>
        <v>283.9041469018178</v>
      </c>
      <c r="AN790" s="200">
        <f>IntermediateData!AN736</f>
        <v>286.05980532885275</v>
      </c>
      <c r="AO790" s="200">
        <f>IntermediateData!AO736</f>
        <v>288.22125864874494</v>
      </c>
      <c r="AP790" s="201">
        <f>IntermediateData!AP736</f>
        <v>290.39035655013038</v>
      </c>
    </row>
    <row r="791" spans="2:42" x14ac:dyDescent="0.35">
      <c r="B791" s="36"/>
      <c r="C791" s="36" t="s">
        <v>2279</v>
      </c>
      <c r="D791" s="201"/>
      <c r="E791" s="200">
        <f>IntermediateData!E737</f>
        <v>0</v>
      </c>
      <c r="F791" s="200">
        <f>IntermediateData!F737</f>
        <v>0</v>
      </c>
      <c r="G791" s="200">
        <f>IntermediateData!G737</f>
        <v>0</v>
      </c>
      <c r="H791" s="200">
        <f>IntermediateData!H737</f>
        <v>0</v>
      </c>
      <c r="I791" s="200">
        <f>IntermediateData!I737</f>
        <v>2.4494249999999997</v>
      </c>
      <c r="J791" s="200">
        <f>IntermediateData!J737</f>
        <v>25.287749744933318</v>
      </c>
      <c r="K791" s="200">
        <f>IntermediateData!K737</f>
        <v>48.290528990757274</v>
      </c>
      <c r="L791" s="200">
        <f>IntermediateData!L737</f>
        <v>85.596419307938518</v>
      </c>
      <c r="M791" s="200">
        <f>IntermediateData!M737</f>
        <v>113.14708202070111</v>
      </c>
      <c r="N791" s="200">
        <f>IntermediateData!N737</f>
        <v>163.88378012546423</v>
      </c>
      <c r="O791" s="200">
        <f>IntermediateData!O737</f>
        <v>195.36504013064416</v>
      </c>
      <c r="P791" s="200">
        <f>IntermediateData!P737</f>
        <v>226.33208378573011</v>
      </c>
      <c r="Q791" s="200">
        <f>IntermediateData!Q737</f>
        <v>237.44027444973767</v>
      </c>
      <c r="R791" s="199">
        <f>IntermediateData!R737</f>
        <v>236.08474799544211</v>
      </c>
      <c r="S791" s="200">
        <f>IntermediateData!S737</f>
        <v>234.94573661779745</v>
      </c>
      <c r="T791" s="200">
        <f>IntermediateData!T737</f>
        <v>234.01897404080782</v>
      </c>
      <c r="U791" s="200">
        <f>IntermediateData!U737</f>
        <v>233.30042922061659</v>
      </c>
      <c r="V791" s="200">
        <f>IntermediateData!V737</f>
        <v>232.78629945071489</v>
      </c>
      <c r="W791" s="200">
        <f>IntermediateData!W737</f>
        <v>232.47300375629209</v>
      </c>
      <c r="X791" s="200">
        <f>IntermediateData!X737</f>
        <v>232.3571765679483</v>
      </c>
      <c r="Y791" s="200">
        <f>IntermediateData!Y737</f>
        <v>232.43566166536351</v>
      </c>
      <c r="Z791" s="200">
        <f>IntermediateData!Z737</f>
        <v>232.70550638187865</v>
      </c>
      <c r="AA791" s="200">
        <f>IntermediateData!AA737</f>
        <v>233.16395606129544</v>
      </c>
      <c r="AB791" s="200">
        <f>IntermediateData!AB737</f>
        <v>233.80844875853464</v>
      </c>
      <c r="AC791" s="200">
        <f>IntermediateData!AC737</f>
        <v>234.63661017612034</v>
      </c>
      <c r="AD791" s="200">
        <f>IntermediateData!AD737</f>
        <v>235.64354156955679</v>
      </c>
      <c r="AE791" s="200">
        <f>IntermediateData!AE737</f>
        <v>236.80202790098295</v>
      </c>
      <c r="AF791" s="200">
        <f>IntermediateData!AF737</f>
        <v>238.08522205227248</v>
      </c>
      <c r="AG791" s="200">
        <f>IntermediateData!AG737</f>
        <v>239.46675864784748</v>
      </c>
      <c r="AH791" s="200">
        <f>IntermediateData!AH737</f>
        <v>241.68832091197527</v>
      </c>
      <c r="AI791" s="200">
        <f>IntermediateData!AI737</f>
        <v>243.95704237943454</v>
      </c>
      <c r="AJ791" s="200">
        <f>IntermediateData!AJ737</f>
        <v>246.24929711360565</v>
      </c>
      <c r="AK791" s="200">
        <f>IntermediateData!AK737</f>
        <v>248.54225833599858</v>
      </c>
      <c r="AL791" s="200">
        <f>IntermediateData!AL737</f>
        <v>250.82913988212312</v>
      </c>
      <c r="AM791" s="200">
        <f>IntermediateData!AM737</f>
        <v>253.11309931983322</v>
      </c>
      <c r="AN791" s="200">
        <f>IntermediateData!AN737</f>
        <v>255.39707274019517</v>
      </c>
      <c r="AO791" s="200">
        <f>IntermediateData!AO737</f>
        <v>257.68378395466937</v>
      </c>
      <c r="AP791" s="201">
        <f>IntermediateData!AP737</f>
        <v>259.97575319389773</v>
      </c>
    </row>
    <row r="792" spans="2:42" x14ac:dyDescent="0.35">
      <c r="B792" s="36"/>
      <c r="C792" s="36" t="s">
        <v>2280</v>
      </c>
      <c r="D792" s="201"/>
      <c r="E792" s="200">
        <f>IntermediateData!E738</f>
        <v>0</v>
      </c>
      <c r="F792" s="200">
        <f>IntermediateData!F738</f>
        <v>0</v>
      </c>
      <c r="G792" s="200">
        <f>IntermediateData!G738</f>
        <v>0</v>
      </c>
      <c r="H792" s="200">
        <f>IntermediateData!H738</f>
        <v>0</v>
      </c>
      <c r="I792" s="200">
        <f>IntermediateData!I738</f>
        <v>55.134474999999995</v>
      </c>
      <c r="J792" s="200">
        <f>IntermediateData!J738</f>
        <v>106.6774686424494</v>
      </c>
      <c r="K792" s="200">
        <f>IntermediateData!K738</f>
        <v>190.32916457261123</v>
      </c>
      <c r="L792" s="200">
        <f>IntermediateData!L738</f>
        <v>252.79692763520933</v>
      </c>
      <c r="M792" s="200">
        <f>IntermediateData!M738</f>
        <v>367.65065069591486</v>
      </c>
      <c r="N792" s="200">
        <f>IntermediateData!N738</f>
        <v>439.91200661012351</v>
      </c>
      <c r="O792" s="200">
        <f>IntermediateData!O738</f>
        <v>511.44873060100542</v>
      </c>
      <c r="P792" s="200">
        <f>IntermediateData!P738</f>
        <v>539.95486306753821</v>
      </c>
      <c r="Q792" s="200">
        <f>IntermediateData!Q738</f>
        <v>538.48350272786445</v>
      </c>
      <c r="R792" s="199">
        <f>IntermediateData!R738</f>
        <v>537.50453111134493</v>
      </c>
      <c r="S792" s="200">
        <f>IntermediateData!S738</f>
        <v>537.00978868593154</v>
      </c>
      <c r="T792" s="200">
        <f>IntermediateData!T738</f>
        <v>536.99163045720695</v>
      </c>
      <c r="U792" s="200">
        <f>IntermediateData!U738</f>
        <v>537.4429118386804</v>
      </c>
      <c r="V792" s="200">
        <f>IntermediateData!V738</f>
        <v>538.35697514050673</v>
      </c>
      <c r="W792" s="200">
        <f>IntermediateData!W738</f>
        <v>539.72763665620187</v>
      </c>
      <c r="X792" s="200">
        <f>IntermediateData!X738</f>
        <v>541.54917432771833</v>
      </c>
      <c r="Y792" s="200">
        <f>IntermediateData!Y738</f>
        <v>543.81631597001547</v>
      </c>
      <c r="Z792" s="200">
        <f>IntermediateData!Z738</f>
        <v>546.52422803699369</v>
      </c>
      <c r="AA792" s="200">
        <f>IntermediateData!AA738</f>
        <v>549.66850491138132</v>
      </c>
      <c r="AB792" s="200">
        <f>IntermediateData!AB738</f>
        <v>553.24515870184393</v>
      </c>
      <c r="AC792" s="200">
        <f>IntermediateData!AC738</f>
        <v>557.25060953125978</v>
      </c>
      <c r="AD792" s="200">
        <f>IntermediateData!AD738</f>
        <v>561.62073819679063</v>
      </c>
      <c r="AE792" s="200">
        <f>IntermediateData!AE738</f>
        <v>566.29669910237635</v>
      </c>
      <c r="AF792" s="200">
        <f>IntermediateData!AF738</f>
        <v>571.22039310521916</v>
      </c>
      <c r="AG792" s="200">
        <f>IntermediateData!AG738</f>
        <v>576.33469822994766</v>
      </c>
      <c r="AH792" s="200">
        <f>IntermediateData!AH738</f>
        <v>580.87090050377481</v>
      </c>
      <c r="AI792" s="200">
        <f>IntermediateData!AI738</f>
        <v>585.48609462504203</v>
      </c>
      <c r="AJ792" s="200">
        <f>IntermediateData!AJ738</f>
        <v>590.12650446907139</v>
      </c>
      <c r="AK792" s="200">
        <f>IntermediateData!AK738</f>
        <v>594.77319678274023</v>
      </c>
      <c r="AL792" s="200">
        <f>IntermediateData!AL738</f>
        <v>599.43121102677878</v>
      </c>
      <c r="AM792" s="200">
        <f>IntermediateData!AM738</f>
        <v>604.10512968641171</v>
      </c>
      <c r="AN792" s="200">
        <f>IntermediateData!AN738</f>
        <v>608.79909556467123</v>
      </c>
      <c r="AO792" s="200">
        <f>IntermediateData!AO738</f>
        <v>613.5168280494704</v>
      </c>
      <c r="AP792" s="201">
        <f>IntermediateData!AP738</f>
        <v>618.26163839463504</v>
      </c>
    </row>
    <row r="793" spans="2:42" x14ac:dyDescent="0.35">
      <c r="B793" s="36"/>
      <c r="C793" s="36" t="s">
        <v>2281</v>
      </c>
      <c r="D793" s="201"/>
      <c r="E793" s="200">
        <f>IntermediateData!E739</f>
        <v>0</v>
      </c>
      <c r="F793" s="200">
        <f>IntermediateData!F739</f>
        <v>0</v>
      </c>
      <c r="G793" s="200">
        <f>IntermediateData!G739</f>
        <v>0</v>
      </c>
      <c r="H793" s="200">
        <f>IntermediateData!H739</f>
        <v>0</v>
      </c>
      <c r="I793" s="200">
        <f>IntermediateData!I739</f>
        <v>0</v>
      </c>
      <c r="J793" s="200">
        <f>IntermediateData!J739</f>
        <v>48.648090808443904</v>
      </c>
      <c r="K793" s="200">
        <f>IntermediateData!K739</f>
        <v>97.941376870230982</v>
      </c>
      <c r="L793" s="200">
        <f>IntermediateData!L739</f>
        <v>177.13240037834487</v>
      </c>
      <c r="M793" s="200">
        <f>IntermediateData!M739</f>
        <v>236.88397372168333</v>
      </c>
      <c r="N793" s="200">
        <f>IntermediateData!N739</f>
        <v>345.92495128250113</v>
      </c>
      <c r="O793" s="200">
        <f>IntermediateData!O739</f>
        <v>415.0439898326012</v>
      </c>
      <c r="P793" s="200">
        <f>IntermediateData!P739</f>
        <v>483.46502945079936</v>
      </c>
      <c r="Q793" s="200">
        <f>IntermediateData!Q739</f>
        <v>516.53258016066798</v>
      </c>
      <c r="R793" s="199">
        <f>IntermediateData!R739</f>
        <v>514.99265207306166</v>
      </c>
      <c r="S793" s="200">
        <f>IntermediateData!S739</f>
        <v>513.92402555671094</v>
      </c>
      <c r="T793" s="200">
        <f>IntermediateData!T739</f>
        <v>513.31876417668502</v>
      </c>
      <c r="U793" s="200">
        <f>IntermediateData!U739</f>
        <v>513.16942563552857</v>
      </c>
      <c r="V793" s="200">
        <f>IntermediateData!V739</f>
        <v>513.46904812158016</v>
      </c>
      <c r="W793" s="200">
        <f>IntermediateData!W739</f>
        <v>514.21113725239832</v>
      </c>
      <c r="X793" s="200">
        <f>IntermediateData!X739</f>
        <v>515.38965359359304</v>
      </c>
      <c r="Y793" s="200">
        <f>IntermediateData!Y739</f>
        <v>516.99900073412687</v>
      </c>
      <c r="Z793" s="200">
        <f>IntermediateData!Z739</f>
        <v>519.03401389988494</v>
      </c>
      <c r="AA793" s="200">
        <f>IntermediateData!AA739</f>
        <v>521.48994908802979</v>
      </c>
      <c r="AB793" s="200">
        <f>IntermediateData!AB739</f>
        <v>524.36247270534113</v>
      </c>
      <c r="AC793" s="200">
        <f>IntermediateData!AC739</f>
        <v>527.64765169440375</v>
      </c>
      <c r="AD793" s="200">
        <f>IntermediateData!AD739</f>
        <v>531.34194413214925</v>
      </c>
      <c r="AE793" s="200">
        <f>IntermediateData!AE739</f>
        <v>535.3884213433987</v>
      </c>
      <c r="AF793" s="200">
        <f>IntermediateData!AF739</f>
        <v>539.73062176613848</v>
      </c>
      <c r="AG793" s="200">
        <f>IntermediateData!AG739</f>
        <v>544.31279692523447</v>
      </c>
      <c r="AH793" s="200">
        <f>IntermediateData!AH739</f>
        <v>549.26486269358259</v>
      </c>
      <c r="AI793" s="200">
        <f>IntermediateData!AI739</f>
        <v>554.34888432876676</v>
      </c>
      <c r="AJ793" s="200">
        <f>IntermediateData!AJ739</f>
        <v>559.51266731933868</v>
      </c>
      <c r="AK793" s="200">
        <f>IntermediateData!AK739</f>
        <v>564.70545925378019</v>
      </c>
      <c r="AL793" s="200">
        <f>IntermediateData!AL739</f>
        <v>569.90524661546908</v>
      </c>
      <c r="AM793" s="200">
        <f>IntermediateData!AM739</f>
        <v>575.11769471183607</v>
      </c>
      <c r="AN793" s="200">
        <f>IntermediateData!AN739</f>
        <v>580.34802137487793</v>
      </c>
      <c r="AO793" s="200">
        <f>IntermediateData!AO739</f>
        <v>585.60101444776899</v>
      </c>
      <c r="AP793" s="201">
        <f>IntermediateData!AP739</f>
        <v>590.88104826611971</v>
      </c>
    </row>
    <row r="794" spans="2:42" x14ac:dyDescent="0.35">
      <c r="B794" s="36"/>
      <c r="C794" s="36" t="s">
        <v>2282</v>
      </c>
      <c r="D794" s="201"/>
      <c r="E794" s="200">
        <f>IntermediateData!E740</f>
        <v>0</v>
      </c>
      <c r="F794" s="200">
        <f>IntermediateData!F740</f>
        <v>0</v>
      </c>
      <c r="G794" s="200">
        <f>IntermediateData!G740</f>
        <v>0</v>
      </c>
      <c r="H794" s="200">
        <f>IntermediateData!H740</f>
        <v>0</v>
      </c>
      <c r="I794" s="200">
        <f>IntermediateData!I740</f>
        <v>68.672061786718444</v>
      </c>
      <c r="J794" s="200">
        <f>IntermediateData!J740</f>
        <v>67.792615629165596</v>
      </c>
      <c r="K794" s="200">
        <f>IntermediateData!K740</f>
        <v>66.980906372670418</v>
      </c>
      <c r="L794" s="200">
        <f>IntermediateData!L740</f>
        <v>66.235224388914574</v>
      </c>
      <c r="M794" s="200">
        <f>IntermediateData!M740</f>
        <v>65.553939172095085</v>
      </c>
      <c r="N794" s="200">
        <f>IntermediateData!N740</f>
        <v>64.935496802383696</v>
      </c>
      <c r="O794" s="200">
        <f>IntermediateData!O740</f>
        <v>64.378417509899279</v>
      </c>
      <c r="P794" s="200">
        <f>IntermediateData!P740</f>
        <v>63.881293335683274</v>
      </c>
      <c r="Q794" s="200">
        <f>IntermediateData!Q740</f>
        <v>63.442785886300065</v>
      </c>
      <c r="R794" s="199">
        <f>IntermediateData!R740</f>
        <v>63.061624178811016</v>
      </c>
      <c r="S794" s="200">
        <f>IntermediateData!S740</f>
        <v>62.736602572994151</v>
      </c>
      <c r="T794" s="200">
        <f>IntermediateData!T740</f>
        <v>62.466578787799477</v>
      </c>
      <c r="U794" s="200">
        <f>IntermediateData!U740</f>
        <v>62.250471999143599</v>
      </c>
      <c r="V794" s="200">
        <f>IntermediateData!V740</f>
        <v>62.087261016257933</v>
      </c>
      <c r="W794" s="200">
        <f>IntermediateData!W740</f>
        <v>61.975982533910454</v>
      </c>
      <c r="X794" s="200">
        <f>IntermediateData!X740</f>
        <v>61.915729457922914</v>
      </c>
      <c r="Y794" s="200">
        <f>IntermediateData!Y740</f>
        <v>61.905649301504511</v>
      </c>
      <c r="Z794" s="200">
        <f>IntermediateData!Z740</f>
        <v>61.944942650017609</v>
      </c>
      <c r="AA794" s="200">
        <f>IntermediateData!AA740</f>
        <v>62.032861691883227</v>
      </c>
      <c r="AB794" s="200">
        <f>IntermediateData!AB740</f>
        <v>62.168708813421908</v>
      </c>
      <c r="AC794" s="200">
        <f>IntermediateData!AC740</f>
        <v>62.351835255511247</v>
      </c>
      <c r="AD794" s="200">
        <f>IntermediateData!AD740</f>
        <v>62.527425044402399</v>
      </c>
      <c r="AE794" s="200">
        <f>IntermediateData!AE740</f>
        <v>62.696430858605154</v>
      </c>
      <c r="AF794" s="200">
        <f>IntermediateData!AF740</f>
        <v>62.859731661618888</v>
      </c>
      <c r="AG794" s="200">
        <f>IntermediateData!AG740</f>
        <v>63.018135909482538</v>
      </c>
      <c r="AH794" s="200">
        <f>IntermediateData!AH740</f>
        <v>63.173391567114074</v>
      </c>
      <c r="AI794" s="200">
        <f>IntermediateData!AI740</f>
        <v>63.325157379719151</v>
      </c>
      <c r="AJ794" s="200">
        <f>IntermediateData!AJ740</f>
        <v>63.474048843229021</v>
      </c>
      <c r="AK794" s="200">
        <f>IntermediateData!AK740</f>
        <v>63.620622134725757</v>
      </c>
      <c r="AL794" s="200">
        <f>IntermediateData!AL740</f>
        <v>63.765376544772934</v>
      </c>
      <c r="AM794" s="200">
        <f>IntermediateData!AM740</f>
        <v>63.908756773211934</v>
      </c>
      <c r="AN794" s="200">
        <f>IntermediateData!AN740</f>
        <v>64.051155094024665</v>
      </c>
      <c r="AO794" s="200">
        <f>IntermediateData!AO740</f>
        <v>64.192913394604844</v>
      </c>
      <c r="AP794" s="201">
        <f>IntermediateData!AP740</f>
        <v>64.334325094532815</v>
      </c>
    </row>
    <row r="795" spans="2:42" x14ac:dyDescent="0.35">
      <c r="B795" s="36"/>
      <c r="C795" s="36" t="s">
        <v>2283</v>
      </c>
      <c r="D795" s="201"/>
      <c r="E795" s="200">
        <f>IntermediateData!E741</f>
        <v>0</v>
      </c>
      <c r="F795" s="200">
        <f>IntermediateData!F741</f>
        <v>0</v>
      </c>
      <c r="G795" s="200">
        <f>IntermediateData!G741</f>
        <v>0</v>
      </c>
      <c r="H795" s="200">
        <f>IntermediateData!H741</f>
        <v>0</v>
      </c>
      <c r="I795" s="200">
        <f>IntermediateData!I741</f>
        <v>180.80931000000001</v>
      </c>
      <c r="J795" s="200">
        <f>IntermediateData!J741</f>
        <v>259.04264010835158</v>
      </c>
      <c r="K795" s="200">
        <f>IntermediateData!K741</f>
        <v>306.33596484275569</v>
      </c>
      <c r="L795" s="200">
        <f>IntermediateData!L741</f>
        <v>352.65475782907464</v>
      </c>
      <c r="M795" s="200">
        <f>IntermediateData!M741</f>
        <v>359.36212712690258</v>
      </c>
      <c r="N795" s="200">
        <f>IntermediateData!N741</f>
        <v>356.76528049305438</v>
      </c>
      <c r="O795" s="200">
        <f>IntermediateData!O741</f>
        <v>354.50073959481495</v>
      </c>
      <c r="P795" s="200">
        <f>IntermediateData!P741</f>
        <v>352.56151861735913</v>
      </c>
      <c r="Q795" s="200">
        <f>IntermediateData!Q741</f>
        <v>350.94099912774647</v>
      </c>
      <c r="R795" s="199">
        <f>IntermediateData!R741</f>
        <v>349.63291905033338</v>
      </c>
      <c r="S795" s="200">
        <f>IntermediateData!S741</f>
        <v>348.63136209759961</v>
      </c>
      <c r="T795" s="200">
        <f>IntermediateData!T741</f>
        <v>347.9307476408527</v>
      </c>
      <c r="U795" s="200">
        <f>IntermediateData!U741</f>
        <v>347.52582100586892</v>
      </c>
      <c r="V795" s="200">
        <f>IntermediateData!V741</f>
        <v>347.41164417910079</v>
      </c>
      <c r="W795" s="200">
        <f>IntermediateData!W741</f>
        <v>347.58358691062915</v>
      </c>
      <c r="X795" s="200">
        <f>IntermediateData!X741</f>
        <v>348.03731820057385</v>
      </c>
      <c r="Y795" s="200">
        <f>IntermediateData!Y741</f>
        <v>348.76879815618588</v>
      </c>
      <c r="Z795" s="200">
        <f>IntermediateData!Z741</f>
        <v>349.77427020733899</v>
      </c>
      <c r="AA795" s="200">
        <f>IntermediateData!AA741</f>
        <v>351.05025366861827</v>
      </c>
      <c r="AB795" s="200">
        <f>IntermediateData!AB741</f>
        <v>352.59353663665865</v>
      </c>
      <c r="AC795" s="200">
        <f>IntermediateData!AC741</f>
        <v>354.40116921183488</v>
      </c>
      <c r="AD795" s="200">
        <f>IntermediateData!AD741</f>
        <v>356.30392214303851</v>
      </c>
      <c r="AE795" s="200">
        <f>IntermediateData!AE741</f>
        <v>358.26387601533997</v>
      </c>
      <c r="AF795" s="200">
        <f>IntermediateData!AF741</f>
        <v>360.24439118897862</v>
      </c>
      <c r="AG795" s="200">
        <f>IntermediateData!AG741</f>
        <v>362.21019241353298</v>
      </c>
      <c r="AH795" s="200">
        <f>IntermediateData!AH741</f>
        <v>364.31361686491692</v>
      </c>
      <c r="AI795" s="200">
        <f>IntermediateData!AI741</f>
        <v>366.40209999212436</v>
      </c>
      <c r="AJ795" s="200">
        <f>IntermediateData!AJ741</f>
        <v>368.47938135825308</v>
      </c>
      <c r="AK795" s="200">
        <f>IntermediateData!AK741</f>
        <v>370.54887617081528</v>
      </c>
      <c r="AL795" s="200">
        <f>IntermediateData!AL741</f>
        <v>372.61368832642597</v>
      </c>
      <c r="AM795" s="200">
        <f>IntermediateData!AM741</f>
        <v>374.67662272242632</v>
      </c>
      <c r="AN795" s="200">
        <f>IntermediateData!AN741</f>
        <v>376.74019686508075</v>
      </c>
      <c r="AO795" s="200">
        <f>IntermediateData!AO741</f>
        <v>378.8066518026169</v>
      </c>
      <c r="AP795" s="201">
        <f>IntermediateData!AP741</f>
        <v>380.87796241006077</v>
      </c>
    </row>
    <row r="796" spans="2:42" x14ac:dyDescent="0.35">
      <c r="B796" s="36"/>
      <c r="C796" s="36" t="s">
        <v>2284</v>
      </c>
      <c r="D796" s="201"/>
      <c r="E796" s="200">
        <f>IntermediateData!E742</f>
        <v>0</v>
      </c>
      <c r="F796" s="200">
        <f>IntermediateData!F742</f>
        <v>0</v>
      </c>
      <c r="G796" s="200">
        <f>IntermediateData!G742</f>
        <v>0</v>
      </c>
      <c r="H796" s="200">
        <f>IntermediateData!H742</f>
        <v>0</v>
      </c>
      <c r="I796" s="200">
        <f>IntermediateData!I742</f>
        <v>171.70526999999998</v>
      </c>
      <c r="J796" s="200">
        <f>IntermediateData!J742</f>
        <v>241.97654830553515</v>
      </c>
      <c r="K796" s="200">
        <f>IntermediateData!K742</f>
        <v>282.60880786745048</v>
      </c>
      <c r="L796" s="200">
        <f>IntermediateData!L742</f>
        <v>317.05667847673243</v>
      </c>
      <c r="M796" s="200">
        <f>IntermediateData!M742</f>
        <v>313.59133890873136</v>
      </c>
      <c r="N796" s="200">
        <f>IntermediateData!N742</f>
        <v>310.42986276943179</v>
      </c>
      <c r="O796" s="200">
        <f>IntermediateData!O742</f>
        <v>307.56495976877528</v>
      </c>
      <c r="P796" s="200">
        <f>IntermediateData!P742</f>
        <v>304.98968887081514</v>
      </c>
      <c r="Q796" s="200">
        <f>IntermediateData!Q742</f>
        <v>302.69744729942926</v>
      </c>
      <c r="R796" s="199">
        <f>IntermediateData!R742</f>
        <v>300.68195998467428</v>
      </c>
      <c r="S796" s="200">
        <f>IntermediateData!S742</f>
        <v>298.93726943449144</v>
      </c>
      <c r="T796" s="200">
        <f>IntermediateData!T742</f>
        <v>297.45772601705255</v>
      </c>
      <c r="U796" s="200">
        <f>IntermediateData!U742</f>
        <v>296.23797863959015</v>
      </c>
      <c r="V796" s="200">
        <f>IntermediateData!V742</f>
        <v>295.27296581009273</v>
      </c>
      <c r="W796" s="200">
        <f>IntermediateData!W742</f>
        <v>294.55790706876326</v>
      </c>
      <c r="X796" s="200">
        <f>IntermediateData!X742</f>
        <v>294.08829477663801</v>
      </c>
      <c r="Y796" s="200">
        <f>IntermediateData!Y742</f>
        <v>293.85988624924425</v>
      </c>
      <c r="Z796" s="200">
        <f>IntermediateData!Z742</f>
        <v>293.86869622363685</v>
      </c>
      <c r="AA796" s="200">
        <f>IntermediateData!AA742</f>
        <v>294.11098964760509</v>
      </c>
      <c r="AB796" s="200">
        <f>IntermediateData!AB742</f>
        <v>294.58327478026808</v>
      </c>
      <c r="AC796" s="200">
        <f>IntermediateData!AC742</f>
        <v>295.28229659369703</v>
      </c>
      <c r="AD796" s="200">
        <f>IntermediateData!AD742</f>
        <v>296.04688087481037</v>
      </c>
      <c r="AE796" s="200">
        <f>IntermediateData!AE742</f>
        <v>296.84371509869493</v>
      </c>
      <c r="AF796" s="200">
        <f>IntermediateData!AF742</f>
        <v>297.64084462264452</v>
      </c>
      <c r="AG796" s="200">
        <f>IntermediateData!AG742</f>
        <v>298.41170200427393</v>
      </c>
      <c r="AH796" s="200">
        <f>IntermediateData!AH742</f>
        <v>299.16481976840601</v>
      </c>
      <c r="AI796" s="200">
        <f>IntermediateData!AI742</f>
        <v>299.89882335241293</v>
      </c>
      <c r="AJ796" s="200">
        <f>IntermediateData!AJ742</f>
        <v>300.61685948896337</v>
      </c>
      <c r="AK796" s="200">
        <f>IntermediateData!AK742</f>
        <v>301.32178397081111</v>
      </c>
      <c r="AL796" s="200">
        <f>IntermediateData!AL742</f>
        <v>302.01617371189258</v>
      </c>
      <c r="AM796" s="200">
        <f>IntermediateData!AM742</f>
        <v>302.70233813910249</v>
      </c>
      <c r="AN796" s="200">
        <f>IntermediateData!AN742</f>
        <v>303.38232994230725</v>
      </c>
      <c r="AO796" s="200">
        <f>IntermediateData!AO742</f>
        <v>304.05795520888495</v>
      </c>
      <c r="AP796" s="201">
        <f>IntermediateData!AP742</f>
        <v>304.73078296787315</v>
      </c>
    </row>
    <row r="797" spans="2:42" x14ac:dyDescent="0.35">
      <c r="B797" s="36"/>
      <c r="C797" s="36" t="s">
        <v>2285</v>
      </c>
      <c r="D797" s="201"/>
      <c r="E797" s="200">
        <f>IntermediateData!E743</f>
        <v>0</v>
      </c>
      <c r="F797" s="200">
        <f>IntermediateData!F743</f>
        <v>0</v>
      </c>
      <c r="G797" s="200">
        <f>IntermediateData!G743</f>
        <v>0</v>
      </c>
      <c r="H797" s="200">
        <f>IntermediateData!H743</f>
        <v>0</v>
      </c>
      <c r="I797" s="200">
        <f>IntermediateData!I743</f>
        <v>350.47055999999998</v>
      </c>
      <c r="J797" s="200">
        <f>IntermediateData!J743</f>
        <v>488.23304239473543</v>
      </c>
      <c r="K797" s="200">
        <f>IntermediateData!K743</f>
        <v>565.69278314587291</v>
      </c>
      <c r="L797" s="200">
        <f>IntermediateData!L743</f>
        <v>604.73380101292037</v>
      </c>
      <c r="M797" s="200">
        <f>IntermediateData!M743</f>
        <v>598.8709903315098</v>
      </c>
      <c r="N797" s="200">
        <f>IntermediateData!N743</f>
        <v>593.5802822583596</v>
      </c>
      <c r="O797" s="200">
        <f>IntermediateData!O743</f>
        <v>588.84848883688028</v>
      </c>
      <c r="P797" s="200">
        <f>IntermediateData!P743</f>
        <v>584.66307166237345</v>
      </c>
      <c r="Q797" s="200">
        <f>IntermediateData!Q743</f>
        <v>581.01212172744647</v>
      </c>
      <c r="R797" s="199">
        <f>IntermediateData!R743</f>
        <v>577.88434008255206</v>
      </c>
      <c r="S797" s="200">
        <f>IntermediateData!S743</f>
        <v>575.26901928351219</v>
      </c>
      <c r="T797" s="200">
        <f>IntermediateData!T743</f>
        <v>573.15602559895478</v>
      </c>
      <c r="U797" s="200">
        <f>IntermediateData!U743</f>
        <v>571.5357819516172</v>
      </c>
      <c r="V797" s="200">
        <f>IntermediateData!V743</f>
        <v>570.39925156846368</v>
      </c>
      <c r="W797" s="200">
        <f>IntermediateData!W743</f>
        <v>569.73792231551295</v>
      </c>
      <c r="X797" s="200">
        <f>IntermediateData!X743</f>
        <v>569.54379169420304</v>
      </c>
      <c r="Y797" s="200">
        <f>IntermediateData!Y743</f>
        <v>569.80935247699745</v>
      </c>
      <c r="Z797" s="200">
        <f>IntermediateData!Z743</f>
        <v>570.52757896080425</v>
      </c>
      <c r="AA797" s="200">
        <f>IntermediateData!AA743</f>
        <v>571.6919138175964</v>
      </c>
      <c r="AB797" s="200">
        <f>IntermediateData!AB743</f>
        <v>573.29625552242533</v>
      </c>
      <c r="AC797" s="200">
        <f>IntermediateData!AC743</f>
        <v>575.3349463397841</v>
      </c>
      <c r="AD797" s="200">
        <f>IntermediateData!AD743</f>
        <v>577.47995901844308</v>
      </c>
      <c r="AE797" s="200">
        <f>IntermediateData!AE743</f>
        <v>579.66868622380468</v>
      </c>
      <c r="AF797" s="200">
        <f>IntermediateData!AF743</f>
        <v>581.84103662634243</v>
      </c>
      <c r="AG797" s="200">
        <f>IntermediateData!AG743</f>
        <v>583.96818542538563</v>
      </c>
      <c r="AH797" s="200">
        <f>IntermediateData!AH743</f>
        <v>587.01907948310247</v>
      </c>
      <c r="AI797" s="200">
        <f>IntermediateData!AI743</f>
        <v>590.03153509678373</v>
      </c>
      <c r="AJ797" s="200">
        <f>IntermediateData!AJ743</f>
        <v>593.01234341975328</v>
      </c>
      <c r="AK797" s="200">
        <f>IntermediateData!AK743</f>
        <v>595.96773237407911</v>
      </c>
      <c r="AL797" s="200">
        <f>IntermediateData!AL743</f>
        <v>598.90338986389247</v>
      </c>
      <c r="AM797" s="200">
        <f>IntermediateData!AM743</f>
        <v>601.82448571423538</v>
      </c>
      <c r="AN797" s="200">
        <f>IntermediateData!AN743</f>
        <v>604.73569238752066</v>
      </c>
      <c r="AO797" s="200">
        <f>IntermediateData!AO743</f>
        <v>607.64120452731584</v>
      </c>
      <c r="AP797" s="201">
        <f>IntermediateData!AP743</f>
        <v>610.54475737685698</v>
      </c>
    </row>
    <row r="798" spans="2:42" x14ac:dyDescent="0.35">
      <c r="B798" s="36"/>
      <c r="C798" s="36" t="s">
        <v>2286</v>
      </c>
      <c r="D798" s="201"/>
      <c r="E798" s="200">
        <f>IntermediateData!E744</f>
        <v>0</v>
      </c>
      <c r="F798" s="200">
        <f>IntermediateData!F744</f>
        <v>0</v>
      </c>
      <c r="G798" s="200">
        <f>IntermediateData!G744</f>
        <v>0</v>
      </c>
      <c r="H798" s="200">
        <f>IntermediateData!H744</f>
        <v>0</v>
      </c>
      <c r="I798" s="200">
        <f>IntermediateData!I744</f>
        <v>292.32549499999999</v>
      </c>
      <c r="J798" s="200">
        <f>IntermediateData!J744</f>
        <v>344.55420144907663</v>
      </c>
      <c r="K798" s="200">
        <f>IntermediateData!K744</f>
        <v>395.6666542805259</v>
      </c>
      <c r="L798" s="200">
        <f>IntermediateData!L744</f>
        <v>397.58643306168483</v>
      </c>
      <c r="M798" s="200">
        <f>IntermediateData!M744</f>
        <v>394.67446532112581</v>
      </c>
      <c r="N798" s="200">
        <f>IntermediateData!N744</f>
        <v>392.13219343563776</v>
      </c>
      <c r="O798" s="200">
        <f>IntermediateData!O744</f>
        <v>389.95183885477098</v>
      </c>
      <c r="P798" s="200">
        <f>IntermediateData!P744</f>
        <v>388.12603192845035</v>
      </c>
      <c r="Q798" s="200">
        <f>IntermediateData!Q744</f>
        <v>386.64779963444494</v>
      </c>
      <c r="R798" s="199">
        <f>IntermediateData!R744</f>
        <v>385.5105538127529</v>
      </c>
      <c r="S798" s="200">
        <f>IntermediateData!S744</f>
        <v>384.7080798896074</v>
      </c>
      <c r="T798" s="200">
        <f>IntermediateData!T744</f>
        <v>384.23452607447217</v>
      </c>
      <c r="U798" s="200">
        <f>IntermediateData!U744</f>
        <v>384.08439301402933</v>
      </c>
      <c r="V798" s="200">
        <f>IntermediateData!V744</f>
        <v>384.25252388777596</v>
      </c>
      <c r="W798" s="200">
        <f>IntermediateData!W744</f>
        <v>384.73409493043727</v>
      </c>
      <c r="X798" s="200">
        <f>IntermediateData!X744</f>
        <v>385.52460636697526</v>
      </c>
      <c r="Y798" s="200">
        <f>IntermediateData!Y744</f>
        <v>386.61987374652097</v>
      </c>
      <c r="Z798" s="200">
        <f>IntermediateData!Z744</f>
        <v>388.01601966209114</v>
      </c>
      <c r="AA798" s="200">
        <f>IntermediateData!AA744</f>
        <v>389.70946584346041</v>
      </c>
      <c r="AB798" s="200">
        <f>IntermediateData!AB744</f>
        <v>391.69692561105347</v>
      </c>
      <c r="AC798" s="200">
        <f>IntermediateData!AC744</f>
        <v>393.97539667920165</v>
      </c>
      <c r="AD798" s="200">
        <f>IntermediateData!AD744</f>
        <v>396.31137101203865</v>
      </c>
      <c r="AE798" s="200">
        <f>IntermediateData!AE744</f>
        <v>398.66462342336678</v>
      </c>
      <c r="AF798" s="200">
        <f>IntermediateData!AF744</f>
        <v>400.99645914419438</v>
      </c>
      <c r="AG798" s="200">
        <f>IntermediateData!AG744</f>
        <v>403.30761418062616</v>
      </c>
      <c r="AH798" s="200">
        <f>IntermediateData!AH744</f>
        <v>406.53570093591804</v>
      </c>
      <c r="AI798" s="200">
        <f>IntermediateData!AI744</f>
        <v>409.74978845748092</v>
      </c>
      <c r="AJ798" s="200">
        <f>IntermediateData!AJ744</f>
        <v>412.95454712266803</v>
      </c>
      <c r="AK798" s="200">
        <f>IntermediateData!AK744</f>
        <v>416.15428771371842</v>
      </c>
      <c r="AL798" s="200">
        <f>IntermediateData!AL744</f>
        <v>419.35297601440317</v>
      </c>
      <c r="AM798" s="200">
        <f>IntermediateData!AM744</f>
        <v>422.5542466000681</v>
      </c>
      <c r="AN798" s="200">
        <f>IntermediateData!AN744</f>
        <v>425.7614158536033</v>
      </c>
      <c r="AO798" s="200">
        <f>IntermediateData!AO744</f>
        <v>428.97749423836495</v>
      </c>
      <c r="AP798" s="201">
        <f>IntermediateData!AP744</f>
        <v>432.20519785763753</v>
      </c>
    </row>
    <row r="799" spans="2:42" x14ac:dyDescent="0.35">
      <c r="B799" s="36"/>
      <c r="C799" s="36" t="s">
        <v>2287</v>
      </c>
      <c r="D799" s="201"/>
      <c r="E799" s="200">
        <f>IntermediateData!E745</f>
        <v>0</v>
      </c>
      <c r="F799" s="200">
        <f>IntermediateData!F745</f>
        <v>0</v>
      </c>
      <c r="G799" s="200">
        <f>IntermediateData!G745</f>
        <v>0</v>
      </c>
      <c r="H799" s="200">
        <f>IntermediateData!H745</f>
        <v>0</v>
      </c>
      <c r="I799" s="200">
        <f>IntermediateData!I745</f>
        <v>10.122750000000002</v>
      </c>
      <c r="J799" s="200">
        <f>IntermediateData!J745</f>
        <v>37.985322426335827</v>
      </c>
      <c r="K799" s="200">
        <f>IntermediateData!K745</f>
        <v>66.158713217587831</v>
      </c>
      <c r="L799" s="200">
        <f>IntermediateData!L745</f>
        <v>113.39153578919142</v>
      </c>
      <c r="M799" s="200">
        <f>IntermediateData!M745</f>
        <v>147.41857900579384</v>
      </c>
      <c r="N799" s="200">
        <f>IntermediateData!N745</f>
        <v>211.53908735097576</v>
      </c>
      <c r="O799" s="200">
        <f>IntermediateData!O745</f>
        <v>250.78344454653146</v>
      </c>
      <c r="P799" s="200">
        <f>IntermediateData!P745</f>
        <v>289.58272314951176</v>
      </c>
      <c r="Q799" s="200">
        <f>IntermediateData!Q745</f>
        <v>293.84222151523869</v>
      </c>
      <c r="R799" s="199">
        <f>IntermediateData!R745</f>
        <v>293.07067283192168</v>
      </c>
      <c r="S799" s="200">
        <f>IntermediateData!S745</f>
        <v>292.56577496285695</v>
      </c>
      <c r="T799" s="200">
        <f>IntermediateData!T745</f>
        <v>292.32311838340667</v>
      </c>
      <c r="U799" s="200">
        <f>IntermediateData!U745</f>
        <v>292.33857194628587</v>
      </c>
      <c r="V799" s="200">
        <f>IntermediateData!V745</f>
        <v>292.60827523954981</v>
      </c>
      <c r="W799" s="200">
        <f>IntermediateData!W745</f>
        <v>293.12863127911174</v>
      </c>
      <c r="X799" s="200">
        <f>IntermediateData!X745</f>
        <v>293.8962995247407</v>
      </c>
      <c r="Y799" s="200">
        <f>IntermediateData!Y745</f>
        <v>294.90818920891843</v>
      </c>
      <c r="Z799" s="200">
        <f>IntermediateData!Z745</f>
        <v>296.1614529683518</v>
      </c>
      <c r="AA799" s="200">
        <f>IntermediateData!AA745</f>
        <v>297.65348076833311</v>
      </c>
      <c r="AB799" s="200">
        <f>IntermediateData!AB745</f>
        <v>299.38189411053054</v>
      </c>
      <c r="AC799" s="200">
        <f>IntermediateData!AC745</f>
        <v>301.34454051516155</v>
      </c>
      <c r="AD799" s="200">
        <f>IntermediateData!AD745</f>
        <v>303.5282999662295</v>
      </c>
      <c r="AE799" s="200">
        <f>IntermediateData!AE745</f>
        <v>305.90082887176328</v>
      </c>
      <c r="AF799" s="200">
        <f>IntermediateData!AF745</f>
        <v>308.43010171180157</v>
      </c>
      <c r="AG799" s="200">
        <f>IntermediateData!AG745</f>
        <v>311.08454651203994</v>
      </c>
      <c r="AH799" s="200">
        <f>IntermediateData!AH745</f>
        <v>313.93874078045576</v>
      </c>
      <c r="AI799" s="200">
        <f>IntermediateData!AI745</f>
        <v>316.85706606014594</v>
      </c>
      <c r="AJ799" s="200">
        <f>IntermediateData!AJ745</f>
        <v>319.81008446780248</v>
      </c>
      <c r="AK799" s="200">
        <f>IntermediateData!AK745</f>
        <v>322.76920395614928</v>
      </c>
      <c r="AL799" s="200">
        <f>IntermediateData!AL745</f>
        <v>325.73355927586653</v>
      </c>
      <c r="AM799" s="200">
        <f>IntermediateData!AM745</f>
        <v>328.70627715300469</v>
      </c>
      <c r="AN799" s="200">
        <f>IntermediateData!AN745</f>
        <v>331.69023335375414</v>
      </c>
      <c r="AO799" s="200">
        <f>IntermediateData!AO745</f>
        <v>334.68806241923863</v>
      </c>
      <c r="AP799" s="201">
        <f>IntermediateData!AP745</f>
        <v>337.70216683657475</v>
      </c>
    </row>
    <row r="800" spans="2:42" x14ac:dyDescent="0.35">
      <c r="B800" s="36"/>
      <c r="C800" s="36" t="s">
        <v>2288</v>
      </c>
      <c r="D800" s="201"/>
      <c r="E800" s="200">
        <f>IntermediateData!E746</f>
        <v>0</v>
      </c>
      <c r="F800" s="200">
        <f>IntermediateData!F746</f>
        <v>0</v>
      </c>
      <c r="G800" s="200">
        <f>IntermediateData!G746</f>
        <v>0</v>
      </c>
      <c r="H800" s="200">
        <f>IntermediateData!H746</f>
        <v>0</v>
      </c>
      <c r="I800" s="200">
        <f>IntermediateData!I746</f>
        <v>27.677099999999999</v>
      </c>
      <c r="J800" s="200">
        <f>IntermediateData!J746</f>
        <v>74.200934363041299</v>
      </c>
      <c r="K800" s="200">
        <f>IntermediateData!K746</f>
        <v>144.98544592491021</v>
      </c>
      <c r="L800" s="200">
        <f>IntermediateData!L746</f>
        <v>200.74508812747806</v>
      </c>
      <c r="M800" s="200">
        <f>IntermediateData!M746</f>
        <v>256.04506539374358</v>
      </c>
      <c r="N800" s="200">
        <f>IntermediateData!N746</f>
        <v>362.41149255533747</v>
      </c>
      <c r="O800" s="200">
        <f>IntermediateData!O746</f>
        <v>425.02637545203078</v>
      </c>
      <c r="P800" s="200">
        <f>IntermediateData!P746</f>
        <v>480.05775838005223</v>
      </c>
      <c r="Q800" s="200">
        <f>IntermediateData!Q746</f>
        <v>476.52578056425483</v>
      </c>
      <c r="R800" s="199">
        <f>IntermediateData!R746</f>
        <v>473.43706020417238</v>
      </c>
      <c r="S800" s="200">
        <f>IntermediateData!S746</f>
        <v>470.78221353360567</v>
      </c>
      <c r="T800" s="200">
        <f>IntermediateData!T746</f>
        <v>468.55234773657435</v>
      </c>
      <c r="U800" s="200">
        <f>IntermediateData!U746</f>
        <v>466.73904617603</v>
      </c>
      <c r="V800" s="200">
        <f>IntermediateData!V746</f>
        <v>465.3343542317354</v>
      </c>
      <c r="W800" s="200">
        <f>IntermediateData!W746</f>
        <v>464.33076572651311</v>
      </c>
      <c r="X800" s="200">
        <f>IntermediateData!X746</f>
        <v>463.72120992085604</v>
      </c>
      <c r="Y800" s="200">
        <f>IntermediateData!Y746</f>
        <v>463.49903905665781</v>
      </c>
      <c r="Z800" s="200">
        <f>IntermediateData!Z746</f>
        <v>463.65801643156078</v>
      </c>
      <c r="AA800" s="200">
        <f>IntermediateData!AA746</f>
        <v>464.19230498612626</v>
      </c>
      <c r="AB800" s="200">
        <f>IntermediateData!AB746</f>
        <v>465.09645638672163</v>
      </c>
      <c r="AC800" s="200">
        <f>IntermediateData!AC746</f>
        <v>466.36540058767673</v>
      </c>
      <c r="AD800" s="200">
        <f>IntermediateData!AD746</f>
        <v>467.96384537795626</v>
      </c>
      <c r="AE800" s="200">
        <f>IntermediateData!AE746</f>
        <v>469.83648559004206</v>
      </c>
      <c r="AF800" s="200">
        <f>IntermediateData!AF746</f>
        <v>471.92899944702219</v>
      </c>
      <c r="AG800" s="200">
        <f>IntermediateData!AG746</f>
        <v>474.18826684071149</v>
      </c>
      <c r="AH800" s="200">
        <f>IntermediateData!AH746</f>
        <v>477.95468809102721</v>
      </c>
      <c r="AI800" s="200">
        <f>IntermediateData!AI746</f>
        <v>481.78184871506312</v>
      </c>
      <c r="AJ800" s="200">
        <f>IntermediateData!AJ746</f>
        <v>485.62258992107024</v>
      </c>
      <c r="AK800" s="200">
        <f>IntermediateData!AK746</f>
        <v>489.43649676956483</v>
      </c>
      <c r="AL800" s="200">
        <f>IntermediateData!AL746</f>
        <v>493.23000705470054</v>
      </c>
      <c r="AM800" s="200">
        <f>IntermediateData!AM746</f>
        <v>497.00909244582613</v>
      </c>
      <c r="AN800" s="200">
        <f>IntermediateData!AN746</f>
        <v>500.77927798150324</v>
      </c>
      <c r="AO800" s="200">
        <f>IntermediateData!AO746</f>
        <v>504.54566051561073</v>
      </c>
      <c r="AP800" s="201">
        <f>IntermediateData!AP746</f>
        <v>508.31292615830785</v>
      </c>
    </row>
    <row r="801" spans="2:42" x14ac:dyDescent="0.35">
      <c r="B801" s="36"/>
      <c r="C801" s="36" t="s">
        <v>2289</v>
      </c>
      <c r="D801" s="201"/>
      <c r="E801" s="200">
        <f>IntermediateData!E747</f>
        <v>0</v>
      </c>
      <c r="F801" s="200">
        <f>IntermediateData!F747</f>
        <v>0</v>
      </c>
      <c r="G801" s="200">
        <f>IntermediateData!G747</f>
        <v>0</v>
      </c>
      <c r="H801" s="200">
        <f>IntermediateData!H747</f>
        <v>0</v>
      </c>
      <c r="I801" s="200">
        <f>IntermediateData!I747</f>
        <v>30.186420000000002</v>
      </c>
      <c r="J801" s="200">
        <f>IntermediateData!J747</f>
        <v>39.897394872087197</v>
      </c>
      <c r="K801" s="200">
        <f>IntermediateData!K747</f>
        <v>57.860993149457855</v>
      </c>
      <c r="L801" s="200">
        <f>IntermediateData!L747</f>
        <v>69.113503098258676</v>
      </c>
      <c r="M801" s="200">
        <f>IntermediateData!M747</f>
        <v>80.263989707852005</v>
      </c>
      <c r="N801" s="200">
        <f>IntermediateData!N747</f>
        <v>83.96879578091864</v>
      </c>
      <c r="O801" s="200">
        <f>IntermediateData!O747</f>
        <v>83.794051446853913</v>
      </c>
      <c r="P801" s="200">
        <f>IntermediateData!P747</f>
        <v>83.69656421307144</v>
      </c>
      <c r="Q801" s="200">
        <f>IntermediateData!Q747</f>
        <v>83.675118557159166</v>
      </c>
      <c r="R801" s="199">
        <f>IntermediateData!R747</f>
        <v>83.728578973871606</v>
      </c>
      <c r="S801" s="200">
        <f>IntermediateData!S747</f>
        <v>83.855887822963311</v>
      </c>
      <c r="T801" s="200">
        <f>IntermediateData!T747</f>
        <v>84.056063272551725</v>
      </c>
      <c r="U801" s="200">
        <f>IntermediateData!U747</f>
        <v>84.328197334877601</v>
      </c>
      <c r="V801" s="200">
        <f>IntermediateData!V747</f>
        <v>84.671453991454527</v>
      </c>
      <c r="W801" s="200">
        <f>IntermediateData!W747</f>
        <v>85.085067404716398</v>
      </c>
      <c r="X801" s="200">
        <f>IntermediateData!X747</f>
        <v>85.568340213386179</v>
      </c>
      <c r="Y801" s="200">
        <f>IntermediateData!Y747</f>
        <v>86.120641908899159</v>
      </c>
      <c r="Z801" s="200">
        <f>IntermediateData!Z747</f>
        <v>86.741407290319529</v>
      </c>
      <c r="AA801" s="200">
        <f>IntermediateData!AA747</f>
        <v>87.430134995292235</v>
      </c>
      <c r="AB801" s="200">
        <f>IntermediateData!AB747</f>
        <v>88.18638610467022</v>
      </c>
      <c r="AC801" s="200">
        <f>IntermediateData!AC747</f>
        <v>89.009782818553447</v>
      </c>
      <c r="AD801" s="200">
        <f>IntermediateData!AD747</f>
        <v>89.872203919988152</v>
      </c>
      <c r="AE801" s="200">
        <f>IntermediateData!AE747</f>
        <v>90.764862880822108</v>
      </c>
      <c r="AF801" s="200">
        <f>IntermediateData!AF747</f>
        <v>91.679148874611641</v>
      </c>
      <c r="AG801" s="200">
        <f>IntermediateData!AG747</f>
        <v>92.606653595539029</v>
      </c>
      <c r="AH801" s="200">
        <f>IntermediateData!AH747</f>
        <v>93.455289962200041</v>
      </c>
      <c r="AI801" s="200">
        <f>IntermediateData!AI747</f>
        <v>94.306480533296551</v>
      </c>
      <c r="AJ801" s="200">
        <f>IntermediateData!AJ747</f>
        <v>95.161070665608861</v>
      </c>
      <c r="AK801" s="200">
        <f>IntermediateData!AK747</f>
        <v>96.019834737281613</v>
      </c>
      <c r="AL801" s="200">
        <f>IntermediateData!AL747</f>
        <v>96.883478845576988</v>
      </c>
      <c r="AM801" s="200">
        <f>IntermediateData!AM747</f>
        <v>97.752643345008778</v>
      </c>
      <c r="AN801" s="200">
        <f>IntermediateData!AN747</f>
        <v>98.627905232080735</v>
      </c>
      <c r="AO801" s="200">
        <f>IntermediateData!AO747</f>
        <v>99.509780382558077</v>
      </c>
      <c r="AP801" s="201">
        <f>IntermediateData!AP747</f>
        <v>100.39872564691858</v>
      </c>
    </row>
    <row r="802" spans="2:42" x14ac:dyDescent="0.35">
      <c r="B802" s="36"/>
      <c r="C802" s="36" t="s">
        <v>2290</v>
      </c>
      <c r="D802" s="201"/>
      <c r="E802" s="200">
        <f>IntermediateData!E748</f>
        <v>0</v>
      </c>
      <c r="F802" s="200">
        <f>IntermediateData!F748</f>
        <v>0</v>
      </c>
      <c r="G802" s="200">
        <f>IntermediateData!G748</f>
        <v>0</v>
      </c>
      <c r="H802" s="200">
        <f>IntermediateData!H748</f>
        <v>0</v>
      </c>
      <c r="I802" s="200">
        <f>IntermediateData!I748</f>
        <v>25.510375</v>
      </c>
      <c r="J802" s="200">
        <f>IntermediateData!J748</f>
        <v>42.995491637341765</v>
      </c>
      <c r="K802" s="200">
        <f>IntermediateData!K748</f>
        <v>72.54829087229578</v>
      </c>
      <c r="L802" s="200">
        <f>IntermediateData!L748</f>
        <v>93.369304830251707</v>
      </c>
      <c r="M802" s="200">
        <f>IntermediateData!M748</f>
        <v>132.95751365054954</v>
      </c>
      <c r="N802" s="200">
        <f>IntermediateData!N748</f>
        <v>156.62278442126492</v>
      </c>
      <c r="O802" s="200">
        <f>IntermediateData!O748</f>
        <v>179.84340434504327</v>
      </c>
      <c r="P802" s="200">
        <f>IntermediateData!P748</f>
        <v>179.39750226806436</v>
      </c>
      <c r="Q802" s="200">
        <f>IntermediateData!Q748</f>
        <v>178.3336611822842</v>
      </c>
      <c r="R802" s="199">
        <f>IntermediateData!R748</f>
        <v>177.43298343246252</v>
      </c>
      <c r="S802" s="200">
        <f>IntermediateData!S748</f>
        <v>176.6922119405134</v>
      </c>
      <c r="T802" s="200">
        <f>IntermediateData!T748</f>
        <v>176.10826746174811</v>
      </c>
      <c r="U802" s="200">
        <f>IntermediateData!U748</f>
        <v>175.67824334688686</v>
      </c>
      <c r="V802" s="200">
        <f>IntermediateData!V748</f>
        <v>175.39940052303939</v>
      </c>
      <c r="W802" s="200">
        <f>IntermediateData!W748</f>
        <v>175.2691626862362</v>
      </c>
      <c r="X802" s="200">
        <f>IntermediateData!X748</f>
        <v>175.2851116983727</v>
      </c>
      <c r="Y802" s="200">
        <f>IntermediateData!Y748</f>
        <v>175.44498318170696</v>
      </c>
      <c r="Z802" s="200">
        <f>IntermediateData!Z748</f>
        <v>175.74666230431177</v>
      </c>
      <c r="AA802" s="200">
        <f>IntermediateData!AA748</f>
        <v>176.18817975014042</v>
      </c>
      <c r="AB802" s="200">
        <f>IntermediateData!AB748</f>
        <v>176.76770786760841</v>
      </c>
      <c r="AC802" s="200">
        <f>IntermediateData!AC748</f>
        <v>177.4835569908328</v>
      </c>
      <c r="AD802" s="200">
        <f>IntermediateData!AD748</f>
        <v>178.30597625026655</v>
      </c>
      <c r="AE802" s="200">
        <f>IntermediateData!AE748</f>
        <v>179.2146388577784</v>
      </c>
      <c r="AF802" s="200">
        <f>IntermediateData!AF748</f>
        <v>180.18963343031564</v>
      </c>
      <c r="AG802" s="200">
        <f>IntermediateData!AG748</f>
        <v>181.21153773010832</v>
      </c>
      <c r="AH802" s="200">
        <f>IntermediateData!AH748</f>
        <v>182.68115780596051</v>
      </c>
      <c r="AI802" s="200">
        <f>IntermediateData!AI748</f>
        <v>184.15965958018833</v>
      </c>
      <c r="AJ802" s="200">
        <f>IntermediateData!AJ748</f>
        <v>185.62982369652266</v>
      </c>
      <c r="AK802" s="200">
        <f>IntermediateData!AK748</f>
        <v>187.0933808352728</v>
      </c>
      <c r="AL802" s="200">
        <f>IntermediateData!AL748</f>
        <v>188.55251762356883</v>
      </c>
      <c r="AM802" s="200">
        <f>IntermediateData!AM748</f>
        <v>190.00925450752467</v>
      </c>
      <c r="AN802" s="200">
        <f>IntermediateData!AN748</f>
        <v>191.46545254743657</v>
      </c>
      <c r="AO802" s="200">
        <f>IntermediateData!AO748</f>
        <v>192.92281983949837</v>
      </c>
      <c r="AP802" s="201">
        <f>IntermediateData!AP748</f>
        <v>194.3829175791372</v>
      </c>
    </row>
    <row r="803" spans="2:42" x14ac:dyDescent="0.35">
      <c r="B803" s="36"/>
      <c r="C803" s="36" t="s">
        <v>2291</v>
      </c>
      <c r="D803" s="201"/>
      <c r="E803" s="200">
        <f>IntermediateData!E749</f>
        <v>0</v>
      </c>
      <c r="F803" s="200">
        <f>IntermediateData!F749</f>
        <v>0</v>
      </c>
      <c r="G803" s="200">
        <f>IntermediateData!G749</f>
        <v>0</v>
      </c>
      <c r="H803" s="200">
        <f>IntermediateData!H749</f>
        <v>0</v>
      </c>
      <c r="I803" s="200">
        <f>IntermediateData!I749</f>
        <v>62.289809999999996</v>
      </c>
      <c r="J803" s="200">
        <f>IntermediateData!J749</f>
        <v>86.954917395347351</v>
      </c>
      <c r="K803" s="200">
        <f>IntermediateData!K749</f>
        <v>111.65881620341595</v>
      </c>
      <c r="L803" s="200">
        <f>IntermediateData!L749</f>
        <v>159.00994792918218</v>
      </c>
      <c r="M803" s="200">
        <f>IntermediateData!M749</f>
        <v>187.55978319480954</v>
      </c>
      <c r="N803" s="200">
        <f>IntermediateData!N749</f>
        <v>213.9121499173296</v>
      </c>
      <c r="O803" s="200">
        <f>IntermediateData!O749</f>
        <v>213.38850888579779</v>
      </c>
      <c r="P803" s="200">
        <f>IntermediateData!P749</f>
        <v>213.06275038331339</v>
      </c>
      <c r="Q803" s="200">
        <f>IntermediateData!Q749</f>
        <v>212.93169880152357</v>
      </c>
      <c r="R803" s="199">
        <f>IntermediateData!R749</f>
        <v>212.99238439628215</v>
      </c>
      <c r="S803" s="200">
        <f>IntermediateData!S749</f>
        <v>213.24203771217839</v>
      </c>
      <c r="T803" s="200">
        <f>IntermediateData!T749</f>
        <v>213.67808425341292</v>
      </c>
      <c r="U803" s="200">
        <f>IntermediateData!U749</f>
        <v>214.29813939292572</v>
      </c>
      <c r="V803" s="200">
        <f>IntermediateData!V749</f>
        <v>215.10000351199636</v>
      </c>
      <c r="W803" s="200">
        <f>IntermediateData!W749</f>
        <v>216.08165736284332</v>
      </c>
      <c r="X803" s="200">
        <f>IntermediateData!X749</f>
        <v>217.24125764704115</v>
      </c>
      <c r="Y803" s="200">
        <f>IntermediateData!Y749</f>
        <v>218.57713280285935</v>
      </c>
      <c r="Z803" s="200">
        <f>IntermediateData!Z749</f>
        <v>220.08777899490045</v>
      </c>
      <c r="AA803" s="200">
        <f>IntermediateData!AA749</f>
        <v>221.77185629967934</v>
      </c>
      <c r="AB803" s="200">
        <f>IntermediateData!AB749</f>
        <v>223.62818508103973</v>
      </c>
      <c r="AC803" s="200">
        <f>IntermediateData!AC749</f>
        <v>225.65574254955152</v>
      </c>
      <c r="AD803" s="200">
        <f>IntermediateData!AD749</f>
        <v>227.79628730684868</v>
      </c>
      <c r="AE803" s="200">
        <f>IntermediateData!AE749</f>
        <v>230.02724336402895</v>
      </c>
      <c r="AF803" s="200">
        <f>IntermediateData!AF749</f>
        <v>232.32642914235851</v>
      </c>
      <c r="AG803" s="200">
        <f>IntermediateData!AG749</f>
        <v>234.6721325533893</v>
      </c>
      <c r="AH803" s="200">
        <f>IntermediateData!AH749</f>
        <v>236.83052076001178</v>
      </c>
      <c r="AI803" s="200">
        <f>IntermediateData!AI749</f>
        <v>238.99437565072068</v>
      </c>
      <c r="AJ803" s="200">
        <f>IntermediateData!AJ749</f>
        <v>241.16592457448459</v>
      </c>
      <c r="AK803" s="200">
        <f>IntermediateData!AK749</f>
        <v>243.34721128039209</v>
      </c>
      <c r="AL803" s="200">
        <f>IntermediateData!AL749</f>
        <v>245.54010295251138</v>
      </c>
      <c r="AM803" s="200">
        <f>IntermediateData!AM749</f>
        <v>247.74629683189309</v>
      </c>
      <c r="AN803" s="200">
        <f>IntermediateData!AN749</f>
        <v>249.96732644186525</v>
      </c>
      <c r="AO803" s="200">
        <f>IntermediateData!AO749</f>
        <v>252.20456743200793</v>
      </c>
      <c r="AP803" s="201">
        <f>IntermediateData!AP749</f>
        <v>254.45924305546231</v>
      </c>
    </row>
    <row r="804" spans="2:42" x14ac:dyDescent="0.35">
      <c r="B804" s="36"/>
      <c r="C804" s="36" t="s">
        <v>2292</v>
      </c>
      <c r="D804" s="201"/>
      <c r="E804" s="200">
        <f>IntermediateData!E750</f>
        <v>0</v>
      </c>
      <c r="F804" s="200">
        <f>IntermediateData!F750</f>
        <v>0</v>
      </c>
      <c r="G804" s="200">
        <f>IntermediateData!G750</f>
        <v>0</v>
      </c>
      <c r="H804" s="200">
        <f>IntermediateData!H750</f>
        <v>0</v>
      </c>
      <c r="I804" s="200">
        <f>IntermediateData!I750</f>
        <v>14.201275000000001</v>
      </c>
      <c r="J804" s="200">
        <f>IntermediateData!J750</f>
        <v>24.252818469580284</v>
      </c>
      <c r="K804" s="200">
        <f>IntermediateData!K750</f>
        <v>31.373142666808835</v>
      </c>
      <c r="L804" s="200">
        <f>IntermediateData!L750</f>
        <v>44.764708386355814</v>
      </c>
      <c r="M804" s="200">
        <f>IntermediateData!M750</f>
        <v>52.749675070578824</v>
      </c>
      <c r="N804" s="200">
        <f>IntermediateData!N750</f>
        <v>60.528526003837918</v>
      </c>
      <c r="O804" s="200">
        <f>IntermediateData!O750</f>
        <v>61.195795936613841</v>
      </c>
      <c r="P804" s="200">
        <f>IntermediateData!P750</f>
        <v>60.610980479193039</v>
      </c>
      <c r="Q804" s="200">
        <f>IntermediateData!Q750</f>
        <v>60.083559934631857</v>
      </c>
      <c r="R804" s="199">
        <f>IntermediateData!R750</f>
        <v>59.612212363282161</v>
      </c>
      <c r="S804" s="200">
        <f>IntermediateData!S750</f>
        <v>59.195680967856461</v>
      </c>
      <c r="T804" s="200">
        <f>IntermediateData!T750</f>
        <v>58.832772072659274</v>
      </c>
      <c r="U804" s="200">
        <f>IntermediateData!U750</f>
        <v>58.522353184557986</v>
      </c>
      <c r="V804" s="200">
        <f>IntermediateData!V750</f>
        <v>58.26335113287233</v>
      </c>
      <c r="W804" s="200">
        <f>IntermediateData!W750</f>
        <v>58.054750285467215</v>
      </c>
      <c r="X804" s="200">
        <f>IntermediateData!X750</f>
        <v>57.895590838437926</v>
      </c>
      <c r="Y804" s="200">
        <f>IntermediateData!Y750</f>
        <v>57.784967176875135</v>
      </c>
      <c r="Z804" s="200">
        <f>IntermediateData!Z750</f>
        <v>57.722026304293294</v>
      </c>
      <c r="AA804" s="200">
        <f>IntermediateData!AA750</f>
        <v>57.705966338398568</v>
      </c>
      <c r="AB804" s="200">
        <f>IntermediateData!AB750</f>
        <v>57.736035070960931</v>
      </c>
      <c r="AC804" s="200">
        <f>IntermediateData!AC750</f>
        <v>57.811528589641604</v>
      </c>
      <c r="AD804" s="200">
        <f>IntermediateData!AD750</f>
        <v>57.916093813656801</v>
      </c>
      <c r="AE804" s="200">
        <f>IntermediateData!AE750</f>
        <v>58.0427129914708</v>
      </c>
      <c r="AF804" s="200">
        <f>IntermediateData!AF750</f>
        <v>58.184580373585348</v>
      </c>
      <c r="AG804" s="200">
        <f>IntermediateData!AG750</f>
        <v>58.335123659001319</v>
      </c>
      <c r="AH804" s="200">
        <f>IntermediateData!AH750</f>
        <v>58.488954525028888</v>
      </c>
      <c r="AI804" s="200">
        <f>IntermediateData!AI750</f>
        <v>58.639073090735963</v>
      </c>
      <c r="AJ804" s="200">
        <f>IntermediateData!AJ750</f>
        <v>58.785130415381872</v>
      </c>
      <c r="AK804" s="200">
        <f>IntermediateData!AK750</f>
        <v>58.927768351631968</v>
      </c>
      <c r="AL804" s="200">
        <f>IntermediateData!AL750</f>
        <v>59.067570607941349</v>
      </c>
      <c r="AM804" s="200">
        <f>IntermediateData!AM750</f>
        <v>59.205065171083824</v>
      </c>
      <c r="AN804" s="200">
        <f>IntermediateData!AN750</f>
        <v>59.340726595011532</v>
      </c>
      <c r="AO804" s="200">
        <f>IntermediateData!AO750</f>
        <v>59.474978161557999</v>
      </c>
      <c r="AP804" s="201">
        <f>IntermediateData!AP750</f>
        <v>59.608193918244936</v>
      </c>
    </row>
    <row r="805" spans="2:42" x14ac:dyDescent="0.35">
      <c r="B805" s="36"/>
      <c r="C805" s="36" t="s">
        <v>2293</v>
      </c>
      <c r="D805" s="201"/>
      <c r="E805" s="200">
        <f>IntermediateData!E751</f>
        <v>0</v>
      </c>
      <c r="F805" s="200">
        <f>IntermediateData!F751</f>
        <v>0</v>
      </c>
      <c r="G805" s="200">
        <f>IntermediateData!G751</f>
        <v>0</v>
      </c>
      <c r="H805" s="200">
        <f>IntermediateData!H751</f>
        <v>0</v>
      </c>
      <c r="I805" s="200">
        <f>IntermediateData!I751</f>
        <v>6.0593499999999993</v>
      </c>
      <c r="J805" s="200">
        <f>IntermediateData!J751</f>
        <v>48.500301961008908</v>
      </c>
      <c r="K805" s="200">
        <f>IntermediateData!K751</f>
        <v>91.166837750332022</v>
      </c>
      <c r="L805" s="200">
        <f>IntermediateData!L751</f>
        <v>160.58654869680404</v>
      </c>
      <c r="M805" s="200">
        <f>IntermediateData!M751</f>
        <v>211.49697046410358</v>
      </c>
      <c r="N805" s="200">
        <f>IntermediateData!N751</f>
        <v>305.54233888198394</v>
      </c>
      <c r="O805" s="200">
        <f>IntermediateData!O751</f>
        <v>363.49183823878775</v>
      </c>
      <c r="P805" s="200">
        <f>IntermediateData!P751</f>
        <v>420.38112003510332</v>
      </c>
      <c r="Q805" s="200">
        <f>IntermediateData!Q751</f>
        <v>438.41186108264782</v>
      </c>
      <c r="R805" s="199">
        <f>IntermediateData!R751</f>
        <v>435.53972650670693</v>
      </c>
      <c r="S805" s="200">
        <f>IntermediateData!S751</f>
        <v>433.06865525315334</v>
      </c>
      <c r="T805" s="200">
        <f>IntermediateData!T751</f>
        <v>430.99042407087802</v>
      </c>
      <c r="U805" s="200">
        <f>IntermediateData!U751</f>
        <v>429.29724999160345</v>
      </c>
      <c r="V805" s="200">
        <f>IntermediateData!V751</f>
        <v>427.98177723514914</v>
      </c>
      <c r="W805" s="200">
        <f>IntermediateData!W751</f>
        <v>427.03706465871505</v>
      </c>
      <c r="X805" s="200">
        <f>IntermediateData!X751</f>
        <v>426.45657373169001</v>
      </c>
      <c r="Y805" s="200">
        <f>IntermediateData!Y751</f>
        <v>426.23415701818971</v>
      </c>
      <c r="Z805" s="200">
        <f>IntermediateData!Z751</f>
        <v>426.36404715021757</v>
      </c>
      <c r="AA805" s="200">
        <f>IntermediateData!AA751</f>
        <v>426.84084627499323</v>
      </c>
      <c r="AB805" s="200">
        <f>IntermediateData!AB751</f>
        <v>427.65951596063519</v>
      </c>
      <c r="AC805" s="200">
        <f>IntermediateData!AC751</f>
        <v>428.81536754498637</v>
      </c>
      <c r="AD805" s="200">
        <f>IntermediateData!AD751</f>
        <v>430.29735573665545</v>
      </c>
      <c r="AE805" s="200">
        <f>IntermediateData!AE751</f>
        <v>432.05465619654109</v>
      </c>
      <c r="AF805" s="200">
        <f>IntermediateData!AF751</f>
        <v>434.03721541998783</v>
      </c>
      <c r="AG805" s="200">
        <f>IntermediateData!AG751</f>
        <v>436.1959608147169</v>
      </c>
      <c r="AH805" s="200">
        <f>IntermediateData!AH751</f>
        <v>438.67080888948584</v>
      </c>
      <c r="AI805" s="200">
        <f>IntermediateData!AI751</f>
        <v>441.22652407969451</v>
      </c>
      <c r="AJ805" s="200">
        <f>IntermediateData!AJ751</f>
        <v>443.81817843393395</v>
      </c>
      <c r="AK805" s="200">
        <f>IntermediateData!AK751</f>
        <v>446.40241921661413</v>
      </c>
      <c r="AL805" s="200">
        <f>IntermediateData!AL751</f>
        <v>448.96725059415286</v>
      </c>
      <c r="AM805" s="200">
        <f>IntermediateData!AM751</f>
        <v>451.51735353291372</v>
      </c>
      <c r="AN805" s="200">
        <f>IntermediateData!AN751</f>
        <v>454.05700728006786</v>
      </c>
      <c r="AO805" s="200">
        <f>IntermediateData!AO751</f>
        <v>456.59010557935881</v>
      </c>
      <c r="AP805" s="201">
        <f>IntermediateData!AP751</f>
        <v>459.12017197890577</v>
      </c>
    </row>
    <row r="806" spans="2:42" x14ac:dyDescent="0.35">
      <c r="B806" s="36"/>
      <c r="C806" s="36" t="s">
        <v>2294</v>
      </c>
      <c r="D806" s="201"/>
      <c r="E806" s="200">
        <f>IntermediateData!E752</f>
        <v>0</v>
      </c>
      <c r="F806" s="200">
        <f>IntermediateData!F752</f>
        <v>0</v>
      </c>
      <c r="G806" s="200">
        <f>IntermediateData!G752</f>
        <v>0</v>
      </c>
      <c r="H806" s="200">
        <f>IntermediateData!H752</f>
        <v>0</v>
      </c>
      <c r="I806" s="200">
        <f>IntermediateData!I752</f>
        <v>45.595110000000005</v>
      </c>
      <c r="J806" s="200">
        <f>IntermediateData!J752</f>
        <v>62.258788442756959</v>
      </c>
      <c r="K806" s="200">
        <f>IntermediateData!K752</f>
        <v>79.038141387345348</v>
      </c>
      <c r="L806" s="200">
        <f>IntermediateData!L752</f>
        <v>111.84237427382347</v>
      </c>
      <c r="M806" s="200">
        <f>IntermediateData!M752</f>
        <v>131.4576841742508</v>
      </c>
      <c r="N806" s="200">
        <f>IntermediateData!N752</f>
        <v>144.93893413724587</v>
      </c>
      <c r="O806" s="200">
        <f>IntermediateData!O752</f>
        <v>145.099362394379</v>
      </c>
      <c r="P806" s="200">
        <f>IntermediateData!P752</f>
        <v>145.39747029114952</v>
      </c>
      <c r="Q806" s="200">
        <f>IntermediateData!Q752</f>
        <v>145.83165348327543</v>
      </c>
      <c r="R806" s="199">
        <f>IntermediateData!R752</f>
        <v>146.40044473857327</v>
      </c>
      <c r="S806" s="200">
        <f>IntermediateData!S752</f>
        <v>147.10251067037447</v>
      </c>
      <c r="T806" s="200">
        <f>IntermediateData!T752</f>
        <v>147.93664862892535</v>
      </c>
      <c r="U806" s="200">
        <f>IntermediateData!U752</f>
        <v>148.90178374583127</v>
      </c>
      <c r="V806" s="200">
        <f>IntermediateData!V752</f>
        <v>149.99696612680512</v>
      </c>
      <c r="W806" s="200">
        <f>IntermediateData!W752</f>
        <v>151.22136818817231</v>
      </c>
      <c r="X806" s="200">
        <f>IntermediateData!X752</f>
        <v>152.57428213276907</v>
      </c>
      <c r="Y806" s="200">
        <f>IntermediateData!Y752</f>
        <v>154.05511756105122</v>
      </c>
      <c r="Z806" s="200">
        <f>IntermediateData!Z752</f>
        <v>155.66339921340227</v>
      </c>
      <c r="AA806" s="200">
        <f>IntermediateData!AA752</f>
        <v>157.39876483979734</v>
      </c>
      <c r="AB806" s="200">
        <f>IntermediateData!AB752</f>
        <v>159.26096319314135</v>
      </c>
      <c r="AC806" s="200">
        <f>IntermediateData!AC752</f>
        <v>161.24985214275407</v>
      </c>
      <c r="AD806" s="200">
        <f>IntermediateData!AD752</f>
        <v>163.32340140857477</v>
      </c>
      <c r="AE806" s="200">
        <f>IntermediateData!AE752</f>
        <v>165.46696370462581</v>
      </c>
      <c r="AF806" s="200">
        <f>IntermediateData!AF752</f>
        <v>167.66607696589574</v>
      </c>
      <c r="AG806" s="200">
        <f>IntermediateData!AG752</f>
        <v>169.90651296066258</v>
      </c>
      <c r="AH806" s="200">
        <f>IntermediateData!AH752</f>
        <v>172.27044717388927</v>
      </c>
      <c r="AI806" s="200">
        <f>IntermediateData!AI752</f>
        <v>174.65399779178333</v>
      </c>
      <c r="AJ806" s="200">
        <f>IntermediateData!AJ752</f>
        <v>177.05908832447702</v>
      </c>
      <c r="AK806" s="200">
        <f>IntermediateData!AK752</f>
        <v>179.48752668647691</v>
      </c>
      <c r="AL806" s="200">
        <f>IntermediateData!AL752</f>
        <v>181.941009803155</v>
      </c>
      <c r="AM806" s="200">
        <f>IntermediateData!AM752</f>
        <v>184.42112794981867</v>
      </c>
      <c r="AN806" s="200">
        <f>IntermediateData!AN752</f>
        <v>186.92936883360176</v>
      </c>
      <c r="AO806" s="200">
        <f>IntermediateData!AO752</f>
        <v>189.46712142793032</v>
      </c>
      <c r="AP806" s="201">
        <f>IntermediateData!AP752</f>
        <v>192.03567956884714</v>
      </c>
    </row>
    <row r="807" spans="2:42" x14ac:dyDescent="0.35">
      <c r="B807" s="36"/>
      <c r="C807" s="36" t="s">
        <v>2295</v>
      </c>
      <c r="D807" s="201"/>
      <c r="E807" s="200">
        <f>IntermediateData!E753</f>
        <v>0</v>
      </c>
      <c r="F807" s="200">
        <f>IntermediateData!F753</f>
        <v>0</v>
      </c>
      <c r="G807" s="200">
        <f>IntermediateData!G753</f>
        <v>0</v>
      </c>
      <c r="H807" s="200">
        <f>IntermediateData!H753</f>
        <v>0</v>
      </c>
      <c r="I807" s="200">
        <f>IntermediateData!I753</f>
        <v>441.55979999999994</v>
      </c>
      <c r="J807" s="200">
        <f>IntermediateData!J753</f>
        <v>623.08245403354772</v>
      </c>
      <c r="K807" s="200">
        <f>IntermediateData!K753</f>
        <v>728.39634597956592</v>
      </c>
      <c r="L807" s="200">
        <f>IntermediateData!L753</f>
        <v>821.05787117339469</v>
      </c>
      <c r="M807" s="200">
        <f>IntermediateData!M753</f>
        <v>812.12711733582864</v>
      </c>
      <c r="N807" s="200">
        <f>IntermediateData!N753</f>
        <v>803.98283822123426</v>
      </c>
      <c r="O807" s="200">
        <f>IntermediateData!O753</f>
        <v>796.60619583116943</v>
      </c>
      <c r="P807" s="200">
        <f>IntermediateData!P753</f>
        <v>789.97925566017648</v>
      </c>
      <c r="Q807" s="200">
        <f>IntermediateData!Q753</f>
        <v>784.08495827133243</v>
      </c>
      <c r="R807" s="199">
        <f>IntermediateData!R753</f>
        <v>778.90709201145046</v>
      </c>
      <c r="S807" s="200">
        <f>IntermediateData!S753</f>
        <v>774.43026682639697</v>
      </c>
      <c r="T807" s="200">
        <f>IntermediateData!T753</f>
        <v>770.6398891384822</v>
      </c>
      <c r="U807" s="200">
        <f>IntermediateData!U753</f>
        <v>767.52213774932034</v>
      </c>
      <c r="V807" s="200">
        <f>IntermediateData!V753</f>
        <v>765.06394073294462</v>
      </c>
      <c r="W807" s="200">
        <f>IntermediateData!W753</f>
        <v>763.25295328529853</v>
      </c>
      <c r="X807" s="200">
        <f>IntermediateData!X753</f>
        <v>762.07753649751567</v>
      </c>
      <c r="Y807" s="200">
        <f>IntermediateData!Y753</f>
        <v>761.52673702164498</v>
      </c>
      <c r="Z807" s="200">
        <f>IntermediateData!Z753</f>
        <v>761.59026759867379</v>
      </c>
      <c r="AA807" s="200">
        <f>IntermediateData!AA753</f>
        <v>762.25848841986635</v>
      </c>
      <c r="AB807" s="200">
        <f>IntermediateData!AB753</f>
        <v>763.52238929353746</v>
      </c>
      <c r="AC807" s="200">
        <f>IntermediateData!AC753</f>
        <v>765.37357259047462</v>
      </c>
      <c r="AD807" s="200">
        <f>IntermediateData!AD753</f>
        <v>767.39753712645177</v>
      </c>
      <c r="AE807" s="200">
        <f>IntermediateData!AE753</f>
        <v>769.50795533271389</v>
      </c>
      <c r="AF807" s="200">
        <f>IntermediateData!AF753</f>
        <v>771.6219958214831</v>
      </c>
      <c r="AG807" s="200">
        <f>IntermediateData!AG753</f>
        <v>773.6681266620559</v>
      </c>
      <c r="AH807" s="200">
        <f>IntermediateData!AH753</f>
        <v>775.4901249183057</v>
      </c>
      <c r="AI807" s="200">
        <f>IntermediateData!AI753</f>
        <v>777.26466165188219</v>
      </c>
      <c r="AJ807" s="200">
        <f>IntermediateData!AJ753</f>
        <v>778.99971873106801</v>
      </c>
      <c r="AK807" s="200">
        <f>IntermediateData!AK753</f>
        <v>780.70252897258104</v>
      </c>
      <c r="AL807" s="200">
        <f>IntermediateData!AL753</f>
        <v>782.37960714683334</v>
      </c>
      <c r="AM807" s="200">
        <f>IntermediateData!AM753</f>
        <v>784.0367792574516</v>
      </c>
      <c r="AN807" s="200">
        <f>IntermediateData!AN753</f>
        <v>785.67921016609512</v>
      </c>
      <c r="AO807" s="200">
        <f>IntermediateData!AO753</f>
        <v>787.31142963034119</v>
      </c>
      <c r="AP807" s="201">
        <f>IntermediateData!AP753</f>
        <v>788.93735681927456</v>
      </c>
    </row>
    <row r="808" spans="2:42" x14ac:dyDescent="0.35">
      <c r="B808" s="36"/>
      <c r="C808" s="36" t="s">
        <v>2296</v>
      </c>
      <c r="D808" s="201"/>
      <c r="E808" s="200">
        <f>IntermediateData!E754</f>
        <v>0</v>
      </c>
      <c r="F808" s="200">
        <f>IntermediateData!F754</f>
        <v>0</v>
      </c>
      <c r="G808" s="200">
        <f>IntermediateData!G754</f>
        <v>0</v>
      </c>
      <c r="H808" s="200">
        <f>IntermediateData!H754</f>
        <v>0</v>
      </c>
      <c r="I808" s="200">
        <f>IntermediateData!I754</f>
        <v>129.3116</v>
      </c>
      <c r="J808" s="200">
        <f>IntermediateData!J754</f>
        <v>245.65496852850225</v>
      </c>
      <c r="K808" s="200">
        <f>IntermediateData!K754</f>
        <v>336.89177485954053</v>
      </c>
      <c r="L808" s="200">
        <f>IntermediateData!L754</f>
        <v>428.4613696725375</v>
      </c>
      <c r="M808" s="200">
        <f>IntermediateData!M754</f>
        <v>606.64174516067669</v>
      </c>
      <c r="N808" s="200">
        <f>IntermediateData!N754</f>
        <v>712.9501694418617</v>
      </c>
      <c r="O808" s="200">
        <f>IntermediateData!O754</f>
        <v>792.00106069133255</v>
      </c>
      <c r="P808" s="200">
        <f>IntermediateData!P754</f>
        <v>791.3644034622904</v>
      </c>
      <c r="Q808" s="200">
        <f>IntermediateData!Q754</f>
        <v>791.46312998943017</v>
      </c>
      <c r="R808" s="199">
        <f>IntermediateData!R754</f>
        <v>792.28681501049368</v>
      </c>
      <c r="S808" s="200">
        <f>IntermediateData!S754</f>
        <v>793.82578241795636</v>
      </c>
      <c r="T808" s="200">
        <f>IntermediateData!T754</f>
        <v>796.07108592576662</v>
      </c>
      <c r="U808" s="200">
        <f>IntermediateData!U754</f>
        <v>799.0144906190061</v>
      </c>
      <c r="V808" s="200">
        <f>IntermediateData!V754</f>
        <v>802.64845535797531</v>
      </c>
      <c r="W808" s="200">
        <f>IntermediateData!W754</f>
        <v>806.96611600934489</v>
      </c>
      <c r="X808" s="200">
        <f>IntermediateData!X754</f>
        <v>811.96126947808796</v>
      </c>
      <c r="Y808" s="200">
        <f>IntermediateData!Y754</f>
        <v>817.62835851495993</v>
      </c>
      <c r="Z808" s="200">
        <f>IntermediateData!Z754</f>
        <v>823.96245727530538</v>
      </c>
      <c r="AA808" s="200">
        <f>IntermediateData!AA754</f>
        <v>830.95925760594287</v>
      </c>
      <c r="AB808" s="200">
        <f>IntermediateData!AB754</f>
        <v>838.61505603782678</v>
      </c>
      <c r="AC808" s="200">
        <f>IntermediateData!AC754</f>
        <v>846.92674146308445</v>
      </c>
      <c r="AD808" s="200">
        <f>IntermediateData!AD754</f>
        <v>855.74886012855268</v>
      </c>
      <c r="AE808" s="200">
        <f>IntermediateData!AE754</f>
        <v>864.99825735796355</v>
      </c>
      <c r="AF808" s="200">
        <f>IntermediateData!AF754</f>
        <v>874.59274675509312</v>
      </c>
      <c r="AG808" s="200">
        <f>IntermediateData!AG754</f>
        <v>884.45141976326568</v>
      </c>
      <c r="AH808" s="200">
        <f>IntermediateData!AH754</f>
        <v>894.69660201018371</v>
      </c>
      <c r="AI808" s="200">
        <f>IntermediateData!AI754</f>
        <v>905.0504856273426</v>
      </c>
      <c r="AJ808" s="200">
        <f>IntermediateData!AJ754</f>
        <v>915.45854433181842</v>
      </c>
      <c r="AK808" s="200">
        <f>IntermediateData!AK754</f>
        <v>925.93008275509931</v>
      </c>
      <c r="AL808" s="200">
        <f>IntermediateData!AL754</f>
        <v>936.47374432297363</v>
      </c>
      <c r="AM808" s="200">
        <f>IntermediateData!AM754</f>
        <v>947.0975369311368</v>
      </c>
      <c r="AN808" s="200">
        <f>IntermediateData!AN754</f>
        <v>957.80885712425356</v>
      </c>
      <c r="AO808" s="200">
        <f>IntermediateData!AO754</f>
        <v>968.61451283648262</v>
      </c>
      <c r="AP808" s="201">
        <f>IntermediateData!AP754</f>
        <v>979.52074474871722</v>
      </c>
    </row>
    <row r="809" spans="2:42" x14ac:dyDescent="0.35">
      <c r="B809" s="36"/>
      <c r="C809" s="36" t="s">
        <v>2297</v>
      </c>
      <c r="D809" s="201"/>
      <c r="E809" s="200">
        <f>IntermediateData!E755</f>
        <v>0</v>
      </c>
      <c r="F809" s="200">
        <f>IntermediateData!F755</f>
        <v>0</v>
      </c>
      <c r="G809" s="200">
        <f>IntermediateData!G755</f>
        <v>0</v>
      </c>
      <c r="H809" s="200">
        <f>IntermediateData!H755</f>
        <v>0</v>
      </c>
      <c r="I809" s="200">
        <f>IntermediateData!I755</f>
        <v>2.8407499999999999</v>
      </c>
      <c r="J809" s="200">
        <f>IntermediateData!J755</f>
        <v>11.170615453328812</v>
      </c>
      <c r="K809" s="200">
        <f>IntermediateData!K755</f>
        <v>19.541148013853263</v>
      </c>
      <c r="L809" s="200">
        <f>IntermediateData!L755</f>
        <v>33.487992120109737</v>
      </c>
      <c r="M809" s="200">
        <f>IntermediateData!M755</f>
        <v>43.470080248429774</v>
      </c>
      <c r="N809" s="200">
        <f>IntermediateData!N755</f>
        <v>62.241620501231495</v>
      </c>
      <c r="O809" s="200">
        <f>IntermediateData!O755</f>
        <v>73.601708068928914</v>
      </c>
      <c r="P809" s="200">
        <f>IntermediateData!P755</f>
        <v>84.754625616397462</v>
      </c>
      <c r="Q809" s="200">
        <f>IntermediateData!Q755</f>
        <v>85.997887013476671</v>
      </c>
      <c r="R809" s="199">
        <f>IntermediateData!R755</f>
        <v>85.482320138152986</v>
      </c>
      <c r="S809" s="200">
        <f>IntermediateData!S755</f>
        <v>85.045050099020415</v>
      </c>
      <c r="T809" s="200">
        <f>IntermediateData!T755</f>
        <v>84.684509901364365</v>
      </c>
      <c r="U809" s="200">
        <f>IntermediateData!U755</f>
        <v>84.399217947250023</v>
      </c>
      <c r="V809" s="200">
        <f>IntermediateData!V755</f>
        <v>84.187775517895503</v>
      </c>
      <c r="W809" s="200">
        <f>IntermediateData!W755</f>
        <v>84.048864361230642</v>
      </c>
      <c r="X809" s="200">
        <f>IntermediateData!X755</f>
        <v>83.981244381075356</v>
      </c>
      <c r="Y809" s="200">
        <f>IntermediateData!Y755</f>
        <v>83.983751424509137</v>
      </c>
      <c r="Z809" s="200">
        <f>IntermediateData!Z755</f>
        <v>84.055295164134421</v>
      </c>
      <c r="AA809" s="200">
        <f>IntermediateData!AA755</f>
        <v>84.194857072063328</v>
      </c>
      <c r="AB809" s="200">
        <f>IntermediateData!AB755</f>
        <v>84.401488482580717</v>
      </c>
      <c r="AC809" s="200">
        <f>IntermediateData!AC755</f>
        <v>84.674308740552974</v>
      </c>
      <c r="AD809" s="200">
        <f>IntermediateData!AD755</f>
        <v>85.009363656452109</v>
      </c>
      <c r="AE809" s="200">
        <f>IntermediateData!AE755</f>
        <v>85.396743773800821</v>
      </c>
      <c r="AF809" s="200">
        <f>IntermediateData!AF755</f>
        <v>85.826692546122558</v>
      </c>
      <c r="AG809" s="200">
        <f>IntermediateData!AG755</f>
        <v>86.289646717289472</v>
      </c>
      <c r="AH809" s="200">
        <f>IntermediateData!AH755</f>
        <v>86.976160380854779</v>
      </c>
      <c r="AI809" s="200">
        <f>IntermediateData!AI755</f>
        <v>87.676845567225939</v>
      </c>
      <c r="AJ809" s="200">
        <f>IntermediateData!AJ755</f>
        <v>88.383104021407689</v>
      </c>
      <c r="AK809" s="200">
        <f>IntermediateData!AK755</f>
        <v>89.086641509451724</v>
      </c>
      <c r="AL809" s="200">
        <f>IntermediateData!AL755</f>
        <v>89.787116329778485</v>
      </c>
      <c r="AM809" s="200">
        <f>IntermediateData!AM755</f>
        <v>90.485578615277149</v>
      </c>
      <c r="AN809" s="200">
        <f>IntermediateData!AN755</f>
        <v>91.182998826392321</v>
      </c>
      <c r="AO809" s="200">
        <f>IntermediateData!AO755</f>
        <v>91.880271014677362</v>
      </c>
      <c r="AP809" s="201">
        <f>IntermediateData!AP755</f>
        <v>92.57821590709365</v>
      </c>
    </row>
    <row r="810" spans="2:42" x14ac:dyDescent="0.35">
      <c r="B810" s="36"/>
      <c r="C810" s="36" t="s">
        <v>2298</v>
      </c>
      <c r="D810" s="201"/>
      <c r="E810" s="200">
        <f>IntermediateData!E756</f>
        <v>0</v>
      </c>
      <c r="F810" s="200">
        <f>IntermediateData!F756</f>
        <v>0</v>
      </c>
      <c r="G810" s="200">
        <f>IntermediateData!G756</f>
        <v>0</v>
      </c>
      <c r="H810" s="200">
        <f>IntermediateData!H756</f>
        <v>0</v>
      </c>
      <c r="I810" s="200">
        <f>IntermediateData!I756</f>
        <v>436.75434000000001</v>
      </c>
      <c r="J810" s="200">
        <f>IntermediateData!J756</f>
        <v>627.12677150394143</v>
      </c>
      <c r="K810" s="200">
        <f>IntermediateData!K756</f>
        <v>742.52905599170288</v>
      </c>
      <c r="L810" s="200">
        <f>IntermediateData!L756</f>
        <v>855.33609110782254</v>
      </c>
      <c r="M810" s="200">
        <f>IntermediateData!M756</f>
        <v>879.1762928211449</v>
      </c>
      <c r="N810" s="200">
        <f>IntermediateData!N756</f>
        <v>871.88114965900661</v>
      </c>
      <c r="O810" s="200">
        <f>IntermediateData!O756</f>
        <v>865.40471531857111</v>
      </c>
      <c r="P810" s="200">
        <f>IntermediateData!P756</f>
        <v>859.72901168468002</v>
      </c>
      <c r="Q810" s="200">
        <f>IntermediateData!Q756</f>
        <v>854.83697691464909</v>
      </c>
      <c r="R810" s="199">
        <f>IntermediateData!R756</f>
        <v>850.71243750195788</v>
      </c>
      <c r="S810" s="200">
        <f>IntermediateData!S756</f>
        <v>847.34008148235944</v>
      </c>
      <c r="T810" s="200">
        <f>IntermediateData!T756</f>
        <v>844.70543274321972</v>
      </c>
      <c r="U810" s="200">
        <f>IntermediateData!U756</f>
        <v>842.79482639838955</v>
      </c>
      <c r="V810" s="200">
        <f>IntermediateData!V756</f>
        <v>841.59538519233752</v>
      </c>
      <c r="W810" s="200">
        <f>IntermediateData!W756</f>
        <v>841.09499689866755</v>
      </c>
      <c r="X810" s="200">
        <f>IntermediateData!X756</f>
        <v>841.28229267947722</v>
      </c>
      <c r="Y810" s="200">
        <f>IntermediateData!Y756</f>
        <v>842.14662637330036</v>
      </c>
      <c r="Z810" s="200">
        <f>IntermediateData!Z756</f>
        <v>843.67805468062124</v>
      </c>
      <c r="AA810" s="200">
        <f>IntermediateData!AA756</f>
        <v>845.86731821714102</v>
      </c>
      <c r="AB810" s="200">
        <f>IntermediateData!AB756</f>
        <v>848.70582340614476</v>
      </c>
      <c r="AC810" s="200">
        <f>IntermediateData!AC756</f>
        <v>852.18562518241879</v>
      </c>
      <c r="AD810" s="200">
        <f>IntermediateData!AD756</f>
        <v>855.89713674703887</v>
      </c>
      <c r="AE810" s="200">
        <f>IntermediateData!AE756</f>
        <v>859.74686904190185</v>
      </c>
      <c r="AF810" s="200">
        <f>IntermediateData!AF756</f>
        <v>863.6446378228992</v>
      </c>
      <c r="AG810" s="200">
        <f>IntermediateData!AG756</f>
        <v>867.50376988087146</v>
      </c>
      <c r="AH810" s="200">
        <f>IntermediateData!AH756</f>
        <v>872.11102159700545</v>
      </c>
      <c r="AI810" s="200">
        <f>IntermediateData!AI756</f>
        <v>876.669362563037</v>
      </c>
      <c r="AJ810" s="200">
        <f>IntermediateData!AJ756</f>
        <v>881.18839204591632</v>
      </c>
      <c r="AK810" s="200">
        <f>IntermediateData!AK756</f>
        <v>885.67689511630977</v>
      </c>
      <c r="AL810" s="200">
        <f>IntermediateData!AL756</f>
        <v>890.14287591253071</v>
      </c>
      <c r="AM810" s="200">
        <f>IntermediateData!AM756</f>
        <v>894.59358906141995</v>
      </c>
      <c r="AN810" s="200">
        <f>IntermediateData!AN756</f>
        <v>899.03556933123446</v>
      </c>
      <c r="AO810" s="200">
        <f>IntermediateData!AO756</f>
        <v>903.47465958815621</v>
      </c>
      <c r="AP810" s="201">
        <f>IntermediateData!AP756</f>
        <v>907.91603712471272</v>
      </c>
    </row>
    <row r="811" spans="2:42" x14ac:dyDescent="0.35">
      <c r="B811" s="36"/>
      <c r="C811" s="36" t="s">
        <v>2299</v>
      </c>
      <c r="D811" s="201"/>
      <c r="E811" s="200">
        <f>IntermediateData!E757</f>
        <v>0</v>
      </c>
      <c r="F811" s="200">
        <f>IntermediateData!F757</f>
        <v>0</v>
      </c>
      <c r="G811" s="200">
        <f>IntermediateData!G757</f>
        <v>0</v>
      </c>
      <c r="H811" s="200">
        <f>IntermediateData!H757</f>
        <v>0</v>
      </c>
      <c r="I811" s="200">
        <f>IntermediateData!I757</f>
        <v>34.141524999999994</v>
      </c>
      <c r="J811" s="200">
        <f>IntermediateData!J757</f>
        <v>68.469503004800004</v>
      </c>
      <c r="K811" s="200">
        <f>IntermediateData!K757</f>
        <v>123.68072823535472</v>
      </c>
      <c r="L811" s="200">
        <f>IntermediateData!L757</f>
        <v>165.31185793828121</v>
      </c>
      <c r="M811" s="200">
        <f>IntermediateData!M757</f>
        <v>241.34131687522898</v>
      </c>
      <c r="N811" s="200">
        <f>IntermediateData!N757</f>
        <v>289.52393954946893</v>
      </c>
      <c r="O811" s="200">
        <f>IntermediateData!O757</f>
        <v>337.23310403921124</v>
      </c>
      <c r="P811" s="200">
        <f>IntermediateData!P757</f>
        <v>359.93326280013423</v>
      </c>
      <c r="Q811" s="200">
        <f>IntermediateData!Q757</f>
        <v>358.91558846256754</v>
      </c>
      <c r="R811" s="199">
        <f>IntermediateData!R757</f>
        <v>358.22643047913363</v>
      </c>
      <c r="S811" s="200">
        <f>IntermediateData!S757</f>
        <v>357.86031290217352</v>
      </c>
      <c r="T811" s="200">
        <f>IntermediateData!T757</f>
        <v>357.81210351724411</v>
      </c>
      <c r="U811" s="200">
        <f>IntermediateData!U757</f>
        <v>358.07700438364526</v>
      </c>
      <c r="V811" s="200">
        <f>IntermediateData!V757</f>
        <v>358.65054278837977</v>
      </c>
      <c r="W811" s="200">
        <f>IntermediateData!W757</f>
        <v>359.52856259987669</v>
      </c>
      <c r="X811" s="200">
        <f>IntermediateData!X757</f>
        <v>360.70721600834543</v>
      </c>
      <c r="Y811" s="200">
        <f>IntermediateData!Y757</f>
        <v>362.18295564013135</v>
      </c>
      <c r="Z811" s="200">
        <f>IntermediateData!Z757</f>
        <v>363.95252703394834</v>
      </c>
      <c r="AA811" s="200">
        <f>IntermediateData!AA757</f>
        <v>366.01296146733335</v>
      </c>
      <c r="AB811" s="200">
        <f>IntermediateData!AB757</f>
        <v>368.36156912213278</v>
      </c>
      <c r="AC811" s="200">
        <f>IntermediateData!AC757</f>
        <v>370.99593257827269</v>
      </c>
      <c r="AD811" s="200">
        <f>IntermediateData!AD757</f>
        <v>373.87616525575845</v>
      </c>
      <c r="AE811" s="200">
        <f>IntermediateData!AE757</f>
        <v>376.96300085511791</v>
      </c>
      <c r="AF811" s="200">
        <f>IntermediateData!AF757</f>
        <v>380.21766047331579</v>
      </c>
      <c r="AG811" s="200">
        <f>IntermediateData!AG757</f>
        <v>383.60200768617887</v>
      </c>
      <c r="AH811" s="200">
        <f>IntermediateData!AH757</f>
        <v>387.3371078151103</v>
      </c>
      <c r="AI811" s="200">
        <f>IntermediateData!AI757</f>
        <v>391.12889044145305</v>
      </c>
      <c r="AJ811" s="200">
        <f>IntermediateData!AJ757</f>
        <v>394.94214880140288</v>
      </c>
      <c r="AK811" s="200">
        <f>IntermediateData!AK757</f>
        <v>398.76199630261732</v>
      </c>
      <c r="AL811" s="200">
        <f>IntermediateData!AL757</f>
        <v>402.5925146115548</v>
      </c>
      <c r="AM811" s="200">
        <f>IntermediateData!AM757</f>
        <v>406.43747344875896</v>
      </c>
      <c r="AN811" s="200">
        <f>IntermediateData!AN757</f>
        <v>410.30034284566324</v>
      </c>
      <c r="AO811" s="200">
        <f>IntermediateData!AO757</f>
        <v>414.18430470020297</v>
      </c>
      <c r="AP811" s="201">
        <f>IntermediateData!AP757</f>
        <v>418.09226365890055</v>
      </c>
    </row>
    <row r="812" spans="2:42" x14ac:dyDescent="0.35">
      <c r="B812" s="36"/>
      <c r="C812" s="36" t="s">
        <v>2300</v>
      </c>
      <c r="D812" s="201"/>
      <c r="E812" s="200">
        <f>IntermediateData!E758</f>
        <v>0</v>
      </c>
      <c r="F812" s="200">
        <f>IntermediateData!F758</f>
        <v>0</v>
      </c>
      <c r="G812" s="200">
        <f>IntermediateData!G758</f>
        <v>0</v>
      </c>
      <c r="H812" s="200">
        <f>IntermediateData!H758</f>
        <v>0</v>
      </c>
      <c r="I812" s="200">
        <f>IntermediateData!I758</f>
        <v>196.73230499999997</v>
      </c>
      <c r="J812" s="200">
        <f>IntermediateData!J758</f>
        <v>234.35536766551627</v>
      </c>
      <c r="K812" s="200">
        <f>IntermediateData!K758</f>
        <v>271.56035862364683</v>
      </c>
      <c r="L812" s="200">
        <f>IntermediateData!L758</f>
        <v>281.67434257448622</v>
      </c>
      <c r="M812" s="200">
        <f>IntermediateData!M758</f>
        <v>280.84570577987876</v>
      </c>
      <c r="N812" s="200">
        <f>IntermediateData!N758</f>
        <v>280.27955580384872</v>
      </c>
      <c r="O812" s="200">
        <f>IntermediateData!O758</f>
        <v>279.97157082725317</v>
      </c>
      <c r="P812" s="200">
        <f>IntermediateData!P758</f>
        <v>279.91770371164625</v>
      </c>
      <c r="Q812" s="200">
        <f>IntermediateData!Q758</f>
        <v>280.11417449269595</v>
      </c>
      <c r="R812" s="199">
        <f>IntermediateData!R758</f>
        <v>280.55746320330326</v>
      </c>
      <c r="S812" s="200">
        <f>IntermediateData!S758</f>
        <v>281.24430301555293</v>
      </c>
      <c r="T812" s="200">
        <f>IntermediateData!T758</f>
        <v>282.17167369104965</v>
      </c>
      <c r="U812" s="200">
        <f>IntermediateData!U758</f>
        <v>283.33679532960321</v>
      </c>
      <c r="V812" s="200">
        <f>IntermediateData!V758</f>
        <v>284.7371224066178</v>
      </c>
      <c r="W812" s="200">
        <f>IntermediateData!W758</f>
        <v>286.37033808992373</v>
      </c>
      <c r="X812" s="200">
        <f>IntermediateData!X758</f>
        <v>288.23434882715298</v>
      </c>
      <c r="Y812" s="200">
        <f>IntermediateData!Y758</f>
        <v>290.32727919511899</v>
      </c>
      <c r="Z812" s="200">
        <f>IntermediateData!Z758</f>
        <v>292.64746700299742</v>
      </c>
      <c r="AA812" s="200">
        <f>IntermediateData!AA758</f>
        <v>295.19345864143929</v>
      </c>
      <c r="AB812" s="200">
        <f>IntermediateData!AB758</f>
        <v>297.96400467006316</v>
      </c>
      <c r="AC812" s="200">
        <f>IntermediateData!AC758</f>
        <v>300.95805563608161</v>
      </c>
      <c r="AD812" s="200">
        <f>IntermediateData!AD758</f>
        <v>304.01944313948343</v>
      </c>
      <c r="AE812" s="200">
        <f>IntermediateData!AE758</f>
        <v>307.12013335540598</v>
      </c>
      <c r="AF812" s="200">
        <f>IntermediateData!AF758</f>
        <v>310.23289925113494</v>
      </c>
      <c r="AG812" s="200">
        <f>IntermediateData!AG758</f>
        <v>313.35234396263985</v>
      </c>
      <c r="AH812" s="200">
        <f>IntermediateData!AH758</f>
        <v>316.19801451256967</v>
      </c>
      <c r="AI812" s="200">
        <f>IntermediateData!AI758</f>
        <v>319.05573940530348</v>
      </c>
      <c r="AJ812" s="200">
        <f>IntermediateData!AJ758</f>
        <v>321.92808372324316</v>
      </c>
      <c r="AK812" s="200">
        <f>IntermediateData!AK758</f>
        <v>324.81738526193254</v>
      </c>
      <c r="AL812" s="200">
        <f>IntermediateData!AL758</f>
        <v>327.72576296911706</v>
      </c>
      <c r="AM812" s="200">
        <f>IntermediateData!AM758</f>
        <v>330.6551248727036</v>
      </c>
      <c r="AN812" s="200">
        <f>IntermediateData!AN758</f>
        <v>333.60717551736457</v>
      </c>
      <c r="AO812" s="200">
        <f>IntermediateData!AO758</f>
        <v>336.58342292858862</v>
      </c>
      <c r="AP812" s="201">
        <f>IntermediateData!AP758</f>
        <v>339.58518512207274</v>
      </c>
    </row>
    <row r="813" spans="2:42" x14ac:dyDescent="0.35">
      <c r="B813" s="36"/>
      <c r="C813" s="36" t="s">
        <v>2301</v>
      </c>
      <c r="D813" s="201"/>
      <c r="E813" s="200">
        <f>IntermediateData!E759</f>
        <v>0</v>
      </c>
      <c r="F813" s="200">
        <f>IntermediateData!F759</f>
        <v>0</v>
      </c>
      <c r="G813" s="200">
        <f>IntermediateData!G759</f>
        <v>0</v>
      </c>
      <c r="H813" s="200">
        <f>IntermediateData!H759</f>
        <v>0</v>
      </c>
      <c r="I813" s="200">
        <f>IntermediateData!I759</f>
        <v>590.58076000000005</v>
      </c>
      <c r="J813" s="200">
        <f>IntermediateData!J759</f>
        <v>701.81547376403944</v>
      </c>
      <c r="K813" s="200">
        <f>IntermediateData!K759</f>
        <v>810.72982777667539</v>
      </c>
      <c r="L813" s="200">
        <f>IntermediateData!L759</f>
        <v>844.93496007117108</v>
      </c>
      <c r="M813" s="200">
        <f>IntermediateData!M759</f>
        <v>838.35821328735506</v>
      </c>
      <c r="N813" s="200">
        <f>IntermediateData!N759</f>
        <v>832.56967027271082</v>
      </c>
      <c r="O813" s="200">
        <f>IntermediateData!O759</f>
        <v>827.55242988806219</v>
      </c>
      <c r="P813" s="200">
        <f>IntermediateData!P759</f>
        <v>823.29046735595955</v>
      </c>
      <c r="Q813" s="200">
        <f>IntermediateData!Q759</f>
        <v>819.76860777518232</v>
      </c>
      <c r="R813" s="199">
        <f>IntermediateData!R759</f>
        <v>816.97250072440374</v>
      </c>
      <c r="S813" s="200">
        <f>IntermediateData!S759</f>
        <v>814.88859591777248</v>
      </c>
      <c r="T813" s="200">
        <f>IntermediateData!T759</f>
        <v>813.50411987657537</v>
      </c>
      <c r="U813" s="200">
        <f>IntermediateData!U759</f>
        <v>812.80705358253294</v>
      </c>
      <c r="V813" s="200">
        <f>IntermediateData!V759</f>
        <v>812.78611107957465</v>
      </c>
      <c r="W813" s="200">
        <f>IntermediateData!W759</f>
        <v>813.43071899223037</v>
      </c>
      <c r="X813" s="200">
        <f>IntermediateData!X759</f>
        <v>814.73099692999767</v>
      </c>
      <c r="Y813" s="200">
        <f>IntermediateData!Y759</f>
        <v>816.67773874821705</v>
      </c>
      <c r="Z813" s="200">
        <f>IntermediateData!Z759</f>
        <v>819.26239463714899</v>
      </c>
      <c r="AA813" s="200">
        <f>IntermediateData!AA759</f>
        <v>822.47705401202484</v>
      </c>
      <c r="AB813" s="200">
        <f>IntermediateData!AB759</f>
        <v>826.31442917792504</v>
      </c>
      <c r="AC813" s="200">
        <f>IntermediateData!AC759</f>
        <v>830.76783974434886</v>
      </c>
      <c r="AD813" s="200">
        <f>IntermediateData!AD759</f>
        <v>835.36494979691793</v>
      </c>
      <c r="AE813" s="200">
        <f>IntermediateData!AE759</f>
        <v>840.01942651694378</v>
      </c>
      <c r="AF813" s="200">
        <f>IntermediateData!AF759</f>
        <v>844.64817801521156</v>
      </c>
      <c r="AG813" s="200">
        <f>IntermediateData!AG759</f>
        <v>849.22838566528344</v>
      </c>
      <c r="AH813" s="200">
        <f>IntermediateData!AH759</f>
        <v>854.13496929950907</v>
      </c>
      <c r="AI813" s="200">
        <f>IntermediateData!AI759</f>
        <v>859.00996671150335</v>
      </c>
      <c r="AJ813" s="200">
        <f>IntermediateData!AJ759</f>
        <v>863.86184347257108</v>
      </c>
      <c r="AK813" s="200">
        <f>IntermediateData!AK759</f>
        <v>868.69831781798962</v>
      </c>
      <c r="AL813" s="200">
        <f>IntermediateData!AL759</f>
        <v>873.52639052524148</v>
      </c>
      <c r="AM813" s="200">
        <f>IntermediateData!AM759</f>
        <v>878.35237310319246</v>
      </c>
      <c r="AN813" s="200">
        <f>IntermediateData!AN759</f>
        <v>883.18191436035852</v>
      </c>
      <c r="AO813" s="200">
        <f>IntermediateData!AO759</f>
        <v>888.020025417243</v>
      </c>
      <c r="AP813" s="201">
        <f>IntermediateData!AP759</f>
        <v>892.87110322470733</v>
      </c>
    </row>
    <row r="814" spans="2:42" x14ac:dyDescent="0.35">
      <c r="B814" s="36"/>
      <c r="C814" s="36" t="s">
        <v>2302</v>
      </c>
      <c r="D814" s="201"/>
      <c r="E814" s="200">
        <f>IntermediateData!E760</f>
        <v>0</v>
      </c>
      <c r="F814" s="200">
        <f>IntermediateData!F760</f>
        <v>0</v>
      </c>
      <c r="G814" s="200">
        <f>IntermediateData!G760</f>
        <v>0</v>
      </c>
      <c r="H814" s="200">
        <f>IntermediateData!H760</f>
        <v>0</v>
      </c>
      <c r="I814" s="200">
        <f>IntermediateData!I760</f>
        <v>19.786799999999999</v>
      </c>
      <c r="J814" s="200">
        <f>IntermediateData!J760</f>
        <v>24.822790155215515</v>
      </c>
      <c r="K814" s="200">
        <f>IntermediateData!K760</f>
        <v>34.715248529030085</v>
      </c>
      <c r="L814" s="200">
        <f>IntermediateData!L760</f>
        <v>40.32856492855781</v>
      </c>
      <c r="M814" s="200">
        <f>IntermediateData!M760</f>
        <v>43.876700630467468</v>
      </c>
      <c r="N814" s="200">
        <f>IntermediateData!N760</f>
        <v>43.419029469090304</v>
      </c>
      <c r="O814" s="200">
        <f>IntermediateData!O760</f>
        <v>43.003082550667699</v>
      </c>
      <c r="P814" s="200">
        <f>IntermediateData!P760</f>
        <v>42.6278731740829</v>
      </c>
      <c r="Q814" s="200">
        <f>IntermediateData!Q760</f>
        <v>42.292462379984734</v>
      </c>
      <c r="R814" s="199">
        <f>IntermediateData!R760</f>
        <v>41.995957455688838</v>
      </c>
      <c r="S814" s="200">
        <f>IntermediateData!S760</f>
        <v>41.737510500196265</v>
      </c>
      <c r="T814" s="200">
        <f>IntermediateData!T760</f>
        <v>41.516317047247419</v>
      </c>
      <c r="U814" s="200">
        <f>IntermediateData!U760</f>
        <v>41.331614744407716</v>
      </c>
      <c r="V814" s="200">
        <f>IntermediateData!V760</f>
        <v>41.182682086257628</v>
      </c>
      <c r="W814" s="200">
        <f>IntermediateData!W760</f>
        <v>41.068837199832622</v>
      </c>
      <c r="X814" s="200">
        <f>IntermediateData!X760</f>
        <v>40.989436680529131</v>
      </c>
      <c r="Y814" s="200">
        <f>IntermediateData!Y760</f>
        <v>40.94387447676074</v>
      </c>
      <c r="Z814" s="200">
        <f>IntermediateData!Z760</f>
        <v>40.931580821714292</v>
      </c>
      <c r="AA814" s="200">
        <f>IntermediateData!AA760</f>
        <v>40.952021210618867</v>
      </c>
      <c r="AB814" s="200">
        <f>IntermediateData!AB760</f>
        <v>41.004695422001568</v>
      </c>
      <c r="AC814" s="200">
        <f>IntermediateData!AC760</f>
        <v>41.089136581463102</v>
      </c>
      <c r="AD814" s="200">
        <f>IntermediateData!AD760</f>
        <v>41.186685582351686</v>
      </c>
      <c r="AE814" s="200">
        <f>IntermediateData!AE760</f>
        <v>41.292574557100231</v>
      </c>
      <c r="AF814" s="200">
        <f>IntermediateData!AF760</f>
        <v>41.402212238569554</v>
      </c>
      <c r="AG814" s="200">
        <f>IntermediateData!AG760</f>
        <v>41.511194927292408</v>
      </c>
      <c r="AH814" s="200">
        <f>IntermediateData!AH760</f>
        <v>41.617481972243759</v>
      </c>
      <c r="AI814" s="200">
        <f>IntermediateData!AI760</f>
        <v>41.720900962811328</v>
      </c>
      <c r="AJ814" s="200">
        <f>IntermediateData!AJ760</f>
        <v>41.821907722873867</v>
      </c>
      <c r="AK814" s="200">
        <f>IntermediateData!AK760</f>
        <v>41.920916814613889</v>
      </c>
      <c r="AL814" s="200">
        <f>IntermediateData!AL760</f>
        <v>42.018303258590215</v>
      </c>
      <c r="AM814" s="200">
        <f>IntermediateData!AM760</f>
        <v>42.114404158923996</v>
      </c>
      <c r="AN814" s="200">
        <f>IntermediateData!AN760</f>
        <v>42.209520237512152</v>
      </c>
      <c r="AO814" s="200">
        <f>IntermediateData!AO760</f>
        <v>42.303917281003031</v>
      </c>
      <c r="AP814" s="201">
        <f>IntermediateData!AP760</f>
        <v>42.397827504096867</v>
      </c>
    </row>
    <row r="815" spans="2:42" x14ac:dyDescent="0.35">
      <c r="B815" s="36"/>
      <c r="C815" s="36" t="s">
        <v>2303</v>
      </c>
      <c r="D815" s="201"/>
      <c r="E815" s="200">
        <f>IntermediateData!E761</f>
        <v>0</v>
      </c>
      <c r="F815" s="200">
        <f>IntermediateData!F761</f>
        <v>0</v>
      </c>
      <c r="G815" s="200">
        <f>IntermediateData!G761</f>
        <v>0</v>
      </c>
      <c r="H815" s="200">
        <f>IntermediateData!H761</f>
        <v>0</v>
      </c>
      <c r="I815" s="200">
        <f>IntermediateData!I761</f>
        <v>75.283449999999988</v>
      </c>
      <c r="J815" s="200">
        <f>IntermediateData!J761</f>
        <v>145.26907213097934</v>
      </c>
      <c r="K815" s="200">
        <f>IntermediateData!K761</f>
        <v>200.67767318924336</v>
      </c>
      <c r="L815" s="200">
        <f>IntermediateData!L761</f>
        <v>256.30740095293402</v>
      </c>
      <c r="M815" s="200">
        <f>IntermediateData!M761</f>
        <v>363.90960580557294</v>
      </c>
      <c r="N815" s="200">
        <f>IntermediateData!N761</f>
        <v>428.53119581088953</v>
      </c>
      <c r="O815" s="200">
        <f>IntermediateData!O761</f>
        <v>481.22767975175157</v>
      </c>
      <c r="P815" s="200">
        <f>IntermediateData!P761</f>
        <v>480.81470467644579</v>
      </c>
      <c r="Q815" s="200">
        <f>IntermediateData!Q761</f>
        <v>480.8489037664736</v>
      </c>
      <c r="R815" s="199">
        <f>IntermediateData!R761</f>
        <v>481.32391619167885</v>
      </c>
      <c r="S815" s="200">
        <f>IntermediateData!S761</f>
        <v>482.23383697993381</v>
      </c>
      <c r="T815" s="200">
        <f>IntermediateData!T761</f>
        <v>483.57320523924352</v>
      </c>
      <c r="U815" s="200">
        <f>IntermediateData!U761</f>
        <v>485.33699291730596</v>
      </c>
      <c r="V815" s="200">
        <f>IntermediateData!V761</f>
        <v>487.52059408118026</v>
      </c>
      <c r="W815" s="200">
        <f>IntermediateData!W761</f>
        <v>490.11981470039359</v>
      </c>
      <c r="X815" s="200">
        <f>IntermediateData!X761</f>
        <v>493.13086291748448</v>
      </c>
      <c r="Y815" s="200">
        <f>IntermediateData!Y761</f>
        <v>496.55033979061437</v>
      </c>
      <c r="Z815" s="200">
        <f>IntermediateData!Z761</f>
        <v>500.37523049349585</v>
      </c>
      <c r="AA815" s="200">
        <f>IntermediateData!AA761</f>
        <v>504.60289595847928</v>
      </c>
      <c r="AB815" s="200">
        <f>IntermediateData!AB761</f>
        <v>509.23106494921433</v>
      </c>
      <c r="AC815" s="200">
        <f>IntermediateData!AC761</f>
        <v>514.25782654985574</v>
      </c>
      <c r="AD815" s="200">
        <f>IntermediateData!AD761</f>
        <v>519.59841503463304</v>
      </c>
      <c r="AE815" s="200">
        <f>IntermediateData!AE761</f>
        <v>525.20227488340754</v>
      </c>
      <c r="AF815" s="200">
        <f>IntermediateData!AF761</f>
        <v>531.01942341491826</v>
      </c>
      <c r="AG815" s="200">
        <f>IntermediateData!AG761</f>
        <v>537.00064050712842</v>
      </c>
      <c r="AH815" s="200">
        <f>IntermediateData!AH761</f>
        <v>543.22009216622814</v>
      </c>
      <c r="AI815" s="200">
        <f>IntermediateData!AI761</f>
        <v>549.50898622323507</v>
      </c>
      <c r="AJ815" s="200">
        <f>IntermediateData!AJ761</f>
        <v>555.83045358160894</v>
      </c>
      <c r="AK815" s="200">
        <f>IntermediateData!AK761</f>
        <v>562.19017122753814</v>
      </c>
      <c r="AL815" s="200">
        <f>IntermediateData!AL761</f>
        <v>568.5934134878562</v>
      </c>
      <c r="AM815" s="200">
        <f>IntermediateData!AM761</f>
        <v>575.04506768354383</v>
      </c>
      <c r="AN815" s="200">
        <f>IntermediateData!AN761</f>
        <v>581.54964887188771</v>
      </c>
      <c r="AO815" s="200">
        <f>IntermediateData!AO761</f>
        <v>588.11131371263286</v>
      </c>
      <c r="AP815" s="201">
        <f>IntermediateData!AP761</f>
        <v>594.73387349179859</v>
      </c>
    </row>
    <row r="816" spans="2:42" x14ac:dyDescent="0.35">
      <c r="B816" s="36"/>
      <c r="C816" s="36" t="s">
        <v>2304</v>
      </c>
      <c r="D816" s="201"/>
      <c r="E816" s="200">
        <f>IntermediateData!E762</f>
        <v>0</v>
      </c>
      <c r="F816" s="200">
        <f>IntermediateData!F762</f>
        <v>0</v>
      </c>
      <c r="G816" s="200">
        <f>IntermediateData!G762</f>
        <v>0</v>
      </c>
      <c r="H816" s="200">
        <f>IntermediateData!H762</f>
        <v>0</v>
      </c>
      <c r="I816" s="200">
        <f>IntermediateData!I762</f>
        <v>4.1951250000000009</v>
      </c>
      <c r="J816" s="200">
        <f>IntermediateData!J762</f>
        <v>10.843542286985921</v>
      </c>
      <c r="K816" s="200">
        <f>IntermediateData!K762</f>
        <v>21.016143944360824</v>
      </c>
      <c r="L816" s="200">
        <f>IntermediateData!L762</f>
        <v>29.003120177055404</v>
      </c>
      <c r="M816" s="200">
        <f>IntermediateData!M762</f>
        <v>36.934036496102337</v>
      </c>
      <c r="N816" s="200">
        <f>IntermediateData!N762</f>
        <v>52.235973538541458</v>
      </c>
      <c r="O816" s="200">
        <f>IntermediateData!O762</f>
        <v>61.239650228903159</v>
      </c>
      <c r="P816" s="200">
        <f>IntermediateData!P762</f>
        <v>68.828343738180436</v>
      </c>
      <c r="Q816" s="200">
        <f>IntermediateData!Q762</f>
        <v>68.372836887092092</v>
      </c>
      <c r="R816" s="199">
        <f>IntermediateData!R762</f>
        <v>67.980619655085192</v>
      </c>
      <c r="S816" s="200">
        <f>IntermediateData!S762</f>
        <v>67.650394580475933</v>
      </c>
      <c r="T816" s="200">
        <f>IntermediateData!T762</f>
        <v>67.380933691337418</v>
      </c>
      <c r="U816" s="200">
        <f>IntermediateData!U762</f>
        <v>67.171076439179686</v>
      </c>
      <c r="V816" s="200">
        <f>IntermediateData!V762</f>
        <v>67.01972771848655</v>
      </c>
      <c r="W816" s="200">
        <f>IntermediateData!W762</f>
        <v>66.925855969190479</v>
      </c>
      <c r="X816" s="200">
        <f>IntermediateData!X762</f>
        <v>66.88849135927741</v>
      </c>
      <c r="Y816" s="200">
        <f>IntermediateData!Y762</f>
        <v>66.906724044822155</v>
      </c>
      <c r="Z816" s="200">
        <f>IntermediateData!Z762</f>
        <v>66.979702504857528</v>
      </c>
      <c r="AA816" s="200">
        <f>IntermediateData!AA762</f>
        <v>67.106631948581523</v>
      </c>
      <c r="AB816" s="200">
        <f>IntermediateData!AB762</f>
        <v>67.286772792502646</v>
      </c>
      <c r="AC816" s="200">
        <f>IntermediateData!AC762</f>
        <v>67.519439205216912</v>
      </c>
      <c r="AD816" s="200">
        <f>IntermediateData!AD762</f>
        <v>67.799361000494727</v>
      </c>
      <c r="AE816" s="200">
        <f>IntermediateData!AE762</f>
        <v>68.118677045039149</v>
      </c>
      <c r="AF816" s="200">
        <f>IntermediateData!AF762</f>
        <v>68.469657739748811</v>
      </c>
      <c r="AG816" s="200">
        <f>IntermediateData!AG762</f>
        <v>68.844736178534291</v>
      </c>
      <c r="AH816" s="200">
        <f>IntermediateData!AH762</f>
        <v>69.396006913247859</v>
      </c>
      <c r="AI816" s="200">
        <f>IntermediateData!AI762</f>
        <v>69.95649587190988</v>
      </c>
      <c r="AJ816" s="200">
        <f>IntermediateData!AJ762</f>
        <v>70.519424398227926</v>
      </c>
      <c r="AK816" s="200">
        <f>IntermediateData!AK762</f>
        <v>71.07924012773536</v>
      </c>
      <c r="AL816" s="200">
        <f>IntermediateData!AL762</f>
        <v>71.636826836157965</v>
      </c>
      <c r="AM816" s="200">
        <f>IntermediateData!AM762</f>
        <v>72.19300286569991</v>
      </c>
      <c r="AN816" s="200">
        <f>IntermediateData!AN762</f>
        <v>72.748523830408018</v>
      </c>
      <c r="AO816" s="200">
        <f>IntermediateData!AO762</f>
        <v>73.304085174450648</v>
      </c>
      <c r="AP816" s="201">
        <f>IntermediateData!AP762</f>
        <v>73.860324589285071</v>
      </c>
    </row>
    <row r="817" spans="2:42" x14ac:dyDescent="0.35">
      <c r="B817" s="36"/>
      <c r="C817" s="36" t="s">
        <v>2305</v>
      </c>
      <c r="D817" s="201"/>
      <c r="E817" s="200">
        <f>IntermediateData!E763</f>
        <v>0</v>
      </c>
      <c r="F817" s="200">
        <f>IntermediateData!F763</f>
        <v>0</v>
      </c>
      <c r="G817" s="200">
        <f>IntermediateData!G763</f>
        <v>0</v>
      </c>
      <c r="H817" s="200">
        <f>IntermediateData!H763</f>
        <v>0</v>
      </c>
      <c r="I817" s="200">
        <f>IntermediateData!I763</f>
        <v>83.185574999999986</v>
      </c>
      <c r="J817" s="200">
        <f>IntermediateData!J763</f>
        <v>166.87245731313737</v>
      </c>
      <c r="K817" s="200">
        <f>IntermediateData!K763</f>
        <v>234.27134149620815</v>
      </c>
      <c r="L817" s="200">
        <f>IntermediateData!L763</f>
        <v>301.69283793774343</v>
      </c>
      <c r="M817" s="200">
        <f>IntermediateData!M763</f>
        <v>430.31317499255135</v>
      </c>
      <c r="N817" s="200">
        <f>IntermediateData!N763</f>
        <v>508.02220508824075</v>
      </c>
      <c r="O817" s="200">
        <f>IntermediateData!O763</f>
        <v>584.0223647067005</v>
      </c>
      <c r="P817" s="200">
        <f>IntermediateData!P763</f>
        <v>582.11097362065857</v>
      </c>
      <c r="Q817" s="200">
        <f>IntermediateData!Q763</f>
        <v>580.73661395584929</v>
      </c>
      <c r="R817" s="199">
        <f>IntermediateData!R763</f>
        <v>579.89013779239747</v>
      </c>
      <c r="S817" s="200">
        <f>IntermediateData!S763</f>
        <v>579.56296207042737</v>
      </c>
      <c r="T817" s="200">
        <f>IntermediateData!T763</f>
        <v>579.7470529274384</v>
      </c>
      <c r="U817" s="200">
        <f>IntermediateData!U763</f>
        <v>580.4349107168465</v>
      </c>
      <c r="V817" s="200">
        <f>IntermediateData!V763</f>
        <v>581.61955568511223</v>
      </c>
      <c r="W817" s="200">
        <f>IntermediateData!W763</f>
        <v>583.29451428575089</v>
      </c>
      <c r="X817" s="200">
        <f>IntermediateData!X763</f>
        <v>585.45380610936593</v>
      </c>
      <c r="Y817" s="200">
        <f>IntermediateData!Y763</f>
        <v>588.09193140966443</v>
      </c>
      <c r="Z817" s="200">
        <f>IntermediateData!Z763</f>
        <v>591.20385920619913</v>
      </c>
      <c r="AA817" s="200">
        <f>IntermediateData!AA763</f>
        <v>594.7850159453385</v>
      </c>
      <c r="AB817" s="200">
        <f>IntermediateData!AB763</f>
        <v>598.83127470170496</v>
      </c>
      <c r="AC817" s="200">
        <f>IntermediateData!AC763</f>
        <v>603.33894490302259</v>
      </c>
      <c r="AD817" s="200">
        <f>IntermediateData!AD763</f>
        <v>608.21282061068564</v>
      </c>
      <c r="AE817" s="200">
        <f>IntermediateData!AE763</f>
        <v>613.38967791023481</v>
      </c>
      <c r="AF817" s="200">
        <f>IntermediateData!AF763</f>
        <v>618.80721291262012</v>
      </c>
      <c r="AG817" s="200">
        <f>IntermediateData!AG763</f>
        <v>624.40427880435413</v>
      </c>
      <c r="AH817" s="200">
        <f>IntermediateData!AH763</f>
        <v>629.34894147846364</v>
      </c>
      <c r="AI817" s="200">
        <f>IntermediateData!AI763</f>
        <v>634.35392421283041</v>
      </c>
      <c r="AJ817" s="200">
        <f>IntermediateData!AJ763</f>
        <v>639.3625549802282</v>
      </c>
      <c r="AK817" s="200">
        <f>IntermediateData!AK763</f>
        <v>644.38057111760122</v>
      </c>
      <c r="AL817" s="200">
        <f>IntermediateData!AL763</f>
        <v>649.41320537302852</v>
      </c>
      <c r="AM817" s="200">
        <f>IntermediateData!AM763</f>
        <v>654.46520524588186</v>
      </c>
      <c r="AN817" s="200">
        <f>IntermediateData!AN763</f>
        <v>659.54085119273088</v>
      </c>
      <c r="AO817" s="200">
        <f>IntermediateData!AO763</f>
        <v>664.64397374364717</v>
      </c>
      <c r="AP817" s="201">
        <f>IntermediateData!AP763</f>
        <v>669.77796957145142</v>
      </c>
    </row>
    <row r="818" spans="2:42" x14ac:dyDescent="0.35">
      <c r="B818" s="36"/>
      <c r="C818" s="36" t="s">
        <v>2306</v>
      </c>
      <c r="D818" s="201"/>
      <c r="E818" s="200">
        <f>IntermediateData!E764</f>
        <v>0</v>
      </c>
      <c r="F818" s="200">
        <f>IntermediateData!F764</f>
        <v>0</v>
      </c>
      <c r="G818" s="200">
        <f>IntermediateData!G764</f>
        <v>0</v>
      </c>
      <c r="H818" s="200">
        <f>IntermediateData!H764</f>
        <v>0</v>
      </c>
      <c r="I818" s="200">
        <f>IntermediateData!I764</f>
        <v>188.80235000000002</v>
      </c>
      <c r="J818" s="200">
        <f>IntermediateData!J764</f>
        <v>400.25902491573584</v>
      </c>
      <c r="K818" s="200">
        <f>IntermediateData!K764</f>
        <v>736.25704553208891</v>
      </c>
      <c r="L818" s="200">
        <f>IntermediateData!L764</f>
        <v>993.09771649002766</v>
      </c>
      <c r="M818" s="200">
        <f>IntermediateData!M764</f>
        <v>1249.6329839495177</v>
      </c>
      <c r="N818" s="200">
        <f>IntermediateData!N764</f>
        <v>1755.5755533399001</v>
      </c>
      <c r="O818" s="200">
        <f>IntermediateData!O764</f>
        <v>2050.5078518958853</v>
      </c>
      <c r="P818" s="200">
        <f>IntermediateData!P764</f>
        <v>2221.791165865181</v>
      </c>
      <c r="Q818" s="200">
        <f>IntermediateData!Q764</f>
        <v>2215.58608606911</v>
      </c>
      <c r="R818" s="199">
        <f>IntermediateData!R764</f>
        <v>2211.4123611356763</v>
      </c>
      <c r="S818" s="200">
        <f>IntermediateData!S764</f>
        <v>2209.2362599455519</v>
      </c>
      <c r="T818" s="200">
        <f>IntermediateData!T764</f>
        <v>2209.0261756098485</v>
      </c>
      <c r="U818" s="200">
        <f>IntermediateData!U764</f>
        <v>2210.7525671063026</v>
      </c>
      <c r="V818" s="200">
        <f>IntermediateData!V764</f>
        <v>2214.3879034690881</v>
      </c>
      <c r="W818" s="200">
        <f>IntermediateData!W764</f>
        <v>2219.9066104478902</v>
      </c>
      <c r="X818" s="200">
        <f>IntermediateData!X764</f>
        <v>2227.2850195551578</v>
      </c>
      <c r="Y818" s="200">
        <f>IntermediateData!Y764</f>
        <v>2236.5013194235958</v>
      </c>
      <c r="Z818" s="200">
        <f>IntermediateData!Z764</f>
        <v>2247.5355093990433</v>
      </c>
      <c r="AA818" s="200">
        <f>IntermediateData!AA764</f>
        <v>2260.369355296808</v>
      </c>
      <c r="AB818" s="200">
        <f>IntermediateData!AB764</f>
        <v>2274.9863472523757</v>
      </c>
      <c r="AC818" s="200">
        <f>IntermediateData!AC764</f>
        <v>2291.3716596001732</v>
      </c>
      <c r="AD818" s="200">
        <f>IntermediateData!AD764</f>
        <v>2309.3034364351056</v>
      </c>
      <c r="AE818" s="200">
        <f>IntermediateData!AE764</f>
        <v>2328.5395227940071</v>
      </c>
      <c r="AF818" s="200">
        <f>IntermediateData!AF764</f>
        <v>2348.8406084623484</v>
      </c>
      <c r="AG818" s="200">
        <f>IntermediateData!AG764</f>
        <v>2369.9711950947558</v>
      </c>
      <c r="AH818" s="200">
        <f>IntermediateData!AH764</f>
        <v>2393.9080317105904</v>
      </c>
      <c r="AI818" s="200">
        <f>IntermediateData!AI764</f>
        <v>2418.2260668369859</v>
      </c>
      <c r="AJ818" s="200">
        <f>IntermediateData!AJ764</f>
        <v>2442.7081155659166</v>
      </c>
      <c r="AK818" s="200">
        <f>IntermediateData!AK764</f>
        <v>2467.2381933676388</v>
      </c>
      <c r="AL818" s="200">
        <f>IntermediateData!AL764</f>
        <v>2491.8423316532771</v>
      </c>
      <c r="AM818" s="200">
        <f>IntermediateData!AM764</f>
        <v>2516.5446300872145</v>
      </c>
      <c r="AN818" s="200">
        <f>IntermediateData!AN764</f>
        <v>2541.3673329820986</v>
      </c>
      <c r="AO818" s="200">
        <f>IntermediateData!AO764</f>
        <v>2566.3309013481485</v>
      </c>
      <c r="AP818" s="201">
        <f>IntermediateData!AP764</f>
        <v>2591.4540807683466</v>
      </c>
    </row>
    <row r="819" spans="2:42" x14ac:dyDescent="0.35">
      <c r="B819" s="36"/>
      <c r="C819" s="36" t="s">
        <v>2307</v>
      </c>
      <c r="D819" s="201"/>
      <c r="E819" s="200">
        <f>IntermediateData!E765</f>
        <v>0</v>
      </c>
      <c r="F819" s="200">
        <f>IntermediateData!F765</f>
        <v>0</v>
      </c>
      <c r="G819" s="200">
        <f>IntermediateData!G765</f>
        <v>0</v>
      </c>
      <c r="H819" s="200">
        <f>IntermediateData!H765</f>
        <v>0</v>
      </c>
      <c r="I819" s="200">
        <f>IntermediateData!I765</f>
        <v>72.471959999999996</v>
      </c>
      <c r="J819" s="200">
        <f>IntermediateData!J765</f>
        <v>93.265553022496405</v>
      </c>
      <c r="K819" s="200">
        <f>IntermediateData!K765</f>
        <v>132.99133554565103</v>
      </c>
      <c r="L819" s="200">
        <f>IntermediateData!L765</f>
        <v>157.00098710839927</v>
      </c>
      <c r="M819" s="200">
        <f>IntermediateData!M765</f>
        <v>180.09196066746495</v>
      </c>
      <c r="N819" s="200">
        <f>IntermediateData!N765</f>
        <v>179.59251090704763</v>
      </c>
      <c r="O819" s="200">
        <f>IntermediateData!O765</f>
        <v>179.26046343683433</v>
      </c>
      <c r="P819" s="200">
        <f>IntermediateData!P765</f>
        <v>179.09308566179413</v>
      </c>
      <c r="Q819" s="200">
        <f>IntermediateData!Q765</f>
        <v>179.08781981827738</v>
      </c>
      <c r="R819" s="199">
        <f>IntermediateData!R765</f>
        <v>179.24227821062505</v>
      </c>
      <c r="S819" s="200">
        <f>IntermediateData!S765</f>
        <v>179.55423865741443</v>
      </c>
      <c r="T819" s="200">
        <f>IntermediateData!T765</f>
        <v>180.02164014043558</v>
      </c>
      <c r="U819" s="200">
        <f>IntermediateData!U765</f>
        <v>180.64257864976597</v>
      </c>
      <c r="V819" s="200">
        <f>IntermediateData!V765</f>
        <v>181.41530321856681</v>
      </c>
      <c r="W819" s="200">
        <f>IntermediateData!W765</f>
        <v>182.33821214147764</v>
      </c>
      <c r="X819" s="200">
        <f>IntermediateData!X765</f>
        <v>183.40984937072633</v>
      </c>
      <c r="Y819" s="200">
        <f>IntermediateData!Y765</f>
        <v>184.62890108430418</v>
      </c>
      <c r="Z819" s="200">
        <f>IntermediateData!Z765</f>
        <v>185.99419242078264</v>
      </c>
      <c r="AA819" s="200">
        <f>IntermediateData!AA765</f>
        <v>187.50468437556333</v>
      </c>
      <c r="AB819" s="200">
        <f>IntermediateData!AB765</f>
        <v>189.15947085356481</v>
      </c>
      <c r="AC819" s="200">
        <f>IntermediateData!AC765</f>
        <v>190.95777587354999</v>
      </c>
      <c r="AD819" s="200">
        <f>IntermediateData!AD765</f>
        <v>192.83220043002115</v>
      </c>
      <c r="AE819" s="200">
        <f>IntermediateData!AE765</f>
        <v>194.76407022993556</v>
      </c>
      <c r="AF819" s="200">
        <f>IntermediateData!AF765</f>
        <v>196.7351144521312</v>
      </c>
      <c r="AG819" s="200">
        <f>IntermediateData!AG765</f>
        <v>198.72751934288326</v>
      </c>
      <c r="AH819" s="200">
        <f>IntermediateData!AH765</f>
        <v>200.54446465872792</v>
      </c>
      <c r="AI819" s="200">
        <f>IntermediateData!AI765</f>
        <v>202.36742444513783</v>
      </c>
      <c r="AJ819" s="200">
        <f>IntermediateData!AJ765</f>
        <v>204.19816756895614</v>
      </c>
      <c r="AK819" s="200">
        <f>IntermediateData!AK765</f>
        <v>206.03831256401273</v>
      </c>
      <c r="AL819" s="200">
        <f>IntermediateData!AL765</f>
        <v>207.88933331489127</v>
      </c>
      <c r="AM819" s="200">
        <f>IntermediateData!AM765</f>
        <v>209.7525644026083</v>
      </c>
      <c r="AN819" s="200">
        <f>IntermediateData!AN765</f>
        <v>211.62920612535839</v>
      </c>
      <c r="AO819" s="200">
        <f>IntermediateData!AO765</f>
        <v>213.52032920685676</v>
      </c>
      <c r="AP819" s="201">
        <f>IntermediateData!AP765</f>
        <v>215.42687920420835</v>
      </c>
    </row>
    <row r="820" spans="2:42" x14ac:dyDescent="0.35">
      <c r="B820" s="36"/>
      <c r="C820" s="36" t="s">
        <v>2308</v>
      </c>
      <c r="D820" s="201"/>
      <c r="E820" s="200">
        <f>IntermediateData!E766</f>
        <v>0</v>
      </c>
      <c r="F820" s="200">
        <f>IntermediateData!F766</f>
        <v>0</v>
      </c>
      <c r="G820" s="200">
        <f>IntermediateData!G766</f>
        <v>0</v>
      </c>
      <c r="H820" s="200">
        <f>IntermediateData!H766</f>
        <v>0</v>
      </c>
      <c r="I820" s="200">
        <f>IntermediateData!I766</f>
        <v>32.80893318851566</v>
      </c>
      <c r="J820" s="200">
        <f>IntermediateData!J766</f>
        <v>32.388766828640485</v>
      </c>
      <c r="K820" s="200">
        <f>IntermediateData!K766</f>
        <v>32.00096261726322</v>
      </c>
      <c r="L820" s="200">
        <f>IntermediateData!L766</f>
        <v>31.644703758152367</v>
      </c>
      <c r="M820" s="200">
        <f>IntermediateData!M766</f>
        <v>31.319211256844113</v>
      </c>
      <c r="N820" s="200">
        <f>IntermediateData!N766</f>
        <v>31.023742708778286</v>
      </c>
      <c r="O820" s="200">
        <f>IntermediateData!O766</f>
        <v>30.757591135455911</v>
      </c>
      <c r="P820" s="200">
        <f>IntermediateData!P766</f>
        <v>30.520083866941025</v>
      </c>
      <c r="Q820" s="200">
        <f>IntermediateData!Q766</f>
        <v>30.310581469093076</v>
      </c>
      <c r="R820" s="199">
        <f>IntermediateData!R766</f>
        <v>30.128476713976376</v>
      </c>
      <c r="S820" s="200">
        <f>IntermediateData!S766</f>
        <v>29.973193591952349</v>
      </c>
      <c r="T820" s="200">
        <f>IntermediateData!T766</f>
        <v>29.844186364016238</v>
      </c>
      <c r="U820" s="200">
        <f>IntermediateData!U766</f>
        <v>29.740938652994878</v>
      </c>
      <c r="V820" s="200">
        <f>IntermediateData!V766</f>
        <v>29.662962572274331</v>
      </c>
      <c r="W820" s="200">
        <f>IntermediateData!W766</f>
        <v>29.609797890776978</v>
      </c>
      <c r="X820" s="200">
        <f>IntermediateData!X766</f>
        <v>29.581011232956548</v>
      </c>
      <c r="Y820" s="200">
        <f>IntermediateData!Y766</f>
        <v>29.576195312626552</v>
      </c>
      <c r="Z820" s="200">
        <f>IntermediateData!Z766</f>
        <v>29.594968199482974</v>
      </c>
      <c r="AA820" s="200">
        <f>IntermediateData!AA766</f>
        <v>29.63697261722605</v>
      </c>
      <c r="AB820" s="200">
        <f>IntermediateData!AB766</f>
        <v>29.701875272227991</v>
      </c>
      <c r="AC820" s="200">
        <f>IntermediateData!AC766</f>
        <v>29.789366211734361</v>
      </c>
      <c r="AD820" s="200">
        <f>IntermediateData!AD766</f>
        <v>29.873256421266838</v>
      </c>
      <c r="AE820" s="200">
        <f>IntermediateData!AE766</f>
        <v>29.954001054854078</v>
      </c>
      <c r="AF820" s="200">
        <f>IntermediateData!AF766</f>
        <v>30.032020048259987</v>
      </c>
      <c r="AG820" s="200">
        <f>IntermediateData!AG766</f>
        <v>30.107699651430739</v>
      </c>
      <c r="AH820" s="200">
        <f>IntermediateData!AH766</f>
        <v>30.18187497638592</v>
      </c>
      <c r="AI820" s="200">
        <f>IntermediateData!AI766</f>
        <v>30.25438298439542</v>
      </c>
      <c r="AJ820" s="200">
        <f>IntermediateData!AJ766</f>
        <v>30.325517736309639</v>
      </c>
      <c r="AK820" s="200">
        <f>IntermediateData!AK766</f>
        <v>30.395544952659606</v>
      </c>
      <c r="AL820" s="200">
        <f>IntermediateData!AL766</f>
        <v>30.464703175733362</v>
      </c>
      <c r="AM820" s="200">
        <f>IntermediateData!AM766</f>
        <v>30.533204866421197</v>
      </c>
      <c r="AN820" s="200">
        <f>IntermediateData!AN766</f>
        <v>30.601237438505777</v>
      </c>
      <c r="AO820" s="200">
        <f>IntermediateData!AO766</f>
        <v>30.668964232949449</v>
      </c>
      <c r="AP820" s="201">
        <f>IntermediateData!AP766</f>
        <v>30.736525434612819</v>
      </c>
    </row>
    <row r="821" spans="2:42" x14ac:dyDescent="0.35">
      <c r="B821" s="36"/>
      <c r="C821" s="36" t="s">
        <v>2309</v>
      </c>
      <c r="D821" s="201"/>
      <c r="E821" s="200">
        <f>IntermediateData!E767</f>
        <v>0</v>
      </c>
      <c r="F821" s="200">
        <f>IntermediateData!F767</f>
        <v>0</v>
      </c>
      <c r="G821" s="200">
        <f>IntermediateData!G767</f>
        <v>0</v>
      </c>
      <c r="H821" s="200">
        <f>IntermediateData!H767</f>
        <v>0</v>
      </c>
      <c r="I821" s="200">
        <f>IntermediateData!I767</f>
        <v>8.2288250000000005</v>
      </c>
      <c r="J821" s="200">
        <f>IntermediateData!J767</f>
        <v>70.944500578667871</v>
      </c>
      <c r="K821" s="200">
        <f>IntermediateData!K767</f>
        <v>134.74305057928871</v>
      </c>
      <c r="L821" s="200">
        <f>IntermediateData!L767</f>
        <v>239.14500370427334</v>
      </c>
      <c r="M821" s="200">
        <f>IntermediateData!M767</f>
        <v>317.11466576122262</v>
      </c>
      <c r="N821" s="200">
        <f>IntermediateData!N767</f>
        <v>461.12702657820103</v>
      </c>
      <c r="O821" s="200">
        <f>IntermediateData!O767</f>
        <v>552.11428491458241</v>
      </c>
      <c r="P821" s="200">
        <f>IntermediateData!P767</f>
        <v>642.6035395222757</v>
      </c>
      <c r="Q821" s="200">
        <f>IntermediateData!Q767</f>
        <v>675.33406426046406</v>
      </c>
      <c r="R821" s="199">
        <f>IntermediateData!R767</f>
        <v>675.08532000489936</v>
      </c>
      <c r="S821" s="200">
        <f>IntermediateData!S767</f>
        <v>675.45968694295311</v>
      </c>
      <c r="T821" s="200">
        <f>IntermediateData!T767</f>
        <v>676.44857205226185</v>
      </c>
      <c r="U821" s="200">
        <f>IntermediateData!U767</f>
        <v>678.0440136034058</v>
      </c>
      <c r="V821" s="200">
        <f>IntermediateData!V767</f>
        <v>680.23866502188525</v>
      </c>
      <c r="W821" s="200">
        <f>IntermediateData!W767</f>
        <v>683.02577949183035</v>
      </c>
      <c r="X821" s="200">
        <f>IntermediateData!X767</f>
        <v>686.39919527758695</v>
      </c>
      <c r="Y821" s="200">
        <f>IntermediateData!Y767</f>
        <v>690.35332174027178</v>
      </c>
      <c r="Z821" s="200">
        <f>IntermediateData!Z767</f>
        <v>694.88312602729832</v>
      </c>
      <c r="AA821" s="200">
        <f>IntermediateData!AA767</f>
        <v>699.98412041375252</v>
      </c>
      <c r="AB821" s="200">
        <f>IntermediateData!AB767</f>
        <v>705.65235027534993</v>
      </c>
      <c r="AC821" s="200">
        <f>IntermediateData!AC767</f>
        <v>711.88438267351637</v>
      </c>
      <c r="AD821" s="200">
        <f>IntermediateData!AD767</f>
        <v>718.66820051683214</v>
      </c>
      <c r="AE821" s="200">
        <f>IntermediateData!AE767</f>
        <v>725.93220144897123</v>
      </c>
      <c r="AF821" s="200">
        <f>IntermediateData!AF767</f>
        <v>733.60510771652434</v>
      </c>
      <c r="AG821" s="200">
        <f>IntermediateData!AG767</f>
        <v>741.61627734453441</v>
      </c>
      <c r="AH821" s="200">
        <f>IntermediateData!AH767</f>
        <v>750.0651499659848</v>
      </c>
      <c r="AI821" s="200">
        <f>IntermediateData!AI767</f>
        <v>758.71523500240846</v>
      </c>
      <c r="AJ821" s="200">
        <f>IntermediateData!AJ767</f>
        <v>767.49954720447363</v>
      </c>
      <c r="AK821" s="200">
        <f>IntermediateData!AK767</f>
        <v>776.35267151815583</v>
      </c>
      <c r="AL821" s="200">
        <f>IntermediateData!AL767</f>
        <v>785.25589263550796</v>
      </c>
      <c r="AM821" s="200">
        <f>IntermediateData!AM767</f>
        <v>794.2168802747932</v>
      </c>
      <c r="AN821" s="200">
        <f>IntermediateData!AN767</f>
        <v>803.24275058872183</v>
      </c>
      <c r="AO821" s="200">
        <f>IntermediateData!AO767</f>
        <v>812.34008746242648</v>
      </c>
      <c r="AP821" s="201">
        <f>IntermediateData!AP767</f>
        <v>821.5149625582967</v>
      </c>
    </row>
    <row r="822" spans="2:42" x14ac:dyDescent="0.35">
      <c r="B822" s="36"/>
      <c r="C822" s="36" t="s">
        <v>2310</v>
      </c>
      <c r="D822" s="201"/>
      <c r="E822" s="200">
        <f>IntermediateData!E768</f>
        <v>0</v>
      </c>
      <c r="F822" s="200">
        <f>IntermediateData!F768</f>
        <v>0</v>
      </c>
      <c r="G822" s="200">
        <f>IntermediateData!G768</f>
        <v>0</v>
      </c>
      <c r="H822" s="200">
        <f>IntermediateData!H768</f>
        <v>0</v>
      </c>
      <c r="I822" s="200">
        <f>IntermediateData!I768</f>
        <v>282.52520999999996</v>
      </c>
      <c r="J822" s="200">
        <f>IntermediateData!J768</f>
        <v>404.60522577771735</v>
      </c>
      <c r="K822" s="200">
        <f>IntermediateData!K768</f>
        <v>479.03882223111395</v>
      </c>
      <c r="L822" s="200">
        <f>IntermediateData!L768</f>
        <v>552.65626314399913</v>
      </c>
      <c r="M822" s="200">
        <f>IntermediateData!M768</f>
        <v>557.13033016866075</v>
      </c>
      <c r="N822" s="200">
        <f>IntermediateData!N768</f>
        <v>555.83529218230683</v>
      </c>
      <c r="O822" s="200">
        <f>IntermediateData!O768</f>
        <v>555.0547317670804</v>
      </c>
      <c r="P822" s="200">
        <f>IntermediateData!P768</f>
        <v>554.78044720775733</v>
      </c>
      <c r="Q822" s="200">
        <f>IntermediateData!Q768</f>
        <v>555.00477122074562</v>
      </c>
      <c r="R822" s="199">
        <f>IntermediateData!R768</f>
        <v>555.72055651361109</v>
      </c>
      <c r="S822" s="200">
        <f>IntermediateData!S768</f>
        <v>556.92116198362771</v>
      </c>
      <c r="T822" s="200">
        <f>IntermediateData!T768</f>
        <v>558.60043953437184</v>
      </c>
      <c r="U822" s="200">
        <f>IntermediateData!U768</f>
        <v>560.75272149019645</v>
      </c>
      <c r="V822" s="200">
        <f>IntermediateData!V768</f>
        <v>563.3728085892177</v>
      </c>
      <c r="W822" s="200">
        <f>IntermediateData!W768</f>
        <v>566.45595853620023</v>
      </c>
      <c r="X822" s="200">
        <f>IntermediateData!X768</f>
        <v>569.99787509747443</v>
      </c>
      <c r="Y822" s="200">
        <f>IntermediateData!Y768</f>
        <v>573.99469772071836</v>
      </c>
      <c r="Z822" s="200">
        <f>IntermediateData!Z768</f>
        <v>578.44299166312851</v>
      </c>
      <c r="AA822" s="200">
        <f>IntermediateData!AA768</f>
        <v>583.339738612166</v>
      </c>
      <c r="AB822" s="200">
        <f>IntermediateData!AB768</f>
        <v>588.68232778369793</v>
      </c>
      <c r="AC822" s="200">
        <f>IntermediateData!AC768</f>
        <v>594.46854748297562</v>
      </c>
      <c r="AD822" s="200">
        <f>IntermediateData!AD768</f>
        <v>600.43635652632702</v>
      </c>
      <c r="AE822" s="200">
        <f>IntermediateData!AE768</f>
        <v>606.5290165815378</v>
      </c>
      <c r="AF822" s="200">
        <f>IntermediateData!AF768</f>
        <v>612.6912310353157</v>
      </c>
      <c r="AG822" s="200">
        <f>IntermediateData!AG768</f>
        <v>618.86928174196964</v>
      </c>
      <c r="AH822" s="200">
        <f>IntermediateData!AH768</f>
        <v>624.5043591208746</v>
      </c>
      <c r="AI822" s="200">
        <f>IntermediateData!AI768</f>
        <v>630.16122320890554</v>
      </c>
      <c r="AJ822" s="200">
        <f>IntermediateData!AJ768</f>
        <v>635.84511817390387</v>
      </c>
      <c r="AK822" s="200">
        <f>IntermediateData!AK768</f>
        <v>641.5608315572739</v>
      </c>
      <c r="AL822" s="200">
        <f>IntermediateData!AL768</f>
        <v>647.31271135714189</v>
      </c>
      <c r="AM822" s="200">
        <f>IntermediateData!AM768</f>
        <v>653.10468208461634</v>
      </c>
      <c r="AN822" s="200">
        <f>IntermediateData!AN768</f>
        <v>658.94025983293864</v>
      </c>
      <c r="AO822" s="200">
        <f>IntermediateData!AO768</f>
        <v>664.82256639741786</v>
      </c>
      <c r="AP822" s="201">
        <f>IntermediateData!AP768</f>
        <v>670.7543424822253</v>
      </c>
    </row>
    <row r="823" spans="2:42" x14ac:dyDescent="0.35">
      <c r="B823" s="36"/>
      <c r="C823" s="36" t="s">
        <v>2311</v>
      </c>
      <c r="D823" s="201"/>
      <c r="E823" s="200">
        <f>IntermediateData!E769</f>
        <v>0</v>
      </c>
      <c r="F823" s="200">
        <f>IntermediateData!F769</f>
        <v>0</v>
      </c>
      <c r="G823" s="200">
        <f>IntermediateData!G769</f>
        <v>0</v>
      </c>
      <c r="H823" s="200">
        <f>IntermediateData!H769</f>
        <v>0</v>
      </c>
      <c r="I823" s="200">
        <f>IntermediateData!I769</f>
        <v>15.000149999999998</v>
      </c>
      <c r="J823" s="200">
        <f>IntermediateData!J769</f>
        <v>32.332940718030358</v>
      </c>
      <c r="K823" s="200">
        <f>IntermediateData!K769</f>
        <v>59.582505616378185</v>
      </c>
      <c r="L823" s="200">
        <f>IntermediateData!L769</f>
        <v>80.239630779240912</v>
      </c>
      <c r="M823" s="200">
        <f>IntermediateData!M769</f>
        <v>100.67137683588986</v>
      </c>
      <c r="N823" s="200">
        <f>IntermediateData!N769</f>
        <v>140.92058165687064</v>
      </c>
      <c r="O823" s="200">
        <f>IntermediateData!O769</f>
        <v>163.93486451908632</v>
      </c>
      <c r="P823" s="200">
        <f>IntermediateData!P769</f>
        <v>177.67095850419835</v>
      </c>
      <c r="Q823" s="200">
        <f>IntermediateData!Q769</f>
        <v>176.27912129255444</v>
      </c>
      <c r="R823" s="199">
        <f>IntermediateData!R769</f>
        <v>175.05151604037042</v>
      </c>
      <c r="S823" s="200">
        <f>IntermediateData!S769</f>
        <v>173.98459301627167</v>
      </c>
      <c r="T823" s="200">
        <f>IntermediateData!T769</f>
        <v>173.0749854428089</v>
      </c>
      <c r="U823" s="200">
        <f>IntermediateData!U769</f>
        <v>172.31950394993734</v>
      </c>
      <c r="V823" s="200">
        <f>IntermediateData!V769</f>
        <v>171.71513125613285</v>
      </c>
      <c r="W823" s="200">
        <f>IntermediateData!W769</f>
        <v>171.25901706935005</v>
      </c>
      <c r="X823" s="200">
        <f>IntermediateData!X769</f>
        <v>170.94847320032656</v>
      </c>
      <c r="Y823" s="200">
        <f>IntermediateData!Y769</f>
        <v>170.78096888102223</v>
      </c>
      <c r="Z823" s="200">
        <f>IntermediateData!Z769</f>
        <v>170.75412628125855</v>
      </c>
      <c r="AA823" s="200">
        <f>IntermediateData!AA769</f>
        <v>170.86571621688918</v>
      </c>
      <c r="AB823" s="200">
        <f>IntermediateData!AB769</f>
        <v>171.11365404308941</v>
      </c>
      <c r="AC823" s="200">
        <f>IntermediateData!AC769</f>
        <v>171.49599572659889</v>
      </c>
      <c r="AD823" s="200">
        <f>IntermediateData!AD769</f>
        <v>171.99435497783412</v>
      </c>
      <c r="AE823" s="200">
        <f>IntermediateData!AE769</f>
        <v>172.58814928149866</v>
      </c>
      <c r="AF823" s="200">
        <f>IntermediateData!AF769</f>
        <v>173.2572115861129</v>
      </c>
      <c r="AG823" s="200">
        <f>IntermediateData!AG769</f>
        <v>173.98186865928906</v>
      </c>
      <c r="AH823" s="200">
        <f>IntermediateData!AH769</f>
        <v>174.90398366310882</v>
      </c>
      <c r="AI823" s="200">
        <f>IntermediateData!AI769</f>
        <v>175.8431165270174</v>
      </c>
      <c r="AJ823" s="200">
        <f>IntermediateData!AJ769</f>
        <v>176.78159395018861</v>
      </c>
      <c r="AK823" s="200">
        <f>IntermediateData!AK769</f>
        <v>177.70934616529837</v>
      </c>
      <c r="AL823" s="200">
        <f>IntermediateData!AL769</f>
        <v>178.62839715108751</v>
      </c>
      <c r="AM823" s="200">
        <f>IntermediateData!AM769</f>
        <v>179.54060251652106</v>
      </c>
      <c r="AN823" s="200">
        <f>IntermediateData!AN769</f>
        <v>180.44765642718804</v>
      </c>
      <c r="AO823" s="200">
        <f>IntermediateData!AO769</f>
        <v>181.35109815044731</v>
      </c>
      <c r="AP823" s="201">
        <f>IntermediateData!AP769</f>
        <v>182.25231823488494</v>
      </c>
    </row>
    <row r="824" spans="2:42" x14ac:dyDescent="0.35">
      <c r="B824" s="36"/>
      <c r="C824" s="36" t="s">
        <v>2312</v>
      </c>
      <c r="D824" s="201"/>
      <c r="E824" s="200">
        <f>IntermediateData!E770</f>
        <v>0</v>
      </c>
      <c r="F824" s="200">
        <f>IntermediateData!F770</f>
        <v>0</v>
      </c>
      <c r="G824" s="200">
        <f>IntermediateData!G770</f>
        <v>0</v>
      </c>
      <c r="H824" s="200">
        <f>IntermediateData!H770</f>
        <v>0</v>
      </c>
      <c r="I824" s="200">
        <f>IntermediateData!I770</f>
        <v>277.92534000000001</v>
      </c>
      <c r="J824" s="200">
        <f>IntermediateData!J770</f>
        <v>330.00391309985963</v>
      </c>
      <c r="K824" s="200">
        <f>IntermediateData!K770</f>
        <v>380.82565554787129</v>
      </c>
      <c r="L824" s="200">
        <f>IntermediateData!L770</f>
        <v>397.49646604699518</v>
      </c>
      <c r="M824" s="200">
        <f>IntermediateData!M770</f>
        <v>393.76682643989028</v>
      </c>
      <c r="N824" s="200">
        <f>IntermediateData!N770</f>
        <v>390.4120677798972</v>
      </c>
      <c r="O824" s="200">
        <f>IntermediateData!O770</f>
        <v>387.42364047550836</v>
      </c>
      <c r="P824" s="200">
        <f>IntermediateData!P770</f>
        <v>384.79341920149943</v>
      </c>
      <c r="Q824" s="200">
        <f>IntermediateData!Q770</f>
        <v>382.51368978548243</v>
      </c>
      <c r="R824" s="199">
        <f>IntermediateData!R770</f>
        <v>380.5771366261086</v>
      </c>
      <c r="S824" s="200">
        <f>IntermediateData!S770</f>
        <v>378.97683062459294</v>
      </c>
      <c r="T824" s="200">
        <f>IntermediateData!T770</f>
        <v>377.70621761192911</v>
      </c>
      <c r="U824" s="200">
        <f>IntermediateData!U770</f>
        <v>376.75910725482862</v>
      </c>
      <c r="V824" s="200">
        <f>IntermediateData!V770</f>
        <v>376.12966242407128</v>
      </c>
      <c r="W824" s="200">
        <f>IntermediateData!W770</f>
        <v>375.81238900956799</v>
      </c>
      <c r="X824" s="200">
        <f>IntermediateData!X770</f>
        <v>375.80212616704461</v>
      </c>
      <c r="Y824" s="200">
        <f>IntermediateData!Y770</f>
        <v>376.09403698183087</v>
      </c>
      <c r="Z824" s="200">
        <f>IntermediateData!Z770</f>
        <v>376.68359953579778</v>
      </c>
      <c r="AA824" s="200">
        <f>IntermediateData!AA770</f>
        <v>377.56659836402548</v>
      </c>
      <c r="AB824" s="200">
        <f>IntermediateData!AB770</f>
        <v>378.73911628830416</v>
      </c>
      <c r="AC824" s="200">
        <f>IntermediateData!AC770</f>
        <v>380.19752661506863</v>
      </c>
      <c r="AD824" s="200">
        <f>IntermediateData!AD770</f>
        <v>381.71907094375064</v>
      </c>
      <c r="AE824" s="200">
        <f>IntermediateData!AE770</f>
        <v>383.26285810067765</v>
      </c>
      <c r="AF824" s="200">
        <f>IntermediateData!AF770</f>
        <v>384.78965242460458</v>
      </c>
      <c r="AG824" s="200">
        <f>IntermediateData!AG770</f>
        <v>386.28778567910018</v>
      </c>
      <c r="AH824" s="200">
        <f>IntermediateData!AH770</f>
        <v>388.1741727340796</v>
      </c>
      <c r="AI824" s="200">
        <f>IntermediateData!AI770</f>
        <v>390.03781743017652</v>
      </c>
      <c r="AJ824" s="200">
        <f>IntermediateData!AJ770</f>
        <v>391.88294871501478</v>
      </c>
      <c r="AK824" s="200">
        <f>IntermediateData!AK770</f>
        <v>393.71343152837073</v>
      </c>
      <c r="AL824" s="200">
        <f>IntermediateData!AL770</f>
        <v>395.53278169185052</v>
      </c>
      <c r="AM824" s="200">
        <f>IntermediateData!AM770</f>
        <v>397.34417997318951</v>
      </c>
      <c r="AN824" s="200">
        <f>IntermediateData!AN770</f>
        <v>399.15048535883795</v>
      </c>
      <c r="AO824" s="200">
        <f>IntermediateData!AO770</f>
        <v>400.95424756694752</v>
      </c>
      <c r="AP824" s="201">
        <f>IntermediateData!AP770</f>
        <v>402.75771883139009</v>
      </c>
    </row>
    <row r="825" spans="2:42" x14ac:dyDescent="0.35">
      <c r="B825" s="36"/>
      <c r="C825" s="36" t="s">
        <v>2313</v>
      </c>
      <c r="D825" s="201"/>
      <c r="E825" s="200">
        <f>IntermediateData!E771</f>
        <v>0</v>
      </c>
      <c r="F825" s="200">
        <f>IntermediateData!F771</f>
        <v>0</v>
      </c>
      <c r="G825" s="200">
        <f>IntermediateData!G771</f>
        <v>0</v>
      </c>
      <c r="H825" s="200">
        <f>IntermediateData!H771</f>
        <v>0</v>
      </c>
      <c r="I825" s="200">
        <f>IntermediateData!I771</f>
        <v>6.4913750000000006</v>
      </c>
      <c r="J825" s="200">
        <f>IntermediateData!J771</f>
        <v>16.344415816611097</v>
      </c>
      <c r="K825" s="200">
        <f>IntermediateData!K771</f>
        <v>31.575010477200617</v>
      </c>
      <c r="L825" s="200">
        <f>IntermediateData!L771</f>
        <v>43.613213920723439</v>
      </c>
      <c r="M825" s="200">
        <f>IntermediateData!M771</f>
        <v>55.670898893668848</v>
      </c>
      <c r="N825" s="200">
        <f>IntermediateData!N771</f>
        <v>78.978918205498545</v>
      </c>
      <c r="O825" s="200">
        <f>IntermediateData!O771</f>
        <v>92.916806441437913</v>
      </c>
      <c r="P825" s="200">
        <f>IntermediateData!P771</f>
        <v>104.37739606434241</v>
      </c>
      <c r="Q825" s="200">
        <f>IntermediateData!Q771</f>
        <v>104.15688029879057</v>
      </c>
      <c r="R825" s="199">
        <f>IntermediateData!R771</f>
        <v>104.03243715332151</v>
      </c>
      <c r="S825" s="200">
        <f>IntermediateData!S771</f>
        <v>104.00255238484344</v>
      </c>
      <c r="T825" s="200">
        <f>IntermediateData!T771</f>
        <v>104.06581129399318</v>
      </c>
      <c r="U825" s="200">
        <f>IntermediateData!U771</f>
        <v>104.22089604610413</v>
      </c>
      <c r="V825" s="200">
        <f>IntermediateData!V771</f>
        <v>104.46658311103951</v>
      </c>
      <c r="W825" s="200">
        <f>IntermediateData!W771</f>
        <v>104.80174081799478</v>
      </c>
      <c r="X825" s="200">
        <f>IntermediateData!X771</f>
        <v>105.2253270215239</v>
      </c>
      <c r="Y825" s="200">
        <f>IntermediateData!Y771</f>
        <v>105.73638687519211</v>
      </c>
      <c r="Z825" s="200">
        <f>IntermediateData!Z771</f>
        <v>106.33405070939828</v>
      </c>
      <c r="AA825" s="200">
        <f>IntermediateData!AA771</f>
        <v>107.01753201004878</v>
      </c>
      <c r="AB825" s="200">
        <f>IntermediateData!AB771</f>
        <v>107.78612549489455</v>
      </c>
      <c r="AC825" s="200">
        <f>IntermediateData!AC771</f>
        <v>108.63920528447215</v>
      </c>
      <c r="AD825" s="200">
        <f>IntermediateData!AD771</f>
        <v>109.56904848708059</v>
      </c>
      <c r="AE825" s="200">
        <f>IntermediateData!AE771</f>
        <v>110.56440032265827</v>
      </c>
      <c r="AF825" s="200">
        <f>IntermediateData!AF771</f>
        <v>111.61410937727645</v>
      </c>
      <c r="AG825" s="200">
        <f>IntermediateData!AG771</f>
        <v>112.70717388779133</v>
      </c>
      <c r="AH825" s="200">
        <f>IntermediateData!AH771</f>
        <v>113.73060118609024</v>
      </c>
      <c r="AI825" s="200">
        <f>IntermediateData!AI771</f>
        <v>114.7756130228085</v>
      </c>
      <c r="AJ825" s="200">
        <f>IntermediateData!AJ771</f>
        <v>115.8317822401871</v>
      </c>
      <c r="AK825" s="200">
        <f>IntermediateData!AK771</f>
        <v>116.89081171564374</v>
      </c>
      <c r="AL825" s="200">
        <f>IntermediateData!AL771</f>
        <v>117.95376034990696</v>
      </c>
      <c r="AM825" s="200">
        <f>IntermediateData!AM771</f>
        <v>119.02159841164543</v>
      </c>
      <c r="AN825" s="200">
        <f>IntermediateData!AN771</f>
        <v>120.09521090589577</v>
      </c>
      <c r="AO825" s="200">
        <f>IntermediateData!AO771</f>
        <v>121.17540074347146</v>
      </c>
      <c r="AP825" s="201">
        <f>IntermediateData!AP771</f>
        <v>122.2628917191128</v>
      </c>
    </row>
    <row r="826" spans="2:42" x14ac:dyDescent="0.35">
      <c r="B826" s="36"/>
      <c r="C826" s="233" t="s">
        <v>2380</v>
      </c>
      <c r="D826" s="234"/>
      <c r="E826" s="240">
        <f t="shared" ref="E826:AP826" si="63">SUM(E777:E825)</f>
        <v>0</v>
      </c>
      <c r="F826" s="240">
        <f t="shared" si="63"/>
        <v>0</v>
      </c>
      <c r="G826" s="240">
        <f t="shared" si="63"/>
        <v>0</v>
      </c>
      <c r="H826" s="240">
        <f t="shared" si="63"/>
        <v>0</v>
      </c>
      <c r="I826" s="240">
        <f t="shared" si="63"/>
        <v>7362.6128634650941</v>
      </c>
      <c r="J826" s="240">
        <f t="shared" si="63"/>
        <v>10226.877974561159</v>
      </c>
      <c r="K826" s="240">
        <f t="shared" si="63"/>
        <v>13007.100917256916</v>
      </c>
      <c r="L826" s="240">
        <f t="shared" si="63"/>
        <v>15353.843963482041</v>
      </c>
      <c r="M826" s="240">
        <f t="shared" si="63"/>
        <v>17306.552292389886</v>
      </c>
      <c r="N826" s="240">
        <f t="shared" si="63"/>
        <v>19491.71190896957</v>
      </c>
      <c r="O826" s="240">
        <f t="shared" si="63"/>
        <v>20915.043500568838</v>
      </c>
      <c r="P826" s="240">
        <f t="shared" si="63"/>
        <v>21708.994344686158</v>
      </c>
      <c r="Q826" s="240">
        <f t="shared" si="63"/>
        <v>21778.482326899222</v>
      </c>
      <c r="R826" s="241">
        <f t="shared" si="63"/>
        <v>21735.234908532035</v>
      </c>
      <c r="S826" s="240">
        <f t="shared" si="63"/>
        <v>21711.457825141919</v>
      </c>
      <c r="T826" s="240">
        <f t="shared" si="63"/>
        <v>21706.840770581726</v>
      </c>
      <c r="U826" s="240">
        <f t="shared" si="63"/>
        <v>21721.093627474074</v>
      </c>
      <c r="V826" s="240">
        <f t="shared" si="63"/>
        <v>21753.945921124832</v>
      </c>
      <c r="W826" s="240">
        <f t="shared" si="63"/>
        <v>21805.14629758503</v>
      </c>
      <c r="X826" s="240">
        <f t="shared" si="63"/>
        <v>21874.462025068282</v>
      </c>
      <c r="Y826" s="240">
        <f t="shared" si="63"/>
        <v>21961.678517961194</v>
      </c>
      <c r="Z826" s="240">
        <f t="shared" si="63"/>
        <v>22066.598882694725</v>
      </c>
      <c r="AA826" s="240">
        <f t="shared" si="63"/>
        <v>22189.043484772938</v>
      </c>
      <c r="AB826" s="240">
        <f t="shared" si="63"/>
        <v>22328.849536283429</v>
      </c>
      <c r="AC826" s="240">
        <f t="shared" si="63"/>
        <v>22485.870703240667</v>
      </c>
      <c r="AD826" s="240">
        <f t="shared" si="63"/>
        <v>22653.477525279952</v>
      </c>
      <c r="AE826" s="240">
        <f t="shared" si="63"/>
        <v>22829.401150274734</v>
      </c>
      <c r="AF826" s="240">
        <f t="shared" si="63"/>
        <v>23011.489958286977</v>
      </c>
      <c r="AG826" s="240">
        <f t="shared" si="63"/>
        <v>23197.951813004063</v>
      </c>
      <c r="AH826" s="240">
        <f t="shared" si="63"/>
        <v>23399.035425627681</v>
      </c>
      <c r="AI826" s="240">
        <f t="shared" si="63"/>
        <v>23602.10080013617</v>
      </c>
      <c r="AJ826" s="240">
        <f t="shared" si="63"/>
        <v>23806.174218996752</v>
      </c>
      <c r="AK826" s="240">
        <f t="shared" si="63"/>
        <v>24010.795237511287</v>
      </c>
      <c r="AL826" s="240">
        <f t="shared" si="63"/>
        <v>24216.083283297874</v>
      </c>
      <c r="AM826" s="240">
        <f t="shared" si="63"/>
        <v>24422.245654463957</v>
      </c>
      <c r="AN826" s="240">
        <f t="shared" si="63"/>
        <v>24629.471925413036</v>
      </c>
      <c r="AO826" s="240">
        <f t="shared" si="63"/>
        <v>24837.934623892161</v>
      </c>
      <c r="AP826" s="242">
        <f t="shared" si="63"/>
        <v>25047.78986798225</v>
      </c>
    </row>
    <row r="827" spans="2:42" x14ac:dyDescent="0.35">
      <c r="B827" s="36"/>
      <c r="C827" s="36" t="s">
        <v>2264</v>
      </c>
      <c r="D827" s="201"/>
      <c r="E827" s="200">
        <f>IntermediateData!E722</f>
        <v>0</v>
      </c>
      <c r="F827" s="200">
        <f>IntermediateData!F722</f>
        <v>0</v>
      </c>
      <c r="G827" s="200">
        <f>IntermediateData!G722</f>
        <v>0</v>
      </c>
      <c r="H827" s="200">
        <f>IntermediateData!H722</f>
        <v>0</v>
      </c>
      <c r="I827" s="200">
        <f>IntermediateData!I722</f>
        <v>0.41717499999999996</v>
      </c>
      <c r="J827" s="200">
        <f>IntermediateData!J722</f>
        <v>4.0883162673042959</v>
      </c>
      <c r="K827" s="200">
        <f>IntermediateData!K722</f>
        <v>7.7992710828722371</v>
      </c>
      <c r="L827" s="200">
        <f>IntermediateData!L722</f>
        <v>13.835714082957303</v>
      </c>
      <c r="M827" s="200">
        <f>IntermediateData!M722</f>
        <v>18.313114445102702</v>
      </c>
      <c r="N827" s="200">
        <f>IntermediateData!N722</f>
        <v>26.565740641174447</v>
      </c>
      <c r="O827" s="200">
        <f>IntermediateData!O722</f>
        <v>31.721344692243395</v>
      </c>
      <c r="P827" s="200">
        <f>IntermediateData!P722</f>
        <v>36.813154659288664</v>
      </c>
      <c r="Q827" s="200">
        <f>IntermediateData!Q722</f>
        <v>38.657261945460981</v>
      </c>
      <c r="R827" s="199">
        <f>IntermediateData!R722</f>
        <v>38.510958209794538</v>
      </c>
      <c r="S827" s="200">
        <f>IntermediateData!S722</f>
        <v>38.399812226335285</v>
      </c>
      <c r="T827" s="200">
        <f>IntermediateData!T722</f>
        <v>38.323200076962436</v>
      </c>
      <c r="U827" s="200">
        <f>IntermediateData!U722</f>
        <v>38.28053510537832</v>
      </c>
      <c r="V827" s="200">
        <f>IntermediateData!V722</f>
        <v>38.271266866753351</v>
      </c>
      <c r="W827" s="200">
        <f>IntermediateData!W722</f>
        <v>38.294880122552264</v>
      </c>
      <c r="X827" s="200">
        <f>IntermediateData!X722</f>
        <v>38.350893879034899</v>
      </c>
      <c r="Y827" s="200">
        <f>IntermediateData!Y722</f>
        <v>38.438860467982963</v>
      </c>
      <c r="Z827" s="200">
        <f>IntermediateData!Z722</f>
        <v>38.558364668260133</v>
      </c>
      <c r="AA827" s="200">
        <f>IntermediateData!AA722</f>
        <v>38.709022866867656</v>
      </c>
      <c r="AB827" s="200">
        <f>IntermediateData!AB722</f>
        <v>38.890482258209275</v>
      </c>
      <c r="AC827" s="200">
        <f>IntermediateData!AC722</f>
        <v>39.102420080330369</v>
      </c>
      <c r="AD827" s="200">
        <f>IntermediateData!AD722</f>
        <v>39.344081798786412</v>
      </c>
      <c r="AE827" s="200">
        <f>IntermediateData!AE722</f>
        <v>39.611151928765096</v>
      </c>
      <c r="AF827" s="200">
        <f>IntermediateData!AF722</f>
        <v>39.899359339471573</v>
      </c>
      <c r="AG827" s="200">
        <f>IntermediateData!AG722</f>
        <v>40.204495595303541</v>
      </c>
      <c r="AH827" s="200">
        <f>IntermediateData!AH722</f>
        <v>40.548305635063954</v>
      </c>
      <c r="AI827" s="200">
        <f>IntermediateData!AI722</f>
        <v>40.900907534795913</v>
      </c>
      <c r="AJ827" s="200">
        <f>IntermediateData!AJ722</f>
        <v>41.258397088262974</v>
      </c>
      <c r="AK827" s="200">
        <f>IntermediateData!AK722</f>
        <v>41.61698617701348</v>
      </c>
      <c r="AL827" s="200">
        <f>IntermediateData!AL722</f>
        <v>41.975511560675265</v>
      </c>
      <c r="AM827" s="200">
        <f>IntermediateData!AM722</f>
        <v>42.334399916331115</v>
      </c>
      <c r="AN827" s="200">
        <f>IntermediateData!AN722</f>
        <v>42.694043940026432</v>
      </c>
      <c r="AO827" s="200">
        <f>IntermediateData!AO722</f>
        <v>43.05480368777765</v>
      </c>
      <c r="AP827" s="201">
        <f>IntermediateData!AP722</f>
        <v>43.41700784023643</v>
      </c>
    </row>
    <row r="828" spans="2:42" x14ac:dyDescent="0.35">
      <c r="B828" s="36"/>
      <c r="C828" s="36" t="s">
        <v>2274</v>
      </c>
      <c r="D828" s="201"/>
      <c r="E828" s="200">
        <f>IntermediateData!E732</f>
        <v>0</v>
      </c>
      <c r="F828" s="200">
        <f>IntermediateData!F732</f>
        <v>0</v>
      </c>
      <c r="G828" s="200">
        <f>IntermediateData!G732</f>
        <v>0</v>
      </c>
      <c r="H828" s="200">
        <f>IntermediateData!H732</f>
        <v>0</v>
      </c>
      <c r="I828" s="200">
        <f>IntermediateData!I732</f>
        <v>1.1797499999999999</v>
      </c>
      <c r="J828" s="200">
        <f>IntermediateData!J732</f>
        <v>6.6987473748149986</v>
      </c>
      <c r="K828" s="200">
        <f>IntermediateData!K732</f>
        <v>12.274397411055253</v>
      </c>
      <c r="L828" s="200">
        <f>IntermediateData!L732</f>
        <v>21.451748569793462</v>
      </c>
      <c r="M828" s="200">
        <f>IntermediateData!M732</f>
        <v>28.17221349051718</v>
      </c>
      <c r="N828" s="200">
        <f>IntermediateData!N732</f>
        <v>40.66990465917754</v>
      </c>
      <c r="O828" s="200">
        <f>IntermediateData!O732</f>
        <v>48.401907981504003</v>
      </c>
      <c r="P828" s="200">
        <f>IntermediateData!P732</f>
        <v>56.035549651682878</v>
      </c>
      <c r="Q828" s="200">
        <f>IntermediateData!Q732</f>
        <v>58.011483104045908</v>
      </c>
      <c r="R828" s="199">
        <f>IntermediateData!R732</f>
        <v>57.797560998579726</v>
      </c>
      <c r="S828" s="200">
        <f>IntermediateData!S732</f>
        <v>57.636319026800074</v>
      </c>
      <c r="T828" s="200">
        <f>IntermediateData!T732</f>
        <v>57.526826576380415</v>
      </c>
      <c r="U828" s="200">
        <f>IntermediateData!U732</f>
        <v>57.468208804534179</v>
      </c>
      <c r="V828" s="200">
        <f>IntermediateData!V732</f>
        <v>57.459645068489337</v>
      </c>
      <c r="W828" s="200">
        <f>IntermediateData!W732</f>
        <v>57.500367423547793</v>
      </c>
      <c r="X828" s="200">
        <f>IntermediateData!X732</f>
        <v>57.589659186476865</v>
      </c>
      <c r="Y828" s="200">
        <f>IntermediateData!Y732</f>
        <v>57.726853562066879</v>
      </c>
      <c r="Z828" s="200">
        <f>IntermediateData!Z732</f>
        <v>57.911332330773782</v>
      </c>
      <c r="AA828" s="200">
        <f>IntermediateData!AA732</f>
        <v>58.142524595445956</v>
      </c>
      <c r="AB828" s="200">
        <f>IntermediateData!AB732</f>
        <v>58.419905585213201</v>
      </c>
      <c r="AC828" s="200">
        <f>IntermediateData!AC732</f>
        <v>58.742995514690968</v>
      </c>
      <c r="AD828" s="200">
        <f>IntermediateData!AD732</f>
        <v>59.110054562515607</v>
      </c>
      <c r="AE828" s="200">
        <f>IntermediateData!AE732</f>
        <v>59.514609318895225</v>
      </c>
      <c r="AF828" s="200">
        <f>IntermediateData!AF732</f>
        <v>59.950255811898884</v>
      </c>
      <c r="AG828" s="200">
        <f>IntermediateData!AG732</f>
        <v>60.410686783603126</v>
      </c>
      <c r="AH828" s="200">
        <f>IntermediateData!AH732</f>
        <v>60.928594184060394</v>
      </c>
      <c r="AI828" s="200">
        <f>IntermediateData!AI732</f>
        <v>61.459098367016885</v>
      </c>
      <c r="AJ828" s="200">
        <f>IntermediateData!AJ732</f>
        <v>61.996354794706832</v>
      </c>
      <c r="AK828" s="200">
        <f>IntermediateData!AK732</f>
        <v>62.534694526760667</v>
      </c>
      <c r="AL828" s="200">
        <f>IntermediateData!AL732</f>
        <v>63.07300593269899</v>
      </c>
      <c r="AM828" s="200">
        <f>IntermediateData!AM732</f>
        <v>63.611924081160957</v>
      </c>
      <c r="AN828" s="200">
        <f>IntermediateData!AN732</f>
        <v>64.152033241694824</v>
      </c>
      <c r="AO828" s="200">
        <f>IntermediateData!AO732</f>
        <v>64.69386888562623</v>
      </c>
      <c r="AP828" s="201">
        <f>IntermediateData!AP732</f>
        <v>65.237919572803733</v>
      </c>
    </row>
    <row r="829" spans="2:42" ht="18" thickBot="1" x14ac:dyDescent="0.4">
      <c r="B829" s="29"/>
      <c r="C829" s="104" t="s">
        <v>2366</v>
      </c>
      <c r="D829" s="212"/>
      <c r="E829" s="213">
        <f>IntermediateData!E772</f>
        <v>0</v>
      </c>
      <c r="F829" s="213">
        <f>IntermediateData!F772</f>
        <v>0</v>
      </c>
      <c r="G829" s="213">
        <f>IntermediateData!G772</f>
        <v>0</v>
      </c>
      <c r="H829" s="213">
        <f>IntermediateData!H772</f>
        <v>0</v>
      </c>
      <c r="I829" s="213">
        <f>IntermediateData!I772</f>
        <v>7364.2097884650939</v>
      </c>
      <c r="J829" s="213">
        <f>IntermediateData!J772</f>
        <v>10237.665038203277</v>
      </c>
      <c r="K829" s="213">
        <f>IntermediateData!K772</f>
        <v>13027.174585750841</v>
      </c>
      <c r="L829" s="213">
        <f>IntermediateData!L772</f>
        <v>15389.131426134789</v>
      </c>
      <c r="M829" s="213">
        <f>IntermediateData!M772</f>
        <v>17353.037620325504</v>
      </c>
      <c r="N829" s="213">
        <f>IntermediateData!N772</f>
        <v>19558.947554269922</v>
      </c>
      <c r="O829" s="213">
        <f>IntermediateData!O772</f>
        <v>20995.166753242582</v>
      </c>
      <c r="P829" s="213">
        <f>IntermediateData!P772</f>
        <v>21801.843048997129</v>
      </c>
      <c r="Q829" s="213">
        <f>IntermediateData!Q772</f>
        <v>21875.151071948727</v>
      </c>
      <c r="R829" s="214">
        <f>IntermediateData!R772</f>
        <v>21831.543427740413</v>
      </c>
      <c r="S829" s="213">
        <f>IntermediateData!S772</f>
        <v>21807.493956395054</v>
      </c>
      <c r="T829" s="213">
        <f>IntermediateData!T772</f>
        <v>21802.690797235071</v>
      </c>
      <c r="U829" s="213">
        <f>IntermediateData!U772</f>
        <v>21816.842371383987</v>
      </c>
      <c r="V829" s="213">
        <f>IntermediateData!V772</f>
        <v>21849.676833060075</v>
      </c>
      <c r="W829" s="213">
        <f>IntermediateData!W772</f>
        <v>21900.941545131129</v>
      </c>
      <c r="X829" s="213">
        <f>IntermediateData!X772</f>
        <v>21970.402578133791</v>
      </c>
      <c r="Y829" s="213">
        <f>IntermediateData!Y772</f>
        <v>22057.844231991243</v>
      </c>
      <c r="Z829" s="213">
        <f>IntermediateData!Z772</f>
        <v>22163.068579693758</v>
      </c>
      <c r="AA829" s="213">
        <f>IntermediateData!AA772</f>
        <v>22285.89503223525</v>
      </c>
      <c r="AB829" s="213">
        <f>IntermediateData!AB772</f>
        <v>22426.159924126852</v>
      </c>
      <c r="AC829" s="213">
        <f>IntermediateData!AC772</f>
        <v>22583.716118835691</v>
      </c>
      <c r="AD829" s="213">
        <f>IntermediateData!AD772</f>
        <v>22751.931661641254</v>
      </c>
      <c r="AE829" s="213">
        <f>IntermediateData!AE772</f>
        <v>22928.526911522393</v>
      </c>
      <c r="AF829" s="213">
        <f>IntermediateData!AF772</f>
        <v>23111.339573438345</v>
      </c>
      <c r="AG829" s="213">
        <f>IntermediateData!AG772</f>
        <v>23298.566995382971</v>
      </c>
      <c r="AH829" s="213">
        <f>IntermediateData!AH772</f>
        <v>23500.512325446805</v>
      </c>
      <c r="AI829" s="213">
        <f>IntermediateData!AI772</f>
        <v>23704.460806037983</v>
      </c>
      <c r="AJ829" s="213">
        <f>IntermediateData!AJ772</f>
        <v>23909.428970879722</v>
      </c>
      <c r="AK829" s="213">
        <f>IntermediateData!AK772</f>
        <v>24114.946918215057</v>
      </c>
      <c r="AL829" s="213">
        <f>IntermediateData!AL772</f>
        <v>24321.131800791245</v>
      </c>
      <c r="AM829" s="213">
        <f>IntermediateData!AM772</f>
        <v>24528.191978461451</v>
      </c>
      <c r="AN829" s="213">
        <f>IntermediateData!AN772</f>
        <v>24736.318002594759</v>
      </c>
      <c r="AO829" s="213">
        <f>IntermediateData!AO772</f>
        <v>24945.683296465566</v>
      </c>
      <c r="AP829" s="212">
        <f>IntermediateData!AP772</f>
        <v>25156.444795395288</v>
      </c>
    </row>
    <row r="830" spans="2:42" ht="18.75" thickTop="1" thickBot="1" x14ac:dyDescent="0.4">
      <c r="D830" s="205"/>
      <c r="E830" s="205"/>
      <c r="F830" s="205"/>
      <c r="G830" s="205"/>
      <c r="H830" s="205"/>
      <c r="I830" s="205"/>
      <c r="J830" s="205"/>
      <c r="K830" s="205"/>
      <c r="L830" s="205"/>
      <c r="M830" s="205"/>
      <c r="N830" s="205"/>
      <c r="O830" s="205"/>
      <c r="P830" s="205"/>
      <c r="Q830" s="205"/>
      <c r="R830" s="205"/>
      <c r="S830" s="205"/>
      <c r="T830" s="205"/>
      <c r="U830" s="205"/>
      <c r="V830" s="205"/>
      <c r="W830" s="205"/>
      <c r="X830" s="205"/>
      <c r="Y830" s="205"/>
      <c r="Z830" s="205"/>
      <c r="AA830" s="205"/>
      <c r="AB830" s="205"/>
      <c r="AC830" s="205"/>
      <c r="AD830" s="205"/>
      <c r="AE830" s="205"/>
      <c r="AF830" s="205"/>
      <c r="AG830" s="205"/>
      <c r="AH830" s="205"/>
      <c r="AI830" s="205"/>
      <c r="AJ830" s="205"/>
      <c r="AK830" s="205"/>
      <c r="AL830" s="205"/>
      <c r="AM830" s="205"/>
      <c r="AN830" s="205"/>
      <c r="AO830" s="205"/>
      <c r="AP830" s="205"/>
    </row>
    <row r="831" spans="2:42" ht="22.5" thickTop="1" x14ac:dyDescent="0.45">
      <c r="B831" s="93" t="s">
        <v>2407</v>
      </c>
      <c r="C831" s="94"/>
      <c r="D831" s="163"/>
      <c r="E831" s="161"/>
      <c r="F831" s="161"/>
      <c r="G831" s="161"/>
      <c r="H831" s="161"/>
      <c r="I831" s="161"/>
      <c r="J831" s="161"/>
      <c r="K831" s="161"/>
      <c r="L831" s="161"/>
      <c r="M831" s="161"/>
      <c r="N831" s="161"/>
      <c r="O831" s="161"/>
      <c r="P831" s="161"/>
      <c r="Q831" s="161"/>
      <c r="R831" s="162"/>
      <c r="S831" s="161"/>
      <c r="T831" s="161"/>
      <c r="U831" s="161"/>
      <c r="V831" s="161"/>
      <c r="W831" s="161"/>
      <c r="X831" s="161"/>
      <c r="Y831" s="161"/>
      <c r="Z831" s="161"/>
      <c r="AA831" s="161"/>
      <c r="AB831" s="161"/>
      <c r="AC831" s="161"/>
      <c r="AD831" s="161"/>
      <c r="AE831" s="161"/>
      <c r="AF831" s="161"/>
      <c r="AG831" s="161"/>
      <c r="AH831" s="161"/>
      <c r="AI831" s="161"/>
      <c r="AJ831" s="161"/>
      <c r="AK831" s="161"/>
      <c r="AL831" s="161"/>
      <c r="AM831" s="161"/>
      <c r="AN831" s="161"/>
      <c r="AO831" s="161"/>
      <c r="AP831" s="163"/>
    </row>
    <row r="832" spans="2:42" x14ac:dyDescent="0.35">
      <c r="B832" s="36"/>
      <c r="C832" s="36" t="s">
        <v>2265</v>
      </c>
      <c r="D832" s="201"/>
      <c r="E832" s="200">
        <f>IntermediateData!E776</f>
        <v>0</v>
      </c>
      <c r="F832" s="200">
        <f>IntermediateData!F776</f>
        <v>0</v>
      </c>
      <c r="G832" s="200">
        <f>IntermediateData!G776</f>
        <v>0</v>
      </c>
      <c r="H832" s="200">
        <f>IntermediateData!H776</f>
        <v>0</v>
      </c>
      <c r="I832" s="200">
        <f>IntermediateData!I776</f>
        <v>15.412374999999999</v>
      </c>
      <c r="J832" s="200">
        <f>IntermediateData!J776</f>
        <v>65.444467729595431</v>
      </c>
      <c r="K832" s="200">
        <f>IntermediateData!K776</f>
        <v>116.21299836910723</v>
      </c>
      <c r="L832" s="200">
        <f>IntermediateData!L776</f>
        <v>200.94117579216783</v>
      </c>
      <c r="M832" s="200">
        <f>IntermediateData!M776</f>
        <v>262.69134248593963</v>
      </c>
      <c r="N832" s="200">
        <f>IntermediateData!N776</f>
        <v>378.50428219021541</v>
      </c>
      <c r="O832" s="200">
        <f>IntermediateData!O776</f>
        <v>450.23730279223838</v>
      </c>
      <c r="P832" s="200">
        <f>IntermediateData!P776</f>
        <v>521.4200034130638</v>
      </c>
      <c r="Q832" s="200">
        <f>IntermediateData!Q776</f>
        <v>534.0240801073943</v>
      </c>
      <c r="R832" s="199">
        <f>IntermediateData!R776</f>
        <v>533.49892340350777</v>
      </c>
      <c r="S832" s="200">
        <f>IntermediateData!S776</f>
        <v>533.46247700424919</v>
      </c>
      <c r="T832" s="200">
        <f>IntermediateData!T776</f>
        <v>533.90760329798616</v>
      </c>
      <c r="U832" s="200">
        <f>IntermediateData!U776</f>
        <v>534.82766379443933</v>
      </c>
      <c r="V832" s="200">
        <f>IntermediateData!V776</f>
        <v>536.21650606684716</v>
      </c>
      <c r="W832" s="200">
        <f>IntermediateData!W776</f>
        <v>538.06845128469752</v>
      </c>
      <c r="X832" s="200">
        <f>IntermediateData!X776</f>
        <v>540.37828231786477</v>
      </c>
      <c r="Y832" s="200">
        <f>IntermediateData!Y776</f>
        <v>543.14123239374601</v>
      </c>
      <c r="Z832" s="200">
        <f>IntermediateData!Z776</f>
        <v>546.35297428971762</v>
      </c>
      <c r="AA832" s="200">
        <f>IntermediateData!AA776</f>
        <v>550.00961004393332</v>
      </c>
      <c r="AB832" s="200">
        <f>IntermediateData!AB776</f>
        <v>554.10766116816274</v>
      </c>
      <c r="AC832" s="200">
        <f>IntermediateData!AC776</f>
        <v>558.6440593470262</v>
      </c>
      <c r="AD832" s="200">
        <f>IntermediateData!AD776</f>
        <v>563.59910287834498</v>
      </c>
      <c r="AE832" s="200">
        <f>IntermediateData!AE776</f>
        <v>568.91547465340182</v>
      </c>
      <c r="AF832" s="200">
        <f>IntermediateData!AF776</f>
        <v>574.53624084572868</v>
      </c>
      <c r="AG832" s="200">
        <f>IntermediateData!AG776</f>
        <v>580.40509507405932</v>
      </c>
      <c r="AH832" s="200">
        <f>IntermediateData!AH776</f>
        <v>586.36926020595524</v>
      </c>
      <c r="AI832" s="200">
        <f>IntermediateData!AI776</f>
        <v>592.47111816891049</v>
      </c>
      <c r="AJ832" s="200">
        <f>IntermediateData!AJ776</f>
        <v>598.65736593030965</v>
      </c>
      <c r="AK832" s="200">
        <f>IntermediateData!AK776</f>
        <v>604.87605009869185</v>
      </c>
      <c r="AL832" s="200">
        <f>IntermediateData!AL776</f>
        <v>611.12231648674413</v>
      </c>
      <c r="AM832" s="200">
        <f>IntermediateData!AM776</f>
        <v>617.40178158037429</v>
      </c>
      <c r="AN832" s="200">
        <f>IntermediateData!AN776</f>
        <v>623.71962070964366</v>
      </c>
      <c r="AO832" s="200">
        <f>IntermediateData!AO776</f>
        <v>630.08058480732416</v>
      </c>
      <c r="AP832" s="201">
        <f>IntermediateData!AP776</f>
        <v>636.48901617448053</v>
      </c>
    </row>
    <row r="833" spans="2:42" x14ac:dyDescent="0.35">
      <c r="B833" s="36"/>
      <c r="C833" s="36" t="s">
        <v>2267</v>
      </c>
      <c r="D833" s="201"/>
      <c r="E833" s="200">
        <f>IntermediateData!E778</f>
        <v>0</v>
      </c>
      <c r="F833" s="200">
        <f>IntermediateData!F778</f>
        <v>0</v>
      </c>
      <c r="G833" s="200">
        <f>IntermediateData!G778</f>
        <v>0</v>
      </c>
      <c r="H833" s="200">
        <f>IntermediateData!H778</f>
        <v>0</v>
      </c>
      <c r="I833" s="200">
        <f>IntermediateData!I778</f>
        <v>463.88454348985937</v>
      </c>
      <c r="J833" s="200">
        <f>IntermediateData!J778</f>
        <v>462.96777949592069</v>
      </c>
      <c r="K833" s="200">
        <f>IntermediateData!K778</f>
        <v>462.50967448283978</v>
      </c>
      <c r="L833" s="200">
        <f>IntermediateData!L778</f>
        <v>462.50364954896816</v>
      </c>
      <c r="M833" s="200">
        <f>IntermediateData!M778</f>
        <v>462.94359992136242</v>
      </c>
      <c r="N833" s="200">
        <f>IntermediateData!N778</f>
        <v>463.82388282379719</v>
      </c>
      <c r="O833" s="200">
        <f>IntermediateData!O778</f>
        <v>465.13930590333587</v>
      </c>
      <c r="P833" s="200">
        <f>IntermediateData!P778</f>
        <v>466.8851161975283</v>
      </c>
      <c r="Q833" s="200">
        <f>IntermediateData!Q778</f>
        <v>469.0569896250226</v>
      </c>
      <c r="R833" s="199">
        <f>IntermediateData!R778</f>
        <v>471.65102098305732</v>
      </c>
      <c r="S833" s="200">
        <f>IntermediateData!S778</f>
        <v>474.66371443596569</v>
      </c>
      <c r="T833" s="200">
        <f>IntermediateData!T778</f>
        <v>478.09197447946127</v>
      </c>
      <c r="U833" s="200">
        <f>IntermediateData!U778</f>
        <v>481.93309736609007</v>
      </c>
      <c r="V833" s="200">
        <f>IntermediateData!V778</f>
        <v>486.18476297783025</v>
      </c>
      <c r="W833" s="200">
        <f>IntermediateData!W778</f>
        <v>490.8450271323951</v>
      </c>
      <c r="X833" s="200">
        <f>IntermediateData!X778</f>
        <v>495.91231431035084</v>
      </c>
      <c r="Y833" s="200">
        <f>IntermediateData!Y778</f>
        <v>501.38541079069387</v>
      </c>
      <c r="Z833" s="200">
        <f>IntermediateData!Z778</f>
        <v>507.26345818305572</v>
      </c>
      <c r="AA833" s="200">
        <f>IntermediateData!AA778</f>
        <v>513.54594734519821</v>
      </c>
      <c r="AB833" s="200">
        <f>IntermediateData!AB778</f>
        <v>520.23271267494908</v>
      </c>
      <c r="AC833" s="200">
        <f>IntermediateData!AC778</f>
        <v>527.32392676619384</v>
      </c>
      <c r="AD833" s="200">
        <f>IntermediateData!AD778</f>
        <v>534.45387077939517</v>
      </c>
      <c r="AE833" s="200">
        <f>IntermediateData!AE778</f>
        <v>541.62959620617562</v>
      </c>
      <c r="AF833" s="200">
        <f>IntermediateData!AF778</f>
        <v>548.857734308511</v>
      </c>
      <c r="AG833" s="200">
        <f>IntermediateData!AG778</f>
        <v>556.14451340527046</v>
      </c>
      <c r="AH833" s="200">
        <f>IntermediateData!AH778</f>
        <v>563.81023418936627</v>
      </c>
      <c r="AI833" s="200">
        <f>IntermediateData!AI778</f>
        <v>571.54953837684968</v>
      </c>
      <c r="AJ833" s="200">
        <f>IntermediateData!AJ778</f>
        <v>579.36789973818475</v>
      </c>
      <c r="AK833" s="200">
        <f>IntermediateData!AK778</f>
        <v>587.27044939807922</v>
      </c>
      <c r="AL833" s="200">
        <f>IntermediateData!AL778</f>
        <v>595.26198899625126</v>
      </c>
      <c r="AM833" s="200">
        <f>IntermediateData!AM778</f>
        <v>603.34700305344847</v>
      </c>
      <c r="AN833" s="200">
        <f>IntermediateData!AN778</f>
        <v>611.52967057258991</v>
      </c>
      <c r="AO833" s="200">
        <f>IntermediateData!AO778</f>
        <v>619.81387590345344</v>
      </c>
      <c r="AP833" s="201">
        <f>IntermediateData!AP778</f>
        <v>628.20321889793922</v>
      </c>
    </row>
    <row r="834" spans="2:42" x14ac:dyDescent="0.35">
      <c r="B834" s="36"/>
      <c r="C834" s="36" t="s">
        <v>2266</v>
      </c>
      <c r="D834" s="201"/>
      <c r="E834" s="200">
        <f>IntermediateData!E779</f>
        <v>0</v>
      </c>
      <c r="F834" s="200">
        <f>IntermediateData!F779</f>
        <v>0</v>
      </c>
      <c r="G834" s="200">
        <f>IntermediateData!G779</f>
        <v>0</v>
      </c>
      <c r="H834" s="200">
        <f>IntermediateData!H779</f>
        <v>0</v>
      </c>
      <c r="I834" s="200">
        <f>IntermediateData!I779</f>
        <v>14.447674999999998</v>
      </c>
      <c r="J834" s="200">
        <f>IntermediateData!J779</f>
        <v>41.462396275733184</v>
      </c>
      <c r="K834" s="200">
        <f>IntermediateData!K779</f>
        <v>82.502321785711004</v>
      </c>
      <c r="L834" s="200">
        <f>IntermediateData!L779</f>
        <v>115.40750035659376</v>
      </c>
      <c r="M834" s="200">
        <f>IntermediateData!M779</f>
        <v>148.31117755202939</v>
      </c>
      <c r="N834" s="200">
        <f>IntermediateData!N779</f>
        <v>211.24668481477786</v>
      </c>
      <c r="O834" s="200">
        <f>IntermediateData!O779</f>
        <v>249.14260808527303</v>
      </c>
      <c r="P834" s="200">
        <f>IntermediateData!P779</f>
        <v>285.02757046108871</v>
      </c>
      <c r="Q834" s="200">
        <f>IntermediateData!Q779</f>
        <v>284.06650679874087</v>
      </c>
      <c r="R834" s="199">
        <f>IntermediateData!R779</f>
        <v>283.36706490833632</v>
      </c>
      <c r="S834" s="200">
        <f>IntermediateData!S779</f>
        <v>282.92475320490303</v>
      </c>
      <c r="T834" s="200">
        <f>IntermediateData!T779</f>
        <v>282.73535567342532</v>
      </c>
      <c r="U834" s="200">
        <f>IntermediateData!U779</f>
        <v>282.79492420357155</v>
      </c>
      <c r="V834" s="200">
        <f>IntermediateData!V779</f>
        <v>283.09977125707809</v>
      </c>
      <c r="W834" s="200">
        <f>IntermediateData!W779</f>
        <v>283.64646285675144</v>
      </c>
      <c r="X834" s="200">
        <f>IntermediateData!X779</f>
        <v>284.43181188647537</v>
      </c>
      <c r="Y834" s="200">
        <f>IntermediateData!Y779</f>
        <v>285.45287169202288</v>
      </c>
      <c r="Z834" s="200">
        <f>IntermediateData!Z779</f>
        <v>286.70692997287529</v>
      </c>
      <c r="AA834" s="200">
        <f>IntermediateData!AA779</f>
        <v>288.19150295562974</v>
      </c>
      <c r="AB834" s="200">
        <f>IntermediateData!AB779</f>
        <v>289.9043298399518</v>
      </c>
      <c r="AC834" s="200">
        <f>IntermediateData!AC779</f>
        <v>291.84336750838588</v>
      </c>
      <c r="AD834" s="200">
        <f>IntermediateData!AD779</f>
        <v>293.99081700878668</v>
      </c>
      <c r="AE834" s="200">
        <f>IntermediateData!AE779</f>
        <v>296.31543688403917</v>
      </c>
      <c r="AF834" s="200">
        <f>IntermediateData!AF779</f>
        <v>298.78631692135662</v>
      </c>
      <c r="AG834" s="200">
        <f>IntermediateData!AG779</f>
        <v>301.37300700076065</v>
      </c>
      <c r="AH834" s="200">
        <f>IntermediateData!AH779</f>
        <v>304.14790935191462</v>
      </c>
      <c r="AI834" s="200">
        <f>IntermediateData!AI779</f>
        <v>306.97981034365455</v>
      </c>
      <c r="AJ834" s="200">
        <f>IntermediateData!AJ779</f>
        <v>309.84037312588868</v>
      </c>
      <c r="AK834" s="200">
        <f>IntermediateData!AK779</f>
        <v>312.70332069052</v>
      </c>
      <c r="AL834" s="200">
        <f>IntermediateData!AL779</f>
        <v>315.57188398938683</v>
      </c>
      <c r="AM834" s="200">
        <f>IntermediateData!AM779</f>
        <v>318.44904307815142</v>
      </c>
      <c r="AN834" s="200">
        <f>IntermediateData!AN779</f>
        <v>321.3375369963818</v>
      </c>
      <c r="AO834" s="200">
        <f>IntermediateData!AO779</f>
        <v>324.23987308397892</v>
      </c>
      <c r="AP834" s="201">
        <f>IntermediateData!AP779</f>
        <v>327.15833575625675</v>
      </c>
    </row>
    <row r="835" spans="2:42" x14ac:dyDescent="0.35">
      <c r="B835" s="36"/>
      <c r="C835" s="36" t="s">
        <v>2268</v>
      </c>
      <c r="D835" s="201"/>
      <c r="E835" s="200">
        <f>IntermediateData!E780</f>
        <v>0</v>
      </c>
      <c r="F835" s="200">
        <f>IntermediateData!F780</f>
        <v>0</v>
      </c>
      <c r="G835" s="200">
        <f>IntermediateData!G780</f>
        <v>0</v>
      </c>
      <c r="H835" s="200">
        <f>IntermediateData!H780</f>
        <v>0</v>
      </c>
      <c r="I835" s="200">
        <f>IntermediateData!I780</f>
        <v>1241.137205</v>
      </c>
      <c r="J835" s="200">
        <f>IntermediateData!J780</f>
        <v>1446.6637045578077</v>
      </c>
      <c r="K835" s="200">
        <f>IntermediateData!K780</f>
        <v>1561.8096032568862</v>
      </c>
      <c r="L835" s="200">
        <f>IntermediateData!L780</f>
        <v>1554.8325849137316</v>
      </c>
      <c r="M835" s="200">
        <f>IntermediateData!M780</f>
        <v>1549.3214479500609</v>
      </c>
      <c r="N835" s="200">
        <f>IntermediateData!N780</f>
        <v>1545.249843361541</v>
      </c>
      <c r="O835" s="200">
        <f>IntermediateData!O780</f>
        <v>1542.5929849213112</v>
      </c>
      <c r="P835" s="200">
        <f>IntermediateData!P780</f>
        <v>1541.3276050283575</v>
      </c>
      <c r="Q835" s="200">
        <f>IntermediateData!Q780</f>
        <v>1541.4319124527556</v>
      </c>
      <c r="R835" s="199">
        <f>IntermediateData!R780</f>
        <v>1542.8855519144795</v>
      </c>
      <c r="S835" s="200">
        <f>IntermediateData!S780</f>
        <v>1545.6695654349221</v>
      </c>
      <c r="T835" s="200">
        <f>IntermediateData!T780</f>
        <v>1549.7663554026287</v>
      </c>
      <c r="U835" s="200">
        <f>IntermediateData!U780</f>
        <v>1555.159649297035</v>
      </c>
      <c r="V835" s="200">
        <f>IntermediateData!V780</f>
        <v>1561.834466016177</v>
      </c>
      <c r="W835" s="200">
        <f>IntermediateData!W780</f>
        <v>1569.7770837564813</v>
      </c>
      <c r="X835" s="200">
        <f>IntermediateData!X780</f>
        <v>1578.9750093947721</v>
      </c>
      <c r="Y835" s="200">
        <f>IntermediateData!Y780</f>
        <v>1589.4169493246156</v>
      </c>
      <c r="Z835" s="200">
        <f>IntermediateData!Z780</f>
        <v>1601.0927817010188</v>
      </c>
      <c r="AA835" s="200">
        <f>IntermediateData!AA780</f>
        <v>1613.9935300493464</v>
      </c>
      <c r="AB835" s="200">
        <f>IntermediateData!AB780</f>
        <v>1628.111338196084</v>
      </c>
      <c r="AC835" s="200">
        <f>IntermediateData!AC780</f>
        <v>1643.4394464807938</v>
      </c>
      <c r="AD835" s="200">
        <f>IntermediateData!AD780</f>
        <v>1658.9923240484231</v>
      </c>
      <c r="AE835" s="200">
        <f>IntermediateData!AE780</f>
        <v>1674.6177777465405</v>
      </c>
      <c r="AF835" s="200">
        <f>IntermediateData!AF780</f>
        <v>1690.2374398219918</v>
      </c>
      <c r="AG835" s="200">
        <f>IntermediateData!AG780</f>
        <v>1705.870600217628</v>
      </c>
      <c r="AH835" s="200">
        <f>IntermediateData!AH780</f>
        <v>1721.6635621464866</v>
      </c>
      <c r="AI835" s="200">
        <f>IntermediateData!AI780</f>
        <v>1737.5047235496857</v>
      </c>
      <c r="AJ835" s="200">
        <f>IntermediateData!AJ780</f>
        <v>1753.4093539930539</v>
      </c>
      <c r="AK835" s="200">
        <f>IntermediateData!AK780</f>
        <v>1769.3914463785418</v>
      </c>
      <c r="AL835" s="200">
        <f>IntermediateData!AL780</f>
        <v>1785.4637654686592</v>
      </c>
      <c r="AM835" s="200">
        <f>IntermediateData!AM780</f>
        <v>1801.637893542553</v>
      </c>
      <c r="AN835" s="200">
        <f>IntermediateData!AN780</f>
        <v>1817.9242732955845</v>
      </c>
      <c r="AO835" s="200">
        <f>IntermediateData!AO780</f>
        <v>1834.3322480889606</v>
      </c>
      <c r="AP835" s="201">
        <f>IntermediateData!AP780</f>
        <v>1850.8700996509019</v>
      </c>
    </row>
    <row r="836" spans="2:42" x14ac:dyDescent="0.35">
      <c r="B836" s="36"/>
      <c r="C836" s="36" t="s">
        <v>2269</v>
      </c>
      <c r="D836" s="201"/>
      <c r="E836" s="200">
        <f>IntermediateData!E781</f>
        <v>0</v>
      </c>
      <c r="F836" s="200">
        <f>IntermediateData!F781</f>
        <v>0</v>
      </c>
      <c r="G836" s="200">
        <f>IntermediateData!G781</f>
        <v>0</v>
      </c>
      <c r="H836" s="200">
        <f>IntermediateData!H781</f>
        <v>0</v>
      </c>
      <c r="I836" s="200">
        <f>IntermediateData!I781</f>
        <v>149.49528000000001</v>
      </c>
      <c r="J836" s="200">
        <f>IntermediateData!J781</f>
        <v>187.79788548466547</v>
      </c>
      <c r="K836" s="200">
        <f>IntermediateData!K781</f>
        <v>263.76807930378595</v>
      </c>
      <c r="L836" s="200">
        <f>IntermediateData!L781</f>
        <v>308.26293428772073</v>
      </c>
      <c r="M836" s="200">
        <f>IntermediateData!M781</f>
        <v>331.02422774845445</v>
      </c>
      <c r="N836" s="200">
        <f>IntermediateData!N781</f>
        <v>331.02466556210771</v>
      </c>
      <c r="O836" s="200">
        <f>IntermediateData!O781</f>
        <v>331.33771658849088</v>
      </c>
      <c r="P836" s="200">
        <f>IntermediateData!P781</f>
        <v>331.95931767186283</v>
      </c>
      <c r="Q836" s="200">
        <f>IntermediateData!Q781</f>
        <v>332.88572103748601</v>
      </c>
      <c r="R836" s="199">
        <f>IntermediateData!R781</f>
        <v>334.11348644629288</v>
      </c>
      <c r="S836" s="200">
        <f>IntermediateData!S781</f>
        <v>335.63947371735156</v>
      </c>
      <c r="T836" s="200">
        <f>IntermediateData!T781</f>
        <v>337.46083560643825</v>
      </c>
      <c r="U836" s="200">
        <f>IntermediateData!U781</f>
        <v>339.57501102948146</v>
      </c>
      <c r="V836" s="200">
        <f>IntermediateData!V781</f>
        <v>341.97971862009973</v>
      </c>
      <c r="W836" s="200">
        <f>IntermediateData!W781</f>
        <v>344.67295061088436</v>
      </c>
      <c r="X836" s="200">
        <f>IntermediateData!X781</f>
        <v>347.65296702850065</v>
      </c>
      <c r="Y836" s="200">
        <f>IntermediateData!Y781</f>
        <v>350.91829019308324</v>
      </c>
      <c r="Z836" s="200">
        <f>IntermediateData!Z781</f>
        <v>354.46769951279435</v>
      </c>
      <c r="AA836" s="200">
        <f>IntermediateData!AA781</f>
        <v>358.300226564789</v>
      </c>
      <c r="AB836" s="200">
        <f>IntermediateData!AB781</f>
        <v>362.41515045419771</v>
      </c>
      <c r="AC836" s="200">
        <f>IntermediateData!AC781</f>
        <v>366.81199344308777</v>
      </c>
      <c r="AD836" s="200">
        <f>IntermediateData!AD781</f>
        <v>371.35282382065265</v>
      </c>
      <c r="AE836" s="200">
        <f>IntermediateData!AE781</f>
        <v>376.00442477120924</v>
      </c>
      <c r="AF836" s="200">
        <f>IntermediateData!AF781</f>
        <v>380.73421305707205</v>
      </c>
      <c r="AG836" s="200">
        <f>IntermediateData!AG781</f>
        <v>385.51032961155499</v>
      </c>
      <c r="AH836" s="200">
        <f>IntermediateData!AH781</f>
        <v>390.16783144989608</v>
      </c>
      <c r="AI836" s="200">
        <f>IntermediateData!AI781</f>
        <v>394.86021922986055</v>
      </c>
      <c r="AJ836" s="200">
        <f>IntermediateData!AJ781</f>
        <v>399.59113146658888</v>
      </c>
      <c r="AK836" s="200">
        <f>IntermediateData!AK781</f>
        <v>404.36394472591104</v>
      </c>
      <c r="AL836" s="200">
        <f>IntermediateData!AL781</f>
        <v>409.18178348777633</v>
      </c>
      <c r="AM836" s="200">
        <f>IntermediateData!AM781</f>
        <v>414.04752941335573</v>
      </c>
      <c r="AN836" s="200">
        <f>IntermediateData!AN781</f>
        <v>418.96383003847222</v>
      </c>
      <c r="AO836" s="200">
        <f>IntermediateData!AO781</f>
        <v>423.93310691491149</v>
      </c>
      <c r="AP836" s="201">
        <f>IntermediateData!AP781</f>
        <v>428.95756322012704</v>
      </c>
    </row>
    <row r="837" spans="2:42" x14ac:dyDescent="0.35">
      <c r="B837" s="36"/>
      <c r="C837" s="36" t="s">
        <v>2270</v>
      </c>
      <c r="D837" s="201"/>
      <c r="E837" s="200">
        <f>IntermediateData!E782</f>
        <v>0</v>
      </c>
      <c r="F837" s="200">
        <f>IntermediateData!F782</f>
        <v>0</v>
      </c>
      <c r="G837" s="200">
        <f>IntermediateData!G782</f>
        <v>0</v>
      </c>
      <c r="H837" s="200">
        <f>IntermediateData!H782</f>
        <v>0</v>
      </c>
      <c r="I837" s="200">
        <f>IntermediateData!I782</f>
        <v>119.76810999999999</v>
      </c>
      <c r="J837" s="200">
        <f>IntermediateData!J782</f>
        <v>141.78662269972426</v>
      </c>
      <c r="K837" s="200">
        <f>IntermediateData!K782</f>
        <v>163.20332405685733</v>
      </c>
      <c r="L837" s="200">
        <f>IntermediateData!L782</f>
        <v>168.9415295915048</v>
      </c>
      <c r="M837" s="200">
        <f>IntermediateData!M782</f>
        <v>167.12663709246084</v>
      </c>
      <c r="N837" s="200">
        <f>IntermediateData!N782</f>
        <v>165.47318496121235</v>
      </c>
      <c r="O837" s="200">
        <f>IntermediateData!O782</f>
        <v>163.97732062952781</v>
      </c>
      <c r="P837" s="200">
        <f>IntermediateData!P782</f>
        <v>162.63537677467292</v>
      </c>
      <c r="Q837" s="200">
        <f>IntermediateData!Q782</f>
        <v>161.44386549923576</v>
      </c>
      <c r="R837" s="199">
        <f>IntermediateData!R782</f>
        <v>160.39947274450114</v>
      </c>
      <c r="S837" s="200">
        <f>IntermediateData!S782</f>
        <v>159.49905292927582</v>
      </c>
      <c r="T837" s="200">
        <f>IntermediateData!T782</f>
        <v>158.73962380637252</v>
      </c>
      <c r="U837" s="200">
        <f>IntermediateData!U782</f>
        <v>158.11836152925508</v>
      </c>
      <c r="V837" s="200">
        <f>IntermediateData!V782</f>
        <v>157.63259592163226</v>
      </c>
      <c r="W837" s="200">
        <f>IntermediateData!W782</f>
        <v>157.27980594306027</v>
      </c>
      <c r="X837" s="200">
        <f>IntermediateData!X782</f>
        <v>157.05761534388029</v>
      </c>
      <c r="Y837" s="200">
        <f>IntermediateData!Y782</f>
        <v>156.9637885030707</v>
      </c>
      <c r="Z837" s="200">
        <f>IntermediateData!Z782</f>
        <v>156.99622644284</v>
      </c>
      <c r="AA837" s="200">
        <f>IntermediateData!AA782</f>
        <v>157.15296301402338</v>
      </c>
      <c r="AB837" s="200">
        <f>IntermediateData!AB782</f>
        <v>157.43216124657482</v>
      </c>
      <c r="AC837" s="200">
        <f>IntermediateData!AC782</f>
        <v>157.83210985966628</v>
      </c>
      <c r="AD837" s="200">
        <f>IntermediateData!AD782</f>
        <v>158.25666615506657</v>
      </c>
      <c r="AE837" s="200">
        <f>IntermediateData!AE782</f>
        <v>158.68839564316366</v>
      </c>
      <c r="AF837" s="200">
        <f>IntermediateData!AF782</f>
        <v>159.11061989722154</v>
      </c>
      <c r="AG837" s="200">
        <f>IntermediateData!AG782</f>
        <v>159.51929409401745</v>
      </c>
      <c r="AH837" s="200">
        <f>IntermediateData!AH782</f>
        <v>159.91893903943929</v>
      </c>
      <c r="AI837" s="200">
        <f>IntermediateData!AI782</f>
        <v>160.30878183233096</v>
      </c>
      <c r="AJ837" s="200">
        <f>IntermediateData!AJ782</f>
        <v>160.69046793084166</v>
      </c>
      <c r="AK837" s="200">
        <f>IntermediateData!AK782</f>
        <v>161.0654888608922</v>
      </c>
      <c r="AL837" s="200">
        <f>IntermediateData!AL782</f>
        <v>161.4351885778172</v>
      </c>
      <c r="AM837" s="200">
        <f>IntermediateData!AM782</f>
        <v>161.8007694738161</v>
      </c>
      <c r="AN837" s="200">
        <f>IntermediateData!AN782</f>
        <v>162.16329804578072</v>
      </c>
      <c r="AO837" s="200">
        <f>IntermediateData!AO782</f>
        <v>162.5237102373973</v>
      </c>
      <c r="AP837" s="201">
        <f>IntermediateData!AP782</f>
        <v>162.882816468778</v>
      </c>
    </row>
    <row r="838" spans="2:42" x14ac:dyDescent="0.35">
      <c r="B838" s="36"/>
      <c r="C838" s="36" t="s">
        <v>2271</v>
      </c>
      <c r="D838" s="201"/>
      <c r="E838" s="200">
        <f>IntermediateData!E784</f>
        <v>0</v>
      </c>
      <c r="F838" s="200">
        <f>IntermediateData!F784</f>
        <v>0</v>
      </c>
      <c r="G838" s="200">
        <f>IntermediateData!G784</f>
        <v>0</v>
      </c>
      <c r="H838" s="200">
        <f>IntermediateData!H784</f>
        <v>0</v>
      </c>
      <c r="I838" s="200">
        <f>IntermediateData!I784</f>
        <v>0</v>
      </c>
      <c r="J838" s="200">
        <f>IntermediateData!J784</f>
        <v>6.5039721895477314</v>
      </c>
      <c r="K838" s="200">
        <f>IntermediateData!K784</f>
        <v>13.047889008481979</v>
      </c>
      <c r="L838" s="200">
        <f>IntermediateData!L784</f>
        <v>23.514051059367127</v>
      </c>
      <c r="M838" s="200">
        <f>IntermediateData!M784</f>
        <v>31.333749284256761</v>
      </c>
      <c r="N838" s="200">
        <f>IntermediateData!N784</f>
        <v>45.592727323574429</v>
      </c>
      <c r="O838" s="200">
        <f>IntermediateData!O784</f>
        <v>54.504558376963459</v>
      </c>
      <c r="P838" s="200">
        <f>IntermediateData!P784</f>
        <v>63.257986040593622</v>
      </c>
      <c r="Q838" s="200">
        <f>IntermediateData!Q784</f>
        <v>67.335658709622507</v>
      </c>
      <c r="R838" s="199">
        <f>IntermediateData!R784</f>
        <v>66.885489313254254</v>
      </c>
      <c r="S838" s="200">
        <f>IntermediateData!S784</f>
        <v>66.497051450612105</v>
      </c>
      <c r="T838" s="200">
        <f>IntermediateData!T784</f>
        <v>66.169072976889893</v>
      </c>
      <c r="U838" s="200">
        <f>IntermediateData!U784</f>
        <v>65.900349611653454</v>
      </c>
      <c r="V838" s="200">
        <f>IntermediateData!V784</f>
        <v>65.689742916787253</v>
      </c>
      <c r="W838" s="200">
        <f>IntermediateData!W784</f>
        <v>65.536178358350412</v>
      </c>
      <c r="X838" s="200">
        <f>IntermediateData!X784</f>
        <v>65.438643449486761</v>
      </c>
      <c r="Y838" s="200">
        <f>IntermediateData!Y784</f>
        <v>65.396185971643078</v>
      </c>
      <c r="Z838" s="200">
        <f>IntermediateData!Z784</f>
        <v>65.407912271454919</v>
      </c>
      <c r="AA838" s="200">
        <f>IntermediateData!AA784</f>
        <v>65.472985630760547</v>
      </c>
      <c r="AB838" s="200">
        <f>IntermediateData!AB784</f>
        <v>65.590624707301586</v>
      </c>
      <c r="AC838" s="200">
        <f>IntermediateData!AC784</f>
        <v>65.760102043763254</v>
      </c>
      <c r="AD838" s="200">
        <f>IntermediateData!AD784</f>
        <v>65.980742642898107</v>
      </c>
      <c r="AE838" s="200">
        <f>IntermediateData!AE784</f>
        <v>66.244734005723728</v>
      </c>
      <c r="AF838" s="200">
        <f>IntermediateData!AF784</f>
        <v>66.544377112919605</v>
      </c>
      <c r="AG838" s="200">
        <f>IntermediateData!AG784</f>
        <v>66.872119127018138</v>
      </c>
      <c r="AH838" s="200">
        <f>IntermediateData!AH784</f>
        <v>67.249377182169425</v>
      </c>
      <c r="AI838" s="200">
        <f>IntermediateData!AI784</f>
        <v>67.640051327727733</v>
      </c>
      <c r="AJ838" s="200">
        <f>IntermediateData!AJ784</f>
        <v>68.037214893880176</v>
      </c>
      <c r="AK838" s="200">
        <f>IntermediateData!AK784</f>
        <v>68.434180825309255</v>
      </c>
      <c r="AL838" s="200">
        <f>IntermediateData!AL784</f>
        <v>68.828058949133705</v>
      </c>
      <c r="AM838" s="200">
        <f>IntermediateData!AM784</f>
        <v>69.219576969422306</v>
      </c>
      <c r="AN838" s="200">
        <f>IntermediateData!AN784</f>
        <v>69.609400570117373</v>
      </c>
      <c r="AO838" s="200">
        <f>IntermediateData!AO784</f>
        <v>69.998135924538474</v>
      </c>
      <c r="AP838" s="201">
        <f>IntermediateData!AP784</f>
        <v>70.386332064704845</v>
      </c>
    </row>
    <row r="839" spans="2:42" x14ac:dyDescent="0.35">
      <c r="B839" s="36"/>
      <c r="C839" s="36" t="s">
        <v>2314</v>
      </c>
      <c r="D839" s="201"/>
      <c r="E839" s="200">
        <f>IntermediateData!E783</f>
        <v>0</v>
      </c>
      <c r="F839" s="200">
        <f>IntermediateData!F783</f>
        <v>0</v>
      </c>
      <c r="G839" s="200">
        <f>IntermediateData!G783</f>
        <v>0</v>
      </c>
      <c r="H839" s="200">
        <f>IntermediateData!H783</f>
        <v>0</v>
      </c>
      <c r="I839" s="200">
        <f>IntermediateData!I783</f>
        <v>0</v>
      </c>
      <c r="J839" s="200">
        <f>IntermediateData!J783</f>
        <v>6.3509659001328362</v>
      </c>
      <c r="K839" s="200">
        <f>IntermediateData!K783</f>
        <v>12.740936730135285</v>
      </c>
      <c r="L839" s="200">
        <f>IntermediateData!L783</f>
        <v>22.960881765764057</v>
      </c>
      <c r="M839" s="200">
        <f>IntermediateData!M783</f>
        <v>30.596621176737266</v>
      </c>
      <c r="N839" s="200">
        <f>IntermediateData!N783</f>
        <v>44.520156004266511</v>
      </c>
      <c r="O839" s="200">
        <f>IntermediateData!O783</f>
        <v>53.222335761242746</v>
      </c>
      <c r="P839" s="200">
        <f>IntermediateData!P783</f>
        <v>61.769838576573875</v>
      </c>
      <c r="Q839" s="200">
        <f>IntermediateData!Q783</f>
        <v>65.751583780608485</v>
      </c>
      <c r="R839" s="199">
        <f>IntermediateData!R783</f>
        <v>65.312004643075767</v>
      </c>
      <c r="S839" s="200">
        <f>IntermediateData!S783</f>
        <v>64.932704801676479</v>
      </c>
      <c r="T839" s="200">
        <f>IntermediateData!T783</f>
        <v>64.612442038878271</v>
      </c>
      <c r="U839" s="200">
        <f>IntermediateData!U783</f>
        <v>64.350040405007761</v>
      </c>
      <c r="V839" s="200">
        <f>IntermediateData!V783</f>
        <v>64.144388243766286</v>
      </c>
      <c r="W839" s="200">
        <f>IntermediateData!W783</f>
        <v>63.994436299680693</v>
      </c>
      <c r="X839" s="200">
        <f>IntermediateData!X783</f>
        <v>63.8991959047016</v>
      </c>
      <c r="Y839" s="200">
        <f>IntermediateData!Y783</f>
        <v>63.85773724126755</v>
      </c>
      <c r="Z839" s="200">
        <f>IntermediateData!Z783</f>
        <v>63.86918767925674</v>
      </c>
      <c r="AA839" s="200">
        <f>IntermediateData!AA783</f>
        <v>63.932730184346347</v>
      </c>
      <c r="AB839" s="200">
        <f>IntermediateData!AB783</f>
        <v>64.047601795395963</v>
      </c>
      <c r="AC839" s="200">
        <f>IntermediateData!AC783</f>
        <v>64.213092168562554</v>
      </c>
      <c r="AD839" s="200">
        <f>IntermediateData!AD783</f>
        <v>64.428542185944593</v>
      </c>
      <c r="AE839" s="200">
        <f>IntermediateData!AE783</f>
        <v>64.686323138011019</v>
      </c>
      <c r="AF839" s="200">
        <f>IntermediateData!AF783</f>
        <v>64.978917125277619</v>
      </c>
      <c r="AG839" s="200">
        <f>IntermediateData!AG783</f>
        <v>65.298948991177312</v>
      </c>
      <c r="AH839" s="200">
        <f>IntermediateData!AH783</f>
        <v>65.667332030647643</v>
      </c>
      <c r="AI839" s="200">
        <f>IntermediateData!AI783</f>
        <v>66.048815546289333</v>
      </c>
      <c r="AJ839" s="200">
        <f>IntermediateData!AJ783</f>
        <v>66.436635818562792</v>
      </c>
      <c r="AK839" s="200">
        <f>IntermediateData!AK783</f>
        <v>66.824263105480171</v>
      </c>
      <c r="AL839" s="200">
        <f>IntermediateData!AL783</f>
        <v>67.208875225629981</v>
      </c>
      <c r="AM839" s="200">
        <f>IntermediateData!AM783</f>
        <v>67.591182763804326</v>
      </c>
      <c r="AN839" s="200">
        <f>IntermediateData!AN783</f>
        <v>67.971835743695635</v>
      </c>
      <c r="AO839" s="200">
        <f>IntermediateData!AO783</f>
        <v>68.351426078364014</v>
      </c>
      <c r="AP839" s="201">
        <f>IntermediateData!AP783</f>
        <v>68.730489883821534</v>
      </c>
    </row>
    <row r="840" spans="2:42" x14ac:dyDescent="0.35">
      <c r="B840" s="36"/>
      <c r="C840" s="36" t="s">
        <v>2272</v>
      </c>
      <c r="D840" s="201"/>
      <c r="E840" s="200">
        <f>IntermediateData!E785</f>
        <v>0</v>
      </c>
      <c r="F840" s="200">
        <f>IntermediateData!F785</f>
        <v>0</v>
      </c>
      <c r="G840" s="200">
        <f>IntermediateData!G785</f>
        <v>0</v>
      </c>
      <c r="H840" s="200">
        <f>IntermediateData!H785</f>
        <v>0</v>
      </c>
      <c r="I840" s="200">
        <f>IntermediateData!I785</f>
        <v>161.44782499999999</v>
      </c>
      <c r="J840" s="200">
        <f>IntermediateData!J785</f>
        <v>291.71001818514117</v>
      </c>
      <c r="K840" s="200">
        <f>IntermediateData!K785</f>
        <v>508.33700655551809</v>
      </c>
      <c r="L840" s="200">
        <f>IntermediateData!L785</f>
        <v>667.83463783331831</v>
      </c>
      <c r="M840" s="200">
        <f>IntermediateData!M785</f>
        <v>965.82193256456924</v>
      </c>
      <c r="N840" s="200">
        <f>IntermediateData!N785</f>
        <v>1152.369397389524</v>
      </c>
      <c r="O840" s="200">
        <f>IntermediateData!O785</f>
        <v>1338.1337233344914</v>
      </c>
      <c r="P840" s="200">
        <f>IntermediateData!P785</f>
        <v>1381.5330441959813</v>
      </c>
      <c r="Q840" s="200">
        <f>IntermediateData!Q785</f>
        <v>1382.3668222336235</v>
      </c>
      <c r="R840" s="199">
        <f>IntermediateData!R785</f>
        <v>1384.4831941373363</v>
      </c>
      <c r="S840" s="200">
        <f>IntermediateData!S785</f>
        <v>1387.8660024830742</v>
      </c>
      <c r="T840" s="200">
        <f>IntermediateData!T785</f>
        <v>1392.5003735083201</v>
      </c>
      <c r="U840" s="200">
        <f>IntermediateData!U785</f>
        <v>1398.3726854418339</v>
      </c>
      <c r="V840" s="200">
        <f>IntermediateData!V785</f>
        <v>1405.470538325905</v>
      </c>
      <c r="W840" s="200">
        <f>IntermediateData!W785</f>
        <v>1413.7827252837719</v>
      </c>
      <c r="X840" s="200">
        <f>IntermediateData!X785</f>
        <v>1423.2992051867541</v>
      </c>
      <c r="Y840" s="200">
        <f>IntermediateData!Y785</f>
        <v>1434.0110766774624</v>
      </c>
      <c r="Z840" s="200">
        <f>IntermediateData!Z785</f>
        <v>1445.9105535072199</v>
      </c>
      <c r="AA840" s="200">
        <f>IntermediateData!AA785</f>
        <v>1458.9909411475292</v>
      </c>
      <c r="AB840" s="200">
        <f>IntermediateData!AB785</f>
        <v>1473.2466146370396</v>
      </c>
      <c r="AC840" s="200">
        <f>IntermediateData!AC785</f>
        <v>1488.6729976270863</v>
      </c>
      <c r="AD840" s="200">
        <f>IntermediateData!AD785</f>
        <v>1505.0881002574774</v>
      </c>
      <c r="AE840" s="200">
        <f>IntermediateData!AE785</f>
        <v>1522.3480877921766</v>
      </c>
      <c r="AF840" s="200">
        <f>IntermediateData!AF785</f>
        <v>1540.3102818752654</v>
      </c>
      <c r="AG840" s="200">
        <f>IntermediateData!AG785</f>
        <v>1558.8337279112034</v>
      </c>
      <c r="AH840" s="200">
        <f>IntermediateData!AH785</f>
        <v>1580.1001799157116</v>
      </c>
      <c r="AI840" s="200">
        <f>IntermediateData!AI785</f>
        <v>1601.67633337237</v>
      </c>
      <c r="AJ840" s="200">
        <f>IntermediateData!AJ785</f>
        <v>1623.4317267437532</v>
      </c>
      <c r="AK840" s="200">
        <f>IntermediateData!AK785</f>
        <v>1645.3505466493943</v>
      </c>
      <c r="AL840" s="200">
        <f>IntermediateData!AL785</f>
        <v>1667.451016799851</v>
      </c>
      <c r="AM840" s="200">
        <f>IntermediateData!AM785</f>
        <v>1689.7502587168406</v>
      </c>
      <c r="AN840" s="200">
        <f>IntermediateData!AN785</f>
        <v>1712.26433612919</v>
      </c>
      <c r="AO840" s="200">
        <f>IntermediateData!AO785</f>
        <v>1735.0082968287566</v>
      </c>
      <c r="AP840" s="201">
        <f>IntermediateData!AP785</f>
        <v>1757.996212084598</v>
      </c>
    </row>
    <row r="841" spans="2:42" x14ac:dyDescent="0.35">
      <c r="B841" s="36"/>
      <c r="C841" s="36" t="s">
        <v>2273</v>
      </c>
      <c r="D841" s="201"/>
      <c r="E841" s="200">
        <f>IntermediateData!E786</f>
        <v>0</v>
      </c>
      <c r="F841" s="200">
        <f>IntermediateData!F786</f>
        <v>0</v>
      </c>
      <c r="G841" s="200">
        <f>IntermediateData!G786</f>
        <v>0</v>
      </c>
      <c r="H841" s="200">
        <f>IntermediateData!H786</f>
        <v>0</v>
      </c>
      <c r="I841" s="200">
        <f>IntermediateData!I786</f>
        <v>66.346775000000008</v>
      </c>
      <c r="J841" s="200">
        <f>IntermediateData!J786</f>
        <v>142.72707271576374</v>
      </c>
      <c r="K841" s="200">
        <f>IntermediateData!K786</f>
        <v>263.98435163408948</v>
      </c>
      <c r="L841" s="200">
        <f>IntermediateData!L786</f>
        <v>357.28504713706366</v>
      </c>
      <c r="M841" s="200">
        <f>IntermediateData!M786</f>
        <v>450.74353987086602</v>
      </c>
      <c r="N841" s="200">
        <f>IntermediateData!N786</f>
        <v>634.63044991740639</v>
      </c>
      <c r="O841" s="200">
        <f>IntermediateData!O786</f>
        <v>742.71673861490524</v>
      </c>
      <c r="P841" s="200">
        <f>IntermediateData!P786</f>
        <v>808.53808559960396</v>
      </c>
      <c r="Q841" s="200">
        <f>IntermediateData!Q786</f>
        <v>807.4129982334947</v>
      </c>
      <c r="R841" s="199">
        <f>IntermediateData!R786</f>
        <v>807.03232314504885</v>
      </c>
      <c r="S841" s="200">
        <f>IntermediateData!S786</f>
        <v>807.3849211169952</v>
      </c>
      <c r="T841" s="200">
        <f>IntermediateData!T786</f>
        <v>808.4604171024024</v>
      </c>
      <c r="U841" s="200">
        <f>IntermediateData!U786</f>
        <v>810.24918006431005</v>
      </c>
      <c r="V841" s="200">
        <f>IntermediateData!V786</f>
        <v>812.74230372204556</v>
      </c>
      <c r="W841" s="200">
        <f>IntermediateData!W786</f>
        <v>815.93158817472033</v>
      </c>
      <c r="X841" s="200">
        <f>IntermediateData!X786</f>
        <v>819.8095223735595</v>
      </c>
      <c r="Y841" s="200">
        <f>IntermediateData!Y786</f>
        <v>824.36926741583056</v>
      </c>
      <c r="Z841" s="200">
        <f>IntermediateData!Z786</f>
        <v>829.60464063422626</v>
      </c>
      <c r="AA841" s="200">
        <f>IntermediateData!AA786</f>
        <v>835.51010045658393</v>
      </c>
      <c r="AB841" s="200">
        <f>IntermediateData!AB786</f>
        <v>842.0807320118447</v>
      </c>
      <c r="AC841" s="200">
        <f>IntermediateData!AC786</f>
        <v>849.31223345910814</v>
      </c>
      <c r="AD841" s="200">
        <f>IntermediateData!AD786</f>
        <v>857.12757237153551</v>
      </c>
      <c r="AE841" s="200">
        <f>IntermediateData!AE786</f>
        <v>865.44031436865441</v>
      </c>
      <c r="AF841" s="200">
        <f>IntermediateData!AF786</f>
        <v>874.16482094372975</v>
      </c>
      <c r="AG841" s="200">
        <f>IntermediateData!AG786</f>
        <v>883.21659922998845</v>
      </c>
      <c r="AH841" s="200">
        <f>IntermediateData!AH786</f>
        <v>892.36453419182692</v>
      </c>
      <c r="AI841" s="200">
        <f>IntermediateData!AI786</f>
        <v>901.67460546021744</v>
      </c>
      <c r="AJ841" s="200">
        <f>IntermediateData!AJ786</f>
        <v>911.06731426963711</v>
      </c>
      <c r="AK841" s="200">
        <f>IntermediateData!AK786</f>
        <v>920.49785993872001</v>
      </c>
      <c r="AL841" s="200">
        <f>IntermediateData!AL786</f>
        <v>929.97504213232151</v>
      </c>
      <c r="AM841" s="200">
        <f>IntermediateData!AM786</f>
        <v>939.50698145295087</v>
      </c>
      <c r="AN841" s="200">
        <f>IntermediateData!AN786</f>
        <v>949.10114547668127</v>
      </c>
      <c r="AO841" s="200">
        <f>IntermediateData!AO786</f>
        <v>958.76437326022267</v>
      </c>
      <c r="AP841" s="201">
        <f>IntermediateData!AP786</f>
        <v>968.50289837857974</v>
      </c>
    </row>
    <row r="842" spans="2:42" x14ac:dyDescent="0.35">
      <c r="B842" s="36"/>
      <c r="C842" s="36" t="s">
        <v>2275</v>
      </c>
      <c r="D842" s="201"/>
      <c r="E842" s="200">
        <f>IntermediateData!E788</f>
        <v>0</v>
      </c>
      <c r="F842" s="200">
        <f>IntermediateData!F788</f>
        <v>0</v>
      </c>
      <c r="G842" s="200">
        <f>IntermediateData!G788</f>
        <v>0</v>
      </c>
      <c r="H842" s="200">
        <f>IntermediateData!H788</f>
        <v>0</v>
      </c>
      <c r="I842" s="200">
        <f>IntermediateData!I788</f>
        <v>62.120849999999997</v>
      </c>
      <c r="J842" s="200">
        <f>IntermediateData!J788</f>
        <v>78.702678664919745</v>
      </c>
      <c r="K842" s="200">
        <f>IntermediateData!K788</f>
        <v>111.07920115151565</v>
      </c>
      <c r="L842" s="200">
        <f>IntermediateData!L788</f>
        <v>130.17992288656683</v>
      </c>
      <c r="M842" s="200">
        <f>IntermediateData!M788</f>
        <v>143.59798138942512</v>
      </c>
      <c r="N842" s="200">
        <f>IntermediateData!N788</f>
        <v>143.21835717613882</v>
      </c>
      <c r="O842" s="200">
        <f>IntermediateData!O788</f>
        <v>142.97195987561489</v>
      </c>
      <c r="P842" s="200">
        <f>IntermediateData!P788</f>
        <v>142.85662937530827</v>
      </c>
      <c r="Q842" s="200">
        <f>IntermediateData!Q788</f>
        <v>142.87034448776802</v>
      </c>
      <c r="R842" s="199">
        <f>IntermediateData!R788</f>
        <v>143.01121917450411</v>
      </c>
      <c r="S842" s="200">
        <f>IntermediateData!S788</f>
        <v>143.27749893630099</v>
      </c>
      <c r="T842" s="200">
        <f>IntermediateData!T788</f>
        <v>143.6675573645025</v>
      </c>
      <c r="U842" s="200">
        <f>IntermediateData!U788</f>
        <v>144.17989284800385</v>
      </c>
      <c r="V842" s="200">
        <f>IntermediateData!V788</f>
        <v>144.81312543089425</v>
      </c>
      <c r="W842" s="200">
        <f>IntermediateData!W788</f>
        <v>145.56599381589228</v>
      </c>
      <c r="X842" s="200">
        <f>IntermediateData!X788</f>
        <v>146.4373525089066</v>
      </c>
      <c r="Y842" s="200">
        <f>IntermediateData!Y788</f>
        <v>147.42616910024179</v>
      </c>
      <c r="Z842" s="200">
        <f>IntermediateData!Z788</f>
        <v>148.53152167814599</v>
      </c>
      <c r="AA842" s="200">
        <f>IntermediateData!AA788</f>
        <v>149.7525963705705</v>
      </c>
      <c r="AB842" s="200">
        <f>IntermediateData!AB788</f>
        <v>151.08868501117698</v>
      </c>
      <c r="AC842" s="200">
        <f>IntermediateData!AC788</f>
        <v>152.53918292579019</v>
      </c>
      <c r="AD842" s="200">
        <f>IntermediateData!AD788</f>
        <v>154.04637026327885</v>
      </c>
      <c r="AE842" s="200">
        <f>IntermediateData!AE788</f>
        <v>155.59542866849822</v>
      </c>
      <c r="AF842" s="200">
        <f>IntermediateData!AF788</f>
        <v>157.17187631115763</v>
      </c>
      <c r="AG842" s="200">
        <f>IntermediateData!AG788</f>
        <v>158.76160849405494</v>
      </c>
      <c r="AH842" s="200">
        <f>IntermediateData!AH788</f>
        <v>160.211423442777</v>
      </c>
      <c r="AI842" s="200">
        <f>IntermediateData!AI788</f>
        <v>161.66627089046415</v>
      </c>
      <c r="AJ842" s="200">
        <f>IntermediateData!AJ788</f>
        <v>163.12754428592882</v>
      </c>
      <c r="AK842" s="200">
        <f>IntermediateData!AK788</f>
        <v>164.59651783710379</v>
      </c>
      <c r="AL842" s="200">
        <f>IntermediateData!AL788</f>
        <v>166.07435100581446</v>
      </c>
      <c r="AM842" s="200">
        <f>IntermediateData!AM788</f>
        <v>167.56209273438887</v>
      </c>
      <c r="AN842" s="200">
        <f>IntermediateData!AN788</f>
        <v>169.06068541452666</v>
      </c>
      <c r="AO842" s="200">
        <f>IntermediateData!AO788</f>
        <v>170.5709686083529</v>
      </c>
      <c r="AP842" s="201">
        <f>IntermediateData!AP788</f>
        <v>172.09368253110861</v>
      </c>
    </row>
    <row r="843" spans="2:42" x14ac:dyDescent="0.35">
      <c r="B843" s="36"/>
      <c r="C843" s="36" t="s">
        <v>2276</v>
      </c>
      <c r="D843" s="201"/>
      <c r="E843" s="200">
        <f>IntermediateData!E789</f>
        <v>0</v>
      </c>
      <c r="F843" s="200">
        <f>IntermediateData!F789</f>
        <v>0</v>
      </c>
      <c r="G843" s="200">
        <f>IntermediateData!G789</f>
        <v>0</v>
      </c>
      <c r="H843" s="200">
        <f>IntermediateData!H789</f>
        <v>0</v>
      </c>
      <c r="I843" s="200">
        <f>IntermediateData!I789</f>
        <v>438.47199000000001</v>
      </c>
      <c r="J843" s="200">
        <f>IntermediateData!J789</f>
        <v>621.83057875674501</v>
      </c>
      <c r="K843" s="200">
        <f>IntermediateData!K789</f>
        <v>729.9137281125503</v>
      </c>
      <c r="L843" s="200">
        <f>IntermediateData!L789</f>
        <v>834.09284789018977</v>
      </c>
      <c r="M843" s="200">
        <f>IntermediateData!M789</f>
        <v>826.55550857938942</v>
      </c>
      <c r="N843" s="200">
        <f>IntermediateData!N789</f>
        <v>819.80398025244347</v>
      </c>
      <c r="O843" s="200">
        <f>IntermediateData!O789</f>
        <v>813.82058323444016</v>
      </c>
      <c r="P843" s="200">
        <f>IntermediateData!P789</f>
        <v>808.58852365881614</v>
      </c>
      <c r="Q843" s="200">
        <f>IntermediateData!Q789</f>
        <v>804.09186622355378</v>
      </c>
      <c r="R843" s="199">
        <f>IntermediateData!R789</f>
        <v>800.31550805536187</v>
      </c>
      <c r="S843" s="200">
        <f>IntermediateData!S789</f>
        <v>797.2451536437128</v>
      </c>
      <c r="T843" s="200">
        <f>IntermediateData!T789</f>
        <v>794.86729080805219</v>
      </c>
      <c r="U843" s="200">
        <f>IntermediateData!U789</f>
        <v>793.16916766289592</v>
      </c>
      <c r="V843" s="200">
        <f>IntermediateData!V789</f>
        <v>792.13877054687578</v>
      </c>
      <c r="W843" s="200">
        <f>IntermediateData!W789</f>
        <v>791.76480288308301</v>
      </c>
      <c r="X843" s="200">
        <f>IntermediateData!X789</f>
        <v>792.03666493932076</v>
      </c>
      <c r="Y843" s="200">
        <f>IntermediateData!Y789</f>
        <v>792.94443445807656</v>
      </c>
      <c r="Z843" s="200">
        <f>IntermediateData!Z789</f>
        <v>794.47884812718883</v>
      </c>
      <c r="AA843" s="200">
        <f>IntermediateData!AA789</f>
        <v>796.63128386330573</v>
      </c>
      <c r="AB843" s="200">
        <f>IntermediateData!AB789</f>
        <v>799.39374388131796</v>
      </c>
      <c r="AC843" s="200">
        <f>IntermediateData!AC789</f>
        <v>802.75883852398499</v>
      </c>
      <c r="AD843" s="200">
        <f>IntermediateData!AD789</f>
        <v>806.31591504672679</v>
      </c>
      <c r="AE843" s="200">
        <f>IntermediateData!AE789</f>
        <v>809.97774919383471</v>
      </c>
      <c r="AF843" s="200">
        <f>IntermediateData!AF789</f>
        <v>813.66031118564376</v>
      </c>
      <c r="AG843" s="200">
        <f>IntermediateData!AG789</f>
        <v>817.28399677419827</v>
      </c>
      <c r="AH843" s="200">
        <f>IntermediateData!AH789</f>
        <v>821.61399603214352</v>
      </c>
      <c r="AI843" s="200">
        <f>IntermediateData!AI789</f>
        <v>825.89933893887849</v>
      </c>
      <c r="AJ843" s="200">
        <f>IntermediateData!AJ789</f>
        <v>830.14894613858314</v>
      </c>
      <c r="AK843" s="200">
        <f>IntermediateData!AK789</f>
        <v>834.37097657932918</v>
      </c>
      <c r="AL843" s="200">
        <f>IntermediateData!AL789</f>
        <v>838.57285856421879</v>
      </c>
      <c r="AM843" s="200">
        <f>IntermediateData!AM789</f>
        <v>842.76131907825095</v>
      </c>
      <c r="AN843" s="200">
        <f>IntermediateData!AN789</f>
        <v>846.94241146108004</v>
      </c>
      <c r="AO843" s="200">
        <f>IntermediateData!AO789</f>
        <v>851.12154149260505</v>
      </c>
      <c r="AP843" s="201">
        <f>IntermediateData!AP789</f>
        <v>855.30349195522956</v>
      </c>
    </row>
    <row r="844" spans="2:42" x14ac:dyDescent="0.35">
      <c r="B844" s="36"/>
      <c r="C844" s="36" t="s">
        <v>2277</v>
      </c>
      <c r="D844" s="201"/>
      <c r="E844" s="200">
        <f>IntermediateData!E790</f>
        <v>0</v>
      </c>
      <c r="F844" s="200">
        <f>IntermediateData!F790</f>
        <v>0</v>
      </c>
      <c r="G844" s="200">
        <f>IntermediateData!G790</f>
        <v>0</v>
      </c>
      <c r="H844" s="200">
        <f>IntermediateData!H790</f>
        <v>0</v>
      </c>
      <c r="I844" s="200">
        <f>IntermediateData!I790</f>
        <v>202.95594</v>
      </c>
      <c r="J844" s="200">
        <f>IntermediateData!J790</f>
        <v>273.4678592425571</v>
      </c>
      <c r="K844" s="200">
        <f>IntermediateData!K790</f>
        <v>343.1697350036286</v>
      </c>
      <c r="L844" s="200">
        <f>IntermediateData!L790</f>
        <v>480.38565119768458</v>
      </c>
      <c r="M844" s="200">
        <f>IntermediateData!M790</f>
        <v>558.8022518011735</v>
      </c>
      <c r="N844" s="200">
        <f>IntermediateData!N790</f>
        <v>606.25713827038487</v>
      </c>
      <c r="O844" s="200">
        <f>IntermediateData!O790</f>
        <v>601.3174869093998</v>
      </c>
      <c r="P844" s="200">
        <f>IntermediateData!P790</f>
        <v>596.94104993455164</v>
      </c>
      <c r="Q844" s="200">
        <f>IntermediateData!Q790</f>
        <v>593.11552211983053</v>
      </c>
      <c r="R844" s="199">
        <f>IntermediateData!R790</f>
        <v>589.82922763439251</v>
      </c>
      <c r="S844" s="200">
        <f>IntermediateData!S790</f>
        <v>587.07110088768604</v>
      </c>
      <c r="T844" s="200">
        <f>IntermediateData!T790</f>
        <v>584.83066815879783</v>
      </c>
      <c r="U844" s="200">
        <f>IntermediateData!U790</f>
        <v>583.09802998312796</v>
      </c>
      <c r="V844" s="200">
        <f>IntermediateData!V790</f>
        <v>581.86384427053486</v>
      </c>
      <c r="W844" s="200">
        <f>IntermediateData!W790</f>
        <v>581.11931013007074</v>
      </c>
      <c r="X844" s="200">
        <f>IntermediateData!X790</f>
        <v>580.85615237738125</v>
      </c>
      <c r="Y844" s="200">
        <f>IntermediateData!Y790</f>
        <v>581.06660670176007</v>
      </c>
      <c r="Z844" s="200">
        <f>IntermediateData!Z790</f>
        <v>581.74340547073052</v>
      </c>
      <c r="AA844" s="200">
        <f>IntermediateData!AA790</f>
        <v>582.87976415088599</v>
      </c>
      <c r="AB844" s="200">
        <f>IntermediateData!AB790</f>
        <v>584.46936832453127</v>
      </c>
      <c r="AC844" s="200">
        <f>IntermediateData!AC790</f>
        <v>586.50636128247424</v>
      </c>
      <c r="AD844" s="200">
        <f>IntermediateData!AD790</f>
        <v>588.79839907143935</v>
      </c>
      <c r="AE844" s="200">
        <f>IntermediateData!AE790</f>
        <v>591.2783641962418</v>
      </c>
      <c r="AF844" s="200">
        <f>IntermediateData!AF790</f>
        <v>593.88109355199606</v>
      </c>
      <c r="AG844" s="200">
        <f>IntermediateData!AG790</f>
        <v>596.54357468254136</v>
      </c>
      <c r="AH844" s="200">
        <f>IntermediateData!AH790</f>
        <v>599.7567149015274</v>
      </c>
      <c r="AI844" s="200">
        <f>IntermediateData!AI790</f>
        <v>602.9302613500206</v>
      </c>
      <c r="AJ844" s="200">
        <f>IntermediateData!AJ790</f>
        <v>606.07132368478597</v>
      </c>
      <c r="AK844" s="200">
        <f>IntermediateData!AK790</f>
        <v>609.1864294033719</v>
      </c>
      <c r="AL844" s="200">
        <f>IntermediateData!AL790</f>
        <v>612.28154790592362</v>
      </c>
      <c r="AM844" s="200">
        <f>IntermediateData!AM790</f>
        <v>615.36211323958821</v>
      </c>
      <c r="AN844" s="200">
        <f>IntermediateData!AN790</f>
        <v>618.43304557939041</v>
      </c>
      <c r="AO844" s="200">
        <f>IntermediateData!AO790</f>
        <v>621.49877149699341</v>
      </c>
      <c r="AP844" s="201">
        <f>IntermediateData!AP790</f>
        <v>624.56324306638589</v>
      </c>
    </row>
    <row r="845" spans="2:42" x14ac:dyDescent="0.35">
      <c r="B845" s="36"/>
      <c r="C845" s="36" t="s">
        <v>2278</v>
      </c>
      <c r="D845" s="201"/>
      <c r="E845" s="200">
        <f>IntermediateData!E791</f>
        <v>0</v>
      </c>
      <c r="F845" s="200">
        <f>IntermediateData!F791</f>
        <v>0</v>
      </c>
      <c r="G845" s="200">
        <f>IntermediateData!G791</f>
        <v>0</v>
      </c>
      <c r="H845" s="200">
        <f>IntermediateData!H791</f>
        <v>0</v>
      </c>
      <c r="I845" s="200">
        <f>IntermediateData!I791</f>
        <v>185.28933499999999</v>
      </c>
      <c r="J845" s="200">
        <f>IntermediateData!J791</f>
        <v>220.57628941496026</v>
      </c>
      <c r="K845" s="200">
        <f>IntermediateData!K791</f>
        <v>255.16146490474034</v>
      </c>
      <c r="L845" s="200">
        <f>IntermediateData!L791</f>
        <v>267.59550239332924</v>
      </c>
      <c r="M845" s="200">
        <f>IntermediateData!M791</f>
        <v>265.60620360641622</v>
      </c>
      <c r="N845" s="200">
        <f>IntermediateData!N791</f>
        <v>263.86615538171128</v>
      </c>
      <c r="O845" s="200">
        <f>IntermediateData!O791</f>
        <v>262.37009267775665</v>
      </c>
      <c r="P845" s="200">
        <f>IntermediateData!P791</f>
        <v>261.1130264453169</v>
      </c>
      <c r="Q845" s="200">
        <f>IntermediateData!Q791</f>
        <v>260.09023533218476</v>
      </c>
      <c r="R845" s="199">
        <f>IntermediateData!R791</f>
        <v>259.297257730311</v>
      </c>
      <c r="S845" s="200">
        <f>IntermediateData!S791</f>
        <v>258.72988415357349</v>
      </c>
      <c r="T845" s="200">
        <f>IntermediateData!T791</f>
        <v>258.38414993494865</v>
      </c>
      <c r="U845" s="200">
        <f>IntermediateData!U791</f>
        <v>258.25632823227573</v>
      </c>
      <c r="V845" s="200">
        <f>IntermediateData!V791</f>
        <v>258.34292333222032</v>
      </c>
      <c r="W845" s="200">
        <f>IntermediateData!W791</f>
        <v>258.64066424244191</v>
      </c>
      <c r="X845" s="200">
        <f>IntermediateData!X791</f>
        <v>259.14649856235661</v>
      </c>
      <c r="Y845" s="200">
        <f>IntermediateData!Y791</f>
        <v>259.85758662325696</v>
      </c>
      <c r="Z845" s="200">
        <f>IntermediateData!Z791</f>
        <v>260.77129588890944</v>
      </c>
      <c r="AA845" s="200">
        <f>IntermediateData!AA791</f>
        <v>261.88519560809726</v>
      </c>
      <c r="AB845" s="200">
        <f>IntermediateData!AB791</f>
        <v>263.19705171090772</v>
      </c>
      <c r="AC845" s="200">
        <f>IntermediateData!AC791</f>
        <v>264.70482194088652</v>
      </c>
      <c r="AD845" s="200">
        <f>IntermediateData!AD791</f>
        <v>266.2603701615451</v>
      </c>
      <c r="AE845" s="200">
        <f>IntermediateData!AE791</f>
        <v>267.83636013964463</v>
      </c>
      <c r="AF845" s="200">
        <f>IntermediateData!AF791</f>
        <v>269.40645770243015</v>
      </c>
      <c r="AG845" s="200">
        <f>IntermediateData!AG791</f>
        <v>270.96222783143799</v>
      </c>
      <c r="AH845" s="200">
        <f>IntermediateData!AH791</f>
        <v>273.13366975140565</v>
      </c>
      <c r="AI845" s="200">
        <f>IntermediateData!AI791</f>
        <v>275.29534193915316</v>
      </c>
      <c r="AJ845" s="200">
        <f>IntermediateData!AJ791</f>
        <v>277.45041437726593</v>
      </c>
      <c r="AK845" s="200">
        <f>IntermediateData!AK791</f>
        <v>279.60181405736103</v>
      </c>
      <c r="AL845" s="200">
        <f>IntermediateData!AL791</f>
        <v>281.75223486204817</v>
      </c>
      <c r="AM845" s="200">
        <f>IntermediateData!AM791</f>
        <v>283.9041469018178</v>
      </c>
      <c r="AN845" s="200">
        <f>IntermediateData!AN791</f>
        <v>286.05980532885275</v>
      </c>
      <c r="AO845" s="200">
        <f>IntermediateData!AO791</f>
        <v>288.22125864874494</v>
      </c>
      <c r="AP845" s="201">
        <f>IntermediateData!AP791</f>
        <v>290.39035655013038</v>
      </c>
    </row>
    <row r="846" spans="2:42" x14ac:dyDescent="0.35">
      <c r="B846" s="36"/>
      <c r="C846" s="36" t="s">
        <v>2279</v>
      </c>
      <c r="D846" s="201"/>
      <c r="E846" s="200">
        <f>IntermediateData!E792</f>
        <v>0</v>
      </c>
      <c r="F846" s="200">
        <f>IntermediateData!F792</f>
        <v>0</v>
      </c>
      <c r="G846" s="200">
        <f>IntermediateData!G792</f>
        <v>0</v>
      </c>
      <c r="H846" s="200">
        <f>IntermediateData!H792</f>
        <v>0</v>
      </c>
      <c r="I846" s="200">
        <f>IntermediateData!I792</f>
        <v>2.4494249999999997</v>
      </c>
      <c r="J846" s="200">
        <f>IntermediateData!J792</f>
        <v>25.287749744933318</v>
      </c>
      <c r="K846" s="200">
        <f>IntermediateData!K792</f>
        <v>48.290528990757274</v>
      </c>
      <c r="L846" s="200">
        <f>IntermediateData!L792</f>
        <v>85.596419307938518</v>
      </c>
      <c r="M846" s="200">
        <f>IntermediateData!M792</f>
        <v>113.14708202070111</v>
      </c>
      <c r="N846" s="200">
        <f>IntermediateData!N792</f>
        <v>163.88378012546423</v>
      </c>
      <c r="O846" s="200">
        <f>IntermediateData!O792</f>
        <v>195.36504013064416</v>
      </c>
      <c r="P846" s="200">
        <f>IntermediateData!P792</f>
        <v>226.33208378573011</v>
      </c>
      <c r="Q846" s="200">
        <f>IntermediateData!Q792</f>
        <v>237.44027444973767</v>
      </c>
      <c r="R846" s="199">
        <f>IntermediateData!R792</f>
        <v>236.08474799544211</v>
      </c>
      <c r="S846" s="200">
        <f>IntermediateData!S792</f>
        <v>234.94573661779745</v>
      </c>
      <c r="T846" s="200">
        <f>IntermediateData!T792</f>
        <v>234.01897404080782</v>
      </c>
      <c r="U846" s="200">
        <f>IntermediateData!U792</f>
        <v>233.30042922061659</v>
      </c>
      <c r="V846" s="200">
        <f>IntermediateData!V792</f>
        <v>232.78629945071489</v>
      </c>
      <c r="W846" s="200">
        <f>IntermediateData!W792</f>
        <v>232.47300375629209</v>
      </c>
      <c r="X846" s="200">
        <f>IntermediateData!X792</f>
        <v>232.3571765679483</v>
      </c>
      <c r="Y846" s="200">
        <f>IntermediateData!Y792</f>
        <v>232.43566166536351</v>
      </c>
      <c r="Z846" s="200">
        <f>IntermediateData!Z792</f>
        <v>232.70550638187865</v>
      </c>
      <c r="AA846" s="200">
        <f>IntermediateData!AA792</f>
        <v>233.16395606129544</v>
      </c>
      <c r="AB846" s="200">
        <f>IntermediateData!AB792</f>
        <v>233.80844875853464</v>
      </c>
      <c r="AC846" s="200">
        <f>IntermediateData!AC792</f>
        <v>234.63661017612034</v>
      </c>
      <c r="AD846" s="200">
        <f>IntermediateData!AD792</f>
        <v>235.64354156955679</v>
      </c>
      <c r="AE846" s="200">
        <f>IntermediateData!AE792</f>
        <v>236.80202790098295</v>
      </c>
      <c r="AF846" s="200">
        <f>IntermediateData!AF792</f>
        <v>238.08522205227248</v>
      </c>
      <c r="AG846" s="200">
        <f>IntermediateData!AG792</f>
        <v>239.46675864784748</v>
      </c>
      <c r="AH846" s="200">
        <f>IntermediateData!AH792</f>
        <v>241.68832091197527</v>
      </c>
      <c r="AI846" s="200">
        <f>IntermediateData!AI792</f>
        <v>243.95704237943454</v>
      </c>
      <c r="AJ846" s="200">
        <f>IntermediateData!AJ792</f>
        <v>246.24929711360565</v>
      </c>
      <c r="AK846" s="200">
        <f>IntermediateData!AK792</f>
        <v>248.54225833599858</v>
      </c>
      <c r="AL846" s="200">
        <f>IntermediateData!AL792</f>
        <v>250.82913988212312</v>
      </c>
      <c r="AM846" s="200">
        <f>IntermediateData!AM792</f>
        <v>253.11309931983322</v>
      </c>
      <c r="AN846" s="200">
        <f>IntermediateData!AN792</f>
        <v>255.39707274019517</v>
      </c>
      <c r="AO846" s="200">
        <f>IntermediateData!AO792</f>
        <v>257.68378395466937</v>
      </c>
      <c r="AP846" s="201">
        <f>IntermediateData!AP792</f>
        <v>259.97575319389773</v>
      </c>
    </row>
    <row r="847" spans="2:42" x14ac:dyDescent="0.35">
      <c r="B847" s="36"/>
      <c r="C847" s="36" t="s">
        <v>2280</v>
      </c>
      <c r="D847" s="201"/>
      <c r="E847" s="200">
        <f>IntermediateData!E793</f>
        <v>0</v>
      </c>
      <c r="F847" s="200">
        <f>IntermediateData!F793</f>
        <v>0</v>
      </c>
      <c r="G847" s="200">
        <f>IntermediateData!G793</f>
        <v>0</v>
      </c>
      <c r="H847" s="200">
        <f>IntermediateData!H793</f>
        <v>0</v>
      </c>
      <c r="I847" s="200">
        <f>IntermediateData!I793</f>
        <v>55.134474999999995</v>
      </c>
      <c r="J847" s="200">
        <f>IntermediateData!J793</f>
        <v>106.6774686424494</v>
      </c>
      <c r="K847" s="200">
        <f>IntermediateData!K793</f>
        <v>190.32916457261123</v>
      </c>
      <c r="L847" s="200">
        <f>IntermediateData!L793</f>
        <v>252.79692763520933</v>
      </c>
      <c r="M847" s="200">
        <f>IntermediateData!M793</f>
        <v>367.65065069591486</v>
      </c>
      <c r="N847" s="200">
        <f>IntermediateData!N793</f>
        <v>439.91200661012351</v>
      </c>
      <c r="O847" s="200">
        <f>IntermediateData!O793</f>
        <v>511.44873060100542</v>
      </c>
      <c r="P847" s="200">
        <f>IntermediateData!P793</f>
        <v>539.95486306753821</v>
      </c>
      <c r="Q847" s="200">
        <f>IntermediateData!Q793</f>
        <v>538.48350272786445</v>
      </c>
      <c r="R847" s="199">
        <f>IntermediateData!R793</f>
        <v>537.50453111134493</v>
      </c>
      <c r="S847" s="200">
        <f>IntermediateData!S793</f>
        <v>537.00978868593154</v>
      </c>
      <c r="T847" s="200">
        <f>IntermediateData!T793</f>
        <v>536.99163045720695</v>
      </c>
      <c r="U847" s="200">
        <f>IntermediateData!U793</f>
        <v>537.4429118386804</v>
      </c>
      <c r="V847" s="200">
        <f>IntermediateData!V793</f>
        <v>538.35697514050673</v>
      </c>
      <c r="W847" s="200">
        <f>IntermediateData!W793</f>
        <v>539.72763665620187</v>
      </c>
      <c r="X847" s="200">
        <f>IntermediateData!X793</f>
        <v>541.54917432771833</v>
      </c>
      <c r="Y847" s="200">
        <f>IntermediateData!Y793</f>
        <v>543.81631597001547</v>
      </c>
      <c r="Z847" s="200">
        <f>IntermediateData!Z793</f>
        <v>546.52422803699369</v>
      </c>
      <c r="AA847" s="200">
        <f>IntermediateData!AA793</f>
        <v>549.66850491138132</v>
      </c>
      <c r="AB847" s="200">
        <f>IntermediateData!AB793</f>
        <v>553.24515870184393</v>
      </c>
      <c r="AC847" s="200">
        <f>IntermediateData!AC793</f>
        <v>557.25060953125978</v>
      </c>
      <c r="AD847" s="200">
        <f>IntermediateData!AD793</f>
        <v>561.62073819679063</v>
      </c>
      <c r="AE847" s="200">
        <f>IntermediateData!AE793</f>
        <v>566.29669910237635</v>
      </c>
      <c r="AF847" s="200">
        <f>IntermediateData!AF793</f>
        <v>571.22039310521916</v>
      </c>
      <c r="AG847" s="200">
        <f>IntermediateData!AG793</f>
        <v>576.33469822994766</v>
      </c>
      <c r="AH847" s="200">
        <f>IntermediateData!AH793</f>
        <v>580.87090050377481</v>
      </c>
      <c r="AI847" s="200">
        <f>IntermediateData!AI793</f>
        <v>585.48609462504203</v>
      </c>
      <c r="AJ847" s="200">
        <f>IntermediateData!AJ793</f>
        <v>590.12650446907139</v>
      </c>
      <c r="AK847" s="200">
        <f>IntermediateData!AK793</f>
        <v>594.77319678274023</v>
      </c>
      <c r="AL847" s="200">
        <f>IntermediateData!AL793</f>
        <v>599.43121102677878</v>
      </c>
      <c r="AM847" s="200">
        <f>IntermediateData!AM793</f>
        <v>604.10512968641171</v>
      </c>
      <c r="AN847" s="200">
        <f>IntermediateData!AN793</f>
        <v>608.79909556467123</v>
      </c>
      <c r="AO847" s="200">
        <f>IntermediateData!AO793</f>
        <v>613.5168280494704</v>
      </c>
      <c r="AP847" s="201">
        <f>IntermediateData!AP793</f>
        <v>618.26163839463504</v>
      </c>
    </row>
    <row r="848" spans="2:42" x14ac:dyDescent="0.35">
      <c r="B848" s="36"/>
      <c r="C848" s="36" t="s">
        <v>2281</v>
      </c>
      <c r="D848" s="201"/>
      <c r="E848" s="200">
        <f>IntermediateData!E794</f>
        <v>0</v>
      </c>
      <c r="F848" s="200">
        <f>IntermediateData!F794</f>
        <v>0</v>
      </c>
      <c r="G848" s="200">
        <f>IntermediateData!G794</f>
        <v>0</v>
      </c>
      <c r="H848" s="200">
        <f>IntermediateData!H794</f>
        <v>0</v>
      </c>
      <c r="I848" s="200">
        <f>IntermediateData!I794</f>
        <v>0</v>
      </c>
      <c r="J848" s="200">
        <f>IntermediateData!J794</f>
        <v>48.648090808443904</v>
      </c>
      <c r="K848" s="200">
        <f>IntermediateData!K794</f>
        <v>97.941376870230982</v>
      </c>
      <c r="L848" s="200">
        <f>IntermediateData!L794</f>
        <v>177.13240037834487</v>
      </c>
      <c r="M848" s="200">
        <f>IntermediateData!M794</f>
        <v>236.88397372168333</v>
      </c>
      <c r="N848" s="200">
        <f>IntermediateData!N794</f>
        <v>345.92495128250113</v>
      </c>
      <c r="O848" s="200">
        <f>IntermediateData!O794</f>
        <v>415.0439898326012</v>
      </c>
      <c r="P848" s="200">
        <f>IntermediateData!P794</f>
        <v>483.46502945079936</v>
      </c>
      <c r="Q848" s="200">
        <f>IntermediateData!Q794</f>
        <v>516.53258016066798</v>
      </c>
      <c r="R848" s="199">
        <f>IntermediateData!R794</f>
        <v>514.99265207306166</v>
      </c>
      <c r="S848" s="200">
        <f>IntermediateData!S794</f>
        <v>513.92402555671094</v>
      </c>
      <c r="T848" s="200">
        <f>IntermediateData!T794</f>
        <v>513.31876417668502</v>
      </c>
      <c r="U848" s="200">
        <f>IntermediateData!U794</f>
        <v>513.16942563552857</v>
      </c>
      <c r="V848" s="200">
        <f>IntermediateData!V794</f>
        <v>513.46904812158016</v>
      </c>
      <c r="W848" s="200">
        <f>IntermediateData!W794</f>
        <v>514.21113725239832</v>
      </c>
      <c r="X848" s="200">
        <f>IntermediateData!X794</f>
        <v>515.38965359359304</v>
      </c>
      <c r="Y848" s="200">
        <f>IntermediateData!Y794</f>
        <v>516.99900073412687</v>
      </c>
      <c r="Z848" s="200">
        <f>IntermediateData!Z794</f>
        <v>519.03401389988494</v>
      </c>
      <c r="AA848" s="200">
        <f>IntermediateData!AA794</f>
        <v>521.48994908802979</v>
      </c>
      <c r="AB848" s="200">
        <f>IntermediateData!AB794</f>
        <v>524.36247270534113</v>
      </c>
      <c r="AC848" s="200">
        <f>IntermediateData!AC794</f>
        <v>527.64765169440375</v>
      </c>
      <c r="AD848" s="200">
        <f>IntermediateData!AD794</f>
        <v>531.34194413214925</v>
      </c>
      <c r="AE848" s="200">
        <f>IntermediateData!AE794</f>
        <v>535.3884213433987</v>
      </c>
      <c r="AF848" s="200">
        <f>IntermediateData!AF794</f>
        <v>539.73062176613848</v>
      </c>
      <c r="AG848" s="200">
        <f>IntermediateData!AG794</f>
        <v>544.31279692523447</v>
      </c>
      <c r="AH848" s="200">
        <f>IntermediateData!AH794</f>
        <v>549.26486269358259</v>
      </c>
      <c r="AI848" s="200">
        <f>IntermediateData!AI794</f>
        <v>554.34888432876676</v>
      </c>
      <c r="AJ848" s="200">
        <f>IntermediateData!AJ794</f>
        <v>559.51266731933868</v>
      </c>
      <c r="AK848" s="200">
        <f>IntermediateData!AK794</f>
        <v>564.70545925378019</v>
      </c>
      <c r="AL848" s="200">
        <f>IntermediateData!AL794</f>
        <v>569.90524661546908</v>
      </c>
      <c r="AM848" s="200">
        <f>IntermediateData!AM794</f>
        <v>575.11769471183607</v>
      </c>
      <c r="AN848" s="200">
        <f>IntermediateData!AN794</f>
        <v>580.34802137487793</v>
      </c>
      <c r="AO848" s="200">
        <f>IntermediateData!AO794</f>
        <v>585.60101444776899</v>
      </c>
      <c r="AP848" s="201">
        <f>IntermediateData!AP794</f>
        <v>590.88104826611971</v>
      </c>
    </row>
    <row r="849" spans="2:42" x14ac:dyDescent="0.35">
      <c r="B849" s="36"/>
      <c r="C849" s="36" t="s">
        <v>2282</v>
      </c>
      <c r="D849" s="201"/>
      <c r="E849" s="200">
        <f>IntermediateData!E795</f>
        <v>0</v>
      </c>
      <c r="F849" s="200">
        <f>IntermediateData!F795</f>
        <v>0</v>
      </c>
      <c r="G849" s="200">
        <f>IntermediateData!G795</f>
        <v>0</v>
      </c>
      <c r="H849" s="200">
        <f>IntermediateData!H795</f>
        <v>0</v>
      </c>
      <c r="I849" s="200">
        <f>IntermediateData!I795</f>
        <v>68.672061786718444</v>
      </c>
      <c r="J849" s="200">
        <f>IntermediateData!J795</f>
        <v>67.792615629165596</v>
      </c>
      <c r="K849" s="200">
        <f>IntermediateData!K795</f>
        <v>66.980906372670418</v>
      </c>
      <c r="L849" s="200">
        <f>IntermediateData!L795</f>
        <v>66.235224388914574</v>
      </c>
      <c r="M849" s="200">
        <f>IntermediateData!M795</f>
        <v>65.553939172095085</v>
      </c>
      <c r="N849" s="200">
        <f>IntermediateData!N795</f>
        <v>64.935496802383696</v>
      </c>
      <c r="O849" s="200">
        <f>IntermediateData!O795</f>
        <v>64.378417509899279</v>
      </c>
      <c r="P849" s="200">
        <f>IntermediateData!P795</f>
        <v>63.881293335683274</v>
      </c>
      <c r="Q849" s="200">
        <f>IntermediateData!Q795</f>
        <v>63.442785886300065</v>
      </c>
      <c r="R849" s="199">
        <f>IntermediateData!R795</f>
        <v>63.061624178811016</v>
      </c>
      <c r="S849" s="200">
        <f>IntermediateData!S795</f>
        <v>62.736602572994151</v>
      </c>
      <c r="T849" s="200">
        <f>IntermediateData!T795</f>
        <v>62.466578787799477</v>
      </c>
      <c r="U849" s="200">
        <f>IntermediateData!U795</f>
        <v>62.250471999143599</v>
      </c>
      <c r="V849" s="200">
        <f>IntermediateData!V795</f>
        <v>62.087261016257933</v>
      </c>
      <c r="W849" s="200">
        <f>IntermediateData!W795</f>
        <v>61.975982533910454</v>
      </c>
      <c r="X849" s="200">
        <f>IntermediateData!X795</f>
        <v>61.915729457922914</v>
      </c>
      <c r="Y849" s="200">
        <f>IntermediateData!Y795</f>
        <v>61.905649301504511</v>
      </c>
      <c r="Z849" s="200">
        <f>IntermediateData!Z795</f>
        <v>61.944942650017609</v>
      </c>
      <c r="AA849" s="200">
        <f>IntermediateData!AA795</f>
        <v>62.032861691883227</v>
      </c>
      <c r="AB849" s="200">
        <f>IntermediateData!AB795</f>
        <v>62.168708813421908</v>
      </c>
      <c r="AC849" s="200">
        <f>IntermediateData!AC795</f>
        <v>62.351835255511247</v>
      </c>
      <c r="AD849" s="200">
        <f>IntermediateData!AD795</f>
        <v>62.527425044402399</v>
      </c>
      <c r="AE849" s="200">
        <f>IntermediateData!AE795</f>
        <v>62.696430858605154</v>
      </c>
      <c r="AF849" s="200">
        <f>IntermediateData!AF795</f>
        <v>62.859731661618888</v>
      </c>
      <c r="AG849" s="200">
        <f>IntermediateData!AG795</f>
        <v>63.018135909482538</v>
      </c>
      <c r="AH849" s="200">
        <f>IntermediateData!AH795</f>
        <v>63.173391567114074</v>
      </c>
      <c r="AI849" s="200">
        <f>IntermediateData!AI795</f>
        <v>63.325157379719151</v>
      </c>
      <c r="AJ849" s="200">
        <f>IntermediateData!AJ795</f>
        <v>63.474048843229021</v>
      </c>
      <c r="AK849" s="200">
        <f>IntermediateData!AK795</f>
        <v>63.620622134725757</v>
      </c>
      <c r="AL849" s="200">
        <f>IntermediateData!AL795</f>
        <v>63.765376544772934</v>
      </c>
      <c r="AM849" s="200">
        <f>IntermediateData!AM795</f>
        <v>63.908756773211934</v>
      </c>
      <c r="AN849" s="200">
        <f>IntermediateData!AN795</f>
        <v>64.051155094024665</v>
      </c>
      <c r="AO849" s="200">
        <f>IntermediateData!AO795</f>
        <v>64.192913394604844</v>
      </c>
      <c r="AP849" s="201">
        <f>IntermediateData!AP795</f>
        <v>64.334325094532815</v>
      </c>
    </row>
    <row r="850" spans="2:42" x14ac:dyDescent="0.35">
      <c r="B850" s="36"/>
      <c r="C850" s="36" t="s">
        <v>2283</v>
      </c>
      <c r="D850" s="201"/>
      <c r="E850" s="200">
        <f>IntermediateData!E796</f>
        <v>0</v>
      </c>
      <c r="F850" s="200">
        <f>IntermediateData!F796</f>
        <v>0</v>
      </c>
      <c r="G850" s="200">
        <f>IntermediateData!G796</f>
        <v>0</v>
      </c>
      <c r="H850" s="200">
        <f>IntermediateData!H796</f>
        <v>0</v>
      </c>
      <c r="I850" s="200">
        <f>IntermediateData!I796</f>
        <v>180.80931000000001</v>
      </c>
      <c r="J850" s="200">
        <f>IntermediateData!J796</f>
        <v>259.04264010835158</v>
      </c>
      <c r="K850" s="200">
        <f>IntermediateData!K796</f>
        <v>306.33596484275569</v>
      </c>
      <c r="L850" s="200">
        <f>IntermediateData!L796</f>
        <v>352.65475782907464</v>
      </c>
      <c r="M850" s="200">
        <f>IntermediateData!M796</f>
        <v>359.36212712690258</v>
      </c>
      <c r="N850" s="200">
        <f>IntermediateData!N796</f>
        <v>356.76528049305438</v>
      </c>
      <c r="O850" s="200">
        <f>IntermediateData!O796</f>
        <v>354.50073959481495</v>
      </c>
      <c r="P850" s="200">
        <f>IntermediateData!P796</f>
        <v>352.56151861735913</v>
      </c>
      <c r="Q850" s="200">
        <f>IntermediateData!Q796</f>
        <v>350.94099912774647</v>
      </c>
      <c r="R850" s="199">
        <f>IntermediateData!R796</f>
        <v>349.63291905033338</v>
      </c>
      <c r="S850" s="200">
        <f>IntermediateData!S796</f>
        <v>348.63136209759961</v>
      </c>
      <c r="T850" s="200">
        <f>IntermediateData!T796</f>
        <v>347.9307476408527</v>
      </c>
      <c r="U850" s="200">
        <f>IntermediateData!U796</f>
        <v>347.52582100586892</v>
      </c>
      <c r="V850" s="200">
        <f>IntermediateData!V796</f>
        <v>347.41164417910079</v>
      </c>
      <c r="W850" s="200">
        <f>IntermediateData!W796</f>
        <v>347.58358691062915</v>
      </c>
      <c r="X850" s="200">
        <f>IntermediateData!X796</f>
        <v>348.03731820057385</v>
      </c>
      <c r="Y850" s="200">
        <f>IntermediateData!Y796</f>
        <v>348.76879815618588</v>
      </c>
      <c r="Z850" s="200">
        <f>IntermediateData!Z796</f>
        <v>349.77427020733899</v>
      </c>
      <c r="AA850" s="200">
        <f>IntermediateData!AA796</f>
        <v>351.05025366861827</v>
      </c>
      <c r="AB850" s="200">
        <f>IntermediateData!AB796</f>
        <v>352.59353663665865</v>
      </c>
      <c r="AC850" s="200">
        <f>IntermediateData!AC796</f>
        <v>354.40116921183488</v>
      </c>
      <c r="AD850" s="200">
        <f>IntermediateData!AD796</f>
        <v>356.30392214303851</v>
      </c>
      <c r="AE850" s="200">
        <f>IntermediateData!AE796</f>
        <v>358.26387601533997</v>
      </c>
      <c r="AF850" s="200">
        <f>IntermediateData!AF796</f>
        <v>360.24439118897862</v>
      </c>
      <c r="AG850" s="200">
        <f>IntermediateData!AG796</f>
        <v>362.21019241353298</v>
      </c>
      <c r="AH850" s="200">
        <f>IntermediateData!AH796</f>
        <v>364.31361686491692</v>
      </c>
      <c r="AI850" s="200">
        <f>IntermediateData!AI796</f>
        <v>366.40209999212436</v>
      </c>
      <c r="AJ850" s="200">
        <f>IntermediateData!AJ796</f>
        <v>368.47938135825308</v>
      </c>
      <c r="AK850" s="200">
        <f>IntermediateData!AK796</f>
        <v>370.54887617081528</v>
      </c>
      <c r="AL850" s="200">
        <f>IntermediateData!AL796</f>
        <v>372.61368832642597</v>
      </c>
      <c r="AM850" s="200">
        <f>IntermediateData!AM796</f>
        <v>374.67662272242632</v>
      </c>
      <c r="AN850" s="200">
        <f>IntermediateData!AN796</f>
        <v>376.74019686508075</v>
      </c>
      <c r="AO850" s="200">
        <f>IntermediateData!AO796</f>
        <v>378.8066518026169</v>
      </c>
      <c r="AP850" s="201">
        <f>IntermediateData!AP796</f>
        <v>380.87796241006077</v>
      </c>
    </row>
    <row r="851" spans="2:42" x14ac:dyDescent="0.35">
      <c r="B851" s="36"/>
      <c r="C851" s="36" t="s">
        <v>2284</v>
      </c>
      <c r="D851" s="201"/>
      <c r="E851" s="200">
        <f>IntermediateData!E797</f>
        <v>0</v>
      </c>
      <c r="F851" s="200">
        <f>IntermediateData!F797</f>
        <v>0</v>
      </c>
      <c r="G851" s="200">
        <f>IntermediateData!G797</f>
        <v>0</v>
      </c>
      <c r="H851" s="200">
        <f>IntermediateData!H797</f>
        <v>0</v>
      </c>
      <c r="I851" s="200">
        <f>IntermediateData!I797</f>
        <v>171.70526999999998</v>
      </c>
      <c r="J851" s="200">
        <f>IntermediateData!J797</f>
        <v>241.97654830553515</v>
      </c>
      <c r="K851" s="200">
        <f>IntermediateData!K797</f>
        <v>282.60880786745048</v>
      </c>
      <c r="L851" s="200">
        <f>IntermediateData!L797</f>
        <v>317.05667847673243</v>
      </c>
      <c r="M851" s="200">
        <f>IntermediateData!M797</f>
        <v>313.59133890873136</v>
      </c>
      <c r="N851" s="200">
        <f>IntermediateData!N797</f>
        <v>310.42986276943179</v>
      </c>
      <c r="O851" s="200">
        <f>IntermediateData!O797</f>
        <v>307.56495976877528</v>
      </c>
      <c r="P851" s="200">
        <f>IntermediateData!P797</f>
        <v>304.98968887081514</v>
      </c>
      <c r="Q851" s="200">
        <f>IntermediateData!Q797</f>
        <v>302.69744729942926</v>
      </c>
      <c r="R851" s="199">
        <f>IntermediateData!R797</f>
        <v>300.68195998467428</v>
      </c>
      <c r="S851" s="200">
        <f>IntermediateData!S797</f>
        <v>298.93726943449144</v>
      </c>
      <c r="T851" s="200">
        <f>IntermediateData!T797</f>
        <v>297.45772601705255</v>
      </c>
      <c r="U851" s="200">
        <f>IntermediateData!U797</f>
        <v>296.23797863959015</v>
      </c>
      <c r="V851" s="200">
        <f>IntermediateData!V797</f>
        <v>295.27296581009273</v>
      </c>
      <c r="W851" s="200">
        <f>IntermediateData!W797</f>
        <v>294.55790706876326</v>
      </c>
      <c r="X851" s="200">
        <f>IntermediateData!X797</f>
        <v>294.08829477663801</v>
      </c>
      <c r="Y851" s="200">
        <f>IntermediateData!Y797</f>
        <v>293.85988624924425</v>
      </c>
      <c r="Z851" s="200">
        <f>IntermediateData!Z797</f>
        <v>293.86869622363685</v>
      </c>
      <c r="AA851" s="200">
        <f>IntermediateData!AA797</f>
        <v>294.11098964760509</v>
      </c>
      <c r="AB851" s="200">
        <f>IntermediateData!AB797</f>
        <v>294.58327478026808</v>
      </c>
      <c r="AC851" s="200">
        <f>IntermediateData!AC797</f>
        <v>295.28229659369703</v>
      </c>
      <c r="AD851" s="200">
        <f>IntermediateData!AD797</f>
        <v>296.04688087481037</v>
      </c>
      <c r="AE851" s="200">
        <f>IntermediateData!AE797</f>
        <v>296.84371509869493</v>
      </c>
      <c r="AF851" s="200">
        <f>IntermediateData!AF797</f>
        <v>297.64084462264452</v>
      </c>
      <c r="AG851" s="200">
        <f>IntermediateData!AG797</f>
        <v>298.41170200427393</v>
      </c>
      <c r="AH851" s="200">
        <f>IntermediateData!AH797</f>
        <v>299.16481976840601</v>
      </c>
      <c r="AI851" s="200">
        <f>IntermediateData!AI797</f>
        <v>299.89882335241293</v>
      </c>
      <c r="AJ851" s="200">
        <f>IntermediateData!AJ797</f>
        <v>300.61685948896337</v>
      </c>
      <c r="AK851" s="200">
        <f>IntermediateData!AK797</f>
        <v>301.32178397081111</v>
      </c>
      <c r="AL851" s="200">
        <f>IntermediateData!AL797</f>
        <v>302.01617371189258</v>
      </c>
      <c r="AM851" s="200">
        <f>IntermediateData!AM797</f>
        <v>302.70233813910249</v>
      </c>
      <c r="AN851" s="200">
        <f>IntermediateData!AN797</f>
        <v>303.38232994230725</v>
      </c>
      <c r="AO851" s="200">
        <f>IntermediateData!AO797</f>
        <v>304.05795520888495</v>
      </c>
      <c r="AP851" s="201">
        <f>IntermediateData!AP797</f>
        <v>304.73078296787315</v>
      </c>
    </row>
    <row r="852" spans="2:42" x14ac:dyDescent="0.35">
      <c r="B852" s="36"/>
      <c r="C852" s="36" t="s">
        <v>2285</v>
      </c>
      <c r="D852" s="201"/>
      <c r="E852" s="200">
        <f>IntermediateData!E798</f>
        <v>0</v>
      </c>
      <c r="F852" s="200">
        <f>IntermediateData!F798</f>
        <v>0</v>
      </c>
      <c r="G852" s="200">
        <f>IntermediateData!G798</f>
        <v>0</v>
      </c>
      <c r="H852" s="200">
        <f>IntermediateData!H798</f>
        <v>0</v>
      </c>
      <c r="I852" s="200">
        <f>IntermediateData!I798</f>
        <v>350.47055999999998</v>
      </c>
      <c r="J852" s="200">
        <f>IntermediateData!J798</f>
        <v>488.23304239473543</v>
      </c>
      <c r="K852" s="200">
        <f>IntermediateData!K798</f>
        <v>565.69278314587291</v>
      </c>
      <c r="L852" s="200">
        <f>IntermediateData!L798</f>
        <v>604.73380101292037</v>
      </c>
      <c r="M852" s="200">
        <f>IntermediateData!M798</f>
        <v>598.8709903315098</v>
      </c>
      <c r="N852" s="200">
        <f>IntermediateData!N798</f>
        <v>593.5802822583596</v>
      </c>
      <c r="O852" s="200">
        <f>IntermediateData!O798</f>
        <v>588.84848883688028</v>
      </c>
      <c r="P852" s="200">
        <f>IntermediateData!P798</f>
        <v>584.66307166237345</v>
      </c>
      <c r="Q852" s="200">
        <f>IntermediateData!Q798</f>
        <v>581.01212172744647</v>
      </c>
      <c r="R852" s="199">
        <f>IntermediateData!R798</f>
        <v>577.88434008255206</v>
      </c>
      <c r="S852" s="200">
        <f>IntermediateData!S798</f>
        <v>575.26901928351219</v>
      </c>
      <c r="T852" s="200">
        <f>IntermediateData!T798</f>
        <v>573.15602559895478</v>
      </c>
      <c r="U852" s="200">
        <f>IntermediateData!U798</f>
        <v>571.5357819516172</v>
      </c>
      <c r="V852" s="200">
        <f>IntermediateData!V798</f>
        <v>570.39925156846368</v>
      </c>
      <c r="W852" s="200">
        <f>IntermediateData!W798</f>
        <v>569.73792231551295</v>
      </c>
      <c r="X852" s="200">
        <f>IntermediateData!X798</f>
        <v>569.54379169420304</v>
      </c>
      <c r="Y852" s="200">
        <f>IntermediateData!Y798</f>
        <v>569.80935247699745</v>
      </c>
      <c r="Z852" s="200">
        <f>IntermediateData!Z798</f>
        <v>570.52757896080425</v>
      </c>
      <c r="AA852" s="200">
        <f>IntermediateData!AA798</f>
        <v>571.6919138175964</v>
      </c>
      <c r="AB852" s="200">
        <f>IntermediateData!AB798</f>
        <v>573.29625552242533</v>
      </c>
      <c r="AC852" s="200">
        <f>IntermediateData!AC798</f>
        <v>575.3349463397841</v>
      </c>
      <c r="AD852" s="200">
        <f>IntermediateData!AD798</f>
        <v>577.47995901844308</v>
      </c>
      <c r="AE852" s="200">
        <f>IntermediateData!AE798</f>
        <v>579.66868622380468</v>
      </c>
      <c r="AF852" s="200">
        <f>IntermediateData!AF798</f>
        <v>581.84103662634243</v>
      </c>
      <c r="AG852" s="200">
        <f>IntermediateData!AG798</f>
        <v>583.96818542538563</v>
      </c>
      <c r="AH852" s="200">
        <f>IntermediateData!AH798</f>
        <v>587.01907948310247</v>
      </c>
      <c r="AI852" s="200">
        <f>IntermediateData!AI798</f>
        <v>590.03153509678373</v>
      </c>
      <c r="AJ852" s="200">
        <f>IntermediateData!AJ798</f>
        <v>593.01234341975328</v>
      </c>
      <c r="AK852" s="200">
        <f>IntermediateData!AK798</f>
        <v>595.96773237407911</v>
      </c>
      <c r="AL852" s="200">
        <f>IntermediateData!AL798</f>
        <v>598.90338986389247</v>
      </c>
      <c r="AM852" s="200">
        <f>IntermediateData!AM798</f>
        <v>601.82448571423538</v>
      </c>
      <c r="AN852" s="200">
        <f>IntermediateData!AN798</f>
        <v>604.73569238752066</v>
      </c>
      <c r="AO852" s="200">
        <f>IntermediateData!AO798</f>
        <v>607.64120452731584</v>
      </c>
      <c r="AP852" s="201">
        <f>IntermediateData!AP798</f>
        <v>610.54475737685698</v>
      </c>
    </row>
    <row r="853" spans="2:42" x14ac:dyDescent="0.35">
      <c r="B853" s="36"/>
      <c r="C853" s="36" t="s">
        <v>2286</v>
      </c>
      <c r="D853" s="201"/>
      <c r="E853" s="200">
        <f>IntermediateData!E799</f>
        <v>0</v>
      </c>
      <c r="F853" s="200">
        <f>IntermediateData!F799</f>
        <v>0</v>
      </c>
      <c r="G853" s="200">
        <f>IntermediateData!G799</f>
        <v>0</v>
      </c>
      <c r="H853" s="200">
        <f>IntermediateData!H799</f>
        <v>0</v>
      </c>
      <c r="I853" s="200">
        <f>IntermediateData!I799</f>
        <v>292.32549499999999</v>
      </c>
      <c r="J853" s="200">
        <f>IntermediateData!J799</f>
        <v>344.55420144907663</v>
      </c>
      <c r="K853" s="200">
        <f>IntermediateData!K799</f>
        <v>395.6666542805259</v>
      </c>
      <c r="L853" s="200">
        <f>IntermediateData!L799</f>
        <v>397.58643306168483</v>
      </c>
      <c r="M853" s="200">
        <f>IntermediateData!M799</f>
        <v>394.67446532112581</v>
      </c>
      <c r="N853" s="200">
        <f>IntermediateData!N799</f>
        <v>392.13219343563776</v>
      </c>
      <c r="O853" s="200">
        <f>IntermediateData!O799</f>
        <v>389.95183885477098</v>
      </c>
      <c r="P853" s="200">
        <f>IntermediateData!P799</f>
        <v>388.12603192845035</v>
      </c>
      <c r="Q853" s="200">
        <f>IntermediateData!Q799</f>
        <v>386.64779963444494</v>
      </c>
      <c r="R853" s="199">
        <f>IntermediateData!R799</f>
        <v>385.5105538127529</v>
      </c>
      <c r="S853" s="200">
        <f>IntermediateData!S799</f>
        <v>384.7080798896074</v>
      </c>
      <c r="T853" s="200">
        <f>IntermediateData!T799</f>
        <v>384.23452607447217</v>
      </c>
      <c r="U853" s="200">
        <f>IntermediateData!U799</f>
        <v>384.08439301402933</v>
      </c>
      <c r="V853" s="200">
        <f>IntermediateData!V799</f>
        <v>384.25252388777596</v>
      </c>
      <c r="W853" s="200">
        <f>IntermediateData!W799</f>
        <v>384.73409493043727</v>
      </c>
      <c r="X853" s="200">
        <f>IntermediateData!X799</f>
        <v>385.52460636697526</v>
      </c>
      <c r="Y853" s="200">
        <f>IntermediateData!Y799</f>
        <v>386.61987374652097</v>
      </c>
      <c r="Z853" s="200">
        <f>IntermediateData!Z799</f>
        <v>388.01601966209114</v>
      </c>
      <c r="AA853" s="200">
        <f>IntermediateData!AA799</f>
        <v>389.70946584346041</v>
      </c>
      <c r="AB853" s="200">
        <f>IntermediateData!AB799</f>
        <v>391.69692561105347</v>
      </c>
      <c r="AC853" s="200">
        <f>IntermediateData!AC799</f>
        <v>393.97539667920165</v>
      </c>
      <c r="AD853" s="200">
        <f>IntermediateData!AD799</f>
        <v>396.31137101203865</v>
      </c>
      <c r="AE853" s="200">
        <f>IntermediateData!AE799</f>
        <v>398.66462342336678</v>
      </c>
      <c r="AF853" s="200">
        <f>IntermediateData!AF799</f>
        <v>400.99645914419438</v>
      </c>
      <c r="AG853" s="200">
        <f>IntermediateData!AG799</f>
        <v>403.30761418062616</v>
      </c>
      <c r="AH853" s="200">
        <f>IntermediateData!AH799</f>
        <v>406.53570093591804</v>
      </c>
      <c r="AI853" s="200">
        <f>IntermediateData!AI799</f>
        <v>409.74978845748092</v>
      </c>
      <c r="AJ853" s="200">
        <f>IntermediateData!AJ799</f>
        <v>412.95454712266803</v>
      </c>
      <c r="AK853" s="200">
        <f>IntermediateData!AK799</f>
        <v>416.15428771371842</v>
      </c>
      <c r="AL853" s="200">
        <f>IntermediateData!AL799</f>
        <v>419.35297601440317</v>
      </c>
      <c r="AM853" s="200">
        <f>IntermediateData!AM799</f>
        <v>422.5542466000681</v>
      </c>
      <c r="AN853" s="200">
        <f>IntermediateData!AN799</f>
        <v>425.7614158536033</v>
      </c>
      <c r="AO853" s="200">
        <f>IntermediateData!AO799</f>
        <v>428.97749423836495</v>
      </c>
      <c r="AP853" s="201">
        <f>IntermediateData!AP799</f>
        <v>432.20519785763753</v>
      </c>
    </row>
    <row r="854" spans="2:42" x14ac:dyDescent="0.35">
      <c r="B854" s="36"/>
      <c r="C854" s="36" t="s">
        <v>2287</v>
      </c>
      <c r="D854" s="201"/>
      <c r="E854" s="200">
        <f>IntermediateData!E800</f>
        <v>0</v>
      </c>
      <c r="F854" s="200">
        <f>IntermediateData!F800</f>
        <v>0</v>
      </c>
      <c r="G854" s="200">
        <f>IntermediateData!G800</f>
        <v>0</v>
      </c>
      <c r="H854" s="200">
        <f>IntermediateData!H800</f>
        <v>0</v>
      </c>
      <c r="I854" s="200">
        <f>IntermediateData!I800</f>
        <v>10.122750000000002</v>
      </c>
      <c r="J854" s="200">
        <f>IntermediateData!J800</f>
        <v>37.985322426335827</v>
      </c>
      <c r="K854" s="200">
        <f>IntermediateData!K800</f>
        <v>66.158713217587831</v>
      </c>
      <c r="L854" s="200">
        <f>IntermediateData!L800</f>
        <v>113.39153578919142</v>
      </c>
      <c r="M854" s="200">
        <f>IntermediateData!M800</f>
        <v>147.41857900579384</v>
      </c>
      <c r="N854" s="200">
        <f>IntermediateData!N800</f>
        <v>211.53908735097576</v>
      </c>
      <c r="O854" s="200">
        <f>IntermediateData!O800</f>
        <v>250.78344454653146</v>
      </c>
      <c r="P854" s="200">
        <f>IntermediateData!P800</f>
        <v>289.58272314951176</v>
      </c>
      <c r="Q854" s="200">
        <f>IntermediateData!Q800</f>
        <v>293.84222151523869</v>
      </c>
      <c r="R854" s="199">
        <f>IntermediateData!R800</f>
        <v>293.07067283192168</v>
      </c>
      <c r="S854" s="200">
        <f>IntermediateData!S800</f>
        <v>292.56577496285695</v>
      </c>
      <c r="T854" s="200">
        <f>IntermediateData!T800</f>
        <v>292.32311838340667</v>
      </c>
      <c r="U854" s="200">
        <f>IntermediateData!U800</f>
        <v>292.33857194628587</v>
      </c>
      <c r="V854" s="200">
        <f>IntermediateData!V800</f>
        <v>292.60827523954981</v>
      </c>
      <c r="W854" s="200">
        <f>IntermediateData!W800</f>
        <v>293.12863127911174</v>
      </c>
      <c r="X854" s="200">
        <f>IntermediateData!X800</f>
        <v>293.8962995247407</v>
      </c>
      <c r="Y854" s="200">
        <f>IntermediateData!Y800</f>
        <v>294.90818920891843</v>
      </c>
      <c r="Z854" s="200">
        <f>IntermediateData!Z800</f>
        <v>296.1614529683518</v>
      </c>
      <c r="AA854" s="200">
        <f>IntermediateData!AA800</f>
        <v>297.65348076833311</v>
      </c>
      <c r="AB854" s="200">
        <f>IntermediateData!AB800</f>
        <v>299.38189411053054</v>
      </c>
      <c r="AC854" s="200">
        <f>IntermediateData!AC800</f>
        <v>301.34454051516155</v>
      </c>
      <c r="AD854" s="200">
        <f>IntermediateData!AD800</f>
        <v>303.5282999662295</v>
      </c>
      <c r="AE854" s="200">
        <f>IntermediateData!AE800</f>
        <v>305.90082887176328</v>
      </c>
      <c r="AF854" s="200">
        <f>IntermediateData!AF800</f>
        <v>308.43010171180157</v>
      </c>
      <c r="AG854" s="200">
        <f>IntermediateData!AG800</f>
        <v>311.08454651203994</v>
      </c>
      <c r="AH854" s="200">
        <f>IntermediateData!AH800</f>
        <v>313.93874078045576</v>
      </c>
      <c r="AI854" s="200">
        <f>IntermediateData!AI800</f>
        <v>316.85706606014594</v>
      </c>
      <c r="AJ854" s="200">
        <f>IntermediateData!AJ800</f>
        <v>319.81008446780248</v>
      </c>
      <c r="AK854" s="200">
        <f>IntermediateData!AK800</f>
        <v>322.76920395614928</v>
      </c>
      <c r="AL854" s="200">
        <f>IntermediateData!AL800</f>
        <v>325.73355927586653</v>
      </c>
      <c r="AM854" s="200">
        <f>IntermediateData!AM800</f>
        <v>328.70627715300469</v>
      </c>
      <c r="AN854" s="200">
        <f>IntermediateData!AN800</f>
        <v>331.69023335375414</v>
      </c>
      <c r="AO854" s="200">
        <f>IntermediateData!AO800</f>
        <v>334.68806241923863</v>
      </c>
      <c r="AP854" s="201">
        <f>IntermediateData!AP800</f>
        <v>337.70216683657475</v>
      </c>
    </row>
    <row r="855" spans="2:42" x14ac:dyDescent="0.35">
      <c r="B855" s="36"/>
      <c r="C855" s="36" t="s">
        <v>2288</v>
      </c>
      <c r="D855" s="201"/>
      <c r="E855" s="200">
        <f>IntermediateData!E801</f>
        <v>0</v>
      </c>
      <c r="F855" s="200">
        <f>IntermediateData!F801</f>
        <v>0</v>
      </c>
      <c r="G855" s="200">
        <f>IntermediateData!G801</f>
        <v>0</v>
      </c>
      <c r="H855" s="200">
        <f>IntermediateData!H801</f>
        <v>0</v>
      </c>
      <c r="I855" s="200">
        <f>IntermediateData!I801</f>
        <v>27.677099999999999</v>
      </c>
      <c r="J855" s="200">
        <f>IntermediateData!J801</f>
        <v>74.200934363041299</v>
      </c>
      <c r="K855" s="200">
        <f>IntermediateData!K801</f>
        <v>144.98544592491021</v>
      </c>
      <c r="L855" s="200">
        <f>IntermediateData!L801</f>
        <v>200.74508812747806</v>
      </c>
      <c r="M855" s="200">
        <f>IntermediateData!M801</f>
        <v>256.04506539374358</v>
      </c>
      <c r="N855" s="200">
        <f>IntermediateData!N801</f>
        <v>362.41149255533747</v>
      </c>
      <c r="O855" s="200">
        <f>IntermediateData!O801</f>
        <v>425.02637545203078</v>
      </c>
      <c r="P855" s="200">
        <f>IntermediateData!P801</f>
        <v>480.05775838005223</v>
      </c>
      <c r="Q855" s="200">
        <f>IntermediateData!Q801</f>
        <v>476.52578056425483</v>
      </c>
      <c r="R855" s="199">
        <f>IntermediateData!R801</f>
        <v>473.43706020417238</v>
      </c>
      <c r="S855" s="200">
        <f>IntermediateData!S801</f>
        <v>470.78221353360567</v>
      </c>
      <c r="T855" s="200">
        <f>IntermediateData!T801</f>
        <v>468.55234773657435</v>
      </c>
      <c r="U855" s="200">
        <f>IntermediateData!U801</f>
        <v>466.73904617603</v>
      </c>
      <c r="V855" s="200">
        <f>IntermediateData!V801</f>
        <v>465.3343542317354</v>
      </c>
      <c r="W855" s="200">
        <f>IntermediateData!W801</f>
        <v>464.33076572651311</v>
      </c>
      <c r="X855" s="200">
        <f>IntermediateData!X801</f>
        <v>463.72120992085604</v>
      </c>
      <c r="Y855" s="200">
        <f>IntermediateData!Y801</f>
        <v>463.49903905665781</v>
      </c>
      <c r="Z855" s="200">
        <f>IntermediateData!Z801</f>
        <v>463.65801643156078</v>
      </c>
      <c r="AA855" s="200">
        <f>IntermediateData!AA801</f>
        <v>464.19230498612626</v>
      </c>
      <c r="AB855" s="200">
        <f>IntermediateData!AB801</f>
        <v>465.09645638672163</v>
      </c>
      <c r="AC855" s="200">
        <f>IntermediateData!AC801</f>
        <v>466.36540058767673</v>
      </c>
      <c r="AD855" s="200">
        <f>IntermediateData!AD801</f>
        <v>467.96384537795626</v>
      </c>
      <c r="AE855" s="200">
        <f>IntermediateData!AE801</f>
        <v>469.83648559004206</v>
      </c>
      <c r="AF855" s="200">
        <f>IntermediateData!AF801</f>
        <v>471.92899944702219</v>
      </c>
      <c r="AG855" s="200">
        <f>IntermediateData!AG801</f>
        <v>474.18826684071149</v>
      </c>
      <c r="AH855" s="200">
        <f>IntermediateData!AH801</f>
        <v>477.95468809102721</v>
      </c>
      <c r="AI855" s="200">
        <f>IntermediateData!AI801</f>
        <v>481.78184871506312</v>
      </c>
      <c r="AJ855" s="200">
        <f>IntermediateData!AJ801</f>
        <v>485.62258992107024</v>
      </c>
      <c r="AK855" s="200">
        <f>IntermediateData!AK801</f>
        <v>489.43649676956483</v>
      </c>
      <c r="AL855" s="200">
        <f>IntermediateData!AL801</f>
        <v>493.23000705470054</v>
      </c>
      <c r="AM855" s="200">
        <f>IntermediateData!AM801</f>
        <v>497.00909244582613</v>
      </c>
      <c r="AN855" s="200">
        <f>IntermediateData!AN801</f>
        <v>500.77927798150324</v>
      </c>
      <c r="AO855" s="200">
        <f>IntermediateData!AO801</f>
        <v>504.54566051561073</v>
      </c>
      <c r="AP855" s="201">
        <f>IntermediateData!AP801</f>
        <v>508.31292615830785</v>
      </c>
    </row>
    <row r="856" spans="2:42" x14ac:dyDescent="0.35">
      <c r="B856" s="36"/>
      <c r="C856" s="36" t="s">
        <v>2289</v>
      </c>
      <c r="D856" s="201"/>
      <c r="E856" s="200">
        <f>IntermediateData!E802</f>
        <v>0</v>
      </c>
      <c r="F856" s="200">
        <f>IntermediateData!F802</f>
        <v>0</v>
      </c>
      <c r="G856" s="200">
        <f>IntermediateData!G802</f>
        <v>0</v>
      </c>
      <c r="H856" s="200">
        <f>IntermediateData!H802</f>
        <v>0</v>
      </c>
      <c r="I856" s="200">
        <f>IntermediateData!I802</f>
        <v>30.186420000000002</v>
      </c>
      <c r="J856" s="200">
        <f>IntermediateData!J802</f>
        <v>39.897394872087197</v>
      </c>
      <c r="K856" s="200">
        <f>IntermediateData!K802</f>
        <v>57.860993149457855</v>
      </c>
      <c r="L856" s="200">
        <f>IntermediateData!L802</f>
        <v>69.113503098258676</v>
      </c>
      <c r="M856" s="200">
        <f>IntermediateData!M802</f>
        <v>80.263989707852005</v>
      </c>
      <c r="N856" s="200">
        <f>IntermediateData!N802</f>
        <v>83.96879578091864</v>
      </c>
      <c r="O856" s="200">
        <f>IntermediateData!O802</f>
        <v>83.794051446853913</v>
      </c>
      <c r="P856" s="200">
        <f>IntermediateData!P802</f>
        <v>83.69656421307144</v>
      </c>
      <c r="Q856" s="200">
        <f>IntermediateData!Q802</f>
        <v>83.675118557159166</v>
      </c>
      <c r="R856" s="199">
        <f>IntermediateData!R802</f>
        <v>83.728578973871606</v>
      </c>
      <c r="S856" s="200">
        <f>IntermediateData!S802</f>
        <v>83.855887822963311</v>
      </c>
      <c r="T856" s="200">
        <f>IntermediateData!T802</f>
        <v>84.056063272551725</v>
      </c>
      <c r="U856" s="200">
        <f>IntermediateData!U802</f>
        <v>84.328197334877601</v>
      </c>
      <c r="V856" s="200">
        <f>IntermediateData!V802</f>
        <v>84.671453991454527</v>
      </c>
      <c r="W856" s="200">
        <f>IntermediateData!W802</f>
        <v>85.085067404716398</v>
      </c>
      <c r="X856" s="200">
        <f>IntermediateData!X802</f>
        <v>85.568340213386179</v>
      </c>
      <c r="Y856" s="200">
        <f>IntermediateData!Y802</f>
        <v>86.120641908899159</v>
      </c>
      <c r="Z856" s="200">
        <f>IntermediateData!Z802</f>
        <v>86.741407290319529</v>
      </c>
      <c r="AA856" s="200">
        <f>IntermediateData!AA802</f>
        <v>87.430134995292235</v>
      </c>
      <c r="AB856" s="200">
        <f>IntermediateData!AB802</f>
        <v>88.18638610467022</v>
      </c>
      <c r="AC856" s="200">
        <f>IntermediateData!AC802</f>
        <v>89.009782818553447</v>
      </c>
      <c r="AD856" s="200">
        <f>IntermediateData!AD802</f>
        <v>89.872203919988152</v>
      </c>
      <c r="AE856" s="200">
        <f>IntermediateData!AE802</f>
        <v>90.764862880822108</v>
      </c>
      <c r="AF856" s="200">
        <f>IntermediateData!AF802</f>
        <v>91.679148874611641</v>
      </c>
      <c r="AG856" s="200">
        <f>IntermediateData!AG802</f>
        <v>92.606653595539029</v>
      </c>
      <c r="AH856" s="200">
        <f>IntermediateData!AH802</f>
        <v>93.455289962200041</v>
      </c>
      <c r="AI856" s="200">
        <f>IntermediateData!AI802</f>
        <v>94.306480533296551</v>
      </c>
      <c r="AJ856" s="200">
        <f>IntermediateData!AJ802</f>
        <v>95.161070665608861</v>
      </c>
      <c r="AK856" s="200">
        <f>IntermediateData!AK802</f>
        <v>96.019834737281613</v>
      </c>
      <c r="AL856" s="200">
        <f>IntermediateData!AL802</f>
        <v>96.883478845576988</v>
      </c>
      <c r="AM856" s="200">
        <f>IntermediateData!AM802</f>
        <v>97.752643345008778</v>
      </c>
      <c r="AN856" s="200">
        <f>IntermediateData!AN802</f>
        <v>98.627905232080735</v>
      </c>
      <c r="AO856" s="200">
        <f>IntermediateData!AO802</f>
        <v>99.509780382558077</v>
      </c>
      <c r="AP856" s="201">
        <f>IntermediateData!AP802</f>
        <v>100.39872564691858</v>
      </c>
    </row>
    <row r="857" spans="2:42" x14ac:dyDescent="0.35">
      <c r="B857" s="36"/>
      <c r="C857" s="36" t="s">
        <v>2290</v>
      </c>
      <c r="D857" s="201"/>
      <c r="E857" s="200">
        <f>IntermediateData!E803</f>
        <v>0</v>
      </c>
      <c r="F857" s="200">
        <f>IntermediateData!F803</f>
        <v>0</v>
      </c>
      <c r="G857" s="200">
        <f>IntermediateData!G803</f>
        <v>0</v>
      </c>
      <c r="H857" s="200">
        <f>IntermediateData!H803</f>
        <v>0</v>
      </c>
      <c r="I857" s="200">
        <f>IntermediateData!I803</f>
        <v>25.510375</v>
      </c>
      <c r="J857" s="200">
        <f>IntermediateData!J803</f>
        <v>42.995491637341765</v>
      </c>
      <c r="K857" s="200">
        <f>IntermediateData!K803</f>
        <v>72.54829087229578</v>
      </c>
      <c r="L857" s="200">
        <f>IntermediateData!L803</f>
        <v>93.369304830251707</v>
      </c>
      <c r="M857" s="200">
        <f>IntermediateData!M803</f>
        <v>132.95751365054954</v>
      </c>
      <c r="N857" s="200">
        <f>IntermediateData!N803</f>
        <v>156.62278442126492</v>
      </c>
      <c r="O857" s="200">
        <f>IntermediateData!O803</f>
        <v>179.84340434504327</v>
      </c>
      <c r="P857" s="200">
        <f>IntermediateData!P803</f>
        <v>179.39750226806436</v>
      </c>
      <c r="Q857" s="200">
        <f>IntermediateData!Q803</f>
        <v>178.3336611822842</v>
      </c>
      <c r="R857" s="199">
        <f>IntermediateData!R803</f>
        <v>177.43298343246252</v>
      </c>
      <c r="S857" s="200">
        <f>IntermediateData!S803</f>
        <v>176.6922119405134</v>
      </c>
      <c r="T857" s="200">
        <f>IntermediateData!T803</f>
        <v>176.10826746174811</v>
      </c>
      <c r="U857" s="200">
        <f>IntermediateData!U803</f>
        <v>175.67824334688686</v>
      </c>
      <c r="V857" s="200">
        <f>IntermediateData!V803</f>
        <v>175.39940052303939</v>
      </c>
      <c r="W857" s="200">
        <f>IntermediateData!W803</f>
        <v>175.2691626862362</v>
      </c>
      <c r="X857" s="200">
        <f>IntermediateData!X803</f>
        <v>175.2851116983727</v>
      </c>
      <c r="Y857" s="200">
        <f>IntermediateData!Y803</f>
        <v>175.44498318170696</v>
      </c>
      <c r="Z857" s="200">
        <f>IntermediateData!Z803</f>
        <v>175.74666230431177</v>
      </c>
      <c r="AA857" s="200">
        <f>IntermediateData!AA803</f>
        <v>176.18817975014042</v>
      </c>
      <c r="AB857" s="200">
        <f>IntermediateData!AB803</f>
        <v>176.76770786760841</v>
      </c>
      <c r="AC857" s="200">
        <f>IntermediateData!AC803</f>
        <v>177.4835569908328</v>
      </c>
      <c r="AD857" s="200">
        <f>IntermediateData!AD803</f>
        <v>178.30597625026655</v>
      </c>
      <c r="AE857" s="200">
        <f>IntermediateData!AE803</f>
        <v>179.2146388577784</v>
      </c>
      <c r="AF857" s="200">
        <f>IntermediateData!AF803</f>
        <v>180.18963343031564</v>
      </c>
      <c r="AG857" s="200">
        <f>IntermediateData!AG803</f>
        <v>181.21153773010832</v>
      </c>
      <c r="AH857" s="200">
        <f>IntermediateData!AH803</f>
        <v>182.68115780596051</v>
      </c>
      <c r="AI857" s="200">
        <f>IntermediateData!AI803</f>
        <v>184.15965958018833</v>
      </c>
      <c r="AJ857" s="200">
        <f>IntermediateData!AJ803</f>
        <v>185.62982369652266</v>
      </c>
      <c r="AK857" s="200">
        <f>IntermediateData!AK803</f>
        <v>187.0933808352728</v>
      </c>
      <c r="AL857" s="200">
        <f>IntermediateData!AL803</f>
        <v>188.55251762356883</v>
      </c>
      <c r="AM857" s="200">
        <f>IntermediateData!AM803</f>
        <v>190.00925450752467</v>
      </c>
      <c r="AN857" s="200">
        <f>IntermediateData!AN803</f>
        <v>191.46545254743657</v>
      </c>
      <c r="AO857" s="200">
        <f>IntermediateData!AO803</f>
        <v>192.92281983949837</v>
      </c>
      <c r="AP857" s="201">
        <f>IntermediateData!AP803</f>
        <v>194.3829175791372</v>
      </c>
    </row>
    <row r="858" spans="2:42" x14ac:dyDescent="0.35">
      <c r="B858" s="36"/>
      <c r="C858" s="36" t="s">
        <v>2291</v>
      </c>
      <c r="D858" s="201"/>
      <c r="E858" s="200">
        <f>IntermediateData!E804</f>
        <v>0</v>
      </c>
      <c r="F858" s="200">
        <f>IntermediateData!F804</f>
        <v>0</v>
      </c>
      <c r="G858" s="200">
        <f>IntermediateData!G804</f>
        <v>0</v>
      </c>
      <c r="H858" s="200">
        <f>IntermediateData!H804</f>
        <v>0</v>
      </c>
      <c r="I858" s="200">
        <f>IntermediateData!I804</f>
        <v>62.289809999999996</v>
      </c>
      <c r="J858" s="200">
        <f>IntermediateData!J804</f>
        <v>86.954917395347351</v>
      </c>
      <c r="K858" s="200">
        <f>IntermediateData!K804</f>
        <v>111.65881620341595</v>
      </c>
      <c r="L858" s="200">
        <f>IntermediateData!L804</f>
        <v>159.00994792918218</v>
      </c>
      <c r="M858" s="200">
        <f>IntermediateData!M804</f>
        <v>187.55978319480954</v>
      </c>
      <c r="N858" s="200">
        <f>IntermediateData!N804</f>
        <v>213.9121499173296</v>
      </c>
      <c r="O858" s="200">
        <f>IntermediateData!O804</f>
        <v>213.38850888579779</v>
      </c>
      <c r="P858" s="200">
        <f>IntermediateData!P804</f>
        <v>213.06275038331339</v>
      </c>
      <c r="Q858" s="200">
        <f>IntermediateData!Q804</f>
        <v>212.93169880152357</v>
      </c>
      <c r="R858" s="199">
        <f>IntermediateData!R804</f>
        <v>212.99238439628215</v>
      </c>
      <c r="S858" s="200">
        <f>IntermediateData!S804</f>
        <v>213.24203771217839</v>
      </c>
      <c r="T858" s="200">
        <f>IntermediateData!T804</f>
        <v>213.67808425341292</v>
      </c>
      <c r="U858" s="200">
        <f>IntermediateData!U804</f>
        <v>214.29813939292572</v>
      </c>
      <c r="V858" s="200">
        <f>IntermediateData!V804</f>
        <v>215.10000351199636</v>
      </c>
      <c r="W858" s="200">
        <f>IntermediateData!W804</f>
        <v>216.08165736284332</v>
      </c>
      <c r="X858" s="200">
        <f>IntermediateData!X804</f>
        <v>217.24125764704115</v>
      </c>
      <c r="Y858" s="200">
        <f>IntermediateData!Y804</f>
        <v>218.57713280285935</v>
      </c>
      <c r="Z858" s="200">
        <f>IntermediateData!Z804</f>
        <v>220.08777899490045</v>
      </c>
      <c r="AA858" s="200">
        <f>IntermediateData!AA804</f>
        <v>221.77185629967934</v>
      </c>
      <c r="AB858" s="200">
        <f>IntermediateData!AB804</f>
        <v>223.62818508103973</v>
      </c>
      <c r="AC858" s="200">
        <f>IntermediateData!AC804</f>
        <v>225.65574254955152</v>
      </c>
      <c r="AD858" s="200">
        <f>IntermediateData!AD804</f>
        <v>227.79628730684868</v>
      </c>
      <c r="AE858" s="200">
        <f>IntermediateData!AE804</f>
        <v>230.02724336402895</v>
      </c>
      <c r="AF858" s="200">
        <f>IntermediateData!AF804</f>
        <v>232.32642914235851</v>
      </c>
      <c r="AG858" s="200">
        <f>IntermediateData!AG804</f>
        <v>234.6721325533893</v>
      </c>
      <c r="AH858" s="200">
        <f>IntermediateData!AH804</f>
        <v>236.83052076001178</v>
      </c>
      <c r="AI858" s="200">
        <f>IntermediateData!AI804</f>
        <v>238.99437565072068</v>
      </c>
      <c r="AJ858" s="200">
        <f>IntermediateData!AJ804</f>
        <v>241.16592457448459</v>
      </c>
      <c r="AK858" s="200">
        <f>IntermediateData!AK804</f>
        <v>243.34721128039209</v>
      </c>
      <c r="AL858" s="200">
        <f>IntermediateData!AL804</f>
        <v>245.54010295251138</v>
      </c>
      <c r="AM858" s="200">
        <f>IntermediateData!AM804</f>
        <v>247.74629683189309</v>
      </c>
      <c r="AN858" s="200">
        <f>IntermediateData!AN804</f>
        <v>249.96732644186525</v>
      </c>
      <c r="AO858" s="200">
        <f>IntermediateData!AO804</f>
        <v>252.20456743200793</v>
      </c>
      <c r="AP858" s="201">
        <f>IntermediateData!AP804</f>
        <v>254.45924305546231</v>
      </c>
    </row>
    <row r="859" spans="2:42" x14ac:dyDescent="0.35">
      <c r="B859" s="36"/>
      <c r="C859" s="36" t="s">
        <v>2292</v>
      </c>
      <c r="D859" s="201"/>
      <c r="E859" s="200">
        <f>IntermediateData!E805</f>
        <v>0</v>
      </c>
      <c r="F859" s="200">
        <f>IntermediateData!F805</f>
        <v>0</v>
      </c>
      <c r="G859" s="200">
        <f>IntermediateData!G805</f>
        <v>0</v>
      </c>
      <c r="H859" s="200">
        <f>IntermediateData!H805</f>
        <v>0</v>
      </c>
      <c r="I859" s="200">
        <f>IntermediateData!I805</f>
        <v>14.201275000000001</v>
      </c>
      <c r="J859" s="200">
        <f>IntermediateData!J805</f>
        <v>24.252818469580284</v>
      </c>
      <c r="K859" s="200">
        <f>IntermediateData!K805</f>
        <v>31.373142666808835</v>
      </c>
      <c r="L859" s="200">
        <f>IntermediateData!L805</f>
        <v>44.764708386355814</v>
      </c>
      <c r="M859" s="200">
        <f>IntermediateData!M805</f>
        <v>52.749675070578824</v>
      </c>
      <c r="N859" s="200">
        <f>IntermediateData!N805</f>
        <v>60.528526003837918</v>
      </c>
      <c r="O859" s="200">
        <f>IntermediateData!O805</f>
        <v>61.195795936613841</v>
      </c>
      <c r="P859" s="200">
        <f>IntermediateData!P805</f>
        <v>60.610980479193039</v>
      </c>
      <c r="Q859" s="200">
        <f>IntermediateData!Q805</f>
        <v>60.083559934631857</v>
      </c>
      <c r="R859" s="199">
        <f>IntermediateData!R805</f>
        <v>59.612212363282161</v>
      </c>
      <c r="S859" s="200">
        <f>IntermediateData!S805</f>
        <v>59.195680967856461</v>
      </c>
      <c r="T859" s="200">
        <f>IntermediateData!T805</f>
        <v>58.832772072659274</v>
      </c>
      <c r="U859" s="200">
        <f>IntermediateData!U805</f>
        <v>58.522353184557986</v>
      </c>
      <c r="V859" s="200">
        <f>IntermediateData!V805</f>
        <v>58.26335113287233</v>
      </c>
      <c r="W859" s="200">
        <f>IntermediateData!W805</f>
        <v>58.054750285467215</v>
      </c>
      <c r="X859" s="200">
        <f>IntermediateData!X805</f>
        <v>57.895590838437926</v>
      </c>
      <c r="Y859" s="200">
        <f>IntermediateData!Y805</f>
        <v>57.784967176875135</v>
      </c>
      <c r="Z859" s="200">
        <f>IntermediateData!Z805</f>
        <v>57.722026304293294</v>
      </c>
      <c r="AA859" s="200">
        <f>IntermediateData!AA805</f>
        <v>57.705966338398568</v>
      </c>
      <c r="AB859" s="200">
        <f>IntermediateData!AB805</f>
        <v>57.736035070960931</v>
      </c>
      <c r="AC859" s="200">
        <f>IntermediateData!AC805</f>
        <v>57.811528589641604</v>
      </c>
      <c r="AD859" s="200">
        <f>IntermediateData!AD805</f>
        <v>57.916093813656801</v>
      </c>
      <c r="AE859" s="200">
        <f>IntermediateData!AE805</f>
        <v>58.0427129914708</v>
      </c>
      <c r="AF859" s="200">
        <f>IntermediateData!AF805</f>
        <v>58.184580373585348</v>
      </c>
      <c r="AG859" s="200">
        <f>IntermediateData!AG805</f>
        <v>58.335123659001319</v>
      </c>
      <c r="AH859" s="200">
        <f>IntermediateData!AH805</f>
        <v>58.488954525028888</v>
      </c>
      <c r="AI859" s="200">
        <f>IntermediateData!AI805</f>
        <v>58.639073090735963</v>
      </c>
      <c r="AJ859" s="200">
        <f>IntermediateData!AJ805</f>
        <v>58.785130415381872</v>
      </c>
      <c r="AK859" s="200">
        <f>IntermediateData!AK805</f>
        <v>58.927768351631968</v>
      </c>
      <c r="AL859" s="200">
        <f>IntermediateData!AL805</f>
        <v>59.067570607941349</v>
      </c>
      <c r="AM859" s="200">
        <f>IntermediateData!AM805</f>
        <v>59.205065171083824</v>
      </c>
      <c r="AN859" s="200">
        <f>IntermediateData!AN805</f>
        <v>59.340726595011532</v>
      </c>
      <c r="AO859" s="200">
        <f>IntermediateData!AO805</f>
        <v>59.474978161557999</v>
      </c>
      <c r="AP859" s="201">
        <f>IntermediateData!AP805</f>
        <v>59.608193918244936</v>
      </c>
    </row>
    <row r="860" spans="2:42" x14ac:dyDescent="0.35">
      <c r="B860" s="36"/>
      <c r="C860" s="36" t="s">
        <v>2293</v>
      </c>
      <c r="D860" s="201"/>
      <c r="E860" s="200">
        <f>IntermediateData!E806</f>
        <v>0</v>
      </c>
      <c r="F860" s="200">
        <f>IntermediateData!F806</f>
        <v>0</v>
      </c>
      <c r="G860" s="200">
        <f>IntermediateData!G806</f>
        <v>0</v>
      </c>
      <c r="H860" s="200">
        <f>IntermediateData!H806</f>
        <v>0</v>
      </c>
      <c r="I860" s="200">
        <f>IntermediateData!I806</f>
        <v>6.0593499999999993</v>
      </c>
      <c r="J860" s="200">
        <f>IntermediateData!J806</f>
        <v>48.500301961008908</v>
      </c>
      <c r="K860" s="200">
        <f>IntermediateData!K806</f>
        <v>91.166837750332022</v>
      </c>
      <c r="L860" s="200">
        <f>IntermediateData!L806</f>
        <v>160.58654869680404</v>
      </c>
      <c r="M860" s="200">
        <f>IntermediateData!M806</f>
        <v>211.49697046410358</v>
      </c>
      <c r="N860" s="200">
        <f>IntermediateData!N806</f>
        <v>305.54233888198394</v>
      </c>
      <c r="O860" s="200">
        <f>IntermediateData!O806</f>
        <v>363.49183823878775</v>
      </c>
      <c r="P860" s="200">
        <f>IntermediateData!P806</f>
        <v>420.38112003510332</v>
      </c>
      <c r="Q860" s="200">
        <f>IntermediateData!Q806</f>
        <v>438.41186108264782</v>
      </c>
      <c r="R860" s="199">
        <f>IntermediateData!R806</f>
        <v>435.53972650670693</v>
      </c>
      <c r="S860" s="200">
        <f>IntermediateData!S806</f>
        <v>433.06865525315334</v>
      </c>
      <c r="T860" s="200">
        <f>IntermediateData!T806</f>
        <v>430.99042407087802</v>
      </c>
      <c r="U860" s="200">
        <f>IntermediateData!U806</f>
        <v>429.29724999160345</v>
      </c>
      <c r="V860" s="200">
        <f>IntermediateData!V806</f>
        <v>427.98177723514914</v>
      </c>
      <c r="W860" s="200">
        <f>IntermediateData!W806</f>
        <v>427.03706465871505</v>
      </c>
      <c r="X860" s="200">
        <f>IntermediateData!X806</f>
        <v>426.45657373169001</v>
      </c>
      <c r="Y860" s="200">
        <f>IntermediateData!Y806</f>
        <v>426.23415701818971</v>
      </c>
      <c r="Z860" s="200">
        <f>IntermediateData!Z806</f>
        <v>426.36404715021757</v>
      </c>
      <c r="AA860" s="200">
        <f>IntermediateData!AA806</f>
        <v>426.84084627499323</v>
      </c>
      <c r="AB860" s="200">
        <f>IntermediateData!AB806</f>
        <v>427.65951596063519</v>
      </c>
      <c r="AC860" s="200">
        <f>IntermediateData!AC806</f>
        <v>428.81536754498637</v>
      </c>
      <c r="AD860" s="200">
        <f>IntermediateData!AD806</f>
        <v>430.29735573665545</v>
      </c>
      <c r="AE860" s="200">
        <f>IntermediateData!AE806</f>
        <v>432.05465619654109</v>
      </c>
      <c r="AF860" s="200">
        <f>IntermediateData!AF806</f>
        <v>434.03721541998783</v>
      </c>
      <c r="AG860" s="200">
        <f>IntermediateData!AG806</f>
        <v>436.1959608147169</v>
      </c>
      <c r="AH860" s="200">
        <f>IntermediateData!AH806</f>
        <v>438.67080888948584</v>
      </c>
      <c r="AI860" s="200">
        <f>IntermediateData!AI806</f>
        <v>441.22652407969451</v>
      </c>
      <c r="AJ860" s="200">
        <f>IntermediateData!AJ806</f>
        <v>443.81817843393395</v>
      </c>
      <c r="AK860" s="200">
        <f>IntermediateData!AK806</f>
        <v>446.40241921661413</v>
      </c>
      <c r="AL860" s="200">
        <f>IntermediateData!AL806</f>
        <v>448.96725059415286</v>
      </c>
      <c r="AM860" s="200">
        <f>IntermediateData!AM806</f>
        <v>451.51735353291372</v>
      </c>
      <c r="AN860" s="200">
        <f>IntermediateData!AN806</f>
        <v>454.05700728006786</v>
      </c>
      <c r="AO860" s="200">
        <f>IntermediateData!AO806</f>
        <v>456.59010557935881</v>
      </c>
      <c r="AP860" s="201">
        <f>IntermediateData!AP806</f>
        <v>459.12017197890577</v>
      </c>
    </row>
    <row r="861" spans="2:42" x14ac:dyDescent="0.35">
      <c r="B861" s="36"/>
      <c r="C861" s="36" t="s">
        <v>2294</v>
      </c>
      <c r="D861" s="201"/>
      <c r="E861" s="200">
        <f>IntermediateData!E807</f>
        <v>0</v>
      </c>
      <c r="F861" s="200">
        <f>IntermediateData!F807</f>
        <v>0</v>
      </c>
      <c r="G861" s="200">
        <f>IntermediateData!G807</f>
        <v>0</v>
      </c>
      <c r="H861" s="200">
        <f>IntermediateData!H807</f>
        <v>0</v>
      </c>
      <c r="I861" s="200">
        <f>IntermediateData!I807</f>
        <v>45.595110000000005</v>
      </c>
      <c r="J861" s="200">
        <f>IntermediateData!J807</f>
        <v>62.258788442756959</v>
      </c>
      <c r="K861" s="200">
        <f>IntermediateData!K807</f>
        <v>79.038141387345348</v>
      </c>
      <c r="L861" s="200">
        <f>IntermediateData!L807</f>
        <v>111.84237427382347</v>
      </c>
      <c r="M861" s="200">
        <f>IntermediateData!M807</f>
        <v>131.4576841742508</v>
      </c>
      <c r="N861" s="200">
        <f>IntermediateData!N807</f>
        <v>144.93893413724587</v>
      </c>
      <c r="O861" s="200">
        <f>IntermediateData!O807</f>
        <v>145.099362394379</v>
      </c>
      <c r="P861" s="200">
        <f>IntermediateData!P807</f>
        <v>145.39747029114952</v>
      </c>
      <c r="Q861" s="200">
        <f>IntermediateData!Q807</f>
        <v>145.83165348327543</v>
      </c>
      <c r="R861" s="199">
        <f>IntermediateData!R807</f>
        <v>146.40044473857327</v>
      </c>
      <c r="S861" s="200">
        <f>IntermediateData!S807</f>
        <v>147.10251067037447</v>
      </c>
      <c r="T861" s="200">
        <f>IntermediateData!T807</f>
        <v>147.93664862892535</v>
      </c>
      <c r="U861" s="200">
        <f>IntermediateData!U807</f>
        <v>148.90178374583127</v>
      </c>
      <c r="V861" s="200">
        <f>IntermediateData!V807</f>
        <v>149.99696612680512</v>
      </c>
      <c r="W861" s="200">
        <f>IntermediateData!W807</f>
        <v>151.22136818817231</v>
      </c>
      <c r="X861" s="200">
        <f>IntermediateData!X807</f>
        <v>152.57428213276907</v>
      </c>
      <c r="Y861" s="200">
        <f>IntermediateData!Y807</f>
        <v>154.05511756105122</v>
      </c>
      <c r="Z861" s="200">
        <f>IntermediateData!Z807</f>
        <v>155.66339921340227</v>
      </c>
      <c r="AA861" s="200">
        <f>IntermediateData!AA807</f>
        <v>157.39876483979734</v>
      </c>
      <c r="AB861" s="200">
        <f>IntermediateData!AB807</f>
        <v>159.26096319314135</v>
      </c>
      <c r="AC861" s="200">
        <f>IntermediateData!AC807</f>
        <v>161.24985214275407</v>
      </c>
      <c r="AD861" s="200">
        <f>IntermediateData!AD807</f>
        <v>163.32340140857477</v>
      </c>
      <c r="AE861" s="200">
        <f>IntermediateData!AE807</f>
        <v>165.46696370462581</v>
      </c>
      <c r="AF861" s="200">
        <f>IntermediateData!AF807</f>
        <v>167.66607696589574</v>
      </c>
      <c r="AG861" s="200">
        <f>IntermediateData!AG807</f>
        <v>169.90651296066258</v>
      </c>
      <c r="AH861" s="200">
        <f>IntermediateData!AH807</f>
        <v>172.27044717388927</v>
      </c>
      <c r="AI861" s="200">
        <f>IntermediateData!AI807</f>
        <v>174.65399779178333</v>
      </c>
      <c r="AJ861" s="200">
        <f>IntermediateData!AJ807</f>
        <v>177.05908832447702</v>
      </c>
      <c r="AK861" s="200">
        <f>IntermediateData!AK807</f>
        <v>179.48752668647691</v>
      </c>
      <c r="AL861" s="200">
        <f>IntermediateData!AL807</f>
        <v>181.941009803155</v>
      </c>
      <c r="AM861" s="200">
        <f>IntermediateData!AM807</f>
        <v>184.42112794981867</v>
      </c>
      <c r="AN861" s="200">
        <f>IntermediateData!AN807</f>
        <v>186.92936883360176</v>
      </c>
      <c r="AO861" s="200">
        <f>IntermediateData!AO807</f>
        <v>189.46712142793032</v>
      </c>
      <c r="AP861" s="201">
        <f>IntermediateData!AP807</f>
        <v>192.03567956884714</v>
      </c>
    </row>
    <row r="862" spans="2:42" x14ac:dyDescent="0.35">
      <c r="B862" s="36"/>
      <c r="C862" s="36" t="s">
        <v>2295</v>
      </c>
      <c r="D862" s="201"/>
      <c r="E862" s="200">
        <f>IntermediateData!E808</f>
        <v>0</v>
      </c>
      <c r="F862" s="200">
        <f>IntermediateData!F808</f>
        <v>0</v>
      </c>
      <c r="G862" s="200">
        <f>IntermediateData!G808</f>
        <v>0</v>
      </c>
      <c r="H862" s="200">
        <f>IntermediateData!H808</f>
        <v>0</v>
      </c>
      <c r="I862" s="200">
        <f>IntermediateData!I808</f>
        <v>441.55979999999994</v>
      </c>
      <c r="J862" s="200">
        <f>IntermediateData!J808</f>
        <v>623.08245403354772</v>
      </c>
      <c r="K862" s="200">
        <f>IntermediateData!K808</f>
        <v>728.39634597956592</v>
      </c>
      <c r="L862" s="200">
        <f>IntermediateData!L808</f>
        <v>821.05787117339469</v>
      </c>
      <c r="M862" s="200">
        <f>IntermediateData!M808</f>
        <v>812.12711733582864</v>
      </c>
      <c r="N862" s="200">
        <f>IntermediateData!N808</f>
        <v>803.98283822123426</v>
      </c>
      <c r="O862" s="200">
        <f>IntermediateData!O808</f>
        <v>796.60619583116943</v>
      </c>
      <c r="P862" s="200">
        <f>IntermediateData!P808</f>
        <v>789.97925566017648</v>
      </c>
      <c r="Q862" s="200">
        <f>IntermediateData!Q808</f>
        <v>784.08495827133243</v>
      </c>
      <c r="R862" s="199">
        <f>IntermediateData!R808</f>
        <v>778.90709201145046</v>
      </c>
      <c r="S862" s="200">
        <f>IntermediateData!S808</f>
        <v>774.43026682639697</v>
      </c>
      <c r="T862" s="200">
        <f>IntermediateData!T808</f>
        <v>770.6398891384822</v>
      </c>
      <c r="U862" s="200">
        <f>IntermediateData!U808</f>
        <v>767.52213774932034</v>
      </c>
      <c r="V862" s="200">
        <f>IntermediateData!V808</f>
        <v>765.06394073294462</v>
      </c>
      <c r="W862" s="200">
        <f>IntermediateData!W808</f>
        <v>763.25295328529853</v>
      </c>
      <c r="X862" s="200">
        <f>IntermediateData!X808</f>
        <v>762.07753649751567</v>
      </c>
      <c r="Y862" s="200">
        <f>IntermediateData!Y808</f>
        <v>761.52673702164498</v>
      </c>
      <c r="Z862" s="200">
        <f>IntermediateData!Z808</f>
        <v>761.59026759867379</v>
      </c>
      <c r="AA862" s="200">
        <f>IntermediateData!AA808</f>
        <v>762.25848841986635</v>
      </c>
      <c r="AB862" s="200">
        <f>IntermediateData!AB808</f>
        <v>763.52238929353746</v>
      </c>
      <c r="AC862" s="200">
        <f>IntermediateData!AC808</f>
        <v>765.37357259047462</v>
      </c>
      <c r="AD862" s="200">
        <f>IntermediateData!AD808</f>
        <v>767.39753712645177</v>
      </c>
      <c r="AE862" s="200">
        <f>IntermediateData!AE808</f>
        <v>769.50795533271389</v>
      </c>
      <c r="AF862" s="200">
        <f>IntermediateData!AF808</f>
        <v>771.6219958214831</v>
      </c>
      <c r="AG862" s="200">
        <f>IntermediateData!AG808</f>
        <v>773.6681266620559</v>
      </c>
      <c r="AH862" s="200">
        <f>IntermediateData!AH808</f>
        <v>775.4901249183057</v>
      </c>
      <c r="AI862" s="200">
        <f>IntermediateData!AI808</f>
        <v>777.26466165188219</v>
      </c>
      <c r="AJ862" s="200">
        <f>IntermediateData!AJ808</f>
        <v>778.99971873106801</v>
      </c>
      <c r="AK862" s="200">
        <f>IntermediateData!AK808</f>
        <v>780.70252897258104</v>
      </c>
      <c r="AL862" s="200">
        <f>IntermediateData!AL808</f>
        <v>782.37960714683334</v>
      </c>
      <c r="AM862" s="200">
        <f>IntermediateData!AM808</f>
        <v>784.0367792574516</v>
      </c>
      <c r="AN862" s="200">
        <f>IntermediateData!AN808</f>
        <v>785.67921016609512</v>
      </c>
      <c r="AO862" s="200">
        <f>IntermediateData!AO808</f>
        <v>787.31142963034119</v>
      </c>
      <c r="AP862" s="201">
        <f>IntermediateData!AP808</f>
        <v>788.93735681927456</v>
      </c>
    </row>
    <row r="863" spans="2:42" x14ac:dyDescent="0.35">
      <c r="B863" s="36"/>
      <c r="C863" s="36" t="s">
        <v>2296</v>
      </c>
      <c r="D863" s="201"/>
      <c r="E863" s="200">
        <f>IntermediateData!E809</f>
        <v>0</v>
      </c>
      <c r="F863" s="200">
        <f>IntermediateData!F809</f>
        <v>0</v>
      </c>
      <c r="G863" s="200">
        <f>IntermediateData!G809</f>
        <v>0</v>
      </c>
      <c r="H863" s="200">
        <f>IntermediateData!H809</f>
        <v>0</v>
      </c>
      <c r="I863" s="200">
        <f>IntermediateData!I809</f>
        <v>129.3116</v>
      </c>
      <c r="J863" s="200">
        <f>IntermediateData!J809</f>
        <v>245.65496852850225</v>
      </c>
      <c r="K863" s="200">
        <f>IntermediateData!K809</f>
        <v>336.89177485954053</v>
      </c>
      <c r="L863" s="200">
        <f>IntermediateData!L809</f>
        <v>428.4613696725375</v>
      </c>
      <c r="M863" s="200">
        <f>IntermediateData!M809</f>
        <v>606.64174516067669</v>
      </c>
      <c r="N863" s="200">
        <f>IntermediateData!N809</f>
        <v>712.9501694418617</v>
      </c>
      <c r="O863" s="200">
        <f>IntermediateData!O809</f>
        <v>792.00106069133255</v>
      </c>
      <c r="P863" s="200">
        <f>IntermediateData!P809</f>
        <v>791.3644034622904</v>
      </c>
      <c r="Q863" s="200">
        <f>IntermediateData!Q809</f>
        <v>791.46312998943017</v>
      </c>
      <c r="R863" s="199">
        <f>IntermediateData!R809</f>
        <v>792.28681501049368</v>
      </c>
      <c r="S863" s="200">
        <f>IntermediateData!S809</f>
        <v>793.82578241795636</v>
      </c>
      <c r="T863" s="200">
        <f>IntermediateData!T809</f>
        <v>796.07108592576662</v>
      </c>
      <c r="U863" s="200">
        <f>IntermediateData!U809</f>
        <v>799.0144906190061</v>
      </c>
      <c r="V863" s="200">
        <f>IntermediateData!V809</f>
        <v>802.64845535797531</v>
      </c>
      <c r="W863" s="200">
        <f>IntermediateData!W809</f>
        <v>806.96611600934489</v>
      </c>
      <c r="X863" s="200">
        <f>IntermediateData!X809</f>
        <v>811.96126947808796</v>
      </c>
      <c r="Y863" s="200">
        <f>IntermediateData!Y809</f>
        <v>817.62835851495993</v>
      </c>
      <c r="Z863" s="200">
        <f>IntermediateData!Z809</f>
        <v>823.96245727530538</v>
      </c>
      <c r="AA863" s="200">
        <f>IntermediateData!AA809</f>
        <v>830.95925760594287</v>
      </c>
      <c r="AB863" s="200">
        <f>IntermediateData!AB809</f>
        <v>838.61505603782678</v>
      </c>
      <c r="AC863" s="200">
        <f>IntermediateData!AC809</f>
        <v>846.92674146308445</v>
      </c>
      <c r="AD863" s="200">
        <f>IntermediateData!AD809</f>
        <v>855.74886012855268</v>
      </c>
      <c r="AE863" s="200">
        <f>IntermediateData!AE809</f>
        <v>864.99825735796355</v>
      </c>
      <c r="AF863" s="200">
        <f>IntermediateData!AF809</f>
        <v>874.59274675509312</v>
      </c>
      <c r="AG863" s="200">
        <f>IntermediateData!AG809</f>
        <v>884.45141976326568</v>
      </c>
      <c r="AH863" s="200">
        <f>IntermediateData!AH809</f>
        <v>894.69660201018371</v>
      </c>
      <c r="AI863" s="200">
        <f>IntermediateData!AI809</f>
        <v>905.0504856273426</v>
      </c>
      <c r="AJ863" s="200">
        <f>IntermediateData!AJ809</f>
        <v>915.45854433181842</v>
      </c>
      <c r="AK863" s="200">
        <f>IntermediateData!AK809</f>
        <v>925.93008275509931</v>
      </c>
      <c r="AL863" s="200">
        <f>IntermediateData!AL809</f>
        <v>936.47374432297363</v>
      </c>
      <c r="AM863" s="200">
        <f>IntermediateData!AM809</f>
        <v>947.0975369311368</v>
      </c>
      <c r="AN863" s="200">
        <f>IntermediateData!AN809</f>
        <v>957.80885712425356</v>
      </c>
      <c r="AO863" s="200">
        <f>IntermediateData!AO809</f>
        <v>968.61451283648262</v>
      </c>
      <c r="AP863" s="201">
        <f>IntermediateData!AP809</f>
        <v>979.52074474871722</v>
      </c>
    </row>
    <row r="864" spans="2:42" x14ac:dyDescent="0.35">
      <c r="B864" s="36"/>
      <c r="C864" s="36" t="s">
        <v>2297</v>
      </c>
      <c r="D864" s="201"/>
      <c r="E864" s="200">
        <f>IntermediateData!E810</f>
        <v>0</v>
      </c>
      <c r="F864" s="200">
        <f>IntermediateData!F810</f>
        <v>0</v>
      </c>
      <c r="G864" s="200">
        <f>IntermediateData!G810</f>
        <v>0</v>
      </c>
      <c r="H864" s="200">
        <f>IntermediateData!H810</f>
        <v>0</v>
      </c>
      <c r="I864" s="200">
        <f>IntermediateData!I810</f>
        <v>2.8407499999999999</v>
      </c>
      <c r="J864" s="200">
        <f>IntermediateData!J810</f>
        <v>11.170615453328812</v>
      </c>
      <c r="K864" s="200">
        <f>IntermediateData!K810</f>
        <v>19.541148013853263</v>
      </c>
      <c r="L864" s="200">
        <f>IntermediateData!L810</f>
        <v>33.487992120109737</v>
      </c>
      <c r="M864" s="200">
        <f>IntermediateData!M810</f>
        <v>43.470080248429774</v>
      </c>
      <c r="N864" s="200">
        <f>IntermediateData!N810</f>
        <v>62.241620501231495</v>
      </c>
      <c r="O864" s="200">
        <f>IntermediateData!O810</f>
        <v>73.601708068928914</v>
      </c>
      <c r="P864" s="200">
        <f>IntermediateData!P810</f>
        <v>84.754625616397462</v>
      </c>
      <c r="Q864" s="200">
        <f>IntermediateData!Q810</f>
        <v>85.997887013476671</v>
      </c>
      <c r="R864" s="199">
        <f>IntermediateData!R810</f>
        <v>85.482320138152986</v>
      </c>
      <c r="S864" s="200">
        <f>IntermediateData!S810</f>
        <v>85.045050099020415</v>
      </c>
      <c r="T864" s="200">
        <f>IntermediateData!T810</f>
        <v>84.684509901364365</v>
      </c>
      <c r="U864" s="200">
        <f>IntermediateData!U810</f>
        <v>84.399217947250023</v>
      </c>
      <c r="V864" s="200">
        <f>IntermediateData!V810</f>
        <v>84.187775517895503</v>
      </c>
      <c r="W864" s="200">
        <f>IntermediateData!W810</f>
        <v>84.048864361230642</v>
      </c>
      <c r="X864" s="200">
        <f>IntermediateData!X810</f>
        <v>83.981244381075356</v>
      </c>
      <c r="Y864" s="200">
        <f>IntermediateData!Y810</f>
        <v>83.983751424509137</v>
      </c>
      <c r="Z864" s="200">
        <f>IntermediateData!Z810</f>
        <v>84.055295164134421</v>
      </c>
      <c r="AA864" s="200">
        <f>IntermediateData!AA810</f>
        <v>84.194857072063328</v>
      </c>
      <c r="AB864" s="200">
        <f>IntermediateData!AB810</f>
        <v>84.401488482580717</v>
      </c>
      <c r="AC864" s="200">
        <f>IntermediateData!AC810</f>
        <v>84.674308740552974</v>
      </c>
      <c r="AD864" s="200">
        <f>IntermediateData!AD810</f>
        <v>85.009363656452109</v>
      </c>
      <c r="AE864" s="200">
        <f>IntermediateData!AE810</f>
        <v>85.396743773800821</v>
      </c>
      <c r="AF864" s="200">
        <f>IntermediateData!AF810</f>
        <v>85.826692546122558</v>
      </c>
      <c r="AG864" s="200">
        <f>IntermediateData!AG810</f>
        <v>86.289646717289472</v>
      </c>
      <c r="AH864" s="200">
        <f>IntermediateData!AH810</f>
        <v>86.976160380854779</v>
      </c>
      <c r="AI864" s="200">
        <f>IntermediateData!AI810</f>
        <v>87.676845567225939</v>
      </c>
      <c r="AJ864" s="200">
        <f>IntermediateData!AJ810</f>
        <v>88.383104021407689</v>
      </c>
      <c r="AK864" s="200">
        <f>IntermediateData!AK810</f>
        <v>89.086641509451724</v>
      </c>
      <c r="AL864" s="200">
        <f>IntermediateData!AL810</f>
        <v>89.787116329778485</v>
      </c>
      <c r="AM864" s="200">
        <f>IntermediateData!AM810</f>
        <v>90.485578615277149</v>
      </c>
      <c r="AN864" s="200">
        <f>IntermediateData!AN810</f>
        <v>91.182998826392321</v>
      </c>
      <c r="AO864" s="200">
        <f>IntermediateData!AO810</f>
        <v>91.880271014677362</v>
      </c>
      <c r="AP864" s="201">
        <f>IntermediateData!AP810</f>
        <v>92.57821590709365</v>
      </c>
    </row>
    <row r="865" spans="2:42" x14ac:dyDescent="0.35">
      <c r="B865" s="36"/>
      <c r="C865" s="36" t="s">
        <v>2298</v>
      </c>
      <c r="D865" s="201"/>
      <c r="E865" s="200">
        <f>IntermediateData!E811</f>
        <v>0</v>
      </c>
      <c r="F865" s="200">
        <f>IntermediateData!F811</f>
        <v>0</v>
      </c>
      <c r="G865" s="200">
        <f>IntermediateData!G811</f>
        <v>0</v>
      </c>
      <c r="H865" s="200">
        <f>IntermediateData!H811</f>
        <v>0</v>
      </c>
      <c r="I865" s="200">
        <f>IntermediateData!I811</f>
        <v>436.75434000000001</v>
      </c>
      <c r="J865" s="200">
        <f>IntermediateData!J811</f>
        <v>627.12677150394143</v>
      </c>
      <c r="K865" s="200">
        <f>IntermediateData!K811</f>
        <v>742.52905599170288</v>
      </c>
      <c r="L865" s="200">
        <f>IntermediateData!L811</f>
        <v>855.33609110782254</v>
      </c>
      <c r="M865" s="200">
        <f>IntermediateData!M811</f>
        <v>879.1762928211449</v>
      </c>
      <c r="N865" s="200">
        <f>IntermediateData!N811</f>
        <v>871.88114965900661</v>
      </c>
      <c r="O865" s="200">
        <f>IntermediateData!O811</f>
        <v>865.40471531857111</v>
      </c>
      <c r="P865" s="200">
        <f>IntermediateData!P811</f>
        <v>859.72901168468002</v>
      </c>
      <c r="Q865" s="200">
        <f>IntermediateData!Q811</f>
        <v>854.83697691464909</v>
      </c>
      <c r="R865" s="199">
        <f>IntermediateData!R811</f>
        <v>850.71243750195788</v>
      </c>
      <c r="S865" s="200">
        <f>IntermediateData!S811</f>
        <v>847.34008148235944</v>
      </c>
      <c r="T865" s="200">
        <f>IntermediateData!T811</f>
        <v>844.70543274321972</v>
      </c>
      <c r="U865" s="200">
        <f>IntermediateData!U811</f>
        <v>842.79482639838955</v>
      </c>
      <c r="V865" s="200">
        <f>IntermediateData!V811</f>
        <v>841.59538519233752</v>
      </c>
      <c r="W865" s="200">
        <f>IntermediateData!W811</f>
        <v>841.09499689866755</v>
      </c>
      <c r="X865" s="200">
        <f>IntermediateData!X811</f>
        <v>841.28229267947722</v>
      </c>
      <c r="Y865" s="200">
        <f>IntermediateData!Y811</f>
        <v>842.14662637330036</v>
      </c>
      <c r="Z865" s="200">
        <f>IntermediateData!Z811</f>
        <v>843.67805468062124</v>
      </c>
      <c r="AA865" s="200">
        <f>IntermediateData!AA811</f>
        <v>845.86731821714102</v>
      </c>
      <c r="AB865" s="200">
        <f>IntermediateData!AB811</f>
        <v>848.70582340614476</v>
      </c>
      <c r="AC865" s="200">
        <f>IntermediateData!AC811</f>
        <v>852.18562518241879</v>
      </c>
      <c r="AD865" s="200">
        <f>IntermediateData!AD811</f>
        <v>855.89713674703887</v>
      </c>
      <c r="AE865" s="200">
        <f>IntermediateData!AE811</f>
        <v>859.74686904190185</v>
      </c>
      <c r="AF865" s="200">
        <f>IntermediateData!AF811</f>
        <v>863.6446378228992</v>
      </c>
      <c r="AG865" s="200">
        <f>IntermediateData!AG811</f>
        <v>867.50376988087146</v>
      </c>
      <c r="AH865" s="200">
        <f>IntermediateData!AH811</f>
        <v>872.11102159700545</v>
      </c>
      <c r="AI865" s="200">
        <f>IntermediateData!AI811</f>
        <v>876.669362563037</v>
      </c>
      <c r="AJ865" s="200">
        <f>IntermediateData!AJ811</f>
        <v>881.18839204591632</v>
      </c>
      <c r="AK865" s="200">
        <f>IntermediateData!AK811</f>
        <v>885.67689511630977</v>
      </c>
      <c r="AL865" s="200">
        <f>IntermediateData!AL811</f>
        <v>890.14287591253071</v>
      </c>
      <c r="AM865" s="200">
        <f>IntermediateData!AM811</f>
        <v>894.59358906141995</v>
      </c>
      <c r="AN865" s="200">
        <f>IntermediateData!AN811</f>
        <v>899.03556933123446</v>
      </c>
      <c r="AO865" s="200">
        <f>IntermediateData!AO811</f>
        <v>903.47465958815621</v>
      </c>
      <c r="AP865" s="201">
        <f>IntermediateData!AP811</f>
        <v>907.91603712471272</v>
      </c>
    </row>
    <row r="866" spans="2:42" x14ac:dyDescent="0.35">
      <c r="B866" s="36"/>
      <c r="C866" s="36" t="s">
        <v>2299</v>
      </c>
      <c r="D866" s="201"/>
      <c r="E866" s="200">
        <f>IntermediateData!E812</f>
        <v>0</v>
      </c>
      <c r="F866" s="200">
        <f>IntermediateData!F812</f>
        <v>0</v>
      </c>
      <c r="G866" s="200">
        <f>IntermediateData!G812</f>
        <v>0</v>
      </c>
      <c r="H866" s="200">
        <f>IntermediateData!H812</f>
        <v>0</v>
      </c>
      <c r="I866" s="200">
        <f>IntermediateData!I812</f>
        <v>34.141524999999994</v>
      </c>
      <c r="J866" s="200">
        <f>IntermediateData!J812</f>
        <v>68.469503004800004</v>
      </c>
      <c r="K866" s="200">
        <f>IntermediateData!K812</f>
        <v>123.68072823535472</v>
      </c>
      <c r="L866" s="200">
        <f>IntermediateData!L812</f>
        <v>165.31185793828121</v>
      </c>
      <c r="M866" s="200">
        <f>IntermediateData!M812</f>
        <v>241.34131687522898</v>
      </c>
      <c r="N866" s="200">
        <f>IntermediateData!N812</f>
        <v>289.52393954946893</v>
      </c>
      <c r="O866" s="200">
        <f>IntermediateData!O812</f>
        <v>337.23310403921124</v>
      </c>
      <c r="P866" s="200">
        <f>IntermediateData!P812</f>
        <v>359.93326280013423</v>
      </c>
      <c r="Q866" s="200">
        <f>IntermediateData!Q812</f>
        <v>358.91558846256754</v>
      </c>
      <c r="R866" s="199">
        <f>IntermediateData!R812</f>
        <v>358.22643047913363</v>
      </c>
      <c r="S866" s="200">
        <f>IntermediateData!S812</f>
        <v>357.86031290217352</v>
      </c>
      <c r="T866" s="200">
        <f>IntermediateData!T812</f>
        <v>357.81210351724411</v>
      </c>
      <c r="U866" s="200">
        <f>IntermediateData!U812</f>
        <v>358.07700438364526</v>
      </c>
      <c r="V866" s="200">
        <f>IntermediateData!V812</f>
        <v>358.65054278837977</v>
      </c>
      <c r="W866" s="200">
        <f>IntermediateData!W812</f>
        <v>359.52856259987669</v>
      </c>
      <c r="X866" s="200">
        <f>IntermediateData!X812</f>
        <v>360.70721600834543</v>
      </c>
      <c r="Y866" s="200">
        <f>IntermediateData!Y812</f>
        <v>362.18295564013135</v>
      </c>
      <c r="Z866" s="200">
        <f>IntermediateData!Z812</f>
        <v>363.95252703394834</v>
      </c>
      <c r="AA866" s="200">
        <f>IntermediateData!AA812</f>
        <v>366.01296146733335</v>
      </c>
      <c r="AB866" s="200">
        <f>IntermediateData!AB812</f>
        <v>368.36156912213278</v>
      </c>
      <c r="AC866" s="200">
        <f>IntermediateData!AC812</f>
        <v>370.99593257827269</v>
      </c>
      <c r="AD866" s="200">
        <f>IntermediateData!AD812</f>
        <v>373.87616525575845</v>
      </c>
      <c r="AE866" s="200">
        <f>IntermediateData!AE812</f>
        <v>376.96300085511791</v>
      </c>
      <c r="AF866" s="200">
        <f>IntermediateData!AF812</f>
        <v>380.21766047331579</v>
      </c>
      <c r="AG866" s="200">
        <f>IntermediateData!AG812</f>
        <v>383.60200768617887</v>
      </c>
      <c r="AH866" s="200">
        <f>IntermediateData!AH812</f>
        <v>387.3371078151103</v>
      </c>
      <c r="AI866" s="200">
        <f>IntermediateData!AI812</f>
        <v>391.12889044145305</v>
      </c>
      <c r="AJ866" s="200">
        <f>IntermediateData!AJ812</f>
        <v>394.94214880140288</v>
      </c>
      <c r="AK866" s="200">
        <f>IntermediateData!AK812</f>
        <v>398.76199630261732</v>
      </c>
      <c r="AL866" s="200">
        <f>IntermediateData!AL812</f>
        <v>402.5925146115548</v>
      </c>
      <c r="AM866" s="200">
        <f>IntermediateData!AM812</f>
        <v>406.43747344875896</v>
      </c>
      <c r="AN866" s="200">
        <f>IntermediateData!AN812</f>
        <v>410.30034284566324</v>
      </c>
      <c r="AO866" s="200">
        <f>IntermediateData!AO812</f>
        <v>414.18430470020297</v>
      </c>
      <c r="AP866" s="201">
        <f>IntermediateData!AP812</f>
        <v>418.09226365890055</v>
      </c>
    </row>
    <row r="867" spans="2:42" x14ac:dyDescent="0.35">
      <c r="B867" s="36"/>
      <c r="C867" s="36" t="s">
        <v>2300</v>
      </c>
      <c r="D867" s="201"/>
      <c r="E867" s="200">
        <f>IntermediateData!E813</f>
        <v>0</v>
      </c>
      <c r="F867" s="200">
        <f>IntermediateData!F813</f>
        <v>0</v>
      </c>
      <c r="G867" s="200">
        <f>IntermediateData!G813</f>
        <v>0</v>
      </c>
      <c r="H867" s="200">
        <f>IntermediateData!H813</f>
        <v>0</v>
      </c>
      <c r="I867" s="200">
        <f>IntermediateData!I813</f>
        <v>196.73230499999997</v>
      </c>
      <c r="J867" s="200">
        <f>IntermediateData!J813</f>
        <v>234.35536766551627</v>
      </c>
      <c r="K867" s="200">
        <f>IntermediateData!K813</f>
        <v>271.56035862364683</v>
      </c>
      <c r="L867" s="200">
        <f>IntermediateData!L813</f>
        <v>281.67434257448622</v>
      </c>
      <c r="M867" s="200">
        <f>IntermediateData!M813</f>
        <v>280.84570577987876</v>
      </c>
      <c r="N867" s="200">
        <f>IntermediateData!N813</f>
        <v>280.27955580384872</v>
      </c>
      <c r="O867" s="200">
        <f>IntermediateData!O813</f>
        <v>279.97157082725317</v>
      </c>
      <c r="P867" s="200">
        <f>IntermediateData!P813</f>
        <v>279.91770371164625</v>
      </c>
      <c r="Q867" s="200">
        <f>IntermediateData!Q813</f>
        <v>280.11417449269595</v>
      </c>
      <c r="R867" s="199">
        <f>IntermediateData!R813</f>
        <v>280.55746320330326</v>
      </c>
      <c r="S867" s="200">
        <f>IntermediateData!S813</f>
        <v>281.24430301555293</v>
      </c>
      <c r="T867" s="200">
        <f>IntermediateData!T813</f>
        <v>282.17167369104965</v>
      </c>
      <c r="U867" s="200">
        <f>IntermediateData!U813</f>
        <v>283.33679532960321</v>
      </c>
      <c r="V867" s="200">
        <f>IntermediateData!V813</f>
        <v>284.7371224066178</v>
      </c>
      <c r="W867" s="200">
        <f>IntermediateData!W813</f>
        <v>286.37033808992373</v>
      </c>
      <c r="X867" s="200">
        <f>IntermediateData!X813</f>
        <v>288.23434882715298</v>
      </c>
      <c r="Y867" s="200">
        <f>IntermediateData!Y813</f>
        <v>290.32727919511899</v>
      </c>
      <c r="Z867" s="200">
        <f>IntermediateData!Z813</f>
        <v>292.64746700299742</v>
      </c>
      <c r="AA867" s="200">
        <f>IntermediateData!AA813</f>
        <v>295.19345864143929</v>
      </c>
      <c r="AB867" s="200">
        <f>IntermediateData!AB813</f>
        <v>297.96400467006316</v>
      </c>
      <c r="AC867" s="200">
        <f>IntermediateData!AC813</f>
        <v>300.95805563608161</v>
      </c>
      <c r="AD867" s="200">
        <f>IntermediateData!AD813</f>
        <v>304.01944313948343</v>
      </c>
      <c r="AE867" s="200">
        <f>IntermediateData!AE813</f>
        <v>307.12013335540598</v>
      </c>
      <c r="AF867" s="200">
        <f>IntermediateData!AF813</f>
        <v>310.23289925113494</v>
      </c>
      <c r="AG867" s="200">
        <f>IntermediateData!AG813</f>
        <v>313.35234396263985</v>
      </c>
      <c r="AH867" s="200">
        <f>IntermediateData!AH813</f>
        <v>316.19801451256967</v>
      </c>
      <c r="AI867" s="200">
        <f>IntermediateData!AI813</f>
        <v>319.05573940530348</v>
      </c>
      <c r="AJ867" s="200">
        <f>IntermediateData!AJ813</f>
        <v>321.92808372324316</v>
      </c>
      <c r="AK867" s="200">
        <f>IntermediateData!AK813</f>
        <v>324.81738526193254</v>
      </c>
      <c r="AL867" s="200">
        <f>IntermediateData!AL813</f>
        <v>327.72576296911706</v>
      </c>
      <c r="AM867" s="200">
        <f>IntermediateData!AM813</f>
        <v>330.6551248727036</v>
      </c>
      <c r="AN867" s="200">
        <f>IntermediateData!AN813</f>
        <v>333.60717551736457</v>
      </c>
      <c r="AO867" s="200">
        <f>IntermediateData!AO813</f>
        <v>336.58342292858862</v>
      </c>
      <c r="AP867" s="201">
        <f>IntermediateData!AP813</f>
        <v>339.58518512207274</v>
      </c>
    </row>
    <row r="868" spans="2:42" x14ac:dyDescent="0.35">
      <c r="B868" s="36"/>
      <c r="C868" s="36" t="s">
        <v>2301</v>
      </c>
      <c r="D868" s="201"/>
      <c r="E868" s="200">
        <f>IntermediateData!E814</f>
        <v>0</v>
      </c>
      <c r="F868" s="200">
        <f>IntermediateData!F814</f>
        <v>0</v>
      </c>
      <c r="G868" s="200">
        <f>IntermediateData!G814</f>
        <v>0</v>
      </c>
      <c r="H868" s="200">
        <f>IntermediateData!H814</f>
        <v>0</v>
      </c>
      <c r="I868" s="200">
        <f>IntermediateData!I814</f>
        <v>590.58076000000005</v>
      </c>
      <c r="J868" s="200">
        <f>IntermediateData!J814</f>
        <v>701.81547376403944</v>
      </c>
      <c r="K868" s="200">
        <f>IntermediateData!K814</f>
        <v>810.72982777667539</v>
      </c>
      <c r="L868" s="200">
        <f>IntermediateData!L814</f>
        <v>844.93496007117108</v>
      </c>
      <c r="M868" s="200">
        <f>IntermediateData!M814</f>
        <v>838.35821328735506</v>
      </c>
      <c r="N868" s="200">
        <f>IntermediateData!N814</f>
        <v>832.56967027271082</v>
      </c>
      <c r="O868" s="200">
        <f>IntermediateData!O814</f>
        <v>827.55242988806219</v>
      </c>
      <c r="P868" s="200">
        <f>IntermediateData!P814</f>
        <v>823.29046735595955</v>
      </c>
      <c r="Q868" s="200">
        <f>IntermediateData!Q814</f>
        <v>819.76860777518232</v>
      </c>
      <c r="R868" s="199">
        <f>IntermediateData!R814</f>
        <v>816.97250072440374</v>
      </c>
      <c r="S868" s="200">
        <f>IntermediateData!S814</f>
        <v>814.88859591777248</v>
      </c>
      <c r="T868" s="200">
        <f>IntermediateData!T814</f>
        <v>813.50411987657537</v>
      </c>
      <c r="U868" s="200">
        <f>IntermediateData!U814</f>
        <v>812.80705358253294</v>
      </c>
      <c r="V868" s="200">
        <f>IntermediateData!V814</f>
        <v>812.78611107957465</v>
      </c>
      <c r="W868" s="200">
        <f>IntermediateData!W814</f>
        <v>813.43071899223037</v>
      </c>
      <c r="X868" s="200">
        <f>IntermediateData!X814</f>
        <v>814.73099692999767</v>
      </c>
      <c r="Y868" s="200">
        <f>IntermediateData!Y814</f>
        <v>816.67773874821705</v>
      </c>
      <c r="Z868" s="200">
        <f>IntermediateData!Z814</f>
        <v>819.26239463714899</v>
      </c>
      <c r="AA868" s="200">
        <f>IntermediateData!AA814</f>
        <v>822.47705401202484</v>
      </c>
      <c r="AB868" s="200">
        <f>IntermediateData!AB814</f>
        <v>826.31442917792504</v>
      </c>
      <c r="AC868" s="200">
        <f>IntermediateData!AC814</f>
        <v>830.76783974434886</v>
      </c>
      <c r="AD868" s="200">
        <f>IntermediateData!AD814</f>
        <v>835.36494979691793</v>
      </c>
      <c r="AE868" s="200">
        <f>IntermediateData!AE814</f>
        <v>840.01942651694378</v>
      </c>
      <c r="AF868" s="200">
        <f>IntermediateData!AF814</f>
        <v>844.64817801521156</v>
      </c>
      <c r="AG868" s="200">
        <f>IntermediateData!AG814</f>
        <v>849.22838566528344</v>
      </c>
      <c r="AH868" s="200">
        <f>IntermediateData!AH814</f>
        <v>854.13496929950907</v>
      </c>
      <c r="AI868" s="200">
        <f>IntermediateData!AI814</f>
        <v>859.00996671150335</v>
      </c>
      <c r="AJ868" s="200">
        <f>IntermediateData!AJ814</f>
        <v>863.86184347257108</v>
      </c>
      <c r="AK868" s="200">
        <f>IntermediateData!AK814</f>
        <v>868.69831781798962</v>
      </c>
      <c r="AL868" s="200">
        <f>IntermediateData!AL814</f>
        <v>873.52639052524148</v>
      </c>
      <c r="AM868" s="200">
        <f>IntermediateData!AM814</f>
        <v>878.35237310319246</v>
      </c>
      <c r="AN868" s="200">
        <f>IntermediateData!AN814</f>
        <v>883.18191436035852</v>
      </c>
      <c r="AO868" s="200">
        <f>IntermediateData!AO814</f>
        <v>888.020025417243</v>
      </c>
      <c r="AP868" s="201">
        <f>IntermediateData!AP814</f>
        <v>892.87110322470733</v>
      </c>
    </row>
    <row r="869" spans="2:42" x14ac:dyDescent="0.35">
      <c r="B869" s="36"/>
      <c r="C869" s="36" t="s">
        <v>2302</v>
      </c>
      <c r="D869" s="201"/>
      <c r="E869" s="200">
        <f>IntermediateData!E815</f>
        <v>0</v>
      </c>
      <c r="F869" s="200">
        <f>IntermediateData!F815</f>
        <v>0</v>
      </c>
      <c r="G869" s="200">
        <f>IntermediateData!G815</f>
        <v>0</v>
      </c>
      <c r="H869" s="200">
        <f>IntermediateData!H815</f>
        <v>0</v>
      </c>
      <c r="I869" s="200">
        <f>IntermediateData!I815</f>
        <v>19.786799999999999</v>
      </c>
      <c r="J869" s="200">
        <f>IntermediateData!J815</f>
        <v>24.822790155215515</v>
      </c>
      <c r="K869" s="200">
        <f>IntermediateData!K815</f>
        <v>34.715248529030085</v>
      </c>
      <c r="L869" s="200">
        <f>IntermediateData!L815</f>
        <v>40.32856492855781</v>
      </c>
      <c r="M869" s="200">
        <f>IntermediateData!M815</f>
        <v>43.876700630467468</v>
      </c>
      <c r="N869" s="200">
        <f>IntermediateData!N815</f>
        <v>43.419029469090304</v>
      </c>
      <c r="O869" s="200">
        <f>IntermediateData!O815</f>
        <v>43.003082550667699</v>
      </c>
      <c r="P869" s="200">
        <f>IntermediateData!P815</f>
        <v>42.6278731740829</v>
      </c>
      <c r="Q869" s="200">
        <f>IntermediateData!Q815</f>
        <v>42.292462379984734</v>
      </c>
      <c r="R869" s="199">
        <f>IntermediateData!R815</f>
        <v>41.995957455688838</v>
      </c>
      <c r="S869" s="200">
        <f>IntermediateData!S815</f>
        <v>41.737510500196265</v>
      </c>
      <c r="T869" s="200">
        <f>IntermediateData!T815</f>
        <v>41.516317047247419</v>
      </c>
      <c r="U869" s="200">
        <f>IntermediateData!U815</f>
        <v>41.331614744407716</v>
      </c>
      <c r="V869" s="200">
        <f>IntermediateData!V815</f>
        <v>41.182682086257628</v>
      </c>
      <c r="W869" s="200">
        <f>IntermediateData!W815</f>
        <v>41.068837199832622</v>
      </c>
      <c r="X869" s="200">
        <f>IntermediateData!X815</f>
        <v>40.989436680529131</v>
      </c>
      <c r="Y869" s="200">
        <f>IntermediateData!Y815</f>
        <v>40.94387447676074</v>
      </c>
      <c r="Z869" s="200">
        <f>IntermediateData!Z815</f>
        <v>40.931580821714292</v>
      </c>
      <c r="AA869" s="200">
        <f>IntermediateData!AA815</f>
        <v>40.952021210618867</v>
      </c>
      <c r="AB869" s="200">
        <f>IntermediateData!AB815</f>
        <v>41.004695422001568</v>
      </c>
      <c r="AC869" s="200">
        <f>IntermediateData!AC815</f>
        <v>41.089136581463102</v>
      </c>
      <c r="AD869" s="200">
        <f>IntermediateData!AD815</f>
        <v>41.186685582351686</v>
      </c>
      <c r="AE869" s="200">
        <f>IntermediateData!AE815</f>
        <v>41.292574557100231</v>
      </c>
      <c r="AF869" s="200">
        <f>IntermediateData!AF815</f>
        <v>41.402212238569554</v>
      </c>
      <c r="AG869" s="200">
        <f>IntermediateData!AG815</f>
        <v>41.511194927292408</v>
      </c>
      <c r="AH869" s="200">
        <f>IntermediateData!AH815</f>
        <v>41.617481972243759</v>
      </c>
      <c r="AI869" s="200">
        <f>IntermediateData!AI815</f>
        <v>41.720900962811328</v>
      </c>
      <c r="AJ869" s="200">
        <f>IntermediateData!AJ815</f>
        <v>41.821907722873867</v>
      </c>
      <c r="AK869" s="200">
        <f>IntermediateData!AK815</f>
        <v>41.920916814613889</v>
      </c>
      <c r="AL869" s="200">
        <f>IntermediateData!AL815</f>
        <v>42.018303258590215</v>
      </c>
      <c r="AM869" s="200">
        <f>IntermediateData!AM815</f>
        <v>42.114404158923996</v>
      </c>
      <c r="AN869" s="200">
        <f>IntermediateData!AN815</f>
        <v>42.209520237512152</v>
      </c>
      <c r="AO869" s="200">
        <f>IntermediateData!AO815</f>
        <v>42.303917281003031</v>
      </c>
      <c r="AP869" s="201">
        <f>IntermediateData!AP815</f>
        <v>42.397827504096867</v>
      </c>
    </row>
    <row r="870" spans="2:42" x14ac:dyDescent="0.35">
      <c r="B870" s="36"/>
      <c r="C870" s="36" t="s">
        <v>2303</v>
      </c>
      <c r="D870" s="201"/>
      <c r="E870" s="200">
        <f>IntermediateData!E816</f>
        <v>0</v>
      </c>
      <c r="F870" s="200">
        <f>IntermediateData!F816</f>
        <v>0</v>
      </c>
      <c r="G870" s="200">
        <f>IntermediateData!G816</f>
        <v>0</v>
      </c>
      <c r="H870" s="200">
        <f>IntermediateData!H816</f>
        <v>0</v>
      </c>
      <c r="I870" s="200">
        <f>IntermediateData!I816</f>
        <v>75.283449999999988</v>
      </c>
      <c r="J870" s="200">
        <f>IntermediateData!J816</f>
        <v>145.26907213097934</v>
      </c>
      <c r="K870" s="200">
        <f>IntermediateData!K816</f>
        <v>200.67767318924336</v>
      </c>
      <c r="L870" s="200">
        <f>IntermediateData!L816</f>
        <v>256.30740095293402</v>
      </c>
      <c r="M870" s="200">
        <f>IntermediateData!M816</f>
        <v>363.90960580557294</v>
      </c>
      <c r="N870" s="200">
        <f>IntermediateData!N816</f>
        <v>428.53119581088953</v>
      </c>
      <c r="O870" s="200">
        <f>IntermediateData!O816</f>
        <v>481.22767975175157</v>
      </c>
      <c r="P870" s="200">
        <f>IntermediateData!P816</f>
        <v>480.81470467644579</v>
      </c>
      <c r="Q870" s="200">
        <f>IntermediateData!Q816</f>
        <v>480.8489037664736</v>
      </c>
      <c r="R870" s="199">
        <f>IntermediateData!R816</f>
        <v>481.32391619167885</v>
      </c>
      <c r="S870" s="200">
        <f>IntermediateData!S816</f>
        <v>482.23383697993381</v>
      </c>
      <c r="T870" s="200">
        <f>IntermediateData!T816</f>
        <v>483.57320523924352</v>
      </c>
      <c r="U870" s="200">
        <f>IntermediateData!U816</f>
        <v>485.33699291730596</v>
      </c>
      <c r="V870" s="200">
        <f>IntermediateData!V816</f>
        <v>487.52059408118026</v>
      </c>
      <c r="W870" s="200">
        <f>IntermediateData!W816</f>
        <v>490.11981470039359</v>
      </c>
      <c r="X870" s="200">
        <f>IntermediateData!X816</f>
        <v>493.13086291748448</v>
      </c>
      <c r="Y870" s="200">
        <f>IntermediateData!Y816</f>
        <v>496.55033979061437</v>
      </c>
      <c r="Z870" s="200">
        <f>IntermediateData!Z816</f>
        <v>500.37523049349585</v>
      </c>
      <c r="AA870" s="200">
        <f>IntermediateData!AA816</f>
        <v>504.60289595847928</v>
      </c>
      <c r="AB870" s="200">
        <f>IntermediateData!AB816</f>
        <v>509.23106494921433</v>
      </c>
      <c r="AC870" s="200">
        <f>IntermediateData!AC816</f>
        <v>514.25782654985574</v>
      </c>
      <c r="AD870" s="200">
        <f>IntermediateData!AD816</f>
        <v>519.59841503463304</v>
      </c>
      <c r="AE870" s="200">
        <f>IntermediateData!AE816</f>
        <v>525.20227488340754</v>
      </c>
      <c r="AF870" s="200">
        <f>IntermediateData!AF816</f>
        <v>531.01942341491826</v>
      </c>
      <c r="AG870" s="200">
        <f>IntermediateData!AG816</f>
        <v>537.00064050712842</v>
      </c>
      <c r="AH870" s="200">
        <f>IntermediateData!AH816</f>
        <v>543.22009216622814</v>
      </c>
      <c r="AI870" s="200">
        <f>IntermediateData!AI816</f>
        <v>549.50898622323507</v>
      </c>
      <c r="AJ870" s="200">
        <f>IntermediateData!AJ816</f>
        <v>555.83045358160894</v>
      </c>
      <c r="AK870" s="200">
        <f>IntermediateData!AK816</f>
        <v>562.19017122753814</v>
      </c>
      <c r="AL870" s="200">
        <f>IntermediateData!AL816</f>
        <v>568.5934134878562</v>
      </c>
      <c r="AM870" s="200">
        <f>IntermediateData!AM816</f>
        <v>575.04506768354383</v>
      </c>
      <c r="AN870" s="200">
        <f>IntermediateData!AN816</f>
        <v>581.54964887188771</v>
      </c>
      <c r="AO870" s="200">
        <f>IntermediateData!AO816</f>
        <v>588.11131371263286</v>
      </c>
      <c r="AP870" s="201">
        <f>IntermediateData!AP816</f>
        <v>594.73387349179859</v>
      </c>
    </row>
    <row r="871" spans="2:42" x14ac:dyDescent="0.35">
      <c r="B871" s="36"/>
      <c r="C871" s="36" t="s">
        <v>2304</v>
      </c>
      <c r="D871" s="201"/>
      <c r="E871" s="200">
        <f>IntermediateData!E817</f>
        <v>0</v>
      </c>
      <c r="F871" s="200">
        <f>IntermediateData!F817</f>
        <v>0</v>
      </c>
      <c r="G871" s="200">
        <f>IntermediateData!G817</f>
        <v>0</v>
      </c>
      <c r="H871" s="200">
        <f>IntermediateData!H817</f>
        <v>0</v>
      </c>
      <c r="I871" s="200">
        <f>IntermediateData!I817</f>
        <v>4.1951250000000009</v>
      </c>
      <c r="J871" s="200">
        <f>IntermediateData!J817</f>
        <v>10.843542286985921</v>
      </c>
      <c r="K871" s="200">
        <f>IntermediateData!K817</f>
        <v>21.016143944360824</v>
      </c>
      <c r="L871" s="200">
        <f>IntermediateData!L817</f>
        <v>29.003120177055404</v>
      </c>
      <c r="M871" s="200">
        <f>IntermediateData!M817</f>
        <v>36.934036496102337</v>
      </c>
      <c r="N871" s="200">
        <f>IntermediateData!N817</f>
        <v>52.235973538541458</v>
      </c>
      <c r="O871" s="200">
        <f>IntermediateData!O817</f>
        <v>61.239650228903159</v>
      </c>
      <c r="P871" s="200">
        <f>IntermediateData!P817</f>
        <v>68.828343738180436</v>
      </c>
      <c r="Q871" s="200">
        <f>IntermediateData!Q817</f>
        <v>68.372836887092092</v>
      </c>
      <c r="R871" s="199">
        <f>IntermediateData!R817</f>
        <v>67.980619655085192</v>
      </c>
      <c r="S871" s="200">
        <f>IntermediateData!S817</f>
        <v>67.650394580475933</v>
      </c>
      <c r="T871" s="200">
        <f>IntermediateData!T817</f>
        <v>67.380933691337418</v>
      </c>
      <c r="U871" s="200">
        <f>IntermediateData!U817</f>
        <v>67.171076439179686</v>
      </c>
      <c r="V871" s="200">
        <f>IntermediateData!V817</f>
        <v>67.01972771848655</v>
      </c>
      <c r="W871" s="200">
        <f>IntermediateData!W817</f>
        <v>66.925855969190479</v>
      </c>
      <c r="X871" s="200">
        <f>IntermediateData!X817</f>
        <v>66.88849135927741</v>
      </c>
      <c r="Y871" s="200">
        <f>IntermediateData!Y817</f>
        <v>66.906724044822155</v>
      </c>
      <c r="Z871" s="200">
        <f>IntermediateData!Z817</f>
        <v>66.979702504857528</v>
      </c>
      <c r="AA871" s="200">
        <f>IntermediateData!AA817</f>
        <v>67.106631948581523</v>
      </c>
      <c r="AB871" s="200">
        <f>IntermediateData!AB817</f>
        <v>67.286772792502646</v>
      </c>
      <c r="AC871" s="200">
        <f>IntermediateData!AC817</f>
        <v>67.519439205216912</v>
      </c>
      <c r="AD871" s="200">
        <f>IntermediateData!AD817</f>
        <v>67.799361000494727</v>
      </c>
      <c r="AE871" s="200">
        <f>IntermediateData!AE817</f>
        <v>68.118677045039149</v>
      </c>
      <c r="AF871" s="200">
        <f>IntermediateData!AF817</f>
        <v>68.469657739748811</v>
      </c>
      <c r="AG871" s="200">
        <f>IntermediateData!AG817</f>
        <v>68.844736178534291</v>
      </c>
      <c r="AH871" s="200">
        <f>IntermediateData!AH817</f>
        <v>69.396006913247859</v>
      </c>
      <c r="AI871" s="200">
        <f>IntermediateData!AI817</f>
        <v>69.95649587190988</v>
      </c>
      <c r="AJ871" s="200">
        <f>IntermediateData!AJ817</f>
        <v>70.519424398227926</v>
      </c>
      <c r="AK871" s="200">
        <f>IntermediateData!AK817</f>
        <v>71.07924012773536</v>
      </c>
      <c r="AL871" s="200">
        <f>IntermediateData!AL817</f>
        <v>71.636826836157965</v>
      </c>
      <c r="AM871" s="200">
        <f>IntermediateData!AM817</f>
        <v>72.19300286569991</v>
      </c>
      <c r="AN871" s="200">
        <f>IntermediateData!AN817</f>
        <v>72.748523830408018</v>
      </c>
      <c r="AO871" s="200">
        <f>IntermediateData!AO817</f>
        <v>73.304085174450648</v>
      </c>
      <c r="AP871" s="201">
        <f>IntermediateData!AP817</f>
        <v>73.860324589285071</v>
      </c>
    </row>
    <row r="872" spans="2:42" x14ac:dyDescent="0.35">
      <c r="B872" s="36"/>
      <c r="C872" s="36" t="s">
        <v>2305</v>
      </c>
      <c r="D872" s="201"/>
      <c r="E872" s="200">
        <f>IntermediateData!E818</f>
        <v>0</v>
      </c>
      <c r="F872" s="200">
        <f>IntermediateData!F818</f>
        <v>0</v>
      </c>
      <c r="G872" s="200">
        <f>IntermediateData!G818</f>
        <v>0</v>
      </c>
      <c r="H872" s="200">
        <f>IntermediateData!H818</f>
        <v>0</v>
      </c>
      <c r="I872" s="200">
        <f>IntermediateData!I818</f>
        <v>83.185574999999986</v>
      </c>
      <c r="J872" s="200">
        <f>IntermediateData!J818</f>
        <v>166.87245731313737</v>
      </c>
      <c r="K872" s="200">
        <f>IntermediateData!K818</f>
        <v>234.27134149620815</v>
      </c>
      <c r="L872" s="200">
        <f>IntermediateData!L818</f>
        <v>301.69283793774343</v>
      </c>
      <c r="M872" s="200">
        <f>IntermediateData!M818</f>
        <v>430.31317499255135</v>
      </c>
      <c r="N872" s="200">
        <f>IntermediateData!N818</f>
        <v>508.02220508824075</v>
      </c>
      <c r="O872" s="200">
        <f>IntermediateData!O818</f>
        <v>584.0223647067005</v>
      </c>
      <c r="P872" s="200">
        <f>IntermediateData!P818</f>
        <v>582.11097362065857</v>
      </c>
      <c r="Q872" s="200">
        <f>IntermediateData!Q818</f>
        <v>580.73661395584929</v>
      </c>
      <c r="R872" s="199">
        <f>IntermediateData!R818</f>
        <v>579.89013779239747</v>
      </c>
      <c r="S872" s="200">
        <f>IntermediateData!S818</f>
        <v>579.56296207042737</v>
      </c>
      <c r="T872" s="200">
        <f>IntermediateData!T818</f>
        <v>579.7470529274384</v>
      </c>
      <c r="U872" s="200">
        <f>IntermediateData!U818</f>
        <v>580.4349107168465</v>
      </c>
      <c r="V872" s="200">
        <f>IntermediateData!V818</f>
        <v>581.61955568511223</v>
      </c>
      <c r="W872" s="200">
        <f>IntermediateData!W818</f>
        <v>583.29451428575089</v>
      </c>
      <c r="X872" s="200">
        <f>IntermediateData!X818</f>
        <v>585.45380610936593</v>
      </c>
      <c r="Y872" s="200">
        <f>IntermediateData!Y818</f>
        <v>588.09193140966443</v>
      </c>
      <c r="Z872" s="200">
        <f>IntermediateData!Z818</f>
        <v>591.20385920619913</v>
      </c>
      <c r="AA872" s="200">
        <f>IntermediateData!AA818</f>
        <v>594.7850159453385</v>
      </c>
      <c r="AB872" s="200">
        <f>IntermediateData!AB818</f>
        <v>598.83127470170496</v>
      </c>
      <c r="AC872" s="200">
        <f>IntermediateData!AC818</f>
        <v>603.33894490302259</v>
      </c>
      <c r="AD872" s="200">
        <f>IntermediateData!AD818</f>
        <v>608.21282061068564</v>
      </c>
      <c r="AE872" s="200">
        <f>IntermediateData!AE818</f>
        <v>613.38967791023481</v>
      </c>
      <c r="AF872" s="200">
        <f>IntermediateData!AF818</f>
        <v>618.80721291262012</v>
      </c>
      <c r="AG872" s="200">
        <f>IntermediateData!AG818</f>
        <v>624.40427880435413</v>
      </c>
      <c r="AH872" s="200">
        <f>IntermediateData!AH818</f>
        <v>629.34894147846364</v>
      </c>
      <c r="AI872" s="200">
        <f>IntermediateData!AI818</f>
        <v>634.35392421283041</v>
      </c>
      <c r="AJ872" s="200">
        <f>IntermediateData!AJ818</f>
        <v>639.3625549802282</v>
      </c>
      <c r="AK872" s="200">
        <f>IntermediateData!AK818</f>
        <v>644.38057111760122</v>
      </c>
      <c r="AL872" s="200">
        <f>IntermediateData!AL818</f>
        <v>649.41320537302852</v>
      </c>
      <c r="AM872" s="200">
        <f>IntermediateData!AM818</f>
        <v>654.46520524588186</v>
      </c>
      <c r="AN872" s="200">
        <f>IntermediateData!AN818</f>
        <v>659.54085119273088</v>
      </c>
      <c r="AO872" s="200">
        <f>IntermediateData!AO818</f>
        <v>664.64397374364717</v>
      </c>
      <c r="AP872" s="201">
        <f>IntermediateData!AP818</f>
        <v>669.77796957145142</v>
      </c>
    </row>
    <row r="873" spans="2:42" x14ac:dyDescent="0.35">
      <c r="B873" s="36"/>
      <c r="C873" s="36" t="s">
        <v>2306</v>
      </c>
      <c r="D873" s="201"/>
      <c r="E873" s="200">
        <f>IntermediateData!E819</f>
        <v>0</v>
      </c>
      <c r="F873" s="200">
        <f>IntermediateData!F819</f>
        <v>0</v>
      </c>
      <c r="G873" s="200">
        <f>IntermediateData!G819</f>
        <v>0</v>
      </c>
      <c r="H873" s="200">
        <f>IntermediateData!H819</f>
        <v>0</v>
      </c>
      <c r="I873" s="200">
        <f>IntermediateData!I819</f>
        <v>188.80235000000002</v>
      </c>
      <c r="J873" s="200">
        <f>IntermediateData!J819</f>
        <v>400.25902491573584</v>
      </c>
      <c r="K873" s="200">
        <f>IntermediateData!K819</f>
        <v>736.25704553208891</v>
      </c>
      <c r="L873" s="200">
        <f>IntermediateData!L819</f>
        <v>993.09771649002766</v>
      </c>
      <c r="M873" s="200">
        <f>IntermediateData!M819</f>
        <v>1249.6329839495177</v>
      </c>
      <c r="N873" s="200">
        <f>IntermediateData!N819</f>
        <v>1755.5755533399001</v>
      </c>
      <c r="O873" s="200">
        <f>IntermediateData!O819</f>
        <v>2050.5078518958853</v>
      </c>
      <c r="P873" s="200">
        <f>IntermediateData!P819</f>
        <v>2221.791165865181</v>
      </c>
      <c r="Q873" s="200">
        <f>IntermediateData!Q819</f>
        <v>2215.58608606911</v>
      </c>
      <c r="R873" s="199">
        <f>IntermediateData!R819</f>
        <v>2211.4123611356763</v>
      </c>
      <c r="S873" s="200">
        <f>IntermediateData!S819</f>
        <v>2209.2362599455519</v>
      </c>
      <c r="T873" s="200">
        <f>IntermediateData!T819</f>
        <v>2209.0261756098485</v>
      </c>
      <c r="U873" s="200">
        <f>IntermediateData!U819</f>
        <v>2210.7525671063026</v>
      </c>
      <c r="V873" s="200">
        <f>IntermediateData!V819</f>
        <v>2214.3879034690881</v>
      </c>
      <c r="W873" s="200">
        <f>IntermediateData!W819</f>
        <v>2219.9066104478902</v>
      </c>
      <c r="X873" s="200">
        <f>IntermediateData!X819</f>
        <v>2227.2850195551578</v>
      </c>
      <c r="Y873" s="200">
        <f>IntermediateData!Y819</f>
        <v>2236.5013194235958</v>
      </c>
      <c r="Z873" s="200">
        <f>IntermediateData!Z819</f>
        <v>2247.5355093990433</v>
      </c>
      <c r="AA873" s="200">
        <f>IntermediateData!AA819</f>
        <v>2260.369355296808</v>
      </c>
      <c r="AB873" s="200">
        <f>IntermediateData!AB819</f>
        <v>2274.9863472523757</v>
      </c>
      <c r="AC873" s="200">
        <f>IntermediateData!AC819</f>
        <v>2291.3716596001732</v>
      </c>
      <c r="AD873" s="200">
        <f>IntermediateData!AD819</f>
        <v>2309.3034364351056</v>
      </c>
      <c r="AE873" s="200">
        <f>IntermediateData!AE819</f>
        <v>2328.5395227940071</v>
      </c>
      <c r="AF873" s="200">
        <f>IntermediateData!AF819</f>
        <v>2348.8406084623484</v>
      </c>
      <c r="AG873" s="200">
        <f>IntermediateData!AG819</f>
        <v>2369.9711950947558</v>
      </c>
      <c r="AH873" s="200">
        <f>IntermediateData!AH819</f>
        <v>2393.9080317105904</v>
      </c>
      <c r="AI873" s="200">
        <f>IntermediateData!AI819</f>
        <v>2418.2260668369859</v>
      </c>
      <c r="AJ873" s="200">
        <f>IntermediateData!AJ819</f>
        <v>2442.7081155659166</v>
      </c>
      <c r="AK873" s="200">
        <f>IntermediateData!AK819</f>
        <v>2467.2381933676388</v>
      </c>
      <c r="AL873" s="200">
        <f>IntermediateData!AL819</f>
        <v>2491.8423316532771</v>
      </c>
      <c r="AM873" s="200">
        <f>IntermediateData!AM819</f>
        <v>2516.5446300872145</v>
      </c>
      <c r="AN873" s="200">
        <f>IntermediateData!AN819</f>
        <v>2541.3673329820986</v>
      </c>
      <c r="AO873" s="200">
        <f>IntermediateData!AO819</f>
        <v>2566.3309013481485</v>
      </c>
      <c r="AP873" s="201">
        <f>IntermediateData!AP819</f>
        <v>2591.4540807683466</v>
      </c>
    </row>
    <row r="874" spans="2:42" x14ac:dyDescent="0.35">
      <c r="B874" s="36"/>
      <c r="C874" s="36" t="s">
        <v>2307</v>
      </c>
      <c r="D874" s="201"/>
      <c r="E874" s="200">
        <f>IntermediateData!E820</f>
        <v>0</v>
      </c>
      <c r="F874" s="200">
        <f>IntermediateData!F820</f>
        <v>0</v>
      </c>
      <c r="G874" s="200">
        <f>IntermediateData!G820</f>
        <v>0</v>
      </c>
      <c r="H874" s="200">
        <f>IntermediateData!H820</f>
        <v>0</v>
      </c>
      <c r="I874" s="200">
        <f>IntermediateData!I820</f>
        <v>72.471959999999996</v>
      </c>
      <c r="J874" s="200">
        <f>IntermediateData!J820</f>
        <v>93.265553022496405</v>
      </c>
      <c r="K874" s="200">
        <f>IntermediateData!K820</f>
        <v>132.99133554565103</v>
      </c>
      <c r="L874" s="200">
        <f>IntermediateData!L820</f>
        <v>157.00098710839927</v>
      </c>
      <c r="M874" s="200">
        <f>IntermediateData!M820</f>
        <v>180.09196066746495</v>
      </c>
      <c r="N874" s="200">
        <f>IntermediateData!N820</f>
        <v>179.59251090704763</v>
      </c>
      <c r="O874" s="200">
        <f>IntermediateData!O820</f>
        <v>179.26046343683433</v>
      </c>
      <c r="P874" s="200">
        <f>IntermediateData!P820</f>
        <v>179.09308566179413</v>
      </c>
      <c r="Q874" s="200">
        <f>IntermediateData!Q820</f>
        <v>179.08781981827738</v>
      </c>
      <c r="R874" s="199">
        <f>IntermediateData!R820</f>
        <v>179.24227821062505</v>
      </c>
      <c r="S874" s="200">
        <f>IntermediateData!S820</f>
        <v>179.55423865741443</v>
      </c>
      <c r="T874" s="200">
        <f>IntermediateData!T820</f>
        <v>180.02164014043558</v>
      </c>
      <c r="U874" s="200">
        <f>IntermediateData!U820</f>
        <v>180.64257864976597</v>
      </c>
      <c r="V874" s="200">
        <f>IntermediateData!V820</f>
        <v>181.41530321856681</v>
      </c>
      <c r="W874" s="200">
        <f>IntermediateData!W820</f>
        <v>182.33821214147764</v>
      </c>
      <c r="X874" s="200">
        <f>IntermediateData!X820</f>
        <v>183.40984937072633</v>
      </c>
      <c r="Y874" s="200">
        <f>IntermediateData!Y820</f>
        <v>184.62890108430418</v>
      </c>
      <c r="Z874" s="200">
        <f>IntermediateData!Z820</f>
        <v>185.99419242078264</v>
      </c>
      <c r="AA874" s="200">
        <f>IntermediateData!AA820</f>
        <v>187.50468437556333</v>
      </c>
      <c r="AB874" s="200">
        <f>IntermediateData!AB820</f>
        <v>189.15947085356481</v>
      </c>
      <c r="AC874" s="200">
        <f>IntermediateData!AC820</f>
        <v>190.95777587354999</v>
      </c>
      <c r="AD874" s="200">
        <f>IntermediateData!AD820</f>
        <v>192.83220043002115</v>
      </c>
      <c r="AE874" s="200">
        <f>IntermediateData!AE820</f>
        <v>194.76407022993556</v>
      </c>
      <c r="AF874" s="200">
        <f>IntermediateData!AF820</f>
        <v>196.7351144521312</v>
      </c>
      <c r="AG874" s="200">
        <f>IntermediateData!AG820</f>
        <v>198.72751934288326</v>
      </c>
      <c r="AH874" s="200">
        <f>IntermediateData!AH820</f>
        <v>200.54446465872792</v>
      </c>
      <c r="AI874" s="200">
        <f>IntermediateData!AI820</f>
        <v>202.36742444513783</v>
      </c>
      <c r="AJ874" s="200">
        <f>IntermediateData!AJ820</f>
        <v>204.19816756895614</v>
      </c>
      <c r="AK874" s="200">
        <f>IntermediateData!AK820</f>
        <v>206.03831256401273</v>
      </c>
      <c r="AL874" s="200">
        <f>IntermediateData!AL820</f>
        <v>207.88933331489127</v>
      </c>
      <c r="AM874" s="200">
        <f>IntermediateData!AM820</f>
        <v>209.7525644026083</v>
      </c>
      <c r="AN874" s="200">
        <f>IntermediateData!AN820</f>
        <v>211.62920612535839</v>
      </c>
      <c r="AO874" s="200">
        <f>IntermediateData!AO820</f>
        <v>213.52032920685676</v>
      </c>
      <c r="AP874" s="201">
        <f>IntermediateData!AP820</f>
        <v>215.42687920420835</v>
      </c>
    </row>
    <row r="875" spans="2:42" x14ac:dyDescent="0.35">
      <c r="B875" s="36"/>
      <c r="C875" s="36" t="s">
        <v>2308</v>
      </c>
      <c r="D875" s="201"/>
      <c r="E875" s="200">
        <f>IntermediateData!E821</f>
        <v>0</v>
      </c>
      <c r="F875" s="200">
        <f>IntermediateData!F821</f>
        <v>0</v>
      </c>
      <c r="G875" s="200">
        <f>IntermediateData!G821</f>
        <v>0</v>
      </c>
      <c r="H875" s="200">
        <f>IntermediateData!H821</f>
        <v>0</v>
      </c>
      <c r="I875" s="200">
        <f>IntermediateData!I821</f>
        <v>32.80893318851566</v>
      </c>
      <c r="J875" s="200">
        <f>IntermediateData!J821</f>
        <v>32.388766828640485</v>
      </c>
      <c r="K875" s="200">
        <f>IntermediateData!K821</f>
        <v>32.00096261726322</v>
      </c>
      <c r="L875" s="200">
        <f>IntermediateData!L821</f>
        <v>31.644703758152367</v>
      </c>
      <c r="M875" s="200">
        <f>IntermediateData!M821</f>
        <v>31.319211256844113</v>
      </c>
      <c r="N875" s="200">
        <f>IntermediateData!N821</f>
        <v>31.023742708778286</v>
      </c>
      <c r="O875" s="200">
        <f>IntermediateData!O821</f>
        <v>30.757591135455911</v>
      </c>
      <c r="P875" s="200">
        <f>IntermediateData!P821</f>
        <v>30.520083866941025</v>
      </c>
      <c r="Q875" s="200">
        <f>IntermediateData!Q821</f>
        <v>30.310581469093076</v>
      </c>
      <c r="R875" s="199">
        <f>IntermediateData!R821</f>
        <v>30.128476713976376</v>
      </c>
      <c r="S875" s="200">
        <f>IntermediateData!S821</f>
        <v>29.973193591952349</v>
      </c>
      <c r="T875" s="200">
        <f>IntermediateData!T821</f>
        <v>29.844186364016238</v>
      </c>
      <c r="U875" s="200">
        <f>IntermediateData!U821</f>
        <v>29.740938652994878</v>
      </c>
      <c r="V875" s="200">
        <f>IntermediateData!V821</f>
        <v>29.662962572274331</v>
      </c>
      <c r="W875" s="200">
        <f>IntermediateData!W821</f>
        <v>29.609797890776978</v>
      </c>
      <c r="X875" s="200">
        <f>IntermediateData!X821</f>
        <v>29.581011232956548</v>
      </c>
      <c r="Y875" s="200">
        <f>IntermediateData!Y821</f>
        <v>29.576195312626552</v>
      </c>
      <c r="Z875" s="200">
        <f>IntermediateData!Z821</f>
        <v>29.594968199482974</v>
      </c>
      <c r="AA875" s="200">
        <f>IntermediateData!AA821</f>
        <v>29.63697261722605</v>
      </c>
      <c r="AB875" s="200">
        <f>IntermediateData!AB821</f>
        <v>29.701875272227991</v>
      </c>
      <c r="AC875" s="200">
        <f>IntermediateData!AC821</f>
        <v>29.789366211734361</v>
      </c>
      <c r="AD875" s="200">
        <f>IntermediateData!AD821</f>
        <v>29.873256421266838</v>
      </c>
      <c r="AE875" s="200">
        <f>IntermediateData!AE821</f>
        <v>29.954001054854078</v>
      </c>
      <c r="AF875" s="200">
        <f>IntermediateData!AF821</f>
        <v>30.032020048259987</v>
      </c>
      <c r="AG875" s="200">
        <f>IntermediateData!AG821</f>
        <v>30.107699651430739</v>
      </c>
      <c r="AH875" s="200">
        <f>IntermediateData!AH821</f>
        <v>30.18187497638592</v>
      </c>
      <c r="AI875" s="200">
        <f>IntermediateData!AI821</f>
        <v>30.25438298439542</v>
      </c>
      <c r="AJ875" s="200">
        <f>IntermediateData!AJ821</f>
        <v>30.325517736309639</v>
      </c>
      <c r="AK875" s="200">
        <f>IntermediateData!AK821</f>
        <v>30.395544952659606</v>
      </c>
      <c r="AL875" s="200">
        <f>IntermediateData!AL821</f>
        <v>30.464703175733362</v>
      </c>
      <c r="AM875" s="200">
        <f>IntermediateData!AM821</f>
        <v>30.533204866421197</v>
      </c>
      <c r="AN875" s="200">
        <f>IntermediateData!AN821</f>
        <v>30.601237438505777</v>
      </c>
      <c r="AO875" s="200">
        <f>IntermediateData!AO821</f>
        <v>30.668964232949449</v>
      </c>
      <c r="AP875" s="201">
        <f>IntermediateData!AP821</f>
        <v>30.736525434612819</v>
      </c>
    </row>
    <row r="876" spans="2:42" x14ac:dyDescent="0.35">
      <c r="B876" s="36"/>
      <c r="C876" s="36" t="s">
        <v>2309</v>
      </c>
      <c r="D876" s="201"/>
      <c r="E876" s="200">
        <f>IntermediateData!E822</f>
        <v>0</v>
      </c>
      <c r="F876" s="200">
        <f>IntermediateData!F822</f>
        <v>0</v>
      </c>
      <c r="G876" s="200">
        <f>IntermediateData!G822</f>
        <v>0</v>
      </c>
      <c r="H876" s="200">
        <f>IntermediateData!H822</f>
        <v>0</v>
      </c>
      <c r="I876" s="200">
        <f>IntermediateData!I822</f>
        <v>8.2288250000000005</v>
      </c>
      <c r="J876" s="200">
        <f>IntermediateData!J822</f>
        <v>70.944500578667871</v>
      </c>
      <c r="K876" s="200">
        <f>IntermediateData!K822</f>
        <v>134.74305057928871</v>
      </c>
      <c r="L876" s="200">
        <f>IntermediateData!L822</f>
        <v>239.14500370427334</v>
      </c>
      <c r="M876" s="200">
        <f>IntermediateData!M822</f>
        <v>317.11466576122262</v>
      </c>
      <c r="N876" s="200">
        <f>IntermediateData!N822</f>
        <v>461.12702657820103</v>
      </c>
      <c r="O876" s="200">
        <f>IntermediateData!O822</f>
        <v>552.11428491458241</v>
      </c>
      <c r="P876" s="200">
        <f>IntermediateData!P822</f>
        <v>642.6035395222757</v>
      </c>
      <c r="Q876" s="200">
        <f>IntermediateData!Q822</f>
        <v>675.33406426046406</v>
      </c>
      <c r="R876" s="199">
        <f>IntermediateData!R822</f>
        <v>675.08532000489936</v>
      </c>
      <c r="S876" s="200">
        <f>IntermediateData!S822</f>
        <v>675.45968694295311</v>
      </c>
      <c r="T876" s="200">
        <f>IntermediateData!T822</f>
        <v>676.44857205226185</v>
      </c>
      <c r="U876" s="200">
        <f>IntermediateData!U822</f>
        <v>678.0440136034058</v>
      </c>
      <c r="V876" s="200">
        <f>IntermediateData!V822</f>
        <v>680.23866502188525</v>
      </c>
      <c r="W876" s="200">
        <f>IntermediateData!W822</f>
        <v>683.02577949183035</v>
      </c>
      <c r="X876" s="200">
        <f>IntermediateData!X822</f>
        <v>686.39919527758695</v>
      </c>
      <c r="Y876" s="200">
        <f>IntermediateData!Y822</f>
        <v>690.35332174027178</v>
      </c>
      <c r="Z876" s="200">
        <f>IntermediateData!Z822</f>
        <v>694.88312602729832</v>
      </c>
      <c r="AA876" s="200">
        <f>IntermediateData!AA822</f>
        <v>699.98412041375252</v>
      </c>
      <c r="AB876" s="200">
        <f>IntermediateData!AB822</f>
        <v>705.65235027534993</v>
      </c>
      <c r="AC876" s="200">
        <f>IntermediateData!AC822</f>
        <v>711.88438267351637</v>
      </c>
      <c r="AD876" s="200">
        <f>IntermediateData!AD822</f>
        <v>718.66820051683214</v>
      </c>
      <c r="AE876" s="200">
        <f>IntermediateData!AE822</f>
        <v>725.93220144897123</v>
      </c>
      <c r="AF876" s="200">
        <f>IntermediateData!AF822</f>
        <v>733.60510771652434</v>
      </c>
      <c r="AG876" s="200">
        <f>IntermediateData!AG822</f>
        <v>741.61627734453441</v>
      </c>
      <c r="AH876" s="200">
        <f>IntermediateData!AH822</f>
        <v>750.0651499659848</v>
      </c>
      <c r="AI876" s="200">
        <f>IntermediateData!AI822</f>
        <v>758.71523500240846</v>
      </c>
      <c r="AJ876" s="200">
        <f>IntermediateData!AJ822</f>
        <v>767.49954720447363</v>
      </c>
      <c r="AK876" s="200">
        <f>IntermediateData!AK822</f>
        <v>776.35267151815583</v>
      </c>
      <c r="AL876" s="200">
        <f>IntermediateData!AL822</f>
        <v>785.25589263550796</v>
      </c>
      <c r="AM876" s="200">
        <f>IntermediateData!AM822</f>
        <v>794.2168802747932</v>
      </c>
      <c r="AN876" s="200">
        <f>IntermediateData!AN822</f>
        <v>803.24275058872183</v>
      </c>
      <c r="AO876" s="200">
        <f>IntermediateData!AO822</f>
        <v>812.34008746242648</v>
      </c>
      <c r="AP876" s="201">
        <f>IntermediateData!AP822</f>
        <v>821.5149625582967</v>
      </c>
    </row>
    <row r="877" spans="2:42" x14ac:dyDescent="0.35">
      <c r="B877" s="36"/>
      <c r="C877" s="36" t="s">
        <v>2310</v>
      </c>
      <c r="D877" s="201"/>
      <c r="E877" s="200">
        <f>IntermediateData!E823</f>
        <v>0</v>
      </c>
      <c r="F877" s="200">
        <f>IntermediateData!F823</f>
        <v>0</v>
      </c>
      <c r="G877" s="200">
        <f>IntermediateData!G823</f>
        <v>0</v>
      </c>
      <c r="H877" s="200">
        <f>IntermediateData!H823</f>
        <v>0</v>
      </c>
      <c r="I877" s="200">
        <f>IntermediateData!I823</f>
        <v>282.52520999999996</v>
      </c>
      <c r="J877" s="200">
        <f>IntermediateData!J823</f>
        <v>404.60522577771735</v>
      </c>
      <c r="K877" s="200">
        <f>IntermediateData!K823</f>
        <v>479.03882223111395</v>
      </c>
      <c r="L877" s="200">
        <f>IntermediateData!L823</f>
        <v>552.65626314399913</v>
      </c>
      <c r="M877" s="200">
        <f>IntermediateData!M823</f>
        <v>557.13033016866075</v>
      </c>
      <c r="N877" s="200">
        <f>IntermediateData!N823</f>
        <v>555.83529218230683</v>
      </c>
      <c r="O877" s="200">
        <f>IntermediateData!O823</f>
        <v>555.0547317670804</v>
      </c>
      <c r="P877" s="200">
        <f>IntermediateData!P823</f>
        <v>554.78044720775733</v>
      </c>
      <c r="Q877" s="200">
        <f>IntermediateData!Q823</f>
        <v>555.00477122074562</v>
      </c>
      <c r="R877" s="199">
        <f>IntermediateData!R823</f>
        <v>555.72055651361109</v>
      </c>
      <c r="S877" s="200">
        <f>IntermediateData!S823</f>
        <v>556.92116198362771</v>
      </c>
      <c r="T877" s="200">
        <f>IntermediateData!T823</f>
        <v>558.60043953437184</v>
      </c>
      <c r="U877" s="200">
        <f>IntermediateData!U823</f>
        <v>560.75272149019645</v>
      </c>
      <c r="V877" s="200">
        <f>IntermediateData!V823</f>
        <v>563.3728085892177</v>
      </c>
      <c r="W877" s="200">
        <f>IntermediateData!W823</f>
        <v>566.45595853620023</v>
      </c>
      <c r="X877" s="200">
        <f>IntermediateData!X823</f>
        <v>569.99787509747443</v>
      </c>
      <c r="Y877" s="200">
        <f>IntermediateData!Y823</f>
        <v>573.99469772071836</v>
      </c>
      <c r="Z877" s="200">
        <f>IntermediateData!Z823</f>
        <v>578.44299166312851</v>
      </c>
      <c r="AA877" s="200">
        <f>IntermediateData!AA823</f>
        <v>583.339738612166</v>
      </c>
      <c r="AB877" s="200">
        <f>IntermediateData!AB823</f>
        <v>588.68232778369793</v>
      </c>
      <c r="AC877" s="200">
        <f>IntermediateData!AC823</f>
        <v>594.46854748297562</v>
      </c>
      <c r="AD877" s="200">
        <f>IntermediateData!AD823</f>
        <v>600.43635652632702</v>
      </c>
      <c r="AE877" s="200">
        <f>IntermediateData!AE823</f>
        <v>606.5290165815378</v>
      </c>
      <c r="AF877" s="200">
        <f>IntermediateData!AF823</f>
        <v>612.6912310353157</v>
      </c>
      <c r="AG877" s="200">
        <f>IntermediateData!AG823</f>
        <v>618.86928174196964</v>
      </c>
      <c r="AH877" s="200">
        <f>IntermediateData!AH823</f>
        <v>624.5043591208746</v>
      </c>
      <c r="AI877" s="200">
        <f>IntermediateData!AI823</f>
        <v>630.16122320890554</v>
      </c>
      <c r="AJ877" s="200">
        <f>IntermediateData!AJ823</f>
        <v>635.84511817390387</v>
      </c>
      <c r="AK877" s="200">
        <f>IntermediateData!AK823</f>
        <v>641.5608315572739</v>
      </c>
      <c r="AL877" s="200">
        <f>IntermediateData!AL823</f>
        <v>647.31271135714189</v>
      </c>
      <c r="AM877" s="200">
        <f>IntermediateData!AM823</f>
        <v>653.10468208461634</v>
      </c>
      <c r="AN877" s="200">
        <f>IntermediateData!AN823</f>
        <v>658.94025983293864</v>
      </c>
      <c r="AO877" s="200">
        <f>IntermediateData!AO823</f>
        <v>664.82256639741786</v>
      </c>
      <c r="AP877" s="201">
        <f>IntermediateData!AP823</f>
        <v>670.7543424822253</v>
      </c>
    </row>
    <row r="878" spans="2:42" x14ac:dyDescent="0.35">
      <c r="B878" s="36"/>
      <c r="C878" s="36" t="s">
        <v>2311</v>
      </c>
      <c r="D878" s="201"/>
      <c r="E878" s="200">
        <f>IntermediateData!E824</f>
        <v>0</v>
      </c>
      <c r="F878" s="200">
        <f>IntermediateData!F824</f>
        <v>0</v>
      </c>
      <c r="G878" s="200">
        <f>IntermediateData!G824</f>
        <v>0</v>
      </c>
      <c r="H878" s="200">
        <f>IntermediateData!H824</f>
        <v>0</v>
      </c>
      <c r="I878" s="200">
        <f>IntermediateData!I824</f>
        <v>15.000149999999998</v>
      </c>
      <c r="J878" s="200">
        <f>IntermediateData!J824</f>
        <v>32.332940718030358</v>
      </c>
      <c r="K878" s="200">
        <f>IntermediateData!K824</f>
        <v>59.582505616378185</v>
      </c>
      <c r="L878" s="200">
        <f>IntermediateData!L824</f>
        <v>80.239630779240912</v>
      </c>
      <c r="M878" s="200">
        <f>IntermediateData!M824</f>
        <v>100.67137683588986</v>
      </c>
      <c r="N878" s="200">
        <f>IntermediateData!N824</f>
        <v>140.92058165687064</v>
      </c>
      <c r="O878" s="200">
        <f>IntermediateData!O824</f>
        <v>163.93486451908632</v>
      </c>
      <c r="P878" s="200">
        <f>IntermediateData!P824</f>
        <v>177.67095850419835</v>
      </c>
      <c r="Q878" s="200">
        <f>IntermediateData!Q824</f>
        <v>176.27912129255444</v>
      </c>
      <c r="R878" s="199">
        <f>IntermediateData!R824</f>
        <v>175.05151604037042</v>
      </c>
      <c r="S878" s="200">
        <f>IntermediateData!S824</f>
        <v>173.98459301627167</v>
      </c>
      <c r="T878" s="200">
        <f>IntermediateData!T824</f>
        <v>173.0749854428089</v>
      </c>
      <c r="U878" s="200">
        <f>IntermediateData!U824</f>
        <v>172.31950394993734</v>
      </c>
      <c r="V878" s="200">
        <f>IntermediateData!V824</f>
        <v>171.71513125613285</v>
      </c>
      <c r="W878" s="200">
        <f>IntermediateData!W824</f>
        <v>171.25901706935005</v>
      </c>
      <c r="X878" s="200">
        <f>IntermediateData!X824</f>
        <v>170.94847320032656</v>
      </c>
      <c r="Y878" s="200">
        <f>IntermediateData!Y824</f>
        <v>170.78096888102223</v>
      </c>
      <c r="Z878" s="200">
        <f>IntermediateData!Z824</f>
        <v>170.75412628125855</v>
      </c>
      <c r="AA878" s="200">
        <f>IntermediateData!AA824</f>
        <v>170.86571621688918</v>
      </c>
      <c r="AB878" s="200">
        <f>IntermediateData!AB824</f>
        <v>171.11365404308941</v>
      </c>
      <c r="AC878" s="200">
        <f>IntermediateData!AC824</f>
        <v>171.49599572659889</v>
      </c>
      <c r="AD878" s="200">
        <f>IntermediateData!AD824</f>
        <v>171.99435497783412</v>
      </c>
      <c r="AE878" s="200">
        <f>IntermediateData!AE824</f>
        <v>172.58814928149866</v>
      </c>
      <c r="AF878" s="200">
        <f>IntermediateData!AF824</f>
        <v>173.2572115861129</v>
      </c>
      <c r="AG878" s="200">
        <f>IntermediateData!AG824</f>
        <v>173.98186865928906</v>
      </c>
      <c r="AH878" s="200">
        <f>IntermediateData!AH824</f>
        <v>174.90398366310882</v>
      </c>
      <c r="AI878" s="200">
        <f>IntermediateData!AI824</f>
        <v>175.8431165270174</v>
      </c>
      <c r="AJ878" s="200">
        <f>IntermediateData!AJ824</f>
        <v>176.78159395018861</v>
      </c>
      <c r="AK878" s="200">
        <f>IntermediateData!AK824</f>
        <v>177.70934616529837</v>
      </c>
      <c r="AL878" s="200">
        <f>IntermediateData!AL824</f>
        <v>178.62839715108751</v>
      </c>
      <c r="AM878" s="200">
        <f>IntermediateData!AM824</f>
        <v>179.54060251652106</v>
      </c>
      <c r="AN878" s="200">
        <f>IntermediateData!AN824</f>
        <v>180.44765642718804</v>
      </c>
      <c r="AO878" s="200">
        <f>IntermediateData!AO824</f>
        <v>181.35109815044731</v>
      </c>
      <c r="AP878" s="201">
        <f>IntermediateData!AP824</f>
        <v>182.25231823488494</v>
      </c>
    </row>
    <row r="879" spans="2:42" x14ac:dyDescent="0.35">
      <c r="B879" s="36"/>
      <c r="C879" s="36" t="s">
        <v>2312</v>
      </c>
      <c r="D879" s="201"/>
      <c r="E879" s="200">
        <f>IntermediateData!E825</f>
        <v>0</v>
      </c>
      <c r="F879" s="200">
        <f>IntermediateData!F825</f>
        <v>0</v>
      </c>
      <c r="G879" s="200">
        <f>IntermediateData!G825</f>
        <v>0</v>
      </c>
      <c r="H879" s="200">
        <f>IntermediateData!H825</f>
        <v>0</v>
      </c>
      <c r="I879" s="200">
        <f>IntermediateData!I825</f>
        <v>277.92534000000001</v>
      </c>
      <c r="J879" s="200">
        <f>IntermediateData!J825</f>
        <v>330.00391309985963</v>
      </c>
      <c r="K879" s="200">
        <f>IntermediateData!K825</f>
        <v>380.82565554787129</v>
      </c>
      <c r="L879" s="200">
        <f>IntermediateData!L825</f>
        <v>397.49646604699518</v>
      </c>
      <c r="M879" s="200">
        <f>IntermediateData!M825</f>
        <v>393.76682643989028</v>
      </c>
      <c r="N879" s="200">
        <f>IntermediateData!N825</f>
        <v>390.4120677798972</v>
      </c>
      <c r="O879" s="200">
        <f>IntermediateData!O825</f>
        <v>387.42364047550836</v>
      </c>
      <c r="P879" s="200">
        <f>IntermediateData!P825</f>
        <v>384.79341920149943</v>
      </c>
      <c r="Q879" s="200">
        <f>IntermediateData!Q825</f>
        <v>382.51368978548243</v>
      </c>
      <c r="R879" s="199">
        <f>IntermediateData!R825</f>
        <v>380.5771366261086</v>
      </c>
      <c r="S879" s="200">
        <f>IntermediateData!S825</f>
        <v>378.97683062459294</v>
      </c>
      <c r="T879" s="200">
        <f>IntermediateData!T825</f>
        <v>377.70621761192911</v>
      </c>
      <c r="U879" s="200">
        <f>IntermediateData!U825</f>
        <v>376.75910725482862</v>
      </c>
      <c r="V879" s="200">
        <f>IntermediateData!V825</f>
        <v>376.12966242407128</v>
      </c>
      <c r="W879" s="200">
        <f>IntermediateData!W825</f>
        <v>375.81238900956799</v>
      </c>
      <c r="X879" s="200">
        <f>IntermediateData!X825</f>
        <v>375.80212616704461</v>
      </c>
      <c r="Y879" s="200">
        <f>IntermediateData!Y825</f>
        <v>376.09403698183087</v>
      </c>
      <c r="Z879" s="200">
        <f>IntermediateData!Z825</f>
        <v>376.68359953579778</v>
      </c>
      <c r="AA879" s="200">
        <f>IntermediateData!AA825</f>
        <v>377.56659836402548</v>
      </c>
      <c r="AB879" s="200">
        <f>IntermediateData!AB825</f>
        <v>378.73911628830416</v>
      </c>
      <c r="AC879" s="200">
        <f>IntermediateData!AC825</f>
        <v>380.19752661506863</v>
      </c>
      <c r="AD879" s="200">
        <f>IntermediateData!AD825</f>
        <v>381.71907094375064</v>
      </c>
      <c r="AE879" s="200">
        <f>IntermediateData!AE825</f>
        <v>383.26285810067765</v>
      </c>
      <c r="AF879" s="200">
        <f>IntermediateData!AF825</f>
        <v>384.78965242460458</v>
      </c>
      <c r="AG879" s="200">
        <f>IntermediateData!AG825</f>
        <v>386.28778567910018</v>
      </c>
      <c r="AH879" s="200">
        <f>IntermediateData!AH825</f>
        <v>388.1741727340796</v>
      </c>
      <c r="AI879" s="200">
        <f>IntermediateData!AI825</f>
        <v>390.03781743017652</v>
      </c>
      <c r="AJ879" s="200">
        <f>IntermediateData!AJ825</f>
        <v>391.88294871501478</v>
      </c>
      <c r="AK879" s="200">
        <f>IntermediateData!AK825</f>
        <v>393.71343152837073</v>
      </c>
      <c r="AL879" s="200">
        <f>IntermediateData!AL825</f>
        <v>395.53278169185052</v>
      </c>
      <c r="AM879" s="200">
        <f>IntermediateData!AM825</f>
        <v>397.34417997318951</v>
      </c>
      <c r="AN879" s="200">
        <f>IntermediateData!AN825</f>
        <v>399.15048535883795</v>
      </c>
      <c r="AO879" s="200">
        <f>IntermediateData!AO825</f>
        <v>400.95424756694752</v>
      </c>
      <c r="AP879" s="201">
        <f>IntermediateData!AP825</f>
        <v>402.75771883139009</v>
      </c>
    </row>
    <row r="880" spans="2:42" x14ac:dyDescent="0.35">
      <c r="B880" s="36"/>
      <c r="C880" s="36" t="s">
        <v>2313</v>
      </c>
      <c r="D880" s="201"/>
      <c r="E880" s="200">
        <f>IntermediateData!E826</f>
        <v>0</v>
      </c>
      <c r="F880" s="200">
        <f>IntermediateData!F826</f>
        <v>0</v>
      </c>
      <c r="G880" s="200">
        <f>IntermediateData!G826</f>
        <v>0</v>
      </c>
      <c r="H880" s="200">
        <f>IntermediateData!H826</f>
        <v>0</v>
      </c>
      <c r="I880" s="200">
        <f>IntermediateData!I826</f>
        <v>6.4913750000000006</v>
      </c>
      <c r="J880" s="200">
        <f>IntermediateData!J826</f>
        <v>16.344415816611097</v>
      </c>
      <c r="K880" s="200">
        <f>IntermediateData!K826</f>
        <v>31.575010477200617</v>
      </c>
      <c r="L880" s="200">
        <f>IntermediateData!L826</f>
        <v>43.613213920723439</v>
      </c>
      <c r="M880" s="200">
        <f>IntermediateData!M826</f>
        <v>55.670898893668848</v>
      </c>
      <c r="N880" s="200">
        <f>IntermediateData!N826</f>
        <v>78.978918205498545</v>
      </c>
      <c r="O880" s="200">
        <f>IntermediateData!O826</f>
        <v>92.916806441437913</v>
      </c>
      <c r="P880" s="200">
        <f>IntermediateData!P826</f>
        <v>104.37739606434241</v>
      </c>
      <c r="Q880" s="200">
        <f>IntermediateData!Q826</f>
        <v>104.15688029879057</v>
      </c>
      <c r="R880" s="199">
        <f>IntermediateData!R826</f>
        <v>104.03243715332151</v>
      </c>
      <c r="S880" s="200">
        <f>IntermediateData!S826</f>
        <v>104.00255238484344</v>
      </c>
      <c r="T880" s="200">
        <f>IntermediateData!T826</f>
        <v>104.06581129399318</v>
      </c>
      <c r="U880" s="200">
        <f>IntermediateData!U826</f>
        <v>104.22089604610413</v>
      </c>
      <c r="V880" s="200">
        <f>IntermediateData!V826</f>
        <v>104.46658311103951</v>
      </c>
      <c r="W880" s="200">
        <f>IntermediateData!W826</f>
        <v>104.80174081799478</v>
      </c>
      <c r="X880" s="200">
        <f>IntermediateData!X826</f>
        <v>105.2253270215239</v>
      </c>
      <c r="Y880" s="200">
        <f>IntermediateData!Y826</f>
        <v>105.73638687519211</v>
      </c>
      <c r="Z880" s="200">
        <f>IntermediateData!Z826</f>
        <v>106.33405070939828</v>
      </c>
      <c r="AA880" s="200">
        <f>IntermediateData!AA826</f>
        <v>107.01753201004878</v>
      </c>
      <c r="AB880" s="200">
        <f>IntermediateData!AB826</f>
        <v>107.78612549489455</v>
      </c>
      <c r="AC880" s="200">
        <f>IntermediateData!AC826</f>
        <v>108.63920528447215</v>
      </c>
      <c r="AD880" s="200">
        <f>IntermediateData!AD826</f>
        <v>109.56904848708059</v>
      </c>
      <c r="AE880" s="200">
        <f>IntermediateData!AE826</f>
        <v>110.56440032265827</v>
      </c>
      <c r="AF880" s="200">
        <f>IntermediateData!AF826</f>
        <v>111.61410937727645</v>
      </c>
      <c r="AG880" s="200">
        <f>IntermediateData!AG826</f>
        <v>112.70717388779133</v>
      </c>
      <c r="AH880" s="200">
        <f>IntermediateData!AH826</f>
        <v>113.73060118609024</v>
      </c>
      <c r="AI880" s="200">
        <f>IntermediateData!AI826</f>
        <v>114.7756130228085</v>
      </c>
      <c r="AJ880" s="200">
        <f>IntermediateData!AJ826</f>
        <v>115.8317822401871</v>
      </c>
      <c r="AK880" s="200">
        <f>IntermediateData!AK826</f>
        <v>116.89081171564374</v>
      </c>
      <c r="AL880" s="200">
        <f>IntermediateData!AL826</f>
        <v>117.95376034990696</v>
      </c>
      <c r="AM880" s="200">
        <f>IntermediateData!AM826</f>
        <v>119.02159841164543</v>
      </c>
      <c r="AN880" s="200">
        <f>IntermediateData!AN826</f>
        <v>120.09521090589577</v>
      </c>
      <c r="AO880" s="200">
        <f>IntermediateData!AO826</f>
        <v>121.17540074347146</v>
      </c>
      <c r="AP880" s="201">
        <f>IntermediateData!AP826</f>
        <v>122.2628917191128</v>
      </c>
    </row>
    <row r="881" spans="2:42" x14ac:dyDescent="0.35">
      <c r="B881" s="36"/>
      <c r="C881" s="233" t="s">
        <v>2380</v>
      </c>
      <c r="D881" s="234"/>
      <c r="E881" s="240">
        <f t="shared" ref="E881:AP881" si="64">SUM(E832:E880)</f>
        <v>0</v>
      </c>
      <c r="F881" s="240">
        <f t="shared" si="64"/>
        <v>0</v>
      </c>
      <c r="G881" s="240">
        <f t="shared" si="64"/>
        <v>0</v>
      </c>
      <c r="H881" s="240">
        <f t="shared" si="64"/>
        <v>0</v>
      </c>
      <c r="I881" s="240">
        <f t="shared" si="64"/>
        <v>7362.6128634650941</v>
      </c>
      <c r="J881" s="240">
        <f t="shared" si="64"/>
        <v>10226.877974561159</v>
      </c>
      <c r="K881" s="240">
        <f t="shared" si="64"/>
        <v>13007.100917256916</v>
      </c>
      <c r="L881" s="240">
        <f t="shared" si="64"/>
        <v>15353.843963482041</v>
      </c>
      <c r="M881" s="240">
        <f t="shared" si="64"/>
        <v>17306.552292389886</v>
      </c>
      <c r="N881" s="240">
        <f t="shared" si="64"/>
        <v>19491.71190896957</v>
      </c>
      <c r="O881" s="240">
        <f t="shared" si="64"/>
        <v>20915.043500568838</v>
      </c>
      <c r="P881" s="240">
        <f t="shared" si="64"/>
        <v>21708.994344686158</v>
      </c>
      <c r="Q881" s="240">
        <f t="shared" si="64"/>
        <v>21778.482326899222</v>
      </c>
      <c r="R881" s="241">
        <f t="shared" si="64"/>
        <v>21735.234908532035</v>
      </c>
      <c r="S881" s="240">
        <f t="shared" si="64"/>
        <v>21711.457825141919</v>
      </c>
      <c r="T881" s="240">
        <f t="shared" si="64"/>
        <v>21706.840770581726</v>
      </c>
      <c r="U881" s="240">
        <f t="shared" si="64"/>
        <v>21721.093627474074</v>
      </c>
      <c r="V881" s="240">
        <f t="shared" si="64"/>
        <v>21753.945921124832</v>
      </c>
      <c r="W881" s="240">
        <f t="shared" si="64"/>
        <v>21805.14629758503</v>
      </c>
      <c r="X881" s="240">
        <f t="shared" si="64"/>
        <v>21874.462025068282</v>
      </c>
      <c r="Y881" s="240">
        <f t="shared" si="64"/>
        <v>21961.678517961194</v>
      </c>
      <c r="Z881" s="240">
        <f t="shared" si="64"/>
        <v>22066.598882694725</v>
      </c>
      <c r="AA881" s="240">
        <f t="shared" si="64"/>
        <v>22189.043484772938</v>
      </c>
      <c r="AB881" s="240">
        <f t="shared" si="64"/>
        <v>22328.849536283429</v>
      </c>
      <c r="AC881" s="240">
        <f t="shared" si="64"/>
        <v>22485.870703240667</v>
      </c>
      <c r="AD881" s="240">
        <f t="shared" si="64"/>
        <v>22653.477525279952</v>
      </c>
      <c r="AE881" s="240">
        <f t="shared" si="64"/>
        <v>22829.401150274734</v>
      </c>
      <c r="AF881" s="240">
        <f t="shared" si="64"/>
        <v>23011.489958286977</v>
      </c>
      <c r="AG881" s="240">
        <f t="shared" si="64"/>
        <v>23197.951813004063</v>
      </c>
      <c r="AH881" s="240">
        <f t="shared" si="64"/>
        <v>23399.035425627681</v>
      </c>
      <c r="AI881" s="240">
        <f t="shared" si="64"/>
        <v>23602.10080013617</v>
      </c>
      <c r="AJ881" s="240">
        <f t="shared" si="64"/>
        <v>23806.174218996752</v>
      </c>
      <c r="AK881" s="240">
        <f t="shared" si="64"/>
        <v>24010.795237511287</v>
      </c>
      <c r="AL881" s="240">
        <f t="shared" si="64"/>
        <v>24216.083283297874</v>
      </c>
      <c r="AM881" s="240">
        <f t="shared" si="64"/>
        <v>24422.245654463957</v>
      </c>
      <c r="AN881" s="240">
        <f t="shared" si="64"/>
        <v>24629.471925413036</v>
      </c>
      <c r="AO881" s="240">
        <f t="shared" si="64"/>
        <v>24837.934623892161</v>
      </c>
      <c r="AP881" s="242">
        <f t="shared" si="64"/>
        <v>25047.78986798225</v>
      </c>
    </row>
    <row r="882" spans="2:42" x14ac:dyDescent="0.35">
      <c r="B882" s="36"/>
      <c r="C882" s="36" t="s">
        <v>2264</v>
      </c>
      <c r="D882" s="201"/>
      <c r="E882" s="200">
        <f>IntermediateData!E777</f>
        <v>0</v>
      </c>
      <c r="F882" s="200">
        <f>IntermediateData!F777</f>
        <v>0</v>
      </c>
      <c r="G882" s="200">
        <f>IntermediateData!G777</f>
        <v>0</v>
      </c>
      <c r="H882" s="200">
        <f>IntermediateData!H777</f>
        <v>0</v>
      </c>
      <c r="I882" s="200">
        <f>IntermediateData!I777</f>
        <v>0.41717499999999996</v>
      </c>
      <c r="J882" s="200">
        <f>IntermediateData!J777</f>
        <v>4.0883162673042959</v>
      </c>
      <c r="K882" s="200">
        <f>IntermediateData!K777</f>
        <v>7.7992710828722371</v>
      </c>
      <c r="L882" s="200">
        <f>IntermediateData!L777</f>
        <v>13.835714082957303</v>
      </c>
      <c r="M882" s="200">
        <f>IntermediateData!M777</f>
        <v>18.313114445102702</v>
      </c>
      <c r="N882" s="200">
        <f>IntermediateData!N777</f>
        <v>26.565740641174447</v>
      </c>
      <c r="O882" s="200">
        <f>IntermediateData!O777</f>
        <v>31.721344692243395</v>
      </c>
      <c r="P882" s="200">
        <f>IntermediateData!P777</f>
        <v>36.813154659288664</v>
      </c>
      <c r="Q882" s="200">
        <f>IntermediateData!Q777</f>
        <v>38.657261945460981</v>
      </c>
      <c r="R882" s="199">
        <f>IntermediateData!R777</f>
        <v>38.510958209794538</v>
      </c>
      <c r="S882" s="200">
        <f>IntermediateData!S777</f>
        <v>38.399812226335285</v>
      </c>
      <c r="T882" s="200">
        <f>IntermediateData!T777</f>
        <v>38.323200076962436</v>
      </c>
      <c r="U882" s="200">
        <f>IntermediateData!U777</f>
        <v>38.28053510537832</v>
      </c>
      <c r="V882" s="200">
        <f>IntermediateData!V777</f>
        <v>38.271266866753351</v>
      </c>
      <c r="W882" s="200">
        <f>IntermediateData!W777</f>
        <v>38.294880122552264</v>
      </c>
      <c r="X882" s="200">
        <f>IntermediateData!X777</f>
        <v>38.350893879034899</v>
      </c>
      <c r="Y882" s="200">
        <f>IntermediateData!Y777</f>
        <v>38.438860467982963</v>
      </c>
      <c r="Z882" s="200">
        <f>IntermediateData!Z777</f>
        <v>38.558364668260133</v>
      </c>
      <c r="AA882" s="200">
        <f>IntermediateData!AA777</f>
        <v>38.709022866867656</v>
      </c>
      <c r="AB882" s="200">
        <f>IntermediateData!AB777</f>
        <v>38.890482258209275</v>
      </c>
      <c r="AC882" s="200">
        <f>IntermediateData!AC777</f>
        <v>39.102420080330369</v>
      </c>
      <c r="AD882" s="200">
        <f>IntermediateData!AD777</f>
        <v>39.344081798786412</v>
      </c>
      <c r="AE882" s="200">
        <f>IntermediateData!AE777</f>
        <v>39.611151928765096</v>
      </c>
      <c r="AF882" s="200">
        <f>IntermediateData!AF777</f>
        <v>39.899359339471573</v>
      </c>
      <c r="AG882" s="200">
        <f>IntermediateData!AG777</f>
        <v>40.204495595303541</v>
      </c>
      <c r="AH882" s="200">
        <f>IntermediateData!AH777</f>
        <v>40.548305635063954</v>
      </c>
      <c r="AI882" s="200">
        <f>IntermediateData!AI777</f>
        <v>40.900907534795913</v>
      </c>
      <c r="AJ882" s="200">
        <f>IntermediateData!AJ777</f>
        <v>41.258397088262974</v>
      </c>
      <c r="AK882" s="200">
        <f>IntermediateData!AK777</f>
        <v>41.61698617701348</v>
      </c>
      <c r="AL882" s="200">
        <f>IntermediateData!AL777</f>
        <v>41.975511560675265</v>
      </c>
      <c r="AM882" s="200">
        <f>IntermediateData!AM777</f>
        <v>42.334399916331115</v>
      </c>
      <c r="AN882" s="200">
        <f>IntermediateData!AN777</f>
        <v>42.694043940026432</v>
      </c>
      <c r="AO882" s="200">
        <f>IntermediateData!AO777</f>
        <v>43.05480368777765</v>
      </c>
      <c r="AP882" s="201">
        <f>IntermediateData!AP777</f>
        <v>43.41700784023643</v>
      </c>
    </row>
    <row r="883" spans="2:42" x14ac:dyDescent="0.35">
      <c r="B883" s="36"/>
      <c r="C883" s="36" t="s">
        <v>2274</v>
      </c>
      <c r="D883" s="201"/>
      <c r="E883" s="200">
        <f>IntermediateData!E787</f>
        <v>0</v>
      </c>
      <c r="F883" s="200">
        <f>IntermediateData!F787</f>
        <v>0</v>
      </c>
      <c r="G883" s="200">
        <f>IntermediateData!G787</f>
        <v>0</v>
      </c>
      <c r="H883" s="200">
        <f>IntermediateData!H787</f>
        <v>0</v>
      </c>
      <c r="I883" s="200">
        <f>IntermediateData!I787</f>
        <v>1.1797499999999999</v>
      </c>
      <c r="J883" s="200">
        <f>IntermediateData!J787</f>
        <v>6.6987473748149986</v>
      </c>
      <c r="K883" s="200">
        <f>IntermediateData!K787</f>
        <v>12.274397411055253</v>
      </c>
      <c r="L883" s="200">
        <f>IntermediateData!L787</f>
        <v>21.451748569793462</v>
      </c>
      <c r="M883" s="200">
        <f>IntermediateData!M787</f>
        <v>28.17221349051718</v>
      </c>
      <c r="N883" s="200">
        <f>IntermediateData!N787</f>
        <v>40.66990465917754</v>
      </c>
      <c r="O883" s="200">
        <f>IntermediateData!O787</f>
        <v>48.401907981504003</v>
      </c>
      <c r="P883" s="200">
        <f>IntermediateData!P787</f>
        <v>56.035549651682878</v>
      </c>
      <c r="Q883" s="200">
        <f>IntermediateData!Q787</f>
        <v>58.011483104045908</v>
      </c>
      <c r="R883" s="199">
        <f>IntermediateData!R787</f>
        <v>57.797560998579726</v>
      </c>
      <c r="S883" s="200">
        <f>IntermediateData!S787</f>
        <v>57.636319026800074</v>
      </c>
      <c r="T883" s="200">
        <f>IntermediateData!T787</f>
        <v>57.526826576380415</v>
      </c>
      <c r="U883" s="200">
        <f>IntermediateData!U787</f>
        <v>57.468208804534179</v>
      </c>
      <c r="V883" s="200">
        <f>IntermediateData!V787</f>
        <v>57.459645068489337</v>
      </c>
      <c r="W883" s="200">
        <f>IntermediateData!W787</f>
        <v>57.500367423547793</v>
      </c>
      <c r="X883" s="200">
        <f>IntermediateData!X787</f>
        <v>57.589659186476865</v>
      </c>
      <c r="Y883" s="200">
        <f>IntermediateData!Y787</f>
        <v>57.726853562066879</v>
      </c>
      <c r="Z883" s="200">
        <f>IntermediateData!Z787</f>
        <v>57.911332330773782</v>
      </c>
      <c r="AA883" s="200">
        <f>IntermediateData!AA787</f>
        <v>58.142524595445956</v>
      </c>
      <c r="AB883" s="200">
        <f>IntermediateData!AB787</f>
        <v>58.419905585213201</v>
      </c>
      <c r="AC883" s="200">
        <f>IntermediateData!AC787</f>
        <v>58.742995514690968</v>
      </c>
      <c r="AD883" s="200">
        <f>IntermediateData!AD787</f>
        <v>59.110054562515607</v>
      </c>
      <c r="AE883" s="200">
        <f>IntermediateData!AE787</f>
        <v>59.514609318895225</v>
      </c>
      <c r="AF883" s="200">
        <f>IntermediateData!AF787</f>
        <v>59.950255811898884</v>
      </c>
      <c r="AG883" s="200">
        <f>IntermediateData!AG787</f>
        <v>60.410686783603126</v>
      </c>
      <c r="AH883" s="200">
        <f>IntermediateData!AH787</f>
        <v>60.928594184060394</v>
      </c>
      <c r="AI883" s="200">
        <f>IntermediateData!AI787</f>
        <v>61.459098367016885</v>
      </c>
      <c r="AJ883" s="200">
        <f>IntermediateData!AJ787</f>
        <v>61.996354794706832</v>
      </c>
      <c r="AK883" s="200">
        <f>IntermediateData!AK787</f>
        <v>62.534694526760667</v>
      </c>
      <c r="AL883" s="200">
        <f>IntermediateData!AL787</f>
        <v>63.07300593269899</v>
      </c>
      <c r="AM883" s="200">
        <f>IntermediateData!AM787</f>
        <v>63.611924081160957</v>
      </c>
      <c r="AN883" s="200">
        <f>IntermediateData!AN787</f>
        <v>64.152033241694824</v>
      </c>
      <c r="AO883" s="200">
        <f>IntermediateData!AO787</f>
        <v>64.69386888562623</v>
      </c>
      <c r="AP883" s="201">
        <f>IntermediateData!AP787</f>
        <v>65.237919572803733</v>
      </c>
    </row>
    <row r="884" spans="2:42" ht="18" thickBot="1" x14ac:dyDescent="0.4">
      <c r="B884" s="29"/>
      <c r="C884" s="104" t="s">
        <v>2366</v>
      </c>
      <c r="D884" s="212"/>
      <c r="E884" s="213">
        <f>IntermediateData!E827</f>
        <v>0</v>
      </c>
      <c r="F884" s="213">
        <f>IntermediateData!F827</f>
        <v>0</v>
      </c>
      <c r="G884" s="213">
        <f>IntermediateData!G827</f>
        <v>0</v>
      </c>
      <c r="H884" s="213">
        <f>IntermediateData!H827</f>
        <v>0</v>
      </c>
      <c r="I884" s="213">
        <f>IntermediateData!I827</f>
        <v>7364.2097884650939</v>
      </c>
      <c r="J884" s="213">
        <f>IntermediateData!J827</f>
        <v>10237.665038203277</v>
      </c>
      <c r="K884" s="213">
        <f>IntermediateData!K827</f>
        <v>13027.174585750841</v>
      </c>
      <c r="L884" s="213">
        <f>IntermediateData!L827</f>
        <v>15389.131426134789</v>
      </c>
      <c r="M884" s="213">
        <f>IntermediateData!M827</f>
        <v>17353.037620325504</v>
      </c>
      <c r="N884" s="213">
        <f>IntermediateData!N827</f>
        <v>19558.947554269922</v>
      </c>
      <c r="O884" s="213">
        <f>IntermediateData!O827</f>
        <v>20995.166753242582</v>
      </c>
      <c r="P884" s="213">
        <f>IntermediateData!P827</f>
        <v>21801.843048997129</v>
      </c>
      <c r="Q884" s="213">
        <f>IntermediateData!Q827</f>
        <v>21875.151071948727</v>
      </c>
      <c r="R884" s="214">
        <f>IntermediateData!R827</f>
        <v>21831.543427740413</v>
      </c>
      <c r="S884" s="213">
        <f>IntermediateData!S827</f>
        <v>21807.493956395054</v>
      </c>
      <c r="T884" s="213">
        <f>IntermediateData!T827</f>
        <v>21802.690797235071</v>
      </c>
      <c r="U884" s="213">
        <f>IntermediateData!U827</f>
        <v>21816.842371383987</v>
      </c>
      <c r="V884" s="213">
        <f>IntermediateData!V827</f>
        <v>21849.676833060075</v>
      </c>
      <c r="W884" s="213">
        <f>IntermediateData!W827</f>
        <v>21900.941545131129</v>
      </c>
      <c r="X884" s="213">
        <f>IntermediateData!X827</f>
        <v>21970.402578133791</v>
      </c>
      <c r="Y884" s="213">
        <f>IntermediateData!Y827</f>
        <v>22057.844231991243</v>
      </c>
      <c r="Z884" s="213">
        <f>IntermediateData!Z827</f>
        <v>22163.068579693758</v>
      </c>
      <c r="AA884" s="213">
        <f>IntermediateData!AA827</f>
        <v>22285.89503223525</v>
      </c>
      <c r="AB884" s="213">
        <f>IntermediateData!AB827</f>
        <v>22426.159924126852</v>
      </c>
      <c r="AC884" s="213">
        <f>IntermediateData!AC827</f>
        <v>22583.716118835691</v>
      </c>
      <c r="AD884" s="213">
        <f>IntermediateData!AD827</f>
        <v>22751.931661641254</v>
      </c>
      <c r="AE884" s="213">
        <f>IntermediateData!AE827</f>
        <v>22928.526911522393</v>
      </c>
      <c r="AF884" s="213">
        <f>IntermediateData!AF827</f>
        <v>23111.339573438345</v>
      </c>
      <c r="AG884" s="213">
        <f>IntermediateData!AG827</f>
        <v>23298.566995382971</v>
      </c>
      <c r="AH884" s="213">
        <f>IntermediateData!AH827</f>
        <v>23500.512325446805</v>
      </c>
      <c r="AI884" s="213">
        <f>IntermediateData!AI827</f>
        <v>23704.460806037983</v>
      </c>
      <c r="AJ884" s="213">
        <f>IntermediateData!AJ827</f>
        <v>23909.428970879722</v>
      </c>
      <c r="AK884" s="213">
        <f>IntermediateData!AK827</f>
        <v>24114.946918215057</v>
      </c>
      <c r="AL884" s="213">
        <f>IntermediateData!AL827</f>
        <v>24321.131800791245</v>
      </c>
      <c r="AM884" s="213">
        <f>IntermediateData!AM827</f>
        <v>24528.191978461451</v>
      </c>
      <c r="AN884" s="213">
        <f>IntermediateData!AN827</f>
        <v>24736.318002594759</v>
      </c>
      <c r="AO884" s="213">
        <f>IntermediateData!AO827</f>
        <v>24945.683296465566</v>
      </c>
      <c r="AP884" s="212">
        <f>IntermediateData!AP827</f>
        <v>25156.444795395288</v>
      </c>
    </row>
    <row r="885" spans="2:42" ht="18" thickTop="1" x14ac:dyDescent="0.35"/>
  </sheetData>
  <pageMargins left="0.7" right="0.7" top="0.75" bottom="0.75" header="0.3" footer="0.3"/>
  <pageSetup pageOrder="overThenDown" orientation="landscape" r:id="rId1"/>
  <headerFooter>
    <oddHeader>&amp;C&amp;A</oddHeader>
    <oddFooter>&amp;L&amp;F&amp;CPage &amp;P of &amp;N&amp;R&amp;T &amp;D</oddFooter>
  </headerFooter>
  <rowBreaks count="9" manualBreakCount="9">
    <brk id="59" min="1" max="42" man="1"/>
    <brk id="114" min="1" max="42" man="1"/>
    <brk id="169" min="1" max="42" man="1"/>
    <brk id="279" min="1" max="42" man="1"/>
    <brk id="334" min="1" max="42" man="1"/>
    <brk id="389" min="1" max="42" man="1"/>
    <brk id="444" min="1" max="42" man="1"/>
    <brk id="609" min="1" max="42" man="1"/>
    <brk id="664" min="1" max="42" man="1"/>
  </rowBreaks>
  <colBreaks count="1" manualBreakCount="1">
    <brk id="22" min="1" max="543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5" tint="0.39997558519241921"/>
  </sheetPr>
  <dimension ref="B1:AT1116"/>
  <sheetViews>
    <sheetView showGridLines="0" zoomScale="85" zoomScaleNormal="85" zoomScaleSheetLayoutView="55" workbookViewId="0">
      <pane xSplit="4" ySplit="4" topLeftCell="O5" activePane="bottomRight" state="frozen"/>
      <selection pane="topRight" activeCell="F1" sqref="F1"/>
      <selection pane="bottomLeft" activeCell="A5" sqref="A5"/>
      <selection pane="bottomRight" activeCell="W22" sqref="W22"/>
    </sheetView>
  </sheetViews>
  <sheetFormatPr defaultRowHeight="17.25" x14ac:dyDescent="0.35"/>
  <cols>
    <col min="1" max="2" width="2.625" customWidth="1"/>
    <col min="3" max="3" width="55.875" bestFit="1" customWidth="1"/>
    <col min="4" max="4" width="10.625" style="45" bestFit="1" customWidth="1"/>
    <col min="5" max="43" width="10.625" customWidth="1"/>
  </cols>
  <sheetData>
    <row r="1" spans="2:46" x14ac:dyDescent="0.35">
      <c r="D1"/>
      <c r="J1" s="230"/>
    </row>
    <row r="2" spans="2:46" ht="24.75" x14ac:dyDescent="0.5">
      <c r="B2" s="103" t="s">
        <v>2377</v>
      </c>
      <c r="D2"/>
      <c r="J2" s="229"/>
      <c r="K2" s="229"/>
      <c r="L2" s="229"/>
      <c r="M2" s="229"/>
      <c r="N2" s="229"/>
      <c r="O2" s="229"/>
      <c r="P2" s="229"/>
      <c r="Q2" s="229"/>
      <c r="R2" s="229"/>
      <c r="S2" s="229"/>
      <c r="T2" s="229"/>
      <c r="U2" s="229"/>
      <c r="V2" s="229"/>
      <c r="W2" s="229"/>
      <c r="X2" s="229"/>
      <c r="Y2" s="229"/>
      <c r="Z2" s="229"/>
      <c r="AA2" s="229"/>
      <c r="AB2" s="229"/>
      <c r="AC2" s="229"/>
      <c r="AD2" s="229"/>
      <c r="AE2" s="229"/>
      <c r="AF2" s="229"/>
      <c r="AG2" s="229"/>
      <c r="AH2" s="229"/>
      <c r="AI2" s="229"/>
      <c r="AJ2" s="229"/>
      <c r="AK2" s="229"/>
      <c r="AL2" s="229"/>
      <c r="AM2" s="229"/>
      <c r="AN2" s="229"/>
      <c r="AO2" s="229"/>
      <c r="AP2" s="229"/>
      <c r="AQ2" s="229"/>
    </row>
    <row r="3" spans="2:46" x14ac:dyDescent="0.35">
      <c r="D3"/>
    </row>
    <row r="4" spans="2:46" ht="18" thickBot="1" x14ac:dyDescent="0.4">
      <c r="B4" s="29"/>
      <c r="C4" s="29"/>
      <c r="D4" s="226"/>
      <c r="E4" s="218">
        <f>MainModule!AW4</f>
        <v>2012</v>
      </c>
      <c r="F4" s="221">
        <f>MainModule!AX4</f>
        <v>2013</v>
      </c>
      <c r="G4" s="31">
        <f>MainModule!AY4</f>
        <v>2014</v>
      </c>
      <c r="H4" s="31">
        <f>MainModule!AZ4</f>
        <v>2015</v>
      </c>
      <c r="I4" s="31">
        <f>MainModule!BA4</f>
        <v>2016</v>
      </c>
      <c r="J4" s="31">
        <f>MainModule!BB4</f>
        <v>2017</v>
      </c>
      <c r="K4" s="31">
        <f>MainModule!BC4</f>
        <v>2018</v>
      </c>
      <c r="L4" s="31">
        <f>MainModule!BD4</f>
        <v>2019</v>
      </c>
      <c r="M4" s="31">
        <f>MainModule!BE4</f>
        <v>2020</v>
      </c>
      <c r="N4" s="31">
        <f>MainModule!BF4</f>
        <v>2021</v>
      </c>
      <c r="O4" s="31">
        <f>MainModule!BG4</f>
        <v>2022</v>
      </c>
      <c r="P4" s="31">
        <f>MainModule!BH4</f>
        <v>2023</v>
      </c>
      <c r="Q4" s="31">
        <f>MainModule!BI4</f>
        <v>2024</v>
      </c>
      <c r="R4" s="218">
        <f>MainModule!BJ4</f>
        <v>2025</v>
      </c>
      <c r="S4" s="31">
        <f>MainModule!BK4</f>
        <v>2026</v>
      </c>
      <c r="T4" s="31">
        <f>MainModule!BL4</f>
        <v>2027</v>
      </c>
      <c r="U4" s="31">
        <f>MainModule!BM4</f>
        <v>2028</v>
      </c>
      <c r="V4" s="31">
        <f>MainModule!BN4</f>
        <v>2029</v>
      </c>
      <c r="W4" s="31">
        <f>MainModule!BO4</f>
        <v>2030</v>
      </c>
      <c r="X4" s="31">
        <f>MainModule!BP4</f>
        <v>2031</v>
      </c>
      <c r="Y4" s="31">
        <f>MainModule!BQ4</f>
        <v>2032</v>
      </c>
      <c r="Z4" s="31">
        <f>MainModule!BR4</f>
        <v>2033</v>
      </c>
      <c r="AA4" s="31">
        <f>MainModule!BS4</f>
        <v>2034</v>
      </c>
      <c r="AB4" s="31">
        <f>MainModule!BT4</f>
        <v>2035</v>
      </c>
      <c r="AC4" s="31">
        <f>MainModule!BU4</f>
        <v>2036</v>
      </c>
      <c r="AD4" s="31">
        <f>MainModule!BV4</f>
        <v>2037</v>
      </c>
      <c r="AE4" s="31">
        <f>MainModule!BW4</f>
        <v>2038</v>
      </c>
      <c r="AF4" s="31">
        <f>MainModule!BX4</f>
        <v>2039</v>
      </c>
      <c r="AG4" s="31">
        <f>MainModule!BY4</f>
        <v>2040</v>
      </c>
      <c r="AH4" s="31">
        <f>MainModule!BZ4</f>
        <v>2041</v>
      </c>
      <c r="AI4" s="31">
        <f>MainModule!CA4</f>
        <v>2042</v>
      </c>
      <c r="AJ4" s="31">
        <f>MainModule!CB4</f>
        <v>2043</v>
      </c>
      <c r="AK4" s="31">
        <f>MainModule!CC4</f>
        <v>2044</v>
      </c>
      <c r="AL4" s="31">
        <f>MainModule!CD4</f>
        <v>2045</v>
      </c>
      <c r="AM4" s="31">
        <f>MainModule!CE4</f>
        <v>2046</v>
      </c>
      <c r="AN4" s="31">
        <f>MainModule!CF4</f>
        <v>2047</v>
      </c>
      <c r="AO4" s="31">
        <f>MainModule!CG4</f>
        <v>2048</v>
      </c>
      <c r="AP4" s="31">
        <f>MainModule!CH4</f>
        <v>2049</v>
      </c>
      <c r="AQ4" s="218">
        <f>MainModule!CI4</f>
        <v>2050</v>
      </c>
      <c r="AS4" s="69" t="s">
        <v>2388</v>
      </c>
      <c r="AT4" s="69"/>
    </row>
    <row r="5" spans="2:46" s="36" customFormat="1" ht="18.75" thickTop="1" thickBot="1" x14ac:dyDescent="0.4">
      <c r="D5"/>
      <c r="AS5" s="263"/>
    </row>
    <row r="6" spans="2:46" ht="25.5" thickTop="1" x14ac:dyDescent="0.5">
      <c r="B6" s="217" t="s">
        <v>2366</v>
      </c>
      <c r="C6" s="94"/>
      <c r="D6" s="227"/>
      <c r="E6" s="220"/>
      <c r="F6" s="222"/>
      <c r="G6" s="94"/>
      <c r="H6" s="94"/>
      <c r="I6" s="94"/>
      <c r="J6" s="94"/>
      <c r="K6" s="94"/>
      <c r="L6" s="94"/>
      <c r="M6" s="94"/>
      <c r="N6" s="94"/>
      <c r="O6" s="94"/>
      <c r="P6" s="94"/>
      <c r="Q6" s="94"/>
      <c r="R6" s="220"/>
      <c r="S6" s="94"/>
      <c r="T6" s="94"/>
      <c r="U6" s="94"/>
      <c r="V6" s="94"/>
      <c r="W6" s="94"/>
      <c r="X6" s="94"/>
      <c r="Y6" s="94"/>
      <c r="Z6" s="94"/>
      <c r="AA6" s="94"/>
      <c r="AB6" s="94"/>
      <c r="AC6" s="94"/>
      <c r="AD6" s="94"/>
      <c r="AE6" s="94"/>
      <c r="AF6" s="94"/>
      <c r="AG6" s="94"/>
      <c r="AH6" s="94"/>
      <c r="AI6" s="94"/>
      <c r="AJ6" s="94"/>
      <c r="AK6" s="94"/>
      <c r="AL6" s="94"/>
      <c r="AM6" s="94"/>
      <c r="AN6" s="94"/>
      <c r="AO6" s="94"/>
      <c r="AP6" s="94"/>
      <c r="AQ6" s="220"/>
      <c r="AS6" s="69"/>
    </row>
    <row r="7" spans="2:46" x14ac:dyDescent="0.35">
      <c r="C7" t="s">
        <v>2358</v>
      </c>
      <c r="D7" s="76" t="s">
        <v>0</v>
      </c>
      <c r="E7" s="166">
        <f t="shared" ref="E7:N9" si="0">SUMIFS(E$46:E$1115,$AS$46:$AS$1115,$AS7)</f>
        <v>3716824.5819999999</v>
      </c>
      <c r="F7" s="167">
        <f t="shared" si="0"/>
        <v>3745161.1325532314</v>
      </c>
      <c r="G7" s="166">
        <f t="shared" si="0"/>
        <v>3773749.6419108165</v>
      </c>
      <c r="H7" s="166">
        <f t="shared" si="0"/>
        <v>3802592.5530837905</v>
      </c>
      <c r="I7" s="166">
        <f t="shared" si="0"/>
        <v>3831692.3340006121</v>
      </c>
      <c r="J7" s="166">
        <f t="shared" si="0"/>
        <v>3861051.477769875</v>
      </c>
      <c r="K7" s="166">
        <f t="shared" si="0"/>
        <v>3890672.5029458902</v>
      </c>
      <c r="L7" s="166">
        <f t="shared" si="0"/>
        <v>3920557.9537971136</v>
      </c>
      <c r="M7" s="166">
        <f t="shared" si="0"/>
        <v>3950710.4005774902</v>
      </c>
      <c r="N7" s="166">
        <f t="shared" si="0"/>
        <v>3981132.4398007249</v>
      </c>
      <c r="O7" s="166">
        <f t="shared" ref="O7:X9" si="1">SUMIFS(O$46:O$1115,$AS$46:$AS$1115,$AS7)</f>
        <v>4011826.6945175272</v>
      </c>
      <c r="P7" s="166">
        <f t="shared" si="1"/>
        <v>4042795.8145958507</v>
      </c>
      <c r="Q7" s="166">
        <f t="shared" si="1"/>
        <v>4074042.4770041695</v>
      </c>
      <c r="R7" s="168">
        <f t="shared" si="1"/>
        <v>4105569.3860978107</v>
      </c>
      <c r="S7" s="166">
        <f t="shared" si="1"/>
        <v>4137379.2739084051</v>
      </c>
      <c r="T7" s="166">
        <f t="shared" si="1"/>
        <v>4169474.9004364517</v>
      </c>
      <c r="U7" s="166">
        <f t="shared" si="1"/>
        <v>4201859.0539470715</v>
      </c>
      <c r="V7" s="166">
        <f t="shared" si="1"/>
        <v>4234534.5512689464</v>
      </c>
      <c r="W7" s="166">
        <f t="shared" si="1"/>
        <v>4267504.2380965073</v>
      </c>
      <c r="X7" s="166">
        <f t="shared" si="1"/>
        <v>4300770.9892954044</v>
      </c>
      <c r="Y7" s="166">
        <f t="shared" ref="Y7:AH9" si="2">SUMIFS(Y$46:Y$1115,$AS$46:$AS$1115,$AS7)</f>
        <v>4334337.7092112722</v>
      </c>
      <c r="Z7" s="166">
        <f t="shared" si="2"/>
        <v>4368207.3319818582</v>
      </c>
      <c r="AA7" s="166">
        <f t="shared" si="2"/>
        <v>4402382.8218525182</v>
      </c>
      <c r="AB7" s="166">
        <f t="shared" si="2"/>
        <v>4436867.1734951641</v>
      </c>
      <c r="AC7" s="166">
        <f t="shared" si="2"/>
        <v>4471663.4123306349</v>
      </c>
      <c r="AD7" s="166">
        <f t="shared" si="2"/>
        <v>4506774.5948546045</v>
      </c>
      <c r="AE7" s="166">
        <f t="shared" si="2"/>
        <v>4542203.8089669887</v>
      </c>
      <c r="AF7" s="166">
        <f t="shared" si="2"/>
        <v>4577954.1743049594</v>
      </c>
      <c r="AG7" s="166">
        <f t="shared" si="2"/>
        <v>4614028.8425795669</v>
      </c>
      <c r="AH7" s="166">
        <f t="shared" si="2"/>
        <v>4652436.3626099322</v>
      </c>
      <c r="AI7" s="166">
        <f t="shared" ref="AI7:AQ9" si="3">SUMIFS(AI$46:AI$1115,$AS$46:$AS$1115,$AS7)</f>
        <v>4691204.0556862811</v>
      </c>
      <c r="AJ7" s="166">
        <f t="shared" si="3"/>
        <v>4730335.5595090091</v>
      </c>
      <c r="AK7" s="166">
        <f t="shared" si="3"/>
        <v>4769834.5504860096</v>
      </c>
      <c r="AL7" s="166">
        <f t="shared" si="3"/>
        <v>4809704.7441614177</v>
      </c>
      <c r="AM7" s="166">
        <f t="shared" si="3"/>
        <v>4849949.8956492087</v>
      </c>
      <c r="AN7" s="166">
        <f t="shared" si="3"/>
        <v>4890573.8000717796</v>
      </c>
      <c r="AO7" s="166">
        <f t="shared" si="3"/>
        <v>4931580.2930035489</v>
      </c>
      <c r="AP7" s="166">
        <f t="shared" si="3"/>
        <v>4972973.250919641</v>
      </c>
      <c r="AQ7" s="168">
        <f t="shared" si="3"/>
        <v>5014756.5916496944</v>
      </c>
      <c r="AS7" s="69" t="str">
        <f t="shared" ref="AS7:AS13" si="4">C7</f>
        <v>BAU sales</v>
      </c>
    </row>
    <row r="8" spans="2:46" x14ac:dyDescent="0.35">
      <c r="C8" t="s">
        <v>2372</v>
      </c>
      <c r="D8" s="76" t="s">
        <v>0</v>
      </c>
      <c r="E8" s="166">
        <f t="shared" si="0"/>
        <v>3695346.1119999993</v>
      </c>
      <c r="F8" s="167">
        <f t="shared" si="0"/>
        <v>3745161.1325532314</v>
      </c>
      <c r="G8" s="166">
        <f t="shared" si="0"/>
        <v>3773749.6419108165</v>
      </c>
      <c r="H8" s="166">
        <f t="shared" si="0"/>
        <v>3802592.5530837905</v>
      </c>
      <c r="I8" s="166">
        <f t="shared" si="0"/>
        <v>3831692.3340006121</v>
      </c>
      <c r="J8" s="166">
        <f t="shared" si="0"/>
        <v>3839662.9988517836</v>
      </c>
      <c r="K8" s="166">
        <f t="shared" si="0"/>
        <v>3841579.2756633582</v>
      </c>
      <c r="L8" s="166">
        <f t="shared" si="0"/>
        <v>3838080.6737665916</v>
      </c>
      <c r="M8" s="166">
        <f t="shared" si="0"/>
        <v>3830602.6925480976</v>
      </c>
      <c r="N8" s="166">
        <f t="shared" si="0"/>
        <v>3821092.170324509</v>
      </c>
      <c r="O8" s="166">
        <f t="shared" si="1"/>
        <v>3810200.125674102</v>
      </c>
      <c r="P8" s="166">
        <f t="shared" si="1"/>
        <v>3798526.3206536788</v>
      </c>
      <c r="Q8" s="166">
        <f t="shared" si="1"/>
        <v>3787904.9475235906</v>
      </c>
      <c r="R8" s="168">
        <f t="shared" si="1"/>
        <v>3780353.8403013693</v>
      </c>
      <c r="S8" s="166">
        <f t="shared" si="1"/>
        <v>3776189.4296787973</v>
      </c>
      <c r="T8" s="166">
        <f t="shared" si="1"/>
        <v>3775357.713806937</v>
      </c>
      <c r="U8" s="166">
        <f t="shared" si="1"/>
        <v>3777808.2028370542</v>
      </c>
      <c r="V8" s="166">
        <f t="shared" si="1"/>
        <v>3783493.8239065064</v>
      </c>
      <c r="W8" s="166">
        <f t="shared" si="1"/>
        <v>3792370.8303257381</v>
      </c>
      <c r="X8" s="166">
        <f t="shared" si="1"/>
        <v>3804398.7148283627</v>
      </c>
      <c r="Y8" s="166">
        <f t="shared" si="2"/>
        <v>3819540.1267517302</v>
      </c>
      <c r="Z8" s="166">
        <f t="shared" si="2"/>
        <v>3837760.7930205646</v>
      </c>
      <c r="AA8" s="166">
        <f t="shared" si="2"/>
        <v>3859029.4428112996</v>
      </c>
      <c r="AB8" s="166">
        <f t="shared" si="2"/>
        <v>3883317.7357795411</v>
      </c>
      <c r="AC8" s="166">
        <f t="shared" si="2"/>
        <v>3910600.1937377807</v>
      </c>
      <c r="AD8" s="166">
        <f t="shared" si="2"/>
        <v>3939728.4262582273</v>
      </c>
      <c r="AE8" s="166">
        <f t="shared" si="2"/>
        <v>3970307.6903069066</v>
      </c>
      <c r="AF8" s="166">
        <f t="shared" si="2"/>
        <v>4001963.562500149</v>
      </c>
      <c r="AG8" s="166">
        <f t="shared" si="2"/>
        <v>4034383.8953044103</v>
      </c>
      <c r="AH8" s="166">
        <f t="shared" si="2"/>
        <v>4069352.7836271524</v>
      </c>
      <c r="AI8" s="166">
        <f t="shared" si="3"/>
        <v>4104668.5378420777</v>
      </c>
      <c r="AJ8" s="166">
        <f t="shared" si="3"/>
        <v>4140160.8607583917</v>
      </c>
      <c r="AK8" s="166">
        <f t="shared" si="3"/>
        <v>4175748.3841065038</v>
      </c>
      <c r="AL8" s="166">
        <f t="shared" si="3"/>
        <v>4211451.3940764042</v>
      </c>
      <c r="AM8" s="166">
        <f t="shared" si="3"/>
        <v>4247305.970296355</v>
      </c>
      <c r="AN8" s="166">
        <f t="shared" si="3"/>
        <v>4283345.1086744163</v>
      </c>
      <c r="AO8" s="166">
        <f t="shared" si="3"/>
        <v>4319598.8392148148</v>
      </c>
      <c r="AP8" s="166">
        <f t="shared" si="3"/>
        <v>4356094.3368649837</v>
      </c>
      <c r="AQ8" s="168">
        <f t="shared" si="3"/>
        <v>4392856.0256659202</v>
      </c>
      <c r="AS8" s="69" t="str">
        <f t="shared" si="4"/>
        <v>Sales after EE</v>
      </c>
    </row>
    <row r="9" spans="2:46" x14ac:dyDescent="0.35">
      <c r="C9" t="s">
        <v>2356</v>
      </c>
      <c r="D9" s="76" t="s">
        <v>0</v>
      </c>
      <c r="E9" s="166">
        <f t="shared" si="0"/>
        <v>0</v>
      </c>
      <c r="F9" s="167">
        <f t="shared" si="0"/>
        <v>0</v>
      </c>
      <c r="G9" s="166">
        <f t="shared" si="0"/>
        <v>0</v>
      </c>
      <c r="H9" s="166">
        <f t="shared" si="0"/>
        <v>0</v>
      </c>
      <c r="I9" s="166">
        <f t="shared" si="0"/>
        <v>0</v>
      </c>
      <c r="J9" s="166">
        <f t="shared" si="0"/>
        <v>21388.478918091143</v>
      </c>
      <c r="K9" s="166">
        <f t="shared" si="0"/>
        <v>49093.227282532076</v>
      </c>
      <c r="L9" s="166">
        <f t="shared" si="0"/>
        <v>82477.280030523223</v>
      </c>
      <c r="M9" s="166">
        <f t="shared" si="0"/>
        <v>120107.70802939255</v>
      </c>
      <c r="N9" s="166">
        <f t="shared" si="0"/>
        <v>160040.26947621483</v>
      </c>
      <c r="O9" s="166">
        <f t="shared" si="1"/>
        <v>201626.56884342426</v>
      </c>
      <c r="P9" s="166">
        <f t="shared" si="1"/>
        <v>244269.49394217297</v>
      </c>
      <c r="Q9" s="166">
        <f t="shared" si="1"/>
        <v>286137.52948057908</v>
      </c>
      <c r="R9" s="168">
        <f t="shared" si="1"/>
        <v>325215.54579644022</v>
      </c>
      <c r="S9" s="166">
        <f t="shared" si="1"/>
        <v>361189.8442296072</v>
      </c>
      <c r="T9" s="166">
        <f t="shared" si="1"/>
        <v>394117.18662951351</v>
      </c>
      <c r="U9" s="166">
        <f t="shared" si="1"/>
        <v>424050.85111001658</v>
      </c>
      <c r="V9" s="166">
        <f t="shared" si="1"/>
        <v>451040.72736243979</v>
      </c>
      <c r="W9" s="166">
        <f t="shared" si="1"/>
        <v>475133.40777077019</v>
      </c>
      <c r="X9" s="166">
        <f t="shared" si="1"/>
        <v>496372.27446704154</v>
      </c>
      <c r="Y9" s="166">
        <f t="shared" si="2"/>
        <v>514797.58245954261</v>
      </c>
      <c r="Z9" s="166">
        <f t="shared" si="2"/>
        <v>530446.53896129294</v>
      </c>
      <c r="AA9" s="166">
        <f t="shared" si="2"/>
        <v>543353.37904121925</v>
      </c>
      <c r="AB9" s="166">
        <f t="shared" si="2"/>
        <v>553549.43771562167</v>
      </c>
      <c r="AC9" s="166">
        <f t="shared" si="2"/>
        <v>561063.2185928548</v>
      </c>
      <c r="AD9" s="166">
        <f t="shared" si="2"/>
        <v>567046.1685963769</v>
      </c>
      <c r="AE9" s="166">
        <f t="shared" si="2"/>
        <v>571896.11866008048</v>
      </c>
      <c r="AF9" s="166">
        <f t="shared" si="2"/>
        <v>575990.61180481198</v>
      </c>
      <c r="AG9" s="166">
        <f t="shared" si="2"/>
        <v>579644.94727515639</v>
      </c>
      <c r="AH9" s="166">
        <f t="shared" si="2"/>
        <v>583083.57898277813</v>
      </c>
      <c r="AI9" s="166">
        <f t="shared" si="3"/>
        <v>586535.51784420712</v>
      </c>
      <c r="AJ9" s="166">
        <f t="shared" si="3"/>
        <v>590174.69875061628</v>
      </c>
      <c r="AK9" s="166">
        <f t="shared" si="3"/>
        <v>594086.16637950682</v>
      </c>
      <c r="AL9" s="166">
        <f t="shared" si="3"/>
        <v>598253.35008501238</v>
      </c>
      <c r="AM9" s="166">
        <f t="shared" si="3"/>
        <v>602643.92535285233</v>
      </c>
      <c r="AN9" s="166">
        <f t="shared" si="3"/>
        <v>607228.69139736122</v>
      </c>
      <c r="AO9" s="166">
        <f t="shared" si="3"/>
        <v>611981.45378873439</v>
      </c>
      <c r="AP9" s="166">
        <f t="shared" si="3"/>
        <v>616878.91405465687</v>
      </c>
      <c r="AQ9" s="168">
        <f t="shared" si="3"/>
        <v>621900.56598377321</v>
      </c>
      <c r="AS9" s="69" t="str">
        <f t="shared" si="4"/>
        <v>Net cumulative savings</v>
      </c>
    </row>
    <row r="10" spans="2:46" x14ac:dyDescent="0.35">
      <c r="C10" t="s">
        <v>2390</v>
      </c>
      <c r="D10" s="76" t="s">
        <v>1</v>
      </c>
      <c r="E10" s="174">
        <f t="shared" ref="E10" si="5">E9/E7</f>
        <v>0</v>
      </c>
      <c r="F10" s="173">
        <f t="shared" ref="F10" si="6">F9/F7</f>
        <v>0</v>
      </c>
      <c r="G10" s="174">
        <f t="shared" ref="G10" si="7">G9/G7</f>
        <v>0</v>
      </c>
      <c r="H10" s="174">
        <f t="shared" ref="H10" si="8">H9/H7</f>
        <v>0</v>
      </c>
      <c r="I10" s="174">
        <f t="shared" ref="I10" si="9">I9/I7</f>
        <v>0</v>
      </c>
      <c r="J10" s="174">
        <f>J9/J7</f>
        <v>5.5395477219705516E-3</v>
      </c>
      <c r="K10" s="174">
        <f t="shared" ref="K10" si="10">K9/K7</f>
        <v>1.2618185479595182E-2</v>
      </c>
      <c r="L10" s="174">
        <f t="shared" ref="L10" si="11">L9/L7</f>
        <v>2.1037128133928707E-2</v>
      </c>
      <c r="M10" s="174">
        <f t="shared" ref="M10" si="12">M9/M7</f>
        <v>3.0401547026032573E-2</v>
      </c>
      <c r="N10" s="174">
        <f t="shared" ref="N10" si="13">N9/N7</f>
        <v>4.0199684862587896E-2</v>
      </c>
      <c r="O10" s="174">
        <f t="shared" ref="O10" si="14">O9/O7</f>
        <v>5.0258045572846563E-2</v>
      </c>
      <c r="P10" s="174">
        <f t="shared" ref="P10" si="15">P9/P7</f>
        <v>6.0420932726871351E-2</v>
      </c>
      <c r="Q10" s="174">
        <f t="shared" ref="Q10" si="16">Q9/Q7</f>
        <v>7.0234301948414915E-2</v>
      </c>
      <c r="R10" s="175">
        <f t="shared" ref="R10" si="17">R9/R7</f>
        <v>7.9213262573926524E-2</v>
      </c>
      <c r="S10" s="174">
        <f t="shared" ref="S10" si="18">S9/S7</f>
        <v>8.729918634904521E-2</v>
      </c>
      <c r="T10" s="174">
        <f t="shared" ref="T10" si="19">T9/T7</f>
        <v>9.4524417592310769E-2</v>
      </c>
      <c r="U10" s="174">
        <f t="shared" ref="U10" si="20">U9/U7</f>
        <v>0.10091981802951693</v>
      </c>
      <c r="V10" s="174">
        <f t="shared" ref="V10" si="21">V9/V7</f>
        <v>0.10651482988308082</v>
      </c>
      <c r="W10" s="174">
        <f t="shared" ref="W10" si="22">W9/W7</f>
        <v>0.11133753624172155</v>
      </c>
      <c r="X10" s="174">
        <f t="shared" ref="X10" si="23">X9/X7</f>
        <v>0.11541471882658003</v>
      </c>
      <c r="Y10" s="174">
        <f t="shared" ref="Y10" si="24">Y9/Y7</f>
        <v>0.11877191326497291</v>
      </c>
      <c r="Z10" s="174">
        <f t="shared" ref="Z10" si="25">Z9/Z7</f>
        <v>0.12143346197824109</v>
      </c>
      <c r="AA10" s="174">
        <f t="shared" ref="AA10" si="26">AA9/AA7</f>
        <v>0.12342256478562595</v>
      </c>
      <c r="AB10" s="174">
        <f t="shared" ref="AB10" si="27">AB9/AB7</f>
        <v>0.12476132732176437</v>
      </c>
      <c r="AC10" s="174">
        <f t="shared" ref="AC10" si="28">AC9/AC7</f>
        <v>0.1254708073612428</v>
      </c>
      <c r="AD10" s="174">
        <f t="shared" ref="AD10" si="29">AD9/AD7</f>
        <v>0.12582084075022854</v>
      </c>
      <c r="AE10" s="174">
        <f t="shared" ref="AE10" si="30">AE9/AE7</f>
        <v>0.12590719014656984</v>
      </c>
      <c r="AF10" s="174">
        <f t="shared" ref="AF10" si="31">AF9/AF7</f>
        <v>0.12581834371294484</v>
      </c>
      <c r="AG10" s="174">
        <f t="shared" ref="AG10" si="32">AG9/AG7</f>
        <v>0.12562664149951305</v>
      </c>
      <c r="AH10" s="174">
        <f t="shared" ref="AH10" si="33">AH9/AH7</f>
        <v>0.12532865224526765</v>
      </c>
      <c r="AI10" s="174">
        <f t="shared" ref="AI10" si="34">AI9/AI7</f>
        <v>0.12502877958021424</v>
      </c>
      <c r="AJ10" s="174">
        <f t="shared" ref="AJ10" si="35">AJ9/AJ7</f>
        <v>0.1247638124877285</v>
      </c>
      <c r="AK10" s="174">
        <f t="shared" ref="AK10" si="36">AK9/AK7</f>
        <v>0.12455068621174166</v>
      </c>
      <c r="AL10" s="174">
        <f t="shared" ref="AL10" si="37">AL9/AL7</f>
        <v>0.12438463105479443</v>
      </c>
      <c r="AM10" s="174">
        <f t="shared" ref="AM10" si="38">AM9/AM7</f>
        <v>0.12425776313554743</v>
      </c>
      <c r="AN10" s="174">
        <f t="shared" ref="AN10" si="39">AN9/AN7</f>
        <v>0.12416307701735302</v>
      </c>
      <c r="AO10" s="174">
        <f t="shared" ref="AO10" si="40">AO9/AO7</f>
        <v>0.12409439113400521</v>
      </c>
      <c r="AP10" s="174">
        <f t="shared" ref="AP10" si="41">AP9/AP7</f>
        <v>0.12404629643655912</v>
      </c>
      <c r="AQ10" s="175">
        <f>AQ9/AQ7</f>
        <v>0.12401410808638827</v>
      </c>
      <c r="AS10" s="69" t="str">
        <f t="shared" si="4"/>
        <v>Net cumulative savings as a percent of sales before EE</v>
      </c>
    </row>
    <row r="11" spans="2:46" x14ac:dyDescent="0.35">
      <c r="C11" t="s">
        <v>2378</v>
      </c>
      <c r="D11" s="76" t="s">
        <v>0</v>
      </c>
      <c r="E11" s="166">
        <f t="shared" ref="E11:AQ11" si="42">SUMIFS(E$46:E$1115,$AS$46:$AS$1115,$AS11)</f>
        <v>0</v>
      </c>
      <c r="F11" s="167">
        <f t="shared" si="42"/>
        <v>0</v>
      </c>
      <c r="G11" s="166">
        <f t="shared" si="42"/>
        <v>0</v>
      </c>
      <c r="H11" s="166">
        <f t="shared" si="42"/>
        <v>0</v>
      </c>
      <c r="I11" s="166">
        <f t="shared" si="42"/>
        <v>0</v>
      </c>
      <c r="J11" s="166">
        <f t="shared" si="42"/>
        <v>21388.478918091143</v>
      </c>
      <c r="K11" s="166">
        <f t="shared" si="42"/>
        <v>28830.457781182547</v>
      </c>
      <c r="L11" s="166">
        <f t="shared" si="42"/>
        <v>36027.154679531879</v>
      </c>
      <c r="M11" s="166">
        <f t="shared" si="42"/>
        <v>42169.695966174862</v>
      </c>
      <c r="N11" s="166">
        <f t="shared" si="42"/>
        <v>46691.287096558153</v>
      </c>
      <c r="O11" s="166">
        <f t="shared" si="42"/>
        <v>50802.461179921891</v>
      </c>
      <c r="P11" s="166">
        <f t="shared" si="42"/>
        <v>54532.900657772967</v>
      </c>
      <c r="Q11" s="166">
        <f t="shared" si="42"/>
        <v>56628.163763628945</v>
      </c>
      <c r="R11" s="168">
        <f t="shared" si="42"/>
        <v>56818.574212853848</v>
      </c>
      <c r="S11" s="166">
        <f t="shared" si="42"/>
        <v>56705.30760452056</v>
      </c>
      <c r="T11" s="166">
        <f t="shared" si="42"/>
        <v>56642.841445181955</v>
      </c>
      <c r="U11" s="166">
        <f t="shared" si="42"/>
        <v>56630.365707104065</v>
      </c>
      <c r="V11" s="166">
        <f t="shared" si="42"/>
        <v>56667.123042555824</v>
      </c>
      <c r="W11" s="166">
        <f t="shared" si="42"/>
        <v>56752.407358597593</v>
      </c>
      <c r="X11" s="166">
        <f t="shared" si="42"/>
        <v>56885.562454886065</v>
      </c>
      <c r="Y11" s="166">
        <f t="shared" si="42"/>
        <v>57065.980722425447</v>
      </c>
      <c r="Z11" s="166">
        <f t="shared" si="42"/>
        <v>57293.101901275972</v>
      </c>
      <c r="AA11" s="166">
        <f t="shared" si="42"/>
        <v>57566.411895308469</v>
      </c>
      <c r="AB11" s="166">
        <f t="shared" si="42"/>
        <v>57885.441642169477</v>
      </c>
      <c r="AC11" s="166">
        <f t="shared" si="42"/>
        <v>58249.76603669313</v>
      </c>
      <c r="AD11" s="166">
        <f t="shared" si="42"/>
        <v>58659.002906066722</v>
      </c>
      <c r="AE11" s="166">
        <f t="shared" si="42"/>
        <v>59095.9263938734</v>
      </c>
      <c r="AF11" s="166">
        <f t="shared" si="42"/>
        <v>59554.615354603608</v>
      </c>
      <c r="AG11" s="166">
        <f t="shared" si="42"/>
        <v>60029.45343750219</v>
      </c>
      <c r="AH11" s="166">
        <f t="shared" si="42"/>
        <v>60515.758429566158</v>
      </c>
      <c r="AI11" s="166">
        <f t="shared" si="42"/>
        <v>61040.291754407292</v>
      </c>
      <c r="AJ11" s="166">
        <f t="shared" si="42"/>
        <v>61570.028067631123</v>
      </c>
      <c r="AK11" s="166">
        <f t="shared" si="42"/>
        <v>62102.41291137589</v>
      </c>
      <c r="AL11" s="166">
        <f t="shared" si="42"/>
        <v>62636.225761597554</v>
      </c>
      <c r="AM11" s="166">
        <f t="shared" si="42"/>
        <v>63171.770911146079</v>
      </c>
      <c r="AN11" s="166">
        <f t="shared" si="42"/>
        <v>63709.589554445345</v>
      </c>
      <c r="AO11" s="166">
        <f t="shared" si="42"/>
        <v>64250.17663011625</v>
      </c>
      <c r="AP11" s="166">
        <f t="shared" si="42"/>
        <v>64793.982588222214</v>
      </c>
      <c r="AQ11" s="168">
        <f t="shared" si="42"/>
        <v>65341.415052974779</v>
      </c>
      <c r="AS11" s="69" t="str">
        <f t="shared" si="4"/>
        <v>Annual first-year savings</v>
      </c>
    </row>
    <row r="12" spans="2:46" x14ac:dyDescent="0.35">
      <c r="C12" s="36" t="s">
        <v>2391</v>
      </c>
      <c r="D12" s="76" t="s">
        <v>1</v>
      </c>
      <c r="E12" s="174"/>
      <c r="F12" s="173">
        <f t="shared" ref="F12:AQ12" si="43">F11/E8</f>
        <v>0</v>
      </c>
      <c r="G12" s="174">
        <f t="shared" si="43"/>
        <v>0</v>
      </c>
      <c r="H12" s="174">
        <f t="shared" si="43"/>
        <v>0</v>
      </c>
      <c r="I12" s="174">
        <f t="shared" si="43"/>
        <v>0</v>
      </c>
      <c r="J12" s="174">
        <f>J11/I8</f>
        <v>5.5819927733497731E-3</v>
      </c>
      <c r="K12" s="174">
        <f t="shared" si="43"/>
        <v>7.5085906731408546E-3</v>
      </c>
      <c r="L12" s="174">
        <f t="shared" si="43"/>
        <v>9.3782145556037672E-3</v>
      </c>
      <c r="M12" s="174">
        <f t="shared" si="43"/>
        <v>1.0987183321707157E-2</v>
      </c>
      <c r="N12" s="174">
        <f t="shared" si="43"/>
        <v>1.2189018502855838E-2</v>
      </c>
      <c r="O12" s="174">
        <f t="shared" si="43"/>
        <v>1.3295272376433531E-2</v>
      </c>
      <c r="P12" s="174">
        <f t="shared" si="43"/>
        <v>1.4312345509181092E-2</v>
      </c>
      <c r="Q12" s="174">
        <f t="shared" si="43"/>
        <v>1.490792980839052E-2</v>
      </c>
      <c r="R12" s="175">
        <f t="shared" si="43"/>
        <v>1.4999999999999998E-2</v>
      </c>
      <c r="S12" s="174">
        <f t="shared" si="43"/>
        <v>1.5000000000000005E-2</v>
      </c>
      <c r="T12" s="174">
        <f t="shared" si="43"/>
        <v>1.4999999999999999E-2</v>
      </c>
      <c r="U12" s="174">
        <f t="shared" si="43"/>
        <v>1.5000000000000003E-2</v>
      </c>
      <c r="V12" s="174">
        <f t="shared" si="43"/>
        <v>1.5000000000000003E-2</v>
      </c>
      <c r="W12" s="174">
        <f t="shared" si="43"/>
        <v>1.4999999999999999E-2</v>
      </c>
      <c r="X12" s="174">
        <f t="shared" si="43"/>
        <v>1.4999999999999998E-2</v>
      </c>
      <c r="Y12" s="174">
        <f t="shared" si="43"/>
        <v>1.5000000000000001E-2</v>
      </c>
      <c r="Z12" s="174">
        <f t="shared" si="43"/>
        <v>1.5000000000000005E-2</v>
      </c>
      <c r="AA12" s="174">
        <f t="shared" si="43"/>
        <v>1.4999999999999999E-2</v>
      </c>
      <c r="AB12" s="174">
        <f t="shared" si="43"/>
        <v>1.4999999999999996E-2</v>
      </c>
      <c r="AC12" s="174">
        <f t="shared" si="43"/>
        <v>1.5000000000000003E-2</v>
      </c>
      <c r="AD12" s="174">
        <f t="shared" si="43"/>
        <v>1.5000000000000003E-2</v>
      </c>
      <c r="AE12" s="174">
        <f t="shared" si="43"/>
        <v>1.4999999999999998E-2</v>
      </c>
      <c r="AF12" s="174">
        <f t="shared" si="43"/>
        <v>1.5000000000000003E-2</v>
      </c>
      <c r="AG12" s="174">
        <f t="shared" si="43"/>
        <v>1.4999999999999989E-2</v>
      </c>
      <c r="AH12" s="174">
        <f t="shared" si="43"/>
        <v>1.5000000000000001E-2</v>
      </c>
      <c r="AI12" s="174">
        <f t="shared" si="43"/>
        <v>1.5000000000000001E-2</v>
      </c>
      <c r="AJ12" s="174">
        <f t="shared" si="43"/>
        <v>1.4999999999999989E-2</v>
      </c>
      <c r="AK12" s="174">
        <f t="shared" si="43"/>
        <v>1.5000000000000003E-2</v>
      </c>
      <c r="AL12" s="174">
        <f t="shared" si="43"/>
        <v>1.4999999999999999E-2</v>
      </c>
      <c r="AM12" s="174">
        <f t="shared" si="43"/>
        <v>1.5000000000000005E-2</v>
      </c>
      <c r="AN12" s="174">
        <f t="shared" si="43"/>
        <v>1.5000000000000005E-2</v>
      </c>
      <c r="AO12" s="174">
        <f t="shared" si="43"/>
        <v>1.5000000000000001E-2</v>
      </c>
      <c r="AP12" s="174">
        <f t="shared" si="43"/>
        <v>1.4999999999999998E-2</v>
      </c>
      <c r="AQ12" s="175">
        <f t="shared" si="43"/>
        <v>1.5000000000000005E-2</v>
      </c>
      <c r="AS12" s="69" t="str">
        <f t="shared" si="4"/>
        <v>First-year savings as a percent of previous year sales</v>
      </c>
    </row>
    <row r="13" spans="2:46" x14ac:dyDescent="0.35">
      <c r="C13" s="231" t="s">
        <v>2414</v>
      </c>
      <c r="D13" s="248"/>
      <c r="E13" s="260"/>
      <c r="F13" s="249"/>
      <c r="G13" s="250"/>
      <c r="H13" s="250"/>
      <c r="I13" s="250"/>
      <c r="J13" s="250"/>
      <c r="K13" s="250"/>
      <c r="L13" s="250"/>
      <c r="M13" s="250"/>
      <c r="N13" s="250"/>
      <c r="O13" s="250"/>
      <c r="P13" s="250"/>
      <c r="Q13" s="250"/>
      <c r="R13" s="251"/>
      <c r="S13" s="250"/>
      <c r="T13" s="250"/>
      <c r="U13" s="250"/>
      <c r="V13" s="250"/>
      <c r="W13" s="250"/>
      <c r="X13" s="250"/>
      <c r="Y13" s="250"/>
      <c r="Z13" s="250"/>
      <c r="AA13" s="250"/>
      <c r="AB13" s="250"/>
      <c r="AC13" s="250"/>
      <c r="AD13" s="250"/>
      <c r="AE13" s="250"/>
      <c r="AF13" s="250"/>
      <c r="AG13" s="250"/>
      <c r="AH13" s="250"/>
      <c r="AI13" s="250"/>
      <c r="AJ13" s="250"/>
      <c r="AK13" s="250"/>
      <c r="AL13" s="250"/>
      <c r="AM13" s="250"/>
      <c r="AN13" s="250"/>
      <c r="AO13" s="250"/>
      <c r="AP13" s="250"/>
      <c r="AQ13" s="251"/>
      <c r="AS13" s="69" t="str">
        <f t="shared" si="4"/>
        <v>Levelized cost of saved energy associated with program year</v>
      </c>
    </row>
    <row r="14" spans="2:46" x14ac:dyDescent="0.35">
      <c r="C14" s="267" t="s">
        <v>2403</v>
      </c>
      <c r="D14" s="76" t="s">
        <v>2375</v>
      </c>
      <c r="E14" s="174"/>
      <c r="F14" s="196">
        <f>IF(F$9=0,0,F18*100/F$9)</f>
        <v>0</v>
      </c>
      <c r="G14" s="197">
        <f t="shared" ref="G14:AQ14" si="44">IF(G$9=0,0,G18*100/G$9)</f>
        <v>0</v>
      </c>
      <c r="H14" s="197">
        <f t="shared" si="44"/>
        <v>0</v>
      </c>
      <c r="I14" s="197">
        <f t="shared" si="44"/>
        <v>0</v>
      </c>
      <c r="J14" s="197">
        <f>IF(J$9=0,0,J18*100/J$9)</f>
        <v>8.1493077365340696</v>
      </c>
      <c r="K14" s="197">
        <f t="shared" si="44"/>
        <v>8.299307732715846</v>
      </c>
      <c r="L14" s="197">
        <f t="shared" si="44"/>
        <v>8.4126089256456336</v>
      </c>
      <c r="M14" s="197">
        <f t="shared" si="44"/>
        <v>8.4918332722084262</v>
      </c>
      <c r="N14" s="197">
        <f t="shared" si="44"/>
        <v>8.5811696663004753</v>
      </c>
      <c r="O14" s="197">
        <f t="shared" si="44"/>
        <v>8.7157400479633687</v>
      </c>
      <c r="P14" s="197">
        <f t="shared" si="44"/>
        <v>8.8056237848100967</v>
      </c>
      <c r="Q14" s="197">
        <f t="shared" si="44"/>
        <v>8.8681293654364559</v>
      </c>
      <c r="R14" s="198">
        <f t="shared" si="44"/>
        <v>8.9129812960752197</v>
      </c>
      <c r="S14" s="197">
        <f t="shared" si="44"/>
        <v>8.9467993112094817</v>
      </c>
      <c r="T14" s="197">
        <f t="shared" si="44"/>
        <v>8.9734244162818513</v>
      </c>
      <c r="U14" s="197">
        <f t="shared" si="44"/>
        <v>8.9951211476333164</v>
      </c>
      <c r="V14" s="197">
        <f t="shared" si="44"/>
        <v>9.0133138753150135</v>
      </c>
      <c r="W14" s="197">
        <f t="shared" si="44"/>
        <v>9.0289461640686213</v>
      </c>
      <c r="X14" s="197">
        <f t="shared" si="44"/>
        <v>9.0426707264985531</v>
      </c>
      <c r="Y14" s="197">
        <f t="shared" si="44"/>
        <v>9.0549564637548112</v>
      </c>
      <c r="Z14" s="197">
        <f t="shared" si="44"/>
        <v>9.0661520781593765</v>
      </c>
      <c r="AA14" s="197">
        <f t="shared" si="44"/>
        <v>9.0765256564127004</v>
      </c>
      <c r="AB14" s="197">
        <f t="shared" si="44"/>
        <v>9.0862903551975851</v>
      </c>
      <c r="AC14" s="197">
        <f t="shared" si="44"/>
        <v>9.0956217680896216</v>
      </c>
      <c r="AD14" s="197">
        <f t="shared" si="44"/>
        <v>9.1027735963130407</v>
      </c>
      <c r="AE14" s="197">
        <f t="shared" si="44"/>
        <v>9.1078930148070363</v>
      </c>
      <c r="AF14" s="197">
        <f t="shared" si="44"/>
        <v>9.1111031568723533</v>
      </c>
      <c r="AG14" s="197">
        <f t="shared" si="44"/>
        <v>9.1124507808388682</v>
      </c>
      <c r="AH14" s="197">
        <f t="shared" si="44"/>
        <v>9.1124507808388682</v>
      </c>
      <c r="AI14" s="197">
        <f t="shared" si="44"/>
        <v>9.1124507808388735</v>
      </c>
      <c r="AJ14" s="197">
        <f t="shared" si="44"/>
        <v>9.1124507808388717</v>
      </c>
      <c r="AK14" s="197">
        <f t="shared" si="44"/>
        <v>9.1124507808388664</v>
      </c>
      <c r="AL14" s="197">
        <f t="shared" si="44"/>
        <v>9.1124507808388699</v>
      </c>
      <c r="AM14" s="197">
        <f t="shared" si="44"/>
        <v>9.1124507808388664</v>
      </c>
      <c r="AN14" s="197">
        <f t="shared" si="44"/>
        <v>9.1124507808388735</v>
      </c>
      <c r="AO14" s="197">
        <f t="shared" si="44"/>
        <v>9.1124507808388628</v>
      </c>
      <c r="AP14" s="197">
        <f t="shared" si="44"/>
        <v>9.1124507808388699</v>
      </c>
      <c r="AQ14" s="198">
        <f t="shared" si="44"/>
        <v>9.1124507808388699</v>
      </c>
      <c r="AS14" s="69" t="str">
        <f t="shared" ref="AS14:AS16" si="45">C14</f>
        <v>Total levelized cost of saved energy</v>
      </c>
    </row>
    <row r="15" spans="2:46" x14ac:dyDescent="0.35">
      <c r="C15" s="267" t="s">
        <v>2397</v>
      </c>
      <c r="D15" s="76" t="s">
        <v>2375</v>
      </c>
      <c r="E15" s="174"/>
      <c r="F15" s="196">
        <f t="shared" ref="F15:AQ15" si="46">IF(F$9=0,0,F19*100/F$9)</f>
        <v>0</v>
      </c>
      <c r="G15" s="197">
        <f t="shared" si="46"/>
        <v>0</v>
      </c>
      <c r="H15" s="197">
        <f t="shared" si="46"/>
        <v>0</v>
      </c>
      <c r="I15" s="197">
        <f t="shared" si="46"/>
        <v>0</v>
      </c>
      <c r="J15" s="197">
        <f t="shared" si="46"/>
        <v>4.0746538682670348</v>
      </c>
      <c r="K15" s="197">
        <f t="shared" si="46"/>
        <v>4.149653866357923</v>
      </c>
      <c r="L15" s="197">
        <f t="shared" si="46"/>
        <v>4.2063044628228168</v>
      </c>
      <c r="M15" s="197">
        <f t="shared" si="46"/>
        <v>4.2459166361042131</v>
      </c>
      <c r="N15" s="197">
        <f t="shared" si="46"/>
        <v>4.2905848331502376</v>
      </c>
      <c r="O15" s="197">
        <f t="shared" si="46"/>
        <v>4.3578700239816843</v>
      </c>
      <c r="P15" s="197">
        <f t="shared" si="46"/>
        <v>4.4028118924050483</v>
      </c>
      <c r="Q15" s="197">
        <f t="shared" si="46"/>
        <v>4.434064682718228</v>
      </c>
      <c r="R15" s="198">
        <f t="shared" si="46"/>
        <v>4.4564906480376099</v>
      </c>
      <c r="S15" s="197">
        <f t="shared" si="46"/>
        <v>4.4733996556047408</v>
      </c>
      <c r="T15" s="197">
        <f t="shared" si="46"/>
        <v>4.4867122081409256</v>
      </c>
      <c r="U15" s="197">
        <f t="shared" si="46"/>
        <v>4.4975605738166582</v>
      </c>
      <c r="V15" s="197">
        <f t="shared" si="46"/>
        <v>4.5066569376575067</v>
      </c>
      <c r="W15" s="197">
        <f t="shared" si="46"/>
        <v>4.5144730820343106</v>
      </c>
      <c r="X15" s="197">
        <f t="shared" si="46"/>
        <v>4.5213353632492765</v>
      </c>
      <c r="Y15" s="197">
        <f t="shared" si="46"/>
        <v>4.5274782318774056</v>
      </c>
      <c r="Z15" s="197">
        <f t="shared" si="46"/>
        <v>4.5330760390796883</v>
      </c>
      <c r="AA15" s="197">
        <f t="shared" si="46"/>
        <v>4.5382628282063502</v>
      </c>
      <c r="AB15" s="197">
        <f t="shared" si="46"/>
        <v>4.5431451775987926</v>
      </c>
      <c r="AC15" s="197">
        <f t="shared" si="46"/>
        <v>4.5478108840448108</v>
      </c>
      <c r="AD15" s="197">
        <f t="shared" si="46"/>
        <v>4.5513867981565204</v>
      </c>
      <c r="AE15" s="197">
        <f t="shared" si="46"/>
        <v>4.5539465074035181</v>
      </c>
      <c r="AF15" s="197">
        <f t="shared" si="46"/>
        <v>4.5555515784361766</v>
      </c>
      <c r="AG15" s="197">
        <f t="shared" si="46"/>
        <v>4.5562253904194341</v>
      </c>
      <c r="AH15" s="197">
        <f t="shared" si="46"/>
        <v>4.5562253904194341</v>
      </c>
      <c r="AI15" s="197">
        <f t="shared" si="46"/>
        <v>4.5562253904194367</v>
      </c>
      <c r="AJ15" s="197">
        <f t="shared" si="46"/>
        <v>4.5562253904194359</v>
      </c>
      <c r="AK15" s="197">
        <f t="shared" si="46"/>
        <v>4.5562253904194332</v>
      </c>
      <c r="AL15" s="197">
        <f t="shared" si="46"/>
        <v>4.556225390419435</v>
      </c>
      <c r="AM15" s="197">
        <f t="shared" si="46"/>
        <v>4.5562253904194332</v>
      </c>
      <c r="AN15" s="197">
        <f t="shared" si="46"/>
        <v>4.5562253904194367</v>
      </c>
      <c r="AO15" s="197">
        <f t="shared" si="46"/>
        <v>4.5562253904194314</v>
      </c>
      <c r="AP15" s="197">
        <f t="shared" si="46"/>
        <v>4.556225390419435</v>
      </c>
      <c r="AQ15" s="198">
        <f t="shared" si="46"/>
        <v>4.556225390419435</v>
      </c>
      <c r="AS15" s="69" t="str">
        <f t="shared" si="45"/>
        <v>Program levelized cost of saved energy</v>
      </c>
    </row>
    <row r="16" spans="2:46" x14ac:dyDescent="0.35">
      <c r="C16" s="261" t="s">
        <v>2398</v>
      </c>
      <c r="D16" s="262" t="s">
        <v>2375</v>
      </c>
      <c r="E16" s="292"/>
      <c r="F16" s="293">
        <f t="shared" ref="F16:AQ16" si="47">IF(F$9=0,0,F20*100/F$9)</f>
        <v>0</v>
      </c>
      <c r="G16" s="294">
        <f t="shared" si="47"/>
        <v>0</v>
      </c>
      <c r="H16" s="294">
        <f t="shared" si="47"/>
        <v>0</v>
      </c>
      <c r="I16" s="294">
        <f t="shared" si="47"/>
        <v>0</v>
      </c>
      <c r="J16" s="294">
        <f t="shared" si="47"/>
        <v>4.0746538682670348</v>
      </c>
      <c r="K16" s="294">
        <f t="shared" si="47"/>
        <v>4.149653866357923</v>
      </c>
      <c r="L16" s="294">
        <f t="shared" si="47"/>
        <v>4.2063044628228168</v>
      </c>
      <c r="M16" s="294">
        <f t="shared" si="47"/>
        <v>4.2459166361042131</v>
      </c>
      <c r="N16" s="294">
        <f t="shared" si="47"/>
        <v>4.2905848331502376</v>
      </c>
      <c r="O16" s="294">
        <f t="shared" si="47"/>
        <v>4.3578700239816843</v>
      </c>
      <c r="P16" s="294">
        <f t="shared" si="47"/>
        <v>4.4028118924050483</v>
      </c>
      <c r="Q16" s="294">
        <f t="shared" si="47"/>
        <v>4.434064682718228</v>
      </c>
      <c r="R16" s="295">
        <f t="shared" si="47"/>
        <v>4.4564906480376099</v>
      </c>
      <c r="S16" s="294">
        <f t="shared" si="47"/>
        <v>4.4733996556047408</v>
      </c>
      <c r="T16" s="294">
        <f t="shared" si="47"/>
        <v>4.4867122081409256</v>
      </c>
      <c r="U16" s="294">
        <f t="shared" si="47"/>
        <v>4.4975605738166582</v>
      </c>
      <c r="V16" s="294">
        <f t="shared" si="47"/>
        <v>4.5066569376575067</v>
      </c>
      <c r="W16" s="294">
        <f t="shared" si="47"/>
        <v>4.5144730820343106</v>
      </c>
      <c r="X16" s="294">
        <f t="shared" si="47"/>
        <v>4.5213353632492765</v>
      </c>
      <c r="Y16" s="294">
        <f t="shared" si="47"/>
        <v>4.5274782318774056</v>
      </c>
      <c r="Z16" s="294">
        <f t="shared" si="47"/>
        <v>4.5330760390796883</v>
      </c>
      <c r="AA16" s="294">
        <f t="shared" si="47"/>
        <v>4.5382628282063502</v>
      </c>
      <c r="AB16" s="294">
        <f t="shared" si="47"/>
        <v>4.5431451775987926</v>
      </c>
      <c r="AC16" s="294">
        <f t="shared" si="47"/>
        <v>4.5478108840448108</v>
      </c>
      <c r="AD16" s="294">
        <f t="shared" si="47"/>
        <v>4.5513867981565204</v>
      </c>
      <c r="AE16" s="294">
        <f t="shared" si="47"/>
        <v>4.5539465074035181</v>
      </c>
      <c r="AF16" s="294">
        <f t="shared" si="47"/>
        <v>4.5555515784361766</v>
      </c>
      <c r="AG16" s="294">
        <f t="shared" si="47"/>
        <v>4.5562253904194341</v>
      </c>
      <c r="AH16" s="294">
        <f t="shared" si="47"/>
        <v>4.5562253904194341</v>
      </c>
      <c r="AI16" s="294">
        <f t="shared" si="47"/>
        <v>4.5562253904194367</v>
      </c>
      <c r="AJ16" s="294">
        <f t="shared" si="47"/>
        <v>4.5562253904194359</v>
      </c>
      <c r="AK16" s="294">
        <f t="shared" si="47"/>
        <v>4.5562253904194332</v>
      </c>
      <c r="AL16" s="294">
        <f t="shared" si="47"/>
        <v>4.556225390419435</v>
      </c>
      <c r="AM16" s="294">
        <f t="shared" si="47"/>
        <v>4.5562253904194332</v>
      </c>
      <c r="AN16" s="294">
        <f t="shared" si="47"/>
        <v>4.5562253904194367</v>
      </c>
      <c r="AO16" s="294">
        <f t="shared" si="47"/>
        <v>4.5562253904194314</v>
      </c>
      <c r="AP16" s="294">
        <f t="shared" si="47"/>
        <v>4.556225390419435</v>
      </c>
      <c r="AQ16" s="295">
        <f t="shared" si="47"/>
        <v>4.556225390419435</v>
      </c>
      <c r="AS16" s="69" t="str">
        <f t="shared" si="45"/>
        <v>Participant levelized cost of saved energy</v>
      </c>
    </row>
    <row r="17" spans="2:46" x14ac:dyDescent="0.35">
      <c r="B17" s="231"/>
      <c r="C17" s="247" t="s">
        <v>2418</v>
      </c>
      <c r="D17" s="232"/>
      <c r="E17" s="260"/>
      <c r="F17" s="249"/>
      <c r="G17" s="250"/>
      <c r="H17" s="250"/>
      <c r="I17" s="250"/>
      <c r="J17" s="250"/>
      <c r="K17" s="250"/>
      <c r="L17" s="250"/>
      <c r="M17" s="250"/>
      <c r="N17" s="250"/>
      <c r="O17" s="250"/>
      <c r="P17" s="250"/>
      <c r="Q17" s="250"/>
      <c r="R17" s="251"/>
      <c r="S17" s="250"/>
      <c r="T17" s="250"/>
      <c r="U17" s="250"/>
      <c r="V17" s="250"/>
      <c r="W17" s="250"/>
      <c r="X17" s="250"/>
      <c r="Y17" s="250"/>
      <c r="Z17" s="250"/>
      <c r="AA17" s="250"/>
      <c r="AB17" s="250"/>
      <c r="AC17" s="250"/>
      <c r="AD17" s="250"/>
      <c r="AE17" s="250"/>
      <c r="AF17" s="250"/>
      <c r="AG17" s="250"/>
      <c r="AH17" s="250"/>
      <c r="AI17" s="250"/>
      <c r="AJ17" s="250"/>
      <c r="AK17" s="250"/>
      <c r="AL17" s="250"/>
      <c r="AM17" s="250"/>
      <c r="AN17" s="250"/>
      <c r="AO17" s="250"/>
      <c r="AP17" s="250"/>
      <c r="AQ17" s="251"/>
      <c r="AS17" s="69" t="str">
        <f>C17</f>
        <v>Annualized total cost of EE</v>
      </c>
    </row>
    <row r="18" spans="2:46" x14ac:dyDescent="0.35">
      <c r="B18" s="36"/>
      <c r="C18" s="244" t="s">
        <v>2418</v>
      </c>
      <c r="D18" s="34" t="s">
        <v>2376</v>
      </c>
      <c r="E18" s="219"/>
      <c r="F18" s="199">
        <f t="shared" ref="F18:O20" si="48">SUMIFS(F$46:F$1115,$AS$46:$AS$1115,$AS18)</f>
        <v>0</v>
      </c>
      <c r="G18" s="200">
        <f t="shared" si="48"/>
        <v>0</v>
      </c>
      <c r="H18" s="200">
        <f t="shared" si="48"/>
        <v>0</v>
      </c>
      <c r="I18" s="200">
        <f t="shared" si="48"/>
        <v>0</v>
      </c>
      <c r="J18" s="200">
        <f t="shared" si="48"/>
        <v>1743.01296719896</v>
      </c>
      <c r="K18" s="200">
        <f t="shared" si="48"/>
        <v>4074.39800809895</v>
      </c>
      <c r="L18" s="200">
        <f t="shared" si="48"/>
        <v>6938.49102147754</v>
      </c>
      <c r="M18" s="200">
        <f t="shared" si="48"/>
        <v>10199.346312926908</v>
      </c>
      <c r="N18" s="200">
        <f t="shared" si="48"/>
        <v>13733.327058158486</v>
      </c>
      <c r="O18" s="200">
        <f t="shared" si="48"/>
        <v>17573.24760802076</v>
      </c>
      <c r="P18" s="200">
        <f t="shared" ref="P18:Y20" si="49">SUMIFS(P$46:P$1115,$AS$46:$AS$1115,$AS18)</f>
        <v>21509.452657607239</v>
      </c>
      <c r="Q18" s="200">
        <f t="shared" si="49"/>
        <v>25375.046277401631</v>
      </c>
      <c r="R18" s="201">
        <f t="shared" si="49"/>
        <v>28986.400768765659</v>
      </c>
      <c r="S18" s="200">
        <f t="shared" si="49"/>
        <v>32314.930495693097</v>
      </c>
      <c r="T18" s="200">
        <f t="shared" si="49"/>
        <v>35365.807853775877</v>
      </c>
      <c r="U18" s="200">
        <f t="shared" si="49"/>
        <v>38143.887784916173</v>
      </c>
      <c r="V18" s="200">
        <f t="shared" si="49"/>
        <v>40653.716462680546</v>
      </c>
      <c r="W18" s="200">
        <f t="shared" si="49"/>
        <v>42899.539595127477</v>
      </c>
      <c r="X18" s="200">
        <f t="shared" si="49"/>
        <v>44885.310357686212</v>
      </c>
      <c r="Y18" s="200">
        <f t="shared" si="49"/>
        <v>46614.696968173856</v>
      </c>
      <c r="Z18" s="200">
        <f t="shared" ref="Z18:AI20" si="50">SUMIFS(Z$46:Z$1115,$AS$46:$AS$1115,$AS18)</f>
        <v>48091.089915563745</v>
      </c>
      <c r="AA18" s="200">
        <f t="shared" si="50"/>
        <v>49317.608853661615</v>
      </c>
      <c r="AB18" s="200">
        <f t="shared" si="50"/>
        <v>50297.109170404998</v>
      </c>
      <c r="AC18" s="200">
        <f t="shared" si="50"/>
        <v>51032.188243075958</v>
      </c>
      <c r="AD18" s="200">
        <f t="shared" si="50"/>
        <v>51616.928913895725</v>
      </c>
      <c r="AE18" s="200">
        <f t="shared" si="50"/>
        <v>52087.68664339403</v>
      </c>
      <c r="AF18" s="200">
        <f t="shared" si="50"/>
        <v>52479.098815436606</v>
      </c>
      <c r="AG18" s="200">
        <f t="shared" si="50"/>
        <v>52819.860524068034</v>
      </c>
      <c r="AH18" s="200">
        <f t="shared" si="50"/>
        <v>53133.204145959382</v>
      </c>
      <c r="AI18" s="200">
        <f t="shared" si="50"/>
        <v>53447.760375691782</v>
      </c>
      <c r="AJ18" s="200">
        <f t="shared" ref="AJ18:AQ20" si="51">SUMIFS(AJ$46:AJ$1115,$AS$46:$AS$1115,$AS18)</f>
        <v>53779.378944613985</v>
      </c>
      <c r="AK18" s="200">
        <f t="shared" si="51"/>
        <v>54135.809507105056</v>
      </c>
      <c r="AL18" s="200">
        <f t="shared" si="51"/>
        <v>54515.542071216412</v>
      </c>
      <c r="AM18" s="200">
        <f t="shared" si="51"/>
        <v>54915.631081493993</v>
      </c>
      <c r="AN18" s="200">
        <f t="shared" si="51"/>
        <v>55333.415630716518</v>
      </c>
      <c r="AO18" s="200">
        <f t="shared" si="51"/>
        <v>55766.508764360551</v>
      </c>
      <c r="AP18" s="200">
        <f t="shared" si="51"/>
        <v>56212.78742060392</v>
      </c>
      <c r="AQ18" s="201">
        <f t="shared" si="51"/>
        <v>56670.382981029688</v>
      </c>
      <c r="AS18" s="69" t="str">
        <f>C17&amp;"|"&amp;C18</f>
        <v>Annualized total cost of EE|Annualized total cost of EE</v>
      </c>
    </row>
    <row r="19" spans="2:46" x14ac:dyDescent="0.35">
      <c r="B19" s="36"/>
      <c r="C19" s="244" t="s">
        <v>2419</v>
      </c>
      <c r="D19" s="34" t="s">
        <v>2376</v>
      </c>
      <c r="E19" s="219"/>
      <c r="F19" s="199">
        <f t="shared" si="48"/>
        <v>0</v>
      </c>
      <c r="G19" s="200">
        <f t="shared" si="48"/>
        <v>0</v>
      </c>
      <c r="H19" s="200">
        <f t="shared" si="48"/>
        <v>0</v>
      </c>
      <c r="I19" s="200">
        <f t="shared" si="48"/>
        <v>0</v>
      </c>
      <c r="J19" s="200">
        <f t="shared" si="48"/>
        <v>871.50648359948002</v>
      </c>
      <c r="K19" s="200">
        <f t="shared" si="48"/>
        <v>2037.199004049475</v>
      </c>
      <c r="L19" s="200">
        <f t="shared" si="48"/>
        <v>3469.24551073877</v>
      </c>
      <c r="M19" s="200">
        <f t="shared" si="48"/>
        <v>5099.6731564634538</v>
      </c>
      <c r="N19" s="200">
        <f t="shared" si="48"/>
        <v>6866.6635290792428</v>
      </c>
      <c r="O19" s="200">
        <f t="shared" si="48"/>
        <v>8786.6238040103799</v>
      </c>
      <c r="P19" s="200">
        <f t="shared" si="49"/>
        <v>10754.726328803619</v>
      </c>
      <c r="Q19" s="200">
        <f t="shared" si="49"/>
        <v>12687.523138700815</v>
      </c>
      <c r="R19" s="201">
        <f t="shared" si="49"/>
        <v>14493.20038438283</v>
      </c>
      <c r="S19" s="200">
        <f t="shared" si="49"/>
        <v>16157.465247846549</v>
      </c>
      <c r="T19" s="200">
        <f t="shared" si="49"/>
        <v>17682.903926887939</v>
      </c>
      <c r="U19" s="200">
        <f t="shared" si="49"/>
        <v>19071.943892458086</v>
      </c>
      <c r="V19" s="200">
        <f t="shared" si="49"/>
        <v>20326.858231340273</v>
      </c>
      <c r="W19" s="200">
        <f t="shared" si="49"/>
        <v>21449.769797563738</v>
      </c>
      <c r="X19" s="200">
        <f t="shared" si="49"/>
        <v>22442.655178843106</v>
      </c>
      <c r="Y19" s="200">
        <f t="shared" si="49"/>
        <v>23307.348484086928</v>
      </c>
      <c r="Z19" s="200">
        <f t="shared" si="50"/>
        <v>24045.544957781873</v>
      </c>
      <c r="AA19" s="200">
        <f t="shared" si="50"/>
        <v>24658.804426830808</v>
      </c>
      <c r="AB19" s="200">
        <f t="shared" si="50"/>
        <v>25148.554585202499</v>
      </c>
      <c r="AC19" s="200">
        <f t="shared" si="50"/>
        <v>25516.094121537979</v>
      </c>
      <c r="AD19" s="200">
        <f t="shared" si="50"/>
        <v>25808.464456947862</v>
      </c>
      <c r="AE19" s="200">
        <f t="shared" si="50"/>
        <v>26043.843321697015</v>
      </c>
      <c r="AF19" s="200">
        <f t="shared" si="50"/>
        <v>26239.549407718303</v>
      </c>
      <c r="AG19" s="200">
        <f t="shared" si="50"/>
        <v>26409.930262034017</v>
      </c>
      <c r="AH19" s="200">
        <f t="shared" si="50"/>
        <v>26566.602072979691</v>
      </c>
      <c r="AI19" s="200">
        <f t="shared" si="50"/>
        <v>26723.880187845891</v>
      </c>
      <c r="AJ19" s="200">
        <f t="shared" si="51"/>
        <v>26889.689472306993</v>
      </c>
      <c r="AK19" s="200">
        <f t="shared" si="51"/>
        <v>27067.904753552528</v>
      </c>
      <c r="AL19" s="200">
        <f t="shared" si="51"/>
        <v>27257.771035608206</v>
      </c>
      <c r="AM19" s="200">
        <f t="shared" si="51"/>
        <v>27457.815540746997</v>
      </c>
      <c r="AN19" s="200">
        <f t="shared" si="51"/>
        <v>27666.707815358259</v>
      </c>
      <c r="AO19" s="200">
        <f t="shared" si="51"/>
        <v>27883.254382180276</v>
      </c>
      <c r="AP19" s="200">
        <f t="shared" si="51"/>
        <v>28106.39371030196</v>
      </c>
      <c r="AQ19" s="201">
        <f t="shared" si="51"/>
        <v>28335.191490514844</v>
      </c>
      <c r="AS19" s="69" t="str">
        <f>C17&amp;"|"&amp;C19</f>
        <v>Annualized total cost of EE|Annualized program cost of EE</v>
      </c>
    </row>
    <row r="20" spans="2:46" x14ac:dyDescent="0.35">
      <c r="B20" s="36"/>
      <c r="C20" s="244" t="s">
        <v>2420</v>
      </c>
      <c r="D20" s="34" t="s">
        <v>2376</v>
      </c>
      <c r="E20" s="296"/>
      <c r="F20" s="297">
        <f t="shared" si="48"/>
        <v>0</v>
      </c>
      <c r="G20" s="298">
        <f t="shared" si="48"/>
        <v>0</v>
      </c>
      <c r="H20" s="298">
        <f t="shared" si="48"/>
        <v>0</v>
      </c>
      <c r="I20" s="298">
        <f t="shared" si="48"/>
        <v>0</v>
      </c>
      <c r="J20" s="298">
        <f t="shared" si="48"/>
        <v>871.50648359948002</v>
      </c>
      <c r="K20" s="298">
        <f t="shared" si="48"/>
        <v>2037.199004049475</v>
      </c>
      <c r="L20" s="298">
        <f t="shared" si="48"/>
        <v>3469.24551073877</v>
      </c>
      <c r="M20" s="298">
        <f t="shared" si="48"/>
        <v>5099.6731564634538</v>
      </c>
      <c r="N20" s="298">
        <f t="shared" si="48"/>
        <v>6866.6635290792428</v>
      </c>
      <c r="O20" s="298">
        <f t="shared" si="48"/>
        <v>8786.6238040103799</v>
      </c>
      <c r="P20" s="298">
        <f t="shared" si="49"/>
        <v>10754.726328803619</v>
      </c>
      <c r="Q20" s="298">
        <f t="shared" si="49"/>
        <v>12687.523138700815</v>
      </c>
      <c r="R20" s="299">
        <f t="shared" si="49"/>
        <v>14493.20038438283</v>
      </c>
      <c r="S20" s="298">
        <f t="shared" si="49"/>
        <v>16157.465247846549</v>
      </c>
      <c r="T20" s="298">
        <f t="shared" si="49"/>
        <v>17682.903926887939</v>
      </c>
      <c r="U20" s="298">
        <f t="shared" si="49"/>
        <v>19071.943892458086</v>
      </c>
      <c r="V20" s="298">
        <f t="shared" si="49"/>
        <v>20326.858231340273</v>
      </c>
      <c r="W20" s="298">
        <f t="shared" si="49"/>
        <v>21449.769797563738</v>
      </c>
      <c r="X20" s="298">
        <f t="shared" si="49"/>
        <v>22442.655178843106</v>
      </c>
      <c r="Y20" s="298">
        <f t="shared" si="49"/>
        <v>23307.348484086928</v>
      </c>
      <c r="Z20" s="298">
        <f t="shared" si="50"/>
        <v>24045.544957781873</v>
      </c>
      <c r="AA20" s="298">
        <f t="shared" si="50"/>
        <v>24658.804426830808</v>
      </c>
      <c r="AB20" s="298">
        <f t="shared" si="50"/>
        <v>25148.554585202499</v>
      </c>
      <c r="AC20" s="298">
        <f t="shared" si="50"/>
        <v>25516.094121537979</v>
      </c>
      <c r="AD20" s="298">
        <f t="shared" si="50"/>
        <v>25808.464456947862</v>
      </c>
      <c r="AE20" s="298">
        <f t="shared" si="50"/>
        <v>26043.843321697015</v>
      </c>
      <c r="AF20" s="298">
        <f t="shared" si="50"/>
        <v>26239.549407718303</v>
      </c>
      <c r="AG20" s="298">
        <f t="shared" si="50"/>
        <v>26409.930262034017</v>
      </c>
      <c r="AH20" s="298">
        <f t="shared" si="50"/>
        <v>26566.602072979691</v>
      </c>
      <c r="AI20" s="298">
        <f t="shared" si="50"/>
        <v>26723.880187845891</v>
      </c>
      <c r="AJ20" s="298">
        <f t="shared" si="51"/>
        <v>26889.689472306993</v>
      </c>
      <c r="AK20" s="298">
        <f t="shared" si="51"/>
        <v>27067.904753552528</v>
      </c>
      <c r="AL20" s="298">
        <f t="shared" si="51"/>
        <v>27257.771035608206</v>
      </c>
      <c r="AM20" s="298">
        <f t="shared" si="51"/>
        <v>27457.815540746997</v>
      </c>
      <c r="AN20" s="298">
        <f t="shared" si="51"/>
        <v>27666.707815358259</v>
      </c>
      <c r="AO20" s="298">
        <f t="shared" si="51"/>
        <v>27883.254382180276</v>
      </c>
      <c r="AP20" s="298">
        <f t="shared" si="51"/>
        <v>28106.39371030196</v>
      </c>
      <c r="AQ20" s="299">
        <f t="shared" si="51"/>
        <v>28335.191490514844</v>
      </c>
      <c r="AS20" s="69" t="str">
        <f>C17&amp;"|"&amp;C20</f>
        <v>Annualized total cost of EE|Annualized participant cost of EE</v>
      </c>
    </row>
    <row r="21" spans="2:46" x14ac:dyDescent="0.35">
      <c r="B21" s="231"/>
      <c r="C21" s="247" t="s">
        <v>2421</v>
      </c>
      <c r="D21" s="232"/>
      <c r="E21" s="174"/>
      <c r="F21" s="196"/>
      <c r="G21" s="197"/>
      <c r="H21" s="197"/>
      <c r="I21" s="197"/>
      <c r="J21" s="197"/>
      <c r="K21" s="197"/>
      <c r="L21" s="197"/>
      <c r="M21" s="197"/>
      <c r="N21" s="197"/>
      <c r="O21" s="197"/>
      <c r="P21" s="197"/>
      <c r="Q21" s="197"/>
      <c r="R21" s="198"/>
      <c r="S21" s="197"/>
      <c r="T21" s="197"/>
      <c r="U21" s="197"/>
      <c r="V21" s="197"/>
      <c r="W21" s="197"/>
      <c r="X21" s="197"/>
      <c r="Y21" s="197"/>
      <c r="Z21" s="197"/>
      <c r="AA21" s="197"/>
      <c r="AB21" s="197"/>
      <c r="AC21" s="197"/>
      <c r="AD21" s="197"/>
      <c r="AE21" s="197"/>
      <c r="AF21" s="197"/>
      <c r="AG21" s="197"/>
      <c r="AH21" s="197"/>
      <c r="AI21" s="197"/>
      <c r="AJ21" s="197"/>
      <c r="AK21" s="197"/>
      <c r="AL21" s="197"/>
      <c r="AM21" s="197"/>
      <c r="AN21" s="197"/>
      <c r="AO21" s="197"/>
      <c r="AP21" s="197"/>
      <c r="AQ21" s="198"/>
      <c r="AS21" s="69" t="str">
        <f>C21</f>
        <v>Annual first-year costs</v>
      </c>
    </row>
    <row r="22" spans="2:46" x14ac:dyDescent="0.35">
      <c r="B22" s="36"/>
      <c r="C22" s="244" t="s">
        <v>2394</v>
      </c>
      <c r="D22" s="34" t="s">
        <v>2376</v>
      </c>
      <c r="E22" s="219"/>
      <c r="F22" s="199">
        <f t="shared" ref="F22:O24" si="52">SUMIFS(F$46:F$1115,$AS$46:$AS$1115,$AS22)</f>
        <v>0</v>
      </c>
      <c r="G22" s="200">
        <f t="shared" si="52"/>
        <v>0</v>
      </c>
      <c r="H22" s="200">
        <f t="shared" si="52"/>
        <v>0</v>
      </c>
      <c r="I22" s="200">
        <f t="shared" si="52"/>
        <v>0</v>
      </c>
      <c r="J22" s="200">
        <f t="shared" si="52"/>
        <v>14728.419576930188</v>
      </c>
      <c r="K22" s="200">
        <f t="shared" si="52"/>
        <v>20475.330076406557</v>
      </c>
      <c r="L22" s="200">
        <f t="shared" si="52"/>
        <v>26054.349171501686</v>
      </c>
      <c r="M22" s="200">
        <f t="shared" si="52"/>
        <v>30778.262852269585</v>
      </c>
      <c r="N22" s="200">
        <f t="shared" si="52"/>
        <v>34706.075240651015</v>
      </c>
      <c r="O22" s="200">
        <f t="shared" si="52"/>
        <v>39117.895108539844</v>
      </c>
      <c r="P22" s="200">
        <f t="shared" ref="P22:Y24" si="53">SUMIFS(P$46:P$1115,$AS$46:$AS$1115,$AS22)</f>
        <v>41990.333506485171</v>
      </c>
      <c r="Q22" s="200">
        <f t="shared" si="53"/>
        <v>43603.686097994258</v>
      </c>
      <c r="R22" s="201">
        <f t="shared" si="53"/>
        <v>43750.302143897454</v>
      </c>
      <c r="S22" s="200">
        <f t="shared" si="53"/>
        <v>43663.086855480818</v>
      </c>
      <c r="T22" s="200">
        <f t="shared" si="53"/>
        <v>43614.987912790108</v>
      </c>
      <c r="U22" s="200">
        <f t="shared" si="53"/>
        <v>43605.381594470142</v>
      </c>
      <c r="V22" s="200">
        <f t="shared" si="53"/>
        <v>43633.684742767975</v>
      </c>
      <c r="W22" s="200">
        <f t="shared" si="53"/>
        <v>43699.353666120143</v>
      </c>
      <c r="X22" s="200">
        <f t="shared" si="53"/>
        <v>43801.883090262265</v>
      </c>
      <c r="Y22" s="200">
        <f t="shared" si="53"/>
        <v>43940.80515626759</v>
      </c>
      <c r="Z22" s="200">
        <f t="shared" ref="Z22:AI24" si="54">SUMIFS(Z$46:Z$1115,$AS$46:$AS$1115,$AS22)</f>
        <v>44115.688463982493</v>
      </c>
      <c r="AA22" s="200">
        <f t="shared" si="54"/>
        <v>44326.137159387516</v>
      </c>
      <c r="AB22" s="200">
        <f t="shared" si="54"/>
        <v>44571.790064470501</v>
      </c>
      <c r="AC22" s="200">
        <f t="shared" si="54"/>
        <v>44852.319848253697</v>
      </c>
      <c r="AD22" s="200">
        <f t="shared" si="54"/>
        <v>45167.432237671375</v>
      </c>
      <c r="AE22" s="200">
        <f t="shared" si="54"/>
        <v>45503.863323282509</v>
      </c>
      <c r="AF22" s="200">
        <f t="shared" si="54"/>
        <v>45857.053823044793</v>
      </c>
      <c r="AG22" s="200">
        <f t="shared" si="54"/>
        <v>46222.67914687669</v>
      </c>
      <c r="AH22" s="200">
        <f t="shared" si="54"/>
        <v>46597.133990765935</v>
      </c>
      <c r="AI22" s="200">
        <f t="shared" si="54"/>
        <v>47001.024650893611</v>
      </c>
      <c r="AJ22" s="200">
        <f t="shared" ref="AJ22:AQ24" si="55">SUMIFS(AJ$46:AJ$1115,$AS$46:$AS$1115,$AS22)</f>
        <v>47408.921612075967</v>
      </c>
      <c r="AK22" s="200">
        <f t="shared" si="55"/>
        <v>47818.857941759445</v>
      </c>
      <c r="AL22" s="200">
        <f t="shared" si="55"/>
        <v>48229.893836430121</v>
      </c>
      <c r="AM22" s="200">
        <f t="shared" si="55"/>
        <v>48642.263601582497</v>
      </c>
      <c r="AN22" s="200">
        <f t="shared" si="55"/>
        <v>49056.383956922895</v>
      </c>
      <c r="AO22" s="200">
        <f t="shared" si="55"/>
        <v>49472.636005189517</v>
      </c>
      <c r="AP22" s="200">
        <f t="shared" si="55"/>
        <v>49891.366592931132</v>
      </c>
      <c r="AQ22" s="201">
        <f t="shared" si="55"/>
        <v>50312.889590790575</v>
      </c>
      <c r="AS22" s="69" t="str">
        <f>C21&amp;"|"&amp;C22</f>
        <v>Annual first-year costs|Annual total cost of EE</v>
      </c>
    </row>
    <row r="23" spans="2:46" x14ac:dyDescent="0.35">
      <c r="B23" s="36"/>
      <c r="C23" s="244" t="s">
        <v>2385</v>
      </c>
      <c r="D23" s="34" t="s">
        <v>2376</v>
      </c>
      <c r="E23" s="219"/>
      <c r="F23" s="199">
        <f t="shared" si="52"/>
        <v>0</v>
      </c>
      <c r="G23" s="200">
        <f t="shared" si="52"/>
        <v>0</v>
      </c>
      <c r="H23" s="200">
        <f t="shared" si="52"/>
        <v>0</v>
      </c>
      <c r="I23" s="200">
        <f t="shared" si="52"/>
        <v>0</v>
      </c>
      <c r="J23" s="200">
        <f t="shared" si="52"/>
        <v>7364.2097884650939</v>
      </c>
      <c r="K23" s="200">
        <f t="shared" si="52"/>
        <v>10237.665038203279</v>
      </c>
      <c r="L23" s="200">
        <f t="shared" si="52"/>
        <v>13027.174585750843</v>
      </c>
      <c r="M23" s="200">
        <f t="shared" si="52"/>
        <v>15389.131426134792</v>
      </c>
      <c r="N23" s="200">
        <f t="shared" si="52"/>
        <v>17353.037620325507</v>
      </c>
      <c r="O23" s="200">
        <f t="shared" si="52"/>
        <v>19558.947554269922</v>
      </c>
      <c r="P23" s="200">
        <f t="shared" si="53"/>
        <v>20995.166753242585</v>
      </c>
      <c r="Q23" s="200">
        <f t="shared" si="53"/>
        <v>21801.843048997129</v>
      </c>
      <c r="R23" s="201">
        <f t="shared" si="53"/>
        <v>21875.151071948727</v>
      </c>
      <c r="S23" s="200">
        <f t="shared" si="53"/>
        <v>21831.543427740409</v>
      </c>
      <c r="T23" s="200">
        <f t="shared" si="53"/>
        <v>21807.493956395054</v>
      </c>
      <c r="U23" s="200">
        <f t="shared" si="53"/>
        <v>21802.690797235071</v>
      </c>
      <c r="V23" s="200">
        <f t="shared" si="53"/>
        <v>21816.842371383987</v>
      </c>
      <c r="W23" s="200">
        <f t="shared" si="53"/>
        <v>21849.676833060072</v>
      </c>
      <c r="X23" s="200">
        <f t="shared" si="53"/>
        <v>21900.941545131132</v>
      </c>
      <c r="Y23" s="200">
        <f t="shared" si="53"/>
        <v>21970.402578133795</v>
      </c>
      <c r="Z23" s="200">
        <f t="shared" si="54"/>
        <v>22057.844231991246</v>
      </c>
      <c r="AA23" s="200">
        <f t="shared" si="54"/>
        <v>22163.068579693758</v>
      </c>
      <c r="AB23" s="200">
        <f t="shared" si="54"/>
        <v>22285.89503223525</v>
      </c>
      <c r="AC23" s="200">
        <f t="shared" si="54"/>
        <v>22426.159924126849</v>
      </c>
      <c r="AD23" s="200">
        <f t="shared" si="54"/>
        <v>22583.716118835688</v>
      </c>
      <c r="AE23" s="200">
        <f t="shared" si="54"/>
        <v>22751.931661641254</v>
      </c>
      <c r="AF23" s="200">
        <f t="shared" si="54"/>
        <v>22928.526911522396</v>
      </c>
      <c r="AG23" s="200">
        <f t="shared" si="54"/>
        <v>23111.339573438345</v>
      </c>
      <c r="AH23" s="200">
        <f t="shared" si="54"/>
        <v>23298.566995382967</v>
      </c>
      <c r="AI23" s="200">
        <f t="shared" si="54"/>
        <v>23500.512325446805</v>
      </c>
      <c r="AJ23" s="200">
        <f t="shared" si="55"/>
        <v>23704.460806037983</v>
      </c>
      <c r="AK23" s="200">
        <f t="shared" si="55"/>
        <v>23909.428970879722</v>
      </c>
      <c r="AL23" s="200">
        <f t="shared" si="55"/>
        <v>24114.946918215061</v>
      </c>
      <c r="AM23" s="200">
        <f t="shared" si="55"/>
        <v>24321.131800791249</v>
      </c>
      <c r="AN23" s="200">
        <f t="shared" si="55"/>
        <v>24528.191978461447</v>
      </c>
      <c r="AO23" s="200">
        <f t="shared" si="55"/>
        <v>24736.318002594759</v>
      </c>
      <c r="AP23" s="200">
        <f t="shared" si="55"/>
        <v>24945.683296465566</v>
      </c>
      <c r="AQ23" s="201">
        <f t="shared" si="55"/>
        <v>25156.444795395288</v>
      </c>
      <c r="AS23" s="69" t="str">
        <f>C21&amp;"|"&amp;C23</f>
        <v>Annual first-year costs|Annual program cost of EE</v>
      </c>
    </row>
    <row r="24" spans="2:46" ht="18" thickBot="1" x14ac:dyDescent="0.4">
      <c r="B24" s="29"/>
      <c r="C24" s="245" t="s">
        <v>2386</v>
      </c>
      <c r="D24" s="246" t="s">
        <v>2376</v>
      </c>
      <c r="E24" s="223"/>
      <c r="F24" s="202">
        <f t="shared" si="52"/>
        <v>0</v>
      </c>
      <c r="G24" s="203">
        <f t="shared" si="52"/>
        <v>0</v>
      </c>
      <c r="H24" s="203">
        <f t="shared" si="52"/>
        <v>0</v>
      </c>
      <c r="I24" s="203">
        <f t="shared" si="52"/>
        <v>0</v>
      </c>
      <c r="J24" s="203">
        <f t="shared" si="52"/>
        <v>7364.2097884650939</v>
      </c>
      <c r="K24" s="203">
        <f t="shared" si="52"/>
        <v>10237.665038203279</v>
      </c>
      <c r="L24" s="203">
        <f t="shared" si="52"/>
        <v>13027.174585750843</v>
      </c>
      <c r="M24" s="203">
        <f t="shared" si="52"/>
        <v>15389.131426134792</v>
      </c>
      <c r="N24" s="203">
        <f t="shared" si="52"/>
        <v>17353.037620325507</v>
      </c>
      <c r="O24" s="203">
        <f t="shared" si="52"/>
        <v>19558.947554269922</v>
      </c>
      <c r="P24" s="203">
        <f t="shared" si="53"/>
        <v>20995.166753242585</v>
      </c>
      <c r="Q24" s="203">
        <f t="shared" si="53"/>
        <v>21801.843048997129</v>
      </c>
      <c r="R24" s="204">
        <f t="shared" si="53"/>
        <v>21875.151071948727</v>
      </c>
      <c r="S24" s="203">
        <f t="shared" si="53"/>
        <v>21831.543427740409</v>
      </c>
      <c r="T24" s="203">
        <f t="shared" si="53"/>
        <v>21807.493956395054</v>
      </c>
      <c r="U24" s="203">
        <f t="shared" si="53"/>
        <v>21802.690797235071</v>
      </c>
      <c r="V24" s="203">
        <f t="shared" si="53"/>
        <v>21816.842371383987</v>
      </c>
      <c r="W24" s="203">
        <f t="shared" si="53"/>
        <v>21849.676833060072</v>
      </c>
      <c r="X24" s="203">
        <f t="shared" si="53"/>
        <v>21900.941545131132</v>
      </c>
      <c r="Y24" s="203">
        <f t="shared" si="53"/>
        <v>21970.402578133795</v>
      </c>
      <c r="Z24" s="203">
        <f t="shared" si="54"/>
        <v>22057.844231991246</v>
      </c>
      <c r="AA24" s="203">
        <f t="shared" si="54"/>
        <v>22163.068579693758</v>
      </c>
      <c r="AB24" s="203">
        <f t="shared" si="54"/>
        <v>22285.89503223525</v>
      </c>
      <c r="AC24" s="203">
        <f t="shared" si="54"/>
        <v>22426.159924126849</v>
      </c>
      <c r="AD24" s="203">
        <f t="shared" si="54"/>
        <v>22583.716118835688</v>
      </c>
      <c r="AE24" s="203">
        <f t="shared" si="54"/>
        <v>22751.931661641254</v>
      </c>
      <c r="AF24" s="203">
        <f t="shared" si="54"/>
        <v>22928.526911522396</v>
      </c>
      <c r="AG24" s="203">
        <f t="shared" si="54"/>
        <v>23111.339573438345</v>
      </c>
      <c r="AH24" s="203">
        <f t="shared" si="54"/>
        <v>23298.566995382967</v>
      </c>
      <c r="AI24" s="203">
        <f t="shared" si="54"/>
        <v>23500.512325446805</v>
      </c>
      <c r="AJ24" s="203">
        <f t="shared" si="55"/>
        <v>23704.460806037983</v>
      </c>
      <c r="AK24" s="203">
        <f t="shared" si="55"/>
        <v>23909.428970879722</v>
      </c>
      <c r="AL24" s="203">
        <f t="shared" si="55"/>
        <v>24114.946918215061</v>
      </c>
      <c r="AM24" s="203">
        <f t="shared" si="55"/>
        <v>24321.131800791249</v>
      </c>
      <c r="AN24" s="203">
        <f t="shared" si="55"/>
        <v>24528.191978461447</v>
      </c>
      <c r="AO24" s="203">
        <f t="shared" si="55"/>
        <v>24736.318002594759</v>
      </c>
      <c r="AP24" s="203">
        <f t="shared" si="55"/>
        <v>24945.683296465566</v>
      </c>
      <c r="AQ24" s="204">
        <f t="shared" si="55"/>
        <v>25156.444795395288</v>
      </c>
      <c r="AS24" s="69" t="str">
        <f>C21&amp;"|"&amp;C24</f>
        <v>Annual first-year costs|Annual participant cost of EE</v>
      </c>
    </row>
    <row r="25" spans="2:46" ht="18.75" thickTop="1" thickBot="1" x14ac:dyDescent="0.4">
      <c r="B25" s="36"/>
      <c r="C25" s="36"/>
      <c r="D25" s="76"/>
      <c r="E25" s="219"/>
      <c r="F25" s="199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1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1"/>
      <c r="AS25" s="69"/>
    </row>
    <row r="26" spans="2:46" ht="25.5" thickTop="1" x14ac:dyDescent="0.5">
      <c r="B26" s="217" t="s">
        <v>2380</v>
      </c>
      <c r="C26" s="94"/>
      <c r="D26" s="227"/>
      <c r="E26" s="220"/>
      <c r="F26" s="222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220"/>
      <c r="S26" s="94"/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220"/>
      <c r="AS26" s="328"/>
      <c r="AT26" s="329"/>
    </row>
    <row r="27" spans="2:46" x14ac:dyDescent="0.35">
      <c r="C27" t="s">
        <v>2358</v>
      </c>
      <c r="D27" s="76" t="s">
        <v>0</v>
      </c>
      <c r="E27" s="166">
        <f t="shared" ref="E27:F29" si="56">SUMIFS(E$46:E$1073,$AS$46:$AS$1073,$AS27)</f>
        <v>3700763.2069999999</v>
      </c>
      <c r="F27" s="167">
        <f t="shared" si="56"/>
        <v>3728975.230995141</v>
      </c>
      <c r="G27" s="166">
        <f t="shared" ref="G27:AQ29" si="57">SUMIFS(G$46:G$1073,$AS$46:$AS$1073,$AS27)</f>
        <v>3757438.2483191602</v>
      </c>
      <c r="H27" s="166">
        <f t="shared" si="57"/>
        <v>3786154.6944975979</v>
      </c>
      <c r="I27" s="166">
        <f t="shared" si="57"/>
        <v>3815127.0299153808</v>
      </c>
      <c r="J27" s="166">
        <f t="shared" si="57"/>
        <v>3844357.7400790867</v>
      </c>
      <c r="K27" s="166">
        <f t="shared" si="57"/>
        <v>3873849.3358820691</v>
      </c>
      <c r="L27" s="166">
        <f t="shared" si="57"/>
        <v>3903604.35387243</v>
      </c>
      <c r="M27" s="166">
        <f t="shared" si="57"/>
        <v>3933625.3565239036</v>
      </c>
      <c r="N27" s="166">
        <f t="shared" si="57"/>
        <v>3963914.9325096621</v>
      </c>
      <c r="O27" s="166">
        <f t="shared" si="57"/>
        <v>3994475.6969790948</v>
      </c>
      <c r="P27" s="166">
        <f t="shared" si="57"/>
        <v>4025310.2918375731</v>
      </c>
      <c r="Q27" s="166">
        <f t="shared" si="57"/>
        <v>4056421.3860292542</v>
      </c>
      <c r="R27" s="168">
        <f t="shared" si="57"/>
        <v>4087811.6758229351</v>
      </c>
      <c r="S27" s="166">
        <f t="shared" si="57"/>
        <v>4119483.8851010189</v>
      </c>
      <c r="T27" s="166">
        <f t="shared" si="57"/>
        <v>4151440.7656515967</v>
      </c>
      <c r="U27" s="166">
        <f t="shared" si="57"/>
        <v>4183685.0974637074</v>
      </c>
      <c r="V27" s="166">
        <f t="shared" si="57"/>
        <v>4216219.6890257848</v>
      </c>
      <c r="W27" s="166">
        <f t="shared" si="57"/>
        <v>4249047.3776273513</v>
      </c>
      <c r="X27" s="166">
        <f t="shared" si="57"/>
        <v>4282171.02966398</v>
      </c>
      <c r="Y27" s="166">
        <f t="shared" si="57"/>
        <v>4315593.5409455607</v>
      </c>
      <c r="Z27" s="166">
        <f t="shared" si="57"/>
        <v>4349317.8370079175</v>
      </c>
      <c r="AA27" s="166">
        <f t="shared" si="57"/>
        <v>4383346.8734277878</v>
      </c>
      <c r="AB27" s="166">
        <f t="shared" si="57"/>
        <v>4417683.6361412592</v>
      </c>
      <c r="AC27" s="166">
        <f t="shared" si="57"/>
        <v>4452331.141765615</v>
      </c>
      <c r="AD27" s="166">
        <f t="shared" si="57"/>
        <v>4487292.4379247166</v>
      </c>
      <c r="AE27" s="166">
        <f t="shared" si="57"/>
        <v>4522570.6035778839</v>
      </c>
      <c r="AF27" s="166">
        <f t="shared" si="57"/>
        <v>4558168.749352375</v>
      </c>
      <c r="AG27" s="166">
        <f t="shared" si="57"/>
        <v>4594090.0178794703</v>
      </c>
      <c r="AH27" s="166">
        <f t="shared" si="57"/>
        <v>4632331.7363422057</v>
      </c>
      <c r="AI27" s="166">
        <f t="shared" si="57"/>
        <v>4670932.2491257368</v>
      </c>
      <c r="AJ27" s="166">
        <f t="shared" si="57"/>
        <v>4709895.1824656511</v>
      </c>
      <c r="AK27" s="166">
        <f t="shared" si="57"/>
        <v>4749224.2012096997</v>
      </c>
      <c r="AL27" s="166">
        <f t="shared" si="57"/>
        <v>4788923.0092457421</v>
      </c>
      <c r="AM27" s="166">
        <f t="shared" si="57"/>
        <v>4828995.3499345565</v>
      </c>
      <c r="AN27" s="166">
        <f t="shared" si="57"/>
        <v>4869445.0065476038</v>
      </c>
      <c r="AO27" s="166">
        <f t="shared" si="57"/>
        <v>4910275.8027098225</v>
      </c>
      <c r="AP27" s="166">
        <f t="shared" si="57"/>
        <v>4951491.6028474914</v>
      </c>
      <c r="AQ27" s="168">
        <f t="shared" si="57"/>
        <v>4993096.3126412081</v>
      </c>
      <c r="AS27" s="69" t="str">
        <f t="shared" ref="AS27:AS36" si="58">C27</f>
        <v>BAU sales</v>
      </c>
    </row>
    <row r="28" spans="2:46" x14ac:dyDescent="0.35">
      <c r="C28" t="s">
        <v>2372</v>
      </c>
      <c r="D28" s="76" t="s">
        <v>0</v>
      </c>
      <c r="E28" s="166">
        <f t="shared" si="56"/>
        <v>3679290.5439999993</v>
      </c>
      <c r="F28" s="167">
        <f t="shared" si="56"/>
        <v>3728975.230995141</v>
      </c>
      <c r="G28" s="166">
        <f t="shared" si="57"/>
        <v>3757438.2483191602</v>
      </c>
      <c r="H28" s="166">
        <f t="shared" si="57"/>
        <v>3786154.6944975979</v>
      </c>
      <c r="I28" s="166">
        <f t="shared" si="57"/>
        <v>3815127.0299153808</v>
      </c>
      <c r="J28" s="166">
        <f t="shared" si="57"/>
        <v>3822975.0681609954</v>
      </c>
      <c r="K28" s="166">
        <f t="shared" si="57"/>
        <v>3824800.8356539295</v>
      </c>
      <c r="L28" s="166">
        <f t="shared" si="57"/>
        <v>3821242.4259130931</v>
      </c>
      <c r="M28" s="166">
        <f t="shared" si="57"/>
        <v>3813733.7202789085</v>
      </c>
      <c r="N28" s="166">
        <f t="shared" si="57"/>
        <v>3804219.759471681</v>
      </c>
      <c r="O28" s="166">
        <f t="shared" si="57"/>
        <v>3793349.6087094746</v>
      </c>
      <c r="P28" s="166">
        <f t="shared" si="57"/>
        <v>3781720.9454338662</v>
      </c>
      <c r="Q28" s="166">
        <f t="shared" si="57"/>
        <v>3771165.7708916413</v>
      </c>
      <c r="R28" s="168">
        <f t="shared" si="57"/>
        <v>3763677.0404384476</v>
      </c>
      <c r="S28" s="166">
        <f t="shared" si="57"/>
        <v>3759559.7965613711</v>
      </c>
      <c r="T28" s="166">
        <f t="shared" si="57"/>
        <v>3758760.3065942372</v>
      </c>
      <c r="U28" s="166">
        <f t="shared" si="57"/>
        <v>3761228.3337617442</v>
      </c>
      <c r="V28" s="166">
        <f t="shared" si="57"/>
        <v>3766917.0426190183</v>
      </c>
      <c r="W28" s="166">
        <f t="shared" si="57"/>
        <v>3775782.9086727337</v>
      </c>
      <c r="X28" s="166">
        <f t="shared" si="57"/>
        <v>3787785.632046456</v>
      </c>
      <c r="Y28" s="166">
        <f t="shared" si="57"/>
        <v>3802888.0550582153</v>
      </c>
      <c r="Z28" s="166">
        <f t="shared" si="57"/>
        <v>3821056.0835835026</v>
      </c>
      <c r="AA28" s="166">
        <f t="shared" si="57"/>
        <v>3842258.6120818947</v>
      </c>
      <c r="AB28" s="166">
        <f t="shared" si="57"/>
        <v>3866467.4521702905</v>
      </c>
      <c r="AC28" s="166">
        <f t="shared" si="57"/>
        <v>3893657.2646304178</v>
      </c>
      <c r="AD28" s="166">
        <f t="shared" si="57"/>
        <v>3922680.090957569</v>
      </c>
      <c r="AE28" s="166">
        <f t="shared" si="57"/>
        <v>3953143.0563246277</v>
      </c>
      <c r="AF28" s="166">
        <f t="shared" si="57"/>
        <v>3984673.585850561</v>
      </c>
      <c r="AG28" s="166">
        <f t="shared" si="57"/>
        <v>4016961.3529011365</v>
      </c>
      <c r="AH28" s="166">
        <f t="shared" si="57"/>
        <v>4051781.0260827155</v>
      </c>
      <c r="AI28" s="166">
        <f t="shared" si="57"/>
        <v>4086943.8614954432</v>
      </c>
      <c r="AJ28" s="166">
        <f t="shared" si="57"/>
        <v>4122281.2500427258</v>
      </c>
      <c r="AK28" s="166">
        <f t="shared" si="57"/>
        <v>4157713.461040915</v>
      </c>
      <c r="AL28" s="166">
        <f t="shared" si="57"/>
        <v>4193261.1745970324</v>
      </c>
      <c r="AM28" s="166">
        <f t="shared" si="57"/>
        <v>4228960.2864872655</v>
      </c>
      <c r="AN28" s="166">
        <f t="shared" si="57"/>
        <v>4264843.6234481446</v>
      </c>
      <c r="AO28" s="166">
        <f t="shared" si="57"/>
        <v>4300941.0604142258</v>
      </c>
      <c r="AP28" s="166">
        <f t="shared" si="57"/>
        <v>4337279.6308194352</v>
      </c>
      <c r="AQ28" s="168">
        <f t="shared" si="57"/>
        <v>4373883.6302334014</v>
      </c>
      <c r="AS28" s="69" t="str">
        <f t="shared" si="58"/>
        <v>Sales after EE</v>
      </c>
    </row>
    <row r="29" spans="2:46" x14ac:dyDescent="0.35">
      <c r="C29" t="s">
        <v>2356</v>
      </c>
      <c r="D29" s="76" t="s">
        <v>0</v>
      </c>
      <c r="E29" s="166">
        <f t="shared" si="56"/>
        <v>0</v>
      </c>
      <c r="F29" s="167">
        <f t="shared" si="56"/>
        <v>0</v>
      </c>
      <c r="G29" s="166">
        <f t="shared" si="57"/>
        <v>0</v>
      </c>
      <c r="H29" s="166">
        <f t="shared" si="57"/>
        <v>0</v>
      </c>
      <c r="I29" s="166">
        <f t="shared" si="57"/>
        <v>0</v>
      </c>
      <c r="J29" s="166">
        <f t="shared" si="57"/>
        <v>21382.671918091142</v>
      </c>
      <c r="K29" s="166">
        <f t="shared" si="57"/>
        <v>49048.500228139681</v>
      </c>
      <c r="L29" s="166">
        <f t="shared" si="57"/>
        <v>82361.927959338005</v>
      </c>
      <c r="M29" s="166">
        <f t="shared" si="57"/>
        <v>119891.63624499537</v>
      </c>
      <c r="N29" s="166">
        <f t="shared" si="57"/>
        <v>159695.17303798022</v>
      </c>
      <c r="O29" s="166">
        <f t="shared" si="57"/>
        <v>201126.08826961936</v>
      </c>
      <c r="P29" s="166">
        <f t="shared" si="57"/>
        <v>243589.34640370769</v>
      </c>
      <c r="Q29" s="166">
        <f t="shared" si="57"/>
        <v>285255.61513761291</v>
      </c>
      <c r="R29" s="168">
        <f t="shared" si="57"/>
        <v>324134.63538448629</v>
      </c>
      <c r="S29" s="166">
        <f t="shared" si="57"/>
        <v>359924.08853964729</v>
      </c>
      <c r="T29" s="166">
        <f t="shared" si="57"/>
        <v>392680.45905735856</v>
      </c>
      <c r="U29" s="166">
        <f t="shared" si="57"/>
        <v>422456.76370196184</v>
      </c>
      <c r="V29" s="166">
        <f t="shared" si="57"/>
        <v>449302.64640676661</v>
      </c>
      <c r="W29" s="166">
        <f t="shared" si="57"/>
        <v>473264.4689546185</v>
      </c>
      <c r="X29" s="166">
        <f t="shared" si="57"/>
        <v>494385.39761752402</v>
      </c>
      <c r="Y29" s="166">
        <f t="shared" si="57"/>
        <v>512705.4858873465</v>
      </c>
      <c r="Z29" s="166">
        <f t="shared" si="57"/>
        <v>528261.75342441408</v>
      </c>
      <c r="AA29" s="166">
        <f t="shared" si="57"/>
        <v>541088.26134589396</v>
      </c>
      <c r="AB29" s="166">
        <f t="shared" si="57"/>
        <v>551216.18397096789</v>
      </c>
      <c r="AC29" s="166">
        <f t="shared" si="57"/>
        <v>558673.87713519798</v>
      </c>
      <c r="AD29" s="166">
        <f t="shared" si="57"/>
        <v>564612.34696714743</v>
      </c>
      <c r="AE29" s="166">
        <f t="shared" si="57"/>
        <v>569427.54725325468</v>
      </c>
      <c r="AF29" s="166">
        <f t="shared" si="57"/>
        <v>573495.16350181552</v>
      </c>
      <c r="AG29" s="166">
        <f t="shared" si="57"/>
        <v>577128.66497833352</v>
      </c>
      <c r="AH29" s="166">
        <f t="shared" si="57"/>
        <v>580550.71025948878</v>
      </c>
      <c r="AI29" s="166">
        <f t="shared" si="57"/>
        <v>583988.38763029734</v>
      </c>
      <c r="AJ29" s="166">
        <f t="shared" si="57"/>
        <v>587613.93242292467</v>
      </c>
      <c r="AK29" s="166">
        <f t="shared" si="57"/>
        <v>591510.74016878509</v>
      </c>
      <c r="AL29" s="166">
        <f t="shared" si="57"/>
        <v>595661.83464870939</v>
      </c>
      <c r="AM29" s="166">
        <f t="shared" si="57"/>
        <v>600035.06344728963</v>
      </c>
      <c r="AN29" s="166">
        <f t="shared" si="57"/>
        <v>604601.38309945795</v>
      </c>
      <c r="AO29" s="166">
        <f t="shared" si="57"/>
        <v>609334.74229559815</v>
      </c>
      <c r="AP29" s="166">
        <f t="shared" si="57"/>
        <v>614211.97202805546</v>
      </c>
      <c r="AQ29" s="168">
        <f t="shared" si="57"/>
        <v>619212.68240780558</v>
      </c>
      <c r="AS29" s="69" t="str">
        <f t="shared" si="58"/>
        <v>Net cumulative savings</v>
      </c>
    </row>
    <row r="30" spans="2:46" x14ac:dyDescent="0.35">
      <c r="C30" t="s">
        <v>2390</v>
      </c>
      <c r="D30" s="76" t="s">
        <v>1</v>
      </c>
      <c r="E30" s="174">
        <f t="shared" ref="E30" si="59">E29/E27</f>
        <v>0</v>
      </c>
      <c r="F30" s="173">
        <f>F29/F27</f>
        <v>0</v>
      </c>
      <c r="G30" s="174">
        <f t="shared" ref="G30:AQ30" si="60">G29/G27</f>
        <v>0</v>
      </c>
      <c r="H30" s="174">
        <f t="shared" si="60"/>
        <v>0</v>
      </c>
      <c r="I30" s="174">
        <f t="shared" si="60"/>
        <v>0</v>
      </c>
      <c r="J30" s="174">
        <f t="shared" si="60"/>
        <v>5.5620921266425257E-3</v>
      </c>
      <c r="K30" s="174">
        <f t="shared" si="60"/>
        <v>1.2661437236038355E-2</v>
      </c>
      <c r="L30" s="174">
        <f t="shared" si="60"/>
        <v>2.1098943564204661E-2</v>
      </c>
      <c r="M30" s="174">
        <f t="shared" si="60"/>
        <v>3.0478661636181372E-2</v>
      </c>
      <c r="N30" s="174">
        <f t="shared" si="60"/>
        <v>4.028723515942681E-2</v>
      </c>
      <c r="O30" s="174">
        <f t="shared" si="60"/>
        <v>5.0351060696582815E-2</v>
      </c>
      <c r="P30" s="174">
        <f t="shared" si="60"/>
        <v>6.051442714805174E-2</v>
      </c>
      <c r="Q30" s="174">
        <f t="shared" si="60"/>
        <v>7.0321987779687664E-2</v>
      </c>
      <c r="R30" s="175">
        <f t="shared" si="60"/>
        <v>7.9292947202425454E-2</v>
      </c>
      <c r="S30" s="174">
        <f t="shared" si="60"/>
        <v>8.7371160703259107E-2</v>
      </c>
      <c r="T30" s="174">
        <f t="shared" si="60"/>
        <v>9.4588958683052463E-2</v>
      </c>
      <c r="U30" s="174">
        <f t="shared" si="60"/>
        <v>0.10097718969290244</v>
      </c>
      <c r="V30" s="174">
        <f t="shared" si="60"/>
        <v>0.1065652834875367</v>
      </c>
      <c r="W30" s="174">
        <f t="shared" si="60"/>
        <v>0.11138131136087431</v>
      </c>
      <c r="X30" s="174">
        <f t="shared" si="60"/>
        <v>0.11545204387978829</v>
      </c>
      <c r="Y30" s="174">
        <f t="shared" si="60"/>
        <v>0.11880300612717365</v>
      </c>
      <c r="Z30" s="174">
        <f t="shared" si="60"/>
        <v>0.12145853056069777</v>
      </c>
      <c r="AA30" s="174">
        <f t="shared" si="60"/>
        <v>0.12344180758908584</v>
      </c>
      <c r="AB30" s="174">
        <f t="shared" si="60"/>
        <v>0.12477493396345647</v>
      </c>
      <c r="AC30" s="174">
        <f t="shared" si="60"/>
        <v>0.12547895907707585</v>
      </c>
      <c r="AD30" s="174">
        <f t="shared" si="60"/>
        <v>0.12582472722198365</v>
      </c>
      <c r="AE30" s="174">
        <f t="shared" si="60"/>
        <v>0.12590793979043041</v>
      </c>
      <c r="AF30" s="174">
        <f t="shared" si="60"/>
        <v>0.12581701008399432</v>
      </c>
      <c r="AG30" s="174">
        <f t="shared" si="60"/>
        <v>0.12562415249423503</v>
      </c>
      <c r="AH30" s="174">
        <f t="shared" si="60"/>
        <v>0.12532580637627322</v>
      </c>
      <c r="AI30" s="174">
        <f t="shared" si="60"/>
        <v>0.12502608825884876</v>
      </c>
      <c r="AJ30" s="174">
        <f t="shared" si="60"/>
        <v>0.12476157316845131</v>
      </c>
      <c r="AK30" s="174">
        <f t="shared" si="60"/>
        <v>0.12454891896198926</v>
      </c>
      <c r="AL30" s="174">
        <f t="shared" si="60"/>
        <v>0.1243832555876747</v>
      </c>
      <c r="AM30" s="174">
        <f t="shared" si="60"/>
        <v>0.12425670765150383</v>
      </c>
      <c r="AN30" s="174">
        <f t="shared" si="60"/>
        <v>0.12416227769006377</v>
      </c>
      <c r="AO30" s="174">
        <f t="shared" si="60"/>
        <v>0.12409379162761611</v>
      </c>
      <c r="AP30" s="174">
        <f t="shared" si="60"/>
        <v>0.12404584745227801</v>
      </c>
      <c r="AQ30" s="175">
        <f t="shared" si="60"/>
        <v>0.12401376693658436</v>
      </c>
      <c r="AS30" s="69" t="str">
        <f t="shared" si="58"/>
        <v>Net cumulative savings as a percent of sales before EE</v>
      </c>
    </row>
    <row r="31" spans="2:46" x14ac:dyDescent="0.35">
      <c r="C31" t="s">
        <v>2378</v>
      </c>
      <c r="D31" s="76" t="s">
        <v>0</v>
      </c>
      <c r="E31" s="166">
        <f>SUMIFS(E$46:E$1073,$AS$46:$AS$1073,$AS31)</f>
        <v>0</v>
      </c>
      <c r="F31" s="167">
        <f>SUMIFS(F$46:F$1073,$AS$46:$AS$1073,$AS31)</f>
        <v>0</v>
      </c>
      <c r="G31" s="166">
        <f t="shared" ref="G31:AQ31" si="61">SUMIFS(G$46:G$1073,$AS$46:$AS$1073,$AS31)</f>
        <v>0</v>
      </c>
      <c r="H31" s="166">
        <f t="shared" si="61"/>
        <v>0</v>
      </c>
      <c r="I31" s="166">
        <f t="shared" si="61"/>
        <v>0</v>
      </c>
      <c r="J31" s="166">
        <f t="shared" si="61"/>
        <v>21382.671918091142</v>
      </c>
      <c r="K31" s="166">
        <f t="shared" si="61"/>
        <v>28791.232095211206</v>
      </c>
      <c r="L31" s="166">
        <f t="shared" si="61"/>
        <v>35954.159521372145</v>
      </c>
      <c r="M31" s="166">
        <f t="shared" si="61"/>
        <v>42062.764261166529</v>
      </c>
      <c r="N31" s="166">
        <f t="shared" si="61"/>
        <v>46550.422466450211</v>
      </c>
      <c r="O31" s="166">
        <f t="shared" si="61"/>
        <v>50627.823140180721</v>
      </c>
      <c r="P31" s="166">
        <f t="shared" si="61"/>
        <v>54324.788313165831</v>
      </c>
      <c r="Q31" s="166">
        <f t="shared" si="61"/>
        <v>56386.998297886166</v>
      </c>
      <c r="R31" s="168">
        <f t="shared" si="61"/>
        <v>56567.486563374609</v>
      </c>
      <c r="S31" s="166">
        <f t="shared" si="61"/>
        <v>56455.155606576729</v>
      </c>
      <c r="T31" s="166">
        <f t="shared" si="61"/>
        <v>56393.396948420566</v>
      </c>
      <c r="U31" s="166">
        <f t="shared" si="61"/>
        <v>56381.404598913563</v>
      </c>
      <c r="V31" s="166">
        <f t="shared" si="61"/>
        <v>56418.42500642618</v>
      </c>
      <c r="W31" s="166">
        <f t="shared" si="61"/>
        <v>56503.755639285271</v>
      </c>
      <c r="X31" s="166">
        <f t="shared" si="61"/>
        <v>56636.743630090998</v>
      </c>
      <c r="Y31" s="166">
        <f t="shared" si="61"/>
        <v>56816.784480696842</v>
      </c>
      <c r="Z31" s="166">
        <f t="shared" si="61"/>
        <v>57043.320825873241</v>
      </c>
      <c r="AA31" s="166">
        <f t="shared" si="61"/>
        <v>57315.841253752536</v>
      </c>
      <c r="AB31" s="166">
        <f t="shared" si="61"/>
        <v>57633.879181228403</v>
      </c>
      <c r="AC31" s="166">
        <f t="shared" si="61"/>
        <v>57997.011782554371</v>
      </c>
      <c r="AD31" s="166">
        <f t="shared" si="61"/>
        <v>58404.858969456283</v>
      </c>
      <c r="AE31" s="166">
        <f t="shared" si="61"/>
        <v>58840.201364363529</v>
      </c>
      <c r="AF31" s="166">
        <f t="shared" si="61"/>
        <v>59297.145844869425</v>
      </c>
      <c r="AG31" s="166">
        <f t="shared" si="61"/>
        <v>59770.103787758366</v>
      </c>
      <c r="AH31" s="166">
        <f t="shared" si="61"/>
        <v>60254.420293517047</v>
      </c>
      <c r="AI31" s="166">
        <f t="shared" si="61"/>
        <v>60776.71539124073</v>
      </c>
      <c r="AJ31" s="166">
        <f t="shared" si="61"/>
        <v>61304.157922431608</v>
      </c>
      <c r="AK31" s="166">
        <f t="shared" si="61"/>
        <v>61834.218750640903</v>
      </c>
      <c r="AL31" s="166">
        <f t="shared" si="61"/>
        <v>62365.701915613725</v>
      </c>
      <c r="AM31" s="166">
        <f t="shared" si="61"/>
        <v>62898.9176189555</v>
      </c>
      <c r="AN31" s="166">
        <f t="shared" si="61"/>
        <v>63434.404297308996</v>
      </c>
      <c r="AO31" s="166">
        <f t="shared" si="61"/>
        <v>63972.654351722173</v>
      </c>
      <c r="AP31" s="166">
        <f t="shared" si="61"/>
        <v>64514.115906213374</v>
      </c>
      <c r="AQ31" s="168">
        <f t="shared" si="61"/>
        <v>65059.194462291554</v>
      </c>
      <c r="AS31" s="69" t="str">
        <f t="shared" si="58"/>
        <v>Annual first-year savings</v>
      </c>
    </row>
    <row r="32" spans="2:46" x14ac:dyDescent="0.35">
      <c r="C32" s="36" t="s">
        <v>2391</v>
      </c>
      <c r="D32" s="76" t="s">
        <v>1</v>
      </c>
      <c r="E32" s="174"/>
      <c r="F32" s="173">
        <f>F31/E28</f>
        <v>0</v>
      </c>
      <c r="G32" s="174">
        <f t="shared" ref="G32:AQ32" si="62">G31/F28</f>
        <v>0</v>
      </c>
      <c r="H32" s="174">
        <f t="shared" si="62"/>
        <v>0</v>
      </c>
      <c r="I32" s="174">
        <f t="shared" si="62"/>
        <v>0</v>
      </c>
      <c r="J32" s="174">
        <f t="shared" si="62"/>
        <v>5.6047077201949441E-3</v>
      </c>
      <c r="K32" s="174">
        <f t="shared" si="62"/>
        <v>7.531106424154878E-3</v>
      </c>
      <c r="L32" s="174">
        <f t="shared" si="62"/>
        <v>9.4002697307048223E-3</v>
      </c>
      <c r="M32" s="174">
        <f t="shared" si="62"/>
        <v>1.1007614689904306E-2</v>
      </c>
      <c r="N32" s="174">
        <f t="shared" si="62"/>
        <v>1.2205997030921669E-2</v>
      </c>
      <c r="O32" s="174">
        <f t="shared" si="62"/>
        <v>1.3308332941105318E-2</v>
      </c>
      <c r="P32" s="174">
        <f t="shared" si="62"/>
        <v>1.4321060254619537E-2</v>
      </c>
      <c r="Q32" s="174">
        <f t="shared" si="62"/>
        <v>1.491040695796687E-2</v>
      </c>
      <c r="R32" s="175">
        <f t="shared" si="62"/>
        <v>1.4999999999999998E-2</v>
      </c>
      <c r="S32" s="174">
        <f t="shared" si="62"/>
        <v>1.5000000000000005E-2</v>
      </c>
      <c r="T32" s="174">
        <f t="shared" si="62"/>
        <v>1.4999999999999999E-2</v>
      </c>
      <c r="U32" s="174">
        <f t="shared" si="62"/>
        <v>1.5000000000000001E-2</v>
      </c>
      <c r="V32" s="174">
        <f t="shared" si="62"/>
        <v>1.5000000000000005E-2</v>
      </c>
      <c r="W32" s="174">
        <f t="shared" si="62"/>
        <v>1.4999999999999999E-2</v>
      </c>
      <c r="X32" s="174">
        <f t="shared" si="62"/>
        <v>1.4999999999999998E-2</v>
      </c>
      <c r="Y32" s="174">
        <f t="shared" si="62"/>
        <v>1.5000000000000001E-2</v>
      </c>
      <c r="Z32" s="174">
        <f t="shared" si="62"/>
        <v>1.5000000000000003E-2</v>
      </c>
      <c r="AA32" s="174">
        <f t="shared" si="62"/>
        <v>1.4999999999999999E-2</v>
      </c>
      <c r="AB32" s="174">
        <f t="shared" si="62"/>
        <v>1.4999999999999996E-2</v>
      </c>
      <c r="AC32" s="174">
        <f t="shared" si="62"/>
        <v>1.5000000000000003E-2</v>
      </c>
      <c r="AD32" s="174">
        <f t="shared" si="62"/>
        <v>1.5000000000000005E-2</v>
      </c>
      <c r="AE32" s="174">
        <f t="shared" si="62"/>
        <v>1.4999999999999999E-2</v>
      </c>
      <c r="AF32" s="174">
        <f t="shared" si="62"/>
        <v>1.5000000000000003E-2</v>
      </c>
      <c r="AG32" s="174">
        <f t="shared" si="62"/>
        <v>1.4999999999999987E-2</v>
      </c>
      <c r="AH32" s="174">
        <f t="shared" si="62"/>
        <v>1.4999999999999999E-2</v>
      </c>
      <c r="AI32" s="174">
        <f t="shared" si="62"/>
        <v>1.4999999999999999E-2</v>
      </c>
      <c r="AJ32" s="174">
        <f t="shared" si="62"/>
        <v>1.4999999999999991E-2</v>
      </c>
      <c r="AK32" s="174">
        <f t="shared" si="62"/>
        <v>1.5000000000000003E-2</v>
      </c>
      <c r="AL32" s="174">
        <f t="shared" si="62"/>
        <v>1.4999999999999999E-2</v>
      </c>
      <c r="AM32" s="174">
        <f t="shared" si="62"/>
        <v>1.5000000000000003E-2</v>
      </c>
      <c r="AN32" s="174">
        <f t="shared" si="62"/>
        <v>1.5000000000000003E-2</v>
      </c>
      <c r="AO32" s="174">
        <f t="shared" si="62"/>
        <v>1.5000000000000001E-2</v>
      </c>
      <c r="AP32" s="174">
        <f t="shared" si="62"/>
        <v>1.4999999999999998E-2</v>
      </c>
      <c r="AQ32" s="175">
        <f t="shared" si="62"/>
        <v>1.5000000000000006E-2</v>
      </c>
      <c r="AS32" s="69" t="str">
        <f t="shared" si="58"/>
        <v>First-year savings as a percent of previous year sales</v>
      </c>
    </row>
    <row r="33" spans="2:46" x14ac:dyDescent="0.35">
      <c r="C33" s="231" t="s">
        <v>2414</v>
      </c>
      <c r="D33" s="248"/>
      <c r="E33" s="260"/>
      <c r="F33" s="249"/>
      <c r="G33" s="250"/>
      <c r="H33" s="250"/>
      <c r="I33" s="250"/>
      <c r="J33" s="250"/>
      <c r="K33" s="250"/>
      <c r="L33" s="250"/>
      <c r="M33" s="250"/>
      <c r="N33" s="250"/>
      <c r="O33" s="250"/>
      <c r="P33" s="250"/>
      <c r="Q33" s="250"/>
      <c r="R33" s="251"/>
      <c r="S33" s="250"/>
      <c r="T33" s="250"/>
      <c r="U33" s="250"/>
      <c r="V33" s="250"/>
      <c r="W33" s="250"/>
      <c r="X33" s="250"/>
      <c r="Y33" s="250"/>
      <c r="Z33" s="250"/>
      <c r="AA33" s="250"/>
      <c r="AB33" s="250"/>
      <c r="AC33" s="250"/>
      <c r="AD33" s="250"/>
      <c r="AE33" s="250"/>
      <c r="AF33" s="250"/>
      <c r="AG33" s="250"/>
      <c r="AH33" s="250"/>
      <c r="AI33" s="250"/>
      <c r="AJ33" s="250"/>
      <c r="AK33" s="250"/>
      <c r="AL33" s="250"/>
      <c r="AM33" s="250"/>
      <c r="AN33" s="250"/>
      <c r="AO33" s="250"/>
      <c r="AP33" s="250"/>
      <c r="AQ33" s="251"/>
      <c r="AS33" s="69" t="str">
        <f t="shared" si="58"/>
        <v>Levelized cost of saved energy associated with program year</v>
      </c>
    </row>
    <row r="34" spans="2:46" x14ac:dyDescent="0.35">
      <c r="C34" s="267" t="s">
        <v>2403</v>
      </c>
      <c r="D34" s="76" t="s">
        <v>2375</v>
      </c>
      <c r="E34" s="174"/>
      <c r="F34" s="196">
        <f>IF(F$29=0,0,F38*100/F$29)</f>
        <v>0</v>
      </c>
      <c r="G34" s="197">
        <f t="shared" ref="G34:AQ34" si="63">IF(G$29=0,0,G38*100/G$29)</f>
        <v>0</v>
      </c>
      <c r="H34" s="197">
        <f t="shared" si="63"/>
        <v>0</v>
      </c>
      <c r="I34" s="197">
        <f t="shared" si="63"/>
        <v>0</v>
      </c>
      <c r="J34" s="197">
        <f t="shared" si="63"/>
        <v>8.1497532321205099</v>
      </c>
      <c r="K34" s="197">
        <f t="shared" si="63"/>
        <v>8.3009404015682282</v>
      </c>
      <c r="L34" s="197">
        <f t="shared" si="63"/>
        <v>8.4152751760911304</v>
      </c>
      <c r="M34" s="197">
        <f t="shared" si="63"/>
        <v>8.4942459170623081</v>
      </c>
      <c r="N34" s="197">
        <f t="shared" si="63"/>
        <v>8.5836737216782097</v>
      </c>
      <c r="O34" s="197">
        <f t="shared" si="63"/>
        <v>8.7174878659836956</v>
      </c>
      <c r="P34" s="197">
        <f t="shared" si="63"/>
        <v>8.8068891900284001</v>
      </c>
      <c r="Q34" s="197">
        <f t="shared" si="63"/>
        <v>8.869069944064389</v>
      </c>
      <c r="R34" s="198">
        <f t="shared" si="63"/>
        <v>8.9137063537102783</v>
      </c>
      <c r="S34" s="197">
        <f t="shared" si="63"/>
        <v>8.9473766542965105</v>
      </c>
      <c r="T34" s="197">
        <f t="shared" si="63"/>
        <v>8.9738944676903714</v>
      </c>
      <c r="U34" s="197">
        <f t="shared" si="63"/>
        <v>8.9955096805597581</v>
      </c>
      <c r="V34" s="197">
        <f t="shared" si="63"/>
        <v>9.0136381848349725</v>
      </c>
      <c r="W34" s="197">
        <f t="shared" si="63"/>
        <v>9.0292183271431696</v>
      </c>
      <c r="X34" s="197">
        <f t="shared" si="63"/>
        <v>9.0428994444138873</v>
      </c>
      <c r="Y34" s="197">
        <f t="shared" si="63"/>
        <v>9.0551481616214069</v>
      </c>
      <c r="Z34" s="197">
        <f t="shared" si="63"/>
        <v>9.0663115909661958</v>
      </c>
      <c r="AA34" s="197">
        <f t="shared" si="63"/>
        <v>9.0766566732181335</v>
      </c>
      <c r="AB34" s="197">
        <f t="shared" si="63"/>
        <v>9.0863957157087416</v>
      </c>
      <c r="AC34" s="197">
        <f t="shared" si="63"/>
        <v>9.0957036658004231</v>
      </c>
      <c r="AD34" s="197">
        <f t="shared" si="63"/>
        <v>9.1028268303548803</v>
      </c>
      <c r="AE34" s="197">
        <f t="shared" si="63"/>
        <v>9.1079200205358255</v>
      </c>
      <c r="AF34" s="197">
        <f t="shared" si="63"/>
        <v>9.1111141218599538</v>
      </c>
      <c r="AG34" s="197">
        <f t="shared" si="63"/>
        <v>9.1124507808388699</v>
      </c>
      <c r="AH34" s="197">
        <f t="shared" si="63"/>
        <v>9.1124507808388682</v>
      </c>
      <c r="AI34" s="197">
        <f t="shared" si="63"/>
        <v>9.1124507808388717</v>
      </c>
      <c r="AJ34" s="197">
        <f t="shared" si="63"/>
        <v>9.1124507808388682</v>
      </c>
      <c r="AK34" s="197">
        <f t="shared" si="63"/>
        <v>9.1124507808388646</v>
      </c>
      <c r="AL34" s="197">
        <f t="shared" si="63"/>
        <v>9.1124507808388699</v>
      </c>
      <c r="AM34" s="197">
        <f t="shared" si="63"/>
        <v>9.1124507808388664</v>
      </c>
      <c r="AN34" s="197">
        <f t="shared" si="63"/>
        <v>9.1124507808388717</v>
      </c>
      <c r="AO34" s="197">
        <f t="shared" si="63"/>
        <v>9.1124507808388628</v>
      </c>
      <c r="AP34" s="197">
        <f t="shared" si="63"/>
        <v>9.1124507808388682</v>
      </c>
      <c r="AQ34" s="198">
        <f t="shared" si="63"/>
        <v>9.1124507808388682</v>
      </c>
      <c r="AS34" s="69" t="str">
        <f t="shared" si="58"/>
        <v>Total levelized cost of saved energy</v>
      </c>
    </row>
    <row r="35" spans="2:46" x14ac:dyDescent="0.35">
      <c r="C35" s="267" t="s">
        <v>2397</v>
      </c>
      <c r="D35" s="76" t="s">
        <v>2375</v>
      </c>
      <c r="E35" s="174"/>
      <c r="F35" s="196">
        <f>IF(F$29=0,0,F39*100/F$29)</f>
        <v>0</v>
      </c>
      <c r="G35" s="197">
        <f t="shared" ref="G35:AQ35" si="64">IF(G$29=0,0,G39*100/G$29)</f>
        <v>0</v>
      </c>
      <c r="H35" s="197">
        <f t="shared" si="64"/>
        <v>0</v>
      </c>
      <c r="I35" s="197">
        <f t="shared" si="64"/>
        <v>0</v>
      </c>
      <c r="J35" s="197">
        <f t="shared" si="64"/>
        <v>4.074876616060255</v>
      </c>
      <c r="K35" s="197">
        <f t="shared" si="64"/>
        <v>4.1504702007841141</v>
      </c>
      <c r="L35" s="197">
        <f t="shared" si="64"/>
        <v>4.2076375880455652</v>
      </c>
      <c r="M35" s="197">
        <f t="shared" si="64"/>
        <v>4.2471229585311541</v>
      </c>
      <c r="N35" s="197">
        <f t="shared" si="64"/>
        <v>4.2918368608391049</v>
      </c>
      <c r="O35" s="197">
        <f t="shared" si="64"/>
        <v>4.3587439329918478</v>
      </c>
      <c r="P35" s="197">
        <f t="shared" si="64"/>
        <v>4.4034445950142</v>
      </c>
      <c r="Q35" s="197">
        <f t="shared" si="64"/>
        <v>4.4345349720321945</v>
      </c>
      <c r="R35" s="198">
        <f t="shared" si="64"/>
        <v>4.4568531768551392</v>
      </c>
      <c r="S35" s="197">
        <f t="shared" si="64"/>
        <v>4.4736883271482553</v>
      </c>
      <c r="T35" s="197">
        <f t="shared" si="64"/>
        <v>4.4869472338451857</v>
      </c>
      <c r="U35" s="197">
        <f t="shared" si="64"/>
        <v>4.497754840279879</v>
      </c>
      <c r="V35" s="197">
        <f t="shared" si="64"/>
        <v>4.5068190924174862</v>
      </c>
      <c r="W35" s="197">
        <f t="shared" si="64"/>
        <v>4.5146091635715848</v>
      </c>
      <c r="X35" s="197">
        <f t="shared" si="64"/>
        <v>4.5214497222069436</v>
      </c>
      <c r="Y35" s="197">
        <f t="shared" si="64"/>
        <v>4.5275740808107034</v>
      </c>
      <c r="Z35" s="197">
        <f t="shared" si="64"/>
        <v>4.5331557954830979</v>
      </c>
      <c r="AA35" s="197">
        <f t="shared" si="64"/>
        <v>4.5383283366090668</v>
      </c>
      <c r="AB35" s="197">
        <f t="shared" si="64"/>
        <v>4.5431978578543708</v>
      </c>
      <c r="AC35" s="197">
        <f t="shared" si="64"/>
        <v>4.5478518329002116</v>
      </c>
      <c r="AD35" s="197">
        <f t="shared" si="64"/>
        <v>4.5514134151774401</v>
      </c>
      <c r="AE35" s="197">
        <f t="shared" si="64"/>
        <v>4.5539600102679128</v>
      </c>
      <c r="AF35" s="197">
        <f t="shared" si="64"/>
        <v>4.5555570609299769</v>
      </c>
      <c r="AG35" s="197">
        <f t="shared" si="64"/>
        <v>4.556225390419435</v>
      </c>
      <c r="AH35" s="197">
        <f t="shared" si="64"/>
        <v>4.5562253904194341</v>
      </c>
      <c r="AI35" s="197">
        <f t="shared" si="64"/>
        <v>4.5562253904194359</v>
      </c>
      <c r="AJ35" s="197">
        <f t="shared" si="64"/>
        <v>4.5562253904194341</v>
      </c>
      <c r="AK35" s="197">
        <f t="shared" si="64"/>
        <v>4.5562253904194323</v>
      </c>
      <c r="AL35" s="197">
        <f t="shared" si="64"/>
        <v>4.556225390419435</v>
      </c>
      <c r="AM35" s="197">
        <f t="shared" si="64"/>
        <v>4.5562253904194332</v>
      </c>
      <c r="AN35" s="197">
        <f t="shared" si="64"/>
        <v>4.5562253904194359</v>
      </c>
      <c r="AO35" s="197">
        <f t="shared" si="64"/>
        <v>4.5562253904194314</v>
      </c>
      <c r="AP35" s="197">
        <f t="shared" si="64"/>
        <v>4.5562253904194341</v>
      </c>
      <c r="AQ35" s="198">
        <f t="shared" si="64"/>
        <v>4.5562253904194341</v>
      </c>
      <c r="AS35" s="69" t="str">
        <f t="shared" si="58"/>
        <v>Program levelized cost of saved energy</v>
      </c>
    </row>
    <row r="36" spans="2:46" x14ac:dyDescent="0.35">
      <c r="C36" s="261" t="s">
        <v>2398</v>
      </c>
      <c r="D36" s="262" t="s">
        <v>2375</v>
      </c>
      <c r="E36" s="292"/>
      <c r="F36" s="293">
        <f>IF(F$29=0,0,F40*100/F$29)</f>
        <v>0</v>
      </c>
      <c r="G36" s="294">
        <f t="shared" ref="G36:AQ36" si="65">IF(G$29=0,0,G40*100/G$29)</f>
        <v>0</v>
      </c>
      <c r="H36" s="294">
        <f t="shared" si="65"/>
        <v>0</v>
      </c>
      <c r="I36" s="294">
        <f t="shared" si="65"/>
        <v>0</v>
      </c>
      <c r="J36" s="294">
        <f t="shared" si="65"/>
        <v>4.074876616060255</v>
      </c>
      <c r="K36" s="294">
        <f t="shared" si="65"/>
        <v>4.1504702007841141</v>
      </c>
      <c r="L36" s="294">
        <f t="shared" si="65"/>
        <v>4.2076375880455652</v>
      </c>
      <c r="M36" s="294">
        <f t="shared" si="65"/>
        <v>4.2471229585311541</v>
      </c>
      <c r="N36" s="294">
        <f t="shared" si="65"/>
        <v>4.2918368608391049</v>
      </c>
      <c r="O36" s="294">
        <f t="shared" si="65"/>
        <v>4.3587439329918478</v>
      </c>
      <c r="P36" s="294">
        <f t="shared" si="65"/>
        <v>4.4034445950142</v>
      </c>
      <c r="Q36" s="294">
        <f t="shared" si="65"/>
        <v>4.4345349720321945</v>
      </c>
      <c r="R36" s="295">
        <f t="shared" si="65"/>
        <v>4.4568531768551392</v>
      </c>
      <c r="S36" s="294">
        <f t="shared" si="65"/>
        <v>4.4736883271482553</v>
      </c>
      <c r="T36" s="294">
        <f t="shared" si="65"/>
        <v>4.4869472338451857</v>
      </c>
      <c r="U36" s="294">
        <f t="shared" si="65"/>
        <v>4.497754840279879</v>
      </c>
      <c r="V36" s="294">
        <f t="shared" si="65"/>
        <v>4.5068190924174862</v>
      </c>
      <c r="W36" s="294">
        <f t="shared" si="65"/>
        <v>4.5146091635715848</v>
      </c>
      <c r="X36" s="294">
        <f t="shared" si="65"/>
        <v>4.5214497222069436</v>
      </c>
      <c r="Y36" s="294">
        <f t="shared" si="65"/>
        <v>4.5275740808107034</v>
      </c>
      <c r="Z36" s="294">
        <f t="shared" si="65"/>
        <v>4.5331557954830979</v>
      </c>
      <c r="AA36" s="294">
        <f t="shared" si="65"/>
        <v>4.5383283366090668</v>
      </c>
      <c r="AB36" s="294">
        <f t="shared" si="65"/>
        <v>4.5431978578543708</v>
      </c>
      <c r="AC36" s="294">
        <f t="shared" si="65"/>
        <v>4.5478518329002116</v>
      </c>
      <c r="AD36" s="294">
        <f t="shared" si="65"/>
        <v>4.5514134151774401</v>
      </c>
      <c r="AE36" s="294">
        <f t="shared" si="65"/>
        <v>4.5539600102679128</v>
      </c>
      <c r="AF36" s="294">
        <f t="shared" si="65"/>
        <v>4.5555570609299769</v>
      </c>
      <c r="AG36" s="294">
        <f t="shared" si="65"/>
        <v>4.556225390419435</v>
      </c>
      <c r="AH36" s="294">
        <f t="shared" si="65"/>
        <v>4.5562253904194341</v>
      </c>
      <c r="AI36" s="294">
        <f t="shared" si="65"/>
        <v>4.5562253904194359</v>
      </c>
      <c r="AJ36" s="294">
        <f t="shared" si="65"/>
        <v>4.5562253904194341</v>
      </c>
      <c r="AK36" s="294">
        <f t="shared" si="65"/>
        <v>4.5562253904194323</v>
      </c>
      <c r="AL36" s="294">
        <f t="shared" si="65"/>
        <v>4.556225390419435</v>
      </c>
      <c r="AM36" s="294">
        <f t="shared" si="65"/>
        <v>4.5562253904194332</v>
      </c>
      <c r="AN36" s="294">
        <f t="shared" si="65"/>
        <v>4.5562253904194359</v>
      </c>
      <c r="AO36" s="294">
        <f t="shared" si="65"/>
        <v>4.5562253904194314</v>
      </c>
      <c r="AP36" s="294">
        <f t="shared" si="65"/>
        <v>4.5562253904194341</v>
      </c>
      <c r="AQ36" s="295">
        <f t="shared" si="65"/>
        <v>4.5562253904194341</v>
      </c>
      <c r="AS36" s="69" t="str">
        <f t="shared" si="58"/>
        <v>Participant levelized cost of saved energy</v>
      </c>
    </row>
    <row r="37" spans="2:46" x14ac:dyDescent="0.35">
      <c r="B37" s="231"/>
      <c r="C37" s="247" t="s">
        <v>2418</v>
      </c>
      <c r="D37" s="232"/>
      <c r="E37" s="260"/>
      <c r="F37" s="249"/>
      <c r="G37" s="250"/>
      <c r="H37" s="250"/>
      <c r="I37" s="250"/>
      <c r="J37" s="250"/>
      <c r="K37" s="250"/>
      <c r="L37" s="250"/>
      <c r="M37" s="250"/>
      <c r="N37" s="250"/>
      <c r="O37" s="250"/>
      <c r="P37" s="250"/>
      <c r="Q37" s="250"/>
      <c r="R37" s="251"/>
      <c r="S37" s="250"/>
      <c r="T37" s="250"/>
      <c r="U37" s="250"/>
      <c r="V37" s="250"/>
      <c r="W37" s="250"/>
      <c r="X37" s="250"/>
      <c r="Y37" s="250"/>
      <c r="Z37" s="250"/>
      <c r="AA37" s="250"/>
      <c r="AB37" s="250"/>
      <c r="AC37" s="250"/>
      <c r="AD37" s="250"/>
      <c r="AE37" s="250"/>
      <c r="AF37" s="250"/>
      <c r="AG37" s="250"/>
      <c r="AH37" s="250"/>
      <c r="AI37" s="250"/>
      <c r="AJ37" s="250"/>
      <c r="AK37" s="250"/>
      <c r="AL37" s="250"/>
      <c r="AM37" s="250"/>
      <c r="AN37" s="250"/>
      <c r="AO37" s="250"/>
      <c r="AP37" s="250"/>
      <c r="AQ37" s="251"/>
      <c r="AS37" s="69" t="str">
        <f>C37</f>
        <v>Annualized total cost of EE</v>
      </c>
    </row>
    <row r="38" spans="2:46" x14ac:dyDescent="0.35">
      <c r="B38" s="36"/>
      <c r="C38" s="244" t="s">
        <v>2418</v>
      </c>
      <c r="D38" s="34" t="s">
        <v>2376</v>
      </c>
      <c r="E38" s="219"/>
      <c r="F38" s="199">
        <f>SUMIFS(F$46:F$1073,$AS$46:$AS$1073,$AS38)</f>
        <v>0</v>
      </c>
      <c r="G38" s="200">
        <f t="shared" ref="G38:AQ40" si="66">SUMIFS(G$46:G$1073,$AS$46:$AS$1073,$AS38)</f>
        <v>0</v>
      </c>
      <c r="H38" s="200">
        <f t="shared" si="66"/>
        <v>0</v>
      </c>
      <c r="I38" s="200">
        <f t="shared" si="66"/>
        <v>0</v>
      </c>
      <c r="J38" s="200">
        <f t="shared" si="66"/>
        <v>1742.6349957583577</v>
      </c>
      <c r="K38" s="200">
        <f t="shared" si="66"/>
        <v>4071.4867718009314</v>
      </c>
      <c r="L38" s="200">
        <f t="shared" si="66"/>
        <v>6930.9828781122314</v>
      </c>
      <c r="M38" s="200">
        <f t="shared" si="66"/>
        <v>10183.890416639713</v>
      </c>
      <c r="N38" s="200">
        <f t="shared" si="66"/>
        <v>13707.712602849655</v>
      </c>
      <c r="O38" s="200">
        <f t="shared" si="66"/>
        <v>17533.142340231723</v>
      </c>
      <c r="P38" s="200">
        <f t="shared" si="66"/>
        <v>21452.643816488966</v>
      </c>
      <c r="Q38" s="200">
        <f t="shared" si="66"/>
        <v>25299.520025926013</v>
      </c>
      <c r="R38" s="201">
        <f t="shared" si="66"/>
        <v>28892.409588842598</v>
      </c>
      <c r="S38" s="200">
        <f t="shared" si="66"/>
        <v>32203.7638711859</v>
      </c>
      <c r="T38" s="200">
        <f t="shared" si="66"/>
        <v>35238.729991049455</v>
      </c>
      <c r="U38" s="200">
        <f t="shared" si="66"/>
        <v>38002.139074989442</v>
      </c>
      <c r="V38" s="200">
        <f t="shared" si="66"/>
        <v>40498.514901994371</v>
      </c>
      <c r="W38" s="200">
        <f t="shared" si="66"/>
        <v>42732.082166707209</v>
      </c>
      <c r="X38" s="200">
        <f t="shared" si="66"/>
        <v>44706.774374418463</v>
      </c>
      <c r="Y38" s="200">
        <f t="shared" si="66"/>
        <v>46426.241379860156</v>
      </c>
      <c r="Z38" s="200">
        <f t="shared" si="66"/>
        <v>47893.856581358923</v>
      </c>
      <c r="AA38" s="200">
        <f t="shared" si="66"/>
        <v>49112.723781452056</v>
      </c>
      <c r="AB38" s="200">
        <f t="shared" si="66"/>
        <v>50085.683724631235</v>
      </c>
      <c r="AC38" s="200">
        <f t="shared" si="66"/>
        <v>50815.320322455562</v>
      </c>
      <c r="AD38" s="200">
        <f t="shared" si="66"/>
        <v>51395.684207221886</v>
      </c>
      <c r="AE38" s="200">
        <f t="shared" si="66"/>
        <v>51863.005578725286</v>
      </c>
      <c r="AF38" s="200">
        <f t="shared" si="66"/>
        <v>52251.798829997751</v>
      </c>
      <c r="AG38" s="200">
        <f t="shared" si="66"/>
        <v>52590.565538263094</v>
      </c>
      <c r="AH38" s="200">
        <f t="shared" si="66"/>
        <v>52902.397730206379</v>
      </c>
      <c r="AI38" s="200">
        <f t="shared" si="66"/>
        <v>53215.654388625371</v>
      </c>
      <c r="AJ38" s="200">
        <f t="shared" si="66"/>
        <v>53546.030373390786</v>
      </c>
      <c r="AK38" s="200">
        <f t="shared" si="66"/>
        <v>53901.125061256207</v>
      </c>
      <c r="AL38" s="200">
        <f t="shared" si="66"/>
        <v>54279.391502605453</v>
      </c>
      <c r="AM38" s="200">
        <f t="shared" si="66"/>
        <v>54677.899824409535</v>
      </c>
      <c r="AN38" s="200">
        <f t="shared" si="66"/>
        <v>55094.003455209175</v>
      </c>
      <c r="AO38" s="200">
        <f t="shared" si="66"/>
        <v>55525.32848223771</v>
      </c>
      <c r="AP38" s="200">
        <f t="shared" si="66"/>
        <v>55969.763641076352</v>
      </c>
      <c r="AQ38" s="201">
        <f t="shared" si="66"/>
        <v>56425.450913123379</v>
      </c>
      <c r="AS38" s="69" t="str">
        <f>C37&amp;"|"&amp;C38</f>
        <v>Annualized total cost of EE|Annualized total cost of EE</v>
      </c>
    </row>
    <row r="39" spans="2:46" x14ac:dyDescent="0.35">
      <c r="B39" s="36"/>
      <c r="C39" s="244" t="s">
        <v>2419</v>
      </c>
      <c r="D39" s="34" t="s">
        <v>2376</v>
      </c>
      <c r="E39" s="219"/>
      <c r="F39" s="199">
        <f>SUMIFS(F$46:F$1073,$AS$46:$AS$1073,$AS39)</f>
        <v>0</v>
      </c>
      <c r="G39" s="200">
        <f t="shared" si="66"/>
        <v>0</v>
      </c>
      <c r="H39" s="200">
        <f t="shared" si="66"/>
        <v>0</v>
      </c>
      <c r="I39" s="200">
        <f t="shared" si="66"/>
        <v>0</v>
      </c>
      <c r="J39" s="200">
        <f t="shared" si="66"/>
        <v>871.31749787917886</v>
      </c>
      <c r="K39" s="200">
        <f t="shared" si="66"/>
        <v>2035.7433859004657</v>
      </c>
      <c r="L39" s="200">
        <f t="shared" si="66"/>
        <v>3465.4914390561157</v>
      </c>
      <c r="M39" s="200">
        <f t="shared" si="66"/>
        <v>5091.9452083198566</v>
      </c>
      <c r="N39" s="200">
        <f t="shared" si="66"/>
        <v>6853.8563014248275</v>
      </c>
      <c r="O39" s="200">
        <f t="shared" si="66"/>
        <v>8766.5711701158616</v>
      </c>
      <c r="P39" s="200">
        <f t="shared" si="66"/>
        <v>10726.321908244483</v>
      </c>
      <c r="Q39" s="200">
        <f t="shared" si="66"/>
        <v>12649.760012963006</v>
      </c>
      <c r="R39" s="201">
        <f t="shared" si="66"/>
        <v>14446.204794421299</v>
      </c>
      <c r="S39" s="200">
        <f t="shared" si="66"/>
        <v>16101.88193559295</v>
      </c>
      <c r="T39" s="200">
        <f t="shared" si="66"/>
        <v>17619.364995524727</v>
      </c>
      <c r="U39" s="200">
        <f t="shared" si="66"/>
        <v>19001.069537494721</v>
      </c>
      <c r="V39" s="200">
        <f t="shared" si="66"/>
        <v>20249.257450997186</v>
      </c>
      <c r="W39" s="200">
        <f t="shared" si="66"/>
        <v>21366.041083353604</v>
      </c>
      <c r="X39" s="200">
        <f t="shared" si="66"/>
        <v>22353.387187209231</v>
      </c>
      <c r="Y39" s="200">
        <f t="shared" si="66"/>
        <v>23213.120689930078</v>
      </c>
      <c r="Z39" s="200">
        <f t="shared" si="66"/>
        <v>23946.928290679461</v>
      </c>
      <c r="AA39" s="200">
        <f t="shared" si="66"/>
        <v>24556.361890726028</v>
      </c>
      <c r="AB39" s="200">
        <f t="shared" si="66"/>
        <v>25042.841862315618</v>
      </c>
      <c r="AC39" s="200">
        <f t="shared" si="66"/>
        <v>25407.660161227781</v>
      </c>
      <c r="AD39" s="200">
        <f t="shared" si="66"/>
        <v>25697.842103610943</v>
      </c>
      <c r="AE39" s="200">
        <f t="shared" si="66"/>
        <v>25931.502789362643</v>
      </c>
      <c r="AF39" s="200">
        <f t="shared" si="66"/>
        <v>26125.899414998876</v>
      </c>
      <c r="AG39" s="200">
        <f t="shared" si="66"/>
        <v>26295.282769131547</v>
      </c>
      <c r="AH39" s="200">
        <f t="shared" si="66"/>
        <v>26451.19886510319</v>
      </c>
      <c r="AI39" s="200">
        <f t="shared" si="66"/>
        <v>26607.827194312686</v>
      </c>
      <c r="AJ39" s="200">
        <f t="shared" si="66"/>
        <v>26773.015186695393</v>
      </c>
      <c r="AK39" s="200">
        <f t="shared" si="66"/>
        <v>26950.562530628104</v>
      </c>
      <c r="AL39" s="200">
        <f t="shared" si="66"/>
        <v>27139.695751302726</v>
      </c>
      <c r="AM39" s="200">
        <f t="shared" si="66"/>
        <v>27338.949912204767</v>
      </c>
      <c r="AN39" s="200">
        <f t="shared" si="66"/>
        <v>27547.001727604587</v>
      </c>
      <c r="AO39" s="200">
        <f t="shared" si="66"/>
        <v>27762.664241118855</v>
      </c>
      <c r="AP39" s="200">
        <f t="shared" si="66"/>
        <v>27984.881820538176</v>
      </c>
      <c r="AQ39" s="201">
        <f t="shared" si="66"/>
        <v>28212.725456561689</v>
      </c>
      <c r="AS39" s="69" t="str">
        <f>C37&amp;"|"&amp;C39</f>
        <v>Annualized total cost of EE|Annualized program cost of EE</v>
      </c>
    </row>
    <row r="40" spans="2:46" x14ac:dyDescent="0.35">
      <c r="B40" s="36"/>
      <c r="C40" s="244" t="s">
        <v>2420</v>
      </c>
      <c r="D40" s="34" t="s">
        <v>2376</v>
      </c>
      <c r="E40" s="296"/>
      <c r="F40" s="297">
        <f>SUMIFS(F$46:F$1073,$AS$46:$AS$1073,$AS40)</f>
        <v>0</v>
      </c>
      <c r="G40" s="298">
        <f t="shared" si="66"/>
        <v>0</v>
      </c>
      <c r="H40" s="298">
        <f t="shared" si="66"/>
        <v>0</v>
      </c>
      <c r="I40" s="298">
        <f t="shared" si="66"/>
        <v>0</v>
      </c>
      <c r="J40" s="298">
        <f t="shared" si="66"/>
        <v>871.31749787917886</v>
      </c>
      <c r="K40" s="298">
        <f t="shared" si="66"/>
        <v>2035.7433859004657</v>
      </c>
      <c r="L40" s="298">
        <f t="shared" si="66"/>
        <v>3465.4914390561157</v>
      </c>
      <c r="M40" s="298">
        <f t="shared" si="66"/>
        <v>5091.9452083198566</v>
      </c>
      <c r="N40" s="298">
        <f t="shared" si="66"/>
        <v>6853.8563014248275</v>
      </c>
      <c r="O40" s="298">
        <f t="shared" si="66"/>
        <v>8766.5711701158616</v>
      </c>
      <c r="P40" s="298">
        <f t="shared" si="66"/>
        <v>10726.321908244483</v>
      </c>
      <c r="Q40" s="298">
        <f t="shared" si="66"/>
        <v>12649.760012963006</v>
      </c>
      <c r="R40" s="299">
        <f t="shared" si="66"/>
        <v>14446.204794421299</v>
      </c>
      <c r="S40" s="298">
        <f t="shared" si="66"/>
        <v>16101.88193559295</v>
      </c>
      <c r="T40" s="298">
        <f t="shared" si="66"/>
        <v>17619.364995524727</v>
      </c>
      <c r="U40" s="298">
        <f t="shared" si="66"/>
        <v>19001.069537494721</v>
      </c>
      <c r="V40" s="298">
        <f t="shared" si="66"/>
        <v>20249.257450997186</v>
      </c>
      <c r="W40" s="298">
        <f t="shared" si="66"/>
        <v>21366.041083353604</v>
      </c>
      <c r="X40" s="298">
        <f t="shared" si="66"/>
        <v>22353.387187209231</v>
      </c>
      <c r="Y40" s="298">
        <f t="shared" si="66"/>
        <v>23213.120689930078</v>
      </c>
      <c r="Z40" s="298">
        <f t="shared" si="66"/>
        <v>23946.928290679461</v>
      </c>
      <c r="AA40" s="298">
        <f t="shared" si="66"/>
        <v>24556.361890726028</v>
      </c>
      <c r="AB40" s="298">
        <f t="shared" si="66"/>
        <v>25042.841862315618</v>
      </c>
      <c r="AC40" s="298">
        <f t="shared" si="66"/>
        <v>25407.660161227781</v>
      </c>
      <c r="AD40" s="298">
        <f t="shared" si="66"/>
        <v>25697.842103610943</v>
      </c>
      <c r="AE40" s="298">
        <f t="shared" si="66"/>
        <v>25931.502789362643</v>
      </c>
      <c r="AF40" s="298">
        <f t="shared" si="66"/>
        <v>26125.899414998876</v>
      </c>
      <c r="AG40" s="298">
        <f t="shared" si="66"/>
        <v>26295.282769131547</v>
      </c>
      <c r="AH40" s="298">
        <f t="shared" si="66"/>
        <v>26451.19886510319</v>
      </c>
      <c r="AI40" s="298">
        <f t="shared" si="66"/>
        <v>26607.827194312686</v>
      </c>
      <c r="AJ40" s="298">
        <f t="shared" si="66"/>
        <v>26773.015186695393</v>
      </c>
      <c r="AK40" s="298">
        <f t="shared" si="66"/>
        <v>26950.562530628104</v>
      </c>
      <c r="AL40" s="298">
        <f t="shared" si="66"/>
        <v>27139.695751302726</v>
      </c>
      <c r="AM40" s="298">
        <f t="shared" si="66"/>
        <v>27338.949912204767</v>
      </c>
      <c r="AN40" s="298">
        <f t="shared" si="66"/>
        <v>27547.001727604587</v>
      </c>
      <c r="AO40" s="298">
        <f t="shared" si="66"/>
        <v>27762.664241118855</v>
      </c>
      <c r="AP40" s="298">
        <f t="shared" si="66"/>
        <v>27984.881820538176</v>
      </c>
      <c r="AQ40" s="299">
        <f t="shared" si="66"/>
        <v>28212.725456561689</v>
      </c>
      <c r="AS40" s="69" t="str">
        <f>C37&amp;"|"&amp;C40</f>
        <v>Annualized total cost of EE|Annualized participant cost of EE</v>
      </c>
    </row>
    <row r="41" spans="2:46" x14ac:dyDescent="0.35">
      <c r="B41" s="231"/>
      <c r="C41" s="247" t="s">
        <v>2421</v>
      </c>
      <c r="D41" s="232"/>
      <c r="E41" s="174"/>
      <c r="F41" s="196"/>
      <c r="G41" s="197"/>
      <c r="H41" s="197"/>
      <c r="I41" s="197"/>
      <c r="J41" s="197"/>
      <c r="K41" s="197"/>
      <c r="L41" s="197"/>
      <c r="M41" s="197"/>
      <c r="N41" s="197"/>
      <c r="O41" s="197"/>
      <c r="P41" s="197"/>
      <c r="Q41" s="197"/>
      <c r="R41" s="198"/>
      <c r="S41" s="197"/>
      <c r="T41" s="197"/>
      <c r="U41" s="197"/>
      <c r="V41" s="197"/>
      <c r="W41" s="197"/>
      <c r="X41" s="197"/>
      <c r="Y41" s="197"/>
      <c r="Z41" s="197"/>
      <c r="AA41" s="197"/>
      <c r="AB41" s="197"/>
      <c r="AC41" s="197"/>
      <c r="AD41" s="197"/>
      <c r="AE41" s="197"/>
      <c r="AF41" s="197"/>
      <c r="AG41" s="197"/>
      <c r="AH41" s="197"/>
      <c r="AI41" s="197"/>
      <c r="AJ41" s="197"/>
      <c r="AK41" s="197"/>
      <c r="AL41" s="197"/>
      <c r="AM41" s="197"/>
      <c r="AN41" s="197"/>
      <c r="AO41" s="197"/>
      <c r="AP41" s="197"/>
      <c r="AQ41" s="198"/>
      <c r="AS41" s="69" t="str">
        <f>C41</f>
        <v>Annual first-year costs</v>
      </c>
    </row>
    <row r="42" spans="2:46" x14ac:dyDescent="0.35">
      <c r="B42" s="36"/>
      <c r="C42" s="244" t="s">
        <v>2394</v>
      </c>
      <c r="D42" s="34" t="s">
        <v>2376</v>
      </c>
      <c r="E42" s="219"/>
      <c r="F42" s="199">
        <f>SUMIFS(F$46:F$1073,$AS$46:$AS$1073,$AS42)</f>
        <v>0</v>
      </c>
      <c r="G42" s="200">
        <f t="shared" ref="G42:AQ44" si="67">SUMIFS(G$46:G$1073,$AS$46:$AS$1073,$AS42)</f>
        <v>0</v>
      </c>
      <c r="H42" s="200">
        <f t="shared" si="67"/>
        <v>0</v>
      </c>
      <c r="I42" s="200">
        <f t="shared" si="67"/>
        <v>0</v>
      </c>
      <c r="J42" s="200">
        <f t="shared" si="67"/>
        <v>14725.225726930188</v>
      </c>
      <c r="K42" s="200">
        <f t="shared" si="67"/>
        <v>20453.755949122318</v>
      </c>
      <c r="L42" s="200">
        <f t="shared" si="67"/>
        <v>26014.201834513831</v>
      </c>
      <c r="M42" s="200">
        <f t="shared" si="67"/>
        <v>30707.687926964081</v>
      </c>
      <c r="N42" s="200">
        <f t="shared" si="67"/>
        <v>34613.104584779772</v>
      </c>
      <c r="O42" s="200">
        <f t="shared" si="67"/>
        <v>38983.42381793914</v>
      </c>
      <c r="P42" s="200">
        <f t="shared" si="67"/>
        <v>41830.087001137676</v>
      </c>
      <c r="Q42" s="200">
        <f t="shared" si="67"/>
        <v>43417.988689372316</v>
      </c>
      <c r="R42" s="201">
        <f t="shared" si="67"/>
        <v>43556.964653798444</v>
      </c>
      <c r="S42" s="200">
        <f t="shared" si="67"/>
        <v>43470.46981706407</v>
      </c>
      <c r="T42" s="200">
        <f t="shared" si="67"/>
        <v>43422.915650283838</v>
      </c>
      <c r="U42" s="200">
        <f t="shared" si="67"/>
        <v>43413.681541163452</v>
      </c>
      <c r="V42" s="200">
        <f t="shared" si="67"/>
        <v>43442.187254948149</v>
      </c>
      <c r="W42" s="200">
        <f t="shared" si="67"/>
        <v>43507.891842249664</v>
      </c>
      <c r="X42" s="200">
        <f t="shared" si="67"/>
        <v>43610.29259517006</v>
      </c>
      <c r="Y42" s="200">
        <f t="shared" si="67"/>
        <v>43748.924050136564</v>
      </c>
      <c r="Z42" s="200">
        <f t="shared" si="67"/>
        <v>43923.357035922389</v>
      </c>
      <c r="AA42" s="200">
        <f t="shared" si="67"/>
        <v>44133.19776538945</v>
      </c>
      <c r="AB42" s="200">
        <f t="shared" si="67"/>
        <v>44378.086969545875</v>
      </c>
      <c r="AC42" s="200">
        <f t="shared" si="67"/>
        <v>44657.699072566858</v>
      </c>
      <c r="AD42" s="200">
        <f t="shared" si="67"/>
        <v>44971.741406481335</v>
      </c>
      <c r="AE42" s="200">
        <f t="shared" si="67"/>
        <v>45306.955050559904</v>
      </c>
      <c r="AF42" s="200">
        <f t="shared" si="67"/>
        <v>45658.802300549469</v>
      </c>
      <c r="AG42" s="200">
        <f t="shared" si="67"/>
        <v>46022.979916573953</v>
      </c>
      <c r="AH42" s="200">
        <f t="shared" si="67"/>
        <v>46395.903626008127</v>
      </c>
      <c r="AI42" s="200">
        <f t="shared" si="67"/>
        <v>46798.070851255361</v>
      </c>
      <c r="AJ42" s="200">
        <f t="shared" si="67"/>
        <v>47204.201600272339</v>
      </c>
      <c r="AK42" s="200">
        <f t="shared" si="67"/>
        <v>47612.348437993503</v>
      </c>
      <c r="AL42" s="200">
        <f t="shared" si="67"/>
        <v>48021.590475022575</v>
      </c>
      <c r="AM42" s="200">
        <f t="shared" si="67"/>
        <v>48432.166566595748</v>
      </c>
      <c r="AN42" s="200">
        <f t="shared" si="67"/>
        <v>48844.491308927914</v>
      </c>
      <c r="AO42" s="200">
        <f t="shared" si="67"/>
        <v>49258.943850826072</v>
      </c>
      <c r="AP42" s="200">
        <f t="shared" si="67"/>
        <v>49675.869247784321</v>
      </c>
      <c r="AQ42" s="201">
        <f t="shared" si="67"/>
        <v>50095.5797359645</v>
      </c>
      <c r="AS42" s="69" t="str">
        <f>C41&amp;"|"&amp;C42</f>
        <v>Annual first-year costs|Annual total cost of EE</v>
      </c>
    </row>
    <row r="43" spans="2:46" x14ac:dyDescent="0.35">
      <c r="B43" s="36"/>
      <c r="C43" s="244" t="s">
        <v>2385</v>
      </c>
      <c r="D43" s="34" t="s">
        <v>2376</v>
      </c>
      <c r="E43" s="219"/>
      <c r="F43" s="199">
        <f>SUMIFS(F$46:F$1073,$AS$46:$AS$1073,$AS43)</f>
        <v>0</v>
      </c>
      <c r="G43" s="200">
        <f t="shared" si="67"/>
        <v>0</v>
      </c>
      <c r="H43" s="200">
        <f t="shared" si="67"/>
        <v>0</v>
      </c>
      <c r="I43" s="200">
        <f t="shared" si="67"/>
        <v>0</v>
      </c>
      <c r="J43" s="200">
        <f t="shared" si="67"/>
        <v>7362.6128634650941</v>
      </c>
      <c r="K43" s="200">
        <f t="shared" si="67"/>
        <v>10226.877974561159</v>
      </c>
      <c r="L43" s="200">
        <f t="shared" si="67"/>
        <v>13007.100917256916</v>
      </c>
      <c r="M43" s="200">
        <f t="shared" si="67"/>
        <v>15353.843963482041</v>
      </c>
      <c r="N43" s="200">
        <f t="shared" si="67"/>
        <v>17306.552292389886</v>
      </c>
      <c r="O43" s="200">
        <f t="shared" si="67"/>
        <v>19491.71190896957</v>
      </c>
      <c r="P43" s="200">
        <f t="shared" si="67"/>
        <v>20915.043500568838</v>
      </c>
      <c r="Q43" s="200">
        <f t="shared" si="67"/>
        <v>21708.994344686158</v>
      </c>
      <c r="R43" s="201">
        <f t="shared" si="67"/>
        <v>21778.482326899222</v>
      </c>
      <c r="S43" s="200">
        <f t="shared" si="67"/>
        <v>21735.234908532035</v>
      </c>
      <c r="T43" s="200">
        <f t="shared" si="67"/>
        <v>21711.457825141919</v>
      </c>
      <c r="U43" s="200">
        <f t="shared" si="67"/>
        <v>21706.840770581726</v>
      </c>
      <c r="V43" s="200">
        <f t="shared" si="67"/>
        <v>21721.093627474074</v>
      </c>
      <c r="W43" s="200">
        <f t="shared" si="67"/>
        <v>21753.945921124832</v>
      </c>
      <c r="X43" s="200">
        <f t="shared" si="67"/>
        <v>21805.14629758503</v>
      </c>
      <c r="Y43" s="200">
        <f t="shared" si="67"/>
        <v>21874.462025068282</v>
      </c>
      <c r="Z43" s="200">
        <f t="shared" si="67"/>
        <v>21961.678517961194</v>
      </c>
      <c r="AA43" s="200">
        <f t="shared" si="67"/>
        <v>22066.598882694725</v>
      </c>
      <c r="AB43" s="200">
        <f t="shared" si="67"/>
        <v>22189.043484772938</v>
      </c>
      <c r="AC43" s="200">
        <f t="shared" si="67"/>
        <v>22328.849536283429</v>
      </c>
      <c r="AD43" s="200">
        <f t="shared" si="67"/>
        <v>22485.870703240667</v>
      </c>
      <c r="AE43" s="200">
        <f t="shared" si="67"/>
        <v>22653.477525279952</v>
      </c>
      <c r="AF43" s="200">
        <f t="shared" si="67"/>
        <v>22829.401150274734</v>
      </c>
      <c r="AG43" s="200">
        <f t="shared" si="67"/>
        <v>23011.489958286977</v>
      </c>
      <c r="AH43" s="200">
        <f t="shared" si="67"/>
        <v>23197.951813004063</v>
      </c>
      <c r="AI43" s="200">
        <f t="shared" si="67"/>
        <v>23399.035425627681</v>
      </c>
      <c r="AJ43" s="200">
        <f t="shared" si="67"/>
        <v>23602.10080013617</v>
      </c>
      <c r="AK43" s="200">
        <f t="shared" si="67"/>
        <v>23806.174218996752</v>
      </c>
      <c r="AL43" s="200">
        <f t="shared" si="67"/>
        <v>24010.795237511287</v>
      </c>
      <c r="AM43" s="200">
        <f t="shared" si="67"/>
        <v>24216.083283297874</v>
      </c>
      <c r="AN43" s="200">
        <f t="shared" si="67"/>
        <v>24422.245654463957</v>
      </c>
      <c r="AO43" s="200">
        <f t="shared" si="67"/>
        <v>24629.471925413036</v>
      </c>
      <c r="AP43" s="200">
        <f t="shared" si="67"/>
        <v>24837.934623892161</v>
      </c>
      <c r="AQ43" s="201">
        <f t="shared" si="67"/>
        <v>25047.78986798225</v>
      </c>
      <c r="AS43" s="69" t="str">
        <f>C41&amp;"|"&amp;C43</f>
        <v>Annual first-year costs|Annual program cost of EE</v>
      </c>
    </row>
    <row r="44" spans="2:46" ht="18" thickBot="1" x14ac:dyDescent="0.4">
      <c r="B44" s="29"/>
      <c r="C44" s="245" t="s">
        <v>2386</v>
      </c>
      <c r="D44" s="246" t="s">
        <v>2376</v>
      </c>
      <c r="E44" s="223"/>
      <c r="F44" s="202">
        <f>SUMIFS(F$46:F$1073,$AS$46:$AS$1073,$AS44)</f>
        <v>0</v>
      </c>
      <c r="G44" s="203">
        <f t="shared" si="67"/>
        <v>0</v>
      </c>
      <c r="H44" s="203">
        <f t="shared" si="67"/>
        <v>0</v>
      </c>
      <c r="I44" s="203">
        <f t="shared" si="67"/>
        <v>0</v>
      </c>
      <c r="J44" s="203">
        <f t="shared" si="67"/>
        <v>7362.6128634650941</v>
      </c>
      <c r="K44" s="203">
        <f t="shared" si="67"/>
        <v>10226.877974561159</v>
      </c>
      <c r="L44" s="203">
        <f t="shared" si="67"/>
        <v>13007.100917256916</v>
      </c>
      <c r="M44" s="203">
        <f t="shared" si="67"/>
        <v>15353.843963482041</v>
      </c>
      <c r="N44" s="203">
        <f t="shared" si="67"/>
        <v>17306.552292389886</v>
      </c>
      <c r="O44" s="203">
        <f t="shared" si="67"/>
        <v>19491.71190896957</v>
      </c>
      <c r="P44" s="203">
        <f t="shared" si="67"/>
        <v>20915.043500568838</v>
      </c>
      <c r="Q44" s="203">
        <f t="shared" si="67"/>
        <v>21708.994344686158</v>
      </c>
      <c r="R44" s="204">
        <f t="shared" si="67"/>
        <v>21778.482326899222</v>
      </c>
      <c r="S44" s="203">
        <f t="shared" si="67"/>
        <v>21735.234908532035</v>
      </c>
      <c r="T44" s="203">
        <f t="shared" si="67"/>
        <v>21711.457825141919</v>
      </c>
      <c r="U44" s="203">
        <f t="shared" si="67"/>
        <v>21706.840770581726</v>
      </c>
      <c r="V44" s="203">
        <f t="shared" si="67"/>
        <v>21721.093627474074</v>
      </c>
      <c r="W44" s="203">
        <f t="shared" si="67"/>
        <v>21753.945921124832</v>
      </c>
      <c r="X44" s="203">
        <f t="shared" si="67"/>
        <v>21805.14629758503</v>
      </c>
      <c r="Y44" s="203">
        <f t="shared" si="67"/>
        <v>21874.462025068282</v>
      </c>
      <c r="Z44" s="203">
        <f t="shared" si="67"/>
        <v>21961.678517961194</v>
      </c>
      <c r="AA44" s="203">
        <f t="shared" si="67"/>
        <v>22066.598882694725</v>
      </c>
      <c r="AB44" s="203">
        <f t="shared" si="67"/>
        <v>22189.043484772938</v>
      </c>
      <c r="AC44" s="203">
        <f t="shared" si="67"/>
        <v>22328.849536283429</v>
      </c>
      <c r="AD44" s="203">
        <f t="shared" si="67"/>
        <v>22485.870703240667</v>
      </c>
      <c r="AE44" s="203">
        <f t="shared" si="67"/>
        <v>22653.477525279952</v>
      </c>
      <c r="AF44" s="203">
        <f t="shared" si="67"/>
        <v>22829.401150274734</v>
      </c>
      <c r="AG44" s="203">
        <f t="shared" si="67"/>
        <v>23011.489958286977</v>
      </c>
      <c r="AH44" s="203">
        <f t="shared" si="67"/>
        <v>23197.951813004063</v>
      </c>
      <c r="AI44" s="203">
        <f t="shared" si="67"/>
        <v>23399.035425627681</v>
      </c>
      <c r="AJ44" s="203">
        <f t="shared" si="67"/>
        <v>23602.10080013617</v>
      </c>
      <c r="AK44" s="203">
        <f t="shared" si="67"/>
        <v>23806.174218996752</v>
      </c>
      <c r="AL44" s="203">
        <f t="shared" si="67"/>
        <v>24010.795237511287</v>
      </c>
      <c r="AM44" s="203">
        <f t="shared" si="67"/>
        <v>24216.083283297874</v>
      </c>
      <c r="AN44" s="203">
        <f t="shared" si="67"/>
        <v>24422.245654463957</v>
      </c>
      <c r="AO44" s="203">
        <f t="shared" si="67"/>
        <v>24629.471925413036</v>
      </c>
      <c r="AP44" s="203">
        <f t="shared" si="67"/>
        <v>24837.934623892161</v>
      </c>
      <c r="AQ44" s="204">
        <f t="shared" si="67"/>
        <v>25047.78986798225</v>
      </c>
      <c r="AS44" s="69" t="str">
        <f>C41&amp;"|"&amp;C44</f>
        <v>Annual first-year costs|Annual participant cost of EE</v>
      </c>
    </row>
    <row r="45" spans="2:46" ht="18.75" thickTop="1" thickBot="1" x14ac:dyDescent="0.4">
      <c r="B45" s="36"/>
      <c r="C45" s="36"/>
      <c r="D45" s="76"/>
      <c r="E45" s="219"/>
      <c r="F45" s="199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1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1"/>
      <c r="AS45" s="330"/>
      <c r="AT45" s="229"/>
    </row>
    <row r="46" spans="2:46" ht="25.5" thickTop="1" x14ac:dyDescent="0.5">
      <c r="B46" s="217" t="str">
        <f>INDEX(Sorted_by_Variable!$C$7:$C$59,D46)</f>
        <v>Alabama</v>
      </c>
      <c r="C46" s="94"/>
      <c r="D46" s="228">
        <v>1</v>
      </c>
      <c r="E46" s="220"/>
      <c r="F46" s="222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220"/>
      <c r="S46" s="94"/>
      <c r="T46" s="94"/>
      <c r="U46" s="94"/>
      <c r="V46" s="94"/>
      <c r="W46" s="94"/>
      <c r="X46" s="94"/>
      <c r="Y46" s="94"/>
      <c r="Z46" s="94"/>
      <c r="AA46" s="94"/>
      <c r="AB46" s="94"/>
      <c r="AC46" s="94"/>
      <c r="AD46" s="94"/>
      <c r="AE46" s="94"/>
      <c r="AF46" s="94"/>
      <c r="AG46" s="94"/>
      <c r="AH46" s="94"/>
      <c r="AI46" s="94"/>
      <c r="AJ46" s="94"/>
      <c r="AK46" s="94"/>
      <c r="AL46" s="94"/>
      <c r="AM46" s="94"/>
      <c r="AN46" s="94"/>
      <c r="AO46" s="94"/>
      <c r="AP46" s="94"/>
      <c r="AQ46" s="220"/>
      <c r="AS46" s="69"/>
    </row>
    <row r="47" spans="2:46" x14ac:dyDescent="0.35">
      <c r="C47" t="s">
        <v>2358</v>
      </c>
      <c r="D47" s="76" t="s">
        <v>0</v>
      </c>
      <c r="E47" s="166">
        <f>INDEX(Sorted_by_Variable!D$7:D$59,D46)</f>
        <v>86238.592999999993</v>
      </c>
      <c r="F47" s="167">
        <f>INDEX(Sorted_by_Variable!E$7:E$59,D46)</f>
        <v>87123.239762448342</v>
      </c>
      <c r="G47" s="166">
        <f>INDEX(Sorted_by_Variable!F$7:F$59,D46)</f>
        <v>88016.961347050965</v>
      </c>
      <c r="H47" s="166">
        <f>INDEX(Sorted_by_Variable!G$7:G$59,D46)</f>
        <v>88919.850844520028</v>
      </c>
      <c r="I47" s="166">
        <f>INDEX(Sorted_by_Variable!H$7:H$59,D46)</f>
        <v>89832.002300504406</v>
      </c>
      <c r="J47" s="166">
        <f>INDEX(Sorted_by_Variable!I$7:I$59,D46)</f>
        <v>90753.510725385524</v>
      </c>
      <c r="K47" s="166">
        <f>INDEX(Sorted_by_Variable!J$7:J$59,D46)</f>
        <v>91684.472104173707</v>
      </c>
      <c r="L47" s="166">
        <f>INDEX(Sorted_by_Variable!K$7:K$59,D46)</f>
        <v>92624.983406506086</v>
      </c>
      <c r="M47" s="166">
        <f>INDEX(Sorted_by_Variable!L$7:L$59,D46)</f>
        <v>93575.142596747013</v>
      </c>
      <c r="N47" s="166">
        <f>INDEX(Sorted_by_Variable!M$7:M$59,D46)</f>
        <v>94535.04864419208</v>
      </c>
      <c r="O47" s="166">
        <f>INDEX(Sorted_by_Variable!N$7:N$59,D46)</f>
        <v>95504.801533376871</v>
      </c>
      <c r="P47" s="166">
        <f>INDEX(Sorted_by_Variable!O$7:O$59,D46)</f>
        <v>96484.502274491388</v>
      </c>
      <c r="Q47" s="166">
        <f>INDEX(Sorted_by_Variable!P$7:P$59,D46)</f>
        <v>97474.252913901379</v>
      </c>
      <c r="R47" s="168">
        <f>INDEX(Sorted_by_Variable!Q$7:Q$59,D46)</f>
        <v>98474.156544777565</v>
      </c>
      <c r="S47" s="166">
        <f>INDEX(Sorted_by_Variable!R$7:R$59,D46)</f>
        <v>99484.317317833877</v>
      </c>
      <c r="T47" s="166">
        <f>INDEX(Sorted_by_Variable!S$7:S$59,D46)</f>
        <v>100504.84045217589</v>
      </c>
      <c r="U47" s="166">
        <f>INDEX(Sorted_by_Variable!T$7:T$59,D46)</f>
        <v>101535.83224626053</v>
      </c>
      <c r="V47" s="166">
        <f>INDEX(Sorted_by_Variable!U$7:U$59,D46)</f>
        <v>102577.40008896816</v>
      </c>
      <c r="W47" s="166">
        <f>INDEX(Sorted_by_Variable!V$7:V$59,D46)</f>
        <v>103629.65247078838</v>
      </c>
      <c r="X47" s="166">
        <f>INDEX(Sorted_by_Variable!W$7:W$59,D46)</f>
        <v>104692.69899512036</v>
      </c>
      <c r="Y47" s="166">
        <f>INDEX(Sorted_by_Variable!X$7:X$59,D46)</f>
        <v>105766.65038968928</v>
      </c>
      <c r="Z47" s="166">
        <f>INDEX(Sorted_by_Variable!Y$7:Y$59,D46)</f>
        <v>106851.61851807983</v>
      </c>
      <c r="AA47" s="166">
        <f>INDEX(Sorted_by_Variable!Z$7:Z$59,D46)</f>
        <v>107947.71639138795</v>
      </c>
      <c r="AB47" s="166">
        <f>INDEX(Sorted_by_Variable!AA$7:AA$59,D46)</f>
        <v>109055.05817999219</v>
      </c>
      <c r="AC47" s="166">
        <f>INDEX(Sorted_by_Variable!AB$7:AB$59,D46)</f>
        <v>110173.75922544577</v>
      </c>
      <c r="AD47" s="166">
        <f>INDEX(Sorted_by_Variable!AC$7:AC$59,D46)</f>
        <v>111303.93605249064</v>
      </c>
      <c r="AE47" s="166">
        <f>INDEX(Sorted_by_Variable!AD$7:AD$59,D46)</f>
        <v>112445.70638119479</v>
      </c>
      <c r="AF47" s="166">
        <f>INDEX(Sorted_by_Variable!AE$7:AE$59,D46)</f>
        <v>113599.18913921405</v>
      </c>
      <c r="AG47" s="166">
        <f>INDEX(Sorted_by_Variable!AF$7:AF$59,D46)</f>
        <v>114764.50447417972</v>
      </c>
      <c r="AH47" s="166">
        <f>INDEX(Sorted_by_Variable!AG$7:AG$59,D46)</f>
        <v>115924.9219782375</v>
      </c>
      <c r="AI47" s="166">
        <f>INDEX(Sorted_by_Variable!AH$7:AH$59,D46)</f>
        <v>117097.07280341137</v>
      </c>
      <c r="AJ47" s="166">
        <f>INDEX(Sorted_by_Variable!AI$7:AI$59,D46)</f>
        <v>118281.07558874626</v>
      </c>
      <c r="AK47" s="166">
        <f>INDEX(Sorted_by_Variable!AJ$7:AJ$59,D46)</f>
        <v>119477.05017288124</v>
      </c>
      <c r="AL47" s="166">
        <f>INDEX(Sorted_by_Variable!AK$7:AK$59,D46)</f>
        <v>120685.11760617892</v>
      </c>
      <c r="AM47" s="166">
        <f>INDEX(Sorted_by_Variable!AL$7:AL$59,D46)</f>
        <v>121905.40016297757</v>
      </c>
      <c r="AN47" s="166">
        <f>INDEX(Sorted_by_Variable!AM$7:AM$59,D46)</f>
        <v>123138.02135396712</v>
      </c>
      <c r="AO47" s="166">
        <f>INDEX(Sorted_by_Variable!AN$7:AN$59,D46)</f>
        <v>124383.10593869022</v>
      </c>
      <c r="AP47" s="166">
        <f>INDEX(Sorted_by_Variable!AO$7:AO$59,D46)</f>
        <v>125640.77993816977</v>
      </c>
      <c r="AQ47" s="168">
        <f>INDEX(Sorted_by_Variable!AP$7:AP$59,D46)</f>
        <v>126911.17064766416</v>
      </c>
      <c r="AS47" s="69" t="str">
        <f t="shared" ref="AS47:AS54" si="68">C47</f>
        <v>BAU sales</v>
      </c>
    </row>
    <row r="48" spans="2:46" x14ac:dyDescent="0.35">
      <c r="C48" t="s">
        <v>2372</v>
      </c>
      <c r="D48" s="76" t="s">
        <v>0</v>
      </c>
      <c r="E48" s="166">
        <f>INDEX(Sorted_by_Variable!D$62:D$114,D46)</f>
        <v>86182.547999999995</v>
      </c>
      <c r="F48" s="167">
        <f>INDEX(Sorted_by_Variable!E$62:E$114,D46)</f>
        <v>87123.239762448342</v>
      </c>
      <c r="G48" s="166">
        <f>INDEX(Sorted_by_Variable!F$62:F$114,D46)</f>
        <v>88016.961347050965</v>
      </c>
      <c r="H48" s="166">
        <f>INDEX(Sorted_by_Variable!G$62:G$114,D46)</f>
        <v>88919.850844520028</v>
      </c>
      <c r="I48" s="166">
        <f>INDEX(Sorted_by_Variable!H$62:H$114,D46)</f>
        <v>89832.002300504406</v>
      </c>
      <c r="J48" s="166">
        <f>INDEX(Sorted_by_Variable!I$62:I$114,D46)</f>
        <v>90697.465725385526</v>
      </c>
      <c r="K48" s="166">
        <f>INDEX(Sorted_by_Variable!J$62:J$114,D46)</f>
        <v>91393.396958362733</v>
      </c>
      <c r="L48" s="166">
        <f>INDEX(Sorted_by_Variable!K$62:K$114,D46)</f>
        <v>91926.790533176754</v>
      </c>
      <c r="M48" s="166">
        <f>INDEX(Sorted_by_Variable!L$62:L$114,D46)</f>
        <v>92305.753785501773</v>
      </c>
      <c r="N48" s="166">
        <f>INDEX(Sorted_by_Variable!M$62:M$114,D46)</f>
        <v>92539.390212193699</v>
      </c>
      <c r="O48" s="166">
        <f>INDEX(Sorted_by_Variable!N$62:N$114,D46)</f>
        <v>92637.676391957008</v>
      </c>
      <c r="P48" s="166">
        <f>INDEX(Sorted_by_Variable!O$62:O$114,D46)</f>
        <v>92611.334468865592</v>
      </c>
      <c r="Q48" s="166">
        <f>INDEX(Sorted_by_Variable!P$62:P$114,D46)</f>
        <v>92471.70218309859</v>
      </c>
      <c r="R48" s="168">
        <f>INDEX(Sorted_by_Variable!Q$62:Q$114,D46)</f>
        <v>92380.765957317359</v>
      </c>
      <c r="S48" s="166">
        <f>INDEX(Sorted_by_Variable!R$62:R$114,D46)</f>
        <v>92374.454892510679</v>
      </c>
      <c r="T48" s="166">
        <f>INDEX(Sorted_by_Variable!S$62:S$114,D46)</f>
        <v>92451.533038612324</v>
      </c>
      <c r="U48" s="166">
        <f>INDEX(Sorted_by_Variable!T$62:T$114,D46)</f>
        <v>92610.850873495991</v>
      </c>
      <c r="V48" s="166">
        <f>INDEX(Sorted_by_Variable!U$62:U$114,D46)</f>
        <v>92851.343041878295</v>
      </c>
      <c r="W48" s="166">
        <f>INDEX(Sorted_by_Variable!V$62:V$114,D46)</f>
        <v>93172.026196484425</v>
      </c>
      <c r="X48" s="166">
        <f>INDEX(Sorted_by_Variable!W$62:W$114,D46)</f>
        <v>93571.996938158409</v>
      </c>
      <c r="Y48" s="166">
        <f>INDEX(Sorted_by_Variable!X$62:X$114,D46)</f>
        <v>94050.429851730907</v>
      </c>
      <c r="Z48" s="166">
        <f>INDEX(Sorted_by_Variable!Y$62:Y$114,D46)</f>
        <v>94606.575634583161</v>
      </c>
      <c r="AA48" s="166">
        <f>INDEX(Sorted_by_Variable!Z$62:Z$114,D46)</f>
        <v>95239.75931496681</v>
      </c>
      <c r="AB48" s="166">
        <f>INDEX(Sorted_by_Variable!AA$62:AA$114,D46)</f>
        <v>95949.378557257616</v>
      </c>
      <c r="AC48" s="166">
        <f>INDEX(Sorted_by_Variable!AB$62:AB$114,D46)</f>
        <v>96734.902051433106</v>
      </c>
      <c r="AD48" s="166">
        <f>INDEX(Sorted_by_Variable!AC$62:AC$114,D46)</f>
        <v>97592.918247332462</v>
      </c>
      <c r="AE48" s="166">
        <f>INDEX(Sorted_by_Variable!AD$62:AD$114,D46)</f>
        <v>98513.502104485146</v>
      </c>
      <c r="AF48" s="166">
        <f>INDEX(Sorted_by_Variable!AE$62:AE$114,D46)</f>
        <v>99486.794951641336</v>
      </c>
      <c r="AG48" s="166">
        <f>INDEX(Sorted_by_Variable!AF$62:AF$114,D46)</f>
        <v>100503.04676607088</v>
      </c>
      <c r="AH48" s="166">
        <f>INDEX(Sorted_by_Variable!AG$62:AG$114,D46)</f>
        <v>101535.80263306583</v>
      </c>
      <c r="AI48" s="166">
        <f>INDEX(Sorted_by_Variable!AH$62:AH$114,D46)</f>
        <v>102592.40141452997</v>
      </c>
      <c r="AJ48" s="166">
        <f>INDEX(Sorted_by_Variable!AI$62:AI$114,D46)</f>
        <v>103663.61314810556</v>
      </c>
      <c r="AK48" s="166">
        <f>INDEX(Sorted_by_Variable!AJ$62:AJ$114,D46)</f>
        <v>104740.44157553106</v>
      </c>
      <c r="AL48" s="166">
        <f>INDEX(Sorted_by_Variable!AK$62:AK$114,D46)</f>
        <v>105822.04614489077</v>
      </c>
      <c r="AM48" s="166">
        <f>INDEX(Sorted_by_Variable!AL$62:AL$114,D46)</f>
        <v>106909.39940785702</v>
      </c>
      <c r="AN48" s="166">
        <f>INDEX(Sorted_by_Variable!AM$62:AM$114,D46)</f>
        <v>108003.39752547943</v>
      </c>
      <c r="AO48" s="166">
        <f>INDEX(Sorted_by_Variable!AN$62:AN$114,D46)</f>
        <v>109104.86317009943</v>
      </c>
      <c r="AP48" s="166">
        <f>INDEX(Sorted_by_Variable!AO$62:AO$114,D46)</f>
        <v>110214.54825532129</v>
      </c>
      <c r="AQ48" s="168">
        <f>INDEX(Sorted_by_Variable!AP$62:AP$114,D46)</f>
        <v>111333.13650069668</v>
      </c>
      <c r="AS48" s="69" t="str">
        <f t="shared" si="68"/>
        <v>Sales after EE</v>
      </c>
    </row>
    <row r="49" spans="2:45" x14ac:dyDescent="0.35">
      <c r="C49" t="s">
        <v>2356</v>
      </c>
      <c r="D49" s="76" t="s">
        <v>0</v>
      </c>
      <c r="E49" s="166">
        <f>INDEX(Sorted_by_Variable!D$117:D$169,D46)</f>
        <v>0</v>
      </c>
      <c r="F49" s="167">
        <f>INDEX(Sorted_by_Variable!E$117:E$169,D46)</f>
        <v>0</v>
      </c>
      <c r="G49" s="166">
        <f>INDEX(Sorted_by_Variable!F$117:F$169,D46)</f>
        <v>0</v>
      </c>
      <c r="H49" s="166">
        <f>INDEX(Sorted_by_Variable!G$117:G$169,D46)</f>
        <v>0</v>
      </c>
      <c r="I49" s="166">
        <f>INDEX(Sorted_by_Variable!H$117:H$169,D46)</f>
        <v>0</v>
      </c>
      <c r="J49" s="166">
        <f>INDEX(Sorted_by_Variable!I$117:I$169,D46)</f>
        <v>56.045000000000002</v>
      </c>
      <c r="K49" s="166">
        <f>INDEX(Sorted_by_Variable!J$117:J$169,D46)</f>
        <v>291.07514581096899</v>
      </c>
      <c r="L49" s="166">
        <f>INDEX(Sorted_by_Variable!K$117:K$169,D46)</f>
        <v>698.19287332933106</v>
      </c>
      <c r="M49" s="166">
        <f>INDEX(Sorted_by_Variable!L$117:L$169,D46)</f>
        <v>1269.3888112452396</v>
      </c>
      <c r="N49" s="166">
        <f>INDEX(Sorted_by_Variable!M$117:M$169,D46)</f>
        <v>1995.6584319983883</v>
      </c>
      <c r="O49" s="166">
        <f>INDEX(Sorted_by_Variable!N$117:N$169,D46)</f>
        <v>2867.1251414198673</v>
      </c>
      <c r="P49" s="166">
        <f>INDEX(Sorted_by_Variable!O$117:O$169,D46)</f>
        <v>3873.1678056257915</v>
      </c>
      <c r="Q49" s="166">
        <f>INDEX(Sorted_by_Variable!P$117:P$169,D46)</f>
        <v>5002.5507308027954</v>
      </c>
      <c r="R49" s="168">
        <f>INDEX(Sorted_by_Variable!Q$117:Q$169,D46)</f>
        <v>6093.3905874602115</v>
      </c>
      <c r="S49" s="166">
        <f>INDEX(Sorted_by_Variable!R$117:R$169,D46)</f>
        <v>7109.8624253231992</v>
      </c>
      <c r="T49" s="166">
        <f>INDEX(Sorted_by_Variable!S$117:S$169,D46)</f>
        <v>8053.3074135635734</v>
      </c>
      <c r="U49" s="166">
        <f>INDEX(Sorted_by_Variable!T$117:T$169,D46)</f>
        <v>8924.9813727645433</v>
      </c>
      <c r="V49" s="166">
        <f>INDEX(Sorted_by_Variable!U$117:U$169,D46)</f>
        <v>9726.0570470898638</v>
      </c>
      <c r="W49" s="166">
        <f>INDEX(Sorted_by_Variable!V$117:V$169,D46)</f>
        <v>10457.626274303948</v>
      </c>
      <c r="X49" s="166">
        <f>INDEX(Sorted_by_Variable!W$117:W$169,D46)</f>
        <v>11120.702056961956</v>
      </c>
      <c r="Y49" s="166">
        <f>INDEX(Sorted_by_Variable!X$117:X$169,D46)</f>
        <v>11716.220537958376</v>
      </c>
      <c r="Z49" s="166">
        <f>INDEX(Sorted_by_Variable!Y$117:Y$169,D46)</f>
        <v>12245.042883496679</v>
      </c>
      <c r="AA49" s="166">
        <f>INDEX(Sorted_by_Variable!Z$117:Z$169,D46)</f>
        <v>12707.957076421138</v>
      </c>
      <c r="AB49" s="166">
        <f>INDEX(Sorted_by_Variable!AA$117:AA$169,D46)</f>
        <v>13105.679622734575</v>
      </c>
      <c r="AC49" s="166">
        <f>INDEX(Sorted_by_Variable!AB$117:AB$169,D46)</f>
        <v>13438.857174012663</v>
      </c>
      <c r="AD49" s="166">
        <f>INDEX(Sorted_by_Variable!AC$117:AC$169,D46)</f>
        <v>13711.017805158181</v>
      </c>
      <c r="AE49" s="166">
        <f>INDEX(Sorted_by_Variable!AD$117:AD$169,D46)</f>
        <v>13932.204276709641</v>
      </c>
      <c r="AF49" s="166">
        <f>INDEX(Sorted_by_Variable!AE$117:AE$169,D46)</f>
        <v>14112.394187572718</v>
      </c>
      <c r="AG49" s="166">
        <f>INDEX(Sorted_by_Variable!AF$117:AF$169,D46)</f>
        <v>14261.457708108841</v>
      </c>
      <c r="AH49" s="166">
        <f>INDEX(Sorted_by_Variable!AG$117:AG$169,D46)</f>
        <v>14389.119345171668</v>
      </c>
      <c r="AI49" s="166">
        <f>INDEX(Sorted_by_Variable!AH$117:AH$169,D46)</f>
        <v>14504.671388881405</v>
      </c>
      <c r="AJ49" s="166">
        <f>INDEX(Sorted_by_Variable!AI$117:AI$169,D46)</f>
        <v>14617.462440640687</v>
      </c>
      <c r="AK49" s="166">
        <f>INDEX(Sorted_by_Variable!AJ$117:AJ$169,D46)</f>
        <v>14736.608597350176</v>
      </c>
      <c r="AL49" s="166">
        <f>INDEX(Sorted_by_Variable!AK$117:AK$169,D46)</f>
        <v>14863.071461288146</v>
      </c>
      <c r="AM49" s="166">
        <f>INDEX(Sorted_by_Variable!AL$117:AL$169,D46)</f>
        <v>14996.000755120553</v>
      </c>
      <c r="AN49" s="166">
        <f>INDEX(Sorted_by_Variable!AM$117:AM$169,D46)</f>
        <v>15134.623828487682</v>
      </c>
      <c r="AO49" s="166">
        <f>INDEX(Sorted_by_Variable!AN$117:AN$169,D46)</f>
        <v>15278.242768590793</v>
      </c>
      <c r="AP49" s="166">
        <f>INDEX(Sorted_by_Variable!AO$117:AO$169,D46)</f>
        <v>15426.23168284848</v>
      </c>
      <c r="AQ49" s="168">
        <f>INDEX(Sorted_by_Variable!AP$117:AP$169,D46)</f>
        <v>15578.034146967482</v>
      </c>
      <c r="AS49" s="69" t="str">
        <f t="shared" si="68"/>
        <v>Net cumulative savings</v>
      </c>
    </row>
    <row r="50" spans="2:45" x14ac:dyDescent="0.35">
      <c r="C50" t="s">
        <v>2390</v>
      </c>
      <c r="D50" s="76" t="s">
        <v>1</v>
      </c>
      <c r="E50" s="174">
        <f t="shared" ref="E50:AQ50" si="69">E49/E47</f>
        <v>0</v>
      </c>
      <c r="F50" s="173">
        <f t="shared" si="69"/>
        <v>0</v>
      </c>
      <c r="G50" s="174">
        <f t="shared" si="69"/>
        <v>0</v>
      </c>
      <c r="H50" s="174">
        <f t="shared" si="69"/>
        <v>0</v>
      </c>
      <c r="I50" s="174">
        <f t="shared" si="69"/>
        <v>0</v>
      </c>
      <c r="J50" s="174">
        <f>J49/J47</f>
        <v>6.1755186716234793E-4</v>
      </c>
      <c r="K50" s="174">
        <f t="shared" si="69"/>
        <v>3.1747485602604949E-3</v>
      </c>
      <c r="L50" s="174">
        <f t="shared" si="69"/>
        <v>7.5378461366643465E-3</v>
      </c>
      <c r="M50" s="174">
        <f t="shared" si="69"/>
        <v>1.3565448857668829E-2</v>
      </c>
      <c r="N50" s="174">
        <f t="shared" si="69"/>
        <v>2.1110249168110995E-2</v>
      </c>
      <c r="O50" s="174">
        <f t="shared" si="69"/>
        <v>3.0020743411710758E-2</v>
      </c>
      <c r="P50" s="174">
        <f t="shared" si="69"/>
        <v>4.0142900821594239E-2</v>
      </c>
      <c r="Q50" s="174">
        <f t="shared" si="69"/>
        <v>5.1321765299617413E-2</v>
      </c>
      <c r="R50" s="175">
        <f t="shared" si="69"/>
        <v>6.1878068330440204E-2</v>
      </c>
      <c r="S50" s="174">
        <f t="shared" si="69"/>
        <v>7.1467168062364167E-2</v>
      </c>
      <c r="T50" s="174">
        <f t="shared" si="69"/>
        <v>8.0128552787421717E-2</v>
      </c>
      <c r="U50" s="174">
        <f t="shared" si="69"/>
        <v>8.7899819948471861E-2</v>
      </c>
      <c r="V50" s="174">
        <f t="shared" si="69"/>
        <v>9.4816763133538096E-2</v>
      </c>
      <c r="W50" s="174">
        <f>W49/W47</f>
        <v>0.1009134550292137</v>
      </c>
      <c r="X50" s="174">
        <f t="shared" si="69"/>
        <v>0.10622232652040314</v>
      </c>
      <c r="Y50" s="174">
        <f t="shared" si="69"/>
        <v>0.11077424211498464</v>
      </c>
      <c r="Z50" s="174">
        <f t="shared" si="69"/>
        <v>0.11459857186369858</v>
      </c>
      <c r="AA50" s="174">
        <f t="shared" si="69"/>
        <v>0.11772325993766902</v>
      </c>
      <c r="AB50" s="174">
        <f t="shared" si="69"/>
        <v>0.12017489001843484</v>
      </c>
      <c r="AC50" s="174">
        <f t="shared" si="69"/>
        <v>0.12197874764818607</v>
      </c>
      <c r="AD50" s="174">
        <f t="shared" si="69"/>
        <v>0.12318538132103524</v>
      </c>
      <c r="AE50" s="174">
        <f t="shared" si="69"/>
        <v>0.12390161194309182</v>
      </c>
      <c r="AF50" s="174">
        <f t="shared" si="69"/>
        <v>0.12422970880785246</v>
      </c>
      <c r="AG50" s="174">
        <f t="shared" si="69"/>
        <v>0.12426714839619644</v>
      </c>
      <c r="AH50" s="174">
        <f t="shared" si="69"/>
        <v>0.12412446866147495</v>
      </c>
      <c r="AI50" s="174">
        <f t="shared" si="69"/>
        <v>0.12386877862636753</v>
      </c>
      <c r="AJ50" s="174">
        <f t="shared" si="69"/>
        <v>0.12358242743297689</v>
      </c>
      <c r="AK50" s="174">
        <f t="shared" si="69"/>
        <v>0.12334258818766078</v>
      </c>
      <c r="AL50" s="174">
        <f t="shared" si="69"/>
        <v>0.12315579382198139</v>
      </c>
      <c r="AM50" s="174">
        <f t="shared" si="69"/>
        <v>0.12301342463149395</v>
      </c>
      <c r="AN50" s="174">
        <f t="shared" si="69"/>
        <v>0.12290780428396166</v>
      </c>
      <c r="AO50" s="174">
        <f t="shared" si="69"/>
        <v>0.12283213747791123</v>
      </c>
      <c r="AP50" s="174">
        <f t="shared" si="69"/>
        <v>0.12278045146201753</v>
      </c>
      <c r="AQ50" s="175">
        <f t="shared" si="69"/>
        <v>0.1227475411933268</v>
      </c>
      <c r="AS50" s="69" t="str">
        <f t="shared" si="68"/>
        <v>Net cumulative savings as a percent of sales before EE</v>
      </c>
    </row>
    <row r="51" spans="2:45" x14ac:dyDescent="0.35">
      <c r="C51" t="s">
        <v>2378</v>
      </c>
      <c r="D51" s="76" t="s">
        <v>0</v>
      </c>
      <c r="E51" s="166">
        <f>INDEX(Sorted_by_Variable!D$227:D$279,D46)</f>
        <v>0</v>
      </c>
      <c r="F51" s="167">
        <f>INDEX(Sorted_by_Variable!E$227:E$279,D46)</f>
        <v>0</v>
      </c>
      <c r="G51" s="166">
        <f>INDEX(Sorted_by_Variable!F$227:F$279,D46)</f>
        <v>0</v>
      </c>
      <c r="H51" s="166">
        <f>INDEX(Sorted_by_Variable!G$227:G$279,D46)</f>
        <v>0</v>
      </c>
      <c r="I51" s="166">
        <f>INDEX(Sorted_by_Variable!H$227:H$279,D46)</f>
        <v>0</v>
      </c>
      <c r="J51" s="166">
        <f>INDEX(Sorted_by_Variable!I$227:I$279,D46)</f>
        <v>56.045000000000002</v>
      </c>
      <c r="K51" s="166">
        <f>INDEX(Sorted_by_Variable!J$227:J$279,D46)</f>
        <v>237.97988265307427</v>
      </c>
      <c r="L51" s="166">
        <f>INDEX(Sorted_by_Variable!K$227:K$279,D46)</f>
        <v>422.59272134220811</v>
      </c>
      <c r="M51" s="166">
        <f>INDEX(Sorted_by_Variable!L$227:L$279,D46)</f>
        <v>608.91265391566003</v>
      </c>
      <c r="N51" s="166">
        <f>INDEX(Sorted_by_Variable!M$227:M$279,D46)</f>
        <v>796.03437116951397</v>
      </c>
      <c r="O51" s="166">
        <f>INDEX(Sorted_by_Variable!N$227:N$279,D46)</f>
        <v>983.12800568887121</v>
      </c>
      <c r="P51" s="166">
        <f>INDEX(Sorted_by_Variable!O$227:O$279,D46)</f>
        <v>1169.4475397200997</v>
      </c>
      <c r="Q51" s="166">
        <f>INDEX(Sorted_by_Variable!P$227:P$279,D46)</f>
        <v>1354.3376712027632</v>
      </c>
      <c r="R51" s="168">
        <f>INDEX(Sorted_by_Variable!Q$227:Q$279,D46)</f>
        <v>1387.0755327464788</v>
      </c>
      <c r="S51" s="166">
        <f>INDEX(Sorted_by_Variable!R$227:R$279,D46)</f>
        <v>1385.7114893597604</v>
      </c>
      <c r="T51" s="166">
        <f>INDEX(Sorted_by_Variable!S$227:S$279,D46)</f>
        <v>1385.6168233876601</v>
      </c>
      <c r="U51" s="166">
        <f>INDEX(Sorted_by_Variable!T$227:T$279,D46)</f>
        <v>1386.7729955791849</v>
      </c>
      <c r="V51" s="166">
        <f>INDEX(Sorted_by_Variable!U$227:U$279,D46)</f>
        <v>1389.1627631024398</v>
      </c>
      <c r="W51" s="166">
        <f>INDEX(Sorted_by_Variable!V$227:V$279,D46)</f>
        <v>1392.7701456281743</v>
      </c>
      <c r="X51" s="166">
        <f>INDEX(Sorted_by_Variable!W$227:W$279,D46)</f>
        <v>1397.5803929472663</v>
      </c>
      <c r="Y51" s="166">
        <f>INDEX(Sorted_by_Variable!X$227:X$279,D46)</f>
        <v>1403.579954072376</v>
      </c>
      <c r="Z51" s="166">
        <f>INDEX(Sorted_by_Variable!Y$227:Y$279,D46)</f>
        <v>1410.7564477759636</v>
      </c>
      <c r="AA51" s="166">
        <f>INDEX(Sorted_by_Variable!Z$227:Z$279,D46)</f>
        <v>1419.0986345187473</v>
      </c>
      <c r="AB51" s="166">
        <f>INDEX(Sorted_by_Variable!AA$227:AA$279,D46)</f>
        <v>1428.5963897245022</v>
      </c>
      <c r="AC51" s="166">
        <f>INDEX(Sorted_by_Variable!AB$227:AB$279,D46)</f>
        <v>1439.2406783588642</v>
      </c>
      <c r="AD51" s="166">
        <f>INDEX(Sorted_by_Variable!AC$227:AC$279,D46)</f>
        <v>1451.0235307714966</v>
      </c>
      <c r="AE51" s="166">
        <f>INDEX(Sorted_by_Variable!AD$227:AD$279,D46)</f>
        <v>1463.8937737099868</v>
      </c>
      <c r="AF51" s="166">
        <f>INDEX(Sorted_by_Variable!AE$227:AE$279,D46)</f>
        <v>1477.7025315672772</v>
      </c>
      <c r="AG51" s="166">
        <f>INDEX(Sorted_by_Variable!AF$227:AF$279,D46)</f>
        <v>1492.30192427462</v>
      </c>
      <c r="AH51" s="166">
        <f>INDEX(Sorted_by_Variable!AG$227:AG$279,D46)</f>
        <v>1507.5457014910633</v>
      </c>
      <c r="AI51" s="166">
        <f>INDEX(Sorted_by_Variable!AH$227:AH$279,D46)</f>
        <v>1523.0370394959875</v>
      </c>
      <c r="AJ51" s="166">
        <f>INDEX(Sorted_by_Variable!AI$227:AI$279,D46)</f>
        <v>1538.8860212179495</v>
      </c>
      <c r="AK51" s="166">
        <f>INDEX(Sorted_by_Variable!AJ$227:AJ$279,D46)</f>
        <v>1554.9541972215834</v>
      </c>
      <c r="AL51" s="166">
        <f>INDEX(Sorted_by_Variable!AK$227:AK$279,D46)</f>
        <v>1571.1066236329659</v>
      </c>
      <c r="AM51" s="166">
        <f>INDEX(Sorted_by_Variable!AL$227:AL$279,D46)</f>
        <v>1587.3306921733615</v>
      </c>
      <c r="AN51" s="166">
        <f>INDEX(Sorted_by_Variable!AM$227:AM$279,D46)</f>
        <v>1603.6409911178553</v>
      </c>
      <c r="AO51" s="166">
        <f>INDEX(Sorted_by_Variable!AN$227:AN$279,D46)</f>
        <v>1620.0509628821915</v>
      </c>
      <c r="AP51" s="166">
        <f>INDEX(Sorted_by_Variable!AO$227:AO$279,D46)</f>
        <v>1636.5729475514913</v>
      </c>
      <c r="AQ51" s="168">
        <f>INDEX(Sorted_by_Variable!AP$227:AP$279,D46)</f>
        <v>1653.2182238298194</v>
      </c>
      <c r="AS51" s="69" t="str">
        <f t="shared" si="68"/>
        <v>Annual first-year savings</v>
      </c>
    </row>
    <row r="52" spans="2:45" x14ac:dyDescent="0.35">
      <c r="C52" t="s">
        <v>2379</v>
      </c>
      <c r="D52" s="76" t="s">
        <v>1</v>
      </c>
      <c r="E52" s="174">
        <f>INDEX(Sorted_by_Variable!D$282:D$335,D46)</f>
        <v>0</v>
      </c>
      <c r="F52" s="173">
        <f>INDEX(Sorted_by_Variable!E$282:E$335,D46)</f>
        <v>6.5030567441566015E-4</v>
      </c>
      <c r="G52" s="174">
        <f>INDEX(Sorted_by_Variable!F$282:F$335,D46)</f>
        <v>6.4328415877110655E-4</v>
      </c>
      <c r="H52" s="174">
        <f>INDEX(Sorted_by_Variable!G$282:G$335,D46)</f>
        <v>6.3675227072444035E-4</v>
      </c>
      <c r="I52" s="174">
        <f>INDEX(Sorted_by_Variable!H$282:H$335,D46)</f>
        <v>6.3028670727301335E-4</v>
      </c>
      <c r="J52" s="174">
        <f>INDEX(Sorted_by_Variable!I$282:I$335,D46)</f>
        <v>6.2388679495887524E-4</v>
      </c>
      <c r="K52" s="174">
        <f>INDEX(Sorted_by_Variable!J$282:J$335,D46)</f>
        <v>6.1793347313246298E-4</v>
      </c>
      <c r="L52" s="174">
        <f>INDEX(Sorted_by_Variable!K$282:K$335,D46)</f>
        <v>6.1322810908903127E-4</v>
      </c>
      <c r="M52" s="174">
        <f>INDEX(Sorted_by_Variable!L$282:L$335,D46)</f>
        <v>6.0966993054949669E-4</v>
      </c>
      <c r="N52" s="174">
        <f>INDEX(Sorted_by_Variable!M$282:M$335,D46)</f>
        <v>6.0716691757088323E-4</v>
      </c>
      <c r="O52" s="174">
        <f>INDEX(Sorted_by_Variable!N$282:N$335,D46)</f>
        <v>6.0563398863433494E-4</v>
      </c>
      <c r="P52" s="174">
        <f>INDEX(Sorted_by_Variable!O$282:O$335,D46)</f>
        <v>6.0499142662937021E-4</v>
      </c>
      <c r="Q52" s="174">
        <f>INDEX(Sorted_by_Variable!P$282:P$335,D46)</f>
        <v>6.0516350748451213E-4</v>
      </c>
      <c r="R52" s="175">
        <f>INDEX(Sorted_by_Variable!Q$282:Q$335,D46)</f>
        <v>6.0607730448205763E-4</v>
      </c>
      <c r="S52" s="174">
        <f>INDEX(Sorted_by_Variable!R$282:R$335,D46)</f>
        <v>6.0667390467291043E-4</v>
      </c>
      <c r="T52" s="174">
        <f>INDEX(Sorted_by_Variable!S$282:S$335,D46)</f>
        <v>6.067153529102328E-4</v>
      </c>
      <c r="U52" s="174">
        <f>INDEX(Sorted_by_Variable!T$282:T$335,D46)</f>
        <v>6.0620952576949524E-4</v>
      </c>
      <c r="V52" s="174">
        <f>INDEX(Sorted_by_Variable!U$282:U$335,D46)</f>
        <v>6.0516666752750189E-4</v>
      </c>
      <c r="W52" s="174">
        <f>INDEX(Sorted_by_Variable!V$282:V$335,D46)</f>
        <v>6.035992389977848E-4</v>
      </c>
      <c r="X52" s="174">
        <f>INDEX(Sorted_by_Variable!W$282:W$335,D46)</f>
        <v>6.0152174733015191E-4</v>
      </c>
      <c r="Y52" s="174">
        <f>INDEX(Sorted_by_Variable!X$282:X$335,D46)</f>
        <v>5.9895056035877978E-4</v>
      </c>
      <c r="Z52" s="174">
        <f>INDEX(Sorted_by_Variable!Y$282:Y$335,D46)</f>
        <v>5.9590370919467462E-4</v>
      </c>
      <c r="AA52" s="174">
        <f>INDEX(Sorted_by_Variable!Z$282:Z$335,D46)</f>
        <v>5.9240068276515136E-4</v>
      </c>
      <c r="AB52" s="174">
        <f>INDEX(Sorted_by_Variable!AA$282:AA$335,D46)</f>
        <v>5.8846221791315051E-4</v>
      </c>
      <c r="AC52" s="174">
        <f>INDEX(Sorted_by_Variable!AB$282:AB$335,D46)</f>
        <v>5.8411008849374932E-4</v>
      </c>
      <c r="AD52" s="174">
        <f>INDEX(Sorted_by_Variable!AC$282:AC$335,D46)</f>
        <v>5.7936689665743764E-4</v>
      </c>
      <c r="AE52" s="174">
        <f>INDEX(Sorted_by_Variable!AD$282:AD$335,D46)</f>
        <v>5.7427322603432747E-4</v>
      </c>
      <c r="AF52" s="174">
        <f>INDEX(Sorted_by_Variable!AE$282:AE$335,D46)</f>
        <v>5.6890678742247628E-4</v>
      </c>
      <c r="AG52" s="174">
        <f>INDEX(Sorted_by_Variable!AF$282:AF$335,D46)</f>
        <v>5.6334109493870444E-4</v>
      </c>
      <c r="AH52" s="174">
        <f>INDEX(Sorted_by_Variable!AG$282:AG$335,D46)</f>
        <v>5.5764478593817515E-4</v>
      </c>
      <c r="AI52" s="174">
        <f>INDEX(Sorted_by_Variable!AH$282:AH$335,D46)</f>
        <v>5.5197278739734477E-4</v>
      </c>
      <c r="AJ52" s="174">
        <f>INDEX(Sorted_by_Variable!AI$282:AI$335,D46)</f>
        <v>5.462880216006178E-4</v>
      </c>
      <c r="AK52" s="174">
        <f>INDEX(Sorted_by_Variable!AJ$282:AJ$335,D46)</f>
        <v>5.4064293437204212E-4</v>
      </c>
      <c r="AL52" s="174">
        <f>INDEX(Sorted_by_Variable!AK$282:AK$335,D46)</f>
        <v>5.3508462592822366E-4</v>
      </c>
      <c r="AM52" s="174">
        <f>INDEX(Sorted_by_Variable!AL$282:AL$335,D46)</f>
        <v>5.2961553893281937E-4</v>
      </c>
      <c r="AN52" s="174">
        <f>INDEX(Sorted_by_Variable!AM$282:AM$335,D46)</f>
        <v>5.2422892945258766E-4</v>
      </c>
      <c r="AO52" s="174">
        <f>INDEX(Sorted_by_Variable!AN$282:AN$335,D46)</f>
        <v>5.1891886074026741E-4</v>
      </c>
      <c r="AP52" s="174">
        <f>INDEX(Sorted_by_Variable!AO$282:AO$335,D46)</f>
        <v>5.1368012727923324E-4</v>
      </c>
      <c r="AQ52" s="175">
        <f>INDEX(Sorted_by_Variable!AP$282:AP$335,D46)</f>
        <v>5.0850818596259208E-4</v>
      </c>
      <c r="AS52" s="69" t="str">
        <f t="shared" si="68"/>
        <v>EIA and EERS savings as a percent of previous year sales</v>
      </c>
    </row>
    <row r="53" spans="2:45" x14ac:dyDescent="0.35">
      <c r="C53" t="s">
        <v>2391</v>
      </c>
      <c r="D53" s="76" t="s">
        <v>1</v>
      </c>
      <c r="E53" s="174">
        <f>INDEX(Sorted_by_Variable!D$337:D$389,D46)</f>
        <v>0</v>
      </c>
      <c r="F53" s="173">
        <f>INDEX(Sorted_by_Variable!E$337:E$389,D46)</f>
        <v>0</v>
      </c>
      <c r="G53" s="174">
        <f>INDEX(Sorted_by_Variable!F$337:F$389,D46)</f>
        <v>0</v>
      </c>
      <c r="H53" s="174">
        <f>INDEX(Sorted_by_Variable!G$337:G$389,D46)</f>
        <v>0</v>
      </c>
      <c r="I53" s="174">
        <f>INDEX(Sorted_by_Variable!H$337:H$389,D46)</f>
        <v>0</v>
      </c>
      <c r="J53" s="174">
        <f>INDEX(Sorted_by_Variable!I$337:I$389,D46)</f>
        <v>6.2388679495887524E-4</v>
      </c>
      <c r="K53" s="174">
        <f>INDEX(Sorted_by_Variable!J$337:J$389,D46)</f>
        <v>2.6238867949588754E-3</v>
      </c>
      <c r="L53" s="174">
        <f>INDEX(Sorted_by_Variable!K$337:K$389,D46)</f>
        <v>4.6238867949588754E-3</v>
      </c>
      <c r="M53" s="174">
        <f>INDEX(Sorted_by_Variable!L$337:L$389,D46)</f>
        <v>6.6238867949588755E-3</v>
      </c>
      <c r="N53" s="174">
        <f>INDEX(Sorted_by_Variable!M$337:M$389,D46)</f>
        <v>8.6238867949588755E-3</v>
      </c>
      <c r="O53" s="174">
        <f>INDEX(Sorted_by_Variable!N$337:N$389,D46)</f>
        <v>1.0623886794958876E-2</v>
      </c>
      <c r="P53" s="174">
        <f>INDEX(Sorted_by_Variable!O$337:O$389,D46)</f>
        <v>1.2623886794958876E-2</v>
      </c>
      <c r="Q53" s="174">
        <f>INDEX(Sorted_by_Variable!P$337:P$389,D46)</f>
        <v>1.4623886794958876E-2</v>
      </c>
      <c r="R53" s="175">
        <f>INDEX(Sorted_by_Variable!Q$337:Q$389,D46)</f>
        <v>1.4999999999999999E-2</v>
      </c>
      <c r="S53" s="174">
        <f>INDEX(Sorted_by_Variable!R$337:R$389,D46)</f>
        <v>1.4999999999999999E-2</v>
      </c>
      <c r="T53" s="174">
        <f>INDEX(Sorted_by_Variable!S$337:S$389,D46)</f>
        <v>1.4999999999999999E-2</v>
      </c>
      <c r="U53" s="174">
        <f>INDEX(Sorted_by_Variable!T$337:T$389,D46)</f>
        <v>1.4999999999999999E-2</v>
      </c>
      <c r="V53" s="174">
        <f>INDEX(Sorted_by_Variable!U$337:U$389,D46)</f>
        <v>1.4999999999999999E-2</v>
      </c>
      <c r="W53" s="174">
        <f>INDEX(Sorted_by_Variable!V$337:V$389,D46)</f>
        <v>1.4999999999999999E-2</v>
      </c>
      <c r="X53" s="174">
        <f>INDEX(Sorted_by_Variable!W$337:W$389,D46)</f>
        <v>1.4999999999999999E-2</v>
      </c>
      <c r="Y53" s="174">
        <f>INDEX(Sorted_by_Variable!X$337:X$389,D46)</f>
        <v>1.4999999999999999E-2</v>
      </c>
      <c r="Z53" s="174">
        <f>INDEX(Sorted_by_Variable!Y$337:Y$389,D46)</f>
        <v>1.4999999999999999E-2</v>
      </c>
      <c r="AA53" s="174">
        <f>INDEX(Sorted_by_Variable!Z$337:Z$389,D46)</f>
        <v>1.4999999999999999E-2</v>
      </c>
      <c r="AB53" s="174">
        <f>INDEX(Sorted_by_Variable!AA$337:AA$389,D46)</f>
        <v>1.4999999999999999E-2</v>
      </c>
      <c r="AC53" s="174">
        <f>INDEX(Sorted_by_Variable!AB$337:AB$389,D46)</f>
        <v>1.4999999999999999E-2</v>
      </c>
      <c r="AD53" s="174">
        <f>INDEX(Sorted_by_Variable!AC$337:AC$389,D46)</f>
        <v>1.4999999999999999E-2</v>
      </c>
      <c r="AE53" s="174">
        <f>INDEX(Sorted_by_Variable!AD$337:AD$389,D46)</f>
        <v>1.4999999999999999E-2</v>
      </c>
      <c r="AF53" s="174">
        <f>INDEX(Sorted_by_Variable!AE$337:AE$389,D46)</f>
        <v>1.4999999999999999E-2</v>
      </c>
      <c r="AG53" s="174">
        <f>INDEX(Sorted_by_Variable!AF$337:AF$389,D46)</f>
        <v>1.4999999999999999E-2</v>
      </c>
      <c r="AH53" s="174">
        <f>INDEX(Sorted_by_Variable!AG$337:AG$389,D46)</f>
        <v>1.4999999999999999E-2</v>
      </c>
      <c r="AI53" s="174">
        <f>INDEX(Sorted_by_Variable!AH$337:AH$389,D46)</f>
        <v>1.4999999999999999E-2</v>
      </c>
      <c r="AJ53" s="174">
        <f>INDEX(Sorted_by_Variable!AI$337:AI$389,D46)</f>
        <v>1.4999999999999999E-2</v>
      </c>
      <c r="AK53" s="174">
        <f>INDEX(Sorted_by_Variable!AJ$337:AJ$389,D46)</f>
        <v>1.4999999999999999E-2</v>
      </c>
      <c r="AL53" s="174">
        <f>INDEX(Sorted_by_Variable!AK$337:AK$389,D46)</f>
        <v>1.4999999999999999E-2</v>
      </c>
      <c r="AM53" s="174">
        <f>INDEX(Sorted_by_Variable!AL$337:AL$389,D46)</f>
        <v>1.4999999999999999E-2</v>
      </c>
      <c r="AN53" s="174">
        <f>INDEX(Sorted_by_Variable!AM$337:AM$389,D46)</f>
        <v>1.4999999999999999E-2</v>
      </c>
      <c r="AO53" s="174">
        <f>INDEX(Sorted_by_Variable!AN$337:AN$389,D46)</f>
        <v>1.4999999999999999E-2</v>
      </c>
      <c r="AP53" s="174">
        <f>INDEX(Sorted_by_Variable!AO$337:AO$389,D46)</f>
        <v>1.4999999999999999E-2</v>
      </c>
      <c r="AQ53" s="175">
        <f>INDEX(Sorted_by_Variable!AP$337:AP$389,D46)</f>
        <v>1.4999999999999999E-2</v>
      </c>
      <c r="AS53" s="69" t="str">
        <f t="shared" si="68"/>
        <v>First-year savings as a percent of previous year sales</v>
      </c>
    </row>
    <row r="54" spans="2:45" x14ac:dyDescent="0.35">
      <c r="B54" s="231"/>
      <c r="C54" s="231" t="s">
        <v>2414</v>
      </c>
      <c r="D54" s="248"/>
      <c r="E54" s="250"/>
      <c r="F54" s="249"/>
      <c r="G54" s="250"/>
      <c r="H54" s="250"/>
      <c r="I54" s="250"/>
      <c r="J54" s="250"/>
      <c r="K54" s="250"/>
      <c r="L54" s="250"/>
      <c r="M54" s="250"/>
      <c r="N54" s="250"/>
      <c r="O54" s="250"/>
      <c r="P54" s="250"/>
      <c r="Q54" s="250"/>
      <c r="R54" s="251"/>
      <c r="S54" s="250"/>
      <c r="T54" s="250"/>
      <c r="U54" s="250"/>
      <c r="V54" s="250"/>
      <c r="W54" s="250"/>
      <c r="X54" s="250"/>
      <c r="Y54" s="250"/>
      <c r="Z54" s="250"/>
      <c r="AA54" s="250"/>
      <c r="AB54" s="250"/>
      <c r="AC54" s="250"/>
      <c r="AD54" s="250"/>
      <c r="AE54" s="250"/>
      <c r="AF54" s="250"/>
      <c r="AG54" s="250"/>
      <c r="AH54" s="250"/>
      <c r="AI54" s="250"/>
      <c r="AJ54" s="250"/>
      <c r="AK54" s="250"/>
      <c r="AL54" s="250"/>
      <c r="AM54" s="250"/>
      <c r="AN54" s="250"/>
      <c r="AO54" s="250"/>
      <c r="AP54" s="250"/>
      <c r="AQ54" s="251"/>
      <c r="AS54" s="69" t="str">
        <f t="shared" si="68"/>
        <v>Levelized cost of saved energy associated with program year</v>
      </c>
    </row>
    <row r="55" spans="2:45" x14ac:dyDescent="0.35">
      <c r="B55" s="36"/>
      <c r="C55" s="267" t="s">
        <v>2403</v>
      </c>
      <c r="D55" s="76" t="s">
        <v>2375</v>
      </c>
      <c r="E55" s="197"/>
      <c r="F55" s="196">
        <f>INDEX(Sorted_by_Variable!E$392:E$444,D46)</f>
        <v>0</v>
      </c>
      <c r="G55" s="197">
        <f>INDEX(Sorted_by_Variable!F$392:F$444,D46)</f>
        <v>0</v>
      </c>
      <c r="H55" s="197">
        <f>INDEX(Sorted_by_Variable!G$392:G$444,D46)</f>
        <v>0</v>
      </c>
      <c r="I55" s="197">
        <f>INDEX(Sorted_by_Variable!H$392:H$444,D46)</f>
        <v>0</v>
      </c>
      <c r="J55" s="197">
        <f>INDEX(Sorted_by_Variable!I$392:I$444,D46)</f>
        <v>6.5088934148849065</v>
      </c>
      <c r="K55" s="197">
        <f>INDEX(Sorted_by_Variable!J$392:J$444,D46)</f>
        <v>6.5088934148849056</v>
      </c>
      <c r="L55" s="197">
        <f>INDEX(Sorted_by_Variable!K$392:K$444,D46)</f>
        <v>6.5088934148849056</v>
      </c>
      <c r="M55" s="197">
        <f>INDEX(Sorted_by_Variable!L$392:L$444,D46)</f>
        <v>7.8106720978618878</v>
      </c>
      <c r="N55" s="197">
        <f>INDEX(Sorted_by_Variable!M$392:M$444,D46)</f>
        <v>7.8106720978618878</v>
      </c>
      <c r="O55" s="197">
        <f>INDEX(Sorted_by_Variable!N$392:N$444,D46)</f>
        <v>9.1124507808388646</v>
      </c>
      <c r="P55" s="197">
        <f>INDEX(Sorted_by_Variable!O$392:O$444,D46)</f>
        <v>9.1124507808388682</v>
      </c>
      <c r="Q55" s="197">
        <f>INDEX(Sorted_by_Variable!P$392:P$444,D46)</f>
        <v>9.1124507808388664</v>
      </c>
      <c r="R55" s="198">
        <f>INDEX(Sorted_by_Variable!Q$392:Q$444,D46)</f>
        <v>9.1124507808388664</v>
      </c>
      <c r="S55" s="197">
        <f>INDEX(Sorted_by_Variable!R$392:R$444,D46)</f>
        <v>9.1124507808388664</v>
      </c>
      <c r="T55" s="197">
        <f>INDEX(Sorted_by_Variable!S$392:S$444,D46)</f>
        <v>9.1124507808388717</v>
      </c>
      <c r="U55" s="197">
        <f>INDEX(Sorted_by_Variable!T$392:T$444,D46)</f>
        <v>9.1124507808388646</v>
      </c>
      <c r="V55" s="197">
        <f>INDEX(Sorted_by_Variable!U$392:U$444,D46)</f>
        <v>9.1124507808388664</v>
      </c>
      <c r="W55" s="197">
        <f>INDEX(Sorted_by_Variable!V$392:V$444,D46)</f>
        <v>9.1124507808388682</v>
      </c>
      <c r="X55" s="197">
        <f>INDEX(Sorted_by_Variable!W$392:W$444,D46)</f>
        <v>9.1124507808388664</v>
      </c>
      <c r="Y55" s="197">
        <f>INDEX(Sorted_by_Variable!X$392:X$444,D46)</f>
        <v>9.1124507808388699</v>
      </c>
      <c r="Z55" s="197">
        <f>INDEX(Sorted_by_Variable!Y$392:Y$444,D46)</f>
        <v>9.1124507808388682</v>
      </c>
      <c r="AA55" s="197">
        <f>INDEX(Sorted_by_Variable!Z$392:Z$444,D46)</f>
        <v>9.1124507808388717</v>
      </c>
      <c r="AB55" s="197">
        <f>INDEX(Sorted_by_Variable!AA$392:AA$444,D46)</f>
        <v>9.1124507808388646</v>
      </c>
      <c r="AC55" s="197">
        <f>INDEX(Sorted_by_Variable!AB$392:AB$444,D46)</f>
        <v>9.1124507808388646</v>
      </c>
      <c r="AD55" s="197">
        <f>INDEX(Sorted_by_Variable!AC$392:AC$444,D46)</f>
        <v>9.1124507808388664</v>
      </c>
      <c r="AE55" s="197">
        <f>INDEX(Sorted_by_Variable!AD$392:AD$444,D46)</f>
        <v>9.1124507808388699</v>
      </c>
      <c r="AF55" s="197">
        <f>INDEX(Sorted_by_Variable!AE$392:AE$444,D46)</f>
        <v>9.1124507808388682</v>
      </c>
      <c r="AG55" s="197">
        <f>INDEX(Sorted_by_Variable!AF$392:AF$444,D46)</f>
        <v>9.1124507808388682</v>
      </c>
      <c r="AH55" s="197">
        <f>INDEX(Sorted_by_Variable!AG$392:AG$444,D46)</f>
        <v>9.1124507808388682</v>
      </c>
      <c r="AI55" s="197">
        <f>INDEX(Sorted_by_Variable!AH$392:AH$444,D46)</f>
        <v>9.1124507808388664</v>
      </c>
      <c r="AJ55" s="197">
        <f>INDEX(Sorted_by_Variable!AI$392:AI$444,D46)</f>
        <v>9.1124507808388682</v>
      </c>
      <c r="AK55" s="197">
        <f>INDEX(Sorted_by_Variable!AJ$392:AJ$444,D46)</f>
        <v>9.1124507808388682</v>
      </c>
      <c r="AL55" s="197">
        <f>INDEX(Sorted_by_Variable!AK$392:AK$444,D46)</f>
        <v>9.1124507808388664</v>
      </c>
      <c r="AM55" s="197">
        <f>INDEX(Sorted_by_Variable!AL$392:AL$444,D46)</f>
        <v>9.1124507808388682</v>
      </c>
      <c r="AN55" s="197">
        <f>INDEX(Sorted_by_Variable!AM$392:AM$444,D46)</f>
        <v>9.1124507808388664</v>
      </c>
      <c r="AO55" s="197">
        <f>INDEX(Sorted_by_Variable!AN$392:AN$444,D46)</f>
        <v>9.1124507808388699</v>
      </c>
      <c r="AP55" s="197">
        <f>INDEX(Sorted_by_Variable!AO$392:AO$444,D46)</f>
        <v>9.1124507808388682</v>
      </c>
      <c r="AQ55" s="198">
        <f>INDEX(Sorted_by_Variable!AP$392:AP$444,D46)</f>
        <v>9.1124507808388682</v>
      </c>
      <c r="AS55" s="69" t="str">
        <f t="shared" ref="AS55:AS57" si="70">C55</f>
        <v>Total levelized cost of saved energy</v>
      </c>
    </row>
    <row r="56" spans="2:45" x14ac:dyDescent="0.35">
      <c r="B56" s="36"/>
      <c r="C56" s="267" t="s">
        <v>2397</v>
      </c>
      <c r="D56" s="76" t="s">
        <v>2375</v>
      </c>
      <c r="E56" s="197"/>
      <c r="F56" s="196">
        <f>INDEX(Sorted_by_Variable!E$447:E$499,D46)</f>
        <v>0</v>
      </c>
      <c r="G56" s="197">
        <f>INDEX(Sorted_by_Variable!F$447:F$499,D46)</f>
        <v>0</v>
      </c>
      <c r="H56" s="197">
        <f>INDEX(Sorted_by_Variable!G$447:G$499,D46)</f>
        <v>0</v>
      </c>
      <c r="I56" s="197">
        <f>INDEX(Sorted_by_Variable!H$447:H$499,D46)</f>
        <v>0</v>
      </c>
      <c r="J56" s="197">
        <f>INDEX(Sorted_by_Variable!I$447:I$499,D46)</f>
        <v>3.2544467074424532</v>
      </c>
      <c r="K56" s="197">
        <f>INDEX(Sorted_by_Variable!J$447:J$499,D46)</f>
        <v>3.2544467074424528</v>
      </c>
      <c r="L56" s="197">
        <f>INDEX(Sorted_by_Variable!K$447:K$499,D46)</f>
        <v>3.2544467074424528</v>
      </c>
      <c r="M56" s="197">
        <f>INDEX(Sorted_by_Variable!L$447:L$499,D46)</f>
        <v>3.9053360489309439</v>
      </c>
      <c r="N56" s="197">
        <f>INDEX(Sorted_by_Variable!M$447:M$499,D46)</f>
        <v>3.9053360489309439</v>
      </c>
      <c r="O56" s="197">
        <f>INDEX(Sorted_by_Variable!N$447:N$499,D46)</f>
        <v>4.5562253904194323</v>
      </c>
      <c r="P56" s="197">
        <f>INDEX(Sorted_by_Variable!O$447:O$499,D46)</f>
        <v>4.5562253904194341</v>
      </c>
      <c r="Q56" s="197">
        <f>INDEX(Sorted_by_Variable!P$447:P$499,D46)</f>
        <v>4.5562253904194332</v>
      </c>
      <c r="R56" s="198">
        <f>INDEX(Sorted_by_Variable!Q$447:Q$499,D46)</f>
        <v>4.5562253904194332</v>
      </c>
      <c r="S56" s="197">
        <f>INDEX(Sorted_by_Variable!R$447:R$499,D46)</f>
        <v>4.5562253904194332</v>
      </c>
      <c r="T56" s="197">
        <f>INDEX(Sorted_by_Variable!S$447:S$499,D46)</f>
        <v>4.5562253904194359</v>
      </c>
      <c r="U56" s="197">
        <f>INDEX(Sorted_by_Variable!T$447:T$499,D46)</f>
        <v>4.5562253904194323</v>
      </c>
      <c r="V56" s="197">
        <f>INDEX(Sorted_by_Variable!U$447:U$499,D46)</f>
        <v>4.5562253904194332</v>
      </c>
      <c r="W56" s="197">
        <f>INDEX(Sorted_by_Variable!V$447:V$499,D46)</f>
        <v>4.5562253904194341</v>
      </c>
      <c r="X56" s="197">
        <f>INDEX(Sorted_by_Variable!W$447:W$499,D46)</f>
        <v>4.5562253904194332</v>
      </c>
      <c r="Y56" s="197">
        <f>INDEX(Sorted_by_Variable!X$447:X$499,D46)</f>
        <v>4.556225390419435</v>
      </c>
      <c r="Z56" s="197">
        <f>INDEX(Sorted_by_Variable!Y$447:Y$499,D46)</f>
        <v>4.5562253904194341</v>
      </c>
      <c r="AA56" s="197">
        <f>INDEX(Sorted_by_Variable!Z$447:Z$499,D46)</f>
        <v>4.5562253904194359</v>
      </c>
      <c r="AB56" s="197">
        <f>INDEX(Sorted_by_Variable!AA$447:AA$499,D46)</f>
        <v>4.5562253904194323</v>
      </c>
      <c r="AC56" s="197">
        <f>INDEX(Sorted_by_Variable!AB$447:AB$499,D46)</f>
        <v>4.5562253904194323</v>
      </c>
      <c r="AD56" s="197">
        <f>INDEX(Sorted_by_Variable!AC$447:AC$499,D46)</f>
        <v>4.5562253904194332</v>
      </c>
      <c r="AE56" s="197">
        <f>INDEX(Sorted_by_Variable!AD$447:AD$499,D46)</f>
        <v>4.556225390419435</v>
      </c>
      <c r="AF56" s="197">
        <f>INDEX(Sorted_by_Variable!AE$447:AE$499,D46)</f>
        <v>4.5562253904194341</v>
      </c>
      <c r="AG56" s="197">
        <f>INDEX(Sorted_by_Variable!AF$447:AF$499,D46)</f>
        <v>4.5562253904194341</v>
      </c>
      <c r="AH56" s="197">
        <f>INDEX(Sorted_by_Variable!AG$447:AG$499,D46)</f>
        <v>4.5562253904194341</v>
      </c>
      <c r="AI56" s="197">
        <f>INDEX(Sorted_by_Variable!AH$447:AH$499,D46)</f>
        <v>4.5562253904194332</v>
      </c>
      <c r="AJ56" s="197">
        <f>INDEX(Sorted_by_Variable!AI$447:AI$499,D46)</f>
        <v>4.5562253904194341</v>
      </c>
      <c r="AK56" s="197">
        <f>INDEX(Sorted_by_Variable!AJ$447:AJ$499,D46)</f>
        <v>4.5562253904194341</v>
      </c>
      <c r="AL56" s="197">
        <f>INDEX(Sorted_by_Variable!AK$447:AK$499,D46)</f>
        <v>4.5562253904194332</v>
      </c>
      <c r="AM56" s="197">
        <f>INDEX(Sorted_by_Variable!AL$447:AL$499,D46)</f>
        <v>4.5562253904194341</v>
      </c>
      <c r="AN56" s="197">
        <f>INDEX(Sorted_by_Variable!AM$447:AM$499,D46)</f>
        <v>4.5562253904194332</v>
      </c>
      <c r="AO56" s="197">
        <f>INDEX(Sorted_by_Variable!AN$447:AN$499,D46)</f>
        <v>4.556225390419435</v>
      </c>
      <c r="AP56" s="197">
        <f>INDEX(Sorted_by_Variable!AO$447:AO$499,D46)</f>
        <v>4.5562253904194341</v>
      </c>
      <c r="AQ56" s="198">
        <f>INDEX(Sorted_by_Variable!AP$447:AP$499,D46)</f>
        <v>4.5562253904194341</v>
      </c>
      <c r="AS56" s="69" t="str">
        <f t="shared" si="70"/>
        <v>Program levelized cost of saved energy</v>
      </c>
    </row>
    <row r="57" spans="2:45" x14ac:dyDescent="0.35">
      <c r="B57" s="36"/>
      <c r="C57" s="244" t="s">
        <v>2398</v>
      </c>
      <c r="D57" s="76" t="s">
        <v>2375</v>
      </c>
      <c r="E57" s="197"/>
      <c r="F57" s="196">
        <f>INDEX(Sorted_by_Variable!E$502:E$554,D46)</f>
        <v>0</v>
      </c>
      <c r="G57" s="197">
        <f>INDEX(Sorted_by_Variable!F$502:F$554,D46)</f>
        <v>0</v>
      </c>
      <c r="H57" s="197">
        <f>INDEX(Sorted_by_Variable!G$502:G$554,D46)</f>
        <v>0</v>
      </c>
      <c r="I57" s="197">
        <f>INDEX(Sorted_by_Variable!H$502:H$554,D46)</f>
        <v>0</v>
      </c>
      <c r="J57" s="197">
        <f>INDEX(Sorted_by_Variable!I$502:I$554,D46)</f>
        <v>3.2544467074424532</v>
      </c>
      <c r="K57" s="197">
        <f>INDEX(Sorted_by_Variable!J$502:J$554,D46)</f>
        <v>3.2544467074424528</v>
      </c>
      <c r="L57" s="197">
        <f>INDEX(Sorted_by_Variable!K$502:K$554,D46)</f>
        <v>3.2544467074424528</v>
      </c>
      <c r="M57" s="197">
        <f>INDEX(Sorted_by_Variable!L$502:L$554,D46)</f>
        <v>3.9053360489309439</v>
      </c>
      <c r="N57" s="197">
        <f>INDEX(Sorted_by_Variable!M$502:M$554,D46)</f>
        <v>3.9053360489309439</v>
      </c>
      <c r="O57" s="197">
        <f>INDEX(Sorted_by_Variable!N$502:N$554,D46)</f>
        <v>4.5562253904194323</v>
      </c>
      <c r="P57" s="197">
        <f>INDEX(Sorted_by_Variable!O$502:O$554,D46)</f>
        <v>4.5562253904194341</v>
      </c>
      <c r="Q57" s="197">
        <f>INDEX(Sorted_by_Variable!P$502:P$554,D46)</f>
        <v>4.5562253904194332</v>
      </c>
      <c r="R57" s="198">
        <f>INDEX(Sorted_by_Variable!Q$502:Q$554,D46)</f>
        <v>4.5562253904194332</v>
      </c>
      <c r="S57" s="197">
        <f>INDEX(Sorted_by_Variable!R$502:R$554,D46)</f>
        <v>4.5562253904194332</v>
      </c>
      <c r="T57" s="197">
        <f>INDEX(Sorted_by_Variable!S$502:S$554,D46)</f>
        <v>4.5562253904194359</v>
      </c>
      <c r="U57" s="197">
        <f>INDEX(Sorted_by_Variable!T$502:T$554,D46)</f>
        <v>4.5562253904194323</v>
      </c>
      <c r="V57" s="197">
        <f>INDEX(Sorted_by_Variable!U$502:U$554,D46)</f>
        <v>4.5562253904194332</v>
      </c>
      <c r="W57" s="197">
        <f>INDEX(Sorted_by_Variable!V$502:V$554,D46)</f>
        <v>4.5562253904194341</v>
      </c>
      <c r="X57" s="197">
        <f>INDEX(Sorted_by_Variable!W$502:W$554,D46)</f>
        <v>4.5562253904194332</v>
      </c>
      <c r="Y57" s="197">
        <f>INDEX(Sorted_by_Variable!X$502:X$554,D46)</f>
        <v>4.556225390419435</v>
      </c>
      <c r="Z57" s="197">
        <f>INDEX(Sorted_by_Variable!Y$502:Y$554,D46)</f>
        <v>4.5562253904194341</v>
      </c>
      <c r="AA57" s="197">
        <f>INDEX(Sorted_by_Variable!Z$502:Z$554,D46)</f>
        <v>4.5562253904194359</v>
      </c>
      <c r="AB57" s="197">
        <f>INDEX(Sorted_by_Variable!AA$502:AA$554,D46)</f>
        <v>4.5562253904194323</v>
      </c>
      <c r="AC57" s="197">
        <f>INDEX(Sorted_by_Variable!AB$502:AB$554,D46)</f>
        <v>4.5562253904194323</v>
      </c>
      <c r="AD57" s="197">
        <f>INDEX(Sorted_by_Variable!AC$502:AC$554,D46)</f>
        <v>4.5562253904194332</v>
      </c>
      <c r="AE57" s="197">
        <f>INDEX(Sorted_by_Variable!AD$502:AD$554,D46)</f>
        <v>4.556225390419435</v>
      </c>
      <c r="AF57" s="197">
        <f>INDEX(Sorted_by_Variable!AE$502:AE$554,D46)</f>
        <v>4.5562253904194341</v>
      </c>
      <c r="AG57" s="197">
        <f>INDEX(Sorted_by_Variable!AF$502:AF$554,D46)</f>
        <v>4.5562253904194341</v>
      </c>
      <c r="AH57" s="197">
        <f>INDEX(Sorted_by_Variable!AG$502:AG$554,D46)</f>
        <v>4.5562253904194341</v>
      </c>
      <c r="AI57" s="197">
        <f>INDEX(Sorted_by_Variable!AH$502:AH$554,D46)</f>
        <v>4.5562253904194332</v>
      </c>
      <c r="AJ57" s="197">
        <f>INDEX(Sorted_by_Variable!AI$502:AI$554,D46)</f>
        <v>4.5562253904194341</v>
      </c>
      <c r="AK57" s="197">
        <f>INDEX(Sorted_by_Variable!AJ$502:AJ$554,D46)</f>
        <v>4.5562253904194341</v>
      </c>
      <c r="AL57" s="197">
        <f>INDEX(Sorted_by_Variable!AK$502:AK$554,D46)</f>
        <v>4.5562253904194332</v>
      </c>
      <c r="AM57" s="197">
        <f>INDEX(Sorted_by_Variable!AL$502:AL$554,D46)</f>
        <v>4.5562253904194341</v>
      </c>
      <c r="AN57" s="197">
        <f>INDEX(Sorted_by_Variable!AM$502:AM$554,D46)</f>
        <v>4.5562253904194332</v>
      </c>
      <c r="AO57" s="197">
        <f>INDEX(Sorted_by_Variable!AN$502:AN$554,D46)</f>
        <v>4.556225390419435</v>
      </c>
      <c r="AP57" s="197">
        <f>INDEX(Sorted_by_Variable!AO$502:AO$554,D46)</f>
        <v>4.5562253904194341</v>
      </c>
      <c r="AQ57" s="198">
        <f>INDEX(Sorted_by_Variable!AP$502:AP$554,D46)</f>
        <v>4.5562253904194341</v>
      </c>
      <c r="AS57" s="69" t="str">
        <f t="shared" si="70"/>
        <v>Participant levelized cost of saved energy</v>
      </c>
    </row>
    <row r="58" spans="2:45" x14ac:dyDescent="0.35">
      <c r="B58" s="36"/>
      <c r="C58" s="247" t="s">
        <v>2418</v>
      </c>
      <c r="D58" s="248"/>
      <c r="E58" s="250"/>
      <c r="F58" s="249"/>
      <c r="G58" s="250"/>
      <c r="H58" s="250"/>
      <c r="I58" s="250"/>
      <c r="J58" s="250"/>
      <c r="K58" s="250"/>
      <c r="L58" s="250"/>
      <c r="M58" s="250"/>
      <c r="N58" s="250"/>
      <c r="O58" s="250"/>
      <c r="P58" s="250"/>
      <c r="Q58" s="250"/>
      <c r="R58" s="251"/>
      <c r="S58" s="250"/>
      <c r="T58" s="250"/>
      <c r="U58" s="250"/>
      <c r="V58" s="250"/>
      <c r="W58" s="250"/>
      <c r="X58" s="250"/>
      <c r="Y58" s="250"/>
      <c r="Z58" s="250"/>
      <c r="AA58" s="250"/>
      <c r="AB58" s="250"/>
      <c r="AC58" s="250"/>
      <c r="AD58" s="250"/>
      <c r="AE58" s="250"/>
      <c r="AF58" s="250"/>
      <c r="AG58" s="250"/>
      <c r="AH58" s="250"/>
      <c r="AI58" s="250"/>
      <c r="AJ58" s="250"/>
      <c r="AK58" s="250"/>
      <c r="AL58" s="250"/>
      <c r="AM58" s="250"/>
      <c r="AN58" s="250"/>
      <c r="AO58" s="250"/>
      <c r="AP58" s="250"/>
      <c r="AQ58" s="251"/>
      <c r="AS58" s="69" t="str">
        <f>C58</f>
        <v>Annualized total cost of EE</v>
      </c>
    </row>
    <row r="59" spans="2:45" x14ac:dyDescent="0.35">
      <c r="B59" s="36"/>
      <c r="C59" s="244" t="s">
        <v>2418</v>
      </c>
      <c r="D59" s="76" t="s">
        <v>2376</v>
      </c>
      <c r="E59" s="200"/>
      <c r="F59" s="199">
        <f>INDEX(Sorted_by_Variable!E$557:E$609,D46)</f>
        <v>0</v>
      </c>
      <c r="G59" s="200">
        <f>INDEX(Sorted_by_Variable!F$557:F$609,D46)</f>
        <v>0</v>
      </c>
      <c r="H59" s="200">
        <f>INDEX(Sorted_by_Variable!G$557:G$609,D46)</f>
        <v>0</v>
      </c>
      <c r="I59" s="200">
        <f>INDEX(Sorted_by_Variable!H$557:H$609,D46)</f>
        <v>0</v>
      </c>
      <c r="J59" s="200">
        <f>INDEX(Sorted_by_Variable!I$557:I$609,D46)</f>
        <v>3.6479093143722459</v>
      </c>
      <c r="K59" s="200">
        <f>INDEX(Sorted_by_Variable!J$557:J$609,D46)</f>
        <v>18.945770998056801</v>
      </c>
      <c r="L59" s="200">
        <f>INDEX(Sorted_by_Variable!K$557:K$609,D46)</f>
        <v>45.444629955328544</v>
      </c>
      <c r="M59" s="200">
        <f>INDEX(Sorted_by_Variable!L$557:L$609,D46)</f>
        <v>90.549859871050643</v>
      </c>
      <c r="N59" s="200">
        <f>INDEX(Sorted_by_Variable!M$557:M$609,D46)</f>
        <v>147.76738666326793</v>
      </c>
      <c r="O59" s="200">
        <f>INDEX(Sorted_by_Variable!N$557:N$609,D46)</f>
        <v>229.12393275144461</v>
      </c>
      <c r="P59" s="200">
        <f>INDEX(Sorted_by_Variable!O$557:O$609,D46)</f>
        <v>322.74364648219802</v>
      </c>
      <c r="Q59" s="200">
        <f>INDEX(Sorted_by_Variable!P$557:P$609,D46)</f>
        <v>427.6026807868991</v>
      </c>
      <c r="R59" s="201">
        <f>INDEX(Sorted_by_Variable!Q$557:Q$609,D46)</f>
        <v>528.94949694332774</v>
      </c>
      <c r="S59" s="200">
        <f>INDEX(Sorted_by_Variable!R$557:R$609,D46)</f>
        <v>623.51956399042922</v>
      </c>
      <c r="T59" s="200">
        <f>INDEX(Sorted_by_Variable!S$557:S$609,D46)</f>
        <v>711.43509530887309</v>
      </c>
      <c r="U59" s="200">
        <f>INDEX(Sorted_by_Variable!T$557:T$609,D46)</f>
        <v>792.81052693119921</v>
      </c>
      <c r="V59" s="200">
        <f>INDEX(Sorted_by_Variable!U$557:U$609,D46)</f>
        <v>867.75272459211567</v>
      </c>
      <c r="W59" s="200">
        <f>INDEX(Sorted_by_Variable!V$557:V$609,D46)</f>
        <v>936.36118147051036</v>
      </c>
      <c r="X59" s="200">
        <f>INDEX(Sorted_by_Variable!W$557:W$609,D46)</f>
        <v>998.72820692563209</v>
      </c>
      <c r="Y59" s="200">
        <f>INDEX(Sorted_by_Variable!X$557:X$609,D46)</f>
        <v>1054.9391065179786</v>
      </c>
      <c r="Z59" s="200">
        <f>INDEX(Sorted_by_Variable!Y$557:Y$609,D46)</f>
        <v>1105.0723535939828</v>
      </c>
      <c r="AA59" s="200">
        <f>INDEX(Sorted_by_Variable!Z$557:Z$609,D46)</f>
        <v>1149.1997527024898</v>
      </c>
      <c r="AB59" s="200">
        <f>INDEX(Sorted_by_Variable!AA$557:AA$609,D46)</f>
        <v>1187.3865951003493</v>
      </c>
      <c r="AC59" s="200">
        <f>INDEX(Sorted_by_Variable!AB$557:AB$609,D46)</f>
        <v>1219.6918065941177</v>
      </c>
      <c r="AD59" s="200">
        <f>INDEX(Sorted_by_Variable!AC$557:AC$609,D46)</f>
        <v>1246.3600831819926</v>
      </c>
      <c r="AE59" s="200">
        <f>INDEX(Sorted_by_Variable!AD$557:AD$609,D46)</f>
        <v>1268.0572623151604</v>
      </c>
      <c r="AF59" s="200">
        <f>INDEX(Sorted_by_Variable!AE$557:AE$609,D46)</f>
        <v>1285.439574037737</v>
      </c>
      <c r="AG59" s="200">
        <f>INDEX(Sorted_by_Variable!AF$557:AF$609,D46)</f>
        <v>1299.5683142815692</v>
      </c>
      <c r="AH59" s="200">
        <f>INDEX(Sorted_by_Variable!AG$557:AG$609,D46)</f>
        <v>1311.2014181249324</v>
      </c>
      <c r="AI59" s="200">
        <f>INDEX(Sorted_by_Variable!AH$557:AH$609,D46)</f>
        <v>1321.731041234236</v>
      </c>
      <c r="AJ59" s="200">
        <f>INDEX(Sorted_by_Variable!AI$557:AI$609,D46)</f>
        <v>1332.0090703109913</v>
      </c>
      <c r="AK59" s="200">
        <f>INDEX(Sorted_by_Variable!AJ$557:AJ$609,D46)</f>
        <v>1342.866205198404</v>
      </c>
      <c r="AL59" s="200">
        <f>INDEX(Sorted_by_Variable!AK$557:AK$609,D46)</f>
        <v>1354.3900714307911</v>
      </c>
      <c r="AM59" s="200">
        <f>INDEX(Sorted_by_Variable!AL$557:AL$609,D46)</f>
        <v>1366.5031879045857</v>
      </c>
      <c r="AN59" s="200">
        <f>INDEX(Sorted_by_Variable!AM$557:AM$609,D46)</f>
        <v>1379.1351472360518</v>
      </c>
      <c r="AO59" s="200">
        <f>INDEX(Sorted_by_Variable!AN$557:AN$609,D46)</f>
        <v>1392.2223524649105</v>
      </c>
      <c r="AP59" s="200">
        <f>INDEX(Sorted_by_Variable!AO$557:AO$609,D46)</f>
        <v>1405.7077694377397</v>
      </c>
      <c r="AQ59" s="201">
        <f>INDEX(Sorted_by_Variable!AP$557:AP$609,D46)</f>
        <v>1419.5406942646853</v>
      </c>
      <c r="AS59" s="69" t="str">
        <f>C58&amp;"|"&amp;C59</f>
        <v>Annualized total cost of EE|Annualized total cost of EE</v>
      </c>
    </row>
    <row r="60" spans="2:45" x14ac:dyDescent="0.35">
      <c r="B60" s="36"/>
      <c r="C60" s="244" t="s">
        <v>2419</v>
      </c>
      <c r="D60" s="76" t="s">
        <v>2376</v>
      </c>
      <c r="E60" s="200"/>
      <c r="F60" s="199">
        <f>INDEX(Sorted_by_Variable!E$612:E$664,D46)</f>
        <v>0</v>
      </c>
      <c r="G60" s="200">
        <f>INDEX(Sorted_by_Variable!F$612:F$664,D46)</f>
        <v>0</v>
      </c>
      <c r="H60" s="200">
        <f>INDEX(Sorted_by_Variable!G$612:G$664,D46)</f>
        <v>0</v>
      </c>
      <c r="I60" s="200">
        <f>INDEX(Sorted_by_Variable!H$612:H$664,D46)</f>
        <v>0</v>
      </c>
      <c r="J60" s="200">
        <f>INDEX(Sorted_by_Variable!I$612:I$664,D46)</f>
        <v>1.8239546571861229</v>
      </c>
      <c r="K60" s="200">
        <f>INDEX(Sorted_by_Variable!J$612:J$664,D46)</f>
        <v>9.4728854990284006</v>
      </c>
      <c r="L60" s="200">
        <f>INDEX(Sorted_by_Variable!K$612:K$664,D46)</f>
        <v>22.722314977664272</v>
      </c>
      <c r="M60" s="200">
        <f>INDEX(Sorted_by_Variable!L$612:L$664,D46)</f>
        <v>45.274929935525321</v>
      </c>
      <c r="N60" s="200">
        <f>INDEX(Sorted_by_Variable!M$612:M$664,D46)</f>
        <v>73.883693331633964</v>
      </c>
      <c r="O60" s="200">
        <f>INDEX(Sorted_by_Variable!N$612:N$664,D46)</f>
        <v>114.56196637572231</v>
      </c>
      <c r="P60" s="200">
        <f>INDEX(Sorted_by_Variable!O$612:O$664,D46)</f>
        <v>161.37182324109901</v>
      </c>
      <c r="Q60" s="200">
        <f>INDEX(Sorted_by_Variable!P$612:P$664,D46)</f>
        <v>213.80134039344955</v>
      </c>
      <c r="R60" s="201">
        <f>INDEX(Sorted_by_Variable!Q$612:Q$664,D46)</f>
        <v>264.47474847166387</v>
      </c>
      <c r="S60" s="200">
        <f>INDEX(Sorted_by_Variable!R$612:R$664,D46)</f>
        <v>311.75978199521461</v>
      </c>
      <c r="T60" s="200">
        <f>INDEX(Sorted_by_Variable!S$612:S$664,D46)</f>
        <v>355.71754765443654</v>
      </c>
      <c r="U60" s="200">
        <f>INDEX(Sorted_by_Variable!T$612:T$664,D46)</f>
        <v>396.4052634655996</v>
      </c>
      <c r="V60" s="200">
        <f>INDEX(Sorted_by_Variable!U$612:U$664,D46)</f>
        <v>433.87636229605783</v>
      </c>
      <c r="W60" s="200">
        <f>INDEX(Sorted_by_Variable!V$612:V$664,D46)</f>
        <v>468.18059073525518</v>
      </c>
      <c r="X60" s="200">
        <f>INDEX(Sorted_by_Variable!W$612:W$664,D46)</f>
        <v>499.36410346281605</v>
      </c>
      <c r="Y60" s="200">
        <f>INDEX(Sorted_by_Variable!X$612:X$664,D46)</f>
        <v>527.46955325898932</v>
      </c>
      <c r="Z60" s="200">
        <f>INDEX(Sorted_by_Variable!Y$612:Y$664,D46)</f>
        <v>552.53617679699141</v>
      </c>
      <c r="AA60" s="200">
        <f>INDEX(Sorted_by_Variable!Z$612:Z$664,D46)</f>
        <v>574.59987635124492</v>
      </c>
      <c r="AB60" s="200">
        <f>INDEX(Sorted_by_Variable!AA$612:AA$664,D46)</f>
        <v>593.69329755017463</v>
      </c>
      <c r="AC60" s="200">
        <f>INDEX(Sorted_by_Variable!AB$612:AB$664,D46)</f>
        <v>609.84590329705884</v>
      </c>
      <c r="AD60" s="200">
        <f>INDEX(Sorted_by_Variable!AC$612:AC$664,D46)</f>
        <v>623.18004159099632</v>
      </c>
      <c r="AE60" s="200">
        <f>INDEX(Sorted_by_Variable!AD$612:AD$664,D46)</f>
        <v>634.02863115758021</v>
      </c>
      <c r="AF60" s="200">
        <f>INDEX(Sorted_by_Variable!AE$612:AE$664,D46)</f>
        <v>642.71978701886849</v>
      </c>
      <c r="AG60" s="200">
        <f>INDEX(Sorted_by_Variable!AF$612:AF$664,D46)</f>
        <v>649.7841571407846</v>
      </c>
      <c r="AH60" s="200">
        <f>INDEX(Sorted_by_Variable!AG$612:AG$664,D46)</f>
        <v>655.60070906246619</v>
      </c>
      <c r="AI60" s="200">
        <f>INDEX(Sorted_by_Variable!AH$612:AH$664,D46)</f>
        <v>660.86552061711802</v>
      </c>
      <c r="AJ60" s="200">
        <f>INDEX(Sorted_by_Variable!AI$612:AI$664,D46)</f>
        <v>666.00453515549566</v>
      </c>
      <c r="AK60" s="200">
        <f>INDEX(Sorted_by_Variable!AJ$612:AJ$664,D46)</f>
        <v>671.43310259920202</v>
      </c>
      <c r="AL60" s="200">
        <f>INDEX(Sorted_by_Variable!AK$612:AK$664,D46)</f>
        <v>677.19503571539553</v>
      </c>
      <c r="AM60" s="200">
        <f>INDEX(Sorted_by_Variable!AL$612:AL$664,D46)</f>
        <v>683.25159395229286</v>
      </c>
      <c r="AN60" s="200">
        <f>INDEX(Sorted_by_Variable!AM$612:AM$664,D46)</f>
        <v>689.5675736180259</v>
      </c>
      <c r="AO60" s="200">
        <f>INDEX(Sorted_by_Variable!AN$612:AN$664,D46)</f>
        <v>696.11117623245525</v>
      </c>
      <c r="AP60" s="200">
        <f>INDEX(Sorted_by_Variable!AO$612:AO$664,D46)</f>
        <v>702.85388471886984</v>
      </c>
      <c r="AQ60" s="201">
        <f>INDEX(Sorted_by_Variable!AP$612:AP$664,D46)</f>
        <v>709.77034713234264</v>
      </c>
      <c r="AS60" s="69" t="str">
        <f>C58&amp;"|"&amp;C60</f>
        <v>Annualized total cost of EE|Annualized program cost of EE</v>
      </c>
    </row>
    <row r="61" spans="2:45" x14ac:dyDescent="0.35">
      <c r="B61" s="36"/>
      <c r="C61" s="244" t="s">
        <v>2420</v>
      </c>
      <c r="D61" s="76" t="s">
        <v>2376</v>
      </c>
      <c r="E61" s="200"/>
      <c r="F61" s="199">
        <f>INDEX(Sorted_by_Variable!E$667:E$719,D46)</f>
        <v>0</v>
      </c>
      <c r="G61" s="200">
        <f>INDEX(Sorted_by_Variable!F$667:F$719,D46)</f>
        <v>0</v>
      </c>
      <c r="H61" s="200">
        <f>INDEX(Sorted_by_Variable!G$667:G$719,D46)</f>
        <v>0</v>
      </c>
      <c r="I61" s="200">
        <f>INDEX(Sorted_by_Variable!H$667:H$719,D46)</f>
        <v>0</v>
      </c>
      <c r="J61" s="200">
        <f>INDEX(Sorted_by_Variable!I$667:I$719,D46)</f>
        <v>1.8239546571861229</v>
      </c>
      <c r="K61" s="200">
        <f>INDEX(Sorted_by_Variable!J$667:J$719,D46)</f>
        <v>9.4728854990284006</v>
      </c>
      <c r="L61" s="200">
        <f>INDEX(Sorted_by_Variable!K$667:K$719,D46)</f>
        <v>22.722314977664272</v>
      </c>
      <c r="M61" s="200">
        <f>INDEX(Sorted_by_Variable!L$667:L$719,D46)</f>
        <v>45.274929935525321</v>
      </c>
      <c r="N61" s="200">
        <f>INDEX(Sorted_by_Variable!M$667:M$719,D46)</f>
        <v>73.883693331633964</v>
      </c>
      <c r="O61" s="200">
        <f>INDEX(Sorted_by_Variable!N$667:N$719,D46)</f>
        <v>114.56196637572231</v>
      </c>
      <c r="P61" s="200">
        <f>INDEX(Sorted_by_Variable!O$667:O$719,D46)</f>
        <v>161.37182324109901</v>
      </c>
      <c r="Q61" s="200">
        <f>INDEX(Sorted_by_Variable!P$667:P$719,D46)</f>
        <v>213.80134039344955</v>
      </c>
      <c r="R61" s="201">
        <f>INDEX(Sorted_by_Variable!Q$667:Q$719,D46)</f>
        <v>264.47474847166387</v>
      </c>
      <c r="S61" s="200">
        <f>INDEX(Sorted_by_Variable!R$667:R$719,D46)</f>
        <v>311.75978199521461</v>
      </c>
      <c r="T61" s="200">
        <f>INDEX(Sorted_by_Variable!S$667:S$719,D46)</f>
        <v>355.71754765443654</v>
      </c>
      <c r="U61" s="200">
        <f>INDEX(Sorted_by_Variable!T$667:T$719,D46)</f>
        <v>396.4052634655996</v>
      </c>
      <c r="V61" s="200">
        <f>INDEX(Sorted_by_Variable!U$667:U$719,D46)</f>
        <v>433.87636229605783</v>
      </c>
      <c r="W61" s="200">
        <f>INDEX(Sorted_by_Variable!V$667:V$719,D46)</f>
        <v>468.18059073525518</v>
      </c>
      <c r="X61" s="200">
        <f>INDEX(Sorted_by_Variable!W$667:W$719,D46)</f>
        <v>499.36410346281605</v>
      </c>
      <c r="Y61" s="200">
        <f>INDEX(Sorted_by_Variable!X$667:X$719,D46)</f>
        <v>527.46955325898932</v>
      </c>
      <c r="Z61" s="200">
        <f>INDEX(Sorted_by_Variable!Y$667:Y$719,D46)</f>
        <v>552.53617679699141</v>
      </c>
      <c r="AA61" s="200">
        <f>INDEX(Sorted_by_Variable!Z$667:Z$719,D46)</f>
        <v>574.59987635124492</v>
      </c>
      <c r="AB61" s="200">
        <f>INDEX(Sorted_by_Variable!AA$667:AA$719,D46)</f>
        <v>593.69329755017463</v>
      </c>
      <c r="AC61" s="200">
        <f>INDEX(Sorted_by_Variable!AB$667:AB$719,D46)</f>
        <v>609.84590329705884</v>
      </c>
      <c r="AD61" s="200">
        <f>INDEX(Sorted_by_Variable!AC$667:AC$719,D46)</f>
        <v>623.18004159099632</v>
      </c>
      <c r="AE61" s="200">
        <f>INDEX(Sorted_by_Variable!AD$667:AD$719,D46)</f>
        <v>634.02863115758021</v>
      </c>
      <c r="AF61" s="200">
        <f>INDEX(Sorted_by_Variable!AE$667:AE$719,D46)</f>
        <v>642.71978701886849</v>
      </c>
      <c r="AG61" s="200">
        <f>INDEX(Sorted_by_Variable!AF$667:AF$719,D46)</f>
        <v>649.7841571407846</v>
      </c>
      <c r="AH61" s="200">
        <f>INDEX(Sorted_by_Variable!AG$667:AG$719,D46)</f>
        <v>655.60070906246619</v>
      </c>
      <c r="AI61" s="200">
        <f>INDEX(Sorted_by_Variable!AH$667:AH$719,D46)</f>
        <v>660.86552061711802</v>
      </c>
      <c r="AJ61" s="200">
        <f>INDEX(Sorted_by_Variable!AI$667:AI$719,D46)</f>
        <v>666.00453515549566</v>
      </c>
      <c r="AK61" s="200">
        <f>INDEX(Sorted_by_Variable!AJ$667:AJ$719,D46)</f>
        <v>671.43310259920202</v>
      </c>
      <c r="AL61" s="200">
        <f>INDEX(Sorted_by_Variable!AK$667:AK$719,D46)</f>
        <v>677.19503571539553</v>
      </c>
      <c r="AM61" s="200">
        <f>INDEX(Sorted_by_Variable!AL$667:AL$719,D46)</f>
        <v>683.25159395229286</v>
      </c>
      <c r="AN61" s="200">
        <f>INDEX(Sorted_by_Variable!AM$667:AM$719,D46)</f>
        <v>689.5675736180259</v>
      </c>
      <c r="AO61" s="200">
        <f>INDEX(Sorted_by_Variable!AN$667:AN$719,D46)</f>
        <v>696.11117623245525</v>
      </c>
      <c r="AP61" s="200">
        <f>INDEX(Sorted_by_Variable!AO$667:AO$719,D46)</f>
        <v>702.85388471886984</v>
      </c>
      <c r="AQ61" s="201">
        <f>INDEX(Sorted_by_Variable!AP$667:AP$719,D46)</f>
        <v>709.77034713234264</v>
      </c>
      <c r="AS61" s="69" t="str">
        <f>C58&amp;"|"&amp;C61</f>
        <v>Annualized total cost of EE|Annualized participant cost of EE</v>
      </c>
    </row>
    <row r="62" spans="2:45" s="36" customFormat="1" x14ac:dyDescent="0.35">
      <c r="B62" s="231"/>
      <c r="C62" s="247" t="s">
        <v>2421</v>
      </c>
      <c r="D62" s="248"/>
      <c r="E62" s="250"/>
      <c r="F62" s="249"/>
      <c r="G62" s="250"/>
      <c r="H62" s="250"/>
      <c r="I62" s="250"/>
      <c r="J62" s="250"/>
      <c r="K62" s="250"/>
      <c r="L62" s="250"/>
      <c r="M62" s="250"/>
      <c r="N62" s="250"/>
      <c r="O62" s="250"/>
      <c r="P62" s="250"/>
      <c r="Q62" s="250"/>
      <c r="R62" s="251"/>
      <c r="S62" s="250"/>
      <c r="T62" s="250"/>
      <c r="U62" s="250"/>
      <c r="V62" s="250"/>
      <c r="W62" s="250"/>
      <c r="X62" s="250"/>
      <c r="Y62" s="250"/>
      <c r="Z62" s="250"/>
      <c r="AA62" s="250"/>
      <c r="AB62" s="250"/>
      <c r="AC62" s="250"/>
      <c r="AD62" s="250"/>
      <c r="AE62" s="250"/>
      <c r="AF62" s="250"/>
      <c r="AG62" s="250"/>
      <c r="AH62" s="250"/>
      <c r="AI62" s="250"/>
      <c r="AJ62" s="250"/>
      <c r="AK62" s="250"/>
      <c r="AL62" s="250"/>
      <c r="AM62" s="250"/>
      <c r="AN62" s="250"/>
      <c r="AO62" s="250"/>
      <c r="AP62" s="250"/>
      <c r="AQ62" s="251"/>
      <c r="AR62"/>
      <c r="AS62" s="69" t="str">
        <f>C62</f>
        <v>Annual first-year costs</v>
      </c>
    </row>
    <row r="63" spans="2:45" x14ac:dyDescent="0.35">
      <c r="B63" s="36"/>
      <c r="C63" s="244" t="s">
        <v>2394</v>
      </c>
      <c r="D63" s="76" t="s">
        <v>2376</v>
      </c>
      <c r="E63" s="200"/>
      <c r="F63" s="199">
        <f>INDEX(Sorted_by_Variable!E$722:E$774,D46)</f>
        <v>0</v>
      </c>
      <c r="G63" s="200">
        <f>INDEX(Sorted_by_Variable!F$722:F$774,D46)</f>
        <v>0</v>
      </c>
      <c r="H63" s="200">
        <f>INDEX(Sorted_by_Variable!G$722:G$774,D46)</f>
        <v>0</v>
      </c>
      <c r="I63" s="200">
        <f>INDEX(Sorted_by_Variable!H$722:H$774,D46)</f>
        <v>0</v>
      </c>
      <c r="J63" s="200">
        <f>INDEX(Sorted_by_Variable!I$722:I$774,D46)</f>
        <v>30.824749999999998</v>
      </c>
      <c r="K63" s="200">
        <f>INDEX(Sorted_by_Variable!J$722:J$774,D46)</f>
        <v>130.88893545919086</v>
      </c>
      <c r="L63" s="200">
        <f>INDEX(Sorted_by_Variable!K$722:K$774,D46)</f>
        <v>232.42599673821445</v>
      </c>
      <c r="M63" s="200">
        <f>INDEX(Sorted_by_Variable!L$722:L$774,D46)</f>
        <v>401.88235158433565</v>
      </c>
      <c r="N63" s="200">
        <f>INDEX(Sorted_by_Variable!M$722:M$774,D46)</f>
        <v>525.38268497187926</v>
      </c>
      <c r="O63" s="200">
        <f>INDEX(Sorted_by_Variable!N$722:N$774,D46)</f>
        <v>757.00856438043081</v>
      </c>
      <c r="P63" s="200">
        <f>INDEX(Sorted_by_Variable!O$722:O$774,D46)</f>
        <v>900.47460558447676</v>
      </c>
      <c r="Q63" s="200">
        <f>INDEX(Sorted_by_Variable!P$722:P$774,D46)</f>
        <v>1042.8400068261276</v>
      </c>
      <c r="R63" s="201">
        <f>INDEX(Sorted_by_Variable!Q$722:Q$774,D46)</f>
        <v>1068.0481602147886</v>
      </c>
      <c r="S63" s="200">
        <f>INDEX(Sorted_by_Variable!R$722:R$774,D46)</f>
        <v>1066.9978468070155</v>
      </c>
      <c r="T63" s="200">
        <f>INDEX(Sorted_by_Variable!S$722:S$774,D46)</f>
        <v>1066.9249540084984</v>
      </c>
      <c r="U63" s="200">
        <f>INDEX(Sorted_by_Variable!T$722:T$774,D46)</f>
        <v>1067.8152065959723</v>
      </c>
      <c r="V63" s="200">
        <f>INDEX(Sorted_by_Variable!U$722:U$774,D46)</f>
        <v>1069.6553275888787</v>
      </c>
      <c r="W63" s="200">
        <f>INDEX(Sorted_by_Variable!V$722:V$774,D46)</f>
        <v>1072.4330121336943</v>
      </c>
      <c r="X63" s="200">
        <f>INDEX(Sorted_by_Variable!W$722:W$774,D46)</f>
        <v>1076.136902569395</v>
      </c>
      <c r="Y63" s="200">
        <f>INDEX(Sorted_by_Variable!X$722:X$774,D46)</f>
        <v>1080.7565646357295</v>
      </c>
      <c r="Z63" s="200">
        <f>INDEX(Sorted_by_Variable!Y$722:Y$774,D46)</f>
        <v>1086.282464787492</v>
      </c>
      <c r="AA63" s="200">
        <f>INDEX(Sorted_by_Variable!Z$722:Z$774,D46)</f>
        <v>1092.7059485794352</v>
      </c>
      <c r="AB63" s="200">
        <f>INDEX(Sorted_by_Variable!AA$722:AA$774,D46)</f>
        <v>1100.0192200878666</v>
      </c>
      <c r="AC63" s="200">
        <f>INDEX(Sorted_by_Variable!AB$722:AB$774,D46)</f>
        <v>1108.2153223363255</v>
      </c>
      <c r="AD63" s="200">
        <f>INDEX(Sorted_by_Variable!AC$722:AC$774,D46)</f>
        <v>1117.2881186940524</v>
      </c>
      <c r="AE63" s="200">
        <f>INDEX(Sorted_by_Variable!AD$722:AD$774,D46)</f>
        <v>1127.19820575669</v>
      </c>
      <c r="AF63" s="200">
        <f>INDEX(Sorted_by_Variable!AE$722:AE$774,D46)</f>
        <v>1137.8309493068036</v>
      </c>
      <c r="AG63" s="200">
        <f>INDEX(Sorted_by_Variable!AF$722:AF$774,D46)</f>
        <v>1149.0724816914574</v>
      </c>
      <c r="AH63" s="200">
        <f>INDEX(Sorted_by_Variable!AG$722:AG$774,D46)</f>
        <v>1160.8101901481186</v>
      </c>
      <c r="AI63" s="200">
        <f>INDEX(Sorted_by_Variable!AH$722:AH$774,D46)</f>
        <v>1172.7385204119105</v>
      </c>
      <c r="AJ63" s="200">
        <f>INDEX(Sorted_by_Variable!AI$722:AI$774,D46)</f>
        <v>1184.942236337821</v>
      </c>
      <c r="AK63" s="200">
        <f>INDEX(Sorted_by_Variable!AJ$722:AJ$774,D46)</f>
        <v>1197.3147318606193</v>
      </c>
      <c r="AL63" s="200">
        <f>INDEX(Sorted_by_Variable!AK$722:AK$774,D46)</f>
        <v>1209.7521001973837</v>
      </c>
      <c r="AM63" s="200">
        <f>INDEX(Sorted_by_Variable!AL$722:AL$774,D46)</f>
        <v>1222.2446329734883</v>
      </c>
      <c r="AN63" s="200">
        <f>INDEX(Sorted_by_Variable!AM$722:AM$774,D46)</f>
        <v>1234.8035631607486</v>
      </c>
      <c r="AO63" s="200">
        <f>INDEX(Sorted_by_Variable!AN$722:AN$774,D46)</f>
        <v>1247.4392414192873</v>
      </c>
      <c r="AP63" s="200">
        <f>INDEX(Sorted_by_Variable!AO$722:AO$774,D46)</f>
        <v>1260.1611696146483</v>
      </c>
      <c r="AQ63" s="201">
        <f>INDEX(Sorted_by_Variable!AP$722:AP$774,D46)</f>
        <v>1272.9780323489611</v>
      </c>
      <c r="AS63" s="69" t="str">
        <f>C62&amp;"|"&amp;C63</f>
        <v>Annual first-year costs|Annual total cost of EE</v>
      </c>
    </row>
    <row r="64" spans="2:45" x14ac:dyDescent="0.35">
      <c r="B64" s="36"/>
      <c r="C64" s="244" t="s">
        <v>2385</v>
      </c>
      <c r="D64" s="76" t="s">
        <v>2376</v>
      </c>
      <c r="E64" s="200"/>
      <c r="F64" s="199">
        <f>INDEX(Sorted_by_Variable!E$777:E$829,D46)</f>
        <v>0</v>
      </c>
      <c r="G64" s="200">
        <f>INDEX(Sorted_by_Variable!F$777:F$829,D46)</f>
        <v>0</v>
      </c>
      <c r="H64" s="200">
        <f>INDEX(Sorted_by_Variable!G$777:G$829,D46)</f>
        <v>0</v>
      </c>
      <c r="I64" s="200">
        <f>INDEX(Sorted_by_Variable!H$777:H$829,D46)</f>
        <v>0</v>
      </c>
      <c r="J64" s="200">
        <f>INDEX(Sorted_by_Variable!I$777:I$829,D46)</f>
        <v>15.412374999999999</v>
      </c>
      <c r="K64" s="200">
        <f>INDEX(Sorted_by_Variable!J$777:J$829,D46)</f>
        <v>65.444467729595431</v>
      </c>
      <c r="L64" s="200">
        <f>INDEX(Sorted_by_Variable!K$777:K$829,D46)</f>
        <v>116.21299836910723</v>
      </c>
      <c r="M64" s="200">
        <f>INDEX(Sorted_by_Variable!L$777:L$829,D46)</f>
        <v>200.94117579216783</v>
      </c>
      <c r="N64" s="200">
        <f>INDEX(Sorted_by_Variable!M$777:M$829,D46)</f>
        <v>262.69134248593963</v>
      </c>
      <c r="O64" s="200">
        <f>INDEX(Sorted_by_Variable!N$777:N$829,D46)</f>
        <v>378.50428219021541</v>
      </c>
      <c r="P64" s="200">
        <f>INDEX(Sorted_by_Variable!O$777:O$829,D46)</f>
        <v>450.23730279223838</v>
      </c>
      <c r="Q64" s="200">
        <f>INDEX(Sorted_by_Variable!P$777:P$829,D46)</f>
        <v>521.4200034130638</v>
      </c>
      <c r="R64" s="201">
        <f>INDEX(Sorted_by_Variable!Q$777:Q$829,D46)</f>
        <v>534.0240801073943</v>
      </c>
      <c r="S64" s="200">
        <f>INDEX(Sorted_by_Variable!R$777:R$829,D46)</f>
        <v>533.49892340350777</v>
      </c>
      <c r="T64" s="200">
        <f>INDEX(Sorted_by_Variable!S$777:S$829,D46)</f>
        <v>533.46247700424919</v>
      </c>
      <c r="U64" s="200">
        <f>INDEX(Sorted_by_Variable!T$777:T$829,D46)</f>
        <v>533.90760329798616</v>
      </c>
      <c r="V64" s="200">
        <f>INDEX(Sorted_by_Variable!U$777:U$829,D46)</f>
        <v>534.82766379443933</v>
      </c>
      <c r="W64" s="200">
        <f>INDEX(Sorted_by_Variable!V$777:V$829,D46)</f>
        <v>536.21650606684716</v>
      </c>
      <c r="X64" s="200">
        <f>INDEX(Sorted_by_Variable!W$777:W$829,D46)</f>
        <v>538.06845128469752</v>
      </c>
      <c r="Y64" s="200">
        <f>INDEX(Sorted_by_Variable!X$777:X$829,D46)</f>
        <v>540.37828231786477</v>
      </c>
      <c r="Z64" s="200">
        <f>INDEX(Sorted_by_Variable!Y$777:Y$829,D46)</f>
        <v>543.14123239374601</v>
      </c>
      <c r="AA64" s="200">
        <f>INDEX(Sorted_by_Variable!Z$777:Z$829,D46)</f>
        <v>546.35297428971762</v>
      </c>
      <c r="AB64" s="200">
        <f>INDEX(Sorted_by_Variable!AA$777:AA$829,D46)</f>
        <v>550.00961004393332</v>
      </c>
      <c r="AC64" s="200">
        <f>INDEX(Sorted_by_Variable!AB$777:AB$829,D46)</f>
        <v>554.10766116816274</v>
      </c>
      <c r="AD64" s="200">
        <f>INDEX(Sorted_by_Variable!AC$777:AC$829,D46)</f>
        <v>558.6440593470262</v>
      </c>
      <c r="AE64" s="200">
        <f>INDEX(Sorted_by_Variable!AD$777:AD$829,D46)</f>
        <v>563.59910287834498</v>
      </c>
      <c r="AF64" s="200">
        <f>INDEX(Sorted_by_Variable!AE$777:AE$829,D46)</f>
        <v>568.91547465340182</v>
      </c>
      <c r="AG64" s="200">
        <f>INDEX(Sorted_by_Variable!AF$777:AF$829,D46)</f>
        <v>574.53624084572868</v>
      </c>
      <c r="AH64" s="200">
        <f>INDEX(Sorted_by_Variable!AG$777:AG$829,D46)</f>
        <v>580.40509507405932</v>
      </c>
      <c r="AI64" s="200">
        <f>INDEX(Sorted_by_Variable!AH$777:AH$829,D46)</f>
        <v>586.36926020595524</v>
      </c>
      <c r="AJ64" s="200">
        <f>INDEX(Sorted_by_Variable!AI$777:AI$829,D46)</f>
        <v>592.47111816891049</v>
      </c>
      <c r="AK64" s="200">
        <f>INDEX(Sorted_by_Variable!AJ$777:AJ$829,D46)</f>
        <v>598.65736593030965</v>
      </c>
      <c r="AL64" s="200">
        <f>INDEX(Sorted_by_Variable!AK$777:AK$829,D46)</f>
        <v>604.87605009869185</v>
      </c>
      <c r="AM64" s="200">
        <f>INDEX(Sorted_by_Variable!AL$777:AL$829,D46)</f>
        <v>611.12231648674413</v>
      </c>
      <c r="AN64" s="200">
        <f>INDEX(Sorted_by_Variable!AM$777:AM$829,D46)</f>
        <v>617.40178158037429</v>
      </c>
      <c r="AO64" s="200">
        <f>INDEX(Sorted_by_Variable!AN$777:AN$829,D46)</f>
        <v>623.71962070964366</v>
      </c>
      <c r="AP64" s="200">
        <f>INDEX(Sorted_by_Variable!AO$777:AO$829,D46)</f>
        <v>630.08058480732416</v>
      </c>
      <c r="AQ64" s="201">
        <f>INDEX(Sorted_by_Variable!AP$777:AP$829,D46)</f>
        <v>636.48901617448053</v>
      </c>
      <c r="AS64" s="69" t="str">
        <f>C62&amp;"|"&amp;C64</f>
        <v>Annual first-year costs|Annual program cost of EE</v>
      </c>
    </row>
    <row r="65" spans="2:45" ht="18" thickBot="1" x14ac:dyDescent="0.4">
      <c r="B65" s="29"/>
      <c r="C65" s="245" t="s">
        <v>2386</v>
      </c>
      <c r="D65" s="96" t="s">
        <v>2376</v>
      </c>
      <c r="E65" s="203"/>
      <c r="F65" s="202">
        <f>INDEX(Sorted_by_Variable!E$832:E$884,D46)</f>
        <v>0</v>
      </c>
      <c r="G65" s="203">
        <f>INDEX(Sorted_by_Variable!F$832:F$884,D46)</f>
        <v>0</v>
      </c>
      <c r="H65" s="203">
        <f>INDEX(Sorted_by_Variable!G$832:G$884,D46)</f>
        <v>0</v>
      </c>
      <c r="I65" s="203">
        <f>INDEX(Sorted_by_Variable!H$832:H$884,D46)</f>
        <v>0</v>
      </c>
      <c r="J65" s="203">
        <f>INDEX(Sorted_by_Variable!I$832:I$884,D46)</f>
        <v>15.412374999999999</v>
      </c>
      <c r="K65" s="203">
        <f>INDEX(Sorted_by_Variable!J$832:J$884,D46)</f>
        <v>65.444467729595431</v>
      </c>
      <c r="L65" s="203">
        <f>INDEX(Sorted_by_Variable!K$832:K$884,D46)</f>
        <v>116.21299836910723</v>
      </c>
      <c r="M65" s="203">
        <f>INDEX(Sorted_by_Variable!L$832:L$884,D46)</f>
        <v>200.94117579216783</v>
      </c>
      <c r="N65" s="203">
        <f>INDEX(Sorted_by_Variable!M$832:M$884,D46)</f>
        <v>262.69134248593963</v>
      </c>
      <c r="O65" s="203">
        <f>INDEX(Sorted_by_Variable!N$832:N$884,D46)</f>
        <v>378.50428219021541</v>
      </c>
      <c r="P65" s="203">
        <f>INDEX(Sorted_by_Variable!O$832:O$884,D46)</f>
        <v>450.23730279223838</v>
      </c>
      <c r="Q65" s="203">
        <f>INDEX(Sorted_by_Variable!P$832:P$884,D46)</f>
        <v>521.4200034130638</v>
      </c>
      <c r="R65" s="204">
        <f>INDEX(Sorted_by_Variable!Q$832:Q$884,D46)</f>
        <v>534.0240801073943</v>
      </c>
      <c r="S65" s="203">
        <f>INDEX(Sorted_by_Variable!R$832:R$884,D46)</f>
        <v>533.49892340350777</v>
      </c>
      <c r="T65" s="203">
        <f>INDEX(Sorted_by_Variable!S$832:S$884,D46)</f>
        <v>533.46247700424919</v>
      </c>
      <c r="U65" s="203">
        <f>INDEX(Sorted_by_Variable!T$832:T$884,D46)</f>
        <v>533.90760329798616</v>
      </c>
      <c r="V65" s="203">
        <f>INDEX(Sorted_by_Variable!U$832:U$884,D46)</f>
        <v>534.82766379443933</v>
      </c>
      <c r="W65" s="203">
        <f>INDEX(Sorted_by_Variable!V$832:V$884,D46)</f>
        <v>536.21650606684716</v>
      </c>
      <c r="X65" s="203">
        <f>INDEX(Sorted_by_Variable!W$832:W$884,D46)</f>
        <v>538.06845128469752</v>
      </c>
      <c r="Y65" s="203">
        <f>INDEX(Sorted_by_Variable!X$832:X$884,D46)</f>
        <v>540.37828231786477</v>
      </c>
      <c r="Z65" s="203">
        <f>INDEX(Sorted_by_Variable!Y$832:Y$884,D46)</f>
        <v>543.14123239374601</v>
      </c>
      <c r="AA65" s="203">
        <f>INDEX(Sorted_by_Variable!Z$832:Z$884,D46)</f>
        <v>546.35297428971762</v>
      </c>
      <c r="AB65" s="203">
        <f>INDEX(Sorted_by_Variable!AA$832:AA$884,D46)</f>
        <v>550.00961004393332</v>
      </c>
      <c r="AC65" s="203">
        <f>INDEX(Sorted_by_Variable!AB$832:AB$884,D46)</f>
        <v>554.10766116816274</v>
      </c>
      <c r="AD65" s="203">
        <f>INDEX(Sorted_by_Variable!AC$832:AC$884,D46)</f>
        <v>558.6440593470262</v>
      </c>
      <c r="AE65" s="203">
        <f>INDEX(Sorted_by_Variable!AD$832:AD$884,D46)</f>
        <v>563.59910287834498</v>
      </c>
      <c r="AF65" s="203">
        <f>INDEX(Sorted_by_Variable!AE$832:AE$884,D46)</f>
        <v>568.91547465340182</v>
      </c>
      <c r="AG65" s="203">
        <f>INDEX(Sorted_by_Variable!AF$832:AF$884,D46)</f>
        <v>574.53624084572868</v>
      </c>
      <c r="AH65" s="203">
        <f>INDEX(Sorted_by_Variable!AG$832:AG$884,D46)</f>
        <v>580.40509507405932</v>
      </c>
      <c r="AI65" s="203">
        <f>INDEX(Sorted_by_Variable!AH$832:AH$884,D46)</f>
        <v>586.36926020595524</v>
      </c>
      <c r="AJ65" s="203">
        <f>INDEX(Sorted_by_Variable!AI$832:AI$884,D46)</f>
        <v>592.47111816891049</v>
      </c>
      <c r="AK65" s="203">
        <f>INDEX(Sorted_by_Variable!AJ$832:AJ$884,D46)</f>
        <v>598.65736593030965</v>
      </c>
      <c r="AL65" s="203">
        <f>INDEX(Sorted_by_Variable!AK$832:AK$884,D46)</f>
        <v>604.87605009869185</v>
      </c>
      <c r="AM65" s="203">
        <f>INDEX(Sorted_by_Variable!AL$832:AL$884,D46)</f>
        <v>611.12231648674413</v>
      </c>
      <c r="AN65" s="203">
        <f>INDEX(Sorted_by_Variable!AM$832:AM$884,D46)</f>
        <v>617.40178158037429</v>
      </c>
      <c r="AO65" s="203">
        <f>INDEX(Sorted_by_Variable!AN$832:AN$884,D46)</f>
        <v>623.71962070964366</v>
      </c>
      <c r="AP65" s="203">
        <f>INDEX(Sorted_by_Variable!AO$832:AO$884,D46)</f>
        <v>630.08058480732416</v>
      </c>
      <c r="AQ65" s="204">
        <f>INDEX(Sorted_by_Variable!AP$832:AP$884,D46)</f>
        <v>636.48901617448053</v>
      </c>
      <c r="AS65" s="69" t="str">
        <f>C62&amp;"|"&amp;C65</f>
        <v>Annual first-year costs|Annual participant cost of EE</v>
      </c>
    </row>
    <row r="66" spans="2:45" ht="18.75" thickTop="1" thickBot="1" x14ac:dyDescent="0.4"/>
    <row r="67" spans="2:45" ht="25.5" thickTop="1" x14ac:dyDescent="0.5">
      <c r="B67" s="217" t="str">
        <f>INDEX(Sorted_by_Variable!$C$7:$C$59,D67)</f>
        <v>Arizona</v>
      </c>
      <c r="C67" s="94"/>
      <c r="D67" s="228">
        <f>D46+1</f>
        <v>2</v>
      </c>
      <c r="E67" s="220"/>
      <c r="F67" s="222"/>
      <c r="G67" s="94"/>
      <c r="H67" s="94"/>
      <c r="I67" s="94"/>
      <c r="J67" s="94"/>
      <c r="K67" s="94"/>
      <c r="L67" s="94"/>
      <c r="M67" s="94"/>
      <c r="N67" s="94"/>
      <c r="O67" s="94"/>
      <c r="P67" s="94"/>
      <c r="Q67" s="94"/>
      <c r="R67" s="220"/>
      <c r="S67" s="94"/>
      <c r="T67" s="94"/>
      <c r="U67" s="94"/>
      <c r="V67" s="94"/>
      <c r="W67" s="94"/>
      <c r="X67" s="94"/>
      <c r="Y67" s="94"/>
      <c r="Z67" s="94"/>
      <c r="AA67" s="94"/>
      <c r="AB67" s="94"/>
      <c r="AC67" s="94"/>
      <c r="AD67" s="94"/>
      <c r="AE67" s="94"/>
      <c r="AF67" s="94"/>
      <c r="AG67" s="94"/>
      <c r="AH67" s="94"/>
      <c r="AI67" s="94"/>
      <c r="AJ67" s="94"/>
      <c r="AK67" s="94"/>
      <c r="AL67" s="94"/>
      <c r="AM67" s="94"/>
      <c r="AN67" s="94"/>
      <c r="AO67" s="94"/>
      <c r="AP67" s="94"/>
      <c r="AQ67" s="220"/>
      <c r="AS67" s="69"/>
    </row>
    <row r="68" spans="2:45" x14ac:dyDescent="0.35">
      <c r="C68" t="s">
        <v>2358</v>
      </c>
      <c r="D68" s="76" t="s">
        <v>0</v>
      </c>
      <c r="E68" s="166">
        <f>INDEX(Sorted_by_Variable!D$7:D$59,D67)</f>
        <v>76274.51400000001</v>
      </c>
      <c r="F68" s="167">
        <f>INDEX(Sorted_by_Variable!E$7:E$59,D67)</f>
        <v>77267.892201491486</v>
      </c>
      <c r="G68" s="166">
        <f>INDEX(Sorted_by_Variable!F$7:F$59,D67)</f>
        <v>78274.207886284377</v>
      </c>
      <c r="H68" s="166">
        <f>INDEX(Sorted_by_Variable!G$7:G$59,D67)</f>
        <v>79293.629548587545</v>
      </c>
      <c r="I68" s="166">
        <f>INDEX(Sorted_by_Variable!H$7:H$59,D67)</f>
        <v>80326.327877031916</v>
      </c>
      <c r="J68" s="166">
        <f>INDEX(Sorted_by_Variable!I$7:I$59,D67)</f>
        <v>81372.475783249974</v>
      </c>
      <c r="K68" s="166">
        <f>INDEX(Sorted_by_Variable!J$7:J$59,D67)</f>
        <v>82432.24843082756</v>
      </c>
      <c r="L68" s="166">
        <f>INDEX(Sorted_by_Variable!K$7:K$59,D67)</f>
        <v>83505.823264632651</v>
      </c>
      <c r="M68" s="166">
        <f>INDEX(Sorted_by_Variable!L$7:L$59,D67)</f>
        <v>84593.380040526172</v>
      </c>
      <c r="N68" s="166">
        <f>INDEX(Sorted_by_Variable!M$7:M$59,D67)</f>
        <v>85695.10085545975</v>
      </c>
      <c r="O68" s="166">
        <f>INDEX(Sorted_by_Variable!N$7:N$59,D67)</f>
        <v>86811.170177965396</v>
      </c>
      <c r="P68" s="166">
        <f>INDEX(Sorted_by_Variable!O$7:O$59,D67)</f>
        <v>87941.774879042321</v>
      </c>
      <c r="Q68" s="166">
        <f>INDEX(Sorted_by_Variable!P$7:P$59,D67)</f>
        <v>89087.104263446017</v>
      </c>
      <c r="R68" s="168">
        <f>INDEX(Sorted_by_Variable!Q$7:Q$59,D67)</f>
        <v>90247.350101384829</v>
      </c>
      <c r="S68" s="166">
        <f>INDEX(Sorted_by_Variable!R$7:R$59,D67)</f>
        <v>91422.706660629308</v>
      </c>
      <c r="T68" s="166">
        <f>INDEX(Sorted_by_Variable!S$7:S$59,D67)</f>
        <v>92613.370739039805</v>
      </c>
      <c r="U68" s="166">
        <f>INDEX(Sorted_by_Variable!T$7:T$59,D67)</f>
        <v>93819.541697517634</v>
      </c>
      <c r="V68" s="166">
        <f>INDEX(Sorted_by_Variable!U$7:U$59,D67)</f>
        <v>95041.421493385409</v>
      </c>
      <c r="W68" s="166">
        <f>INDEX(Sorted_by_Variable!V$7:V$59,D67)</f>
        <v>96279.214714202157</v>
      </c>
      <c r="X68" s="166">
        <f>INDEX(Sorted_by_Variable!W$7:W$59,D67)</f>
        <v>97533.128612018743</v>
      </c>
      <c r="Y68" s="166">
        <f>INDEX(Sorted_by_Variable!X$7:X$59,D67)</f>
        <v>98803.373138079492</v>
      </c>
      <c r="Z68" s="166">
        <f>INDEX(Sorted_by_Variable!Y$7:Y$59,D67)</f>
        <v>100090.16097797574</v>
      </c>
      <c r="AA68" s="166">
        <f>INDEX(Sorted_by_Variable!Z$7:Z$59,D67)</f>
        <v>101393.70758725723</v>
      </c>
      <c r="AB68" s="166">
        <f>INDEX(Sorted_by_Variable!AA$7:AA$59,D67)</f>
        <v>102714.23122750726</v>
      </c>
      <c r="AC68" s="166">
        <f>INDEX(Sorted_by_Variable!AB$7:AB$59,D67)</f>
        <v>104051.95300288771</v>
      </c>
      <c r="AD68" s="166">
        <f>INDEX(Sorted_by_Variable!AC$7:AC$59,D67)</f>
        <v>105407.09689715997</v>
      </c>
      <c r="AE68" s="166">
        <f>INDEX(Sorted_by_Variable!AD$7:AD$59,D67)</f>
        <v>106779.88981118808</v>
      </c>
      <c r="AF68" s="166">
        <f>INDEX(Sorted_by_Variable!AE$7:AE$59,D67)</f>
        <v>108170.56160093028</v>
      </c>
      <c r="AG68" s="166">
        <f>INDEX(Sorted_by_Variable!AF$7:AF$59,D67)</f>
        <v>109579.34511592527</v>
      </c>
      <c r="AH68" s="166">
        <f>INDEX(Sorted_by_Variable!AG$7:AG$59,D67)</f>
        <v>111060.92801197438</v>
      </c>
      <c r="AI68" s="166">
        <f>INDEX(Sorted_by_Variable!AH$7:AH$59,D67)</f>
        <v>112562.54285725209</v>
      </c>
      <c r="AJ68" s="166">
        <f>INDEX(Sorted_by_Variable!AI$7:AI$59,D67)</f>
        <v>114084.46049653595</v>
      </c>
      <c r="AK68" s="166">
        <f>INDEX(Sorted_by_Variable!AJ$7:AJ$59,D67)</f>
        <v>115626.95543659828</v>
      </c>
      <c r="AL68" s="166">
        <f>INDEX(Sorted_by_Variable!AK$7:AK$59,D67)</f>
        <v>117190.30589571869</v>
      </c>
      <c r="AM68" s="166">
        <f>INDEX(Sorted_by_Variable!AL$7:AL$59,D67)</f>
        <v>118774.79385386607</v>
      </c>
      <c r="AN68" s="166">
        <f>INDEX(Sorted_by_Variable!AM$7:AM$59,D67)</f>
        <v>120380.70510355898</v>
      </c>
      <c r="AO68" s="166">
        <f>INDEX(Sorted_by_Variable!AN$7:AN$59,D67)</f>
        <v>122008.3293014138</v>
      </c>
      <c r="AP68" s="166">
        <f>INDEX(Sorted_by_Variable!AO$7:AO$59,D67)</f>
        <v>123657.9600203898</v>
      </c>
      <c r="AQ68" s="168">
        <f>INDEX(Sorted_by_Variable!AP$7:AP$59,D67)</f>
        <v>125329.89480274057</v>
      </c>
      <c r="AS68" s="69" t="str">
        <f t="shared" ref="AS68:AS78" si="71">C68</f>
        <v>BAU sales</v>
      </c>
    </row>
    <row r="69" spans="2:45" x14ac:dyDescent="0.35">
      <c r="C69" t="s">
        <v>2372</v>
      </c>
      <c r="D69" s="76" t="s">
        <v>0</v>
      </c>
      <c r="E69" s="166">
        <f>INDEX(Sorted_by_Variable!D$62:D$114,D67)</f>
        <v>75063.342000000004</v>
      </c>
      <c r="F69" s="167">
        <f>INDEX(Sorted_by_Variable!E$62:E$114,D67)</f>
        <v>77267.892201491486</v>
      </c>
      <c r="G69" s="166">
        <f>INDEX(Sorted_by_Variable!F$62:F$114,D67)</f>
        <v>78274.207886284377</v>
      </c>
      <c r="H69" s="166">
        <f>INDEX(Sorted_by_Variable!G$62:G$114,D67)</f>
        <v>79293.629548587545</v>
      </c>
      <c r="I69" s="166">
        <f>INDEX(Sorted_by_Variable!H$62:H$114,D67)</f>
        <v>80326.327877031916</v>
      </c>
      <c r="J69" s="166">
        <f>INDEX(Sorted_by_Variable!I$62:I$114,D67)</f>
        <v>80167.580865094496</v>
      </c>
      <c r="K69" s="166">
        <f>INDEX(Sorted_by_Variable!J$62:J$114,D67)</f>
        <v>80088.255321703851</v>
      </c>
      <c r="L69" s="166">
        <f>INDEX(Sorted_by_Variable!K$62:K$114,D67)</f>
        <v>80087.212043111373</v>
      </c>
      <c r="M69" s="166">
        <f>INDEX(Sorted_by_Variable!L$62:L$114,D67)</f>
        <v>80163.39392577704</v>
      </c>
      <c r="N69" s="166">
        <f>INDEX(Sorted_by_Variable!M$62:M$114,D67)</f>
        <v>80315.823865592596</v>
      </c>
      <c r="O69" s="166">
        <f>INDEX(Sorted_by_Variable!N$62:N$114,D67)</f>
        <v>80543.602753824394</v>
      </c>
      <c r="P69" s="166">
        <f>INDEX(Sorted_by_Variable!O$62:O$114,D67)</f>
        <v>80845.90756667158</v>
      </c>
      <c r="Q69" s="166">
        <f>INDEX(Sorted_by_Variable!P$62:P$114,D67)</f>
        <v>81221.989545458462</v>
      </c>
      <c r="R69" s="168">
        <f>INDEX(Sorted_by_Variable!Q$62:Q$114,D67)</f>
        <v>81671.172464598669</v>
      </c>
      <c r="S69" s="166">
        <f>INDEX(Sorted_by_Variable!R$62:R$114,D67)</f>
        <v>82192.850984582794</v>
      </c>
      <c r="T69" s="166">
        <f>INDEX(Sorted_by_Variable!S$62:S$114,D67)</f>
        <v>82786.489087352602</v>
      </c>
      <c r="U69" s="166">
        <f>INDEX(Sorted_by_Variable!T$62:T$114,D67)</f>
        <v>83451.618591530758</v>
      </c>
      <c r="V69" s="166">
        <f>INDEX(Sorted_by_Variable!U$62:U$114,D67)</f>
        <v>84187.837745078839</v>
      </c>
      <c r="W69" s="166">
        <f>INDEX(Sorted_by_Variable!V$62:V$114,D67)</f>
        <v>84994.809893055441</v>
      </c>
      <c r="X69" s="166">
        <f>INDEX(Sorted_by_Variable!W$62:W$114,D67)</f>
        <v>85872.262218242584</v>
      </c>
      <c r="Y69" s="166">
        <f>INDEX(Sorted_by_Variable!X$62:X$114,D67)</f>
        <v>86819.984552501104</v>
      </c>
      <c r="Z69" s="166">
        <f>INDEX(Sorted_by_Variable!Y$62:Y$114,D67)</f>
        <v>87837.828256806184</v>
      </c>
      <c r="AA69" s="166">
        <f>INDEX(Sorted_by_Variable!Z$62:Z$114,D67)</f>
        <v>88925.705167999695</v>
      </c>
      <c r="AB69" s="166">
        <f>INDEX(Sorted_by_Variable!AA$62:AA$114,D67)</f>
        <v>90083.586610380793</v>
      </c>
      <c r="AC69" s="166">
        <f>INDEX(Sorted_by_Variable!AB$62:AB$114,D67)</f>
        <v>91311.502470336593</v>
      </c>
      <c r="AD69" s="166">
        <f>INDEX(Sorted_by_Variable!AC$62:AC$114,D67)</f>
        <v>92546.124810284877</v>
      </c>
      <c r="AE69" s="166">
        <f>INDEX(Sorted_by_Variable!AD$62:AD$114,D67)</f>
        <v>93788.67466773605</v>
      </c>
      <c r="AF69" s="166">
        <f>INDEX(Sorted_by_Variable!AE$62:AE$114,D67)</f>
        <v>95040.300313162079</v>
      </c>
      <c r="AG69" s="166">
        <f>INDEX(Sorted_by_Variable!AF$62:AF$114,D67)</f>
        <v>96302.080243336866</v>
      </c>
      <c r="AH69" s="166">
        <f>INDEX(Sorted_by_Variable!AG$62:AG$114,D67)</f>
        <v>97629.47778170844</v>
      </c>
      <c r="AI69" s="166">
        <f>INDEX(Sorted_by_Variable!AH$62:AH$114,D67)</f>
        <v>98969.617034952331</v>
      </c>
      <c r="AJ69" s="166">
        <f>INDEX(Sorted_by_Variable!AI$62:AI$114,D67)</f>
        <v>100323.44584210991</v>
      </c>
      <c r="AK69" s="166">
        <f>INDEX(Sorted_by_Variable!AJ$62:AJ$114,D67)</f>
        <v>101691.8527096241</v>
      </c>
      <c r="AL69" s="166">
        <f>INDEX(Sorted_by_Variable!AK$62:AK$114,D67)</f>
        <v>103075.66909025995</v>
      </c>
      <c r="AM69" s="166">
        <f>INDEX(Sorted_by_Variable!AL$62:AL$114,D67)</f>
        <v>104475.67152440667</v>
      </c>
      <c r="AN69" s="166">
        <f>INDEX(Sorted_by_Variable!AM$62:AM$114,D67)</f>
        <v>105892.58364893333</v>
      </c>
      <c r="AO69" s="166">
        <f>INDEX(Sorted_by_Variable!AN$62:AN$114,D67)</f>
        <v>107327.07807852008</v>
      </c>
      <c r="AP69" s="166">
        <f>INDEX(Sorted_by_Variable!AO$62:AO$114,D67)</f>
        <v>108779.77816414532</v>
      </c>
      <c r="AQ69" s="168">
        <f>INDEX(Sorted_by_Variable!AP$62:AP$114,D67)</f>
        <v>110251.25963317683</v>
      </c>
      <c r="AS69" s="69" t="str">
        <f t="shared" si="71"/>
        <v>Sales after EE</v>
      </c>
    </row>
    <row r="70" spans="2:45" x14ac:dyDescent="0.35">
      <c r="C70" t="s">
        <v>2356</v>
      </c>
      <c r="D70" s="76" t="s">
        <v>0</v>
      </c>
      <c r="E70" s="166">
        <f>INDEX(Sorted_by_Variable!D$117:D$169,D67)</f>
        <v>0</v>
      </c>
      <c r="F70" s="167">
        <f>INDEX(Sorted_by_Variable!E$117:E$169,D67)</f>
        <v>0</v>
      </c>
      <c r="G70" s="166">
        <f>INDEX(Sorted_by_Variable!F$117:F$169,D67)</f>
        <v>0</v>
      </c>
      <c r="H70" s="166">
        <f>INDEX(Sorted_by_Variable!G$117:G$169,D67)</f>
        <v>0</v>
      </c>
      <c r="I70" s="166">
        <f>INDEX(Sorted_by_Variable!H$117:H$169,D67)</f>
        <v>0</v>
      </c>
      <c r="J70" s="166">
        <f>INDEX(Sorted_by_Variable!I$117:I$169,D67)</f>
        <v>1204.8949181554788</v>
      </c>
      <c r="K70" s="166">
        <f>INDEX(Sorted_by_Variable!J$117:J$169,D67)</f>
        <v>2343.9931091237131</v>
      </c>
      <c r="L70" s="166">
        <f>INDEX(Sorted_by_Variable!K$117:K$169,D67)</f>
        <v>3418.6112215212761</v>
      </c>
      <c r="M70" s="166">
        <f>INDEX(Sorted_by_Variable!L$117:L$169,D67)</f>
        <v>4429.9861147491329</v>
      </c>
      <c r="N70" s="166">
        <f>INDEX(Sorted_by_Variable!M$117:M$169,D67)</f>
        <v>5379.2769898671504</v>
      </c>
      <c r="O70" s="166">
        <f>INDEX(Sorted_by_Variable!N$117:N$169,D67)</f>
        <v>6267.5674241409979</v>
      </c>
      <c r="P70" s="166">
        <f>INDEX(Sorted_by_Variable!O$117:O$169,D67)</f>
        <v>7095.8673123707486</v>
      </c>
      <c r="Q70" s="166">
        <f>INDEX(Sorted_by_Variable!P$117:P$169,D67)</f>
        <v>7865.114717987557</v>
      </c>
      <c r="R70" s="168">
        <f>INDEX(Sorted_by_Variable!Q$117:Q$169,D67)</f>
        <v>8576.1776367861639</v>
      </c>
      <c r="S70" s="166">
        <f>INDEX(Sorted_by_Variable!R$117:R$169,D67)</f>
        <v>9229.8556760465144</v>
      </c>
      <c r="T70" s="166">
        <f>INDEX(Sorted_by_Variable!S$117:S$169,D67)</f>
        <v>9826.8816516872048</v>
      </c>
      <c r="U70" s="166">
        <f>INDEX(Sorted_by_Variable!T$117:T$169,D67)</f>
        <v>10367.923105986876</v>
      </c>
      <c r="V70" s="166">
        <f>INDEX(Sorted_by_Variable!U$117:U$169,D67)</f>
        <v>10853.583748306575</v>
      </c>
      <c r="W70" s="166">
        <f>INDEX(Sorted_by_Variable!V$117:V$169,D67)</f>
        <v>11284.404821146709</v>
      </c>
      <c r="X70" s="166">
        <f>INDEX(Sorted_by_Variable!W$117:W$169,D67)</f>
        <v>11660.866393776163</v>
      </c>
      <c r="Y70" s="166">
        <f>INDEX(Sorted_by_Variable!X$117:X$169,D67)</f>
        <v>11983.388585578385</v>
      </c>
      <c r="Z70" s="166">
        <f>INDEX(Sorted_by_Variable!Y$117:Y$169,D67)</f>
        <v>12252.332721169554</v>
      </c>
      <c r="AA70" s="166">
        <f>INDEX(Sorted_by_Variable!Z$117:Z$169,D67)</f>
        <v>12468.002419257533</v>
      </c>
      <c r="AB70" s="166">
        <f>INDEX(Sorted_by_Variable!AA$117:AA$169,D67)</f>
        <v>12630.644617126465</v>
      </c>
      <c r="AC70" s="166">
        <f>INDEX(Sorted_by_Variable!AB$117:AB$169,D67)</f>
        <v>12740.450532551113</v>
      </c>
      <c r="AD70" s="166">
        <f>INDEX(Sorted_by_Variable!AC$117:AC$169,D67)</f>
        <v>12860.972086875085</v>
      </c>
      <c r="AE70" s="166">
        <f>INDEX(Sorted_by_Variable!AD$117:AD$169,D67)</f>
        <v>12991.215143452037</v>
      </c>
      <c r="AF70" s="166">
        <f>INDEX(Sorted_by_Variable!AE$117:AE$169,D67)</f>
        <v>13130.261287768195</v>
      </c>
      <c r="AG70" s="166">
        <f>INDEX(Sorted_by_Variable!AF$117:AF$169,D67)</f>
        <v>13277.264872588406</v>
      </c>
      <c r="AH70" s="166">
        <f>INDEX(Sorted_by_Variable!AG$117:AG$169,D67)</f>
        <v>13431.450230265938</v>
      </c>
      <c r="AI70" s="166">
        <f>INDEX(Sorted_by_Variable!AH$117:AH$169,D67)</f>
        <v>13592.925822299767</v>
      </c>
      <c r="AJ70" s="166">
        <f>INDEX(Sorted_by_Variable!AI$117:AI$169,D67)</f>
        <v>13761.014654426031</v>
      </c>
      <c r="AK70" s="166">
        <f>INDEX(Sorted_by_Variable!AJ$117:AJ$169,D67)</f>
        <v>13935.102726974179</v>
      </c>
      <c r="AL70" s="166">
        <f>INDEX(Sorted_by_Variable!AK$117:AK$169,D67)</f>
        <v>14114.636805458736</v>
      </c>
      <c r="AM70" s="166">
        <f>INDEX(Sorted_by_Variable!AL$117:AL$169,D67)</f>
        <v>14299.122329459391</v>
      </c>
      <c r="AN70" s="166">
        <f>INDEX(Sorted_by_Variable!AM$117:AM$169,D67)</f>
        <v>14488.121454625652</v>
      </c>
      <c r="AO70" s="166">
        <f>INDEX(Sorted_by_Variable!AN$117:AN$169,D67)</f>
        <v>14681.251222893719</v>
      </c>
      <c r="AP70" s="166">
        <f>INDEX(Sorted_by_Variable!AO$117:AO$169,D67)</f>
        <v>14878.181856244479</v>
      </c>
      <c r="AQ70" s="168">
        <f>INDEX(Sorted_by_Variable!AP$117:AP$169,D67)</f>
        <v>15078.635169563746</v>
      </c>
      <c r="AS70" s="69" t="str">
        <f t="shared" si="71"/>
        <v>Net cumulative savings</v>
      </c>
    </row>
    <row r="71" spans="2:45" x14ac:dyDescent="0.35">
      <c r="C71" t="s">
        <v>2390</v>
      </c>
      <c r="D71" s="76" t="s">
        <v>1</v>
      </c>
      <c r="E71" s="174">
        <f t="shared" ref="E71:AQ71" si="72">E70/E68</f>
        <v>0</v>
      </c>
      <c r="F71" s="173">
        <f t="shared" si="72"/>
        <v>0</v>
      </c>
      <c r="G71" s="174">
        <f t="shared" si="72"/>
        <v>0</v>
      </c>
      <c r="H71" s="174">
        <f t="shared" si="72"/>
        <v>0</v>
      </c>
      <c r="I71" s="174">
        <f t="shared" si="72"/>
        <v>0</v>
      </c>
      <c r="J71" s="174">
        <f t="shared" si="72"/>
        <v>1.4807155694327528E-2</v>
      </c>
      <c r="K71" s="174">
        <f t="shared" si="72"/>
        <v>2.8435389713901332E-2</v>
      </c>
      <c r="L71" s="174">
        <f t="shared" si="72"/>
        <v>4.0938596709448473E-2</v>
      </c>
      <c r="M71" s="174">
        <f t="shared" si="72"/>
        <v>5.2367999867446578E-2</v>
      </c>
      <c r="N71" s="174">
        <f t="shared" si="72"/>
        <v>6.2772281450957992E-2</v>
      </c>
      <c r="O71" s="174">
        <f t="shared" si="72"/>
        <v>7.2197706945918413E-2</v>
      </c>
      <c r="P71" s="174">
        <f t="shared" si="72"/>
        <v>8.0688243125984341E-2</v>
      </c>
      <c r="Q71" s="174">
        <f t="shared" si="72"/>
        <v>8.828567033371125E-2</v>
      </c>
      <c r="R71" s="175">
        <f t="shared" si="72"/>
        <v>9.5029689261253603E-2</v>
      </c>
      <c r="S71" s="174">
        <f t="shared" si="72"/>
        <v>0.10095802249991032</v>
      </c>
      <c r="T71" s="174">
        <f t="shared" si="72"/>
        <v>0.10610651111465083</v>
      </c>
      <c r="U71" s="174">
        <f t="shared" si="72"/>
        <v>0.11050920648721524</v>
      </c>
      <c r="V71" s="174">
        <f t="shared" si="72"/>
        <v>0.11419845765945275</v>
      </c>
      <c r="W71" s="174">
        <f t="shared" si="72"/>
        <v>0.117204994397219</v>
      </c>
      <c r="X71" s="174">
        <f t="shared" si="72"/>
        <v>0.11955800618436459</v>
      </c>
      <c r="Y71" s="174">
        <f t="shared" si="72"/>
        <v>0.12128521734608579</v>
      </c>
      <c r="Z71" s="174">
        <f t="shared" si="72"/>
        <v>0.12241295849115089</v>
      </c>
      <c r="AA71" s="174">
        <f t="shared" si="72"/>
        <v>0.12296623445323607</v>
      </c>
      <c r="AB71" s="174">
        <f t="shared" si="72"/>
        <v>0.12296878890277797</v>
      </c>
      <c r="AC71" s="174">
        <f t="shared" si="72"/>
        <v>0.12244316579235695</v>
      </c>
      <c r="AD71" s="174">
        <f t="shared" si="72"/>
        <v>0.12201239257564264</v>
      </c>
      <c r="AE71" s="174">
        <f t="shared" si="72"/>
        <v>0.12166350018176227</v>
      </c>
      <c r="AF71" s="174">
        <f t="shared" si="72"/>
        <v>0.12138479354678024</v>
      </c>
      <c r="AG71" s="174">
        <f t="shared" si="72"/>
        <v>0.12116576220219451</v>
      </c>
      <c r="AH71" s="174">
        <f t="shared" si="72"/>
        <v>0.12093767331763863</v>
      </c>
      <c r="AI71" s="174">
        <f t="shared" si="72"/>
        <v>0.12075887304303212</v>
      </c>
      <c r="AJ71" s="174">
        <f t="shared" si="72"/>
        <v>0.12062128877616833</v>
      </c>
      <c r="AK71" s="174">
        <f t="shared" si="72"/>
        <v>0.12051776918588168</v>
      </c>
      <c r="AL71" s="174">
        <f t="shared" si="72"/>
        <v>0.1204420169192031</v>
      </c>
      <c r="AM71" s="174">
        <f t="shared" si="72"/>
        <v>0.12038852575953311</v>
      </c>
      <c r="AN71" s="174">
        <f t="shared" si="72"/>
        <v>0.1203525219607417</v>
      </c>
      <c r="AO71" s="174">
        <f t="shared" si="72"/>
        <v>0.1203299094984296</v>
      </c>
      <c r="AP71" s="174">
        <f t="shared" si="72"/>
        <v>0.12031721899496996</v>
      </c>
      <c r="AQ71" s="175">
        <f t="shared" si="72"/>
        <v>0.12031156008944502</v>
      </c>
      <c r="AS71" s="69" t="str">
        <f t="shared" si="71"/>
        <v>Net cumulative savings as a percent of sales before EE</v>
      </c>
    </row>
    <row r="72" spans="2:45" x14ac:dyDescent="0.35">
      <c r="C72" t="s">
        <v>2378</v>
      </c>
      <c r="D72" s="76" t="s">
        <v>0</v>
      </c>
      <c r="E72" s="166">
        <f>INDEX(Sorted_by_Variable!D$227:D$279,D67)</f>
        <v>0</v>
      </c>
      <c r="F72" s="167">
        <f>INDEX(Sorted_by_Variable!E$227:E$279,D67)</f>
        <v>0</v>
      </c>
      <c r="G72" s="166">
        <f>INDEX(Sorted_by_Variable!F$227:F$279,D67)</f>
        <v>0</v>
      </c>
      <c r="H72" s="166">
        <f>INDEX(Sorted_by_Variable!G$227:G$279,D67)</f>
        <v>0</v>
      </c>
      <c r="I72" s="166">
        <f>INDEX(Sorted_by_Variable!H$227:H$279,D67)</f>
        <v>0</v>
      </c>
      <c r="J72" s="166">
        <f>INDEX(Sorted_by_Variable!I$227:I$279,D67)</f>
        <v>1204.8949181554788</v>
      </c>
      <c r="K72" s="166">
        <f>INDEX(Sorted_by_Variable!J$227:J$279,D67)</f>
        <v>1202.5137129764173</v>
      </c>
      <c r="L72" s="166">
        <f>INDEX(Sorted_by_Variable!K$227:K$279,D67)</f>
        <v>1201.3238298255578</v>
      </c>
      <c r="M72" s="166">
        <f>INDEX(Sorted_by_Variable!L$227:L$279,D67)</f>
        <v>1201.3081806466705</v>
      </c>
      <c r="N72" s="166">
        <f>INDEX(Sorted_by_Variable!M$227:M$279,D67)</f>
        <v>1202.4509088866555</v>
      </c>
      <c r="O72" s="166">
        <f>INDEX(Sorted_by_Variable!N$227:N$279,D67)</f>
        <v>1204.7373579838888</v>
      </c>
      <c r="P72" s="166">
        <f>INDEX(Sorted_by_Variable!O$227:O$279,D67)</f>
        <v>1208.1540413073658</v>
      </c>
      <c r="Q72" s="166">
        <f>INDEX(Sorted_by_Variable!P$227:P$279,D67)</f>
        <v>1212.6886135000736</v>
      </c>
      <c r="R72" s="168">
        <f>INDEX(Sorted_by_Variable!Q$227:Q$279,D67)</f>
        <v>1218.3298431818769</v>
      </c>
      <c r="S72" s="166">
        <f>INDEX(Sorted_by_Variable!R$227:R$279,D67)</f>
        <v>1225.0675869689801</v>
      </c>
      <c r="T72" s="166">
        <f>INDEX(Sorted_by_Variable!S$227:S$279,D67)</f>
        <v>1232.8927647687419</v>
      </c>
      <c r="U72" s="166">
        <f>INDEX(Sorted_by_Variable!T$227:T$279,D67)</f>
        <v>1241.797336310289</v>
      </c>
      <c r="V72" s="166">
        <f>INDEX(Sorted_by_Variable!U$227:U$279,D67)</f>
        <v>1251.7742788729613</v>
      </c>
      <c r="W72" s="166">
        <f>INDEX(Sorted_by_Variable!V$227:V$279,D67)</f>
        <v>1262.8175661761825</v>
      </c>
      <c r="X72" s="166">
        <f>INDEX(Sorted_by_Variable!W$227:W$279,D67)</f>
        <v>1274.9221483958315</v>
      </c>
      <c r="Y72" s="166">
        <f>INDEX(Sorted_by_Variable!X$227:X$279,D67)</f>
        <v>1288.0839332736386</v>
      </c>
      <c r="Z72" s="166">
        <f>INDEX(Sorted_by_Variable!Y$227:Y$279,D67)</f>
        <v>1302.2997682875166</v>
      </c>
      <c r="AA72" s="166">
        <f>INDEX(Sorted_by_Variable!Z$227:Z$279,D67)</f>
        <v>1317.5674238520928</v>
      </c>
      <c r="AB72" s="166">
        <f>INDEX(Sorted_by_Variable!AA$227:AA$279,D67)</f>
        <v>1333.8855775199954</v>
      </c>
      <c r="AC72" s="166">
        <f>INDEX(Sorted_by_Variable!AB$227:AB$279,D67)</f>
        <v>1351.2537991557119</v>
      </c>
      <c r="AD72" s="166">
        <f>INDEX(Sorted_by_Variable!AC$227:AC$279,D67)</f>
        <v>1369.6725370550489</v>
      </c>
      <c r="AE72" s="166">
        <f>INDEX(Sorted_by_Variable!AD$227:AD$279,D67)</f>
        <v>1388.1918721542731</v>
      </c>
      <c r="AF72" s="166">
        <f>INDEX(Sorted_by_Variable!AE$227:AE$279,D67)</f>
        <v>1406.8301200160406</v>
      </c>
      <c r="AG72" s="166">
        <f>INDEX(Sorted_by_Variable!AF$227:AF$279,D67)</f>
        <v>1425.6045046974311</v>
      </c>
      <c r="AH72" s="166">
        <f>INDEX(Sorted_by_Variable!AG$227:AG$279,D67)</f>
        <v>1444.5312036500529</v>
      </c>
      <c r="AI72" s="166">
        <f>INDEX(Sorted_by_Variable!AH$227:AH$279,D67)</f>
        <v>1464.4421667256265</v>
      </c>
      <c r="AJ72" s="166">
        <f>INDEX(Sorted_by_Variable!AI$227:AI$279,D67)</f>
        <v>1484.5442555242848</v>
      </c>
      <c r="AK72" s="166">
        <f>INDEX(Sorted_by_Variable!AJ$227:AJ$279,D67)</f>
        <v>1504.8516876316487</v>
      </c>
      <c r="AL72" s="166">
        <f>INDEX(Sorted_by_Variable!AK$227:AK$279,D67)</f>
        <v>1525.3777906443615</v>
      </c>
      <c r="AM72" s="166">
        <f>INDEX(Sorted_by_Variable!AL$227:AL$279,D67)</f>
        <v>1546.1350363538993</v>
      </c>
      <c r="AN72" s="166">
        <f>INDEX(Sorted_by_Variable!AM$227:AM$279,D67)</f>
        <v>1567.1350728661</v>
      </c>
      <c r="AO72" s="166">
        <f>INDEX(Sorted_by_Variable!AN$227:AN$279,D67)</f>
        <v>1588.3887547339998</v>
      </c>
      <c r="AP72" s="166">
        <f>INDEX(Sorted_by_Variable!AO$227:AO$279,D67)</f>
        <v>1609.9061711778011</v>
      </c>
      <c r="AQ72" s="168">
        <f>INDEX(Sorted_by_Variable!AP$227:AP$279,D67)</f>
        <v>1631.6966724621798</v>
      </c>
      <c r="AS72" s="69" t="str">
        <f t="shared" si="71"/>
        <v>Annual first-year savings</v>
      </c>
    </row>
    <row r="73" spans="2:45" x14ac:dyDescent="0.35">
      <c r="C73" t="s">
        <v>2379</v>
      </c>
      <c r="D73" s="76" t="s">
        <v>1</v>
      </c>
      <c r="E73" s="174">
        <f>INDEX(Sorted_by_Variable!D$282:D$335,D67)</f>
        <v>0</v>
      </c>
      <c r="F73" s="173">
        <f>INDEX(Sorted_by_Variable!E$282:E$335,D67)</f>
        <v>1.6135332743378254E-2</v>
      </c>
      <c r="G73" s="174">
        <f>INDEX(Sorted_by_Variable!F$282:F$335,D67)</f>
        <v>1.5674971394866406E-2</v>
      </c>
      <c r="H73" s="174">
        <f>INDEX(Sorted_by_Variable!G$282:G$335,D67)</f>
        <v>1.5473449463194478E-2</v>
      </c>
      <c r="I73" s="174">
        <f>INDEX(Sorted_by_Variable!H$282:H$335,D67)</f>
        <v>1.5274518355321958E-2</v>
      </c>
      <c r="J73" s="174">
        <f>INDEX(Sorted_by_Variable!I$282:I$335,D67)</f>
        <v>1.5078144762874392E-2</v>
      </c>
      <c r="K73" s="174">
        <f>INDEX(Sorted_by_Variable!J$282:J$335,D67)</f>
        <v>1.5108002348706925E-2</v>
      </c>
      <c r="L73" s="174">
        <f>INDEX(Sorted_by_Variable!K$282:K$335,D67)</f>
        <v>1.5122966471611642E-2</v>
      </c>
      <c r="M73" s="174">
        <f>INDEX(Sorted_by_Variable!L$282:L$335,D67)</f>
        <v>1.512316347518777E-2</v>
      </c>
      <c r="N73" s="174">
        <f>INDEX(Sorted_by_Variable!M$282:M$335,D67)</f>
        <v>1.5108791440659552E-2</v>
      </c>
      <c r="O73" s="174">
        <f>INDEX(Sorted_by_Variable!N$282:N$335,D67)</f>
        <v>1.5080116740467973E-2</v>
      </c>
      <c r="P73" s="174">
        <f>INDEX(Sorted_by_Variable!O$282:O$335,D67)</f>
        <v>1.5037469874570402E-2</v>
      </c>
      <c r="Q73" s="174">
        <f>INDEX(Sorted_by_Variable!P$282:P$335,D67)</f>
        <v>1.498124068928507E-2</v>
      </c>
      <c r="R73" s="175">
        <f>INDEX(Sorted_by_Variable!Q$282:Q$335,D67)</f>
        <v>1.4911873087301429E-2</v>
      </c>
      <c r="S73" s="174">
        <f>INDEX(Sorted_by_Variable!R$282:R$335,D67)</f>
        <v>1.4829859342658474E-2</v>
      </c>
      <c r="T73" s="174">
        <f>INDEX(Sorted_by_Variable!S$282:S$335,D67)</f>
        <v>1.4735734136137751E-2</v>
      </c>
      <c r="U73" s="174">
        <f>INDEX(Sorted_by_Variable!T$282:T$335,D67)</f>
        <v>1.463006842483712E-2</v>
      </c>
      <c r="V73" s="174">
        <f>INDEX(Sorted_by_Variable!U$282:U$335,D67)</f>
        <v>1.4513463255018497E-2</v>
      </c>
      <c r="W73" s="174">
        <f>INDEX(Sorted_by_Variable!V$282:V$335,D67)</f>
        <v>1.4386543620082445E-2</v>
      </c>
      <c r="X73" s="174">
        <f>INDEX(Sorted_by_Variable!W$282:W$335,D67)</f>
        <v>1.4249952456202383E-2</v>
      </c>
      <c r="Y73" s="174">
        <f>INDEX(Sorted_by_Variable!X$282:X$335,D67)</f>
        <v>1.4104344857269876E-2</v>
      </c>
      <c r="Z73" s="174">
        <f>INDEX(Sorted_by_Variable!Y$282:Y$335,D67)</f>
        <v>1.3950382578881818E-2</v>
      </c>
      <c r="AA73" s="174">
        <f>INDEX(Sorted_by_Variable!Z$282:Z$335,D67)</f>
        <v>1.3788728888639747E-2</v>
      </c>
      <c r="AB73" s="174">
        <f>INDEX(Sorted_by_Variable!AA$282:AA$335,D67)</f>
        <v>1.3620043807488923E-2</v>
      </c>
      <c r="AC73" s="174">
        <f>INDEX(Sorted_by_Variable!AB$282:AB$335,D67)</f>
        <v>1.3444979774600033E-2</v>
      </c>
      <c r="AD73" s="174">
        <f>INDEX(Sorted_by_Variable!AC$282:AC$335,D67)</f>
        <v>1.3264177756723046E-2</v>
      </c>
      <c r="AE73" s="174">
        <f>INDEX(Sorted_by_Variable!AD$282:AD$335,D67)</f>
        <v>1.308722545090726E-2</v>
      </c>
      <c r="AF73" s="174">
        <f>INDEX(Sorted_by_Variable!AE$282:AE$335,D67)</f>
        <v>1.2913840656036603E-2</v>
      </c>
      <c r="AG73" s="174">
        <f>INDEX(Sorted_by_Variable!AF$282:AF$335,D67)</f>
        <v>1.2743772862765939E-2</v>
      </c>
      <c r="AH73" s="174">
        <f>INDEX(Sorted_by_Variable!AG$282:AG$335,D67)</f>
        <v>1.2576799970879144E-2</v>
      </c>
      <c r="AI73" s="174">
        <f>INDEX(Sorted_by_Variable!AH$282:AH$335,D67)</f>
        <v>1.2405802299875883E-2</v>
      </c>
      <c r="AJ73" s="174">
        <f>INDEX(Sorted_by_Variable!AI$282:AI$335,D67)</f>
        <v>1.2237816375224123E-2</v>
      </c>
      <c r="AK73" s="174">
        <f>INDEX(Sorted_by_Variable!AJ$282:AJ$335,D67)</f>
        <v>1.2072671446175754E-2</v>
      </c>
      <c r="AL73" s="174">
        <f>INDEX(Sorted_by_Variable!AK$282:AK$335,D67)</f>
        <v>1.1910216676437589E-2</v>
      </c>
      <c r="AM73" s="174">
        <f>INDEX(Sorted_by_Variable!AL$282:AL$335,D67)</f>
        <v>1.1750319068406113E-2</v>
      </c>
      <c r="AN73" s="174">
        <f>INDEX(Sorted_by_Variable!AM$282:AM$335,D67)</f>
        <v>1.1592861594740329E-2</v>
      </c>
      <c r="AO73" s="174">
        <f>INDEX(Sorted_by_Variable!AN$282:AN$335,D67)</f>
        <v>1.1437741513753314E-2</v>
      </c>
      <c r="AP73" s="174">
        <f>INDEX(Sorted_by_Variable!AO$282:AO$335,D67)</f>
        <v>1.1284868848417836E-2</v>
      </c>
      <c r="AQ73" s="175">
        <f>INDEX(Sorted_by_Variable!AP$282:AP$335,D67)</f>
        <v>1.1134165011555539E-2</v>
      </c>
      <c r="AS73" s="69" t="str">
        <f t="shared" si="71"/>
        <v>EIA and EERS savings as a percent of previous year sales</v>
      </c>
    </row>
    <row r="74" spans="2:45" x14ac:dyDescent="0.35">
      <c r="C74" t="s">
        <v>2391</v>
      </c>
      <c r="D74" s="76" t="s">
        <v>1</v>
      </c>
      <c r="E74" s="174">
        <f>INDEX(Sorted_by_Variable!D$337:D$389,D67)</f>
        <v>0</v>
      </c>
      <c r="F74" s="173">
        <f>INDEX(Sorted_by_Variable!E$337:E$389,D67)</f>
        <v>0</v>
      </c>
      <c r="G74" s="174">
        <f>INDEX(Sorted_by_Variable!F$337:F$389,D67)</f>
        <v>0</v>
      </c>
      <c r="H74" s="174">
        <f>INDEX(Sorted_by_Variable!G$337:G$389,D67)</f>
        <v>0</v>
      </c>
      <c r="I74" s="174">
        <f>INDEX(Sorted_by_Variable!H$337:H$389,D67)</f>
        <v>0</v>
      </c>
      <c r="J74" s="174">
        <f>INDEX(Sorted_by_Variable!I$337:I$389,D67)</f>
        <v>1.4999999999999999E-2</v>
      </c>
      <c r="K74" s="174">
        <f>INDEX(Sorted_by_Variable!J$337:J$389,D67)</f>
        <v>1.4999999999999999E-2</v>
      </c>
      <c r="L74" s="174">
        <f>INDEX(Sorted_by_Variable!K$337:K$389,D67)</f>
        <v>1.4999999999999999E-2</v>
      </c>
      <c r="M74" s="174">
        <f>INDEX(Sorted_by_Variable!L$337:L$389,D67)</f>
        <v>1.4999999999999999E-2</v>
      </c>
      <c r="N74" s="174">
        <f>INDEX(Sorted_by_Variable!M$337:M$389,D67)</f>
        <v>1.4999999999999999E-2</v>
      </c>
      <c r="O74" s="174">
        <f>INDEX(Sorted_by_Variable!N$337:N$389,D67)</f>
        <v>1.4999999999999999E-2</v>
      </c>
      <c r="P74" s="174">
        <f>INDEX(Sorted_by_Variable!O$337:O$389,D67)</f>
        <v>1.4999999999999999E-2</v>
      </c>
      <c r="Q74" s="174">
        <f>INDEX(Sorted_by_Variable!P$337:P$389,D67)</f>
        <v>1.4999999999999999E-2</v>
      </c>
      <c r="R74" s="175">
        <f>INDEX(Sorted_by_Variable!Q$337:Q$389,D67)</f>
        <v>1.4999999999999999E-2</v>
      </c>
      <c r="S74" s="174">
        <f>INDEX(Sorted_by_Variable!R$337:R$389,D67)</f>
        <v>1.4999999999999999E-2</v>
      </c>
      <c r="T74" s="174">
        <f>INDEX(Sorted_by_Variable!S$337:S$389,D67)</f>
        <v>1.4999999999999999E-2</v>
      </c>
      <c r="U74" s="174">
        <f>INDEX(Sorted_by_Variable!T$337:T$389,D67)</f>
        <v>1.4999999999999999E-2</v>
      </c>
      <c r="V74" s="174">
        <f>INDEX(Sorted_by_Variable!U$337:U$389,D67)</f>
        <v>1.4999999999999999E-2</v>
      </c>
      <c r="W74" s="174">
        <f>INDEX(Sorted_by_Variable!V$337:V$389,D67)</f>
        <v>1.4999999999999999E-2</v>
      </c>
      <c r="X74" s="174">
        <f>INDEX(Sorted_by_Variable!W$337:W$389,D67)</f>
        <v>1.4999999999999999E-2</v>
      </c>
      <c r="Y74" s="174">
        <f>INDEX(Sorted_by_Variable!X$337:X$389,D67)</f>
        <v>1.4999999999999999E-2</v>
      </c>
      <c r="Z74" s="174">
        <f>INDEX(Sorted_by_Variable!Y$337:Y$389,D67)</f>
        <v>1.4999999999999999E-2</v>
      </c>
      <c r="AA74" s="174">
        <f>INDEX(Sorted_by_Variable!Z$337:Z$389,D67)</f>
        <v>1.4999999999999999E-2</v>
      </c>
      <c r="AB74" s="174">
        <f>INDEX(Sorted_by_Variable!AA$337:AA$389,D67)</f>
        <v>1.4999999999999999E-2</v>
      </c>
      <c r="AC74" s="174">
        <f>INDEX(Sorted_by_Variable!AB$337:AB$389,D67)</f>
        <v>1.4999999999999999E-2</v>
      </c>
      <c r="AD74" s="174">
        <f>INDEX(Sorted_by_Variable!AC$337:AC$389,D67)</f>
        <v>1.4999999999999999E-2</v>
      </c>
      <c r="AE74" s="174">
        <f>INDEX(Sorted_by_Variable!AD$337:AD$389,D67)</f>
        <v>1.4999999999999999E-2</v>
      </c>
      <c r="AF74" s="174">
        <f>INDEX(Sorted_by_Variable!AE$337:AE$389,D67)</f>
        <v>1.4999999999999999E-2</v>
      </c>
      <c r="AG74" s="174">
        <f>INDEX(Sorted_by_Variable!AF$337:AF$389,D67)</f>
        <v>1.4999999999999999E-2</v>
      </c>
      <c r="AH74" s="174">
        <f>INDEX(Sorted_by_Variable!AG$337:AG$389,D67)</f>
        <v>1.4999999999999999E-2</v>
      </c>
      <c r="AI74" s="174">
        <f>INDEX(Sorted_by_Variable!AH$337:AH$389,D67)</f>
        <v>1.4999999999999999E-2</v>
      </c>
      <c r="AJ74" s="174">
        <f>INDEX(Sorted_by_Variable!AI$337:AI$389,D67)</f>
        <v>1.4999999999999999E-2</v>
      </c>
      <c r="AK74" s="174">
        <f>INDEX(Sorted_by_Variable!AJ$337:AJ$389,D67)</f>
        <v>1.4999999999999999E-2</v>
      </c>
      <c r="AL74" s="174">
        <f>INDEX(Sorted_by_Variable!AK$337:AK$389,D67)</f>
        <v>1.4999999999999999E-2</v>
      </c>
      <c r="AM74" s="174">
        <f>INDEX(Sorted_by_Variable!AL$337:AL$389,D67)</f>
        <v>1.4999999999999999E-2</v>
      </c>
      <c r="AN74" s="174">
        <f>INDEX(Sorted_by_Variable!AM$337:AM$389,D67)</f>
        <v>1.4999999999999999E-2</v>
      </c>
      <c r="AO74" s="174">
        <f>INDEX(Sorted_by_Variable!AN$337:AN$389,D67)</f>
        <v>1.4999999999999999E-2</v>
      </c>
      <c r="AP74" s="174">
        <f>INDEX(Sorted_by_Variable!AO$337:AO$389,D67)</f>
        <v>1.4999999999999999E-2</v>
      </c>
      <c r="AQ74" s="175">
        <f>INDEX(Sorted_by_Variable!AP$337:AP$389,D67)</f>
        <v>1.4999999999999999E-2</v>
      </c>
      <c r="AS74" s="69" t="str">
        <f t="shared" si="71"/>
        <v>First-year savings as a percent of previous year sales</v>
      </c>
    </row>
    <row r="75" spans="2:45" x14ac:dyDescent="0.35">
      <c r="B75" s="231"/>
      <c r="C75" s="231" t="s">
        <v>2414</v>
      </c>
      <c r="D75" s="248"/>
      <c r="E75" s="250"/>
      <c r="F75" s="249"/>
      <c r="G75" s="250"/>
      <c r="H75" s="250"/>
      <c r="I75" s="250"/>
      <c r="J75" s="250"/>
      <c r="K75" s="250"/>
      <c r="L75" s="250"/>
      <c r="M75" s="250"/>
      <c r="N75" s="250"/>
      <c r="O75" s="250"/>
      <c r="P75" s="250"/>
      <c r="Q75" s="250"/>
      <c r="R75" s="251"/>
      <c r="S75" s="250"/>
      <c r="T75" s="250"/>
      <c r="U75" s="250"/>
      <c r="V75" s="250"/>
      <c r="W75" s="250"/>
      <c r="X75" s="250"/>
      <c r="Y75" s="250"/>
      <c r="Z75" s="250"/>
      <c r="AA75" s="250"/>
      <c r="AB75" s="250"/>
      <c r="AC75" s="250"/>
      <c r="AD75" s="250"/>
      <c r="AE75" s="250"/>
      <c r="AF75" s="250"/>
      <c r="AG75" s="250"/>
      <c r="AH75" s="250"/>
      <c r="AI75" s="250"/>
      <c r="AJ75" s="250"/>
      <c r="AK75" s="250"/>
      <c r="AL75" s="250"/>
      <c r="AM75" s="250"/>
      <c r="AN75" s="250"/>
      <c r="AO75" s="250"/>
      <c r="AP75" s="250"/>
      <c r="AQ75" s="251"/>
      <c r="AS75" s="69" t="str">
        <f t="shared" si="71"/>
        <v>Levelized cost of saved energy associated with program year</v>
      </c>
    </row>
    <row r="76" spans="2:45" x14ac:dyDescent="0.35">
      <c r="B76" s="36"/>
      <c r="C76" s="267" t="s">
        <v>2403</v>
      </c>
      <c r="D76" s="76" t="s">
        <v>2375</v>
      </c>
      <c r="E76" s="197"/>
      <c r="F76" s="196">
        <f>INDEX(Sorted_by_Variable!E$392:E$444,D67)</f>
        <v>0</v>
      </c>
      <c r="G76" s="197">
        <f>INDEX(Sorted_by_Variable!F$392:F$444,D67)</f>
        <v>0</v>
      </c>
      <c r="H76" s="197">
        <f>INDEX(Sorted_by_Variable!G$392:G$444,D67)</f>
        <v>0</v>
      </c>
      <c r="I76" s="197">
        <f>INDEX(Sorted_by_Variable!H$392:H$444,D67)</f>
        <v>0</v>
      </c>
      <c r="J76" s="197">
        <f>INDEX(Sorted_by_Variable!I$392:I$444,D67)</f>
        <v>9.1124507808388646</v>
      </c>
      <c r="K76" s="197">
        <f>INDEX(Sorted_by_Variable!J$392:J$444,D67)</f>
        <v>9.1124507808388699</v>
      </c>
      <c r="L76" s="197">
        <f>INDEX(Sorted_by_Variable!K$392:K$444,D67)</f>
        <v>9.1124507808388664</v>
      </c>
      <c r="M76" s="197">
        <f>INDEX(Sorted_by_Variable!L$392:L$444,D67)</f>
        <v>9.1124507808388664</v>
      </c>
      <c r="N76" s="197">
        <f>INDEX(Sorted_by_Variable!M$392:M$444,D67)</f>
        <v>9.1124507808388664</v>
      </c>
      <c r="O76" s="197">
        <f>INDEX(Sorted_by_Variable!N$392:N$444,D67)</f>
        <v>9.1124507808388682</v>
      </c>
      <c r="P76" s="197">
        <f>INDEX(Sorted_by_Variable!O$392:O$444,D67)</f>
        <v>9.1124507808388682</v>
      </c>
      <c r="Q76" s="197">
        <f>INDEX(Sorted_by_Variable!P$392:P$444,D67)</f>
        <v>9.1124507808388664</v>
      </c>
      <c r="R76" s="198">
        <f>INDEX(Sorted_by_Variable!Q$392:Q$444,D67)</f>
        <v>9.1124507808388699</v>
      </c>
      <c r="S76" s="197">
        <f>INDEX(Sorted_by_Variable!R$392:R$444,D67)</f>
        <v>9.1124507808388682</v>
      </c>
      <c r="T76" s="197">
        <f>INDEX(Sorted_by_Variable!S$392:S$444,D67)</f>
        <v>9.1124507808388664</v>
      </c>
      <c r="U76" s="197">
        <f>INDEX(Sorted_by_Variable!T$392:T$444,D67)</f>
        <v>9.1124507808388664</v>
      </c>
      <c r="V76" s="197">
        <f>INDEX(Sorted_by_Variable!U$392:U$444,D67)</f>
        <v>9.1124507808388682</v>
      </c>
      <c r="W76" s="197">
        <f>INDEX(Sorted_by_Variable!V$392:V$444,D67)</f>
        <v>9.1124507808388664</v>
      </c>
      <c r="X76" s="197">
        <f>INDEX(Sorted_by_Variable!W$392:W$444,D67)</f>
        <v>9.1124507808388682</v>
      </c>
      <c r="Y76" s="197">
        <f>INDEX(Sorted_by_Variable!X$392:X$444,D67)</f>
        <v>9.1124507808388682</v>
      </c>
      <c r="Z76" s="197">
        <f>INDEX(Sorted_by_Variable!Y$392:Y$444,D67)</f>
        <v>9.1124507808388646</v>
      </c>
      <c r="AA76" s="197">
        <f>INDEX(Sorted_by_Variable!Z$392:Z$444,D67)</f>
        <v>9.1124507808388682</v>
      </c>
      <c r="AB76" s="197">
        <f>INDEX(Sorted_by_Variable!AA$392:AA$444,D67)</f>
        <v>9.1124507808388682</v>
      </c>
      <c r="AC76" s="197">
        <f>INDEX(Sorted_by_Variable!AB$392:AB$444,D67)</f>
        <v>9.1124507808388664</v>
      </c>
      <c r="AD76" s="197">
        <f>INDEX(Sorted_by_Variable!AC$392:AC$444,D67)</f>
        <v>9.1124507808388664</v>
      </c>
      <c r="AE76" s="197">
        <f>INDEX(Sorted_by_Variable!AD$392:AD$444,D67)</f>
        <v>9.1124507808388682</v>
      </c>
      <c r="AF76" s="197">
        <f>INDEX(Sorted_by_Variable!AE$392:AE$444,D67)</f>
        <v>9.1124507808388682</v>
      </c>
      <c r="AG76" s="197">
        <f>INDEX(Sorted_by_Variable!AF$392:AF$444,D67)</f>
        <v>9.1124507808388682</v>
      </c>
      <c r="AH76" s="197">
        <f>INDEX(Sorted_by_Variable!AG$392:AG$444,D67)</f>
        <v>9.1124507808388682</v>
      </c>
      <c r="AI76" s="197">
        <f>INDEX(Sorted_by_Variable!AH$392:AH$444,D67)</f>
        <v>9.1124507808388682</v>
      </c>
      <c r="AJ76" s="197">
        <f>INDEX(Sorted_by_Variable!AI$392:AI$444,D67)</f>
        <v>9.1124507808388664</v>
      </c>
      <c r="AK76" s="197">
        <f>INDEX(Sorted_by_Variable!AJ$392:AJ$444,D67)</f>
        <v>9.1124507808388628</v>
      </c>
      <c r="AL76" s="197">
        <f>INDEX(Sorted_by_Variable!AK$392:AK$444,D67)</f>
        <v>9.1124507808388664</v>
      </c>
      <c r="AM76" s="197">
        <f>INDEX(Sorted_by_Variable!AL$392:AL$444,D67)</f>
        <v>9.1124507808388682</v>
      </c>
      <c r="AN76" s="197">
        <f>INDEX(Sorted_by_Variable!AM$392:AM$444,D67)</f>
        <v>9.1124507808388682</v>
      </c>
      <c r="AO76" s="197">
        <f>INDEX(Sorted_by_Variable!AN$392:AN$444,D67)</f>
        <v>9.1124507808388646</v>
      </c>
      <c r="AP76" s="197">
        <f>INDEX(Sorted_by_Variable!AO$392:AO$444,D67)</f>
        <v>9.1124507808388664</v>
      </c>
      <c r="AQ76" s="198">
        <f>INDEX(Sorted_by_Variable!AP$392:AP$444,D67)</f>
        <v>9.1124507808388682</v>
      </c>
      <c r="AS76" s="69" t="str">
        <f t="shared" si="71"/>
        <v>Total levelized cost of saved energy</v>
      </c>
    </row>
    <row r="77" spans="2:45" x14ac:dyDescent="0.35">
      <c r="B77" s="36"/>
      <c r="C77" s="267" t="s">
        <v>2397</v>
      </c>
      <c r="D77" s="76" t="s">
        <v>2375</v>
      </c>
      <c r="E77" s="197"/>
      <c r="F77" s="196">
        <f>INDEX(Sorted_by_Variable!E$447:E$499,D67)</f>
        <v>0</v>
      </c>
      <c r="G77" s="197">
        <f>INDEX(Sorted_by_Variable!F$447:F$499,D67)</f>
        <v>0</v>
      </c>
      <c r="H77" s="197">
        <f>INDEX(Sorted_by_Variable!G$447:G$499,D67)</f>
        <v>0</v>
      </c>
      <c r="I77" s="197">
        <f>INDEX(Sorted_by_Variable!H$447:H$499,D67)</f>
        <v>0</v>
      </c>
      <c r="J77" s="197">
        <f>INDEX(Sorted_by_Variable!I$447:I$499,D67)</f>
        <v>4.5562253904194323</v>
      </c>
      <c r="K77" s="197">
        <f>INDEX(Sorted_by_Variable!J$447:J$499,D67)</f>
        <v>4.556225390419435</v>
      </c>
      <c r="L77" s="197">
        <f>INDEX(Sorted_by_Variable!K$447:K$499,D67)</f>
        <v>4.5562253904194332</v>
      </c>
      <c r="M77" s="197">
        <f>INDEX(Sorted_by_Variable!L$447:L$499,D67)</f>
        <v>4.5562253904194332</v>
      </c>
      <c r="N77" s="197">
        <f>INDEX(Sorted_by_Variable!M$447:M$499,D67)</f>
        <v>4.5562253904194332</v>
      </c>
      <c r="O77" s="197">
        <f>INDEX(Sorted_by_Variable!N$447:N$499,D67)</f>
        <v>4.5562253904194341</v>
      </c>
      <c r="P77" s="197">
        <f>INDEX(Sorted_by_Variable!O$447:O$499,D67)</f>
        <v>4.5562253904194341</v>
      </c>
      <c r="Q77" s="197">
        <f>INDEX(Sorted_by_Variable!P$447:P$499,D67)</f>
        <v>4.5562253904194332</v>
      </c>
      <c r="R77" s="198">
        <f>INDEX(Sorted_by_Variable!Q$447:Q$499,D67)</f>
        <v>4.556225390419435</v>
      </c>
      <c r="S77" s="197">
        <f>INDEX(Sorted_by_Variable!R$447:R$499,D67)</f>
        <v>4.5562253904194341</v>
      </c>
      <c r="T77" s="197">
        <f>INDEX(Sorted_by_Variable!S$447:S$499,D67)</f>
        <v>4.5562253904194332</v>
      </c>
      <c r="U77" s="197">
        <f>INDEX(Sorted_by_Variable!T$447:T$499,D67)</f>
        <v>4.5562253904194332</v>
      </c>
      <c r="V77" s="197">
        <f>INDEX(Sorted_by_Variable!U$447:U$499,D67)</f>
        <v>4.5562253904194341</v>
      </c>
      <c r="W77" s="197">
        <f>INDEX(Sorted_by_Variable!V$447:V$499,D67)</f>
        <v>4.5562253904194332</v>
      </c>
      <c r="X77" s="197">
        <f>INDEX(Sorted_by_Variable!W$447:W$499,D67)</f>
        <v>4.5562253904194341</v>
      </c>
      <c r="Y77" s="197">
        <f>INDEX(Sorted_by_Variable!X$447:X$499,D67)</f>
        <v>4.5562253904194341</v>
      </c>
      <c r="Z77" s="197">
        <f>INDEX(Sorted_by_Variable!Y$447:Y$499,D67)</f>
        <v>4.5562253904194323</v>
      </c>
      <c r="AA77" s="197">
        <f>INDEX(Sorted_by_Variable!Z$447:Z$499,D67)</f>
        <v>4.5562253904194341</v>
      </c>
      <c r="AB77" s="197">
        <f>INDEX(Sorted_by_Variable!AA$447:AA$499,D67)</f>
        <v>4.5562253904194341</v>
      </c>
      <c r="AC77" s="197">
        <f>INDEX(Sorted_by_Variable!AB$447:AB$499,D67)</f>
        <v>4.5562253904194332</v>
      </c>
      <c r="AD77" s="197">
        <f>INDEX(Sorted_by_Variable!AC$447:AC$499,D67)</f>
        <v>4.5562253904194332</v>
      </c>
      <c r="AE77" s="197">
        <f>INDEX(Sorted_by_Variable!AD$447:AD$499,D67)</f>
        <v>4.5562253904194341</v>
      </c>
      <c r="AF77" s="197">
        <f>INDEX(Sorted_by_Variable!AE$447:AE$499,D67)</f>
        <v>4.5562253904194341</v>
      </c>
      <c r="AG77" s="197">
        <f>INDEX(Sorted_by_Variable!AF$447:AF$499,D67)</f>
        <v>4.5562253904194341</v>
      </c>
      <c r="AH77" s="197">
        <f>INDEX(Sorted_by_Variable!AG$447:AG$499,D67)</f>
        <v>4.5562253904194341</v>
      </c>
      <c r="AI77" s="197">
        <f>INDEX(Sorted_by_Variable!AH$447:AH$499,D67)</f>
        <v>4.5562253904194341</v>
      </c>
      <c r="AJ77" s="197">
        <f>INDEX(Sorted_by_Variable!AI$447:AI$499,D67)</f>
        <v>4.5562253904194332</v>
      </c>
      <c r="AK77" s="197">
        <f>INDEX(Sorted_by_Variable!AJ$447:AJ$499,D67)</f>
        <v>4.5562253904194314</v>
      </c>
      <c r="AL77" s="197">
        <f>INDEX(Sorted_by_Variable!AK$447:AK$499,D67)</f>
        <v>4.5562253904194332</v>
      </c>
      <c r="AM77" s="197">
        <f>INDEX(Sorted_by_Variable!AL$447:AL$499,D67)</f>
        <v>4.5562253904194341</v>
      </c>
      <c r="AN77" s="197">
        <f>INDEX(Sorted_by_Variable!AM$447:AM$499,D67)</f>
        <v>4.5562253904194341</v>
      </c>
      <c r="AO77" s="197">
        <f>INDEX(Sorted_by_Variable!AN$447:AN$499,D67)</f>
        <v>4.5562253904194323</v>
      </c>
      <c r="AP77" s="197">
        <f>INDEX(Sorted_by_Variable!AO$447:AO$499,D67)</f>
        <v>4.5562253904194332</v>
      </c>
      <c r="AQ77" s="198">
        <f>INDEX(Sorted_by_Variable!AP$447:AP$499,D67)</f>
        <v>4.5562253904194341</v>
      </c>
      <c r="AS77" s="69" t="str">
        <f t="shared" si="71"/>
        <v>Program levelized cost of saved energy</v>
      </c>
    </row>
    <row r="78" spans="2:45" x14ac:dyDescent="0.35">
      <c r="B78" s="36"/>
      <c r="C78" s="244" t="s">
        <v>2398</v>
      </c>
      <c r="D78" s="76" t="s">
        <v>2375</v>
      </c>
      <c r="E78" s="197"/>
      <c r="F78" s="196">
        <f>INDEX(Sorted_by_Variable!E$502:E$554,D67)</f>
        <v>0</v>
      </c>
      <c r="G78" s="197">
        <f>INDEX(Sorted_by_Variable!F$502:F$554,D67)</f>
        <v>0</v>
      </c>
      <c r="H78" s="197">
        <f>INDEX(Sorted_by_Variable!G$502:G$554,D67)</f>
        <v>0</v>
      </c>
      <c r="I78" s="197">
        <f>INDEX(Sorted_by_Variable!H$502:H$554,D67)</f>
        <v>0</v>
      </c>
      <c r="J78" s="197">
        <f>INDEX(Sorted_by_Variable!I$502:I$554,D67)</f>
        <v>4.5562253904194323</v>
      </c>
      <c r="K78" s="197">
        <f>INDEX(Sorted_by_Variable!J$502:J$554,D67)</f>
        <v>4.556225390419435</v>
      </c>
      <c r="L78" s="197">
        <f>INDEX(Sorted_by_Variable!K$502:K$554,D67)</f>
        <v>4.5562253904194332</v>
      </c>
      <c r="M78" s="197">
        <f>INDEX(Sorted_by_Variable!L$502:L$554,D67)</f>
        <v>4.5562253904194332</v>
      </c>
      <c r="N78" s="197">
        <f>INDEX(Sorted_by_Variable!M$502:M$554,D67)</f>
        <v>4.5562253904194332</v>
      </c>
      <c r="O78" s="197">
        <f>INDEX(Sorted_by_Variable!N$502:N$554,D67)</f>
        <v>4.5562253904194341</v>
      </c>
      <c r="P78" s="197">
        <f>INDEX(Sorted_by_Variable!O$502:O$554,D67)</f>
        <v>4.5562253904194341</v>
      </c>
      <c r="Q78" s="197">
        <f>INDEX(Sorted_by_Variable!P$502:P$554,D67)</f>
        <v>4.5562253904194332</v>
      </c>
      <c r="R78" s="198">
        <f>INDEX(Sorted_by_Variable!Q$502:Q$554,D67)</f>
        <v>4.556225390419435</v>
      </c>
      <c r="S78" s="197">
        <f>INDEX(Sorted_by_Variable!R$502:R$554,D67)</f>
        <v>4.5562253904194341</v>
      </c>
      <c r="T78" s="197">
        <f>INDEX(Sorted_by_Variable!S$502:S$554,D67)</f>
        <v>4.5562253904194332</v>
      </c>
      <c r="U78" s="197">
        <f>INDEX(Sorted_by_Variable!T$502:T$554,D67)</f>
        <v>4.5562253904194332</v>
      </c>
      <c r="V78" s="197">
        <f>INDEX(Sorted_by_Variable!U$502:U$554,D67)</f>
        <v>4.5562253904194341</v>
      </c>
      <c r="W78" s="197">
        <f>INDEX(Sorted_by_Variable!V$502:V$554,D67)</f>
        <v>4.5562253904194332</v>
      </c>
      <c r="X78" s="197">
        <f>INDEX(Sorted_by_Variable!W$502:W$554,D67)</f>
        <v>4.5562253904194341</v>
      </c>
      <c r="Y78" s="197">
        <f>INDEX(Sorted_by_Variable!X$502:X$554,D67)</f>
        <v>4.5562253904194341</v>
      </c>
      <c r="Z78" s="197">
        <f>INDEX(Sorted_by_Variable!Y$502:Y$554,D67)</f>
        <v>4.5562253904194323</v>
      </c>
      <c r="AA78" s="197">
        <f>INDEX(Sorted_by_Variable!Z$502:Z$554,D67)</f>
        <v>4.5562253904194341</v>
      </c>
      <c r="AB78" s="197">
        <f>INDEX(Sorted_by_Variable!AA$502:AA$554,D67)</f>
        <v>4.5562253904194341</v>
      </c>
      <c r="AC78" s="197">
        <f>INDEX(Sorted_by_Variable!AB$502:AB$554,D67)</f>
        <v>4.5562253904194332</v>
      </c>
      <c r="AD78" s="197">
        <f>INDEX(Sorted_by_Variable!AC$502:AC$554,D67)</f>
        <v>4.5562253904194332</v>
      </c>
      <c r="AE78" s="197">
        <f>INDEX(Sorted_by_Variable!AD$502:AD$554,D67)</f>
        <v>4.5562253904194341</v>
      </c>
      <c r="AF78" s="197">
        <f>INDEX(Sorted_by_Variable!AE$502:AE$554,D67)</f>
        <v>4.5562253904194341</v>
      </c>
      <c r="AG78" s="197">
        <f>INDEX(Sorted_by_Variable!AF$502:AF$554,D67)</f>
        <v>4.5562253904194341</v>
      </c>
      <c r="AH78" s="197">
        <f>INDEX(Sorted_by_Variable!AG$502:AG$554,D67)</f>
        <v>4.5562253904194341</v>
      </c>
      <c r="AI78" s="197">
        <f>INDEX(Sorted_by_Variable!AH$502:AH$554,D67)</f>
        <v>4.5562253904194341</v>
      </c>
      <c r="AJ78" s="197">
        <f>INDEX(Sorted_by_Variable!AI$502:AI$554,D67)</f>
        <v>4.5562253904194332</v>
      </c>
      <c r="AK78" s="197">
        <f>INDEX(Sorted_by_Variable!AJ$502:AJ$554,D67)</f>
        <v>4.5562253904194314</v>
      </c>
      <c r="AL78" s="197">
        <f>INDEX(Sorted_by_Variable!AK$502:AK$554,D67)</f>
        <v>4.5562253904194332</v>
      </c>
      <c r="AM78" s="197">
        <f>INDEX(Sorted_by_Variable!AL$502:AL$554,D67)</f>
        <v>4.5562253904194341</v>
      </c>
      <c r="AN78" s="197">
        <f>INDEX(Sorted_by_Variable!AM$502:AM$554,D67)</f>
        <v>4.5562253904194341</v>
      </c>
      <c r="AO78" s="197">
        <f>INDEX(Sorted_by_Variable!AN$502:AN$554,D67)</f>
        <v>4.5562253904194323</v>
      </c>
      <c r="AP78" s="197">
        <f>INDEX(Sorted_by_Variable!AO$502:AO$554,D67)</f>
        <v>4.5562253904194332</v>
      </c>
      <c r="AQ78" s="198">
        <f>INDEX(Sorted_by_Variable!AP$502:AP$554,D67)</f>
        <v>4.5562253904194341</v>
      </c>
      <c r="AS78" s="69" t="str">
        <f t="shared" si="71"/>
        <v>Participant levelized cost of saved energy</v>
      </c>
    </row>
    <row r="79" spans="2:45" x14ac:dyDescent="0.35">
      <c r="B79" s="36"/>
      <c r="C79" s="247" t="s">
        <v>2418</v>
      </c>
      <c r="D79" s="248"/>
      <c r="E79" s="250"/>
      <c r="F79" s="249"/>
      <c r="G79" s="250"/>
      <c r="H79" s="250"/>
      <c r="I79" s="250"/>
      <c r="J79" s="250"/>
      <c r="K79" s="250"/>
      <c r="L79" s="250"/>
      <c r="M79" s="250"/>
      <c r="N79" s="250"/>
      <c r="O79" s="250"/>
      <c r="P79" s="250"/>
      <c r="Q79" s="250"/>
      <c r="R79" s="251"/>
      <c r="S79" s="250"/>
      <c r="T79" s="250"/>
      <c r="U79" s="250"/>
      <c r="V79" s="250"/>
      <c r="W79" s="250"/>
      <c r="X79" s="250"/>
      <c r="Y79" s="250"/>
      <c r="Z79" s="250"/>
      <c r="AA79" s="250"/>
      <c r="AB79" s="250"/>
      <c r="AC79" s="250"/>
      <c r="AD79" s="250"/>
      <c r="AE79" s="250"/>
      <c r="AF79" s="250"/>
      <c r="AG79" s="250"/>
      <c r="AH79" s="250"/>
      <c r="AI79" s="250"/>
      <c r="AJ79" s="250"/>
      <c r="AK79" s="250"/>
      <c r="AL79" s="250"/>
      <c r="AM79" s="250"/>
      <c r="AN79" s="250"/>
      <c r="AO79" s="250"/>
      <c r="AP79" s="250"/>
      <c r="AQ79" s="251"/>
      <c r="AS79" s="69" t="str">
        <f>C79</f>
        <v>Annualized total cost of EE</v>
      </c>
    </row>
    <row r="80" spans="2:45" x14ac:dyDescent="0.35">
      <c r="B80" s="36"/>
      <c r="C80" s="244" t="s">
        <v>2418</v>
      </c>
      <c r="D80" s="76" t="s">
        <v>2376</v>
      </c>
      <c r="E80" s="200"/>
      <c r="F80" s="199">
        <f>INDEX(Sorted_by_Variable!E$557:E$609,D67)</f>
        <v>0</v>
      </c>
      <c r="G80" s="200">
        <f>INDEX(Sorted_by_Variable!F$557:F$609,D67)</f>
        <v>0</v>
      </c>
      <c r="H80" s="200">
        <f>INDEX(Sorted_by_Variable!G$557:G$609,D67)</f>
        <v>0</v>
      </c>
      <c r="I80" s="200">
        <f>INDEX(Sorted_by_Variable!H$557:H$609,D67)</f>
        <v>0</v>
      </c>
      <c r="J80" s="200">
        <f>INDEX(Sorted_by_Variable!I$557:I$609,D67)</f>
        <v>109.79545637774672</v>
      </c>
      <c r="K80" s="200">
        <f>INDEX(Sorted_by_Variable!J$557:J$609,D67)</f>
        <v>213.59521837515305</v>
      </c>
      <c r="L80" s="200">
        <f>INDEX(Sorted_by_Variable!K$557:K$609,D67)</f>
        <v>311.51926494936072</v>
      </c>
      <c r="M80" s="200">
        <f>INDEX(Sorted_by_Variable!L$557:L$609,D67)</f>
        <v>403.68030430451086</v>
      </c>
      <c r="N80" s="200">
        <f>INDEX(Sorted_by_Variable!M$557:M$609,D67)</f>
        <v>490.18396806663469</v>
      </c>
      <c r="O80" s="200">
        <f>INDEX(Sorted_by_Variable!N$557:N$609,D67)</f>
        <v>571.12899668073885</v>
      </c>
      <c r="P80" s="200">
        <f>INDEX(Sorted_by_Variable!O$557:O$609,D67)</f>
        <v>646.60741631341841</v>
      </c>
      <c r="Q80" s="200">
        <f>INDEX(Sorted_by_Variable!P$557:P$609,D67)</f>
        <v>716.70470753312998</v>
      </c>
      <c r="R80" s="201">
        <f>INDEX(Sorted_by_Variable!Q$557:Q$609,D67)</f>
        <v>781.4999660294493</v>
      </c>
      <c r="S80" s="200">
        <f>INDEX(Sorted_by_Variable!R$557:R$609,D67)</f>
        <v>841.06605562220136</v>
      </c>
      <c r="T80" s="200">
        <f>INDEX(Sorted_by_Variable!S$557:S$609,D67)</f>
        <v>895.4697538012822</v>
      </c>
      <c r="U80" s="200">
        <f>INDEX(Sorted_by_Variable!T$557:T$609,D67)</f>
        <v>944.77189002827492</v>
      </c>
      <c r="V80" s="200">
        <f>INDEX(Sorted_by_Variable!U$557:U$609,D67)</f>
        <v>989.02747702156319</v>
      </c>
      <c r="W80" s="200">
        <f>INDEX(Sorted_by_Variable!V$557:V$609,D67)</f>
        <v>1028.285835237602</v>
      </c>
      <c r="X80" s="200">
        <f>INDEX(Sorted_by_Variable!W$557:W$609,D67)</f>
        <v>1062.5907107522332</v>
      </c>
      <c r="Y80" s="200">
        <f>INDEX(Sorted_by_Variable!X$557:X$609,D67)</f>
        <v>1091.9803867374933</v>
      </c>
      <c r="Z80" s="200">
        <f>INDEX(Sorted_by_Variable!Y$557:Y$609,D67)</f>
        <v>1116.4877887211912</v>
      </c>
      <c r="AA80" s="200">
        <f>INDEX(Sorted_by_Variable!Z$557:Z$609,D67)</f>
        <v>1136.1405838086421</v>
      </c>
      <c r="AB80" s="200">
        <f>INDEX(Sorted_by_Variable!AA$557:AA$609,D67)</f>
        <v>1150.9612740383232</v>
      </c>
      <c r="AC80" s="200">
        <f>INDEX(Sorted_by_Variable!AB$557:AB$609,D67)</f>
        <v>1160.9672840358439</v>
      </c>
      <c r="AD80" s="200">
        <f>INDEX(Sorted_by_Variable!AC$557:AC$609,D67)</f>
        <v>1171.9497513539177</v>
      </c>
      <c r="AE80" s="200">
        <f>INDEX(Sorted_by_Variable!AD$557:AD$609,D67)</f>
        <v>1183.8180857799532</v>
      </c>
      <c r="AF80" s="200">
        <f>INDEX(Sorted_by_Variable!AE$557:AE$609,D67)</f>
        <v>1196.488597243417</v>
      </c>
      <c r="AG80" s="200">
        <f>INDEX(Sorted_by_Variable!AF$557:AF$609,D67)</f>
        <v>1209.8842265562273</v>
      </c>
      <c r="AH80" s="200">
        <f>INDEX(Sorted_by_Variable!AG$557:AG$609,D67)</f>
        <v>1223.9342913858527</v>
      </c>
      <c r="AI80" s="200">
        <f>INDEX(Sorted_by_Variable!AH$557:AH$609,D67)</f>
        <v>1238.6486752330036</v>
      </c>
      <c r="AJ80" s="200">
        <f>INDEX(Sorted_by_Variable!AI$557:AI$609,D67)</f>
        <v>1253.9656873285962</v>
      </c>
      <c r="AK80" s="200">
        <f>INDEX(Sorted_by_Variable!AJ$557:AJ$609,D67)</f>
        <v>1269.8293772548573</v>
      </c>
      <c r="AL80" s="200">
        <f>INDEX(Sorted_by_Variable!AK$557:AK$609,D67)</f>
        <v>1286.1893317915949</v>
      </c>
      <c r="AM80" s="200">
        <f>INDEX(Sorted_by_Variable!AL$557:AL$609,D67)</f>
        <v>1303.0004843639267</v>
      </c>
      <c r="AN80" s="200">
        <f>INDEX(Sorted_by_Variable!AM$557:AM$609,D67)</f>
        <v>1320.2229366209187</v>
      </c>
      <c r="AO80" s="200">
        <f>INDEX(Sorted_by_Variable!AN$557:AN$609,D67)</f>
        <v>1337.8217916974945</v>
      </c>
      <c r="AP80" s="200">
        <f>INDEX(Sorted_by_Variable!AO$557:AO$609,D67)</f>
        <v>1355.7669987339771</v>
      </c>
      <c r="AQ80" s="201">
        <f>INDEX(Sorted_by_Variable!AP$557:AP$609,D67)</f>
        <v>1374.0332082487557</v>
      </c>
      <c r="AS80" s="69" t="str">
        <f>C79&amp;"|"&amp;C80</f>
        <v>Annualized total cost of EE|Annualized total cost of EE</v>
      </c>
    </row>
    <row r="81" spans="2:45" x14ac:dyDescent="0.35">
      <c r="B81" s="36"/>
      <c r="C81" s="244" t="s">
        <v>2419</v>
      </c>
      <c r="D81" s="76" t="s">
        <v>2376</v>
      </c>
      <c r="E81" s="200"/>
      <c r="F81" s="199">
        <f>INDEX(Sorted_by_Variable!E$612:E$664,D67)</f>
        <v>0</v>
      </c>
      <c r="G81" s="200">
        <f>INDEX(Sorted_by_Variable!F$612:F$664,D67)</f>
        <v>0</v>
      </c>
      <c r="H81" s="200">
        <f>INDEX(Sorted_by_Variable!G$612:G$664,D67)</f>
        <v>0</v>
      </c>
      <c r="I81" s="200">
        <f>INDEX(Sorted_by_Variable!H$612:H$664,D67)</f>
        <v>0</v>
      </c>
      <c r="J81" s="200">
        <f>INDEX(Sorted_by_Variable!I$612:I$664,D67)</f>
        <v>54.897728188873359</v>
      </c>
      <c r="K81" s="200">
        <f>INDEX(Sorted_by_Variable!J$612:J$664,D67)</f>
        <v>106.79760918757653</v>
      </c>
      <c r="L81" s="200">
        <f>INDEX(Sorted_by_Variable!K$612:K$664,D67)</f>
        <v>155.75963247468036</v>
      </c>
      <c r="M81" s="200">
        <f>INDEX(Sorted_by_Variable!L$612:L$664,D67)</f>
        <v>201.84015215225543</v>
      </c>
      <c r="N81" s="200">
        <f>INDEX(Sorted_by_Variable!M$612:M$664,D67)</f>
        <v>245.09198403331735</v>
      </c>
      <c r="O81" s="200">
        <f>INDEX(Sorted_by_Variable!N$612:N$664,D67)</f>
        <v>285.56449834036943</v>
      </c>
      <c r="P81" s="200">
        <f>INDEX(Sorted_by_Variable!O$612:O$664,D67)</f>
        <v>323.30370815670921</v>
      </c>
      <c r="Q81" s="200">
        <f>INDEX(Sorted_by_Variable!P$612:P$664,D67)</f>
        <v>358.35235376656499</v>
      </c>
      <c r="R81" s="201">
        <f>INDEX(Sorted_by_Variable!Q$612:Q$664,D67)</f>
        <v>390.74998301472465</v>
      </c>
      <c r="S81" s="200">
        <f>INDEX(Sorted_by_Variable!R$612:R$664,D67)</f>
        <v>420.53302781110068</v>
      </c>
      <c r="T81" s="200">
        <f>INDEX(Sorted_by_Variable!S$612:S$664,D67)</f>
        <v>447.7348769006411</v>
      </c>
      <c r="U81" s="200">
        <f>INDEX(Sorted_by_Variable!T$612:T$664,D67)</f>
        <v>472.38594501413746</v>
      </c>
      <c r="V81" s="200">
        <f>INDEX(Sorted_by_Variable!U$612:U$664,D67)</f>
        <v>494.51373851078159</v>
      </c>
      <c r="W81" s="200">
        <f>INDEX(Sorted_by_Variable!V$612:V$664,D67)</f>
        <v>514.14291761880099</v>
      </c>
      <c r="X81" s="200">
        <f>INDEX(Sorted_by_Variable!W$612:W$664,D67)</f>
        <v>531.29535537611662</v>
      </c>
      <c r="Y81" s="200">
        <f>INDEX(Sorted_by_Variable!X$612:X$664,D67)</f>
        <v>545.99019336874665</v>
      </c>
      <c r="Z81" s="200">
        <f>INDEX(Sorted_by_Variable!Y$612:Y$664,D67)</f>
        <v>558.24389436059562</v>
      </c>
      <c r="AA81" s="200">
        <f>INDEX(Sorted_by_Variable!Z$612:Z$664,D67)</f>
        <v>568.07029190432104</v>
      </c>
      <c r="AB81" s="200">
        <f>INDEX(Sorted_by_Variable!AA$612:AA$664,D67)</f>
        <v>575.48063701916158</v>
      </c>
      <c r="AC81" s="200">
        <f>INDEX(Sorted_by_Variable!AB$612:AB$664,D67)</f>
        <v>580.48364201792197</v>
      </c>
      <c r="AD81" s="200">
        <f>INDEX(Sorted_by_Variable!AC$612:AC$664,D67)</f>
        <v>585.97487567695885</v>
      </c>
      <c r="AE81" s="200">
        <f>INDEX(Sorted_by_Variable!AD$612:AD$664,D67)</f>
        <v>591.9090428899766</v>
      </c>
      <c r="AF81" s="200">
        <f>INDEX(Sorted_by_Variable!AE$612:AE$664,D67)</f>
        <v>598.24429862170848</v>
      </c>
      <c r="AG81" s="200">
        <f>INDEX(Sorted_by_Variable!AF$612:AF$664,D67)</f>
        <v>604.94211327811365</v>
      </c>
      <c r="AH81" s="200">
        <f>INDEX(Sorted_by_Variable!AG$612:AG$664,D67)</f>
        <v>611.96714569292635</v>
      </c>
      <c r="AI81" s="200">
        <f>INDEX(Sorted_by_Variable!AH$612:AH$664,D67)</f>
        <v>619.32433761650179</v>
      </c>
      <c r="AJ81" s="200">
        <f>INDEX(Sorted_by_Variable!AI$612:AI$664,D67)</f>
        <v>626.98284366429812</v>
      </c>
      <c r="AK81" s="200">
        <f>INDEX(Sorted_by_Variable!AJ$612:AJ$664,D67)</f>
        <v>634.91468862742863</v>
      </c>
      <c r="AL81" s="200">
        <f>INDEX(Sorted_by_Variable!AK$612:AK$664,D67)</f>
        <v>643.09466589579745</v>
      </c>
      <c r="AM81" s="200">
        <f>INDEX(Sorted_by_Variable!AL$612:AL$664,D67)</f>
        <v>651.50024218196336</v>
      </c>
      <c r="AN81" s="200">
        <f>INDEX(Sorted_by_Variable!AM$612:AM$664,D67)</f>
        <v>660.11146831045937</v>
      </c>
      <c r="AO81" s="200">
        <f>INDEX(Sorted_by_Variable!AN$612:AN$664,D67)</f>
        <v>668.91089584874726</v>
      </c>
      <c r="AP81" s="200">
        <f>INDEX(Sorted_by_Variable!AO$612:AO$664,D67)</f>
        <v>677.88349936698853</v>
      </c>
      <c r="AQ81" s="201">
        <f>INDEX(Sorted_by_Variable!AP$612:AP$664,D67)</f>
        <v>687.01660412437786</v>
      </c>
      <c r="AS81" s="69" t="str">
        <f>C79&amp;"|"&amp;C81</f>
        <v>Annualized total cost of EE|Annualized program cost of EE</v>
      </c>
    </row>
    <row r="82" spans="2:45" x14ac:dyDescent="0.35">
      <c r="B82" s="36"/>
      <c r="C82" s="244" t="s">
        <v>2420</v>
      </c>
      <c r="D82" s="76" t="s">
        <v>2376</v>
      </c>
      <c r="E82" s="200"/>
      <c r="F82" s="199">
        <f>INDEX(Sorted_by_Variable!E$667:E$719,D67)</f>
        <v>0</v>
      </c>
      <c r="G82" s="200">
        <f>INDEX(Sorted_by_Variable!F$667:F$719,D67)</f>
        <v>0</v>
      </c>
      <c r="H82" s="200">
        <f>INDEX(Sorted_by_Variable!G$667:G$719,D67)</f>
        <v>0</v>
      </c>
      <c r="I82" s="200">
        <f>INDEX(Sorted_by_Variable!H$667:H$719,D67)</f>
        <v>0</v>
      </c>
      <c r="J82" s="200">
        <f>INDEX(Sorted_by_Variable!I$667:I$719,D67)</f>
        <v>54.897728188873359</v>
      </c>
      <c r="K82" s="200">
        <f>INDEX(Sorted_by_Variable!J$667:J$719,D67)</f>
        <v>106.79760918757653</v>
      </c>
      <c r="L82" s="200">
        <f>INDEX(Sorted_by_Variable!K$667:K$719,D67)</f>
        <v>155.75963247468036</v>
      </c>
      <c r="M82" s="200">
        <f>INDEX(Sorted_by_Variable!L$667:L$719,D67)</f>
        <v>201.84015215225543</v>
      </c>
      <c r="N82" s="200">
        <f>INDEX(Sorted_by_Variable!M$667:M$719,D67)</f>
        <v>245.09198403331735</v>
      </c>
      <c r="O82" s="200">
        <f>INDEX(Sorted_by_Variable!N$667:N$719,D67)</f>
        <v>285.56449834036943</v>
      </c>
      <c r="P82" s="200">
        <f>INDEX(Sorted_by_Variable!O$667:O$719,D67)</f>
        <v>323.30370815670921</v>
      </c>
      <c r="Q82" s="200">
        <f>INDEX(Sorted_by_Variable!P$667:P$719,D67)</f>
        <v>358.35235376656499</v>
      </c>
      <c r="R82" s="201">
        <f>INDEX(Sorted_by_Variable!Q$667:Q$719,D67)</f>
        <v>390.74998301472465</v>
      </c>
      <c r="S82" s="200">
        <f>INDEX(Sorted_by_Variable!R$667:R$719,D67)</f>
        <v>420.53302781110068</v>
      </c>
      <c r="T82" s="200">
        <f>INDEX(Sorted_by_Variable!S$667:S$719,D67)</f>
        <v>447.7348769006411</v>
      </c>
      <c r="U82" s="200">
        <f>INDEX(Sorted_by_Variable!T$667:T$719,D67)</f>
        <v>472.38594501413746</v>
      </c>
      <c r="V82" s="200">
        <f>INDEX(Sorted_by_Variable!U$667:U$719,D67)</f>
        <v>494.51373851078159</v>
      </c>
      <c r="W82" s="200">
        <f>INDEX(Sorted_by_Variable!V$667:V$719,D67)</f>
        <v>514.14291761880099</v>
      </c>
      <c r="X82" s="200">
        <f>INDEX(Sorted_by_Variable!W$667:W$719,D67)</f>
        <v>531.29535537611662</v>
      </c>
      <c r="Y82" s="200">
        <f>INDEX(Sorted_by_Variable!X$667:X$719,D67)</f>
        <v>545.99019336874665</v>
      </c>
      <c r="Z82" s="200">
        <f>INDEX(Sorted_by_Variable!Y$667:Y$719,D67)</f>
        <v>558.24389436059562</v>
      </c>
      <c r="AA82" s="200">
        <f>INDEX(Sorted_by_Variable!Z$667:Z$719,D67)</f>
        <v>568.07029190432104</v>
      </c>
      <c r="AB82" s="200">
        <f>INDEX(Sorted_by_Variable!AA$667:AA$719,D67)</f>
        <v>575.48063701916158</v>
      </c>
      <c r="AC82" s="200">
        <f>INDEX(Sorted_by_Variable!AB$667:AB$719,D67)</f>
        <v>580.48364201792197</v>
      </c>
      <c r="AD82" s="200">
        <f>INDEX(Sorted_by_Variable!AC$667:AC$719,D67)</f>
        <v>585.97487567695885</v>
      </c>
      <c r="AE82" s="200">
        <f>INDEX(Sorted_by_Variable!AD$667:AD$719,D67)</f>
        <v>591.9090428899766</v>
      </c>
      <c r="AF82" s="200">
        <f>INDEX(Sorted_by_Variable!AE$667:AE$719,D67)</f>
        <v>598.24429862170848</v>
      </c>
      <c r="AG82" s="200">
        <f>INDEX(Sorted_by_Variable!AF$667:AF$719,D67)</f>
        <v>604.94211327811365</v>
      </c>
      <c r="AH82" s="200">
        <f>INDEX(Sorted_by_Variable!AG$667:AG$719,D67)</f>
        <v>611.96714569292635</v>
      </c>
      <c r="AI82" s="200">
        <f>INDEX(Sorted_by_Variable!AH$667:AH$719,D67)</f>
        <v>619.32433761650179</v>
      </c>
      <c r="AJ82" s="200">
        <f>INDEX(Sorted_by_Variable!AI$667:AI$719,D67)</f>
        <v>626.98284366429812</v>
      </c>
      <c r="AK82" s="200">
        <f>INDEX(Sorted_by_Variable!AJ$667:AJ$719,D67)</f>
        <v>634.91468862742863</v>
      </c>
      <c r="AL82" s="200">
        <f>INDEX(Sorted_by_Variable!AK$667:AK$719,D67)</f>
        <v>643.09466589579745</v>
      </c>
      <c r="AM82" s="200">
        <f>INDEX(Sorted_by_Variable!AL$667:AL$719,D67)</f>
        <v>651.50024218196336</v>
      </c>
      <c r="AN82" s="200">
        <f>INDEX(Sorted_by_Variable!AM$667:AM$719,D67)</f>
        <v>660.11146831045937</v>
      </c>
      <c r="AO82" s="200">
        <f>INDEX(Sorted_by_Variable!AN$667:AN$719,D67)</f>
        <v>668.91089584874726</v>
      </c>
      <c r="AP82" s="200">
        <f>INDEX(Sorted_by_Variable!AO$667:AO$719,D67)</f>
        <v>677.88349936698853</v>
      </c>
      <c r="AQ82" s="201">
        <f>INDEX(Sorted_by_Variable!AP$667:AP$719,D67)</f>
        <v>687.01660412437786</v>
      </c>
      <c r="AS82" s="69" t="str">
        <f>C79&amp;"|"&amp;C82</f>
        <v>Annualized total cost of EE|Annualized participant cost of EE</v>
      </c>
    </row>
    <row r="83" spans="2:45" x14ac:dyDescent="0.35">
      <c r="B83" s="231"/>
      <c r="C83" s="247" t="s">
        <v>2421</v>
      </c>
      <c r="D83" s="248"/>
      <c r="E83" s="250"/>
      <c r="F83" s="249"/>
      <c r="G83" s="250"/>
      <c r="H83" s="250"/>
      <c r="I83" s="250"/>
      <c r="J83" s="250"/>
      <c r="K83" s="250"/>
      <c r="L83" s="250"/>
      <c r="M83" s="250"/>
      <c r="N83" s="250"/>
      <c r="O83" s="250"/>
      <c r="P83" s="250"/>
      <c r="Q83" s="250"/>
      <c r="R83" s="251"/>
      <c r="S83" s="250"/>
      <c r="T83" s="250"/>
      <c r="U83" s="250"/>
      <c r="V83" s="250"/>
      <c r="W83" s="250"/>
      <c r="X83" s="250"/>
      <c r="Y83" s="250"/>
      <c r="Z83" s="250"/>
      <c r="AA83" s="250"/>
      <c r="AB83" s="250"/>
      <c r="AC83" s="250"/>
      <c r="AD83" s="250"/>
      <c r="AE83" s="250"/>
      <c r="AF83" s="250"/>
      <c r="AG83" s="250"/>
      <c r="AH83" s="250"/>
      <c r="AI83" s="250"/>
      <c r="AJ83" s="250"/>
      <c r="AK83" s="250"/>
      <c r="AL83" s="250"/>
      <c r="AM83" s="250"/>
      <c r="AN83" s="250"/>
      <c r="AO83" s="250"/>
      <c r="AP83" s="250"/>
      <c r="AQ83" s="251"/>
      <c r="AS83" s="69" t="str">
        <f>C83</f>
        <v>Annual first-year costs</v>
      </c>
    </row>
    <row r="84" spans="2:45" x14ac:dyDescent="0.35">
      <c r="B84" s="36"/>
      <c r="C84" s="244" t="s">
        <v>2394</v>
      </c>
      <c r="D84" s="76" t="s">
        <v>2376</v>
      </c>
      <c r="E84" s="200"/>
      <c r="F84" s="199">
        <f>INDEX(Sorted_by_Variable!E$722:E$774,D67)</f>
        <v>0</v>
      </c>
      <c r="G84" s="200">
        <f>INDEX(Sorted_by_Variable!F$722:F$774,D67)</f>
        <v>0</v>
      </c>
      <c r="H84" s="200">
        <f>INDEX(Sorted_by_Variable!G$722:G$774,D67)</f>
        <v>0</v>
      </c>
      <c r="I84" s="200">
        <f>INDEX(Sorted_by_Variable!H$722:H$774,D67)</f>
        <v>0</v>
      </c>
      <c r="J84" s="200">
        <f>INDEX(Sorted_by_Variable!I$722:I$774,D67)</f>
        <v>927.76908697971874</v>
      </c>
      <c r="K84" s="200">
        <f>INDEX(Sorted_by_Variable!J$722:J$774,D67)</f>
        <v>925.93555899184139</v>
      </c>
      <c r="L84" s="200">
        <f>INDEX(Sorted_by_Variable!K$722:K$774,D67)</f>
        <v>925.01934896567957</v>
      </c>
      <c r="M84" s="200">
        <f>INDEX(Sorted_by_Variable!L$722:L$774,D67)</f>
        <v>925.00729909793631</v>
      </c>
      <c r="N84" s="200">
        <f>INDEX(Sorted_by_Variable!M$722:M$774,D67)</f>
        <v>925.88719984272484</v>
      </c>
      <c r="O84" s="200">
        <f>INDEX(Sorted_by_Variable!N$722:N$774,D67)</f>
        <v>927.64776564759438</v>
      </c>
      <c r="P84" s="200">
        <f>INDEX(Sorted_by_Variable!O$722:O$774,D67)</f>
        <v>930.27861180667173</v>
      </c>
      <c r="Q84" s="200">
        <f>INDEX(Sorted_by_Variable!P$722:P$774,D67)</f>
        <v>933.77023239505661</v>
      </c>
      <c r="R84" s="201">
        <f>INDEX(Sorted_by_Variable!Q$722:Q$774,D67)</f>
        <v>938.11397925004519</v>
      </c>
      <c r="S84" s="200">
        <f>INDEX(Sorted_by_Variable!R$722:R$774,D67)</f>
        <v>943.30204196611464</v>
      </c>
      <c r="T84" s="200">
        <f>INDEX(Sorted_by_Variable!S$722:S$774,D67)</f>
        <v>949.32742887193137</v>
      </c>
      <c r="U84" s="200">
        <f>INDEX(Sorted_by_Variable!T$722:T$774,D67)</f>
        <v>956.18394895892254</v>
      </c>
      <c r="V84" s="200">
        <f>INDEX(Sorted_by_Variable!U$722:U$774,D67)</f>
        <v>963.86619473218013</v>
      </c>
      <c r="W84" s="200">
        <f>INDEX(Sorted_by_Variable!V$722:V$774,D67)</f>
        <v>972.36952595566049</v>
      </c>
      <c r="X84" s="200">
        <f>INDEX(Sorted_by_Variable!W$722:W$774,D67)</f>
        <v>981.69005426479021</v>
      </c>
      <c r="Y84" s="200">
        <f>INDEX(Sorted_by_Variable!X$722:X$774,D67)</f>
        <v>991.82462862070167</v>
      </c>
      <c r="Z84" s="200">
        <f>INDEX(Sorted_by_Variable!Y$722:Y$774,D67)</f>
        <v>1002.7708215813877</v>
      </c>
      <c r="AA84" s="200">
        <f>INDEX(Sorted_by_Variable!Z$722:Z$774,D67)</f>
        <v>1014.5269163661114</v>
      </c>
      <c r="AB84" s="200">
        <f>INDEX(Sorted_by_Variable!AA$722:AA$774,D67)</f>
        <v>1027.0918946903964</v>
      </c>
      <c r="AC84" s="200">
        <f>INDEX(Sorted_by_Variable!AB$722:AB$774,D67)</f>
        <v>1040.4654253498982</v>
      </c>
      <c r="AD84" s="200">
        <f>INDEX(Sorted_by_Variable!AC$722:AC$774,D67)</f>
        <v>1054.6478535323877</v>
      </c>
      <c r="AE84" s="200">
        <f>INDEX(Sorted_by_Variable!AD$722:AD$774,D67)</f>
        <v>1068.9077415587903</v>
      </c>
      <c r="AF84" s="200">
        <f>INDEX(Sorted_by_Variable!AE$722:AE$774,D67)</f>
        <v>1083.2591924123512</v>
      </c>
      <c r="AG84" s="200">
        <f>INDEX(Sorted_by_Variable!AF$722:AF$774,D67)</f>
        <v>1097.715468617022</v>
      </c>
      <c r="AH84" s="200">
        <f>INDEX(Sorted_by_Variable!AG$722:AG$774,D67)</f>
        <v>1112.2890268105409</v>
      </c>
      <c r="AI84" s="200">
        <f>INDEX(Sorted_by_Variable!AH$722:AH$774,D67)</f>
        <v>1127.6204683787325</v>
      </c>
      <c r="AJ84" s="200">
        <f>INDEX(Sorted_by_Variable!AI$722:AI$774,D67)</f>
        <v>1143.0990767536994</v>
      </c>
      <c r="AK84" s="200">
        <f>INDEX(Sorted_by_Variable!AJ$722:AJ$774,D67)</f>
        <v>1158.7357994763695</v>
      </c>
      <c r="AL84" s="200">
        <f>INDEX(Sorted_by_Variable!AK$722:AK$774,D67)</f>
        <v>1174.5408987961584</v>
      </c>
      <c r="AM84" s="200">
        <f>INDEX(Sorted_by_Variable!AL$722:AL$774,D67)</f>
        <v>1190.5239779925025</v>
      </c>
      <c r="AN84" s="200">
        <f>INDEX(Sorted_by_Variable!AM$722:AM$774,D67)</f>
        <v>1206.6940061068969</v>
      </c>
      <c r="AO84" s="200">
        <f>INDEX(Sorted_by_Variable!AN$722:AN$774,D67)</f>
        <v>1223.0593411451798</v>
      </c>
      <c r="AP84" s="200">
        <f>INDEX(Sorted_by_Variable!AO$722:AO$774,D67)</f>
        <v>1239.6277518069069</v>
      </c>
      <c r="AQ84" s="201">
        <f>INDEX(Sorted_by_Variable!AP$722:AP$774,D67)</f>
        <v>1256.4064377958784</v>
      </c>
      <c r="AS84" s="69" t="str">
        <f>C83&amp;"|"&amp;C84</f>
        <v>Annual first-year costs|Annual total cost of EE</v>
      </c>
    </row>
    <row r="85" spans="2:45" x14ac:dyDescent="0.35">
      <c r="B85" s="36"/>
      <c r="C85" s="244" t="s">
        <v>2385</v>
      </c>
      <c r="D85" s="76" t="s">
        <v>2376</v>
      </c>
      <c r="E85" s="200"/>
      <c r="F85" s="199">
        <f>INDEX(Sorted_by_Variable!E$777:E$829,D67)</f>
        <v>0</v>
      </c>
      <c r="G85" s="200">
        <f>INDEX(Sorted_by_Variable!F$777:F$829,D67)</f>
        <v>0</v>
      </c>
      <c r="H85" s="200">
        <f>INDEX(Sorted_by_Variable!G$777:G$829,D67)</f>
        <v>0</v>
      </c>
      <c r="I85" s="200">
        <f>INDEX(Sorted_by_Variable!H$777:H$829,D67)</f>
        <v>0</v>
      </c>
      <c r="J85" s="200">
        <f>INDEX(Sorted_by_Variable!I$777:I$829,D67)</f>
        <v>463.88454348985937</v>
      </c>
      <c r="K85" s="200">
        <f>INDEX(Sorted_by_Variable!J$777:J$829,D67)</f>
        <v>462.96777949592069</v>
      </c>
      <c r="L85" s="200">
        <f>INDEX(Sorted_by_Variable!K$777:K$829,D67)</f>
        <v>462.50967448283978</v>
      </c>
      <c r="M85" s="200">
        <f>INDEX(Sorted_by_Variable!L$777:L$829,D67)</f>
        <v>462.50364954896816</v>
      </c>
      <c r="N85" s="200">
        <f>INDEX(Sorted_by_Variable!M$777:M$829,D67)</f>
        <v>462.94359992136242</v>
      </c>
      <c r="O85" s="200">
        <f>INDEX(Sorted_by_Variable!N$777:N$829,D67)</f>
        <v>463.82388282379719</v>
      </c>
      <c r="P85" s="200">
        <f>INDEX(Sorted_by_Variable!O$777:O$829,D67)</f>
        <v>465.13930590333587</v>
      </c>
      <c r="Q85" s="200">
        <f>INDEX(Sorted_by_Variable!P$777:P$829,D67)</f>
        <v>466.8851161975283</v>
      </c>
      <c r="R85" s="201">
        <f>INDEX(Sorted_by_Variable!Q$777:Q$829,D67)</f>
        <v>469.0569896250226</v>
      </c>
      <c r="S85" s="200">
        <f>INDEX(Sorted_by_Variable!R$777:R$829,D67)</f>
        <v>471.65102098305732</v>
      </c>
      <c r="T85" s="200">
        <f>INDEX(Sorted_by_Variable!S$777:S$829,D67)</f>
        <v>474.66371443596569</v>
      </c>
      <c r="U85" s="200">
        <f>INDEX(Sorted_by_Variable!T$777:T$829,D67)</f>
        <v>478.09197447946127</v>
      </c>
      <c r="V85" s="200">
        <f>INDEX(Sorted_by_Variable!U$777:U$829,D67)</f>
        <v>481.93309736609007</v>
      </c>
      <c r="W85" s="200">
        <f>INDEX(Sorted_by_Variable!V$777:V$829,D67)</f>
        <v>486.18476297783025</v>
      </c>
      <c r="X85" s="200">
        <f>INDEX(Sorted_by_Variable!W$777:W$829,D67)</f>
        <v>490.8450271323951</v>
      </c>
      <c r="Y85" s="200">
        <f>INDEX(Sorted_by_Variable!X$777:X$829,D67)</f>
        <v>495.91231431035084</v>
      </c>
      <c r="Z85" s="200">
        <f>INDEX(Sorted_by_Variable!Y$777:Y$829,D67)</f>
        <v>501.38541079069387</v>
      </c>
      <c r="AA85" s="200">
        <f>INDEX(Sorted_by_Variable!Z$777:Z$829,D67)</f>
        <v>507.26345818305572</v>
      </c>
      <c r="AB85" s="200">
        <f>INDEX(Sorted_by_Variable!AA$777:AA$829,D67)</f>
        <v>513.54594734519821</v>
      </c>
      <c r="AC85" s="200">
        <f>INDEX(Sorted_by_Variable!AB$777:AB$829,D67)</f>
        <v>520.23271267494908</v>
      </c>
      <c r="AD85" s="200">
        <f>INDEX(Sorted_by_Variable!AC$777:AC$829,D67)</f>
        <v>527.32392676619384</v>
      </c>
      <c r="AE85" s="200">
        <f>INDEX(Sorted_by_Variable!AD$777:AD$829,D67)</f>
        <v>534.45387077939517</v>
      </c>
      <c r="AF85" s="200">
        <f>INDEX(Sorted_by_Variable!AE$777:AE$829,D67)</f>
        <v>541.62959620617562</v>
      </c>
      <c r="AG85" s="200">
        <f>INDEX(Sorted_by_Variable!AF$777:AF$829,D67)</f>
        <v>548.857734308511</v>
      </c>
      <c r="AH85" s="200">
        <f>INDEX(Sorted_by_Variable!AG$777:AG$829,D67)</f>
        <v>556.14451340527046</v>
      </c>
      <c r="AI85" s="200">
        <f>INDEX(Sorted_by_Variable!AH$777:AH$829,D67)</f>
        <v>563.81023418936627</v>
      </c>
      <c r="AJ85" s="200">
        <f>INDEX(Sorted_by_Variable!AI$777:AI$829,D67)</f>
        <v>571.54953837684968</v>
      </c>
      <c r="AK85" s="200">
        <f>INDEX(Sorted_by_Variable!AJ$777:AJ$829,D67)</f>
        <v>579.36789973818475</v>
      </c>
      <c r="AL85" s="200">
        <f>INDEX(Sorted_by_Variable!AK$777:AK$829,D67)</f>
        <v>587.27044939807922</v>
      </c>
      <c r="AM85" s="200">
        <f>INDEX(Sorted_by_Variable!AL$777:AL$829,D67)</f>
        <v>595.26198899625126</v>
      </c>
      <c r="AN85" s="200">
        <f>INDEX(Sorted_by_Variable!AM$777:AM$829,D67)</f>
        <v>603.34700305344847</v>
      </c>
      <c r="AO85" s="200">
        <f>INDEX(Sorted_by_Variable!AN$777:AN$829,D67)</f>
        <v>611.52967057258991</v>
      </c>
      <c r="AP85" s="200">
        <f>INDEX(Sorted_by_Variable!AO$777:AO$829,D67)</f>
        <v>619.81387590345344</v>
      </c>
      <c r="AQ85" s="201">
        <f>INDEX(Sorted_by_Variable!AP$777:AP$829,D67)</f>
        <v>628.20321889793922</v>
      </c>
      <c r="AS85" s="69" t="str">
        <f>C83&amp;"|"&amp;C85</f>
        <v>Annual first-year costs|Annual program cost of EE</v>
      </c>
    </row>
    <row r="86" spans="2:45" ht="18" thickBot="1" x14ac:dyDescent="0.4">
      <c r="B86" s="29"/>
      <c r="C86" s="245" t="s">
        <v>2386</v>
      </c>
      <c r="D86" s="96" t="s">
        <v>2376</v>
      </c>
      <c r="E86" s="203"/>
      <c r="F86" s="202">
        <f>INDEX(Sorted_by_Variable!E$832:E$884,D67)</f>
        <v>0</v>
      </c>
      <c r="G86" s="203">
        <f>INDEX(Sorted_by_Variable!F$832:F$884,D67)</f>
        <v>0</v>
      </c>
      <c r="H86" s="203">
        <f>INDEX(Sorted_by_Variable!G$832:G$884,D67)</f>
        <v>0</v>
      </c>
      <c r="I86" s="203">
        <f>INDEX(Sorted_by_Variable!H$832:H$884,D67)</f>
        <v>0</v>
      </c>
      <c r="J86" s="203">
        <f>INDEX(Sorted_by_Variable!I$832:I$884,D67)</f>
        <v>463.88454348985937</v>
      </c>
      <c r="K86" s="203">
        <f>INDEX(Sorted_by_Variable!J$832:J$884,D67)</f>
        <v>462.96777949592069</v>
      </c>
      <c r="L86" s="203">
        <f>INDEX(Sorted_by_Variable!K$832:K$884,D67)</f>
        <v>462.50967448283978</v>
      </c>
      <c r="M86" s="203">
        <f>INDEX(Sorted_by_Variable!L$832:L$884,D67)</f>
        <v>462.50364954896816</v>
      </c>
      <c r="N86" s="203">
        <f>INDEX(Sorted_by_Variable!M$832:M$884,D67)</f>
        <v>462.94359992136242</v>
      </c>
      <c r="O86" s="203">
        <f>INDEX(Sorted_by_Variable!N$832:N$884,D67)</f>
        <v>463.82388282379719</v>
      </c>
      <c r="P86" s="203">
        <f>INDEX(Sorted_by_Variable!O$832:O$884,D67)</f>
        <v>465.13930590333587</v>
      </c>
      <c r="Q86" s="203">
        <f>INDEX(Sorted_by_Variable!P$832:P$884,D67)</f>
        <v>466.8851161975283</v>
      </c>
      <c r="R86" s="204">
        <f>INDEX(Sorted_by_Variable!Q$832:Q$884,D67)</f>
        <v>469.0569896250226</v>
      </c>
      <c r="S86" s="203">
        <f>INDEX(Sorted_by_Variable!R$832:R$884,D67)</f>
        <v>471.65102098305732</v>
      </c>
      <c r="T86" s="203">
        <f>INDEX(Sorted_by_Variable!S$832:S$884,D67)</f>
        <v>474.66371443596569</v>
      </c>
      <c r="U86" s="203">
        <f>INDEX(Sorted_by_Variable!T$832:T$884,D67)</f>
        <v>478.09197447946127</v>
      </c>
      <c r="V86" s="203">
        <f>INDEX(Sorted_by_Variable!U$832:U$884,D67)</f>
        <v>481.93309736609007</v>
      </c>
      <c r="W86" s="203">
        <f>INDEX(Sorted_by_Variable!V$832:V$884,D67)</f>
        <v>486.18476297783025</v>
      </c>
      <c r="X86" s="203">
        <f>INDEX(Sorted_by_Variable!W$832:W$884,D67)</f>
        <v>490.8450271323951</v>
      </c>
      <c r="Y86" s="203">
        <f>INDEX(Sorted_by_Variable!X$832:X$884,D67)</f>
        <v>495.91231431035084</v>
      </c>
      <c r="Z86" s="203">
        <f>INDEX(Sorted_by_Variable!Y$832:Y$884,D67)</f>
        <v>501.38541079069387</v>
      </c>
      <c r="AA86" s="203">
        <f>INDEX(Sorted_by_Variable!Z$832:Z$884,D67)</f>
        <v>507.26345818305572</v>
      </c>
      <c r="AB86" s="203">
        <f>INDEX(Sorted_by_Variable!AA$832:AA$884,D67)</f>
        <v>513.54594734519821</v>
      </c>
      <c r="AC86" s="203">
        <f>INDEX(Sorted_by_Variable!AB$832:AB$884,D67)</f>
        <v>520.23271267494908</v>
      </c>
      <c r="AD86" s="203">
        <f>INDEX(Sorted_by_Variable!AC$832:AC$884,D67)</f>
        <v>527.32392676619384</v>
      </c>
      <c r="AE86" s="203">
        <f>INDEX(Sorted_by_Variable!AD$832:AD$884,D67)</f>
        <v>534.45387077939517</v>
      </c>
      <c r="AF86" s="203">
        <f>INDEX(Sorted_by_Variable!AE$832:AE$884,D67)</f>
        <v>541.62959620617562</v>
      </c>
      <c r="AG86" s="203">
        <f>INDEX(Sorted_by_Variable!AF$832:AF$884,D67)</f>
        <v>548.857734308511</v>
      </c>
      <c r="AH86" s="203">
        <f>INDEX(Sorted_by_Variable!AG$832:AG$884,D67)</f>
        <v>556.14451340527046</v>
      </c>
      <c r="AI86" s="203">
        <f>INDEX(Sorted_by_Variable!AH$832:AH$884,D67)</f>
        <v>563.81023418936627</v>
      </c>
      <c r="AJ86" s="203">
        <f>INDEX(Sorted_by_Variable!AI$832:AI$884,D67)</f>
        <v>571.54953837684968</v>
      </c>
      <c r="AK86" s="203">
        <f>INDEX(Sorted_by_Variable!AJ$832:AJ$884,D67)</f>
        <v>579.36789973818475</v>
      </c>
      <c r="AL86" s="203">
        <f>INDEX(Sorted_by_Variable!AK$832:AK$884,D67)</f>
        <v>587.27044939807922</v>
      </c>
      <c r="AM86" s="203">
        <f>INDEX(Sorted_by_Variable!AL$832:AL$884,D67)</f>
        <v>595.26198899625126</v>
      </c>
      <c r="AN86" s="203">
        <f>INDEX(Sorted_by_Variable!AM$832:AM$884,D67)</f>
        <v>603.34700305344847</v>
      </c>
      <c r="AO86" s="203">
        <f>INDEX(Sorted_by_Variable!AN$832:AN$884,D67)</f>
        <v>611.52967057258991</v>
      </c>
      <c r="AP86" s="203">
        <f>INDEX(Sorted_by_Variable!AO$832:AO$884,D67)</f>
        <v>619.81387590345344</v>
      </c>
      <c r="AQ86" s="204">
        <f>INDEX(Sorted_by_Variable!AP$832:AP$884,D67)</f>
        <v>628.20321889793922</v>
      </c>
      <c r="AS86" s="69" t="str">
        <f>C83&amp;"|"&amp;C86</f>
        <v>Annual first-year costs|Annual participant cost of EE</v>
      </c>
    </row>
    <row r="87" spans="2:45" ht="18.75" thickTop="1" thickBot="1" x14ac:dyDescent="0.4"/>
    <row r="88" spans="2:45" ht="25.5" thickTop="1" x14ac:dyDescent="0.5">
      <c r="B88" s="217" t="str">
        <f>INDEX(Sorted_by_Variable!$C$7:$C$59,D88)</f>
        <v>Arkansas</v>
      </c>
      <c r="C88" s="94"/>
      <c r="D88" s="228">
        <f>D67+1</f>
        <v>3</v>
      </c>
      <c r="E88" s="220"/>
      <c r="F88" s="222"/>
      <c r="G88" s="94"/>
      <c r="H88" s="94"/>
      <c r="I88" s="94"/>
      <c r="J88" s="94"/>
      <c r="K88" s="94"/>
      <c r="L88" s="94"/>
      <c r="M88" s="94"/>
      <c r="N88" s="94"/>
      <c r="O88" s="94"/>
      <c r="P88" s="94"/>
      <c r="Q88" s="94"/>
      <c r="R88" s="220"/>
      <c r="S88" s="94"/>
      <c r="T88" s="94"/>
      <c r="U88" s="94"/>
      <c r="V88" s="94"/>
      <c r="W88" s="94"/>
      <c r="X88" s="94"/>
      <c r="Y88" s="94"/>
      <c r="Z88" s="94"/>
      <c r="AA88" s="94"/>
      <c r="AB88" s="94"/>
      <c r="AC88" s="94"/>
      <c r="AD88" s="94"/>
      <c r="AE88" s="94"/>
      <c r="AF88" s="94"/>
      <c r="AG88" s="94"/>
      <c r="AH88" s="94"/>
      <c r="AI88" s="94"/>
      <c r="AJ88" s="94"/>
      <c r="AK88" s="94"/>
      <c r="AL88" s="94"/>
      <c r="AM88" s="94"/>
      <c r="AN88" s="94"/>
      <c r="AO88" s="94"/>
      <c r="AP88" s="94"/>
      <c r="AQ88" s="220"/>
      <c r="AS88" s="69"/>
    </row>
    <row r="89" spans="2:45" x14ac:dyDescent="0.35">
      <c r="C89" t="s">
        <v>2358</v>
      </c>
      <c r="D89" s="76" t="s">
        <v>0</v>
      </c>
      <c r="E89" s="166">
        <f>INDEX(Sorted_by_Variable!D$7:D$59,D88)</f>
        <v>46912.103999999999</v>
      </c>
      <c r="F89" s="167">
        <f>INDEX(Sorted_by_Variable!E$7:E$59,D88)</f>
        <v>47317.014073058126</v>
      </c>
      <c r="G89" s="166">
        <f>INDEX(Sorted_by_Variable!F$7:F$59,D88)</f>
        <v>47725.419025972078</v>
      </c>
      <c r="H89" s="166">
        <f>INDEX(Sorted_by_Variable!G$7:G$59,D88)</f>
        <v>48137.349023921779</v>
      </c>
      <c r="I89" s="166">
        <f>INDEX(Sorted_by_Variable!H$7:H$59,D88)</f>
        <v>48552.83449245034</v>
      </c>
      <c r="J89" s="166">
        <f>INDEX(Sorted_by_Variable!I$7:I$59,D88)</f>
        <v>48971.906119711341</v>
      </c>
      <c r="K89" s="166">
        <f>INDEX(Sorted_by_Variable!J$7:J$59,D88)</f>
        <v>49394.594858735451</v>
      </c>
      <c r="L89" s="166">
        <f>INDEX(Sorted_by_Variable!K$7:K$59,D88)</f>
        <v>49820.931929716688</v>
      </c>
      <c r="M89" s="166">
        <f>INDEX(Sorted_by_Variable!L$7:L$59,D88)</f>
        <v>50250.948822318336</v>
      </c>
      <c r="N89" s="166">
        <f>INDEX(Sorted_by_Variable!M$7:M$59,D88)</f>
        <v>50684.677297998838</v>
      </c>
      <c r="O89" s="166">
        <f>INDEX(Sorted_by_Variable!N$7:N$59,D88)</f>
        <v>51122.149392357693</v>
      </c>
      <c r="P89" s="166">
        <f>INDEX(Sorted_by_Variable!O$7:O$59,D88)</f>
        <v>51563.397417501648</v>
      </c>
      <c r="Q89" s="166">
        <f>INDEX(Sorted_by_Variable!P$7:P$59,D88)</f>
        <v>52008.453964431326</v>
      </c>
      <c r="R89" s="168">
        <f>INDEX(Sorted_by_Variable!Q$7:Q$59,D88)</f>
        <v>52457.351905448384</v>
      </c>
      <c r="S89" s="166">
        <f>INDEX(Sorted_by_Variable!R$7:R$59,D88)</f>
        <v>52910.124396583531</v>
      </c>
      <c r="T89" s="166">
        <f>INDEX(Sorted_by_Variable!S$7:S$59,D88)</f>
        <v>53366.804880045434</v>
      </c>
      <c r="U89" s="166">
        <f>INDEX(Sorted_by_Variable!T$7:T$59,D88)</f>
        <v>53827.427086690826</v>
      </c>
      <c r="V89" s="166">
        <f>INDEX(Sorted_by_Variable!U$7:U$59,D88)</f>
        <v>54292.025038515858</v>
      </c>
      <c r="W89" s="166">
        <f>INDEX(Sorted_by_Variable!V$7:V$59,D88)</f>
        <v>54760.633051169032</v>
      </c>
      <c r="X89" s="166">
        <f>INDEX(Sorted_by_Variable!W$7:W$59,D88)</f>
        <v>55233.28573648577</v>
      </c>
      <c r="Y89" s="166">
        <f>INDEX(Sorted_by_Variable!X$7:X$59,D88)</f>
        <v>55710.018005044876</v>
      </c>
      <c r="Z89" s="166">
        <f>INDEX(Sorted_by_Variable!Y$7:Y$59,D88)</f>
        <v>56190.86506874708</v>
      </c>
      <c r="AA89" s="166">
        <f>INDEX(Sorted_by_Variable!Z$7:Z$59,D88)</f>
        <v>56675.862443415797</v>
      </c>
      <c r="AB89" s="166">
        <f>INDEX(Sorted_by_Variable!AA$7:AA$59,D88)</f>
        <v>57165.045951420383</v>
      </c>
      <c r="AC89" s="166">
        <f>INDEX(Sorted_by_Variable!AB$7:AB$59,D88)</f>
        <v>57658.451724321996</v>
      </c>
      <c r="AD89" s="166">
        <f>INDEX(Sorted_by_Variable!AC$7:AC$59,D88)</f>
        <v>58156.116205542319</v>
      </c>
      <c r="AE89" s="166">
        <f>INDEX(Sorted_by_Variable!AD$7:AD$59,D88)</f>
        <v>58658.076153055292</v>
      </c>
      <c r="AF89" s="166">
        <f>INDEX(Sorted_by_Variable!AE$7:AE$59,D88)</f>
        <v>59164.368642102098</v>
      </c>
      <c r="AG89" s="166">
        <f>INDEX(Sorted_by_Variable!AF$7:AF$59,D88)</f>
        <v>59675.031067929587</v>
      </c>
      <c r="AH89" s="166">
        <f>INDEX(Sorted_by_Variable!AG$7:AG$59,D88)</f>
        <v>60207.811431230024</v>
      </c>
      <c r="AI89" s="166">
        <f>INDEX(Sorted_by_Variable!AH$7:AH$59,D88)</f>
        <v>60745.348472666003</v>
      </c>
      <c r="AJ89" s="166">
        <f>INDEX(Sorted_by_Variable!AI$7:AI$59,D88)</f>
        <v>61287.684659994295</v>
      </c>
      <c r="AK89" s="166">
        <f>INDEX(Sorted_by_Variable!AJ$7:AJ$59,D88)</f>
        <v>61834.862840125024</v>
      </c>
      <c r="AL89" s="166">
        <f>INDEX(Sorted_by_Variable!AK$7:AK$59,D88)</f>
        <v>62386.926242506714</v>
      </c>
      <c r="AM89" s="166">
        <f>INDEX(Sorted_by_Variable!AL$7:AL$59,D88)</f>
        <v>62943.918482541645</v>
      </c>
      <c r="AN89" s="166">
        <f>INDEX(Sorted_by_Variable!AM$7:AM$59,D88)</f>
        <v>63505.883565031632</v>
      </c>
      <c r="AO89" s="166">
        <f>INDEX(Sorted_by_Variable!AN$7:AN$59,D88)</f>
        <v>64072.865887654603</v>
      </c>
      <c r="AP89" s="166">
        <f>INDEX(Sorted_by_Variable!AO$7:AO$59,D88)</f>
        <v>64644.910244472216</v>
      </c>
      <c r="AQ89" s="168">
        <f>INDEX(Sorted_by_Variable!AP$7:AP$59,D88)</f>
        <v>65222.061829468767</v>
      </c>
      <c r="AS89" s="69" t="str">
        <f t="shared" ref="AS89:AS99" si="73">C89</f>
        <v>BAU sales</v>
      </c>
    </row>
    <row r="90" spans="2:45" x14ac:dyDescent="0.35">
      <c r="C90" t="s">
        <v>2372</v>
      </c>
      <c r="D90" s="76" t="s">
        <v>0</v>
      </c>
      <c r="E90" s="166">
        <f>INDEX(Sorted_by_Variable!D$62:D$114,D88)</f>
        <v>46859.567000000003</v>
      </c>
      <c r="F90" s="167">
        <f>INDEX(Sorted_by_Variable!E$62:E$114,D88)</f>
        <v>47317.014073058126</v>
      </c>
      <c r="G90" s="166">
        <f>INDEX(Sorted_by_Variable!F$62:F$114,D88)</f>
        <v>47725.419025972078</v>
      </c>
      <c r="H90" s="166">
        <f>INDEX(Sorted_by_Variable!G$62:G$114,D88)</f>
        <v>48137.349023921779</v>
      </c>
      <c r="I90" s="166">
        <f>INDEX(Sorted_by_Variable!H$62:H$114,D88)</f>
        <v>48552.83449245034</v>
      </c>
      <c r="J90" s="166">
        <f>INDEX(Sorted_by_Variable!I$62:I$114,D88)</f>
        <v>48919.369119711344</v>
      </c>
      <c r="K90" s="166">
        <f>INDEX(Sorted_by_Variable!J$62:J$114,D88)</f>
        <v>49194.050613905034</v>
      </c>
      <c r="L90" s="166">
        <f>INDEX(Sorted_by_Variable!K$62:K$114,D88)</f>
        <v>49381.081141282186</v>
      </c>
      <c r="M90" s="166">
        <f>INDEX(Sorted_by_Variable!L$62:L$114,D88)</f>
        <v>49485.237092981326</v>
      </c>
      <c r="N90" s="166">
        <f>INDEX(Sorted_by_Variable!M$62:M$114,D88)</f>
        <v>49511.802814943272</v>
      </c>
      <c r="O90" s="166">
        <f>INDEX(Sorted_by_Variable!N$62:N$114,D88)</f>
        <v>49466.501373820051</v>
      </c>
      <c r="P90" s="166">
        <f>INDEX(Sorted_by_Variable!O$62:O$114,D88)</f>
        <v>49355.423456465578</v>
      </c>
      <c r="Q90" s="166">
        <f>INDEX(Sorted_by_Variable!P$62:P$114,D88)</f>
        <v>49189.005506275476</v>
      </c>
      <c r="R90" s="168">
        <f>INDEX(Sorted_by_Variable!Q$62:Q$114,D88)</f>
        <v>49067.890027417547</v>
      </c>
      <c r="S90" s="166">
        <f>INDEX(Sorted_by_Variable!R$62:R$114,D88)</f>
        <v>48991.299256260267</v>
      </c>
      <c r="T90" s="166">
        <f>INDEX(Sorted_by_Variable!S$62:S$114,D88)</f>
        <v>48958.503146913485</v>
      </c>
      <c r="U90" s="166">
        <f>INDEX(Sorted_by_Variable!T$62:T$114,D88)</f>
        <v>48968.818043908497</v>
      </c>
      <c r="V90" s="166">
        <f>INDEX(Sorted_by_Variable!U$62:U$114,D88)</f>
        <v>49021.605412481047</v>
      </c>
      <c r="W90" s="166">
        <f>INDEX(Sorted_by_Variable!V$62:V$114,D88)</f>
        <v>49116.270624545708</v>
      </c>
      <c r="X90" s="166">
        <f>INDEX(Sorted_by_Variable!W$62:W$114,D88)</f>
        <v>49252.261798523876</v>
      </c>
      <c r="Y90" s="166">
        <f>INDEX(Sorted_by_Variable!X$62:X$114,D88)</f>
        <v>49429.068691259381</v>
      </c>
      <c r="Z90" s="166">
        <f>INDEX(Sorted_by_Variable!Y$62:Y$114,D88)</f>
        <v>49646.221640324729</v>
      </c>
      <c r="AA90" s="166">
        <f>INDEX(Sorted_by_Variable!Z$62:Z$114,D88)</f>
        <v>49903.290555087398</v>
      </c>
      <c r="AB90" s="166">
        <f>INDEX(Sorted_by_Variable!AA$62:AA$114,D88)</f>
        <v>50199.883954970006</v>
      </c>
      <c r="AC90" s="166">
        <f>INDEX(Sorted_by_Variable!AB$62:AB$114,D88)</f>
        <v>50535.64805340016</v>
      </c>
      <c r="AD90" s="166">
        <f>INDEX(Sorted_by_Variable!AC$62:AC$114,D88)</f>
        <v>50907.500780742288</v>
      </c>
      <c r="AE90" s="166">
        <f>INDEX(Sorted_by_Variable!AD$62:AD$114,D88)</f>
        <v>51310.032360872588</v>
      </c>
      <c r="AF90" s="166">
        <f>INDEX(Sorted_by_Variable!AE$62:AE$114,D88)</f>
        <v>51737.890375992487</v>
      </c>
      <c r="AG90" s="166">
        <f>INDEX(Sorted_by_Variable!AF$62:AF$114,D88)</f>
        <v>52185.802078053799</v>
      </c>
      <c r="AH90" s="166">
        <f>INDEX(Sorted_by_Variable!AG$62:AG$114,D88)</f>
        <v>52666.304649682192</v>
      </c>
      <c r="AI90" s="166">
        <f>INDEX(Sorted_by_Variable!AH$62:AH$114,D88)</f>
        <v>53156.677115784347</v>
      </c>
      <c r="AJ90" s="166">
        <f>INDEX(Sorted_by_Variable!AI$62:AI$114,D88)</f>
        <v>53652.012662491543</v>
      </c>
      <c r="AK90" s="166">
        <f>INDEX(Sorted_by_Variable!AJ$62:AJ$114,D88)</f>
        <v>54147.761158531604</v>
      </c>
      <c r="AL90" s="166">
        <f>INDEX(Sorted_by_Variable!AK$62:AK$114,D88)</f>
        <v>54644.482076084299</v>
      </c>
      <c r="AM90" s="166">
        <f>INDEX(Sorted_by_Variable!AL$62:AL$114,D88)</f>
        <v>55142.691442104144</v>
      </c>
      <c r="AN90" s="166">
        <f>INDEX(Sorted_by_Variable!AM$62:AM$114,D88)</f>
        <v>55642.863549157031</v>
      </c>
      <c r="AO90" s="166">
        <f>INDEX(Sorted_by_Variable!AN$62:AN$114,D88)</f>
        <v>56145.43256865436</v>
      </c>
      <c r="AP90" s="166">
        <f>INDEX(Sorted_by_Variable!AO$62:AO$114,D88)</f>
        <v>56650.794070347489</v>
      </c>
      <c r="AQ90" s="168">
        <f>INDEX(Sorted_by_Variable!AP$62:AP$114,D88)</f>
        <v>57159.306451764831</v>
      </c>
      <c r="AS90" s="69" t="str">
        <f t="shared" si="73"/>
        <v>Sales after EE</v>
      </c>
    </row>
    <row r="91" spans="2:45" x14ac:dyDescent="0.35">
      <c r="C91" t="s">
        <v>2356</v>
      </c>
      <c r="D91" s="76" t="s">
        <v>0</v>
      </c>
      <c r="E91" s="166">
        <f>INDEX(Sorted_by_Variable!D$117:D$169,D88)</f>
        <v>0</v>
      </c>
      <c r="F91" s="167">
        <f>INDEX(Sorted_by_Variable!E$117:E$169,D88)</f>
        <v>0</v>
      </c>
      <c r="G91" s="166">
        <f>INDEX(Sorted_by_Variable!F$117:F$169,D88)</f>
        <v>0</v>
      </c>
      <c r="H91" s="166">
        <f>INDEX(Sorted_by_Variable!G$117:G$169,D88)</f>
        <v>0</v>
      </c>
      <c r="I91" s="166">
        <f>INDEX(Sorted_by_Variable!H$117:H$169,D88)</f>
        <v>0</v>
      </c>
      <c r="J91" s="166">
        <f>INDEX(Sorted_by_Variable!I$117:I$169,D88)</f>
        <v>52.536999999999999</v>
      </c>
      <c r="K91" s="166">
        <f>INDEX(Sorted_by_Variable!J$117:J$169,D88)</f>
        <v>200.54424483041731</v>
      </c>
      <c r="L91" s="166">
        <f>INDEX(Sorted_by_Variable!K$117:K$169,D88)</f>
        <v>439.85078843450498</v>
      </c>
      <c r="M91" s="166">
        <f>INDEX(Sorted_by_Variable!L$117:L$169,D88)</f>
        <v>765.71172933700734</v>
      </c>
      <c r="N91" s="166">
        <f>INDEX(Sorted_by_Variable!M$117:M$169,D88)</f>
        <v>1172.8744830555679</v>
      </c>
      <c r="O91" s="166">
        <f>INDEX(Sorted_by_Variable!N$117:N$169,D88)</f>
        <v>1655.6480185376408</v>
      </c>
      <c r="P91" s="166">
        <f>INDEX(Sorted_by_Variable!O$117:O$169,D88)</f>
        <v>2207.9739610360675</v>
      </c>
      <c r="Q91" s="166">
        <f>INDEX(Sorted_by_Variable!P$117:P$169,D88)</f>
        <v>2819.4484581558513</v>
      </c>
      <c r="R91" s="168">
        <f>INDEX(Sorted_by_Variable!Q$117:Q$169,D88)</f>
        <v>3389.4618780308369</v>
      </c>
      <c r="S91" s="166">
        <f>INDEX(Sorted_by_Variable!R$117:R$169,D88)</f>
        <v>3918.8251403232625</v>
      </c>
      <c r="T91" s="166">
        <f>INDEX(Sorted_by_Variable!S$117:S$169,D88)</f>
        <v>4408.3017331319461</v>
      </c>
      <c r="U91" s="166">
        <f>INDEX(Sorted_by_Variable!T$117:T$169,D88)</f>
        <v>4858.6090427823292</v>
      </c>
      <c r="V91" s="166">
        <f>INDEX(Sorted_by_Variable!U$117:U$169,D88)</f>
        <v>5270.4196260348099</v>
      </c>
      <c r="W91" s="166">
        <f>INDEX(Sorted_by_Variable!V$117:V$169,D88)</f>
        <v>5644.3624266233201</v>
      </c>
      <c r="X91" s="166">
        <f>INDEX(Sorted_by_Variable!W$117:W$169,D88)</f>
        <v>5981.0239379618924</v>
      </c>
      <c r="Y91" s="166">
        <f>INDEX(Sorted_by_Variable!X$117:X$169,D88)</f>
        <v>6280.949313785497</v>
      </c>
      <c r="Z91" s="166">
        <f>INDEX(Sorted_by_Variable!Y$117:Y$169,D88)</f>
        <v>6544.6434284223524</v>
      </c>
      <c r="AA91" s="166">
        <f>INDEX(Sorted_by_Variable!Z$117:Z$169,D88)</f>
        <v>6772.5718883284026</v>
      </c>
      <c r="AB91" s="166">
        <f>INDEX(Sorted_by_Variable!AA$117:AA$169,D88)</f>
        <v>6965.1619964503752</v>
      </c>
      <c r="AC91" s="166">
        <f>INDEX(Sorted_by_Variable!AB$117:AB$169,D88)</f>
        <v>7122.8036709218331</v>
      </c>
      <c r="AD91" s="166">
        <f>INDEX(Sorted_by_Variable!AC$117:AC$169,D88)</f>
        <v>7248.6154248000312</v>
      </c>
      <c r="AE91" s="166">
        <f>INDEX(Sorted_by_Variable!AD$117:AD$169,D88)</f>
        <v>7348.043792182707</v>
      </c>
      <c r="AF91" s="166">
        <f>INDEX(Sorted_by_Variable!AE$117:AE$169,D88)</f>
        <v>7426.4782661096078</v>
      </c>
      <c r="AG91" s="166">
        <f>INDEX(Sorted_by_Variable!AF$117:AF$169,D88)</f>
        <v>7489.2289898757908</v>
      </c>
      <c r="AH91" s="166">
        <f>INDEX(Sorted_by_Variable!AG$117:AG$169,D88)</f>
        <v>7541.5067815478324</v>
      </c>
      <c r="AI91" s="166">
        <f>INDEX(Sorted_by_Variable!AH$117:AH$169,D88)</f>
        <v>7588.6713568816576</v>
      </c>
      <c r="AJ91" s="166">
        <f>INDEX(Sorted_by_Variable!AI$117:AI$169,D88)</f>
        <v>7635.6719975027554</v>
      </c>
      <c r="AK91" s="166">
        <f>INDEX(Sorted_by_Variable!AJ$117:AJ$169,D88)</f>
        <v>7687.1016815934217</v>
      </c>
      <c r="AL91" s="166">
        <f>INDEX(Sorted_by_Variable!AK$117:AK$169,D88)</f>
        <v>7742.4441664224141</v>
      </c>
      <c r="AM91" s="166">
        <f>INDEX(Sorted_by_Variable!AL$117:AL$169,D88)</f>
        <v>7801.2270404375013</v>
      </c>
      <c r="AN91" s="166">
        <f>INDEX(Sorted_by_Variable!AM$117:AM$169,D88)</f>
        <v>7863.0200158746029</v>
      </c>
      <c r="AO91" s="166">
        <f>INDEX(Sorted_by_Variable!AN$117:AN$169,D88)</f>
        <v>7927.4333190002417</v>
      </c>
      <c r="AP91" s="166">
        <f>INDEX(Sorted_by_Variable!AO$117:AO$169,D88)</f>
        <v>7994.1161741247233</v>
      </c>
      <c r="AQ91" s="168">
        <f>INDEX(Sorted_by_Variable!AP$117:AP$169,D88)</f>
        <v>8062.7553777039393</v>
      </c>
      <c r="AS91" s="69" t="str">
        <f t="shared" si="73"/>
        <v>Net cumulative savings</v>
      </c>
    </row>
    <row r="92" spans="2:45" x14ac:dyDescent="0.35">
      <c r="C92" t="s">
        <v>2390</v>
      </c>
      <c r="D92" s="76" t="s">
        <v>1</v>
      </c>
      <c r="E92" s="174">
        <f t="shared" ref="E92:AQ92" si="74">E91/E89</f>
        <v>0</v>
      </c>
      <c r="F92" s="173">
        <f t="shared" si="74"/>
        <v>0</v>
      </c>
      <c r="G92" s="174">
        <f t="shared" si="74"/>
        <v>0</v>
      </c>
      <c r="H92" s="174">
        <f t="shared" si="74"/>
        <v>0</v>
      </c>
      <c r="I92" s="174">
        <f t="shared" si="74"/>
        <v>0</v>
      </c>
      <c r="J92" s="174">
        <f t="shared" si="74"/>
        <v>1.0727987567315394E-3</v>
      </c>
      <c r="K92" s="174">
        <f t="shared" si="74"/>
        <v>4.0600443308414138E-3</v>
      </c>
      <c r="L92" s="174">
        <f t="shared" si="74"/>
        <v>8.828634298832681E-3</v>
      </c>
      <c r="M92" s="174">
        <f t="shared" si="74"/>
        <v>1.5237756645043206E-2</v>
      </c>
      <c r="N92" s="174">
        <f t="shared" si="74"/>
        <v>2.3140612618675508E-2</v>
      </c>
      <c r="O92" s="174">
        <f t="shared" si="74"/>
        <v>3.238611909352046E-2</v>
      </c>
      <c r="P92" s="174">
        <f t="shared" si="74"/>
        <v>4.2820567914841019E-2</v>
      </c>
      <c r="Q92" s="174">
        <f t="shared" si="74"/>
        <v>5.4211349179579094E-2</v>
      </c>
      <c r="R92" s="175">
        <f t="shared" si="74"/>
        <v>6.4613667196547847E-2</v>
      </c>
      <c r="S92" s="174">
        <f t="shared" si="74"/>
        <v>7.4065695082287608E-2</v>
      </c>
      <c r="T92" s="174">
        <f t="shared" si="74"/>
        <v>8.2603816043337261E-2</v>
      </c>
      <c r="U92" s="174">
        <f t="shared" si="74"/>
        <v>9.026270259875846E-2</v>
      </c>
      <c r="V92" s="174">
        <f t="shared" si="74"/>
        <v>9.7075392238470892E-2</v>
      </c>
      <c r="W92" s="174">
        <f t="shared" si="74"/>
        <v>0.10307335967699928</v>
      </c>
      <c r="X92" s="174">
        <f t="shared" si="74"/>
        <v>0.10828658585507567</v>
      </c>
      <c r="Y92" s="174">
        <f t="shared" si="74"/>
        <v>0.11274362383470635</v>
      </c>
      <c r="Z92" s="174">
        <f t="shared" si="74"/>
        <v>0.11647166172678185</v>
      </c>
      <c r="AA92" s="174">
        <f t="shared" si="74"/>
        <v>0.11949658278407357</v>
      </c>
      <c r="AB92" s="174">
        <f t="shared" si="74"/>
        <v>0.12184302278650248</v>
      </c>
      <c r="AC92" s="174">
        <f t="shared" si="74"/>
        <v>0.12353442483987528</v>
      </c>
      <c r="AD92" s="174">
        <f t="shared" si="74"/>
        <v>0.12464063795424553</v>
      </c>
      <c r="AE92" s="174">
        <f t="shared" si="74"/>
        <v>0.12526908951138477</v>
      </c>
      <c r="AF92" s="174">
        <f t="shared" si="74"/>
        <v>0.12552281781343702</v>
      </c>
      <c r="AG92" s="174">
        <f t="shared" si="74"/>
        <v>0.12550021099026515</v>
      </c>
      <c r="AH92" s="174">
        <f t="shared" si="74"/>
        <v>0.12525794580927124</v>
      </c>
      <c r="AI92" s="174">
        <f t="shared" si="74"/>
        <v>0.12492596631158324</v>
      </c>
      <c r="AJ92" s="174">
        <f t="shared" si="74"/>
        <v>0.12458737901200176</v>
      </c>
      <c r="AK92" s="174">
        <f t="shared" si="74"/>
        <v>0.12431662865442977</v>
      </c>
      <c r="AL92" s="174">
        <f t="shared" si="74"/>
        <v>0.1241036324874614</v>
      </c>
      <c r="AM92" s="174">
        <f t="shared" si="74"/>
        <v>0.12393932930313638</v>
      </c>
      <c r="AN92" s="174">
        <f t="shared" si="74"/>
        <v>0.12381561478193862</v>
      </c>
      <c r="AO92" s="174">
        <f t="shared" si="74"/>
        <v>0.12372528072804184</v>
      </c>
      <c r="AP92" s="174">
        <f t="shared" si="74"/>
        <v>0.12366195797770947</v>
      </c>
      <c r="AQ92" s="175">
        <f t="shared" si="74"/>
        <v>0.12362006277546118</v>
      </c>
      <c r="AS92" s="69" t="str">
        <f t="shared" si="73"/>
        <v>Net cumulative savings as a percent of sales before EE</v>
      </c>
    </row>
    <row r="93" spans="2:45" x14ac:dyDescent="0.35">
      <c r="C93" t="s">
        <v>2378</v>
      </c>
      <c r="D93" s="76" t="s">
        <v>0</v>
      </c>
      <c r="E93" s="166">
        <f>INDEX(Sorted_by_Variable!D$227:D$279,D88)</f>
        <v>0</v>
      </c>
      <c r="F93" s="167">
        <f>INDEX(Sorted_by_Variable!E$227:E$279,D88)</f>
        <v>0</v>
      </c>
      <c r="G93" s="166">
        <f>INDEX(Sorted_by_Variable!F$227:F$279,D88)</f>
        <v>0</v>
      </c>
      <c r="H93" s="166">
        <f>INDEX(Sorted_by_Variable!G$227:G$279,D88)</f>
        <v>0</v>
      </c>
      <c r="I93" s="166">
        <f>INDEX(Sorted_by_Variable!H$227:H$279,D88)</f>
        <v>0</v>
      </c>
      <c r="J93" s="166">
        <f>INDEX(Sorted_by_Variable!I$227:I$279,D88)</f>
        <v>52.536999999999999</v>
      </c>
      <c r="K93" s="166">
        <f>INDEX(Sorted_by_Variable!J$227:J$279,D88)</f>
        <v>150.7723500935752</v>
      </c>
      <c r="L93" s="166">
        <f>INDEX(Sorted_by_Variable!K$227:K$279,D88)</f>
        <v>250.00703571427579</v>
      </c>
      <c r="M93" s="166">
        <f>INDEX(Sorted_by_Variable!L$227:L$279,D88)</f>
        <v>349.71969805028408</v>
      </c>
      <c r="N93" s="166">
        <f>INDEX(Sorted_by_Variable!M$227:M$279,D88)</f>
        <v>449.42781076372546</v>
      </c>
      <c r="O93" s="166">
        <f>INDEX(Sorted_by_Variable!N$227:N$279,D88)</f>
        <v>548.69268783059192</v>
      </c>
      <c r="P93" s="166">
        <f>INDEX(Sorted_by_Variable!O$227:O$279,D88)</f>
        <v>647.12365736434549</v>
      </c>
      <c r="Q93" s="166">
        <f>INDEX(Sorted_by_Variable!P$227:P$279,D88)</f>
        <v>740.33135184698369</v>
      </c>
      <c r="R93" s="168">
        <f>INDEX(Sorted_by_Variable!Q$227:Q$279,D88)</f>
        <v>737.83508259413213</v>
      </c>
      <c r="S93" s="166">
        <f>INDEX(Sorted_by_Variable!R$227:R$279,D88)</f>
        <v>736.01835041126321</v>
      </c>
      <c r="T93" s="166">
        <f>INDEX(Sorted_by_Variable!S$227:S$279,D88)</f>
        <v>734.86948884390392</v>
      </c>
      <c r="U93" s="166">
        <f>INDEX(Sorted_by_Variable!T$227:T$279,D88)</f>
        <v>734.37754720370219</v>
      </c>
      <c r="V93" s="166">
        <f>INDEX(Sorted_by_Variable!U$227:U$279,D88)</f>
        <v>734.53227065862745</v>
      </c>
      <c r="W93" s="166">
        <f>INDEX(Sorted_by_Variable!V$227:V$279,D88)</f>
        <v>735.32408118721571</v>
      </c>
      <c r="X93" s="166">
        <f>INDEX(Sorted_by_Variable!W$227:W$279,D88)</f>
        <v>736.74405936818562</v>
      </c>
      <c r="Y93" s="166">
        <f>INDEX(Sorted_by_Variable!X$227:X$279,D88)</f>
        <v>738.78392697785807</v>
      </c>
      <c r="Z93" s="166">
        <f>INDEX(Sorted_by_Variable!Y$227:Y$279,D88)</f>
        <v>741.43603036889067</v>
      </c>
      <c r="AA93" s="166">
        <f>INDEX(Sorted_by_Variable!Z$227:Z$279,D88)</f>
        <v>744.6933246048709</v>
      </c>
      <c r="AB93" s="166">
        <f>INDEX(Sorted_by_Variable!AA$227:AA$279,D88)</f>
        <v>748.54935832631099</v>
      </c>
      <c r="AC93" s="166">
        <f>INDEX(Sorted_by_Variable!AB$227:AB$279,D88)</f>
        <v>752.99825932455008</v>
      </c>
      <c r="AD93" s="166">
        <f>INDEX(Sorted_by_Variable!AC$227:AC$279,D88)</f>
        <v>758.03472080100232</v>
      </c>
      <c r="AE93" s="166">
        <f>INDEX(Sorted_by_Variable!AD$227:AD$279,D88)</f>
        <v>763.61251171113429</v>
      </c>
      <c r="AF93" s="166">
        <f>INDEX(Sorted_by_Variable!AE$227:AE$279,D88)</f>
        <v>769.65048541308875</v>
      </c>
      <c r="AG93" s="166">
        <f>INDEX(Sorted_by_Variable!AF$227:AF$279,D88)</f>
        <v>776.06835563988727</v>
      </c>
      <c r="AH93" s="166">
        <f>INDEX(Sorted_by_Variable!AG$227:AG$279,D88)</f>
        <v>782.78703117080693</v>
      </c>
      <c r="AI93" s="166">
        <f>INDEX(Sorted_by_Variable!AH$227:AH$279,D88)</f>
        <v>789.99456974523287</v>
      </c>
      <c r="AJ93" s="166">
        <f>INDEX(Sorted_by_Variable!AI$227:AI$279,D88)</f>
        <v>797.35015673676514</v>
      </c>
      <c r="AK93" s="166">
        <f>INDEX(Sorted_by_Variable!AJ$227:AJ$279,D88)</f>
        <v>804.78018993737317</v>
      </c>
      <c r="AL93" s="166">
        <f>INDEX(Sorted_by_Variable!AK$227:AK$279,D88)</f>
        <v>812.21641737797404</v>
      </c>
      <c r="AM93" s="166">
        <f>INDEX(Sorted_by_Variable!AL$227:AL$279,D88)</f>
        <v>819.66723114126444</v>
      </c>
      <c r="AN93" s="166">
        <f>INDEX(Sorted_by_Variable!AM$227:AM$279,D88)</f>
        <v>827.14037163156218</v>
      </c>
      <c r="AO93" s="166">
        <f>INDEX(Sorted_by_Variable!AN$227:AN$279,D88)</f>
        <v>834.64295323735541</v>
      </c>
      <c r="AP93" s="166">
        <f>INDEX(Sorted_by_Variable!AO$227:AO$279,D88)</f>
        <v>842.1814885298154</v>
      </c>
      <c r="AQ93" s="168">
        <f>INDEX(Sorted_by_Variable!AP$227:AP$279,D88)</f>
        <v>849.76191105521229</v>
      </c>
      <c r="AS93" s="69" t="str">
        <f t="shared" si="73"/>
        <v>Annual first-year savings</v>
      </c>
    </row>
    <row r="94" spans="2:45" x14ac:dyDescent="0.35">
      <c r="C94" t="s">
        <v>2379</v>
      </c>
      <c r="D94" s="76" t="s">
        <v>1</v>
      </c>
      <c r="E94" s="174">
        <f>INDEX(Sorted_by_Variable!D$282:D$335,D88)</f>
        <v>0</v>
      </c>
      <c r="F94" s="173">
        <f>INDEX(Sorted_by_Variable!E$282:E$335,D88)</f>
        <v>1.1211584605551306E-3</v>
      </c>
      <c r="G94" s="174">
        <f>INDEX(Sorted_by_Variable!F$282:F$335,D88)</f>
        <v>1.1103194279943815E-3</v>
      </c>
      <c r="H94" s="174">
        <f>INDEX(Sorted_by_Variable!G$282:G$335,D88)</f>
        <v>1.100817993267057E-3</v>
      </c>
      <c r="I94" s="174">
        <f>INDEX(Sorted_by_Variable!H$282:H$335,D88)</f>
        <v>1.091397866008197E-3</v>
      </c>
      <c r="J94" s="174">
        <f>INDEX(Sorted_by_Variable!I$282:I$335,D88)</f>
        <v>1.082058350438205E-3</v>
      </c>
      <c r="K94" s="174">
        <f>INDEX(Sorted_by_Variable!J$282:J$335,D88)</f>
        <v>1.0739508899110268E-3</v>
      </c>
      <c r="L94" s="174">
        <f>INDEX(Sorted_by_Variable!K$282:K$335,D88)</f>
        <v>1.0679543429414219E-3</v>
      </c>
      <c r="M94" s="174">
        <f>INDEX(Sorted_by_Variable!L$282:L$335,D88)</f>
        <v>1.0639094727328579E-3</v>
      </c>
      <c r="N94" s="174">
        <f>INDEX(Sorted_by_Variable!M$282:M$335,D88)</f>
        <v>1.0616701684440654E-3</v>
      </c>
      <c r="O94" s="174">
        <f>INDEX(Sorted_by_Variable!N$282:N$335,D88)</f>
        <v>1.0611005257951077E-3</v>
      </c>
      <c r="P94" s="174">
        <f>INDEX(Sorted_by_Variable!O$282:O$335,D88)</f>
        <v>1.0620722820677388E-3</v>
      </c>
      <c r="Q94" s="174">
        <f>INDEX(Sorted_by_Variable!P$282:P$335,D88)</f>
        <v>1.0644625518478382E-3</v>
      </c>
      <c r="R94" s="175">
        <f>INDEX(Sorted_by_Variable!Q$282:Q$335,D88)</f>
        <v>1.0680638784879965E-3</v>
      </c>
      <c r="S94" s="174">
        <f>INDEX(Sorted_by_Variable!R$282:R$335,D88)</f>
        <v>1.0707002068082411E-3</v>
      </c>
      <c r="T94" s="174">
        <f>INDEX(Sorted_by_Variable!S$282:S$335,D88)</f>
        <v>1.0723740908603614E-3</v>
      </c>
      <c r="U94" s="174">
        <f>INDEX(Sorted_by_Variable!T$282:T$335,D88)</f>
        <v>1.0730924481565183E-3</v>
      </c>
      <c r="V94" s="174">
        <f>INDEX(Sorted_by_Variable!U$282:U$335,D88)</f>
        <v>1.0728664096587353E-3</v>
      </c>
      <c r="W94" s="174">
        <f>INDEX(Sorted_by_Variable!V$282:V$335,D88)</f>
        <v>1.0717111273272155E-3</v>
      </c>
      <c r="X94" s="174">
        <f>INDEX(Sorted_by_Variable!W$282:W$335,D88)</f>
        <v>1.0696455437670138E-3</v>
      </c>
      <c r="Y94" s="174">
        <f>INDEX(Sorted_by_Variable!X$282:X$335,D88)</f>
        <v>1.066692129082579E-3</v>
      </c>
      <c r="Z94" s="174">
        <f>INDEX(Sorted_by_Variable!Y$282:Y$335,D88)</f>
        <v>1.0628765904563805E-3</v>
      </c>
      <c r="AA94" s="174">
        <f>INDEX(Sorted_by_Variable!Z$282:Z$335,D88)</f>
        <v>1.0582275602082729E-3</v>
      </c>
      <c r="AB94" s="174">
        <f>INDEX(Sorted_by_Variable!AA$282:AA$335,D88)</f>
        <v>1.052776268170238E-3</v>
      </c>
      <c r="AC94" s="174">
        <f>INDEX(Sorted_by_Variable!AB$282:AB$335,D88)</f>
        <v>1.0465562041363766E-3</v>
      </c>
      <c r="AD94" s="174">
        <f>INDEX(Sorted_by_Variable!AC$282:AC$335,D88)</f>
        <v>1.0396027759352179E-3</v>
      </c>
      <c r="AE94" s="174">
        <f>INDEX(Sorted_by_Variable!AD$282:AD$335,D88)</f>
        <v>1.0320090201692662E-3</v>
      </c>
      <c r="AF94" s="174">
        <f>INDEX(Sorted_by_Variable!AE$282:AE$335,D88)</f>
        <v>1.0239128213854541E-3</v>
      </c>
      <c r="AG94" s="174">
        <f>INDEX(Sorted_by_Variable!AF$282:AF$335,D88)</f>
        <v>1.0154453461128812E-3</v>
      </c>
      <c r="AH94" s="174">
        <f>INDEX(Sorted_by_Variable!AG$282:AG$335,D88)</f>
        <v>1.0067297599722798E-3</v>
      </c>
      <c r="AI94" s="174">
        <f>INDEX(Sorted_by_Variable!AH$282:AH$335,D88)</f>
        <v>9.9754483154756578E-4</v>
      </c>
      <c r="AJ94" s="174">
        <f>INDEX(Sorted_by_Variable!AI$282:AI$335,D88)</f>
        <v>9.8834244069781517E-4</v>
      </c>
      <c r="AK94" s="174">
        <f>INDEX(Sorted_by_Variable!AJ$282:AJ$335,D88)</f>
        <v>9.7921769180392632E-4</v>
      </c>
      <c r="AL94" s="174">
        <f>INDEX(Sorted_by_Variable!AK$282:AK$335,D88)</f>
        <v>9.7025248830111949E-4</v>
      </c>
      <c r="AM94" s="174">
        <f>INDEX(Sorted_by_Variable!AL$282:AL$335,D88)</f>
        <v>9.6143284745292404E-4</v>
      </c>
      <c r="AN94" s="174">
        <f>INDEX(Sorted_by_Variable!AM$282:AM$335,D88)</f>
        <v>9.5274638625791538E-4</v>
      </c>
      <c r="AO94" s="174">
        <f>INDEX(Sorted_by_Variable!AN$282:AN$335,D88)</f>
        <v>9.4418217627471326E-4</v>
      </c>
      <c r="AP94" s="174">
        <f>INDEX(Sorted_by_Variable!AO$282:AO$335,D88)</f>
        <v>9.3573061238343852E-4</v>
      </c>
      <c r="AQ94" s="175">
        <f>INDEX(Sorted_by_Variable!AP$282:AP$335,D88)</f>
        <v>9.2738329377626931E-4</v>
      </c>
      <c r="AS94" s="69" t="str">
        <f t="shared" si="73"/>
        <v>EIA and EERS savings as a percent of previous year sales</v>
      </c>
    </row>
    <row r="95" spans="2:45" x14ac:dyDescent="0.35">
      <c r="C95" t="s">
        <v>2391</v>
      </c>
      <c r="D95" s="76" t="s">
        <v>1</v>
      </c>
      <c r="E95" s="174">
        <f>INDEX(Sorted_by_Variable!D$337:D$389,D88)</f>
        <v>0</v>
      </c>
      <c r="F95" s="173">
        <f>INDEX(Sorted_by_Variable!E$337:E$389,D88)</f>
        <v>0</v>
      </c>
      <c r="G95" s="174">
        <f>INDEX(Sorted_by_Variable!F$337:F$389,D88)</f>
        <v>0</v>
      </c>
      <c r="H95" s="174">
        <f>INDEX(Sorted_by_Variable!G$337:G$389,D88)</f>
        <v>0</v>
      </c>
      <c r="I95" s="174">
        <f>INDEX(Sorted_by_Variable!H$337:H$389,D88)</f>
        <v>0</v>
      </c>
      <c r="J95" s="174">
        <f>INDEX(Sorted_by_Variable!I$337:I$389,D88)</f>
        <v>1.082058350438205E-3</v>
      </c>
      <c r="K95" s="174">
        <f>INDEX(Sorted_by_Variable!J$337:J$389,D88)</f>
        <v>3.0820583504382049E-3</v>
      </c>
      <c r="L95" s="174">
        <f>INDEX(Sorted_by_Variable!K$337:K$389,D88)</f>
        <v>5.0820583504382049E-3</v>
      </c>
      <c r="M95" s="174">
        <f>INDEX(Sorted_by_Variable!L$337:L$389,D88)</f>
        <v>7.0820583504382049E-3</v>
      </c>
      <c r="N95" s="174">
        <f>INDEX(Sorted_by_Variable!M$337:M$389,D88)</f>
        <v>9.082058350438205E-3</v>
      </c>
      <c r="O95" s="174">
        <f>INDEX(Sorted_by_Variable!N$337:N$389,D88)</f>
        <v>1.1082058350438205E-2</v>
      </c>
      <c r="P95" s="174">
        <f>INDEX(Sorted_by_Variable!O$337:O$389,D88)</f>
        <v>1.3082058350438205E-2</v>
      </c>
      <c r="Q95" s="174">
        <f>INDEX(Sorted_by_Variable!P$337:P$389,D88)</f>
        <v>1.4999999999999999E-2</v>
      </c>
      <c r="R95" s="175">
        <f>INDEX(Sorted_by_Variable!Q$337:Q$389,D88)</f>
        <v>1.4999999999999999E-2</v>
      </c>
      <c r="S95" s="174">
        <f>INDEX(Sorted_by_Variable!R$337:R$389,D88)</f>
        <v>1.4999999999999999E-2</v>
      </c>
      <c r="T95" s="174">
        <f>INDEX(Sorted_by_Variable!S$337:S$389,D88)</f>
        <v>1.4999999999999999E-2</v>
      </c>
      <c r="U95" s="174">
        <f>INDEX(Sorted_by_Variable!T$337:T$389,D88)</f>
        <v>1.4999999999999999E-2</v>
      </c>
      <c r="V95" s="174">
        <f>INDEX(Sorted_by_Variable!U$337:U$389,D88)</f>
        <v>1.4999999999999999E-2</v>
      </c>
      <c r="W95" s="174">
        <f>INDEX(Sorted_by_Variable!V$337:V$389,D88)</f>
        <v>1.4999999999999999E-2</v>
      </c>
      <c r="X95" s="174">
        <f>INDEX(Sorted_by_Variable!W$337:W$389,D88)</f>
        <v>1.4999999999999999E-2</v>
      </c>
      <c r="Y95" s="174">
        <f>INDEX(Sorted_by_Variable!X$337:X$389,D88)</f>
        <v>1.4999999999999999E-2</v>
      </c>
      <c r="Z95" s="174">
        <f>INDEX(Sorted_by_Variable!Y$337:Y$389,D88)</f>
        <v>1.4999999999999999E-2</v>
      </c>
      <c r="AA95" s="174">
        <f>INDEX(Sorted_by_Variable!Z$337:Z$389,D88)</f>
        <v>1.4999999999999999E-2</v>
      </c>
      <c r="AB95" s="174">
        <f>INDEX(Sorted_by_Variable!AA$337:AA$389,D88)</f>
        <v>1.4999999999999999E-2</v>
      </c>
      <c r="AC95" s="174">
        <f>INDEX(Sorted_by_Variable!AB$337:AB$389,D88)</f>
        <v>1.4999999999999999E-2</v>
      </c>
      <c r="AD95" s="174">
        <f>INDEX(Sorted_by_Variable!AC$337:AC$389,D88)</f>
        <v>1.4999999999999999E-2</v>
      </c>
      <c r="AE95" s="174">
        <f>INDEX(Sorted_by_Variable!AD$337:AD$389,D88)</f>
        <v>1.4999999999999999E-2</v>
      </c>
      <c r="AF95" s="174">
        <f>INDEX(Sorted_by_Variable!AE$337:AE$389,D88)</f>
        <v>1.4999999999999999E-2</v>
      </c>
      <c r="AG95" s="174">
        <f>INDEX(Sorted_by_Variable!AF$337:AF$389,D88)</f>
        <v>1.4999999999999999E-2</v>
      </c>
      <c r="AH95" s="174">
        <f>INDEX(Sorted_by_Variable!AG$337:AG$389,D88)</f>
        <v>1.4999999999999999E-2</v>
      </c>
      <c r="AI95" s="174">
        <f>INDEX(Sorted_by_Variable!AH$337:AH$389,D88)</f>
        <v>1.4999999999999999E-2</v>
      </c>
      <c r="AJ95" s="174">
        <f>INDEX(Sorted_by_Variable!AI$337:AI$389,D88)</f>
        <v>1.4999999999999999E-2</v>
      </c>
      <c r="AK95" s="174">
        <f>INDEX(Sorted_by_Variable!AJ$337:AJ$389,D88)</f>
        <v>1.4999999999999999E-2</v>
      </c>
      <c r="AL95" s="174">
        <f>INDEX(Sorted_by_Variable!AK$337:AK$389,D88)</f>
        <v>1.4999999999999999E-2</v>
      </c>
      <c r="AM95" s="174">
        <f>INDEX(Sorted_by_Variable!AL$337:AL$389,D88)</f>
        <v>1.4999999999999999E-2</v>
      </c>
      <c r="AN95" s="174">
        <f>INDEX(Sorted_by_Variable!AM$337:AM$389,D88)</f>
        <v>1.4999999999999999E-2</v>
      </c>
      <c r="AO95" s="174">
        <f>INDEX(Sorted_by_Variable!AN$337:AN$389,D88)</f>
        <v>1.4999999999999999E-2</v>
      </c>
      <c r="AP95" s="174">
        <f>INDEX(Sorted_by_Variable!AO$337:AO$389,D88)</f>
        <v>1.4999999999999999E-2</v>
      </c>
      <c r="AQ95" s="175">
        <f>INDEX(Sorted_by_Variable!AP$337:AP$389,D88)</f>
        <v>1.4999999999999999E-2</v>
      </c>
      <c r="AS95" s="69" t="str">
        <f t="shared" si="73"/>
        <v>First-year savings as a percent of previous year sales</v>
      </c>
    </row>
    <row r="96" spans="2:45" x14ac:dyDescent="0.35">
      <c r="B96" s="231"/>
      <c r="C96" s="231" t="s">
        <v>2414</v>
      </c>
      <c r="D96" s="248"/>
      <c r="E96" s="250"/>
      <c r="F96" s="249"/>
      <c r="G96" s="250"/>
      <c r="H96" s="250"/>
      <c r="I96" s="250"/>
      <c r="J96" s="250"/>
      <c r="K96" s="250"/>
      <c r="L96" s="250"/>
      <c r="M96" s="250"/>
      <c r="N96" s="250"/>
      <c r="O96" s="250"/>
      <c r="P96" s="250"/>
      <c r="Q96" s="250"/>
      <c r="R96" s="251"/>
      <c r="S96" s="250"/>
      <c r="T96" s="250"/>
      <c r="U96" s="250"/>
      <c r="V96" s="250"/>
      <c r="W96" s="250"/>
      <c r="X96" s="250"/>
      <c r="Y96" s="250"/>
      <c r="Z96" s="250"/>
      <c r="AA96" s="250"/>
      <c r="AB96" s="250"/>
      <c r="AC96" s="250"/>
      <c r="AD96" s="250"/>
      <c r="AE96" s="250"/>
      <c r="AF96" s="250"/>
      <c r="AG96" s="250"/>
      <c r="AH96" s="250"/>
      <c r="AI96" s="250"/>
      <c r="AJ96" s="250"/>
      <c r="AK96" s="250"/>
      <c r="AL96" s="250"/>
      <c r="AM96" s="250"/>
      <c r="AN96" s="250"/>
      <c r="AO96" s="250"/>
      <c r="AP96" s="250"/>
      <c r="AQ96" s="251"/>
      <c r="AS96" s="69" t="str">
        <f t="shared" si="73"/>
        <v>Levelized cost of saved energy associated with program year</v>
      </c>
    </row>
    <row r="97" spans="2:45" x14ac:dyDescent="0.35">
      <c r="B97" s="36"/>
      <c r="C97" s="267" t="s">
        <v>2403</v>
      </c>
      <c r="D97" s="76" t="s">
        <v>2375</v>
      </c>
      <c r="E97" s="197"/>
      <c r="F97" s="196">
        <f>INDEX(Sorted_by_Variable!E$392:E$444,D88)</f>
        <v>0</v>
      </c>
      <c r="G97" s="197">
        <f>INDEX(Sorted_by_Variable!F$392:F$444,D88)</f>
        <v>0</v>
      </c>
      <c r="H97" s="197">
        <f>INDEX(Sorted_by_Variable!G$392:G$444,D88)</f>
        <v>0</v>
      </c>
      <c r="I97" s="197">
        <f>INDEX(Sorted_by_Variable!H$392:H$444,D88)</f>
        <v>0</v>
      </c>
      <c r="J97" s="197">
        <f>INDEX(Sorted_by_Variable!I$392:I$444,D88)</f>
        <v>6.5088934148849065</v>
      </c>
      <c r="K97" s="197">
        <f>INDEX(Sorted_by_Variable!J$392:J$444,D88)</f>
        <v>6.5088934148849074</v>
      </c>
      <c r="L97" s="197">
        <f>INDEX(Sorted_by_Variable!K$392:K$444,D88)</f>
        <v>7.810672097861886</v>
      </c>
      <c r="M97" s="197">
        <f>INDEX(Sorted_by_Variable!L$392:L$444,D88)</f>
        <v>7.8106720978618869</v>
      </c>
      <c r="N97" s="197">
        <f>INDEX(Sorted_by_Variable!M$392:M$444,D88)</f>
        <v>7.8106720978618878</v>
      </c>
      <c r="O97" s="197">
        <f>INDEX(Sorted_by_Variable!N$392:N$444,D88)</f>
        <v>9.1124507808388682</v>
      </c>
      <c r="P97" s="197">
        <f>INDEX(Sorted_by_Variable!O$392:O$444,D88)</f>
        <v>9.1124507808388664</v>
      </c>
      <c r="Q97" s="197">
        <f>INDEX(Sorted_by_Variable!P$392:P$444,D88)</f>
        <v>9.1124507808388664</v>
      </c>
      <c r="R97" s="198">
        <f>INDEX(Sorted_by_Variable!Q$392:Q$444,D88)</f>
        <v>9.1124507808388664</v>
      </c>
      <c r="S97" s="197">
        <f>INDEX(Sorted_by_Variable!R$392:R$444,D88)</f>
        <v>9.1124507808388664</v>
      </c>
      <c r="T97" s="197">
        <f>INDEX(Sorted_by_Variable!S$392:S$444,D88)</f>
        <v>9.1124507808388682</v>
      </c>
      <c r="U97" s="197">
        <f>INDEX(Sorted_by_Variable!T$392:T$444,D88)</f>
        <v>9.1124507808388682</v>
      </c>
      <c r="V97" s="197">
        <f>INDEX(Sorted_by_Variable!U$392:U$444,D88)</f>
        <v>9.1124507808388664</v>
      </c>
      <c r="W97" s="197">
        <f>INDEX(Sorted_by_Variable!V$392:V$444,D88)</f>
        <v>9.1124507808388682</v>
      </c>
      <c r="X97" s="197">
        <f>INDEX(Sorted_by_Variable!W$392:W$444,D88)</f>
        <v>9.1124507808388646</v>
      </c>
      <c r="Y97" s="197">
        <f>INDEX(Sorted_by_Variable!X$392:X$444,D88)</f>
        <v>9.1124507808388699</v>
      </c>
      <c r="Z97" s="197">
        <f>INDEX(Sorted_by_Variable!Y$392:Y$444,D88)</f>
        <v>9.1124507808388682</v>
      </c>
      <c r="AA97" s="197">
        <f>INDEX(Sorted_by_Variable!Z$392:Z$444,D88)</f>
        <v>9.1124507808388664</v>
      </c>
      <c r="AB97" s="197">
        <f>INDEX(Sorted_by_Variable!AA$392:AA$444,D88)</f>
        <v>9.1124507808388664</v>
      </c>
      <c r="AC97" s="197">
        <f>INDEX(Sorted_by_Variable!AB$392:AB$444,D88)</f>
        <v>9.1124507808388682</v>
      </c>
      <c r="AD97" s="197">
        <f>INDEX(Sorted_by_Variable!AC$392:AC$444,D88)</f>
        <v>9.1124507808388682</v>
      </c>
      <c r="AE97" s="197">
        <f>INDEX(Sorted_by_Variable!AD$392:AD$444,D88)</f>
        <v>9.1124507808388682</v>
      </c>
      <c r="AF97" s="197">
        <f>INDEX(Sorted_by_Variable!AE$392:AE$444,D88)</f>
        <v>9.1124507808388646</v>
      </c>
      <c r="AG97" s="197">
        <f>INDEX(Sorted_by_Variable!AF$392:AF$444,D88)</f>
        <v>9.1124507808388699</v>
      </c>
      <c r="AH97" s="197">
        <f>INDEX(Sorted_by_Variable!AG$392:AG$444,D88)</f>
        <v>9.1124507808388682</v>
      </c>
      <c r="AI97" s="197">
        <f>INDEX(Sorted_by_Variable!AH$392:AH$444,D88)</f>
        <v>9.1124507808388682</v>
      </c>
      <c r="AJ97" s="197">
        <f>INDEX(Sorted_by_Variable!AI$392:AI$444,D88)</f>
        <v>9.1124507808388682</v>
      </c>
      <c r="AK97" s="197">
        <f>INDEX(Sorted_by_Variable!AJ$392:AJ$444,D88)</f>
        <v>9.1124507808388682</v>
      </c>
      <c r="AL97" s="197">
        <f>INDEX(Sorted_by_Variable!AK$392:AK$444,D88)</f>
        <v>9.1124507808388682</v>
      </c>
      <c r="AM97" s="197">
        <f>INDEX(Sorted_by_Variable!AL$392:AL$444,D88)</f>
        <v>9.1124507808388699</v>
      </c>
      <c r="AN97" s="197">
        <f>INDEX(Sorted_by_Variable!AM$392:AM$444,D88)</f>
        <v>9.1124507808388682</v>
      </c>
      <c r="AO97" s="197">
        <f>INDEX(Sorted_by_Variable!AN$392:AN$444,D88)</f>
        <v>9.1124507808388699</v>
      </c>
      <c r="AP97" s="197">
        <f>INDEX(Sorted_by_Variable!AO$392:AO$444,D88)</f>
        <v>9.1124507808388664</v>
      </c>
      <c r="AQ97" s="198">
        <f>INDEX(Sorted_by_Variable!AP$392:AP$444,D88)</f>
        <v>9.1124507808388682</v>
      </c>
      <c r="AS97" s="69" t="str">
        <f t="shared" si="73"/>
        <v>Total levelized cost of saved energy</v>
      </c>
    </row>
    <row r="98" spans="2:45" x14ac:dyDescent="0.35">
      <c r="B98" s="36"/>
      <c r="C98" s="267" t="s">
        <v>2397</v>
      </c>
      <c r="D98" s="76" t="s">
        <v>2375</v>
      </c>
      <c r="E98" s="197"/>
      <c r="F98" s="196">
        <f>INDEX(Sorted_by_Variable!E$447:E$499,D88)</f>
        <v>0</v>
      </c>
      <c r="G98" s="197">
        <f>INDEX(Sorted_by_Variable!F$447:F$499,D88)</f>
        <v>0</v>
      </c>
      <c r="H98" s="197">
        <f>INDEX(Sorted_by_Variable!G$447:G$499,D88)</f>
        <v>0</v>
      </c>
      <c r="I98" s="197">
        <f>INDEX(Sorted_by_Variable!H$447:H$499,D88)</f>
        <v>0</v>
      </c>
      <c r="J98" s="197">
        <f>INDEX(Sorted_by_Variable!I$447:I$499,D88)</f>
        <v>3.2544467074424532</v>
      </c>
      <c r="K98" s="197">
        <f>INDEX(Sorted_by_Variable!J$447:J$499,D88)</f>
        <v>3.2544467074424537</v>
      </c>
      <c r="L98" s="197">
        <f>INDEX(Sorted_by_Variable!K$447:K$499,D88)</f>
        <v>3.905336048930943</v>
      </c>
      <c r="M98" s="197">
        <f>INDEX(Sorted_by_Variable!L$447:L$499,D88)</f>
        <v>3.9053360489309434</v>
      </c>
      <c r="N98" s="197">
        <f>INDEX(Sorted_by_Variable!M$447:M$499,D88)</f>
        <v>3.9053360489309439</v>
      </c>
      <c r="O98" s="197">
        <f>INDEX(Sorted_by_Variable!N$447:N$499,D88)</f>
        <v>4.5562253904194341</v>
      </c>
      <c r="P98" s="197">
        <f>INDEX(Sorted_by_Variable!O$447:O$499,D88)</f>
        <v>4.5562253904194332</v>
      </c>
      <c r="Q98" s="197">
        <f>INDEX(Sorted_by_Variable!P$447:P$499,D88)</f>
        <v>4.5562253904194332</v>
      </c>
      <c r="R98" s="198">
        <f>INDEX(Sorted_by_Variable!Q$447:Q$499,D88)</f>
        <v>4.5562253904194332</v>
      </c>
      <c r="S98" s="197">
        <f>INDEX(Sorted_by_Variable!R$447:R$499,D88)</f>
        <v>4.5562253904194332</v>
      </c>
      <c r="T98" s="197">
        <f>INDEX(Sorted_by_Variable!S$447:S$499,D88)</f>
        <v>4.5562253904194341</v>
      </c>
      <c r="U98" s="197">
        <f>INDEX(Sorted_by_Variable!T$447:T$499,D88)</f>
        <v>4.5562253904194341</v>
      </c>
      <c r="V98" s="197">
        <f>INDEX(Sorted_by_Variable!U$447:U$499,D88)</f>
        <v>4.5562253904194332</v>
      </c>
      <c r="W98" s="197">
        <f>INDEX(Sorted_by_Variable!V$447:V$499,D88)</f>
        <v>4.5562253904194341</v>
      </c>
      <c r="X98" s="197">
        <f>INDEX(Sorted_by_Variable!W$447:W$499,D88)</f>
        <v>4.5562253904194323</v>
      </c>
      <c r="Y98" s="197">
        <f>INDEX(Sorted_by_Variable!X$447:X$499,D88)</f>
        <v>4.556225390419435</v>
      </c>
      <c r="Z98" s="197">
        <f>INDEX(Sorted_by_Variable!Y$447:Y$499,D88)</f>
        <v>4.5562253904194341</v>
      </c>
      <c r="AA98" s="197">
        <f>INDEX(Sorted_by_Variable!Z$447:Z$499,D88)</f>
        <v>4.5562253904194332</v>
      </c>
      <c r="AB98" s="197">
        <f>INDEX(Sorted_by_Variable!AA$447:AA$499,D88)</f>
        <v>4.5562253904194332</v>
      </c>
      <c r="AC98" s="197">
        <f>INDEX(Sorted_by_Variable!AB$447:AB$499,D88)</f>
        <v>4.5562253904194341</v>
      </c>
      <c r="AD98" s="197">
        <f>INDEX(Sorted_by_Variable!AC$447:AC$499,D88)</f>
        <v>4.5562253904194341</v>
      </c>
      <c r="AE98" s="197">
        <f>INDEX(Sorted_by_Variable!AD$447:AD$499,D88)</f>
        <v>4.5562253904194341</v>
      </c>
      <c r="AF98" s="197">
        <f>INDEX(Sorted_by_Variable!AE$447:AE$499,D88)</f>
        <v>4.5562253904194323</v>
      </c>
      <c r="AG98" s="197">
        <f>INDEX(Sorted_by_Variable!AF$447:AF$499,D88)</f>
        <v>4.556225390419435</v>
      </c>
      <c r="AH98" s="197">
        <f>INDEX(Sorted_by_Variable!AG$447:AG$499,D88)</f>
        <v>4.5562253904194341</v>
      </c>
      <c r="AI98" s="197">
        <f>INDEX(Sorted_by_Variable!AH$447:AH$499,D88)</f>
        <v>4.5562253904194341</v>
      </c>
      <c r="AJ98" s="197">
        <f>INDEX(Sorted_by_Variable!AI$447:AI$499,D88)</f>
        <v>4.5562253904194341</v>
      </c>
      <c r="AK98" s="197">
        <f>INDEX(Sorted_by_Variable!AJ$447:AJ$499,D88)</f>
        <v>4.5562253904194341</v>
      </c>
      <c r="AL98" s="197">
        <f>INDEX(Sorted_by_Variable!AK$447:AK$499,D88)</f>
        <v>4.5562253904194341</v>
      </c>
      <c r="AM98" s="197">
        <f>INDEX(Sorted_by_Variable!AL$447:AL$499,D88)</f>
        <v>4.556225390419435</v>
      </c>
      <c r="AN98" s="197">
        <f>INDEX(Sorted_by_Variable!AM$447:AM$499,D88)</f>
        <v>4.5562253904194341</v>
      </c>
      <c r="AO98" s="197">
        <f>INDEX(Sorted_by_Variable!AN$447:AN$499,D88)</f>
        <v>4.556225390419435</v>
      </c>
      <c r="AP98" s="197">
        <f>INDEX(Sorted_by_Variable!AO$447:AO$499,D88)</f>
        <v>4.5562253904194332</v>
      </c>
      <c r="AQ98" s="198">
        <f>INDEX(Sorted_by_Variable!AP$447:AP$499,D88)</f>
        <v>4.5562253904194341</v>
      </c>
      <c r="AS98" s="69" t="str">
        <f t="shared" si="73"/>
        <v>Program levelized cost of saved energy</v>
      </c>
    </row>
    <row r="99" spans="2:45" x14ac:dyDescent="0.35">
      <c r="B99" s="36"/>
      <c r="C99" s="244" t="s">
        <v>2398</v>
      </c>
      <c r="D99" s="76" t="s">
        <v>2375</v>
      </c>
      <c r="E99" s="197"/>
      <c r="F99" s="196">
        <f>INDEX(Sorted_by_Variable!E$502:E$554,D88)</f>
        <v>0</v>
      </c>
      <c r="G99" s="197">
        <f>INDEX(Sorted_by_Variable!F$502:F$554,D88)</f>
        <v>0</v>
      </c>
      <c r="H99" s="197">
        <f>INDEX(Sorted_by_Variable!G$502:G$554,D88)</f>
        <v>0</v>
      </c>
      <c r="I99" s="197">
        <f>INDEX(Sorted_by_Variable!H$502:H$554,D88)</f>
        <v>0</v>
      </c>
      <c r="J99" s="197">
        <f>INDEX(Sorted_by_Variable!I$502:I$554,D88)</f>
        <v>3.2544467074424532</v>
      </c>
      <c r="K99" s="197">
        <f>INDEX(Sorted_by_Variable!J$502:J$554,D88)</f>
        <v>3.2544467074424537</v>
      </c>
      <c r="L99" s="197">
        <f>INDEX(Sorted_by_Variable!K$502:K$554,D88)</f>
        <v>3.905336048930943</v>
      </c>
      <c r="M99" s="197">
        <f>INDEX(Sorted_by_Variable!L$502:L$554,D88)</f>
        <v>3.9053360489309434</v>
      </c>
      <c r="N99" s="197">
        <f>INDEX(Sorted_by_Variable!M$502:M$554,D88)</f>
        <v>3.9053360489309439</v>
      </c>
      <c r="O99" s="197">
        <f>INDEX(Sorted_by_Variable!N$502:N$554,D88)</f>
        <v>4.5562253904194341</v>
      </c>
      <c r="P99" s="197">
        <f>INDEX(Sorted_by_Variable!O$502:O$554,D88)</f>
        <v>4.5562253904194332</v>
      </c>
      <c r="Q99" s="197">
        <f>INDEX(Sorted_by_Variable!P$502:P$554,D88)</f>
        <v>4.5562253904194332</v>
      </c>
      <c r="R99" s="198">
        <f>INDEX(Sorted_by_Variable!Q$502:Q$554,D88)</f>
        <v>4.5562253904194332</v>
      </c>
      <c r="S99" s="197">
        <f>INDEX(Sorted_by_Variable!R$502:R$554,D88)</f>
        <v>4.5562253904194332</v>
      </c>
      <c r="T99" s="197">
        <f>INDEX(Sorted_by_Variable!S$502:S$554,D88)</f>
        <v>4.5562253904194341</v>
      </c>
      <c r="U99" s="197">
        <f>INDEX(Sorted_by_Variable!T$502:T$554,D88)</f>
        <v>4.5562253904194341</v>
      </c>
      <c r="V99" s="197">
        <f>INDEX(Sorted_by_Variable!U$502:U$554,D88)</f>
        <v>4.5562253904194332</v>
      </c>
      <c r="W99" s="197">
        <f>INDEX(Sorted_by_Variable!V$502:V$554,D88)</f>
        <v>4.5562253904194341</v>
      </c>
      <c r="X99" s="197">
        <f>INDEX(Sorted_by_Variable!W$502:W$554,D88)</f>
        <v>4.5562253904194323</v>
      </c>
      <c r="Y99" s="197">
        <f>INDEX(Sorted_by_Variable!X$502:X$554,D88)</f>
        <v>4.556225390419435</v>
      </c>
      <c r="Z99" s="197">
        <f>INDEX(Sorted_by_Variable!Y$502:Y$554,D88)</f>
        <v>4.5562253904194341</v>
      </c>
      <c r="AA99" s="197">
        <f>INDEX(Sorted_by_Variable!Z$502:Z$554,D88)</f>
        <v>4.5562253904194332</v>
      </c>
      <c r="AB99" s="197">
        <f>INDEX(Sorted_by_Variable!AA$502:AA$554,D88)</f>
        <v>4.5562253904194332</v>
      </c>
      <c r="AC99" s="197">
        <f>INDEX(Sorted_by_Variable!AB$502:AB$554,D88)</f>
        <v>4.5562253904194341</v>
      </c>
      <c r="AD99" s="197">
        <f>INDEX(Sorted_by_Variable!AC$502:AC$554,D88)</f>
        <v>4.5562253904194341</v>
      </c>
      <c r="AE99" s="197">
        <f>INDEX(Sorted_by_Variable!AD$502:AD$554,D88)</f>
        <v>4.5562253904194341</v>
      </c>
      <c r="AF99" s="197">
        <f>INDEX(Sorted_by_Variable!AE$502:AE$554,D88)</f>
        <v>4.5562253904194323</v>
      </c>
      <c r="AG99" s="197">
        <f>INDEX(Sorted_by_Variable!AF$502:AF$554,D88)</f>
        <v>4.556225390419435</v>
      </c>
      <c r="AH99" s="197">
        <f>INDEX(Sorted_by_Variable!AG$502:AG$554,D88)</f>
        <v>4.5562253904194341</v>
      </c>
      <c r="AI99" s="197">
        <f>INDEX(Sorted_by_Variable!AH$502:AH$554,D88)</f>
        <v>4.5562253904194341</v>
      </c>
      <c r="AJ99" s="197">
        <f>INDEX(Sorted_by_Variable!AI$502:AI$554,D88)</f>
        <v>4.5562253904194341</v>
      </c>
      <c r="AK99" s="197">
        <f>INDEX(Sorted_by_Variable!AJ$502:AJ$554,D88)</f>
        <v>4.5562253904194341</v>
      </c>
      <c r="AL99" s="197">
        <f>INDEX(Sorted_by_Variable!AK$502:AK$554,D88)</f>
        <v>4.5562253904194341</v>
      </c>
      <c r="AM99" s="197">
        <f>INDEX(Sorted_by_Variable!AL$502:AL$554,D88)</f>
        <v>4.556225390419435</v>
      </c>
      <c r="AN99" s="197">
        <f>INDEX(Sorted_by_Variable!AM$502:AM$554,D88)</f>
        <v>4.5562253904194341</v>
      </c>
      <c r="AO99" s="197">
        <f>INDEX(Sorted_by_Variable!AN$502:AN$554,D88)</f>
        <v>4.556225390419435</v>
      </c>
      <c r="AP99" s="197">
        <f>INDEX(Sorted_by_Variable!AO$502:AO$554,D88)</f>
        <v>4.5562253904194332</v>
      </c>
      <c r="AQ99" s="198">
        <f>INDEX(Sorted_by_Variable!AP$502:AP$554,D88)</f>
        <v>4.5562253904194341</v>
      </c>
      <c r="AS99" s="69" t="str">
        <f t="shared" si="73"/>
        <v>Participant levelized cost of saved energy</v>
      </c>
    </row>
    <row r="100" spans="2:45" x14ac:dyDescent="0.35">
      <c r="B100" s="36"/>
      <c r="C100" s="247" t="s">
        <v>2418</v>
      </c>
      <c r="D100" s="248"/>
      <c r="E100" s="250"/>
      <c r="F100" s="249"/>
      <c r="G100" s="250"/>
      <c r="H100" s="250"/>
      <c r="I100" s="250"/>
      <c r="J100" s="250"/>
      <c r="K100" s="250"/>
      <c r="L100" s="250"/>
      <c r="M100" s="250"/>
      <c r="N100" s="250"/>
      <c r="O100" s="250"/>
      <c r="P100" s="250"/>
      <c r="Q100" s="250"/>
      <c r="R100" s="251"/>
      <c r="S100" s="250"/>
      <c r="T100" s="250"/>
      <c r="U100" s="250"/>
      <c r="V100" s="250"/>
      <c r="W100" s="250"/>
      <c r="X100" s="250"/>
      <c r="Y100" s="250"/>
      <c r="Z100" s="250"/>
      <c r="AA100" s="250"/>
      <c r="AB100" s="250"/>
      <c r="AC100" s="250"/>
      <c r="AD100" s="250"/>
      <c r="AE100" s="250"/>
      <c r="AF100" s="250"/>
      <c r="AG100" s="250"/>
      <c r="AH100" s="250"/>
      <c r="AI100" s="250"/>
      <c r="AJ100" s="250"/>
      <c r="AK100" s="250"/>
      <c r="AL100" s="250"/>
      <c r="AM100" s="250"/>
      <c r="AN100" s="250"/>
      <c r="AO100" s="250"/>
      <c r="AP100" s="250"/>
      <c r="AQ100" s="251"/>
      <c r="AS100" s="69" t="str">
        <f>C100</f>
        <v>Annualized total cost of EE</v>
      </c>
    </row>
    <row r="101" spans="2:45" x14ac:dyDescent="0.35">
      <c r="B101" s="36"/>
      <c r="C101" s="244" t="s">
        <v>2418</v>
      </c>
      <c r="D101" s="76" t="s">
        <v>2376</v>
      </c>
      <c r="E101" s="200"/>
      <c r="F101" s="199">
        <f>INDEX(Sorted_by_Variable!E$557:E$609,D88)</f>
        <v>0</v>
      </c>
      <c r="G101" s="200">
        <f>INDEX(Sorted_by_Variable!F$557:F$609,D88)</f>
        <v>0</v>
      </c>
      <c r="H101" s="200">
        <f>INDEX(Sorted_by_Variable!G$557:G$609,D88)</f>
        <v>0</v>
      </c>
      <c r="I101" s="200">
        <f>INDEX(Sorted_by_Variable!H$557:H$609,D88)</f>
        <v>0</v>
      </c>
      <c r="J101" s="200">
        <f>INDEX(Sorted_by_Variable!I$557:I$609,D88)</f>
        <v>3.4195773333780837</v>
      </c>
      <c r="K101" s="200">
        <f>INDEX(Sorted_by_Variable!J$557:J$609,D88)</f>
        <v>13.053211145697697</v>
      </c>
      <c r="L101" s="200">
        <f>INDEX(Sorted_by_Variable!K$557:K$609,D88)</f>
        <v>31.883957300603925</v>
      </c>
      <c r="M101" s="200">
        <f>INDEX(Sorted_by_Variable!L$557:L$609,D88)</f>
        <v>57.475183614769954</v>
      </c>
      <c r="N101" s="200">
        <f>INDEX(Sorted_by_Variable!M$557:M$609,D88)</f>
        <v>89.416627937615729</v>
      </c>
      <c r="O101" s="200">
        <f>INDEX(Sorted_by_Variable!N$557:N$609,D88)</f>
        <v>134.4065469398715</v>
      </c>
      <c r="P101" s="200">
        <f>INDEX(Sorted_by_Variable!O$557:O$609,D88)</f>
        <v>185.73439479838123</v>
      </c>
      <c r="Q101" s="200">
        <f>INDEX(Sorted_by_Variable!P$557:P$609,D88)</f>
        <v>242.45212558433971</v>
      </c>
      <c r="R101" s="201">
        <f>INDEX(Sorted_by_Variable!Q$557:Q$609,D88)</f>
        <v>295.39173611316033</v>
      </c>
      <c r="S101" s="200">
        <f>INDEX(Sorted_by_Variable!R$557:R$609,D88)</f>
        <v>344.62712103993687</v>
      </c>
      <c r="T101" s="200">
        <f>INDEX(Sorted_by_Variable!S$557:S$609,D88)</f>
        <v>390.22785284189143</v>
      </c>
      <c r="U101" s="200">
        <f>INDEX(Sorted_by_Variable!T$557:T$609,D88)</f>
        <v>432.25930299483838</v>
      </c>
      <c r="V101" s="200">
        <f>INDEX(Sorted_by_Variable!U$557:U$609,D88)</f>
        <v>470.78275790254241</v>
      </c>
      <c r="W101" s="200">
        <f>INDEX(Sorted_by_Variable!V$557:V$609,D88)</f>
        <v>505.85552975319706</v>
      </c>
      <c r="X101" s="200">
        <f>INDEX(Sorted_by_Variable!W$557:W$609,D88)</f>
        <v>537.53106247048902</v>
      </c>
      <c r="Y101" s="200">
        <f>INDEX(Sorted_by_Variable!X$557:X$609,D88)</f>
        <v>565.85903292019714</v>
      </c>
      <c r="Z101" s="200">
        <f>INDEX(Sorted_by_Variable!Y$557:Y$609,D88)</f>
        <v>590.88544752698567</v>
      </c>
      <c r="AA101" s="200">
        <f>INDEX(Sorted_by_Variable!Z$557:Z$609,D88)</f>
        <v>612.65273444998491</v>
      </c>
      <c r="AB101" s="200">
        <f>INDEX(Sorted_by_Variable!AA$557:AA$609,D88)</f>
        <v>631.19983145990011</v>
      </c>
      <c r="AC101" s="200">
        <f>INDEX(Sorted_by_Variable!AB$557:AB$609,D88)</f>
        <v>646.56226965473866</v>
      </c>
      <c r="AD101" s="200">
        <f>INDEX(Sorted_by_Variable!AC$557:AC$609,D88)</f>
        <v>658.9522309001801</v>
      </c>
      <c r="AE101" s="200">
        <f>INDEX(Sorted_by_Variable!AD$557:AD$609,D88)</f>
        <v>668.73141668812616</v>
      </c>
      <c r="AF101" s="200">
        <f>INDEX(Sorted_by_Variable!AE$557:AE$609,D88)</f>
        <v>676.42625277862373</v>
      </c>
      <c r="AG101" s="200">
        <f>INDEX(Sorted_by_Variable!AF$557:AF$609,D88)</f>
        <v>682.45230556674755</v>
      </c>
      <c r="AH101" s="200">
        <f>INDEX(Sorted_by_Variable!AG$557:AG$609,D88)</f>
        <v>687.2160936021719</v>
      </c>
      <c r="AI101" s="200">
        <f>INDEX(Sorted_by_Variable!AH$557:AH$609,D88)</f>
        <v>691.51394231545828</v>
      </c>
      <c r="AJ101" s="200">
        <f>INDEX(Sorted_by_Variable!AI$557:AI$609,D88)</f>
        <v>695.79685255873494</v>
      </c>
      <c r="AK101" s="200">
        <f>INDEX(Sorted_by_Variable!AJ$557:AJ$609,D88)</f>
        <v>700.48335720823786</v>
      </c>
      <c r="AL101" s="200">
        <f>INDEX(Sorted_by_Variable!AK$557:AK$609,D88)</f>
        <v>705.52641389917301</v>
      </c>
      <c r="AM101" s="200">
        <f>INDEX(Sorted_by_Variable!AL$557:AL$609,D88)</f>
        <v>710.88297436136043</v>
      </c>
      <c r="AN101" s="200">
        <f>INDEX(Sorted_by_Variable!AM$557:AM$609,D88)</f>
        <v>716.51382883408201</v>
      </c>
      <c r="AO101" s="200">
        <f>INDEX(Sorted_by_Variable!AN$557:AN$609,D88)</f>
        <v>722.38345937771874</v>
      </c>
      <c r="AP101" s="200">
        <f>INDEX(Sorted_by_Variable!AO$557:AO$609,D88)</f>
        <v>728.45990173019504</v>
      </c>
      <c r="AQ101" s="201">
        <f>INDEX(Sorted_by_Variable!AP$557:AP$609,D88)</f>
        <v>734.71461537271091</v>
      </c>
      <c r="AS101" s="69" t="str">
        <f>C100&amp;"|"&amp;C101</f>
        <v>Annualized total cost of EE|Annualized total cost of EE</v>
      </c>
    </row>
    <row r="102" spans="2:45" x14ac:dyDescent="0.35">
      <c r="B102" s="36"/>
      <c r="C102" s="244" t="s">
        <v>2419</v>
      </c>
      <c r="D102" s="76" t="s">
        <v>2376</v>
      </c>
      <c r="E102" s="200"/>
      <c r="F102" s="199">
        <f>INDEX(Sorted_by_Variable!E$612:E$664,D88)</f>
        <v>0</v>
      </c>
      <c r="G102" s="200">
        <f>INDEX(Sorted_by_Variable!F$612:F$664,D88)</f>
        <v>0</v>
      </c>
      <c r="H102" s="200">
        <f>INDEX(Sorted_by_Variable!G$612:G$664,D88)</f>
        <v>0</v>
      </c>
      <c r="I102" s="200">
        <f>INDEX(Sorted_by_Variable!H$612:H$664,D88)</f>
        <v>0</v>
      </c>
      <c r="J102" s="200">
        <f>INDEX(Sorted_by_Variable!I$612:I$664,D88)</f>
        <v>1.7097886666890418</v>
      </c>
      <c r="K102" s="200">
        <f>INDEX(Sorted_by_Variable!J$612:J$664,D88)</f>
        <v>6.5266055728488483</v>
      </c>
      <c r="L102" s="200">
        <f>INDEX(Sorted_by_Variable!K$612:K$664,D88)</f>
        <v>15.941978650301962</v>
      </c>
      <c r="M102" s="200">
        <f>INDEX(Sorted_by_Variable!L$612:L$664,D88)</f>
        <v>28.737591807384977</v>
      </c>
      <c r="N102" s="200">
        <f>INDEX(Sorted_by_Variable!M$612:M$664,D88)</f>
        <v>44.708313968807865</v>
      </c>
      <c r="O102" s="200">
        <f>INDEX(Sorted_by_Variable!N$612:N$664,D88)</f>
        <v>67.203273469935752</v>
      </c>
      <c r="P102" s="200">
        <f>INDEX(Sorted_by_Variable!O$612:O$664,D88)</f>
        <v>92.867197399190616</v>
      </c>
      <c r="Q102" s="200">
        <f>INDEX(Sorted_by_Variable!P$612:P$664,D88)</f>
        <v>121.22606279216986</v>
      </c>
      <c r="R102" s="201">
        <f>INDEX(Sorted_by_Variable!Q$612:Q$664,D88)</f>
        <v>147.69586805658017</v>
      </c>
      <c r="S102" s="200">
        <f>INDEX(Sorted_by_Variable!R$612:R$664,D88)</f>
        <v>172.31356051996843</v>
      </c>
      <c r="T102" s="200">
        <f>INDEX(Sorted_by_Variable!S$612:S$664,D88)</f>
        <v>195.11392642094572</v>
      </c>
      <c r="U102" s="200">
        <f>INDEX(Sorted_by_Variable!T$612:T$664,D88)</f>
        <v>216.12965149741919</v>
      </c>
      <c r="V102" s="200">
        <f>INDEX(Sorted_by_Variable!U$612:U$664,D88)</f>
        <v>235.39137895127121</v>
      </c>
      <c r="W102" s="200">
        <f>INDEX(Sorted_by_Variable!V$612:V$664,D88)</f>
        <v>252.92776487659853</v>
      </c>
      <c r="X102" s="200">
        <f>INDEX(Sorted_by_Variable!W$612:W$664,D88)</f>
        <v>268.76553123524451</v>
      </c>
      <c r="Y102" s="200">
        <f>INDEX(Sorted_by_Variable!X$612:X$664,D88)</f>
        <v>282.92951646009857</v>
      </c>
      <c r="Z102" s="200">
        <f>INDEX(Sorted_by_Variable!Y$612:Y$664,D88)</f>
        <v>295.44272376349284</v>
      </c>
      <c r="AA102" s="200">
        <f>INDEX(Sorted_by_Variable!Z$612:Z$664,D88)</f>
        <v>306.32636722499245</v>
      </c>
      <c r="AB102" s="200">
        <f>INDEX(Sorted_by_Variable!AA$612:AA$664,D88)</f>
        <v>315.59991572995006</v>
      </c>
      <c r="AC102" s="200">
        <f>INDEX(Sorted_by_Variable!AB$612:AB$664,D88)</f>
        <v>323.28113482736933</v>
      </c>
      <c r="AD102" s="200">
        <f>INDEX(Sorted_by_Variable!AC$612:AC$664,D88)</f>
        <v>329.47611545009005</v>
      </c>
      <c r="AE102" s="200">
        <f>INDEX(Sorted_by_Variable!AD$612:AD$664,D88)</f>
        <v>334.36570834406308</v>
      </c>
      <c r="AF102" s="200">
        <f>INDEX(Sorted_by_Variable!AE$612:AE$664,D88)</f>
        <v>338.21312638931187</v>
      </c>
      <c r="AG102" s="200">
        <f>INDEX(Sorted_by_Variable!AF$612:AF$664,D88)</f>
        <v>341.22615278337378</v>
      </c>
      <c r="AH102" s="200">
        <f>INDEX(Sorted_by_Variable!AG$612:AG$664,D88)</f>
        <v>343.60804680108595</v>
      </c>
      <c r="AI102" s="200">
        <f>INDEX(Sorted_by_Variable!AH$612:AH$664,D88)</f>
        <v>345.75697115772914</v>
      </c>
      <c r="AJ102" s="200">
        <f>INDEX(Sorted_by_Variable!AI$612:AI$664,D88)</f>
        <v>347.89842627936747</v>
      </c>
      <c r="AK102" s="200">
        <f>INDEX(Sorted_by_Variable!AJ$612:AJ$664,D88)</f>
        <v>350.24167860411893</v>
      </c>
      <c r="AL102" s="200">
        <f>INDEX(Sorted_by_Variable!AK$612:AK$664,D88)</f>
        <v>352.7632069495865</v>
      </c>
      <c r="AM102" s="200">
        <f>INDEX(Sorted_by_Variable!AL$612:AL$664,D88)</f>
        <v>355.44148718068021</v>
      </c>
      <c r="AN102" s="200">
        <f>INDEX(Sorted_by_Variable!AM$612:AM$664,D88)</f>
        <v>358.256914417041</v>
      </c>
      <c r="AO102" s="200">
        <f>INDEX(Sorted_by_Variable!AN$612:AN$664,D88)</f>
        <v>361.19172968885937</v>
      </c>
      <c r="AP102" s="200">
        <f>INDEX(Sorted_by_Variable!AO$612:AO$664,D88)</f>
        <v>364.22995086509752</v>
      </c>
      <c r="AQ102" s="201">
        <f>INDEX(Sorted_by_Variable!AP$612:AP$664,D88)</f>
        <v>367.35730768635545</v>
      </c>
      <c r="AS102" s="69" t="str">
        <f>C100&amp;"|"&amp;C102</f>
        <v>Annualized total cost of EE|Annualized program cost of EE</v>
      </c>
    </row>
    <row r="103" spans="2:45" x14ac:dyDescent="0.35">
      <c r="B103" s="36"/>
      <c r="C103" s="244" t="s">
        <v>2420</v>
      </c>
      <c r="D103" s="76" t="s">
        <v>2376</v>
      </c>
      <c r="E103" s="200"/>
      <c r="F103" s="199">
        <f>INDEX(Sorted_by_Variable!E$667:E$719,D88)</f>
        <v>0</v>
      </c>
      <c r="G103" s="200">
        <f>INDEX(Sorted_by_Variable!F$667:F$719,D88)</f>
        <v>0</v>
      </c>
      <c r="H103" s="200">
        <f>INDEX(Sorted_by_Variable!G$667:G$719,D88)</f>
        <v>0</v>
      </c>
      <c r="I103" s="200">
        <f>INDEX(Sorted_by_Variable!H$667:H$719,D88)</f>
        <v>0</v>
      </c>
      <c r="J103" s="200">
        <f>INDEX(Sorted_by_Variable!I$667:I$719,D88)</f>
        <v>1.7097886666890418</v>
      </c>
      <c r="K103" s="200">
        <f>INDEX(Sorted_by_Variable!J$667:J$719,D88)</f>
        <v>6.5266055728488483</v>
      </c>
      <c r="L103" s="200">
        <f>INDEX(Sorted_by_Variable!K$667:K$719,D88)</f>
        <v>15.941978650301962</v>
      </c>
      <c r="M103" s="200">
        <f>INDEX(Sorted_by_Variable!L$667:L$719,D88)</f>
        <v>28.737591807384977</v>
      </c>
      <c r="N103" s="200">
        <f>INDEX(Sorted_by_Variable!M$667:M$719,D88)</f>
        <v>44.708313968807865</v>
      </c>
      <c r="O103" s="200">
        <f>INDEX(Sorted_by_Variable!N$667:N$719,D88)</f>
        <v>67.203273469935752</v>
      </c>
      <c r="P103" s="200">
        <f>INDEX(Sorted_by_Variable!O$667:O$719,D88)</f>
        <v>92.867197399190616</v>
      </c>
      <c r="Q103" s="200">
        <f>INDEX(Sorted_by_Variable!P$667:P$719,D88)</f>
        <v>121.22606279216986</v>
      </c>
      <c r="R103" s="201">
        <f>INDEX(Sorted_by_Variable!Q$667:Q$719,D88)</f>
        <v>147.69586805658017</v>
      </c>
      <c r="S103" s="200">
        <f>INDEX(Sorted_by_Variable!R$667:R$719,D88)</f>
        <v>172.31356051996843</v>
      </c>
      <c r="T103" s="200">
        <f>INDEX(Sorted_by_Variable!S$667:S$719,D88)</f>
        <v>195.11392642094572</v>
      </c>
      <c r="U103" s="200">
        <f>INDEX(Sorted_by_Variable!T$667:T$719,D88)</f>
        <v>216.12965149741919</v>
      </c>
      <c r="V103" s="200">
        <f>INDEX(Sorted_by_Variable!U$667:U$719,D88)</f>
        <v>235.39137895127121</v>
      </c>
      <c r="W103" s="200">
        <f>INDEX(Sorted_by_Variable!V$667:V$719,D88)</f>
        <v>252.92776487659853</v>
      </c>
      <c r="X103" s="200">
        <f>INDEX(Sorted_by_Variable!W$667:W$719,D88)</f>
        <v>268.76553123524451</v>
      </c>
      <c r="Y103" s="200">
        <f>INDEX(Sorted_by_Variable!X$667:X$719,D88)</f>
        <v>282.92951646009857</v>
      </c>
      <c r="Z103" s="200">
        <f>INDEX(Sorted_by_Variable!Y$667:Y$719,D88)</f>
        <v>295.44272376349284</v>
      </c>
      <c r="AA103" s="200">
        <f>INDEX(Sorted_by_Variable!Z$667:Z$719,D88)</f>
        <v>306.32636722499245</v>
      </c>
      <c r="AB103" s="200">
        <f>INDEX(Sorted_by_Variable!AA$667:AA$719,D88)</f>
        <v>315.59991572995006</v>
      </c>
      <c r="AC103" s="200">
        <f>INDEX(Sorted_by_Variable!AB$667:AB$719,D88)</f>
        <v>323.28113482736933</v>
      </c>
      <c r="AD103" s="200">
        <f>INDEX(Sorted_by_Variable!AC$667:AC$719,D88)</f>
        <v>329.47611545009005</v>
      </c>
      <c r="AE103" s="200">
        <f>INDEX(Sorted_by_Variable!AD$667:AD$719,D88)</f>
        <v>334.36570834406308</v>
      </c>
      <c r="AF103" s="200">
        <f>INDEX(Sorted_by_Variable!AE$667:AE$719,D88)</f>
        <v>338.21312638931187</v>
      </c>
      <c r="AG103" s="200">
        <f>INDEX(Sorted_by_Variable!AF$667:AF$719,D88)</f>
        <v>341.22615278337378</v>
      </c>
      <c r="AH103" s="200">
        <f>INDEX(Sorted_by_Variable!AG$667:AG$719,D88)</f>
        <v>343.60804680108595</v>
      </c>
      <c r="AI103" s="200">
        <f>INDEX(Sorted_by_Variable!AH$667:AH$719,D88)</f>
        <v>345.75697115772914</v>
      </c>
      <c r="AJ103" s="200">
        <f>INDEX(Sorted_by_Variable!AI$667:AI$719,D88)</f>
        <v>347.89842627936747</v>
      </c>
      <c r="AK103" s="200">
        <f>INDEX(Sorted_by_Variable!AJ$667:AJ$719,D88)</f>
        <v>350.24167860411893</v>
      </c>
      <c r="AL103" s="200">
        <f>INDEX(Sorted_by_Variable!AK$667:AK$719,D88)</f>
        <v>352.7632069495865</v>
      </c>
      <c r="AM103" s="200">
        <f>INDEX(Sorted_by_Variable!AL$667:AL$719,D88)</f>
        <v>355.44148718068021</v>
      </c>
      <c r="AN103" s="200">
        <f>INDEX(Sorted_by_Variable!AM$667:AM$719,D88)</f>
        <v>358.256914417041</v>
      </c>
      <c r="AO103" s="200">
        <f>INDEX(Sorted_by_Variable!AN$667:AN$719,D88)</f>
        <v>361.19172968885937</v>
      </c>
      <c r="AP103" s="200">
        <f>INDEX(Sorted_by_Variable!AO$667:AO$719,D88)</f>
        <v>364.22995086509752</v>
      </c>
      <c r="AQ103" s="201">
        <f>INDEX(Sorted_by_Variable!AP$667:AP$719,D88)</f>
        <v>367.35730768635545</v>
      </c>
      <c r="AS103" s="69" t="str">
        <f>C100&amp;"|"&amp;C103</f>
        <v>Annualized total cost of EE|Annualized participant cost of EE</v>
      </c>
    </row>
    <row r="104" spans="2:45" x14ac:dyDescent="0.35">
      <c r="B104" s="231"/>
      <c r="C104" s="247" t="s">
        <v>2421</v>
      </c>
      <c r="D104" s="248"/>
      <c r="E104" s="250"/>
      <c r="F104" s="249"/>
      <c r="G104" s="250"/>
      <c r="H104" s="250"/>
      <c r="I104" s="250"/>
      <c r="J104" s="250"/>
      <c r="K104" s="250"/>
      <c r="L104" s="250"/>
      <c r="M104" s="250"/>
      <c r="N104" s="250"/>
      <c r="O104" s="250"/>
      <c r="P104" s="250"/>
      <c r="Q104" s="250"/>
      <c r="R104" s="251"/>
      <c r="S104" s="250"/>
      <c r="T104" s="250"/>
      <c r="U104" s="250"/>
      <c r="V104" s="250"/>
      <c r="W104" s="250"/>
      <c r="X104" s="250"/>
      <c r="Y104" s="250"/>
      <c r="Z104" s="250"/>
      <c r="AA104" s="250"/>
      <c r="AB104" s="250"/>
      <c r="AC104" s="250"/>
      <c r="AD104" s="250"/>
      <c r="AE104" s="250"/>
      <c r="AF104" s="250"/>
      <c r="AG104" s="250"/>
      <c r="AH104" s="250"/>
      <c r="AI104" s="250"/>
      <c r="AJ104" s="250"/>
      <c r="AK104" s="250"/>
      <c r="AL104" s="250"/>
      <c r="AM104" s="250"/>
      <c r="AN104" s="250"/>
      <c r="AO104" s="250"/>
      <c r="AP104" s="250"/>
      <c r="AQ104" s="251"/>
      <c r="AS104" s="69" t="str">
        <f>C104</f>
        <v>Annual first-year costs</v>
      </c>
    </row>
    <row r="105" spans="2:45" x14ac:dyDescent="0.35">
      <c r="B105" s="36"/>
      <c r="C105" s="244" t="s">
        <v>2394</v>
      </c>
      <c r="D105" s="76" t="s">
        <v>2376</v>
      </c>
      <c r="E105" s="200"/>
      <c r="F105" s="199">
        <f>INDEX(Sorted_by_Variable!E$722:E$774,D88)</f>
        <v>0</v>
      </c>
      <c r="G105" s="200">
        <f>INDEX(Sorted_by_Variable!F$722:F$774,D88)</f>
        <v>0</v>
      </c>
      <c r="H105" s="200">
        <f>INDEX(Sorted_by_Variable!G$722:G$774,D88)</f>
        <v>0</v>
      </c>
      <c r="I105" s="200">
        <f>INDEX(Sorted_by_Variable!H$722:H$774,D88)</f>
        <v>0</v>
      </c>
      <c r="J105" s="200">
        <f>INDEX(Sorted_by_Variable!I$722:I$774,D88)</f>
        <v>28.895349999999997</v>
      </c>
      <c r="K105" s="200">
        <f>INDEX(Sorted_by_Variable!J$722:J$774,D88)</f>
        <v>82.924792551466368</v>
      </c>
      <c r="L105" s="200">
        <f>INDEX(Sorted_by_Variable!K$722:K$774,D88)</f>
        <v>165.00464357142201</v>
      </c>
      <c r="M105" s="200">
        <f>INDEX(Sorted_by_Variable!L$722:L$774,D88)</f>
        <v>230.81500071318752</v>
      </c>
      <c r="N105" s="200">
        <f>INDEX(Sorted_by_Variable!M$722:M$774,D88)</f>
        <v>296.62235510405878</v>
      </c>
      <c r="O105" s="200">
        <f>INDEX(Sorted_by_Variable!N$722:N$774,D88)</f>
        <v>422.49336962955573</v>
      </c>
      <c r="P105" s="200">
        <f>INDEX(Sorted_by_Variable!O$722:O$774,D88)</f>
        <v>498.28521617054605</v>
      </c>
      <c r="Q105" s="200">
        <f>INDEX(Sorted_by_Variable!P$722:P$774,D88)</f>
        <v>570.05514092217743</v>
      </c>
      <c r="R105" s="201">
        <f>INDEX(Sorted_by_Variable!Q$722:Q$774,D88)</f>
        <v>568.13301359748175</v>
      </c>
      <c r="S105" s="200">
        <f>INDEX(Sorted_by_Variable!R$722:R$774,D88)</f>
        <v>566.73412981667263</v>
      </c>
      <c r="T105" s="200">
        <f>INDEX(Sorted_by_Variable!S$722:S$774,D88)</f>
        <v>565.84950640980605</v>
      </c>
      <c r="U105" s="200">
        <f>INDEX(Sorted_by_Variable!T$722:T$774,D88)</f>
        <v>565.47071134685063</v>
      </c>
      <c r="V105" s="200">
        <f>INDEX(Sorted_by_Variable!U$722:U$774,D88)</f>
        <v>565.58984840714311</v>
      </c>
      <c r="W105" s="200">
        <f>INDEX(Sorted_by_Variable!V$722:V$774,D88)</f>
        <v>566.19954251415618</v>
      </c>
      <c r="X105" s="200">
        <f>INDEX(Sorted_by_Variable!W$722:W$774,D88)</f>
        <v>567.29292571350288</v>
      </c>
      <c r="Y105" s="200">
        <f>INDEX(Sorted_by_Variable!X$722:X$774,D88)</f>
        <v>568.86362377295075</v>
      </c>
      <c r="Z105" s="200">
        <f>INDEX(Sorted_by_Variable!Y$722:Y$774,D88)</f>
        <v>570.90574338404576</v>
      </c>
      <c r="AA105" s="200">
        <f>INDEX(Sorted_by_Variable!Z$722:Z$774,D88)</f>
        <v>573.41385994575057</v>
      </c>
      <c r="AB105" s="200">
        <f>INDEX(Sorted_by_Variable!AA$722:AA$774,D88)</f>
        <v>576.38300591125949</v>
      </c>
      <c r="AC105" s="200">
        <f>INDEX(Sorted_by_Variable!AB$722:AB$774,D88)</f>
        <v>579.8086596799036</v>
      </c>
      <c r="AD105" s="200">
        <f>INDEX(Sorted_by_Variable!AC$722:AC$774,D88)</f>
        <v>583.68673501677176</v>
      </c>
      <c r="AE105" s="200">
        <f>INDEX(Sorted_by_Variable!AD$722:AD$774,D88)</f>
        <v>587.98163401757336</v>
      </c>
      <c r="AF105" s="200">
        <f>INDEX(Sorted_by_Variable!AE$722:AE$774,D88)</f>
        <v>592.63087376807835</v>
      </c>
      <c r="AG105" s="200">
        <f>INDEX(Sorted_by_Variable!AF$722:AF$774,D88)</f>
        <v>597.57263384271323</v>
      </c>
      <c r="AH105" s="200">
        <f>INDEX(Sorted_by_Variable!AG$722:AG$774,D88)</f>
        <v>602.7460140015213</v>
      </c>
      <c r="AI105" s="200">
        <f>INDEX(Sorted_by_Variable!AH$722:AH$774,D88)</f>
        <v>608.29581870382924</v>
      </c>
      <c r="AJ105" s="200">
        <f>INDEX(Sorted_by_Variable!AI$722:AI$774,D88)</f>
        <v>613.9596206873091</v>
      </c>
      <c r="AK105" s="200">
        <f>INDEX(Sorted_by_Variable!AJ$722:AJ$774,D88)</f>
        <v>619.68074625177735</v>
      </c>
      <c r="AL105" s="200">
        <f>INDEX(Sorted_by_Variable!AK$722:AK$774,D88)</f>
        <v>625.40664138104</v>
      </c>
      <c r="AM105" s="200">
        <f>INDEX(Sorted_by_Variable!AL$722:AL$774,D88)</f>
        <v>631.14376797877367</v>
      </c>
      <c r="AN105" s="200">
        <f>INDEX(Sorted_by_Variable!AM$722:AM$774,D88)</f>
        <v>636.89808615630284</v>
      </c>
      <c r="AO105" s="200">
        <f>INDEX(Sorted_by_Variable!AN$722:AN$774,D88)</f>
        <v>642.6750739927636</v>
      </c>
      <c r="AP105" s="200">
        <f>INDEX(Sorted_by_Variable!AO$722:AO$774,D88)</f>
        <v>648.47974616795784</v>
      </c>
      <c r="AQ105" s="201">
        <f>INDEX(Sorted_by_Variable!AP$722:AP$774,D88)</f>
        <v>654.31667151251349</v>
      </c>
      <c r="AS105" s="69" t="str">
        <f>C104&amp;"|"&amp;C105</f>
        <v>Annual first-year costs|Annual total cost of EE</v>
      </c>
    </row>
    <row r="106" spans="2:45" x14ac:dyDescent="0.35">
      <c r="B106" s="36"/>
      <c r="C106" s="244" t="s">
        <v>2385</v>
      </c>
      <c r="D106" s="76" t="s">
        <v>2376</v>
      </c>
      <c r="E106" s="200"/>
      <c r="F106" s="199">
        <f>INDEX(Sorted_by_Variable!E$777:E$829,D88)</f>
        <v>0</v>
      </c>
      <c r="G106" s="200">
        <f>INDEX(Sorted_by_Variable!F$777:F$829,D88)</f>
        <v>0</v>
      </c>
      <c r="H106" s="200">
        <f>INDEX(Sorted_by_Variable!G$777:G$829,D88)</f>
        <v>0</v>
      </c>
      <c r="I106" s="200">
        <f>INDEX(Sorted_by_Variable!H$777:H$829,D88)</f>
        <v>0</v>
      </c>
      <c r="J106" s="200">
        <f>INDEX(Sorted_by_Variable!I$777:I$829,D88)</f>
        <v>14.447674999999998</v>
      </c>
      <c r="K106" s="200">
        <f>INDEX(Sorted_by_Variable!J$777:J$829,D88)</f>
        <v>41.462396275733184</v>
      </c>
      <c r="L106" s="200">
        <f>INDEX(Sorted_by_Variable!K$777:K$829,D88)</f>
        <v>82.502321785711004</v>
      </c>
      <c r="M106" s="200">
        <f>INDEX(Sorted_by_Variable!L$777:L$829,D88)</f>
        <v>115.40750035659376</v>
      </c>
      <c r="N106" s="200">
        <f>INDEX(Sorted_by_Variable!M$777:M$829,D88)</f>
        <v>148.31117755202939</v>
      </c>
      <c r="O106" s="200">
        <f>INDEX(Sorted_by_Variable!N$777:N$829,D88)</f>
        <v>211.24668481477786</v>
      </c>
      <c r="P106" s="200">
        <f>INDEX(Sorted_by_Variable!O$777:O$829,D88)</f>
        <v>249.14260808527303</v>
      </c>
      <c r="Q106" s="200">
        <f>INDEX(Sorted_by_Variable!P$777:P$829,D88)</f>
        <v>285.02757046108871</v>
      </c>
      <c r="R106" s="201">
        <f>INDEX(Sorted_by_Variable!Q$777:Q$829,D88)</f>
        <v>284.06650679874087</v>
      </c>
      <c r="S106" s="200">
        <f>INDEX(Sorted_by_Variable!R$777:R$829,D88)</f>
        <v>283.36706490833632</v>
      </c>
      <c r="T106" s="200">
        <f>INDEX(Sorted_by_Variable!S$777:S$829,D88)</f>
        <v>282.92475320490303</v>
      </c>
      <c r="U106" s="200">
        <f>INDEX(Sorted_by_Variable!T$777:T$829,D88)</f>
        <v>282.73535567342532</v>
      </c>
      <c r="V106" s="200">
        <f>INDEX(Sorted_by_Variable!U$777:U$829,D88)</f>
        <v>282.79492420357155</v>
      </c>
      <c r="W106" s="200">
        <f>INDEX(Sorted_by_Variable!V$777:V$829,D88)</f>
        <v>283.09977125707809</v>
      </c>
      <c r="X106" s="200">
        <f>INDEX(Sorted_by_Variable!W$777:W$829,D88)</f>
        <v>283.64646285675144</v>
      </c>
      <c r="Y106" s="200">
        <f>INDEX(Sorted_by_Variable!X$777:X$829,D88)</f>
        <v>284.43181188647537</v>
      </c>
      <c r="Z106" s="200">
        <f>INDEX(Sorted_by_Variable!Y$777:Y$829,D88)</f>
        <v>285.45287169202288</v>
      </c>
      <c r="AA106" s="200">
        <f>INDEX(Sorted_by_Variable!Z$777:Z$829,D88)</f>
        <v>286.70692997287529</v>
      </c>
      <c r="AB106" s="200">
        <f>INDEX(Sorted_by_Variable!AA$777:AA$829,D88)</f>
        <v>288.19150295562974</v>
      </c>
      <c r="AC106" s="200">
        <f>INDEX(Sorted_by_Variable!AB$777:AB$829,D88)</f>
        <v>289.9043298399518</v>
      </c>
      <c r="AD106" s="200">
        <f>INDEX(Sorted_by_Variable!AC$777:AC$829,D88)</f>
        <v>291.84336750838588</v>
      </c>
      <c r="AE106" s="200">
        <f>INDEX(Sorted_by_Variable!AD$777:AD$829,D88)</f>
        <v>293.99081700878668</v>
      </c>
      <c r="AF106" s="200">
        <f>INDEX(Sorted_by_Variable!AE$777:AE$829,D88)</f>
        <v>296.31543688403917</v>
      </c>
      <c r="AG106" s="200">
        <f>INDEX(Sorted_by_Variable!AF$777:AF$829,D88)</f>
        <v>298.78631692135662</v>
      </c>
      <c r="AH106" s="200">
        <f>INDEX(Sorted_by_Variable!AG$777:AG$829,D88)</f>
        <v>301.37300700076065</v>
      </c>
      <c r="AI106" s="200">
        <f>INDEX(Sorted_by_Variable!AH$777:AH$829,D88)</f>
        <v>304.14790935191462</v>
      </c>
      <c r="AJ106" s="200">
        <f>INDEX(Sorted_by_Variable!AI$777:AI$829,D88)</f>
        <v>306.97981034365455</v>
      </c>
      <c r="AK106" s="200">
        <f>INDEX(Sorted_by_Variable!AJ$777:AJ$829,D88)</f>
        <v>309.84037312588868</v>
      </c>
      <c r="AL106" s="200">
        <f>INDEX(Sorted_by_Variable!AK$777:AK$829,D88)</f>
        <v>312.70332069052</v>
      </c>
      <c r="AM106" s="200">
        <f>INDEX(Sorted_by_Variable!AL$777:AL$829,D88)</f>
        <v>315.57188398938683</v>
      </c>
      <c r="AN106" s="200">
        <f>INDEX(Sorted_by_Variable!AM$777:AM$829,D88)</f>
        <v>318.44904307815142</v>
      </c>
      <c r="AO106" s="200">
        <f>INDEX(Sorted_by_Variable!AN$777:AN$829,D88)</f>
        <v>321.3375369963818</v>
      </c>
      <c r="AP106" s="200">
        <f>INDEX(Sorted_by_Variable!AO$777:AO$829,D88)</f>
        <v>324.23987308397892</v>
      </c>
      <c r="AQ106" s="201">
        <f>INDEX(Sorted_by_Variable!AP$777:AP$829,D88)</f>
        <v>327.15833575625675</v>
      </c>
      <c r="AS106" s="69" t="str">
        <f>C104&amp;"|"&amp;C106</f>
        <v>Annual first-year costs|Annual program cost of EE</v>
      </c>
    </row>
    <row r="107" spans="2:45" ht="18" thickBot="1" x14ac:dyDescent="0.4">
      <c r="B107" s="29"/>
      <c r="C107" s="245" t="s">
        <v>2386</v>
      </c>
      <c r="D107" s="96" t="s">
        <v>2376</v>
      </c>
      <c r="E107" s="203"/>
      <c r="F107" s="202">
        <f>INDEX(Sorted_by_Variable!E$832:E$884,D88)</f>
        <v>0</v>
      </c>
      <c r="G107" s="203">
        <f>INDEX(Sorted_by_Variable!F$832:F$884,D88)</f>
        <v>0</v>
      </c>
      <c r="H107" s="203">
        <f>INDEX(Sorted_by_Variable!G$832:G$884,D88)</f>
        <v>0</v>
      </c>
      <c r="I107" s="203">
        <f>INDEX(Sorted_by_Variable!H$832:H$884,D88)</f>
        <v>0</v>
      </c>
      <c r="J107" s="203">
        <f>INDEX(Sorted_by_Variable!I$832:I$884,D88)</f>
        <v>14.447674999999998</v>
      </c>
      <c r="K107" s="203">
        <f>INDEX(Sorted_by_Variable!J$832:J$884,D88)</f>
        <v>41.462396275733184</v>
      </c>
      <c r="L107" s="203">
        <f>INDEX(Sorted_by_Variable!K$832:K$884,D88)</f>
        <v>82.502321785711004</v>
      </c>
      <c r="M107" s="203">
        <f>INDEX(Sorted_by_Variable!L$832:L$884,D88)</f>
        <v>115.40750035659376</v>
      </c>
      <c r="N107" s="203">
        <f>INDEX(Sorted_by_Variable!M$832:M$884,D88)</f>
        <v>148.31117755202939</v>
      </c>
      <c r="O107" s="203">
        <f>INDEX(Sorted_by_Variable!N$832:N$884,D88)</f>
        <v>211.24668481477786</v>
      </c>
      <c r="P107" s="203">
        <f>INDEX(Sorted_by_Variable!O$832:O$884,D88)</f>
        <v>249.14260808527303</v>
      </c>
      <c r="Q107" s="203">
        <f>INDEX(Sorted_by_Variable!P$832:P$884,D88)</f>
        <v>285.02757046108871</v>
      </c>
      <c r="R107" s="204">
        <f>INDEX(Sorted_by_Variable!Q$832:Q$884,D88)</f>
        <v>284.06650679874087</v>
      </c>
      <c r="S107" s="203">
        <f>INDEX(Sorted_by_Variable!R$832:R$884,D88)</f>
        <v>283.36706490833632</v>
      </c>
      <c r="T107" s="203">
        <f>INDEX(Sorted_by_Variable!S$832:S$884,D88)</f>
        <v>282.92475320490303</v>
      </c>
      <c r="U107" s="203">
        <f>INDEX(Sorted_by_Variable!T$832:T$884,D88)</f>
        <v>282.73535567342532</v>
      </c>
      <c r="V107" s="203">
        <f>INDEX(Sorted_by_Variable!U$832:U$884,D88)</f>
        <v>282.79492420357155</v>
      </c>
      <c r="W107" s="203">
        <f>INDEX(Sorted_by_Variable!V$832:V$884,D88)</f>
        <v>283.09977125707809</v>
      </c>
      <c r="X107" s="203">
        <f>INDEX(Sorted_by_Variable!W$832:W$884,D88)</f>
        <v>283.64646285675144</v>
      </c>
      <c r="Y107" s="203">
        <f>INDEX(Sorted_by_Variable!X$832:X$884,D88)</f>
        <v>284.43181188647537</v>
      </c>
      <c r="Z107" s="203">
        <f>INDEX(Sorted_by_Variable!Y$832:Y$884,D88)</f>
        <v>285.45287169202288</v>
      </c>
      <c r="AA107" s="203">
        <f>INDEX(Sorted_by_Variable!Z$832:Z$884,D88)</f>
        <v>286.70692997287529</v>
      </c>
      <c r="AB107" s="203">
        <f>INDEX(Sorted_by_Variable!AA$832:AA$884,D88)</f>
        <v>288.19150295562974</v>
      </c>
      <c r="AC107" s="203">
        <f>INDEX(Sorted_by_Variable!AB$832:AB$884,D88)</f>
        <v>289.9043298399518</v>
      </c>
      <c r="AD107" s="203">
        <f>INDEX(Sorted_by_Variable!AC$832:AC$884,D88)</f>
        <v>291.84336750838588</v>
      </c>
      <c r="AE107" s="203">
        <f>INDEX(Sorted_by_Variable!AD$832:AD$884,D88)</f>
        <v>293.99081700878668</v>
      </c>
      <c r="AF107" s="203">
        <f>INDEX(Sorted_by_Variable!AE$832:AE$884,D88)</f>
        <v>296.31543688403917</v>
      </c>
      <c r="AG107" s="203">
        <f>INDEX(Sorted_by_Variable!AF$832:AF$884,D88)</f>
        <v>298.78631692135662</v>
      </c>
      <c r="AH107" s="203">
        <f>INDEX(Sorted_by_Variable!AG$832:AG$884,D88)</f>
        <v>301.37300700076065</v>
      </c>
      <c r="AI107" s="203">
        <f>INDEX(Sorted_by_Variable!AH$832:AH$884,D88)</f>
        <v>304.14790935191462</v>
      </c>
      <c r="AJ107" s="203">
        <f>INDEX(Sorted_by_Variable!AI$832:AI$884,D88)</f>
        <v>306.97981034365455</v>
      </c>
      <c r="AK107" s="203">
        <f>INDEX(Sorted_by_Variable!AJ$832:AJ$884,D88)</f>
        <v>309.84037312588868</v>
      </c>
      <c r="AL107" s="203">
        <f>INDEX(Sorted_by_Variable!AK$832:AK$884,D88)</f>
        <v>312.70332069052</v>
      </c>
      <c r="AM107" s="203">
        <f>INDEX(Sorted_by_Variable!AL$832:AL$884,D88)</f>
        <v>315.57188398938683</v>
      </c>
      <c r="AN107" s="203">
        <f>INDEX(Sorted_by_Variable!AM$832:AM$884,D88)</f>
        <v>318.44904307815142</v>
      </c>
      <c r="AO107" s="203">
        <f>INDEX(Sorted_by_Variable!AN$832:AN$884,D88)</f>
        <v>321.3375369963818</v>
      </c>
      <c r="AP107" s="203">
        <f>INDEX(Sorted_by_Variable!AO$832:AO$884,D88)</f>
        <v>324.23987308397892</v>
      </c>
      <c r="AQ107" s="204">
        <f>INDEX(Sorted_by_Variable!AP$832:AP$884,D88)</f>
        <v>327.15833575625675</v>
      </c>
      <c r="AS107" s="69" t="str">
        <f>C104&amp;"|"&amp;C107</f>
        <v>Annual first-year costs|Annual participant cost of EE</v>
      </c>
    </row>
    <row r="108" spans="2:45" ht="18.75" thickTop="1" thickBot="1" x14ac:dyDescent="0.4"/>
    <row r="109" spans="2:45" ht="25.5" thickTop="1" x14ac:dyDescent="0.5">
      <c r="B109" s="217" t="str">
        <f>INDEX(Sorted_by_Variable!$C$7:$C$59,D109)</f>
        <v>California</v>
      </c>
      <c r="C109" s="94"/>
      <c r="D109" s="228">
        <f>D88+1</f>
        <v>4</v>
      </c>
      <c r="E109" s="220"/>
      <c r="F109" s="222"/>
      <c r="G109" s="94"/>
      <c r="H109" s="94"/>
      <c r="I109" s="94"/>
      <c r="J109" s="94"/>
      <c r="K109" s="94"/>
      <c r="L109" s="94"/>
      <c r="M109" s="94"/>
      <c r="N109" s="94"/>
      <c r="O109" s="94"/>
      <c r="P109" s="94"/>
      <c r="Q109" s="94"/>
      <c r="R109" s="220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  <c r="AC109" s="94"/>
      <c r="AD109" s="94"/>
      <c r="AE109" s="94"/>
      <c r="AF109" s="94"/>
      <c r="AG109" s="94"/>
      <c r="AH109" s="94"/>
      <c r="AI109" s="94"/>
      <c r="AJ109" s="94"/>
      <c r="AK109" s="94"/>
      <c r="AL109" s="94"/>
      <c r="AM109" s="94"/>
      <c r="AN109" s="94"/>
      <c r="AO109" s="94"/>
      <c r="AP109" s="94"/>
      <c r="AQ109" s="220"/>
      <c r="AS109" s="69"/>
    </row>
    <row r="110" spans="2:45" x14ac:dyDescent="0.35">
      <c r="C110" t="s">
        <v>2358</v>
      </c>
      <c r="D110" s="76" t="s">
        <v>0</v>
      </c>
      <c r="E110" s="166">
        <f>INDEX(Sorted_by_Variable!D$7:D$59,D109)</f>
        <v>262823.777</v>
      </c>
      <c r="F110" s="167">
        <f>INDEX(Sorted_by_Variable!E$7:E$59,D109)</f>
        <v>265175.70739506168</v>
      </c>
      <c r="G110" s="166">
        <f>INDEX(Sorted_by_Variable!F$7:F$59,D109)</f>
        <v>267548.68450304394</v>
      </c>
      <c r="H110" s="166">
        <f>INDEX(Sorted_by_Variable!G$7:G$59,D109)</f>
        <v>269942.89666460757</v>
      </c>
      <c r="I110" s="166">
        <f>INDEX(Sorted_by_Variable!H$7:H$59,D109)</f>
        <v>272358.53390581685</v>
      </c>
      <c r="J110" s="166">
        <f>INDEX(Sorted_by_Variable!I$7:I$59,D109)</f>
        <v>274795.78795322188</v>
      </c>
      <c r="K110" s="166">
        <f>INDEX(Sorted_by_Variable!J$7:J$59,D109)</f>
        <v>277254.85224907554</v>
      </c>
      <c r="L110" s="166">
        <f>INDEX(Sorted_by_Variable!K$7:K$59,D109)</f>
        <v>279735.9219666869</v>
      </c>
      <c r="M110" s="166">
        <f>INDEX(Sorted_by_Variable!L$7:L$59,D109)</f>
        <v>282239.1940259118</v>
      </c>
      <c r="N110" s="166">
        <f>INDEX(Sorted_by_Variable!M$7:M$59,D109)</f>
        <v>284764.86710878229</v>
      </c>
      <c r="O110" s="166">
        <f>INDEX(Sorted_by_Variable!N$7:N$59,D109)</f>
        <v>287313.14167527575</v>
      </c>
      <c r="P110" s="166">
        <f>INDEX(Sorted_by_Variable!O$7:O$59,D109)</f>
        <v>289884.21997922519</v>
      </c>
      <c r="Q110" s="166">
        <f>INDEX(Sorted_by_Variable!P$7:P$59,D109)</f>
        <v>292478.30608437193</v>
      </c>
      <c r="R110" s="168">
        <f>INDEX(Sorted_by_Variable!Q$7:Q$59,D109)</f>
        <v>295095.60588056193</v>
      </c>
      <c r="S110" s="166">
        <f>INDEX(Sorted_by_Variable!R$7:R$59,D109)</f>
        <v>297736.32710008707</v>
      </c>
      <c r="T110" s="166">
        <f>INDEX(Sorted_by_Variable!S$7:S$59,D109)</f>
        <v>300400.67933417251</v>
      </c>
      <c r="U110" s="166">
        <f>INDEX(Sorted_by_Variable!T$7:T$59,D109)</f>
        <v>303088.87404961191</v>
      </c>
      <c r="V110" s="166">
        <f>INDEX(Sorted_by_Variable!U$7:U$59,D109)</f>
        <v>305801.12460555119</v>
      </c>
      <c r="W110" s="166">
        <f>INDEX(Sorted_by_Variable!V$7:V$59,D109)</f>
        <v>308537.64627042261</v>
      </c>
      <c r="X110" s="166">
        <f>INDEX(Sorted_by_Variable!W$7:W$59,D109)</f>
        <v>311298.65623903059</v>
      </c>
      <c r="Y110" s="166">
        <f>INDEX(Sorted_by_Variable!X$7:X$59,D109)</f>
        <v>314084.37364978995</v>
      </c>
      <c r="Z110" s="166">
        <f>INDEX(Sorted_by_Variable!Y$7:Y$59,D109)</f>
        <v>316895.01960211887</v>
      </c>
      <c r="AA110" s="166">
        <f>INDEX(Sorted_by_Variable!Z$7:Z$59,D109)</f>
        <v>319730.81717398734</v>
      </c>
      <c r="AB110" s="166">
        <f>INDEX(Sorted_by_Variable!AA$7:AA$59,D109)</f>
        <v>322591.99143962242</v>
      </c>
      <c r="AC110" s="166">
        <f>INDEX(Sorted_by_Variable!AB$7:AB$59,D109)</f>
        <v>325478.76948737237</v>
      </c>
      <c r="AD110" s="166">
        <f>INDEX(Sorted_by_Variable!AC$7:AC$59,D109)</f>
        <v>328391.38043773029</v>
      </c>
      <c r="AE110" s="166">
        <f>INDEX(Sorted_by_Variable!AD$7:AD$59,D109)</f>
        <v>331330.05546151922</v>
      </c>
      <c r="AF110" s="166">
        <f>INDEX(Sorted_by_Variable!AE$7:AE$59,D109)</f>
        <v>334295.02779823984</v>
      </c>
      <c r="AG110" s="166">
        <f>INDEX(Sorted_by_Variable!AF$7:AF$59,D109)</f>
        <v>337286.53277458251</v>
      </c>
      <c r="AH110" s="166">
        <f>INDEX(Sorted_by_Variable!AG$7:AG$59,D109)</f>
        <v>340327.05064649048</v>
      </c>
      <c r="AI110" s="166">
        <f>INDEX(Sorted_by_Variable!AH$7:AH$59,D109)</f>
        <v>343394.97770326375</v>
      </c>
      <c r="AJ110" s="166">
        <f>INDEX(Sorted_by_Variable!AI$7:AI$59,D109)</f>
        <v>346490.56102893426</v>
      </c>
      <c r="AK110" s="166">
        <f>INDEX(Sorted_by_Variable!AJ$7:AJ$59,D109)</f>
        <v>349614.0499349084</v>
      </c>
      <c r="AL110" s="166">
        <f>INDEX(Sorted_by_Variable!AK$7:AK$59,D109)</f>
        <v>352765.69598004606</v>
      </c>
      <c r="AM110" s="166">
        <f>INDEX(Sorted_by_Variable!AL$7:AL$59,D109)</f>
        <v>355945.75299092062</v>
      </c>
      <c r="AN110" s="166">
        <f>INDEX(Sorted_by_Variable!AM$7:AM$59,D109)</f>
        <v>359154.47708226147</v>
      </c>
      <c r="AO110" s="166">
        <f>INDEX(Sorted_by_Variable!AN$7:AN$59,D109)</f>
        <v>362392.12667758105</v>
      </c>
      <c r="AP110" s="166">
        <f>INDEX(Sorted_by_Variable!AO$7:AO$59,D109)</f>
        <v>365658.96252998762</v>
      </c>
      <c r="AQ110" s="168">
        <f>INDEX(Sorted_by_Variable!AP$7:AP$59,D109)</f>
        <v>368955.24774318584</v>
      </c>
      <c r="AS110" s="69" t="str">
        <f t="shared" ref="AS110:AS120" si="75">C110</f>
        <v>BAU sales</v>
      </c>
    </row>
    <row r="111" spans="2:45" x14ac:dyDescent="0.35">
      <c r="C111" t="s">
        <v>2372</v>
      </c>
      <c r="D111" s="76" t="s">
        <v>0</v>
      </c>
      <c r="E111" s="166">
        <f>INDEX(Sorted_by_Variable!D$62:D$114,D109)</f>
        <v>259600.04399999999</v>
      </c>
      <c r="F111" s="167">
        <f>INDEX(Sorted_by_Variable!E$62:E$114,D109)</f>
        <v>265175.70739506168</v>
      </c>
      <c r="G111" s="166">
        <f>INDEX(Sorted_by_Variable!F$62:F$114,D109)</f>
        <v>267548.68450304394</v>
      </c>
      <c r="H111" s="166">
        <f>INDEX(Sorted_by_Variable!G$62:G$114,D109)</f>
        <v>269942.89666460757</v>
      </c>
      <c r="I111" s="166">
        <f>INDEX(Sorted_by_Variable!H$62:H$114,D109)</f>
        <v>272358.53390581685</v>
      </c>
      <c r="J111" s="166">
        <f>INDEX(Sorted_by_Variable!I$62:I$114,D109)</f>
        <v>271572.05495322187</v>
      </c>
      <c r="K111" s="166">
        <f>INDEX(Sorted_by_Variable!J$62:J$114,D109)</f>
        <v>270443.22134318377</v>
      </c>
      <c r="L111" s="166">
        <f>INDEX(Sorted_by_Variable!K$62:K$114,D109)</f>
        <v>269235.07963874139</v>
      </c>
      <c r="M111" s="166">
        <f>INDEX(Sorted_by_Variable!L$62:L$114,D109)</f>
        <v>268280.77020780277</v>
      </c>
      <c r="N111" s="166">
        <f>INDEX(Sorted_by_Variable!M$62:M$114,D109)</f>
        <v>267575.73045221489</v>
      </c>
      <c r="O111" s="166">
        <f>INDEX(Sorted_by_Variable!N$62:N$114,D109)</f>
        <v>267115.66838464263</v>
      </c>
      <c r="P111" s="166">
        <f>INDEX(Sorted_by_Variable!O$62:O$114,D109)</f>
        <v>266896.55498326541</v>
      </c>
      <c r="Q111" s="166">
        <f>INDEX(Sorted_by_Variable!P$62:P$114,D109)</f>
        <v>266914.61687493604</v>
      </c>
      <c r="R111" s="168">
        <f>INDEX(Sorted_by_Variable!Q$62:Q$114,D109)</f>
        <v>267166.32933584065</v>
      </c>
      <c r="S111" s="166">
        <f>INDEX(Sorted_by_Variable!R$62:R$114,D109)</f>
        <v>267648.40959912073</v>
      </c>
      <c r="T111" s="166">
        <f>INDEX(Sorted_by_Variable!S$62:S$114,D109)</f>
        <v>268357.81045932969</v>
      </c>
      <c r="U111" s="166">
        <f>INDEX(Sorted_by_Variable!T$62:T$114,D109)</f>
        <v>269291.71416398877</v>
      </c>
      <c r="V111" s="166">
        <f>INDEX(Sorted_by_Variable!U$62:U$114,D109)</f>
        <v>270447.5265828878</v>
      </c>
      <c r="W111" s="166">
        <f>INDEX(Sorted_by_Variable!V$62:V$114,D109)</f>
        <v>271822.87164614396</v>
      </c>
      <c r="X111" s="166">
        <f>INDEX(Sorted_by_Variable!W$62:W$114,D109)</f>
        <v>273415.58604238479</v>
      </c>
      <c r="Y111" s="166">
        <f>INDEX(Sorted_by_Variable!X$62:X$114,D109)</f>
        <v>275223.71416876459</v>
      </c>
      <c r="Z111" s="166">
        <f>INDEX(Sorted_by_Variable!Y$62:Y$114,D109)</f>
        <v>277245.50332485174</v>
      </c>
      <c r="AA111" s="166">
        <f>INDEX(Sorted_by_Variable!Z$62:Z$114,D109)</f>
        <v>279479.39914274402</v>
      </c>
      <c r="AB111" s="166">
        <f>INDEX(Sorted_by_Variable!AA$62:AA$114,D109)</f>
        <v>281924.04124607518</v>
      </c>
      <c r="AC111" s="166">
        <f>INDEX(Sorted_by_Variable!AB$62:AB$114,D109)</f>
        <v>284578.25913087343</v>
      </c>
      <c r="AD111" s="166">
        <f>INDEX(Sorted_by_Variable!AC$62:AC$114,D109)</f>
        <v>287271.39810362301</v>
      </c>
      <c r="AE111" s="166">
        <f>INDEX(Sorted_by_Variable!AD$62:AD$114,D109)</f>
        <v>289977.10437169531</v>
      </c>
      <c r="AF111" s="166">
        <f>INDEX(Sorted_by_Variable!AE$62:AE$114,D109)</f>
        <v>292681.80776138388</v>
      </c>
      <c r="AG111" s="166">
        <f>INDEX(Sorted_by_Variable!AF$62:AF$114,D109)</f>
        <v>295388.84852253302</v>
      </c>
      <c r="AH111" s="166">
        <f>INDEX(Sorted_by_Variable!AG$62:AG$114,D109)</f>
        <v>298123.56054484623</v>
      </c>
      <c r="AI111" s="166">
        <f>INDEX(Sorted_by_Variable!AH$62:AH$114,D109)</f>
        <v>300866.61879648239</v>
      </c>
      <c r="AJ111" s="166">
        <f>INDEX(Sorted_by_Variable!AI$62:AI$114,D109)</f>
        <v>303620.66735810461</v>
      </c>
      <c r="AK111" s="166">
        <f>INDEX(Sorted_by_Variable!AJ$62:AJ$114,D109)</f>
        <v>306388.12924303755</v>
      </c>
      <c r="AL111" s="166">
        <f>INDEX(Sorted_by_Variable!AK$62:AK$114,D109)</f>
        <v>309171.21479976783</v>
      </c>
      <c r="AM111" s="166">
        <f>INDEX(Sorted_by_Variable!AL$62:AL$114,D109)</f>
        <v>311971.92961775814</v>
      </c>
      <c r="AN111" s="166">
        <f>INDEX(Sorted_by_Variable!AM$62:AM$114,D109)</f>
        <v>314792.08195594535</v>
      </c>
      <c r="AO111" s="166">
        <f>INDEX(Sorted_by_Variable!AN$62:AN$114,D109)</f>
        <v>317633.28971237416</v>
      </c>
      <c r="AP111" s="166">
        <f>INDEX(Sorted_by_Variable!AO$62:AO$114,D109)</f>
        <v>320496.98695253715</v>
      </c>
      <c r="AQ111" s="168">
        <f>INDEX(Sorted_by_Variable!AP$62:AP$114,D109)</f>
        <v>323384.43001314945</v>
      </c>
      <c r="AS111" s="69" t="str">
        <f t="shared" si="75"/>
        <v>Sales after EE</v>
      </c>
    </row>
    <row r="112" spans="2:45" x14ac:dyDescent="0.35">
      <c r="C112" t="s">
        <v>2356</v>
      </c>
      <c r="D112" s="76" t="s">
        <v>0</v>
      </c>
      <c r="E112" s="166">
        <f>INDEX(Sorted_by_Variable!D$117:D$169,D109)</f>
        <v>0</v>
      </c>
      <c r="F112" s="167">
        <f>INDEX(Sorted_by_Variable!E$117:E$169,D109)</f>
        <v>0</v>
      </c>
      <c r="G112" s="166">
        <f>INDEX(Sorted_by_Variable!F$117:F$169,D109)</f>
        <v>0</v>
      </c>
      <c r="H112" s="166">
        <f>INDEX(Sorted_by_Variable!G$117:G$169,D109)</f>
        <v>0</v>
      </c>
      <c r="I112" s="166">
        <f>INDEX(Sorted_by_Variable!H$117:H$169,D109)</f>
        <v>0</v>
      </c>
      <c r="J112" s="166">
        <f>INDEX(Sorted_by_Variable!I$117:I$169,D109)</f>
        <v>3223.7330000000002</v>
      </c>
      <c r="K112" s="166">
        <f>INDEX(Sorted_by_Variable!J$117:J$169,D109)</f>
        <v>6811.6309058917768</v>
      </c>
      <c r="L112" s="166">
        <f>INDEX(Sorted_by_Variable!K$117:K$169,D109)</f>
        <v>10500.842327945507</v>
      </c>
      <c r="M112" s="166">
        <f>INDEX(Sorted_by_Variable!L$117:L$169,D109)</f>
        <v>13958.423818109033</v>
      </c>
      <c r="N112" s="166">
        <f>INDEX(Sorted_by_Variable!M$117:M$169,D109)</f>
        <v>17189.136656567371</v>
      </c>
      <c r="O112" s="166">
        <f>INDEX(Sorted_by_Variable!N$117:N$169,D109)</f>
        <v>20197.473290633097</v>
      </c>
      <c r="P112" s="166">
        <f>INDEX(Sorted_by_Variable!O$117:O$169,D109)</f>
        <v>22987.664995959807</v>
      </c>
      <c r="Q112" s="166">
        <f>INDEX(Sorted_by_Variable!P$117:P$169,D109)</f>
        <v>25563.689209435877</v>
      </c>
      <c r="R112" s="168">
        <f>INDEX(Sorted_by_Variable!Q$117:Q$169,D109)</f>
        <v>27929.276544721273</v>
      </c>
      <c r="S112" s="166">
        <f>INDEX(Sorted_by_Variable!R$117:R$169,D109)</f>
        <v>30087.917500966338</v>
      </c>
      <c r="T112" s="166">
        <f>INDEX(Sorted_by_Variable!S$117:S$169,D109)</f>
        <v>32042.868874842836</v>
      </c>
      <c r="U112" s="166">
        <f>INDEX(Sorted_by_Variable!T$117:T$169,D109)</f>
        <v>33797.159885623165</v>
      </c>
      <c r="V112" s="166">
        <f>INDEX(Sorted_by_Variable!U$117:U$169,D109)</f>
        <v>35353.598022663384</v>
      </c>
      <c r="W112" s="166">
        <f>INDEX(Sorted_by_Variable!V$117:V$169,D109)</f>
        <v>36714.774624278667</v>
      </c>
      <c r="X112" s="166">
        <f>INDEX(Sorted_by_Variable!W$117:W$169,D109)</f>
        <v>37883.070196645785</v>
      </c>
      <c r="Y112" s="166">
        <f>INDEX(Sorted_by_Variable!X$117:X$169,D109)</f>
        <v>38860.659481025345</v>
      </c>
      <c r="Z112" s="166">
        <f>INDEX(Sorted_by_Variable!Y$117:Y$169,D109)</f>
        <v>39649.516277267154</v>
      </c>
      <c r="AA112" s="166">
        <f>INDEX(Sorted_by_Variable!Z$117:Z$169,D109)</f>
        <v>40251.418031243331</v>
      </c>
      <c r="AB112" s="166">
        <f>INDEX(Sorted_by_Variable!AA$117:AA$169,D109)</f>
        <v>40667.950193547229</v>
      </c>
      <c r="AC112" s="166">
        <f>INDEX(Sorted_by_Variable!AB$117:AB$169,D109)</f>
        <v>40900.510356498919</v>
      </c>
      <c r="AD112" s="166">
        <f>INDEX(Sorted_by_Variable!AC$117:AC$169,D109)</f>
        <v>41119.982334107277</v>
      </c>
      <c r="AE112" s="166">
        <f>INDEX(Sorted_by_Variable!AD$117:AD$169,D109)</f>
        <v>41352.951089823895</v>
      </c>
      <c r="AF112" s="166">
        <f>INDEX(Sorted_by_Variable!AE$117:AE$169,D109)</f>
        <v>41613.220036855979</v>
      </c>
      <c r="AG112" s="166">
        <f>INDEX(Sorted_by_Variable!AF$117:AF$169,D109)</f>
        <v>41897.68425204949</v>
      </c>
      <c r="AH112" s="166">
        <f>INDEX(Sorted_by_Variable!AG$117:AG$169,D109)</f>
        <v>42203.490101644253</v>
      </c>
      <c r="AI112" s="166">
        <f>INDEX(Sorted_by_Variable!AH$117:AH$169,D109)</f>
        <v>42528.358906781359</v>
      </c>
      <c r="AJ112" s="166">
        <f>INDEX(Sorted_by_Variable!AI$117:AI$169,D109)</f>
        <v>42869.893670829682</v>
      </c>
      <c r="AK112" s="166">
        <f>INDEX(Sorted_by_Variable!AJ$117:AJ$169,D109)</f>
        <v>43225.920691870851</v>
      </c>
      <c r="AL112" s="166">
        <f>INDEX(Sorted_by_Variable!AK$117:AK$169,D109)</f>
        <v>43594.48118027825</v>
      </c>
      <c r="AM112" s="166">
        <f>INDEX(Sorted_by_Variable!AL$117:AL$169,D109)</f>
        <v>43973.823373162508</v>
      </c>
      <c r="AN112" s="166">
        <f>INDEX(Sorted_by_Variable!AM$117:AM$169,D109)</f>
        <v>44362.3951263161</v>
      </c>
      <c r="AO112" s="166">
        <f>INDEX(Sorted_by_Variable!AN$117:AN$169,D109)</f>
        <v>44758.836965206894</v>
      </c>
      <c r="AP112" s="166">
        <f>INDEX(Sorted_by_Variable!AO$117:AO$169,D109)</f>
        <v>45161.975577450488</v>
      </c>
      <c r="AQ112" s="168">
        <f>INDEX(Sorted_by_Variable!AP$117:AP$169,D109)</f>
        <v>45570.81773003639</v>
      </c>
      <c r="AS112" s="69" t="str">
        <f t="shared" si="75"/>
        <v>Net cumulative savings</v>
      </c>
    </row>
    <row r="113" spans="2:45" x14ac:dyDescent="0.35">
      <c r="C113" t="s">
        <v>2390</v>
      </c>
      <c r="D113" s="76" t="s">
        <v>1</v>
      </c>
      <c r="E113" s="174">
        <f t="shared" ref="E113:AQ113" si="76">E112/E110</f>
        <v>0</v>
      </c>
      <c r="F113" s="173">
        <f t="shared" si="76"/>
        <v>0</v>
      </c>
      <c r="G113" s="174">
        <f t="shared" si="76"/>
        <v>0</v>
      </c>
      <c r="H113" s="174">
        <f t="shared" si="76"/>
        <v>0</v>
      </c>
      <c r="I113" s="174">
        <f t="shared" si="76"/>
        <v>0</v>
      </c>
      <c r="J113" s="174">
        <f t="shared" si="76"/>
        <v>1.1731377049159036E-2</v>
      </c>
      <c r="K113" s="174">
        <f t="shared" si="76"/>
        <v>2.4568121533802622E-2</v>
      </c>
      <c r="L113" s="174">
        <f t="shared" si="76"/>
        <v>3.75384121357E-2</v>
      </c>
      <c r="M113" s="174">
        <f t="shared" si="76"/>
        <v>4.9456007930732467E-2</v>
      </c>
      <c r="N113" s="174">
        <f t="shared" si="76"/>
        <v>6.0362560982640437E-2</v>
      </c>
      <c r="O113" s="174">
        <f t="shared" si="76"/>
        <v>7.0297770484374467E-2</v>
      </c>
      <c r="P113" s="174">
        <f t="shared" si="76"/>
        <v>7.9299469966344627E-2</v>
      </c>
      <c r="Q113" s="174">
        <f t="shared" si="76"/>
        <v>8.7403710557806144E-2</v>
      </c>
      <c r="R113" s="175">
        <f t="shared" si="76"/>
        <v>9.4644840479344419E-2</v>
      </c>
      <c r="S113" s="174">
        <f t="shared" si="76"/>
        <v>0.10105558093639</v>
      </c>
      <c r="T113" s="174">
        <f t="shared" si="76"/>
        <v>0.10666709857602427</v>
      </c>
      <c r="U113" s="174">
        <f t="shared" si="76"/>
        <v>0.11150907466201147</v>
      </c>
      <c r="V113" s="174">
        <f t="shared" si="76"/>
        <v>0.11560977111600071</v>
      </c>
      <c r="W113" s="174">
        <f t="shared" si="76"/>
        <v>0.11899609356616221</v>
      </c>
      <c r="X113" s="174">
        <f t="shared" si="76"/>
        <v>0.12169365153814632</v>
      </c>
      <c r="Y113" s="174">
        <f t="shared" si="76"/>
        <v>0.12372681591716408</v>
      </c>
      <c r="Z113" s="174">
        <f t="shared" si="76"/>
        <v>0.12511877380417513</v>
      </c>
      <c r="AA113" s="174">
        <f t="shared" si="76"/>
        <v>0.12589158088361496</v>
      </c>
      <c r="AB113" s="174">
        <f t="shared" si="76"/>
        <v>0.12606621141479515</v>
      </c>
      <c r="AC113" s="174">
        <f t="shared" si="76"/>
        <v>0.12566260595404438</v>
      </c>
      <c r="AD113" s="174">
        <f t="shared" si="76"/>
        <v>0.12521638746819808</v>
      </c>
      <c r="AE113" s="174">
        <f t="shared" si="76"/>
        <v>0.12480893419772068</v>
      </c>
      <c r="AF113" s="174">
        <f t="shared" si="76"/>
        <v>0.12448052341948439</v>
      </c>
      <c r="AG113" s="174">
        <f t="shared" si="76"/>
        <v>0.1242198551699982</v>
      </c>
      <c r="AH113" s="174">
        <f t="shared" si="76"/>
        <v>0.12400862647113668</v>
      </c>
      <c r="AI113" s="174">
        <f t="shared" si="76"/>
        <v>0.12384677024464576</v>
      </c>
      <c r="AJ113" s="174">
        <f t="shared" si="76"/>
        <v>0.12372600726416257</v>
      </c>
      <c r="AK113" s="174">
        <f t="shared" si="76"/>
        <v>0.12363896902861515</v>
      </c>
      <c r="AL113" s="174">
        <f t="shared" si="76"/>
        <v>0.12357913957354895</v>
      </c>
      <c r="AM113" s="174">
        <f t="shared" si="76"/>
        <v>0.12354080082052329</v>
      </c>
      <c r="AN113" s="174">
        <f t="shared" si="76"/>
        <v>0.12351898126597834</v>
      </c>
      <c r="AO113" s="174">
        <f t="shared" si="76"/>
        <v>0.12350940782173413</v>
      </c>
      <c r="AP113" s="174">
        <f t="shared" si="76"/>
        <v>0.12350846062947729</v>
      </c>
      <c r="AQ113" s="175">
        <f t="shared" si="76"/>
        <v>0.12351313068124813</v>
      </c>
      <c r="AS113" s="69" t="str">
        <f t="shared" si="75"/>
        <v>Net cumulative savings as a percent of sales before EE</v>
      </c>
    </row>
    <row r="114" spans="2:45" x14ac:dyDescent="0.35">
      <c r="C114" t="s">
        <v>2378</v>
      </c>
      <c r="D114" s="76" t="s">
        <v>0</v>
      </c>
      <c r="E114" s="166">
        <f>INDEX(Sorted_by_Variable!D$227:D$279,D109)</f>
        <v>0</v>
      </c>
      <c r="F114" s="167">
        <f>INDEX(Sorted_by_Variable!E$227:E$279,D109)</f>
        <v>0</v>
      </c>
      <c r="G114" s="166">
        <f>INDEX(Sorted_by_Variable!F$227:F$279,D109)</f>
        <v>0</v>
      </c>
      <c r="H114" s="166">
        <f>INDEX(Sorted_by_Variable!G$227:G$279,D109)</f>
        <v>0</v>
      </c>
      <c r="I114" s="166">
        <f>INDEX(Sorted_by_Variable!H$227:H$279,D109)</f>
        <v>0</v>
      </c>
      <c r="J114" s="166">
        <f>INDEX(Sorted_by_Variable!I$227:I$279,D109)</f>
        <v>3223.7330000000002</v>
      </c>
      <c r="K114" s="166">
        <f>INDEX(Sorted_by_Variable!J$227:J$279,D109)</f>
        <v>3757.5680637865134</v>
      </c>
      <c r="L114" s="166">
        <f>INDEX(Sorted_by_Variable!K$227:K$279,D109)</f>
        <v>4056.6483201477563</v>
      </c>
      <c r="M114" s="166">
        <f>INDEX(Sorted_by_Variable!L$227:L$279,D109)</f>
        <v>4038.5261945811208</v>
      </c>
      <c r="N114" s="166">
        <f>INDEX(Sorted_by_Variable!M$227:M$279,D109)</f>
        <v>4024.2115531170411</v>
      </c>
      <c r="O114" s="166">
        <f>INDEX(Sorted_by_Variable!N$227:N$279,D109)</f>
        <v>4013.6359567832233</v>
      </c>
      <c r="P114" s="166">
        <f>INDEX(Sorted_by_Variable!O$227:O$279,D109)</f>
        <v>4006.7350257696394</v>
      </c>
      <c r="Q114" s="166">
        <f>INDEX(Sorted_by_Variable!P$227:P$279,D109)</f>
        <v>4003.4483247489811</v>
      </c>
      <c r="R114" s="168">
        <f>INDEX(Sorted_by_Variable!Q$227:Q$279,D109)</f>
        <v>4003.7192531240403</v>
      </c>
      <c r="S114" s="166">
        <f>INDEX(Sorted_by_Variable!R$227:R$279,D109)</f>
        <v>4007.4949400376095</v>
      </c>
      <c r="T114" s="166">
        <f>INDEX(Sorted_by_Variable!S$227:S$279,D109)</f>
        <v>4014.7261439868107</v>
      </c>
      <c r="U114" s="166">
        <f>INDEX(Sorted_by_Variable!T$227:T$279,D109)</f>
        <v>4025.3671568899454</v>
      </c>
      <c r="V114" s="166">
        <f>INDEX(Sorted_by_Variable!U$227:U$279,D109)</f>
        <v>4039.3757124598314</v>
      </c>
      <c r="W114" s="166">
        <f>INDEX(Sorted_by_Variable!V$227:V$279,D109)</f>
        <v>4056.7128987433171</v>
      </c>
      <c r="X114" s="166">
        <f>INDEX(Sorted_by_Variable!W$227:W$279,D109)</f>
        <v>4077.3430746921595</v>
      </c>
      <c r="Y114" s="166">
        <f>INDEX(Sorted_by_Variable!X$227:X$279,D109)</f>
        <v>4101.2337906357716</v>
      </c>
      <c r="Z114" s="166">
        <f>INDEX(Sorted_by_Variable!Y$227:Y$279,D109)</f>
        <v>4128.3557125314692</v>
      </c>
      <c r="AA114" s="166">
        <f>INDEX(Sorted_by_Variable!Z$227:Z$279,D109)</f>
        <v>4158.6825498727758</v>
      </c>
      <c r="AB114" s="166">
        <f>INDEX(Sorted_by_Variable!AA$227:AA$279,D109)</f>
        <v>4192.1909871411599</v>
      </c>
      <c r="AC114" s="166">
        <f>INDEX(Sorted_by_Variable!AB$227:AB$279,D109)</f>
        <v>4228.8606186911275</v>
      </c>
      <c r="AD114" s="166">
        <f>INDEX(Sorted_by_Variable!AC$227:AC$279,D109)</f>
        <v>4268.6738869631008</v>
      </c>
      <c r="AE114" s="166">
        <f>INDEX(Sorted_by_Variable!AD$227:AD$279,D109)</f>
        <v>4309.0709715543453</v>
      </c>
      <c r="AF114" s="166">
        <f>INDEX(Sorted_by_Variable!AE$227:AE$279,D109)</f>
        <v>4349.6565655754293</v>
      </c>
      <c r="AG114" s="166">
        <f>INDEX(Sorted_by_Variable!AF$227:AF$279,D109)</f>
        <v>4390.2271164207577</v>
      </c>
      <c r="AH114" s="166">
        <f>INDEX(Sorted_by_Variable!AG$227:AG$279,D109)</f>
        <v>4430.8327278379948</v>
      </c>
      <c r="AI114" s="166">
        <f>INDEX(Sorted_by_Variable!AH$227:AH$279,D109)</f>
        <v>4471.853408172693</v>
      </c>
      <c r="AJ114" s="166">
        <f>INDEX(Sorted_by_Variable!AI$227:AI$279,D109)</f>
        <v>4512.9992819472354</v>
      </c>
      <c r="AK114" s="166">
        <f>INDEX(Sorted_by_Variable!AJ$227:AJ$279,D109)</f>
        <v>4554.3100103715688</v>
      </c>
      <c r="AL114" s="166">
        <f>INDEX(Sorted_by_Variable!AK$227:AK$279,D109)</f>
        <v>4595.821938645563</v>
      </c>
      <c r="AM114" s="166">
        <f>INDEX(Sorted_by_Variable!AL$227:AL$279,D109)</f>
        <v>4637.5682219965174</v>
      </c>
      <c r="AN114" s="166">
        <f>INDEX(Sorted_by_Variable!AM$227:AM$279,D109)</f>
        <v>4679.5789442663718</v>
      </c>
      <c r="AO114" s="166">
        <f>INDEX(Sorted_by_Variable!AN$227:AN$279,D109)</f>
        <v>4721.8812293391802</v>
      </c>
      <c r="AP114" s="166">
        <f>INDEX(Sorted_by_Variable!AO$227:AO$279,D109)</f>
        <v>4764.4993456856118</v>
      </c>
      <c r="AQ114" s="168">
        <f>INDEX(Sorted_by_Variable!AP$227:AP$279,D109)</f>
        <v>4807.4548042880569</v>
      </c>
      <c r="AS114" s="69" t="str">
        <f t="shared" si="75"/>
        <v>Annual first-year savings</v>
      </c>
    </row>
    <row r="115" spans="2:45" x14ac:dyDescent="0.35">
      <c r="C115" t="s">
        <v>2379</v>
      </c>
      <c r="D115" s="76" t="s">
        <v>1</v>
      </c>
      <c r="E115" s="174">
        <f>INDEX(Sorted_by_Variable!D$282:D$335,D109)</f>
        <v>0</v>
      </c>
      <c r="F115" s="173">
        <f>INDEX(Sorted_by_Variable!E$282:E$335,D109)</f>
        <v>1.2418075707259897E-2</v>
      </c>
      <c r="G115" s="174">
        <f>INDEX(Sorted_by_Variable!F$282:F$335,D109)</f>
        <v>1.2156969549240223E-2</v>
      </c>
      <c r="H115" s="174">
        <f>INDEX(Sorted_by_Variable!G$282:G$335,D109)</f>
        <v>1.2049145395679653E-2</v>
      </c>
      <c r="I115" s="174">
        <f>INDEX(Sorted_by_Variable!H$282:H$335,D109)</f>
        <v>1.1942277569931206E-2</v>
      </c>
      <c r="J115" s="174">
        <f>INDEX(Sorted_by_Variable!I$282:I$335,D109)</f>
        <v>1.1836357590009592E-2</v>
      </c>
      <c r="K115" s="174">
        <f>INDEX(Sorted_by_Variable!J$282:J$335,D109)</f>
        <v>1.1870635955364724E-2</v>
      </c>
      <c r="L115" s="174">
        <f>INDEX(Sorted_by_Variable!K$282:K$335,D109)</f>
        <v>1.19201841480404E-2</v>
      </c>
      <c r="M115" s="174">
        <f>INDEX(Sorted_by_Variable!L$282:L$335,D109)</f>
        <v>1.1973673729016266E-2</v>
      </c>
      <c r="N115" s="174">
        <f>INDEX(Sorted_by_Variable!M$282:M$335,D109)</f>
        <v>1.2016265636567939E-2</v>
      </c>
      <c r="O115" s="174">
        <f>INDEX(Sorted_by_Variable!N$282:N$335,D109)</f>
        <v>1.2047927495336546E-2</v>
      </c>
      <c r="P115" s="174">
        <f>INDEX(Sorted_by_Variable!O$282:O$335,D109)</f>
        <v>1.2068678035606179E-2</v>
      </c>
      <c r="Q115" s="174">
        <f>INDEX(Sorted_by_Variable!P$282:P$335,D109)</f>
        <v>1.2078586028216551E-2</v>
      </c>
      <c r="R115" s="175">
        <f>INDEX(Sorted_by_Variable!Q$282:Q$335,D109)</f>
        <v>1.2077768680276112E-2</v>
      </c>
      <c r="S115" s="174">
        <f>INDEX(Sorted_by_Variable!R$282:R$335,D109)</f>
        <v>1.2066389533494006E-2</v>
      </c>
      <c r="T115" s="174">
        <f>INDEX(Sorted_by_Variable!S$282:S$335,D109)</f>
        <v>1.2044655915678531E-2</v>
      </c>
      <c r="U115" s="174">
        <f>INDEX(Sorted_by_Variable!T$282:T$335,D109)</f>
        <v>1.2012816002940839E-2</v>
      </c>
      <c r="V115" s="174">
        <f>INDEX(Sorted_by_Variable!U$282:U$335,D109)</f>
        <v>1.1971155555261032E-2</v>
      </c>
      <c r="W115" s="174">
        <f>INDEX(Sorted_by_Variable!V$282:V$335,D109)</f>
        <v>1.1919994391266795E-2</v>
      </c>
      <c r="X115" s="174">
        <f>INDEX(Sorted_by_Variable!W$282:W$335,D109)</f>
        <v>1.1859682669369414E-2</v>
      </c>
      <c r="Y115" s="174">
        <f>INDEX(Sorted_by_Variable!X$282:X$335,D109)</f>
        <v>1.1790597041897451E-2</v>
      </c>
      <c r="Z115" s="174">
        <f>INDEX(Sorted_by_Variable!Y$282:Y$335,D109)</f>
        <v>1.171313674672393E-2</v>
      </c>
      <c r="AA115" s="174">
        <f>INDEX(Sorted_by_Variable!Z$282:Z$335,D109)</f>
        <v>1.1627719697306381E-2</v>
      </c>
      <c r="AB115" s="174">
        <f>INDEX(Sorted_by_Variable!AA$282:AA$335,D109)</f>
        <v>1.1534778627291522E-2</v>
      </c>
      <c r="AC115" s="174">
        <f>INDEX(Sorted_by_Variable!AB$282:AB$335,D109)</f>
        <v>1.1434757340138262E-2</v>
      </c>
      <c r="AD115" s="174">
        <f>INDEX(Sorted_by_Variable!AC$282:AC$335,D109)</f>
        <v>1.1328107107849908E-2</v>
      </c>
      <c r="AE115" s="174">
        <f>INDEX(Sorted_by_Variable!AD$282:AD$335,D109)</f>
        <v>1.1221907301878874E-2</v>
      </c>
      <c r="AF115" s="174">
        <f>INDEX(Sorted_by_Variable!AE$282:AE$335,D109)</f>
        <v>1.1117198397387229E-2</v>
      </c>
      <c r="AG115" s="174">
        <f>INDEX(Sorted_by_Variable!AF$282:AF$335,D109)</f>
        <v>1.1014463196934429E-2</v>
      </c>
      <c r="AH115" s="174">
        <f>INDEX(Sorted_by_Variable!AG$282:AG$335,D109)</f>
        <v>1.0913523026087038E-2</v>
      </c>
      <c r="AI115" s="174">
        <f>INDEX(Sorted_by_Variable!AH$282:AH$335,D109)</f>
        <v>1.0813412378774603E-2</v>
      </c>
      <c r="AJ115" s="174">
        <f>INDEX(Sorted_by_Variable!AI$282:AI$335,D109)</f>
        <v>1.071482443913346E-2</v>
      </c>
      <c r="AK115" s="174">
        <f>INDEX(Sorted_by_Variable!AJ$282:AJ$335,D109)</f>
        <v>1.0617633601989869E-2</v>
      </c>
      <c r="AL115" s="174">
        <f>INDEX(Sorted_by_Variable!AK$282:AK$335,D109)</f>
        <v>1.0521729441556871E-2</v>
      </c>
      <c r="AM115" s="174">
        <f>INDEX(Sorted_by_Variable!AL$282:AL$335,D109)</f>
        <v>1.0427015341928983E-2</v>
      </c>
      <c r="AN115" s="174">
        <f>INDEX(Sorted_by_Variable!AM$282:AM$335,D109)</f>
        <v>1.0333407252216124E-2</v>
      </c>
      <c r="AO115" s="174">
        <f>INDEX(Sorted_by_Variable!AN$282:AN$335,D109)</f>
        <v>1.0240832551979996E-2</v>
      </c>
      <c r="AP115" s="174">
        <f>INDEX(Sorted_by_Variable!AO$282:AO$335,D109)</f>
        <v>1.014922901475214E-2</v>
      </c>
      <c r="AQ115" s="175">
        <f>INDEX(Sorted_by_Variable!AP$282:AP$335,D109)</f>
        <v>1.005854385918894E-2</v>
      </c>
      <c r="AS115" s="69" t="str">
        <f t="shared" si="75"/>
        <v>EIA and EERS savings as a percent of previous year sales</v>
      </c>
    </row>
    <row r="116" spans="2:45" x14ac:dyDescent="0.35">
      <c r="C116" t="s">
        <v>2391</v>
      </c>
      <c r="D116" s="76" t="s">
        <v>1</v>
      </c>
      <c r="E116" s="174">
        <f>INDEX(Sorted_by_Variable!D$337:D$389,D109)</f>
        <v>0</v>
      </c>
      <c r="F116" s="173">
        <f>INDEX(Sorted_by_Variable!E$337:E$389,D109)</f>
        <v>0</v>
      </c>
      <c r="G116" s="174">
        <f>INDEX(Sorted_by_Variable!F$337:F$389,D109)</f>
        <v>0</v>
      </c>
      <c r="H116" s="174">
        <f>INDEX(Sorted_by_Variable!G$337:G$389,D109)</f>
        <v>0</v>
      </c>
      <c r="I116" s="174">
        <f>INDEX(Sorted_by_Variable!H$337:H$389,D109)</f>
        <v>0</v>
      </c>
      <c r="J116" s="174">
        <f>INDEX(Sorted_by_Variable!I$337:I$389,D109)</f>
        <v>1.1836357590009592E-2</v>
      </c>
      <c r="K116" s="174">
        <f>INDEX(Sorted_by_Variable!J$337:J$389,D109)</f>
        <v>1.3836357590009592E-2</v>
      </c>
      <c r="L116" s="174">
        <f>INDEX(Sorted_by_Variable!K$337:K$389,D109)</f>
        <v>1.4999999999999999E-2</v>
      </c>
      <c r="M116" s="174">
        <f>INDEX(Sorted_by_Variable!L$337:L$389,D109)</f>
        <v>1.4999999999999999E-2</v>
      </c>
      <c r="N116" s="174">
        <f>INDEX(Sorted_by_Variable!M$337:M$389,D109)</f>
        <v>1.4999999999999999E-2</v>
      </c>
      <c r="O116" s="174">
        <f>INDEX(Sorted_by_Variable!N$337:N$389,D109)</f>
        <v>1.4999999999999999E-2</v>
      </c>
      <c r="P116" s="174">
        <f>INDEX(Sorted_by_Variable!O$337:O$389,D109)</f>
        <v>1.4999999999999999E-2</v>
      </c>
      <c r="Q116" s="174">
        <f>INDEX(Sorted_by_Variable!P$337:P$389,D109)</f>
        <v>1.4999999999999999E-2</v>
      </c>
      <c r="R116" s="175">
        <f>INDEX(Sorted_by_Variable!Q$337:Q$389,D109)</f>
        <v>1.4999999999999999E-2</v>
      </c>
      <c r="S116" s="174">
        <f>INDEX(Sorted_by_Variable!R$337:R$389,D109)</f>
        <v>1.4999999999999999E-2</v>
      </c>
      <c r="T116" s="174">
        <f>INDEX(Sorted_by_Variable!S$337:S$389,D109)</f>
        <v>1.4999999999999999E-2</v>
      </c>
      <c r="U116" s="174">
        <f>INDEX(Sorted_by_Variable!T$337:T$389,D109)</f>
        <v>1.4999999999999999E-2</v>
      </c>
      <c r="V116" s="174">
        <f>INDEX(Sorted_by_Variable!U$337:U$389,D109)</f>
        <v>1.4999999999999999E-2</v>
      </c>
      <c r="W116" s="174">
        <f>INDEX(Sorted_by_Variable!V$337:V$389,D109)</f>
        <v>1.4999999999999999E-2</v>
      </c>
      <c r="X116" s="174">
        <f>INDEX(Sorted_by_Variable!W$337:W$389,D109)</f>
        <v>1.4999999999999999E-2</v>
      </c>
      <c r="Y116" s="174">
        <f>INDEX(Sorted_by_Variable!X$337:X$389,D109)</f>
        <v>1.4999999999999999E-2</v>
      </c>
      <c r="Z116" s="174">
        <f>INDEX(Sorted_by_Variable!Y$337:Y$389,D109)</f>
        <v>1.4999999999999999E-2</v>
      </c>
      <c r="AA116" s="174">
        <f>INDEX(Sorted_by_Variable!Z$337:Z$389,D109)</f>
        <v>1.4999999999999999E-2</v>
      </c>
      <c r="AB116" s="174">
        <f>INDEX(Sorted_by_Variable!AA$337:AA$389,D109)</f>
        <v>1.4999999999999999E-2</v>
      </c>
      <c r="AC116" s="174">
        <f>INDEX(Sorted_by_Variable!AB$337:AB$389,D109)</f>
        <v>1.4999999999999999E-2</v>
      </c>
      <c r="AD116" s="174">
        <f>INDEX(Sorted_by_Variable!AC$337:AC$389,D109)</f>
        <v>1.4999999999999999E-2</v>
      </c>
      <c r="AE116" s="174">
        <f>INDEX(Sorted_by_Variable!AD$337:AD$389,D109)</f>
        <v>1.4999999999999999E-2</v>
      </c>
      <c r="AF116" s="174">
        <f>INDEX(Sorted_by_Variable!AE$337:AE$389,D109)</f>
        <v>1.4999999999999999E-2</v>
      </c>
      <c r="AG116" s="174">
        <f>INDEX(Sorted_by_Variable!AF$337:AF$389,D109)</f>
        <v>1.4999999999999999E-2</v>
      </c>
      <c r="AH116" s="174">
        <f>INDEX(Sorted_by_Variable!AG$337:AG$389,D109)</f>
        <v>1.4999999999999999E-2</v>
      </c>
      <c r="AI116" s="174">
        <f>INDEX(Sorted_by_Variable!AH$337:AH$389,D109)</f>
        <v>1.4999999999999999E-2</v>
      </c>
      <c r="AJ116" s="174">
        <f>INDEX(Sorted_by_Variable!AI$337:AI$389,D109)</f>
        <v>1.4999999999999999E-2</v>
      </c>
      <c r="AK116" s="174">
        <f>INDEX(Sorted_by_Variable!AJ$337:AJ$389,D109)</f>
        <v>1.4999999999999999E-2</v>
      </c>
      <c r="AL116" s="174">
        <f>INDEX(Sorted_by_Variable!AK$337:AK$389,D109)</f>
        <v>1.4999999999999999E-2</v>
      </c>
      <c r="AM116" s="174">
        <f>INDEX(Sorted_by_Variable!AL$337:AL$389,D109)</f>
        <v>1.4999999999999999E-2</v>
      </c>
      <c r="AN116" s="174">
        <f>INDEX(Sorted_by_Variable!AM$337:AM$389,D109)</f>
        <v>1.4999999999999999E-2</v>
      </c>
      <c r="AO116" s="174">
        <f>INDEX(Sorted_by_Variable!AN$337:AN$389,D109)</f>
        <v>1.4999999999999999E-2</v>
      </c>
      <c r="AP116" s="174">
        <f>INDEX(Sorted_by_Variable!AO$337:AO$389,D109)</f>
        <v>1.4999999999999999E-2</v>
      </c>
      <c r="AQ116" s="175">
        <f>INDEX(Sorted_by_Variable!AP$337:AP$389,D109)</f>
        <v>1.4999999999999999E-2</v>
      </c>
      <c r="AS116" s="69" t="str">
        <f t="shared" si="75"/>
        <v>First-year savings as a percent of previous year sales</v>
      </c>
    </row>
    <row r="117" spans="2:45" x14ac:dyDescent="0.35">
      <c r="B117" s="231"/>
      <c r="C117" s="231" t="s">
        <v>2414</v>
      </c>
      <c r="D117" s="248"/>
      <c r="E117" s="250"/>
      <c r="F117" s="249"/>
      <c r="G117" s="250"/>
      <c r="H117" s="250"/>
      <c r="I117" s="250"/>
      <c r="J117" s="250"/>
      <c r="K117" s="250"/>
      <c r="L117" s="250"/>
      <c r="M117" s="250"/>
      <c r="N117" s="250"/>
      <c r="O117" s="250"/>
      <c r="P117" s="250"/>
      <c r="Q117" s="250"/>
      <c r="R117" s="251"/>
      <c r="S117" s="250"/>
      <c r="T117" s="250"/>
      <c r="U117" s="250"/>
      <c r="V117" s="250"/>
      <c r="W117" s="250"/>
      <c r="X117" s="250"/>
      <c r="Y117" s="250"/>
      <c r="Z117" s="250"/>
      <c r="AA117" s="250"/>
      <c r="AB117" s="250"/>
      <c r="AC117" s="250"/>
      <c r="AD117" s="250"/>
      <c r="AE117" s="250"/>
      <c r="AF117" s="250"/>
      <c r="AG117" s="250"/>
      <c r="AH117" s="250"/>
      <c r="AI117" s="250"/>
      <c r="AJ117" s="250"/>
      <c r="AK117" s="250"/>
      <c r="AL117" s="250"/>
      <c r="AM117" s="250"/>
      <c r="AN117" s="250"/>
      <c r="AO117" s="250"/>
      <c r="AP117" s="250"/>
      <c r="AQ117" s="251"/>
      <c r="AS117" s="69" t="str">
        <f t="shared" si="75"/>
        <v>Levelized cost of saved energy associated with program year</v>
      </c>
    </row>
    <row r="118" spans="2:45" x14ac:dyDescent="0.35">
      <c r="B118" s="36"/>
      <c r="C118" s="267" t="s">
        <v>2403</v>
      </c>
      <c r="D118" s="76" t="s">
        <v>2375</v>
      </c>
      <c r="E118" s="197"/>
      <c r="F118" s="196">
        <f>INDEX(Sorted_by_Variable!E$392:E$444,D109)</f>
        <v>0</v>
      </c>
      <c r="G118" s="197">
        <f>INDEX(Sorted_by_Variable!F$392:F$444,D109)</f>
        <v>0</v>
      </c>
      <c r="H118" s="197">
        <f>INDEX(Sorted_by_Variable!G$392:G$444,D109)</f>
        <v>0</v>
      </c>
      <c r="I118" s="197">
        <f>INDEX(Sorted_by_Variable!H$392:H$444,D109)</f>
        <v>0</v>
      </c>
      <c r="J118" s="197">
        <f>INDEX(Sorted_by_Variable!I$392:I$444,D109)</f>
        <v>9.1124507808388664</v>
      </c>
      <c r="K118" s="197">
        <f>INDEX(Sorted_by_Variable!J$392:J$444,D109)</f>
        <v>9.1124507808388664</v>
      </c>
      <c r="L118" s="197">
        <f>INDEX(Sorted_by_Variable!K$392:K$444,D109)</f>
        <v>9.1124507808388682</v>
      </c>
      <c r="M118" s="197">
        <f>INDEX(Sorted_by_Variable!L$392:L$444,D109)</f>
        <v>9.1124507808388682</v>
      </c>
      <c r="N118" s="197">
        <f>INDEX(Sorted_by_Variable!M$392:M$444,D109)</f>
        <v>9.1124507808388682</v>
      </c>
      <c r="O118" s="197">
        <f>INDEX(Sorted_by_Variable!N$392:N$444,D109)</f>
        <v>9.1124507808388664</v>
      </c>
      <c r="P118" s="197">
        <f>INDEX(Sorted_by_Variable!O$392:O$444,D109)</f>
        <v>9.1124507808388682</v>
      </c>
      <c r="Q118" s="197">
        <f>INDEX(Sorted_by_Variable!P$392:P$444,D109)</f>
        <v>9.1124507808388646</v>
      </c>
      <c r="R118" s="198">
        <f>INDEX(Sorted_by_Variable!Q$392:Q$444,D109)</f>
        <v>9.1124507808388646</v>
      </c>
      <c r="S118" s="197">
        <f>INDEX(Sorted_by_Variable!R$392:R$444,D109)</f>
        <v>9.1124507808388664</v>
      </c>
      <c r="T118" s="197">
        <f>INDEX(Sorted_by_Variable!S$392:S$444,D109)</f>
        <v>9.1124507808388664</v>
      </c>
      <c r="U118" s="197">
        <f>INDEX(Sorted_by_Variable!T$392:T$444,D109)</f>
        <v>9.1124507808388664</v>
      </c>
      <c r="V118" s="197">
        <f>INDEX(Sorted_by_Variable!U$392:U$444,D109)</f>
        <v>9.1124507808388682</v>
      </c>
      <c r="W118" s="197">
        <f>INDEX(Sorted_by_Variable!V$392:V$444,D109)</f>
        <v>9.1124507808388682</v>
      </c>
      <c r="X118" s="197">
        <f>INDEX(Sorted_by_Variable!W$392:W$444,D109)</f>
        <v>9.1124507808388682</v>
      </c>
      <c r="Y118" s="197">
        <f>INDEX(Sorted_by_Variable!X$392:X$444,D109)</f>
        <v>9.1124507808388646</v>
      </c>
      <c r="Z118" s="197">
        <f>INDEX(Sorted_by_Variable!Y$392:Y$444,D109)</f>
        <v>9.1124507808388664</v>
      </c>
      <c r="AA118" s="197">
        <f>INDEX(Sorted_by_Variable!Z$392:Z$444,D109)</f>
        <v>9.1124507808388682</v>
      </c>
      <c r="AB118" s="197">
        <f>INDEX(Sorted_by_Variable!AA$392:AA$444,D109)</f>
        <v>9.1124507808388682</v>
      </c>
      <c r="AC118" s="197">
        <f>INDEX(Sorted_by_Variable!AB$392:AB$444,D109)</f>
        <v>9.1124507808388664</v>
      </c>
      <c r="AD118" s="197">
        <f>INDEX(Sorted_by_Variable!AC$392:AC$444,D109)</f>
        <v>9.1124507808388664</v>
      </c>
      <c r="AE118" s="197">
        <f>INDEX(Sorted_by_Variable!AD$392:AD$444,D109)</f>
        <v>9.1124507808388646</v>
      </c>
      <c r="AF118" s="197">
        <f>INDEX(Sorted_by_Variable!AE$392:AE$444,D109)</f>
        <v>9.1124507808388682</v>
      </c>
      <c r="AG118" s="197">
        <f>INDEX(Sorted_by_Variable!AF$392:AF$444,D109)</f>
        <v>9.1124507808388682</v>
      </c>
      <c r="AH118" s="197">
        <f>INDEX(Sorted_by_Variable!AG$392:AG$444,D109)</f>
        <v>9.1124507808388682</v>
      </c>
      <c r="AI118" s="197">
        <f>INDEX(Sorted_by_Variable!AH$392:AH$444,D109)</f>
        <v>9.1124507808388699</v>
      </c>
      <c r="AJ118" s="197">
        <f>INDEX(Sorted_by_Variable!AI$392:AI$444,D109)</f>
        <v>9.1124507808388664</v>
      </c>
      <c r="AK118" s="197">
        <f>INDEX(Sorted_by_Variable!AJ$392:AJ$444,D109)</f>
        <v>9.1124507808388646</v>
      </c>
      <c r="AL118" s="197">
        <f>INDEX(Sorted_by_Variable!AK$392:AK$444,D109)</f>
        <v>9.1124507808388682</v>
      </c>
      <c r="AM118" s="197">
        <f>INDEX(Sorted_by_Variable!AL$392:AL$444,D109)</f>
        <v>9.1124507808388682</v>
      </c>
      <c r="AN118" s="197">
        <f>INDEX(Sorted_by_Variable!AM$392:AM$444,D109)</f>
        <v>9.1124507808388664</v>
      </c>
      <c r="AO118" s="197">
        <f>INDEX(Sorted_by_Variable!AN$392:AN$444,D109)</f>
        <v>9.1124507808388664</v>
      </c>
      <c r="AP118" s="197">
        <f>INDEX(Sorted_by_Variable!AO$392:AO$444,D109)</f>
        <v>9.1124507808388682</v>
      </c>
      <c r="AQ118" s="198">
        <f>INDEX(Sorted_by_Variable!AP$392:AP$444,D109)</f>
        <v>9.1124507808388664</v>
      </c>
      <c r="AS118" s="69" t="str">
        <f t="shared" si="75"/>
        <v>Total levelized cost of saved energy</v>
      </c>
    </row>
    <row r="119" spans="2:45" x14ac:dyDescent="0.35">
      <c r="B119" s="36"/>
      <c r="C119" s="267" t="s">
        <v>2397</v>
      </c>
      <c r="D119" s="76" t="s">
        <v>2375</v>
      </c>
      <c r="E119" s="197"/>
      <c r="F119" s="196">
        <f>INDEX(Sorted_by_Variable!E$447:E$499,D109)</f>
        <v>0</v>
      </c>
      <c r="G119" s="197">
        <f>INDEX(Sorted_by_Variable!F$447:F$499,D109)</f>
        <v>0</v>
      </c>
      <c r="H119" s="197">
        <f>INDEX(Sorted_by_Variable!G$447:G$499,D109)</f>
        <v>0</v>
      </c>
      <c r="I119" s="197">
        <f>INDEX(Sorted_by_Variable!H$447:H$499,D109)</f>
        <v>0</v>
      </c>
      <c r="J119" s="197">
        <f>INDEX(Sorted_by_Variable!I$447:I$499,D109)</f>
        <v>4.5562253904194332</v>
      </c>
      <c r="K119" s="197">
        <f>INDEX(Sorted_by_Variable!J$447:J$499,D109)</f>
        <v>4.5562253904194332</v>
      </c>
      <c r="L119" s="197">
        <f>INDEX(Sorted_by_Variable!K$447:K$499,D109)</f>
        <v>4.5562253904194341</v>
      </c>
      <c r="M119" s="197">
        <f>INDEX(Sorted_by_Variable!L$447:L$499,D109)</f>
        <v>4.5562253904194341</v>
      </c>
      <c r="N119" s="197">
        <f>INDEX(Sorted_by_Variable!M$447:M$499,D109)</f>
        <v>4.5562253904194341</v>
      </c>
      <c r="O119" s="197">
        <f>INDEX(Sorted_by_Variable!N$447:N$499,D109)</f>
        <v>4.5562253904194332</v>
      </c>
      <c r="P119" s="197">
        <f>INDEX(Sorted_by_Variable!O$447:O$499,D109)</f>
        <v>4.5562253904194341</v>
      </c>
      <c r="Q119" s="197">
        <f>INDEX(Sorted_by_Variable!P$447:P$499,D109)</f>
        <v>4.5562253904194323</v>
      </c>
      <c r="R119" s="198">
        <f>INDEX(Sorted_by_Variable!Q$447:Q$499,D109)</f>
        <v>4.5562253904194323</v>
      </c>
      <c r="S119" s="197">
        <f>INDEX(Sorted_by_Variable!R$447:R$499,D109)</f>
        <v>4.5562253904194332</v>
      </c>
      <c r="T119" s="197">
        <f>INDEX(Sorted_by_Variable!S$447:S$499,D109)</f>
        <v>4.5562253904194332</v>
      </c>
      <c r="U119" s="197">
        <f>INDEX(Sorted_by_Variable!T$447:T$499,D109)</f>
        <v>4.5562253904194332</v>
      </c>
      <c r="V119" s="197">
        <f>INDEX(Sorted_by_Variable!U$447:U$499,D109)</f>
        <v>4.5562253904194341</v>
      </c>
      <c r="W119" s="197">
        <f>INDEX(Sorted_by_Variable!V$447:V$499,D109)</f>
        <v>4.5562253904194341</v>
      </c>
      <c r="X119" s="197">
        <f>INDEX(Sorted_by_Variable!W$447:W$499,D109)</f>
        <v>4.5562253904194341</v>
      </c>
      <c r="Y119" s="197">
        <f>INDEX(Sorted_by_Variable!X$447:X$499,D109)</f>
        <v>4.5562253904194323</v>
      </c>
      <c r="Z119" s="197">
        <f>INDEX(Sorted_by_Variable!Y$447:Y$499,D109)</f>
        <v>4.5562253904194332</v>
      </c>
      <c r="AA119" s="197">
        <f>INDEX(Sorted_by_Variable!Z$447:Z$499,D109)</f>
        <v>4.5562253904194341</v>
      </c>
      <c r="AB119" s="197">
        <f>INDEX(Sorted_by_Variable!AA$447:AA$499,D109)</f>
        <v>4.5562253904194341</v>
      </c>
      <c r="AC119" s="197">
        <f>INDEX(Sorted_by_Variable!AB$447:AB$499,D109)</f>
        <v>4.5562253904194332</v>
      </c>
      <c r="AD119" s="197">
        <f>INDEX(Sorted_by_Variable!AC$447:AC$499,D109)</f>
        <v>4.5562253904194332</v>
      </c>
      <c r="AE119" s="197">
        <f>INDEX(Sorted_by_Variable!AD$447:AD$499,D109)</f>
        <v>4.5562253904194323</v>
      </c>
      <c r="AF119" s="197">
        <f>INDEX(Sorted_by_Variable!AE$447:AE$499,D109)</f>
        <v>4.5562253904194341</v>
      </c>
      <c r="AG119" s="197">
        <f>INDEX(Sorted_by_Variable!AF$447:AF$499,D109)</f>
        <v>4.5562253904194341</v>
      </c>
      <c r="AH119" s="197">
        <f>INDEX(Sorted_by_Variable!AG$447:AG$499,D109)</f>
        <v>4.5562253904194341</v>
      </c>
      <c r="AI119" s="197">
        <f>INDEX(Sorted_by_Variable!AH$447:AH$499,D109)</f>
        <v>4.556225390419435</v>
      </c>
      <c r="AJ119" s="197">
        <f>INDEX(Sorted_by_Variable!AI$447:AI$499,D109)</f>
        <v>4.5562253904194332</v>
      </c>
      <c r="AK119" s="197">
        <f>INDEX(Sorted_by_Variable!AJ$447:AJ$499,D109)</f>
        <v>4.5562253904194323</v>
      </c>
      <c r="AL119" s="197">
        <f>INDEX(Sorted_by_Variable!AK$447:AK$499,D109)</f>
        <v>4.5562253904194341</v>
      </c>
      <c r="AM119" s="197">
        <f>INDEX(Sorted_by_Variable!AL$447:AL$499,D109)</f>
        <v>4.5562253904194341</v>
      </c>
      <c r="AN119" s="197">
        <f>INDEX(Sorted_by_Variable!AM$447:AM$499,D109)</f>
        <v>4.5562253904194332</v>
      </c>
      <c r="AO119" s="197">
        <f>INDEX(Sorted_by_Variable!AN$447:AN$499,D109)</f>
        <v>4.5562253904194332</v>
      </c>
      <c r="AP119" s="197">
        <f>INDEX(Sorted_by_Variable!AO$447:AO$499,D109)</f>
        <v>4.5562253904194341</v>
      </c>
      <c r="AQ119" s="198">
        <f>INDEX(Sorted_by_Variable!AP$447:AP$499,D109)</f>
        <v>4.5562253904194332</v>
      </c>
      <c r="AS119" s="69" t="str">
        <f t="shared" si="75"/>
        <v>Program levelized cost of saved energy</v>
      </c>
    </row>
    <row r="120" spans="2:45" x14ac:dyDescent="0.35">
      <c r="B120" s="36"/>
      <c r="C120" s="244" t="s">
        <v>2398</v>
      </c>
      <c r="D120" s="76" t="s">
        <v>2375</v>
      </c>
      <c r="E120" s="197"/>
      <c r="F120" s="196">
        <f>INDEX(Sorted_by_Variable!E$502:E$554,D109)</f>
        <v>0</v>
      </c>
      <c r="G120" s="197">
        <f>INDEX(Sorted_by_Variable!F$502:F$554,D109)</f>
        <v>0</v>
      </c>
      <c r="H120" s="197">
        <f>INDEX(Sorted_by_Variable!G$502:G$554,D109)</f>
        <v>0</v>
      </c>
      <c r="I120" s="197">
        <f>INDEX(Sorted_by_Variable!H$502:H$554,D109)</f>
        <v>0</v>
      </c>
      <c r="J120" s="197">
        <f>INDEX(Sorted_by_Variable!I$502:I$554,D109)</f>
        <v>4.5562253904194332</v>
      </c>
      <c r="K120" s="197">
        <f>INDEX(Sorted_by_Variable!J$502:J$554,D109)</f>
        <v>4.5562253904194332</v>
      </c>
      <c r="L120" s="197">
        <f>INDEX(Sorted_by_Variable!K$502:K$554,D109)</f>
        <v>4.5562253904194341</v>
      </c>
      <c r="M120" s="197">
        <f>INDEX(Sorted_by_Variable!L$502:L$554,D109)</f>
        <v>4.5562253904194341</v>
      </c>
      <c r="N120" s="197">
        <f>INDEX(Sorted_by_Variable!M$502:M$554,D109)</f>
        <v>4.5562253904194341</v>
      </c>
      <c r="O120" s="197">
        <f>INDEX(Sorted_by_Variable!N$502:N$554,D109)</f>
        <v>4.5562253904194332</v>
      </c>
      <c r="P120" s="197">
        <f>INDEX(Sorted_by_Variable!O$502:O$554,D109)</f>
        <v>4.5562253904194341</v>
      </c>
      <c r="Q120" s="197">
        <f>INDEX(Sorted_by_Variable!P$502:P$554,D109)</f>
        <v>4.5562253904194323</v>
      </c>
      <c r="R120" s="198">
        <f>INDEX(Sorted_by_Variable!Q$502:Q$554,D109)</f>
        <v>4.5562253904194323</v>
      </c>
      <c r="S120" s="197">
        <f>INDEX(Sorted_by_Variable!R$502:R$554,D109)</f>
        <v>4.5562253904194332</v>
      </c>
      <c r="T120" s="197">
        <f>INDEX(Sorted_by_Variable!S$502:S$554,D109)</f>
        <v>4.5562253904194332</v>
      </c>
      <c r="U120" s="197">
        <f>INDEX(Sorted_by_Variable!T$502:T$554,D109)</f>
        <v>4.5562253904194332</v>
      </c>
      <c r="V120" s="197">
        <f>INDEX(Sorted_by_Variable!U$502:U$554,D109)</f>
        <v>4.5562253904194341</v>
      </c>
      <c r="W120" s="197">
        <f>INDEX(Sorted_by_Variable!V$502:V$554,D109)</f>
        <v>4.5562253904194341</v>
      </c>
      <c r="X120" s="197">
        <f>INDEX(Sorted_by_Variable!W$502:W$554,D109)</f>
        <v>4.5562253904194341</v>
      </c>
      <c r="Y120" s="197">
        <f>INDEX(Sorted_by_Variable!X$502:X$554,D109)</f>
        <v>4.5562253904194323</v>
      </c>
      <c r="Z120" s="197">
        <f>INDEX(Sorted_by_Variable!Y$502:Y$554,D109)</f>
        <v>4.5562253904194332</v>
      </c>
      <c r="AA120" s="197">
        <f>INDEX(Sorted_by_Variable!Z$502:Z$554,D109)</f>
        <v>4.5562253904194341</v>
      </c>
      <c r="AB120" s="197">
        <f>INDEX(Sorted_by_Variable!AA$502:AA$554,D109)</f>
        <v>4.5562253904194341</v>
      </c>
      <c r="AC120" s="197">
        <f>INDEX(Sorted_by_Variable!AB$502:AB$554,D109)</f>
        <v>4.5562253904194332</v>
      </c>
      <c r="AD120" s="197">
        <f>INDEX(Sorted_by_Variable!AC$502:AC$554,D109)</f>
        <v>4.5562253904194332</v>
      </c>
      <c r="AE120" s="197">
        <f>INDEX(Sorted_by_Variable!AD$502:AD$554,D109)</f>
        <v>4.5562253904194323</v>
      </c>
      <c r="AF120" s="197">
        <f>INDEX(Sorted_by_Variable!AE$502:AE$554,D109)</f>
        <v>4.5562253904194341</v>
      </c>
      <c r="AG120" s="197">
        <f>INDEX(Sorted_by_Variable!AF$502:AF$554,D109)</f>
        <v>4.5562253904194341</v>
      </c>
      <c r="AH120" s="197">
        <f>INDEX(Sorted_by_Variable!AG$502:AG$554,D109)</f>
        <v>4.5562253904194341</v>
      </c>
      <c r="AI120" s="197">
        <f>INDEX(Sorted_by_Variable!AH$502:AH$554,D109)</f>
        <v>4.556225390419435</v>
      </c>
      <c r="AJ120" s="197">
        <f>INDEX(Sorted_by_Variable!AI$502:AI$554,D109)</f>
        <v>4.5562253904194332</v>
      </c>
      <c r="AK120" s="197">
        <f>INDEX(Sorted_by_Variable!AJ$502:AJ$554,D109)</f>
        <v>4.5562253904194323</v>
      </c>
      <c r="AL120" s="197">
        <f>INDEX(Sorted_by_Variable!AK$502:AK$554,D109)</f>
        <v>4.5562253904194341</v>
      </c>
      <c r="AM120" s="197">
        <f>INDEX(Sorted_by_Variable!AL$502:AL$554,D109)</f>
        <v>4.5562253904194341</v>
      </c>
      <c r="AN120" s="197">
        <f>INDEX(Sorted_by_Variable!AM$502:AM$554,D109)</f>
        <v>4.5562253904194332</v>
      </c>
      <c r="AO120" s="197">
        <f>INDEX(Sorted_by_Variable!AN$502:AN$554,D109)</f>
        <v>4.5562253904194332</v>
      </c>
      <c r="AP120" s="197">
        <f>INDEX(Sorted_by_Variable!AO$502:AO$554,D109)</f>
        <v>4.5562253904194341</v>
      </c>
      <c r="AQ120" s="198">
        <f>INDEX(Sorted_by_Variable!AP$502:AP$554,D109)</f>
        <v>4.5562253904194332</v>
      </c>
      <c r="AS120" s="69" t="str">
        <f t="shared" si="75"/>
        <v>Participant levelized cost of saved energy</v>
      </c>
    </row>
    <row r="121" spans="2:45" x14ac:dyDescent="0.35">
      <c r="B121" s="36"/>
      <c r="C121" s="247" t="s">
        <v>2418</v>
      </c>
      <c r="D121" s="248"/>
      <c r="E121" s="250"/>
      <c r="F121" s="249"/>
      <c r="G121" s="250"/>
      <c r="H121" s="250"/>
      <c r="I121" s="250"/>
      <c r="J121" s="250"/>
      <c r="K121" s="250"/>
      <c r="L121" s="250"/>
      <c r="M121" s="250"/>
      <c r="N121" s="250"/>
      <c r="O121" s="250"/>
      <c r="P121" s="250"/>
      <c r="Q121" s="250"/>
      <c r="R121" s="251"/>
      <c r="S121" s="250"/>
      <c r="T121" s="250"/>
      <c r="U121" s="250"/>
      <c r="V121" s="250"/>
      <c r="W121" s="250"/>
      <c r="X121" s="250"/>
      <c r="Y121" s="250"/>
      <c r="Z121" s="250"/>
      <c r="AA121" s="250"/>
      <c r="AB121" s="250"/>
      <c r="AC121" s="250"/>
      <c r="AD121" s="250"/>
      <c r="AE121" s="250"/>
      <c r="AF121" s="250"/>
      <c r="AG121" s="250"/>
      <c r="AH121" s="250"/>
      <c r="AI121" s="250"/>
      <c r="AJ121" s="250"/>
      <c r="AK121" s="250"/>
      <c r="AL121" s="250"/>
      <c r="AM121" s="250"/>
      <c r="AN121" s="250"/>
      <c r="AO121" s="250"/>
      <c r="AP121" s="250"/>
      <c r="AQ121" s="251"/>
      <c r="AS121" s="69" t="str">
        <f>C121</f>
        <v>Annualized total cost of EE</v>
      </c>
    </row>
    <row r="122" spans="2:45" x14ac:dyDescent="0.35">
      <c r="B122" s="36"/>
      <c r="C122" s="244" t="s">
        <v>2418</v>
      </c>
      <c r="D122" s="76" t="s">
        <v>2376</v>
      </c>
      <c r="E122" s="200"/>
      <c r="F122" s="199">
        <f>INDEX(Sorted_by_Variable!E$557:E$609,D109)</f>
        <v>0</v>
      </c>
      <c r="G122" s="200">
        <f>INDEX(Sorted_by_Variable!F$557:F$609,D109)</f>
        <v>0</v>
      </c>
      <c r="H122" s="200">
        <f>INDEX(Sorted_by_Variable!G$557:G$609,D109)</f>
        <v>0</v>
      </c>
      <c r="I122" s="200">
        <f>INDEX(Sorted_by_Variable!H$557:H$609,D109)</f>
        <v>0</v>
      </c>
      <c r="J122" s="200">
        <f>INDEX(Sorted_by_Variable!I$557:I$609,D109)</f>
        <v>293.76108293066022</v>
      </c>
      <c r="K122" s="200">
        <f>INDEX(Sorted_by_Variable!J$557:J$609,D109)</f>
        <v>620.70651367179676</v>
      </c>
      <c r="L122" s="200">
        <f>INDEX(Sorted_by_Variable!K$557:K$609,D109)</f>
        <v>956.88408870752858</v>
      </c>
      <c r="M122" s="200">
        <f>INDEX(Sorted_by_Variable!L$557:L$609,D109)</f>
        <v>1271.954500206075</v>
      </c>
      <c r="N122" s="200">
        <f>INDEX(Sorted_by_Variable!M$557:M$609,D109)</f>
        <v>1566.3516174808335</v>
      </c>
      <c r="O122" s="200">
        <f>INDEX(Sorted_by_Variable!N$557:N$609,D109)</f>
        <v>1840.4848125820172</v>
      </c>
      <c r="P122" s="200">
        <f>INDEX(Sorted_by_Variable!O$557:O$609,D109)</f>
        <v>2094.7396584209623</v>
      </c>
      <c r="Q122" s="200">
        <f>INDEX(Sorted_by_Variable!P$557:P$609,D109)</f>
        <v>2329.4785969764612</v>
      </c>
      <c r="R122" s="201">
        <f>INDEX(Sorted_by_Variable!Q$557:Q$609,D109)</f>
        <v>2545.0415785821001</v>
      </c>
      <c r="S122" s="200">
        <f>INDEX(Sorted_by_Variable!R$557:R$609,D109)</f>
        <v>2741.7466732549615</v>
      </c>
      <c r="T122" s="200">
        <f>INDEX(Sorted_by_Variable!S$557:S$609,D109)</f>
        <v>2919.8906549887906</v>
      </c>
      <c r="U122" s="200">
        <f>INDEX(Sorted_by_Variable!T$557:T$609,D109)</f>
        <v>3079.7495598988285</v>
      </c>
      <c r="V122" s="200">
        <f>INDEX(Sorted_by_Variable!U$557:U$609,D109)</f>
        <v>3221.5792190708239</v>
      </c>
      <c r="W122" s="200">
        <f>INDEX(Sorted_by_Variable!V$557:V$609,D109)</f>
        <v>3345.6157669333124</v>
      </c>
      <c r="X122" s="200">
        <f>INDEX(Sorted_by_Variable!W$557:W$609,D109)</f>
        <v>3452.0761259399846</v>
      </c>
      <c r="Y122" s="200">
        <f>INDEX(Sorted_by_Variable!X$557:X$609,D109)</f>
        <v>3541.158468317828</v>
      </c>
      <c r="Z122" s="200">
        <f>INDEX(Sorted_by_Variable!Y$557:Y$609,D109)</f>
        <v>3613.0426556066641</v>
      </c>
      <c r="AA122" s="200">
        <f>INDEX(Sorted_by_Variable!Z$557:Z$609,D109)</f>
        <v>3667.8906566867504</v>
      </c>
      <c r="AB122" s="200">
        <f>INDEX(Sorted_by_Variable!AA$557:AA$609,D109)</f>
        <v>3705.8469449630575</v>
      </c>
      <c r="AC122" s="200">
        <f>INDEX(Sorted_by_Variable!AB$557:AB$609,D109)</f>
        <v>3727.0388753478687</v>
      </c>
      <c r="AD122" s="200">
        <f>INDEX(Sorted_by_Variable!AC$557:AC$609,D109)</f>
        <v>3747.0381512851636</v>
      </c>
      <c r="AE122" s="200">
        <f>INDEX(Sorted_by_Variable!AD$557:AD$609,D109)</f>
        <v>3768.2673144845712</v>
      </c>
      <c r="AF122" s="200">
        <f>INDEX(Sorted_by_Variable!AE$557:AE$609,D109)</f>
        <v>3791.984194180679</v>
      </c>
      <c r="AG122" s="200">
        <f>INDEX(Sorted_by_Variable!AF$557:AF$609,D109)</f>
        <v>3817.9058557792864</v>
      </c>
      <c r="AH122" s="200">
        <f>INDEX(Sorted_by_Variable!AG$557:AG$609,D109)</f>
        <v>3845.772263308535</v>
      </c>
      <c r="AI122" s="200">
        <f>INDEX(Sorted_by_Variable!AH$557:AH$609,D109)</f>
        <v>3875.3757732789536</v>
      </c>
      <c r="AJ122" s="200">
        <f>INDEX(Sorted_by_Variable!AI$557:AI$609,D109)</f>
        <v>3906.4979605523095</v>
      </c>
      <c r="AK122" s="200">
        <f>INDEX(Sorted_by_Variable!AJ$557:AJ$609,D109)</f>
        <v>3938.9407476111737</v>
      </c>
      <c r="AL122" s="200">
        <f>INDEX(Sorted_by_Variable!AK$557:AK$609,D109)</f>
        <v>3972.5256407149177</v>
      </c>
      <c r="AM122" s="200">
        <f>INDEX(Sorted_by_Variable!AL$557:AL$609,D109)</f>
        <v>4007.0930113324494</v>
      </c>
      <c r="AN122" s="200">
        <f>INDEX(Sorted_by_Variable!AM$557:AM$609,D109)</f>
        <v>4042.5014210868139</v>
      </c>
      <c r="AO122" s="200">
        <f>INDEX(Sorted_by_Variable!AN$557:AN$609,D109)</f>
        <v>4078.6269885303909</v>
      </c>
      <c r="AP122" s="200">
        <f>INDEX(Sorted_by_Variable!AO$557:AO$609,D109)</f>
        <v>4115.362796149645</v>
      </c>
      <c r="AQ122" s="201">
        <f>INDEX(Sorted_by_Variable!AP$557:AP$609,D109)</f>
        <v>4152.6183360753575</v>
      </c>
      <c r="AS122" s="69" t="str">
        <f>C121&amp;"|"&amp;C122</f>
        <v>Annualized total cost of EE|Annualized total cost of EE</v>
      </c>
    </row>
    <row r="123" spans="2:45" x14ac:dyDescent="0.35">
      <c r="B123" s="36"/>
      <c r="C123" s="244" t="s">
        <v>2419</v>
      </c>
      <c r="D123" s="76" t="s">
        <v>2376</v>
      </c>
      <c r="E123" s="200"/>
      <c r="F123" s="199">
        <f>INDEX(Sorted_by_Variable!E$612:E$664,D109)</f>
        <v>0</v>
      </c>
      <c r="G123" s="200">
        <f>INDEX(Sorted_by_Variable!F$612:F$664,D109)</f>
        <v>0</v>
      </c>
      <c r="H123" s="200">
        <f>INDEX(Sorted_by_Variable!G$612:G$664,D109)</f>
        <v>0</v>
      </c>
      <c r="I123" s="200">
        <f>INDEX(Sorted_by_Variable!H$612:H$664,D109)</f>
        <v>0</v>
      </c>
      <c r="J123" s="200">
        <f>INDEX(Sorted_by_Variable!I$612:I$664,D109)</f>
        <v>146.88054146533011</v>
      </c>
      <c r="K123" s="200">
        <f>INDEX(Sorted_by_Variable!J$612:J$664,D109)</f>
        <v>310.35325683589838</v>
      </c>
      <c r="L123" s="200">
        <f>INDEX(Sorted_by_Variable!K$612:K$664,D109)</f>
        <v>478.44204435376429</v>
      </c>
      <c r="M123" s="200">
        <f>INDEX(Sorted_by_Variable!L$612:L$664,D109)</f>
        <v>635.97725010303748</v>
      </c>
      <c r="N123" s="200">
        <f>INDEX(Sorted_by_Variable!M$612:M$664,D109)</f>
        <v>783.17580874041676</v>
      </c>
      <c r="O123" s="200">
        <f>INDEX(Sorted_by_Variable!N$612:N$664,D109)</f>
        <v>920.24240629100859</v>
      </c>
      <c r="P123" s="200">
        <f>INDEX(Sorted_by_Variable!O$612:O$664,D109)</f>
        <v>1047.3698292104812</v>
      </c>
      <c r="Q123" s="200">
        <f>INDEX(Sorted_by_Variable!P$612:P$664,D109)</f>
        <v>1164.7392984882306</v>
      </c>
      <c r="R123" s="201">
        <f>INDEX(Sorted_by_Variable!Q$612:Q$664,D109)</f>
        <v>1272.5207892910501</v>
      </c>
      <c r="S123" s="200">
        <f>INDEX(Sorted_by_Variable!R$612:R$664,D109)</f>
        <v>1370.8733366274807</v>
      </c>
      <c r="T123" s="200">
        <f>INDEX(Sorted_by_Variable!S$612:S$664,D109)</f>
        <v>1459.9453274943953</v>
      </c>
      <c r="U123" s="200">
        <f>INDEX(Sorted_by_Variable!T$612:T$664,D109)</f>
        <v>1539.8747799494142</v>
      </c>
      <c r="V123" s="200">
        <f>INDEX(Sorted_by_Variable!U$612:U$664,D109)</f>
        <v>1610.789609535412</v>
      </c>
      <c r="W123" s="200">
        <f>INDEX(Sorted_by_Variable!V$612:V$664,D109)</f>
        <v>1672.8078834666562</v>
      </c>
      <c r="X123" s="200">
        <f>INDEX(Sorted_by_Variable!W$612:W$664,D109)</f>
        <v>1726.0380629699923</v>
      </c>
      <c r="Y123" s="200">
        <f>INDEX(Sorted_by_Variable!X$612:X$664,D109)</f>
        <v>1770.579234158914</v>
      </c>
      <c r="Z123" s="200">
        <f>INDEX(Sorted_by_Variable!Y$612:Y$664,D109)</f>
        <v>1806.521327803332</v>
      </c>
      <c r="AA123" s="200">
        <f>INDEX(Sorted_by_Variable!Z$612:Z$664,D109)</f>
        <v>1833.9453283433752</v>
      </c>
      <c r="AB123" s="200">
        <f>INDEX(Sorted_by_Variable!AA$612:AA$664,D109)</f>
        <v>1852.9234724815287</v>
      </c>
      <c r="AC123" s="200">
        <f>INDEX(Sorted_by_Variable!AB$612:AB$664,D109)</f>
        <v>1863.5194376739344</v>
      </c>
      <c r="AD123" s="200">
        <f>INDEX(Sorted_by_Variable!AC$612:AC$664,D109)</f>
        <v>1873.5190756425818</v>
      </c>
      <c r="AE123" s="200">
        <f>INDEX(Sorted_by_Variable!AD$612:AD$664,D109)</f>
        <v>1884.1336572422856</v>
      </c>
      <c r="AF123" s="200">
        <f>INDEX(Sorted_by_Variable!AE$612:AE$664,D109)</f>
        <v>1895.9920970903395</v>
      </c>
      <c r="AG123" s="200">
        <f>INDEX(Sorted_by_Variable!AF$612:AF$664,D109)</f>
        <v>1908.9529278896432</v>
      </c>
      <c r="AH123" s="200">
        <f>INDEX(Sorted_by_Variable!AG$612:AG$664,D109)</f>
        <v>1922.8861316542675</v>
      </c>
      <c r="AI123" s="200">
        <f>INDEX(Sorted_by_Variable!AH$612:AH$664,D109)</f>
        <v>1937.6878866394768</v>
      </c>
      <c r="AJ123" s="200">
        <f>INDEX(Sorted_by_Variable!AI$612:AI$664,D109)</f>
        <v>1953.2489802761547</v>
      </c>
      <c r="AK123" s="200">
        <f>INDEX(Sorted_by_Variable!AJ$612:AJ$664,D109)</f>
        <v>1969.4703738055869</v>
      </c>
      <c r="AL123" s="200">
        <f>INDEX(Sorted_by_Variable!AK$612:AK$664,D109)</f>
        <v>1986.2628203574588</v>
      </c>
      <c r="AM123" s="200">
        <f>INDEX(Sorted_by_Variable!AL$612:AL$664,D109)</f>
        <v>2003.5465056662247</v>
      </c>
      <c r="AN123" s="200">
        <f>INDEX(Sorted_by_Variable!AM$612:AM$664,D109)</f>
        <v>2021.250710543407</v>
      </c>
      <c r="AO123" s="200">
        <f>INDEX(Sorted_by_Variable!AN$612:AN$664,D109)</f>
        <v>2039.3134942651955</v>
      </c>
      <c r="AP123" s="200">
        <f>INDEX(Sorted_by_Variable!AO$612:AO$664,D109)</f>
        <v>2057.6813980748225</v>
      </c>
      <c r="AQ123" s="201">
        <f>INDEX(Sorted_by_Variable!AP$612:AP$664,D109)</f>
        <v>2076.3091680376788</v>
      </c>
      <c r="AS123" s="69" t="str">
        <f>C121&amp;"|"&amp;C123</f>
        <v>Annualized total cost of EE|Annualized program cost of EE</v>
      </c>
    </row>
    <row r="124" spans="2:45" x14ac:dyDescent="0.35">
      <c r="B124" s="36"/>
      <c r="C124" s="244" t="s">
        <v>2420</v>
      </c>
      <c r="D124" s="76" t="s">
        <v>2376</v>
      </c>
      <c r="E124" s="200"/>
      <c r="F124" s="199">
        <f>INDEX(Sorted_by_Variable!E$667:E$719,D109)</f>
        <v>0</v>
      </c>
      <c r="G124" s="200">
        <f>INDEX(Sorted_by_Variable!F$667:F$719,D109)</f>
        <v>0</v>
      </c>
      <c r="H124" s="200">
        <f>INDEX(Sorted_by_Variable!G$667:G$719,D109)</f>
        <v>0</v>
      </c>
      <c r="I124" s="200">
        <f>INDEX(Sorted_by_Variable!H$667:H$719,D109)</f>
        <v>0</v>
      </c>
      <c r="J124" s="200">
        <f>INDEX(Sorted_by_Variable!I$667:I$719,D109)</f>
        <v>146.88054146533011</v>
      </c>
      <c r="K124" s="200">
        <f>INDEX(Sorted_by_Variable!J$667:J$719,D109)</f>
        <v>310.35325683589838</v>
      </c>
      <c r="L124" s="200">
        <f>INDEX(Sorted_by_Variable!K$667:K$719,D109)</f>
        <v>478.44204435376429</v>
      </c>
      <c r="M124" s="200">
        <f>INDEX(Sorted_by_Variable!L$667:L$719,D109)</f>
        <v>635.97725010303748</v>
      </c>
      <c r="N124" s="200">
        <f>INDEX(Sorted_by_Variable!M$667:M$719,D109)</f>
        <v>783.17580874041676</v>
      </c>
      <c r="O124" s="200">
        <f>INDEX(Sorted_by_Variable!N$667:N$719,D109)</f>
        <v>920.24240629100859</v>
      </c>
      <c r="P124" s="200">
        <f>INDEX(Sorted_by_Variable!O$667:O$719,D109)</f>
        <v>1047.3698292104812</v>
      </c>
      <c r="Q124" s="200">
        <f>INDEX(Sorted_by_Variable!P$667:P$719,D109)</f>
        <v>1164.7392984882306</v>
      </c>
      <c r="R124" s="201">
        <f>INDEX(Sorted_by_Variable!Q$667:Q$719,D109)</f>
        <v>1272.5207892910501</v>
      </c>
      <c r="S124" s="200">
        <f>INDEX(Sorted_by_Variable!R$667:R$719,D109)</f>
        <v>1370.8733366274807</v>
      </c>
      <c r="T124" s="200">
        <f>INDEX(Sorted_by_Variable!S$667:S$719,D109)</f>
        <v>1459.9453274943953</v>
      </c>
      <c r="U124" s="200">
        <f>INDEX(Sorted_by_Variable!T$667:T$719,D109)</f>
        <v>1539.8747799494142</v>
      </c>
      <c r="V124" s="200">
        <f>INDEX(Sorted_by_Variable!U$667:U$719,D109)</f>
        <v>1610.789609535412</v>
      </c>
      <c r="W124" s="200">
        <f>INDEX(Sorted_by_Variable!V$667:V$719,D109)</f>
        <v>1672.8078834666562</v>
      </c>
      <c r="X124" s="200">
        <f>INDEX(Sorted_by_Variable!W$667:W$719,D109)</f>
        <v>1726.0380629699923</v>
      </c>
      <c r="Y124" s="200">
        <f>INDEX(Sorted_by_Variable!X$667:X$719,D109)</f>
        <v>1770.579234158914</v>
      </c>
      <c r="Z124" s="200">
        <f>INDEX(Sorted_by_Variable!Y$667:Y$719,D109)</f>
        <v>1806.521327803332</v>
      </c>
      <c r="AA124" s="200">
        <f>INDEX(Sorted_by_Variable!Z$667:Z$719,D109)</f>
        <v>1833.9453283433752</v>
      </c>
      <c r="AB124" s="200">
        <f>INDEX(Sorted_by_Variable!AA$667:AA$719,D109)</f>
        <v>1852.9234724815287</v>
      </c>
      <c r="AC124" s="200">
        <f>INDEX(Sorted_by_Variable!AB$667:AB$719,D109)</f>
        <v>1863.5194376739344</v>
      </c>
      <c r="AD124" s="200">
        <f>INDEX(Sorted_by_Variable!AC$667:AC$719,D109)</f>
        <v>1873.5190756425818</v>
      </c>
      <c r="AE124" s="200">
        <f>INDEX(Sorted_by_Variable!AD$667:AD$719,D109)</f>
        <v>1884.1336572422856</v>
      </c>
      <c r="AF124" s="200">
        <f>INDEX(Sorted_by_Variable!AE$667:AE$719,D109)</f>
        <v>1895.9920970903395</v>
      </c>
      <c r="AG124" s="200">
        <f>INDEX(Sorted_by_Variable!AF$667:AF$719,D109)</f>
        <v>1908.9529278896432</v>
      </c>
      <c r="AH124" s="200">
        <f>INDEX(Sorted_by_Variable!AG$667:AG$719,D109)</f>
        <v>1922.8861316542675</v>
      </c>
      <c r="AI124" s="200">
        <f>INDEX(Sorted_by_Variable!AH$667:AH$719,D109)</f>
        <v>1937.6878866394768</v>
      </c>
      <c r="AJ124" s="200">
        <f>INDEX(Sorted_by_Variable!AI$667:AI$719,D109)</f>
        <v>1953.2489802761547</v>
      </c>
      <c r="AK124" s="200">
        <f>INDEX(Sorted_by_Variable!AJ$667:AJ$719,D109)</f>
        <v>1969.4703738055869</v>
      </c>
      <c r="AL124" s="200">
        <f>INDEX(Sorted_by_Variable!AK$667:AK$719,D109)</f>
        <v>1986.2628203574588</v>
      </c>
      <c r="AM124" s="200">
        <f>INDEX(Sorted_by_Variable!AL$667:AL$719,D109)</f>
        <v>2003.5465056662247</v>
      </c>
      <c r="AN124" s="200">
        <f>INDEX(Sorted_by_Variable!AM$667:AM$719,D109)</f>
        <v>2021.250710543407</v>
      </c>
      <c r="AO124" s="200">
        <f>INDEX(Sorted_by_Variable!AN$667:AN$719,D109)</f>
        <v>2039.3134942651955</v>
      </c>
      <c r="AP124" s="200">
        <f>INDEX(Sorted_by_Variable!AO$667:AO$719,D109)</f>
        <v>2057.6813980748225</v>
      </c>
      <c r="AQ124" s="201">
        <f>INDEX(Sorted_by_Variable!AP$667:AP$719,D109)</f>
        <v>2076.3091680376788</v>
      </c>
      <c r="AS124" s="69" t="str">
        <f>C121&amp;"|"&amp;C124</f>
        <v>Annualized total cost of EE|Annualized participant cost of EE</v>
      </c>
    </row>
    <row r="125" spans="2:45" x14ac:dyDescent="0.35">
      <c r="B125" s="231"/>
      <c r="C125" s="247" t="s">
        <v>2421</v>
      </c>
      <c r="D125" s="248"/>
      <c r="E125" s="250"/>
      <c r="F125" s="249"/>
      <c r="G125" s="250"/>
      <c r="H125" s="250"/>
      <c r="I125" s="250"/>
      <c r="J125" s="250"/>
      <c r="K125" s="250"/>
      <c r="L125" s="250"/>
      <c r="M125" s="250"/>
      <c r="N125" s="250"/>
      <c r="O125" s="250"/>
      <c r="P125" s="250"/>
      <c r="Q125" s="250"/>
      <c r="R125" s="251"/>
      <c r="S125" s="250"/>
      <c r="T125" s="250"/>
      <c r="U125" s="250"/>
      <c r="V125" s="250"/>
      <c r="W125" s="250"/>
      <c r="X125" s="250"/>
      <c r="Y125" s="250"/>
      <c r="Z125" s="250"/>
      <c r="AA125" s="250"/>
      <c r="AB125" s="250"/>
      <c r="AC125" s="250"/>
      <c r="AD125" s="250"/>
      <c r="AE125" s="250"/>
      <c r="AF125" s="250"/>
      <c r="AG125" s="250"/>
      <c r="AH125" s="250"/>
      <c r="AI125" s="250"/>
      <c r="AJ125" s="250"/>
      <c r="AK125" s="250"/>
      <c r="AL125" s="250"/>
      <c r="AM125" s="250"/>
      <c r="AN125" s="250"/>
      <c r="AO125" s="250"/>
      <c r="AP125" s="250"/>
      <c r="AQ125" s="251"/>
      <c r="AS125" s="69" t="str">
        <f>C125</f>
        <v>Annual first-year costs</v>
      </c>
    </row>
    <row r="126" spans="2:45" x14ac:dyDescent="0.35">
      <c r="B126" s="36"/>
      <c r="C126" s="244" t="s">
        <v>2394</v>
      </c>
      <c r="D126" s="76" t="s">
        <v>2376</v>
      </c>
      <c r="E126" s="200"/>
      <c r="F126" s="199">
        <f>INDEX(Sorted_by_Variable!E$722:E$774,D109)</f>
        <v>0</v>
      </c>
      <c r="G126" s="200">
        <f>INDEX(Sorted_by_Variable!F$722:F$774,D109)</f>
        <v>0</v>
      </c>
      <c r="H126" s="200">
        <f>INDEX(Sorted_by_Variable!G$722:G$774,D109)</f>
        <v>0</v>
      </c>
      <c r="I126" s="200">
        <f>INDEX(Sorted_by_Variable!H$722:H$774,D109)</f>
        <v>0</v>
      </c>
      <c r="J126" s="200">
        <f>INDEX(Sorted_by_Variable!I$722:I$774,D109)</f>
        <v>2482.27441</v>
      </c>
      <c r="K126" s="200">
        <f>INDEX(Sorted_by_Variable!J$722:J$774,D109)</f>
        <v>2893.3274091156154</v>
      </c>
      <c r="L126" s="200">
        <f>INDEX(Sorted_by_Variable!K$722:K$774,D109)</f>
        <v>3123.6192065137725</v>
      </c>
      <c r="M126" s="200">
        <f>INDEX(Sorted_by_Variable!L$722:L$774,D109)</f>
        <v>3109.6651698274632</v>
      </c>
      <c r="N126" s="200">
        <f>INDEX(Sorted_by_Variable!M$722:M$774,D109)</f>
        <v>3098.6428959001219</v>
      </c>
      <c r="O126" s="200">
        <f>INDEX(Sorted_by_Variable!N$722:N$774,D109)</f>
        <v>3090.499686723082</v>
      </c>
      <c r="P126" s="200">
        <f>INDEX(Sorted_by_Variable!O$722:O$774,D109)</f>
        <v>3085.1859698426224</v>
      </c>
      <c r="Q126" s="200">
        <f>INDEX(Sorted_by_Variable!P$722:P$774,D109)</f>
        <v>3082.6552100567151</v>
      </c>
      <c r="R126" s="201">
        <f>INDEX(Sorted_by_Variable!Q$722:Q$774,D109)</f>
        <v>3082.8638249055111</v>
      </c>
      <c r="S126" s="200">
        <f>INDEX(Sorted_by_Variable!R$722:R$774,D109)</f>
        <v>3085.771103828959</v>
      </c>
      <c r="T126" s="200">
        <f>INDEX(Sorted_by_Variable!S$722:S$774,D109)</f>
        <v>3091.3391308698442</v>
      </c>
      <c r="U126" s="200">
        <f>INDEX(Sorted_by_Variable!T$722:T$774,D109)</f>
        <v>3099.5327108052575</v>
      </c>
      <c r="V126" s="200">
        <f>INDEX(Sorted_by_Variable!U$722:U$774,D109)</f>
        <v>3110.31929859407</v>
      </c>
      <c r="W126" s="200">
        <f>INDEX(Sorted_by_Variable!V$722:V$774,D109)</f>
        <v>3123.668932032354</v>
      </c>
      <c r="X126" s="200">
        <f>INDEX(Sorted_by_Variable!W$722:W$774,D109)</f>
        <v>3139.5541675129625</v>
      </c>
      <c r="Y126" s="200">
        <f>INDEX(Sorted_by_Variable!X$722:X$774,D109)</f>
        <v>3157.9500187895442</v>
      </c>
      <c r="Z126" s="200">
        <f>INDEX(Sorted_by_Variable!Y$722:Y$774,D109)</f>
        <v>3178.8338986492313</v>
      </c>
      <c r="AA126" s="200">
        <f>INDEX(Sorted_by_Variable!Z$722:Z$774,D109)</f>
        <v>3202.1855634020376</v>
      </c>
      <c r="AB126" s="200">
        <f>INDEX(Sorted_by_Variable!AA$722:AA$774,D109)</f>
        <v>3227.9870600986928</v>
      </c>
      <c r="AC126" s="200">
        <f>INDEX(Sorted_by_Variable!AB$722:AB$774,D109)</f>
        <v>3256.2226763921681</v>
      </c>
      <c r="AD126" s="200">
        <f>INDEX(Sorted_by_Variable!AC$722:AC$774,D109)</f>
        <v>3286.8788929615876</v>
      </c>
      <c r="AE126" s="200">
        <f>INDEX(Sorted_by_Variable!AD$722:AD$774,D109)</f>
        <v>3317.9846480968463</v>
      </c>
      <c r="AF126" s="200">
        <f>INDEX(Sorted_by_Variable!AE$722:AE$774,D109)</f>
        <v>3349.2355554930809</v>
      </c>
      <c r="AG126" s="200">
        <f>INDEX(Sorted_by_Variable!AF$722:AF$774,D109)</f>
        <v>3380.4748796439835</v>
      </c>
      <c r="AH126" s="200">
        <f>INDEX(Sorted_by_Variable!AG$722:AG$774,D109)</f>
        <v>3411.7412004352559</v>
      </c>
      <c r="AI126" s="200">
        <f>INDEX(Sorted_by_Variable!AH$722:AH$774,D109)</f>
        <v>3443.3271242929732</v>
      </c>
      <c r="AJ126" s="200">
        <f>INDEX(Sorted_by_Variable!AI$722:AI$774,D109)</f>
        <v>3475.0094470993713</v>
      </c>
      <c r="AK126" s="200">
        <f>INDEX(Sorted_by_Variable!AJ$722:AJ$774,D109)</f>
        <v>3506.8187079861077</v>
      </c>
      <c r="AL126" s="200">
        <f>INDEX(Sorted_by_Variable!AK$722:AK$774,D109)</f>
        <v>3538.7828927570836</v>
      </c>
      <c r="AM126" s="200">
        <f>INDEX(Sorted_by_Variable!AL$722:AL$774,D109)</f>
        <v>3570.9275309373184</v>
      </c>
      <c r="AN126" s="200">
        <f>INDEX(Sorted_by_Variable!AM$722:AM$774,D109)</f>
        <v>3603.275787085106</v>
      </c>
      <c r="AO126" s="200">
        <f>INDEX(Sorted_by_Variable!AN$722:AN$774,D109)</f>
        <v>3635.848546591169</v>
      </c>
      <c r="AP126" s="200">
        <f>INDEX(Sorted_by_Variable!AO$722:AO$774,D109)</f>
        <v>3668.6644961779211</v>
      </c>
      <c r="AQ126" s="201">
        <f>INDEX(Sorted_by_Variable!AP$722:AP$774,D109)</f>
        <v>3701.7401993018038</v>
      </c>
      <c r="AS126" s="69" t="str">
        <f>C125&amp;"|"&amp;C126</f>
        <v>Annual first-year costs|Annual total cost of EE</v>
      </c>
    </row>
    <row r="127" spans="2:45" x14ac:dyDescent="0.35">
      <c r="B127" s="36"/>
      <c r="C127" s="244" t="s">
        <v>2385</v>
      </c>
      <c r="D127" s="76" t="s">
        <v>2376</v>
      </c>
      <c r="E127" s="200"/>
      <c r="F127" s="199">
        <f>INDEX(Sorted_by_Variable!E$777:E$829,D109)</f>
        <v>0</v>
      </c>
      <c r="G127" s="200">
        <f>INDEX(Sorted_by_Variable!F$777:F$829,D109)</f>
        <v>0</v>
      </c>
      <c r="H127" s="200">
        <f>INDEX(Sorted_by_Variable!G$777:G$829,D109)</f>
        <v>0</v>
      </c>
      <c r="I127" s="200">
        <f>INDEX(Sorted_by_Variable!H$777:H$829,D109)</f>
        <v>0</v>
      </c>
      <c r="J127" s="200">
        <f>INDEX(Sorted_by_Variable!I$777:I$829,D109)</f>
        <v>1241.137205</v>
      </c>
      <c r="K127" s="200">
        <f>INDEX(Sorted_by_Variable!J$777:J$829,D109)</f>
        <v>1446.6637045578077</v>
      </c>
      <c r="L127" s="200">
        <f>INDEX(Sorted_by_Variable!K$777:K$829,D109)</f>
        <v>1561.8096032568862</v>
      </c>
      <c r="M127" s="200">
        <f>INDEX(Sorted_by_Variable!L$777:L$829,D109)</f>
        <v>1554.8325849137316</v>
      </c>
      <c r="N127" s="200">
        <f>INDEX(Sorted_by_Variable!M$777:M$829,D109)</f>
        <v>1549.3214479500609</v>
      </c>
      <c r="O127" s="200">
        <f>INDEX(Sorted_by_Variable!N$777:N$829,D109)</f>
        <v>1545.249843361541</v>
      </c>
      <c r="P127" s="200">
        <f>INDEX(Sorted_by_Variable!O$777:O$829,D109)</f>
        <v>1542.5929849213112</v>
      </c>
      <c r="Q127" s="200">
        <f>INDEX(Sorted_by_Variable!P$777:P$829,D109)</f>
        <v>1541.3276050283575</v>
      </c>
      <c r="R127" s="201">
        <f>INDEX(Sorted_by_Variable!Q$777:Q$829,D109)</f>
        <v>1541.4319124527556</v>
      </c>
      <c r="S127" s="200">
        <f>INDEX(Sorted_by_Variable!R$777:R$829,D109)</f>
        <v>1542.8855519144795</v>
      </c>
      <c r="T127" s="200">
        <f>INDEX(Sorted_by_Variable!S$777:S$829,D109)</f>
        <v>1545.6695654349221</v>
      </c>
      <c r="U127" s="200">
        <f>INDEX(Sorted_by_Variable!T$777:T$829,D109)</f>
        <v>1549.7663554026287</v>
      </c>
      <c r="V127" s="200">
        <f>INDEX(Sorted_by_Variable!U$777:U$829,D109)</f>
        <v>1555.159649297035</v>
      </c>
      <c r="W127" s="200">
        <f>INDEX(Sorted_by_Variable!V$777:V$829,D109)</f>
        <v>1561.834466016177</v>
      </c>
      <c r="X127" s="200">
        <f>INDEX(Sorted_by_Variable!W$777:W$829,D109)</f>
        <v>1569.7770837564813</v>
      </c>
      <c r="Y127" s="200">
        <f>INDEX(Sorted_by_Variable!X$777:X$829,D109)</f>
        <v>1578.9750093947721</v>
      </c>
      <c r="Z127" s="200">
        <f>INDEX(Sorted_by_Variable!Y$777:Y$829,D109)</f>
        <v>1589.4169493246156</v>
      </c>
      <c r="AA127" s="200">
        <f>INDEX(Sorted_by_Variable!Z$777:Z$829,D109)</f>
        <v>1601.0927817010188</v>
      </c>
      <c r="AB127" s="200">
        <f>INDEX(Sorted_by_Variable!AA$777:AA$829,D109)</f>
        <v>1613.9935300493464</v>
      </c>
      <c r="AC127" s="200">
        <f>INDEX(Sorted_by_Variable!AB$777:AB$829,D109)</f>
        <v>1628.111338196084</v>
      </c>
      <c r="AD127" s="200">
        <f>INDEX(Sorted_by_Variable!AC$777:AC$829,D109)</f>
        <v>1643.4394464807938</v>
      </c>
      <c r="AE127" s="200">
        <f>INDEX(Sorted_by_Variable!AD$777:AD$829,D109)</f>
        <v>1658.9923240484231</v>
      </c>
      <c r="AF127" s="200">
        <f>INDEX(Sorted_by_Variable!AE$777:AE$829,D109)</f>
        <v>1674.6177777465405</v>
      </c>
      <c r="AG127" s="200">
        <f>INDEX(Sorted_by_Variable!AF$777:AF$829,D109)</f>
        <v>1690.2374398219918</v>
      </c>
      <c r="AH127" s="200">
        <f>INDEX(Sorted_by_Variable!AG$777:AG$829,D109)</f>
        <v>1705.870600217628</v>
      </c>
      <c r="AI127" s="200">
        <f>INDEX(Sorted_by_Variable!AH$777:AH$829,D109)</f>
        <v>1721.6635621464866</v>
      </c>
      <c r="AJ127" s="200">
        <f>INDEX(Sorted_by_Variable!AI$777:AI$829,D109)</f>
        <v>1737.5047235496857</v>
      </c>
      <c r="AK127" s="200">
        <f>INDEX(Sorted_by_Variable!AJ$777:AJ$829,D109)</f>
        <v>1753.4093539930539</v>
      </c>
      <c r="AL127" s="200">
        <f>INDEX(Sorted_by_Variable!AK$777:AK$829,D109)</f>
        <v>1769.3914463785418</v>
      </c>
      <c r="AM127" s="200">
        <f>INDEX(Sorted_by_Variable!AL$777:AL$829,D109)</f>
        <v>1785.4637654686592</v>
      </c>
      <c r="AN127" s="200">
        <f>INDEX(Sorted_by_Variable!AM$777:AM$829,D109)</f>
        <v>1801.637893542553</v>
      </c>
      <c r="AO127" s="200">
        <f>INDEX(Sorted_by_Variable!AN$777:AN$829,D109)</f>
        <v>1817.9242732955845</v>
      </c>
      <c r="AP127" s="200">
        <f>INDEX(Sorted_by_Variable!AO$777:AO$829,D109)</f>
        <v>1834.3322480889606</v>
      </c>
      <c r="AQ127" s="201">
        <f>INDEX(Sorted_by_Variable!AP$777:AP$829,D109)</f>
        <v>1850.8700996509019</v>
      </c>
      <c r="AS127" s="69" t="str">
        <f>C125&amp;"|"&amp;C127</f>
        <v>Annual first-year costs|Annual program cost of EE</v>
      </c>
    </row>
    <row r="128" spans="2:45" ht="18" thickBot="1" x14ac:dyDescent="0.4">
      <c r="B128" s="29"/>
      <c r="C128" s="245" t="s">
        <v>2386</v>
      </c>
      <c r="D128" s="96" t="s">
        <v>2376</v>
      </c>
      <c r="E128" s="203"/>
      <c r="F128" s="202">
        <f>INDEX(Sorted_by_Variable!E$832:E$884,D109)</f>
        <v>0</v>
      </c>
      <c r="G128" s="203">
        <f>INDEX(Sorted_by_Variable!F$832:F$884,D109)</f>
        <v>0</v>
      </c>
      <c r="H128" s="203">
        <f>INDEX(Sorted_by_Variable!G$832:G$884,D109)</f>
        <v>0</v>
      </c>
      <c r="I128" s="203">
        <f>INDEX(Sorted_by_Variable!H$832:H$884,D109)</f>
        <v>0</v>
      </c>
      <c r="J128" s="203">
        <f>INDEX(Sorted_by_Variable!I$832:I$884,D109)</f>
        <v>1241.137205</v>
      </c>
      <c r="K128" s="203">
        <f>INDEX(Sorted_by_Variable!J$832:J$884,D109)</f>
        <v>1446.6637045578077</v>
      </c>
      <c r="L128" s="203">
        <f>INDEX(Sorted_by_Variable!K$832:K$884,D109)</f>
        <v>1561.8096032568862</v>
      </c>
      <c r="M128" s="203">
        <f>INDEX(Sorted_by_Variable!L$832:L$884,D109)</f>
        <v>1554.8325849137316</v>
      </c>
      <c r="N128" s="203">
        <f>INDEX(Sorted_by_Variable!M$832:M$884,D109)</f>
        <v>1549.3214479500609</v>
      </c>
      <c r="O128" s="203">
        <f>INDEX(Sorted_by_Variable!N$832:N$884,D109)</f>
        <v>1545.249843361541</v>
      </c>
      <c r="P128" s="203">
        <f>INDEX(Sorted_by_Variable!O$832:O$884,D109)</f>
        <v>1542.5929849213112</v>
      </c>
      <c r="Q128" s="203">
        <f>INDEX(Sorted_by_Variable!P$832:P$884,D109)</f>
        <v>1541.3276050283575</v>
      </c>
      <c r="R128" s="204">
        <f>INDEX(Sorted_by_Variable!Q$832:Q$884,D109)</f>
        <v>1541.4319124527556</v>
      </c>
      <c r="S128" s="203">
        <f>INDEX(Sorted_by_Variable!R$832:R$884,D109)</f>
        <v>1542.8855519144795</v>
      </c>
      <c r="T128" s="203">
        <f>INDEX(Sorted_by_Variable!S$832:S$884,D109)</f>
        <v>1545.6695654349221</v>
      </c>
      <c r="U128" s="203">
        <f>INDEX(Sorted_by_Variable!T$832:T$884,D109)</f>
        <v>1549.7663554026287</v>
      </c>
      <c r="V128" s="203">
        <f>INDEX(Sorted_by_Variable!U$832:U$884,D109)</f>
        <v>1555.159649297035</v>
      </c>
      <c r="W128" s="203">
        <f>INDEX(Sorted_by_Variable!V$832:V$884,D109)</f>
        <v>1561.834466016177</v>
      </c>
      <c r="X128" s="203">
        <f>INDEX(Sorted_by_Variable!W$832:W$884,D109)</f>
        <v>1569.7770837564813</v>
      </c>
      <c r="Y128" s="203">
        <f>INDEX(Sorted_by_Variable!X$832:X$884,D109)</f>
        <v>1578.9750093947721</v>
      </c>
      <c r="Z128" s="203">
        <f>INDEX(Sorted_by_Variable!Y$832:Y$884,D109)</f>
        <v>1589.4169493246156</v>
      </c>
      <c r="AA128" s="203">
        <f>INDEX(Sorted_by_Variable!Z$832:Z$884,D109)</f>
        <v>1601.0927817010188</v>
      </c>
      <c r="AB128" s="203">
        <f>INDEX(Sorted_by_Variable!AA$832:AA$884,D109)</f>
        <v>1613.9935300493464</v>
      </c>
      <c r="AC128" s="203">
        <f>INDEX(Sorted_by_Variable!AB$832:AB$884,D109)</f>
        <v>1628.111338196084</v>
      </c>
      <c r="AD128" s="203">
        <f>INDEX(Sorted_by_Variable!AC$832:AC$884,D109)</f>
        <v>1643.4394464807938</v>
      </c>
      <c r="AE128" s="203">
        <f>INDEX(Sorted_by_Variable!AD$832:AD$884,D109)</f>
        <v>1658.9923240484231</v>
      </c>
      <c r="AF128" s="203">
        <f>INDEX(Sorted_by_Variable!AE$832:AE$884,D109)</f>
        <v>1674.6177777465405</v>
      </c>
      <c r="AG128" s="203">
        <f>INDEX(Sorted_by_Variable!AF$832:AF$884,D109)</f>
        <v>1690.2374398219918</v>
      </c>
      <c r="AH128" s="203">
        <f>INDEX(Sorted_by_Variable!AG$832:AG$884,D109)</f>
        <v>1705.870600217628</v>
      </c>
      <c r="AI128" s="203">
        <f>INDEX(Sorted_by_Variable!AH$832:AH$884,D109)</f>
        <v>1721.6635621464866</v>
      </c>
      <c r="AJ128" s="203">
        <f>INDEX(Sorted_by_Variable!AI$832:AI$884,D109)</f>
        <v>1737.5047235496857</v>
      </c>
      <c r="AK128" s="203">
        <f>INDEX(Sorted_by_Variable!AJ$832:AJ$884,D109)</f>
        <v>1753.4093539930539</v>
      </c>
      <c r="AL128" s="203">
        <f>INDEX(Sorted_by_Variable!AK$832:AK$884,D109)</f>
        <v>1769.3914463785418</v>
      </c>
      <c r="AM128" s="203">
        <f>INDEX(Sorted_by_Variable!AL$832:AL$884,D109)</f>
        <v>1785.4637654686592</v>
      </c>
      <c r="AN128" s="203">
        <f>INDEX(Sorted_by_Variable!AM$832:AM$884,D109)</f>
        <v>1801.637893542553</v>
      </c>
      <c r="AO128" s="203">
        <f>INDEX(Sorted_by_Variable!AN$832:AN$884,D109)</f>
        <v>1817.9242732955845</v>
      </c>
      <c r="AP128" s="203">
        <f>INDEX(Sorted_by_Variable!AO$832:AO$884,D109)</f>
        <v>1834.3322480889606</v>
      </c>
      <c r="AQ128" s="204">
        <f>INDEX(Sorted_by_Variable!AP$832:AP$884,D109)</f>
        <v>1850.8700996509019</v>
      </c>
      <c r="AS128" s="69" t="str">
        <f>C125&amp;"|"&amp;C128</f>
        <v>Annual first-year costs|Annual participant cost of EE</v>
      </c>
    </row>
    <row r="129" spans="2:45" ht="18.75" thickTop="1" thickBot="1" x14ac:dyDescent="0.4"/>
    <row r="130" spans="2:45" ht="25.5" thickTop="1" x14ac:dyDescent="0.5">
      <c r="B130" s="217" t="str">
        <f>INDEX(Sorted_by_Variable!$C$7:$C$59,D130)</f>
        <v>Colorado</v>
      </c>
      <c r="C130" s="94"/>
      <c r="D130" s="228">
        <f>D109+1</f>
        <v>5</v>
      </c>
      <c r="E130" s="220"/>
      <c r="F130" s="222"/>
      <c r="G130" s="94"/>
      <c r="H130" s="94"/>
      <c r="I130" s="94"/>
      <c r="J130" s="94"/>
      <c r="K130" s="94"/>
      <c r="L130" s="94"/>
      <c r="M130" s="94"/>
      <c r="N130" s="94"/>
      <c r="O130" s="94"/>
      <c r="P130" s="94"/>
      <c r="Q130" s="94"/>
      <c r="R130" s="220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  <c r="AC130" s="94"/>
      <c r="AD130" s="94"/>
      <c r="AE130" s="94"/>
      <c r="AF130" s="94"/>
      <c r="AG130" s="94"/>
      <c r="AH130" s="94"/>
      <c r="AI130" s="94"/>
      <c r="AJ130" s="94"/>
      <c r="AK130" s="94"/>
      <c r="AL130" s="94"/>
      <c r="AM130" s="94"/>
      <c r="AN130" s="94"/>
      <c r="AO130" s="94"/>
      <c r="AP130" s="94"/>
      <c r="AQ130" s="220"/>
      <c r="AS130" s="69"/>
    </row>
    <row r="131" spans="2:45" x14ac:dyDescent="0.35">
      <c r="C131" t="s">
        <v>2358</v>
      </c>
      <c r="D131" s="76" t="s">
        <v>0</v>
      </c>
      <c r="E131" s="166">
        <f>INDEX(Sorted_by_Variable!D$7:D$59,D130)</f>
        <v>54144.661</v>
      </c>
      <c r="F131" s="167">
        <f>INDEX(Sorted_by_Variable!E$7:E$59,D130)</f>
        <v>54805.24853687406</v>
      </c>
      <c r="G131" s="166">
        <f>INDEX(Sorted_by_Variable!F$7:F$59,D130)</f>
        <v>55473.895518314101</v>
      </c>
      <c r="H131" s="166">
        <f>INDEX(Sorted_by_Variable!G$7:G$59,D130)</f>
        <v>56150.700272918664</v>
      </c>
      <c r="I131" s="166">
        <f>INDEX(Sorted_by_Variable!H$7:H$59,D130)</f>
        <v>56835.762328936362</v>
      </c>
      <c r="J131" s="166">
        <f>INDEX(Sorted_by_Variable!I$7:I$59,D130)</f>
        <v>57529.182428902117</v>
      </c>
      <c r="K131" s="166">
        <f>INDEX(Sorted_by_Variable!J$7:J$59,D130)</f>
        <v>58231.062544451961</v>
      </c>
      <c r="L131" s="166">
        <f>INDEX(Sorted_by_Variable!K$7:K$59,D130)</f>
        <v>58941.505891318593</v>
      </c>
      <c r="M131" s="166">
        <f>INDEX(Sorted_by_Variable!L$7:L$59,D130)</f>
        <v>59660.616944509864</v>
      </c>
      <c r="N131" s="166">
        <f>INDEX(Sorted_by_Variable!M$7:M$59,D130)</f>
        <v>60388.50145367247</v>
      </c>
      <c r="O131" s="166">
        <f>INDEX(Sorted_by_Variable!N$7:N$59,D130)</f>
        <v>61125.266458643084</v>
      </c>
      <c r="P131" s="166">
        <f>INDEX(Sorted_by_Variable!O$7:O$59,D130)</f>
        <v>61871.020305189209</v>
      </c>
      <c r="Q131" s="166">
        <f>INDEX(Sorted_by_Variable!P$7:P$59,D130)</f>
        <v>62625.87266094207</v>
      </c>
      <c r="R131" s="168">
        <f>INDEX(Sorted_by_Variable!Q$7:Q$59,D130)</f>
        <v>63389.934531523926</v>
      </c>
      <c r="S131" s="166">
        <f>INDEX(Sorted_by_Variable!R$7:R$59,D130)</f>
        <v>64163.318276872109</v>
      </c>
      <c r="T131" s="166">
        <f>INDEX(Sorted_by_Variable!S$7:S$59,D130)</f>
        <v>64946.137627762226</v>
      </c>
      <c r="U131" s="166">
        <f>INDEX(Sorted_by_Variable!T$7:T$59,D130)</f>
        <v>65738.507702532981</v>
      </c>
      <c r="V131" s="166">
        <f>INDEX(Sorted_by_Variable!U$7:U$59,D130)</f>
        <v>66540.545024015024</v>
      </c>
      <c r="W131" s="166">
        <f>INDEX(Sorted_by_Variable!V$7:V$59,D130)</f>
        <v>67352.367536666308</v>
      </c>
      <c r="X131" s="166">
        <f>INDEX(Sorted_by_Variable!W$7:W$59,D130)</f>
        <v>68174.094623916579</v>
      </c>
      <c r="Y131" s="166">
        <f>INDEX(Sorted_by_Variable!X$7:X$59,D130)</f>
        <v>69005.847125723405</v>
      </c>
      <c r="Z131" s="166">
        <f>INDEX(Sorted_by_Variable!Y$7:Y$59,D130)</f>
        <v>69847.747356342443</v>
      </c>
      <c r="AA131" s="166">
        <f>INDEX(Sorted_by_Variable!Z$7:Z$59,D130)</f>
        <v>70699.919122314488</v>
      </c>
      <c r="AB131" s="166">
        <f>INDEX(Sorted_by_Variable!AA$7:AA$59,D130)</f>
        <v>71562.48774067199</v>
      </c>
      <c r="AC131" s="166">
        <f>INDEX(Sorted_by_Variable!AB$7:AB$59,D130)</f>
        <v>72435.580057367639</v>
      </c>
      <c r="AD131" s="166">
        <f>INDEX(Sorted_by_Variable!AC$7:AC$59,D130)</f>
        <v>73319.324465927886</v>
      </c>
      <c r="AE131" s="166">
        <f>INDEX(Sorted_by_Variable!AD$7:AD$59,D130)</f>
        <v>74213.85092633398</v>
      </c>
      <c r="AF131" s="166">
        <f>INDEX(Sorted_by_Variable!AE$7:AE$59,D130)</f>
        <v>75119.290984133317</v>
      </c>
      <c r="AG131" s="166">
        <f>INDEX(Sorted_by_Variable!AF$7:AF$59,D130)</f>
        <v>76035.777789784101</v>
      </c>
      <c r="AH131" s="166">
        <f>INDEX(Sorted_by_Variable!AG$7:AG$59,D130)</f>
        <v>76937.335124773716</v>
      </c>
      <c r="AI131" s="166">
        <f>INDEX(Sorted_by_Variable!AH$7:AH$59,D130)</f>
        <v>77849.582238337316</v>
      </c>
      <c r="AJ131" s="166">
        <f>INDEX(Sorted_by_Variable!AI$7:AI$59,D130)</f>
        <v>78772.645879336589</v>
      </c>
      <c r="AK131" s="166">
        <f>INDEX(Sorted_by_Variable!AJ$7:AJ$59,D130)</f>
        <v>79706.654299496353</v>
      </c>
      <c r="AL131" s="166">
        <f>INDEX(Sorted_by_Variable!AK$7:AK$59,D130)</f>
        <v>80651.737271224003</v>
      </c>
      <c r="AM131" s="166">
        <f>INDEX(Sorted_by_Variable!AL$7:AL$59,D130)</f>
        <v>81608.026105640267</v>
      </c>
      <c r="AN131" s="166">
        <f>INDEX(Sorted_by_Variable!AM$7:AM$59,D130)</f>
        <v>82575.653670823784</v>
      </c>
      <c r="AO131" s="166">
        <f>INDEX(Sorted_by_Variable!AN$7:AN$59,D130)</f>
        <v>83554.75441027194</v>
      </c>
      <c r="AP131" s="166">
        <f>INDEX(Sorted_by_Variable!AO$7:AO$59,D130)</f>
        <v>84545.464361580642</v>
      </c>
      <c r="AQ131" s="168">
        <f>INDEX(Sorted_by_Variable!AP$7:AP$59,D130)</f>
        <v>85547.921175345575</v>
      </c>
      <c r="AS131" s="69" t="str">
        <f t="shared" ref="AS131:AS141" si="77">C131</f>
        <v>BAU sales</v>
      </c>
    </row>
    <row r="132" spans="2:45" x14ac:dyDescent="0.35">
      <c r="C132" t="s">
        <v>2372</v>
      </c>
      <c r="D132" s="76" t="s">
        <v>0</v>
      </c>
      <c r="E132" s="166">
        <f>INDEX(Sorted_by_Variable!D$62:D$114,D130)</f>
        <v>53691.644999999997</v>
      </c>
      <c r="F132" s="167">
        <f>INDEX(Sorted_by_Variable!E$62:E$114,D130)</f>
        <v>54805.24853687406</v>
      </c>
      <c r="G132" s="166">
        <f>INDEX(Sorted_by_Variable!F$62:F$114,D130)</f>
        <v>55473.895518314101</v>
      </c>
      <c r="H132" s="166">
        <f>INDEX(Sorted_by_Variable!G$62:G$114,D130)</f>
        <v>56150.700272918664</v>
      </c>
      <c r="I132" s="166">
        <f>INDEX(Sorted_by_Variable!H$62:H$114,D130)</f>
        <v>56835.762328936362</v>
      </c>
      <c r="J132" s="166">
        <f>INDEX(Sorted_by_Variable!I$62:I$114,D130)</f>
        <v>57076.166428902114</v>
      </c>
      <c r="K132" s="166">
        <f>INDEX(Sorted_by_Variable!J$62:J$114,D130)</f>
        <v>57232.804990351702</v>
      </c>
      <c r="L132" s="166">
        <f>INDEX(Sorted_by_Variable!K$62:K$114,D130)</f>
        <v>57311.931206157977</v>
      </c>
      <c r="M132" s="166">
        <f>INDEX(Sorted_by_Variable!L$62:L$114,D130)</f>
        <v>57320.212597134967</v>
      </c>
      <c r="N132" s="166">
        <f>INDEX(Sorted_by_Variable!M$62:M$114,D130)</f>
        <v>57320.288409022978</v>
      </c>
      <c r="O132" s="166">
        <f>INDEX(Sorted_by_Variable!N$62:N$114,D130)</f>
        <v>57374.496378959462</v>
      </c>
      <c r="P132" s="166">
        <f>INDEX(Sorted_by_Variable!O$62:O$114,D130)</f>
        <v>57482.132930192696</v>
      </c>
      <c r="Q132" s="166">
        <f>INDEX(Sorted_by_Variable!P$62:P$114,D130)</f>
        <v>57642.54909740018</v>
      </c>
      <c r="R132" s="168">
        <f>INDEX(Sorted_by_Variable!Q$62:Q$114,D130)</f>
        <v>57855.149168189237</v>
      </c>
      <c r="S132" s="166">
        <f>INDEX(Sorted_by_Variable!R$62:R$114,D130)</f>
        <v>58119.389388285985</v>
      </c>
      <c r="T132" s="166">
        <f>INDEX(Sorted_by_Variable!S$62:S$114,D130)</f>
        <v>58434.77672838758</v>
      </c>
      <c r="U132" s="166">
        <f>INDEX(Sorted_by_Variable!T$62:T$114,D130)</f>
        <v>58800.867710732724</v>
      </c>
      <c r="V132" s="166">
        <f>INDEX(Sorted_by_Variable!U$62:U$114,D130)</f>
        <v>59217.267293523764</v>
      </c>
      <c r="W132" s="166">
        <f>INDEX(Sorted_by_Variable!V$62:V$114,D130)</f>
        <v>59683.627811408543</v>
      </c>
      <c r="X132" s="166">
        <f>INDEX(Sorted_by_Variable!W$62:W$114,D130)</f>
        <v>60199.647970303136</v>
      </c>
      <c r="Y132" s="166">
        <f>INDEX(Sorted_by_Variable!X$62:X$114,D130)</f>
        <v>60765.071894906185</v>
      </c>
      <c r="Z132" s="166">
        <f>INDEX(Sorted_by_Variable!Y$62:Y$114,D130)</f>
        <v>61379.688227323699</v>
      </c>
      <c r="AA132" s="166">
        <f>INDEX(Sorted_by_Variable!Z$62:Z$114,D130)</f>
        <v>62043.329275288139</v>
      </c>
      <c r="AB132" s="166">
        <f>INDEX(Sorted_by_Variable!AA$62:AA$114,D130)</f>
        <v>62755.870208519089</v>
      </c>
      <c r="AC132" s="166">
        <f>INDEX(Sorted_by_Variable!AB$62:AB$114,D130)</f>
        <v>63517.228301833376</v>
      </c>
      <c r="AD132" s="166">
        <f>INDEX(Sorted_by_Variable!AC$62:AC$114,D130)</f>
        <v>64303.519276303479</v>
      </c>
      <c r="AE132" s="166">
        <f>INDEX(Sorted_by_Variable!AD$62:AD$114,D130)</f>
        <v>65108.991302373892</v>
      </c>
      <c r="AF132" s="166">
        <f>INDEX(Sorted_by_Variable!AE$62:AE$114,D130)</f>
        <v>65928.002260964859</v>
      </c>
      <c r="AG132" s="166">
        <f>INDEX(Sorted_by_Variable!AF$62:AF$114,D130)</f>
        <v>66755.035430572301</v>
      </c>
      <c r="AH132" s="166">
        <f>INDEX(Sorted_by_Variable!AG$62:AG$114,D130)</f>
        <v>67561.529255393267</v>
      </c>
      <c r="AI132" s="166">
        <f>INDEX(Sorted_by_Variable!AH$62:AH$114,D130)</f>
        <v>68374.063935906597</v>
      </c>
      <c r="AJ132" s="166">
        <f>INDEX(Sorted_by_Variable!AI$62:AI$114,D130)</f>
        <v>69193.269518024041</v>
      </c>
      <c r="AK132" s="166">
        <f>INDEX(Sorted_by_Variable!AJ$62:AJ$114,D130)</f>
        <v>70019.730688469455</v>
      </c>
      <c r="AL132" s="166">
        <f>INDEX(Sorted_by_Variable!AK$62:AK$114,D130)</f>
        <v>70853.988482731831</v>
      </c>
      <c r="AM132" s="166">
        <f>INDEX(Sorted_by_Variable!AL$62:AL$114,D130)</f>
        <v>71696.541889758577</v>
      </c>
      <c r="AN132" s="166">
        <f>INDEX(Sorted_by_Variable!AM$62:AM$114,D130)</f>
        <v>72547.849357311206</v>
      </c>
      <c r="AO132" s="166">
        <f>INDEX(Sorted_by_Variable!AN$62:AN$114,D130)</f>
        <v>73408.330201716279</v>
      </c>
      <c r="AP132" s="166">
        <f>INDEX(Sorted_by_Variable!AO$62:AO$114,D130)</f>
        <v>74278.365925563121</v>
      </c>
      <c r="AQ132" s="168">
        <f>INDEX(Sorted_by_Variable!AP$62:AP$114,D130)</f>
        <v>75158.301446725483</v>
      </c>
      <c r="AS132" s="69" t="str">
        <f t="shared" si="77"/>
        <v>Sales after EE</v>
      </c>
    </row>
    <row r="133" spans="2:45" x14ac:dyDescent="0.35">
      <c r="C133" t="s">
        <v>2356</v>
      </c>
      <c r="D133" s="76" t="s">
        <v>0</v>
      </c>
      <c r="E133" s="166">
        <f>INDEX(Sorted_by_Variable!D$117:D$169,D130)</f>
        <v>0</v>
      </c>
      <c r="F133" s="167">
        <f>INDEX(Sorted_by_Variable!E$117:E$169,D130)</f>
        <v>0</v>
      </c>
      <c r="G133" s="166">
        <f>INDEX(Sorted_by_Variable!F$117:F$169,D130)</f>
        <v>0</v>
      </c>
      <c r="H133" s="166">
        <f>INDEX(Sorted_by_Variable!G$117:G$169,D130)</f>
        <v>0</v>
      </c>
      <c r="I133" s="166">
        <f>INDEX(Sorted_by_Variable!H$117:H$169,D130)</f>
        <v>0</v>
      </c>
      <c r="J133" s="166">
        <f>INDEX(Sorted_by_Variable!I$117:I$169,D130)</f>
        <v>453.01600000000002</v>
      </c>
      <c r="K133" s="166">
        <f>INDEX(Sorted_by_Variable!J$117:J$169,D130)</f>
        <v>998.25755410026215</v>
      </c>
      <c r="L133" s="166">
        <f>INDEX(Sorted_by_Variable!K$117:K$169,D130)</f>
        <v>1629.5746851606161</v>
      </c>
      <c r="M133" s="166">
        <f>INDEX(Sorted_by_Variable!L$117:L$169,D130)</f>
        <v>2340.404347374897</v>
      </c>
      <c r="N133" s="166">
        <f>INDEX(Sorted_by_Variable!M$117:M$169,D130)</f>
        <v>3068.2130446494948</v>
      </c>
      <c r="O133" s="166">
        <f>INDEX(Sorted_by_Variable!N$117:N$169,D130)</f>
        <v>3750.770079683622</v>
      </c>
      <c r="P133" s="166">
        <f>INDEX(Sorted_by_Variable!O$117:O$169,D130)</f>
        <v>4388.8873749965151</v>
      </c>
      <c r="Q133" s="166">
        <f>INDEX(Sorted_by_Variable!P$117:P$169,D130)</f>
        <v>4983.3235635418869</v>
      </c>
      <c r="R133" s="168">
        <f>INDEX(Sorted_by_Variable!Q$117:Q$169,D130)</f>
        <v>5534.7853633346922</v>
      </c>
      <c r="S133" s="166">
        <f>INDEX(Sorted_by_Variable!R$117:R$169,D130)</f>
        <v>6043.9288885861224</v>
      </c>
      <c r="T133" s="166">
        <f>INDEX(Sorted_by_Variable!S$117:S$169,D130)</f>
        <v>6511.3608993746439</v>
      </c>
      <c r="U133" s="166">
        <f>INDEX(Sorted_by_Variable!T$117:T$169,D130)</f>
        <v>6937.6399918002535</v>
      </c>
      <c r="V133" s="166">
        <f>INDEX(Sorted_by_Variable!U$117:U$169,D130)</f>
        <v>7323.2777304912597</v>
      </c>
      <c r="W133" s="166">
        <f>INDEX(Sorted_by_Variable!V$117:V$169,D130)</f>
        <v>7668.7397252577639</v>
      </c>
      <c r="X133" s="166">
        <f>INDEX(Sorted_by_Variable!W$117:W$169,D130)</f>
        <v>7974.4466536134432</v>
      </c>
      <c r="Y133" s="166">
        <f>INDEX(Sorted_by_Variable!X$117:X$169,D130)</f>
        <v>8240.7752308172167</v>
      </c>
      <c r="Z133" s="166">
        <f>INDEX(Sorted_by_Variable!Y$117:Y$169,D130)</f>
        <v>8468.0591290187476</v>
      </c>
      <c r="AA133" s="166">
        <f>INDEX(Sorted_by_Variable!Z$117:Z$169,D130)</f>
        <v>8656.5898470263492</v>
      </c>
      <c r="AB133" s="166">
        <f>INDEX(Sorted_by_Variable!AA$117:AA$169,D130)</f>
        <v>8806.6175321528972</v>
      </c>
      <c r="AC133" s="166">
        <f>INDEX(Sorted_by_Variable!AB$117:AB$169,D130)</f>
        <v>8918.3517555342623</v>
      </c>
      <c r="AD133" s="166">
        <f>INDEX(Sorted_by_Variable!AC$117:AC$169,D130)</f>
        <v>9015.8051896244051</v>
      </c>
      <c r="AE133" s="166">
        <f>INDEX(Sorted_by_Variable!AD$117:AD$169,D130)</f>
        <v>9104.8596239600847</v>
      </c>
      <c r="AF133" s="166">
        <f>INDEX(Sorted_by_Variable!AE$117:AE$169,D130)</f>
        <v>9191.2887231684526</v>
      </c>
      <c r="AG133" s="166">
        <f>INDEX(Sorted_by_Variable!AF$117:AF$169,D130)</f>
        <v>9280.742359211803</v>
      </c>
      <c r="AH133" s="166">
        <f>INDEX(Sorted_by_Variable!AG$117:AG$169,D130)</f>
        <v>9375.8058693804505</v>
      </c>
      <c r="AI133" s="166">
        <f>INDEX(Sorted_by_Variable!AH$117:AH$169,D130)</f>
        <v>9475.5183024307171</v>
      </c>
      <c r="AJ133" s="166">
        <f>INDEX(Sorted_by_Variable!AI$117:AI$169,D130)</f>
        <v>9579.376361312552</v>
      </c>
      <c r="AK133" s="166">
        <f>INDEX(Sorted_by_Variable!AJ$117:AJ$169,D130)</f>
        <v>9686.9236110269012</v>
      </c>
      <c r="AL133" s="166">
        <f>INDEX(Sorted_by_Variable!AK$117:AK$169,D130)</f>
        <v>9797.7487884921757</v>
      </c>
      <c r="AM133" s="166">
        <f>INDEX(Sorted_by_Variable!AL$117:AL$169,D130)</f>
        <v>9911.48421588169</v>
      </c>
      <c r="AN133" s="166">
        <f>INDEX(Sorted_by_Variable!AM$117:AM$169,D130)</f>
        <v>10027.80431351257</v>
      </c>
      <c r="AO133" s="166">
        <f>INDEX(Sorted_by_Variable!AN$117:AN$169,D130)</f>
        <v>10146.424208555658</v>
      </c>
      <c r="AP133" s="166">
        <f>INDEX(Sorted_by_Variable!AO$117:AO$169,D130)</f>
        <v>10267.098436017521</v>
      </c>
      <c r="AQ133" s="168">
        <f>INDEX(Sorted_by_Variable!AP$117:AP$169,D130)</f>
        <v>10389.619728620095</v>
      </c>
      <c r="AS133" s="69" t="str">
        <f t="shared" si="77"/>
        <v>Net cumulative savings</v>
      </c>
    </row>
    <row r="134" spans="2:45" x14ac:dyDescent="0.35">
      <c r="C134" t="s">
        <v>2390</v>
      </c>
      <c r="D134" s="76" t="s">
        <v>1</v>
      </c>
      <c r="E134" s="174">
        <f t="shared" ref="E134:AQ134" si="78">E133/E131</f>
        <v>0</v>
      </c>
      <c r="F134" s="173">
        <f t="shared" si="78"/>
        <v>0</v>
      </c>
      <c r="G134" s="174">
        <f t="shared" si="78"/>
        <v>0</v>
      </c>
      <c r="H134" s="174">
        <f t="shared" si="78"/>
        <v>0</v>
      </c>
      <c r="I134" s="174">
        <f t="shared" si="78"/>
        <v>0</v>
      </c>
      <c r="J134" s="174">
        <f t="shared" si="78"/>
        <v>7.874542638596738E-3</v>
      </c>
      <c r="K134" s="174">
        <f t="shared" si="78"/>
        <v>1.7143042054886433E-2</v>
      </c>
      <c r="L134" s="174">
        <f t="shared" si="78"/>
        <v>2.7647320178167244E-2</v>
      </c>
      <c r="M134" s="174">
        <f t="shared" si="78"/>
        <v>3.9228631335671553E-2</v>
      </c>
      <c r="N134" s="174">
        <f t="shared" si="78"/>
        <v>5.0807901683125871E-2</v>
      </c>
      <c r="O134" s="174">
        <f t="shared" si="78"/>
        <v>6.1362024200276755E-2</v>
      </c>
      <c r="P134" s="174">
        <f t="shared" si="78"/>
        <v>7.0936075619047342E-2</v>
      </c>
      <c r="Q134" s="174">
        <f t="shared" si="78"/>
        <v>7.9572920133531969E-2</v>
      </c>
      <c r="R134" s="175">
        <f t="shared" si="78"/>
        <v>8.7313315658690799E-2</v>
      </c>
      <c r="S134" s="174">
        <f t="shared" si="78"/>
        <v>9.419601496459197E-2</v>
      </c>
      <c r="T134" s="174">
        <f t="shared" si="78"/>
        <v>0.10025786193313616</v>
      </c>
      <c r="U134" s="174">
        <f t="shared" si="78"/>
        <v>0.10553388317229687</v>
      </c>
      <c r="V134" s="174">
        <f t="shared" si="78"/>
        <v>0.1100573752115831</v>
      </c>
      <c r="W134" s="174">
        <f t="shared" si="78"/>
        <v>0.11385998749164888</v>
      </c>
      <c r="X134" s="174">
        <f t="shared" si="78"/>
        <v>0.11697180135071245</v>
      </c>
      <c r="Y134" s="174">
        <f t="shared" si="78"/>
        <v>0.11942140520068033</v>
      </c>
      <c r="Z134" s="174">
        <f t="shared" si="78"/>
        <v>0.12123596607657548</v>
      </c>
      <c r="AA134" s="174">
        <f t="shared" si="78"/>
        <v>0.12244129773401868</v>
      </c>
      <c r="AB134" s="174">
        <f t="shared" si="78"/>
        <v>0.12306192546109215</v>
      </c>
      <c r="AC134" s="174">
        <f t="shared" si="78"/>
        <v>0.12312114776289626</v>
      </c>
      <c r="AD134" s="174">
        <f t="shared" si="78"/>
        <v>0.12296628829162394</v>
      </c>
      <c r="AE134" s="174">
        <f t="shared" si="78"/>
        <v>0.12268410155669909</v>
      </c>
      <c r="AF134" s="174">
        <f t="shared" si="78"/>
        <v>0.12235590356024306</v>
      </c>
      <c r="AG134" s="174">
        <f t="shared" si="78"/>
        <v>0.12205757117222164</v>
      </c>
      <c r="AH134" s="174">
        <f t="shared" si="78"/>
        <v>0.12186288820863324</v>
      </c>
      <c r="AI134" s="174">
        <f t="shared" si="78"/>
        <v>0.12171572447776685</v>
      </c>
      <c r="AJ134" s="174">
        <f t="shared" si="78"/>
        <v>0.12160790404306308</v>
      </c>
      <c r="AK134" s="174">
        <f t="shared" si="78"/>
        <v>0.12153218192584594</v>
      </c>
      <c r="AL134" s="174">
        <f t="shared" si="78"/>
        <v>0.12148217905763509</v>
      </c>
      <c r="AM134" s="174">
        <f t="shared" si="78"/>
        <v>0.12145232140588028</v>
      </c>
      <c r="AN134" s="174">
        <f t="shared" si="78"/>
        <v>0.12143778302363793</v>
      </c>
      <c r="AO134" s="174">
        <f t="shared" si="78"/>
        <v>0.12143443278804361</v>
      </c>
      <c r="AP134" s="174">
        <f t="shared" si="78"/>
        <v>0.12143878460596783</v>
      </c>
      <c r="AQ134" s="175">
        <f t="shared" si="78"/>
        <v>0.12144795087801999</v>
      </c>
      <c r="AS134" s="69" t="str">
        <f t="shared" si="77"/>
        <v>Net cumulative savings as a percent of sales before EE</v>
      </c>
    </row>
    <row r="135" spans="2:45" x14ac:dyDescent="0.35">
      <c r="C135" t="s">
        <v>2378</v>
      </c>
      <c r="D135" s="76" t="s">
        <v>0</v>
      </c>
      <c r="E135" s="166">
        <f>INDEX(Sorted_by_Variable!D$227:D$279,D130)</f>
        <v>0</v>
      </c>
      <c r="F135" s="167">
        <f>INDEX(Sorted_by_Variable!E$227:E$279,D130)</f>
        <v>0</v>
      </c>
      <c r="G135" s="166">
        <f>INDEX(Sorted_by_Variable!F$227:F$279,D130)</f>
        <v>0</v>
      </c>
      <c r="H135" s="166">
        <f>INDEX(Sorted_by_Variable!G$227:G$279,D130)</f>
        <v>0</v>
      </c>
      <c r="I135" s="166">
        <f>INDEX(Sorted_by_Variable!H$227:H$279,D130)</f>
        <v>0</v>
      </c>
      <c r="J135" s="166">
        <f>INDEX(Sorted_by_Variable!I$227:I$279,D130)</f>
        <v>453.01600000000002</v>
      </c>
      <c r="K135" s="166">
        <f>INDEX(Sorted_by_Variable!J$227:J$279,D130)</f>
        <v>569.08450146868324</v>
      </c>
      <c r="L135" s="166">
        <f>INDEX(Sorted_by_Variable!K$227:K$279,D130)</f>
        <v>685.11189429554793</v>
      </c>
      <c r="M135" s="166">
        <f>INDEX(Sorted_by_Variable!L$227:L$279,D130)</f>
        <v>800.68294620187203</v>
      </c>
      <c r="N135" s="166">
        <f>INDEX(Sorted_by_Variable!M$227:M$279,D130)</f>
        <v>859.80318895702442</v>
      </c>
      <c r="O135" s="166">
        <f>INDEX(Sorted_by_Variable!N$227:N$279,D130)</f>
        <v>859.8043261353447</v>
      </c>
      <c r="P135" s="166">
        <f>INDEX(Sorted_by_Variable!O$227:O$279,D130)</f>
        <v>860.6174456843919</v>
      </c>
      <c r="Q135" s="166">
        <f>INDEX(Sorted_by_Variable!P$227:P$279,D130)</f>
        <v>862.23199395289043</v>
      </c>
      <c r="R135" s="168">
        <f>INDEX(Sorted_by_Variable!Q$227:Q$279,D130)</f>
        <v>864.63823646100263</v>
      </c>
      <c r="S135" s="166">
        <f>INDEX(Sorted_by_Variable!R$227:R$279,D130)</f>
        <v>867.82723752283857</v>
      </c>
      <c r="T135" s="166">
        <f>INDEX(Sorted_by_Variable!S$227:S$279,D130)</f>
        <v>871.79084082428972</v>
      </c>
      <c r="U135" s="166">
        <f>INDEX(Sorted_by_Variable!T$227:T$279,D130)</f>
        <v>876.52165092581367</v>
      </c>
      <c r="V135" s="166">
        <f>INDEX(Sorted_by_Variable!U$227:U$279,D130)</f>
        <v>882.01301566099085</v>
      </c>
      <c r="W135" s="166">
        <f>INDEX(Sorted_by_Variable!V$227:V$279,D130)</f>
        <v>888.25900940285646</v>
      </c>
      <c r="X135" s="166">
        <f>INDEX(Sorted_by_Variable!W$227:W$279,D130)</f>
        <v>895.25441717112813</v>
      </c>
      <c r="Y135" s="166">
        <f>INDEX(Sorted_by_Variable!X$227:X$279,D130)</f>
        <v>902.99471955454703</v>
      </c>
      <c r="Z135" s="166">
        <f>INDEX(Sorted_by_Variable!Y$227:Y$279,D130)</f>
        <v>911.47607842359275</v>
      </c>
      <c r="AA135" s="166">
        <f>INDEX(Sorted_by_Variable!Z$227:Z$279,D130)</f>
        <v>920.6953234098554</v>
      </c>
      <c r="AB135" s="166">
        <f>INDEX(Sorted_by_Variable!AA$227:AA$279,D130)</f>
        <v>930.64993912932209</v>
      </c>
      <c r="AC135" s="166">
        <f>INDEX(Sorted_by_Variable!AB$227:AB$279,D130)</f>
        <v>941.33805312778634</v>
      </c>
      <c r="AD135" s="166">
        <f>INDEX(Sorted_by_Variable!AC$227:AC$279,D130)</f>
        <v>952.75842452750067</v>
      </c>
      <c r="AE135" s="166">
        <f>INDEX(Sorted_by_Variable!AD$227:AD$279,D130)</f>
        <v>964.55278914455221</v>
      </c>
      <c r="AF135" s="166">
        <f>INDEX(Sorted_by_Variable!AE$227:AE$279,D130)</f>
        <v>976.63486953560835</v>
      </c>
      <c r="AG135" s="166">
        <f>INDEX(Sorted_by_Variable!AF$227:AF$279,D130)</f>
        <v>988.92003391447281</v>
      </c>
      <c r="AH135" s="166">
        <f>INDEX(Sorted_by_Variable!AG$227:AG$279,D130)</f>
        <v>1001.3255314585845</v>
      </c>
      <c r="AI135" s="166">
        <f>INDEX(Sorted_by_Variable!AH$227:AH$279,D130)</f>
        <v>1013.4229388308989</v>
      </c>
      <c r="AJ135" s="166">
        <f>INDEX(Sorted_by_Variable!AI$227:AI$279,D130)</f>
        <v>1025.6109590385988</v>
      </c>
      <c r="AK135" s="166">
        <f>INDEX(Sorted_by_Variable!AJ$227:AJ$279,D130)</f>
        <v>1037.8990427703607</v>
      </c>
      <c r="AL135" s="166">
        <f>INDEX(Sorted_by_Variable!AK$227:AK$279,D130)</f>
        <v>1050.2959603270417</v>
      </c>
      <c r="AM135" s="166">
        <f>INDEX(Sorted_by_Variable!AL$227:AL$279,D130)</f>
        <v>1062.8098272409775</v>
      </c>
      <c r="AN135" s="166">
        <f>INDEX(Sorted_by_Variable!AM$227:AM$279,D130)</f>
        <v>1075.4481283463786</v>
      </c>
      <c r="AO135" s="166">
        <f>INDEX(Sorted_by_Variable!AN$227:AN$279,D130)</f>
        <v>1088.2177403596681</v>
      </c>
      <c r="AP135" s="166">
        <f>INDEX(Sorted_by_Variable!AO$227:AO$279,D130)</f>
        <v>1101.1249530257442</v>
      </c>
      <c r="AQ135" s="168">
        <f>INDEX(Sorted_by_Variable!AP$227:AP$279,D130)</f>
        <v>1114.1754888834469</v>
      </c>
      <c r="AS135" s="69" t="str">
        <f t="shared" si="77"/>
        <v>Annual first-year savings</v>
      </c>
    </row>
    <row r="136" spans="2:45" x14ac:dyDescent="0.35">
      <c r="C136" t="s">
        <v>2379</v>
      </c>
      <c r="D136" s="76" t="s">
        <v>1</v>
      </c>
      <c r="E136" s="174">
        <f>INDEX(Sorted_by_Variable!D$282:D$335,D130)</f>
        <v>0</v>
      </c>
      <c r="F136" s="173">
        <f>INDEX(Sorted_by_Variable!E$282:E$335,D130)</f>
        <v>8.4373648823760205E-3</v>
      </c>
      <c r="G136" s="174">
        <f>INDEX(Sorted_by_Variable!F$282:F$335,D130)</f>
        <v>8.2659236495424681E-3</v>
      </c>
      <c r="H136" s="174">
        <f>INDEX(Sorted_by_Variable!G$282:G$335,D130)</f>
        <v>8.1662914739860249E-3</v>
      </c>
      <c r="I136" s="174">
        <f>INDEX(Sorted_by_Variable!H$282:H$335,D130)</f>
        <v>8.0678602011752375E-3</v>
      </c>
      <c r="J136" s="174">
        <f>INDEX(Sorted_by_Variable!I$282:I$335,D130)</f>
        <v>7.9706153561937779E-3</v>
      </c>
      <c r="K136" s="174">
        <f>INDEX(Sorted_by_Variable!J$282:J$335,D130)</f>
        <v>7.9370432238876285E-3</v>
      </c>
      <c r="L136" s="174">
        <f>INDEX(Sorted_by_Variable!K$282:K$335,D130)</f>
        <v>7.9153205941307498E-3</v>
      </c>
      <c r="M136" s="174">
        <f>INDEX(Sorted_by_Variable!L$282:L$335,D130)</f>
        <v>7.9043925141947576E-3</v>
      </c>
      <c r="N136" s="174">
        <f>INDEX(Sorted_by_Variable!M$282:M$335,D130)</f>
        <v>7.9032505197414969E-3</v>
      </c>
      <c r="O136" s="174">
        <f>INDEX(Sorted_by_Variable!N$282:N$335,D130)</f>
        <v>7.9032400668920793E-3</v>
      </c>
      <c r="P136" s="174">
        <f>INDEX(Sorted_by_Variable!O$282:O$335,D130)</f>
        <v>7.8957730104996845E-3</v>
      </c>
      <c r="Q136" s="174">
        <f>INDEX(Sorted_by_Variable!P$282:P$335,D130)</f>
        <v>7.8809880028312546E-3</v>
      </c>
      <c r="R136" s="175">
        <f>INDEX(Sorted_by_Variable!Q$282:Q$335,D130)</f>
        <v>7.8590556298009408E-3</v>
      </c>
      <c r="S136" s="174">
        <f>INDEX(Sorted_by_Variable!R$282:R$335,D130)</f>
        <v>7.830175991475688E-3</v>
      </c>
      <c r="T136" s="174">
        <f>INDEX(Sorted_by_Variable!S$282:S$335,D130)</f>
        <v>7.7945760402518237E-3</v>
      </c>
      <c r="U136" s="174">
        <f>INDEX(Sorted_by_Variable!T$282:T$335,D130)</f>
        <v>7.7525067325178148E-3</v>
      </c>
      <c r="V136" s="174">
        <f>INDEX(Sorted_by_Variable!U$282:U$335,D130)</f>
        <v>7.7042400501398135E-3</v>
      </c>
      <c r="W136" s="174">
        <f>INDEX(Sorted_by_Variable!V$282:V$335,D130)</f>
        <v>7.6500659470577033E-3</v>
      </c>
      <c r="X136" s="174">
        <f>INDEX(Sorted_by_Variable!W$282:W$335,D130)</f>
        <v>7.590289273826714E-3</v>
      </c>
      <c r="Y136" s="174">
        <f>INDEX(Sorted_by_Variable!X$282:X$335,D130)</f>
        <v>7.5252267292904382E-3</v>
      </c>
      <c r="Z136" s="174">
        <f>INDEX(Sorted_by_Variable!Y$282:Y$335,D130)</f>
        <v>7.4552038839597826E-3</v>
      </c>
      <c r="AA136" s="174">
        <f>INDEX(Sorted_by_Variable!Z$282:Z$335,D130)</f>
        <v>7.3805523143458396E-3</v>
      </c>
      <c r="AB136" s="174">
        <f>INDEX(Sorted_by_Variable!AA$282:AA$335,D130)</f>
        <v>7.3016068816996304E-3</v>
      </c>
      <c r="AC136" s="174">
        <f>INDEX(Sorted_by_Variable!AB$282:AB$335,D130)</f>
        <v>7.2187031825829617E-3</v>
      </c>
      <c r="AD136" s="174">
        <f>INDEX(Sorted_by_Variable!AC$282:AC$335,D130)</f>
        <v>7.132175192646497E-3</v>
      </c>
      <c r="AE136" s="174">
        <f>INDEX(Sorted_by_Variable!AD$282:AD$335,D130)</f>
        <v>7.0449643362978601E-3</v>
      </c>
      <c r="AF136" s="174">
        <f>INDEX(Sorted_by_Variable!AE$282:AE$335,D130)</f>
        <v>6.9578101417074626E-3</v>
      </c>
      <c r="AG136" s="174">
        <f>INDEX(Sorted_by_Variable!AF$282:AF$335,D130)</f>
        <v>6.8713745975012668E-3</v>
      </c>
      <c r="AH136" s="174">
        <f>INDEX(Sorted_by_Variable!AG$282:AG$335,D130)</f>
        <v>6.7862446192715059E-3</v>
      </c>
      <c r="AI136" s="174">
        <f>INDEX(Sorted_by_Variable!AH$282:AH$335,D130)</f>
        <v>6.7052360269633316E-3</v>
      </c>
      <c r="AJ136" s="174">
        <f>INDEX(Sorted_by_Variable!AI$282:AI$335,D130)</f>
        <v>6.6255532276778845E-3</v>
      </c>
      <c r="AK136" s="174">
        <f>INDEX(Sorted_by_Variable!AJ$282:AJ$335,D130)</f>
        <v>6.5471107689454482E-3</v>
      </c>
      <c r="AL136" s="174">
        <f>INDEX(Sorted_by_Variable!AK$282:AK$335,D130)</f>
        <v>6.4698335104365189E-3</v>
      </c>
      <c r="AM136" s="174">
        <f>INDEX(Sorted_by_Variable!AL$282:AL$335,D130)</f>
        <v>6.3936555965428358E-3</v>
      </c>
      <c r="AN136" s="174">
        <f>INDEX(Sorted_by_Variable!AM$282:AM$335,D130)</f>
        <v>6.3185195277139393E-3</v>
      </c>
      <c r="AO136" s="174">
        <f>INDEX(Sorted_by_Variable!AN$282:AN$335,D130)</f>
        <v>6.2443753193677006E-3</v>
      </c>
      <c r="AP136" s="174">
        <f>INDEX(Sorted_by_Variable!AO$282:AO$335,D130)</f>
        <v>6.1711797388003869E-3</v>
      </c>
      <c r="AQ136" s="175">
        <f>INDEX(Sorted_by_Variable!AP$282:AP$335,D130)</f>
        <v>6.0988956118660821E-3</v>
      </c>
      <c r="AS136" s="69" t="str">
        <f t="shared" si="77"/>
        <v>EIA and EERS savings as a percent of previous year sales</v>
      </c>
    </row>
    <row r="137" spans="2:45" x14ac:dyDescent="0.35">
      <c r="C137" t="s">
        <v>2391</v>
      </c>
      <c r="D137" s="76" t="s">
        <v>1</v>
      </c>
      <c r="E137" s="174">
        <f>INDEX(Sorted_by_Variable!D$337:D$389,D130)</f>
        <v>0</v>
      </c>
      <c r="F137" s="173">
        <f>INDEX(Sorted_by_Variable!E$337:E$389,D130)</f>
        <v>0</v>
      </c>
      <c r="G137" s="174">
        <f>INDEX(Sorted_by_Variable!F$337:F$389,D130)</f>
        <v>0</v>
      </c>
      <c r="H137" s="174">
        <f>INDEX(Sorted_by_Variable!G$337:G$389,D130)</f>
        <v>0</v>
      </c>
      <c r="I137" s="174">
        <f>INDEX(Sorted_by_Variable!H$337:H$389,D130)</f>
        <v>0</v>
      </c>
      <c r="J137" s="174">
        <f>INDEX(Sorted_by_Variable!I$337:I$389,D130)</f>
        <v>7.9706153561937779E-3</v>
      </c>
      <c r="K137" s="174">
        <f>INDEX(Sorted_by_Variable!J$337:J$389,D130)</f>
        <v>9.970615356193778E-3</v>
      </c>
      <c r="L137" s="174">
        <f>INDEX(Sorted_by_Variable!K$337:K$389,D130)</f>
        <v>1.1970615356193778E-2</v>
      </c>
      <c r="M137" s="174">
        <f>INDEX(Sorted_by_Variable!L$337:L$389,D130)</f>
        <v>1.3970615356193778E-2</v>
      </c>
      <c r="N137" s="174">
        <f>INDEX(Sorted_by_Variable!M$337:M$389,D130)</f>
        <v>1.4999999999999999E-2</v>
      </c>
      <c r="O137" s="174">
        <f>INDEX(Sorted_by_Variable!N$337:N$389,D130)</f>
        <v>1.4999999999999999E-2</v>
      </c>
      <c r="P137" s="174">
        <f>INDEX(Sorted_by_Variable!O$337:O$389,D130)</f>
        <v>1.4999999999999999E-2</v>
      </c>
      <c r="Q137" s="174">
        <f>INDEX(Sorted_by_Variable!P$337:P$389,D130)</f>
        <v>1.4999999999999999E-2</v>
      </c>
      <c r="R137" s="175">
        <f>INDEX(Sorted_by_Variable!Q$337:Q$389,D130)</f>
        <v>1.4999999999999999E-2</v>
      </c>
      <c r="S137" s="174">
        <f>INDEX(Sorted_by_Variable!R$337:R$389,D130)</f>
        <v>1.4999999999999999E-2</v>
      </c>
      <c r="T137" s="174">
        <f>INDEX(Sorted_by_Variable!S$337:S$389,D130)</f>
        <v>1.4999999999999999E-2</v>
      </c>
      <c r="U137" s="174">
        <f>INDEX(Sorted_by_Variable!T$337:T$389,D130)</f>
        <v>1.4999999999999999E-2</v>
      </c>
      <c r="V137" s="174">
        <f>INDEX(Sorted_by_Variable!U$337:U$389,D130)</f>
        <v>1.4999999999999999E-2</v>
      </c>
      <c r="W137" s="174">
        <f>INDEX(Sorted_by_Variable!V$337:V$389,D130)</f>
        <v>1.4999999999999999E-2</v>
      </c>
      <c r="X137" s="174">
        <f>INDEX(Sorted_by_Variable!W$337:W$389,D130)</f>
        <v>1.4999999999999999E-2</v>
      </c>
      <c r="Y137" s="174">
        <f>INDEX(Sorted_by_Variable!X$337:X$389,D130)</f>
        <v>1.4999999999999999E-2</v>
      </c>
      <c r="Z137" s="174">
        <f>INDEX(Sorted_by_Variable!Y$337:Y$389,D130)</f>
        <v>1.4999999999999999E-2</v>
      </c>
      <c r="AA137" s="174">
        <f>INDEX(Sorted_by_Variable!Z$337:Z$389,D130)</f>
        <v>1.4999999999999999E-2</v>
      </c>
      <c r="AB137" s="174">
        <f>INDEX(Sorted_by_Variable!AA$337:AA$389,D130)</f>
        <v>1.4999999999999999E-2</v>
      </c>
      <c r="AC137" s="174">
        <f>INDEX(Sorted_by_Variable!AB$337:AB$389,D130)</f>
        <v>1.4999999999999999E-2</v>
      </c>
      <c r="AD137" s="174">
        <f>INDEX(Sorted_by_Variable!AC$337:AC$389,D130)</f>
        <v>1.4999999999999999E-2</v>
      </c>
      <c r="AE137" s="174">
        <f>INDEX(Sorted_by_Variable!AD$337:AD$389,D130)</f>
        <v>1.4999999999999999E-2</v>
      </c>
      <c r="AF137" s="174">
        <f>INDEX(Sorted_by_Variable!AE$337:AE$389,D130)</f>
        <v>1.4999999999999999E-2</v>
      </c>
      <c r="AG137" s="174">
        <f>INDEX(Sorted_by_Variable!AF$337:AF$389,D130)</f>
        <v>1.4999999999999999E-2</v>
      </c>
      <c r="AH137" s="174">
        <f>INDEX(Sorted_by_Variable!AG$337:AG$389,D130)</f>
        <v>1.4999999999999999E-2</v>
      </c>
      <c r="AI137" s="174">
        <f>INDEX(Sorted_by_Variable!AH$337:AH$389,D130)</f>
        <v>1.4999999999999999E-2</v>
      </c>
      <c r="AJ137" s="174">
        <f>INDEX(Sorted_by_Variable!AI$337:AI$389,D130)</f>
        <v>1.4999999999999999E-2</v>
      </c>
      <c r="AK137" s="174">
        <f>INDEX(Sorted_by_Variable!AJ$337:AJ$389,D130)</f>
        <v>1.4999999999999999E-2</v>
      </c>
      <c r="AL137" s="174">
        <f>INDEX(Sorted_by_Variable!AK$337:AK$389,D130)</f>
        <v>1.4999999999999999E-2</v>
      </c>
      <c r="AM137" s="174">
        <f>INDEX(Sorted_by_Variable!AL$337:AL$389,D130)</f>
        <v>1.4999999999999999E-2</v>
      </c>
      <c r="AN137" s="174">
        <f>INDEX(Sorted_by_Variable!AM$337:AM$389,D130)</f>
        <v>1.4999999999999999E-2</v>
      </c>
      <c r="AO137" s="174">
        <f>INDEX(Sorted_by_Variable!AN$337:AN$389,D130)</f>
        <v>1.4999999999999999E-2</v>
      </c>
      <c r="AP137" s="174">
        <f>INDEX(Sorted_by_Variable!AO$337:AO$389,D130)</f>
        <v>1.4999999999999999E-2</v>
      </c>
      <c r="AQ137" s="175">
        <f>INDEX(Sorted_by_Variable!AP$337:AP$389,D130)</f>
        <v>1.4999999999999999E-2</v>
      </c>
      <c r="AS137" s="69" t="str">
        <f t="shared" si="77"/>
        <v>First-year savings as a percent of previous year sales</v>
      </c>
    </row>
    <row r="138" spans="2:45" x14ac:dyDescent="0.35">
      <c r="B138" s="231"/>
      <c r="C138" s="231" t="s">
        <v>2414</v>
      </c>
      <c r="D138" s="248"/>
      <c r="E138" s="250"/>
      <c r="F138" s="249"/>
      <c r="G138" s="250"/>
      <c r="H138" s="250"/>
      <c r="I138" s="250"/>
      <c r="J138" s="250"/>
      <c r="K138" s="250"/>
      <c r="L138" s="250"/>
      <c r="M138" s="250"/>
      <c r="N138" s="250"/>
      <c r="O138" s="250"/>
      <c r="P138" s="250"/>
      <c r="Q138" s="250"/>
      <c r="R138" s="251"/>
      <c r="S138" s="250"/>
      <c r="T138" s="250"/>
      <c r="U138" s="250"/>
      <c r="V138" s="250"/>
      <c r="W138" s="250"/>
      <c r="X138" s="250"/>
      <c r="Y138" s="250"/>
      <c r="Z138" s="250"/>
      <c r="AA138" s="250"/>
      <c r="AB138" s="250"/>
      <c r="AC138" s="250"/>
      <c r="AD138" s="250"/>
      <c r="AE138" s="250"/>
      <c r="AF138" s="250"/>
      <c r="AG138" s="250"/>
      <c r="AH138" s="250"/>
      <c r="AI138" s="250"/>
      <c r="AJ138" s="250"/>
      <c r="AK138" s="250"/>
      <c r="AL138" s="250"/>
      <c r="AM138" s="250"/>
      <c r="AN138" s="250"/>
      <c r="AO138" s="250"/>
      <c r="AP138" s="250"/>
      <c r="AQ138" s="251"/>
      <c r="AS138" s="69" t="str">
        <f t="shared" si="77"/>
        <v>Levelized cost of saved energy associated with program year</v>
      </c>
    </row>
    <row r="139" spans="2:45" x14ac:dyDescent="0.35">
      <c r="B139" s="36"/>
      <c r="C139" s="267" t="s">
        <v>2403</v>
      </c>
      <c r="D139" s="76" t="s">
        <v>2375</v>
      </c>
      <c r="E139" s="197"/>
      <c r="F139" s="196">
        <f>INDEX(Sorted_by_Variable!E$392:E$444,D130)</f>
        <v>0</v>
      </c>
      <c r="G139" s="197">
        <f>INDEX(Sorted_by_Variable!F$392:F$444,D130)</f>
        <v>0</v>
      </c>
      <c r="H139" s="197">
        <f>INDEX(Sorted_by_Variable!G$392:G$444,D130)</f>
        <v>0</v>
      </c>
      <c r="I139" s="197">
        <f>INDEX(Sorted_by_Variable!H$392:H$444,D130)</f>
        <v>0</v>
      </c>
      <c r="J139" s="197">
        <f>INDEX(Sorted_by_Variable!I$392:I$444,D130)</f>
        <v>7.8106720978618851</v>
      </c>
      <c r="K139" s="197">
        <f>INDEX(Sorted_by_Variable!J$392:J$444,D130)</f>
        <v>7.8106720978618878</v>
      </c>
      <c r="L139" s="197">
        <f>INDEX(Sorted_by_Variable!K$392:K$444,D130)</f>
        <v>9.1124507808388682</v>
      </c>
      <c r="M139" s="197">
        <f>INDEX(Sorted_by_Variable!L$392:L$444,D130)</f>
        <v>9.1124507808388628</v>
      </c>
      <c r="N139" s="197">
        <f>INDEX(Sorted_by_Variable!M$392:M$444,D130)</f>
        <v>9.1124507808388646</v>
      </c>
      <c r="O139" s="197">
        <f>INDEX(Sorted_by_Variable!N$392:N$444,D130)</f>
        <v>9.1124507808388682</v>
      </c>
      <c r="P139" s="197">
        <f>INDEX(Sorted_by_Variable!O$392:O$444,D130)</f>
        <v>9.1124507808388664</v>
      </c>
      <c r="Q139" s="197">
        <f>INDEX(Sorted_by_Variable!P$392:P$444,D130)</f>
        <v>9.1124507808388664</v>
      </c>
      <c r="R139" s="198">
        <f>INDEX(Sorted_by_Variable!Q$392:Q$444,D130)</f>
        <v>9.1124507808388664</v>
      </c>
      <c r="S139" s="197">
        <f>INDEX(Sorted_by_Variable!R$392:R$444,D130)</f>
        <v>9.1124507808388682</v>
      </c>
      <c r="T139" s="197">
        <f>INDEX(Sorted_by_Variable!S$392:S$444,D130)</f>
        <v>9.1124507808388664</v>
      </c>
      <c r="U139" s="197">
        <f>INDEX(Sorted_by_Variable!T$392:T$444,D130)</f>
        <v>9.1124507808388682</v>
      </c>
      <c r="V139" s="197">
        <f>INDEX(Sorted_by_Variable!U$392:U$444,D130)</f>
        <v>9.1124507808388664</v>
      </c>
      <c r="W139" s="197">
        <f>INDEX(Sorted_by_Variable!V$392:V$444,D130)</f>
        <v>9.1124507808388664</v>
      </c>
      <c r="X139" s="197">
        <f>INDEX(Sorted_by_Variable!W$392:W$444,D130)</f>
        <v>9.1124507808388682</v>
      </c>
      <c r="Y139" s="197">
        <f>INDEX(Sorted_by_Variable!X$392:X$444,D130)</f>
        <v>9.1124507808388664</v>
      </c>
      <c r="Z139" s="197">
        <f>INDEX(Sorted_by_Variable!Y$392:Y$444,D130)</f>
        <v>9.1124507808388699</v>
      </c>
      <c r="AA139" s="197">
        <f>INDEX(Sorted_by_Variable!Z$392:Z$444,D130)</f>
        <v>9.1124507808388682</v>
      </c>
      <c r="AB139" s="197">
        <f>INDEX(Sorted_by_Variable!AA$392:AA$444,D130)</f>
        <v>9.1124507808388664</v>
      </c>
      <c r="AC139" s="197">
        <f>INDEX(Sorted_by_Variable!AB$392:AB$444,D130)</f>
        <v>9.1124507808388699</v>
      </c>
      <c r="AD139" s="197">
        <f>INDEX(Sorted_by_Variable!AC$392:AC$444,D130)</f>
        <v>9.1124507808388682</v>
      </c>
      <c r="AE139" s="197">
        <f>INDEX(Sorted_by_Variable!AD$392:AD$444,D130)</f>
        <v>9.1124507808388664</v>
      </c>
      <c r="AF139" s="197">
        <f>INDEX(Sorted_by_Variable!AE$392:AE$444,D130)</f>
        <v>9.1124507808388664</v>
      </c>
      <c r="AG139" s="197">
        <f>INDEX(Sorted_by_Variable!AF$392:AF$444,D130)</f>
        <v>9.1124507808388682</v>
      </c>
      <c r="AH139" s="197">
        <f>INDEX(Sorted_by_Variable!AG$392:AG$444,D130)</f>
        <v>9.1124507808388682</v>
      </c>
      <c r="AI139" s="197">
        <f>INDEX(Sorted_by_Variable!AH$392:AH$444,D130)</f>
        <v>9.1124507808388664</v>
      </c>
      <c r="AJ139" s="197">
        <f>INDEX(Sorted_by_Variable!AI$392:AI$444,D130)</f>
        <v>9.1124507808388646</v>
      </c>
      <c r="AK139" s="197">
        <f>INDEX(Sorted_by_Variable!AJ$392:AJ$444,D130)</f>
        <v>9.1124507808388664</v>
      </c>
      <c r="AL139" s="197">
        <f>INDEX(Sorted_by_Variable!AK$392:AK$444,D130)</f>
        <v>9.1124507808388682</v>
      </c>
      <c r="AM139" s="197">
        <f>INDEX(Sorted_by_Variable!AL$392:AL$444,D130)</f>
        <v>9.1124507808388664</v>
      </c>
      <c r="AN139" s="197">
        <f>INDEX(Sorted_by_Variable!AM$392:AM$444,D130)</f>
        <v>9.1124507808388664</v>
      </c>
      <c r="AO139" s="197">
        <f>INDEX(Sorted_by_Variable!AN$392:AN$444,D130)</f>
        <v>9.1124507808388682</v>
      </c>
      <c r="AP139" s="197">
        <f>INDEX(Sorted_by_Variable!AO$392:AO$444,D130)</f>
        <v>9.1124507808388664</v>
      </c>
      <c r="AQ139" s="198">
        <f>INDEX(Sorted_by_Variable!AP$392:AP$444,D130)</f>
        <v>9.1124507808388682</v>
      </c>
      <c r="AS139" s="69" t="str">
        <f t="shared" si="77"/>
        <v>Total levelized cost of saved energy</v>
      </c>
    </row>
    <row r="140" spans="2:45" x14ac:dyDescent="0.35">
      <c r="B140" s="36"/>
      <c r="C140" s="267" t="s">
        <v>2397</v>
      </c>
      <c r="D140" s="76" t="s">
        <v>2375</v>
      </c>
      <c r="E140" s="197"/>
      <c r="F140" s="196">
        <f>INDEX(Sorted_by_Variable!E$447:E$499,D130)</f>
        <v>0</v>
      </c>
      <c r="G140" s="197">
        <f>INDEX(Sorted_by_Variable!F$447:F$499,D130)</f>
        <v>0</v>
      </c>
      <c r="H140" s="197">
        <f>INDEX(Sorted_by_Variable!G$447:G$499,D130)</f>
        <v>0</v>
      </c>
      <c r="I140" s="197">
        <f>INDEX(Sorted_by_Variable!H$447:H$499,D130)</f>
        <v>0</v>
      </c>
      <c r="J140" s="197">
        <f>INDEX(Sorted_by_Variable!I$447:I$499,D130)</f>
        <v>3.9053360489309425</v>
      </c>
      <c r="K140" s="197">
        <f>INDEX(Sorted_by_Variable!J$447:J$499,D130)</f>
        <v>3.9053360489309439</v>
      </c>
      <c r="L140" s="197">
        <f>INDEX(Sorted_by_Variable!K$447:K$499,D130)</f>
        <v>4.5562253904194341</v>
      </c>
      <c r="M140" s="197">
        <f>INDEX(Sorted_by_Variable!L$447:L$499,D130)</f>
        <v>4.5562253904194314</v>
      </c>
      <c r="N140" s="197">
        <f>INDEX(Sorted_by_Variable!M$447:M$499,D130)</f>
        <v>4.5562253904194323</v>
      </c>
      <c r="O140" s="197">
        <f>INDEX(Sorted_by_Variable!N$447:N$499,D130)</f>
        <v>4.5562253904194341</v>
      </c>
      <c r="P140" s="197">
        <f>INDEX(Sorted_by_Variable!O$447:O$499,D130)</f>
        <v>4.5562253904194332</v>
      </c>
      <c r="Q140" s="197">
        <f>INDEX(Sorted_by_Variable!P$447:P$499,D130)</f>
        <v>4.5562253904194332</v>
      </c>
      <c r="R140" s="198">
        <f>INDEX(Sorted_by_Variable!Q$447:Q$499,D130)</f>
        <v>4.5562253904194332</v>
      </c>
      <c r="S140" s="197">
        <f>INDEX(Sorted_by_Variable!R$447:R$499,D130)</f>
        <v>4.5562253904194341</v>
      </c>
      <c r="T140" s="197">
        <f>INDEX(Sorted_by_Variable!S$447:S$499,D130)</f>
        <v>4.5562253904194332</v>
      </c>
      <c r="U140" s="197">
        <f>INDEX(Sorted_by_Variable!T$447:T$499,D130)</f>
        <v>4.5562253904194341</v>
      </c>
      <c r="V140" s="197">
        <f>INDEX(Sorted_by_Variable!U$447:U$499,D130)</f>
        <v>4.5562253904194332</v>
      </c>
      <c r="W140" s="197">
        <f>INDEX(Sorted_by_Variable!V$447:V$499,D130)</f>
        <v>4.5562253904194332</v>
      </c>
      <c r="X140" s="197">
        <f>INDEX(Sorted_by_Variable!W$447:W$499,D130)</f>
        <v>4.5562253904194341</v>
      </c>
      <c r="Y140" s="197">
        <f>INDEX(Sorted_by_Variable!X$447:X$499,D130)</f>
        <v>4.5562253904194332</v>
      </c>
      <c r="Z140" s="197">
        <f>INDEX(Sorted_by_Variable!Y$447:Y$499,D130)</f>
        <v>4.556225390419435</v>
      </c>
      <c r="AA140" s="197">
        <f>INDEX(Sorted_by_Variable!Z$447:Z$499,D130)</f>
        <v>4.5562253904194341</v>
      </c>
      <c r="AB140" s="197">
        <f>INDEX(Sorted_by_Variable!AA$447:AA$499,D130)</f>
        <v>4.5562253904194332</v>
      </c>
      <c r="AC140" s="197">
        <f>INDEX(Sorted_by_Variable!AB$447:AB$499,D130)</f>
        <v>4.556225390419435</v>
      </c>
      <c r="AD140" s="197">
        <f>INDEX(Sorted_by_Variable!AC$447:AC$499,D130)</f>
        <v>4.5562253904194341</v>
      </c>
      <c r="AE140" s="197">
        <f>INDEX(Sorted_by_Variable!AD$447:AD$499,D130)</f>
        <v>4.5562253904194332</v>
      </c>
      <c r="AF140" s="197">
        <f>INDEX(Sorted_by_Variable!AE$447:AE$499,D130)</f>
        <v>4.5562253904194332</v>
      </c>
      <c r="AG140" s="197">
        <f>INDEX(Sorted_by_Variable!AF$447:AF$499,D130)</f>
        <v>4.5562253904194341</v>
      </c>
      <c r="AH140" s="197">
        <f>INDEX(Sorted_by_Variable!AG$447:AG$499,D130)</f>
        <v>4.5562253904194341</v>
      </c>
      <c r="AI140" s="197">
        <f>INDEX(Sorted_by_Variable!AH$447:AH$499,D130)</f>
        <v>4.5562253904194332</v>
      </c>
      <c r="AJ140" s="197">
        <f>INDEX(Sorted_by_Variable!AI$447:AI$499,D130)</f>
        <v>4.5562253904194323</v>
      </c>
      <c r="AK140" s="197">
        <f>INDEX(Sorted_by_Variable!AJ$447:AJ$499,D130)</f>
        <v>4.5562253904194332</v>
      </c>
      <c r="AL140" s="197">
        <f>INDEX(Sorted_by_Variable!AK$447:AK$499,D130)</f>
        <v>4.5562253904194341</v>
      </c>
      <c r="AM140" s="197">
        <f>INDEX(Sorted_by_Variable!AL$447:AL$499,D130)</f>
        <v>4.5562253904194332</v>
      </c>
      <c r="AN140" s="197">
        <f>INDEX(Sorted_by_Variable!AM$447:AM$499,D130)</f>
        <v>4.5562253904194332</v>
      </c>
      <c r="AO140" s="197">
        <f>INDEX(Sorted_by_Variable!AN$447:AN$499,D130)</f>
        <v>4.5562253904194341</v>
      </c>
      <c r="AP140" s="197">
        <f>INDEX(Sorted_by_Variable!AO$447:AO$499,D130)</f>
        <v>4.5562253904194332</v>
      </c>
      <c r="AQ140" s="198">
        <f>INDEX(Sorted_by_Variable!AP$447:AP$499,D130)</f>
        <v>4.5562253904194341</v>
      </c>
      <c r="AS140" s="69" t="str">
        <f t="shared" si="77"/>
        <v>Program levelized cost of saved energy</v>
      </c>
    </row>
    <row r="141" spans="2:45" x14ac:dyDescent="0.35">
      <c r="B141" s="36"/>
      <c r="C141" s="244" t="s">
        <v>2398</v>
      </c>
      <c r="D141" s="76" t="s">
        <v>2375</v>
      </c>
      <c r="E141" s="197"/>
      <c r="F141" s="196">
        <f>INDEX(Sorted_by_Variable!E$502:E$554,D130)</f>
        <v>0</v>
      </c>
      <c r="G141" s="197">
        <f>INDEX(Sorted_by_Variable!F$502:F$554,D130)</f>
        <v>0</v>
      </c>
      <c r="H141" s="197">
        <f>INDEX(Sorted_by_Variable!G$502:G$554,D130)</f>
        <v>0</v>
      </c>
      <c r="I141" s="197">
        <f>INDEX(Sorted_by_Variable!H$502:H$554,D130)</f>
        <v>0</v>
      </c>
      <c r="J141" s="197">
        <f>INDEX(Sorted_by_Variable!I$502:I$554,D130)</f>
        <v>3.9053360489309425</v>
      </c>
      <c r="K141" s="197">
        <f>INDEX(Sorted_by_Variable!J$502:J$554,D130)</f>
        <v>3.9053360489309439</v>
      </c>
      <c r="L141" s="197">
        <f>INDEX(Sorted_by_Variable!K$502:K$554,D130)</f>
        <v>4.5562253904194341</v>
      </c>
      <c r="M141" s="197">
        <f>INDEX(Sorted_by_Variable!L$502:L$554,D130)</f>
        <v>4.5562253904194314</v>
      </c>
      <c r="N141" s="197">
        <f>INDEX(Sorted_by_Variable!M$502:M$554,D130)</f>
        <v>4.5562253904194323</v>
      </c>
      <c r="O141" s="197">
        <f>INDEX(Sorted_by_Variable!N$502:N$554,D130)</f>
        <v>4.5562253904194341</v>
      </c>
      <c r="P141" s="197">
        <f>INDEX(Sorted_by_Variable!O$502:O$554,D130)</f>
        <v>4.5562253904194332</v>
      </c>
      <c r="Q141" s="197">
        <f>INDEX(Sorted_by_Variable!P$502:P$554,D130)</f>
        <v>4.5562253904194332</v>
      </c>
      <c r="R141" s="198">
        <f>INDEX(Sorted_by_Variable!Q$502:Q$554,D130)</f>
        <v>4.5562253904194332</v>
      </c>
      <c r="S141" s="197">
        <f>INDEX(Sorted_by_Variable!R$502:R$554,D130)</f>
        <v>4.5562253904194341</v>
      </c>
      <c r="T141" s="197">
        <f>INDEX(Sorted_by_Variable!S$502:S$554,D130)</f>
        <v>4.5562253904194332</v>
      </c>
      <c r="U141" s="197">
        <f>INDEX(Sorted_by_Variable!T$502:T$554,D130)</f>
        <v>4.5562253904194341</v>
      </c>
      <c r="V141" s="197">
        <f>INDEX(Sorted_by_Variable!U$502:U$554,D130)</f>
        <v>4.5562253904194332</v>
      </c>
      <c r="W141" s="197">
        <f>INDEX(Sorted_by_Variable!V$502:V$554,D130)</f>
        <v>4.5562253904194332</v>
      </c>
      <c r="X141" s="197">
        <f>INDEX(Sorted_by_Variable!W$502:W$554,D130)</f>
        <v>4.5562253904194341</v>
      </c>
      <c r="Y141" s="197">
        <f>INDEX(Sorted_by_Variable!X$502:X$554,D130)</f>
        <v>4.5562253904194332</v>
      </c>
      <c r="Z141" s="197">
        <f>INDEX(Sorted_by_Variable!Y$502:Y$554,D130)</f>
        <v>4.556225390419435</v>
      </c>
      <c r="AA141" s="197">
        <f>INDEX(Sorted_by_Variable!Z$502:Z$554,D130)</f>
        <v>4.5562253904194341</v>
      </c>
      <c r="AB141" s="197">
        <f>INDEX(Sorted_by_Variable!AA$502:AA$554,D130)</f>
        <v>4.5562253904194332</v>
      </c>
      <c r="AC141" s="197">
        <f>INDEX(Sorted_by_Variable!AB$502:AB$554,D130)</f>
        <v>4.556225390419435</v>
      </c>
      <c r="AD141" s="197">
        <f>INDEX(Sorted_by_Variable!AC$502:AC$554,D130)</f>
        <v>4.5562253904194341</v>
      </c>
      <c r="AE141" s="197">
        <f>INDEX(Sorted_by_Variable!AD$502:AD$554,D130)</f>
        <v>4.5562253904194332</v>
      </c>
      <c r="AF141" s="197">
        <f>INDEX(Sorted_by_Variable!AE$502:AE$554,D130)</f>
        <v>4.5562253904194332</v>
      </c>
      <c r="AG141" s="197">
        <f>INDEX(Sorted_by_Variable!AF$502:AF$554,D130)</f>
        <v>4.5562253904194341</v>
      </c>
      <c r="AH141" s="197">
        <f>INDEX(Sorted_by_Variable!AG$502:AG$554,D130)</f>
        <v>4.5562253904194341</v>
      </c>
      <c r="AI141" s="197">
        <f>INDEX(Sorted_by_Variable!AH$502:AH$554,D130)</f>
        <v>4.5562253904194332</v>
      </c>
      <c r="AJ141" s="197">
        <f>INDEX(Sorted_by_Variable!AI$502:AI$554,D130)</f>
        <v>4.5562253904194323</v>
      </c>
      <c r="AK141" s="197">
        <f>INDEX(Sorted_by_Variable!AJ$502:AJ$554,D130)</f>
        <v>4.5562253904194332</v>
      </c>
      <c r="AL141" s="197">
        <f>INDEX(Sorted_by_Variable!AK$502:AK$554,D130)</f>
        <v>4.5562253904194341</v>
      </c>
      <c r="AM141" s="197">
        <f>INDEX(Sorted_by_Variable!AL$502:AL$554,D130)</f>
        <v>4.5562253904194332</v>
      </c>
      <c r="AN141" s="197">
        <f>INDEX(Sorted_by_Variable!AM$502:AM$554,D130)</f>
        <v>4.5562253904194332</v>
      </c>
      <c r="AO141" s="197">
        <f>INDEX(Sorted_by_Variable!AN$502:AN$554,D130)</f>
        <v>4.5562253904194341</v>
      </c>
      <c r="AP141" s="197">
        <f>INDEX(Sorted_by_Variable!AO$502:AO$554,D130)</f>
        <v>4.5562253904194332</v>
      </c>
      <c r="AQ141" s="198">
        <f>INDEX(Sorted_by_Variable!AP$502:AP$554,D130)</f>
        <v>4.5562253904194341</v>
      </c>
      <c r="AS141" s="69" t="str">
        <f t="shared" si="77"/>
        <v>Participant levelized cost of saved energy</v>
      </c>
    </row>
    <row r="142" spans="2:45" x14ac:dyDescent="0.35">
      <c r="B142" s="36"/>
      <c r="C142" s="247" t="s">
        <v>2418</v>
      </c>
      <c r="D142" s="248"/>
      <c r="E142" s="250"/>
      <c r="F142" s="249"/>
      <c r="G142" s="250"/>
      <c r="H142" s="250"/>
      <c r="I142" s="250"/>
      <c r="J142" s="250"/>
      <c r="K142" s="250"/>
      <c r="L142" s="250"/>
      <c r="M142" s="250"/>
      <c r="N142" s="250"/>
      <c r="O142" s="250"/>
      <c r="P142" s="250"/>
      <c r="Q142" s="250"/>
      <c r="R142" s="251"/>
      <c r="S142" s="250"/>
      <c r="T142" s="250"/>
      <c r="U142" s="250"/>
      <c r="V142" s="250"/>
      <c r="W142" s="250"/>
      <c r="X142" s="250"/>
      <c r="Y142" s="250"/>
      <c r="Z142" s="250"/>
      <c r="AA142" s="250"/>
      <c r="AB142" s="250"/>
      <c r="AC142" s="250"/>
      <c r="AD142" s="250"/>
      <c r="AE142" s="250"/>
      <c r="AF142" s="250"/>
      <c r="AG142" s="250"/>
      <c r="AH142" s="250"/>
      <c r="AI142" s="250"/>
      <c r="AJ142" s="250"/>
      <c r="AK142" s="250"/>
      <c r="AL142" s="250"/>
      <c r="AM142" s="250"/>
      <c r="AN142" s="250"/>
      <c r="AO142" s="250"/>
      <c r="AP142" s="250"/>
      <c r="AQ142" s="251"/>
      <c r="AS142" s="69" t="str">
        <f>C142</f>
        <v>Annualized total cost of EE</v>
      </c>
    </row>
    <row r="143" spans="2:45" x14ac:dyDescent="0.35">
      <c r="B143" s="36"/>
      <c r="C143" s="244" t="s">
        <v>2418</v>
      </c>
      <c r="D143" s="76" t="s">
        <v>2376</v>
      </c>
      <c r="E143" s="200"/>
      <c r="F143" s="199">
        <f>INDEX(Sorted_by_Variable!E$557:E$609,D130)</f>
        <v>0</v>
      </c>
      <c r="G143" s="200">
        <f>INDEX(Sorted_by_Variable!F$557:F$609,D130)</f>
        <v>0</v>
      </c>
      <c r="H143" s="200">
        <f>INDEX(Sorted_by_Variable!G$557:G$609,D130)</f>
        <v>0</v>
      </c>
      <c r="I143" s="200">
        <f>INDEX(Sorted_by_Variable!H$557:H$609,D130)</f>
        <v>0</v>
      </c>
      <c r="J143" s="200">
        <f>INDEX(Sorted_by_Variable!I$557:I$609,D130)</f>
        <v>35.38359431085</v>
      </c>
      <c r="K143" s="200">
        <f>INDEX(Sorted_by_Variable!J$557:J$609,D130)</f>
        <v>77.970624242907718</v>
      </c>
      <c r="L143" s="200">
        <f>INDEX(Sorted_by_Variable!K$557:K$609,D130)</f>
        <v>136.19937584214017</v>
      </c>
      <c r="M143" s="200">
        <f>INDEX(Sorted_by_Variable!L$557:L$609,D130)</f>
        <v>201.67366770737334</v>
      </c>
      <c r="N143" s="200">
        <f>INDEX(Sorted_by_Variable!M$557:M$609,D130)</f>
        <v>268.6951657855393</v>
      </c>
      <c r="O143" s="200">
        <f>INDEX(Sorted_by_Variable!N$557:N$609,D130)</f>
        <v>331.59312841453095</v>
      </c>
      <c r="P143" s="200">
        <f>INDEX(Sorted_by_Variable!O$557:O$609,D130)</f>
        <v>390.44154163429226</v>
      </c>
      <c r="Q143" s="200">
        <f>INDEX(Sorted_by_Variable!P$557:P$609,D130)</f>
        <v>445.30953549933747</v>
      </c>
      <c r="R143" s="201">
        <f>INDEX(Sorted_by_Variable!Q$557:Q$609,D130)</f>
        <v>496.26150934093869</v>
      </c>
      <c r="S143" s="200">
        <f>INDEX(Sorted_by_Variable!R$557:R$609,D130)</f>
        <v>543.35725124365695</v>
      </c>
      <c r="T143" s="200">
        <f>INDEX(Sorted_by_Variable!S$557:S$609,D130)</f>
        <v>586.65205192100007</v>
      </c>
      <c r="U143" s="200">
        <f>INDEX(Sorted_by_Variable!T$557:T$609,D130)</f>
        <v>626.19681316764388</v>
      </c>
      <c r="V143" s="200">
        <f>INDEX(Sorted_by_Variable!U$557:U$609,D130)</f>
        <v>662.03815105855563</v>
      </c>
      <c r="W143" s="200">
        <f>INDEX(Sorted_by_Variable!V$557:V$609,D130)</f>
        <v>694.21849405851117</v>
      </c>
      <c r="X143" s="200">
        <f>INDEX(Sorted_by_Variable!W$557:W$609,D130)</f>
        <v>722.77617619889043</v>
      </c>
      <c r="Y143" s="200">
        <f>INDEX(Sorted_by_Variable!X$557:X$609,D130)</f>
        <v>747.74552547224653</v>
      </c>
      <c r="Z143" s="200">
        <f>INDEX(Sorted_by_Variable!Y$557:Y$609,D130)</f>
        <v>769.15694758898644</v>
      </c>
      <c r="AA143" s="200">
        <f>INDEX(Sorted_by_Variable!Z$557:Z$609,D130)</f>
        <v>787.03700523454495</v>
      </c>
      <c r="AB143" s="200">
        <f>INDEX(Sorted_by_Variable!AA$557:AA$609,D130)</f>
        <v>801.40849295968746</v>
      </c>
      <c r="AC143" s="200">
        <f>INDEX(Sorted_by_Variable!AB$557:AB$609,D130)</f>
        <v>812.2905078310207</v>
      </c>
      <c r="AD143" s="200">
        <f>INDEX(Sorted_by_Variable!AC$557:AC$609,D130)</f>
        <v>821.56081040084052</v>
      </c>
      <c r="AE143" s="200">
        <f>INDEX(Sorted_by_Variable!AD$557:AD$609,D130)</f>
        <v>829.67585189783392</v>
      </c>
      <c r="AF143" s="200">
        <f>INDEX(Sorted_by_Variable!AE$557:AE$609,D130)</f>
        <v>837.55166102351848</v>
      </c>
      <c r="AG143" s="200">
        <f>INDEX(Sorted_by_Variable!AF$557:AF$609,D130)</f>
        <v>845.70307957963939</v>
      </c>
      <c r="AH143" s="200">
        <f>INDEX(Sorted_by_Variable!AG$557:AG$609,D130)</f>
        <v>854.36569515429539</v>
      </c>
      <c r="AI143" s="200">
        <f>INDEX(Sorted_by_Variable!AH$557:AH$609,D130)</f>
        <v>863.45194153837781</v>
      </c>
      <c r="AJ143" s="200">
        <f>INDEX(Sorted_by_Variable!AI$557:AI$609,D130)</f>
        <v>872.91595603591963</v>
      </c>
      <c r="AK143" s="200">
        <f>INDEX(Sorted_by_Variable!AJ$557:AJ$609,D130)</f>
        <v>882.71614623228538</v>
      </c>
      <c r="AL143" s="200">
        <f>INDEX(Sorted_by_Variable!AK$557:AK$609,D130)</f>
        <v>892.81503598158588</v>
      </c>
      <c r="AM143" s="200">
        <f>INDEX(Sorted_by_Variable!AL$557:AL$609,D130)</f>
        <v>903.17912082283192</v>
      </c>
      <c r="AN143" s="200">
        <f>INDEX(Sorted_by_Variable!AM$557:AM$609,D130)</f>
        <v>913.77873246766933</v>
      </c>
      <c r="AO143" s="200">
        <f>INDEX(Sorted_by_Variable!AN$557:AN$609,D130)</f>
        <v>924.58791201975362</v>
      </c>
      <c r="AP143" s="200">
        <f>INDEX(Sorted_by_Variable!AO$557:AO$609,D130)</f>
        <v>935.58429160237336</v>
      </c>
      <c r="AQ143" s="201">
        <f>INDEX(Sorted_by_Variable!AP$557:AP$609,D130)</f>
        <v>946.74898408683009</v>
      </c>
      <c r="AS143" s="69" t="str">
        <f>C142&amp;"|"&amp;C143</f>
        <v>Annualized total cost of EE|Annualized total cost of EE</v>
      </c>
    </row>
    <row r="144" spans="2:45" x14ac:dyDescent="0.35">
      <c r="B144" s="36"/>
      <c r="C144" s="244" t="s">
        <v>2419</v>
      </c>
      <c r="D144" s="76" t="s">
        <v>2376</v>
      </c>
      <c r="E144" s="200"/>
      <c r="F144" s="199">
        <f>INDEX(Sorted_by_Variable!E$612:E$664,D130)</f>
        <v>0</v>
      </c>
      <c r="G144" s="200">
        <f>INDEX(Sorted_by_Variable!F$612:F$664,D130)</f>
        <v>0</v>
      </c>
      <c r="H144" s="200">
        <f>INDEX(Sorted_by_Variable!G$612:G$664,D130)</f>
        <v>0</v>
      </c>
      <c r="I144" s="200">
        <f>INDEX(Sorted_by_Variable!H$612:H$664,D130)</f>
        <v>0</v>
      </c>
      <c r="J144" s="200">
        <f>INDEX(Sorted_by_Variable!I$612:I$664,D130)</f>
        <v>17.691797155425</v>
      </c>
      <c r="K144" s="200">
        <f>INDEX(Sorted_by_Variable!J$612:J$664,D130)</f>
        <v>38.985312121453859</v>
      </c>
      <c r="L144" s="200">
        <f>INDEX(Sorted_by_Variable!K$612:K$664,D130)</f>
        <v>68.099687921070085</v>
      </c>
      <c r="M144" s="200">
        <f>INDEX(Sorted_by_Variable!L$612:L$664,D130)</f>
        <v>100.83683385368667</v>
      </c>
      <c r="N144" s="200">
        <f>INDEX(Sorted_by_Variable!M$612:M$664,D130)</f>
        <v>134.34758289276965</v>
      </c>
      <c r="O144" s="200">
        <f>INDEX(Sorted_by_Variable!N$612:N$664,D130)</f>
        <v>165.79656420726548</v>
      </c>
      <c r="P144" s="200">
        <f>INDEX(Sorted_by_Variable!O$612:O$664,D130)</f>
        <v>195.22077081714613</v>
      </c>
      <c r="Q144" s="200">
        <f>INDEX(Sorted_by_Variable!P$612:P$664,D130)</f>
        <v>222.65476774966874</v>
      </c>
      <c r="R144" s="201">
        <f>INDEX(Sorted_by_Variable!Q$612:Q$664,D130)</f>
        <v>248.13075467046934</v>
      </c>
      <c r="S144" s="200">
        <f>INDEX(Sorted_by_Variable!R$612:R$664,D130)</f>
        <v>271.67862562182847</v>
      </c>
      <c r="T144" s="200">
        <f>INDEX(Sorted_by_Variable!S$612:S$664,D130)</f>
        <v>293.32602596050003</v>
      </c>
      <c r="U144" s="200">
        <f>INDEX(Sorted_by_Variable!T$612:T$664,D130)</f>
        <v>313.09840658382194</v>
      </c>
      <c r="V144" s="200">
        <f>INDEX(Sorted_by_Variable!U$612:U$664,D130)</f>
        <v>331.01907552927781</v>
      </c>
      <c r="W144" s="200">
        <f>INDEX(Sorted_by_Variable!V$612:V$664,D130)</f>
        <v>347.10924702925558</v>
      </c>
      <c r="X144" s="200">
        <f>INDEX(Sorted_by_Variable!W$612:W$664,D130)</f>
        <v>361.38808809944521</v>
      </c>
      <c r="Y144" s="200">
        <f>INDEX(Sorted_by_Variable!X$612:X$664,D130)</f>
        <v>373.87276273612326</v>
      </c>
      <c r="Z144" s="200">
        <f>INDEX(Sorted_by_Variable!Y$612:Y$664,D130)</f>
        <v>384.57847379449322</v>
      </c>
      <c r="AA144" s="200">
        <f>INDEX(Sorted_by_Variable!Z$612:Z$664,D130)</f>
        <v>393.51850261727247</v>
      </c>
      <c r="AB144" s="200">
        <f>INDEX(Sorted_by_Variable!AA$612:AA$664,D130)</f>
        <v>400.70424647984373</v>
      </c>
      <c r="AC144" s="200">
        <f>INDEX(Sorted_by_Variable!AB$612:AB$664,D130)</f>
        <v>406.14525391551035</v>
      </c>
      <c r="AD144" s="200">
        <f>INDEX(Sorted_by_Variable!AC$612:AC$664,D130)</f>
        <v>410.78040520042026</v>
      </c>
      <c r="AE144" s="200">
        <f>INDEX(Sorted_by_Variable!AD$612:AD$664,D130)</f>
        <v>414.83792594891696</v>
      </c>
      <c r="AF144" s="200">
        <f>INDEX(Sorted_by_Variable!AE$612:AE$664,D130)</f>
        <v>418.77583051175924</v>
      </c>
      <c r="AG144" s="200">
        <f>INDEX(Sorted_by_Variable!AF$612:AF$664,D130)</f>
        <v>422.8515397898197</v>
      </c>
      <c r="AH144" s="200">
        <f>INDEX(Sorted_by_Variable!AG$612:AG$664,D130)</f>
        <v>427.1828475771477</v>
      </c>
      <c r="AI144" s="200">
        <f>INDEX(Sorted_by_Variable!AH$612:AH$664,D130)</f>
        <v>431.7259707691889</v>
      </c>
      <c r="AJ144" s="200">
        <f>INDEX(Sorted_by_Variable!AI$612:AI$664,D130)</f>
        <v>436.45797801795982</v>
      </c>
      <c r="AK144" s="200">
        <f>INDEX(Sorted_by_Variable!AJ$612:AJ$664,D130)</f>
        <v>441.35807311614269</v>
      </c>
      <c r="AL144" s="200">
        <f>INDEX(Sorted_by_Variable!AK$612:AK$664,D130)</f>
        <v>446.40751799079294</v>
      </c>
      <c r="AM144" s="200">
        <f>INDEX(Sorted_by_Variable!AL$612:AL$664,D130)</f>
        <v>451.58956041141596</v>
      </c>
      <c r="AN144" s="200">
        <f>INDEX(Sorted_by_Variable!AM$612:AM$664,D130)</f>
        <v>456.88936623383466</v>
      </c>
      <c r="AO144" s="200">
        <f>INDEX(Sorted_by_Variable!AN$612:AN$664,D130)</f>
        <v>462.29395600987681</v>
      </c>
      <c r="AP144" s="200">
        <f>INDEX(Sorted_by_Variable!AO$612:AO$664,D130)</f>
        <v>467.79214580118668</v>
      </c>
      <c r="AQ144" s="201">
        <f>INDEX(Sorted_by_Variable!AP$612:AP$664,D130)</f>
        <v>473.37449204341505</v>
      </c>
      <c r="AS144" s="69" t="str">
        <f>C142&amp;"|"&amp;C144</f>
        <v>Annualized total cost of EE|Annualized program cost of EE</v>
      </c>
    </row>
    <row r="145" spans="2:45" x14ac:dyDescent="0.35">
      <c r="B145" s="36"/>
      <c r="C145" s="244" t="s">
        <v>2420</v>
      </c>
      <c r="D145" s="76" t="s">
        <v>2376</v>
      </c>
      <c r="E145" s="200"/>
      <c r="F145" s="199">
        <f>INDEX(Sorted_by_Variable!E$667:E$719,D130)</f>
        <v>0</v>
      </c>
      <c r="G145" s="200">
        <f>INDEX(Sorted_by_Variable!F$667:F$719,D130)</f>
        <v>0</v>
      </c>
      <c r="H145" s="200">
        <f>INDEX(Sorted_by_Variable!G$667:G$719,D130)</f>
        <v>0</v>
      </c>
      <c r="I145" s="200">
        <f>INDEX(Sorted_by_Variable!H$667:H$719,D130)</f>
        <v>0</v>
      </c>
      <c r="J145" s="200">
        <f>INDEX(Sorted_by_Variable!I$667:I$719,D130)</f>
        <v>17.691797155425</v>
      </c>
      <c r="K145" s="200">
        <f>INDEX(Sorted_by_Variable!J$667:J$719,D130)</f>
        <v>38.985312121453859</v>
      </c>
      <c r="L145" s="200">
        <f>INDEX(Sorted_by_Variable!K$667:K$719,D130)</f>
        <v>68.099687921070085</v>
      </c>
      <c r="M145" s="200">
        <f>INDEX(Sorted_by_Variable!L$667:L$719,D130)</f>
        <v>100.83683385368667</v>
      </c>
      <c r="N145" s="200">
        <f>INDEX(Sorted_by_Variable!M$667:M$719,D130)</f>
        <v>134.34758289276965</v>
      </c>
      <c r="O145" s="200">
        <f>INDEX(Sorted_by_Variable!N$667:N$719,D130)</f>
        <v>165.79656420726548</v>
      </c>
      <c r="P145" s="200">
        <f>INDEX(Sorted_by_Variable!O$667:O$719,D130)</f>
        <v>195.22077081714613</v>
      </c>
      <c r="Q145" s="200">
        <f>INDEX(Sorted_by_Variable!P$667:P$719,D130)</f>
        <v>222.65476774966874</v>
      </c>
      <c r="R145" s="201">
        <f>INDEX(Sorted_by_Variable!Q$667:Q$719,D130)</f>
        <v>248.13075467046934</v>
      </c>
      <c r="S145" s="200">
        <f>INDEX(Sorted_by_Variable!R$667:R$719,D130)</f>
        <v>271.67862562182847</v>
      </c>
      <c r="T145" s="200">
        <f>INDEX(Sorted_by_Variable!S$667:S$719,D130)</f>
        <v>293.32602596050003</v>
      </c>
      <c r="U145" s="200">
        <f>INDEX(Sorted_by_Variable!T$667:T$719,D130)</f>
        <v>313.09840658382194</v>
      </c>
      <c r="V145" s="200">
        <f>INDEX(Sorted_by_Variable!U$667:U$719,D130)</f>
        <v>331.01907552927781</v>
      </c>
      <c r="W145" s="200">
        <f>INDEX(Sorted_by_Variable!V$667:V$719,D130)</f>
        <v>347.10924702925558</v>
      </c>
      <c r="X145" s="200">
        <f>INDEX(Sorted_by_Variable!W$667:W$719,D130)</f>
        <v>361.38808809944521</v>
      </c>
      <c r="Y145" s="200">
        <f>INDEX(Sorted_by_Variable!X$667:X$719,D130)</f>
        <v>373.87276273612326</v>
      </c>
      <c r="Z145" s="200">
        <f>INDEX(Sorted_by_Variable!Y$667:Y$719,D130)</f>
        <v>384.57847379449322</v>
      </c>
      <c r="AA145" s="200">
        <f>INDEX(Sorted_by_Variable!Z$667:Z$719,D130)</f>
        <v>393.51850261727247</v>
      </c>
      <c r="AB145" s="200">
        <f>INDEX(Sorted_by_Variable!AA$667:AA$719,D130)</f>
        <v>400.70424647984373</v>
      </c>
      <c r="AC145" s="200">
        <f>INDEX(Sorted_by_Variable!AB$667:AB$719,D130)</f>
        <v>406.14525391551035</v>
      </c>
      <c r="AD145" s="200">
        <f>INDEX(Sorted_by_Variable!AC$667:AC$719,D130)</f>
        <v>410.78040520042026</v>
      </c>
      <c r="AE145" s="200">
        <f>INDEX(Sorted_by_Variable!AD$667:AD$719,D130)</f>
        <v>414.83792594891696</v>
      </c>
      <c r="AF145" s="200">
        <f>INDEX(Sorted_by_Variable!AE$667:AE$719,D130)</f>
        <v>418.77583051175924</v>
      </c>
      <c r="AG145" s="200">
        <f>INDEX(Sorted_by_Variable!AF$667:AF$719,D130)</f>
        <v>422.8515397898197</v>
      </c>
      <c r="AH145" s="200">
        <f>INDEX(Sorted_by_Variable!AG$667:AG$719,D130)</f>
        <v>427.1828475771477</v>
      </c>
      <c r="AI145" s="200">
        <f>INDEX(Sorted_by_Variable!AH$667:AH$719,D130)</f>
        <v>431.7259707691889</v>
      </c>
      <c r="AJ145" s="200">
        <f>INDEX(Sorted_by_Variable!AI$667:AI$719,D130)</f>
        <v>436.45797801795982</v>
      </c>
      <c r="AK145" s="200">
        <f>INDEX(Sorted_by_Variable!AJ$667:AJ$719,D130)</f>
        <v>441.35807311614269</v>
      </c>
      <c r="AL145" s="200">
        <f>INDEX(Sorted_by_Variable!AK$667:AK$719,D130)</f>
        <v>446.40751799079294</v>
      </c>
      <c r="AM145" s="200">
        <f>INDEX(Sorted_by_Variable!AL$667:AL$719,D130)</f>
        <v>451.58956041141596</v>
      </c>
      <c r="AN145" s="200">
        <f>INDEX(Sorted_by_Variable!AM$667:AM$719,D130)</f>
        <v>456.88936623383466</v>
      </c>
      <c r="AO145" s="200">
        <f>INDEX(Sorted_by_Variable!AN$667:AN$719,D130)</f>
        <v>462.29395600987681</v>
      </c>
      <c r="AP145" s="200">
        <f>INDEX(Sorted_by_Variable!AO$667:AO$719,D130)</f>
        <v>467.79214580118668</v>
      </c>
      <c r="AQ145" s="201">
        <f>INDEX(Sorted_by_Variable!AP$667:AP$719,D130)</f>
        <v>473.37449204341505</v>
      </c>
      <c r="AS145" s="69" t="str">
        <f>C142&amp;"|"&amp;C145</f>
        <v>Annualized total cost of EE|Annualized participant cost of EE</v>
      </c>
    </row>
    <row r="146" spans="2:45" x14ac:dyDescent="0.35">
      <c r="B146" s="231"/>
      <c r="C146" s="247" t="s">
        <v>2421</v>
      </c>
      <c r="D146" s="248"/>
      <c r="E146" s="250"/>
      <c r="F146" s="249"/>
      <c r="G146" s="250"/>
      <c r="H146" s="250"/>
      <c r="I146" s="250"/>
      <c r="J146" s="250"/>
      <c r="K146" s="250"/>
      <c r="L146" s="250"/>
      <c r="M146" s="250"/>
      <c r="N146" s="250"/>
      <c r="O146" s="250"/>
      <c r="P146" s="250"/>
      <c r="Q146" s="250"/>
      <c r="R146" s="251"/>
      <c r="S146" s="250"/>
      <c r="T146" s="250"/>
      <c r="U146" s="250"/>
      <c r="V146" s="250"/>
      <c r="W146" s="250"/>
      <c r="X146" s="250"/>
      <c r="Y146" s="250"/>
      <c r="Z146" s="250"/>
      <c r="AA146" s="250"/>
      <c r="AB146" s="250"/>
      <c r="AC146" s="250"/>
      <c r="AD146" s="250"/>
      <c r="AE146" s="250"/>
      <c r="AF146" s="250"/>
      <c r="AG146" s="250"/>
      <c r="AH146" s="250"/>
      <c r="AI146" s="250"/>
      <c r="AJ146" s="250"/>
      <c r="AK146" s="250"/>
      <c r="AL146" s="250"/>
      <c r="AM146" s="250"/>
      <c r="AN146" s="250"/>
      <c r="AO146" s="250"/>
      <c r="AP146" s="250"/>
      <c r="AQ146" s="251"/>
      <c r="AS146" s="69" t="str">
        <f>C146</f>
        <v>Annual first-year costs</v>
      </c>
    </row>
    <row r="147" spans="2:45" x14ac:dyDescent="0.35">
      <c r="B147" s="36"/>
      <c r="C147" s="244" t="s">
        <v>2394</v>
      </c>
      <c r="D147" s="76" t="s">
        <v>2376</v>
      </c>
      <c r="E147" s="200"/>
      <c r="F147" s="199">
        <f>INDEX(Sorted_by_Variable!E$722:E$774,D130)</f>
        <v>0</v>
      </c>
      <c r="G147" s="200">
        <f>INDEX(Sorted_by_Variable!F$722:F$774,D130)</f>
        <v>0</v>
      </c>
      <c r="H147" s="200">
        <f>INDEX(Sorted_by_Variable!G$722:G$774,D130)</f>
        <v>0</v>
      </c>
      <c r="I147" s="200">
        <f>INDEX(Sorted_by_Variable!H$722:H$774,D130)</f>
        <v>0</v>
      </c>
      <c r="J147" s="200">
        <f>INDEX(Sorted_by_Variable!I$722:I$774,D130)</f>
        <v>298.99056000000002</v>
      </c>
      <c r="K147" s="200">
        <f>INDEX(Sorted_by_Variable!J$722:J$774,D130)</f>
        <v>375.59577096933094</v>
      </c>
      <c r="L147" s="200">
        <f>INDEX(Sorted_by_Variable!K$722:K$774,D130)</f>
        <v>527.53615860757191</v>
      </c>
      <c r="M147" s="200">
        <f>INDEX(Sorted_by_Variable!L$722:L$774,D130)</f>
        <v>616.52586857544145</v>
      </c>
      <c r="N147" s="200">
        <f>INDEX(Sorted_by_Variable!M$722:M$774,D130)</f>
        <v>662.0484554969089</v>
      </c>
      <c r="O147" s="200">
        <f>INDEX(Sorted_by_Variable!N$722:N$774,D130)</f>
        <v>662.04933112421543</v>
      </c>
      <c r="P147" s="200">
        <f>INDEX(Sorted_by_Variable!O$722:O$774,D130)</f>
        <v>662.67543317698176</v>
      </c>
      <c r="Q147" s="200">
        <f>INDEX(Sorted_by_Variable!P$722:P$774,D130)</f>
        <v>663.91863534372567</v>
      </c>
      <c r="R147" s="201">
        <f>INDEX(Sorted_by_Variable!Q$722:Q$774,D130)</f>
        <v>665.77144207497201</v>
      </c>
      <c r="S147" s="200">
        <f>INDEX(Sorted_by_Variable!R$722:R$774,D130)</f>
        <v>668.22697289258576</v>
      </c>
      <c r="T147" s="200">
        <f>INDEX(Sorted_by_Variable!S$722:S$774,D130)</f>
        <v>671.27894743470313</v>
      </c>
      <c r="U147" s="200">
        <f>INDEX(Sorted_by_Variable!T$722:T$774,D130)</f>
        <v>674.9216712128765</v>
      </c>
      <c r="V147" s="200">
        <f>INDEX(Sorted_by_Variable!U$722:U$774,D130)</f>
        <v>679.15002205896292</v>
      </c>
      <c r="W147" s="200">
        <f>INDEX(Sorted_by_Variable!V$722:V$774,D130)</f>
        <v>683.95943724019946</v>
      </c>
      <c r="X147" s="200">
        <f>INDEX(Sorted_by_Variable!W$722:W$774,D130)</f>
        <v>689.34590122176871</v>
      </c>
      <c r="Y147" s="200">
        <f>INDEX(Sorted_by_Variable!X$722:X$774,D130)</f>
        <v>695.30593405700131</v>
      </c>
      <c r="Z147" s="200">
        <f>INDEX(Sorted_by_Variable!Y$722:Y$774,D130)</f>
        <v>701.83658038616647</v>
      </c>
      <c r="AA147" s="200">
        <f>INDEX(Sorted_by_Variable!Z$722:Z$774,D130)</f>
        <v>708.93539902558871</v>
      </c>
      <c r="AB147" s="200">
        <f>INDEX(Sorted_by_Variable!AA$722:AA$774,D130)</f>
        <v>716.600453129578</v>
      </c>
      <c r="AC147" s="200">
        <f>INDEX(Sorted_by_Variable!AB$722:AB$774,D130)</f>
        <v>724.83030090839543</v>
      </c>
      <c r="AD147" s="200">
        <f>INDEX(Sorted_by_Variable!AC$722:AC$774,D130)</f>
        <v>733.62398688617554</v>
      </c>
      <c r="AE147" s="200">
        <f>INDEX(Sorted_by_Variable!AD$722:AD$774,D130)</f>
        <v>742.70564764130529</v>
      </c>
      <c r="AF147" s="200">
        <f>INDEX(Sorted_by_Variable!AE$722:AE$774,D130)</f>
        <v>752.00884954241849</v>
      </c>
      <c r="AG147" s="200">
        <f>INDEX(Sorted_by_Variable!AF$722:AF$774,D130)</f>
        <v>761.46842611414411</v>
      </c>
      <c r="AH147" s="200">
        <f>INDEX(Sorted_by_Variable!AG$722:AG$774,D130)</f>
        <v>771.02065922310999</v>
      </c>
      <c r="AI147" s="200">
        <f>INDEX(Sorted_by_Variable!AH$722:AH$774,D130)</f>
        <v>780.33566289979217</v>
      </c>
      <c r="AJ147" s="200">
        <f>INDEX(Sorted_by_Variable!AI$722:AI$774,D130)</f>
        <v>789.72043845972109</v>
      </c>
      <c r="AK147" s="200">
        <f>INDEX(Sorted_by_Variable!AJ$722:AJ$774,D130)</f>
        <v>799.18226293317775</v>
      </c>
      <c r="AL147" s="200">
        <f>INDEX(Sorted_by_Variable!AK$722:AK$774,D130)</f>
        <v>808.72788945182208</v>
      </c>
      <c r="AM147" s="200">
        <f>INDEX(Sorted_by_Variable!AL$722:AL$774,D130)</f>
        <v>818.36356697555266</v>
      </c>
      <c r="AN147" s="200">
        <f>INDEX(Sorted_by_Variable!AM$722:AM$774,D130)</f>
        <v>828.09505882671147</v>
      </c>
      <c r="AO147" s="200">
        <f>INDEX(Sorted_by_Variable!AN$722:AN$774,D130)</f>
        <v>837.92766007694445</v>
      </c>
      <c r="AP147" s="200">
        <f>INDEX(Sorted_by_Variable!AO$722:AO$774,D130)</f>
        <v>847.86621382982298</v>
      </c>
      <c r="AQ147" s="201">
        <f>INDEX(Sorted_by_Variable!AP$722:AP$774,D130)</f>
        <v>857.91512644025408</v>
      </c>
      <c r="AS147" s="69" t="str">
        <f>C146&amp;"|"&amp;C147</f>
        <v>Annual first-year costs|Annual total cost of EE</v>
      </c>
    </row>
    <row r="148" spans="2:45" x14ac:dyDescent="0.35">
      <c r="B148" s="36"/>
      <c r="C148" s="244" t="s">
        <v>2385</v>
      </c>
      <c r="D148" s="76" t="s">
        <v>2376</v>
      </c>
      <c r="E148" s="200"/>
      <c r="F148" s="199">
        <f>INDEX(Sorted_by_Variable!E$777:E$829,D130)</f>
        <v>0</v>
      </c>
      <c r="G148" s="200">
        <f>INDEX(Sorted_by_Variable!F$777:F$829,D130)</f>
        <v>0</v>
      </c>
      <c r="H148" s="200">
        <f>INDEX(Sorted_by_Variable!G$777:G$829,D130)</f>
        <v>0</v>
      </c>
      <c r="I148" s="200">
        <f>INDEX(Sorted_by_Variable!H$777:H$829,D130)</f>
        <v>0</v>
      </c>
      <c r="J148" s="200">
        <f>INDEX(Sorted_by_Variable!I$777:I$829,D130)</f>
        <v>149.49528000000001</v>
      </c>
      <c r="K148" s="200">
        <f>INDEX(Sorted_by_Variable!J$777:J$829,D130)</f>
        <v>187.79788548466547</v>
      </c>
      <c r="L148" s="200">
        <f>INDEX(Sorted_by_Variable!K$777:K$829,D130)</f>
        <v>263.76807930378595</v>
      </c>
      <c r="M148" s="200">
        <f>INDEX(Sorted_by_Variable!L$777:L$829,D130)</f>
        <v>308.26293428772073</v>
      </c>
      <c r="N148" s="200">
        <f>INDEX(Sorted_by_Variable!M$777:M$829,D130)</f>
        <v>331.02422774845445</v>
      </c>
      <c r="O148" s="200">
        <f>INDEX(Sorted_by_Variable!N$777:N$829,D130)</f>
        <v>331.02466556210771</v>
      </c>
      <c r="P148" s="200">
        <f>INDEX(Sorted_by_Variable!O$777:O$829,D130)</f>
        <v>331.33771658849088</v>
      </c>
      <c r="Q148" s="200">
        <f>INDEX(Sorted_by_Variable!P$777:P$829,D130)</f>
        <v>331.95931767186283</v>
      </c>
      <c r="R148" s="201">
        <f>INDEX(Sorted_by_Variable!Q$777:Q$829,D130)</f>
        <v>332.88572103748601</v>
      </c>
      <c r="S148" s="200">
        <f>INDEX(Sorted_by_Variable!R$777:R$829,D130)</f>
        <v>334.11348644629288</v>
      </c>
      <c r="T148" s="200">
        <f>INDEX(Sorted_by_Variable!S$777:S$829,D130)</f>
        <v>335.63947371735156</v>
      </c>
      <c r="U148" s="200">
        <f>INDEX(Sorted_by_Variable!T$777:T$829,D130)</f>
        <v>337.46083560643825</v>
      </c>
      <c r="V148" s="200">
        <f>INDEX(Sorted_by_Variable!U$777:U$829,D130)</f>
        <v>339.57501102948146</v>
      </c>
      <c r="W148" s="200">
        <f>INDEX(Sorted_by_Variable!V$777:V$829,D130)</f>
        <v>341.97971862009973</v>
      </c>
      <c r="X148" s="200">
        <f>INDEX(Sorted_by_Variable!W$777:W$829,D130)</f>
        <v>344.67295061088436</v>
      </c>
      <c r="Y148" s="200">
        <f>INDEX(Sorted_by_Variable!X$777:X$829,D130)</f>
        <v>347.65296702850065</v>
      </c>
      <c r="Z148" s="200">
        <f>INDEX(Sorted_by_Variable!Y$777:Y$829,D130)</f>
        <v>350.91829019308324</v>
      </c>
      <c r="AA148" s="200">
        <f>INDEX(Sorted_by_Variable!Z$777:Z$829,D130)</f>
        <v>354.46769951279435</v>
      </c>
      <c r="AB148" s="200">
        <f>INDEX(Sorted_by_Variable!AA$777:AA$829,D130)</f>
        <v>358.300226564789</v>
      </c>
      <c r="AC148" s="200">
        <f>INDEX(Sorted_by_Variable!AB$777:AB$829,D130)</f>
        <v>362.41515045419771</v>
      </c>
      <c r="AD148" s="200">
        <f>INDEX(Sorted_by_Variable!AC$777:AC$829,D130)</f>
        <v>366.81199344308777</v>
      </c>
      <c r="AE148" s="200">
        <f>INDEX(Sorted_by_Variable!AD$777:AD$829,D130)</f>
        <v>371.35282382065265</v>
      </c>
      <c r="AF148" s="200">
        <f>INDEX(Sorted_by_Variable!AE$777:AE$829,D130)</f>
        <v>376.00442477120924</v>
      </c>
      <c r="AG148" s="200">
        <f>INDEX(Sorted_by_Variable!AF$777:AF$829,D130)</f>
        <v>380.73421305707205</v>
      </c>
      <c r="AH148" s="200">
        <f>INDEX(Sorted_by_Variable!AG$777:AG$829,D130)</f>
        <v>385.51032961155499</v>
      </c>
      <c r="AI148" s="200">
        <f>INDEX(Sorted_by_Variable!AH$777:AH$829,D130)</f>
        <v>390.16783144989608</v>
      </c>
      <c r="AJ148" s="200">
        <f>INDEX(Sorted_by_Variable!AI$777:AI$829,D130)</f>
        <v>394.86021922986055</v>
      </c>
      <c r="AK148" s="200">
        <f>INDEX(Sorted_by_Variable!AJ$777:AJ$829,D130)</f>
        <v>399.59113146658888</v>
      </c>
      <c r="AL148" s="200">
        <f>INDEX(Sorted_by_Variable!AK$777:AK$829,D130)</f>
        <v>404.36394472591104</v>
      </c>
      <c r="AM148" s="200">
        <f>INDEX(Sorted_by_Variable!AL$777:AL$829,D130)</f>
        <v>409.18178348777633</v>
      </c>
      <c r="AN148" s="200">
        <f>INDEX(Sorted_by_Variable!AM$777:AM$829,D130)</f>
        <v>414.04752941335573</v>
      </c>
      <c r="AO148" s="200">
        <f>INDEX(Sorted_by_Variable!AN$777:AN$829,D130)</f>
        <v>418.96383003847222</v>
      </c>
      <c r="AP148" s="200">
        <f>INDEX(Sorted_by_Variable!AO$777:AO$829,D130)</f>
        <v>423.93310691491149</v>
      </c>
      <c r="AQ148" s="201">
        <f>INDEX(Sorted_by_Variable!AP$777:AP$829,D130)</f>
        <v>428.95756322012704</v>
      </c>
      <c r="AS148" s="69" t="str">
        <f>C146&amp;"|"&amp;C148</f>
        <v>Annual first-year costs|Annual program cost of EE</v>
      </c>
    </row>
    <row r="149" spans="2:45" ht="18" thickBot="1" x14ac:dyDescent="0.4">
      <c r="B149" s="29"/>
      <c r="C149" s="245" t="s">
        <v>2386</v>
      </c>
      <c r="D149" s="96" t="s">
        <v>2376</v>
      </c>
      <c r="E149" s="203"/>
      <c r="F149" s="202">
        <f>INDEX(Sorted_by_Variable!E$832:E$884,D130)</f>
        <v>0</v>
      </c>
      <c r="G149" s="203">
        <f>INDEX(Sorted_by_Variable!F$832:F$884,D130)</f>
        <v>0</v>
      </c>
      <c r="H149" s="203">
        <f>INDEX(Sorted_by_Variable!G$832:G$884,D130)</f>
        <v>0</v>
      </c>
      <c r="I149" s="203">
        <f>INDEX(Sorted_by_Variable!H$832:H$884,D130)</f>
        <v>0</v>
      </c>
      <c r="J149" s="203">
        <f>INDEX(Sorted_by_Variable!I$832:I$884,D130)</f>
        <v>149.49528000000001</v>
      </c>
      <c r="K149" s="203">
        <f>INDEX(Sorted_by_Variable!J$832:J$884,D130)</f>
        <v>187.79788548466547</v>
      </c>
      <c r="L149" s="203">
        <f>INDEX(Sorted_by_Variable!K$832:K$884,D130)</f>
        <v>263.76807930378595</v>
      </c>
      <c r="M149" s="203">
        <f>INDEX(Sorted_by_Variable!L$832:L$884,D130)</f>
        <v>308.26293428772073</v>
      </c>
      <c r="N149" s="203">
        <f>INDEX(Sorted_by_Variable!M$832:M$884,D130)</f>
        <v>331.02422774845445</v>
      </c>
      <c r="O149" s="203">
        <f>INDEX(Sorted_by_Variable!N$832:N$884,D130)</f>
        <v>331.02466556210771</v>
      </c>
      <c r="P149" s="203">
        <f>INDEX(Sorted_by_Variable!O$832:O$884,D130)</f>
        <v>331.33771658849088</v>
      </c>
      <c r="Q149" s="203">
        <f>INDEX(Sorted_by_Variable!P$832:P$884,D130)</f>
        <v>331.95931767186283</v>
      </c>
      <c r="R149" s="204">
        <f>INDEX(Sorted_by_Variable!Q$832:Q$884,D130)</f>
        <v>332.88572103748601</v>
      </c>
      <c r="S149" s="203">
        <f>INDEX(Sorted_by_Variable!R$832:R$884,D130)</f>
        <v>334.11348644629288</v>
      </c>
      <c r="T149" s="203">
        <f>INDEX(Sorted_by_Variable!S$832:S$884,D130)</f>
        <v>335.63947371735156</v>
      </c>
      <c r="U149" s="203">
        <f>INDEX(Sorted_by_Variable!T$832:T$884,D130)</f>
        <v>337.46083560643825</v>
      </c>
      <c r="V149" s="203">
        <f>INDEX(Sorted_by_Variable!U$832:U$884,D130)</f>
        <v>339.57501102948146</v>
      </c>
      <c r="W149" s="203">
        <f>INDEX(Sorted_by_Variable!V$832:V$884,D130)</f>
        <v>341.97971862009973</v>
      </c>
      <c r="X149" s="203">
        <f>INDEX(Sorted_by_Variable!W$832:W$884,D130)</f>
        <v>344.67295061088436</v>
      </c>
      <c r="Y149" s="203">
        <f>INDEX(Sorted_by_Variable!X$832:X$884,D130)</f>
        <v>347.65296702850065</v>
      </c>
      <c r="Z149" s="203">
        <f>INDEX(Sorted_by_Variable!Y$832:Y$884,D130)</f>
        <v>350.91829019308324</v>
      </c>
      <c r="AA149" s="203">
        <f>INDEX(Sorted_by_Variable!Z$832:Z$884,D130)</f>
        <v>354.46769951279435</v>
      </c>
      <c r="AB149" s="203">
        <f>INDEX(Sorted_by_Variable!AA$832:AA$884,D130)</f>
        <v>358.300226564789</v>
      </c>
      <c r="AC149" s="203">
        <f>INDEX(Sorted_by_Variable!AB$832:AB$884,D130)</f>
        <v>362.41515045419771</v>
      </c>
      <c r="AD149" s="203">
        <f>INDEX(Sorted_by_Variable!AC$832:AC$884,D130)</f>
        <v>366.81199344308777</v>
      </c>
      <c r="AE149" s="203">
        <f>INDEX(Sorted_by_Variable!AD$832:AD$884,D130)</f>
        <v>371.35282382065265</v>
      </c>
      <c r="AF149" s="203">
        <f>INDEX(Sorted_by_Variable!AE$832:AE$884,D130)</f>
        <v>376.00442477120924</v>
      </c>
      <c r="AG149" s="203">
        <f>INDEX(Sorted_by_Variable!AF$832:AF$884,D130)</f>
        <v>380.73421305707205</v>
      </c>
      <c r="AH149" s="203">
        <f>INDEX(Sorted_by_Variable!AG$832:AG$884,D130)</f>
        <v>385.51032961155499</v>
      </c>
      <c r="AI149" s="203">
        <f>INDEX(Sorted_by_Variable!AH$832:AH$884,D130)</f>
        <v>390.16783144989608</v>
      </c>
      <c r="AJ149" s="203">
        <f>INDEX(Sorted_by_Variable!AI$832:AI$884,D130)</f>
        <v>394.86021922986055</v>
      </c>
      <c r="AK149" s="203">
        <f>INDEX(Sorted_by_Variable!AJ$832:AJ$884,D130)</f>
        <v>399.59113146658888</v>
      </c>
      <c r="AL149" s="203">
        <f>INDEX(Sorted_by_Variable!AK$832:AK$884,D130)</f>
        <v>404.36394472591104</v>
      </c>
      <c r="AM149" s="203">
        <f>INDEX(Sorted_by_Variable!AL$832:AL$884,D130)</f>
        <v>409.18178348777633</v>
      </c>
      <c r="AN149" s="203">
        <f>INDEX(Sorted_by_Variable!AM$832:AM$884,D130)</f>
        <v>414.04752941335573</v>
      </c>
      <c r="AO149" s="203">
        <f>INDEX(Sorted_by_Variable!AN$832:AN$884,D130)</f>
        <v>418.96383003847222</v>
      </c>
      <c r="AP149" s="203">
        <f>INDEX(Sorted_by_Variable!AO$832:AO$884,D130)</f>
        <v>423.93310691491149</v>
      </c>
      <c r="AQ149" s="204">
        <f>INDEX(Sorted_by_Variable!AP$832:AP$884,D130)</f>
        <v>428.95756322012704</v>
      </c>
      <c r="AS149" s="69" t="str">
        <f>C146&amp;"|"&amp;C149</f>
        <v>Annual first-year costs|Annual participant cost of EE</v>
      </c>
    </row>
    <row r="150" spans="2:45" ht="18.75" thickTop="1" thickBot="1" x14ac:dyDescent="0.4"/>
    <row r="151" spans="2:45" ht="25.5" thickTop="1" x14ac:dyDescent="0.5">
      <c r="B151" s="217" t="str">
        <f>INDEX(Sorted_by_Variable!$C$7:$C$59,D151)</f>
        <v>Connecticut</v>
      </c>
      <c r="C151" s="94"/>
      <c r="D151" s="228">
        <f>D130+1</f>
        <v>6</v>
      </c>
      <c r="E151" s="220"/>
      <c r="F151" s="222"/>
      <c r="G151" s="94"/>
      <c r="H151" s="94"/>
      <c r="I151" s="94"/>
      <c r="J151" s="94"/>
      <c r="K151" s="94"/>
      <c r="L151" s="94"/>
      <c r="M151" s="94"/>
      <c r="N151" s="94"/>
      <c r="O151" s="94"/>
      <c r="P151" s="94"/>
      <c r="Q151" s="94"/>
      <c r="R151" s="220"/>
      <c r="S151" s="94"/>
      <c r="T151" s="94"/>
      <c r="U151" s="94"/>
      <c r="V151" s="94"/>
      <c r="W151" s="94"/>
      <c r="X151" s="94"/>
      <c r="Y151" s="94"/>
      <c r="Z151" s="94"/>
      <c r="AA151" s="94"/>
      <c r="AB151" s="94"/>
      <c r="AC151" s="94"/>
      <c r="AD151" s="94"/>
      <c r="AE151" s="94"/>
      <c r="AF151" s="94"/>
      <c r="AG151" s="94"/>
      <c r="AH151" s="94"/>
      <c r="AI151" s="94"/>
      <c r="AJ151" s="94"/>
      <c r="AK151" s="94"/>
      <c r="AL151" s="94"/>
      <c r="AM151" s="94"/>
      <c r="AN151" s="94"/>
      <c r="AO151" s="94"/>
      <c r="AP151" s="94"/>
      <c r="AQ151" s="220"/>
      <c r="AS151" s="69"/>
    </row>
    <row r="152" spans="2:45" x14ac:dyDescent="0.35">
      <c r="C152" t="s">
        <v>2358</v>
      </c>
      <c r="D152" s="76" t="s">
        <v>0</v>
      </c>
      <c r="E152" s="166">
        <f>INDEX(Sorted_by_Variable!D$7:D$59,D151)</f>
        <v>29843.811999999998</v>
      </c>
      <c r="F152" s="167">
        <f>INDEX(Sorted_by_Variable!E$7:E$59,D151)</f>
        <v>29909.275532288579</v>
      </c>
      <c r="G152" s="166">
        <f>INDEX(Sorted_by_Variable!F$7:F$59,D151)</f>
        <v>29974.882661315394</v>
      </c>
      <c r="H152" s="166">
        <f>INDEX(Sorted_by_Variable!G$7:G$59,D151)</f>
        <v>30040.63370206533</v>
      </c>
      <c r="I152" s="166">
        <f>INDEX(Sorted_by_Variable!H$7:H$59,D151)</f>
        <v>30106.528970214204</v>
      </c>
      <c r="J152" s="166">
        <f>INDEX(Sorted_by_Variable!I$7:I$59,D151)</f>
        <v>30172.568782130278</v>
      </c>
      <c r="K152" s="166">
        <f>INDEX(Sorted_by_Variable!J$7:J$59,D151)</f>
        <v>30238.753454875783</v>
      </c>
      <c r="L152" s="166">
        <f>INDEX(Sorted_by_Variable!K$7:K$59,D151)</f>
        <v>30305.083306208438</v>
      </c>
      <c r="M152" s="166">
        <f>INDEX(Sorted_by_Variable!L$7:L$59,D151)</f>
        <v>30371.558654582972</v>
      </c>
      <c r="N152" s="166">
        <f>INDEX(Sorted_by_Variable!M$7:M$59,D151)</f>
        <v>30438.179819152658</v>
      </c>
      <c r="O152" s="166">
        <f>INDEX(Sorted_by_Variable!N$7:N$59,D151)</f>
        <v>30504.947119770848</v>
      </c>
      <c r="P152" s="166">
        <f>INDEX(Sorted_by_Variable!O$7:O$59,D151)</f>
        <v>30571.860876992498</v>
      </c>
      <c r="Q152" s="166">
        <f>INDEX(Sorted_by_Variable!P$7:P$59,D151)</f>
        <v>30638.921412075717</v>
      </c>
      <c r="R152" s="168">
        <f>INDEX(Sorted_by_Variable!Q$7:Q$59,D151)</f>
        <v>30706.129046983304</v>
      </c>
      <c r="S152" s="166">
        <f>INDEX(Sorted_by_Variable!R$7:R$59,D151)</f>
        <v>30773.484104384297</v>
      </c>
      <c r="T152" s="166">
        <f>INDEX(Sorted_by_Variable!S$7:S$59,D151)</f>
        <v>30840.986907655522</v>
      </c>
      <c r="U152" s="166">
        <f>INDEX(Sorted_by_Variable!T$7:T$59,D151)</f>
        <v>30908.637780883146</v>
      </c>
      <c r="V152" s="166">
        <f>INDEX(Sorted_by_Variable!U$7:U$59,D151)</f>
        <v>30976.437048864223</v>
      </c>
      <c r="W152" s="166">
        <f>INDEX(Sorted_by_Variable!V$7:V$59,D151)</f>
        <v>31044.38503710827</v>
      </c>
      <c r="X152" s="166">
        <f>INDEX(Sorted_by_Variable!W$7:W$59,D151)</f>
        <v>31112.482071838815</v>
      </c>
      <c r="Y152" s="166">
        <f>INDEX(Sorted_by_Variable!X$7:X$59,D151)</f>
        <v>31180.728479994974</v>
      </c>
      <c r="Z152" s="166">
        <f>INDEX(Sorted_by_Variable!Y$7:Y$59,D151)</f>
        <v>31249.124589233015</v>
      </c>
      <c r="AA152" s="166">
        <f>INDEX(Sorted_by_Variable!Z$7:Z$59,D151)</f>
        <v>31317.670727927936</v>
      </c>
      <c r="AB152" s="166">
        <f>INDEX(Sorted_by_Variable!AA$7:AA$59,D151)</f>
        <v>31386.367225175032</v>
      </c>
      <c r="AC152" s="166">
        <f>INDEX(Sorted_by_Variable!AB$7:AB$59,D151)</f>
        <v>31455.214410791483</v>
      </c>
      <c r="AD152" s="166">
        <f>INDEX(Sorted_by_Variable!AC$7:AC$59,D151)</f>
        <v>31524.212615317938</v>
      </c>
      <c r="AE152" s="166">
        <f>INDEX(Sorted_by_Variable!AD$7:AD$59,D151)</f>
        <v>31593.362170020097</v>
      </c>
      <c r="AF152" s="166">
        <f>INDEX(Sorted_by_Variable!AE$7:AE$59,D151)</f>
        <v>31662.663406890304</v>
      </c>
      <c r="AG152" s="166">
        <f>INDEX(Sorted_by_Variable!AF$7:AF$59,D151)</f>
        <v>31732.116658649142</v>
      </c>
      <c r="AH152" s="166">
        <f>INDEX(Sorted_by_Variable!AG$7:AG$59,D151)</f>
        <v>31802.163727932766</v>
      </c>
      <c r="AI152" s="166">
        <f>INDEX(Sorted_by_Variable!AH$7:AH$59,D151)</f>
        <v>31872.365422637948</v>
      </c>
      <c r="AJ152" s="166">
        <f>INDEX(Sorted_by_Variable!AI$7:AI$59,D151)</f>
        <v>31942.722084092613</v>
      </c>
      <c r="AK152" s="166">
        <f>INDEX(Sorted_by_Variable!AJ$7:AJ$59,D151)</f>
        <v>32013.234054378154</v>
      </c>
      <c r="AL152" s="166">
        <f>INDEX(Sorted_by_Variable!AK$7:AK$59,D151)</f>
        <v>32083.90167633109</v>
      </c>
      <c r="AM152" s="166">
        <f>INDEX(Sorted_by_Variable!AL$7:AL$59,D151)</f>
        <v>32154.725293544736</v>
      </c>
      <c r="AN152" s="166">
        <f>INDEX(Sorted_by_Variable!AM$7:AM$59,D151)</f>
        <v>32225.705250370873</v>
      </c>
      <c r="AO152" s="166">
        <f>INDEX(Sorted_by_Variable!AN$7:AN$59,D151)</f>
        <v>32296.841891921416</v>
      </c>
      <c r="AP152" s="166">
        <f>INDEX(Sorted_by_Variable!AO$7:AO$59,D151)</f>
        <v>32368.135564070104</v>
      </c>
      <c r="AQ152" s="168">
        <f>INDEX(Sorted_by_Variable!AP$7:AP$59,D151)</f>
        <v>32439.586613454172</v>
      </c>
      <c r="AS152" s="69" t="str">
        <f t="shared" ref="AS152:AS162" si="79">C152</f>
        <v>BAU sales</v>
      </c>
    </row>
    <row r="153" spans="2:45" x14ac:dyDescent="0.35">
      <c r="C153" t="s">
        <v>2372</v>
      </c>
      <c r="D153" s="76" t="s">
        <v>0</v>
      </c>
      <c r="E153" s="166">
        <f>INDEX(Sorted_by_Variable!D$62:D$114,D151)</f>
        <v>29532.725999999999</v>
      </c>
      <c r="F153" s="167">
        <f>INDEX(Sorted_by_Variable!E$62:E$114,D151)</f>
        <v>29909.275532288579</v>
      </c>
      <c r="G153" s="166">
        <f>INDEX(Sorted_by_Variable!F$62:F$114,D151)</f>
        <v>29974.882661315394</v>
      </c>
      <c r="H153" s="166">
        <f>INDEX(Sorted_by_Variable!G$62:G$114,D151)</f>
        <v>30040.63370206533</v>
      </c>
      <c r="I153" s="166">
        <f>INDEX(Sorted_by_Variable!H$62:H$114,D151)</f>
        <v>30106.528970214204</v>
      </c>
      <c r="J153" s="166">
        <f>INDEX(Sorted_by_Variable!I$62:I$114,D151)</f>
        <v>29861.482782130279</v>
      </c>
      <c r="K153" s="166">
        <f>INDEX(Sorted_by_Variable!J$62:J$114,D151)</f>
        <v>29575.763460167</v>
      </c>
      <c r="L153" s="166">
        <f>INDEX(Sorted_by_Variable!K$62:K$114,D151)</f>
        <v>29253.944518009488</v>
      </c>
      <c r="M153" s="166">
        <f>INDEX(Sorted_by_Variable!L$62:L$114,D151)</f>
        <v>28939.677418607942</v>
      </c>
      <c r="N153" s="166">
        <f>INDEX(Sorted_by_Variable!M$62:M$114,D151)</f>
        <v>28653.365361248896</v>
      </c>
      <c r="O153" s="166">
        <f>INDEX(Sorted_by_Variable!N$62:N$114,D151)</f>
        <v>28394.341234550273</v>
      </c>
      <c r="P153" s="166">
        <f>INDEX(Sorted_by_Variable!O$62:O$114,D151)</f>
        <v>28161.970004272367</v>
      </c>
      <c r="Q153" s="166">
        <f>INDEX(Sorted_by_Variable!P$62:P$114,D151)</f>
        <v>27955.647705495368</v>
      </c>
      <c r="R153" s="168">
        <f>INDEX(Sorted_by_Variable!Q$62:Q$114,D151)</f>
        <v>27774.800475238291</v>
      </c>
      <c r="S153" s="166">
        <f>INDEX(Sorted_by_Variable!R$62:R$114,D151)</f>
        <v>27618.883624117025</v>
      </c>
      <c r="T153" s="166">
        <f>INDEX(Sorted_by_Variable!S$62:S$114,D151)</f>
        <v>27487.380745692208</v>
      </c>
      <c r="U153" s="166">
        <f>INDEX(Sorted_by_Variable!T$62:T$114,D151)</f>
        <v>27379.802862208675</v>
      </c>
      <c r="V153" s="166">
        <f>INDEX(Sorted_by_Variable!U$62:U$114,D151)</f>
        <v>27295.687605477448</v>
      </c>
      <c r="W153" s="166">
        <f>INDEX(Sorted_by_Variable!V$62:V$114,D151)</f>
        <v>27234.598431698745</v>
      </c>
      <c r="X153" s="166">
        <f>INDEX(Sorted_by_Variable!W$62:W$114,D151)</f>
        <v>27196.123869070179</v>
      </c>
      <c r="Y153" s="166">
        <f>INDEX(Sorted_by_Variable!X$62:X$114,D151)</f>
        <v>27179.876797068522</v>
      </c>
      <c r="Z153" s="166">
        <f>INDEX(Sorted_by_Variable!Y$62:Y$114,D151)</f>
        <v>27185.493756335931</v>
      </c>
      <c r="AA153" s="166">
        <f>INDEX(Sorted_by_Variable!Z$62:Z$114,D151)</f>
        <v>27212.634288142581</v>
      </c>
      <c r="AB153" s="166">
        <f>INDEX(Sorted_by_Variable!AA$62:AA$114,D151)</f>
        <v>27260.980302437198</v>
      </c>
      <c r="AC153" s="166">
        <f>INDEX(Sorted_by_Variable!AB$62:AB$114,D151)</f>
        <v>27330.235473535286</v>
      </c>
      <c r="AD153" s="166">
        <f>INDEX(Sorted_by_Variable!AC$62:AC$114,D151)</f>
        <v>27403.751715163045</v>
      </c>
      <c r="AE153" s="166">
        <f>INDEX(Sorted_by_Variable!AD$62:AD$114,D151)</f>
        <v>27478.51006808029</v>
      </c>
      <c r="AF153" s="166">
        <f>INDEX(Sorted_by_Variable!AE$62:AE$114,D151)</f>
        <v>27551.622493025374</v>
      </c>
      <c r="AG153" s="166">
        <f>INDEX(Sorted_by_Variable!AF$62:AF$114,D151)</f>
        <v>27622.388587708654</v>
      </c>
      <c r="AH153" s="166">
        <f>INDEX(Sorted_by_Variable!AG$62:AG$114,D151)</f>
        <v>27691.591175660484</v>
      </c>
      <c r="AI153" s="166">
        <f>INDEX(Sorted_by_Variable!AH$62:AH$114,D151)</f>
        <v>27759.09642118285</v>
      </c>
      <c r="AJ153" s="166">
        <f>INDEX(Sorted_by_Variable!AI$62:AI$114,D151)</f>
        <v>27825.189252093794</v>
      </c>
      <c r="AK153" s="166">
        <f>INDEX(Sorted_by_Variable!AJ$62:AJ$114,D151)</f>
        <v>27890.127941280036</v>
      </c>
      <c r="AL153" s="166">
        <f>INDEX(Sorted_by_Variable!AK$62:AK$114,D151)</f>
        <v>27954.145208280039</v>
      </c>
      <c r="AM153" s="166">
        <f>INDEX(Sorted_by_Variable!AL$62:AL$114,D151)</f>
        <v>28017.449259535257</v>
      </c>
      <c r="AN153" s="166">
        <f>INDEX(Sorted_by_Variable!AM$62:AM$114,D151)</f>
        <v>28080.224769832159</v>
      </c>
      <c r="AO153" s="166">
        <f>INDEX(Sorted_by_Variable!AN$62:AN$114,D151)</f>
        <v>28142.633807341525</v>
      </c>
      <c r="AP153" s="166">
        <f>INDEX(Sorted_by_Variable!AO$62:AO$114,D151)</f>
        <v>28204.816704550303</v>
      </c>
      <c r="AQ153" s="168">
        <f>INDEX(Sorted_by_Variable!AP$62:AP$114,D151)</f>
        <v>28266.892877274644</v>
      </c>
      <c r="AS153" s="69" t="str">
        <f t="shared" si="79"/>
        <v>Sales after EE</v>
      </c>
    </row>
    <row r="154" spans="2:45" x14ac:dyDescent="0.35">
      <c r="C154" t="s">
        <v>2356</v>
      </c>
      <c r="D154" s="76" t="s">
        <v>0</v>
      </c>
      <c r="E154" s="166">
        <f>INDEX(Sorted_by_Variable!D$117:D$169,D151)</f>
        <v>0</v>
      </c>
      <c r="F154" s="167">
        <f>INDEX(Sorted_by_Variable!E$117:E$169,D151)</f>
        <v>0</v>
      </c>
      <c r="G154" s="166">
        <f>INDEX(Sorted_by_Variable!F$117:F$169,D151)</f>
        <v>0</v>
      </c>
      <c r="H154" s="166">
        <f>INDEX(Sorted_by_Variable!G$117:G$169,D151)</f>
        <v>0</v>
      </c>
      <c r="I154" s="166">
        <f>INDEX(Sorted_by_Variable!H$117:H$169,D151)</f>
        <v>0</v>
      </c>
      <c r="J154" s="166">
        <f>INDEX(Sorted_by_Variable!I$117:I$169,D151)</f>
        <v>311.08600000000001</v>
      </c>
      <c r="K154" s="166">
        <f>INDEX(Sorted_by_Variable!J$117:J$169,D151)</f>
        <v>662.98999470878482</v>
      </c>
      <c r="L154" s="166">
        <f>INDEX(Sorted_by_Variable!K$117:K$169,D151)</f>
        <v>1051.1387881989508</v>
      </c>
      <c r="M154" s="166">
        <f>INDEX(Sorted_by_Variable!L$117:L$169,D151)</f>
        <v>1431.8812359750286</v>
      </c>
      <c r="N154" s="166">
        <f>INDEX(Sorted_by_Variable!M$117:M$169,D151)</f>
        <v>1784.8144579037601</v>
      </c>
      <c r="O154" s="166">
        <f>INDEX(Sorted_by_Variable!N$117:N$169,D151)</f>
        <v>2110.6058852205733</v>
      </c>
      <c r="P154" s="166">
        <f>INDEX(Sorted_by_Variable!O$117:O$169,D151)</f>
        <v>2409.8908727201315</v>
      </c>
      <c r="Q154" s="166">
        <f>INDEX(Sorted_by_Variable!P$117:P$169,D151)</f>
        <v>2683.2737065803499</v>
      </c>
      <c r="R154" s="168">
        <f>INDEX(Sorted_by_Variable!Q$117:Q$169,D151)</f>
        <v>2931.328571745014</v>
      </c>
      <c r="S154" s="166">
        <f>INDEX(Sorted_by_Variable!R$117:R$169,D151)</f>
        <v>3154.6004802672733</v>
      </c>
      <c r="T154" s="166">
        <f>INDEX(Sorted_by_Variable!S$117:S$169,D151)</f>
        <v>3353.6061619633142</v>
      </c>
      <c r="U154" s="166">
        <f>INDEX(Sorted_by_Variable!T$117:T$169,D151)</f>
        <v>3528.8349186744699</v>
      </c>
      <c r="V154" s="166">
        <f>INDEX(Sorted_by_Variable!U$117:U$169,D151)</f>
        <v>3680.7494433867741</v>
      </c>
      <c r="W154" s="166">
        <f>INDEX(Sorted_by_Variable!V$117:V$169,D151)</f>
        <v>3809.786605409523</v>
      </c>
      <c r="X154" s="166">
        <f>INDEX(Sorted_by_Variable!W$117:W$169,D151)</f>
        <v>3916.3582027686366</v>
      </c>
      <c r="Y154" s="166">
        <f>INDEX(Sorted_by_Variable!X$117:X$169,D151)</f>
        <v>4000.8516829264536</v>
      </c>
      <c r="Z154" s="166">
        <f>INDEX(Sorted_by_Variable!Y$117:Y$169,D151)</f>
        <v>4063.6308328970849</v>
      </c>
      <c r="AA154" s="166">
        <f>INDEX(Sorted_by_Variable!Z$117:Z$169,D151)</f>
        <v>4105.0364397853573</v>
      </c>
      <c r="AB154" s="166">
        <f>INDEX(Sorted_by_Variable!AA$117:AA$169,D151)</f>
        <v>4125.3869227378336</v>
      </c>
      <c r="AC154" s="166">
        <f>INDEX(Sorted_by_Variable!AB$117:AB$169,D151)</f>
        <v>4124.9789372561954</v>
      </c>
      <c r="AD154" s="166">
        <f>INDEX(Sorted_by_Variable!AC$117:AC$169,D151)</f>
        <v>4120.4609001548934</v>
      </c>
      <c r="AE154" s="166">
        <f>INDEX(Sorted_by_Variable!AD$117:AD$169,D151)</f>
        <v>4114.8521019398067</v>
      </c>
      <c r="AF154" s="166">
        <f>INDEX(Sorted_by_Variable!AE$117:AE$169,D151)</f>
        <v>4111.0409138649293</v>
      </c>
      <c r="AG154" s="166">
        <f>INDEX(Sorted_by_Variable!AF$117:AF$169,D151)</f>
        <v>4109.7280709404877</v>
      </c>
      <c r="AH154" s="166">
        <f>INDEX(Sorted_by_Variable!AG$117:AG$169,D151)</f>
        <v>4110.5725522722832</v>
      </c>
      <c r="AI154" s="166">
        <f>INDEX(Sorted_by_Variable!AH$117:AH$169,D151)</f>
        <v>4113.2690014550981</v>
      </c>
      <c r="AJ154" s="166">
        <f>INDEX(Sorted_by_Variable!AI$117:AI$169,D151)</f>
        <v>4117.5328319988193</v>
      </c>
      <c r="AK154" s="166">
        <f>INDEX(Sorted_by_Variable!AJ$117:AJ$169,D151)</f>
        <v>4123.1061130981179</v>
      </c>
      <c r="AL154" s="166">
        <f>INDEX(Sorted_by_Variable!AK$117:AK$169,D151)</f>
        <v>4129.7564680510532</v>
      </c>
      <c r="AM154" s="166">
        <f>INDEX(Sorted_by_Variable!AL$117:AL$169,D151)</f>
        <v>4137.276034009481</v>
      </c>
      <c r="AN154" s="166">
        <f>INDEX(Sorted_by_Variable!AM$117:AM$169,D151)</f>
        <v>4145.4804805387139</v>
      </c>
      <c r="AO154" s="166">
        <f>INDEX(Sorted_by_Variable!AN$117:AN$169,D151)</f>
        <v>4154.2080845798937</v>
      </c>
      <c r="AP154" s="166">
        <f>INDEX(Sorted_by_Variable!AO$117:AO$169,D151)</f>
        <v>4163.3188595198008</v>
      </c>
      <c r="AQ154" s="168">
        <f>INDEX(Sorted_by_Variable!AP$117:AP$169,D151)</f>
        <v>4172.6937361795262</v>
      </c>
      <c r="AS154" s="69" t="str">
        <f t="shared" si="79"/>
        <v>Net cumulative savings</v>
      </c>
    </row>
    <row r="155" spans="2:45" x14ac:dyDescent="0.35">
      <c r="C155" t="s">
        <v>2390</v>
      </c>
      <c r="D155" s="76" t="s">
        <v>1</v>
      </c>
      <c r="E155" s="174">
        <f t="shared" ref="E155:AQ155" si="80">E154/E152</f>
        <v>0</v>
      </c>
      <c r="F155" s="173">
        <f t="shared" si="80"/>
        <v>0</v>
      </c>
      <c r="G155" s="174">
        <f t="shared" si="80"/>
        <v>0</v>
      </c>
      <c r="H155" s="174">
        <f t="shared" si="80"/>
        <v>0</v>
      </c>
      <c r="I155" s="174">
        <f t="shared" si="80"/>
        <v>0</v>
      </c>
      <c r="J155" s="174">
        <f t="shared" si="80"/>
        <v>1.0310225895789187E-2</v>
      </c>
      <c r="K155" s="174">
        <f t="shared" si="80"/>
        <v>2.19251761054946E-2</v>
      </c>
      <c r="L155" s="174">
        <f t="shared" si="80"/>
        <v>3.4685230117272425E-2</v>
      </c>
      <c r="M155" s="174">
        <f t="shared" si="80"/>
        <v>4.7145464355645185E-2</v>
      </c>
      <c r="N155" s="174">
        <f t="shared" si="80"/>
        <v>5.8637358360722307E-2</v>
      </c>
      <c r="O155" s="174">
        <f t="shared" si="80"/>
        <v>6.9188970462192634E-2</v>
      </c>
      <c r="P155" s="174">
        <f t="shared" si="80"/>
        <v>7.8827091436025273E-2</v>
      </c>
      <c r="Q155" s="174">
        <f t="shared" si="80"/>
        <v>8.7577290025711921E-2</v>
      </c>
      <c r="R155" s="175">
        <f t="shared" si="80"/>
        <v>9.5463956634188635E-2</v>
      </c>
      <c r="S155" s="174">
        <f t="shared" si="80"/>
        <v>0.10251034525589638</v>
      </c>
      <c r="T155" s="174">
        <f t="shared" si="80"/>
        <v>0.10873861371572592</v>
      </c>
      <c r="U155" s="174">
        <f t="shared" si="80"/>
        <v>0.11416986227898528</v>
      </c>
      <c r="V155" s="174">
        <f t="shared" si="80"/>
        <v>0.11882417069401892</v>
      </c>
      <c r="W155" s="174">
        <f t="shared" si="80"/>
        <v>0.1227206337266972</v>
      </c>
      <c r="X155" s="174">
        <f t="shared" si="80"/>
        <v>0.12587739524367594</v>
      </c>
      <c r="Y155" s="174">
        <f t="shared" si="80"/>
        <v>0.12831168089909548</v>
      </c>
      <c r="Z155" s="174">
        <f t="shared" si="80"/>
        <v>0.13003982947724627</v>
      </c>
      <c r="AA155" s="174">
        <f t="shared" si="80"/>
        <v>0.13107732294166557</v>
      </c>
      <c r="AB155" s="174">
        <f t="shared" si="80"/>
        <v>0.13143881523914808</v>
      </c>
      <c r="AC155" s="174">
        <f t="shared" si="80"/>
        <v>0.13113815990524674</v>
      </c>
      <c r="AD155" s="174">
        <f t="shared" si="80"/>
        <v>0.13070781340158577</v>
      </c>
      <c r="AE155" s="174">
        <f t="shared" si="80"/>
        <v>0.13024419749299476</v>
      </c>
      <c r="AF155" s="174">
        <f t="shared" si="80"/>
        <v>0.12983875869931716</v>
      </c>
      <c r="AG155" s="174">
        <f t="shared" si="80"/>
        <v>0.12951320314210144</v>
      </c>
      <c r="AH155" s="174">
        <f t="shared" si="80"/>
        <v>0.129254493104249</v>
      </c>
      <c r="AI155" s="174">
        <f t="shared" si="80"/>
        <v>0.12905440016490183</v>
      </c>
      <c r="AJ155" s="174">
        <f t="shared" si="80"/>
        <v>0.12890363010262482</v>
      </c>
      <c r="AK155" s="174">
        <f t="shared" si="80"/>
        <v>0.12879380152890985</v>
      </c>
      <c r="AL155" s="174">
        <f t="shared" si="80"/>
        <v>0.12871740194546394</v>
      </c>
      <c r="AM155" s="174">
        <f t="shared" si="80"/>
        <v>0.12866774622515792</v>
      </c>
      <c r="AN155" s="174">
        <f t="shared" si="80"/>
        <v>0.12863893740513266</v>
      </c>
      <c r="AO155" s="174">
        <f t="shared" si="80"/>
        <v>0.12862582968581235</v>
      </c>
      <c r="AP155" s="174">
        <f t="shared" si="80"/>
        <v>0.12862399353459356</v>
      </c>
      <c r="AQ155" s="175">
        <f t="shared" si="80"/>
        <v>0.12862968279777401</v>
      </c>
      <c r="AS155" s="69" t="str">
        <f t="shared" si="79"/>
        <v>Net cumulative savings as a percent of sales before EE</v>
      </c>
    </row>
    <row r="156" spans="2:45" x14ac:dyDescent="0.35">
      <c r="C156" t="s">
        <v>2378</v>
      </c>
      <c r="D156" s="76" t="s">
        <v>0</v>
      </c>
      <c r="E156" s="166">
        <f>INDEX(Sorted_by_Variable!D$227:D$279,D151)</f>
        <v>0</v>
      </c>
      <c r="F156" s="167">
        <f>INDEX(Sorted_by_Variable!E$227:E$279,D151)</f>
        <v>0</v>
      </c>
      <c r="G156" s="166">
        <f>INDEX(Sorted_by_Variable!F$227:F$279,D151)</f>
        <v>0</v>
      </c>
      <c r="H156" s="166">
        <f>INDEX(Sorted_by_Variable!G$227:G$279,D151)</f>
        <v>0</v>
      </c>
      <c r="I156" s="166">
        <f>INDEX(Sorted_by_Variable!H$227:H$279,D151)</f>
        <v>0</v>
      </c>
      <c r="J156" s="166">
        <f>INDEX(Sorted_by_Variable!I$227:I$279,D151)</f>
        <v>311.08600000000001</v>
      </c>
      <c r="K156" s="166">
        <f>INDEX(Sorted_by_Variable!J$227:J$279,D151)</f>
        <v>368.27694207720583</v>
      </c>
      <c r="L156" s="166">
        <f>INDEX(Sorted_by_Variable!K$227:K$279,D151)</f>
        <v>423.90473781001901</v>
      </c>
      <c r="M156" s="166">
        <f>INDEX(Sorted_by_Variable!L$227:L$279,D151)</f>
        <v>438.80916777014232</v>
      </c>
      <c r="N156" s="166">
        <f>INDEX(Sorted_by_Variable!M$227:M$279,D151)</f>
        <v>434.09516127911911</v>
      </c>
      <c r="O156" s="166">
        <f>INDEX(Sorted_by_Variable!N$227:N$279,D151)</f>
        <v>429.8004804187334</v>
      </c>
      <c r="P156" s="166">
        <f>INDEX(Sorted_by_Variable!O$227:O$279,D151)</f>
        <v>425.91511851825408</v>
      </c>
      <c r="Q156" s="166">
        <f>INDEX(Sorted_by_Variable!P$227:P$279,D151)</f>
        <v>422.4295500640855</v>
      </c>
      <c r="R156" s="168">
        <f>INDEX(Sorted_by_Variable!Q$227:Q$279,D151)</f>
        <v>419.33471558243053</v>
      </c>
      <c r="S156" s="166">
        <f>INDEX(Sorted_by_Variable!R$227:R$279,D151)</f>
        <v>416.62200712857435</v>
      </c>
      <c r="T156" s="166">
        <f>INDEX(Sorted_by_Variable!S$227:S$279,D151)</f>
        <v>414.28325436175538</v>
      </c>
      <c r="U156" s="166">
        <f>INDEX(Sorted_by_Variable!T$227:T$279,D151)</f>
        <v>412.31071118538313</v>
      </c>
      <c r="V156" s="166">
        <f>INDEX(Sorted_by_Variable!U$227:U$279,D151)</f>
        <v>410.69704293313009</v>
      </c>
      <c r="W156" s="166">
        <f>INDEX(Sorted_by_Variable!V$227:V$279,D151)</f>
        <v>409.43531408216171</v>
      </c>
      <c r="X156" s="166">
        <f>INDEX(Sorted_by_Variable!W$227:W$279,D151)</f>
        <v>408.51897647548117</v>
      </c>
      <c r="Y156" s="166">
        <f>INDEX(Sorted_by_Variable!X$227:X$279,D151)</f>
        <v>407.94185803605268</v>
      </c>
      <c r="Z156" s="166">
        <f>INDEX(Sorted_by_Variable!Y$227:Y$279,D151)</f>
        <v>407.6981519560278</v>
      </c>
      <c r="AA156" s="166">
        <f>INDEX(Sorted_by_Variable!Z$227:Z$279,D151)</f>
        <v>407.78240634503896</v>
      </c>
      <c r="AB156" s="166">
        <f>INDEX(Sorted_by_Variable!AA$227:AA$279,D151)</f>
        <v>408.18951432213868</v>
      </c>
      <c r="AC156" s="166">
        <f>INDEX(Sorted_by_Variable!AB$227:AB$279,D151)</f>
        <v>408.91470453655796</v>
      </c>
      <c r="AD156" s="166">
        <f>INDEX(Sorted_by_Variable!AC$227:AC$279,D151)</f>
        <v>409.95353210302926</v>
      </c>
      <c r="AE156" s="166">
        <f>INDEX(Sorted_by_Variable!AD$227:AD$279,D151)</f>
        <v>411.05627572744567</v>
      </c>
      <c r="AF156" s="166">
        <f>INDEX(Sorted_by_Variable!AE$227:AE$279,D151)</f>
        <v>412.17765102120433</v>
      </c>
      <c r="AG156" s="166">
        <f>INDEX(Sorted_by_Variable!AF$227:AF$279,D151)</f>
        <v>413.2743373953806</v>
      </c>
      <c r="AH156" s="166">
        <f>INDEX(Sorted_by_Variable!AG$227:AG$279,D151)</f>
        <v>414.33582881562978</v>
      </c>
      <c r="AI156" s="166">
        <f>INDEX(Sorted_by_Variable!AH$227:AH$279,D151)</f>
        <v>415.37386763490724</v>
      </c>
      <c r="AJ156" s="166">
        <f>INDEX(Sorted_by_Variable!AI$227:AI$279,D151)</f>
        <v>416.38644631774275</v>
      </c>
      <c r="AK156" s="166">
        <f>INDEX(Sorted_by_Variable!AJ$227:AJ$279,D151)</f>
        <v>417.37783878140692</v>
      </c>
      <c r="AL156" s="166">
        <f>INDEX(Sorted_by_Variable!AK$227:AK$279,D151)</f>
        <v>418.35191911920055</v>
      </c>
      <c r="AM156" s="166">
        <f>INDEX(Sorted_by_Variable!AL$227:AL$279,D151)</f>
        <v>419.31217812420056</v>
      </c>
      <c r="AN156" s="166">
        <f>INDEX(Sorted_by_Variable!AM$227:AM$279,D151)</f>
        <v>420.26173889302885</v>
      </c>
      <c r="AO156" s="166">
        <f>INDEX(Sorted_by_Variable!AN$227:AN$279,D151)</f>
        <v>421.20337154748239</v>
      </c>
      <c r="AP156" s="166">
        <f>INDEX(Sorted_by_Variable!AO$227:AO$279,D151)</f>
        <v>422.13950711012285</v>
      </c>
      <c r="AQ156" s="168">
        <f>INDEX(Sorted_by_Variable!AP$227:AP$279,D151)</f>
        <v>423.07225056825456</v>
      </c>
      <c r="AS156" s="69" t="str">
        <f t="shared" si="79"/>
        <v>Annual first-year savings</v>
      </c>
    </row>
    <row r="157" spans="2:45" x14ac:dyDescent="0.35">
      <c r="C157" t="s">
        <v>2379</v>
      </c>
      <c r="D157" s="76" t="s">
        <v>1</v>
      </c>
      <c r="E157" s="174">
        <f>INDEX(Sorted_by_Variable!D$282:D$335,D151)</f>
        <v>0</v>
      </c>
      <c r="F157" s="173">
        <f>INDEX(Sorted_by_Variable!E$282:E$335,D151)</f>
        <v>1.0533602621038099E-2</v>
      </c>
      <c r="G157" s="174">
        <f>INDEX(Sorted_by_Variable!F$282:F$335,D151)</f>
        <v>1.0400987468391434E-2</v>
      </c>
      <c r="H157" s="174">
        <f>INDEX(Sorted_by_Variable!G$282:G$335,D151)</f>
        <v>1.037822244426923E-2</v>
      </c>
      <c r="I157" s="174">
        <f>INDEX(Sorted_by_Variable!H$282:H$335,D151)</f>
        <v>1.0355507246793282E-2</v>
      </c>
      <c r="J157" s="174">
        <f>INDEX(Sorted_by_Variable!I$282:I$335,D151)</f>
        <v>1.0332841766906173E-2</v>
      </c>
      <c r="K157" s="174">
        <f>INDEX(Sorted_by_Variable!J$282:J$335,D151)</f>
        <v>1.0417634056208361E-2</v>
      </c>
      <c r="L157" s="174">
        <f>INDEX(Sorted_by_Variable!K$282:K$335,D151)</f>
        <v>1.051827454662242E-2</v>
      </c>
      <c r="M157" s="174">
        <f>INDEX(Sorted_by_Variable!L$282:L$335,D151)</f>
        <v>1.0633984754038464E-2</v>
      </c>
      <c r="N157" s="174">
        <f>INDEX(Sorted_by_Variable!M$282:M$335,D151)</f>
        <v>1.074946328876405E-2</v>
      </c>
      <c r="O157" s="174">
        <f>INDEX(Sorted_by_Variable!N$282:N$335,D151)</f>
        <v>1.0856874788631841E-2</v>
      </c>
      <c r="P157" s="174">
        <f>INDEX(Sorted_by_Variable!O$282:O$335,D151)</f>
        <v>1.0955915385755461E-2</v>
      </c>
      <c r="Q157" s="174">
        <f>INDEX(Sorted_by_Variable!P$282:P$335,D151)</f>
        <v>1.10463152951589E-2</v>
      </c>
      <c r="R157" s="175">
        <f>INDEX(Sorted_by_Variable!Q$282:Q$335,D151)</f>
        <v>1.112784090274712E-2</v>
      </c>
      <c r="S157" s="174">
        <f>INDEX(Sorted_by_Variable!R$282:R$335,D151)</f>
        <v>1.1200296480161522E-2</v>
      </c>
      <c r="T157" s="174">
        <f>INDEX(Sorted_by_Variable!S$282:S$335,D151)</f>
        <v>1.1263525500659892E-2</v>
      </c>
      <c r="U157" s="174">
        <f>INDEX(Sorted_by_Variable!T$282:T$335,D151)</f>
        <v>1.1317411537974678E-2</v>
      </c>
      <c r="V157" s="174">
        <f>INDEX(Sorted_by_Variable!U$282:U$335,D151)</f>
        <v>1.1361878738337465E-2</v>
      </c>
      <c r="W157" s="174">
        <f>INDEX(Sorted_by_Variable!V$282:V$335,D151)</f>
        <v>1.1396891864250899E-2</v>
      </c>
      <c r="X157" s="174">
        <f>INDEX(Sorted_by_Variable!W$282:W$335,D151)</f>
        <v>1.1422455916879704E-2</v>
      </c>
      <c r="Y157" s="174">
        <f>INDEX(Sorted_by_Variable!X$282:X$335,D151)</f>
        <v>1.1438615351866166E-2</v>
      </c>
      <c r="Z157" s="174">
        <f>INDEX(Sorted_by_Variable!Y$282:Y$335,D151)</f>
        <v>1.1445452910719306E-2</v>
      </c>
      <c r="AA157" s="174">
        <f>INDEX(Sorted_by_Variable!Z$282:Z$335,D151)</f>
        <v>1.1443088096477828E-2</v>
      </c>
      <c r="AB157" s="174">
        <f>INDEX(Sorted_by_Variable!AA$282:AA$335,D151)</f>
        <v>1.1431675327939499E-2</v>
      </c>
      <c r="AC157" s="174">
        <f>INDEX(Sorted_by_Variable!AB$282:AB$335,D151)</f>
        <v>1.141140181126165E-2</v>
      </c>
      <c r="AD157" s="174">
        <f>INDEX(Sorted_by_Variable!AC$282:AC$335,D151)</f>
        <v>1.1382485171093174E-2</v>
      </c>
      <c r="AE157" s="174">
        <f>INDEX(Sorted_by_Variable!AD$282:AD$335,D151)</f>
        <v>1.1351949296339228E-2</v>
      </c>
      <c r="AF157" s="174">
        <f>INDEX(Sorted_by_Variable!AE$282:AE$335,D151)</f>
        <v>1.1321065051535132E-2</v>
      </c>
      <c r="AG157" s="174">
        <f>INDEX(Sorted_by_Variable!AF$282:AF$335,D151)</f>
        <v>1.1291022881819417E-2</v>
      </c>
      <c r="AH157" s="174">
        <f>INDEX(Sorted_by_Variable!AG$282:AG$335,D151)</f>
        <v>1.1262096288748408E-2</v>
      </c>
      <c r="AI157" s="174">
        <f>INDEX(Sorted_by_Variable!AH$282:AH$335,D151)</f>
        <v>1.123395178076401E-2</v>
      </c>
      <c r="AJ157" s="174">
        <f>INDEX(Sorted_by_Variable!AI$282:AI$335,D151)</f>
        <v>1.1206632783717398E-2</v>
      </c>
      <c r="AK157" s="174">
        <f>INDEX(Sorted_by_Variable!AJ$282:AJ$335,D151)</f>
        <v>1.1180013806252597E-2</v>
      </c>
      <c r="AL157" s="174">
        <f>INDEX(Sorted_by_Variable!AK$282:AK$335,D151)</f>
        <v>1.1153982536579303E-2</v>
      </c>
      <c r="AM157" s="174">
        <f>INDEX(Sorted_by_Variable!AL$282:AL$335,D151)</f>
        <v>1.1128439009033125E-2</v>
      </c>
      <c r="AN157" s="174">
        <f>INDEX(Sorted_by_Variable!AM$282:AM$335,D151)</f>
        <v>1.1103294847375418E-2</v>
      </c>
      <c r="AO157" s="174">
        <f>INDEX(Sorted_by_Variable!AN$282:AN$335,D151)</f>
        <v>1.1078472574557652E-2</v>
      </c>
      <c r="AP157" s="174">
        <f>INDEX(Sorted_by_Variable!AO$282:AO$335,D151)</f>
        <v>1.105390498023847E-2</v>
      </c>
      <c r="AQ157" s="175">
        <f>INDEX(Sorted_by_Variable!AP$282:AP$335,D151)</f>
        <v>1.1029534538680845E-2</v>
      </c>
      <c r="AS157" s="69" t="str">
        <f t="shared" si="79"/>
        <v>EIA and EERS savings as a percent of previous year sales</v>
      </c>
    </row>
    <row r="158" spans="2:45" x14ac:dyDescent="0.35">
      <c r="C158" t="s">
        <v>2391</v>
      </c>
      <c r="D158" s="76" t="s">
        <v>1</v>
      </c>
      <c r="E158" s="174">
        <f>INDEX(Sorted_by_Variable!D$337:D$389,D151)</f>
        <v>0</v>
      </c>
      <c r="F158" s="173">
        <f>INDEX(Sorted_by_Variable!E$337:E$389,D151)</f>
        <v>0</v>
      </c>
      <c r="G158" s="174">
        <f>INDEX(Sorted_by_Variable!F$337:F$389,D151)</f>
        <v>0</v>
      </c>
      <c r="H158" s="174">
        <f>INDEX(Sorted_by_Variable!G$337:G$389,D151)</f>
        <v>0</v>
      </c>
      <c r="I158" s="174">
        <f>INDEX(Sorted_by_Variable!H$337:H$389,D151)</f>
        <v>0</v>
      </c>
      <c r="J158" s="174">
        <f>INDEX(Sorted_by_Variable!I$337:I$389,D151)</f>
        <v>1.0332841766906173E-2</v>
      </c>
      <c r="K158" s="174">
        <f>INDEX(Sorted_by_Variable!J$337:J$389,D151)</f>
        <v>1.2332841766906173E-2</v>
      </c>
      <c r="L158" s="174">
        <f>INDEX(Sorted_by_Variable!K$337:K$389,D151)</f>
        <v>1.4332841766906173E-2</v>
      </c>
      <c r="M158" s="174">
        <f>INDEX(Sorted_by_Variable!L$337:L$389,D151)</f>
        <v>1.4999999999999999E-2</v>
      </c>
      <c r="N158" s="174">
        <f>INDEX(Sorted_by_Variable!M$337:M$389,D151)</f>
        <v>1.4999999999999999E-2</v>
      </c>
      <c r="O158" s="174">
        <f>INDEX(Sorted_by_Variable!N$337:N$389,D151)</f>
        <v>1.4999999999999999E-2</v>
      </c>
      <c r="P158" s="174">
        <f>INDEX(Sorted_by_Variable!O$337:O$389,D151)</f>
        <v>1.4999999999999999E-2</v>
      </c>
      <c r="Q158" s="174">
        <f>INDEX(Sorted_by_Variable!P$337:P$389,D151)</f>
        <v>1.4999999999999999E-2</v>
      </c>
      <c r="R158" s="175">
        <f>INDEX(Sorted_by_Variable!Q$337:Q$389,D151)</f>
        <v>1.4999999999999999E-2</v>
      </c>
      <c r="S158" s="174">
        <f>INDEX(Sorted_by_Variable!R$337:R$389,D151)</f>
        <v>1.4999999999999999E-2</v>
      </c>
      <c r="T158" s="174">
        <f>INDEX(Sorted_by_Variable!S$337:S$389,D151)</f>
        <v>1.4999999999999999E-2</v>
      </c>
      <c r="U158" s="174">
        <f>INDEX(Sorted_by_Variable!T$337:T$389,D151)</f>
        <v>1.4999999999999999E-2</v>
      </c>
      <c r="V158" s="174">
        <f>INDEX(Sorted_by_Variable!U$337:U$389,D151)</f>
        <v>1.4999999999999999E-2</v>
      </c>
      <c r="W158" s="174">
        <f>INDEX(Sorted_by_Variable!V$337:V$389,D151)</f>
        <v>1.4999999999999999E-2</v>
      </c>
      <c r="X158" s="174">
        <f>INDEX(Sorted_by_Variable!W$337:W$389,D151)</f>
        <v>1.4999999999999999E-2</v>
      </c>
      <c r="Y158" s="174">
        <f>INDEX(Sorted_by_Variable!X$337:X$389,D151)</f>
        <v>1.4999999999999999E-2</v>
      </c>
      <c r="Z158" s="174">
        <f>INDEX(Sorted_by_Variable!Y$337:Y$389,D151)</f>
        <v>1.4999999999999999E-2</v>
      </c>
      <c r="AA158" s="174">
        <f>INDEX(Sorted_by_Variable!Z$337:Z$389,D151)</f>
        <v>1.4999999999999999E-2</v>
      </c>
      <c r="AB158" s="174">
        <f>INDEX(Sorted_by_Variable!AA$337:AA$389,D151)</f>
        <v>1.4999999999999999E-2</v>
      </c>
      <c r="AC158" s="174">
        <f>INDEX(Sorted_by_Variable!AB$337:AB$389,D151)</f>
        <v>1.4999999999999999E-2</v>
      </c>
      <c r="AD158" s="174">
        <f>INDEX(Sorted_by_Variable!AC$337:AC$389,D151)</f>
        <v>1.4999999999999999E-2</v>
      </c>
      <c r="AE158" s="174">
        <f>INDEX(Sorted_by_Variable!AD$337:AD$389,D151)</f>
        <v>1.4999999999999999E-2</v>
      </c>
      <c r="AF158" s="174">
        <f>INDEX(Sorted_by_Variable!AE$337:AE$389,D151)</f>
        <v>1.4999999999999999E-2</v>
      </c>
      <c r="AG158" s="174">
        <f>INDEX(Sorted_by_Variable!AF$337:AF$389,D151)</f>
        <v>1.4999999999999999E-2</v>
      </c>
      <c r="AH158" s="174">
        <f>INDEX(Sorted_by_Variable!AG$337:AG$389,D151)</f>
        <v>1.4999999999999999E-2</v>
      </c>
      <c r="AI158" s="174">
        <f>INDEX(Sorted_by_Variable!AH$337:AH$389,D151)</f>
        <v>1.4999999999999999E-2</v>
      </c>
      <c r="AJ158" s="174">
        <f>INDEX(Sorted_by_Variable!AI$337:AI$389,D151)</f>
        <v>1.4999999999999999E-2</v>
      </c>
      <c r="AK158" s="174">
        <f>INDEX(Sorted_by_Variable!AJ$337:AJ$389,D151)</f>
        <v>1.4999999999999999E-2</v>
      </c>
      <c r="AL158" s="174">
        <f>INDEX(Sorted_by_Variable!AK$337:AK$389,D151)</f>
        <v>1.4999999999999999E-2</v>
      </c>
      <c r="AM158" s="174">
        <f>INDEX(Sorted_by_Variable!AL$337:AL$389,D151)</f>
        <v>1.4999999999999999E-2</v>
      </c>
      <c r="AN158" s="174">
        <f>INDEX(Sorted_by_Variable!AM$337:AM$389,D151)</f>
        <v>1.4999999999999999E-2</v>
      </c>
      <c r="AO158" s="174">
        <f>INDEX(Sorted_by_Variable!AN$337:AN$389,D151)</f>
        <v>1.4999999999999999E-2</v>
      </c>
      <c r="AP158" s="174">
        <f>INDEX(Sorted_by_Variable!AO$337:AO$389,D151)</f>
        <v>1.4999999999999999E-2</v>
      </c>
      <c r="AQ158" s="175">
        <f>INDEX(Sorted_by_Variable!AP$337:AP$389,D151)</f>
        <v>1.4999999999999999E-2</v>
      </c>
      <c r="AS158" s="69" t="str">
        <f t="shared" si="79"/>
        <v>First-year savings as a percent of previous year sales</v>
      </c>
    </row>
    <row r="159" spans="2:45" x14ac:dyDescent="0.35">
      <c r="B159" s="231"/>
      <c r="C159" s="231" t="s">
        <v>2414</v>
      </c>
      <c r="D159" s="248"/>
      <c r="E159" s="250"/>
      <c r="F159" s="249"/>
      <c r="G159" s="250"/>
      <c r="H159" s="250"/>
      <c r="I159" s="250"/>
      <c r="J159" s="250"/>
      <c r="K159" s="250"/>
      <c r="L159" s="250"/>
      <c r="M159" s="250"/>
      <c r="N159" s="250"/>
      <c r="O159" s="250"/>
      <c r="P159" s="250"/>
      <c r="Q159" s="250"/>
      <c r="R159" s="251"/>
      <c r="S159" s="250"/>
      <c r="T159" s="250"/>
      <c r="U159" s="250"/>
      <c r="V159" s="250"/>
      <c r="W159" s="250"/>
      <c r="X159" s="250"/>
      <c r="Y159" s="250"/>
      <c r="Z159" s="250"/>
      <c r="AA159" s="250"/>
      <c r="AB159" s="250"/>
      <c r="AC159" s="250"/>
      <c r="AD159" s="250"/>
      <c r="AE159" s="250"/>
      <c r="AF159" s="250"/>
      <c r="AG159" s="250"/>
      <c r="AH159" s="250"/>
      <c r="AI159" s="250"/>
      <c r="AJ159" s="250"/>
      <c r="AK159" s="250"/>
      <c r="AL159" s="250"/>
      <c r="AM159" s="250"/>
      <c r="AN159" s="250"/>
      <c r="AO159" s="250"/>
      <c r="AP159" s="250"/>
      <c r="AQ159" s="251"/>
      <c r="AS159" s="69" t="str">
        <f t="shared" si="79"/>
        <v>Levelized cost of saved energy associated with program year</v>
      </c>
    </row>
    <row r="160" spans="2:45" x14ac:dyDescent="0.35">
      <c r="B160" s="36"/>
      <c r="C160" s="267" t="s">
        <v>2403</v>
      </c>
      <c r="D160" s="76" t="s">
        <v>2375</v>
      </c>
      <c r="E160" s="197"/>
      <c r="F160" s="196">
        <f>INDEX(Sorted_by_Variable!E$392:E$444,D151)</f>
        <v>0</v>
      </c>
      <c r="G160" s="197">
        <f>INDEX(Sorted_by_Variable!F$392:F$444,D151)</f>
        <v>0</v>
      </c>
      <c r="H160" s="197">
        <f>INDEX(Sorted_by_Variable!G$392:G$444,D151)</f>
        <v>0</v>
      </c>
      <c r="I160" s="197">
        <f>INDEX(Sorted_by_Variable!H$392:H$444,D151)</f>
        <v>0</v>
      </c>
      <c r="J160" s="197">
        <f>INDEX(Sorted_by_Variable!I$392:I$444,D151)</f>
        <v>9.1124507808388646</v>
      </c>
      <c r="K160" s="197">
        <f>INDEX(Sorted_by_Variable!J$392:J$444,D151)</f>
        <v>9.1124507808388699</v>
      </c>
      <c r="L160" s="197">
        <f>INDEX(Sorted_by_Variable!K$392:K$444,D151)</f>
        <v>9.1124507808388682</v>
      </c>
      <c r="M160" s="197">
        <f>INDEX(Sorted_by_Variable!L$392:L$444,D151)</f>
        <v>9.1124507808388682</v>
      </c>
      <c r="N160" s="197">
        <f>INDEX(Sorted_by_Variable!M$392:M$444,D151)</f>
        <v>9.1124507808388699</v>
      </c>
      <c r="O160" s="197">
        <f>INDEX(Sorted_by_Variable!N$392:N$444,D151)</f>
        <v>9.1124507808388664</v>
      </c>
      <c r="P160" s="197">
        <f>INDEX(Sorted_by_Variable!O$392:O$444,D151)</f>
        <v>9.1124507808388682</v>
      </c>
      <c r="Q160" s="197">
        <f>INDEX(Sorted_by_Variable!P$392:P$444,D151)</f>
        <v>9.1124507808388664</v>
      </c>
      <c r="R160" s="198">
        <f>INDEX(Sorted_by_Variable!Q$392:Q$444,D151)</f>
        <v>9.1124507808388664</v>
      </c>
      <c r="S160" s="197">
        <f>INDEX(Sorted_by_Variable!R$392:R$444,D151)</f>
        <v>9.1124507808388699</v>
      </c>
      <c r="T160" s="197">
        <f>INDEX(Sorted_by_Variable!S$392:S$444,D151)</f>
        <v>9.1124507808388664</v>
      </c>
      <c r="U160" s="197">
        <f>INDEX(Sorted_by_Variable!T$392:T$444,D151)</f>
        <v>9.1124507808388682</v>
      </c>
      <c r="V160" s="197">
        <f>INDEX(Sorted_by_Variable!U$392:U$444,D151)</f>
        <v>9.1124507808388682</v>
      </c>
      <c r="W160" s="197">
        <f>INDEX(Sorted_by_Variable!V$392:V$444,D151)</f>
        <v>9.1124507808388664</v>
      </c>
      <c r="X160" s="197">
        <f>INDEX(Sorted_by_Variable!W$392:W$444,D151)</f>
        <v>9.1124507808388682</v>
      </c>
      <c r="Y160" s="197">
        <f>INDEX(Sorted_by_Variable!X$392:X$444,D151)</f>
        <v>9.1124507808388682</v>
      </c>
      <c r="Z160" s="197">
        <f>INDEX(Sorted_by_Variable!Y$392:Y$444,D151)</f>
        <v>9.1124507808388682</v>
      </c>
      <c r="AA160" s="197">
        <f>INDEX(Sorted_by_Variable!Z$392:Z$444,D151)</f>
        <v>9.1124507808388664</v>
      </c>
      <c r="AB160" s="197">
        <f>INDEX(Sorted_by_Variable!AA$392:AA$444,D151)</f>
        <v>9.1124507808388664</v>
      </c>
      <c r="AC160" s="197">
        <f>INDEX(Sorted_by_Variable!AB$392:AB$444,D151)</f>
        <v>9.1124507808388664</v>
      </c>
      <c r="AD160" s="197">
        <f>INDEX(Sorted_by_Variable!AC$392:AC$444,D151)</f>
        <v>9.1124507808388682</v>
      </c>
      <c r="AE160" s="197">
        <f>INDEX(Sorted_by_Variable!AD$392:AD$444,D151)</f>
        <v>9.1124507808388699</v>
      </c>
      <c r="AF160" s="197">
        <f>INDEX(Sorted_by_Variable!AE$392:AE$444,D151)</f>
        <v>9.1124507808388682</v>
      </c>
      <c r="AG160" s="197">
        <f>INDEX(Sorted_by_Variable!AF$392:AF$444,D151)</f>
        <v>9.1124507808388682</v>
      </c>
      <c r="AH160" s="197">
        <f>INDEX(Sorted_by_Variable!AG$392:AG$444,D151)</f>
        <v>9.1124507808388682</v>
      </c>
      <c r="AI160" s="197">
        <f>INDEX(Sorted_by_Variable!AH$392:AH$444,D151)</f>
        <v>9.1124507808388682</v>
      </c>
      <c r="AJ160" s="197">
        <f>INDEX(Sorted_by_Variable!AI$392:AI$444,D151)</f>
        <v>9.1124507808388646</v>
      </c>
      <c r="AK160" s="197">
        <f>INDEX(Sorted_by_Variable!AJ$392:AJ$444,D151)</f>
        <v>9.1124507808388682</v>
      </c>
      <c r="AL160" s="197">
        <f>INDEX(Sorted_by_Variable!AK$392:AK$444,D151)</f>
        <v>9.1124507808388699</v>
      </c>
      <c r="AM160" s="197">
        <f>INDEX(Sorted_by_Variable!AL$392:AL$444,D151)</f>
        <v>9.1124507808388682</v>
      </c>
      <c r="AN160" s="197">
        <f>INDEX(Sorted_by_Variable!AM$392:AM$444,D151)</f>
        <v>9.1124507808388664</v>
      </c>
      <c r="AO160" s="197">
        <f>INDEX(Sorted_by_Variable!AN$392:AN$444,D151)</f>
        <v>9.1124507808388717</v>
      </c>
      <c r="AP160" s="197">
        <f>INDEX(Sorted_by_Variable!AO$392:AO$444,D151)</f>
        <v>9.1124507808388664</v>
      </c>
      <c r="AQ160" s="198">
        <f>INDEX(Sorted_by_Variable!AP$392:AP$444,D151)</f>
        <v>9.1124507808388664</v>
      </c>
      <c r="AS160" s="69" t="str">
        <f t="shared" si="79"/>
        <v>Total levelized cost of saved energy</v>
      </c>
    </row>
    <row r="161" spans="2:45" x14ac:dyDescent="0.35">
      <c r="B161" s="36"/>
      <c r="C161" s="267" t="s">
        <v>2397</v>
      </c>
      <c r="D161" s="76" t="s">
        <v>2375</v>
      </c>
      <c r="E161" s="197"/>
      <c r="F161" s="196">
        <f>INDEX(Sorted_by_Variable!E$447:E$499,D151)</f>
        <v>0</v>
      </c>
      <c r="G161" s="197">
        <f>INDEX(Sorted_by_Variable!F$447:F$499,D151)</f>
        <v>0</v>
      </c>
      <c r="H161" s="197">
        <f>INDEX(Sorted_by_Variable!G$447:G$499,D151)</f>
        <v>0</v>
      </c>
      <c r="I161" s="197">
        <f>INDEX(Sorted_by_Variable!H$447:H$499,D151)</f>
        <v>0</v>
      </c>
      <c r="J161" s="197">
        <f>INDEX(Sorted_by_Variable!I$447:I$499,D151)</f>
        <v>4.5562253904194323</v>
      </c>
      <c r="K161" s="197">
        <f>INDEX(Sorted_by_Variable!J$447:J$499,D151)</f>
        <v>4.556225390419435</v>
      </c>
      <c r="L161" s="197">
        <f>INDEX(Sorted_by_Variable!K$447:K$499,D151)</f>
        <v>4.5562253904194341</v>
      </c>
      <c r="M161" s="197">
        <f>INDEX(Sorted_by_Variable!L$447:L$499,D151)</f>
        <v>4.5562253904194341</v>
      </c>
      <c r="N161" s="197">
        <f>INDEX(Sorted_by_Variable!M$447:M$499,D151)</f>
        <v>4.556225390419435</v>
      </c>
      <c r="O161" s="197">
        <f>INDEX(Sorted_by_Variable!N$447:N$499,D151)</f>
        <v>4.5562253904194332</v>
      </c>
      <c r="P161" s="197">
        <f>INDEX(Sorted_by_Variable!O$447:O$499,D151)</f>
        <v>4.5562253904194341</v>
      </c>
      <c r="Q161" s="197">
        <f>INDEX(Sorted_by_Variable!P$447:P$499,D151)</f>
        <v>4.5562253904194332</v>
      </c>
      <c r="R161" s="198">
        <f>INDEX(Sorted_by_Variable!Q$447:Q$499,D151)</f>
        <v>4.5562253904194332</v>
      </c>
      <c r="S161" s="197">
        <f>INDEX(Sorted_by_Variable!R$447:R$499,D151)</f>
        <v>4.556225390419435</v>
      </c>
      <c r="T161" s="197">
        <f>INDEX(Sorted_by_Variable!S$447:S$499,D151)</f>
        <v>4.5562253904194332</v>
      </c>
      <c r="U161" s="197">
        <f>INDEX(Sorted_by_Variable!T$447:T$499,D151)</f>
        <v>4.5562253904194341</v>
      </c>
      <c r="V161" s="197">
        <f>INDEX(Sorted_by_Variable!U$447:U$499,D151)</f>
        <v>4.5562253904194341</v>
      </c>
      <c r="W161" s="197">
        <f>INDEX(Sorted_by_Variable!V$447:V$499,D151)</f>
        <v>4.5562253904194332</v>
      </c>
      <c r="X161" s="197">
        <f>INDEX(Sorted_by_Variable!W$447:W$499,D151)</f>
        <v>4.5562253904194341</v>
      </c>
      <c r="Y161" s="197">
        <f>INDEX(Sorted_by_Variable!X$447:X$499,D151)</f>
        <v>4.5562253904194341</v>
      </c>
      <c r="Z161" s="197">
        <f>INDEX(Sorted_by_Variable!Y$447:Y$499,D151)</f>
        <v>4.5562253904194341</v>
      </c>
      <c r="AA161" s="197">
        <f>INDEX(Sorted_by_Variable!Z$447:Z$499,D151)</f>
        <v>4.5562253904194332</v>
      </c>
      <c r="AB161" s="197">
        <f>INDEX(Sorted_by_Variable!AA$447:AA$499,D151)</f>
        <v>4.5562253904194332</v>
      </c>
      <c r="AC161" s="197">
        <f>INDEX(Sorted_by_Variable!AB$447:AB$499,D151)</f>
        <v>4.5562253904194332</v>
      </c>
      <c r="AD161" s="197">
        <f>INDEX(Sorted_by_Variable!AC$447:AC$499,D151)</f>
        <v>4.5562253904194341</v>
      </c>
      <c r="AE161" s="197">
        <f>INDEX(Sorted_by_Variable!AD$447:AD$499,D151)</f>
        <v>4.556225390419435</v>
      </c>
      <c r="AF161" s="197">
        <f>INDEX(Sorted_by_Variable!AE$447:AE$499,D151)</f>
        <v>4.5562253904194341</v>
      </c>
      <c r="AG161" s="197">
        <f>INDEX(Sorted_by_Variable!AF$447:AF$499,D151)</f>
        <v>4.5562253904194341</v>
      </c>
      <c r="AH161" s="197">
        <f>INDEX(Sorted_by_Variable!AG$447:AG$499,D151)</f>
        <v>4.5562253904194341</v>
      </c>
      <c r="AI161" s="197">
        <f>INDEX(Sorted_by_Variable!AH$447:AH$499,D151)</f>
        <v>4.5562253904194341</v>
      </c>
      <c r="AJ161" s="197">
        <f>INDEX(Sorted_by_Variable!AI$447:AI$499,D151)</f>
        <v>4.5562253904194323</v>
      </c>
      <c r="AK161" s="197">
        <f>INDEX(Sorted_by_Variable!AJ$447:AJ$499,D151)</f>
        <v>4.5562253904194341</v>
      </c>
      <c r="AL161" s="197">
        <f>INDEX(Sorted_by_Variable!AK$447:AK$499,D151)</f>
        <v>4.556225390419435</v>
      </c>
      <c r="AM161" s="197">
        <f>INDEX(Sorted_by_Variable!AL$447:AL$499,D151)</f>
        <v>4.5562253904194341</v>
      </c>
      <c r="AN161" s="197">
        <f>INDEX(Sorted_by_Variable!AM$447:AM$499,D151)</f>
        <v>4.5562253904194332</v>
      </c>
      <c r="AO161" s="197">
        <f>INDEX(Sorted_by_Variable!AN$447:AN$499,D151)</f>
        <v>4.5562253904194359</v>
      </c>
      <c r="AP161" s="197">
        <f>INDEX(Sorted_by_Variable!AO$447:AO$499,D151)</f>
        <v>4.5562253904194332</v>
      </c>
      <c r="AQ161" s="198">
        <f>INDEX(Sorted_by_Variable!AP$447:AP$499,D151)</f>
        <v>4.5562253904194332</v>
      </c>
      <c r="AS161" s="69" t="str">
        <f t="shared" si="79"/>
        <v>Program levelized cost of saved energy</v>
      </c>
    </row>
    <row r="162" spans="2:45" x14ac:dyDescent="0.35">
      <c r="B162" s="36"/>
      <c r="C162" s="244" t="s">
        <v>2398</v>
      </c>
      <c r="D162" s="76" t="s">
        <v>2375</v>
      </c>
      <c r="E162" s="197"/>
      <c r="F162" s="196">
        <f>INDEX(Sorted_by_Variable!E$502:E$554,D151)</f>
        <v>0</v>
      </c>
      <c r="G162" s="197">
        <f>INDEX(Sorted_by_Variable!F$502:F$554,D151)</f>
        <v>0</v>
      </c>
      <c r="H162" s="197">
        <f>INDEX(Sorted_by_Variable!G$502:G$554,D151)</f>
        <v>0</v>
      </c>
      <c r="I162" s="197">
        <f>INDEX(Sorted_by_Variable!H$502:H$554,D151)</f>
        <v>0</v>
      </c>
      <c r="J162" s="197">
        <f>INDEX(Sorted_by_Variable!I$502:I$554,D151)</f>
        <v>4.5562253904194323</v>
      </c>
      <c r="K162" s="197">
        <f>INDEX(Sorted_by_Variable!J$502:J$554,D151)</f>
        <v>4.556225390419435</v>
      </c>
      <c r="L162" s="197">
        <f>INDEX(Sorted_by_Variable!K$502:K$554,D151)</f>
        <v>4.5562253904194341</v>
      </c>
      <c r="M162" s="197">
        <f>INDEX(Sorted_by_Variable!L$502:L$554,D151)</f>
        <v>4.5562253904194341</v>
      </c>
      <c r="N162" s="197">
        <f>INDEX(Sorted_by_Variable!M$502:M$554,D151)</f>
        <v>4.556225390419435</v>
      </c>
      <c r="O162" s="197">
        <f>INDEX(Sorted_by_Variable!N$502:N$554,D151)</f>
        <v>4.5562253904194332</v>
      </c>
      <c r="P162" s="197">
        <f>INDEX(Sorted_by_Variable!O$502:O$554,D151)</f>
        <v>4.5562253904194341</v>
      </c>
      <c r="Q162" s="197">
        <f>INDEX(Sorted_by_Variable!P$502:P$554,D151)</f>
        <v>4.5562253904194332</v>
      </c>
      <c r="R162" s="198">
        <f>INDEX(Sorted_by_Variable!Q$502:Q$554,D151)</f>
        <v>4.5562253904194332</v>
      </c>
      <c r="S162" s="197">
        <f>INDEX(Sorted_by_Variable!R$502:R$554,D151)</f>
        <v>4.556225390419435</v>
      </c>
      <c r="T162" s="197">
        <f>INDEX(Sorted_by_Variable!S$502:S$554,D151)</f>
        <v>4.5562253904194332</v>
      </c>
      <c r="U162" s="197">
        <f>INDEX(Sorted_by_Variable!T$502:T$554,D151)</f>
        <v>4.5562253904194341</v>
      </c>
      <c r="V162" s="197">
        <f>INDEX(Sorted_by_Variable!U$502:U$554,D151)</f>
        <v>4.5562253904194341</v>
      </c>
      <c r="W162" s="197">
        <f>INDEX(Sorted_by_Variable!V$502:V$554,D151)</f>
        <v>4.5562253904194332</v>
      </c>
      <c r="X162" s="197">
        <f>INDEX(Sorted_by_Variable!W$502:W$554,D151)</f>
        <v>4.5562253904194341</v>
      </c>
      <c r="Y162" s="197">
        <f>INDEX(Sorted_by_Variable!X$502:X$554,D151)</f>
        <v>4.5562253904194341</v>
      </c>
      <c r="Z162" s="197">
        <f>INDEX(Sorted_by_Variable!Y$502:Y$554,D151)</f>
        <v>4.5562253904194341</v>
      </c>
      <c r="AA162" s="197">
        <f>INDEX(Sorted_by_Variable!Z$502:Z$554,D151)</f>
        <v>4.5562253904194332</v>
      </c>
      <c r="AB162" s="197">
        <f>INDEX(Sorted_by_Variable!AA$502:AA$554,D151)</f>
        <v>4.5562253904194332</v>
      </c>
      <c r="AC162" s="197">
        <f>INDEX(Sorted_by_Variable!AB$502:AB$554,D151)</f>
        <v>4.5562253904194332</v>
      </c>
      <c r="AD162" s="197">
        <f>INDEX(Sorted_by_Variable!AC$502:AC$554,D151)</f>
        <v>4.5562253904194341</v>
      </c>
      <c r="AE162" s="197">
        <f>INDEX(Sorted_by_Variable!AD$502:AD$554,D151)</f>
        <v>4.556225390419435</v>
      </c>
      <c r="AF162" s="197">
        <f>INDEX(Sorted_by_Variable!AE$502:AE$554,D151)</f>
        <v>4.5562253904194341</v>
      </c>
      <c r="AG162" s="197">
        <f>INDEX(Sorted_by_Variable!AF$502:AF$554,D151)</f>
        <v>4.5562253904194341</v>
      </c>
      <c r="AH162" s="197">
        <f>INDEX(Sorted_by_Variable!AG$502:AG$554,D151)</f>
        <v>4.5562253904194341</v>
      </c>
      <c r="AI162" s="197">
        <f>INDEX(Sorted_by_Variable!AH$502:AH$554,D151)</f>
        <v>4.5562253904194341</v>
      </c>
      <c r="AJ162" s="197">
        <f>INDEX(Sorted_by_Variable!AI$502:AI$554,D151)</f>
        <v>4.5562253904194323</v>
      </c>
      <c r="AK162" s="197">
        <f>INDEX(Sorted_by_Variable!AJ$502:AJ$554,D151)</f>
        <v>4.5562253904194341</v>
      </c>
      <c r="AL162" s="197">
        <f>INDEX(Sorted_by_Variable!AK$502:AK$554,D151)</f>
        <v>4.556225390419435</v>
      </c>
      <c r="AM162" s="197">
        <f>INDEX(Sorted_by_Variable!AL$502:AL$554,D151)</f>
        <v>4.5562253904194341</v>
      </c>
      <c r="AN162" s="197">
        <f>INDEX(Sorted_by_Variable!AM$502:AM$554,D151)</f>
        <v>4.5562253904194332</v>
      </c>
      <c r="AO162" s="197">
        <f>INDEX(Sorted_by_Variable!AN$502:AN$554,D151)</f>
        <v>4.5562253904194359</v>
      </c>
      <c r="AP162" s="197">
        <f>INDEX(Sorted_by_Variable!AO$502:AO$554,D151)</f>
        <v>4.5562253904194332</v>
      </c>
      <c r="AQ162" s="198">
        <f>INDEX(Sorted_by_Variable!AP$502:AP$554,D151)</f>
        <v>4.5562253904194332</v>
      </c>
      <c r="AS162" s="69" t="str">
        <f t="shared" si="79"/>
        <v>Participant levelized cost of saved energy</v>
      </c>
    </row>
    <row r="163" spans="2:45" x14ac:dyDescent="0.35">
      <c r="B163" s="36"/>
      <c r="C163" s="247" t="s">
        <v>2418</v>
      </c>
      <c r="D163" s="248"/>
      <c r="E163" s="250"/>
      <c r="F163" s="249"/>
      <c r="G163" s="250"/>
      <c r="H163" s="250"/>
      <c r="I163" s="250"/>
      <c r="J163" s="250"/>
      <c r="K163" s="250"/>
      <c r="L163" s="250"/>
      <c r="M163" s="250"/>
      <c r="N163" s="250"/>
      <c r="O163" s="250"/>
      <c r="P163" s="250"/>
      <c r="Q163" s="250"/>
      <c r="R163" s="251"/>
      <c r="S163" s="250"/>
      <c r="T163" s="250"/>
      <c r="U163" s="250"/>
      <c r="V163" s="250"/>
      <c r="W163" s="250"/>
      <c r="X163" s="250"/>
      <c r="Y163" s="250"/>
      <c r="Z163" s="250"/>
      <c r="AA163" s="250"/>
      <c r="AB163" s="250"/>
      <c r="AC163" s="250"/>
      <c r="AD163" s="250"/>
      <c r="AE163" s="250"/>
      <c r="AF163" s="250"/>
      <c r="AG163" s="250"/>
      <c r="AH163" s="250"/>
      <c r="AI163" s="250"/>
      <c r="AJ163" s="250"/>
      <c r="AK163" s="250"/>
      <c r="AL163" s="250"/>
      <c r="AM163" s="250"/>
      <c r="AN163" s="250"/>
      <c r="AO163" s="250"/>
      <c r="AP163" s="250"/>
      <c r="AQ163" s="251"/>
      <c r="AS163" s="69" t="str">
        <f>C163</f>
        <v>Annualized total cost of EE</v>
      </c>
    </row>
    <row r="164" spans="2:45" x14ac:dyDescent="0.35">
      <c r="B164" s="36"/>
      <c r="C164" s="244" t="s">
        <v>2418</v>
      </c>
      <c r="D164" s="76" t="s">
        <v>2376</v>
      </c>
      <c r="E164" s="200"/>
      <c r="F164" s="199">
        <f>INDEX(Sorted_by_Variable!E$557:E$609,D151)</f>
        <v>0</v>
      </c>
      <c r="G164" s="200">
        <f>INDEX(Sorted_by_Variable!F$557:F$609,D151)</f>
        <v>0</v>
      </c>
      <c r="H164" s="200">
        <f>INDEX(Sorted_by_Variable!G$557:G$609,D151)</f>
        <v>0</v>
      </c>
      <c r="I164" s="200">
        <f>INDEX(Sorted_by_Variable!H$557:H$609,D151)</f>
        <v>0</v>
      </c>
      <c r="J164" s="200">
        <f>INDEX(Sorted_by_Variable!I$557:I$609,D151)</f>
        <v>28.347558636080393</v>
      </c>
      <c r="K164" s="200">
        <f>INDEX(Sorted_by_Variable!J$557:J$609,D151)</f>
        <v>60.414636949724226</v>
      </c>
      <c r="L164" s="200">
        <f>INDEX(Sorted_by_Variable!K$557:K$609,D151)</f>
        <v>95.784504712935501</v>
      </c>
      <c r="M164" s="200">
        <f>INDEX(Sorted_by_Variable!L$557:L$609,D151)</f>
        <v>130.47947286829174</v>
      </c>
      <c r="N164" s="200">
        <f>INDEX(Sorted_by_Variable!M$557:M$609,D151)</f>
        <v>162.64033900577621</v>
      </c>
      <c r="O164" s="200">
        <f>INDEX(Sorted_by_Variable!N$557:N$609,D151)</f>
        <v>192.32792246821322</v>
      </c>
      <c r="P164" s="200">
        <f>INDEX(Sorted_by_Variable!O$557:O$609,D151)</f>
        <v>219.60011964855025</v>
      </c>
      <c r="Q164" s="200">
        <f>INDEX(Sorted_by_Variable!P$557:P$609,D151)</f>
        <v>244.51199582732508</v>
      </c>
      <c r="R164" s="201">
        <f>INDEX(Sorted_by_Variable!Q$557:Q$609,D151)</f>
        <v>267.11587332493133</v>
      </c>
      <c r="S164" s="200">
        <f>INDEX(Sorted_by_Variable!R$557:R$609,D151)</f>
        <v>287.46141609646179</v>
      </c>
      <c r="T164" s="200">
        <f>INDEX(Sorted_by_Variable!S$557:S$609,D151)</f>
        <v>305.59571089208652</v>
      </c>
      <c r="U164" s="200">
        <f>INDEX(Sorted_by_Variable!T$557:T$609,D151)</f>
        <v>321.56334510126646</v>
      </c>
      <c r="V164" s="200">
        <f>INDEX(Sorted_by_Variable!U$557:U$609,D151)</f>
        <v>335.40648139462036</v>
      </c>
      <c r="W164" s="200">
        <f>INDEX(Sorted_by_Variable!V$557:V$609,D151)</f>
        <v>347.16492927293473</v>
      </c>
      <c r="X164" s="200">
        <f>INDEX(Sorted_by_Variable!W$557:W$609,D151)</f>
        <v>356.87621362863769</v>
      </c>
      <c r="Y164" s="200">
        <f>INDEX(Sorted_by_Variable!X$557:X$609,D151)</f>
        <v>364.57564042103667</v>
      </c>
      <c r="Z164" s="200">
        <f>INDEX(Sorted_by_Variable!Y$557:Y$609,D151)</f>
        <v>370.29635956273944</v>
      </c>
      <c r="AA164" s="200">
        <f>INDEX(Sorted_by_Variable!Z$557:Z$609,D151)</f>
        <v>374.0694251109411</v>
      </c>
      <c r="AB164" s="200">
        <f>INDEX(Sorted_by_Variable!AA$557:AA$609,D151)</f>
        <v>375.92385285364844</v>
      </c>
      <c r="AC164" s="200">
        <f>INDEX(Sorted_by_Variable!AB$557:AB$609,D151)</f>
        <v>375.88667537744107</v>
      </c>
      <c r="AD164" s="200">
        <f>INDEX(Sorted_by_Variable!AC$557:AC$609,D151)</f>
        <v>375.47497147032487</v>
      </c>
      <c r="AE164" s="200">
        <f>INDEX(Sorted_by_Variable!AD$557:AD$609,D151)</f>
        <v>374.96387249357861</v>
      </c>
      <c r="AF164" s="200">
        <f>INDEX(Sorted_by_Variable!AE$557:AE$609,D151)</f>
        <v>374.6165798560902</v>
      </c>
      <c r="AG164" s="200">
        <f>INDEX(Sorted_by_Variable!AF$557:AF$609,D151)</f>
        <v>374.49694769077081</v>
      </c>
      <c r="AH164" s="200">
        <f>INDEX(Sorted_by_Variable!AG$557:AG$609,D151)</f>
        <v>374.57390063648404</v>
      </c>
      <c r="AI164" s="200">
        <f>INDEX(Sorted_by_Variable!AH$557:AH$609,D151)</f>
        <v>374.81961324109824</v>
      </c>
      <c r="AJ164" s="200">
        <f>INDEX(Sorted_by_Variable!AI$557:AI$609,D151)</f>
        <v>375.20815270077327</v>
      </c>
      <c r="AK164" s="200">
        <f>INDEX(Sorted_by_Variable!AJ$557:AJ$609,D151)</f>
        <v>375.71601519782456</v>
      </c>
      <c r="AL164" s="200">
        <f>INDEX(Sorted_by_Variable!AK$557:AK$609,D151)</f>
        <v>376.32202551966179</v>
      </c>
      <c r="AM164" s="200">
        <f>INDEX(Sorted_by_Variable!AL$557:AL$609,D151)</f>
        <v>377.00724226655632</v>
      </c>
      <c r="AN164" s="200">
        <f>INDEX(Sorted_by_Variable!AM$557:AM$609,D151)</f>
        <v>377.75486841837289</v>
      </c>
      <c r="AO164" s="200">
        <f>INDEX(Sorted_by_Variable!AN$557:AN$609,D151)</f>
        <v>378.55016704097193</v>
      </c>
      <c r="AP164" s="200">
        <f>INDEX(Sorted_by_Variable!AO$557:AO$609,D151)</f>
        <v>379.38038192312388</v>
      </c>
      <c r="AQ164" s="201">
        <f>INDEX(Sorted_by_Variable!AP$557:AP$609,D151)</f>
        <v>380.23466294450554</v>
      </c>
      <c r="AS164" s="69" t="str">
        <f>C163&amp;"|"&amp;C164</f>
        <v>Annualized total cost of EE|Annualized total cost of EE</v>
      </c>
    </row>
    <row r="165" spans="2:45" x14ac:dyDescent="0.35">
      <c r="B165" s="36"/>
      <c r="C165" s="244" t="s">
        <v>2419</v>
      </c>
      <c r="D165" s="76" t="s">
        <v>2376</v>
      </c>
      <c r="E165" s="200"/>
      <c r="F165" s="199">
        <f>INDEX(Sorted_by_Variable!E$612:E$664,D151)</f>
        <v>0</v>
      </c>
      <c r="G165" s="200">
        <f>INDEX(Sorted_by_Variable!F$612:F$664,D151)</f>
        <v>0</v>
      </c>
      <c r="H165" s="200">
        <f>INDEX(Sorted_by_Variable!G$612:G$664,D151)</f>
        <v>0</v>
      </c>
      <c r="I165" s="200">
        <f>INDEX(Sorted_by_Variable!H$612:H$664,D151)</f>
        <v>0</v>
      </c>
      <c r="J165" s="200">
        <f>INDEX(Sorted_by_Variable!I$612:I$664,D151)</f>
        <v>14.173779318040197</v>
      </c>
      <c r="K165" s="200">
        <f>INDEX(Sorted_by_Variable!J$612:J$664,D151)</f>
        <v>30.207318474862113</v>
      </c>
      <c r="L165" s="200">
        <f>INDEX(Sorted_by_Variable!K$612:K$664,D151)</f>
        <v>47.89225235646775</v>
      </c>
      <c r="M165" s="200">
        <f>INDEX(Sorted_by_Variable!L$612:L$664,D151)</f>
        <v>65.239736434145868</v>
      </c>
      <c r="N165" s="200">
        <f>INDEX(Sorted_by_Variable!M$612:M$664,D151)</f>
        <v>81.320169502888106</v>
      </c>
      <c r="O165" s="200">
        <f>INDEX(Sorted_by_Variable!N$612:N$664,D151)</f>
        <v>96.163961234106608</v>
      </c>
      <c r="P165" s="200">
        <f>INDEX(Sorted_by_Variable!O$612:O$664,D151)</f>
        <v>109.80005982427512</v>
      </c>
      <c r="Q165" s="200">
        <f>INDEX(Sorted_by_Variable!P$612:P$664,D151)</f>
        <v>122.25599791366254</v>
      </c>
      <c r="R165" s="201">
        <f>INDEX(Sorted_by_Variable!Q$612:Q$664,D151)</f>
        <v>133.55793666246566</v>
      </c>
      <c r="S165" s="200">
        <f>INDEX(Sorted_by_Variable!R$612:R$664,D151)</f>
        <v>143.73070804823089</v>
      </c>
      <c r="T165" s="200">
        <f>INDEX(Sorted_by_Variable!S$612:S$664,D151)</f>
        <v>152.79785544604326</v>
      </c>
      <c r="U165" s="200">
        <f>INDEX(Sorted_by_Variable!T$612:T$664,D151)</f>
        <v>160.78167255063323</v>
      </c>
      <c r="V165" s="200">
        <f>INDEX(Sorted_by_Variable!U$612:U$664,D151)</f>
        <v>167.70324069731018</v>
      </c>
      <c r="W165" s="200">
        <f>INDEX(Sorted_by_Variable!V$612:V$664,D151)</f>
        <v>173.58246463646736</v>
      </c>
      <c r="X165" s="200">
        <f>INDEX(Sorted_by_Variable!W$612:W$664,D151)</f>
        <v>178.43810681431884</v>
      </c>
      <c r="Y165" s="200">
        <f>INDEX(Sorted_by_Variable!X$612:X$664,D151)</f>
        <v>182.28782021051833</v>
      </c>
      <c r="Z165" s="200">
        <f>INDEX(Sorted_by_Variable!Y$612:Y$664,D151)</f>
        <v>185.14817978136972</v>
      </c>
      <c r="AA165" s="200">
        <f>INDEX(Sorted_by_Variable!Z$612:Z$664,D151)</f>
        <v>187.03471255547055</v>
      </c>
      <c r="AB165" s="200">
        <f>INDEX(Sorted_by_Variable!AA$612:AA$664,D151)</f>
        <v>187.96192642682422</v>
      </c>
      <c r="AC165" s="200">
        <f>INDEX(Sorted_by_Variable!AB$612:AB$664,D151)</f>
        <v>187.94333768872053</v>
      </c>
      <c r="AD165" s="200">
        <f>INDEX(Sorted_by_Variable!AC$612:AC$664,D151)</f>
        <v>187.73748573516244</v>
      </c>
      <c r="AE165" s="200">
        <f>INDEX(Sorted_by_Variable!AD$612:AD$664,D151)</f>
        <v>187.4819362467893</v>
      </c>
      <c r="AF165" s="200">
        <f>INDEX(Sorted_by_Variable!AE$612:AE$664,D151)</f>
        <v>187.3082899280451</v>
      </c>
      <c r="AG165" s="200">
        <f>INDEX(Sorted_by_Variable!AF$612:AF$664,D151)</f>
        <v>187.2484738453854</v>
      </c>
      <c r="AH165" s="200">
        <f>INDEX(Sorted_by_Variable!AG$612:AG$664,D151)</f>
        <v>187.28695031824202</v>
      </c>
      <c r="AI165" s="200">
        <f>INDEX(Sorted_by_Variable!AH$612:AH$664,D151)</f>
        <v>187.40980662054912</v>
      </c>
      <c r="AJ165" s="200">
        <f>INDEX(Sorted_by_Variable!AI$612:AI$664,D151)</f>
        <v>187.60407635038663</v>
      </c>
      <c r="AK165" s="200">
        <f>INDEX(Sorted_by_Variable!AJ$612:AJ$664,D151)</f>
        <v>187.85800759891228</v>
      </c>
      <c r="AL165" s="200">
        <f>INDEX(Sorted_by_Variable!AK$612:AK$664,D151)</f>
        <v>188.1610127598309</v>
      </c>
      <c r="AM165" s="200">
        <f>INDEX(Sorted_by_Variable!AL$612:AL$664,D151)</f>
        <v>188.50362113327816</v>
      </c>
      <c r="AN165" s="200">
        <f>INDEX(Sorted_by_Variable!AM$612:AM$664,D151)</f>
        <v>188.87743420918645</v>
      </c>
      <c r="AO165" s="200">
        <f>INDEX(Sorted_by_Variable!AN$612:AN$664,D151)</f>
        <v>189.27508352048596</v>
      </c>
      <c r="AP165" s="200">
        <f>INDEX(Sorted_by_Variable!AO$612:AO$664,D151)</f>
        <v>189.69019096156194</v>
      </c>
      <c r="AQ165" s="201">
        <f>INDEX(Sorted_by_Variable!AP$612:AP$664,D151)</f>
        <v>190.11733147225277</v>
      </c>
      <c r="AS165" s="69" t="str">
        <f>C163&amp;"|"&amp;C165</f>
        <v>Annualized total cost of EE|Annualized program cost of EE</v>
      </c>
    </row>
    <row r="166" spans="2:45" x14ac:dyDescent="0.35">
      <c r="B166" s="36"/>
      <c r="C166" s="244" t="s">
        <v>2420</v>
      </c>
      <c r="D166" s="76" t="s">
        <v>2376</v>
      </c>
      <c r="E166" s="200"/>
      <c r="F166" s="199">
        <f>INDEX(Sorted_by_Variable!E$667:E$719,D151)</f>
        <v>0</v>
      </c>
      <c r="G166" s="200">
        <f>INDEX(Sorted_by_Variable!F$667:F$719,D151)</f>
        <v>0</v>
      </c>
      <c r="H166" s="200">
        <f>INDEX(Sorted_by_Variable!G$667:G$719,D151)</f>
        <v>0</v>
      </c>
      <c r="I166" s="200">
        <f>INDEX(Sorted_by_Variable!H$667:H$719,D151)</f>
        <v>0</v>
      </c>
      <c r="J166" s="200">
        <f>INDEX(Sorted_by_Variable!I$667:I$719,D151)</f>
        <v>14.173779318040197</v>
      </c>
      <c r="K166" s="200">
        <f>INDEX(Sorted_by_Variable!J$667:J$719,D151)</f>
        <v>30.207318474862113</v>
      </c>
      <c r="L166" s="200">
        <f>INDEX(Sorted_by_Variable!K$667:K$719,D151)</f>
        <v>47.89225235646775</v>
      </c>
      <c r="M166" s="200">
        <f>INDEX(Sorted_by_Variable!L$667:L$719,D151)</f>
        <v>65.239736434145868</v>
      </c>
      <c r="N166" s="200">
        <f>INDEX(Sorted_by_Variable!M$667:M$719,D151)</f>
        <v>81.320169502888106</v>
      </c>
      <c r="O166" s="200">
        <f>INDEX(Sorted_by_Variable!N$667:N$719,D151)</f>
        <v>96.163961234106608</v>
      </c>
      <c r="P166" s="200">
        <f>INDEX(Sorted_by_Variable!O$667:O$719,D151)</f>
        <v>109.80005982427512</v>
      </c>
      <c r="Q166" s="200">
        <f>INDEX(Sorted_by_Variable!P$667:P$719,D151)</f>
        <v>122.25599791366254</v>
      </c>
      <c r="R166" s="201">
        <f>INDEX(Sorted_by_Variable!Q$667:Q$719,D151)</f>
        <v>133.55793666246566</v>
      </c>
      <c r="S166" s="200">
        <f>INDEX(Sorted_by_Variable!R$667:R$719,D151)</f>
        <v>143.73070804823089</v>
      </c>
      <c r="T166" s="200">
        <f>INDEX(Sorted_by_Variable!S$667:S$719,D151)</f>
        <v>152.79785544604326</v>
      </c>
      <c r="U166" s="200">
        <f>INDEX(Sorted_by_Variable!T$667:T$719,D151)</f>
        <v>160.78167255063323</v>
      </c>
      <c r="V166" s="200">
        <f>INDEX(Sorted_by_Variable!U$667:U$719,D151)</f>
        <v>167.70324069731018</v>
      </c>
      <c r="W166" s="200">
        <f>INDEX(Sorted_by_Variable!V$667:V$719,D151)</f>
        <v>173.58246463646736</v>
      </c>
      <c r="X166" s="200">
        <f>INDEX(Sorted_by_Variable!W$667:W$719,D151)</f>
        <v>178.43810681431884</v>
      </c>
      <c r="Y166" s="200">
        <f>INDEX(Sorted_by_Variable!X$667:X$719,D151)</f>
        <v>182.28782021051833</v>
      </c>
      <c r="Z166" s="200">
        <f>INDEX(Sorted_by_Variable!Y$667:Y$719,D151)</f>
        <v>185.14817978136972</v>
      </c>
      <c r="AA166" s="200">
        <f>INDEX(Sorted_by_Variable!Z$667:Z$719,D151)</f>
        <v>187.03471255547055</v>
      </c>
      <c r="AB166" s="200">
        <f>INDEX(Sorted_by_Variable!AA$667:AA$719,D151)</f>
        <v>187.96192642682422</v>
      </c>
      <c r="AC166" s="200">
        <f>INDEX(Sorted_by_Variable!AB$667:AB$719,D151)</f>
        <v>187.94333768872053</v>
      </c>
      <c r="AD166" s="200">
        <f>INDEX(Sorted_by_Variable!AC$667:AC$719,D151)</f>
        <v>187.73748573516244</v>
      </c>
      <c r="AE166" s="200">
        <f>INDEX(Sorted_by_Variable!AD$667:AD$719,D151)</f>
        <v>187.4819362467893</v>
      </c>
      <c r="AF166" s="200">
        <f>INDEX(Sorted_by_Variable!AE$667:AE$719,D151)</f>
        <v>187.3082899280451</v>
      </c>
      <c r="AG166" s="200">
        <f>INDEX(Sorted_by_Variable!AF$667:AF$719,D151)</f>
        <v>187.2484738453854</v>
      </c>
      <c r="AH166" s="200">
        <f>INDEX(Sorted_by_Variable!AG$667:AG$719,D151)</f>
        <v>187.28695031824202</v>
      </c>
      <c r="AI166" s="200">
        <f>INDEX(Sorted_by_Variable!AH$667:AH$719,D151)</f>
        <v>187.40980662054912</v>
      </c>
      <c r="AJ166" s="200">
        <f>INDEX(Sorted_by_Variable!AI$667:AI$719,D151)</f>
        <v>187.60407635038663</v>
      </c>
      <c r="AK166" s="200">
        <f>INDEX(Sorted_by_Variable!AJ$667:AJ$719,D151)</f>
        <v>187.85800759891228</v>
      </c>
      <c r="AL166" s="200">
        <f>INDEX(Sorted_by_Variable!AK$667:AK$719,D151)</f>
        <v>188.1610127598309</v>
      </c>
      <c r="AM166" s="200">
        <f>INDEX(Sorted_by_Variable!AL$667:AL$719,D151)</f>
        <v>188.50362113327816</v>
      </c>
      <c r="AN166" s="200">
        <f>INDEX(Sorted_by_Variable!AM$667:AM$719,D151)</f>
        <v>188.87743420918645</v>
      </c>
      <c r="AO166" s="200">
        <f>INDEX(Sorted_by_Variable!AN$667:AN$719,D151)</f>
        <v>189.27508352048596</v>
      </c>
      <c r="AP166" s="200">
        <f>INDEX(Sorted_by_Variable!AO$667:AO$719,D151)</f>
        <v>189.69019096156194</v>
      </c>
      <c r="AQ166" s="201">
        <f>INDEX(Sorted_by_Variable!AP$667:AP$719,D151)</f>
        <v>190.11733147225277</v>
      </c>
      <c r="AS166" s="69" t="str">
        <f>C163&amp;"|"&amp;C166</f>
        <v>Annualized total cost of EE|Annualized participant cost of EE</v>
      </c>
    </row>
    <row r="167" spans="2:45" x14ac:dyDescent="0.35">
      <c r="B167" s="231"/>
      <c r="C167" s="247" t="s">
        <v>2421</v>
      </c>
      <c r="D167" s="248"/>
      <c r="E167" s="250"/>
      <c r="F167" s="249"/>
      <c r="G167" s="250"/>
      <c r="H167" s="250"/>
      <c r="I167" s="250"/>
      <c r="J167" s="250"/>
      <c r="K167" s="250"/>
      <c r="L167" s="250"/>
      <c r="M167" s="250"/>
      <c r="N167" s="250"/>
      <c r="O167" s="250"/>
      <c r="P167" s="250"/>
      <c r="Q167" s="250"/>
      <c r="R167" s="251"/>
      <c r="S167" s="250"/>
      <c r="T167" s="250"/>
      <c r="U167" s="250"/>
      <c r="V167" s="250"/>
      <c r="W167" s="250"/>
      <c r="X167" s="250"/>
      <c r="Y167" s="250"/>
      <c r="Z167" s="250"/>
      <c r="AA167" s="250"/>
      <c r="AB167" s="250"/>
      <c r="AC167" s="250"/>
      <c r="AD167" s="250"/>
      <c r="AE167" s="250"/>
      <c r="AF167" s="250"/>
      <c r="AG167" s="250"/>
      <c r="AH167" s="250"/>
      <c r="AI167" s="250"/>
      <c r="AJ167" s="250"/>
      <c r="AK167" s="250"/>
      <c r="AL167" s="250"/>
      <c r="AM167" s="250"/>
      <c r="AN167" s="250"/>
      <c r="AO167" s="250"/>
      <c r="AP167" s="250"/>
      <c r="AQ167" s="251"/>
      <c r="AS167" s="69" t="str">
        <f>C167</f>
        <v>Annual first-year costs</v>
      </c>
    </row>
    <row r="168" spans="2:45" x14ac:dyDescent="0.35">
      <c r="B168" s="36"/>
      <c r="C168" s="244" t="s">
        <v>2394</v>
      </c>
      <c r="D168" s="76" t="s">
        <v>2376</v>
      </c>
      <c r="E168" s="200"/>
      <c r="F168" s="199">
        <f>INDEX(Sorted_by_Variable!E$722:E$774,D151)</f>
        <v>0</v>
      </c>
      <c r="G168" s="200">
        <f>INDEX(Sorted_by_Variable!F$722:F$774,D151)</f>
        <v>0</v>
      </c>
      <c r="H168" s="200">
        <f>INDEX(Sorted_by_Variable!G$722:G$774,D151)</f>
        <v>0</v>
      </c>
      <c r="I168" s="200">
        <f>INDEX(Sorted_by_Variable!H$722:H$774,D151)</f>
        <v>0</v>
      </c>
      <c r="J168" s="200">
        <f>INDEX(Sorted_by_Variable!I$722:I$774,D151)</f>
        <v>239.53621999999999</v>
      </c>
      <c r="K168" s="200">
        <f>INDEX(Sorted_by_Variable!J$722:J$774,D151)</f>
        <v>283.57324539944852</v>
      </c>
      <c r="L168" s="200">
        <f>INDEX(Sorted_by_Variable!K$722:K$774,D151)</f>
        <v>326.40664811371465</v>
      </c>
      <c r="M168" s="200">
        <f>INDEX(Sorted_by_Variable!L$722:L$774,D151)</f>
        <v>337.88305918300961</v>
      </c>
      <c r="N168" s="200">
        <f>INDEX(Sorted_by_Variable!M$722:M$774,D151)</f>
        <v>334.25327418492168</v>
      </c>
      <c r="O168" s="200">
        <f>INDEX(Sorted_by_Variable!N$722:N$774,D151)</f>
        <v>330.94636992242471</v>
      </c>
      <c r="P168" s="200">
        <f>INDEX(Sorted_by_Variable!O$722:O$774,D151)</f>
        <v>327.95464125905562</v>
      </c>
      <c r="Q168" s="200">
        <f>INDEX(Sorted_by_Variable!P$722:P$774,D151)</f>
        <v>325.27075354934584</v>
      </c>
      <c r="R168" s="201">
        <f>INDEX(Sorted_by_Variable!Q$722:Q$774,D151)</f>
        <v>322.88773099847151</v>
      </c>
      <c r="S168" s="200">
        <f>INDEX(Sorted_by_Variable!R$722:R$774,D151)</f>
        <v>320.79894548900228</v>
      </c>
      <c r="T168" s="200">
        <f>INDEX(Sorted_by_Variable!S$722:S$774,D151)</f>
        <v>318.99810585855164</v>
      </c>
      <c r="U168" s="200">
        <f>INDEX(Sorted_by_Variable!T$722:T$774,D151)</f>
        <v>317.47924761274504</v>
      </c>
      <c r="V168" s="200">
        <f>INDEX(Sorted_by_Variable!U$722:U$774,D151)</f>
        <v>316.23672305851017</v>
      </c>
      <c r="W168" s="200">
        <f>INDEX(Sorted_by_Variable!V$722:V$774,D151)</f>
        <v>315.26519184326452</v>
      </c>
      <c r="X168" s="200">
        <f>INDEX(Sorted_by_Variable!W$722:W$774,D151)</f>
        <v>314.55961188612054</v>
      </c>
      <c r="Y168" s="200">
        <f>INDEX(Sorted_by_Variable!X$722:X$774,D151)</f>
        <v>314.11523068776057</v>
      </c>
      <c r="Z168" s="200">
        <f>INDEX(Sorted_by_Variable!Y$722:Y$774,D151)</f>
        <v>313.92757700614141</v>
      </c>
      <c r="AA168" s="200">
        <f>INDEX(Sorted_by_Variable!Z$722:Z$774,D151)</f>
        <v>313.99245288568</v>
      </c>
      <c r="AB168" s="200">
        <f>INDEX(Sorted_by_Variable!AA$722:AA$774,D151)</f>
        <v>314.30592602804677</v>
      </c>
      <c r="AC168" s="200">
        <f>INDEX(Sorted_by_Variable!AB$722:AB$774,D151)</f>
        <v>314.86432249314964</v>
      </c>
      <c r="AD168" s="200">
        <f>INDEX(Sorted_by_Variable!AC$722:AC$774,D151)</f>
        <v>315.66421971933255</v>
      </c>
      <c r="AE168" s="200">
        <f>INDEX(Sorted_by_Variable!AD$722:AD$774,D151)</f>
        <v>316.51333231013314</v>
      </c>
      <c r="AF168" s="200">
        <f>INDEX(Sorted_by_Variable!AE$722:AE$774,D151)</f>
        <v>317.37679128632732</v>
      </c>
      <c r="AG168" s="200">
        <f>INDEX(Sorted_by_Variable!AF$722:AF$774,D151)</f>
        <v>318.22123979444308</v>
      </c>
      <c r="AH168" s="200">
        <f>INDEX(Sorted_by_Variable!AG$722:AG$774,D151)</f>
        <v>319.03858818803491</v>
      </c>
      <c r="AI168" s="200">
        <f>INDEX(Sorted_by_Variable!AH$722:AH$774,D151)</f>
        <v>319.83787807887859</v>
      </c>
      <c r="AJ168" s="200">
        <f>INDEX(Sorted_by_Variable!AI$722:AI$774,D151)</f>
        <v>320.61756366466193</v>
      </c>
      <c r="AK168" s="200">
        <f>INDEX(Sorted_by_Variable!AJ$722:AJ$774,D151)</f>
        <v>321.38093586168333</v>
      </c>
      <c r="AL168" s="200">
        <f>INDEX(Sorted_by_Variable!AK$722:AK$774,D151)</f>
        <v>322.1309777217844</v>
      </c>
      <c r="AM168" s="200">
        <f>INDEX(Sorted_by_Variable!AL$722:AL$774,D151)</f>
        <v>322.8703771556344</v>
      </c>
      <c r="AN168" s="200">
        <f>INDEX(Sorted_by_Variable!AM$722:AM$774,D151)</f>
        <v>323.60153894763221</v>
      </c>
      <c r="AO168" s="200">
        <f>INDEX(Sorted_by_Variable!AN$722:AN$774,D151)</f>
        <v>324.32659609156144</v>
      </c>
      <c r="AP168" s="200">
        <f>INDEX(Sorted_by_Variable!AO$722:AO$774,D151)</f>
        <v>325.04742047479459</v>
      </c>
      <c r="AQ168" s="201">
        <f>INDEX(Sorted_by_Variable!AP$722:AP$774,D151)</f>
        <v>325.76563293755601</v>
      </c>
      <c r="AS168" s="69" t="str">
        <f>C167&amp;"|"&amp;C168</f>
        <v>Annual first-year costs|Annual total cost of EE</v>
      </c>
    </row>
    <row r="169" spans="2:45" x14ac:dyDescent="0.35">
      <c r="B169" s="36"/>
      <c r="C169" s="244" t="s">
        <v>2385</v>
      </c>
      <c r="D169" s="76" t="s">
        <v>2376</v>
      </c>
      <c r="E169" s="200"/>
      <c r="F169" s="199">
        <f>INDEX(Sorted_by_Variable!E$777:E$829,D151)</f>
        <v>0</v>
      </c>
      <c r="G169" s="200">
        <f>INDEX(Sorted_by_Variable!F$777:F$829,D151)</f>
        <v>0</v>
      </c>
      <c r="H169" s="200">
        <f>INDEX(Sorted_by_Variable!G$777:G$829,D151)</f>
        <v>0</v>
      </c>
      <c r="I169" s="200">
        <f>INDEX(Sorted_by_Variable!H$777:H$829,D151)</f>
        <v>0</v>
      </c>
      <c r="J169" s="200">
        <f>INDEX(Sorted_by_Variable!I$777:I$829,D151)</f>
        <v>119.76810999999999</v>
      </c>
      <c r="K169" s="200">
        <f>INDEX(Sorted_by_Variable!J$777:J$829,D151)</f>
        <v>141.78662269972426</v>
      </c>
      <c r="L169" s="200">
        <f>INDEX(Sorted_by_Variable!K$777:K$829,D151)</f>
        <v>163.20332405685733</v>
      </c>
      <c r="M169" s="200">
        <f>INDEX(Sorted_by_Variable!L$777:L$829,D151)</f>
        <v>168.9415295915048</v>
      </c>
      <c r="N169" s="200">
        <f>INDEX(Sorted_by_Variable!M$777:M$829,D151)</f>
        <v>167.12663709246084</v>
      </c>
      <c r="O169" s="200">
        <f>INDEX(Sorted_by_Variable!N$777:N$829,D151)</f>
        <v>165.47318496121235</v>
      </c>
      <c r="P169" s="200">
        <f>INDEX(Sorted_by_Variable!O$777:O$829,D151)</f>
        <v>163.97732062952781</v>
      </c>
      <c r="Q169" s="200">
        <f>INDEX(Sorted_by_Variable!P$777:P$829,D151)</f>
        <v>162.63537677467292</v>
      </c>
      <c r="R169" s="201">
        <f>INDEX(Sorted_by_Variable!Q$777:Q$829,D151)</f>
        <v>161.44386549923576</v>
      </c>
      <c r="S169" s="200">
        <f>INDEX(Sorted_by_Variable!R$777:R$829,D151)</f>
        <v>160.39947274450114</v>
      </c>
      <c r="T169" s="200">
        <f>INDEX(Sorted_by_Variable!S$777:S$829,D151)</f>
        <v>159.49905292927582</v>
      </c>
      <c r="U169" s="200">
        <f>INDEX(Sorted_by_Variable!T$777:T$829,D151)</f>
        <v>158.73962380637252</v>
      </c>
      <c r="V169" s="200">
        <f>INDEX(Sorted_by_Variable!U$777:U$829,D151)</f>
        <v>158.11836152925508</v>
      </c>
      <c r="W169" s="200">
        <f>INDEX(Sorted_by_Variable!V$777:V$829,D151)</f>
        <v>157.63259592163226</v>
      </c>
      <c r="X169" s="200">
        <f>INDEX(Sorted_by_Variable!W$777:W$829,D151)</f>
        <v>157.27980594306027</v>
      </c>
      <c r="Y169" s="200">
        <f>INDEX(Sorted_by_Variable!X$777:X$829,D151)</f>
        <v>157.05761534388029</v>
      </c>
      <c r="Z169" s="200">
        <f>INDEX(Sorted_by_Variable!Y$777:Y$829,D151)</f>
        <v>156.9637885030707</v>
      </c>
      <c r="AA169" s="200">
        <f>INDEX(Sorted_by_Variable!Z$777:Z$829,D151)</f>
        <v>156.99622644284</v>
      </c>
      <c r="AB169" s="200">
        <f>INDEX(Sorted_by_Variable!AA$777:AA$829,D151)</f>
        <v>157.15296301402338</v>
      </c>
      <c r="AC169" s="200">
        <f>INDEX(Sorted_by_Variable!AB$777:AB$829,D151)</f>
        <v>157.43216124657482</v>
      </c>
      <c r="AD169" s="200">
        <f>INDEX(Sorted_by_Variable!AC$777:AC$829,D151)</f>
        <v>157.83210985966628</v>
      </c>
      <c r="AE169" s="200">
        <f>INDEX(Sorted_by_Variable!AD$777:AD$829,D151)</f>
        <v>158.25666615506657</v>
      </c>
      <c r="AF169" s="200">
        <f>INDEX(Sorted_by_Variable!AE$777:AE$829,D151)</f>
        <v>158.68839564316366</v>
      </c>
      <c r="AG169" s="200">
        <f>INDEX(Sorted_by_Variable!AF$777:AF$829,D151)</f>
        <v>159.11061989722154</v>
      </c>
      <c r="AH169" s="200">
        <f>INDEX(Sorted_by_Variable!AG$777:AG$829,D151)</f>
        <v>159.51929409401745</v>
      </c>
      <c r="AI169" s="200">
        <f>INDEX(Sorted_by_Variable!AH$777:AH$829,D151)</f>
        <v>159.91893903943929</v>
      </c>
      <c r="AJ169" s="200">
        <f>INDEX(Sorted_by_Variable!AI$777:AI$829,D151)</f>
        <v>160.30878183233096</v>
      </c>
      <c r="AK169" s="200">
        <f>INDEX(Sorted_by_Variable!AJ$777:AJ$829,D151)</f>
        <v>160.69046793084166</v>
      </c>
      <c r="AL169" s="200">
        <f>INDEX(Sorted_by_Variable!AK$777:AK$829,D151)</f>
        <v>161.0654888608922</v>
      </c>
      <c r="AM169" s="200">
        <f>INDEX(Sorted_by_Variable!AL$777:AL$829,D151)</f>
        <v>161.4351885778172</v>
      </c>
      <c r="AN169" s="200">
        <f>INDEX(Sorted_by_Variable!AM$777:AM$829,D151)</f>
        <v>161.8007694738161</v>
      </c>
      <c r="AO169" s="200">
        <f>INDEX(Sorted_by_Variable!AN$777:AN$829,D151)</f>
        <v>162.16329804578072</v>
      </c>
      <c r="AP169" s="200">
        <f>INDEX(Sorted_by_Variable!AO$777:AO$829,D151)</f>
        <v>162.5237102373973</v>
      </c>
      <c r="AQ169" s="201">
        <f>INDEX(Sorted_by_Variable!AP$777:AP$829,D151)</f>
        <v>162.882816468778</v>
      </c>
      <c r="AS169" s="69" t="str">
        <f>C167&amp;"|"&amp;C169</f>
        <v>Annual first-year costs|Annual program cost of EE</v>
      </c>
    </row>
    <row r="170" spans="2:45" ht="18" thickBot="1" x14ac:dyDescent="0.4">
      <c r="B170" s="29"/>
      <c r="C170" s="245" t="s">
        <v>2386</v>
      </c>
      <c r="D170" s="96" t="s">
        <v>2376</v>
      </c>
      <c r="E170" s="203"/>
      <c r="F170" s="202">
        <f>INDEX(Sorted_by_Variable!E$832:E$884,D151)</f>
        <v>0</v>
      </c>
      <c r="G170" s="203">
        <f>INDEX(Sorted_by_Variable!F$832:F$884,D151)</f>
        <v>0</v>
      </c>
      <c r="H170" s="203">
        <f>INDEX(Sorted_by_Variable!G$832:G$884,D151)</f>
        <v>0</v>
      </c>
      <c r="I170" s="203">
        <f>INDEX(Sorted_by_Variable!H$832:H$884,D151)</f>
        <v>0</v>
      </c>
      <c r="J170" s="203">
        <f>INDEX(Sorted_by_Variable!I$832:I$884,D151)</f>
        <v>119.76810999999999</v>
      </c>
      <c r="K170" s="203">
        <f>INDEX(Sorted_by_Variable!J$832:J$884,D151)</f>
        <v>141.78662269972426</v>
      </c>
      <c r="L170" s="203">
        <f>INDEX(Sorted_by_Variable!K$832:K$884,D151)</f>
        <v>163.20332405685733</v>
      </c>
      <c r="M170" s="203">
        <f>INDEX(Sorted_by_Variable!L$832:L$884,D151)</f>
        <v>168.9415295915048</v>
      </c>
      <c r="N170" s="203">
        <f>INDEX(Sorted_by_Variable!M$832:M$884,D151)</f>
        <v>167.12663709246084</v>
      </c>
      <c r="O170" s="203">
        <f>INDEX(Sorted_by_Variable!N$832:N$884,D151)</f>
        <v>165.47318496121235</v>
      </c>
      <c r="P170" s="203">
        <f>INDEX(Sorted_by_Variable!O$832:O$884,D151)</f>
        <v>163.97732062952781</v>
      </c>
      <c r="Q170" s="203">
        <f>INDEX(Sorted_by_Variable!P$832:P$884,D151)</f>
        <v>162.63537677467292</v>
      </c>
      <c r="R170" s="204">
        <f>INDEX(Sorted_by_Variable!Q$832:Q$884,D151)</f>
        <v>161.44386549923576</v>
      </c>
      <c r="S170" s="203">
        <f>INDEX(Sorted_by_Variable!R$832:R$884,D151)</f>
        <v>160.39947274450114</v>
      </c>
      <c r="T170" s="203">
        <f>INDEX(Sorted_by_Variable!S$832:S$884,D151)</f>
        <v>159.49905292927582</v>
      </c>
      <c r="U170" s="203">
        <f>INDEX(Sorted_by_Variable!T$832:T$884,D151)</f>
        <v>158.73962380637252</v>
      </c>
      <c r="V170" s="203">
        <f>INDEX(Sorted_by_Variable!U$832:U$884,D151)</f>
        <v>158.11836152925508</v>
      </c>
      <c r="W170" s="203">
        <f>INDEX(Sorted_by_Variable!V$832:V$884,D151)</f>
        <v>157.63259592163226</v>
      </c>
      <c r="X170" s="203">
        <f>INDEX(Sorted_by_Variable!W$832:W$884,D151)</f>
        <v>157.27980594306027</v>
      </c>
      <c r="Y170" s="203">
        <f>INDEX(Sorted_by_Variable!X$832:X$884,D151)</f>
        <v>157.05761534388029</v>
      </c>
      <c r="Z170" s="203">
        <f>INDEX(Sorted_by_Variable!Y$832:Y$884,D151)</f>
        <v>156.9637885030707</v>
      </c>
      <c r="AA170" s="203">
        <f>INDEX(Sorted_by_Variable!Z$832:Z$884,D151)</f>
        <v>156.99622644284</v>
      </c>
      <c r="AB170" s="203">
        <f>INDEX(Sorted_by_Variable!AA$832:AA$884,D151)</f>
        <v>157.15296301402338</v>
      </c>
      <c r="AC170" s="203">
        <f>INDEX(Sorted_by_Variable!AB$832:AB$884,D151)</f>
        <v>157.43216124657482</v>
      </c>
      <c r="AD170" s="203">
        <f>INDEX(Sorted_by_Variable!AC$832:AC$884,D151)</f>
        <v>157.83210985966628</v>
      </c>
      <c r="AE170" s="203">
        <f>INDEX(Sorted_by_Variable!AD$832:AD$884,D151)</f>
        <v>158.25666615506657</v>
      </c>
      <c r="AF170" s="203">
        <f>INDEX(Sorted_by_Variable!AE$832:AE$884,D151)</f>
        <v>158.68839564316366</v>
      </c>
      <c r="AG170" s="203">
        <f>INDEX(Sorted_by_Variable!AF$832:AF$884,D151)</f>
        <v>159.11061989722154</v>
      </c>
      <c r="AH170" s="203">
        <f>INDEX(Sorted_by_Variable!AG$832:AG$884,D151)</f>
        <v>159.51929409401745</v>
      </c>
      <c r="AI170" s="203">
        <f>INDEX(Sorted_by_Variable!AH$832:AH$884,D151)</f>
        <v>159.91893903943929</v>
      </c>
      <c r="AJ170" s="203">
        <f>INDEX(Sorted_by_Variable!AI$832:AI$884,D151)</f>
        <v>160.30878183233096</v>
      </c>
      <c r="AK170" s="203">
        <f>INDEX(Sorted_by_Variable!AJ$832:AJ$884,D151)</f>
        <v>160.69046793084166</v>
      </c>
      <c r="AL170" s="203">
        <f>INDEX(Sorted_by_Variable!AK$832:AK$884,D151)</f>
        <v>161.0654888608922</v>
      </c>
      <c r="AM170" s="203">
        <f>INDEX(Sorted_by_Variable!AL$832:AL$884,D151)</f>
        <v>161.4351885778172</v>
      </c>
      <c r="AN170" s="203">
        <f>INDEX(Sorted_by_Variable!AM$832:AM$884,D151)</f>
        <v>161.8007694738161</v>
      </c>
      <c r="AO170" s="203">
        <f>INDEX(Sorted_by_Variable!AN$832:AN$884,D151)</f>
        <v>162.16329804578072</v>
      </c>
      <c r="AP170" s="203">
        <f>INDEX(Sorted_by_Variable!AO$832:AO$884,D151)</f>
        <v>162.5237102373973</v>
      </c>
      <c r="AQ170" s="204">
        <f>INDEX(Sorted_by_Variable!AP$832:AP$884,D151)</f>
        <v>162.882816468778</v>
      </c>
      <c r="AS170" s="69" t="str">
        <f>C167&amp;"|"&amp;C170</f>
        <v>Annual first-year costs|Annual participant cost of EE</v>
      </c>
    </row>
    <row r="171" spans="2:45" ht="18.75" thickTop="1" thickBot="1" x14ac:dyDescent="0.4"/>
    <row r="172" spans="2:45" ht="25.5" thickTop="1" x14ac:dyDescent="0.5">
      <c r="B172" s="217" t="str">
        <f>INDEX(Sorted_by_Variable!$C$7:$C$59,D172)</f>
        <v>Delaware</v>
      </c>
      <c r="C172" s="94"/>
      <c r="D172" s="228">
        <f>D151+1</f>
        <v>7</v>
      </c>
      <c r="E172" s="220"/>
      <c r="F172" s="222"/>
      <c r="G172" s="94"/>
      <c r="H172" s="94"/>
      <c r="I172" s="94"/>
      <c r="J172" s="94"/>
      <c r="K172" s="94"/>
      <c r="L172" s="94"/>
      <c r="M172" s="94"/>
      <c r="N172" s="94"/>
      <c r="O172" s="94"/>
      <c r="P172" s="94"/>
      <c r="Q172" s="94"/>
      <c r="R172" s="220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  <c r="AC172" s="94"/>
      <c r="AD172" s="94"/>
      <c r="AE172" s="94"/>
      <c r="AF172" s="94"/>
      <c r="AG172" s="94"/>
      <c r="AH172" s="94"/>
      <c r="AI172" s="94"/>
      <c r="AJ172" s="94"/>
      <c r="AK172" s="94"/>
      <c r="AL172" s="94"/>
      <c r="AM172" s="94"/>
      <c r="AN172" s="94"/>
      <c r="AO172" s="94"/>
      <c r="AP172" s="94"/>
      <c r="AQ172" s="220"/>
      <c r="AS172" s="69"/>
    </row>
    <row r="173" spans="2:45" x14ac:dyDescent="0.35">
      <c r="C173" t="s">
        <v>2358</v>
      </c>
      <c r="D173" s="76" t="s">
        <v>0</v>
      </c>
      <c r="E173" s="166">
        <f>INDEX(Sorted_by_Variable!D$7:D$59,D172)</f>
        <v>11530.091</v>
      </c>
      <c r="F173" s="167">
        <f>INDEX(Sorted_by_Variable!E$7:E$59,D172)</f>
        <v>11588.557638113696</v>
      </c>
      <c r="G173" s="166">
        <f>INDEX(Sorted_by_Variable!F$7:F$59,D172)</f>
        <v>11647.320748108865</v>
      </c>
      <c r="H173" s="166">
        <f>INDEX(Sorted_by_Variable!G$7:G$59,D172)</f>
        <v>11706.381833331334</v>
      </c>
      <c r="I173" s="166">
        <f>INDEX(Sorted_by_Variable!H$7:H$59,D172)</f>
        <v>11765.742404750079</v>
      </c>
      <c r="J173" s="166">
        <f>INDEX(Sorted_by_Variable!I$7:I$59,D172)</f>
        <v>11825.403980995876</v>
      </c>
      <c r="K173" s="166">
        <f>INDEX(Sorted_by_Variable!J$7:J$59,D172)</f>
        <v>11885.368088400157</v>
      </c>
      <c r="L173" s="166">
        <f>INDEX(Sorted_by_Variable!K$7:K$59,D172)</f>
        <v>11945.636261034055</v>
      </c>
      <c r="M173" s="166">
        <f>INDEX(Sorted_by_Variable!L$7:L$59,D172)</f>
        <v>12006.21004074765</v>
      </c>
      <c r="N173" s="166">
        <f>INDEX(Sorted_by_Variable!M$7:M$59,D172)</f>
        <v>12067.090977209418</v>
      </c>
      <c r="O173" s="166">
        <f>INDEX(Sorted_by_Variable!N$7:N$59,D172)</f>
        <v>12128.280627945873</v>
      </c>
      <c r="P173" s="166">
        <f>INDEX(Sorted_by_Variable!O$7:O$59,D172)</f>
        <v>12189.780558381413</v>
      </c>
      <c r="Q173" s="166">
        <f>INDEX(Sorted_by_Variable!P$7:P$59,D172)</f>
        <v>12251.592341878373</v>
      </c>
      <c r="R173" s="168">
        <f>INDEX(Sorted_by_Variable!Q$7:Q$59,D172)</f>
        <v>12313.717559777271</v>
      </c>
      <c r="S173" s="166">
        <f>INDEX(Sorted_by_Variable!R$7:R$59,D172)</f>
        <v>12376.157801437268</v>
      </c>
      <c r="T173" s="166">
        <f>INDEX(Sorted_by_Variable!S$7:S$59,D172)</f>
        <v>12438.914664276826</v>
      </c>
      <c r="U173" s="166">
        <f>INDEX(Sorted_by_Variable!T$7:T$59,D172)</f>
        <v>12501.989753814578</v>
      </c>
      <c r="V173" s="166">
        <f>INDEX(Sorted_by_Variable!U$7:U$59,D172)</f>
        <v>12565.384683710396</v>
      </c>
      <c r="W173" s="166">
        <f>INDEX(Sorted_by_Variable!V$7:V$59,D172)</f>
        <v>12629.101075806682</v>
      </c>
      <c r="X173" s="166">
        <f>INDEX(Sorted_by_Variable!W$7:W$59,D172)</f>
        <v>12693.140560169855</v>
      </c>
      <c r="Y173" s="166">
        <f>INDEX(Sorted_by_Variable!X$7:X$59,D172)</f>
        <v>12757.504775132054</v>
      </c>
      <c r="Z173" s="166">
        <f>INDEX(Sorted_by_Variable!Y$7:Y$59,D172)</f>
        <v>12822.195367333052</v>
      </c>
      <c r="AA173" s="166">
        <f>INDEX(Sorted_by_Variable!Z$7:Z$59,D172)</f>
        <v>12887.213991762379</v>
      </c>
      <c r="AB173" s="166">
        <f>INDEX(Sorted_by_Variable!AA$7:AA$59,D172)</f>
        <v>12952.562311801668</v>
      </c>
      <c r="AC173" s="166">
        <f>INDEX(Sorted_by_Variable!AB$7:AB$59,D172)</f>
        <v>13018.241999267206</v>
      </c>
      <c r="AD173" s="166">
        <f>INDEX(Sorted_by_Variable!AC$7:AC$59,D172)</f>
        <v>13084.254734452701</v>
      </c>
      <c r="AE173" s="166">
        <f>INDEX(Sorted_by_Variable!AD$7:AD$59,D172)</f>
        <v>13150.602206172278</v>
      </c>
      <c r="AF173" s="166">
        <f>INDEX(Sorted_by_Variable!AE$7:AE$59,D172)</f>
        <v>13217.286111803676</v>
      </c>
      <c r="AG173" s="166">
        <f>INDEX(Sorted_by_Variable!AF$7:AF$59,D172)</f>
        <v>13284.308157331678</v>
      </c>
      <c r="AH173" s="166">
        <f>INDEX(Sorted_by_Variable!AG$7:AG$59,D172)</f>
        <v>13356.656119558706</v>
      </c>
      <c r="AI173" s="166">
        <f>INDEX(Sorted_by_Variable!AH$7:AH$59,D172)</f>
        <v>13429.398097610752</v>
      </c>
      <c r="AJ173" s="166">
        <f>INDEX(Sorted_by_Variable!AI$7:AI$59,D172)</f>
        <v>13502.536237346048</v>
      </c>
      <c r="AK173" s="166">
        <f>INDEX(Sorted_by_Variable!AJ$7:AJ$59,D172)</f>
        <v>13576.072696309435</v>
      </c>
      <c r="AL173" s="166">
        <f>INDEX(Sorted_by_Variable!AK$7:AK$59,D172)</f>
        <v>13650.009643796</v>
      </c>
      <c r="AM173" s="166">
        <f>INDEX(Sorted_by_Variable!AL$7:AL$59,D172)</f>
        <v>13724.349260915082</v>
      </c>
      <c r="AN173" s="166">
        <f>INDEX(Sorted_by_Variable!AM$7:AM$59,D172)</f>
        <v>13799.093740654602</v>
      </c>
      <c r="AO173" s="166">
        <f>INDEX(Sorted_by_Variable!AN$7:AN$59,D172)</f>
        <v>13874.245287945765</v>
      </c>
      <c r="AP173" s="166">
        <f>INDEX(Sorted_by_Variable!AO$7:AO$59,D172)</f>
        <v>13949.806119728099</v>
      </c>
      <c r="AQ173" s="168">
        <f>INDEX(Sorted_by_Variable!AP$7:AP$59,D172)</f>
        <v>14025.778465014853</v>
      </c>
      <c r="AS173" s="69" t="str">
        <f t="shared" ref="AS173:AS183" si="81">C173</f>
        <v>BAU sales</v>
      </c>
    </row>
    <row r="174" spans="2:45" x14ac:dyDescent="0.35">
      <c r="C174" t="s">
        <v>2372</v>
      </c>
      <c r="D174" s="76" t="s">
        <v>0</v>
      </c>
      <c r="E174" s="166">
        <f>INDEX(Sorted_by_Variable!D$62:D$114,D172)</f>
        <v>11530.091</v>
      </c>
      <c r="F174" s="167">
        <f>INDEX(Sorted_by_Variable!E$62:E$114,D172)</f>
        <v>11588.557638113696</v>
      </c>
      <c r="G174" s="166">
        <f>INDEX(Sorted_by_Variable!F$62:F$114,D172)</f>
        <v>11647.320748108865</v>
      </c>
      <c r="H174" s="166">
        <f>INDEX(Sorted_by_Variable!G$62:G$114,D172)</f>
        <v>11706.381833331334</v>
      </c>
      <c r="I174" s="166">
        <f>INDEX(Sorted_by_Variable!H$62:H$114,D172)</f>
        <v>11765.742404750079</v>
      </c>
      <c r="J174" s="166">
        <f>INDEX(Sorted_by_Variable!I$62:I$114,D172)</f>
        <v>11825.403980995876</v>
      </c>
      <c r="K174" s="166">
        <f>INDEX(Sorted_by_Variable!J$62:J$114,D172)</f>
        <v>11861.717280438164</v>
      </c>
      <c r="L174" s="166">
        <f>INDEX(Sorted_by_Variable!K$62:K$114,D172)</f>
        <v>11875.78336331673</v>
      </c>
      <c r="M174" s="166">
        <f>INDEX(Sorted_by_Variable!L$62:L$114,D172)</f>
        <v>11868.844425854833</v>
      </c>
      <c r="N174" s="166">
        <f>INDEX(Sorted_by_Variable!M$62:M$114,D172)</f>
        <v>11842.26683729206</v>
      </c>
      <c r="O174" s="166">
        <f>INDEX(Sorted_by_Variable!N$62:N$114,D172)</f>
        <v>11797.523458217198</v>
      </c>
      <c r="P174" s="166">
        <f>INDEX(Sorted_by_Variable!O$62:O$114,D172)</f>
        <v>11736.175517735364</v>
      </c>
      <c r="Q174" s="166">
        <f>INDEX(Sorted_by_Variable!P$62:P$114,D172)</f>
        <v>11659.854322012556</v>
      </c>
      <c r="R174" s="168">
        <f>INDEX(Sorted_by_Variable!Q$62:Q$114,D172)</f>
        <v>11581.902911386018</v>
      </c>
      <c r="S174" s="166">
        <f>INDEX(Sorted_by_Variable!R$62:R$114,D172)</f>
        <v>11514.640943828936</v>
      </c>
      <c r="T174" s="166">
        <f>INDEX(Sorted_by_Variable!S$62:S$114,D172)</f>
        <v>11457.84813452639</v>
      </c>
      <c r="U174" s="166">
        <f>INDEX(Sorted_by_Variable!T$62:T$114,D172)</f>
        <v>11411.315950069862</v>
      </c>
      <c r="V174" s="166">
        <f>INDEX(Sorted_by_Variable!U$62:U$114,D172)</f>
        <v>11374.847258318139</v>
      </c>
      <c r="W174" s="166">
        <f>INDEX(Sorted_by_Variable!V$62:V$114,D172)</f>
        <v>11348.255992787952</v>
      </c>
      <c r="X174" s="166">
        <f>INDEX(Sorted_by_Variable!W$62:W$114,D172)</f>
        <v>11331.366831079959</v>
      </c>
      <c r="Y174" s="166">
        <f>INDEX(Sorted_by_Variable!X$62:X$114,D172)</f>
        <v>11324.014886864603</v>
      </c>
      <c r="Z174" s="166">
        <f>INDEX(Sorted_by_Variable!Y$62:Y$114,D172)</f>
        <v>11326.045414970551</v>
      </c>
      <c r="AA174" s="166">
        <f>INDEX(Sorted_by_Variable!Z$62:Z$114,D172)</f>
        <v>11337.313529136027</v>
      </c>
      <c r="AB174" s="166">
        <f>INDEX(Sorted_by_Variable!AA$62:AA$114,D172)</f>
        <v>11357.683932000275</v>
      </c>
      <c r="AC174" s="166">
        <f>INDEX(Sorted_by_Variable!AB$62:AB$114,D172)</f>
        <v>11387.030656928702</v>
      </c>
      <c r="AD174" s="166">
        <f>INDEX(Sorted_by_Variable!AC$62:AC$114,D172)</f>
        <v>11425.236821281058</v>
      </c>
      <c r="AE174" s="166">
        <f>INDEX(Sorted_by_Variable!AD$62:AD$114,D172)</f>
        <v>11470.949611380733</v>
      </c>
      <c r="AF174" s="166">
        <f>INDEX(Sorted_by_Variable!AE$62:AE$114,D172)</f>
        <v>11522.835863709022</v>
      </c>
      <c r="AG174" s="166">
        <f>INDEX(Sorted_by_Variable!AF$62:AF$114,D172)</f>
        <v>11579.587727622191</v>
      </c>
      <c r="AH174" s="166">
        <f>INDEX(Sorted_by_Variable!AG$62:AG$114,D172)</f>
        <v>11644.913797778256</v>
      </c>
      <c r="AI174" s="166">
        <f>INDEX(Sorted_by_Variable!AH$62:AH$114,D172)</f>
        <v>11712.563000472335</v>
      </c>
      <c r="AJ174" s="166">
        <f>INDEX(Sorted_by_Variable!AI$62:AI$114,D172)</f>
        <v>11781.335912360206</v>
      </c>
      <c r="AK174" s="166">
        <f>INDEX(Sorted_by_Variable!AJ$62:AJ$114,D172)</f>
        <v>11850.074601785152</v>
      </c>
      <c r="AL174" s="166">
        <f>INDEX(Sorted_by_Variable!AK$62:AK$114,D172)</f>
        <v>11918.2786059106</v>
      </c>
      <c r="AM174" s="166">
        <f>INDEX(Sorted_by_Variable!AL$62:AL$114,D172)</f>
        <v>11986.0739340991</v>
      </c>
      <c r="AN174" s="166">
        <f>INDEX(Sorted_by_Variable!AM$62:AM$114,D172)</f>
        <v>12053.575856297382</v>
      </c>
      <c r="AO174" s="166">
        <f>INDEX(Sorted_by_Variable!AN$62:AN$114,D172)</f>
        <v>12120.889337582419</v>
      </c>
      <c r="AP174" s="166">
        <f>INDEX(Sorted_by_Variable!AO$62:AO$114,D172)</f>
        <v>12188.109448433739</v>
      </c>
      <c r="AQ174" s="168">
        <f>INDEX(Sorted_by_Variable!AP$62:AP$114,D172)</f>
        <v>12255.321751715604</v>
      </c>
      <c r="AS174" s="69" t="str">
        <f t="shared" si="81"/>
        <v>Sales after EE</v>
      </c>
    </row>
    <row r="175" spans="2:45" x14ac:dyDescent="0.35">
      <c r="C175" t="s">
        <v>2356</v>
      </c>
      <c r="D175" s="76" t="s">
        <v>0</v>
      </c>
      <c r="E175" s="166">
        <f>INDEX(Sorted_by_Variable!D$117:D$169,D172)</f>
        <v>0</v>
      </c>
      <c r="F175" s="167">
        <f>INDEX(Sorted_by_Variable!E$117:E$169,D172)</f>
        <v>0</v>
      </c>
      <c r="G175" s="166">
        <f>INDEX(Sorted_by_Variable!F$117:F$169,D172)</f>
        <v>0</v>
      </c>
      <c r="H175" s="166">
        <f>INDEX(Sorted_by_Variable!G$117:G$169,D172)</f>
        <v>0</v>
      </c>
      <c r="I175" s="166">
        <f>INDEX(Sorted_by_Variable!H$117:H$169,D172)</f>
        <v>0</v>
      </c>
      <c r="J175" s="166">
        <f>INDEX(Sorted_by_Variable!I$117:I$169,D172)</f>
        <v>0</v>
      </c>
      <c r="K175" s="166">
        <f>INDEX(Sorted_by_Variable!J$117:J$169,D172)</f>
        <v>23.650807961991752</v>
      </c>
      <c r="L175" s="166">
        <f>INDEX(Sorted_by_Variable!K$117:K$169,D172)</f>
        <v>69.852897717323785</v>
      </c>
      <c r="M175" s="166">
        <f>INDEX(Sorted_by_Variable!L$117:L$169,D172)</f>
        <v>137.36561489281655</v>
      </c>
      <c r="N175" s="166">
        <f>INDEX(Sorted_by_Variable!M$117:M$169,D172)</f>
        <v>224.82413991735811</v>
      </c>
      <c r="O175" s="166">
        <f>INDEX(Sorted_by_Variable!N$117:N$169,D172)</f>
        <v>330.75716972867434</v>
      </c>
      <c r="P175" s="166">
        <f>INDEX(Sorted_by_Variable!O$117:O$169,D172)</f>
        <v>453.60504064604891</v>
      </c>
      <c r="Q175" s="166">
        <f>INDEX(Sorted_by_Variable!P$117:P$169,D172)</f>
        <v>591.73801986581714</v>
      </c>
      <c r="R175" s="168">
        <f>INDEX(Sorted_by_Variable!Q$117:Q$169,D172)</f>
        <v>731.8146483912526</v>
      </c>
      <c r="S175" s="166">
        <f>INDEX(Sorted_by_Variable!R$117:R$169,D172)</f>
        <v>861.51685760833266</v>
      </c>
      <c r="T175" s="166">
        <f>INDEX(Sorted_by_Variable!S$117:S$169,D172)</f>
        <v>981.06652975043608</v>
      </c>
      <c r="U175" s="166">
        <f>INDEX(Sorted_by_Variable!T$117:T$169,D172)</f>
        <v>1090.6738037447151</v>
      </c>
      <c r="V175" s="166">
        <f>INDEX(Sorted_by_Variable!U$117:U$169,D172)</f>
        <v>1190.5374253922571</v>
      </c>
      <c r="W175" s="166">
        <f>INDEX(Sorted_by_Variable!V$117:V$169,D172)</f>
        <v>1280.8450830187312</v>
      </c>
      <c r="X175" s="166">
        <f>INDEX(Sorted_by_Variable!W$117:W$169,D172)</f>
        <v>1361.7737290898963</v>
      </c>
      <c r="Y175" s="166">
        <f>INDEX(Sorted_by_Variable!X$117:X$169,D172)</f>
        <v>1433.4898882674506</v>
      </c>
      <c r="Z175" s="166">
        <f>INDEX(Sorted_by_Variable!Y$117:Y$169,D172)</f>
        <v>1496.1499523625012</v>
      </c>
      <c r="AA175" s="166">
        <f>INDEX(Sorted_by_Variable!Z$117:Z$169,D172)</f>
        <v>1549.9004626263527</v>
      </c>
      <c r="AB175" s="166">
        <f>INDEX(Sorted_by_Variable!AA$117:AA$169,D172)</f>
        <v>1594.8783798013944</v>
      </c>
      <c r="AC175" s="166">
        <f>INDEX(Sorted_by_Variable!AB$117:AB$169,D172)</f>
        <v>1631.2113423385026</v>
      </c>
      <c r="AD175" s="166">
        <f>INDEX(Sorted_by_Variable!AC$117:AC$169,D172)</f>
        <v>1659.0179131716425</v>
      </c>
      <c r="AE175" s="166">
        <f>INDEX(Sorted_by_Variable!AD$117:AD$169,D172)</f>
        <v>1679.6525947915445</v>
      </c>
      <c r="AF175" s="166">
        <f>INDEX(Sorted_by_Variable!AE$117:AE$169,D172)</f>
        <v>1694.4502480946542</v>
      </c>
      <c r="AG175" s="166">
        <f>INDEX(Sorted_by_Variable!AF$117:AF$169,D172)</f>
        <v>1704.7204297094875</v>
      </c>
      <c r="AH175" s="166">
        <f>INDEX(Sorted_by_Variable!AG$117:AG$169,D172)</f>
        <v>1711.7423217804501</v>
      </c>
      <c r="AI175" s="166">
        <f>INDEX(Sorted_by_Variable!AH$117:AH$169,D172)</f>
        <v>1716.8350971384161</v>
      </c>
      <c r="AJ175" s="166">
        <f>INDEX(Sorted_by_Variable!AI$117:AI$169,D172)</f>
        <v>1721.2003249858426</v>
      </c>
      <c r="AK175" s="166">
        <f>INDEX(Sorted_by_Variable!AJ$117:AJ$169,D172)</f>
        <v>1725.9980945242828</v>
      </c>
      <c r="AL175" s="166">
        <f>INDEX(Sorted_by_Variable!AK$117:AK$169,D172)</f>
        <v>1731.7310378854008</v>
      </c>
      <c r="AM175" s="166">
        <f>INDEX(Sorted_by_Variable!AL$117:AL$169,D172)</f>
        <v>1738.2753268159809</v>
      </c>
      <c r="AN175" s="166">
        <f>INDEX(Sorted_by_Variable!AM$117:AM$169,D172)</f>
        <v>1745.5178843572185</v>
      </c>
      <c r="AO175" s="166">
        <f>INDEX(Sorted_by_Variable!AN$117:AN$169,D172)</f>
        <v>1753.355950363346</v>
      </c>
      <c r="AP175" s="166">
        <f>INDEX(Sorted_by_Variable!AO$117:AO$169,D172)</f>
        <v>1761.6966712943595</v>
      </c>
      <c r="AQ175" s="168">
        <f>INDEX(Sorted_by_Variable!AP$117:AP$169,D172)</f>
        <v>1770.4567132992497</v>
      </c>
      <c r="AS175" s="69" t="str">
        <f t="shared" si="81"/>
        <v>Net cumulative savings</v>
      </c>
    </row>
    <row r="176" spans="2:45" x14ac:dyDescent="0.35">
      <c r="C176" t="s">
        <v>2390</v>
      </c>
      <c r="D176" s="76" t="s">
        <v>1</v>
      </c>
      <c r="E176" s="174">
        <f t="shared" ref="E176:AQ176" si="82">E175/E173</f>
        <v>0</v>
      </c>
      <c r="F176" s="173">
        <f t="shared" si="82"/>
        <v>0</v>
      </c>
      <c r="G176" s="174">
        <f t="shared" si="82"/>
        <v>0</v>
      </c>
      <c r="H176" s="174">
        <f t="shared" si="82"/>
        <v>0</v>
      </c>
      <c r="I176" s="174">
        <f t="shared" si="82"/>
        <v>0</v>
      </c>
      <c r="J176" s="174">
        <f t="shared" si="82"/>
        <v>0</v>
      </c>
      <c r="K176" s="174">
        <f t="shared" si="82"/>
        <v>1.9899095918682057E-3</v>
      </c>
      <c r="L176" s="174">
        <f t="shared" si="82"/>
        <v>5.847566106225729E-3</v>
      </c>
      <c r="M176" s="174">
        <f t="shared" si="82"/>
        <v>1.1441213707457557E-2</v>
      </c>
      <c r="N176" s="174">
        <f t="shared" si="82"/>
        <v>1.8631179655641407E-2</v>
      </c>
      <c r="O176" s="174">
        <f t="shared" si="82"/>
        <v>2.7271563041388301E-2</v>
      </c>
      <c r="P176" s="174">
        <f t="shared" si="82"/>
        <v>3.7211911935047963E-2</v>
      </c>
      <c r="Q176" s="174">
        <f t="shared" si="82"/>
        <v>4.829886624966611E-2</v>
      </c>
      <c r="R176" s="175">
        <f t="shared" si="82"/>
        <v>5.9430845708344275E-2</v>
      </c>
      <c r="S176" s="174">
        <f t="shared" si="82"/>
        <v>6.9611011060983968E-2</v>
      </c>
      <c r="T176" s="174">
        <f t="shared" si="82"/>
        <v>7.8870750079824054E-2</v>
      </c>
      <c r="U176" s="174">
        <f t="shared" si="82"/>
        <v>8.7240017406983658E-2</v>
      </c>
      <c r="V176" s="174">
        <f t="shared" si="82"/>
        <v>9.4747391771909273E-2</v>
      </c>
      <c r="W176" s="174">
        <f t="shared" si="82"/>
        <v>0.10142013080190011</v>
      </c>
      <c r="X176" s="174">
        <f t="shared" si="82"/>
        <v>0.10728422352487314</v>
      </c>
      <c r="Y176" s="174">
        <f t="shared" si="82"/>
        <v>0.11236444065940884</v>
      </c>
      <c r="Z176" s="174">
        <f t="shared" si="82"/>
        <v>0.11668438278317174</v>
      </c>
      <c r="AA176" s="174">
        <f t="shared" si="82"/>
        <v>0.12026652646701318</v>
      </c>
      <c r="AB176" s="174">
        <f t="shared" si="82"/>
        <v>0.12313226845843685</v>
      </c>
      <c r="AC176" s="174">
        <f t="shared" si="82"/>
        <v>0.12530196799462809</v>
      </c>
      <c r="AD176" s="174">
        <f t="shared" si="82"/>
        <v>0.12679498732191546</v>
      </c>
      <c r="AE176" s="174">
        <f t="shared" si="82"/>
        <v>0.12772438618842824</v>
      </c>
      <c r="AF176" s="174">
        <f t="shared" si="82"/>
        <v>0.12819955880212264</v>
      </c>
      <c r="AG176" s="174">
        <f t="shared" si="82"/>
        <v>0.12832587211315508</v>
      </c>
      <c r="AH176" s="174">
        <f t="shared" si="82"/>
        <v>0.12815650163171266</v>
      </c>
      <c r="AI176" s="174">
        <f t="shared" si="82"/>
        <v>0.12784155214252388</v>
      </c>
      <c r="AJ176" s="174">
        <f t="shared" si="82"/>
        <v>0.12747237220702679</v>
      </c>
      <c r="AK176" s="174">
        <f t="shared" si="82"/>
        <v>0.12713530143319607</v>
      </c>
      <c r="AL176" s="174">
        <f t="shared" si="82"/>
        <v>0.12686665307027689</v>
      </c>
      <c r="AM176" s="174">
        <f t="shared" si="82"/>
        <v>0.12665630215097573</v>
      </c>
      <c r="AN176" s="174">
        <f t="shared" si="82"/>
        <v>0.12649511027051075</v>
      </c>
      <c r="AO176" s="174">
        <f t="shared" si="82"/>
        <v>0.12637487041451534</v>
      </c>
      <c r="AP176" s="174">
        <f t="shared" si="82"/>
        <v>0.12628825491724449</v>
      </c>
      <c r="AQ176" s="175">
        <f t="shared" si="82"/>
        <v>0.12622876639007108</v>
      </c>
      <c r="AS176" s="69" t="str">
        <f t="shared" si="81"/>
        <v>Net cumulative savings as a percent of sales before EE</v>
      </c>
    </row>
    <row r="177" spans="2:45" x14ac:dyDescent="0.35">
      <c r="C177" t="s">
        <v>2378</v>
      </c>
      <c r="D177" s="76" t="s">
        <v>0</v>
      </c>
      <c r="E177" s="166">
        <f>INDEX(Sorted_by_Variable!D$227:D$279,D172)</f>
        <v>0</v>
      </c>
      <c r="F177" s="167">
        <f>INDEX(Sorted_by_Variable!E$227:E$279,D172)</f>
        <v>0</v>
      </c>
      <c r="G177" s="166">
        <f>INDEX(Sorted_by_Variable!F$227:F$279,D172)</f>
        <v>0</v>
      </c>
      <c r="H177" s="166">
        <f>INDEX(Sorted_by_Variable!G$227:G$279,D172)</f>
        <v>0</v>
      </c>
      <c r="I177" s="166">
        <f>INDEX(Sorted_by_Variable!H$227:H$279,D172)</f>
        <v>0</v>
      </c>
      <c r="J177" s="166">
        <f>INDEX(Sorted_by_Variable!I$227:I$279,D172)</f>
        <v>0</v>
      </c>
      <c r="K177" s="166">
        <f>INDEX(Sorted_by_Variable!J$227:J$279,D172)</f>
        <v>23.650807961991752</v>
      </c>
      <c r="L177" s="166">
        <f>INDEX(Sorted_by_Variable!K$227:K$279,D172)</f>
        <v>47.446869121752655</v>
      </c>
      <c r="M177" s="166">
        <f>INDEX(Sorted_by_Variable!L$227:L$279,D172)</f>
        <v>71.254700179900382</v>
      </c>
      <c r="N177" s="166">
        <f>INDEX(Sorted_by_Variable!M$227:M$279,D172)</f>
        <v>94.950755406838667</v>
      </c>
      <c r="O177" s="166">
        <f>INDEX(Sorted_by_Variable!N$227:N$279,D172)</f>
        <v>118.4226683729206</v>
      </c>
      <c r="P177" s="166">
        <f>INDEX(Sorted_by_Variable!O$227:O$279,D172)</f>
        <v>141.57028149860639</v>
      </c>
      <c r="Q177" s="166">
        <f>INDEX(Sorted_by_Variable!P$227:P$279,D172)</f>
        <v>164.30645724829512</v>
      </c>
      <c r="R177" s="168">
        <f>INDEX(Sorted_by_Variable!Q$227:Q$279,D172)</f>
        <v>174.89781483018834</v>
      </c>
      <c r="S177" s="166">
        <f>INDEX(Sorted_by_Variable!R$227:R$279,D172)</f>
        <v>173.72854367079026</v>
      </c>
      <c r="T177" s="166">
        <f>INDEX(Sorted_by_Variable!S$227:S$279,D172)</f>
        <v>172.71961415743402</v>
      </c>
      <c r="U177" s="166">
        <f>INDEX(Sorted_by_Variable!T$227:T$279,D172)</f>
        <v>171.86772201789583</v>
      </c>
      <c r="V177" s="166">
        <f>INDEX(Sorted_by_Variable!U$227:U$279,D172)</f>
        <v>171.16973925104793</v>
      </c>
      <c r="W177" s="166">
        <f>INDEX(Sorted_by_Variable!V$227:V$279,D172)</f>
        <v>170.62270887477209</v>
      </c>
      <c r="X177" s="166">
        <f>INDEX(Sorted_by_Variable!W$227:W$279,D172)</f>
        <v>170.22383989181927</v>
      </c>
      <c r="Y177" s="166">
        <f>INDEX(Sorted_by_Variable!X$227:X$279,D172)</f>
        <v>169.97050246619938</v>
      </c>
      <c r="Z177" s="166">
        <f>INDEX(Sorted_by_Variable!Y$227:Y$279,D172)</f>
        <v>169.86022330296905</v>
      </c>
      <c r="AA177" s="166">
        <f>INDEX(Sorted_by_Variable!Z$227:Z$279,D172)</f>
        <v>169.89068122455825</v>
      </c>
      <c r="AB177" s="166">
        <f>INDEX(Sorted_by_Variable!AA$227:AA$279,D172)</f>
        <v>170.05970293704038</v>
      </c>
      <c r="AC177" s="166">
        <f>INDEX(Sorted_by_Variable!AB$227:AB$279,D172)</f>
        <v>170.36525898000411</v>
      </c>
      <c r="AD177" s="166">
        <f>INDEX(Sorted_by_Variable!AC$227:AC$279,D172)</f>
        <v>170.80545985393053</v>
      </c>
      <c r="AE177" s="166">
        <f>INDEX(Sorted_by_Variable!AD$227:AD$279,D172)</f>
        <v>171.37855231921586</v>
      </c>
      <c r="AF177" s="166">
        <f>INDEX(Sorted_by_Variable!AE$227:AE$279,D172)</f>
        <v>172.06424417071099</v>
      </c>
      <c r="AG177" s="166">
        <f>INDEX(Sorted_by_Variable!AF$227:AF$279,D172)</f>
        <v>172.84253795563532</v>
      </c>
      <c r="AH177" s="166">
        <f>INDEX(Sorted_by_Variable!AG$227:AG$279,D172)</f>
        <v>173.69381591433284</v>
      </c>
      <c r="AI177" s="166">
        <f>INDEX(Sorted_by_Variable!AH$227:AH$279,D172)</f>
        <v>174.67370696667382</v>
      </c>
      <c r="AJ177" s="166">
        <f>INDEX(Sorted_by_Variable!AI$227:AI$279,D172)</f>
        <v>175.68844500708502</v>
      </c>
      <c r="AK177" s="166">
        <f>INDEX(Sorted_by_Variable!AJ$227:AJ$279,D172)</f>
        <v>176.72003868540307</v>
      </c>
      <c r="AL177" s="166">
        <f>INDEX(Sorted_by_Variable!AK$227:AK$279,D172)</f>
        <v>177.75111902677727</v>
      </c>
      <c r="AM177" s="166">
        <f>INDEX(Sorted_by_Variable!AL$227:AL$279,D172)</f>
        <v>178.774179088659</v>
      </c>
      <c r="AN177" s="166">
        <f>INDEX(Sorted_by_Variable!AM$227:AM$279,D172)</f>
        <v>179.7911090114865</v>
      </c>
      <c r="AO177" s="166">
        <f>INDEX(Sorted_by_Variable!AN$227:AN$279,D172)</f>
        <v>180.80363784446072</v>
      </c>
      <c r="AP177" s="166">
        <f>INDEX(Sorted_by_Variable!AO$227:AO$279,D172)</f>
        <v>181.81334006373629</v>
      </c>
      <c r="AQ177" s="168">
        <f>INDEX(Sorted_by_Variable!AP$227:AP$279,D172)</f>
        <v>182.82164172650607</v>
      </c>
      <c r="AS177" s="69" t="str">
        <f t="shared" si="81"/>
        <v>Annual first-year savings</v>
      </c>
    </row>
    <row r="178" spans="2:45" x14ac:dyDescent="0.35">
      <c r="C178" t="s">
        <v>2379</v>
      </c>
      <c r="D178" s="76" t="s">
        <v>1</v>
      </c>
      <c r="E178" s="174">
        <f>INDEX(Sorted_by_Variable!D$282:D$335,D172)</f>
        <v>0</v>
      </c>
      <c r="F178" s="173">
        <f>INDEX(Sorted_by_Variable!E$282:E$335,D172)</f>
        <v>0</v>
      </c>
      <c r="G178" s="174">
        <f>INDEX(Sorted_by_Variable!F$282:F$335,D172)</f>
        <v>0</v>
      </c>
      <c r="H178" s="174">
        <f>INDEX(Sorted_by_Variable!G$282:G$335,D172)</f>
        <v>0</v>
      </c>
      <c r="I178" s="174">
        <f>INDEX(Sorted_by_Variable!H$282:H$335,D172)</f>
        <v>0</v>
      </c>
      <c r="J178" s="174">
        <f>INDEX(Sorted_by_Variable!I$282:I$335,D172)</f>
        <v>0</v>
      </c>
      <c r="K178" s="174">
        <f>INDEX(Sorted_by_Variable!J$282:J$335,D172)</f>
        <v>0</v>
      </c>
      <c r="L178" s="174">
        <f>INDEX(Sorted_by_Variable!K$282:K$335,D172)</f>
        <v>0</v>
      </c>
      <c r="M178" s="174">
        <f>INDEX(Sorted_by_Variable!L$282:L$335,D172)</f>
        <v>0</v>
      </c>
      <c r="N178" s="174">
        <f>INDEX(Sorted_by_Variable!M$282:M$335,D172)</f>
        <v>0</v>
      </c>
      <c r="O178" s="174">
        <f>INDEX(Sorted_by_Variable!N$282:N$335,D172)</f>
        <v>0</v>
      </c>
      <c r="P178" s="174">
        <f>INDEX(Sorted_by_Variable!O$282:O$335,D172)</f>
        <v>0</v>
      </c>
      <c r="Q178" s="174">
        <f>INDEX(Sorted_by_Variable!P$282:P$335,D172)</f>
        <v>0</v>
      </c>
      <c r="R178" s="175">
        <f>INDEX(Sorted_by_Variable!Q$282:Q$335,D172)</f>
        <v>0</v>
      </c>
      <c r="S178" s="174">
        <f>INDEX(Sorted_by_Variable!R$282:R$335,D172)</f>
        <v>0</v>
      </c>
      <c r="T178" s="174">
        <f>INDEX(Sorted_by_Variable!S$282:S$335,D172)</f>
        <v>0</v>
      </c>
      <c r="U178" s="174">
        <f>INDEX(Sorted_by_Variable!T$282:T$335,D172)</f>
        <v>0</v>
      </c>
      <c r="V178" s="174">
        <f>INDEX(Sorted_by_Variable!U$282:U$335,D172)</f>
        <v>0</v>
      </c>
      <c r="W178" s="174">
        <f>INDEX(Sorted_by_Variable!V$282:V$335,D172)</f>
        <v>0</v>
      </c>
      <c r="X178" s="174">
        <f>INDEX(Sorted_by_Variable!W$282:W$335,D172)</f>
        <v>0</v>
      </c>
      <c r="Y178" s="174">
        <f>INDEX(Sorted_by_Variable!X$282:X$335,D172)</f>
        <v>0</v>
      </c>
      <c r="Z178" s="174">
        <f>INDEX(Sorted_by_Variable!Y$282:Y$335,D172)</f>
        <v>0</v>
      </c>
      <c r="AA178" s="174">
        <f>INDEX(Sorted_by_Variable!Z$282:Z$335,D172)</f>
        <v>0</v>
      </c>
      <c r="AB178" s="174">
        <f>INDEX(Sorted_by_Variable!AA$282:AA$335,D172)</f>
        <v>0</v>
      </c>
      <c r="AC178" s="174">
        <f>INDEX(Sorted_by_Variable!AB$282:AB$335,D172)</f>
        <v>0</v>
      </c>
      <c r="AD178" s="174">
        <f>INDEX(Sorted_by_Variable!AC$282:AC$335,D172)</f>
        <v>0</v>
      </c>
      <c r="AE178" s="174">
        <f>INDEX(Sorted_by_Variable!AD$282:AD$335,D172)</f>
        <v>0</v>
      </c>
      <c r="AF178" s="174">
        <f>INDEX(Sorted_by_Variable!AE$282:AE$335,D172)</f>
        <v>0</v>
      </c>
      <c r="AG178" s="174">
        <f>INDEX(Sorted_by_Variable!AF$282:AF$335,D172)</f>
        <v>0</v>
      </c>
      <c r="AH178" s="174">
        <f>INDEX(Sorted_by_Variable!AG$282:AG$335,D172)</f>
        <v>0</v>
      </c>
      <c r="AI178" s="174">
        <f>INDEX(Sorted_by_Variable!AH$282:AH$335,D172)</f>
        <v>0</v>
      </c>
      <c r="AJ178" s="174">
        <f>INDEX(Sorted_by_Variable!AI$282:AI$335,D172)</f>
        <v>0</v>
      </c>
      <c r="AK178" s="174">
        <f>INDEX(Sorted_by_Variable!AJ$282:AJ$335,D172)</f>
        <v>0</v>
      </c>
      <c r="AL178" s="174">
        <f>INDEX(Sorted_by_Variable!AK$282:AK$335,D172)</f>
        <v>0</v>
      </c>
      <c r="AM178" s="174">
        <f>INDEX(Sorted_by_Variable!AL$282:AL$335,D172)</f>
        <v>0</v>
      </c>
      <c r="AN178" s="174">
        <f>INDEX(Sorted_by_Variable!AM$282:AM$335,D172)</f>
        <v>0</v>
      </c>
      <c r="AO178" s="174">
        <f>INDEX(Sorted_by_Variable!AN$282:AN$335,D172)</f>
        <v>0</v>
      </c>
      <c r="AP178" s="174">
        <f>INDEX(Sorted_by_Variable!AO$282:AO$335,D172)</f>
        <v>0</v>
      </c>
      <c r="AQ178" s="175">
        <f>INDEX(Sorted_by_Variable!AP$282:AP$335,D172)</f>
        <v>0</v>
      </c>
      <c r="AS178" s="69" t="str">
        <f t="shared" si="81"/>
        <v>EIA and EERS savings as a percent of previous year sales</v>
      </c>
    </row>
    <row r="179" spans="2:45" x14ac:dyDescent="0.35">
      <c r="C179" t="s">
        <v>2391</v>
      </c>
      <c r="D179" s="76" t="s">
        <v>1</v>
      </c>
      <c r="E179" s="174">
        <f>INDEX(Sorted_by_Variable!D$337:D$389,D172)</f>
        <v>0</v>
      </c>
      <c r="F179" s="173">
        <f>INDEX(Sorted_by_Variable!E$337:E$389,D172)</f>
        <v>0</v>
      </c>
      <c r="G179" s="174">
        <f>INDEX(Sorted_by_Variable!F$337:F$389,D172)</f>
        <v>0</v>
      </c>
      <c r="H179" s="174">
        <f>INDEX(Sorted_by_Variable!G$337:G$389,D172)</f>
        <v>0</v>
      </c>
      <c r="I179" s="174">
        <f>INDEX(Sorted_by_Variable!H$337:H$389,D172)</f>
        <v>0</v>
      </c>
      <c r="J179" s="174">
        <f>INDEX(Sorted_by_Variable!I$337:I$389,D172)</f>
        <v>0</v>
      </c>
      <c r="K179" s="174">
        <f>INDEX(Sorted_by_Variable!J$337:J$389,D172)</f>
        <v>2E-3</v>
      </c>
      <c r="L179" s="174">
        <f>INDEX(Sorted_by_Variable!K$337:K$389,D172)</f>
        <v>4.0000000000000001E-3</v>
      </c>
      <c r="M179" s="174">
        <f>INDEX(Sorted_by_Variable!L$337:L$389,D172)</f>
        <v>6.0000000000000001E-3</v>
      </c>
      <c r="N179" s="174">
        <f>INDEX(Sorted_by_Variable!M$337:M$389,D172)</f>
        <v>8.0000000000000002E-3</v>
      </c>
      <c r="O179" s="174">
        <f>INDEX(Sorted_by_Variable!N$337:N$389,D172)</f>
        <v>0.01</v>
      </c>
      <c r="P179" s="174">
        <f>INDEX(Sorted_by_Variable!O$337:O$389,D172)</f>
        <v>1.2E-2</v>
      </c>
      <c r="Q179" s="174">
        <f>INDEX(Sorted_by_Variable!P$337:P$389,D172)</f>
        <v>1.4E-2</v>
      </c>
      <c r="R179" s="175">
        <f>INDEX(Sorted_by_Variable!Q$337:Q$389,D172)</f>
        <v>1.4999999999999999E-2</v>
      </c>
      <c r="S179" s="174">
        <f>INDEX(Sorted_by_Variable!R$337:R$389,D172)</f>
        <v>1.4999999999999999E-2</v>
      </c>
      <c r="T179" s="174">
        <f>INDEX(Sorted_by_Variable!S$337:S$389,D172)</f>
        <v>1.4999999999999999E-2</v>
      </c>
      <c r="U179" s="174">
        <f>INDEX(Sorted_by_Variable!T$337:T$389,D172)</f>
        <v>1.4999999999999999E-2</v>
      </c>
      <c r="V179" s="174">
        <f>INDEX(Sorted_by_Variable!U$337:U$389,D172)</f>
        <v>1.4999999999999999E-2</v>
      </c>
      <c r="W179" s="174">
        <f>INDEX(Sorted_by_Variable!V$337:V$389,D172)</f>
        <v>1.4999999999999999E-2</v>
      </c>
      <c r="X179" s="174">
        <f>INDEX(Sorted_by_Variable!W$337:W$389,D172)</f>
        <v>1.4999999999999999E-2</v>
      </c>
      <c r="Y179" s="174">
        <f>INDEX(Sorted_by_Variable!X$337:X$389,D172)</f>
        <v>1.4999999999999999E-2</v>
      </c>
      <c r="Z179" s="174">
        <f>INDEX(Sorted_by_Variable!Y$337:Y$389,D172)</f>
        <v>1.4999999999999999E-2</v>
      </c>
      <c r="AA179" s="174">
        <f>INDEX(Sorted_by_Variable!Z$337:Z$389,D172)</f>
        <v>1.4999999999999999E-2</v>
      </c>
      <c r="AB179" s="174">
        <f>INDEX(Sorted_by_Variable!AA$337:AA$389,D172)</f>
        <v>1.4999999999999999E-2</v>
      </c>
      <c r="AC179" s="174">
        <f>INDEX(Sorted_by_Variable!AB$337:AB$389,D172)</f>
        <v>1.4999999999999999E-2</v>
      </c>
      <c r="AD179" s="174">
        <f>INDEX(Sorted_by_Variable!AC$337:AC$389,D172)</f>
        <v>1.4999999999999999E-2</v>
      </c>
      <c r="AE179" s="174">
        <f>INDEX(Sorted_by_Variable!AD$337:AD$389,D172)</f>
        <v>1.4999999999999999E-2</v>
      </c>
      <c r="AF179" s="174">
        <f>INDEX(Sorted_by_Variable!AE$337:AE$389,D172)</f>
        <v>1.4999999999999999E-2</v>
      </c>
      <c r="AG179" s="174">
        <f>INDEX(Sorted_by_Variable!AF$337:AF$389,D172)</f>
        <v>1.4999999999999999E-2</v>
      </c>
      <c r="AH179" s="174">
        <f>INDEX(Sorted_by_Variable!AG$337:AG$389,D172)</f>
        <v>1.4999999999999999E-2</v>
      </c>
      <c r="AI179" s="174">
        <f>INDEX(Sorted_by_Variable!AH$337:AH$389,D172)</f>
        <v>1.4999999999999999E-2</v>
      </c>
      <c r="AJ179" s="174">
        <f>INDEX(Sorted_by_Variable!AI$337:AI$389,D172)</f>
        <v>1.4999999999999999E-2</v>
      </c>
      <c r="AK179" s="174">
        <f>INDEX(Sorted_by_Variable!AJ$337:AJ$389,D172)</f>
        <v>1.4999999999999999E-2</v>
      </c>
      <c r="AL179" s="174">
        <f>INDEX(Sorted_by_Variable!AK$337:AK$389,D172)</f>
        <v>1.4999999999999999E-2</v>
      </c>
      <c r="AM179" s="174">
        <f>INDEX(Sorted_by_Variable!AL$337:AL$389,D172)</f>
        <v>1.4999999999999999E-2</v>
      </c>
      <c r="AN179" s="174">
        <f>INDEX(Sorted_by_Variable!AM$337:AM$389,D172)</f>
        <v>1.4999999999999999E-2</v>
      </c>
      <c r="AO179" s="174">
        <f>INDEX(Sorted_by_Variable!AN$337:AN$389,D172)</f>
        <v>1.4999999999999999E-2</v>
      </c>
      <c r="AP179" s="174">
        <f>INDEX(Sorted_by_Variable!AO$337:AO$389,D172)</f>
        <v>1.4999999999999999E-2</v>
      </c>
      <c r="AQ179" s="175">
        <f>INDEX(Sorted_by_Variable!AP$337:AP$389,D172)</f>
        <v>1.4999999999999999E-2</v>
      </c>
      <c r="AS179" s="69" t="str">
        <f t="shared" si="81"/>
        <v>First-year savings as a percent of previous year sales</v>
      </c>
    </row>
    <row r="180" spans="2:45" x14ac:dyDescent="0.35">
      <c r="B180" s="231"/>
      <c r="C180" s="231" t="s">
        <v>2414</v>
      </c>
      <c r="D180" s="248"/>
      <c r="E180" s="250"/>
      <c r="F180" s="249"/>
      <c r="G180" s="250"/>
      <c r="H180" s="250"/>
      <c r="I180" s="250"/>
      <c r="J180" s="250"/>
      <c r="K180" s="250"/>
      <c r="L180" s="250"/>
      <c r="M180" s="250"/>
      <c r="N180" s="250"/>
      <c r="O180" s="250"/>
      <c r="P180" s="250"/>
      <c r="Q180" s="250"/>
      <c r="R180" s="251"/>
      <c r="S180" s="250"/>
      <c r="T180" s="250"/>
      <c r="U180" s="250"/>
      <c r="V180" s="250"/>
      <c r="W180" s="250"/>
      <c r="X180" s="250"/>
      <c r="Y180" s="250"/>
      <c r="Z180" s="250"/>
      <c r="AA180" s="250"/>
      <c r="AB180" s="250"/>
      <c r="AC180" s="250"/>
      <c r="AD180" s="250"/>
      <c r="AE180" s="250"/>
      <c r="AF180" s="250"/>
      <c r="AG180" s="250"/>
      <c r="AH180" s="250"/>
      <c r="AI180" s="250"/>
      <c r="AJ180" s="250"/>
      <c r="AK180" s="250"/>
      <c r="AL180" s="250"/>
      <c r="AM180" s="250"/>
      <c r="AN180" s="250"/>
      <c r="AO180" s="250"/>
      <c r="AP180" s="250"/>
      <c r="AQ180" s="251"/>
      <c r="AS180" s="69" t="str">
        <f t="shared" si="81"/>
        <v>Levelized cost of saved energy associated with program year</v>
      </c>
    </row>
    <row r="181" spans="2:45" x14ac:dyDescent="0.35">
      <c r="B181" s="36"/>
      <c r="C181" s="267" t="s">
        <v>2403</v>
      </c>
      <c r="D181" s="76" t="s">
        <v>2375</v>
      </c>
      <c r="E181" s="197"/>
      <c r="F181" s="196">
        <f>INDEX(Sorted_by_Variable!E$392:E$444,D172)</f>
        <v>0</v>
      </c>
      <c r="G181" s="197">
        <f>INDEX(Sorted_by_Variable!F$392:F$444,D172)</f>
        <v>0</v>
      </c>
      <c r="H181" s="197">
        <f>INDEX(Sorted_by_Variable!G$392:G$444,D172)</f>
        <v>0</v>
      </c>
      <c r="I181" s="197">
        <f>INDEX(Sorted_by_Variable!H$392:H$444,D172)</f>
        <v>0</v>
      </c>
      <c r="J181" s="197">
        <f>INDEX(Sorted_by_Variable!I$392:I$444,D172)</f>
        <v>0</v>
      </c>
      <c r="K181" s="197">
        <f>INDEX(Sorted_by_Variable!J$392:J$444,D172)</f>
        <v>6.5088934148849065</v>
      </c>
      <c r="L181" s="197">
        <f>INDEX(Sorted_by_Variable!K$392:K$444,D172)</f>
        <v>6.5088934148849047</v>
      </c>
      <c r="M181" s="197">
        <f>INDEX(Sorted_by_Variable!L$392:L$444,D172)</f>
        <v>7.810672097861886</v>
      </c>
      <c r="N181" s="197">
        <f>INDEX(Sorted_by_Variable!M$392:M$444,D172)</f>
        <v>7.8106720978618851</v>
      </c>
      <c r="O181" s="197">
        <f>INDEX(Sorted_by_Variable!N$392:N$444,D172)</f>
        <v>9.1124507808388664</v>
      </c>
      <c r="P181" s="197">
        <f>INDEX(Sorted_by_Variable!O$392:O$444,D172)</f>
        <v>9.1124507808388682</v>
      </c>
      <c r="Q181" s="197">
        <f>INDEX(Sorted_by_Variable!P$392:P$444,D172)</f>
        <v>9.1124507808388717</v>
      </c>
      <c r="R181" s="198">
        <f>INDEX(Sorted_by_Variable!Q$392:Q$444,D172)</f>
        <v>9.1124507808388699</v>
      </c>
      <c r="S181" s="197">
        <f>INDEX(Sorted_by_Variable!R$392:R$444,D172)</f>
        <v>9.1124507808388664</v>
      </c>
      <c r="T181" s="197">
        <f>INDEX(Sorted_by_Variable!S$392:S$444,D172)</f>
        <v>9.1124507808388682</v>
      </c>
      <c r="U181" s="197">
        <f>INDEX(Sorted_by_Variable!T$392:T$444,D172)</f>
        <v>9.1124507808388699</v>
      </c>
      <c r="V181" s="197">
        <f>INDEX(Sorted_by_Variable!U$392:U$444,D172)</f>
        <v>9.1124507808388664</v>
      </c>
      <c r="W181" s="197">
        <f>INDEX(Sorted_by_Variable!V$392:V$444,D172)</f>
        <v>9.1124507808388682</v>
      </c>
      <c r="X181" s="197">
        <f>INDEX(Sorted_by_Variable!W$392:W$444,D172)</f>
        <v>9.1124507808388682</v>
      </c>
      <c r="Y181" s="197">
        <f>INDEX(Sorted_by_Variable!X$392:X$444,D172)</f>
        <v>9.1124507808388646</v>
      </c>
      <c r="Z181" s="197">
        <f>INDEX(Sorted_by_Variable!Y$392:Y$444,D172)</f>
        <v>9.1124507808388682</v>
      </c>
      <c r="AA181" s="197">
        <f>INDEX(Sorted_by_Variable!Z$392:Z$444,D172)</f>
        <v>9.1124507808388682</v>
      </c>
      <c r="AB181" s="197">
        <f>INDEX(Sorted_by_Variable!AA$392:AA$444,D172)</f>
        <v>9.1124507808388682</v>
      </c>
      <c r="AC181" s="197">
        <f>INDEX(Sorted_by_Variable!AB$392:AB$444,D172)</f>
        <v>9.1124507808388682</v>
      </c>
      <c r="AD181" s="197">
        <f>INDEX(Sorted_by_Variable!AC$392:AC$444,D172)</f>
        <v>9.1124507808388682</v>
      </c>
      <c r="AE181" s="197">
        <f>INDEX(Sorted_by_Variable!AD$392:AD$444,D172)</f>
        <v>9.1124507808388664</v>
      </c>
      <c r="AF181" s="197">
        <f>INDEX(Sorted_by_Variable!AE$392:AE$444,D172)</f>
        <v>9.1124507808388664</v>
      </c>
      <c r="AG181" s="197">
        <f>INDEX(Sorted_by_Variable!AF$392:AF$444,D172)</f>
        <v>9.1124507808388664</v>
      </c>
      <c r="AH181" s="197">
        <f>INDEX(Sorted_by_Variable!AG$392:AG$444,D172)</f>
        <v>9.1124507808388699</v>
      </c>
      <c r="AI181" s="197">
        <f>INDEX(Sorted_by_Variable!AH$392:AH$444,D172)</f>
        <v>9.1124507808388682</v>
      </c>
      <c r="AJ181" s="197">
        <f>INDEX(Sorted_by_Variable!AI$392:AI$444,D172)</f>
        <v>9.1124507808388646</v>
      </c>
      <c r="AK181" s="197">
        <f>INDEX(Sorted_by_Variable!AJ$392:AJ$444,D172)</f>
        <v>9.1124507808388682</v>
      </c>
      <c r="AL181" s="197">
        <f>INDEX(Sorted_by_Variable!AK$392:AK$444,D172)</f>
        <v>9.1124507808388699</v>
      </c>
      <c r="AM181" s="197">
        <f>INDEX(Sorted_by_Variable!AL$392:AL$444,D172)</f>
        <v>9.1124507808388664</v>
      </c>
      <c r="AN181" s="197">
        <f>INDEX(Sorted_by_Variable!AM$392:AM$444,D172)</f>
        <v>9.1124507808388664</v>
      </c>
      <c r="AO181" s="197">
        <f>INDEX(Sorted_by_Variable!AN$392:AN$444,D172)</f>
        <v>9.1124507808388682</v>
      </c>
      <c r="AP181" s="197">
        <f>INDEX(Sorted_by_Variable!AO$392:AO$444,D172)</f>
        <v>9.1124507808388682</v>
      </c>
      <c r="AQ181" s="198">
        <f>INDEX(Sorted_by_Variable!AP$392:AP$444,D172)</f>
        <v>9.1124507808388682</v>
      </c>
      <c r="AS181" s="69" t="str">
        <f t="shared" si="81"/>
        <v>Total levelized cost of saved energy</v>
      </c>
    </row>
    <row r="182" spans="2:45" x14ac:dyDescent="0.35">
      <c r="B182" s="36"/>
      <c r="C182" s="267" t="s">
        <v>2397</v>
      </c>
      <c r="D182" s="76" t="s">
        <v>2375</v>
      </c>
      <c r="E182" s="197"/>
      <c r="F182" s="196">
        <f>INDEX(Sorted_by_Variable!E$447:E$499,D172)</f>
        <v>0</v>
      </c>
      <c r="G182" s="197">
        <f>INDEX(Sorted_by_Variable!F$447:F$499,D172)</f>
        <v>0</v>
      </c>
      <c r="H182" s="197">
        <f>INDEX(Sorted_by_Variable!G$447:G$499,D172)</f>
        <v>0</v>
      </c>
      <c r="I182" s="197">
        <f>INDEX(Sorted_by_Variable!H$447:H$499,D172)</f>
        <v>0</v>
      </c>
      <c r="J182" s="197">
        <f>INDEX(Sorted_by_Variable!I$447:I$499,D172)</f>
        <v>0</v>
      </c>
      <c r="K182" s="197">
        <f>INDEX(Sorted_by_Variable!J$447:J$499,D172)</f>
        <v>3.2544467074424532</v>
      </c>
      <c r="L182" s="197">
        <f>INDEX(Sorted_by_Variable!K$447:K$499,D172)</f>
        <v>3.2544467074424523</v>
      </c>
      <c r="M182" s="197">
        <f>INDEX(Sorted_by_Variable!L$447:L$499,D172)</f>
        <v>3.905336048930943</v>
      </c>
      <c r="N182" s="197">
        <f>INDEX(Sorted_by_Variable!M$447:M$499,D172)</f>
        <v>3.9053360489309425</v>
      </c>
      <c r="O182" s="197">
        <f>INDEX(Sorted_by_Variable!N$447:N$499,D172)</f>
        <v>4.5562253904194332</v>
      </c>
      <c r="P182" s="197">
        <f>INDEX(Sorted_by_Variable!O$447:O$499,D172)</f>
        <v>4.5562253904194341</v>
      </c>
      <c r="Q182" s="197">
        <f>INDEX(Sorted_by_Variable!P$447:P$499,D172)</f>
        <v>4.5562253904194359</v>
      </c>
      <c r="R182" s="198">
        <f>INDEX(Sorted_by_Variable!Q$447:Q$499,D172)</f>
        <v>4.556225390419435</v>
      </c>
      <c r="S182" s="197">
        <f>INDEX(Sorted_by_Variable!R$447:R$499,D172)</f>
        <v>4.5562253904194332</v>
      </c>
      <c r="T182" s="197">
        <f>INDEX(Sorted_by_Variable!S$447:S$499,D172)</f>
        <v>4.5562253904194341</v>
      </c>
      <c r="U182" s="197">
        <f>INDEX(Sorted_by_Variable!T$447:T$499,D172)</f>
        <v>4.556225390419435</v>
      </c>
      <c r="V182" s="197">
        <f>INDEX(Sorted_by_Variable!U$447:U$499,D172)</f>
        <v>4.5562253904194332</v>
      </c>
      <c r="W182" s="197">
        <f>INDEX(Sorted_by_Variable!V$447:V$499,D172)</f>
        <v>4.5562253904194341</v>
      </c>
      <c r="X182" s="197">
        <f>INDEX(Sorted_by_Variable!W$447:W$499,D172)</f>
        <v>4.5562253904194341</v>
      </c>
      <c r="Y182" s="197">
        <f>INDEX(Sorted_by_Variable!X$447:X$499,D172)</f>
        <v>4.5562253904194323</v>
      </c>
      <c r="Z182" s="197">
        <f>INDEX(Sorted_by_Variable!Y$447:Y$499,D172)</f>
        <v>4.5562253904194341</v>
      </c>
      <c r="AA182" s="197">
        <f>INDEX(Sorted_by_Variable!Z$447:Z$499,D172)</f>
        <v>4.5562253904194341</v>
      </c>
      <c r="AB182" s="197">
        <f>INDEX(Sorted_by_Variable!AA$447:AA$499,D172)</f>
        <v>4.5562253904194341</v>
      </c>
      <c r="AC182" s="197">
        <f>INDEX(Sorted_by_Variable!AB$447:AB$499,D172)</f>
        <v>4.5562253904194341</v>
      </c>
      <c r="AD182" s="197">
        <f>INDEX(Sorted_by_Variable!AC$447:AC$499,D172)</f>
        <v>4.5562253904194341</v>
      </c>
      <c r="AE182" s="197">
        <f>INDEX(Sorted_by_Variable!AD$447:AD$499,D172)</f>
        <v>4.5562253904194332</v>
      </c>
      <c r="AF182" s="197">
        <f>INDEX(Sorted_by_Variable!AE$447:AE$499,D172)</f>
        <v>4.5562253904194332</v>
      </c>
      <c r="AG182" s="197">
        <f>INDEX(Sorted_by_Variable!AF$447:AF$499,D172)</f>
        <v>4.5562253904194332</v>
      </c>
      <c r="AH182" s="197">
        <f>INDEX(Sorted_by_Variable!AG$447:AG$499,D172)</f>
        <v>4.556225390419435</v>
      </c>
      <c r="AI182" s="197">
        <f>INDEX(Sorted_by_Variable!AH$447:AH$499,D172)</f>
        <v>4.5562253904194341</v>
      </c>
      <c r="AJ182" s="197">
        <f>INDEX(Sorted_by_Variable!AI$447:AI$499,D172)</f>
        <v>4.5562253904194323</v>
      </c>
      <c r="AK182" s="197">
        <f>INDEX(Sorted_by_Variable!AJ$447:AJ$499,D172)</f>
        <v>4.5562253904194341</v>
      </c>
      <c r="AL182" s="197">
        <f>INDEX(Sorted_by_Variable!AK$447:AK$499,D172)</f>
        <v>4.556225390419435</v>
      </c>
      <c r="AM182" s="197">
        <f>INDEX(Sorted_by_Variable!AL$447:AL$499,D172)</f>
        <v>4.5562253904194332</v>
      </c>
      <c r="AN182" s="197">
        <f>INDEX(Sorted_by_Variable!AM$447:AM$499,D172)</f>
        <v>4.5562253904194332</v>
      </c>
      <c r="AO182" s="197">
        <f>INDEX(Sorted_by_Variable!AN$447:AN$499,D172)</f>
        <v>4.5562253904194341</v>
      </c>
      <c r="AP182" s="197">
        <f>INDEX(Sorted_by_Variable!AO$447:AO$499,D172)</f>
        <v>4.5562253904194341</v>
      </c>
      <c r="AQ182" s="198">
        <f>INDEX(Sorted_by_Variable!AP$447:AP$499,D172)</f>
        <v>4.5562253904194341</v>
      </c>
      <c r="AS182" s="69" t="str">
        <f t="shared" si="81"/>
        <v>Program levelized cost of saved energy</v>
      </c>
    </row>
    <row r="183" spans="2:45" x14ac:dyDescent="0.35">
      <c r="B183" s="36"/>
      <c r="C183" s="244" t="s">
        <v>2398</v>
      </c>
      <c r="D183" s="76" t="s">
        <v>2375</v>
      </c>
      <c r="E183" s="197"/>
      <c r="F183" s="196">
        <f>INDEX(Sorted_by_Variable!E$502:E$554,D172)</f>
        <v>0</v>
      </c>
      <c r="G183" s="197">
        <f>INDEX(Sorted_by_Variable!F$502:F$554,D172)</f>
        <v>0</v>
      </c>
      <c r="H183" s="197">
        <f>INDEX(Sorted_by_Variable!G$502:G$554,D172)</f>
        <v>0</v>
      </c>
      <c r="I183" s="197">
        <f>INDEX(Sorted_by_Variable!H$502:H$554,D172)</f>
        <v>0</v>
      </c>
      <c r="J183" s="197">
        <f>INDEX(Sorted_by_Variable!I$502:I$554,D172)</f>
        <v>0</v>
      </c>
      <c r="K183" s="197">
        <f>INDEX(Sorted_by_Variable!J$502:J$554,D172)</f>
        <v>3.2544467074424532</v>
      </c>
      <c r="L183" s="197">
        <f>INDEX(Sorted_by_Variable!K$502:K$554,D172)</f>
        <v>3.2544467074424523</v>
      </c>
      <c r="M183" s="197">
        <f>INDEX(Sorted_by_Variable!L$502:L$554,D172)</f>
        <v>3.905336048930943</v>
      </c>
      <c r="N183" s="197">
        <f>INDEX(Sorted_by_Variable!M$502:M$554,D172)</f>
        <v>3.9053360489309425</v>
      </c>
      <c r="O183" s="197">
        <f>INDEX(Sorted_by_Variable!N$502:N$554,D172)</f>
        <v>4.5562253904194332</v>
      </c>
      <c r="P183" s="197">
        <f>INDEX(Sorted_by_Variable!O$502:O$554,D172)</f>
        <v>4.5562253904194341</v>
      </c>
      <c r="Q183" s="197">
        <f>INDEX(Sorted_by_Variable!P$502:P$554,D172)</f>
        <v>4.5562253904194359</v>
      </c>
      <c r="R183" s="198">
        <f>INDEX(Sorted_by_Variable!Q$502:Q$554,D172)</f>
        <v>4.556225390419435</v>
      </c>
      <c r="S183" s="197">
        <f>INDEX(Sorted_by_Variable!R$502:R$554,D172)</f>
        <v>4.5562253904194332</v>
      </c>
      <c r="T183" s="197">
        <f>INDEX(Sorted_by_Variable!S$502:S$554,D172)</f>
        <v>4.5562253904194341</v>
      </c>
      <c r="U183" s="197">
        <f>INDEX(Sorted_by_Variable!T$502:T$554,D172)</f>
        <v>4.556225390419435</v>
      </c>
      <c r="V183" s="197">
        <f>INDEX(Sorted_by_Variable!U$502:U$554,D172)</f>
        <v>4.5562253904194332</v>
      </c>
      <c r="W183" s="197">
        <f>INDEX(Sorted_by_Variable!V$502:V$554,D172)</f>
        <v>4.5562253904194341</v>
      </c>
      <c r="X183" s="197">
        <f>INDEX(Sorted_by_Variable!W$502:W$554,D172)</f>
        <v>4.5562253904194341</v>
      </c>
      <c r="Y183" s="197">
        <f>INDEX(Sorted_by_Variable!X$502:X$554,D172)</f>
        <v>4.5562253904194323</v>
      </c>
      <c r="Z183" s="197">
        <f>INDEX(Sorted_by_Variable!Y$502:Y$554,D172)</f>
        <v>4.5562253904194341</v>
      </c>
      <c r="AA183" s="197">
        <f>INDEX(Sorted_by_Variable!Z$502:Z$554,D172)</f>
        <v>4.5562253904194341</v>
      </c>
      <c r="AB183" s="197">
        <f>INDEX(Sorted_by_Variable!AA$502:AA$554,D172)</f>
        <v>4.5562253904194341</v>
      </c>
      <c r="AC183" s="197">
        <f>INDEX(Sorted_by_Variable!AB$502:AB$554,D172)</f>
        <v>4.5562253904194341</v>
      </c>
      <c r="AD183" s="197">
        <f>INDEX(Sorted_by_Variable!AC$502:AC$554,D172)</f>
        <v>4.5562253904194341</v>
      </c>
      <c r="AE183" s="197">
        <f>INDEX(Sorted_by_Variable!AD$502:AD$554,D172)</f>
        <v>4.5562253904194332</v>
      </c>
      <c r="AF183" s="197">
        <f>INDEX(Sorted_by_Variable!AE$502:AE$554,D172)</f>
        <v>4.5562253904194332</v>
      </c>
      <c r="AG183" s="197">
        <f>INDEX(Sorted_by_Variable!AF$502:AF$554,D172)</f>
        <v>4.5562253904194332</v>
      </c>
      <c r="AH183" s="197">
        <f>INDEX(Sorted_by_Variable!AG$502:AG$554,D172)</f>
        <v>4.556225390419435</v>
      </c>
      <c r="AI183" s="197">
        <f>INDEX(Sorted_by_Variable!AH$502:AH$554,D172)</f>
        <v>4.5562253904194341</v>
      </c>
      <c r="AJ183" s="197">
        <f>INDEX(Sorted_by_Variable!AI$502:AI$554,D172)</f>
        <v>4.5562253904194323</v>
      </c>
      <c r="AK183" s="197">
        <f>INDEX(Sorted_by_Variable!AJ$502:AJ$554,D172)</f>
        <v>4.5562253904194341</v>
      </c>
      <c r="AL183" s="197">
        <f>INDEX(Sorted_by_Variable!AK$502:AK$554,D172)</f>
        <v>4.556225390419435</v>
      </c>
      <c r="AM183" s="197">
        <f>INDEX(Sorted_by_Variable!AL$502:AL$554,D172)</f>
        <v>4.5562253904194332</v>
      </c>
      <c r="AN183" s="197">
        <f>INDEX(Sorted_by_Variable!AM$502:AM$554,D172)</f>
        <v>4.5562253904194332</v>
      </c>
      <c r="AO183" s="197">
        <f>INDEX(Sorted_by_Variable!AN$502:AN$554,D172)</f>
        <v>4.5562253904194341</v>
      </c>
      <c r="AP183" s="197">
        <f>INDEX(Sorted_by_Variable!AO$502:AO$554,D172)</f>
        <v>4.5562253904194341</v>
      </c>
      <c r="AQ183" s="198">
        <f>INDEX(Sorted_by_Variable!AP$502:AP$554,D172)</f>
        <v>4.5562253904194341</v>
      </c>
      <c r="AS183" s="69" t="str">
        <f t="shared" si="81"/>
        <v>Participant levelized cost of saved energy</v>
      </c>
    </row>
    <row r="184" spans="2:45" x14ac:dyDescent="0.35">
      <c r="B184" s="36"/>
      <c r="C184" s="247" t="s">
        <v>2418</v>
      </c>
      <c r="D184" s="248"/>
      <c r="E184" s="250"/>
      <c r="F184" s="249"/>
      <c r="G184" s="250"/>
      <c r="H184" s="250"/>
      <c r="I184" s="250"/>
      <c r="J184" s="250"/>
      <c r="K184" s="250"/>
      <c r="L184" s="250"/>
      <c r="M184" s="250"/>
      <c r="N184" s="250"/>
      <c r="O184" s="250"/>
      <c r="P184" s="250"/>
      <c r="Q184" s="250"/>
      <c r="R184" s="251"/>
      <c r="S184" s="250"/>
      <c r="T184" s="250"/>
      <c r="U184" s="250"/>
      <c r="V184" s="250"/>
      <c r="W184" s="250"/>
      <c r="X184" s="250"/>
      <c r="Y184" s="250"/>
      <c r="Z184" s="250"/>
      <c r="AA184" s="250"/>
      <c r="AB184" s="250"/>
      <c r="AC184" s="250"/>
      <c r="AD184" s="250"/>
      <c r="AE184" s="250"/>
      <c r="AF184" s="250"/>
      <c r="AG184" s="250"/>
      <c r="AH184" s="250"/>
      <c r="AI184" s="250"/>
      <c r="AJ184" s="250"/>
      <c r="AK184" s="250"/>
      <c r="AL184" s="250"/>
      <c r="AM184" s="250"/>
      <c r="AN184" s="250"/>
      <c r="AO184" s="250"/>
      <c r="AP184" s="250"/>
      <c r="AQ184" s="251"/>
      <c r="AS184" s="69" t="str">
        <f>C184</f>
        <v>Annualized total cost of EE</v>
      </c>
    </row>
    <row r="185" spans="2:45" x14ac:dyDescent="0.35">
      <c r="B185" s="36"/>
      <c r="C185" s="244" t="s">
        <v>2418</v>
      </c>
      <c r="D185" s="76" t="s">
        <v>2376</v>
      </c>
      <c r="E185" s="200"/>
      <c r="F185" s="199">
        <f>INDEX(Sorted_by_Variable!E$557:E$609,D172)</f>
        <v>0</v>
      </c>
      <c r="G185" s="200">
        <f>INDEX(Sorted_by_Variable!F$557:F$609,D172)</f>
        <v>0</v>
      </c>
      <c r="H185" s="200">
        <f>INDEX(Sorted_by_Variable!G$557:G$609,D172)</f>
        <v>0</v>
      </c>
      <c r="I185" s="200">
        <f>INDEX(Sorted_by_Variable!H$557:H$609,D172)</f>
        <v>0</v>
      </c>
      <c r="J185" s="200">
        <f>INDEX(Sorted_by_Variable!I$557:I$609,D172)</f>
        <v>0</v>
      </c>
      <c r="K185" s="200">
        <f>INDEX(Sorted_by_Variable!J$557:J$609,D172)</f>
        <v>1.5394058820051564</v>
      </c>
      <c r="L185" s="200">
        <f>INDEX(Sorted_by_Variable!K$557:K$609,D172)</f>
        <v>4.5466506596291758</v>
      </c>
      <c r="M185" s="200">
        <f>INDEX(Sorted_by_Variable!L$557:L$609,D172)</f>
        <v>9.8685599596358013</v>
      </c>
      <c r="N185" s="200">
        <f>INDEX(Sorted_by_Variable!M$557:M$609,D172)</f>
        <v>16.74837090800122</v>
      </c>
      <c r="O185" s="200">
        <f>INDEX(Sorted_by_Variable!N$557:N$609,D172)</f>
        <v>26.612765899656615</v>
      </c>
      <c r="P185" s="200">
        <f>INDEX(Sorted_by_Variable!O$557:O$609,D172)</f>
        <v>38.018517461758677</v>
      </c>
      <c r="Q185" s="200">
        <f>INDEX(Sorted_by_Variable!P$557:P$609,D172)</f>
        <v>50.817116994714283</v>
      </c>
      <c r="R185" s="201">
        <f>INDEX(Sorted_by_Variable!Q$557:Q$609,D172)</f>
        <v>63.792830614000927</v>
      </c>
      <c r="S185" s="200">
        <f>INDEX(Sorted_by_Variable!R$557:R$609,D172)</f>
        <v>75.823180380015827</v>
      </c>
      <c r="T185" s="200">
        <f>INDEX(Sorted_by_Variable!S$557:S$609,D172)</f>
        <v>86.928385202067091</v>
      </c>
      <c r="U185" s="200">
        <f>INDEX(Sorted_by_Variable!T$557:T$609,D172)</f>
        <v>97.127593886462805</v>
      </c>
      <c r="V185" s="200">
        <f>INDEX(Sorted_by_Variable!U$557:U$609,D172)</f>
        <v>106.43891704650605</v>
      </c>
      <c r="W185" s="200">
        <f>INDEX(Sorted_by_Variable!V$557:V$609,D172)</f>
        <v>114.87945768849482</v>
      </c>
      <c r="X185" s="200">
        <f>INDEX(Sorted_by_Variable!W$557:W$609,D172)</f>
        <v>122.46534051877683</v>
      </c>
      <c r="Y185" s="200">
        <f>INDEX(Sorted_by_Variable!X$557:X$609,D172)</f>
        <v>129.21174001518739</v>
      </c>
      <c r="Z185" s="200">
        <f>INDEX(Sorted_by_Variable!Y$557:Y$609,D172)</f>
        <v>135.13290730453878</v>
      </c>
      <c r="AA185" s="200">
        <f>INDEX(Sorted_by_Variable!Z$557:Z$609,D172)</f>
        <v>140.24219588622987</v>
      </c>
      <c r="AB185" s="200">
        <f>INDEX(Sorted_by_Variable!AA$557:AA$609,D172)</f>
        <v>144.55208624049982</v>
      </c>
      <c r="AC185" s="200">
        <f>INDEX(Sorted_by_Variable!AB$557:AB$609,D172)</f>
        <v>148.07420935836228</v>
      </c>
      <c r="AD185" s="200">
        <f>INDEX(Sorted_by_Variable!AC$557:AC$609,D172)</f>
        <v>150.81936922881908</v>
      </c>
      <c r="AE185" s="200">
        <f>INDEX(Sorted_by_Variable!AD$557:AD$609,D172)</f>
        <v>152.87858567977895</v>
      </c>
      <c r="AF185" s="200">
        <f>INDEX(Sorted_by_Variable!AE$557:AE$609,D172)</f>
        <v>154.34088966904784</v>
      </c>
      <c r="AG185" s="200">
        <f>INDEX(Sorted_by_Variable!AF$557:AF$609,D172)</f>
        <v>155.34181010818187</v>
      </c>
      <c r="AH185" s="200">
        <f>INDEX(Sorted_by_Variable!AG$557:AG$609,D172)</f>
        <v>155.98167656703203</v>
      </c>
      <c r="AI185" s="200">
        <f>INDEX(Sorted_by_Variable!AH$557:AH$609,D172)</f>
        <v>156.44575321490538</v>
      </c>
      <c r="AJ185" s="200">
        <f>INDEX(Sorted_by_Variable!AI$557:AI$609,D172)</f>
        <v>156.84353245397352</v>
      </c>
      <c r="AK185" s="200">
        <f>INDEX(Sorted_by_Variable!AJ$557:AJ$609,D172)</f>
        <v>157.28072684174197</v>
      </c>
      <c r="AL185" s="200">
        <f>INDEX(Sorted_by_Variable!AK$557:AK$609,D172)</f>
        <v>157.80313848381726</v>
      </c>
      <c r="AM185" s="200">
        <f>INDEX(Sorted_by_Variable!AL$557:AL$609,D172)</f>
        <v>158.39948359157219</v>
      </c>
      <c r="AN185" s="200">
        <f>INDEX(Sorted_by_Variable!AM$557:AM$609,D172)</f>
        <v>159.05945808279139</v>
      </c>
      <c r="AO185" s="200">
        <f>INDEX(Sorted_by_Variable!AN$557:AN$609,D172)</f>
        <v>159.77369798976949</v>
      </c>
      <c r="AP185" s="200">
        <f>INDEX(Sorted_by_Variable!AO$557:AO$609,D172)</f>
        <v>160.53374207937517</v>
      </c>
      <c r="AQ185" s="201">
        <f>INDEX(Sorted_by_Variable!AP$557:AP$609,D172)</f>
        <v>161.33199659545167</v>
      </c>
      <c r="AS185" s="69" t="str">
        <f>C184&amp;"|"&amp;C185</f>
        <v>Annualized total cost of EE|Annualized total cost of EE</v>
      </c>
    </row>
    <row r="186" spans="2:45" x14ac:dyDescent="0.35">
      <c r="B186" s="36"/>
      <c r="C186" s="244" t="s">
        <v>2419</v>
      </c>
      <c r="D186" s="76" t="s">
        <v>2376</v>
      </c>
      <c r="E186" s="200"/>
      <c r="F186" s="199">
        <f>INDEX(Sorted_by_Variable!E$612:E$664,D172)</f>
        <v>0</v>
      </c>
      <c r="G186" s="200">
        <f>INDEX(Sorted_by_Variable!F$612:F$664,D172)</f>
        <v>0</v>
      </c>
      <c r="H186" s="200">
        <f>INDEX(Sorted_by_Variable!G$612:G$664,D172)</f>
        <v>0</v>
      </c>
      <c r="I186" s="200">
        <f>INDEX(Sorted_by_Variable!H$612:H$664,D172)</f>
        <v>0</v>
      </c>
      <c r="J186" s="200">
        <f>INDEX(Sorted_by_Variable!I$612:I$664,D172)</f>
        <v>0</v>
      </c>
      <c r="K186" s="200">
        <f>INDEX(Sorted_by_Variable!J$612:J$664,D172)</f>
        <v>0.76970294100257819</v>
      </c>
      <c r="L186" s="200">
        <f>INDEX(Sorted_by_Variable!K$612:K$664,D172)</f>
        <v>2.2733253298145879</v>
      </c>
      <c r="M186" s="200">
        <f>INDEX(Sorted_by_Variable!L$612:L$664,D172)</f>
        <v>4.9342799798179007</v>
      </c>
      <c r="N186" s="200">
        <f>INDEX(Sorted_by_Variable!M$612:M$664,D172)</f>
        <v>8.3741854540006102</v>
      </c>
      <c r="O186" s="200">
        <f>INDEX(Sorted_by_Variable!N$612:N$664,D172)</f>
        <v>13.306382949828308</v>
      </c>
      <c r="P186" s="200">
        <f>INDEX(Sorted_by_Variable!O$612:O$664,D172)</f>
        <v>19.009258730879338</v>
      </c>
      <c r="Q186" s="200">
        <f>INDEX(Sorted_by_Variable!P$612:P$664,D172)</f>
        <v>25.408558497357141</v>
      </c>
      <c r="R186" s="201">
        <f>INDEX(Sorted_by_Variable!Q$612:Q$664,D172)</f>
        <v>31.896415307000463</v>
      </c>
      <c r="S186" s="200">
        <f>INDEX(Sorted_by_Variable!R$612:R$664,D172)</f>
        <v>37.911590190007914</v>
      </c>
      <c r="T186" s="200">
        <f>INDEX(Sorted_by_Variable!S$612:S$664,D172)</f>
        <v>43.464192601033545</v>
      </c>
      <c r="U186" s="200">
        <f>INDEX(Sorted_by_Variable!T$612:T$664,D172)</f>
        <v>48.563796943231402</v>
      </c>
      <c r="V186" s="200">
        <f>INDEX(Sorted_by_Variable!U$612:U$664,D172)</f>
        <v>53.219458523253024</v>
      </c>
      <c r="W186" s="200">
        <f>INDEX(Sorted_by_Variable!V$612:V$664,D172)</f>
        <v>57.439728844247412</v>
      </c>
      <c r="X186" s="200">
        <f>INDEX(Sorted_by_Variable!W$612:W$664,D172)</f>
        <v>61.232670259388414</v>
      </c>
      <c r="Y186" s="200">
        <f>INDEX(Sorted_by_Variable!X$612:X$664,D172)</f>
        <v>64.605870007593694</v>
      </c>
      <c r="Z186" s="200">
        <f>INDEX(Sorted_by_Variable!Y$612:Y$664,D172)</f>
        <v>67.566453652269388</v>
      </c>
      <c r="AA186" s="200">
        <f>INDEX(Sorted_by_Variable!Z$612:Z$664,D172)</f>
        <v>70.121097943114933</v>
      </c>
      <c r="AB186" s="200">
        <f>INDEX(Sorted_by_Variable!AA$612:AA$664,D172)</f>
        <v>72.276043120249909</v>
      </c>
      <c r="AC186" s="200">
        <f>INDEX(Sorted_by_Variable!AB$612:AB$664,D172)</f>
        <v>74.037104679181141</v>
      </c>
      <c r="AD186" s="200">
        <f>INDEX(Sorted_by_Variable!AC$612:AC$664,D172)</f>
        <v>75.409684614409542</v>
      </c>
      <c r="AE186" s="200">
        <f>INDEX(Sorted_by_Variable!AD$612:AD$664,D172)</f>
        <v>76.439292839889475</v>
      </c>
      <c r="AF186" s="200">
        <f>INDEX(Sorted_by_Variable!AE$612:AE$664,D172)</f>
        <v>77.17044483452392</v>
      </c>
      <c r="AG186" s="200">
        <f>INDEX(Sorted_by_Variable!AF$612:AF$664,D172)</f>
        <v>77.670905054090937</v>
      </c>
      <c r="AH186" s="200">
        <f>INDEX(Sorted_by_Variable!AG$612:AG$664,D172)</f>
        <v>77.990838283516013</v>
      </c>
      <c r="AI186" s="200">
        <f>INDEX(Sorted_by_Variable!AH$612:AH$664,D172)</f>
        <v>78.22287660745269</v>
      </c>
      <c r="AJ186" s="200">
        <f>INDEX(Sorted_by_Variable!AI$612:AI$664,D172)</f>
        <v>78.421766226986762</v>
      </c>
      <c r="AK186" s="200">
        <f>INDEX(Sorted_by_Variable!AJ$612:AJ$664,D172)</f>
        <v>78.640363420870983</v>
      </c>
      <c r="AL186" s="200">
        <f>INDEX(Sorted_by_Variable!AK$612:AK$664,D172)</f>
        <v>78.901569241908632</v>
      </c>
      <c r="AM186" s="200">
        <f>INDEX(Sorted_by_Variable!AL$612:AL$664,D172)</f>
        <v>79.199741795786096</v>
      </c>
      <c r="AN186" s="200">
        <f>INDEX(Sorted_by_Variable!AM$612:AM$664,D172)</f>
        <v>79.529729041395697</v>
      </c>
      <c r="AO186" s="200">
        <f>INDEX(Sorted_by_Variable!AN$612:AN$664,D172)</f>
        <v>79.886848994884744</v>
      </c>
      <c r="AP186" s="200">
        <f>INDEX(Sorted_by_Variable!AO$612:AO$664,D172)</f>
        <v>80.266871039687587</v>
      </c>
      <c r="AQ186" s="201">
        <f>INDEX(Sorted_by_Variable!AP$612:AP$664,D172)</f>
        <v>80.665998297725835</v>
      </c>
      <c r="AS186" s="69" t="str">
        <f>C184&amp;"|"&amp;C186</f>
        <v>Annualized total cost of EE|Annualized program cost of EE</v>
      </c>
    </row>
    <row r="187" spans="2:45" x14ac:dyDescent="0.35">
      <c r="B187" s="36"/>
      <c r="C187" s="244" t="s">
        <v>2420</v>
      </c>
      <c r="D187" s="76" t="s">
        <v>2376</v>
      </c>
      <c r="E187" s="200"/>
      <c r="F187" s="199">
        <f>INDEX(Sorted_by_Variable!E$667:E$719,D172)</f>
        <v>0</v>
      </c>
      <c r="G187" s="200">
        <f>INDEX(Sorted_by_Variable!F$667:F$719,D172)</f>
        <v>0</v>
      </c>
      <c r="H187" s="200">
        <f>INDEX(Sorted_by_Variable!G$667:G$719,D172)</f>
        <v>0</v>
      </c>
      <c r="I187" s="200">
        <f>INDEX(Sorted_by_Variable!H$667:H$719,D172)</f>
        <v>0</v>
      </c>
      <c r="J187" s="200">
        <f>INDEX(Sorted_by_Variable!I$667:I$719,D172)</f>
        <v>0</v>
      </c>
      <c r="K187" s="200">
        <f>INDEX(Sorted_by_Variable!J$667:J$719,D172)</f>
        <v>0.76970294100257819</v>
      </c>
      <c r="L187" s="200">
        <f>INDEX(Sorted_by_Variable!K$667:K$719,D172)</f>
        <v>2.2733253298145879</v>
      </c>
      <c r="M187" s="200">
        <f>INDEX(Sorted_by_Variable!L$667:L$719,D172)</f>
        <v>4.9342799798179007</v>
      </c>
      <c r="N187" s="200">
        <f>INDEX(Sorted_by_Variable!M$667:M$719,D172)</f>
        <v>8.3741854540006102</v>
      </c>
      <c r="O187" s="200">
        <f>INDEX(Sorted_by_Variable!N$667:N$719,D172)</f>
        <v>13.306382949828308</v>
      </c>
      <c r="P187" s="200">
        <f>INDEX(Sorted_by_Variable!O$667:O$719,D172)</f>
        <v>19.009258730879338</v>
      </c>
      <c r="Q187" s="200">
        <f>INDEX(Sorted_by_Variable!P$667:P$719,D172)</f>
        <v>25.408558497357141</v>
      </c>
      <c r="R187" s="201">
        <f>INDEX(Sorted_by_Variable!Q$667:Q$719,D172)</f>
        <v>31.896415307000463</v>
      </c>
      <c r="S187" s="200">
        <f>INDEX(Sorted_by_Variable!R$667:R$719,D172)</f>
        <v>37.911590190007914</v>
      </c>
      <c r="T187" s="200">
        <f>INDEX(Sorted_by_Variable!S$667:S$719,D172)</f>
        <v>43.464192601033545</v>
      </c>
      <c r="U187" s="200">
        <f>INDEX(Sorted_by_Variable!T$667:T$719,D172)</f>
        <v>48.563796943231402</v>
      </c>
      <c r="V187" s="200">
        <f>INDEX(Sorted_by_Variable!U$667:U$719,D172)</f>
        <v>53.219458523253024</v>
      </c>
      <c r="W187" s="200">
        <f>INDEX(Sorted_by_Variable!V$667:V$719,D172)</f>
        <v>57.439728844247412</v>
      </c>
      <c r="X187" s="200">
        <f>INDEX(Sorted_by_Variable!W$667:W$719,D172)</f>
        <v>61.232670259388414</v>
      </c>
      <c r="Y187" s="200">
        <f>INDEX(Sorted_by_Variable!X$667:X$719,D172)</f>
        <v>64.605870007593694</v>
      </c>
      <c r="Z187" s="200">
        <f>INDEX(Sorted_by_Variable!Y$667:Y$719,D172)</f>
        <v>67.566453652269388</v>
      </c>
      <c r="AA187" s="200">
        <f>INDEX(Sorted_by_Variable!Z$667:Z$719,D172)</f>
        <v>70.121097943114933</v>
      </c>
      <c r="AB187" s="200">
        <f>INDEX(Sorted_by_Variable!AA$667:AA$719,D172)</f>
        <v>72.276043120249909</v>
      </c>
      <c r="AC187" s="200">
        <f>INDEX(Sorted_by_Variable!AB$667:AB$719,D172)</f>
        <v>74.037104679181141</v>
      </c>
      <c r="AD187" s="200">
        <f>INDEX(Sorted_by_Variable!AC$667:AC$719,D172)</f>
        <v>75.409684614409542</v>
      </c>
      <c r="AE187" s="200">
        <f>INDEX(Sorted_by_Variable!AD$667:AD$719,D172)</f>
        <v>76.439292839889475</v>
      </c>
      <c r="AF187" s="200">
        <f>INDEX(Sorted_by_Variable!AE$667:AE$719,D172)</f>
        <v>77.17044483452392</v>
      </c>
      <c r="AG187" s="200">
        <f>INDEX(Sorted_by_Variable!AF$667:AF$719,D172)</f>
        <v>77.670905054090937</v>
      </c>
      <c r="AH187" s="200">
        <f>INDEX(Sorted_by_Variable!AG$667:AG$719,D172)</f>
        <v>77.990838283516013</v>
      </c>
      <c r="AI187" s="200">
        <f>INDEX(Sorted_by_Variable!AH$667:AH$719,D172)</f>
        <v>78.22287660745269</v>
      </c>
      <c r="AJ187" s="200">
        <f>INDEX(Sorted_by_Variable!AI$667:AI$719,D172)</f>
        <v>78.421766226986762</v>
      </c>
      <c r="AK187" s="200">
        <f>INDEX(Sorted_by_Variable!AJ$667:AJ$719,D172)</f>
        <v>78.640363420870983</v>
      </c>
      <c r="AL187" s="200">
        <f>INDEX(Sorted_by_Variable!AK$667:AK$719,D172)</f>
        <v>78.901569241908632</v>
      </c>
      <c r="AM187" s="200">
        <f>INDEX(Sorted_by_Variable!AL$667:AL$719,D172)</f>
        <v>79.199741795786096</v>
      </c>
      <c r="AN187" s="200">
        <f>INDEX(Sorted_by_Variable!AM$667:AM$719,D172)</f>
        <v>79.529729041395697</v>
      </c>
      <c r="AO187" s="200">
        <f>INDEX(Sorted_by_Variable!AN$667:AN$719,D172)</f>
        <v>79.886848994884744</v>
      </c>
      <c r="AP187" s="200">
        <f>INDEX(Sorted_by_Variable!AO$667:AO$719,D172)</f>
        <v>80.266871039687587</v>
      </c>
      <c r="AQ187" s="201">
        <f>INDEX(Sorted_by_Variable!AP$667:AP$719,D172)</f>
        <v>80.665998297725835</v>
      </c>
      <c r="AS187" s="69" t="str">
        <f>C184&amp;"|"&amp;C187</f>
        <v>Annualized total cost of EE|Annualized participant cost of EE</v>
      </c>
    </row>
    <row r="188" spans="2:45" x14ac:dyDescent="0.35">
      <c r="B188" s="231"/>
      <c r="C188" s="247" t="s">
        <v>2421</v>
      </c>
      <c r="D188" s="248"/>
      <c r="E188" s="250"/>
      <c r="F188" s="249"/>
      <c r="G188" s="250"/>
      <c r="H188" s="250"/>
      <c r="I188" s="250"/>
      <c r="J188" s="250"/>
      <c r="K188" s="250"/>
      <c r="L188" s="250"/>
      <c r="M188" s="250"/>
      <c r="N188" s="250"/>
      <c r="O188" s="250"/>
      <c r="P188" s="250"/>
      <c r="Q188" s="250"/>
      <c r="R188" s="251"/>
      <c r="S188" s="250"/>
      <c r="T188" s="250"/>
      <c r="U188" s="250"/>
      <c r="V188" s="250"/>
      <c r="W188" s="250"/>
      <c r="X188" s="250"/>
      <c r="Y188" s="250"/>
      <c r="Z188" s="250"/>
      <c r="AA188" s="250"/>
      <c r="AB188" s="250"/>
      <c r="AC188" s="250"/>
      <c r="AD188" s="250"/>
      <c r="AE188" s="250"/>
      <c r="AF188" s="250"/>
      <c r="AG188" s="250"/>
      <c r="AH188" s="250"/>
      <c r="AI188" s="250"/>
      <c r="AJ188" s="250"/>
      <c r="AK188" s="250"/>
      <c r="AL188" s="250"/>
      <c r="AM188" s="250"/>
      <c r="AN188" s="250"/>
      <c r="AO188" s="250"/>
      <c r="AP188" s="250"/>
      <c r="AQ188" s="251"/>
      <c r="AS188" s="69" t="str">
        <f>C188</f>
        <v>Annual first-year costs</v>
      </c>
    </row>
    <row r="189" spans="2:45" x14ac:dyDescent="0.35">
      <c r="B189" s="36"/>
      <c r="C189" s="244" t="s">
        <v>2394</v>
      </c>
      <c r="D189" s="76" t="s">
        <v>2376</v>
      </c>
      <c r="E189" s="200"/>
      <c r="F189" s="199">
        <f>INDEX(Sorted_by_Variable!E$722:E$774,D172)</f>
        <v>0</v>
      </c>
      <c r="G189" s="200">
        <f>INDEX(Sorted_by_Variable!F$722:F$774,D172)</f>
        <v>0</v>
      </c>
      <c r="H189" s="200">
        <f>INDEX(Sorted_by_Variable!G$722:G$774,D172)</f>
        <v>0</v>
      </c>
      <c r="I189" s="200">
        <f>INDEX(Sorted_by_Variable!H$722:H$774,D172)</f>
        <v>0</v>
      </c>
      <c r="J189" s="200">
        <f>INDEX(Sorted_by_Variable!I$722:I$774,D172)</f>
        <v>0</v>
      </c>
      <c r="K189" s="200">
        <f>INDEX(Sorted_by_Variable!J$722:J$774,D172)</f>
        <v>13.007944379095463</v>
      </c>
      <c r="L189" s="200">
        <f>INDEX(Sorted_by_Variable!K$722:K$774,D172)</f>
        <v>26.095778016963958</v>
      </c>
      <c r="M189" s="200">
        <f>INDEX(Sorted_by_Variable!L$722:L$774,D172)</f>
        <v>47.028102118734253</v>
      </c>
      <c r="N189" s="200">
        <f>INDEX(Sorted_by_Variable!M$722:M$774,D172)</f>
        <v>62.667498568513523</v>
      </c>
      <c r="O189" s="200">
        <f>INDEX(Sorted_by_Variable!N$722:N$774,D172)</f>
        <v>91.185454647148859</v>
      </c>
      <c r="P189" s="200">
        <f>INDEX(Sorted_by_Variable!O$722:O$774,D172)</f>
        <v>109.00911675392692</v>
      </c>
      <c r="Q189" s="200">
        <f>INDEX(Sorted_by_Variable!P$722:P$774,D172)</f>
        <v>126.51597208118724</v>
      </c>
      <c r="R189" s="201">
        <f>INDEX(Sorted_by_Variable!Q$722:Q$774,D172)</f>
        <v>134.67131741924501</v>
      </c>
      <c r="S189" s="200">
        <f>INDEX(Sorted_by_Variable!R$722:R$774,D172)</f>
        <v>133.77097862650851</v>
      </c>
      <c r="T189" s="200">
        <f>INDEX(Sorted_by_Variable!S$722:S$774,D172)</f>
        <v>132.99410290122421</v>
      </c>
      <c r="U189" s="200">
        <f>INDEX(Sorted_by_Variable!T$722:T$774,D172)</f>
        <v>132.33814595377979</v>
      </c>
      <c r="V189" s="200">
        <f>INDEX(Sorted_by_Variable!U$722:U$774,D172)</f>
        <v>131.80069922330691</v>
      </c>
      <c r="W189" s="200">
        <f>INDEX(Sorted_by_Variable!V$722:V$774,D172)</f>
        <v>131.37948583357451</v>
      </c>
      <c r="X189" s="200">
        <f>INDEX(Sorted_by_Variable!W$722:W$774,D172)</f>
        <v>131.07235671670082</v>
      </c>
      <c r="Y189" s="200">
        <f>INDEX(Sorted_by_Variable!X$722:X$774,D172)</f>
        <v>130.87728689897352</v>
      </c>
      <c r="Z189" s="200">
        <f>INDEX(Sorted_by_Variable!Y$722:Y$774,D172)</f>
        <v>130.79237194328616</v>
      </c>
      <c r="AA189" s="200">
        <f>INDEX(Sorted_by_Variable!Z$722:Z$774,D172)</f>
        <v>130.81582454290984</v>
      </c>
      <c r="AB189" s="200">
        <f>INDEX(Sorted_by_Variable!AA$722:AA$774,D172)</f>
        <v>130.94597126152109</v>
      </c>
      <c r="AC189" s="200">
        <f>INDEX(Sorted_by_Variable!AB$722:AB$774,D172)</f>
        <v>131.18124941460317</v>
      </c>
      <c r="AD189" s="200">
        <f>INDEX(Sorted_by_Variable!AC$722:AC$774,D172)</f>
        <v>131.52020408752651</v>
      </c>
      <c r="AE189" s="200">
        <f>INDEX(Sorted_by_Variable!AD$722:AD$774,D172)</f>
        <v>131.96148528579621</v>
      </c>
      <c r="AF189" s="200">
        <f>INDEX(Sorted_by_Variable!AE$722:AE$774,D172)</f>
        <v>132.48946801144746</v>
      </c>
      <c r="AG189" s="200">
        <f>INDEX(Sorted_by_Variable!AF$722:AF$774,D172)</f>
        <v>133.08875422583921</v>
      </c>
      <c r="AH189" s="200">
        <f>INDEX(Sorted_by_Variable!AG$722:AG$774,D172)</f>
        <v>133.74423825403628</v>
      </c>
      <c r="AI189" s="200">
        <f>INDEX(Sorted_by_Variable!AH$722:AH$774,D172)</f>
        <v>134.49875436433885</v>
      </c>
      <c r="AJ189" s="200">
        <f>INDEX(Sorted_by_Variable!AI$722:AI$774,D172)</f>
        <v>135.28010265545547</v>
      </c>
      <c r="AK189" s="200">
        <f>INDEX(Sorted_by_Variable!AJ$722:AJ$774,D172)</f>
        <v>136.07442978776035</v>
      </c>
      <c r="AL189" s="200">
        <f>INDEX(Sorted_by_Variable!AK$722:AK$774,D172)</f>
        <v>136.86836165061851</v>
      </c>
      <c r="AM189" s="200">
        <f>INDEX(Sorted_by_Variable!AL$722:AL$774,D172)</f>
        <v>137.65611789826741</v>
      </c>
      <c r="AN189" s="200">
        <f>INDEX(Sorted_by_Variable!AM$722:AM$774,D172)</f>
        <v>138.43915393884461</v>
      </c>
      <c r="AO189" s="200">
        <f>INDEX(Sorted_by_Variable!AN$722:AN$774,D172)</f>
        <v>139.21880114023475</v>
      </c>
      <c r="AP189" s="200">
        <f>INDEX(Sorted_by_Variable!AO$722:AO$774,D172)</f>
        <v>139.99627184907695</v>
      </c>
      <c r="AQ189" s="201">
        <f>INDEX(Sorted_by_Variable!AP$722:AP$774,D172)</f>
        <v>140.77266412940969</v>
      </c>
      <c r="AS189" s="69" t="str">
        <f>C188&amp;"|"&amp;C189</f>
        <v>Annual first-year costs|Annual total cost of EE</v>
      </c>
    </row>
    <row r="190" spans="2:45" x14ac:dyDescent="0.35">
      <c r="B190" s="36"/>
      <c r="C190" s="244" t="s">
        <v>2385</v>
      </c>
      <c r="D190" s="76" t="s">
        <v>2376</v>
      </c>
      <c r="E190" s="200"/>
      <c r="F190" s="199">
        <f>INDEX(Sorted_by_Variable!E$777:E$829,D172)</f>
        <v>0</v>
      </c>
      <c r="G190" s="200">
        <f>INDEX(Sorted_by_Variable!F$777:F$829,D172)</f>
        <v>0</v>
      </c>
      <c r="H190" s="200">
        <f>INDEX(Sorted_by_Variable!G$777:G$829,D172)</f>
        <v>0</v>
      </c>
      <c r="I190" s="200">
        <f>INDEX(Sorted_by_Variable!H$777:H$829,D172)</f>
        <v>0</v>
      </c>
      <c r="J190" s="200">
        <f>INDEX(Sorted_by_Variable!I$777:I$829,D172)</f>
        <v>0</v>
      </c>
      <c r="K190" s="200">
        <f>INDEX(Sorted_by_Variable!J$777:J$829,D172)</f>
        <v>6.5039721895477314</v>
      </c>
      <c r="L190" s="200">
        <f>INDEX(Sorted_by_Variable!K$777:K$829,D172)</f>
        <v>13.047889008481979</v>
      </c>
      <c r="M190" s="200">
        <f>INDEX(Sorted_by_Variable!L$777:L$829,D172)</f>
        <v>23.514051059367127</v>
      </c>
      <c r="N190" s="200">
        <f>INDEX(Sorted_by_Variable!M$777:M$829,D172)</f>
        <v>31.333749284256761</v>
      </c>
      <c r="O190" s="200">
        <f>INDEX(Sorted_by_Variable!N$777:N$829,D172)</f>
        <v>45.592727323574429</v>
      </c>
      <c r="P190" s="200">
        <f>INDEX(Sorted_by_Variable!O$777:O$829,D172)</f>
        <v>54.504558376963459</v>
      </c>
      <c r="Q190" s="200">
        <f>INDEX(Sorted_by_Variable!P$777:P$829,D172)</f>
        <v>63.257986040593622</v>
      </c>
      <c r="R190" s="201">
        <f>INDEX(Sorted_by_Variable!Q$777:Q$829,D172)</f>
        <v>67.335658709622507</v>
      </c>
      <c r="S190" s="200">
        <f>INDEX(Sorted_by_Variable!R$777:R$829,D172)</f>
        <v>66.885489313254254</v>
      </c>
      <c r="T190" s="200">
        <f>INDEX(Sorted_by_Variable!S$777:S$829,D172)</f>
        <v>66.497051450612105</v>
      </c>
      <c r="U190" s="200">
        <f>INDEX(Sorted_by_Variable!T$777:T$829,D172)</f>
        <v>66.169072976889893</v>
      </c>
      <c r="V190" s="200">
        <f>INDEX(Sorted_by_Variable!U$777:U$829,D172)</f>
        <v>65.900349611653454</v>
      </c>
      <c r="W190" s="200">
        <f>INDEX(Sorted_by_Variable!V$777:V$829,D172)</f>
        <v>65.689742916787253</v>
      </c>
      <c r="X190" s="200">
        <f>INDEX(Sorted_by_Variable!W$777:W$829,D172)</f>
        <v>65.536178358350412</v>
      </c>
      <c r="Y190" s="200">
        <f>INDEX(Sorted_by_Variable!X$777:X$829,D172)</f>
        <v>65.438643449486761</v>
      </c>
      <c r="Z190" s="200">
        <f>INDEX(Sorted_by_Variable!Y$777:Y$829,D172)</f>
        <v>65.396185971643078</v>
      </c>
      <c r="AA190" s="200">
        <f>INDEX(Sorted_by_Variable!Z$777:Z$829,D172)</f>
        <v>65.407912271454919</v>
      </c>
      <c r="AB190" s="200">
        <f>INDEX(Sorted_by_Variable!AA$777:AA$829,D172)</f>
        <v>65.472985630760547</v>
      </c>
      <c r="AC190" s="200">
        <f>INDEX(Sorted_by_Variable!AB$777:AB$829,D172)</f>
        <v>65.590624707301586</v>
      </c>
      <c r="AD190" s="200">
        <f>INDEX(Sorted_by_Variable!AC$777:AC$829,D172)</f>
        <v>65.760102043763254</v>
      </c>
      <c r="AE190" s="200">
        <f>INDEX(Sorted_by_Variable!AD$777:AD$829,D172)</f>
        <v>65.980742642898107</v>
      </c>
      <c r="AF190" s="200">
        <f>INDEX(Sorted_by_Variable!AE$777:AE$829,D172)</f>
        <v>66.244734005723728</v>
      </c>
      <c r="AG190" s="200">
        <f>INDEX(Sorted_by_Variable!AF$777:AF$829,D172)</f>
        <v>66.544377112919605</v>
      </c>
      <c r="AH190" s="200">
        <f>INDEX(Sorted_by_Variable!AG$777:AG$829,D172)</f>
        <v>66.872119127018138</v>
      </c>
      <c r="AI190" s="200">
        <f>INDEX(Sorted_by_Variable!AH$777:AH$829,D172)</f>
        <v>67.249377182169425</v>
      </c>
      <c r="AJ190" s="200">
        <f>INDEX(Sorted_by_Variable!AI$777:AI$829,D172)</f>
        <v>67.640051327727733</v>
      </c>
      <c r="AK190" s="200">
        <f>INDEX(Sorted_by_Variable!AJ$777:AJ$829,D172)</f>
        <v>68.037214893880176</v>
      </c>
      <c r="AL190" s="200">
        <f>INDEX(Sorted_by_Variable!AK$777:AK$829,D172)</f>
        <v>68.434180825309255</v>
      </c>
      <c r="AM190" s="200">
        <f>INDEX(Sorted_by_Variable!AL$777:AL$829,D172)</f>
        <v>68.828058949133705</v>
      </c>
      <c r="AN190" s="200">
        <f>INDEX(Sorted_by_Variable!AM$777:AM$829,D172)</f>
        <v>69.219576969422306</v>
      </c>
      <c r="AO190" s="200">
        <f>INDEX(Sorted_by_Variable!AN$777:AN$829,D172)</f>
        <v>69.609400570117373</v>
      </c>
      <c r="AP190" s="200">
        <f>INDEX(Sorted_by_Variable!AO$777:AO$829,D172)</f>
        <v>69.998135924538474</v>
      </c>
      <c r="AQ190" s="201">
        <f>INDEX(Sorted_by_Variable!AP$777:AP$829,D172)</f>
        <v>70.386332064704845</v>
      </c>
      <c r="AS190" s="69" t="str">
        <f>C188&amp;"|"&amp;C190</f>
        <v>Annual first-year costs|Annual program cost of EE</v>
      </c>
    </row>
    <row r="191" spans="2:45" ht="18" thickBot="1" x14ac:dyDescent="0.4">
      <c r="B191" s="29"/>
      <c r="C191" s="245" t="s">
        <v>2386</v>
      </c>
      <c r="D191" s="96" t="s">
        <v>2376</v>
      </c>
      <c r="E191" s="203"/>
      <c r="F191" s="202">
        <f>INDEX(Sorted_by_Variable!E$832:E$884,D172)</f>
        <v>0</v>
      </c>
      <c r="G191" s="203">
        <f>INDEX(Sorted_by_Variable!F$832:F$884,D172)</f>
        <v>0</v>
      </c>
      <c r="H191" s="203">
        <f>INDEX(Sorted_by_Variable!G$832:G$884,D172)</f>
        <v>0</v>
      </c>
      <c r="I191" s="203">
        <f>INDEX(Sorted_by_Variable!H$832:H$884,D172)</f>
        <v>0</v>
      </c>
      <c r="J191" s="203">
        <f>INDEX(Sorted_by_Variable!I$832:I$884,D172)</f>
        <v>0</v>
      </c>
      <c r="K191" s="203">
        <f>INDEX(Sorted_by_Variable!J$832:J$884,D172)</f>
        <v>6.5039721895477314</v>
      </c>
      <c r="L191" s="203">
        <f>INDEX(Sorted_by_Variable!K$832:K$884,D172)</f>
        <v>13.047889008481979</v>
      </c>
      <c r="M191" s="203">
        <f>INDEX(Sorted_by_Variable!L$832:L$884,D172)</f>
        <v>23.514051059367127</v>
      </c>
      <c r="N191" s="203">
        <f>INDEX(Sorted_by_Variable!M$832:M$884,D172)</f>
        <v>31.333749284256761</v>
      </c>
      <c r="O191" s="203">
        <f>INDEX(Sorted_by_Variable!N$832:N$884,D172)</f>
        <v>45.592727323574429</v>
      </c>
      <c r="P191" s="203">
        <f>INDEX(Sorted_by_Variable!O$832:O$884,D172)</f>
        <v>54.504558376963459</v>
      </c>
      <c r="Q191" s="203">
        <f>INDEX(Sorted_by_Variable!P$832:P$884,D172)</f>
        <v>63.257986040593622</v>
      </c>
      <c r="R191" s="204">
        <f>INDEX(Sorted_by_Variable!Q$832:Q$884,D172)</f>
        <v>67.335658709622507</v>
      </c>
      <c r="S191" s="203">
        <f>INDEX(Sorted_by_Variable!R$832:R$884,D172)</f>
        <v>66.885489313254254</v>
      </c>
      <c r="T191" s="203">
        <f>INDEX(Sorted_by_Variable!S$832:S$884,D172)</f>
        <v>66.497051450612105</v>
      </c>
      <c r="U191" s="203">
        <f>INDEX(Sorted_by_Variable!T$832:T$884,D172)</f>
        <v>66.169072976889893</v>
      </c>
      <c r="V191" s="203">
        <f>INDEX(Sorted_by_Variable!U$832:U$884,D172)</f>
        <v>65.900349611653454</v>
      </c>
      <c r="W191" s="203">
        <f>INDEX(Sorted_by_Variable!V$832:V$884,D172)</f>
        <v>65.689742916787253</v>
      </c>
      <c r="X191" s="203">
        <f>INDEX(Sorted_by_Variable!W$832:W$884,D172)</f>
        <v>65.536178358350412</v>
      </c>
      <c r="Y191" s="203">
        <f>INDEX(Sorted_by_Variable!X$832:X$884,D172)</f>
        <v>65.438643449486761</v>
      </c>
      <c r="Z191" s="203">
        <f>INDEX(Sorted_by_Variable!Y$832:Y$884,D172)</f>
        <v>65.396185971643078</v>
      </c>
      <c r="AA191" s="203">
        <f>INDEX(Sorted_by_Variable!Z$832:Z$884,D172)</f>
        <v>65.407912271454919</v>
      </c>
      <c r="AB191" s="203">
        <f>INDEX(Sorted_by_Variable!AA$832:AA$884,D172)</f>
        <v>65.472985630760547</v>
      </c>
      <c r="AC191" s="203">
        <f>INDEX(Sorted_by_Variable!AB$832:AB$884,D172)</f>
        <v>65.590624707301586</v>
      </c>
      <c r="AD191" s="203">
        <f>INDEX(Sorted_by_Variable!AC$832:AC$884,D172)</f>
        <v>65.760102043763254</v>
      </c>
      <c r="AE191" s="203">
        <f>INDEX(Sorted_by_Variable!AD$832:AD$884,D172)</f>
        <v>65.980742642898107</v>
      </c>
      <c r="AF191" s="203">
        <f>INDEX(Sorted_by_Variable!AE$832:AE$884,D172)</f>
        <v>66.244734005723728</v>
      </c>
      <c r="AG191" s="203">
        <f>INDEX(Sorted_by_Variable!AF$832:AF$884,D172)</f>
        <v>66.544377112919605</v>
      </c>
      <c r="AH191" s="203">
        <f>INDEX(Sorted_by_Variable!AG$832:AG$884,D172)</f>
        <v>66.872119127018138</v>
      </c>
      <c r="AI191" s="203">
        <f>INDEX(Sorted_by_Variable!AH$832:AH$884,D172)</f>
        <v>67.249377182169425</v>
      </c>
      <c r="AJ191" s="203">
        <f>INDEX(Sorted_by_Variable!AI$832:AI$884,D172)</f>
        <v>67.640051327727733</v>
      </c>
      <c r="AK191" s="203">
        <f>INDEX(Sorted_by_Variable!AJ$832:AJ$884,D172)</f>
        <v>68.037214893880176</v>
      </c>
      <c r="AL191" s="203">
        <f>INDEX(Sorted_by_Variable!AK$832:AK$884,D172)</f>
        <v>68.434180825309255</v>
      </c>
      <c r="AM191" s="203">
        <f>INDEX(Sorted_by_Variable!AL$832:AL$884,D172)</f>
        <v>68.828058949133705</v>
      </c>
      <c r="AN191" s="203">
        <f>INDEX(Sorted_by_Variable!AM$832:AM$884,D172)</f>
        <v>69.219576969422306</v>
      </c>
      <c r="AO191" s="203">
        <f>INDEX(Sorted_by_Variable!AN$832:AN$884,D172)</f>
        <v>69.609400570117373</v>
      </c>
      <c r="AP191" s="203">
        <f>INDEX(Sorted_by_Variable!AO$832:AO$884,D172)</f>
        <v>69.998135924538474</v>
      </c>
      <c r="AQ191" s="204">
        <f>INDEX(Sorted_by_Variable!AP$832:AP$884,D172)</f>
        <v>70.386332064704845</v>
      </c>
      <c r="AS191" s="69" t="str">
        <f>C188&amp;"|"&amp;C191</f>
        <v>Annual first-year costs|Annual participant cost of EE</v>
      </c>
    </row>
    <row r="192" spans="2:45" ht="18.75" thickTop="1" thickBot="1" x14ac:dyDescent="0.4"/>
    <row r="193" spans="2:45" ht="25.5" thickTop="1" x14ac:dyDescent="0.5">
      <c r="B193" s="217" t="str">
        <f>INDEX(Sorted_by_Variable!$C$7:$C$59,D193)</f>
        <v>District of Columbia</v>
      </c>
      <c r="C193" s="94"/>
      <c r="D193" s="228">
        <f>D172+1</f>
        <v>8</v>
      </c>
      <c r="E193" s="220"/>
      <c r="F193" s="222"/>
      <c r="G193" s="94"/>
      <c r="H193" s="94"/>
      <c r="I193" s="94"/>
      <c r="J193" s="94"/>
      <c r="K193" s="94"/>
      <c r="L193" s="94"/>
      <c r="M193" s="94"/>
      <c r="N193" s="94"/>
      <c r="O193" s="94"/>
      <c r="P193" s="94"/>
      <c r="Q193" s="94"/>
      <c r="R193" s="220"/>
      <c r="S193" s="94"/>
      <c r="T193" s="94"/>
      <c r="U193" s="94"/>
      <c r="V193" s="94"/>
      <c r="W193" s="94"/>
      <c r="X193" s="94"/>
      <c r="Y193" s="94"/>
      <c r="Z193" s="94"/>
      <c r="AA193" s="94"/>
      <c r="AB193" s="94"/>
      <c r="AC193" s="94"/>
      <c r="AD193" s="94"/>
      <c r="AE193" s="94"/>
      <c r="AF193" s="94"/>
      <c r="AG193" s="94"/>
      <c r="AH193" s="94"/>
      <c r="AI193" s="94"/>
      <c r="AJ193" s="94"/>
      <c r="AK193" s="94"/>
      <c r="AL193" s="94"/>
      <c r="AM193" s="94"/>
      <c r="AN193" s="94"/>
      <c r="AO193" s="94"/>
      <c r="AP193" s="94"/>
      <c r="AQ193" s="220"/>
      <c r="AS193" s="69"/>
    </row>
    <row r="194" spans="2:45" x14ac:dyDescent="0.35">
      <c r="C194" t="s">
        <v>2358</v>
      </c>
      <c r="D194" s="76" t="s">
        <v>0</v>
      </c>
      <c r="E194" s="166">
        <f>INDEX(Sorted_by_Variable!D$7:D$59,D193)</f>
        <v>11258.844999999999</v>
      </c>
      <c r="F194" s="167">
        <f>INDEX(Sorted_by_Variable!E$7:E$59,D193)</f>
        <v>11315.93620736282</v>
      </c>
      <c r="G194" s="166">
        <f>INDEX(Sorted_by_Variable!F$7:F$59,D193)</f>
        <v>11373.316912090437</v>
      </c>
      <c r="H194" s="166">
        <f>INDEX(Sorted_by_Variable!G$7:G$59,D193)</f>
        <v>11430.988582162387</v>
      </c>
      <c r="I194" s="166">
        <f>INDEX(Sorted_by_Variable!H$7:H$59,D193)</f>
        <v>11488.952693002022</v>
      </c>
      <c r="J194" s="166">
        <f>INDEX(Sorted_by_Variable!I$7:I$59,D193)</f>
        <v>11547.210727514248</v>
      </c>
      <c r="K194" s="166">
        <f>INDEX(Sorted_by_Variable!J$7:J$59,D193)</f>
        <v>11605.76417612347</v>
      </c>
      <c r="L194" s="166">
        <f>INDEX(Sorted_by_Variable!K$7:K$59,D193)</f>
        <v>11664.614536811716</v>
      </c>
      <c r="M194" s="166">
        <f>INDEX(Sorted_by_Variable!L$7:L$59,D193)</f>
        <v>11723.763315156963</v>
      </c>
      <c r="N194" s="166">
        <f>INDEX(Sorted_by_Variable!M$7:M$59,D193)</f>
        <v>11783.212024371651</v>
      </c>
      <c r="O194" s="166">
        <f>INDEX(Sorted_by_Variable!N$7:N$59,D193)</f>
        <v>11842.962185341403</v>
      </c>
      <c r="P194" s="166">
        <f>INDEX(Sorted_by_Variable!O$7:O$59,D193)</f>
        <v>11903.015326663924</v>
      </c>
      <c r="Q194" s="166">
        <f>INDEX(Sorted_by_Variable!P$7:P$59,D193)</f>
        <v>11963.372984688118</v>
      </c>
      <c r="R194" s="168">
        <f>INDEX(Sorted_by_Variable!Q$7:Q$59,D193)</f>
        <v>12024.036703553382</v>
      </c>
      <c r="S194" s="166">
        <f>INDEX(Sorted_by_Variable!R$7:R$59,D193)</f>
        <v>12085.008035229121</v>
      </c>
      <c r="T194" s="166">
        <f>INDEX(Sorted_by_Variable!S$7:S$59,D193)</f>
        <v>12146.288539554442</v>
      </c>
      <c r="U194" s="166">
        <f>INDEX(Sorted_by_Variable!T$7:T$59,D193)</f>
        <v>12207.879784278066</v>
      </c>
      <c r="V194" s="166">
        <f>INDEX(Sorted_by_Variable!U$7:U$59,D193)</f>
        <v>12269.783345098434</v>
      </c>
      <c r="W194" s="166">
        <f>INDEX(Sorted_by_Variable!V$7:V$59,D193)</f>
        <v>12332.00080570402</v>
      </c>
      <c r="X194" s="166">
        <f>INDEX(Sorted_by_Variable!W$7:W$59,D193)</f>
        <v>12394.533757813842</v>
      </c>
      <c r="Y194" s="166">
        <f>INDEX(Sorted_by_Variable!X$7:X$59,D193)</f>
        <v>12457.383801218191</v>
      </c>
      <c r="Z194" s="166">
        <f>INDEX(Sorted_by_Variable!Y$7:Y$59,D193)</f>
        <v>12520.552543819549</v>
      </c>
      <c r="AA194" s="166">
        <f>INDEX(Sorted_by_Variable!Z$7:Z$59,D193)</f>
        <v>12584.041601673733</v>
      </c>
      <c r="AB194" s="166">
        <f>INDEX(Sorted_by_Variable!AA$7:AA$59,D193)</f>
        <v>12647.852599031234</v>
      </c>
      <c r="AC194" s="166">
        <f>INDEX(Sorted_by_Variable!AB$7:AB$59,D193)</f>
        <v>12711.987168378771</v>
      </c>
      <c r="AD194" s="166">
        <f>INDEX(Sorted_by_Variable!AC$7:AC$59,D193)</f>
        <v>12776.446950481059</v>
      </c>
      <c r="AE194" s="166">
        <f>INDEX(Sorted_by_Variable!AD$7:AD$59,D193)</f>
        <v>12841.233594422776</v>
      </c>
      <c r="AF194" s="166">
        <f>INDEX(Sorted_by_Variable!AE$7:AE$59,D193)</f>
        <v>12906.348757650763</v>
      </c>
      <c r="AG194" s="166">
        <f>INDEX(Sorted_by_Variable!AF$7:AF$59,D193)</f>
        <v>12971.794106016419</v>
      </c>
      <c r="AH194" s="166">
        <f>INDEX(Sorted_by_Variable!AG$7:AG$59,D193)</f>
        <v>13042.440078609347</v>
      </c>
      <c r="AI194" s="166">
        <f>INDEX(Sorted_by_Variable!AH$7:AH$59,D193)</f>
        <v>13113.47079778419</v>
      </c>
      <c r="AJ194" s="166">
        <f>INDEX(Sorted_by_Variable!AI$7:AI$59,D193)</f>
        <v>13184.888358917753</v>
      </c>
      <c r="AK194" s="166">
        <f>INDEX(Sorted_by_Variable!AJ$7:AJ$59,D193)</f>
        <v>13256.694868798519</v>
      </c>
      <c r="AL194" s="166">
        <f>INDEX(Sorted_by_Variable!AK$7:AK$59,D193)</f>
        <v>13328.892445688794</v>
      </c>
      <c r="AM194" s="166">
        <f>INDEX(Sorted_by_Variable!AL$7:AL$59,D193)</f>
        <v>13401.483219387204</v>
      </c>
      <c r="AN194" s="166">
        <f>INDEX(Sorted_by_Variable!AM$7:AM$59,D193)</f>
        <v>13474.469331291517</v>
      </c>
      <c r="AO194" s="166">
        <f>INDEX(Sorted_by_Variable!AN$7:AN$59,D193)</f>
        <v>13547.852934461811</v>
      </c>
      <c r="AP194" s="166">
        <f>INDEX(Sorted_by_Variable!AO$7:AO$59,D193)</f>
        <v>13621.636193683995</v>
      </c>
      <c r="AQ194" s="168">
        <f>INDEX(Sorted_by_Variable!AP$7:AP$59,D193)</f>
        <v>13695.821285533664</v>
      </c>
      <c r="AS194" s="69" t="str">
        <f t="shared" ref="AS194:AS204" si="83">C194</f>
        <v>BAU sales</v>
      </c>
    </row>
    <row r="195" spans="2:45" x14ac:dyDescent="0.35">
      <c r="C195" t="s">
        <v>2372</v>
      </c>
      <c r="D195" s="76" t="s">
        <v>0</v>
      </c>
      <c r="E195" s="166">
        <f>INDEX(Sorted_by_Variable!D$62:D$114,D193)</f>
        <v>11258.844999999999</v>
      </c>
      <c r="F195" s="167">
        <f>INDEX(Sorted_by_Variable!E$62:E$114,D193)</f>
        <v>11315.93620736282</v>
      </c>
      <c r="G195" s="166">
        <f>INDEX(Sorted_by_Variable!F$62:F$114,D193)</f>
        <v>11373.316912090437</v>
      </c>
      <c r="H195" s="166">
        <f>INDEX(Sorted_by_Variable!G$62:G$114,D193)</f>
        <v>11430.988582162387</v>
      </c>
      <c r="I195" s="166">
        <f>INDEX(Sorted_by_Variable!H$62:H$114,D193)</f>
        <v>11488.952693002022</v>
      </c>
      <c r="J195" s="166">
        <f>INDEX(Sorted_by_Variable!I$62:I$114,D193)</f>
        <v>11547.210727514248</v>
      </c>
      <c r="K195" s="166">
        <f>INDEX(Sorted_by_Variable!J$62:J$114,D193)</f>
        <v>11582.669754668441</v>
      </c>
      <c r="L195" s="166">
        <f>INDEX(Sorted_by_Variable!K$62:K$114,D193)</f>
        <v>11596.404932204068</v>
      </c>
      <c r="M195" s="166">
        <f>INDEX(Sorted_by_Variable!L$62:L$114,D193)</f>
        <v>11589.629233612601</v>
      </c>
      <c r="N195" s="166">
        <f>INDEX(Sorted_by_Variable!M$62:M$114,D193)</f>
        <v>11563.676884225068</v>
      </c>
      <c r="O195" s="166">
        <f>INDEX(Sorted_by_Variable!N$62:N$114,D193)</f>
        <v>11519.986095507087</v>
      </c>
      <c r="P195" s="166">
        <f>INDEX(Sorted_by_Variable!O$62:O$114,D193)</f>
        <v>11460.08136856658</v>
      </c>
      <c r="Q195" s="166">
        <f>INDEX(Sorted_by_Variable!P$62:P$114,D193)</f>
        <v>11385.555633005797</v>
      </c>
      <c r="R195" s="168">
        <f>INDEX(Sorted_by_Variable!Q$62:Q$114,D193)</f>
        <v>11309.438033433033</v>
      </c>
      <c r="S195" s="166">
        <f>INDEX(Sorted_by_Variable!R$62:R$114,D193)</f>
        <v>11243.758407216706</v>
      </c>
      <c r="T195" s="166">
        <f>INDEX(Sorted_by_Variable!S$62:S$114,D193)</f>
        <v>11188.301651753813</v>
      </c>
      <c r="U195" s="166">
        <f>INDEX(Sorted_by_Variable!T$62:T$114,D193)</f>
        <v>11142.864139395284</v>
      </c>
      <c r="V195" s="166">
        <f>INDEX(Sorted_by_Variable!U$62:U$114,D193)</f>
        <v>11107.253375543945</v>
      </c>
      <c r="W195" s="166">
        <f>INDEX(Sorted_by_Variable!V$62:V$114,D193)</f>
        <v>11081.287670940381</v>
      </c>
      <c r="X195" s="166">
        <f>INDEX(Sorted_by_Variable!W$62:W$114,D193)</f>
        <v>11064.795827653958</v>
      </c>
      <c r="Y195" s="166">
        <f>INDEX(Sorted_by_Variable!X$62:X$114,D193)</f>
        <v>11057.616838314729</v>
      </c>
      <c r="Z195" s="166">
        <f>INDEX(Sorted_by_Variable!Y$62:Y$114,D193)</f>
        <v>11059.599598139695</v>
      </c>
      <c r="AA195" s="166">
        <f>INDEX(Sorted_by_Variable!Z$62:Z$114,D193)</f>
        <v>11070.602629324043</v>
      </c>
      <c r="AB195" s="166">
        <f>INDEX(Sorted_by_Variable!AA$62:AA$114,D193)</f>
        <v>11090.493817384582</v>
      </c>
      <c r="AC195" s="166">
        <f>INDEX(Sorted_by_Variable!AB$62:AB$114,D193)</f>
        <v>11119.150159058452</v>
      </c>
      <c r="AD195" s="166">
        <f>INDEX(Sorted_by_Variable!AC$62:AC$114,D193)</f>
        <v>11156.457521375687</v>
      </c>
      <c r="AE195" s="166">
        <f>INDEX(Sorted_by_Variable!AD$62:AD$114,D193)</f>
        <v>11201.094915672904</v>
      </c>
      <c r="AF195" s="166">
        <f>INDEX(Sorted_by_Variable!AE$62:AE$114,D193)</f>
        <v>11251.760541173613</v>
      </c>
      <c r="AG195" s="166">
        <f>INDEX(Sorted_by_Variable!AF$62:AF$114,D193)</f>
        <v>11307.177314489578</v>
      </c>
      <c r="AH195" s="166">
        <f>INDEX(Sorted_by_Variable!AG$62:AG$114,D193)</f>
        <v>11370.966585393533</v>
      </c>
      <c r="AI195" s="166">
        <f>INDEX(Sorted_by_Variable!AH$62:AH$114,D193)</f>
        <v>11437.024337019799</v>
      </c>
      <c r="AJ195" s="166">
        <f>INDEX(Sorted_by_Variable!AI$62:AI$114,D193)</f>
        <v>11504.179362521696</v>
      </c>
      <c r="AK195" s="166">
        <f>INDEX(Sorted_by_Variable!AJ$62:AJ$114,D193)</f>
        <v>11571.300970645916</v>
      </c>
      <c r="AL195" s="166">
        <f>INDEX(Sorted_by_Variable!AK$62:AK$114,D193)</f>
        <v>11637.900471970561</v>
      </c>
      <c r="AM195" s="166">
        <f>INDEX(Sorted_by_Variable!AL$62:AL$114,D193)</f>
        <v>11704.10091148127</v>
      </c>
      <c r="AN195" s="166">
        <f>INDEX(Sorted_by_Variable!AM$62:AM$114,D193)</f>
        <v>11770.014847393184</v>
      </c>
      <c r="AO195" s="166">
        <f>INDEX(Sorted_by_Variable!AN$62:AN$114,D193)</f>
        <v>11835.74477547429</v>
      </c>
      <c r="AP195" s="166">
        <f>INDEX(Sorted_by_Variable!AO$62:AO$114,D193)</f>
        <v>11901.383529666067</v>
      </c>
      <c r="AQ195" s="168">
        <f>INDEX(Sorted_by_Variable!AP$62:AP$114,D193)</f>
        <v>11967.014659961873</v>
      </c>
      <c r="AS195" s="69" t="str">
        <f t="shared" si="83"/>
        <v>Sales after EE</v>
      </c>
    </row>
    <row r="196" spans="2:45" x14ac:dyDescent="0.35">
      <c r="C196" t="s">
        <v>2356</v>
      </c>
      <c r="D196" s="76" t="s">
        <v>0</v>
      </c>
      <c r="E196" s="166">
        <f>INDEX(Sorted_by_Variable!D$117:D$169,D193)</f>
        <v>0</v>
      </c>
      <c r="F196" s="167">
        <f>INDEX(Sorted_by_Variable!E$117:E$169,D193)</f>
        <v>0</v>
      </c>
      <c r="G196" s="166">
        <f>INDEX(Sorted_by_Variable!F$117:F$169,D193)</f>
        <v>0</v>
      </c>
      <c r="H196" s="166">
        <f>INDEX(Sorted_by_Variable!G$117:G$169,D193)</f>
        <v>0</v>
      </c>
      <c r="I196" s="166">
        <f>INDEX(Sorted_by_Variable!H$117:H$169,D193)</f>
        <v>0</v>
      </c>
      <c r="J196" s="166">
        <f>INDEX(Sorted_by_Variable!I$117:I$169,D193)</f>
        <v>0</v>
      </c>
      <c r="K196" s="166">
        <f>INDEX(Sorted_by_Variable!J$117:J$169,D193)</f>
        <v>23.094421455028495</v>
      </c>
      <c r="L196" s="166">
        <f>INDEX(Sorted_by_Variable!K$117:K$169,D193)</f>
        <v>68.209604607648131</v>
      </c>
      <c r="M196" s="166">
        <f>INDEX(Sorted_by_Variable!L$117:L$169,D193)</f>
        <v>134.13408154436189</v>
      </c>
      <c r="N196" s="166">
        <f>INDEX(Sorted_by_Variable!M$117:M$169,D193)</f>
        <v>219.53514014658234</v>
      </c>
      <c r="O196" s="166">
        <f>INDEX(Sorted_by_Variable!N$117:N$169,D193)</f>
        <v>322.97608983431581</v>
      </c>
      <c r="P196" s="166">
        <f>INDEX(Sorted_by_Variable!O$117:O$169,D193)</f>
        <v>442.93395809734409</v>
      </c>
      <c r="Q196" s="166">
        <f>INDEX(Sorted_by_Variable!P$117:P$169,D193)</f>
        <v>577.81735168232024</v>
      </c>
      <c r="R196" s="168">
        <f>INDEX(Sorted_by_Variable!Q$117:Q$169,D193)</f>
        <v>714.59867012034954</v>
      </c>
      <c r="S196" s="166">
        <f>INDEX(Sorted_by_Variable!R$117:R$169,D193)</f>
        <v>841.24962801241441</v>
      </c>
      <c r="T196" s="166">
        <f>INDEX(Sorted_by_Variable!S$117:S$169,D193)</f>
        <v>957.98688780062912</v>
      </c>
      <c r="U196" s="166">
        <f>INDEX(Sorted_by_Variable!T$117:T$169,D193)</f>
        <v>1065.0156448827825</v>
      </c>
      <c r="V196" s="166">
        <f>INDEX(Sorted_by_Variable!U$117:U$169,D193)</f>
        <v>1162.5299695544886</v>
      </c>
      <c r="W196" s="166">
        <f>INDEX(Sorted_by_Variable!V$117:V$169,D193)</f>
        <v>1250.7131347636391</v>
      </c>
      <c r="X196" s="166">
        <f>INDEX(Sorted_by_Variable!W$117:W$169,D193)</f>
        <v>1329.7379301598858</v>
      </c>
      <c r="Y196" s="166">
        <f>INDEX(Sorted_by_Variable!X$117:X$169,D193)</f>
        <v>1399.7669629034622</v>
      </c>
      <c r="Z196" s="166">
        <f>INDEX(Sorted_by_Variable!Y$117:Y$169,D193)</f>
        <v>1460.9529456798543</v>
      </c>
      <c r="AA196" s="166">
        <f>INDEX(Sorted_by_Variable!Z$117:Z$169,D193)</f>
        <v>1513.4389723496888</v>
      </c>
      <c r="AB196" s="166">
        <f>INDEX(Sorted_by_Variable!AA$117:AA$169,D193)</f>
        <v>1557.3587816466516</v>
      </c>
      <c r="AC196" s="166">
        <f>INDEX(Sorted_by_Variable!AB$117:AB$169,D193)</f>
        <v>1592.8370093203196</v>
      </c>
      <c r="AD196" s="166">
        <f>INDEX(Sorted_by_Variable!AC$117:AC$169,D193)</f>
        <v>1619.9894291053708</v>
      </c>
      <c r="AE196" s="166">
        <f>INDEX(Sorted_by_Variable!AD$117:AD$169,D193)</f>
        <v>1640.1386787498727</v>
      </c>
      <c r="AF196" s="166">
        <f>INDEX(Sorted_by_Variable!AE$117:AE$169,D193)</f>
        <v>1654.5882164771508</v>
      </c>
      <c r="AG196" s="166">
        <f>INDEX(Sorted_by_Variable!AF$117:AF$169,D193)</f>
        <v>1664.6167915268411</v>
      </c>
      <c r="AH196" s="166">
        <f>INDEX(Sorted_by_Variable!AG$117:AG$169,D193)</f>
        <v>1671.4734932158128</v>
      </c>
      <c r="AI196" s="166">
        <f>INDEX(Sorted_by_Variable!AH$117:AH$169,D193)</f>
        <v>1676.4464607643913</v>
      </c>
      <c r="AJ196" s="166">
        <f>INDEX(Sorted_by_Variable!AI$117:AI$169,D193)</f>
        <v>1680.708996396058</v>
      </c>
      <c r="AK196" s="166">
        <f>INDEX(Sorted_by_Variable!AJ$117:AJ$169,D193)</f>
        <v>1685.3938981526021</v>
      </c>
      <c r="AL196" s="166">
        <f>INDEX(Sorted_by_Variable!AK$117:AK$169,D193)</f>
        <v>1690.9919737182336</v>
      </c>
      <c r="AM196" s="166">
        <f>INDEX(Sorted_by_Variable!AL$117:AL$169,D193)</f>
        <v>1697.3823079059348</v>
      </c>
      <c r="AN196" s="166">
        <f>INDEX(Sorted_by_Variable!AM$117:AM$169,D193)</f>
        <v>1704.4544838983338</v>
      </c>
      <c r="AO196" s="166">
        <f>INDEX(Sorted_by_Variable!AN$117:AN$169,D193)</f>
        <v>1712.1081589875216</v>
      </c>
      <c r="AP196" s="166">
        <f>INDEX(Sorted_by_Variable!AO$117:AO$169,D193)</f>
        <v>1720.2526640179271</v>
      </c>
      <c r="AQ196" s="168">
        <f>INDEX(Sorted_by_Variable!AP$117:AP$169,D193)</f>
        <v>1728.8066255717908</v>
      </c>
      <c r="AS196" s="69" t="str">
        <f t="shared" si="83"/>
        <v>Net cumulative savings</v>
      </c>
    </row>
    <row r="197" spans="2:45" x14ac:dyDescent="0.35">
      <c r="C197" t="s">
        <v>2390</v>
      </c>
      <c r="D197" s="76" t="s">
        <v>1</v>
      </c>
      <c r="E197" s="174">
        <f t="shared" ref="E197:AQ197" si="84">E196/E194</f>
        <v>0</v>
      </c>
      <c r="F197" s="173">
        <f t="shared" si="84"/>
        <v>0</v>
      </c>
      <c r="G197" s="174">
        <f t="shared" si="84"/>
        <v>0</v>
      </c>
      <c r="H197" s="174">
        <f t="shared" si="84"/>
        <v>0</v>
      </c>
      <c r="I197" s="174">
        <f t="shared" si="84"/>
        <v>0</v>
      </c>
      <c r="J197" s="174">
        <f t="shared" si="84"/>
        <v>0</v>
      </c>
      <c r="K197" s="174">
        <f t="shared" si="84"/>
        <v>1.9899095918682057E-3</v>
      </c>
      <c r="L197" s="174">
        <f t="shared" si="84"/>
        <v>5.8475661062257298E-3</v>
      </c>
      <c r="M197" s="174">
        <f t="shared" si="84"/>
        <v>1.1441213707457557E-2</v>
      </c>
      <c r="N197" s="174">
        <f t="shared" si="84"/>
        <v>1.863117965564141E-2</v>
      </c>
      <c r="O197" s="174">
        <f t="shared" si="84"/>
        <v>2.7271563041388301E-2</v>
      </c>
      <c r="P197" s="174">
        <f t="shared" si="84"/>
        <v>3.7211911935047963E-2</v>
      </c>
      <c r="Q197" s="174">
        <f t="shared" si="84"/>
        <v>4.829886624966611E-2</v>
      </c>
      <c r="R197" s="175">
        <f t="shared" si="84"/>
        <v>5.9430845708344275E-2</v>
      </c>
      <c r="S197" s="174">
        <f t="shared" si="84"/>
        <v>6.9611011060983968E-2</v>
      </c>
      <c r="T197" s="174">
        <f t="shared" si="84"/>
        <v>7.8870750079824026E-2</v>
      </c>
      <c r="U197" s="174">
        <f t="shared" si="84"/>
        <v>8.7240017406983658E-2</v>
      </c>
      <c r="V197" s="174">
        <f t="shared" si="84"/>
        <v>9.4747391771909259E-2</v>
      </c>
      <c r="W197" s="174">
        <f t="shared" si="84"/>
        <v>0.1014201308019001</v>
      </c>
      <c r="X197" s="174">
        <f t="shared" si="84"/>
        <v>0.10728422352487312</v>
      </c>
      <c r="Y197" s="174">
        <f t="shared" si="84"/>
        <v>0.11236444065940883</v>
      </c>
      <c r="Z197" s="174">
        <f t="shared" si="84"/>
        <v>0.1166843827831717</v>
      </c>
      <c r="AA197" s="174">
        <f t="shared" si="84"/>
        <v>0.12026652646701318</v>
      </c>
      <c r="AB197" s="174">
        <f t="shared" si="84"/>
        <v>0.12313226845843681</v>
      </c>
      <c r="AC197" s="174">
        <f t="shared" si="84"/>
        <v>0.12530196799462806</v>
      </c>
      <c r="AD197" s="174">
        <f t="shared" si="84"/>
        <v>0.12679498732191544</v>
      </c>
      <c r="AE197" s="174">
        <f t="shared" si="84"/>
        <v>0.12772438618842821</v>
      </c>
      <c r="AF197" s="174">
        <f t="shared" si="84"/>
        <v>0.12819955880212258</v>
      </c>
      <c r="AG197" s="174">
        <f t="shared" si="84"/>
        <v>0.12832587211315502</v>
      </c>
      <c r="AH197" s="174">
        <f t="shared" si="84"/>
        <v>0.12815650163171263</v>
      </c>
      <c r="AI197" s="174">
        <f t="shared" si="84"/>
        <v>0.12784155214252385</v>
      </c>
      <c r="AJ197" s="174">
        <f t="shared" si="84"/>
        <v>0.12747237220702676</v>
      </c>
      <c r="AK197" s="174">
        <f t="shared" si="84"/>
        <v>0.12713530143319599</v>
      </c>
      <c r="AL197" s="174">
        <f t="shared" si="84"/>
        <v>0.12686665307027681</v>
      </c>
      <c r="AM197" s="174">
        <f t="shared" si="84"/>
        <v>0.12665630215097559</v>
      </c>
      <c r="AN197" s="174">
        <f t="shared" si="84"/>
        <v>0.12649511027051061</v>
      </c>
      <c r="AO197" s="174">
        <f t="shared" si="84"/>
        <v>0.12637487041451526</v>
      </c>
      <c r="AP197" s="174">
        <f t="shared" si="84"/>
        <v>0.12628825491724441</v>
      </c>
      <c r="AQ197" s="175">
        <f t="shared" si="84"/>
        <v>0.126228766390071</v>
      </c>
      <c r="AS197" s="69" t="str">
        <f t="shared" si="83"/>
        <v>Net cumulative savings as a percent of sales before EE</v>
      </c>
    </row>
    <row r="198" spans="2:45" x14ac:dyDescent="0.35">
      <c r="C198" t="s">
        <v>2378</v>
      </c>
      <c r="D198" s="76" t="s">
        <v>0</v>
      </c>
      <c r="E198" s="166">
        <f>INDEX(Sorted_by_Variable!D$227:D$279,D193)</f>
        <v>0</v>
      </c>
      <c r="F198" s="167">
        <f>INDEX(Sorted_by_Variable!E$227:E$279,D193)</f>
        <v>0</v>
      </c>
      <c r="G198" s="166">
        <f>INDEX(Sorted_by_Variable!F$227:F$279,D193)</f>
        <v>0</v>
      </c>
      <c r="H198" s="166">
        <f>INDEX(Sorted_by_Variable!G$227:G$279,D193)</f>
        <v>0</v>
      </c>
      <c r="I198" s="166">
        <f>INDEX(Sorted_by_Variable!H$227:H$279,D193)</f>
        <v>0</v>
      </c>
      <c r="J198" s="166">
        <f>INDEX(Sorted_by_Variable!I$227:I$279,D193)</f>
        <v>0</v>
      </c>
      <c r="K198" s="166">
        <f>INDEX(Sorted_by_Variable!J$227:J$279,D193)</f>
        <v>23.094421455028495</v>
      </c>
      <c r="L198" s="166">
        <f>INDEX(Sorted_by_Variable!K$227:K$279,D193)</f>
        <v>46.330679018673763</v>
      </c>
      <c r="M198" s="166">
        <f>INDEX(Sorted_by_Variable!L$227:L$279,D193)</f>
        <v>69.578429593224413</v>
      </c>
      <c r="N198" s="166">
        <f>INDEX(Sorted_by_Variable!M$227:M$279,D193)</f>
        <v>92.717033868900813</v>
      </c>
      <c r="O198" s="166">
        <f>INDEX(Sorted_by_Variable!N$227:N$279,D193)</f>
        <v>115.63676884225067</v>
      </c>
      <c r="P198" s="166">
        <f>INDEX(Sorted_by_Variable!O$227:O$279,D193)</f>
        <v>138.23983314608506</v>
      </c>
      <c r="Q198" s="166">
        <f>INDEX(Sorted_by_Variable!P$227:P$279,D193)</f>
        <v>160.44113915993213</v>
      </c>
      <c r="R198" s="168">
        <f>INDEX(Sorted_by_Variable!Q$227:Q$279,D193)</f>
        <v>170.78333449508696</v>
      </c>
      <c r="S198" s="166">
        <f>INDEX(Sorted_by_Variable!R$227:R$279,D193)</f>
        <v>169.64157050149549</v>
      </c>
      <c r="T198" s="166">
        <f>INDEX(Sorted_by_Variable!S$227:S$279,D193)</f>
        <v>168.65637610825058</v>
      </c>
      <c r="U198" s="166">
        <f>INDEX(Sorted_by_Variable!T$227:T$279,D193)</f>
        <v>167.82452477630719</v>
      </c>
      <c r="V198" s="166">
        <f>INDEX(Sorted_by_Variable!U$227:U$279,D193)</f>
        <v>167.14296209092925</v>
      </c>
      <c r="W198" s="166">
        <f>INDEX(Sorted_by_Variable!V$227:V$279,D193)</f>
        <v>166.60880063315918</v>
      </c>
      <c r="X198" s="166">
        <f>INDEX(Sorted_by_Variable!W$227:W$279,D193)</f>
        <v>166.2193150641057</v>
      </c>
      <c r="Y198" s="166">
        <f>INDEX(Sorted_by_Variable!X$227:X$279,D193)</f>
        <v>165.97193741480936</v>
      </c>
      <c r="Z198" s="166">
        <f>INDEX(Sorted_by_Variable!Y$227:Y$279,D193)</f>
        <v>165.86425257472092</v>
      </c>
      <c r="AA198" s="166">
        <f>INDEX(Sorted_by_Variable!Z$227:Z$279,D193)</f>
        <v>165.89399397209542</v>
      </c>
      <c r="AB198" s="166">
        <f>INDEX(Sorted_by_Variable!AA$227:AA$279,D193)</f>
        <v>166.05903943986064</v>
      </c>
      <c r="AC198" s="166">
        <f>INDEX(Sorted_by_Variable!AB$227:AB$279,D193)</f>
        <v>166.35740726076872</v>
      </c>
      <c r="AD198" s="166">
        <f>INDEX(Sorted_by_Variable!AC$227:AC$279,D193)</f>
        <v>166.78725238587677</v>
      </c>
      <c r="AE198" s="166">
        <f>INDEX(Sorted_by_Variable!AD$227:AD$279,D193)</f>
        <v>167.34686282063529</v>
      </c>
      <c r="AF198" s="166">
        <f>INDEX(Sorted_by_Variable!AE$227:AE$279,D193)</f>
        <v>168.01642373509355</v>
      </c>
      <c r="AG198" s="166">
        <f>INDEX(Sorted_by_Variable!AF$227:AF$279,D193)</f>
        <v>168.77640811760418</v>
      </c>
      <c r="AH198" s="166">
        <f>INDEX(Sorted_by_Variable!AG$227:AG$279,D193)</f>
        <v>169.60765971734367</v>
      </c>
      <c r="AI198" s="166">
        <f>INDEX(Sorted_by_Variable!AH$227:AH$279,D193)</f>
        <v>170.56449878090299</v>
      </c>
      <c r="AJ198" s="166">
        <f>INDEX(Sorted_by_Variable!AI$227:AI$279,D193)</f>
        <v>171.55536505529696</v>
      </c>
      <c r="AK198" s="166">
        <f>INDEX(Sorted_by_Variable!AJ$227:AJ$279,D193)</f>
        <v>172.56269043782544</v>
      </c>
      <c r="AL198" s="166">
        <f>INDEX(Sorted_by_Variable!AK$227:AK$279,D193)</f>
        <v>173.56951455968874</v>
      </c>
      <c r="AM198" s="166">
        <f>INDEX(Sorted_by_Variable!AL$227:AL$279,D193)</f>
        <v>174.5685070795584</v>
      </c>
      <c r="AN198" s="166">
        <f>INDEX(Sorted_by_Variable!AM$227:AM$279,D193)</f>
        <v>175.56151367221904</v>
      </c>
      <c r="AO198" s="166">
        <f>INDEX(Sorted_by_Variable!AN$227:AN$279,D193)</f>
        <v>176.55022271089774</v>
      </c>
      <c r="AP198" s="166">
        <f>INDEX(Sorted_by_Variable!AO$227:AO$279,D193)</f>
        <v>177.53617163211433</v>
      </c>
      <c r="AQ198" s="168">
        <f>INDEX(Sorted_by_Variable!AP$227:AP$279,D193)</f>
        <v>178.52075294499099</v>
      </c>
      <c r="AS198" s="69" t="str">
        <f t="shared" si="83"/>
        <v>Annual first-year savings</v>
      </c>
    </row>
    <row r="199" spans="2:45" x14ac:dyDescent="0.35">
      <c r="C199" t="s">
        <v>2379</v>
      </c>
      <c r="D199" s="76" t="s">
        <v>1</v>
      </c>
      <c r="E199" s="174">
        <f>INDEX(Sorted_by_Variable!D$282:D$335,D193)</f>
        <v>0</v>
      </c>
      <c r="F199" s="173">
        <f>INDEX(Sorted_by_Variable!E$282:E$335,D193)</f>
        <v>0</v>
      </c>
      <c r="G199" s="174">
        <f>INDEX(Sorted_by_Variable!F$282:F$335,D193)</f>
        <v>0</v>
      </c>
      <c r="H199" s="174">
        <f>INDEX(Sorted_by_Variable!G$282:G$335,D193)</f>
        <v>0</v>
      </c>
      <c r="I199" s="174">
        <f>INDEX(Sorted_by_Variable!H$282:H$335,D193)</f>
        <v>0</v>
      </c>
      <c r="J199" s="174">
        <f>INDEX(Sorted_by_Variable!I$282:I$335,D193)</f>
        <v>0</v>
      </c>
      <c r="K199" s="174">
        <f>INDEX(Sorted_by_Variable!J$282:J$335,D193)</f>
        <v>0</v>
      </c>
      <c r="L199" s="174">
        <f>INDEX(Sorted_by_Variable!K$282:K$335,D193)</f>
        <v>0</v>
      </c>
      <c r="M199" s="174">
        <f>INDEX(Sorted_by_Variable!L$282:L$335,D193)</f>
        <v>0</v>
      </c>
      <c r="N199" s="174">
        <f>INDEX(Sorted_by_Variable!M$282:M$335,D193)</f>
        <v>0</v>
      </c>
      <c r="O199" s="174">
        <f>INDEX(Sorted_by_Variable!N$282:N$335,D193)</f>
        <v>0</v>
      </c>
      <c r="P199" s="174">
        <f>INDEX(Sorted_by_Variable!O$282:O$335,D193)</f>
        <v>0</v>
      </c>
      <c r="Q199" s="174">
        <f>INDEX(Sorted_by_Variable!P$282:P$335,D193)</f>
        <v>0</v>
      </c>
      <c r="R199" s="175">
        <f>INDEX(Sorted_by_Variable!Q$282:Q$335,D193)</f>
        <v>0</v>
      </c>
      <c r="S199" s="174">
        <f>INDEX(Sorted_by_Variable!R$282:R$335,D193)</f>
        <v>0</v>
      </c>
      <c r="T199" s="174">
        <f>INDEX(Sorted_by_Variable!S$282:S$335,D193)</f>
        <v>0</v>
      </c>
      <c r="U199" s="174">
        <f>INDEX(Sorted_by_Variable!T$282:T$335,D193)</f>
        <v>0</v>
      </c>
      <c r="V199" s="174">
        <f>INDEX(Sorted_by_Variable!U$282:U$335,D193)</f>
        <v>0</v>
      </c>
      <c r="W199" s="174">
        <f>INDEX(Sorted_by_Variable!V$282:V$335,D193)</f>
        <v>0</v>
      </c>
      <c r="X199" s="174">
        <f>INDEX(Sorted_by_Variable!W$282:W$335,D193)</f>
        <v>0</v>
      </c>
      <c r="Y199" s="174">
        <f>INDEX(Sorted_by_Variable!X$282:X$335,D193)</f>
        <v>0</v>
      </c>
      <c r="Z199" s="174">
        <f>INDEX(Sorted_by_Variable!Y$282:Y$335,D193)</f>
        <v>0</v>
      </c>
      <c r="AA199" s="174">
        <f>INDEX(Sorted_by_Variable!Z$282:Z$335,D193)</f>
        <v>0</v>
      </c>
      <c r="AB199" s="174">
        <f>INDEX(Sorted_by_Variable!AA$282:AA$335,D193)</f>
        <v>0</v>
      </c>
      <c r="AC199" s="174">
        <f>INDEX(Sorted_by_Variable!AB$282:AB$335,D193)</f>
        <v>0</v>
      </c>
      <c r="AD199" s="174">
        <f>INDEX(Sorted_by_Variable!AC$282:AC$335,D193)</f>
        <v>0</v>
      </c>
      <c r="AE199" s="174">
        <f>INDEX(Sorted_by_Variable!AD$282:AD$335,D193)</f>
        <v>0</v>
      </c>
      <c r="AF199" s="174">
        <f>INDEX(Sorted_by_Variable!AE$282:AE$335,D193)</f>
        <v>0</v>
      </c>
      <c r="AG199" s="174">
        <f>INDEX(Sorted_by_Variable!AF$282:AF$335,D193)</f>
        <v>0</v>
      </c>
      <c r="AH199" s="174">
        <f>INDEX(Sorted_by_Variable!AG$282:AG$335,D193)</f>
        <v>0</v>
      </c>
      <c r="AI199" s="174">
        <f>INDEX(Sorted_by_Variable!AH$282:AH$335,D193)</f>
        <v>0</v>
      </c>
      <c r="AJ199" s="174">
        <f>INDEX(Sorted_by_Variable!AI$282:AI$335,D193)</f>
        <v>0</v>
      </c>
      <c r="AK199" s="174">
        <f>INDEX(Sorted_by_Variable!AJ$282:AJ$335,D193)</f>
        <v>0</v>
      </c>
      <c r="AL199" s="174">
        <f>INDEX(Sorted_by_Variable!AK$282:AK$335,D193)</f>
        <v>0</v>
      </c>
      <c r="AM199" s="174">
        <f>INDEX(Sorted_by_Variable!AL$282:AL$335,D193)</f>
        <v>0</v>
      </c>
      <c r="AN199" s="174">
        <f>INDEX(Sorted_by_Variable!AM$282:AM$335,D193)</f>
        <v>0</v>
      </c>
      <c r="AO199" s="174">
        <f>INDEX(Sorted_by_Variable!AN$282:AN$335,D193)</f>
        <v>0</v>
      </c>
      <c r="AP199" s="174">
        <f>INDEX(Sorted_by_Variable!AO$282:AO$335,D193)</f>
        <v>0</v>
      </c>
      <c r="AQ199" s="175">
        <f>INDEX(Sorted_by_Variable!AP$282:AP$335,D193)</f>
        <v>0</v>
      </c>
      <c r="AS199" s="69" t="str">
        <f t="shared" si="83"/>
        <v>EIA and EERS savings as a percent of previous year sales</v>
      </c>
    </row>
    <row r="200" spans="2:45" x14ac:dyDescent="0.35">
      <c r="C200" t="s">
        <v>2391</v>
      </c>
      <c r="D200" s="76" t="s">
        <v>1</v>
      </c>
      <c r="E200" s="174">
        <f>INDEX(Sorted_by_Variable!D$337:D$389,D193)</f>
        <v>0</v>
      </c>
      <c r="F200" s="173">
        <f>INDEX(Sorted_by_Variable!E$337:E$389,D193)</f>
        <v>0</v>
      </c>
      <c r="G200" s="174">
        <f>INDEX(Sorted_by_Variable!F$337:F$389,D193)</f>
        <v>0</v>
      </c>
      <c r="H200" s="174">
        <f>INDEX(Sorted_by_Variable!G$337:G$389,D193)</f>
        <v>0</v>
      </c>
      <c r="I200" s="174">
        <f>INDEX(Sorted_by_Variable!H$337:H$389,D193)</f>
        <v>0</v>
      </c>
      <c r="J200" s="174">
        <f>INDEX(Sorted_by_Variable!I$337:I$389,D193)</f>
        <v>0</v>
      </c>
      <c r="K200" s="174">
        <f>INDEX(Sorted_by_Variable!J$337:J$389,D193)</f>
        <v>2E-3</v>
      </c>
      <c r="L200" s="174">
        <f>INDEX(Sorted_by_Variable!K$337:K$389,D193)</f>
        <v>4.0000000000000001E-3</v>
      </c>
      <c r="M200" s="174">
        <f>INDEX(Sorted_by_Variable!L$337:L$389,D193)</f>
        <v>6.0000000000000001E-3</v>
      </c>
      <c r="N200" s="174">
        <f>INDEX(Sorted_by_Variable!M$337:M$389,D193)</f>
        <v>8.0000000000000002E-3</v>
      </c>
      <c r="O200" s="174">
        <f>INDEX(Sorted_by_Variable!N$337:N$389,D193)</f>
        <v>0.01</v>
      </c>
      <c r="P200" s="174">
        <f>INDEX(Sorted_by_Variable!O$337:O$389,D193)</f>
        <v>1.2E-2</v>
      </c>
      <c r="Q200" s="174">
        <f>INDEX(Sorted_by_Variable!P$337:P$389,D193)</f>
        <v>1.4E-2</v>
      </c>
      <c r="R200" s="175">
        <f>INDEX(Sorted_by_Variable!Q$337:Q$389,D193)</f>
        <v>1.4999999999999999E-2</v>
      </c>
      <c r="S200" s="174">
        <f>INDEX(Sorted_by_Variable!R$337:R$389,D193)</f>
        <v>1.4999999999999999E-2</v>
      </c>
      <c r="T200" s="174">
        <f>INDEX(Sorted_by_Variable!S$337:S$389,D193)</f>
        <v>1.4999999999999999E-2</v>
      </c>
      <c r="U200" s="174">
        <f>INDEX(Sorted_by_Variable!T$337:T$389,D193)</f>
        <v>1.4999999999999999E-2</v>
      </c>
      <c r="V200" s="174">
        <f>INDEX(Sorted_by_Variable!U$337:U$389,D193)</f>
        <v>1.4999999999999999E-2</v>
      </c>
      <c r="W200" s="174">
        <f>INDEX(Sorted_by_Variable!V$337:V$389,D193)</f>
        <v>1.4999999999999999E-2</v>
      </c>
      <c r="X200" s="174">
        <f>INDEX(Sorted_by_Variable!W$337:W$389,D193)</f>
        <v>1.4999999999999999E-2</v>
      </c>
      <c r="Y200" s="174">
        <f>INDEX(Sorted_by_Variable!X$337:X$389,D193)</f>
        <v>1.4999999999999999E-2</v>
      </c>
      <c r="Z200" s="174">
        <f>INDEX(Sorted_by_Variable!Y$337:Y$389,D193)</f>
        <v>1.4999999999999999E-2</v>
      </c>
      <c r="AA200" s="174">
        <f>INDEX(Sorted_by_Variable!Z$337:Z$389,D193)</f>
        <v>1.4999999999999999E-2</v>
      </c>
      <c r="AB200" s="174">
        <f>INDEX(Sorted_by_Variable!AA$337:AA$389,D193)</f>
        <v>1.4999999999999999E-2</v>
      </c>
      <c r="AC200" s="174">
        <f>INDEX(Sorted_by_Variable!AB$337:AB$389,D193)</f>
        <v>1.4999999999999999E-2</v>
      </c>
      <c r="AD200" s="174">
        <f>INDEX(Sorted_by_Variable!AC$337:AC$389,D193)</f>
        <v>1.4999999999999999E-2</v>
      </c>
      <c r="AE200" s="174">
        <f>INDEX(Sorted_by_Variable!AD$337:AD$389,D193)</f>
        <v>1.4999999999999999E-2</v>
      </c>
      <c r="AF200" s="174">
        <f>INDEX(Sorted_by_Variable!AE$337:AE$389,D193)</f>
        <v>1.4999999999999999E-2</v>
      </c>
      <c r="AG200" s="174">
        <f>INDEX(Sorted_by_Variable!AF$337:AF$389,D193)</f>
        <v>1.4999999999999999E-2</v>
      </c>
      <c r="AH200" s="174">
        <f>INDEX(Sorted_by_Variable!AG$337:AG$389,D193)</f>
        <v>1.4999999999999999E-2</v>
      </c>
      <c r="AI200" s="174">
        <f>INDEX(Sorted_by_Variable!AH$337:AH$389,D193)</f>
        <v>1.4999999999999999E-2</v>
      </c>
      <c r="AJ200" s="174">
        <f>INDEX(Sorted_by_Variable!AI$337:AI$389,D193)</f>
        <v>1.4999999999999999E-2</v>
      </c>
      <c r="AK200" s="174">
        <f>INDEX(Sorted_by_Variable!AJ$337:AJ$389,D193)</f>
        <v>1.4999999999999999E-2</v>
      </c>
      <c r="AL200" s="174">
        <f>INDEX(Sorted_by_Variable!AK$337:AK$389,D193)</f>
        <v>1.4999999999999999E-2</v>
      </c>
      <c r="AM200" s="174">
        <f>INDEX(Sorted_by_Variable!AL$337:AL$389,D193)</f>
        <v>1.4999999999999999E-2</v>
      </c>
      <c r="AN200" s="174">
        <f>INDEX(Sorted_by_Variable!AM$337:AM$389,D193)</f>
        <v>1.4999999999999999E-2</v>
      </c>
      <c r="AO200" s="174">
        <f>INDEX(Sorted_by_Variable!AN$337:AN$389,D193)</f>
        <v>1.4999999999999999E-2</v>
      </c>
      <c r="AP200" s="174">
        <f>INDEX(Sorted_by_Variable!AO$337:AO$389,D193)</f>
        <v>1.4999999999999999E-2</v>
      </c>
      <c r="AQ200" s="175">
        <f>INDEX(Sorted_by_Variable!AP$337:AP$389,D193)</f>
        <v>1.4999999999999999E-2</v>
      </c>
      <c r="AS200" s="69" t="str">
        <f t="shared" si="83"/>
        <v>First-year savings as a percent of previous year sales</v>
      </c>
    </row>
    <row r="201" spans="2:45" x14ac:dyDescent="0.35">
      <c r="B201" s="231"/>
      <c r="C201" s="231" t="s">
        <v>2414</v>
      </c>
      <c r="D201" s="248"/>
      <c r="E201" s="250"/>
      <c r="F201" s="249"/>
      <c r="G201" s="250"/>
      <c r="H201" s="250"/>
      <c r="I201" s="250"/>
      <c r="J201" s="250"/>
      <c r="K201" s="250"/>
      <c r="L201" s="250"/>
      <c r="M201" s="250"/>
      <c r="N201" s="250"/>
      <c r="O201" s="250"/>
      <c r="P201" s="250"/>
      <c r="Q201" s="250"/>
      <c r="R201" s="251"/>
      <c r="S201" s="250"/>
      <c r="T201" s="250"/>
      <c r="U201" s="250"/>
      <c r="V201" s="250"/>
      <c r="W201" s="250"/>
      <c r="X201" s="250"/>
      <c r="Y201" s="250"/>
      <c r="Z201" s="250"/>
      <c r="AA201" s="250"/>
      <c r="AB201" s="250"/>
      <c r="AC201" s="250"/>
      <c r="AD201" s="250"/>
      <c r="AE201" s="250"/>
      <c r="AF201" s="250"/>
      <c r="AG201" s="250"/>
      <c r="AH201" s="250"/>
      <c r="AI201" s="250"/>
      <c r="AJ201" s="250"/>
      <c r="AK201" s="250"/>
      <c r="AL201" s="250"/>
      <c r="AM201" s="250"/>
      <c r="AN201" s="250"/>
      <c r="AO201" s="250"/>
      <c r="AP201" s="250"/>
      <c r="AQ201" s="251"/>
      <c r="AS201" s="69" t="str">
        <f t="shared" si="83"/>
        <v>Levelized cost of saved energy associated with program year</v>
      </c>
    </row>
    <row r="202" spans="2:45" x14ac:dyDescent="0.35">
      <c r="B202" s="36"/>
      <c r="C202" s="267" t="s">
        <v>2403</v>
      </c>
      <c r="D202" s="76" t="s">
        <v>2375</v>
      </c>
      <c r="E202" s="197"/>
      <c r="F202" s="196">
        <f>INDEX(Sorted_by_Variable!E$392:E$444,D193)</f>
        <v>0</v>
      </c>
      <c r="G202" s="197">
        <f>INDEX(Sorted_by_Variable!F$392:F$444,D193)</f>
        <v>0</v>
      </c>
      <c r="H202" s="197">
        <f>INDEX(Sorted_by_Variable!G$392:G$444,D193)</f>
        <v>0</v>
      </c>
      <c r="I202" s="197">
        <f>INDEX(Sorted_by_Variable!H$392:H$444,D193)</f>
        <v>0</v>
      </c>
      <c r="J202" s="197">
        <f>INDEX(Sorted_by_Variable!I$392:I$444,D193)</f>
        <v>0</v>
      </c>
      <c r="K202" s="197">
        <f>INDEX(Sorted_by_Variable!J$392:J$444,D193)</f>
        <v>6.5088934148849065</v>
      </c>
      <c r="L202" s="197">
        <f>INDEX(Sorted_by_Variable!K$392:K$444,D193)</f>
        <v>6.5088934148849047</v>
      </c>
      <c r="M202" s="197">
        <f>INDEX(Sorted_by_Variable!L$392:L$444,D193)</f>
        <v>7.8106720978618887</v>
      </c>
      <c r="N202" s="197">
        <f>INDEX(Sorted_by_Variable!M$392:M$444,D193)</f>
        <v>7.810672097861886</v>
      </c>
      <c r="O202" s="197">
        <f>INDEX(Sorted_by_Variable!N$392:N$444,D193)</f>
        <v>9.1124507808388664</v>
      </c>
      <c r="P202" s="197">
        <f>INDEX(Sorted_by_Variable!O$392:O$444,D193)</f>
        <v>9.1124507808388664</v>
      </c>
      <c r="Q202" s="197">
        <f>INDEX(Sorted_by_Variable!P$392:P$444,D193)</f>
        <v>9.1124507808388682</v>
      </c>
      <c r="R202" s="198">
        <f>INDEX(Sorted_by_Variable!Q$392:Q$444,D193)</f>
        <v>9.1124507808388682</v>
      </c>
      <c r="S202" s="197">
        <f>INDEX(Sorted_by_Variable!R$392:R$444,D193)</f>
        <v>9.1124507808388699</v>
      </c>
      <c r="T202" s="197">
        <f>INDEX(Sorted_by_Variable!S$392:S$444,D193)</f>
        <v>9.1124507808388682</v>
      </c>
      <c r="U202" s="197">
        <f>INDEX(Sorted_by_Variable!T$392:T$444,D193)</f>
        <v>9.1124507808388646</v>
      </c>
      <c r="V202" s="197">
        <f>INDEX(Sorted_by_Variable!U$392:U$444,D193)</f>
        <v>9.1124507808388664</v>
      </c>
      <c r="W202" s="197">
        <f>INDEX(Sorted_by_Variable!V$392:V$444,D193)</f>
        <v>9.1124507808388682</v>
      </c>
      <c r="X202" s="197">
        <f>INDEX(Sorted_by_Variable!W$392:W$444,D193)</f>
        <v>9.1124507808388682</v>
      </c>
      <c r="Y202" s="197">
        <f>INDEX(Sorted_by_Variable!X$392:X$444,D193)</f>
        <v>9.1124507808388682</v>
      </c>
      <c r="Z202" s="197">
        <f>INDEX(Sorted_by_Variable!Y$392:Y$444,D193)</f>
        <v>9.1124507808388664</v>
      </c>
      <c r="AA202" s="197">
        <f>INDEX(Sorted_by_Variable!Z$392:Z$444,D193)</f>
        <v>9.1124507808388699</v>
      </c>
      <c r="AB202" s="197">
        <f>INDEX(Sorted_by_Variable!AA$392:AA$444,D193)</f>
        <v>9.1124507808388646</v>
      </c>
      <c r="AC202" s="197">
        <f>INDEX(Sorted_by_Variable!AB$392:AB$444,D193)</f>
        <v>9.1124507808388699</v>
      </c>
      <c r="AD202" s="197">
        <f>INDEX(Sorted_by_Variable!AC$392:AC$444,D193)</f>
        <v>9.1124507808388664</v>
      </c>
      <c r="AE202" s="197">
        <f>INDEX(Sorted_by_Variable!AD$392:AD$444,D193)</f>
        <v>9.1124507808388699</v>
      </c>
      <c r="AF202" s="197">
        <f>INDEX(Sorted_by_Variable!AE$392:AE$444,D193)</f>
        <v>9.1124507808388682</v>
      </c>
      <c r="AG202" s="197">
        <f>INDEX(Sorted_by_Variable!AF$392:AF$444,D193)</f>
        <v>9.1124507808388664</v>
      </c>
      <c r="AH202" s="197">
        <f>INDEX(Sorted_by_Variable!AG$392:AG$444,D193)</f>
        <v>9.1124507808388664</v>
      </c>
      <c r="AI202" s="197">
        <f>INDEX(Sorted_by_Variable!AH$392:AH$444,D193)</f>
        <v>9.1124507808388664</v>
      </c>
      <c r="AJ202" s="197">
        <f>INDEX(Sorted_by_Variable!AI$392:AI$444,D193)</f>
        <v>9.1124507808388682</v>
      </c>
      <c r="AK202" s="197">
        <f>INDEX(Sorted_by_Variable!AJ$392:AJ$444,D193)</f>
        <v>9.1124507808388682</v>
      </c>
      <c r="AL202" s="197">
        <f>INDEX(Sorted_by_Variable!AK$392:AK$444,D193)</f>
        <v>9.1124507808388682</v>
      </c>
      <c r="AM202" s="197">
        <f>INDEX(Sorted_by_Variable!AL$392:AL$444,D193)</f>
        <v>9.1124507808388646</v>
      </c>
      <c r="AN202" s="197">
        <f>INDEX(Sorted_by_Variable!AM$392:AM$444,D193)</f>
        <v>9.1124507808388646</v>
      </c>
      <c r="AO202" s="197">
        <f>INDEX(Sorted_by_Variable!AN$392:AN$444,D193)</f>
        <v>9.1124507808388664</v>
      </c>
      <c r="AP202" s="197">
        <f>INDEX(Sorted_by_Variable!AO$392:AO$444,D193)</f>
        <v>9.1124507808388699</v>
      </c>
      <c r="AQ202" s="198">
        <f>INDEX(Sorted_by_Variable!AP$392:AP$444,D193)</f>
        <v>9.1124507808388664</v>
      </c>
      <c r="AS202" s="69" t="str">
        <f t="shared" si="83"/>
        <v>Total levelized cost of saved energy</v>
      </c>
    </row>
    <row r="203" spans="2:45" x14ac:dyDescent="0.35">
      <c r="B203" s="36"/>
      <c r="C203" s="267" t="s">
        <v>2397</v>
      </c>
      <c r="D203" s="76" t="s">
        <v>2375</v>
      </c>
      <c r="E203" s="197"/>
      <c r="F203" s="196">
        <f>INDEX(Sorted_by_Variable!E$447:E$499,D193)</f>
        <v>0</v>
      </c>
      <c r="G203" s="197">
        <f>INDEX(Sorted_by_Variable!F$447:F$499,D193)</f>
        <v>0</v>
      </c>
      <c r="H203" s="197">
        <f>INDEX(Sorted_by_Variable!G$447:G$499,D193)</f>
        <v>0</v>
      </c>
      <c r="I203" s="197">
        <f>INDEX(Sorted_by_Variable!H$447:H$499,D193)</f>
        <v>0</v>
      </c>
      <c r="J203" s="197">
        <f>INDEX(Sorted_by_Variable!I$447:I$499,D193)</f>
        <v>0</v>
      </c>
      <c r="K203" s="197">
        <f>INDEX(Sorted_by_Variable!J$447:J$499,D193)</f>
        <v>3.2544467074424532</v>
      </c>
      <c r="L203" s="197">
        <f>INDEX(Sorted_by_Variable!K$447:K$499,D193)</f>
        <v>3.2544467074424523</v>
      </c>
      <c r="M203" s="197">
        <f>INDEX(Sorted_by_Variable!L$447:L$499,D193)</f>
        <v>3.9053360489309443</v>
      </c>
      <c r="N203" s="197">
        <f>INDEX(Sorted_by_Variable!M$447:M$499,D193)</f>
        <v>3.905336048930943</v>
      </c>
      <c r="O203" s="197">
        <f>INDEX(Sorted_by_Variable!N$447:N$499,D193)</f>
        <v>4.5562253904194332</v>
      </c>
      <c r="P203" s="197">
        <f>INDEX(Sorted_by_Variable!O$447:O$499,D193)</f>
        <v>4.5562253904194332</v>
      </c>
      <c r="Q203" s="197">
        <f>INDEX(Sorted_by_Variable!P$447:P$499,D193)</f>
        <v>4.5562253904194341</v>
      </c>
      <c r="R203" s="198">
        <f>INDEX(Sorted_by_Variable!Q$447:Q$499,D193)</f>
        <v>4.5562253904194341</v>
      </c>
      <c r="S203" s="197">
        <f>INDEX(Sorted_by_Variable!R$447:R$499,D193)</f>
        <v>4.556225390419435</v>
      </c>
      <c r="T203" s="197">
        <f>INDEX(Sorted_by_Variable!S$447:S$499,D193)</f>
        <v>4.5562253904194341</v>
      </c>
      <c r="U203" s="197">
        <f>INDEX(Sorted_by_Variable!T$447:T$499,D193)</f>
        <v>4.5562253904194323</v>
      </c>
      <c r="V203" s="197">
        <f>INDEX(Sorted_by_Variable!U$447:U$499,D193)</f>
        <v>4.5562253904194332</v>
      </c>
      <c r="W203" s="197">
        <f>INDEX(Sorted_by_Variable!V$447:V$499,D193)</f>
        <v>4.5562253904194341</v>
      </c>
      <c r="X203" s="197">
        <f>INDEX(Sorted_by_Variable!W$447:W$499,D193)</f>
        <v>4.5562253904194341</v>
      </c>
      <c r="Y203" s="197">
        <f>INDEX(Sorted_by_Variable!X$447:X$499,D193)</f>
        <v>4.5562253904194341</v>
      </c>
      <c r="Z203" s="197">
        <f>INDEX(Sorted_by_Variable!Y$447:Y$499,D193)</f>
        <v>4.5562253904194332</v>
      </c>
      <c r="AA203" s="197">
        <f>INDEX(Sorted_by_Variable!Z$447:Z$499,D193)</f>
        <v>4.556225390419435</v>
      </c>
      <c r="AB203" s="197">
        <f>INDEX(Sorted_by_Variable!AA$447:AA$499,D193)</f>
        <v>4.5562253904194323</v>
      </c>
      <c r="AC203" s="197">
        <f>INDEX(Sorted_by_Variable!AB$447:AB$499,D193)</f>
        <v>4.556225390419435</v>
      </c>
      <c r="AD203" s="197">
        <f>INDEX(Sorted_by_Variable!AC$447:AC$499,D193)</f>
        <v>4.5562253904194332</v>
      </c>
      <c r="AE203" s="197">
        <f>INDEX(Sorted_by_Variable!AD$447:AD$499,D193)</f>
        <v>4.556225390419435</v>
      </c>
      <c r="AF203" s="197">
        <f>INDEX(Sorted_by_Variable!AE$447:AE$499,D193)</f>
        <v>4.5562253904194341</v>
      </c>
      <c r="AG203" s="197">
        <f>INDEX(Sorted_by_Variable!AF$447:AF$499,D193)</f>
        <v>4.5562253904194332</v>
      </c>
      <c r="AH203" s="197">
        <f>INDEX(Sorted_by_Variable!AG$447:AG$499,D193)</f>
        <v>4.5562253904194332</v>
      </c>
      <c r="AI203" s="197">
        <f>INDEX(Sorted_by_Variable!AH$447:AH$499,D193)</f>
        <v>4.5562253904194332</v>
      </c>
      <c r="AJ203" s="197">
        <f>INDEX(Sorted_by_Variable!AI$447:AI$499,D193)</f>
        <v>4.5562253904194341</v>
      </c>
      <c r="AK203" s="197">
        <f>INDEX(Sorted_by_Variable!AJ$447:AJ$499,D193)</f>
        <v>4.5562253904194341</v>
      </c>
      <c r="AL203" s="197">
        <f>INDEX(Sorted_by_Variable!AK$447:AK$499,D193)</f>
        <v>4.5562253904194341</v>
      </c>
      <c r="AM203" s="197">
        <f>INDEX(Sorted_by_Variable!AL$447:AL$499,D193)</f>
        <v>4.5562253904194323</v>
      </c>
      <c r="AN203" s="197">
        <f>INDEX(Sorted_by_Variable!AM$447:AM$499,D193)</f>
        <v>4.5562253904194323</v>
      </c>
      <c r="AO203" s="197">
        <f>INDEX(Sorted_by_Variable!AN$447:AN$499,D193)</f>
        <v>4.5562253904194332</v>
      </c>
      <c r="AP203" s="197">
        <f>INDEX(Sorted_by_Variable!AO$447:AO$499,D193)</f>
        <v>4.556225390419435</v>
      </c>
      <c r="AQ203" s="198">
        <f>INDEX(Sorted_by_Variable!AP$447:AP$499,D193)</f>
        <v>4.5562253904194332</v>
      </c>
      <c r="AS203" s="69" t="str">
        <f t="shared" si="83"/>
        <v>Program levelized cost of saved energy</v>
      </c>
    </row>
    <row r="204" spans="2:45" x14ac:dyDescent="0.35">
      <c r="B204" s="36"/>
      <c r="C204" s="244" t="s">
        <v>2398</v>
      </c>
      <c r="D204" s="76" t="s">
        <v>2375</v>
      </c>
      <c r="E204" s="197"/>
      <c r="F204" s="196">
        <f>INDEX(Sorted_by_Variable!E$502:E$554,D193)</f>
        <v>0</v>
      </c>
      <c r="G204" s="197">
        <f>INDEX(Sorted_by_Variable!F$502:F$554,D193)</f>
        <v>0</v>
      </c>
      <c r="H204" s="197">
        <f>INDEX(Sorted_by_Variable!G$502:G$554,D193)</f>
        <v>0</v>
      </c>
      <c r="I204" s="197">
        <f>INDEX(Sorted_by_Variable!H$502:H$554,D193)</f>
        <v>0</v>
      </c>
      <c r="J204" s="197">
        <f>INDEX(Sorted_by_Variable!I$502:I$554,D193)</f>
        <v>0</v>
      </c>
      <c r="K204" s="197">
        <f>INDEX(Sorted_by_Variable!J$502:J$554,D193)</f>
        <v>3.2544467074424532</v>
      </c>
      <c r="L204" s="197">
        <f>INDEX(Sorted_by_Variable!K$502:K$554,D193)</f>
        <v>3.2544467074424523</v>
      </c>
      <c r="M204" s="197">
        <f>INDEX(Sorted_by_Variable!L$502:L$554,D193)</f>
        <v>3.9053360489309443</v>
      </c>
      <c r="N204" s="197">
        <f>INDEX(Sorted_by_Variable!M$502:M$554,D193)</f>
        <v>3.905336048930943</v>
      </c>
      <c r="O204" s="197">
        <f>INDEX(Sorted_by_Variable!N$502:N$554,D193)</f>
        <v>4.5562253904194332</v>
      </c>
      <c r="P204" s="197">
        <f>INDEX(Sorted_by_Variable!O$502:O$554,D193)</f>
        <v>4.5562253904194332</v>
      </c>
      <c r="Q204" s="197">
        <f>INDEX(Sorted_by_Variable!P$502:P$554,D193)</f>
        <v>4.5562253904194341</v>
      </c>
      <c r="R204" s="198">
        <f>INDEX(Sorted_by_Variable!Q$502:Q$554,D193)</f>
        <v>4.5562253904194341</v>
      </c>
      <c r="S204" s="197">
        <f>INDEX(Sorted_by_Variable!R$502:R$554,D193)</f>
        <v>4.556225390419435</v>
      </c>
      <c r="T204" s="197">
        <f>INDEX(Sorted_by_Variable!S$502:S$554,D193)</f>
        <v>4.5562253904194341</v>
      </c>
      <c r="U204" s="197">
        <f>INDEX(Sorted_by_Variable!T$502:T$554,D193)</f>
        <v>4.5562253904194323</v>
      </c>
      <c r="V204" s="197">
        <f>INDEX(Sorted_by_Variable!U$502:U$554,D193)</f>
        <v>4.5562253904194332</v>
      </c>
      <c r="W204" s="197">
        <f>INDEX(Sorted_by_Variable!V$502:V$554,D193)</f>
        <v>4.5562253904194341</v>
      </c>
      <c r="X204" s="197">
        <f>INDEX(Sorted_by_Variable!W$502:W$554,D193)</f>
        <v>4.5562253904194341</v>
      </c>
      <c r="Y204" s="197">
        <f>INDEX(Sorted_by_Variable!X$502:X$554,D193)</f>
        <v>4.5562253904194341</v>
      </c>
      <c r="Z204" s="197">
        <f>INDEX(Sorted_by_Variable!Y$502:Y$554,D193)</f>
        <v>4.5562253904194332</v>
      </c>
      <c r="AA204" s="197">
        <f>INDEX(Sorted_by_Variable!Z$502:Z$554,D193)</f>
        <v>4.556225390419435</v>
      </c>
      <c r="AB204" s="197">
        <f>INDEX(Sorted_by_Variable!AA$502:AA$554,D193)</f>
        <v>4.5562253904194323</v>
      </c>
      <c r="AC204" s="197">
        <f>INDEX(Sorted_by_Variable!AB$502:AB$554,D193)</f>
        <v>4.556225390419435</v>
      </c>
      <c r="AD204" s="197">
        <f>INDEX(Sorted_by_Variable!AC$502:AC$554,D193)</f>
        <v>4.5562253904194332</v>
      </c>
      <c r="AE204" s="197">
        <f>INDEX(Sorted_by_Variable!AD$502:AD$554,D193)</f>
        <v>4.556225390419435</v>
      </c>
      <c r="AF204" s="197">
        <f>INDEX(Sorted_by_Variable!AE$502:AE$554,D193)</f>
        <v>4.5562253904194341</v>
      </c>
      <c r="AG204" s="197">
        <f>INDEX(Sorted_by_Variable!AF$502:AF$554,D193)</f>
        <v>4.5562253904194332</v>
      </c>
      <c r="AH204" s="197">
        <f>INDEX(Sorted_by_Variable!AG$502:AG$554,D193)</f>
        <v>4.5562253904194332</v>
      </c>
      <c r="AI204" s="197">
        <f>INDEX(Sorted_by_Variable!AH$502:AH$554,D193)</f>
        <v>4.5562253904194332</v>
      </c>
      <c r="AJ204" s="197">
        <f>INDEX(Sorted_by_Variable!AI$502:AI$554,D193)</f>
        <v>4.5562253904194341</v>
      </c>
      <c r="AK204" s="197">
        <f>INDEX(Sorted_by_Variable!AJ$502:AJ$554,D193)</f>
        <v>4.5562253904194341</v>
      </c>
      <c r="AL204" s="197">
        <f>INDEX(Sorted_by_Variable!AK$502:AK$554,D193)</f>
        <v>4.5562253904194341</v>
      </c>
      <c r="AM204" s="197">
        <f>INDEX(Sorted_by_Variable!AL$502:AL$554,D193)</f>
        <v>4.5562253904194323</v>
      </c>
      <c r="AN204" s="197">
        <f>INDEX(Sorted_by_Variable!AM$502:AM$554,D193)</f>
        <v>4.5562253904194323</v>
      </c>
      <c r="AO204" s="197">
        <f>INDEX(Sorted_by_Variable!AN$502:AN$554,D193)</f>
        <v>4.5562253904194332</v>
      </c>
      <c r="AP204" s="197">
        <f>INDEX(Sorted_by_Variable!AO$502:AO$554,D193)</f>
        <v>4.556225390419435</v>
      </c>
      <c r="AQ204" s="198">
        <f>INDEX(Sorted_by_Variable!AP$502:AP$554,D193)</f>
        <v>4.5562253904194332</v>
      </c>
      <c r="AS204" s="69" t="str">
        <f t="shared" si="83"/>
        <v>Participant levelized cost of saved energy</v>
      </c>
    </row>
    <row r="205" spans="2:45" x14ac:dyDescent="0.35">
      <c r="B205" s="36"/>
      <c r="C205" s="247" t="s">
        <v>2418</v>
      </c>
      <c r="D205" s="248"/>
      <c r="E205" s="250"/>
      <c r="F205" s="249"/>
      <c r="G205" s="250"/>
      <c r="H205" s="250"/>
      <c r="I205" s="250"/>
      <c r="J205" s="250"/>
      <c r="K205" s="250"/>
      <c r="L205" s="250"/>
      <c r="M205" s="250"/>
      <c r="N205" s="250"/>
      <c r="O205" s="250"/>
      <c r="P205" s="250"/>
      <c r="Q205" s="250"/>
      <c r="R205" s="251"/>
      <c r="S205" s="250"/>
      <c r="T205" s="250"/>
      <c r="U205" s="250"/>
      <c r="V205" s="250"/>
      <c r="W205" s="250"/>
      <c r="X205" s="250"/>
      <c r="Y205" s="250"/>
      <c r="Z205" s="250"/>
      <c r="AA205" s="250"/>
      <c r="AB205" s="250"/>
      <c r="AC205" s="250"/>
      <c r="AD205" s="250"/>
      <c r="AE205" s="250"/>
      <c r="AF205" s="250"/>
      <c r="AG205" s="250"/>
      <c r="AH205" s="250"/>
      <c r="AI205" s="250"/>
      <c r="AJ205" s="250"/>
      <c r="AK205" s="250"/>
      <c r="AL205" s="250"/>
      <c r="AM205" s="250"/>
      <c r="AN205" s="250"/>
      <c r="AO205" s="250"/>
      <c r="AP205" s="250"/>
      <c r="AQ205" s="251"/>
      <c r="AS205" s="69" t="str">
        <f>C205</f>
        <v>Annualized total cost of EE</v>
      </c>
    </row>
    <row r="206" spans="2:45" x14ac:dyDescent="0.35">
      <c r="B206" s="36"/>
      <c r="C206" s="244" t="s">
        <v>2418</v>
      </c>
      <c r="D206" s="76" t="s">
        <v>2376</v>
      </c>
      <c r="E206" s="200"/>
      <c r="F206" s="199">
        <f>INDEX(Sorted_by_Variable!E$557:E$609,D193)</f>
        <v>0</v>
      </c>
      <c r="G206" s="200">
        <f>INDEX(Sorted_by_Variable!F$557:F$609,D193)</f>
        <v>0</v>
      </c>
      <c r="H206" s="200">
        <f>INDEX(Sorted_by_Variable!G$557:G$609,D193)</f>
        <v>0</v>
      </c>
      <c r="I206" s="200">
        <f>INDEX(Sorted_by_Variable!H$557:H$609,D193)</f>
        <v>0</v>
      </c>
      <c r="J206" s="200">
        <f>INDEX(Sorted_by_Variable!I$557:I$609,D193)</f>
        <v>0</v>
      </c>
      <c r="K206" s="200">
        <f>INDEX(Sorted_by_Variable!J$557:J$609,D193)</f>
        <v>1.5031912772921168</v>
      </c>
      <c r="L206" s="200">
        <f>INDEX(Sorted_by_Variable!K$557:K$609,D193)</f>
        <v>4.4396904626262401</v>
      </c>
      <c r="M206" s="200">
        <f>INDEX(Sorted_by_Variable!L$557:L$609,D193)</f>
        <v>9.6364015651520649</v>
      </c>
      <c r="N206" s="200">
        <f>INDEX(Sorted_by_Variable!M$557:M$609,D193)</f>
        <v>16.354364597442903</v>
      </c>
      <c r="O206" s="200">
        <f>INDEX(Sorted_by_Variable!N$557:N$609,D193)</f>
        <v>25.986699175706363</v>
      </c>
      <c r="P206" s="200">
        <f>INDEX(Sorted_by_Variable!O$557:O$609,D193)</f>
        <v>37.124129829654805</v>
      </c>
      <c r="Q206" s="200">
        <f>INDEX(Sorted_by_Variable!P$557:P$609,D193)</f>
        <v>49.621641632347391</v>
      </c>
      <c r="R206" s="201">
        <f>INDEX(Sorted_by_Variable!Q$557:Q$609,D193)</f>
        <v>62.292100903131733</v>
      </c>
      <c r="S206" s="200">
        <f>INDEX(Sorted_by_Variable!R$557:R$609,D193)</f>
        <v>74.039436055243556</v>
      </c>
      <c r="T206" s="200">
        <f>INDEX(Sorted_by_Variable!S$557:S$609,D193)</f>
        <v>84.883390347081104</v>
      </c>
      <c r="U206" s="200">
        <f>INDEX(Sorted_by_Variable!T$557:T$609,D193)</f>
        <v>94.842662108272364</v>
      </c>
      <c r="V206" s="200">
        <f>INDEX(Sorted_by_Variable!U$557:U$609,D193)</f>
        <v>103.93493589898543</v>
      </c>
      <c r="W206" s="200">
        <f>INDEX(Sorted_by_Variable!V$557:V$609,D193)</f>
        <v>112.1769123763916</v>
      </c>
      <c r="X206" s="200">
        <f>INDEX(Sorted_by_Variable!W$557:W$609,D193)</f>
        <v>119.58433691226962</v>
      </c>
      <c r="Y206" s="200">
        <f>INDEX(Sorted_by_Variable!X$557:X$609,D193)</f>
        <v>126.17202700406199</v>
      </c>
      <c r="Z206" s="200">
        <f>INDEX(Sorted_by_Variable!Y$557:Y$609,D193)</f>
        <v>131.95389852006977</v>
      </c>
      <c r="AA206" s="200">
        <f>INDEX(Sorted_by_Variable!Z$557:Z$609,D193)</f>
        <v>136.94299081791283</v>
      </c>
      <c r="AB206" s="200">
        <f>INDEX(Sorted_by_Variable!AA$557:AA$609,D193)</f>
        <v>141.15149077387335</v>
      </c>
      <c r="AC206" s="200">
        <f>INDEX(Sorted_by_Variable!AB$557:AB$609,D193)</f>
        <v>144.59075575928674</v>
      </c>
      <c r="AD206" s="200">
        <f>INDEX(Sorted_by_Variable!AC$557:AC$609,D193)</f>
        <v>147.27133559874275</v>
      </c>
      <c r="AE206" s="200">
        <f>INDEX(Sorted_by_Variable!AD$557:AD$609,D193)</f>
        <v>149.28210887388931</v>
      </c>
      <c r="AF206" s="200">
        <f>INDEX(Sorted_by_Variable!AE$557:AE$609,D193)</f>
        <v>150.71001208454564</v>
      </c>
      <c r="AG206" s="200">
        <f>INDEX(Sorted_by_Variable!AF$557:AF$609,D193)</f>
        <v>151.68738581746257</v>
      </c>
      <c r="AH206" s="200">
        <f>INDEX(Sorted_by_Variable!AG$557:AG$609,D193)</f>
        <v>152.31219938405908</v>
      </c>
      <c r="AI206" s="200">
        <f>INDEX(Sorted_by_Variable!AH$557:AH$609,D193)</f>
        <v>152.7653586042704</v>
      </c>
      <c r="AJ206" s="200">
        <f>INDEX(Sorted_by_Variable!AI$557:AI$609,D193)</f>
        <v>153.15378006572172</v>
      </c>
      <c r="AK206" s="200">
        <f>INDEX(Sorted_by_Variable!AJ$557:AJ$609,D193)</f>
        <v>153.58068943241753</v>
      </c>
      <c r="AL206" s="200">
        <f>INDEX(Sorted_by_Variable!AK$557:AK$609,D193)</f>
        <v>154.09081131300985</v>
      </c>
      <c r="AM206" s="200">
        <f>INDEX(Sorted_by_Variable!AL$557:AL$609,D193)</f>
        <v>154.67312737059527</v>
      </c>
      <c r="AN206" s="200">
        <f>INDEX(Sorted_by_Variable!AM$557:AM$609,D193)</f>
        <v>155.31757592703693</v>
      </c>
      <c r="AO206" s="200">
        <f>INDEX(Sorted_by_Variable!AN$557:AN$609,D193)</f>
        <v>156.0150133024645</v>
      </c>
      <c r="AP206" s="200">
        <f>INDEX(Sorted_by_Variable!AO$557:AO$609,D193)</f>
        <v>156.75717731470317</v>
      </c>
      <c r="AQ206" s="201">
        <f>INDEX(Sorted_by_Variable!AP$557:AP$609,D193)</f>
        <v>157.53665285111086</v>
      </c>
      <c r="AS206" s="69" t="str">
        <f>C205&amp;"|"&amp;C206</f>
        <v>Annualized total cost of EE|Annualized total cost of EE</v>
      </c>
    </row>
    <row r="207" spans="2:45" x14ac:dyDescent="0.35">
      <c r="B207" s="36"/>
      <c r="C207" s="244" t="s">
        <v>2419</v>
      </c>
      <c r="D207" s="76" t="s">
        <v>2376</v>
      </c>
      <c r="E207" s="200"/>
      <c r="F207" s="199">
        <f>INDEX(Sorted_by_Variable!E$612:E$664,D193)</f>
        <v>0</v>
      </c>
      <c r="G207" s="200">
        <f>INDEX(Sorted_by_Variable!F$612:F$664,D193)</f>
        <v>0</v>
      </c>
      <c r="H207" s="200">
        <f>INDEX(Sorted_by_Variable!G$612:G$664,D193)</f>
        <v>0</v>
      </c>
      <c r="I207" s="200">
        <f>INDEX(Sorted_by_Variable!H$612:H$664,D193)</f>
        <v>0</v>
      </c>
      <c r="J207" s="200">
        <f>INDEX(Sorted_by_Variable!I$612:I$664,D193)</f>
        <v>0</v>
      </c>
      <c r="K207" s="200">
        <f>INDEX(Sorted_by_Variable!J$612:J$664,D193)</f>
        <v>0.75159563864605838</v>
      </c>
      <c r="L207" s="200">
        <f>INDEX(Sorted_by_Variable!K$612:K$664,D193)</f>
        <v>2.2198452313131201</v>
      </c>
      <c r="M207" s="200">
        <f>INDEX(Sorted_by_Variable!L$612:L$664,D193)</f>
        <v>4.8182007825760325</v>
      </c>
      <c r="N207" s="200">
        <f>INDEX(Sorted_by_Variable!M$612:M$664,D193)</f>
        <v>8.1771822987214513</v>
      </c>
      <c r="O207" s="200">
        <f>INDEX(Sorted_by_Variable!N$612:N$664,D193)</f>
        <v>12.993349587853182</v>
      </c>
      <c r="P207" s="200">
        <f>INDEX(Sorted_by_Variable!O$612:O$664,D193)</f>
        <v>18.562064914827403</v>
      </c>
      <c r="Q207" s="200">
        <f>INDEX(Sorted_by_Variable!P$612:P$664,D193)</f>
        <v>24.810820816173695</v>
      </c>
      <c r="R207" s="201">
        <f>INDEX(Sorted_by_Variable!Q$612:Q$664,D193)</f>
        <v>31.146050451565866</v>
      </c>
      <c r="S207" s="200">
        <f>INDEX(Sorted_by_Variable!R$612:R$664,D193)</f>
        <v>37.019718027621778</v>
      </c>
      <c r="T207" s="200">
        <f>INDEX(Sorted_by_Variable!S$612:S$664,D193)</f>
        <v>42.441695173540552</v>
      </c>
      <c r="U207" s="200">
        <f>INDEX(Sorted_by_Variable!T$612:T$664,D193)</f>
        <v>47.421331054136182</v>
      </c>
      <c r="V207" s="200">
        <f>INDEX(Sorted_by_Variable!U$612:U$664,D193)</f>
        <v>51.967467949492715</v>
      </c>
      <c r="W207" s="200">
        <f>INDEX(Sorted_by_Variable!V$612:V$664,D193)</f>
        <v>56.088456188195799</v>
      </c>
      <c r="X207" s="200">
        <f>INDEX(Sorted_by_Variable!W$612:W$664,D193)</f>
        <v>59.79216845613481</v>
      </c>
      <c r="Y207" s="200">
        <f>INDEX(Sorted_by_Variable!X$612:X$664,D193)</f>
        <v>63.086013502030994</v>
      </c>
      <c r="Z207" s="200">
        <f>INDEX(Sorted_by_Variable!Y$612:Y$664,D193)</f>
        <v>65.976949260034885</v>
      </c>
      <c r="AA207" s="200">
        <f>INDEX(Sorted_by_Variable!Z$612:Z$664,D193)</f>
        <v>68.471495408956415</v>
      </c>
      <c r="AB207" s="200">
        <f>INDEX(Sorted_by_Variable!AA$612:AA$664,D193)</f>
        <v>70.575745386936674</v>
      </c>
      <c r="AC207" s="200">
        <f>INDEX(Sorted_by_Variable!AB$612:AB$664,D193)</f>
        <v>72.295377879643368</v>
      </c>
      <c r="AD207" s="200">
        <f>INDEX(Sorted_by_Variable!AC$612:AC$664,D193)</f>
        <v>73.635667799371376</v>
      </c>
      <c r="AE207" s="200">
        <f>INDEX(Sorted_by_Variable!AD$612:AD$664,D193)</f>
        <v>74.641054436944657</v>
      </c>
      <c r="AF207" s="200">
        <f>INDEX(Sorted_by_Variable!AE$612:AE$664,D193)</f>
        <v>75.355006042272819</v>
      </c>
      <c r="AG207" s="200">
        <f>INDEX(Sorted_by_Variable!AF$612:AF$664,D193)</f>
        <v>75.843692908731285</v>
      </c>
      <c r="AH207" s="200">
        <f>INDEX(Sorted_by_Variable!AG$612:AG$664,D193)</f>
        <v>76.156099692029542</v>
      </c>
      <c r="AI207" s="200">
        <f>INDEX(Sorted_by_Variable!AH$612:AH$664,D193)</f>
        <v>76.382679302135202</v>
      </c>
      <c r="AJ207" s="200">
        <f>INDEX(Sorted_by_Variable!AI$612:AI$664,D193)</f>
        <v>76.576890032860859</v>
      </c>
      <c r="AK207" s="200">
        <f>INDEX(Sorted_by_Variable!AJ$612:AJ$664,D193)</f>
        <v>76.790344716208764</v>
      </c>
      <c r="AL207" s="200">
        <f>INDEX(Sorted_by_Variable!AK$612:AK$664,D193)</f>
        <v>77.045405656504926</v>
      </c>
      <c r="AM207" s="200">
        <f>INDEX(Sorted_by_Variable!AL$612:AL$664,D193)</f>
        <v>77.336563685297634</v>
      </c>
      <c r="AN207" s="200">
        <f>INDEX(Sorted_by_Variable!AM$612:AM$664,D193)</f>
        <v>77.658787963518463</v>
      </c>
      <c r="AO207" s="200">
        <f>INDEX(Sorted_by_Variable!AN$612:AN$664,D193)</f>
        <v>78.007506651232248</v>
      </c>
      <c r="AP207" s="200">
        <f>INDEX(Sorted_by_Variable!AO$612:AO$664,D193)</f>
        <v>78.378588657351585</v>
      </c>
      <c r="AQ207" s="201">
        <f>INDEX(Sorted_by_Variable!AP$612:AP$664,D193)</f>
        <v>78.768326425555429</v>
      </c>
      <c r="AS207" s="69" t="str">
        <f>C205&amp;"|"&amp;C207</f>
        <v>Annualized total cost of EE|Annualized program cost of EE</v>
      </c>
    </row>
    <row r="208" spans="2:45" x14ac:dyDescent="0.35">
      <c r="B208" s="36"/>
      <c r="C208" s="244" t="s">
        <v>2420</v>
      </c>
      <c r="D208" s="76" t="s">
        <v>2376</v>
      </c>
      <c r="E208" s="200"/>
      <c r="F208" s="199">
        <f>INDEX(Sorted_by_Variable!E$667:E$719,D193)</f>
        <v>0</v>
      </c>
      <c r="G208" s="200">
        <f>INDEX(Sorted_by_Variable!F$667:F$719,D193)</f>
        <v>0</v>
      </c>
      <c r="H208" s="200">
        <f>INDEX(Sorted_by_Variable!G$667:G$719,D193)</f>
        <v>0</v>
      </c>
      <c r="I208" s="200">
        <f>INDEX(Sorted_by_Variable!H$667:H$719,D193)</f>
        <v>0</v>
      </c>
      <c r="J208" s="200">
        <f>INDEX(Sorted_by_Variable!I$667:I$719,D193)</f>
        <v>0</v>
      </c>
      <c r="K208" s="200">
        <f>INDEX(Sorted_by_Variable!J$667:J$719,D193)</f>
        <v>0.75159563864605838</v>
      </c>
      <c r="L208" s="200">
        <f>INDEX(Sorted_by_Variable!K$667:K$719,D193)</f>
        <v>2.2198452313131201</v>
      </c>
      <c r="M208" s="200">
        <f>INDEX(Sorted_by_Variable!L$667:L$719,D193)</f>
        <v>4.8182007825760325</v>
      </c>
      <c r="N208" s="200">
        <f>INDEX(Sorted_by_Variable!M$667:M$719,D193)</f>
        <v>8.1771822987214513</v>
      </c>
      <c r="O208" s="200">
        <f>INDEX(Sorted_by_Variable!N$667:N$719,D193)</f>
        <v>12.993349587853182</v>
      </c>
      <c r="P208" s="200">
        <f>INDEX(Sorted_by_Variable!O$667:O$719,D193)</f>
        <v>18.562064914827403</v>
      </c>
      <c r="Q208" s="200">
        <f>INDEX(Sorted_by_Variable!P$667:P$719,D193)</f>
        <v>24.810820816173695</v>
      </c>
      <c r="R208" s="201">
        <f>INDEX(Sorted_by_Variable!Q$667:Q$719,D193)</f>
        <v>31.146050451565866</v>
      </c>
      <c r="S208" s="200">
        <f>INDEX(Sorted_by_Variable!R$667:R$719,D193)</f>
        <v>37.019718027621778</v>
      </c>
      <c r="T208" s="200">
        <f>INDEX(Sorted_by_Variable!S$667:S$719,D193)</f>
        <v>42.441695173540552</v>
      </c>
      <c r="U208" s="200">
        <f>INDEX(Sorted_by_Variable!T$667:T$719,D193)</f>
        <v>47.421331054136182</v>
      </c>
      <c r="V208" s="200">
        <f>INDEX(Sorted_by_Variable!U$667:U$719,D193)</f>
        <v>51.967467949492715</v>
      </c>
      <c r="W208" s="200">
        <f>INDEX(Sorted_by_Variable!V$667:V$719,D193)</f>
        <v>56.088456188195799</v>
      </c>
      <c r="X208" s="200">
        <f>INDEX(Sorted_by_Variable!W$667:W$719,D193)</f>
        <v>59.79216845613481</v>
      </c>
      <c r="Y208" s="200">
        <f>INDEX(Sorted_by_Variable!X$667:X$719,D193)</f>
        <v>63.086013502030994</v>
      </c>
      <c r="Z208" s="200">
        <f>INDEX(Sorted_by_Variable!Y$667:Y$719,D193)</f>
        <v>65.976949260034885</v>
      </c>
      <c r="AA208" s="200">
        <f>INDEX(Sorted_by_Variable!Z$667:Z$719,D193)</f>
        <v>68.471495408956415</v>
      </c>
      <c r="AB208" s="200">
        <f>INDEX(Sorted_by_Variable!AA$667:AA$719,D193)</f>
        <v>70.575745386936674</v>
      </c>
      <c r="AC208" s="200">
        <f>INDEX(Sorted_by_Variable!AB$667:AB$719,D193)</f>
        <v>72.295377879643368</v>
      </c>
      <c r="AD208" s="200">
        <f>INDEX(Sorted_by_Variable!AC$667:AC$719,D193)</f>
        <v>73.635667799371376</v>
      </c>
      <c r="AE208" s="200">
        <f>INDEX(Sorted_by_Variable!AD$667:AD$719,D193)</f>
        <v>74.641054436944657</v>
      </c>
      <c r="AF208" s="200">
        <f>INDEX(Sorted_by_Variable!AE$667:AE$719,D193)</f>
        <v>75.355006042272819</v>
      </c>
      <c r="AG208" s="200">
        <f>INDEX(Sorted_by_Variable!AF$667:AF$719,D193)</f>
        <v>75.843692908731285</v>
      </c>
      <c r="AH208" s="200">
        <f>INDEX(Sorted_by_Variable!AG$667:AG$719,D193)</f>
        <v>76.156099692029542</v>
      </c>
      <c r="AI208" s="200">
        <f>INDEX(Sorted_by_Variable!AH$667:AH$719,D193)</f>
        <v>76.382679302135202</v>
      </c>
      <c r="AJ208" s="200">
        <f>INDEX(Sorted_by_Variable!AI$667:AI$719,D193)</f>
        <v>76.576890032860859</v>
      </c>
      <c r="AK208" s="200">
        <f>INDEX(Sorted_by_Variable!AJ$667:AJ$719,D193)</f>
        <v>76.790344716208764</v>
      </c>
      <c r="AL208" s="200">
        <f>INDEX(Sorted_by_Variable!AK$667:AK$719,D193)</f>
        <v>77.045405656504926</v>
      </c>
      <c r="AM208" s="200">
        <f>INDEX(Sorted_by_Variable!AL$667:AL$719,D193)</f>
        <v>77.336563685297634</v>
      </c>
      <c r="AN208" s="200">
        <f>INDEX(Sorted_by_Variable!AM$667:AM$719,D193)</f>
        <v>77.658787963518463</v>
      </c>
      <c r="AO208" s="200">
        <f>INDEX(Sorted_by_Variable!AN$667:AN$719,D193)</f>
        <v>78.007506651232248</v>
      </c>
      <c r="AP208" s="200">
        <f>INDEX(Sorted_by_Variable!AO$667:AO$719,D193)</f>
        <v>78.378588657351585</v>
      </c>
      <c r="AQ208" s="201">
        <f>INDEX(Sorted_by_Variable!AP$667:AP$719,D193)</f>
        <v>78.768326425555429</v>
      </c>
      <c r="AS208" s="69" t="str">
        <f>C205&amp;"|"&amp;C208</f>
        <v>Annualized total cost of EE|Annualized participant cost of EE</v>
      </c>
    </row>
    <row r="209" spans="2:45" x14ac:dyDescent="0.35">
      <c r="B209" s="231"/>
      <c r="C209" s="247" t="s">
        <v>2421</v>
      </c>
      <c r="D209" s="248"/>
      <c r="E209" s="250"/>
      <c r="F209" s="249"/>
      <c r="G209" s="250"/>
      <c r="H209" s="250"/>
      <c r="I209" s="250"/>
      <c r="J209" s="250"/>
      <c r="K209" s="250"/>
      <c r="L209" s="250"/>
      <c r="M209" s="250"/>
      <c r="N209" s="250"/>
      <c r="O209" s="250"/>
      <c r="P209" s="250"/>
      <c r="Q209" s="250"/>
      <c r="R209" s="251"/>
      <c r="S209" s="250"/>
      <c r="T209" s="250"/>
      <c r="U209" s="250"/>
      <c r="V209" s="250"/>
      <c r="W209" s="250"/>
      <c r="X209" s="250"/>
      <c r="Y209" s="250"/>
      <c r="Z209" s="250"/>
      <c r="AA209" s="250"/>
      <c r="AB209" s="250"/>
      <c r="AC209" s="250"/>
      <c r="AD209" s="250"/>
      <c r="AE209" s="250"/>
      <c r="AF209" s="250"/>
      <c r="AG209" s="250"/>
      <c r="AH209" s="250"/>
      <c r="AI209" s="250"/>
      <c r="AJ209" s="250"/>
      <c r="AK209" s="250"/>
      <c r="AL209" s="250"/>
      <c r="AM209" s="250"/>
      <c r="AN209" s="250"/>
      <c r="AO209" s="250"/>
      <c r="AP209" s="250"/>
      <c r="AQ209" s="251"/>
      <c r="AS209" s="69" t="str">
        <f>C209</f>
        <v>Annual first-year costs</v>
      </c>
    </row>
    <row r="210" spans="2:45" x14ac:dyDescent="0.35">
      <c r="B210" s="36"/>
      <c r="C210" s="244" t="s">
        <v>2394</v>
      </c>
      <c r="D210" s="76" t="s">
        <v>2376</v>
      </c>
      <c r="E210" s="200"/>
      <c r="F210" s="199">
        <f>INDEX(Sorted_by_Variable!E$722:E$774,D193)</f>
        <v>0</v>
      </c>
      <c r="G210" s="200">
        <f>INDEX(Sorted_by_Variable!F$722:F$774,D193)</f>
        <v>0</v>
      </c>
      <c r="H210" s="200">
        <f>INDEX(Sorted_by_Variable!G$722:G$774,D193)</f>
        <v>0</v>
      </c>
      <c r="I210" s="200">
        <f>INDEX(Sorted_by_Variable!H$722:H$774,D193)</f>
        <v>0</v>
      </c>
      <c r="J210" s="200">
        <f>INDEX(Sorted_by_Variable!I$722:I$774,D193)</f>
        <v>0</v>
      </c>
      <c r="K210" s="200">
        <f>INDEX(Sorted_by_Variable!J$722:J$774,D193)</f>
        <v>12.701931800265672</v>
      </c>
      <c r="L210" s="200">
        <f>INDEX(Sorted_by_Variable!K$722:K$774,D193)</f>
        <v>25.48187346027057</v>
      </c>
      <c r="M210" s="200">
        <f>INDEX(Sorted_by_Variable!L$722:L$774,D193)</f>
        <v>45.921763531528114</v>
      </c>
      <c r="N210" s="200">
        <f>INDEX(Sorted_by_Variable!M$722:M$774,D193)</f>
        <v>61.193242353474531</v>
      </c>
      <c r="O210" s="200">
        <f>INDEX(Sorted_by_Variable!N$722:N$774,D193)</f>
        <v>89.040312008533022</v>
      </c>
      <c r="P210" s="200">
        <f>INDEX(Sorted_by_Variable!O$722:O$774,D193)</f>
        <v>106.44467152248549</v>
      </c>
      <c r="Q210" s="200">
        <f>INDEX(Sorted_by_Variable!P$722:P$774,D193)</f>
        <v>123.53967715314775</v>
      </c>
      <c r="R210" s="201">
        <f>INDEX(Sorted_by_Variable!Q$722:Q$774,D193)</f>
        <v>131.50316756121697</v>
      </c>
      <c r="S210" s="200">
        <f>INDEX(Sorted_by_Variable!R$722:R$774,D193)</f>
        <v>130.62400928615153</v>
      </c>
      <c r="T210" s="200">
        <f>INDEX(Sorted_by_Variable!S$722:S$774,D193)</f>
        <v>129.86540960335296</v>
      </c>
      <c r="U210" s="200">
        <f>INDEX(Sorted_by_Variable!T$722:T$774,D193)</f>
        <v>129.22488407775654</v>
      </c>
      <c r="V210" s="200">
        <f>INDEX(Sorted_by_Variable!U$722:U$774,D193)</f>
        <v>128.70008081001552</v>
      </c>
      <c r="W210" s="200">
        <f>INDEX(Sorted_by_Variable!V$722:V$774,D193)</f>
        <v>128.28877648753257</v>
      </c>
      <c r="X210" s="200">
        <f>INDEX(Sorted_by_Variable!W$722:W$774,D193)</f>
        <v>127.98887259936139</v>
      </c>
      <c r="Y210" s="200">
        <f>INDEX(Sorted_by_Variable!X$722:X$774,D193)</f>
        <v>127.7983918094032</v>
      </c>
      <c r="Z210" s="200">
        <f>INDEX(Sorted_by_Variable!Y$722:Y$774,D193)</f>
        <v>127.7154744825351</v>
      </c>
      <c r="AA210" s="200">
        <f>INDEX(Sorted_by_Variable!Z$722:Z$774,D193)</f>
        <v>127.73837535851348</v>
      </c>
      <c r="AB210" s="200">
        <f>INDEX(Sorted_by_Variable!AA$722:AA$774,D193)</f>
        <v>127.86546036869269</v>
      </c>
      <c r="AC210" s="200">
        <f>INDEX(Sorted_by_Variable!AB$722:AB$774,D193)</f>
        <v>128.09520359079193</v>
      </c>
      <c r="AD210" s="200">
        <f>INDEX(Sorted_by_Variable!AC$722:AC$774,D193)</f>
        <v>128.42618433712511</v>
      </c>
      <c r="AE210" s="200">
        <f>INDEX(Sorted_by_Variable!AD$722:AD$774,D193)</f>
        <v>128.85708437188919</v>
      </c>
      <c r="AF210" s="200">
        <f>INDEX(Sorted_by_Variable!AE$722:AE$774,D193)</f>
        <v>129.37264627602204</v>
      </c>
      <c r="AG210" s="200">
        <f>INDEX(Sorted_by_Variable!AF$722:AF$774,D193)</f>
        <v>129.95783425055524</v>
      </c>
      <c r="AH210" s="200">
        <f>INDEX(Sorted_by_Variable!AG$722:AG$774,D193)</f>
        <v>130.59789798235462</v>
      </c>
      <c r="AI210" s="200">
        <f>INDEX(Sorted_by_Variable!AH$722:AH$774,D193)</f>
        <v>131.33466406129529</v>
      </c>
      <c r="AJ210" s="200">
        <f>INDEX(Sorted_by_Variable!AI$722:AI$774,D193)</f>
        <v>132.09763109257867</v>
      </c>
      <c r="AK210" s="200">
        <f>INDEX(Sorted_by_Variable!AJ$722:AJ$774,D193)</f>
        <v>132.87327163712558</v>
      </c>
      <c r="AL210" s="200">
        <f>INDEX(Sorted_by_Variable!AK$722:AK$774,D193)</f>
        <v>133.64852621096034</v>
      </c>
      <c r="AM210" s="200">
        <f>INDEX(Sorted_by_Variable!AL$722:AL$774,D193)</f>
        <v>134.41775045125996</v>
      </c>
      <c r="AN210" s="200">
        <f>INDEX(Sorted_by_Variable!AM$722:AM$774,D193)</f>
        <v>135.18236552760865</v>
      </c>
      <c r="AO210" s="200">
        <f>INDEX(Sorted_by_Variable!AN$722:AN$774,D193)</f>
        <v>135.94367148739127</v>
      </c>
      <c r="AP210" s="200">
        <f>INDEX(Sorted_by_Variable!AO$722:AO$774,D193)</f>
        <v>136.70285215672803</v>
      </c>
      <c r="AQ210" s="201">
        <f>INDEX(Sorted_by_Variable!AP$722:AP$774,D193)</f>
        <v>137.46097976764307</v>
      </c>
      <c r="AS210" s="69" t="str">
        <f>C209&amp;"|"&amp;C210</f>
        <v>Annual first-year costs|Annual total cost of EE</v>
      </c>
    </row>
    <row r="211" spans="2:45" x14ac:dyDescent="0.35">
      <c r="B211" s="36"/>
      <c r="C211" s="244" t="s">
        <v>2385</v>
      </c>
      <c r="D211" s="76" t="s">
        <v>2376</v>
      </c>
      <c r="E211" s="200"/>
      <c r="F211" s="199">
        <f>INDEX(Sorted_by_Variable!E$777:E$829,D193)</f>
        <v>0</v>
      </c>
      <c r="G211" s="200">
        <f>INDEX(Sorted_by_Variable!F$777:F$829,D193)</f>
        <v>0</v>
      </c>
      <c r="H211" s="200">
        <f>INDEX(Sorted_by_Variable!G$777:G$829,D193)</f>
        <v>0</v>
      </c>
      <c r="I211" s="200">
        <f>INDEX(Sorted_by_Variable!H$777:H$829,D193)</f>
        <v>0</v>
      </c>
      <c r="J211" s="200">
        <f>INDEX(Sorted_by_Variable!I$777:I$829,D193)</f>
        <v>0</v>
      </c>
      <c r="K211" s="200">
        <f>INDEX(Sorted_by_Variable!J$777:J$829,D193)</f>
        <v>6.3509659001328362</v>
      </c>
      <c r="L211" s="200">
        <f>INDEX(Sorted_by_Variable!K$777:K$829,D193)</f>
        <v>12.740936730135285</v>
      </c>
      <c r="M211" s="200">
        <f>INDEX(Sorted_by_Variable!L$777:L$829,D193)</f>
        <v>22.960881765764057</v>
      </c>
      <c r="N211" s="200">
        <f>INDEX(Sorted_by_Variable!M$777:M$829,D193)</f>
        <v>30.596621176737266</v>
      </c>
      <c r="O211" s="200">
        <f>INDEX(Sorted_by_Variable!N$777:N$829,D193)</f>
        <v>44.520156004266511</v>
      </c>
      <c r="P211" s="200">
        <f>INDEX(Sorted_by_Variable!O$777:O$829,D193)</f>
        <v>53.222335761242746</v>
      </c>
      <c r="Q211" s="200">
        <f>INDEX(Sorted_by_Variable!P$777:P$829,D193)</f>
        <v>61.769838576573875</v>
      </c>
      <c r="R211" s="201">
        <f>INDEX(Sorted_by_Variable!Q$777:Q$829,D193)</f>
        <v>65.751583780608485</v>
      </c>
      <c r="S211" s="200">
        <f>INDEX(Sorted_by_Variable!R$777:R$829,D193)</f>
        <v>65.312004643075767</v>
      </c>
      <c r="T211" s="200">
        <f>INDEX(Sorted_by_Variable!S$777:S$829,D193)</f>
        <v>64.932704801676479</v>
      </c>
      <c r="U211" s="200">
        <f>INDEX(Sorted_by_Variable!T$777:T$829,D193)</f>
        <v>64.612442038878271</v>
      </c>
      <c r="V211" s="200">
        <f>INDEX(Sorted_by_Variable!U$777:U$829,D193)</f>
        <v>64.350040405007761</v>
      </c>
      <c r="W211" s="200">
        <f>INDEX(Sorted_by_Variable!V$777:V$829,D193)</f>
        <v>64.144388243766286</v>
      </c>
      <c r="X211" s="200">
        <f>INDEX(Sorted_by_Variable!W$777:W$829,D193)</f>
        <v>63.994436299680693</v>
      </c>
      <c r="Y211" s="200">
        <f>INDEX(Sorted_by_Variable!X$777:X$829,D193)</f>
        <v>63.8991959047016</v>
      </c>
      <c r="Z211" s="200">
        <f>INDEX(Sorted_by_Variable!Y$777:Y$829,D193)</f>
        <v>63.85773724126755</v>
      </c>
      <c r="AA211" s="200">
        <f>INDEX(Sorted_by_Variable!Z$777:Z$829,D193)</f>
        <v>63.86918767925674</v>
      </c>
      <c r="AB211" s="200">
        <f>INDEX(Sorted_by_Variable!AA$777:AA$829,D193)</f>
        <v>63.932730184346347</v>
      </c>
      <c r="AC211" s="200">
        <f>INDEX(Sorted_by_Variable!AB$777:AB$829,D193)</f>
        <v>64.047601795395963</v>
      </c>
      <c r="AD211" s="200">
        <f>INDEX(Sorted_by_Variable!AC$777:AC$829,D193)</f>
        <v>64.213092168562554</v>
      </c>
      <c r="AE211" s="200">
        <f>INDEX(Sorted_by_Variable!AD$777:AD$829,D193)</f>
        <v>64.428542185944593</v>
      </c>
      <c r="AF211" s="200">
        <f>INDEX(Sorted_by_Variable!AE$777:AE$829,D193)</f>
        <v>64.686323138011019</v>
      </c>
      <c r="AG211" s="200">
        <f>INDEX(Sorted_by_Variable!AF$777:AF$829,D193)</f>
        <v>64.978917125277619</v>
      </c>
      <c r="AH211" s="200">
        <f>INDEX(Sorted_by_Variable!AG$777:AG$829,D193)</f>
        <v>65.298948991177312</v>
      </c>
      <c r="AI211" s="200">
        <f>INDEX(Sorted_by_Variable!AH$777:AH$829,D193)</f>
        <v>65.667332030647643</v>
      </c>
      <c r="AJ211" s="200">
        <f>INDEX(Sorted_by_Variable!AI$777:AI$829,D193)</f>
        <v>66.048815546289333</v>
      </c>
      <c r="AK211" s="200">
        <f>INDEX(Sorted_by_Variable!AJ$777:AJ$829,D193)</f>
        <v>66.436635818562792</v>
      </c>
      <c r="AL211" s="200">
        <f>INDEX(Sorted_by_Variable!AK$777:AK$829,D193)</f>
        <v>66.824263105480171</v>
      </c>
      <c r="AM211" s="200">
        <f>INDEX(Sorted_by_Variable!AL$777:AL$829,D193)</f>
        <v>67.208875225629981</v>
      </c>
      <c r="AN211" s="200">
        <f>INDEX(Sorted_by_Variable!AM$777:AM$829,D193)</f>
        <v>67.591182763804326</v>
      </c>
      <c r="AO211" s="200">
        <f>INDEX(Sorted_by_Variable!AN$777:AN$829,D193)</f>
        <v>67.971835743695635</v>
      </c>
      <c r="AP211" s="200">
        <f>INDEX(Sorted_by_Variable!AO$777:AO$829,D193)</f>
        <v>68.351426078364014</v>
      </c>
      <c r="AQ211" s="201">
        <f>INDEX(Sorted_by_Variable!AP$777:AP$829,D193)</f>
        <v>68.730489883821534</v>
      </c>
      <c r="AS211" s="69" t="str">
        <f>C209&amp;"|"&amp;C211</f>
        <v>Annual first-year costs|Annual program cost of EE</v>
      </c>
    </row>
    <row r="212" spans="2:45" ht="18" thickBot="1" x14ac:dyDescent="0.4">
      <c r="B212" s="29"/>
      <c r="C212" s="245" t="s">
        <v>2386</v>
      </c>
      <c r="D212" s="96" t="s">
        <v>2376</v>
      </c>
      <c r="E212" s="203"/>
      <c r="F212" s="202">
        <f>INDEX(Sorted_by_Variable!E$832:E$884,D193)</f>
        <v>0</v>
      </c>
      <c r="G212" s="203">
        <f>INDEX(Sorted_by_Variable!F$832:F$884,D193)</f>
        <v>0</v>
      </c>
      <c r="H212" s="203">
        <f>INDEX(Sorted_by_Variable!G$832:G$884,D193)</f>
        <v>0</v>
      </c>
      <c r="I212" s="203">
        <f>INDEX(Sorted_by_Variable!H$832:H$884,D193)</f>
        <v>0</v>
      </c>
      <c r="J212" s="203">
        <f>INDEX(Sorted_by_Variable!I$832:I$884,D193)</f>
        <v>0</v>
      </c>
      <c r="K212" s="203">
        <f>INDEX(Sorted_by_Variable!J$832:J$884,D193)</f>
        <v>6.3509659001328362</v>
      </c>
      <c r="L212" s="203">
        <f>INDEX(Sorted_by_Variable!K$832:K$884,D193)</f>
        <v>12.740936730135285</v>
      </c>
      <c r="M212" s="203">
        <f>INDEX(Sorted_by_Variable!L$832:L$884,D193)</f>
        <v>22.960881765764057</v>
      </c>
      <c r="N212" s="203">
        <f>INDEX(Sorted_by_Variable!M$832:M$884,D193)</f>
        <v>30.596621176737266</v>
      </c>
      <c r="O212" s="203">
        <f>INDEX(Sorted_by_Variable!N$832:N$884,D193)</f>
        <v>44.520156004266511</v>
      </c>
      <c r="P212" s="203">
        <f>INDEX(Sorted_by_Variable!O$832:O$884,D193)</f>
        <v>53.222335761242746</v>
      </c>
      <c r="Q212" s="203">
        <f>INDEX(Sorted_by_Variable!P$832:P$884,D193)</f>
        <v>61.769838576573875</v>
      </c>
      <c r="R212" s="204">
        <f>INDEX(Sorted_by_Variable!Q$832:Q$884,D193)</f>
        <v>65.751583780608485</v>
      </c>
      <c r="S212" s="203">
        <f>INDEX(Sorted_by_Variable!R$832:R$884,D193)</f>
        <v>65.312004643075767</v>
      </c>
      <c r="T212" s="203">
        <f>INDEX(Sorted_by_Variable!S$832:S$884,D193)</f>
        <v>64.932704801676479</v>
      </c>
      <c r="U212" s="203">
        <f>INDEX(Sorted_by_Variable!T$832:T$884,D193)</f>
        <v>64.612442038878271</v>
      </c>
      <c r="V212" s="203">
        <f>INDEX(Sorted_by_Variable!U$832:U$884,D193)</f>
        <v>64.350040405007761</v>
      </c>
      <c r="W212" s="203">
        <f>INDEX(Sorted_by_Variable!V$832:V$884,D193)</f>
        <v>64.144388243766286</v>
      </c>
      <c r="X212" s="203">
        <f>INDEX(Sorted_by_Variable!W$832:W$884,D193)</f>
        <v>63.994436299680693</v>
      </c>
      <c r="Y212" s="203">
        <f>INDEX(Sorted_by_Variable!X$832:X$884,D193)</f>
        <v>63.8991959047016</v>
      </c>
      <c r="Z212" s="203">
        <f>INDEX(Sorted_by_Variable!Y$832:Y$884,D193)</f>
        <v>63.85773724126755</v>
      </c>
      <c r="AA212" s="203">
        <f>INDEX(Sorted_by_Variable!Z$832:Z$884,D193)</f>
        <v>63.86918767925674</v>
      </c>
      <c r="AB212" s="203">
        <f>INDEX(Sorted_by_Variable!AA$832:AA$884,D193)</f>
        <v>63.932730184346347</v>
      </c>
      <c r="AC212" s="203">
        <f>INDEX(Sorted_by_Variable!AB$832:AB$884,D193)</f>
        <v>64.047601795395963</v>
      </c>
      <c r="AD212" s="203">
        <f>INDEX(Sorted_by_Variable!AC$832:AC$884,D193)</f>
        <v>64.213092168562554</v>
      </c>
      <c r="AE212" s="203">
        <f>INDEX(Sorted_by_Variable!AD$832:AD$884,D193)</f>
        <v>64.428542185944593</v>
      </c>
      <c r="AF212" s="203">
        <f>INDEX(Sorted_by_Variable!AE$832:AE$884,D193)</f>
        <v>64.686323138011019</v>
      </c>
      <c r="AG212" s="203">
        <f>INDEX(Sorted_by_Variable!AF$832:AF$884,D193)</f>
        <v>64.978917125277619</v>
      </c>
      <c r="AH212" s="203">
        <f>INDEX(Sorted_by_Variable!AG$832:AG$884,D193)</f>
        <v>65.298948991177312</v>
      </c>
      <c r="AI212" s="203">
        <f>INDEX(Sorted_by_Variable!AH$832:AH$884,D193)</f>
        <v>65.667332030647643</v>
      </c>
      <c r="AJ212" s="203">
        <f>INDEX(Sorted_by_Variable!AI$832:AI$884,D193)</f>
        <v>66.048815546289333</v>
      </c>
      <c r="AK212" s="203">
        <f>INDEX(Sorted_by_Variable!AJ$832:AJ$884,D193)</f>
        <v>66.436635818562792</v>
      </c>
      <c r="AL212" s="203">
        <f>INDEX(Sorted_by_Variable!AK$832:AK$884,D193)</f>
        <v>66.824263105480171</v>
      </c>
      <c r="AM212" s="203">
        <f>INDEX(Sorted_by_Variable!AL$832:AL$884,D193)</f>
        <v>67.208875225629981</v>
      </c>
      <c r="AN212" s="203">
        <f>INDEX(Sorted_by_Variable!AM$832:AM$884,D193)</f>
        <v>67.591182763804326</v>
      </c>
      <c r="AO212" s="203">
        <f>INDEX(Sorted_by_Variable!AN$832:AN$884,D193)</f>
        <v>67.971835743695635</v>
      </c>
      <c r="AP212" s="203">
        <f>INDEX(Sorted_by_Variable!AO$832:AO$884,D193)</f>
        <v>68.351426078364014</v>
      </c>
      <c r="AQ212" s="204">
        <f>INDEX(Sorted_by_Variable!AP$832:AP$884,D193)</f>
        <v>68.730489883821534</v>
      </c>
      <c r="AS212" s="69" t="str">
        <f>C209&amp;"|"&amp;C212</f>
        <v>Annual first-year costs|Annual participant cost of EE</v>
      </c>
    </row>
    <row r="213" spans="2:45" ht="18.75" thickTop="1" thickBot="1" x14ac:dyDescent="0.4"/>
    <row r="214" spans="2:45" ht="25.5" thickTop="1" x14ac:dyDescent="0.5">
      <c r="B214" s="217" t="str">
        <f>INDEX(Sorted_by_Variable!$C$7:$C$59,D214)</f>
        <v>Florida</v>
      </c>
      <c r="C214" s="94"/>
      <c r="D214" s="228">
        <f>D193+1</f>
        <v>9</v>
      </c>
      <c r="E214" s="220"/>
      <c r="F214" s="222"/>
      <c r="G214" s="94"/>
      <c r="H214" s="94"/>
      <c r="I214" s="94"/>
      <c r="J214" s="94"/>
      <c r="K214" s="94"/>
      <c r="L214" s="94"/>
      <c r="M214" s="94"/>
      <c r="N214" s="94"/>
      <c r="O214" s="94"/>
      <c r="P214" s="94"/>
      <c r="Q214" s="94"/>
      <c r="R214" s="220"/>
      <c r="S214" s="94"/>
      <c r="T214" s="94"/>
      <c r="U214" s="94"/>
      <c r="V214" s="94"/>
      <c r="W214" s="94"/>
      <c r="X214" s="94"/>
      <c r="Y214" s="94"/>
      <c r="Z214" s="94"/>
      <c r="AA214" s="94"/>
      <c r="AB214" s="94"/>
      <c r="AC214" s="94"/>
      <c r="AD214" s="94"/>
      <c r="AE214" s="94"/>
      <c r="AF214" s="94"/>
      <c r="AG214" s="94"/>
      <c r="AH214" s="94"/>
      <c r="AI214" s="94"/>
      <c r="AJ214" s="94"/>
      <c r="AK214" s="94"/>
      <c r="AL214" s="94"/>
      <c r="AM214" s="94"/>
      <c r="AN214" s="94"/>
      <c r="AO214" s="94"/>
      <c r="AP214" s="94"/>
      <c r="AQ214" s="220"/>
      <c r="AS214" s="69"/>
    </row>
    <row r="215" spans="2:45" x14ac:dyDescent="0.35">
      <c r="C215" t="s">
        <v>2358</v>
      </c>
      <c r="D215" s="76" t="s">
        <v>0</v>
      </c>
      <c r="E215" s="166">
        <f>INDEX(Sorted_by_Variable!D$7:D$59,D214)</f>
        <v>221261.41600000003</v>
      </c>
      <c r="F215" s="167">
        <f>INDEX(Sorted_by_Variable!E$7:E$59,D214)</f>
        <v>223884.34006145564</v>
      </c>
      <c r="G215" s="166">
        <f>INDEX(Sorted_by_Variable!F$7:F$59,D214)</f>
        <v>226538.35734628717</v>
      </c>
      <c r="H215" s="166">
        <f>INDEX(Sorted_by_Variable!G$7:G$59,D214)</f>
        <v>229223.83644638569</v>
      </c>
      <c r="I215" s="166">
        <f>INDEX(Sorted_by_Variable!H$7:H$59,D214)</f>
        <v>231941.15032308252</v>
      </c>
      <c r="J215" s="166">
        <f>INDEX(Sorted_by_Variable!I$7:I$59,D214)</f>
        <v>234690.6763589464</v>
      </c>
      <c r="K215" s="166">
        <f>INDEX(Sorted_by_Variable!J$7:J$59,D214)</f>
        <v>237472.7964101946</v>
      </c>
      <c r="L215" s="166">
        <f>INDEX(Sorted_by_Variable!K$7:K$59,D214)</f>
        <v>240287.89685972553</v>
      </c>
      <c r="M215" s="166">
        <f>INDEX(Sorted_by_Variable!L$7:L$59,D214)</f>
        <v>243136.36867077975</v>
      </c>
      <c r="N215" s="166">
        <f>INDEX(Sorted_by_Variable!M$7:M$59,D214)</f>
        <v>246018.60744123725</v>
      </c>
      <c r="O215" s="166">
        <f>INDEX(Sorted_by_Variable!N$7:N$59,D214)</f>
        <v>248935.01345855853</v>
      </c>
      <c r="P215" s="166">
        <f>INDEX(Sorted_by_Variable!O$7:O$59,D214)</f>
        <v>251885.99175537657</v>
      </c>
      <c r="Q215" s="166">
        <f>INDEX(Sorted_by_Variable!P$7:P$59,D214)</f>
        <v>254871.95216574828</v>
      </c>
      <c r="R215" s="168">
        <f>INDEX(Sorted_by_Variable!Q$7:Q$59,D214)</f>
        <v>257893.30938207245</v>
      </c>
      <c r="S215" s="166">
        <f>INDEX(Sorted_by_Variable!R$7:R$59,D214)</f>
        <v>260950.48301268255</v>
      </c>
      <c r="T215" s="166">
        <f>INDEX(Sorted_by_Variable!S$7:S$59,D214)</f>
        <v>264043.89764012228</v>
      </c>
      <c r="U215" s="166">
        <f>INDEX(Sorted_by_Variable!T$7:T$59,D214)</f>
        <v>267173.9828801119</v>
      </c>
      <c r="V215" s="166">
        <f>INDEX(Sorted_by_Variable!U$7:U$59,D214)</f>
        <v>270341.1734412135</v>
      </c>
      <c r="W215" s="166">
        <f>INDEX(Sorted_by_Variable!V$7:V$59,D214)</f>
        <v>273545.90918520378</v>
      </c>
      <c r="X215" s="166">
        <f>INDEX(Sorted_by_Variable!W$7:W$59,D214)</f>
        <v>276788.63518816233</v>
      </c>
      <c r="Y215" s="166">
        <f>INDEX(Sorted_by_Variable!X$7:X$59,D214)</f>
        <v>280069.80180228403</v>
      </c>
      <c r="Z215" s="166">
        <f>INDEX(Sorted_by_Variable!Y$7:Y$59,D214)</f>
        <v>283389.86471842445</v>
      </c>
      <c r="AA215" s="166">
        <f>INDEX(Sorted_by_Variable!Z$7:Z$59,D214)</f>
        <v>286749.2850293864</v>
      </c>
      <c r="AB215" s="166">
        <f>INDEX(Sorted_by_Variable!AA$7:AA$59,D214)</f>
        <v>290148.52929395699</v>
      </c>
      <c r="AC215" s="166">
        <f>INDEX(Sorted_by_Variable!AB$7:AB$59,D214)</f>
        <v>293588.06960170355</v>
      </c>
      <c r="AD215" s="166">
        <f>INDEX(Sorted_by_Variable!AC$7:AC$59,D214)</f>
        <v>297068.38363853778</v>
      </c>
      <c r="AE215" s="166">
        <f>INDEX(Sorted_by_Variable!AD$7:AD$59,D214)</f>
        <v>300589.9547530571</v>
      </c>
      <c r="AF215" s="166">
        <f>INDEX(Sorted_by_Variable!AE$7:AE$59,D214)</f>
        <v>304153.27202367265</v>
      </c>
      <c r="AG215" s="166">
        <f>INDEX(Sorted_by_Variable!AF$7:AF$59,D214)</f>
        <v>307758.8303265326</v>
      </c>
      <c r="AH215" s="166">
        <f>INDEX(Sorted_by_Variable!AG$7:AG$59,D214)</f>
        <v>311808.94520522683</v>
      </c>
      <c r="AI215" s="166">
        <f>INDEX(Sorted_by_Variable!AH$7:AH$59,D214)</f>
        <v>315912.35970984312</v>
      </c>
      <c r="AJ215" s="166">
        <f>INDEX(Sorted_by_Variable!AI$7:AI$59,D214)</f>
        <v>320069.77526496042</v>
      </c>
      <c r="AK215" s="166">
        <f>INDEX(Sorted_by_Variable!AJ$7:AJ$59,D214)</f>
        <v>324281.9025259249</v>
      </c>
      <c r="AL215" s="166">
        <f>INDEX(Sorted_by_Variable!AK$7:AK$59,D214)</f>
        <v>328549.4615003271</v>
      </c>
      <c r="AM215" s="166">
        <f>INDEX(Sorted_by_Variable!AL$7:AL$59,D214)</f>
        <v>332873.18167107773</v>
      </c>
      <c r="AN215" s="166">
        <f>INDEX(Sorted_by_Variable!AM$7:AM$59,D214)</f>
        <v>337253.80212110316</v>
      </c>
      <c r="AO215" s="166">
        <f>INDEX(Sorted_by_Variable!AN$7:AN$59,D214)</f>
        <v>341692.07165968191</v>
      </c>
      <c r="AP215" s="166">
        <f>INDEX(Sorted_by_Variable!AO$7:AO$59,D214)</f>
        <v>346188.7489504437</v>
      </c>
      <c r="AQ215" s="168">
        <f>INDEX(Sorted_by_Variable!AP$7:AP$59,D214)</f>
        <v>350744.60264105297</v>
      </c>
      <c r="AS215" s="69" t="str">
        <f t="shared" ref="AS215:AS225" si="85">C215</f>
        <v>BAU sales</v>
      </c>
    </row>
    <row r="216" spans="2:45" x14ac:dyDescent="0.35">
      <c r="C216" t="s">
        <v>2372</v>
      </c>
      <c r="D216" s="76" t="s">
        <v>0</v>
      </c>
      <c r="E216" s="166">
        <f>INDEX(Sorted_by_Variable!D$62:D$114,D214)</f>
        <v>220674.33300000001</v>
      </c>
      <c r="F216" s="167">
        <f>INDEX(Sorted_by_Variable!E$62:E$114,D214)</f>
        <v>223884.34006145564</v>
      </c>
      <c r="G216" s="166">
        <f>INDEX(Sorted_by_Variable!F$62:F$114,D214)</f>
        <v>226538.35734628717</v>
      </c>
      <c r="H216" s="166">
        <f>INDEX(Sorted_by_Variable!G$62:G$114,D214)</f>
        <v>229223.83644638569</v>
      </c>
      <c r="I216" s="166">
        <f>INDEX(Sorted_by_Variable!H$62:H$114,D214)</f>
        <v>231941.15032308252</v>
      </c>
      <c r="J216" s="166">
        <f>INDEX(Sorted_by_Variable!I$62:I$114,D214)</f>
        <v>234103.59335894638</v>
      </c>
      <c r="K216" s="166">
        <f>INDEX(Sorted_by_Variable!J$62:J$114,D214)</f>
        <v>235855.84881296635</v>
      </c>
      <c r="L216" s="166">
        <f>INDEX(Sorted_by_Variable!K$62:K$114,D214)</f>
        <v>237217.26286493224</v>
      </c>
      <c r="M216" s="166">
        <f>INDEX(Sorted_by_Variable!L$62:L$114,D214)</f>
        <v>238209.7966057384</v>
      </c>
      <c r="N216" s="166">
        <f>INDEX(Sorted_by_Variable!M$62:M$114,D214)</f>
        <v>238857.7229378527</v>
      </c>
      <c r="O216" s="166">
        <f>INDEX(Sorted_by_Variable!N$62:N$114,D214)</f>
        <v>239187.31072064352</v>
      </c>
      <c r="P216" s="166">
        <f>INDEX(Sorted_by_Variable!O$62:O$114,D214)</f>
        <v>239226.50115947728</v>
      </c>
      <c r="Q216" s="166">
        <f>INDEX(Sorted_by_Variable!P$62:P$114,D214)</f>
        <v>239370.87830885255</v>
      </c>
      <c r="R216" s="168">
        <f>INDEX(Sorted_by_Variable!Q$62:Q$114,D214)</f>
        <v>239737.34963417082</v>
      </c>
      <c r="S216" s="166">
        <f>INDEX(Sorted_by_Variable!R$62:R$114,D214)</f>
        <v>240323.11731308646</v>
      </c>
      <c r="T216" s="166">
        <f>INDEX(Sorted_by_Variable!S$62:S$114,D214)</f>
        <v>241125.60580230653</v>
      </c>
      <c r="U216" s="166">
        <f>INDEX(Sorted_by_Variable!T$62:T$114,D214)</f>
        <v>242142.45635356434</v>
      </c>
      <c r="V216" s="166">
        <f>INDEX(Sorted_by_Variable!U$62:U$114,D214)</f>
        <v>243371.52178803549</v>
      </c>
      <c r="W216" s="166">
        <f>INDEX(Sorted_by_Variable!V$62:V$114,D214)</f>
        <v>244810.86152099946</v>
      </c>
      <c r="X216" s="166">
        <f>INDEX(Sorted_by_Variable!W$62:W$114,D214)</f>
        <v>246458.7368288752</v>
      </c>
      <c r="Y216" s="166">
        <f>INDEX(Sorted_by_Variable!X$62:X$114,D214)</f>
        <v>248313.60635107569</v>
      </c>
      <c r="Z216" s="166">
        <f>INDEX(Sorted_by_Variable!Y$62:Y$114,D214)</f>
        <v>250374.12181943204</v>
      </c>
      <c r="AA216" s="166">
        <f>INDEX(Sorted_by_Variable!Z$62:Z$114,D214)</f>
        <v>252639.12400823017</v>
      </c>
      <c r="AB216" s="166">
        <f>INDEX(Sorted_by_Variable!AA$62:AA$114,D214)</f>
        <v>255107.63889818871</v>
      </c>
      <c r="AC216" s="166">
        <f>INDEX(Sorted_by_Variable!AB$62:AB$114,D214)</f>
        <v>257778.87404798035</v>
      </c>
      <c r="AD216" s="166">
        <f>INDEX(Sorted_by_Variable!AC$62:AC$114,D214)</f>
        <v>260621.31606190087</v>
      </c>
      <c r="AE216" s="166">
        <f>INDEX(Sorted_by_Variable!AD$62:AD$114,D214)</f>
        <v>263610.05849215179</v>
      </c>
      <c r="AF216" s="166">
        <f>INDEX(Sorted_by_Variable!AE$62:AE$114,D214)</f>
        <v>266720.39512991608</v>
      </c>
      <c r="AG216" s="166">
        <f>INDEX(Sorted_by_Variable!AF$62:AF$114,D214)</f>
        <v>269927.91825302225</v>
      </c>
      <c r="AH216" s="166">
        <f>INDEX(Sorted_by_Variable!AG$62:AG$114,D214)</f>
        <v>273610.42076462542</v>
      </c>
      <c r="AI216" s="166">
        <f>INDEX(Sorted_by_Variable!AH$62:AH$114,D214)</f>
        <v>277346.55123331078</v>
      </c>
      <c r="AJ216" s="166">
        <f>INDEX(Sorted_by_Variable!AI$62:AI$114,D214)</f>
        <v>281113.71891666728</v>
      </c>
      <c r="AK216" s="166">
        <f>INDEX(Sorted_by_Variable!AJ$62:AJ$114,D214)</f>
        <v>284909.18556699471</v>
      </c>
      <c r="AL216" s="166">
        <f>INDEX(Sorted_by_Variable!AK$62:AK$114,D214)</f>
        <v>288736.10680516897</v>
      </c>
      <c r="AM216" s="166">
        <f>INDEX(Sorted_by_Variable!AL$62:AL$114,D214)</f>
        <v>292597.44739685551</v>
      </c>
      <c r="AN216" s="166">
        <f>INDEX(Sorted_by_Variable!AM$62:AM$114,D214)</f>
        <v>296495.98894011951</v>
      </c>
      <c r="AO216" s="166">
        <f>INDEX(Sorted_by_Variable!AN$62:AN$114,D214)</f>
        <v>300434.33711320464</v>
      </c>
      <c r="AP216" s="166">
        <f>INDEX(Sorted_by_Variable!AO$62:AO$114,D214)</f>
        <v>304414.92849949747</v>
      </c>
      <c r="AQ216" s="168">
        <f>INDEX(Sorted_by_Variable!AP$62:AP$114,D214)</f>
        <v>308440.03700588958</v>
      </c>
      <c r="AS216" s="69" t="str">
        <f t="shared" si="85"/>
        <v>Sales after EE</v>
      </c>
    </row>
    <row r="217" spans="2:45" x14ac:dyDescent="0.35">
      <c r="C217" t="s">
        <v>2356</v>
      </c>
      <c r="D217" s="76" t="s">
        <v>0</v>
      </c>
      <c r="E217" s="166">
        <f>INDEX(Sorted_by_Variable!D$117:D$169,D214)</f>
        <v>0</v>
      </c>
      <c r="F217" s="167">
        <f>INDEX(Sorted_by_Variable!E$117:E$169,D214)</f>
        <v>0</v>
      </c>
      <c r="G217" s="166">
        <f>INDEX(Sorted_by_Variable!F$117:F$169,D214)</f>
        <v>0</v>
      </c>
      <c r="H217" s="166">
        <f>INDEX(Sorted_by_Variable!G$117:G$169,D214)</f>
        <v>0</v>
      </c>
      <c r="I217" s="166">
        <f>INDEX(Sorted_by_Variable!H$117:H$169,D214)</f>
        <v>0</v>
      </c>
      <c r="J217" s="166">
        <f>INDEX(Sorted_by_Variable!I$117:I$169,D214)</f>
        <v>587.08299999999997</v>
      </c>
      <c r="K217" s="166">
        <f>INDEX(Sorted_by_Variable!J$117:J$169,D214)</f>
        <v>1616.9475972282646</v>
      </c>
      <c r="L217" s="166">
        <f>INDEX(Sorted_by_Variable!K$117:K$169,D214)</f>
        <v>3070.6339947932843</v>
      </c>
      <c r="M217" s="166">
        <f>INDEX(Sorted_by_Variable!L$117:L$169,D214)</f>
        <v>4926.5720650413477</v>
      </c>
      <c r="N217" s="166">
        <f>INDEX(Sorted_by_Variable!M$117:M$169,D214)</f>
        <v>7160.8845033845664</v>
      </c>
      <c r="O217" s="166">
        <f>INDEX(Sorted_by_Variable!N$117:N$169,D214)</f>
        <v>9747.7027379150131</v>
      </c>
      <c r="P217" s="166">
        <f>INDEX(Sorted_by_Variable!O$117:O$169,D214)</f>
        <v>12659.4905958993</v>
      </c>
      <c r="Q217" s="166">
        <f>INDEX(Sorted_by_Variable!P$117:P$169,D214)</f>
        <v>15501.073856895731</v>
      </c>
      <c r="R217" s="168">
        <f>INDEX(Sorted_by_Variable!Q$117:Q$169,D214)</f>
        <v>18155.959747901623</v>
      </c>
      <c r="S217" s="166">
        <f>INDEX(Sorted_by_Variable!R$117:R$169,D214)</f>
        <v>20627.365699596092</v>
      </c>
      <c r="T217" s="166">
        <f>INDEX(Sorted_by_Variable!S$117:S$169,D214)</f>
        <v>22918.291837815741</v>
      </c>
      <c r="U217" s="166">
        <f>INDEX(Sorted_by_Variable!T$117:T$169,D214)</f>
        <v>25031.526526547568</v>
      </c>
      <c r="V217" s="166">
        <f>INDEX(Sorted_by_Variable!U$117:U$169,D214)</f>
        <v>26969.651653178018</v>
      </c>
      <c r="W217" s="166">
        <f>INDEX(Sorted_by_Variable!V$117:V$169,D214)</f>
        <v>28735.047664204307</v>
      </c>
      <c r="X217" s="166">
        <f>INDEX(Sorted_by_Variable!W$117:W$169,D214)</f>
        <v>30329.898359287123</v>
      </c>
      <c r="Y217" s="166">
        <f>INDEX(Sorted_by_Variable!X$117:X$169,D214)</f>
        <v>31756.195451208347</v>
      </c>
      <c r="Z217" s="166">
        <f>INDEX(Sorted_by_Variable!Y$117:Y$169,D214)</f>
        <v>33015.742898992408</v>
      </c>
      <c r="AA217" s="166">
        <f>INDEX(Sorted_by_Variable!Z$117:Z$169,D214)</f>
        <v>34110.161021156237</v>
      </c>
      <c r="AB217" s="166">
        <f>INDEX(Sorted_by_Variable!AA$117:AA$169,D214)</f>
        <v>35040.890395768263</v>
      </c>
      <c r="AC217" s="166">
        <f>INDEX(Sorted_by_Variable!AB$117:AB$169,D214)</f>
        <v>35809.195553723184</v>
      </c>
      <c r="AD217" s="166">
        <f>INDEX(Sorted_by_Variable!AC$117:AC$169,D214)</f>
        <v>36447.067576636917</v>
      </c>
      <c r="AE217" s="166">
        <f>INDEX(Sorted_by_Variable!AD$117:AD$169,D214)</f>
        <v>36979.896260905341</v>
      </c>
      <c r="AF217" s="166">
        <f>INDEX(Sorted_by_Variable!AE$117:AE$169,D214)</f>
        <v>37432.876893756576</v>
      </c>
      <c r="AG217" s="166">
        <f>INDEX(Sorted_by_Variable!AF$117:AF$169,D214)</f>
        <v>37830.91207351035</v>
      </c>
      <c r="AH217" s="166">
        <f>INDEX(Sorted_by_Variable!AG$117:AG$169,D214)</f>
        <v>38198.524440601395</v>
      </c>
      <c r="AI217" s="166">
        <f>INDEX(Sorted_by_Variable!AH$117:AH$169,D214)</f>
        <v>38565.808476532358</v>
      </c>
      <c r="AJ217" s="166">
        <f>INDEX(Sorted_by_Variable!AI$117:AI$169,D214)</f>
        <v>38956.056348293161</v>
      </c>
      <c r="AK217" s="166">
        <f>INDEX(Sorted_by_Variable!AJ$117:AJ$169,D214)</f>
        <v>39372.716958930221</v>
      </c>
      <c r="AL217" s="166">
        <f>INDEX(Sorted_by_Variable!AK$117:AK$169,D214)</f>
        <v>39813.354695158137</v>
      </c>
      <c r="AM217" s="166">
        <f>INDEX(Sorted_by_Variable!AL$117:AL$169,D214)</f>
        <v>40275.734274222224</v>
      </c>
      <c r="AN217" s="166">
        <f>INDEX(Sorted_by_Variable!AM$117:AM$169,D214)</f>
        <v>40757.813180983649</v>
      </c>
      <c r="AO217" s="166">
        <f>INDEX(Sorted_by_Variable!AN$117:AN$169,D214)</f>
        <v>41257.734546477295</v>
      </c>
      <c r="AP217" s="166">
        <f>INDEX(Sorted_by_Variable!AO$117:AO$169,D214)</f>
        <v>41773.820450946252</v>
      </c>
      <c r="AQ217" s="168">
        <f>INDEX(Sorted_by_Variable!AP$117:AP$169,D214)</f>
        <v>42304.56563516341</v>
      </c>
      <c r="AS217" s="69" t="str">
        <f t="shared" si="85"/>
        <v>Net cumulative savings</v>
      </c>
    </row>
    <row r="218" spans="2:45" x14ac:dyDescent="0.35">
      <c r="C218" t="s">
        <v>2390</v>
      </c>
      <c r="D218" s="76" t="s">
        <v>1</v>
      </c>
      <c r="E218" s="174">
        <f t="shared" ref="E218:AQ218" si="86">E217/E215</f>
        <v>0</v>
      </c>
      <c r="F218" s="173">
        <f t="shared" si="86"/>
        <v>0</v>
      </c>
      <c r="G218" s="174">
        <f t="shared" si="86"/>
        <v>0</v>
      </c>
      <c r="H218" s="174">
        <f t="shared" si="86"/>
        <v>0</v>
      </c>
      <c r="I218" s="174">
        <f t="shared" si="86"/>
        <v>0</v>
      </c>
      <c r="J218" s="174">
        <f t="shared" si="86"/>
        <v>2.5015182073193612E-3</v>
      </c>
      <c r="K218" s="174">
        <f t="shared" si="86"/>
        <v>6.808980319730003E-3</v>
      </c>
      <c r="L218" s="174">
        <f t="shared" si="86"/>
        <v>1.2778979028585234E-2</v>
      </c>
      <c r="M218" s="174">
        <f t="shared" si="86"/>
        <v>2.0262587995266979E-2</v>
      </c>
      <c r="N218" s="174">
        <f t="shared" si="86"/>
        <v>2.9107084939073068E-2</v>
      </c>
      <c r="O218" s="174">
        <f t="shared" si="86"/>
        <v>3.9157620306143726E-2</v>
      </c>
      <c r="P218" s="174">
        <f t="shared" si="86"/>
        <v>5.0258811566598685E-2</v>
      </c>
      <c r="Q218" s="174">
        <f t="shared" si="86"/>
        <v>6.0819065123396063E-2</v>
      </c>
      <c r="R218" s="175">
        <f t="shared" si="86"/>
        <v>7.0401049920233952E-2</v>
      </c>
      <c r="S218" s="174">
        <f t="shared" si="86"/>
        <v>7.904704931545796E-2</v>
      </c>
      <c r="T218" s="174">
        <f t="shared" si="86"/>
        <v>8.6797278947351966E-2</v>
      </c>
      <c r="U218" s="174">
        <f t="shared" si="86"/>
        <v>9.368998529239235E-2</v>
      </c>
      <c r="V218" s="174">
        <f t="shared" si="86"/>
        <v>9.976153950164994E-2</v>
      </c>
      <c r="W218" s="174">
        <f t="shared" si="86"/>
        <v>0.10504652674132769</v>
      </c>
      <c r="X218" s="174">
        <f t="shared" si="86"/>
        <v>0.10957783125260437</v>
      </c>
      <c r="Y218" s="174">
        <f t="shared" si="86"/>
        <v>0.11338671733565446</v>
      </c>
      <c r="Z218" s="174">
        <f t="shared" si="86"/>
        <v>0.11650290645290642</v>
      </c>
      <c r="AA218" s="174">
        <f t="shared" si="86"/>
        <v>0.11895465063726519</v>
      </c>
      <c r="AB218" s="174">
        <f t="shared" si="86"/>
        <v>0.12076880238213246</v>
      </c>
      <c r="AC218" s="174">
        <f t="shared" si="86"/>
        <v>0.12197088118159485</v>
      </c>
      <c r="AD218" s="174">
        <f t="shared" si="86"/>
        <v>0.12268915032366558</v>
      </c>
      <c r="AE218" s="174">
        <f t="shared" si="86"/>
        <v>0.12302439145474885</v>
      </c>
      <c r="AF218" s="174">
        <f t="shared" si="86"/>
        <v>0.12307241228969297</v>
      </c>
      <c r="AG218" s="174">
        <f t="shared" si="86"/>
        <v>0.12292388827112351</v>
      </c>
      <c r="AH218" s="174">
        <f t="shared" si="86"/>
        <v>0.12250618536764504</v>
      </c>
      <c r="AI218" s="174">
        <f t="shared" si="86"/>
        <v>0.1220775550280907</v>
      </c>
      <c r="AJ218" s="174">
        <f t="shared" si="86"/>
        <v>0.12171113725450811</v>
      </c>
      <c r="AK218" s="174">
        <f t="shared" si="86"/>
        <v>0.12141509178355257</v>
      </c>
      <c r="AL218" s="174">
        <f t="shared" si="86"/>
        <v>0.12117918109909458</v>
      </c>
      <c r="AM218" s="174">
        <f t="shared" si="86"/>
        <v>0.12099422991071693</v>
      </c>
      <c r="AN218" s="174">
        <f t="shared" si="86"/>
        <v>0.12085204947918744</v>
      </c>
      <c r="AO218" s="174">
        <f t="shared" si="86"/>
        <v>0.12074536686226986</v>
      </c>
      <c r="AP218" s="174">
        <f t="shared" si="86"/>
        <v>0.12066775878070521</v>
      </c>
      <c r="AQ218" s="175">
        <f t="shared" si="86"/>
        <v>0.12061358982181487</v>
      </c>
      <c r="AS218" s="69" t="str">
        <f t="shared" si="85"/>
        <v>Net cumulative savings as a percent of sales before EE</v>
      </c>
    </row>
    <row r="219" spans="2:45" x14ac:dyDescent="0.35">
      <c r="C219" t="s">
        <v>2378</v>
      </c>
      <c r="D219" s="76" t="s">
        <v>0</v>
      </c>
      <c r="E219" s="166">
        <f>INDEX(Sorted_by_Variable!D$227:D$279,D214)</f>
        <v>0</v>
      </c>
      <c r="F219" s="167">
        <f>INDEX(Sorted_by_Variable!E$227:E$279,D214)</f>
        <v>0</v>
      </c>
      <c r="G219" s="166">
        <f>INDEX(Sorted_by_Variable!F$227:F$279,D214)</f>
        <v>0</v>
      </c>
      <c r="H219" s="166">
        <f>INDEX(Sorted_by_Variable!G$227:G$279,D214)</f>
        <v>0</v>
      </c>
      <c r="I219" s="166">
        <f>INDEX(Sorted_by_Variable!H$227:H$279,D214)</f>
        <v>0</v>
      </c>
      <c r="J219" s="166">
        <f>INDEX(Sorted_by_Variable!I$227:I$279,D214)</f>
        <v>587.08299999999997</v>
      </c>
      <c r="K219" s="166">
        <f>INDEX(Sorted_by_Variable!J$227:J$279,D214)</f>
        <v>1060.7637024914225</v>
      </c>
      <c r="L219" s="166">
        <f>INDEX(Sorted_by_Variable!K$227:K$279,D214)</f>
        <v>1540.4151713803578</v>
      </c>
      <c r="M219" s="166">
        <f>INDEX(Sorted_by_Variable!L$227:L$279,D214)</f>
        <v>2023.7413267676311</v>
      </c>
      <c r="N219" s="166">
        <f>INDEX(Sorted_by_Variable!M$227:M$279,D214)</f>
        <v>2508.6283962716084</v>
      </c>
      <c r="O219" s="166">
        <f>INDEX(Sorted_by_Variable!N$227:N$279,D214)</f>
        <v>2993.1672659468154</v>
      </c>
      <c r="P219" s="166">
        <f>INDEX(Sorted_by_Variable!O$227:O$279,D214)</f>
        <v>3475.6720086610167</v>
      </c>
      <c r="Q219" s="166">
        <f>INDEX(Sorted_by_Variable!P$227:P$279,D214)</f>
        <v>3588.397517392159</v>
      </c>
      <c r="R219" s="168">
        <f>INDEX(Sorted_by_Variable!Q$227:Q$279,D214)</f>
        <v>3590.5631746327881</v>
      </c>
      <c r="S219" s="166">
        <f>INDEX(Sorted_by_Variable!R$227:R$279,D214)</f>
        <v>3596.0602445125623</v>
      </c>
      <c r="T219" s="166">
        <f>INDEX(Sorted_by_Variable!S$227:S$279,D214)</f>
        <v>3604.8467596962969</v>
      </c>
      <c r="U219" s="166">
        <f>INDEX(Sorted_by_Variable!T$227:T$279,D214)</f>
        <v>3616.884087034598</v>
      </c>
      <c r="V219" s="166">
        <f>INDEX(Sorted_by_Variable!U$227:U$279,D214)</f>
        <v>3632.1368453034652</v>
      </c>
      <c r="W219" s="166">
        <f>INDEX(Sorted_by_Variable!V$227:V$279,D214)</f>
        <v>3650.5728268205321</v>
      </c>
      <c r="X219" s="166">
        <f>INDEX(Sorted_by_Variable!W$227:W$279,D214)</f>
        <v>3672.1629228149918</v>
      </c>
      <c r="Y219" s="166">
        <f>INDEX(Sorted_by_Variable!X$227:X$279,D214)</f>
        <v>3696.8810524331279</v>
      </c>
      <c r="Z219" s="166">
        <f>INDEX(Sorted_by_Variable!Y$227:Y$279,D214)</f>
        <v>3724.7040952661355</v>
      </c>
      <c r="AA219" s="166">
        <f>INDEX(Sorted_by_Variable!Z$227:Z$279,D214)</f>
        <v>3755.6118272914805</v>
      </c>
      <c r="AB219" s="166">
        <f>INDEX(Sorted_by_Variable!AA$227:AA$279,D214)</f>
        <v>3789.5868601234524</v>
      </c>
      <c r="AC219" s="166">
        <f>INDEX(Sorted_by_Variable!AB$227:AB$279,D214)</f>
        <v>3826.6145834728304</v>
      </c>
      <c r="AD219" s="166">
        <f>INDEX(Sorted_by_Variable!AC$227:AC$279,D214)</f>
        <v>3866.6831107197049</v>
      </c>
      <c r="AE219" s="166">
        <f>INDEX(Sorted_by_Variable!AD$227:AD$279,D214)</f>
        <v>3909.3197409285131</v>
      </c>
      <c r="AF219" s="166">
        <f>INDEX(Sorted_by_Variable!AE$227:AE$279,D214)</f>
        <v>3954.1508773822766</v>
      </c>
      <c r="AG219" s="166">
        <f>INDEX(Sorted_by_Variable!AF$227:AF$279,D214)</f>
        <v>4000.8059269487412</v>
      </c>
      <c r="AH219" s="166">
        <f>INDEX(Sorted_by_Variable!AG$227:AG$279,D214)</f>
        <v>4048.9187737953334</v>
      </c>
      <c r="AI219" s="166">
        <f>INDEX(Sorted_by_Variable!AH$227:AH$279,D214)</f>
        <v>4104.1563114693809</v>
      </c>
      <c r="AJ219" s="166">
        <f>INDEX(Sorted_by_Variable!AI$227:AI$279,D214)</f>
        <v>4160.1982684996619</v>
      </c>
      <c r="AK219" s="166">
        <f>INDEX(Sorted_by_Variable!AJ$227:AJ$279,D214)</f>
        <v>4216.7057837500088</v>
      </c>
      <c r="AL219" s="166">
        <f>INDEX(Sorted_by_Variable!AK$227:AK$279,D214)</f>
        <v>4273.6377835049207</v>
      </c>
      <c r="AM219" s="166">
        <f>INDEX(Sorted_by_Variable!AL$227:AL$279,D214)</f>
        <v>4331.0416020775347</v>
      </c>
      <c r="AN219" s="166">
        <f>INDEX(Sorted_by_Variable!AM$227:AM$279,D214)</f>
        <v>4388.9617109528326</v>
      </c>
      <c r="AO219" s="166">
        <f>INDEX(Sorted_by_Variable!AN$227:AN$279,D214)</f>
        <v>4447.4398341017923</v>
      </c>
      <c r="AP219" s="166">
        <f>INDEX(Sorted_by_Variable!AO$227:AO$279,D214)</f>
        <v>4506.5150566980692</v>
      </c>
      <c r="AQ219" s="168">
        <f>INDEX(Sorted_by_Variable!AP$227:AP$279,D214)</f>
        <v>4566.2239274924623</v>
      </c>
      <c r="AS219" s="69" t="str">
        <f t="shared" si="85"/>
        <v>Annual first-year savings</v>
      </c>
    </row>
    <row r="220" spans="2:45" x14ac:dyDescent="0.35">
      <c r="C220" t="s">
        <v>2379</v>
      </c>
      <c r="D220" s="76" t="s">
        <v>1</v>
      </c>
      <c r="E220" s="174">
        <f>INDEX(Sorted_by_Variable!D$282:D$335,D214)</f>
        <v>0</v>
      </c>
      <c r="F220" s="173">
        <f>INDEX(Sorted_by_Variable!E$282:E$335,D214)</f>
        <v>2.6604045518968441E-3</v>
      </c>
      <c r="G220" s="174">
        <f>INDEX(Sorted_by_Variable!F$282:F$335,D214)</f>
        <v>2.6222602252522318E-3</v>
      </c>
      <c r="H220" s="174">
        <f>INDEX(Sorted_by_Variable!G$282:G$335,D214)</f>
        <v>2.5915390527114276E-3</v>
      </c>
      <c r="I220" s="174">
        <f>INDEX(Sorted_by_Variable!H$282:H$335,D214)</f>
        <v>2.5611777950384131E-3</v>
      </c>
      <c r="J220" s="174">
        <f>INDEX(Sorted_by_Variable!I$282:I$335,D214)</f>
        <v>2.5311722356391804E-3</v>
      </c>
      <c r="K220" s="174">
        <f>INDEX(Sorted_by_Variable!J$282:J$335,D214)</f>
        <v>2.5077914934002626E-3</v>
      </c>
      <c r="L220" s="174">
        <f>INDEX(Sorted_by_Variable!K$282:K$335,D214)</f>
        <v>2.4891602347565981E-3</v>
      </c>
      <c r="M220" s="174">
        <f>INDEX(Sorted_by_Variable!L$282:L$335,D214)</f>
        <v>2.4748746904405339E-3</v>
      </c>
      <c r="N220" s="174">
        <f>INDEX(Sorted_by_Variable!M$282:M$335,D214)</f>
        <v>2.4645627861043951E-3</v>
      </c>
      <c r="O220" s="174">
        <f>INDEX(Sorted_by_Variable!N$282:N$335,D214)</f>
        <v>2.457877404084399E-3</v>
      </c>
      <c r="P220" s="174">
        <f>INDEX(Sorted_by_Variable!O$282:O$335,D214)</f>
        <v>2.4544905757382667E-3</v>
      </c>
      <c r="Q220" s="174">
        <f>INDEX(Sorted_by_Variable!P$282:P$335,D214)</f>
        <v>2.4540884774660841E-3</v>
      </c>
      <c r="R220" s="175">
        <f>INDEX(Sorted_by_Variable!Q$282:Q$335,D214)</f>
        <v>2.4526082878072813E-3</v>
      </c>
      <c r="S220" s="174">
        <f>INDEX(Sorted_by_Variable!R$282:R$335,D214)</f>
        <v>2.4488591406214514E-3</v>
      </c>
      <c r="T220" s="174">
        <f>INDEX(Sorted_by_Variable!S$282:S$335,D214)</f>
        <v>2.4428902494434777E-3</v>
      </c>
      <c r="U220" s="174">
        <f>INDEX(Sorted_by_Variable!T$282:T$335,D214)</f>
        <v>2.4347600830138968E-3</v>
      </c>
      <c r="V220" s="174">
        <f>INDEX(Sorted_by_Variable!U$282:U$335,D214)</f>
        <v>2.4245355764574003E-3</v>
      </c>
      <c r="W220" s="174">
        <f>INDEX(Sorted_by_Variable!V$282:V$335,D214)</f>
        <v>2.4122912807823097E-3</v>
      </c>
      <c r="X220" s="174">
        <f>INDEX(Sorted_by_Variable!W$282:W$335,D214)</f>
        <v>2.3981084677063683E-3</v>
      </c>
      <c r="Y220" s="174">
        <f>INDEX(Sorted_by_Variable!X$282:X$335,D214)</f>
        <v>2.3820742066353764E-3</v>
      </c>
      <c r="Z220" s="174">
        <f>INDEX(Sorted_by_Variable!Y$282:Y$335,D214)</f>
        <v>2.3642804300057509E-3</v>
      </c>
      <c r="AA220" s="174">
        <f>INDEX(Sorted_by_Variable!Z$282:Z$335,D214)</f>
        <v>2.3448230022086701E-3</v>
      </c>
      <c r="AB220" s="174">
        <f>INDEX(Sorted_by_Variable!AA$282:AA$335,D214)</f>
        <v>2.3238008060100569E-3</v>
      </c>
      <c r="AC220" s="174">
        <f>INDEX(Sorted_by_Variable!AB$282:AB$335,D214)</f>
        <v>2.3013148588400356E-3</v>
      </c>
      <c r="AD220" s="174">
        <f>INDEX(Sorted_by_Variable!AC$282:AC$335,D214)</f>
        <v>2.277467469621759E-3</v>
      </c>
      <c r="AE220" s="174">
        <f>INDEX(Sorted_by_Variable!AD$282:AD$335,D214)</f>
        <v>2.2526284836216553E-3</v>
      </c>
      <c r="AF220" s="174">
        <f>INDEX(Sorted_by_Variable!AE$282:AE$335,D214)</f>
        <v>2.227088766483767E-3</v>
      </c>
      <c r="AG220" s="174">
        <f>INDEX(Sorted_by_Variable!AF$282:AF$335,D214)</f>
        <v>2.2011177649689643E-3</v>
      </c>
      <c r="AH220" s="174">
        <f>INDEX(Sorted_by_Variable!AG$282:AG$335,D214)</f>
        <v>2.1749621298886401E-3</v>
      </c>
      <c r="AI220" s="174">
        <f>INDEX(Sorted_by_Variable!AH$282:AH$335,D214)</f>
        <v>2.145689474689419E-3</v>
      </c>
      <c r="AJ220" s="174">
        <f>INDEX(Sorted_by_Variable!AI$282:AI$335,D214)</f>
        <v>2.116784929862464E-3</v>
      </c>
      <c r="AK220" s="174">
        <f>INDEX(Sorted_by_Variable!AJ$282:AJ$335,D214)</f>
        <v>2.0884181756139534E-3</v>
      </c>
      <c r="AL220" s="174">
        <f>INDEX(Sorted_by_Variable!AK$282:AK$335,D214)</f>
        <v>2.0605969541896392E-3</v>
      </c>
      <c r="AM220" s="174">
        <f>INDEX(Sorted_by_Variable!AL$282:AL$335,D214)</f>
        <v>2.0332857102494184E-3</v>
      </c>
      <c r="AN220" s="174">
        <f>INDEX(Sorted_by_Variable!AM$282:AM$335,D214)</f>
        <v>2.0064529107245701E-3</v>
      </c>
      <c r="AO220" s="174">
        <f>INDEX(Sorted_by_Variable!AN$282:AN$335,D214)</f>
        <v>1.9800706313047884E-3</v>
      </c>
      <c r="AP220" s="174">
        <f>INDEX(Sorted_by_Variable!AO$282:AO$335,D214)</f>
        <v>1.9541141856191531E-3</v>
      </c>
      <c r="AQ220" s="175">
        <f>INDEX(Sorted_by_Variable!AP$282:AP$335,D214)</f>
        <v>1.9285617919390873E-3</v>
      </c>
      <c r="AS220" s="69" t="str">
        <f t="shared" si="85"/>
        <v>EIA and EERS savings as a percent of previous year sales</v>
      </c>
    </row>
    <row r="221" spans="2:45" x14ac:dyDescent="0.35">
      <c r="C221" t="s">
        <v>2391</v>
      </c>
      <c r="D221" s="76" t="s">
        <v>1</v>
      </c>
      <c r="E221" s="174">
        <f>INDEX(Sorted_by_Variable!D$337:D$389,D214)</f>
        <v>0</v>
      </c>
      <c r="F221" s="173">
        <f>INDEX(Sorted_by_Variable!E$337:E$389,D214)</f>
        <v>0</v>
      </c>
      <c r="G221" s="174">
        <f>INDEX(Sorted_by_Variable!F$337:F$389,D214)</f>
        <v>0</v>
      </c>
      <c r="H221" s="174">
        <f>INDEX(Sorted_by_Variable!G$337:G$389,D214)</f>
        <v>0</v>
      </c>
      <c r="I221" s="174">
        <f>INDEX(Sorted_by_Variable!H$337:H$389,D214)</f>
        <v>0</v>
      </c>
      <c r="J221" s="174">
        <f>INDEX(Sorted_by_Variable!I$337:I$389,D214)</f>
        <v>2.5311722356391804E-3</v>
      </c>
      <c r="K221" s="174">
        <f>INDEX(Sorted_by_Variable!J$337:J$389,D214)</f>
        <v>4.53117223563918E-3</v>
      </c>
      <c r="L221" s="174">
        <f>INDEX(Sorted_by_Variable!K$337:K$389,D214)</f>
        <v>6.5311722356391801E-3</v>
      </c>
      <c r="M221" s="174">
        <f>INDEX(Sorted_by_Variable!L$337:L$389,D214)</f>
        <v>8.5311722356391801E-3</v>
      </c>
      <c r="N221" s="174">
        <f>INDEX(Sorted_by_Variable!M$337:M$389,D214)</f>
        <v>1.053117223563918E-2</v>
      </c>
      <c r="O221" s="174">
        <f>INDEX(Sorted_by_Variable!N$337:N$389,D214)</f>
        <v>1.253117223563918E-2</v>
      </c>
      <c r="P221" s="174">
        <f>INDEX(Sorted_by_Variable!O$337:O$389,D214)</f>
        <v>1.453117223563918E-2</v>
      </c>
      <c r="Q221" s="174">
        <f>INDEX(Sorted_by_Variable!P$337:P$389,D214)</f>
        <v>1.4999999999999999E-2</v>
      </c>
      <c r="R221" s="175">
        <f>INDEX(Sorted_by_Variable!Q$337:Q$389,D214)</f>
        <v>1.4999999999999999E-2</v>
      </c>
      <c r="S221" s="174">
        <f>INDEX(Sorted_by_Variable!R$337:R$389,D214)</f>
        <v>1.4999999999999999E-2</v>
      </c>
      <c r="T221" s="174">
        <f>INDEX(Sorted_by_Variable!S$337:S$389,D214)</f>
        <v>1.4999999999999999E-2</v>
      </c>
      <c r="U221" s="174">
        <f>INDEX(Sorted_by_Variable!T$337:T$389,D214)</f>
        <v>1.4999999999999999E-2</v>
      </c>
      <c r="V221" s="174">
        <f>INDEX(Sorted_by_Variable!U$337:U$389,D214)</f>
        <v>1.4999999999999999E-2</v>
      </c>
      <c r="W221" s="174">
        <f>INDEX(Sorted_by_Variable!V$337:V$389,D214)</f>
        <v>1.4999999999999999E-2</v>
      </c>
      <c r="X221" s="174">
        <f>INDEX(Sorted_by_Variable!W$337:W$389,D214)</f>
        <v>1.4999999999999999E-2</v>
      </c>
      <c r="Y221" s="174">
        <f>INDEX(Sorted_by_Variable!X$337:X$389,D214)</f>
        <v>1.4999999999999999E-2</v>
      </c>
      <c r="Z221" s="174">
        <f>INDEX(Sorted_by_Variable!Y$337:Y$389,D214)</f>
        <v>1.4999999999999999E-2</v>
      </c>
      <c r="AA221" s="174">
        <f>INDEX(Sorted_by_Variable!Z$337:Z$389,D214)</f>
        <v>1.4999999999999999E-2</v>
      </c>
      <c r="AB221" s="174">
        <f>INDEX(Sorted_by_Variable!AA$337:AA$389,D214)</f>
        <v>1.4999999999999999E-2</v>
      </c>
      <c r="AC221" s="174">
        <f>INDEX(Sorted_by_Variable!AB$337:AB$389,D214)</f>
        <v>1.4999999999999999E-2</v>
      </c>
      <c r="AD221" s="174">
        <f>INDEX(Sorted_by_Variable!AC$337:AC$389,D214)</f>
        <v>1.4999999999999999E-2</v>
      </c>
      <c r="AE221" s="174">
        <f>INDEX(Sorted_by_Variable!AD$337:AD$389,D214)</f>
        <v>1.4999999999999999E-2</v>
      </c>
      <c r="AF221" s="174">
        <f>INDEX(Sorted_by_Variable!AE$337:AE$389,D214)</f>
        <v>1.4999999999999999E-2</v>
      </c>
      <c r="AG221" s="174">
        <f>INDEX(Sorted_by_Variable!AF$337:AF$389,D214)</f>
        <v>1.4999999999999999E-2</v>
      </c>
      <c r="AH221" s="174">
        <f>INDEX(Sorted_by_Variable!AG$337:AG$389,D214)</f>
        <v>1.4999999999999999E-2</v>
      </c>
      <c r="AI221" s="174">
        <f>INDEX(Sorted_by_Variable!AH$337:AH$389,D214)</f>
        <v>1.4999999999999999E-2</v>
      </c>
      <c r="AJ221" s="174">
        <f>INDEX(Sorted_by_Variable!AI$337:AI$389,D214)</f>
        <v>1.4999999999999999E-2</v>
      </c>
      <c r="AK221" s="174">
        <f>INDEX(Sorted_by_Variable!AJ$337:AJ$389,D214)</f>
        <v>1.4999999999999999E-2</v>
      </c>
      <c r="AL221" s="174">
        <f>INDEX(Sorted_by_Variable!AK$337:AK$389,D214)</f>
        <v>1.4999999999999999E-2</v>
      </c>
      <c r="AM221" s="174">
        <f>INDEX(Sorted_by_Variable!AL$337:AL$389,D214)</f>
        <v>1.4999999999999999E-2</v>
      </c>
      <c r="AN221" s="174">
        <f>INDEX(Sorted_by_Variable!AM$337:AM$389,D214)</f>
        <v>1.4999999999999999E-2</v>
      </c>
      <c r="AO221" s="174">
        <f>INDEX(Sorted_by_Variable!AN$337:AN$389,D214)</f>
        <v>1.4999999999999999E-2</v>
      </c>
      <c r="AP221" s="174">
        <f>INDEX(Sorted_by_Variable!AO$337:AO$389,D214)</f>
        <v>1.4999999999999999E-2</v>
      </c>
      <c r="AQ221" s="175">
        <f>INDEX(Sorted_by_Variable!AP$337:AP$389,D214)</f>
        <v>1.4999999999999999E-2</v>
      </c>
      <c r="AS221" s="69" t="str">
        <f t="shared" si="85"/>
        <v>First-year savings as a percent of previous year sales</v>
      </c>
    </row>
    <row r="222" spans="2:45" x14ac:dyDescent="0.35">
      <c r="B222" s="231"/>
      <c r="C222" s="231" t="s">
        <v>2414</v>
      </c>
      <c r="D222" s="248"/>
      <c r="E222" s="250"/>
      <c r="F222" s="249"/>
      <c r="G222" s="250"/>
      <c r="H222" s="250"/>
      <c r="I222" s="250"/>
      <c r="J222" s="250"/>
      <c r="K222" s="250"/>
      <c r="L222" s="250"/>
      <c r="M222" s="250"/>
      <c r="N222" s="250"/>
      <c r="O222" s="250"/>
      <c r="P222" s="250"/>
      <c r="Q222" s="250"/>
      <c r="R222" s="251"/>
      <c r="S222" s="250"/>
      <c r="T222" s="250"/>
      <c r="U222" s="250"/>
      <c r="V222" s="250"/>
      <c r="W222" s="250"/>
      <c r="X222" s="250"/>
      <c r="Y222" s="250"/>
      <c r="Z222" s="250"/>
      <c r="AA222" s="250"/>
      <c r="AB222" s="250"/>
      <c r="AC222" s="250"/>
      <c r="AD222" s="250"/>
      <c r="AE222" s="250"/>
      <c r="AF222" s="250"/>
      <c r="AG222" s="250"/>
      <c r="AH222" s="250"/>
      <c r="AI222" s="250"/>
      <c r="AJ222" s="250"/>
      <c r="AK222" s="250"/>
      <c r="AL222" s="250"/>
      <c r="AM222" s="250"/>
      <c r="AN222" s="250"/>
      <c r="AO222" s="250"/>
      <c r="AP222" s="250"/>
      <c r="AQ222" s="251"/>
      <c r="AS222" s="69" t="str">
        <f t="shared" si="85"/>
        <v>Levelized cost of saved energy associated with program year</v>
      </c>
    </row>
    <row r="223" spans="2:45" x14ac:dyDescent="0.35">
      <c r="B223" s="36"/>
      <c r="C223" s="267" t="s">
        <v>2403</v>
      </c>
      <c r="D223" s="76" t="s">
        <v>2375</v>
      </c>
      <c r="E223" s="197"/>
      <c r="F223" s="196">
        <f>INDEX(Sorted_by_Variable!E$392:E$444,D214)</f>
        <v>0</v>
      </c>
      <c r="G223" s="197">
        <f>INDEX(Sorted_by_Variable!F$392:F$444,D214)</f>
        <v>0</v>
      </c>
      <c r="H223" s="197">
        <f>INDEX(Sorted_by_Variable!G$392:G$444,D214)</f>
        <v>0</v>
      </c>
      <c r="I223" s="197">
        <f>INDEX(Sorted_by_Variable!H$392:H$444,D214)</f>
        <v>0</v>
      </c>
      <c r="J223" s="197">
        <f>INDEX(Sorted_by_Variable!I$392:I$444,D214)</f>
        <v>6.5088934148849047</v>
      </c>
      <c r="K223" s="197">
        <f>INDEX(Sorted_by_Variable!J$392:J$444,D214)</f>
        <v>6.5088934148849065</v>
      </c>
      <c r="L223" s="197">
        <f>INDEX(Sorted_by_Variable!K$392:K$444,D214)</f>
        <v>7.810672097861886</v>
      </c>
      <c r="M223" s="197">
        <f>INDEX(Sorted_by_Variable!L$392:L$444,D214)</f>
        <v>7.8106720978618869</v>
      </c>
      <c r="N223" s="197">
        <f>INDEX(Sorted_by_Variable!M$392:M$444,D214)</f>
        <v>9.1124507808388682</v>
      </c>
      <c r="O223" s="197">
        <f>INDEX(Sorted_by_Variable!N$392:N$444,D214)</f>
        <v>9.1124507808388664</v>
      </c>
      <c r="P223" s="197">
        <f>INDEX(Sorted_by_Variable!O$392:O$444,D214)</f>
        <v>9.1124507808388664</v>
      </c>
      <c r="Q223" s="197">
        <f>INDEX(Sorted_by_Variable!P$392:P$444,D214)</f>
        <v>9.1124507808388682</v>
      </c>
      <c r="R223" s="198">
        <f>INDEX(Sorted_by_Variable!Q$392:Q$444,D214)</f>
        <v>9.1124507808388682</v>
      </c>
      <c r="S223" s="197">
        <f>INDEX(Sorted_by_Variable!R$392:R$444,D214)</f>
        <v>9.1124507808388699</v>
      </c>
      <c r="T223" s="197">
        <f>INDEX(Sorted_by_Variable!S$392:S$444,D214)</f>
        <v>9.1124507808388664</v>
      </c>
      <c r="U223" s="197">
        <f>INDEX(Sorted_by_Variable!T$392:T$444,D214)</f>
        <v>9.1124507808388664</v>
      </c>
      <c r="V223" s="197">
        <f>INDEX(Sorted_by_Variable!U$392:U$444,D214)</f>
        <v>9.1124507808388664</v>
      </c>
      <c r="W223" s="197">
        <f>INDEX(Sorted_by_Variable!V$392:V$444,D214)</f>
        <v>9.1124507808388682</v>
      </c>
      <c r="X223" s="197">
        <f>INDEX(Sorted_by_Variable!W$392:W$444,D214)</f>
        <v>9.1124507808388682</v>
      </c>
      <c r="Y223" s="197">
        <f>INDEX(Sorted_by_Variable!X$392:X$444,D214)</f>
        <v>9.1124507808388717</v>
      </c>
      <c r="Z223" s="197">
        <f>INDEX(Sorted_by_Variable!Y$392:Y$444,D214)</f>
        <v>9.1124507808388682</v>
      </c>
      <c r="AA223" s="197">
        <f>INDEX(Sorted_by_Variable!Z$392:Z$444,D214)</f>
        <v>9.1124507808388699</v>
      </c>
      <c r="AB223" s="197">
        <f>INDEX(Sorted_by_Variable!AA$392:AA$444,D214)</f>
        <v>9.1124507808388664</v>
      </c>
      <c r="AC223" s="197">
        <f>INDEX(Sorted_by_Variable!AB$392:AB$444,D214)</f>
        <v>9.1124507808388699</v>
      </c>
      <c r="AD223" s="197">
        <f>INDEX(Sorted_by_Variable!AC$392:AC$444,D214)</f>
        <v>9.1124507808388699</v>
      </c>
      <c r="AE223" s="197">
        <f>INDEX(Sorted_by_Variable!AD$392:AD$444,D214)</f>
        <v>9.1124507808388682</v>
      </c>
      <c r="AF223" s="197">
        <f>INDEX(Sorted_by_Variable!AE$392:AE$444,D214)</f>
        <v>9.1124507808388646</v>
      </c>
      <c r="AG223" s="197">
        <f>INDEX(Sorted_by_Variable!AF$392:AF$444,D214)</f>
        <v>9.1124507808388646</v>
      </c>
      <c r="AH223" s="197">
        <f>INDEX(Sorted_by_Variable!AG$392:AG$444,D214)</f>
        <v>9.1124507808388682</v>
      </c>
      <c r="AI223" s="197">
        <f>INDEX(Sorted_by_Variable!AH$392:AH$444,D214)</f>
        <v>9.1124507808388664</v>
      </c>
      <c r="AJ223" s="197">
        <f>INDEX(Sorted_by_Variable!AI$392:AI$444,D214)</f>
        <v>9.1124507808388682</v>
      </c>
      <c r="AK223" s="197">
        <f>INDEX(Sorted_by_Variable!AJ$392:AJ$444,D214)</f>
        <v>9.1124507808388682</v>
      </c>
      <c r="AL223" s="197">
        <f>INDEX(Sorted_by_Variable!AK$392:AK$444,D214)</f>
        <v>9.1124507808388646</v>
      </c>
      <c r="AM223" s="197">
        <f>INDEX(Sorted_by_Variable!AL$392:AL$444,D214)</f>
        <v>9.1124507808388664</v>
      </c>
      <c r="AN223" s="197">
        <f>INDEX(Sorted_by_Variable!AM$392:AM$444,D214)</f>
        <v>9.1124507808388646</v>
      </c>
      <c r="AO223" s="197">
        <f>INDEX(Sorted_by_Variable!AN$392:AN$444,D214)</f>
        <v>9.1124507808388682</v>
      </c>
      <c r="AP223" s="197">
        <f>INDEX(Sorted_by_Variable!AO$392:AO$444,D214)</f>
        <v>9.1124507808388699</v>
      </c>
      <c r="AQ223" s="198">
        <f>INDEX(Sorted_by_Variable!AP$392:AP$444,D214)</f>
        <v>9.1124507808388682</v>
      </c>
      <c r="AS223" s="69" t="str">
        <f t="shared" si="85"/>
        <v>Total levelized cost of saved energy</v>
      </c>
    </row>
    <row r="224" spans="2:45" x14ac:dyDescent="0.35">
      <c r="B224" s="36"/>
      <c r="C224" s="267" t="s">
        <v>2397</v>
      </c>
      <c r="D224" s="76" t="s">
        <v>2375</v>
      </c>
      <c r="E224" s="197"/>
      <c r="F224" s="196">
        <f>INDEX(Sorted_by_Variable!E$447:E$499,D214)</f>
        <v>0</v>
      </c>
      <c r="G224" s="197">
        <f>INDEX(Sorted_by_Variable!F$447:F$499,D214)</f>
        <v>0</v>
      </c>
      <c r="H224" s="197">
        <f>INDEX(Sorted_by_Variable!G$447:G$499,D214)</f>
        <v>0</v>
      </c>
      <c r="I224" s="197">
        <f>INDEX(Sorted_by_Variable!H$447:H$499,D214)</f>
        <v>0</v>
      </c>
      <c r="J224" s="197">
        <f>INDEX(Sorted_by_Variable!I$447:I$499,D214)</f>
        <v>3.2544467074424523</v>
      </c>
      <c r="K224" s="197">
        <f>INDEX(Sorted_by_Variable!J$447:J$499,D214)</f>
        <v>3.2544467074424532</v>
      </c>
      <c r="L224" s="197">
        <f>INDEX(Sorted_by_Variable!K$447:K$499,D214)</f>
        <v>3.905336048930943</v>
      </c>
      <c r="M224" s="197">
        <f>INDEX(Sorted_by_Variable!L$447:L$499,D214)</f>
        <v>3.9053360489309434</v>
      </c>
      <c r="N224" s="197">
        <f>INDEX(Sorted_by_Variable!M$447:M$499,D214)</f>
        <v>4.5562253904194341</v>
      </c>
      <c r="O224" s="197">
        <f>INDEX(Sorted_by_Variable!N$447:N$499,D214)</f>
        <v>4.5562253904194332</v>
      </c>
      <c r="P224" s="197">
        <f>INDEX(Sorted_by_Variable!O$447:O$499,D214)</f>
        <v>4.5562253904194332</v>
      </c>
      <c r="Q224" s="197">
        <f>INDEX(Sorted_by_Variable!P$447:P$499,D214)</f>
        <v>4.5562253904194341</v>
      </c>
      <c r="R224" s="198">
        <f>INDEX(Sorted_by_Variable!Q$447:Q$499,D214)</f>
        <v>4.5562253904194341</v>
      </c>
      <c r="S224" s="197">
        <f>INDEX(Sorted_by_Variable!R$447:R$499,D214)</f>
        <v>4.556225390419435</v>
      </c>
      <c r="T224" s="197">
        <f>INDEX(Sorted_by_Variable!S$447:S$499,D214)</f>
        <v>4.5562253904194332</v>
      </c>
      <c r="U224" s="197">
        <f>INDEX(Sorted_by_Variable!T$447:T$499,D214)</f>
        <v>4.5562253904194332</v>
      </c>
      <c r="V224" s="197">
        <f>INDEX(Sorted_by_Variable!U$447:U$499,D214)</f>
        <v>4.5562253904194332</v>
      </c>
      <c r="W224" s="197">
        <f>INDEX(Sorted_by_Variable!V$447:V$499,D214)</f>
        <v>4.5562253904194341</v>
      </c>
      <c r="X224" s="197">
        <f>INDEX(Sorted_by_Variable!W$447:W$499,D214)</f>
        <v>4.5562253904194341</v>
      </c>
      <c r="Y224" s="197">
        <f>INDEX(Sorted_by_Variable!X$447:X$499,D214)</f>
        <v>4.5562253904194359</v>
      </c>
      <c r="Z224" s="197">
        <f>INDEX(Sorted_by_Variable!Y$447:Y$499,D214)</f>
        <v>4.5562253904194341</v>
      </c>
      <c r="AA224" s="197">
        <f>INDEX(Sorted_by_Variable!Z$447:Z$499,D214)</f>
        <v>4.556225390419435</v>
      </c>
      <c r="AB224" s="197">
        <f>INDEX(Sorted_by_Variable!AA$447:AA$499,D214)</f>
        <v>4.5562253904194332</v>
      </c>
      <c r="AC224" s="197">
        <f>INDEX(Sorted_by_Variable!AB$447:AB$499,D214)</f>
        <v>4.556225390419435</v>
      </c>
      <c r="AD224" s="197">
        <f>INDEX(Sorted_by_Variable!AC$447:AC$499,D214)</f>
        <v>4.556225390419435</v>
      </c>
      <c r="AE224" s="197">
        <f>INDEX(Sorted_by_Variable!AD$447:AD$499,D214)</f>
        <v>4.5562253904194341</v>
      </c>
      <c r="AF224" s="197">
        <f>INDEX(Sorted_by_Variable!AE$447:AE$499,D214)</f>
        <v>4.5562253904194323</v>
      </c>
      <c r="AG224" s="197">
        <f>INDEX(Sorted_by_Variable!AF$447:AF$499,D214)</f>
        <v>4.5562253904194323</v>
      </c>
      <c r="AH224" s="197">
        <f>INDEX(Sorted_by_Variable!AG$447:AG$499,D214)</f>
        <v>4.5562253904194341</v>
      </c>
      <c r="AI224" s="197">
        <f>INDEX(Sorted_by_Variable!AH$447:AH$499,D214)</f>
        <v>4.5562253904194332</v>
      </c>
      <c r="AJ224" s="197">
        <f>INDEX(Sorted_by_Variable!AI$447:AI$499,D214)</f>
        <v>4.5562253904194341</v>
      </c>
      <c r="AK224" s="197">
        <f>INDEX(Sorted_by_Variable!AJ$447:AJ$499,D214)</f>
        <v>4.5562253904194341</v>
      </c>
      <c r="AL224" s="197">
        <f>INDEX(Sorted_by_Variable!AK$447:AK$499,D214)</f>
        <v>4.5562253904194323</v>
      </c>
      <c r="AM224" s="197">
        <f>INDEX(Sorted_by_Variable!AL$447:AL$499,D214)</f>
        <v>4.5562253904194332</v>
      </c>
      <c r="AN224" s="197">
        <f>INDEX(Sorted_by_Variable!AM$447:AM$499,D214)</f>
        <v>4.5562253904194323</v>
      </c>
      <c r="AO224" s="197">
        <f>INDEX(Sorted_by_Variable!AN$447:AN$499,D214)</f>
        <v>4.5562253904194341</v>
      </c>
      <c r="AP224" s="197">
        <f>INDEX(Sorted_by_Variable!AO$447:AO$499,D214)</f>
        <v>4.556225390419435</v>
      </c>
      <c r="AQ224" s="198">
        <f>INDEX(Sorted_by_Variable!AP$447:AP$499,D214)</f>
        <v>4.5562253904194341</v>
      </c>
      <c r="AS224" s="69" t="str">
        <f t="shared" si="85"/>
        <v>Program levelized cost of saved energy</v>
      </c>
    </row>
    <row r="225" spans="2:45" x14ac:dyDescent="0.35">
      <c r="B225" s="36"/>
      <c r="C225" s="244" t="s">
        <v>2398</v>
      </c>
      <c r="D225" s="76" t="s">
        <v>2375</v>
      </c>
      <c r="E225" s="197"/>
      <c r="F225" s="196">
        <f>INDEX(Sorted_by_Variable!E$502:E$554,D214)</f>
        <v>0</v>
      </c>
      <c r="G225" s="197">
        <f>INDEX(Sorted_by_Variable!F$502:F$554,D214)</f>
        <v>0</v>
      </c>
      <c r="H225" s="197">
        <f>INDEX(Sorted_by_Variable!G$502:G$554,D214)</f>
        <v>0</v>
      </c>
      <c r="I225" s="197">
        <f>INDEX(Sorted_by_Variable!H$502:H$554,D214)</f>
        <v>0</v>
      </c>
      <c r="J225" s="197">
        <f>INDEX(Sorted_by_Variable!I$502:I$554,D214)</f>
        <v>3.2544467074424523</v>
      </c>
      <c r="K225" s="197">
        <f>INDEX(Sorted_by_Variable!J$502:J$554,D214)</f>
        <v>3.2544467074424532</v>
      </c>
      <c r="L225" s="197">
        <f>INDEX(Sorted_by_Variable!K$502:K$554,D214)</f>
        <v>3.905336048930943</v>
      </c>
      <c r="M225" s="197">
        <f>INDEX(Sorted_by_Variable!L$502:L$554,D214)</f>
        <v>3.9053360489309434</v>
      </c>
      <c r="N225" s="197">
        <f>INDEX(Sorted_by_Variable!M$502:M$554,D214)</f>
        <v>4.5562253904194341</v>
      </c>
      <c r="O225" s="197">
        <f>INDEX(Sorted_by_Variable!N$502:N$554,D214)</f>
        <v>4.5562253904194332</v>
      </c>
      <c r="P225" s="197">
        <f>INDEX(Sorted_by_Variable!O$502:O$554,D214)</f>
        <v>4.5562253904194332</v>
      </c>
      <c r="Q225" s="197">
        <f>INDEX(Sorted_by_Variable!P$502:P$554,D214)</f>
        <v>4.5562253904194341</v>
      </c>
      <c r="R225" s="198">
        <f>INDEX(Sorted_by_Variable!Q$502:Q$554,D214)</f>
        <v>4.5562253904194341</v>
      </c>
      <c r="S225" s="197">
        <f>INDEX(Sorted_by_Variable!R$502:R$554,D214)</f>
        <v>4.556225390419435</v>
      </c>
      <c r="T225" s="197">
        <f>INDEX(Sorted_by_Variable!S$502:S$554,D214)</f>
        <v>4.5562253904194332</v>
      </c>
      <c r="U225" s="197">
        <f>INDEX(Sorted_by_Variable!T$502:T$554,D214)</f>
        <v>4.5562253904194332</v>
      </c>
      <c r="V225" s="197">
        <f>INDEX(Sorted_by_Variable!U$502:U$554,D214)</f>
        <v>4.5562253904194332</v>
      </c>
      <c r="W225" s="197">
        <f>INDEX(Sorted_by_Variable!V$502:V$554,D214)</f>
        <v>4.5562253904194341</v>
      </c>
      <c r="X225" s="197">
        <f>INDEX(Sorted_by_Variable!W$502:W$554,D214)</f>
        <v>4.5562253904194341</v>
      </c>
      <c r="Y225" s="197">
        <f>INDEX(Sorted_by_Variable!X$502:X$554,D214)</f>
        <v>4.5562253904194359</v>
      </c>
      <c r="Z225" s="197">
        <f>INDEX(Sorted_by_Variable!Y$502:Y$554,D214)</f>
        <v>4.5562253904194341</v>
      </c>
      <c r="AA225" s="197">
        <f>INDEX(Sorted_by_Variable!Z$502:Z$554,D214)</f>
        <v>4.556225390419435</v>
      </c>
      <c r="AB225" s="197">
        <f>INDEX(Sorted_by_Variable!AA$502:AA$554,D214)</f>
        <v>4.5562253904194332</v>
      </c>
      <c r="AC225" s="197">
        <f>INDEX(Sorted_by_Variable!AB$502:AB$554,D214)</f>
        <v>4.556225390419435</v>
      </c>
      <c r="AD225" s="197">
        <f>INDEX(Sorted_by_Variable!AC$502:AC$554,D214)</f>
        <v>4.556225390419435</v>
      </c>
      <c r="AE225" s="197">
        <f>INDEX(Sorted_by_Variable!AD$502:AD$554,D214)</f>
        <v>4.5562253904194341</v>
      </c>
      <c r="AF225" s="197">
        <f>INDEX(Sorted_by_Variable!AE$502:AE$554,D214)</f>
        <v>4.5562253904194323</v>
      </c>
      <c r="AG225" s="197">
        <f>INDEX(Sorted_by_Variable!AF$502:AF$554,D214)</f>
        <v>4.5562253904194323</v>
      </c>
      <c r="AH225" s="197">
        <f>INDEX(Sorted_by_Variable!AG$502:AG$554,D214)</f>
        <v>4.5562253904194341</v>
      </c>
      <c r="AI225" s="197">
        <f>INDEX(Sorted_by_Variable!AH$502:AH$554,D214)</f>
        <v>4.5562253904194332</v>
      </c>
      <c r="AJ225" s="197">
        <f>INDEX(Sorted_by_Variable!AI$502:AI$554,D214)</f>
        <v>4.5562253904194341</v>
      </c>
      <c r="AK225" s="197">
        <f>INDEX(Sorted_by_Variable!AJ$502:AJ$554,D214)</f>
        <v>4.5562253904194341</v>
      </c>
      <c r="AL225" s="197">
        <f>INDEX(Sorted_by_Variable!AK$502:AK$554,D214)</f>
        <v>4.5562253904194323</v>
      </c>
      <c r="AM225" s="197">
        <f>INDEX(Sorted_by_Variable!AL$502:AL$554,D214)</f>
        <v>4.5562253904194332</v>
      </c>
      <c r="AN225" s="197">
        <f>INDEX(Sorted_by_Variable!AM$502:AM$554,D214)</f>
        <v>4.5562253904194323</v>
      </c>
      <c r="AO225" s="197">
        <f>INDEX(Sorted_by_Variable!AN$502:AN$554,D214)</f>
        <v>4.5562253904194341</v>
      </c>
      <c r="AP225" s="197">
        <f>INDEX(Sorted_by_Variable!AO$502:AO$554,D214)</f>
        <v>4.556225390419435</v>
      </c>
      <c r="AQ225" s="198">
        <f>INDEX(Sorted_by_Variable!AP$502:AP$554,D214)</f>
        <v>4.5562253904194341</v>
      </c>
      <c r="AS225" s="69" t="str">
        <f t="shared" si="85"/>
        <v>Participant levelized cost of saved energy</v>
      </c>
    </row>
    <row r="226" spans="2:45" x14ac:dyDescent="0.35">
      <c r="B226" s="36"/>
      <c r="C226" s="247" t="s">
        <v>2418</v>
      </c>
      <c r="D226" s="248"/>
      <c r="E226" s="250"/>
      <c r="F226" s="249"/>
      <c r="G226" s="250"/>
      <c r="H226" s="250"/>
      <c r="I226" s="250"/>
      <c r="J226" s="250"/>
      <c r="K226" s="250"/>
      <c r="L226" s="250"/>
      <c r="M226" s="250"/>
      <c r="N226" s="250"/>
      <c r="O226" s="250"/>
      <c r="P226" s="250"/>
      <c r="Q226" s="250"/>
      <c r="R226" s="251"/>
      <c r="S226" s="250"/>
      <c r="T226" s="250"/>
      <c r="U226" s="250"/>
      <c r="V226" s="250"/>
      <c r="W226" s="250"/>
      <c r="X226" s="250"/>
      <c r="Y226" s="250"/>
      <c r="Z226" s="250"/>
      <c r="AA226" s="250"/>
      <c r="AB226" s="250"/>
      <c r="AC226" s="250"/>
      <c r="AD226" s="250"/>
      <c r="AE226" s="250"/>
      <c r="AF226" s="250"/>
      <c r="AG226" s="250"/>
      <c r="AH226" s="250"/>
      <c r="AI226" s="250"/>
      <c r="AJ226" s="250"/>
      <c r="AK226" s="250"/>
      <c r="AL226" s="250"/>
      <c r="AM226" s="250"/>
      <c r="AN226" s="250"/>
      <c r="AO226" s="250"/>
      <c r="AP226" s="250"/>
      <c r="AQ226" s="251"/>
      <c r="AS226" s="69" t="str">
        <f>C226</f>
        <v>Annualized total cost of EE</v>
      </c>
    </row>
    <row r="227" spans="2:45" x14ac:dyDescent="0.35">
      <c r="B227" s="36"/>
      <c r="C227" s="244" t="s">
        <v>2418</v>
      </c>
      <c r="D227" s="76" t="s">
        <v>2376</v>
      </c>
      <c r="E227" s="200"/>
      <c r="F227" s="199">
        <f>INDEX(Sorted_by_Variable!E$557:E$609,D214)</f>
        <v>0</v>
      </c>
      <c r="G227" s="200">
        <f>INDEX(Sorted_by_Variable!F$557:F$609,D214)</f>
        <v>0</v>
      </c>
      <c r="H227" s="200">
        <f>INDEX(Sorted_by_Variable!G$557:G$609,D214)</f>
        <v>0</v>
      </c>
      <c r="I227" s="200">
        <f>INDEX(Sorted_by_Variable!H$557:H$609,D214)</f>
        <v>0</v>
      </c>
      <c r="J227" s="200">
        <f>INDEX(Sorted_by_Variable!I$557:I$609,D214)</f>
        <v>38.212606726908746</v>
      </c>
      <c r="K227" s="200">
        <f>INDEX(Sorted_by_Variable!J$557:J$609,D214)</f>
        <v>105.24539567813022</v>
      </c>
      <c r="L227" s="200">
        <f>INDEX(Sorted_by_Variable!K$557:K$609,D214)</f>
        <v>219.9170902126902</v>
      </c>
      <c r="M227" s="200">
        <f>INDEX(Sorted_by_Variable!L$557:L$609,D214)</f>
        <v>366.00734390868752</v>
      </c>
      <c r="N227" s="200">
        <f>INDEX(Sorted_by_Variable!M$557:M$609,D214)</f>
        <v>574.30796849672527</v>
      </c>
      <c r="O227" s="200">
        <f>INDEX(Sorted_by_Variable!N$557:N$609,D214)</f>
        <v>814.73051026192832</v>
      </c>
      <c r="P227" s="200">
        <f>INDEX(Sorted_by_Variable!O$557:O$609,D214)</f>
        <v>1084.7657490170402</v>
      </c>
      <c r="Q227" s="200">
        <f>INDEX(Sorted_by_Variable!P$557:P$609,D214)</f>
        <v>1348.4036284257472</v>
      </c>
      <c r="R227" s="201">
        <f>INDEX(Sorted_by_Variable!Q$557:Q$609,D214)</f>
        <v>1595.0288018849458</v>
      </c>
      <c r="S227" s="200">
        <f>INDEX(Sorted_by_Variable!R$557:R$609,D214)</f>
        <v>1824.9344561816779</v>
      </c>
      <c r="T227" s="200">
        <f>INDEX(Sorted_by_Variable!S$557:S$609,D214)</f>
        <v>2038.3939763061669</v>
      </c>
      <c r="U227" s="200">
        <f>INDEX(Sorted_by_Variable!T$557:T$609,D214)</f>
        <v>2235.6614505543193</v>
      </c>
      <c r="V227" s="200">
        <f>INDEX(Sorted_by_Variable!U$557:U$609,D214)</f>
        <v>2416.9721521434421</v>
      </c>
      <c r="W227" s="200">
        <f>INDEX(Sorted_by_Variable!V$557:V$609,D214)</f>
        <v>2582.5429980889558</v>
      </c>
      <c r="X227" s="200">
        <f>INDEX(Sorted_by_Variable!W$557:W$609,D214)</f>
        <v>2732.5729860600964</v>
      </c>
      <c r="Y227" s="200">
        <f>INDEX(Sorted_by_Variable!X$557:X$609,D214)</f>
        <v>2867.243609903805</v>
      </c>
      <c r="Z227" s="200">
        <f>INDEX(Sorted_by_Variable!Y$557:Y$609,D214)</f>
        <v>2986.7192544982913</v>
      </c>
      <c r="AA227" s="200">
        <f>INDEX(Sorted_by_Variable!Z$557:Z$609,D214)</f>
        <v>3091.1475705709026</v>
      </c>
      <c r="AB227" s="200">
        <f>INDEX(Sorted_by_Variable!AA$557:AA$609,D214)</f>
        <v>3180.6598300890828</v>
      </c>
      <c r="AC227" s="200">
        <f>INDEX(Sorted_by_Variable!AB$557:AB$609,D214)</f>
        <v>3255.3712628082221</v>
      </c>
      <c r="AD227" s="200">
        <f>INDEX(Sorted_by_Variable!AC$557:AC$609,D214)</f>
        <v>3317.3925643637372</v>
      </c>
      <c r="AE227" s="200">
        <f>INDEX(Sorted_by_Variable!AD$557:AD$609,D214)</f>
        <v>3368.3882859386704</v>
      </c>
      <c r="AF227" s="200">
        <f>INDEX(Sorted_by_Variable!AE$557:AE$609,D214)</f>
        <v>3411.0524827955737</v>
      </c>
      <c r="AG227" s="200">
        <f>INDEX(Sorted_by_Variable!AF$557:AF$609,D214)</f>
        <v>3447.3232426410605</v>
      </c>
      <c r="AH227" s="200">
        <f>INDEX(Sorted_by_Variable!AG$557:AG$609,D214)</f>
        <v>3480.8217386565088</v>
      </c>
      <c r="AI227" s="200">
        <f>INDEX(Sorted_by_Variable!AH$557:AH$609,D214)</f>
        <v>3514.2903156565962</v>
      </c>
      <c r="AJ227" s="200">
        <f>INDEX(Sorted_by_Variable!AI$557:AI$609,D214)</f>
        <v>3549.8514608940695</v>
      </c>
      <c r="AK227" s="200">
        <f>INDEX(Sorted_by_Variable!AJ$557:AJ$609,D214)</f>
        <v>3587.8194539615156</v>
      </c>
      <c r="AL227" s="200">
        <f>INDEX(Sorted_by_Variable!AK$557:AK$609,D214)</f>
        <v>3627.9723507970871</v>
      </c>
      <c r="AM227" s="200">
        <f>INDEX(Sorted_by_Variable!AL$557:AL$609,D214)</f>
        <v>3670.1064623599527</v>
      </c>
      <c r="AN227" s="200">
        <f>INDEX(Sorted_by_Variable!AM$557:AM$609,D214)</f>
        <v>3714.0356654633933</v>
      </c>
      <c r="AO227" s="200">
        <f>INDEX(Sorted_by_Variable!AN$557:AN$609,D214)</f>
        <v>3759.5907538368988</v>
      </c>
      <c r="AP227" s="200">
        <f>INDEX(Sorted_by_Variable!AO$557:AO$609,D214)</f>
        <v>3806.6188278684795</v>
      </c>
      <c r="AQ227" s="201">
        <f>INDEX(Sorted_by_Variable!AP$557:AP$609,D214)</f>
        <v>3854.9827215519399</v>
      </c>
      <c r="AS227" s="69" t="str">
        <f>C226&amp;"|"&amp;C227</f>
        <v>Annualized total cost of EE|Annualized total cost of EE</v>
      </c>
    </row>
    <row r="228" spans="2:45" x14ac:dyDescent="0.35">
      <c r="B228" s="36"/>
      <c r="C228" s="244" t="s">
        <v>2419</v>
      </c>
      <c r="D228" s="76" t="s">
        <v>2376</v>
      </c>
      <c r="E228" s="200"/>
      <c r="F228" s="199">
        <f>INDEX(Sorted_by_Variable!E$612:E$664,D214)</f>
        <v>0</v>
      </c>
      <c r="G228" s="200">
        <f>INDEX(Sorted_by_Variable!F$612:F$664,D214)</f>
        <v>0</v>
      </c>
      <c r="H228" s="200">
        <f>INDEX(Sorted_by_Variable!G$612:G$664,D214)</f>
        <v>0</v>
      </c>
      <c r="I228" s="200">
        <f>INDEX(Sorted_by_Variable!H$612:H$664,D214)</f>
        <v>0</v>
      </c>
      <c r="J228" s="200">
        <f>INDEX(Sorted_by_Variable!I$612:I$664,D214)</f>
        <v>19.106303363454373</v>
      </c>
      <c r="K228" s="200">
        <f>INDEX(Sorted_by_Variable!J$612:J$664,D214)</f>
        <v>52.622697839065111</v>
      </c>
      <c r="L228" s="200">
        <f>INDEX(Sorted_by_Variable!K$612:K$664,D214)</f>
        <v>109.9585451063451</v>
      </c>
      <c r="M228" s="200">
        <f>INDEX(Sorted_by_Variable!L$612:L$664,D214)</f>
        <v>183.00367195434376</v>
      </c>
      <c r="N228" s="200">
        <f>INDEX(Sorted_by_Variable!M$612:M$664,D214)</f>
        <v>287.15398424836263</v>
      </c>
      <c r="O228" s="200">
        <f>INDEX(Sorted_by_Variable!N$612:N$664,D214)</f>
        <v>407.36525513096416</v>
      </c>
      <c r="P228" s="200">
        <f>INDEX(Sorted_by_Variable!O$612:O$664,D214)</f>
        <v>542.3828745085201</v>
      </c>
      <c r="Q228" s="200">
        <f>INDEX(Sorted_by_Variable!P$612:P$664,D214)</f>
        <v>674.20181421287361</v>
      </c>
      <c r="R228" s="201">
        <f>INDEX(Sorted_by_Variable!Q$612:Q$664,D214)</f>
        <v>797.51440094247289</v>
      </c>
      <c r="S228" s="200">
        <f>INDEX(Sorted_by_Variable!R$612:R$664,D214)</f>
        <v>912.46722809083894</v>
      </c>
      <c r="T228" s="200">
        <f>INDEX(Sorted_by_Variable!S$612:S$664,D214)</f>
        <v>1019.1969881530835</v>
      </c>
      <c r="U228" s="200">
        <f>INDEX(Sorted_by_Variable!T$612:T$664,D214)</f>
        <v>1117.8307252771597</v>
      </c>
      <c r="V228" s="200">
        <f>INDEX(Sorted_by_Variable!U$612:U$664,D214)</f>
        <v>1208.4860760717211</v>
      </c>
      <c r="W228" s="200">
        <f>INDEX(Sorted_by_Variable!V$612:V$664,D214)</f>
        <v>1291.2714990444779</v>
      </c>
      <c r="X228" s="200">
        <f>INDEX(Sorted_by_Variable!W$612:W$664,D214)</f>
        <v>1366.2864930300482</v>
      </c>
      <c r="Y228" s="200">
        <f>INDEX(Sorted_by_Variable!X$612:X$664,D214)</f>
        <v>1433.6218049519025</v>
      </c>
      <c r="Z228" s="200">
        <f>INDEX(Sorted_by_Variable!Y$612:Y$664,D214)</f>
        <v>1493.3596272491457</v>
      </c>
      <c r="AA228" s="200">
        <f>INDEX(Sorted_by_Variable!Z$612:Z$664,D214)</f>
        <v>1545.5737852854513</v>
      </c>
      <c r="AB228" s="200">
        <f>INDEX(Sorted_by_Variable!AA$612:AA$664,D214)</f>
        <v>1590.3299150445414</v>
      </c>
      <c r="AC228" s="200">
        <f>INDEX(Sorted_by_Variable!AB$612:AB$664,D214)</f>
        <v>1627.6856314041111</v>
      </c>
      <c r="AD228" s="200">
        <f>INDEX(Sorted_by_Variable!AC$612:AC$664,D214)</f>
        <v>1658.6962821818686</v>
      </c>
      <c r="AE228" s="200">
        <f>INDEX(Sorted_by_Variable!AD$612:AD$664,D214)</f>
        <v>1684.1941429693352</v>
      </c>
      <c r="AF228" s="200">
        <f>INDEX(Sorted_by_Variable!AE$612:AE$664,D214)</f>
        <v>1705.5262413977869</v>
      </c>
      <c r="AG228" s="200">
        <f>INDEX(Sorted_by_Variable!AF$612:AF$664,D214)</f>
        <v>1723.6616213205302</v>
      </c>
      <c r="AH228" s="200">
        <f>INDEX(Sorted_by_Variable!AG$612:AG$664,D214)</f>
        <v>1740.4108693282544</v>
      </c>
      <c r="AI228" s="200">
        <f>INDEX(Sorted_by_Variable!AH$612:AH$664,D214)</f>
        <v>1757.1451578282981</v>
      </c>
      <c r="AJ228" s="200">
        <f>INDEX(Sorted_by_Variable!AI$612:AI$664,D214)</f>
        <v>1774.9257304470348</v>
      </c>
      <c r="AK228" s="200">
        <f>INDEX(Sorted_by_Variable!AJ$612:AJ$664,D214)</f>
        <v>1793.9097269807578</v>
      </c>
      <c r="AL228" s="200">
        <f>INDEX(Sorted_by_Variable!AK$612:AK$664,D214)</f>
        <v>1813.9861753985435</v>
      </c>
      <c r="AM228" s="200">
        <f>INDEX(Sorted_by_Variable!AL$612:AL$664,D214)</f>
        <v>1835.0532311799764</v>
      </c>
      <c r="AN228" s="200">
        <f>INDEX(Sorted_by_Variable!AM$612:AM$664,D214)</f>
        <v>1857.0178327316967</v>
      </c>
      <c r="AO228" s="200">
        <f>INDEX(Sorted_by_Variable!AN$612:AN$664,D214)</f>
        <v>1879.7953769184494</v>
      </c>
      <c r="AP228" s="200">
        <f>INDEX(Sorted_by_Variable!AO$612:AO$664,D214)</f>
        <v>1903.3094139342397</v>
      </c>
      <c r="AQ228" s="201">
        <f>INDEX(Sorted_by_Variable!AP$612:AP$664,D214)</f>
        <v>1927.49136077597</v>
      </c>
      <c r="AS228" s="69" t="str">
        <f>C226&amp;"|"&amp;C228</f>
        <v>Annualized total cost of EE|Annualized program cost of EE</v>
      </c>
    </row>
    <row r="229" spans="2:45" x14ac:dyDescent="0.35">
      <c r="B229" s="36"/>
      <c r="C229" s="244" t="s">
        <v>2420</v>
      </c>
      <c r="D229" s="76" t="s">
        <v>2376</v>
      </c>
      <c r="E229" s="200"/>
      <c r="F229" s="199">
        <f>INDEX(Sorted_by_Variable!E$667:E$719,D214)</f>
        <v>0</v>
      </c>
      <c r="G229" s="200">
        <f>INDEX(Sorted_by_Variable!F$667:F$719,D214)</f>
        <v>0</v>
      </c>
      <c r="H229" s="200">
        <f>INDEX(Sorted_by_Variable!G$667:G$719,D214)</f>
        <v>0</v>
      </c>
      <c r="I229" s="200">
        <f>INDEX(Sorted_by_Variable!H$667:H$719,D214)</f>
        <v>0</v>
      </c>
      <c r="J229" s="200">
        <f>INDEX(Sorted_by_Variable!I$667:I$719,D214)</f>
        <v>19.106303363454373</v>
      </c>
      <c r="K229" s="200">
        <f>INDEX(Sorted_by_Variable!J$667:J$719,D214)</f>
        <v>52.622697839065111</v>
      </c>
      <c r="L229" s="200">
        <f>INDEX(Sorted_by_Variable!K$667:K$719,D214)</f>
        <v>109.9585451063451</v>
      </c>
      <c r="M229" s="200">
        <f>INDEX(Sorted_by_Variable!L$667:L$719,D214)</f>
        <v>183.00367195434376</v>
      </c>
      <c r="N229" s="200">
        <f>INDEX(Sorted_by_Variable!M$667:M$719,D214)</f>
        <v>287.15398424836263</v>
      </c>
      <c r="O229" s="200">
        <f>INDEX(Sorted_by_Variable!N$667:N$719,D214)</f>
        <v>407.36525513096416</v>
      </c>
      <c r="P229" s="200">
        <f>INDEX(Sorted_by_Variable!O$667:O$719,D214)</f>
        <v>542.3828745085201</v>
      </c>
      <c r="Q229" s="200">
        <f>INDEX(Sorted_by_Variable!P$667:P$719,D214)</f>
        <v>674.20181421287361</v>
      </c>
      <c r="R229" s="201">
        <f>INDEX(Sorted_by_Variable!Q$667:Q$719,D214)</f>
        <v>797.51440094247289</v>
      </c>
      <c r="S229" s="200">
        <f>INDEX(Sorted_by_Variable!R$667:R$719,D214)</f>
        <v>912.46722809083894</v>
      </c>
      <c r="T229" s="200">
        <f>INDEX(Sorted_by_Variable!S$667:S$719,D214)</f>
        <v>1019.1969881530835</v>
      </c>
      <c r="U229" s="200">
        <f>INDEX(Sorted_by_Variable!T$667:T$719,D214)</f>
        <v>1117.8307252771597</v>
      </c>
      <c r="V229" s="200">
        <f>INDEX(Sorted_by_Variable!U$667:U$719,D214)</f>
        <v>1208.4860760717211</v>
      </c>
      <c r="W229" s="200">
        <f>INDEX(Sorted_by_Variable!V$667:V$719,D214)</f>
        <v>1291.2714990444779</v>
      </c>
      <c r="X229" s="200">
        <f>INDEX(Sorted_by_Variable!W$667:W$719,D214)</f>
        <v>1366.2864930300482</v>
      </c>
      <c r="Y229" s="200">
        <f>INDEX(Sorted_by_Variable!X$667:X$719,D214)</f>
        <v>1433.6218049519025</v>
      </c>
      <c r="Z229" s="200">
        <f>INDEX(Sorted_by_Variable!Y$667:Y$719,D214)</f>
        <v>1493.3596272491457</v>
      </c>
      <c r="AA229" s="200">
        <f>INDEX(Sorted_by_Variable!Z$667:Z$719,D214)</f>
        <v>1545.5737852854513</v>
      </c>
      <c r="AB229" s="200">
        <f>INDEX(Sorted_by_Variable!AA$667:AA$719,D214)</f>
        <v>1590.3299150445414</v>
      </c>
      <c r="AC229" s="200">
        <f>INDEX(Sorted_by_Variable!AB$667:AB$719,D214)</f>
        <v>1627.6856314041111</v>
      </c>
      <c r="AD229" s="200">
        <f>INDEX(Sorted_by_Variable!AC$667:AC$719,D214)</f>
        <v>1658.6962821818686</v>
      </c>
      <c r="AE229" s="200">
        <f>INDEX(Sorted_by_Variable!AD$667:AD$719,D214)</f>
        <v>1684.1941429693352</v>
      </c>
      <c r="AF229" s="200">
        <f>INDEX(Sorted_by_Variable!AE$667:AE$719,D214)</f>
        <v>1705.5262413977869</v>
      </c>
      <c r="AG229" s="200">
        <f>INDEX(Sorted_by_Variable!AF$667:AF$719,D214)</f>
        <v>1723.6616213205302</v>
      </c>
      <c r="AH229" s="200">
        <f>INDEX(Sorted_by_Variable!AG$667:AG$719,D214)</f>
        <v>1740.4108693282544</v>
      </c>
      <c r="AI229" s="200">
        <f>INDEX(Sorted_by_Variable!AH$667:AH$719,D214)</f>
        <v>1757.1451578282981</v>
      </c>
      <c r="AJ229" s="200">
        <f>INDEX(Sorted_by_Variable!AI$667:AI$719,D214)</f>
        <v>1774.9257304470348</v>
      </c>
      <c r="AK229" s="200">
        <f>INDEX(Sorted_by_Variable!AJ$667:AJ$719,D214)</f>
        <v>1793.9097269807578</v>
      </c>
      <c r="AL229" s="200">
        <f>INDEX(Sorted_by_Variable!AK$667:AK$719,D214)</f>
        <v>1813.9861753985435</v>
      </c>
      <c r="AM229" s="200">
        <f>INDEX(Sorted_by_Variable!AL$667:AL$719,D214)</f>
        <v>1835.0532311799764</v>
      </c>
      <c r="AN229" s="200">
        <f>INDEX(Sorted_by_Variable!AM$667:AM$719,D214)</f>
        <v>1857.0178327316967</v>
      </c>
      <c r="AO229" s="200">
        <f>INDEX(Sorted_by_Variable!AN$667:AN$719,D214)</f>
        <v>1879.7953769184494</v>
      </c>
      <c r="AP229" s="200">
        <f>INDEX(Sorted_by_Variable!AO$667:AO$719,D214)</f>
        <v>1903.3094139342397</v>
      </c>
      <c r="AQ229" s="201">
        <f>INDEX(Sorted_by_Variable!AP$667:AP$719,D214)</f>
        <v>1927.49136077597</v>
      </c>
      <c r="AS229" s="69" t="str">
        <f>C226&amp;"|"&amp;C229</f>
        <v>Annualized total cost of EE|Annualized participant cost of EE</v>
      </c>
    </row>
    <row r="230" spans="2:45" x14ac:dyDescent="0.35">
      <c r="B230" s="231"/>
      <c r="C230" s="247" t="s">
        <v>2421</v>
      </c>
      <c r="D230" s="248"/>
      <c r="E230" s="250"/>
      <c r="F230" s="249"/>
      <c r="G230" s="250"/>
      <c r="H230" s="250"/>
      <c r="I230" s="250"/>
      <c r="J230" s="250"/>
      <c r="K230" s="250"/>
      <c r="L230" s="250"/>
      <c r="M230" s="250"/>
      <c r="N230" s="250"/>
      <c r="O230" s="250"/>
      <c r="P230" s="250"/>
      <c r="Q230" s="250"/>
      <c r="R230" s="251"/>
      <c r="S230" s="250"/>
      <c r="T230" s="250"/>
      <c r="U230" s="250"/>
      <c r="V230" s="250"/>
      <c r="W230" s="250"/>
      <c r="X230" s="250"/>
      <c r="Y230" s="250"/>
      <c r="Z230" s="250"/>
      <c r="AA230" s="250"/>
      <c r="AB230" s="250"/>
      <c r="AC230" s="250"/>
      <c r="AD230" s="250"/>
      <c r="AE230" s="250"/>
      <c r="AF230" s="250"/>
      <c r="AG230" s="250"/>
      <c r="AH230" s="250"/>
      <c r="AI230" s="250"/>
      <c r="AJ230" s="250"/>
      <c r="AK230" s="250"/>
      <c r="AL230" s="250"/>
      <c r="AM230" s="250"/>
      <c r="AN230" s="250"/>
      <c r="AO230" s="250"/>
      <c r="AP230" s="250"/>
      <c r="AQ230" s="251"/>
      <c r="AS230" s="69" t="str">
        <f>C230</f>
        <v>Annual first-year costs</v>
      </c>
    </row>
    <row r="231" spans="2:45" x14ac:dyDescent="0.35">
      <c r="B231" s="36"/>
      <c r="C231" s="244" t="s">
        <v>2394</v>
      </c>
      <c r="D231" s="76" t="s">
        <v>2376</v>
      </c>
      <c r="E231" s="200"/>
      <c r="F231" s="199">
        <f>INDEX(Sorted_by_Variable!E$722:E$774,D214)</f>
        <v>0</v>
      </c>
      <c r="G231" s="200">
        <f>INDEX(Sorted_by_Variable!F$722:F$774,D214)</f>
        <v>0</v>
      </c>
      <c r="H231" s="200">
        <f>INDEX(Sorted_by_Variable!G$722:G$774,D214)</f>
        <v>0</v>
      </c>
      <c r="I231" s="200">
        <f>INDEX(Sorted_by_Variable!H$722:H$774,D214)</f>
        <v>0</v>
      </c>
      <c r="J231" s="200">
        <f>INDEX(Sorted_by_Variable!I$722:I$774,D214)</f>
        <v>322.89564999999999</v>
      </c>
      <c r="K231" s="200">
        <f>INDEX(Sorted_by_Variable!J$722:J$774,D214)</f>
        <v>583.42003637028233</v>
      </c>
      <c r="L231" s="200">
        <f>INDEX(Sorted_by_Variable!K$722:K$774,D214)</f>
        <v>1016.6740131110362</v>
      </c>
      <c r="M231" s="200">
        <f>INDEX(Sorted_by_Variable!L$722:L$774,D214)</f>
        <v>1335.6692756666366</v>
      </c>
      <c r="N231" s="200">
        <f>INDEX(Sorted_by_Variable!M$722:M$774,D214)</f>
        <v>1931.6438651291385</v>
      </c>
      <c r="O231" s="200">
        <f>INDEX(Sorted_by_Variable!N$722:N$774,D214)</f>
        <v>2304.738794779048</v>
      </c>
      <c r="P231" s="200">
        <f>INDEX(Sorted_by_Variable!O$722:O$774,D214)</f>
        <v>2676.2674466689828</v>
      </c>
      <c r="Q231" s="200">
        <f>INDEX(Sorted_by_Variable!P$722:P$774,D214)</f>
        <v>2763.0660883919627</v>
      </c>
      <c r="R231" s="201">
        <f>INDEX(Sorted_by_Variable!Q$722:Q$774,D214)</f>
        <v>2764.7336444672469</v>
      </c>
      <c r="S231" s="200">
        <f>INDEX(Sorted_by_Variable!R$722:R$774,D214)</f>
        <v>2768.9663882746727</v>
      </c>
      <c r="T231" s="200">
        <f>INDEX(Sorted_by_Variable!S$722:S$774,D214)</f>
        <v>2775.7320049661485</v>
      </c>
      <c r="U231" s="200">
        <f>INDEX(Sorted_by_Variable!T$722:T$774,D214)</f>
        <v>2785.0007470166402</v>
      </c>
      <c r="V231" s="200">
        <f>INDEX(Sorted_by_Variable!U$722:U$774,D214)</f>
        <v>2796.7453708836679</v>
      </c>
      <c r="W231" s="200">
        <f>INDEX(Sorted_by_Variable!V$722:V$774,D214)</f>
        <v>2810.9410766518099</v>
      </c>
      <c r="X231" s="200">
        <f>INDEX(Sorted_by_Variable!W$722:W$774,D214)</f>
        <v>2827.5654505675438</v>
      </c>
      <c r="Y231" s="200">
        <f>INDEX(Sorted_by_Variable!X$722:X$774,D214)</f>
        <v>2846.5984103735082</v>
      </c>
      <c r="Z231" s="200">
        <f>INDEX(Sorted_by_Variable!Y$722:Y$774,D214)</f>
        <v>2868.0221533549247</v>
      </c>
      <c r="AA231" s="200">
        <f>INDEX(Sorted_by_Variable!Z$722:Z$774,D214)</f>
        <v>2891.8211070144398</v>
      </c>
      <c r="AB231" s="200">
        <f>INDEX(Sorted_by_Variable!AA$722:AA$774,D214)</f>
        <v>2917.9818822950583</v>
      </c>
      <c r="AC231" s="200">
        <f>INDEX(Sorted_by_Variable!AB$722:AB$774,D214)</f>
        <v>2946.4932292740791</v>
      </c>
      <c r="AD231" s="200">
        <f>INDEX(Sorted_by_Variable!AC$722:AC$774,D214)</f>
        <v>2977.3459952541725</v>
      </c>
      <c r="AE231" s="200">
        <f>INDEX(Sorted_by_Variable!AD$722:AD$774,D214)</f>
        <v>3010.1762005149549</v>
      </c>
      <c r="AF231" s="200">
        <f>INDEX(Sorted_by_Variable!AE$722:AE$774,D214)</f>
        <v>3044.6961755843531</v>
      </c>
      <c r="AG231" s="200">
        <f>INDEX(Sorted_by_Variable!AF$722:AF$774,D214)</f>
        <v>3080.6205637505309</v>
      </c>
      <c r="AH231" s="200">
        <f>INDEX(Sorted_by_Variable!AG$722:AG$774,D214)</f>
        <v>3117.6674558224067</v>
      </c>
      <c r="AI231" s="200">
        <f>INDEX(Sorted_by_Variable!AH$722:AH$774,D214)</f>
        <v>3160.2003598314232</v>
      </c>
      <c r="AJ231" s="200">
        <f>INDEX(Sorted_by_Variable!AI$722:AI$774,D214)</f>
        <v>3203.35266674474</v>
      </c>
      <c r="AK231" s="200">
        <f>INDEX(Sorted_by_Variable!AJ$722:AJ$774,D214)</f>
        <v>3246.8634534875064</v>
      </c>
      <c r="AL231" s="200">
        <f>INDEX(Sorted_by_Variable!AK$722:AK$774,D214)</f>
        <v>3290.7010932987887</v>
      </c>
      <c r="AM231" s="200">
        <f>INDEX(Sorted_by_Variable!AL$722:AL$774,D214)</f>
        <v>3334.902033599702</v>
      </c>
      <c r="AN231" s="200">
        <f>INDEX(Sorted_by_Variable!AM$722:AM$774,D214)</f>
        <v>3379.5005174336811</v>
      </c>
      <c r="AO231" s="200">
        <f>INDEX(Sorted_by_Variable!AN$722:AN$774,D214)</f>
        <v>3424.5286722583801</v>
      </c>
      <c r="AP231" s="200">
        <f>INDEX(Sorted_by_Variable!AO$722:AO$774,D214)</f>
        <v>3470.0165936575131</v>
      </c>
      <c r="AQ231" s="201">
        <f>INDEX(Sorted_by_Variable!AP$722:AP$774,D214)</f>
        <v>3515.9924241691961</v>
      </c>
      <c r="AS231" s="69" t="str">
        <f>C230&amp;"|"&amp;C231</f>
        <v>Annual first-year costs|Annual total cost of EE</v>
      </c>
    </row>
    <row r="232" spans="2:45" x14ac:dyDescent="0.35">
      <c r="B232" s="36"/>
      <c r="C232" s="244" t="s">
        <v>2385</v>
      </c>
      <c r="D232" s="76" t="s">
        <v>2376</v>
      </c>
      <c r="E232" s="200"/>
      <c r="F232" s="199">
        <f>INDEX(Sorted_by_Variable!E$777:E$829,D214)</f>
        <v>0</v>
      </c>
      <c r="G232" s="200">
        <f>INDEX(Sorted_by_Variable!F$777:F$829,D214)</f>
        <v>0</v>
      </c>
      <c r="H232" s="200">
        <f>INDEX(Sorted_by_Variable!G$777:G$829,D214)</f>
        <v>0</v>
      </c>
      <c r="I232" s="200">
        <f>INDEX(Sorted_by_Variable!H$777:H$829,D214)</f>
        <v>0</v>
      </c>
      <c r="J232" s="200">
        <f>INDEX(Sorted_by_Variable!I$777:I$829,D214)</f>
        <v>161.44782499999999</v>
      </c>
      <c r="K232" s="200">
        <f>INDEX(Sorted_by_Variable!J$777:J$829,D214)</f>
        <v>291.71001818514117</v>
      </c>
      <c r="L232" s="200">
        <f>INDEX(Sorted_by_Variable!K$777:K$829,D214)</f>
        <v>508.33700655551809</v>
      </c>
      <c r="M232" s="200">
        <f>INDEX(Sorted_by_Variable!L$777:L$829,D214)</f>
        <v>667.83463783331831</v>
      </c>
      <c r="N232" s="200">
        <f>INDEX(Sorted_by_Variable!M$777:M$829,D214)</f>
        <v>965.82193256456924</v>
      </c>
      <c r="O232" s="200">
        <f>INDEX(Sorted_by_Variable!N$777:N$829,D214)</f>
        <v>1152.369397389524</v>
      </c>
      <c r="P232" s="200">
        <f>INDEX(Sorted_by_Variable!O$777:O$829,D214)</f>
        <v>1338.1337233344914</v>
      </c>
      <c r="Q232" s="200">
        <f>INDEX(Sorted_by_Variable!P$777:P$829,D214)</f>
        <v>1381.5330441959813</v>
      </c>
      <c r="R232" s="201">
        <f>INDEX(Sorted_by_Variable!Q$777:Q$829,D214)</f>
        <v>1382.3668222336235</v>
      </c>
      <c r="S232" s="200">
        <f>INDEX(Sorted_by_Variable!R$777:R$829,D214)</f>
        <v>1384.4831941373363</v>
      </c>
      <c r="T232" s="200">
        <f>INDEX(Sorted_by_Variable!S$777:S$829,D214)</f>
        <v>1387.8660024830742</v>
      </c>
      <c r="U232" s="200">
        <f>INDEX(Sorted_by_Variable!T$777:T$829,D214)</f>
        <v>1392.5003735083201</v>
      </c>
      <c r="V232" s="200">
        <f>INDEX(Sorted_by_Variable!U$777:U$829,D214)</f>
        <v>1398.3726854418339</v>
      </c>
      <c r="W232" s="200">
        <f>INDEX(Sorted_by_Variable!V$777:V$829,D214)</f>
        <v>1405.470538325905</v>
      </c>
      <c r="X232" s="200">
        <f>INDEX(Sorted_by_Variable!W$777:W$829,D214)</f>
        <v>1413.7827252837719</v>
      </c>
      <c r="Y232" s="200">
        <f>INDEX(Sorted_by_Variable!X$777:X$829,D214)</f>
        <v>1423.2992051867541</v>
      </c>
      <c r="Z232" s="200">
        <f>INDEX(Sorted_by_Variable!Y$777:Y$829,D214)</f>
        <v>1434.0110766774624</v>
      </c>
      <c r="AA232" s="200">
        <f>INDEX(Sorted_by_Variable!Z$777:Z$829,D214)</f>
        <v>1445.9105535072199</v>
      </c>
      <c r="AB232" s="200">
        <f>INDEX(Sorted_by_Variable!AA$777:AA$829,D214)</f>
        <v>1458.9909411475292</v>
      </c>
      <c r="AC232" s="200">
        <f>INDEX(Sorted_by_Variable!AB$777:AB$829,D214)</f>
        <v>1473.2466146370396</v>
      </c>
      <c r="AD232" s="200">
        <f>INDEX(Sorted_by_Variable!AC$777:AC$829,D214)</f>
        <v>1488.6729976270863</v>
      </c>
      <c r="AE232" s="200">
        <f>INDEX(Sorted_by_Variable!AD$777:AD$829,D214)</f>
        <v>1505.0881002574774</v>
      </c>
      <c r="AF232" s="200">
        <f>INDEX(Sorted_by_Variable!AE$777:AE$829,D214)</f>
        <v>1522.3480877921766</v>
      </c>
      <c r="AG232" s="200">
        <f>INDEX(Sorted_by_Variable!AF$777:AF$829,D214)</f>
        <v>1540.3102818752654</v>
      </c>
      <c r="AH232" s="200">
        <f>INDEX(Sorted_by_Variable!AG$777:AG$829,D214)</f>
        <v>1558.8337279112034</v>
      </c>
      <c r="AI232" s="200">
        <f>INDEX(Sorted_by_Variable!AH$777:AH$829,D214)</f>
        <v>1580.1001799157116</v>
      </c>
      <c r="AJ232" s="200">
        <f>INDEX(Sorted_by_Variable!AI$777:AI$829,D214)</f>
        <v>1601.67633337237</v>
      </c>
      <c r="AK232" s="200">
        <f>INDEX(Sorted_by_Variable!AJ$777:AJ$829,D214)</f>
        <v>1623.4317267437532</v>
      </c>
      <c r="AL232" s="200">
        <f>INDEX(Sorted_by_Variable!AK$777:AK$829,D214)</f>
        <v>1645.3505466493943</v>
      </c>
      <c r="AM232" s="200">
        <f>INDEX(Sorted_by_Variable!AL$777:AL$829,D214)</f>
        <v>1667.451016799851</v>
      </c>
      <c r="AN232" s="200">
        <f>INDEX(Sorted_by_Variable!AM$777:AM$829,D214)</f>
        <v>1689.7502587168406</v>
      </c>
      <c r="AO232" s="200">
        <f>INDEX(Sorted_by_Variable!AN$777:AN$829,D214)</f>
        <v>1712.26433612919</v>
      </c>
      <c r="AP232" s="200">
        <f>INDEX(Sorted_by_Variable!AO$777:AO$829,D214)</f>
        <v>1735.0082968287566</v>
      </c>
      <c r="AQ232" s="201">
        <f>INDEX(Sorted_by_Variable!AP$777:AP$829,D214)</f>
        <v>1757.996212084598</v>
      </c>
      <c r="AS232" s="69" t="str">
        <f>C230&amp;"|"&amp;C232</f>
        <v>Annual first-year costs|Annual program cost of EE</v>
      </c>
    </row>
    <row r="233" spans="2:45" ht="18" thickBot="1" x14ac:dyDescent="0.4">
      <c r="B233" s="29"/>
      <c r="C233" s="245" t="s">
        <v>2386</v>
      </c>
      <c r="D233" s="96" t="s">
        <v>2376</v>
      </c>
      <c r="E233" s="203"/>
      <c r="F233" s="202">
        <f>INDEX(Sorted_by_Variable!E$832:E$884,D214)</f>
        <v>0</v>
      </c>
      <c r="G233" s="203">
        <f>INDEX(Sorted_by_Variable!F$832:F$884,D214)</f>
        <v>0</v>
      </c>
      <c r="H233" s="203">
        <f>INDEX(Sorted_by_Variable!G$832:G$884,D214)</f>
        <v>0</v>
      </c>
      <c r="I233" s="203">
        <f>INDEX(Sorted_by_Variable!H$832:H$884,D214)</f>
        <v>0</v>
      </c>
      <c r="J233" s="203">
        <f>INDEX(Sorted_by_Variable!I$832:I$884,D214)</f>
        <v>161.44782499999999</v>
      </c>
      <c r="K233" s="203">
        <f>INDEX(Sorted_by_Variable!J$832:J$884,D214)</f>
        <v>291.71001818514117</v>
      </c>
      <c r="L233" s="203">
        <f>INDEX(Sorted_by_Variable!K$832:K$884,D214)</f>
        <v>508.33700655551809</v>
      </c>
      <c r="M233" s="203">
        <f>INDEX(Sorted_by_Variable!L$832:L$884,D214)</f>
        <v>667.83463783331831</v>
      </c>
      <c r="N233" s="203">
        <f>INDEX(Sorted_by_Variable!M$832:M$884,D214)</f>
        <v>965.82193256456924</v>
      </c>
      <c r="O233" s="203">
        <f>INDEX(Sorted_by_Variable!N$832:N$884,D214)</f>
        <v>1152.369397389524</v>
      </c>
      <c r="P233" s="203">
        <f>INDEX(Sorted_by_Variable!O$832:O$884,D214)</f>
        <v>1338.1337233344914</v>
      </c>
      <c r="Q233" s="203">
        <f>INDEX(Sorted_by_Variable!P$832:P$884,D214)</f>
        <v>1381.5330441959813</v>
      </c>
      <c r="R233" s="204">
        <f>INDEX(Sorted_by_Variable!Q$832:Q$884,D214)</f>
        <v>1382.3668222336235</v>
      </c>
      <c r="S233" s="203">
        <f>INDEX(Sorted_by_Variable!R$832:R$884,D214)</f>
        <v>1384.4831941373363</v>
      </c>
      <c r="T233" s="203">
        <f>INDEX(Sorted_by_Variable!S$832:S$884,D214)</f>
        <v>1387.8660024830742</v>
      </c>
      <c r="U233" s="203">
        <f>INDEX(Sorted_by_Variable!T$832:T$884,D214)</f>
        <v>1392.5003735083201</v>
      </c>
      <c r="V233" s="203">
        <f>INDEX(Sorted_by_Variable!U$832:U$884,D214)</f>
        <v>1398.3726854418339</v>
      </c>
      <c r="W233" s="203">
        <f>INDEX(Sorted_by_Variable!V$832:V$884,D214)</f>
        <v>1405.470538325905</v>
      </c>
      <c r="X233" s="203">
        <f>INDEX(Sorted_by_Variable!W$832:W$884,D214)</f>
        <v>1413.7827252837719</v>
      </c>
      <c r="Y233" s="203">
        <f>INDEX(Sorted_by_Variable!X$832:X$884,D214)</f>
        <v>1423.2992051867541</v>
      </c>
      <c r="Z233" s="203">
        <f>INDEX(Sorted_by_Variable!Y$832:Y$884,D214)</f>
        <v>1434.0110766774624</v>
      </c>
      <c r="AA233" s="203">
        <f>INDEX(Sorted_by_Variable!Z$832:Z$884,D214)</f>
        <v>1445.9105535072199</v>
      </c>
      <c r="AB233" s="203">
        <f>INDEX(Sorted_by_Variable!AA$832:AA$884,D214)</f>
        <v>1458.9909411475292</v>
      </c>
      <c r="AC233" s="203">
        <f>INDEX(Sorted_by_Variable!AB$832:AB$884,D214)</f>
        <v>1473.2466146370396</v>
      </c>
      <c r="AD233" s="203">
        <f>INDEX(Sorted_by_Variable!AC$832:AC$884,D214)</f>
        <v>1488.6729976270863</v>
      </c>
      <c r="AE233" s="203">
        <f>INDEX(Sorted_by_Variable!AD$832:AD$884,D214)</f>
        <v>1505.0881002574774</v>
      </c>
      <c r="AF233" s="203">
        <f>INDEX(Sorted_by_Variable!AE$832:AE$884,D214)</f>
        <v>1522.3480877921766</v>
      </c>
      <c r="AG233" s="203">
        <f>INDEX(Sorted_by_Variable!AF$832:AF$884,D214)</f>
        <v>1540.3102818752654</v>
      </c>
      <c r="AH233" s="203">
        <f>INDEX(Sorted_by_Variable!AG$832:AG$884,D214)</f>
        <v>1558.8337279112034</v>
      </c>
      <c r="AI233" s="203">
        <f>INDEX(Sorted_by_Variable!AH$832:AH$884,D214)</f>
        <v>1580.1001799157116</v>
      </c>
      <c r="AJ233" s="203">
        <f>INDEX(Sorted_by_Variable!AI$832:AI$884,D214)</f>
        <v>1601.67633337237</v>
      </c>
      <c r="AK233" s="203">
        <f>INDEX(Sorted_by_Variable!AJ$832:AJ$884,D214)</f>
        <v>1623.4317267437532</v>
      </c>
      <c r="AL233" s="203">
        <f>INDEX(Sorted_by_Variable!AK$832:AK$884,D214)</f>
        <v>1645.3505466493943</v>
      </c>
      <c r="AM233" s="203">
        <f>INDEX(Sorted_by_Variable!AL$832:AL$884,D214)</f>
        <v>1667.451016799851</v>
      </c>
      <c r="AN233" s="203">
        <f>INDEX(Sorted_by_Variable!AM$832:AM$884,D214)</f>
        <v>1689.7502587168406</v>
      </c>
      <c r="AO233" s="203">
        <f>INDEX(Sorted_by_Variable!AN$832:AN$884,D214)</f>
        <v>1712.26433612919</v>
      </c>
      <c r="AP233" s="203">
        <f>INDEX(Sorted_by_Variable!AO$832:AO$884,D214)</f>
        <v>1735.0082968287566</v>
      </c>
      <c r="AQ233" s="204">
        <f>INDEX(Sorted_by_Variable!AP$832:AP$884,D214)</f>
        <v>1757.996212084598</v>
      </c>
      <c r="AS233" s="69" t="str">
        <f>C230&amp;"|"&amp;C233</f>
        <v>Annual first-year costs|Annual participant cost of EE</v>
      </c>
    </row>
    <row r="234" spans="2:45" ht="18.75" thickTop="1" thickBot="1" x14ac:dyDescent="0.4"/>
    <row r="235" spans="2:45" ht="25.5" thickTop="1" x14ac:dyDescent="0.5">
      <c r="B235" s="217" t="str">
        <f>INDEX(Sorted_by_Variable!$C$7:$C$59,D235)</f>
        <v>Georgia</v>
      </c>
      <c r="C235" s="94"/>
      <c r="D235" s="228">
        <f>D214+1</f>
        <v>10</v>
      </c>
      <c r="E235" s="220"/>
      <c r="F235" s="222"/>
      <c r="G235" s="94"/>
      <c r="H235" s="94"/>
      <c r="I235" s="94"/>
      <c r="J235" s="94"/>
      <c r="K235" s="94"/>
      <c r="L235" s="94"/>
      <c r="M235" s="94"/>
      <c r="N235" s="94"/>
      <c r="O235" s="94"/>
      <c r="P235" s="94"/>
      <c r="Q235" s="94"/>
      <c r="R235" s="220"/>
      <c r="S235" s="94"/>
      <c r="T235" s="94"/>
      <c r="U235" s="94"/>
      <c r="V235" s="94"/>
      <c r="W235" s="94"/>
      <c r="X235" s="94"/>
      <c r="Y235" s="94"/>
      <c r="Z235" s="94"/>
      <c r="AA235" s="94"/>
      <c r="AB235" s="94"/>
      <c r="AC235" s="94"/>
      <c r="AD235" s="94"/>
      <c r="AE235" s="94"/>
      <c r="AF235" s="94"/>
      <c r="AG235" s="94"/>
      <c r="AH235" s="94"/>
      <c r="AI235" s="94"/>
      <c r="AJ235" s="94"/>
      <c r="AK235" s="94"/>
      <c r="AL235" s="94"/>
      <c r="AM235" s="94"/>
      <c r="AN235" s="94"/>
      <c r="AO235" s="94"/>
      <c r="AP235" s="94"/>
      <c r="AQ235" s="220"/>
      <c r="AS235" s="69"/>
    </row>
    <row r="236" spans="2:45" x14ac:dyDescent="0.35">
      <c r="C236" t="s">
        <v>2358</v>
      </c>
      <c r="D236" s="76" t="s">
        <v>0</v>
      </c>
      <c r="E236" s="166">
        <f>INDEX(Sorted_by_Variable!D$7:D$59,D235)</f>
        <v>131220.133</v>
      </c>
      <c r="F236" s="167">
        <f>INDEX(Sorted_by_Variable!E$7:E$59,D235)</f>
        <v>132566.20628097863</v>
      </c>
      <c r="G236" s="166">
        <f>INDEX(Sorted_by_Variable!F$7:F$59,D235)</f>
        <v>133926.08775766884</v>
      </c>
      <c r="H236" s="166">
        <f>INDEX(Sorted_by_Variable!G$7:G$59,D235)</f>
        <v>135299.91907634764</v>
      </c>
      <c r="I236" s="166">
        <f>INDEX(Sorted_by_Variable!H$7:H$59,D235)</f>
        <v>136687.84333631804</v>
      </c>
      <c r="J236" s="166">
        <f>INDEX(Sorted_by_Variable!I$7:I$59,D235)</f>
        <v>138090.00510481442</v>
      </c>
      <c r="K236" s="166">
        <f>INDEX(Sorted_by_Variable!J$7:J$59,D235)</f>
        <v>139506.55043206076</v>
      </c>
      <c r="L236" s="166">
        <f>INDEX(Sorted_by_Variable!K$7:K$59,D235)</f>
        <v>140937.62686648333</v>
      </c>
      <c r="M236" s="166">
        <f>INDEX(Sorted_by_Variable!L$7:L$59,D235)</f>
        <v>142383.38347007943</v>
      </c>
      <c r="N236" s="166">
        <f>INDEX(Sorted_by_Variable!M$7:M$59,D235)</f>
        <v>143843.97083394384</v>
      </c>
      <c r="O236" s="166">
        <f>INDEX(Sorted_by_Variable!N$7:N$59,D235)</f>
        <v>145319.54109395447</v>
      </c>
      <c r="P236" s="166">
        <f>INDEX(Sorted_by_Variable!O$7:O$59,D235)</f>
        <v>146810.24794661897</v>
      </c>
      <c r="Q236" s="166">
        <f>INDEX(Sorted_by_Variable!P$7:P$59,D235)</f>
        <v>148316.24666508386</v>
      </c>
      <c r="R236" s="168">
        <f>INDEX(Sorted_by_Variable!Q$7:Q$59,D235)</f>
        <v>149837.69411530788</v>
      </c>
      <c r="S236" s="166">
        <f>INDEX(Sorted_by_Variable!R$7:R$59,D235)</f>
        <v>151374.74877240128</v>
      </c>
      <c r="T236" s="166">
        <f>INDEX(Sorted_by_Variable!S$7:S$59,D235)</f>
        <v>152927.57073713272</v>
      </c>
      <c r="U236" s="166">
        <f>INDEX(Sorted_by_Variable!T$7:T$59,D235)</f>
        <v>154496.32175260549</v>
      </c>
      <c r="V236" s="166">
        <f>INDEX(Sorted_by_Variable!U$7:U$59,D235)</f>
        <v>156081.16522110481</v>
      </c>
      <c r="W236" s="166">
        <f>INDEX(Sorted_by_Variable!V$7:V$59,D235)</f>
        <v>157682.26622111781</v>
      </c>
      <c r="X236" s="166">
        <f>INDEX(Sorted_by_Variable!W$7:W$59,D235)</f>
        <v>159299.79152452841</v>
      </c>
      <c r="Y236" s="166">
        <f>INDEX(Sorted_by_Variable!X$7:X$59,D235)</f>
        <v>160933.9096139883</v>
      </c>
      <c r="Z236" s="166">
        <f>INDEX(Sorted_by_Variable!Y$7:Y$59,D235)</f>
        <v>162584.79070046626</v>
      </c>
      <c r="AA236" s="166">
        <f>INDEX(Sorted_by_Variable!Z$7:Z$59,D235)</f>
        <v>164252.60674097735</v>
      </c>
      <c r="AB236" s="166">
        <f>INDEX(Sorted_by_Variable!AA$7:AA$59,D235)</f>
        <v>165937.5314564943</v>
      </c>
      <c r="AC236" s="166">
        <f>INDEX(Sorted_by_Variable!AB$7:AB$59,D235)</f>
        <v>167639.74035004221</v>
      </c>
      <c r="AD236" s="166">
        <f>INDEX(Sorted_by_Variable!AC$7:AC$59,D235)</f>
        <v>169359.41072497916</v>
      </c>
      <c r="AE236" s="166">
        <f>INDEX(Sorted_by_Variable!AD$7:AD$59,D235)</f>
        <v>171096.72170346428</v>
      </c>
      <c r="AF236" s="166">
        <f>INDEX(Sorted_by_Variable!AE$7:AE$59,D235)</f>
        <v>172851.85424511528</v>
      </c>
      <c r="AG236" s="166">
        <f>INDEX(Sorted_by_Variable!AF$7:AF$59,D235)</f>
        <v>174624.99116585718</v>
      </c>
      <c r="AH236" s="166">
        <f>INDEX(Sorted_by_Variable!AG$7:AG$59,D235)</f>
        <v>176390.67557606075</v>
      </c>
      <c r="AI236" s="166">
        <f>INDEX(Sorted_by_Variable!AH$7:AH$59,D235)</f>
        <v>178174.21333827093</v>
      </c>
      <c r="AJ236" s="166">
        <f>INDEX(Sorted_by_Variable!AI$7:AI$59,D235)</f>
        <v>179975.78497295675</v>
      </c>
      <c r="AK236" s="166">
        <f>INDEX(Sorted_by_Variable!AJ$7:AJ$59,D235)</f>
        <v>181795.57282588255</v>
      </c>
      <c r="AL236" s="166">
        <f>INDEX(Sorted_by_Variable!AK$7:AK$59,D235)</f>
        <v>183633.76108656405</v>
      </c>
      <c r="AM236" s="166">
        <f>INDEX(Sorted_by_Variable!AL$7:AL$59,D235)</f>
        <v>185490.53580691112</v>
      </c>
      <c r="AN236" s="166">
        <f>INDEX(Sorted_by_Variable!AM$7:AM$59,D235)</f>
        <v>187366.08492005896</v>
      </c>
      <c r="AO236" s="166">
        <f>INDEX(Sorted_by_Variable!AN$7:AN$59,D235)</f>
        <v>189260.59825938969</v>
      </c>
      <c r="AP236" s="166">
        <f>INDEX(Sorted_by_Variable!AO$7:AO$59,D235)</f>
        <v>191174.26757774636</v>
      </c>
      <c r="AQ236" s="168">
        <f>INDEX(Sorted_by_Variable!AP$7:AP$59,D235)</f>
        <v>193107.28656684115</v>
      </c>
      <c r="AS236" s="69" t="str">
        <f t="shared" ref="AS236:AS246" si="87">C236</f>
        <v>BAU sales</v>
      </c>
    </row>
    <row r="237" spans="2:45" x14ac:dyDescent="0.35">
      <c r="C237" t="s">
        <v>2372</v>
      </c>
      <c r="D237" s="76" t="s">
        <v>0</v>
      </c>
      <c r="E237" s="166">
        <f>INDEX(Sorted_by_Variable!D$62:D$114,D235)</f>
        <v>130978.872</v>
      </c>
      <c r="F237" s="167">
        <f>INDEX(Sorted_by_Variable!E$62:E$114,D235)</f>
        <v>132566.20628097863</v>
      </c>
      <c r="G237" s="166">
        <f>INDEX(Sorted_by_Variable!F$62:F$114,D235)</f>
        <v>133926.08775766884</v>
      </c>
      <c r="H237" s="166">
        <f>INDEX(Sorted_by_Variable!G$62:G$114,D235)</f>
        <v>135299.91907634764</v>
      </c>
      <c r="I237" s="166">
        <f>INDEX(Sorted_by_Variable!H$62:H$114,D235)</f>
        <v>136687.84333631804</v>
      </c>
      <c r="J237" s="166">
        <f>INDEX(Sorted_by_Variable!I$62:I$114,D235)</f>
        <v>137848.74410481442</v>
      </c>
      <c r="K237" s="166">
        <f>INDEX(Sorted_by_Variable!J$62:J$114,D235)</f>
        <v>138758.97984228094</v>
      </c>
      <c r="L237" s="166">
        <f>INDEX(Sorted_by_Variable!K$62:K$114,D235)</f>
        <v>139430.11782952829</v>
      </c>
      <c r="M237" s="166">
        <f>INDEX(Sorted_by_Variable!L$62:L$114,D235)</f>
        <v>139875.30937304284</v>
      </c>
      <c r="N237" s="166">
        <f>INDEX(Sorted_by_Variable!M$62:M$114,D235)</f>
        <v>140109.10738419331</v>
      </c>
      <c r="O237" s="166">
        <f>INDEX(Sorted_by_Variable!N$62:N$114,D235)</f>
        <v>140147.27594907343</v>
      </c>
      <c r="P237" s="166">
        <f>INDEX(Sorted_by_Variable!O$62:O$114,D235)</f>
        <v>140006.59490902233</v>
      </c>
      <c r="Q237" s="166">
        <f>INDEX(Sorted_by_Variable!P$62:P$114,D235)</f>
        <v>139811.77458588654</v>
      </c>
      <c r="R237" s="168">
        <f>INDEX(Sorted_by_Variable!Q$62:Q$114,D235)</f>
        <v>139745.85682165349</v>
      </c>
      <c r="S237" s="166">
        <f>INDEX(Sorted_by_Variable!R$62:R$114,D235)</f>
        <v>139806.91274753166</v>
      </c>
      <c r="T237" s="166">
        <f>INDEX(Sorted_by_Variable!S$62:S$114,D235)</f>
        <v>139993.14581859784</v>
      </c>
      <c r="U237" s="166">
        <f>INDEX(Sorted_by_Variable!T$62:T$114,D235)</f>
        <v>140302.88832282426</v>
      </c>
      <c r="V237" s="166">
        <f>INDEX(Sorted_by_Variable!U$62:U$114,D235)</f>
        <v>140734.59804710746</v>
      </c>
      <c r="W237" s="166">
        <f>INDEX(Sorted_by_Variable!V$62:V$114,D235)</f>
        <v>141286.85509518968</v>
      </c>
      <c r="X237" s="166">
        <f>INDEX(Sorted_by_Variable!W$62:W$114,D235)</f>
        <v>141958.35885256442</v>
      </c>
      <c r="Y237" s="166">
        <f>INDEX(Sorted_by_Variable!X$62:X$114,D235)</f>
        <v>142747.92509365032</v>
      </c>
      <c r="Z237" s="166">
        <f>INDEX(Sorted_by_Variable!Y$62:Y$114,D235)</f>
        <v>143654.48322670584</v>
      </c>
      <c r="AA237" s="166">
        <f>INDEX(Sorted_by_Variable!Z$62:Z$114,D235)</f>
        <v>144677.07367213574</v>
      </c>
      <c r="AB237" s="166">
        <f>INDEX(Sorted_by_Variable!AA$62:AA$114,D235)</f>
        <v>145814.84537001641</v>
      </c>
      <c r="AC237" s="166">
        <f>INDEX(Sorted_by_Variable!AB$62:AB$114,D235)</f>
        <v>147067.05341283255</v>
      </c>
      <c r="AD237" s="166">
        <f>INDEX(Sorted_by_Variable!AC$62:AC$114,D235)</f>
        <v>148420.35885221395</v>
      </c>
      <c r="AE237" s="166">
        <f>INDEX(Sorted_by_Variable!AD$62:AD$114,D235)</f>
        <v>149859.79469587089</v>
      </c>
      <c r="AF237" s="166">
        <f>INDEX(Sorted_by_Variable!AE$62:AE$114,D235)</f>
        <v>151370.53176514801</v>
      </c>
      <c r="AG237" s="166">
        <f>INDEX(Sorted_by_Variable!AF$62:AF$114,D235)</f>
        <v>152937.93926060406</v>
      </c>
      <c r="AH237" s="166">
        <f>INDEX(Sorted_by_Variable!AG$62:AG$114,D235)</f>
        <v>154521.99726265401</v>
      </c>
      <c r="AI237" s="166">
        <f>INDEX(Sorted_by_Variable!AH$62:AH$114,D235)</f>
        <v>156134.13081562208</v>
      </c>
      <c r="AJ237" s="166">
        <f>INDEX(Sorted_by_Variable!AI$62:AI$114,D235)</f>
        <v>157760.57389950426</v>
      </c>
      <c r="AK237" s="166">
        <f>INDEX(Sorted_by_Variable!AJ$62:AJ$114,D235)</f>
        <v>159393.56882055762</v>
      </c>
      <c r="AL237" s="166">
        <f>INDEX(Sorted_by_Variable!AK$62:AK$114,D235)</f>
        <v>161034.63933027213</v>
      </c>
      <c r="AM237" s="166">
        <f>INDEX(Sorted_by_Variable!AL$62:AL$114,D235)</f>
        <v>162685.19159358458</v>
      </c>
      <c r="AN237" s="166">
        <f>INDEX(Sorted_by_Variable!AM$62:AM$114,D235)</f>
        <v>164346.51869726082</v>
      </c>
      <c r="AO237" s="166">
        <f>INDEX(Sorted_by_Variable!AN$62:AN$114,D235)</f>
        <v>166019.80489354505</v>
      </c>
      <c r="AP237" s="166">
        <f>INDEX(Sorted_by_Variable!AO$62:AO$114,D235)</f>
        <v>167706.12958936446</v>
      </c>
      <c r="AQ237" s="168">
        <f>INDEX(Sorted_by_Variable!AP$62:AP$114,D235)</f>
        <v>169406.4710908898</v>
      </c>
      <c r="AS237" s="69" t="str">
        <f t="shared" si="87"/>
        <v>Sales after EE</v>
      </c>
    </row>
    <row r="238" spans="2:45" x14ac:dyDescent="0.35">
      <c r="C238" t="s">
        <v>2356</v>
      </c>
      <c r="D238" s="76" t="s">
        <v>0</v>
      </c>
      <c r="E238" s="166">
        <f>INDEX(Sorted_by_Variable!D$117:D$169,D235)</f>
        <v>0</v>
      </c>
      <c r="F238" s="167">
        <f>INDEX(Sorted_by_Variable!E$117:E$169,D235)</f>
        <v>0</v>
      </c>
      <c r="G238" s="166">
        <f>INDEX(Sorted_by_Variable!F$117:F$169,D235)</f>
        <v>0</v>
      </c>
      <c r="H238" s="166">
        <f>INDEX(Sorted_by_Variable!G$117:G$169,D235)</f>
        <v>0</v>
      </c>
      <c r="I238" s="166">
        <f>INDEX(Sorted_by_Variable!H$117:H$169,D235)</f>
        <v>0</v>
      </c>
      <c r="J238" s="166">
        <f>INDEX(Sorted_by_Variable!I$117:I$169,D235)</f>
        <v>241.26100000000002</v>
      </c>
      <c r="K238" s="166">
        <f>INDEX(Sorted_by_Variable!J$117:J$169,D235)</f>
        <v>747.5705897798108</v>
      </c>
      <c r="L238" s="166">
        <f>INDEX(Sorted_by_Variable!K$117:K$169,D235)</f>
        <v>1507.5090369550555</v>
      </c>
      <c r="M238" s="166">
        <f>INDEX(Sorted_by_Variable!L$117:L$169,D235)</f>
        <v>2508.0740970365869</v>
      </c>
      <c r="N238" s="166">
        <f>INDEX(Sorted_by_Variable!M$117:M$169,D235)</f>
        <v>3734.8634497505236</v>
      </c>
      <c r="O238" s="166">
        <f>INDEX(Sorted_by_Variable!N$117:N$169,D235)</f>
        <v>5172.2651448810266</v>
      </c>
      <c r="P238" s="166">
        <f>INDEX(Sorted_by_Variable!O$117:O$169,D235)</f>
        <v>6803.6530375966386</v>
      </c>
      <c r="Q238" s="166">
        <f>INDEX(Sorted_by_Variable!P$117:P$169,D235)</f>
        <v>8504.4720791973305</v>
      </c>
      <c r="R238" s="168">
        <f>INDEX(Sorted_by_Variable!Q$117:Q$169,D235)</f>
        <v>10091.837293654393</v>
      </c>
      <c r="S238" s="166">
        <f>INDEX(Sorted_by_Variable!R$117:R$169,D235)</f>
        <v>11567.836024869624</v>
      </c>
      <c r="T238" s="166">
        <f>INDEX(Sorted_by_Variable!S$117:S$169,D235)</f>
        <v>12934.424918534882</v>
      </c>
      <c r="U238" s="166">
        <f>INDEX(Sorted_by_Variable!T$117:T$169,D235)</f>
        <v>14193.433429781238</v>
      </c>
      <c r="V238" s="166">
        <f>INDEX(Sorted_by_Variable!U$117:U$169,D235)</f>
        <v>15346.567173997362</v>
      </c>
      <c r="W238" s="166">
        <f>INDEX(Sorted_by_Variable!V$117:V$169,D235)</f>
        <v>16395.411125928134</v>
      </c>
      <c r="X238" s="166">
        <f>INDEX(Sorted_by_Variable!W$117:W$169,D235)</f>
        <v>17341.432671964005</v>
      </c>
      <c r="Y238" s="166">
        <f>INDEX(Sorted_by_Variable!X$117:X$169,D235)</f>
        <v>18185.984520337974</v>
      </c>
      <c r="Z238" s="166">
        <f>INDEX(Sorted_by_Variable!Y$117:Y$169,D235)</f>
        <v>18930.307473760418</v>
      </c>
      <c r="AA238" s="166">
        <f>INDEX(Sorted_by_Variable!Z$117:Z$169,D235)</f>
        <v>19575.533068841607</v>
      </c>
      <c r="AB238" s="166">
        <f>INDEX(Sorted_by_Variable!AA$117:AA$169,D235)</f>
        <v>20122.686086477897</v>
      </c>
      <c r="AC238" s="166">
        <f>INDEX(Sorted_by_Variable!AB$117:AB$169,D235)</f>
        <v>20572.686937209655</v>
      </c>
      <c r="AD238" s="166">
        <f>INDEX(Sorted_by_Variable!AC$117:AC$169,D235)</f>
        <v>20939.05187276522</v>
      </c>
      <c r="AE238" s="166">
        <f>INDEX(Sorted_by_Variable!AD$117:AD$169,D235)</f>
        <v>21236.927007593393</v>
      </c>
      <c r="AF238" s="166">
        <f>INDEX(Sorted_by_Variable!AE$117:AE$169,D235)</f>
        <v>21481.322479967268</v>
      </c>
      <c r="AG238" s="166">
        <f>INDEX(Sorted_by_Variable!AF$117:AF$169,D235)</f>
        <v>21687.051905253105</v>
      </c>
      <c r="AH238" s="166">
        <f>INDEX(Sorted_by_Variable!AG$117:AG$169,D235)</f>
        <v>21868.678313406734</v>
      </c>
      <c r="AI238" s="166">
        <f>INDEX(Sorted_by_Variable!AH$117:AH$169,D235)</f>
        <v>22040.082522648852</v>
      </c>
      <c r="AJ238" s="166">
        <f>INDEX(Sorted_by_Variable!AI$117:AI$169,D235)</f>
        <v>22215.211073452494</v>
      </c>
      <c r="AK238" s="166">
        <f>INDEX(Sorted_by_Variable!AJ$117:AJ$169,D235)</f>
        <v>22402.004005324947</v>
      </c>
      <c r="AL238" s="166">
        <f>INDEX(Sorted_by_Variable!AK$117:AK$169,D235)</f>
        <v>22599.121756291926</v>
      </c>
      <c r="AM238" s="166">
        <f>INDEX(Sorted_by_Variable!AL$117:AL$169,D235)</f>
        <v>22805.344213326542</v>
      </c>
      <c r="AN238" s="166">
        <f>INDEX(Sorted_by_Variable!AM$117:AM$169,D235)</f>
        <v>23019.566222798145</v>
      </c>
      <c r="AO238" s="166">
        <f>INDEX(Sorted_by_Variable!AN$117:AN$169,D235)</f>
        <v>23240.793365844642</v>
      </c>
      <c r="AP238" s="166">
        <f>INDEX(Sorted_by_Variable!AO$117:AO$169,D235)</f>
        <v>23468.137988381895</v>
      </c>
      <c r="AQ238" s="168">
        <f>INDEX(Sorted_by_Variable!AP$117:AP$169,D235)</f>
        <v>23700.815475951364</v>
      </c>
      <c r="AS238" s="69" t="str">
        <f t="shared" si="87"/>
        <v>Net cumulative savings</v>
      </c>
    </row>
    <row r="239" spans="2:45" x14ac:dyDescent="0.35">
      <c r="C239" t="s">
        <v>2390</v>
      </c>
      <c r="D239" s="76" t="s">
        <v>1</v>
      </c>
      <c r="E239" s="174">
        <f t="shared" ref="E239:AQ239" si="88">E238/E236</f>
        <v>0</v>
      </c>
      <c r="F239" s="173">
        <f t="shared" si="88"/>
        <v>0</v>
      </c>
      <c r="G239" s="174">
        <f t="shared" si="88"/>
        <v>0</v>
      </c>
      <c r="H239" s="174">
        <f t="shared" si="88"/>
        <v>0</v>
      </c>
      <c r="I239" s="174">
        <f t="shared" si="88"/>
        <v>0</v>
      </c>
      <c r="J239" s="174">
        <f t="shared" si="88"/>
        <v>1.7471286196048422E-3</v>
      </c>
      <c r="K239" s="174">
        <f t="shared" si="88"/>
        <v>5.3586773342508762E-3</v>
      </c>
      <c r="L239" s="174">
        <f t="shared" si="88"/>
        <v>1.0696285090589668E-2</v>
      </c>
      <c r="M239" s="174">
        <f t="shared" si="88"/>
        <v>1.7614935366131651E-2</v>
      </c>
      <c r="N239" s="174">
        <f t="shared" si="88"/>
        <v>2.5964685402505468E-2</v>
      </c>
      <c r="O239" s="174">
        <f t="shared" si="88"/>
        <v>3.5592358095439938E-2</v>
      </c>
      <c r="P239" s="174">
        <f t="shared" si="88"/>
        <v>4.6343175171739269E-2</v>
      </c>
      <c r="Q239" s="174">
        <f t="shared" si="88"/>
        <v>5.7340124702598923E-2</v>
      </c>
      <c r="R239" s="175">
        <f t="shared" si="88"/>
        <v>6.7351792572890243E-2</v>
      </c>
      <c r="S239" s="174">
        <f t="shared" si="88"/>
        <v>7.6418531615615654E-2</v>
      </c>
      <c r="T239" s="174">
        <f t="shared" si="88"/>
        <v>8.4578764026585318E-2</v>
      </c>
      <c r="U239" s="174">
        <f t="shared" si="88"/>
        <v>9.1869070206791983E-2</v>
      </c>
      <c r="V239" s="174">
        <f t="shared" si="88"/>
        <v>9.8324273478208546E-2</v>
      </c>
      <c r="W239" s="174">
        <f t="shared" si="88"/>
        <v>0.10397752086424768</v>
      </c>
      <c r="X239" s="174">
        <f t="shared" si="88"/>
        <v>0.10886036011725624</v>
      </c>
      <c r="Y239" s="174">
        <f t="shared" si="88"/>
        <v>0.11300281316696016</v>
      </c>
      <c r="Z239" s="174">
        <f t="shared" si="88"/>
        <v>0.11643344615571186</v>
      </c>
      <c r="AA239" s="174">
        <f t="shared" si="88"/>
        <v>0.1191794362187005</v>
      </c>
      <c r="AB239" s="174">
        <f t="shared" si="88"/>
        <v>0.12126663515995287</v>
      </c>
      <c r="AC239" s="174">
        <f t="shared" si="88"/>
        <v>0.12271963016795782</v>
      </c>
      <c r="AD239" s="174">
        <f t="shared" si="88"/>
        <v>0.12363677803985697</v>
      </c>
      <c r="AE239" s="174">
        <f t="shared" si="88"/>
        <v>0.12412234902080767</v>
      </c>
      <c r="AF239" s="174">
        <f t="shared" si="88"/>
        <v>0.12427591577643907</v>
      </c>
      <c r="AG239" s="174">
        <f t="shared" si="88"/>
        <v>0.12419214317757615</v>
      </c>
      <c r="AH239" s="174">
        <f t="shared" si="88"/>
        <v>0.12397865273766596</v>
      </c>
      <c r="AI239" s="174">
        <f t="shared" si="88"/>
        <v>0.12369962021835823</v>
      </c>
      <c r="AJ239" s="174">
        <f t="shared" si="88"/>
        <v>0.12343444467704676</v>
      </c>
      <c r="AK239" s="174">
        <f t="shared" si="88"/>
        <v>0.12322634515847536</v>
      </c>
      <c r="AL239" s="174">
        <f t="shared" si="88"/>
        <v>0.12306626854763821</v>
      </c>
      <c r="AM239" s="174">
        <f t="shared" si="88"/>
        <v>0.12294613368881566</v>
      </c>
      <c r="AN239" s="174">
        <f t="shared" si="88"/>
        <v>0.12285876727701069</v>
      </c>
      <c r="AO239" s="174">
        <f t="shared" si="88"/>
        <v>0.12279784371172782</v>
      </c>
      <c r="AP239" s="174">
        <f t="shared" si="88"/>
        <v>0.12275782868548415</v>
      </c>
      <c r="AQ239" s="175">
        <f t="shared" si="88"/>
        <v>0.12273392629204433</v>
      </c>
      <c r="AS239" s="69" t="str">
        <f t="shared" si="87"/>
        <v>Net cumulative savings as a percent of sales before EE</v>
      </c>
    </row>
    <row r="240" spans="2:45" x14ac:dyDescent="0.35">
      <c r="C240" t="s">
        <v>2378</v>
      </c>
      <c r="D240" s="76" t="s">
        <v>0</v>
      </c>
      <c r="E240" s="166">
        <f>INDEX(Sorted_by_Variable!D$227:D$279,D235)</f>
        <v>0</v>
      </c>
      <c r="F240" s="167">
        <f>INDEX(Sorted_by_Variable!E$227:E$279,D235)</f>
        <v>0</v>
      </c>
      <c r="G240" s="166">
        <f>INDEX(Sorted_by_Variable!F$227:F$279,D235)</f>
        <v>0</v>
      </c>
      <c r="H240" s="166">
        <f>INDEX(Sorted_by_Variable!G$227:G$279,D235)</f>
        <v>0</v>
      </c>
      <c r="I240" s="166">
        <f>INDEX(Sorted_by_Variable!H$227:H$279,D235)</f>
        <v>0</v>
      </c>
      <c r="J240" s="166">
        <f>INDEX(Sorted_by_Variable!I$227:I$279,D235)</f>
        <v>241.26100000000002</v>
      </c>
      <c r="K240" s="166">
        <f>INDEX(Sorted_by_Variable!J$227:J$279,D235)</f>
        <v>519.00753714823179</v>
      </c>
      <c r="L240" s="166">
        <f>INDEX(Sorted_by_Variable!K$227:K$279,D235)</f>
        <v>799.952580709362</v>
      </c>
      <c r="M240" s="166">
        <f>INDEX(Sorted_by_Variable!L$227:L$279,D235)</f>
        <v>1082.681961021405</v>
      </c>
      <c r="N240" s="166">
        <f>INDEX(Sorted_by_Variable!M$227:M$279,D235)</f>
        <v>1365.8895147602</v>
      </c>
      <c r="O240" s="166">
        <f>INDEX(Sorted_by_Variable!N$227:N$279,D235)</f>
        <v>1648.3907790062506</v>
      </c>
      <c r="P240" s="166">
        <f>INDEX(Sorted_by_Variable!O$227:O$279,D235)</f>
        <v>1929.1343860127408</v>
      </c>
      <c r="Q240" s="166">
        <f>INDEX(Sorted_by_Variable!P$227:P$279,D235)</f>
        <v>2100.0989236353348</v>
      </c>
      <c r="R240" s="168">
        <f>INDEX(Sorted_by_Variable!Q$227:Q$279,D235)</f>
        <v>2097.1766187882981</v>
      </c>
      <c r="S240" s="166">
        <f>INDEX(Sorted_by_Variable!R$227:R$279,D235)</f>
        <v>2096.1878523248024</v>
      </c>
      <c r="T240" s="166">
        <f>INDEX(Sorted_by_Variable!S$227:S$279,D235)</f>
        <v>2097.1036912129748</v>
      </c>
      <c r="U240" s="166">
        <f>INDEX(Sorted_by_Variable!T$227:T$279,D235)</f>
        <v>2099.8971872789675</v>
      </c>
      <c r="V240" s="166">
        <f>INDEX(Sorted_by_Variable!U$227:U$279,D235)</f>
        <v>2104.5433248423637</v>
      </c>
      <c r="W240" s="166">
        <f>INDEX(Sorted_by_Variable!V$227:V$279,D235)</f>
        <v>2111.018970706612</v>
      </c>
      <c r="X240" s="166">
        <f>INDEX(Sorted_by_Variable!W$227:W$279,D235)</f>
        <v>2119.302826427845</v>
      </c>
      <c r="Y240" s="166">
        <f>INDEX(Sorted_by_Variable!X$227:X$279,D235)</f>
        <v>2129.3753827884661</v>
      </c>
      <c r="Z240" s="166">
        <f>INDEX(Sorted_by_Variable!Y$227:Y$279,D235)</f>
        <v>2141.2188764047546</v>
      </c>
      <c r="AA240" s="166">
        <f>INDEX(Sorted_by_Variable!Z$227:Z$279,D235)</f>
        <v>2154.8172484005877</v>
      </c>
      <c r="AB240" s="166">
        <f>INDEX(Sorted_by_Variable!AA$227:AA$279,D235)</f>
        <v>2170.156105082036</v>
      </c>
      <c r="AC240" s="166">
        <f>INDEX(Sorted_by_Variable!AB$227:AB$279,D235)</f>
        <v>2187.222680550246</v>
      </c>
      <c r="AD240" s="166">
        <f>INDEX(Sorted_by_Variable!AC$227:AC$279,D235)</f>
        <v>2206.0058011924884</v>
      </c>
      <c r="AE240" s="166">
        <f>INDEX(Sorted_by_Variable!AD$227:AD$279,D235)</f>
        <v>2226.3053827832091</v>
      </c>
      <c r="AF240" s="166">
        <f>INDEX(Sorted_by_Variable!AE$227:AE$279,D235)</f>
        <v>2247.8969204380633</v>
      </c>
      <c r="AG240" s="166">
        <f>INDEX(Sorted_by_Variable!AF$227:AF$279,D235)</f>
        <v>2270.5579764772201</v>
      </c>
      <c r="AH240" s="166">
        <f>INDEX(Sorted_by_Variable!AG$227:AG$279,D235)</f>
        <v>2294.0690889090611</v>
      </c>
      <c r="AI240" s="166">
        <f>INDEX(Sorted_by_Variable!AH$227:AH$279,D235)</f>
        <v>2317.8299589398102</v>
      </c>
      <c r="AJ240" s="166">
        <f>INDEX(Sorted_by_Variable!AI$227:AI$279,D235)</f>
        <v>2342.0119622343309</v>
      </c>
      <c r="AK240" s="166">
        <f>INDEX(Sorted_by_Variable!AJ$227:AJ$279,D235)</f>
        <v>2366.4086084925639</v>
      </c>
      <c r="AL240" s="166">
        <f>INDEX(Sorted_by_Variable!AK$227:AK$279,D235)</f>
        <v>2390.903532308364</v>
      </c>
      <c r="AM240" s="166">
        <f>INDEX(Sorted_by_Variable!AL$227:AL$279,D235)</f>
        <v>2415.5195899540818</v>
      </c>
      <c r="AN240" s="166">
        <f>INDEX(Sorted_by_Variable!AM$227:AM$279,D235)</f>
        <v>2440.2778739037685</v>
      </c>
      <c r="AO240" s="166">
        <f>INDEX(Sorted_by_Variable!AN$227:AN$279,D235)</f>
        <v>2465.1977804589123</v>
      </c>
      <c r="AP240" s="166">
        <f>INDEX(Sorted_by_Variable!AO$227:AO$279,D235)</f>
        <v>2490.2970734031755</v>
      </c>
      <c r="AQ240" s="168">
        <f>INDEX(Sorted_by_Variable!AP$227:AP$279,D235)</f>
        <v>2515.5919438404667</v>
      </c>
      <c r="AS240" s="69" t="str">
        <f t="shared" si="87"/>
        <v>Annual first-year savings</v>
      </c>
    </row>
    <row r="241" spans="2:45" x14ac:dyDescent="0.35">
      <c r="C241" t="s">
        <v>2379</v>
      </c>
      <c r="D241" s="76" t="s">
        <v>1</v>
      </c>
      <c r="E241" s="174">
        <f>INDEX(Sorted_by_Variable!D$282:D$335,D235)</f>
        <v>0</v>
      </c>
      <c r="F241" s="173">
        <f>INDEX(Sorted_by_Variable!E$282:E$335,D235)</f>
        <v>1.8419841025963332E-3</v>
      </c>
      <c r="G241" s="174">
        <f>INDEX(Sorted_by_Variable!F$282:F$335,D235)</f>
        <v>1.8199283721572225E-3</v>
      </c>
      <c r="H241" s="174">
        <f>INDEX(Sorted_by_Variable!G$282:G$335,D235)</f>
        <v>1.8014488740725944E-3</v>
      </c>
      <c r="I241" s="174">
        <f>INDEX(Sorted_by_Variable!H$282:H$335,D235)</f>
        <v>1.7831570162570472E-3</v>
      </c>
      <c r="J241" s="174">
        <f>INDEX(Sorted_by_Variable!I$282:I$335,D235)</f>
        <v>1.765050893416919E-3</v>
      </c>
      <c r="K241" s="174">
        <f>INDEX(Sorted_by_Variable!J$282:J$335,D235)</f>
        <v>1.7501864203895482E-3</v>
      </c>
      <c r="L241" s="174">
        <f>INDEX(Sorted_by_Variable!K$282:K$335,D235)</f>
        <v>1.7387054897220128E-3</v>
      </c>
      <c r="M241" s="174">
        <f>INDEX(Sorted_by_Variable!L$282:L$335,D235)</f>
        <v>1.7303363416430115E-3</v>
      </c>
      <c r="N241" s="174">
        <f>INDEX(Sorted_by_Variable!M$282:M$335,D235)</f>
        <v>1.7248290715594764E-3</v>
      </c>
      <c r="O241" s="174">
        <f>INDEX(Sorted_by_Variable!N$282:N$335,D235)</f>
        <v>1.721950874602591E-3</v>
      </c>
      <c r="P241" s="174">
        <f>INDEX(Sorted_by_Variable!O$282:O$335,D235)</f>
        <v>1.7214819079870605E-3</v>
      </c>
      <c r="Q241" s="174">
        <f>INDEX(Sorted_by_Variable!P$282:P$335,D235)</f>
        <v>1.7232116826837605E-3</v>
      </c>
      <c r="R241" s="175">
        <f>INDEX(Sorted_by_Variable!Q$282:Q$335,D235)</f>
        <v>1.7256128871448741E-3</v>
      </c>
      <c r="S241" s="174">
        <f>INDEX(Sorted_by_Variable!R$282:R$335,D235)</f>
        <v>1.7264268543424669E-3</v>
      </c>
      <c r="T241" s="174">
        <f>INDEX(Sorted_by_Variable!S$282:S$335,D235)</f>
        <v>1.7256728959867511E-3</v>
      </c>
      <c r="U241" s="174">
        <f>INDEX(Sorted_by_Variable!T$282:T$335,D235)</f>
        <v>1.7233772310011831E-3</v>
      </c>
      <c r="V241" s="174">
        <f>INDEX(Sorted_by_Variable!U$282:U$335,D235)</f>
        <v>1.7195725824608846E-3</v>
      </c>
      <c r="W241" s="174">
        <f>INDEX(Sorted_by_Variable!V$282:V$335,D235)</f>
        <v>1.7142977160402575E-3</v>
      </c>
      <c r="X241" s="174">
        <f>INDEX(Sorted_by_Variable!W$282:W$335,D235)</f>
        <v>1.7075969299299245E-3</v>
      </c>
      <c r="Y241" s="174">
        <f>INDEX(Sorted_by_Variable!X$282:X$335,D235)</f>
        <v>1.6995195066362358E-3</v>
      </c>
      <c r="Z241" s="174">
        <f>INDEX(Sorted_by_Variable!Y$282:Y$335,D235)</f>
        <v>1.6901191372254258E-3</v>
      </c>
      <c r="AA241" s="174">
        <f>INDEX(Sorted_by_Variable!Z$282:Z$335,D235)</f>
        <v>1.6794533284370814E-3</v>
      </c>
      <c r="AB241" s="174">
        <f>INDEX(Sorted_by_Variable!AA$282:AA$335,D235)</f>
        <v>1.6675828026957527E-3</v>
      </c>
      <c r="AC241" s="174">
        <f>INDEX(Sorted_by_Variable!AB$282:AB$335,D235)</f>
        <v>1.6545709004304851E-3</v>
      </c>
      <c r="AD241" s="174">
        <f>INDEX(Sorted_by_Variable!AC$282:AC$335,D235)</f>
        <v>1.6404829933102365E-3</v>
      </c>
      <c r="AE241" s="174">
        <f>INDEX(Sorted_by_Variable!AD$282:AD$335,D235)</f>
        <v>1.625524974240427E-3</v>
      </c>
      <c r="AF241" s="174">
        <f>INDEX(Sorted_by_Variable!AE$282:AE$335,D235)</f>
        <v>1.6099114541670162E-3</v>
      </c>
      <c r="AG241" s="174">
        <f>INDEX(Sorted_by_Variable!AF$282:AF$335,D235)</f>
        <v>1.5938439086302307E-3</v>
      </c>
      <c r="AH241" s="174">
        <f>INDEX(Sorted_by_Variable!AG$282:AG$335,D235)</f>
        <v>1.5775091593780055E-3</v>
      </c>
      <c r="AI241" s="174">
        <f>INDEX(Sorted_by_Variable!AH$282:AH$335,D235)</f>
        <v>1.5613375718274494E-3</v>
      </c>
      <c r="AJ241" s="174">
        <f>INDEX(Sorted_by_Variable!AI$282:AI$335,D235)</f>
        <v>1.5452162748765277E-3</v>
      </c>
      <c r="AK241" s="174">
        <f>INDEX(Sorted_by_Variable!AJ$282:AJ$335,D235)</f>
        <v>1.5292857653629397E-3</v>
      </c>
      <c r="AL241" s="174">
        <f>INDEX(Sorted_by_Variable!AK$282:AK$335,D235)</f>
        <v>1.5136181577790459E-3</v>
      </c>
      <c r="AM241" s="174">
        <f>INDEX(Sorted_by_Variable!AL$282:AL$335,D235)</f>
        <v>1.4981931900079494E-3</v>
      </c>
      <c r="AN241" s="174">
        <f>INDEX(Sorted_by_Variable!AM$282:AM$335,D235)</f>
        <v>1.482992997928854E-3</v>
      </c>
      <c r="AO241" s="174">
        <f>INDEX(Sorted_by_Variable!AN$282:AN$335,D235)</f>
        <v>1.4680018896197106E-3</v>
      </c>
      <c r="AP241" s="174">
        <f>INDEX(Sorted_by_Variable!AO$282:AO$335,D235)</f>
        <v>1.453206141006496E-3</v>
      </c>
      <c r="AQ241" s="175">
        <f>INDEX(Sorted_by_Variable!AP$282:AP$335,D235)</f>
        <v>1.4385938104393545E-3</v>
      </c>
      <c r="AS241" s="69" t="str">
        <f t="shared" si="87"/>
        <v>EIA and EERS savings as a percent of previous year sales</v>
      </c>
    </row>
    <row r="242" spans="2:45" x14ac:dyDescent="0.35">
      <c r="C242" t="s">
        <v>2391</v>
      </c>
      <c r="D242" s="76" t="s">
        <v>1</v>
      </c>
      <c r="E242" s="174">
        <f>INDEX(Sorted_by_Variable!D$337:D$389,D235)</f>
        <v>0</v>
      </c>
      <c r="F242" s="173">
        <f>INDEX(Sorted_by_Variable!E$337:E$389,D235)</f>
        <v>0</v>
      </c>
      <c r="G242" s="174">
        <f>INDEX(Sorted_by_Variable!F$337:F$389,D235)</f>
        <v>0</v>
      </c>
      <c r="H242" s="174">
        <f>INDEX(Sorted_by_Variable!G$337:G$389,D235)</f>
        <v>0</v>
      </c>
      <c r="I242" s="174">
        <f>INDEX(Sorted_by_Variable!H$337:H$389,D235)</f>
        <v>0</v>
      </c>
      <c r="J242" s="174">
        <f>INDEX(Sorted_by_Variable!I$337:I$389,D235)</f>
        <v>1.765050893416919E-3</v>
      </c>
      <c r="K242" s="174">
        <f>INDEX(Sorted_by_Variable!J$337:J$389,D235)</f>
        <v>3.7650508934169193E-3</v>
      </c>
      <c r="L242" s="174">
        <f>INDEX(Sorted_by_Variable!K$337:K$389,D235)</f>
        <v>5.7650508934169193E-3</v>
      </c>
      <c r="M242" s="174">
        <f>INDEX(Sorted_by_Variable!L$337:L$389,D235)</f>
        <v>7.7650508934169193E-3</v>
      </c>
      <c r="N242" s="174">
        <f>INDEX(Sorted_by_Variable!M$337:M$389,D235)</f>
        <v>9.7650508934169194E-3</v>
      </c>
      <c r="O242" s="174">
        <f>INDEX(Sorted_by_Variable!N$337:N$389,D235)</f>
        <v>1.1765050893416919E-2</v>
      </c>
      <c r="P242" s="174">
        <f>INDEX(Sorted_by_Variable!O$337:O$389,D235)</f>
        <v>1.3765050893416919E-2</v>
      </c>
      <c r="Q242" s="174">
        <f>INDEX(Sorted_by_Variable!P$337:P$389,D235)</f>
        <v>1.4999999999999999E-2</v>
      </c>
      <c r="R242" s="175">
        <f>INDEX(Sorted_by_Variable!Q$337:Q$389,D235)</f>
        <v>1.4999999999999999E-2</v>
      </c>
      <c r="S242" s="174">
        <f>INDEX(Sorted_by_Variable!R$337:R$389,D235)</f>
        <v>1.4999999999999999E-2</v>
      </c>
      <c r="T242" s="174">
        <f>INDEX(Sorted_by_Variable!S$337:S$389,D235)</f>
        <v>1.4999999999999999E-2</v>
      </c>
      <c r="U242" s="174">
        <f>INDEX(Sorted_by_Variable!T$337:T$389,D235)</f>
        <v>1.4999999999999999E-2</v>
      </c>
      <c r="V242" s="174">
        <f>INDEX(Sorted_by_Variable!U$337:U$389,D235)</f>
        <v>1.4999999999999999E-2</v>
      </c>
      <c r="W242" s="174">
        <f>INDEX(Sorted_by_Variable!V$337:V$389,D235)</f>
        <v>1.4999999999999999E-2</v>
      </c>
      <c r="X242" s="174">
        <f>INDEX(Sorted_by_Variable!W$337:W$389,D235)</f>
        <v>1.4999999999999999E-2</v>
      </c>
      <c r="Y242" s="174">
        <f>INDEX(Sorted_by_Variable!X$337:X$389,D235)</f>
        <v>1.4999999999999999E-2</v>
      </c>
      <c r="Z242" s="174">
        <f>INDEX(Sorted_by_Variable!Y$337:Y$389,D235)</f>
        <v>1.4999999999999999E-2</v>
      </c>
      <c r="AA242" s="174">
        <f>INDEX(Sorted_by_Variable!Z$337:Z$389,D235)</f>
        <v>1.4999999999999999E-2</v>
      </c>
      <c r="AB242" s="174">
        <f>INDEX(Sorted_by_Variable!AA$337:AA$389,D235)</f>
        <v>1.4999999999999999E-2</v>
      </c>
      <c r="AC242" s="174">
        <f>INDEX(Sorted_by_Variable!AB$337:AB$389,D235)</f>
        <v>1.4999999999999999E-2</v>
      </c>
      <c r="AD242" s="174">
        <f>INDEX(Sorted_by_Variable!AC$337:AC$389,D235)</f>
        <v>1.4999999999999999E-2</v>
      </c>
      <c r="AE242" s="174">
        <f>INDEX(Sorted_by_Variable!AD$337:AD$389,D235)</f>
        <v>1.4999999999999999E-2</v>
      </c>
      <c r="AF242" s="174">
        <f>INDEX(Sorted_by_Variable!AE$337:AE$389,D235)</f>
        <v>1.4999999999999999E-2</v>
      </c>
      <c r="AG242" s="174">
        <f>INDEX(Sorted_by_Variable!AF$337:AF$389,D235)</f>
        <v>1.4999999999999999E-2</v>
      </c>
      <c r="AH242" s="174">
        <f>INDEX(Sorted_by_Variable!AG$337:AG$389,D235)</f>
        <v>1.4999999999999999E-2</v>
      </c>
      <c r="AI242" s="174">
        <f>INDEX(Sorted_by_Variable!AH$337:AH$389,D235)</f>
        <v>1.4999999999999999E-2</v>
      </c>
      <c r="AJ242" s="174">
        <f>INDEX(Sorted_by_Variable!AI$337:AI$389,D235)</f>
        <v>1.4999999999999999E-2</v>
      </c>
      <c r="AK242" s="174">
        <f>INDEX(Sorted_by_Variable!AJ$337:AJ$389,D235)</f>
        <v>1.4999999999999999E-2</v>
      </c>
      <c r="AL242" s="174">
        <f>INDEX(Sorted_by_Variable!AK$337:AK$389,D235)</f>
        <v>1.4999999999999999E-2</v>
      </c>
      <c r="AM242" s="174">
        <f>INDEX(Sorted_by_Variable!AL$337:AL$389,D235)</f>
        <v>1.4999999999999999E-2</v>
      </c>
      <c r="AN242" s="174">
        <f>INDEX(Sorted_by_Variable!AM$337:AM$389,D235)</f>
        <v>1.4999999999999999E-2</v>
      </c>
      <c r="AO242" s="174">
        <f>INDEX(Sorted_by_Variable!AN$337:AN$389,D235)</f>
        <v>1.4999999999999999E-2</v>
      </c>
      <c r="AP242" s="174">
        <f>INDEX(Sorted_by_Variable!AO$337:AO$389,D235)</f>
        <v>1.4999999999999999E-2</v>
      </c>
      <c r="AQ242" s="175">
        <f>INDEX(Sorted_by_Variable!AP$337:AP$389,D235)</f>
        <v>1.4999999999999999E-2</v>
      </c>
      <c r="AS242" s="69" t="str">
        <f t="shared" si="87"/>
        <v>First-year savings as a percent of previous year sales</v>
      </c>
    </row>
    <row r="243" spans="2:45" x14ac:dyDescent="0.35">
      <c r="B243" s="231"/>
      <c r="C243" s="231" t="s">
        <v>2414</v>
      </c>
      <c r="D243" s="248"/>
      <c r="E243" s="250"/>
      <c r="F243" s="249"/>
      <c r="G243" s="250"/>
      <c r="H243" s="250"/>
      <c r="I243" s="250"/>
      <c r="J243" s="250"/>
      <c r="K243" s="250"/>
      <c r="L243" s="250"/>
      <c r="M243" s="250"/>
      <c r="N243" s="250"/>
      <c r="O243" s="250"/>
      <c r="P243" s="250"/>
      <c r="Q243" s="250"/>
      <c r="R243" s="251"/>
      <c r="S243" s="250"/>
      <c r="T243" s="250"/>
      <c r="U243" s="250"/>
      <c r="V243" s="250"/>
      <c r="W243" s="250"/>
      <c r="X243" s="250"/>
      <c r="Y243" s="250"/>
      <c r="Z243" s="250"/>
      <c r="AA243" s="250"/>
      <c r="AB243" s="250"/>
      <c r="AC243" s="250"/>
      <c r="AD243" s="250"/>
      <c r="AE243" s="250"/>
      <c r="AF243" s="250"/>
      <c r="AG243" s="250"/>
      <c r="AH243" s="250"/>
      <c r="AI243" s="250"/>
      <c r="AJ243" s="250"/>
      <c r="AK243" s="250"/>
      <c r="AL243" s="250"/>
      <c r="AM243" s="250"/>
      <c r="AN243" s="250"/>
      <c r="AO243" s="250"/>
      <c r="AP243" s="250"/>
      <c r="AQ243" s="251"/>
      <c r="AS243" s="69" t="str">
        <f t="shared" si="87"/>
        <v>Levelized cost of saved energy associated with program year</v>
      </c>
    </row>
    <row r="244" spans="2:45" x14ac:dyDescent="0.35">
      <c r="B244" s="36"/>
      <c r="C244" s="267" t="s">
        <v>2403</v>
      </c>
      <c r="D244" s="76" t="s">
        <v>2375</v>
      </c>
      <c r="E244" s="197"/>
      <c r="F244" s="196">
        <f>INDEX(Sorted_by_Variable!E$392:E$444,D235)</f>
        <v>0</v>
      </c>
      <c r="G244" s="197">
        <f>INDEX(Sorted_by_Variable!F$392:F$444,D235)</f>
        <v>0</v>
      </c>
      <c r="H244" s="197">
        <f>INDEX(Sorted_by_Variable!G$392:G$444,D235)</f>
        <v>0</v>
      </c>
      <c r="I244" s="197">
        <f>INDEX(Sorted_by_Variable!H$392:H$444,D235)</f>
        <v>0</v>
      </c>
      <c r="J244" s="197">
        <f>INDEX(Sorted_by_Variable!I$392:I$444,D235)</f>
        <v>6.5088934148849065</v>
      </c>
      <c r="K244" s="197">
        <f>INDEX(Sorted_by_Variable!J$392:J$444,D235)</f>
        <v>6.5088934148849065</v>
      </c>
      <c r="L244" s="197">
        <f>INDEX(Sorted_by_Variable!K$392:K$444,D235)</f>
        <v>7.8106720978618878</v>
      </c>
      <c r="M244" s="197">
        <f>INDEX(Sorted_by_Variable!L$392:L$444,D235)</f>
        <v>7.810672097861886</v>
      </c>
      <c r="N244" s="197">
        <f>INDEX(Sorted_by_Variable!M$392:M$444,D235)</f>
        <v>7.8106720978618869</v>
      </c>
      <c r="O244" s="197">
        <f>INDEX(Sorted_by_Variable!N$392:N$444,D235)</f>
        <v>9.1124507808388664</v>
      </c>
      <c r="P244" s="197">
        <f>INDEX(Sorted_by_Variable!O$392:O$444,D235)</f>
        <v>9.1124507808388664</v>
      </c>
      <c r="Q244" s="197">
        <f>INDEX(Sorted_by_Variable!P$392:P$444,D235)</f>
        <v>9.1124507808388664</v>
      </c>
      <c r="R244" s="198">
        <f>INDEX(Sorted_by_Variable!Q$392:Q$444,D235)</f>
        <v>9.1124507808388699</v>
      </c>
      <c r="S244" s="197">
        <f>INDEX(Sorted_by_Variable!R$392:R$444,D235)</f>
        <v>9.1124507808388682</v>
      </c>
      <c r="T244" s="197">
        <f>INDEX(Sorted_by_Variable!S$392:S$444,D235)</f>
        <v>9.1124507808388682</v>
      </c>
      <c r="U244" s="197">
        <f>INDEX(Sorted_by_Variable!T$392:T$444,D235)</f>
        <v>9.1124507808388699</v>
      </c>
      <c r="V244" s="197">
        <f>INDEX(Sorted_by_Variable!U$392:U$444,D235)</f>
        <v>9.1124507808388682</v>
      </c>
      <c r="W244" s="197">
        <f>INDEX(Sorted_by_Variable!V$392:V$444,D235)</f>
        <v>9.1124507808388682</v>
      </c>
      <c r="X244" s="197">
        <f>INDEX(Sorted_by_Variable!W$392:W$444,D235)</f>
        <v>9.1124507808388664</v>
      </c>
      <c r="Y244" s="197">
        <f>INDEX(Sorted_by_Variable!X$392:X$444,D235)</f>
        <v>9.1124507808388664</v>
      </c>
      <c r="Z244" s="197">
        <f>INDEX(Sorted_by_Variable!Y$392:Y$444,D235)</f>
        <v>9.1124507808388682</v>
      </c>
      <c r="AA244" s="197">
        <f>INDEX(Sorted_by_Variable!Z$392:Z$444,D235)</f>
        <v>9.1124507808388682</v>
      </c>
      <c r="AB244" s="197">
        <f>INDEX(Sorted_by_Variable!AA$392:AA$444,D235)</f>
        <v>9.1124507808388682</v>
      </c>
      <c r="AC244" s="197">
        <f>INDEX(Sorted_by_Variable!AB$392:AB$444,D235)</f>
        <v>9.1124507808388664</v>
      </c>
      <c r="AD244" s="197">
        <f>INDEX(Sorted_by_Variable!AC$392:AC$444,D235)</f>
        <v>9.1124507808388682</v>
      </c>
      <c r="AE244" s="197">
        <f>INDEX(Sorted_by_Variable!AD$392:AD$444,D235)</f>
        <v>9.1124507808388664</v>
      </c>
      <c r="AF244" s="197">
        <f>INDEX(Sorted_by_Variable!AE$392:AE$444,D235)</f>
        <v>9.1124507808388664</v>
      </c>
      <c r="AG244" s="197">
        <f>INDEX(Sorted_by_Variable!AF$392:AF$444,D235)</f>
        <v>9.1124507808388664</v>
      </c>
      <c r="AH244" s="197">
        <f>INDEX(Sorted_by_Variable!AG$392:AG$444,D235)</f>
        <v>9.1124507808388664</v>
      </c>
      <c r="AI244" s="197">
        <f>INDEX(Sorted_by_Variable!AH$392:AH$444,D235)</f>
        <v>9.1124507808388664</v>
      </c>
      <c r="AJ244" s="197">
        <f>INDEX(Sorted_by_Variable!AI$392:AI$444,D235)</f>
        <v>9.1124507808388699</v>
      </c>
      <c r="AK244" s="197">
        <f>INDEX(Sorted_by_Variable!AJ$392:AJ$444,D235)</f>
        <v>9.1124507808388664</v>
      </c>
      <c r="AL244" s="197">
        <f>INDEX(Sorted_by_Variable!AK$392:AK$444,D235)</f>
        <v>9.1124507808388682</v>
      </c>
      <c r="AM244" s="197">
        <f>INDEX(Sorted_by_Variable!AL$392:AL$444,D235)</f>
        <v>9.1124507808388664</v>
      </c>
      <c r="AN244" s="197">
        <f>INDEX(Sorted_by_Variable!AM$392:AM$444,D235)</f>
        <v>9.1124507808388664</v>
      </c>
      <c r="AO244" s="197">
        <f>INDEX(Sorted_by_Variable!AN$392:AN$444,D235)</f>
        <v>9.1124507808388682</v>
      </c>
      <c r="AP244" s="197">
        <f>INDEX(Sorted_by_Variable!AO$392:AO$444,D235)</f>
        <v>9.1124507808388682</v>
      </c>
      <c r="AQ244" s="198">
        <f>INDEX(Sorted_by_Variable!AP$392:AP$444,D235)</f>
        <v>9.1124507808388664</v>
      </c>
      <c r="AS244" s="69" t="str">
        <f t="shared" si="87"/>
        <v>Total levelized cost of saved energy</v>
      </c>
    </row>
    <row r="245" spans="2:45" x14ac:dyDescent="0.35">
      <c r="B245" s="36"/>
      <c r="C245" s="267" t="s">
        <v>2397</v>
      </c>
      <c r="D245" s="76" t="s">
        <v>2375</v>
      </c>
      <c r="E245" s="197"/>
      <c r="F245" s="196">
        <f>INDEX(Sorted_by_Variable!E$447:E$499,D235)</f>
        <v>0</v>
      </c>
      <c r="G245" s="197">
        <f>INDEX(Sorted_by_Variable!F$447:F$499,D235)</f>
        <v>0</v>
      </c>
      <c r="H245" s="197">
        <f>INDEX(Sorted_by_Variable!G$447:G$499,D235)</f>
        <v>0</v>
      </c>
      <c r="I245" s="197">
        <f>INDEX(Sorted_by_Variable!H$447:H$499,D235)</f>
        <v>0</v>
      </c>
      <c r="J245" s="197">
        <f>INDEX(Sorted_by_Variable!I$447:I$499,D235)</f>
        <v>3.2544467074424532</v>
      </c>
      <c r="K245" s="197">
        <f>INDEX(Sorted_by_Variable!J$447:J$499,D235)</f>
        <v>3.2544467074424532</v>
      </c>
      <c r="L245" s="197">
        <f>INDEX(Sorted_by_Variable!K$447:K$499,D235)</f>
        <v>3.9053360489309439</v>
      </c>
      <c r="M245" s="197">
        <f>INDEX(Sorted_by_Variable!L$447:L$499,D235)</f>
        <v>3.905336048930943</v>
      </c>
      <c r="N245" s="197">
        <f>INDEX(Sorted_by_Variable!M$447:M$499,D235)</f>
        <v>3.9053360489309434</v>
      </c>
      <c r="O245" s="197">
        <f>INDEX(Sorted_by_Variable!N$447:N$499,D235)</f>
        <v>4.5562253904194332</v>
      </c>
      <c r="P245" s="197">
        <f>INDEX(Sorted_by_Variable!O$447:O$499,D235)</f>
        <v>4.5562253904194332</v>
      </c>
      <c r="Q245" s="197">
        <f>INDEX(Sorted_by_Variable!P$447:P$499,D235)</f>
        <v>4.5562253904194332</v>
      </c>
      <c r="R245" s="198">
        <f>INDEX(Sorted_by_Variable!Q$447:Q$499,D235)</f>
        <v>4.556225390419435</v>
      </c>
      <c r="S245" s="197">
        <f>INDEX(Sorted_by_Variable!R$447:R$499,D235)</f>
        <v>4.5562253904194341</v>
      </c>
      <c r="T245" s="197">
        <f>INDEX(Sorted_by_Variable!S$447:S$499,D235)</f>
        <v>4.5562253904194341</v>
      </c>
      <c r="U245" s="197">
        <f>INDEX(Sorted_by_Variable!T$447:T$499,D235)</f>
        <v>4.556225390419435</v>
      </c>
      <c r="V245" s="197">
        <f>INDEX(Sorted_by_Variable!U$447:U$499,D235)</f>
        <v>4.5562253904194341</v>
      </c>
      <c r="W245" s="197">
        <f>INDEX(Sorted_by_Variable!V$447:V$499,D235)</f>
        <v>4.5562253904194341</v>
      </c>
      <c r="X245" s="197">
        <f>INDEX(Sorted_by_Variable!W$447:W$499,D235)</f>
        <v>4.5562253904194332</v>
      </c>
      <c r="Y245" s="197">
        <f>INDEX(Sorted_by_Variable!X$447:X$499,D235)</f>
        <v>4.5562253904194332</v>
      </c>
      <c r="Z245" s="197">
        <f>INDEX(Sorted_by_Variable!Y$447:Y$499,D235)</f>
        <v>4.5562253904194341</v>
      </c>
      <c r="AA245" s="197">
        <f>INDEX(Sorted_by_Variable!Z$447:Z$499,D235)</f>
        <v>4.5562253904194341</v>
      </c>
      <c r="AB245" s="197">
        <f>INDEX(Sorted_by_Variable!AA$447:AA$499,D235)</f>
        <v>4.5562253904194341</v>
      </c>
      <c r="AC245" s="197">
        <f>INDEX(Sorted_by_Variable!AB$447:AB$499,D235)</f>
        <v>4.5562253904194332</v>
      </c>
      <c r="AD245" s="197">
        <f>INDEX(Sorted_by_Variable!AC$447:AC$499,D235)</f>
        <v>4.5562253904194341</v>
      </c>
      <c r="AE245" s="197">
        <f>INDEX(Sorted_by_Variable!AD$447:AD$499,D235)</f>
        <v>4.5562253904194332</v>
      </c>
      <c r="AF245" s="197">
        <f>INDEX(Sorted_by_Variable!AE$447:AE$499,D235)</f>
        <v>4.5562253904194332</v>
      </c>
      <c r="AG245" s="197">
        <f>INDEX(Sorted_by_Variable!AF$447:AF$499,D235)</f>
        <v>4.5562253904194332</v>
      </c>
      <c r="AH245" s="197">
        <f>INDEX(Sorted_by_Variable!AG$447:AG$499,D235)</f>
        <v>4.5562253904194332</v>
      </c>
      <c r="AI245" s="197">
        <f>INDEX(Sorted_by_Variable!AH$447:AH$499,D235)</f>
        <v>4.5562253904194332</v>
      </c>
      <c r="AJ245" s="197">
        <f>INDEX(Sorted_by_Variable!AI$447:AI$499,D235)</f>
        <v>4.556225390419435</v>
      </c>
      <c r="AK245" s="197">
        <f>INDEX(Sorted_by_Variable!AJ$447:AJ$499,D235)</f>
        <v>4.5562253904194332</v>
      </c>
      <c r="AL245" s="197">
        <f>INDEX(Sorted_by_Variable!AK$447:AK$499,D235)</f>
        <v>4.5562253904194341</v>
      </c>
      <c r="AM245" s="197">
        <f>INDEX(Sorted_by_Variable!AL$447:AL$499,D235)</f>
        <v>4.5562253904194332</v>
      </c>
      <c r="AN245" s="197">
        <f>INDEX(Sorted_by_Variable!AM$447:AM$499,D235)</f>
        <v>4.5562253904194332</v>
      </c>
      <c r="AO245" s="197">
        <f>INDEX(Sorted_by_Variable!AN$447:AN$499,D235)</f>
        <v>4.5562253904194341</v>
      </c>
      <c r="AP245" s="197">
        <f>INDEX(Sorted_by_Variable!AO$447:AO$499,D235)</f>
        <v>4.5562253904194341</v>
      </c>
      <c r="AQ245" s="198">
        <f>INDEX(Sorted_by_Variable!AP$447:AP$499,D235)</f>
        <v>4.5562253904194332</v>
      </c>
      <c r="AS245" s="69" t="str">
        <f t="shared" si="87"/>
        <v>Program levelized cost of saved energy</v>
      </c>
    </row>
    <row r="246" spans="2:45" x14ac:dyDescent="0.35">
      <c r="B246" s="36"/>
      <c r="C246" s="244" t="s">
        <v>2398</v>
      </c>
      <c r="D246" s="76" t="s">
        <v>2375</v>
      </c>
      <c r="E246" s="197"/>
      <c r="F246" s="196">
        <f>INDEX(Sorted_by_Variable!E$502:E$554,D235)</f>
        <v>0</v>
      </c>
      <c r="G246" s="197">
        <f>INDEX(Sorted_by_Variable!F$502:F$554,D235)</f>
        <v>0</v>
      </c>
      <c r="H246" s="197">
        <f>INDEX(Sorted_by_Variable!G$502:G$554,D235)</f>
        <v>0</v>
      </c>
      <c r="I246" s="197">
        <f>INDEX(Sorted_by_Variable!H$502:H$554,D235)</f>
        <v>0</v>
      </c>
      <c r="J246" s="197">
        <f>INDEX(Sorted_by_Variable!I$502:I$554,D235)</f>
        <v>3.2544467074424532</v>
      </c>
      <c r="K246" s="197">
        <f>INDEX(Sorted_by_Variable!J$502:J$554,D235)</f>
        <v>3.2544467074424532</v>
      </c>
      <c r="L246" s="197">
        <f>INDEX(Sorted_by_Variable!K$502:K$554,D235)</f>
        <v>3.9053360489309439</v>
      </c>
      <c r="M246" s="197">
        <f>INDEX(Sorted_by_Variable!L$502:L$554,D235)</f>
        <v>3.905336048930943</v>
      </c>
      <c r="N246" s="197">
        <f>INDEX(Sorted_by_Variable!M$502:M$554,D235)</f>
        <v>3.9053360489309434</v>
      </c>
      <c r="O246" s="197">
        <f>INDEX(Sorted_by_Variable!N$502:N$554,D235)</f>
        <v>4.5562253904194332</v>
      </c>
      <c r="P246" s="197">
        <f>INDEX(Sorted_by_Variable!O$502:O$554,D235)</f>
        <v>4.5562253904194332</v>
      </c>
      <c r="Q246" s="197">
        <f>INDEX(Sorted_by_Variable!P$502:P$554,D235)</f>
        <v>4.5562253904194332</v>
      </c>
      <c r="R246" s="198">
        <f>INDEX(Sorted_by_Variable!Q$502:Q$554,D235)</f>
        <v>4.556225390419435</v>
      </c>
      <c r="S246" s="197">
        <f>INDEX(Sorted_by_Variable!R$502:R$554,D235)</f>
        <v>4.5562253904194341</v>
      </c>
      <c r="T246" s="197">
        <f>INDEX(Sorted_by_Variable!S$502:S$554,D235)</f>
        <v>4.5562253904194341</v>
      </c>
      <c r="U246" s="197">
        <f>INDEX(Sorted_by_Variable!T$502:T$554,D235)</f>
        <v>4.556225390419435</v>
      </c>
      <c r="V246" s="197">
        <f>INDEX(Sorted_by_Variable!U$502:U$554,D235)</f>
        <v>4.5562253904194341</v>
      </c>
      <c r="W246" s="197">
        <f>INDEX(Sorted_by_Variable!V$502:V$554,D235)</f>
        <v>4.5562253904194341</v>
      </c>
      <c r="X246" s="197">
        <f>INDEX(Sorted_by_Variable!W$502:W$554,D235)</f>
        <v>4.5562253904194332</v>
      </c>
      <c r="Y246" s="197">
        <f>INDEX(Sorted_by_Variable!X$502:X$554,D235)</f>
        <v>4.5562253904194332</v>
      </c>
      <c r="Z246" s="197">
        <f>INDEX(Sorted_by_Variable!Y$502:Y$554,D235)</f>
        <v>4.5562253904194341</v>
      </c>
      <c r="AA246" s="197">
        <f>INDEX(Sorted_by_Variable!Z$502:Z$554,D235)</f>
        <v>4.5562253904194341</v>
      </c>
      <c r="AB246" s="197">
        <f>INDEX(Sorted_by_Variable!AA$502:AA$554,D235)</f>
        <v>4.5562253904194341</v>
      </c>
      <c r="AC246" s="197">
        <f>INDEX(Sorted_by_Variable!AB$502:AB$554,D235)</f>
        <v>4.5562253904194332</v>
      </c>
      <c r="AD246" s="197">
        <f>INDEX(Sorted_by_Variable!AC$502:AC$554,D235)</f>
        <v>4.5562253904194341</v>
      </c>
      <c r="AE246" s="197">
        <f>INDEX(Sorted_by_Variable!AD$502:AD$554,D235)</f>
        <v>4.5562253904194332</v>
      </c>
      <c r="AF246" s="197">
        <f>INDEX(Sorted_by_Variable!AE$502:AE$554,D235)</f>
        <v>4.5562253904194332</v>
      </c>
      <c r="AG246" s="197">
        <f>INDEX(Sorted_by_Variable!AF$502:AF$554,D235)</f>
        <v>4.5562253904194332</v>
      </c>
      <c r="AH246" s="197">
        <f>INDEX(Sorted_by_Variable!AG$502:AG$554,D235)</f>
        <v>4.5562253904194332</v>
      </c>
      <c r="AI246" s="197">
        <f>INDEX(Sorted_by_Variable!AH$502:AH$554,D235)</f>
        <v>4.5562253904194332</v>
      </c>
      <c r="AJ246" s="197">
        <f>INDEX(Sorted_by_Variable!AI$502:AI$554,D235)</f>
        <v>4.556225390419435</v>
      </c>
      <c r="AK246" s="197">
        <f>INDEX(Sorted_by_Variable!AJ$502:AJ$554,D235)</f>
        <v>4.5562253904194332</v>
      </c>
      <c r="AL246" s="197">
        <f>INDEX(Sorted_by_Variable!AK$502:AK$554,D235)</f>
        <v>4.5562253904194341</v>
      </c>
      <c r="AM246" s="197">
        <f>INDEX(Sorted_by_Variable!AL$502:AL$554,D235)</f>
        <v>4.5562253904194332</v>
      </c>
      <c r="AN246" s="197">
        <f>INDEX(Sorted_by_Variable!AM$502:AM$554,D235)</f>
        <v>4.5562253904194332</v>
      </c>
      <c r="AO246" s="197">
        <f>INDEX(Sorted_by_Variable!AN$502:AN$554,D235)</f>
        <v>4.5562253904194341</v>
      </c>
      <c r="AP246" s="197">
        <f>INDEX(Sorted_by_Variable!AO$502:AO$554,D235)</f>
        <v>4.5562253904194341</v>
      </c>
      <c r="AQ246" s="198">
        <f>INDEX(Sorted_by_Variable!AP$502:AP$554,D235)</f>
        <v>4.5562253904194332</v>
      </c>
      <c r="AS246" s="69" t="str">
        <f t="shared" si="87"/>
        <v>Participant levelized cost of saved energy</v>
      </c>
    </row>
    <row r="247" spans="2:45" x14ac:dyDescent="0.35">
      <c r="B247" s="36"/>
      <c r="C247" s="247" t="s">
        <v>2418</v>
      </c>
      <c r="D247" s="248"/>
      <c r="E247" s="250"/>
      <c r="F247" s="249"/>
      <c r="G247" s="250"/>
      <c r="H247" s="250"/>
      <c r="I247" s="250"/>
      <c r="J247" s="250"/>
      <c r="K247" s="250"/>
      <c r="L247" s="250"/>
      <c r="M247" s="250"/>
      <c r="N247" s="250"/>
      <c r="O247" s="250"/>
      <c r="P247" s="250"/>
      <c r="Q247" s="250"/>
      <c r="R247" s="251"/>
      <c r="S247" s="250"/>
      <c r="T247" s="250"/>
      <c r="U247" s="250"/>
      <c r="V247" s="250"/>
      <c r="W247" s="250"/>
      <c r="X247" s="250"/>
      <c r="Y247" s="250"/>
      <c r="Z247" s="250"/>
      <c r="AA247" s="250"/>
      <c r="AB247" s="250"/>
      <c r="AC247" s="250"/>
      <c r="AD247" s="250"/>
      <c r="AE247" s="250"/>
      <c r="AF247" s="250"/>
      <c r="AG247" s="250"/>
      <c r="AH247" s="250"/>
      <c r="AI247" s="250"/>
      <c r="AJ247" s="250"/>
      <c r="AK247" s="250"/>
      <c r="AL247" s="250"/>
      <c r="AM247" s="250"/>
      <c r="AN247" s="250"/>
      <c r="AO247" s="250"/>
      <c r="AP247" s="250"/>
      <c r="AQ247" s="251"/>
      <c r="AS247" s="69" t="str">
        <f>C247</f>
        <v>Annualized total cost of EE</v>
      </c>
    </row>
    <row r="248" spans="2:45" x14ac:dyDescent="0.35">
      <c r="B248" s="36"/>
      <c r="C248" s="244" t="s">
        <v>2418</v>
      </c>
      <c r="D248" s="76" t="s">
        <v>2376</v>
      </c>
      <c r="E248" s="200"/>
      <c r="F248" s="199">
        <f>INDEX(Sorted_by_Variable!E$557:E$609,D235)</f>
        <v>0</v>
      </c>
      <c r="G248" s="200">
        <f>INDEX(Sorted_by_Variable!F$557:F$609,D235)</f>
        <v>0</v>
      </c>
      <c r="H248" s="200">
        <f>INDEX(Sorted_by_Variable!G$557:G$609,D235)</f>
        <v>0</v>
      </c>
      <c r="I248" s="200">
        <f>INDEX(Sorted_by_Variable!H$557:H$609,D235)</f>
        <v>0</v>
      </c>
      <c r="J248" s="200">
        <f>INDEX(Sorted_by_Variable!I$557:I$609,D235)</f>
        <v>15.703421341685475</v>
      </c>
      <c r="K248" s="200">
        <f>INDEX(Sorted_by_Variable!J$557:J$609,D235)</f>
        <v>48.658572889794357</v>
      </c>
      <c r="L248" s="200">
        <f>INDEX(Sorted_by_Variable!K$557:K$609,D235)</f>
        <v>108.53576860476117</v>
      </c>
      <c r="M248" s="200">
        <f>INDEX(Sorted_by_Variable!L$557:L$609,D235)</f>
        <v>187.20752003402947</v>
      </c>
      <c r="N248" s="200">
        <f>INDEX(Sorted_by_Variable!M$557:M$609,D235)</f>
        <v>283.54890916652249</v>
      </c>
      <c r="O248" s="200">
        <f>INDEX(Sorted_by_Variable!N$557:N$609,D235)</f>
        <v>417.79893753606103</v>
      </c>
      <c r="P248" s="200">
        <f>INDEX(Sorted_by_Variable!O$557:O$609,D235)</f>
        <v>569.72586268216355</v>
      </c>
      <c r="Q248" s="200">
        <f>INDEX(Sorted_by_Variable!P$557:P$609,D235)</f>
        <v>727.97966709699006</v>
      </c>
      <c r="R248" s="201">
        <f>INDEX(Sorted_by_Variable!Q$557:Q$609,D235)</f>
        <v>875.89504735437492</v>
      </c>
      <c r="S248" s="200">
        <f>INDEX(Sorted_by_Variable!R$557:R$609,D235)</f>
        <v>1013.6622116399974</v>
      </c>
      <c r="T248" s="200">
        <f>INDEX(Sorted_by_Variable!S$557:S$609,D235)</f>
        <v>1141.4594583294825</v>
      </c>
      <c r="U248" s="200">
        <f>INDEX(Sorted_by_Variable!T$557:T$609,D235)</f>
        <v>1259.4534956212067</v>
      </c>
      <c r="V248" s="200">
        <f>INDEX(Sorted_by_Variable!U$557:U$609,D235)</f>
        <v>1367.7997468779736</v>
      </c>
      <c r="W248" s="200">
        <f>INDEX(Sorted_by_Variable!V$557:V$609,D235)</f>
        <v>1466.642642143298</v>
      </c>
      <c r="X248" s="200">
        <f>INDEX(Sorted_by_Variable!W$557:W$609,D235)</f>
        <v>1556.1158962797756</v>
      </c>
      <c r="Y248" s="200">
        <f>INDEX(Sorted_by_Variable!X$557:X$609,D235)</f>
        <v>1636.3427741593468</v>
      </c>
      <c r="Z248" s="200">
        <f>INDEX(Sorted_by_Variable!Y$557:Y$609,D235)</f>
        <v>1707.4363433182814</v>
      </c>
      <c r="AA248" s="200">
        <f>INDEX(Sorted_by_Variable!Z$557:Z$609,D235)</f>
        <v>1769.4997144732577</v>
      </c>
      <c r="AB248" s="200">
        <f>INDEX(Sorted_by_Variable!AA$557:AA$609,D235)</f>
        <v>1822.6262702790671</v>
      </c>
      <c r="AC248" s="200">
        <f>INDEX(Sorted_by_Variable!AB$557:AB$609,D235)</f>
        <v>1866.8998826931822</v>
      </c>
      <c r="AD248" s="200">
        <f>INDEX(Sorted_by_Variable!AC$557:AC$609,D235)</f>
        <v>1903.2216151577286</v>
      </c>
      <c r="AE248" s="200">
        <f>INDEX(Sorted_by_Variable!AD$557:AD$609,D235)</f>
        <v>1932.5910556640808</v>
      </c>
      <c r="AF248" s="200">
        <f>INDEX(Sorted_by_Variable!AE$557:AE$609,D235)</f>
        <v>1956.5391034004952</v>
      </c>
      <c r="AG248" s="200">
        <f>INDEX(Sorted_by_Variable!AF$557:AF$609,D235)</f>
        <v>1976.2219306811678</v>
      </c>
      <c r="AH248" s="200">
        <f>INDEX(Sorted_by_Variable!AG$557:AG$609,D235)</f>
        <v>1992.7725477291724</v>
      </c>
      <c r="AI248" s="200">
        <f>INDEX(Sorted_by_Variable!AH$557:AH$609,D235)</f>
        <v>2008.3916719326476</v>
      </c>
      <c r="AJ248" s="200">
        <f>INDEX(Sorted_by_Variable!AI$557:AI$609,D235)</f>
        <v>2024.3501749278253</v>
      </c>
      <c r="AK248" s="200">
        <f>INDEX(Sorted_by_Variable!AJ$557:AJ$609,D235)</f>
        <v>2041.3715889067882</v>
      </c>
      <c r="AL248" s="200">
        <f>INDEX(Sorted_by_Variable!AK$557:AK$609,D235)</f>
        <v>2059.33384694395</v>
      </c>
      <c r="AM248" s="200">
        <f>INDEX(Sorted_by_Variable!AL$557:AL$609,D235)</f>
        <v>2078.1257668402654</v>
      </c>
      <c r="AN248" s="200">
        <f>INDEX(Sorted_by_Variable!AM$557:AM$609,D235)</f>
        <v>2097.64664201509</v>
      </c>
      <c r="AO248" s="200">
        <f>INDEX(Sorted_by_Variable!AN$557:AN$609,D235)</f>
        <v>2117.8058565390584</v>
      </c>
      <c r="AP248" s="200">
        <f>INDEX(Sorted_by_Variable!AO$557:AO$609,D235)</f>
        <v>2138.5225233706492</v>
      </c>
      <c r="AQ248" s="201">
        <f>INDEX(Sorted_by_Variable!AP$557:AP$609,D235)</f>
        <v>2159.7251449035098</v>
      </c>
      <c r="AS248" s="69" t="str">
        <f>C247&amp;"|"&amp;C248</f>
        <v>Annualized total cost of EE|Annualized total cost of EE</v>
      </c>
    </row>
    <row r="249" spans="2:45" x14ac:dyDescent="0.35">
      <c r="B249" s="36"/>
      <c r="C249" s="244" t="s">
        <v>2419</v>
      </c>
      <c r="D249" s="76" t="s">
        <v>2376</v>
      </c>
      <c r="E249" s="200"/>
      <c r="F249" s="199">
        <f>INDEX(Sorted_by_Variable!E$612:E$664,D235)</f>
        <v>0</v>
      </c>
      <c r="G249" s="200">
        <f>INDEX(Sorted_by_Variable!F$612:F$664,D235)</f>
        <v>0</v>
      </c>
      <c r="H249" s="200">
        <f>INDEX(Sorted_by_Variable!G$612:G$664,D235)</f>
        <v>0</v>
      </c>
      <c r="I249" s="200">
        <f>INDEX(Sorted_by_Variable!H$612:H$664,D235)</f>
        <v>0</v>
      </c>
      <c r="J249" s="200">
        <f>INDEX(Sorted_by_Variable!I$612:I$664,D235)</f>
        <v>7.8517106708427375</v>
      </c>
      <c r="K249" s="200">
        <f>INDEX(Sorted_by_Variable!J$612:J$664,D235)</f>
        <v>24.329286444897178</v>
      </c>
      <c r="L249" s="200">
        <f>INDEX(Sorted_by_Variable!K$612:K$664,D235)</f>
        <v>54.267884302380587</v>
      </c>
      <c r="M249" s="200">
        <f>INDEX(Sorted_by_Variable!L$612:L$664,D235)</f>
        <v>93.603760017014736</v>
      </c>
      <c r="N249" s="200">
        <f>INDEX(Sorted_by_Variable!M$612:M$664,D235)</f>
        <v>141.77445458326125</v>
      </c>
      <c r="O249" s="200">
        <f>INDEX(Sorted_by_Variable!N$612:N$664,D235)</f>
        <v>208.89946876803052</v>
      </c>
      <c r="P249" s="200">
        <f>INDEX(Sorted_by_Variable!O$612:O$664,D235)</f>
        <v>284.86293134108178</v>
      </c>
      <c r="Q249" s="200">
        <f>INDEX(Sorted_by_Variable!P$612:P$664,D235)</f>
        <v>363.98983354849503</v>
      </c>
      <c r="R249" s="201">
        <f>INDEX(Sorted_by_Variable!Q$612:Q$664,D235)</f>
        <v>437.94752367718746</v>
      </c>
      <c r="S249" s="200">
        <f>INDEX(Sorted_by_Variable!R$612:R$664,D235)</f>
        <v>506.8311058199987</v>
      </c>
      <c r="T249" s="200">
        <f>INDEX(Sorted_by_Variable!S$612:S$664,D235)</f>
        <v>570.72972916474123</v>
      </c>
      <c r="U249" s="200">
        <f>INDEX(Sorted_by_Variable!T$612:T$664,D235)</f>
        <v>629.72674781060334</v>
      </c>
      <c r="V249" s="200">
        <f>INDEX(Sorted_by_Variable!U$612:U$664,D235)</f>
        <v>683.89987343898679</v>
      </c>
      <c r="W249" s="200">
        <f>INDEX(Sorted_by_Variable!V$612:V$664,D235)</f>
        <v>733.32132107164898</v>
      </c>
      <c r="X249" s="200">
        <f>INDEX(Sorted_by_Variable!W$612:W$664,D235)</f>
        <v>778.0579481398878</v>
      </c>
      <c r="Y249" s="200">
        <f>INDEX(Sorted_by_Variable!X$612:X$664,D235)</f>
        <v>818.17138707967342</v>
      </c>
      <c r="Z249" s="200">
        <f>INDEX(Sorted_by_Variable!Y$612:Y$664,D235)</f>
        <v>853.71817165914069</v>
      </c>
      <c r="AA249" s="200">
        <f>INDEX(Sorted_by_Variable!Z$612:Z$664,D235)</f>
        <v>884.74985723662883</v>
      </c>
      <c r="AB249" s="200">
        <f>INDEX(Sorted_by_Variable!AA$612:AA$664,D235)</f>
        <v>911.31313513953353</v>
      </c>
      <c r="AC249" s="200">
        <f>INDEX(Sorted_by_Variable!AB$612:AB$664,D235)</f>
        <v>933.44994134659112</v>
      </c>
      <c r="AD249" s="200">
        <f>INDEX(Sorted_by_Variable!AC$612:AC$664,D235)</f>
        <v>951.6108075788643</v>
      </c>
      <c r="AE249" s="200">
        <f>INDEX(Sorted_by_Variable!AD$612:AD$664,D235)</f>
        <v>966.29552783204042</v>
      </c>
      <c r="AF249" s="200">
        <f>INDEX(Sorted_by_Variable!AE$612:AE$664,D235)</f>
        <v>978.26955170024758</v>
      </c>
      <c r="AG249" s="200">
        <f>INDEX(Sorted_by_Variable!AF$612:AF$664,D235)</f>
        <v>988.1109653405839</v>
      </c>
      <c r="AH249" s="200">
        <f>INDEX(Sorted_by_Variable!AG$612:AG$664,D235)</f>
        <v>996.3862738645862</v>
      </c>
      <c r="AI249" s="200">
        <f>INDEX(Sorted_by_Variable!AH$612:AH$664,D235)</f>
        <v>1004.1958359663238</v>
      </c>
      <c r="AJ249" s="200">
        <f>INDEX(Sorted_by_Variable!AI$612:AI$664,D235)</f>
        <v>1012.1750874639126</v>
      </c>
      <c r="AK249" s="200">
        <f>INDEX(Sorted_by_Variable!AJ$612:AJ$664,D235)</f>
        <v>1020.6857944533941</v>
      </c>
      <c r="AL249" s="200">
        <f>INDEX(Sorted_by_Variable!AK$612:AK$664,D235)</f>
        <v>1029.666923471975</v>
      </c>
      <c r="AM249" s="200">
        <f>INDEX(Sorted_by_Variable!AL$612:AL$664,D235)</f>
        <v>1039.0628834201327</v>
      </c>
      <c r="AN249" s="200">
        <f>INDEX(Sorted_by_Variable!AM$612:AM$664,D235)</f>
        <v>1048.823321007545</v>
      </c>
      <c r="AO249" s="200">
        <f>INDEX(Sorted_by_Variable!AN$612:AN$664,D235)</f>
        <v>1058.9029282695292</v>
      </c>
      <c r="AP249" s="200">
        <f>INDEX(Sorted_by_Variable!AO$612:AO$664,D235)</f>
        <v>1069.2612616853246</v>
      </c>
      <c r="AQ249" s="201">
        <f>INDEX(Sorted_by_Variable!AP$612:AP$664,D235)</f>
        <v>1079.8625724517549</v>
      </c>
      <c r="AS249" s="69" t="str">
        <f>C247&amp;"|"&amp;C249</f>
        <v>Annualized total cost of EE|Annualized program cost of EE</v>
      </c>
    </row>
    <row r="250" spans="2:45" x14ac:dyDescent="0.35">
      <c r="B250" s="36"/>
      <c r="C250" s="244" t="s">
        <v>2420</v>
      </c>
      <c r="D250" s="76" t="s">
        <v>2376</v>
      </c>
      <c r="E250" s="200"/>
      <c r="F250" s="199">
        <f>INDEX(Sorted_by_Variable!E$667:E$719,D235)</f>
        <v>0</v>
      </c>
      <c r="G250" s="200">
        <f>INDEX(Sorted_by_Variable!F$667:F$719,D235)</f>
        <v>0</v>
      </c>
      <c r="H250" s="200">
        <f>INDEX(Sorted_by_Variable!G$667:G$719,D235)</f>
        <v>0</v>
      </c>
      <c r="I250" s="200">
        <f>INDEX(Sorted_by_Variable!H$667:H$719,D235)</f>
        <v>0</v>
      </c>
      <c r="J250" s="200">
        <f>INDEX(Sorted_by_Variable!I$667:I$719,D235)</f>
        <v>7.8517106708427375</v>
      </c>
      <c r="K250" s="200">
        <f>INDEX(Sorted_by_Variable!J$667:J$719,D235)</f>
        <v>24.329286444897178</v>
      </c>
      <c r="L250" s="200">
        <f>INDEX(Sorted_by_Variable!K$667:K$719,D235)</f>
        <v>54.267884302380587</v>
      </c>
      <c r="M250" s="200">
        <f>INDEX(Sorted_by_Variable!L$667:L$719,D235)</f>
        <v>93.603760017014736</v>
      </c>
      <c r="N250" s="200">
        <f>INDEX(Sorted_by_Variable!M$667:M$719,D235)</f>
        <v>141.77445458326125</v>
      </c>
      <c r="O250" s="200">
        <f>INDEX(Sorted_by_Variable!N$667:N$719,D235)</f>
        <v>208.89946876803052</v>
      </c>
      <c r="P250" s="200">
        <f>INDEX(Sorted_by_Variable!O$667:O$719,D235)</f>
        <v>284.86293134108178</v>
      </c>
      <c r="Q250" s="200">
        <f>INDEX(Sorted_by_Variable!P$667:P$719,D235)</f>
        <v>363.98983354849503</v>
      </c>
      <c r="R250" s="201">
        <f>INDEX(Sorted_by_Variable!Q$667:Q$719,D235)</f>
        <v>437.94752367718746</v>
      </c>
      <c r="S250" s="200">
        <f>INDEX(Sorted_by_Variable!R$667:R$719,D235)</f>
        <v>506.8311058199987</v>
      </c>
      <c r="T250" s="200">
        <f>INDEX(Sorted_by_Variable!S$667:S$719,D235)</f>
        <v>570.72972916474123</v>
      </c>
      <c r="U250" s="200">
        <f>INDEX(Sorted_by_Variable!T$667:T$719,D235)</f>
        <v>629.72674781060334</v>
      </c>
      <c r="V250" s="200">
        <f>INDEX(Sorted_by_Variable!U$667:U$719,D235)</f>
        <v>683.89987343898679</v>
      </c>
      <c r="W250" s="200">
        <f>INDEX(Sorted_by_Variable!V$667:V$719,D235)</f>
        <v>733.32132107164898</v>
      </c>
      <c r="X250" s="200">
        <f>INDEX(Sorted_by_Variable!W$667:W$719,D235)</f>
        <v>778.0579481398878</v>
      </c>
      <c r="Y250" s="200">
        <f>INDEX(Sorted_by_Variable!X$667:X$719,D235)</f>
        <v>818.17138707967342</v>
      </c>
      <c r="Z250" s="200">
        <f>INDEX(Sorted_by_Variable!Y$667:Y$719,D235)</f>
        <v>853.71817165914069</v>
      </c>
      <c r="AA250" s="200">
        <f>INDEX(Sorted_by_Variable!Z$667:Z$719,D235)</f>
        <v>884.74985723662883</v>
      </c>
      <c r="AB250" s="200">
        <f>INDEX(Sorted_by_Variable!AA$667:AA$719,D235)</f>
        <v>911.31313513953353</v>
      </c>
      <c r="AC250" s="200">
        <f>INDEX(Sorted_by_Variable!AB$667:AB$719,D235)</f>
        <v>933.44994134659112</v>
      </c>
      <c r="AD250" s="200">
        <f>INDEX(Sorted_by_Variable!AC$667:AC$719,D235)</f>
        <v>951.6108075788643</v>
      </c>
      <c r="AE250" s="200">
        <f>INDEX(Sorted_by_Variable!AD$667:AD$719,D235)</f>
        <v>966.29552783204042</v>
      </c>
      <c r="AF250" s="200">
        <f>INDEX(Sorted_by_Variable!AE$667:AE$719,D235)</f>
        <v>978.26955170024758</v>
      </c>
      <c r="AG250" s="200">
        <f>INDEX(Sorted_by_Variable!AF$667:AF$719,D235)</f>
        <v>988.1109653405839</v>
      </c>
      <c r="AH250" s="200">
        <f>INDEX(Sorted_by_Variable!AG$667:AG$719,D235)</f>
        <v>996.3862738645862</v>
      </c>
      <c r="AI250" s="200">
        <f>INDEX(Sorted_by_Variable!AH$667:AH$719,D235)</f>
        <v>1004.1958359663238</v>
      </c>
      <c r="AJ250" s="200">
        <f>INDEX(Sorted_by_Variable!AI$667:AI$719,D235)</f>
        <v>1012.1750874639126</v>
      </c>
      <c r="AK250" s="200">
        <f>INDEX(Sorted_by_Variable!AJ$667:AJ$719,D235)</f>
        <v>1020.6857944533941</v>
      </c>
      <c r="AL250" s="200">
        <f>INDEX(Sorted_by_Variable!AK$667:AK$719,D235)</f>
        <v>1029.666923471975</v>
      </c>
      <c r="AM250" s="200">
        <f>INDEX(Sorted_by_Variable!AL$667:AL$719,D235)</f>
        <v>1039.0628834201327</v>
      </c>
      <c r="AN250" s="200">
        <f>INDEX(Sorted_by_Variable!AM$667:AM$719,D235)</f>
        <v>1048.823321007545</v>
      </c>
      <c r="AO250" s="200">
        <f>INDEX(Sorted_by_Variable!AN$667:AN$719,D235)</f>
        <v>1058.9029282695292</v>
      </c>
      <c r="AP250" s="200">
        <f>INDEX(Sorted_by_Variable!AO$667:AO$719,D235)</f>
        <v>1069.2612616853246</v>
      </c>
      <c r="AQ250" s="201">
        <f>INDEX(Sorted_by_Variable!AP$667:AP$719,D235)</f>
        <v>1079.8625724517549</v>
      </c>
      <c r="AS250" s="69" t="str">
        <f>C247&amp;"|"&amp;C250</f>
        <v>Annualized total cost of EE|Annualized participant cost of EE</v>
      </c>
    </row>
    <row r="251" spans="2:45" x14ac:dyDescent="0.35">
      <c r="B251" s="231"/>
      <c r="C251" s="247" t="s">
        <v>2421</v>
      </c>
      <c r="D251" s="248"/>
      <c r="E251" s="250"/>
      <c r="F251" s="249"/>
      <c r="G251" s="250"/>
      <c r="H251" s="250"/>
      <c r="I251" s="250"/>
      <c r="J251" s="250"/>
      <c r="K251" s="250"/>
      <c r="L251" s="250"/>
      <c r="M251" s="250"/>
      <c r="N251" s="250"/>
      <c r="O251" s="250"/>
      <c r="P251" s="250"/>
      <c r="Q251" s="250"/>
      <c r="R251" s="251"/>
      <c r="S251" s="250"/>
      <c r="T251" s="250"/>
      <c r="U251" s="250"/>
      <c r="V251" s="250"/>
      <c r="W251" s="250"/>
      <c r="X251" s="250"/>
      <c r="Y251" s="250"/>
      <c r="Z251" s="250"/>
      <c r="AA251" s="250"/>
      <c r="AB251" s="250"/>
      <c r="AC251" s="250"/>
      <c r="AD251" s="250"/>
      <c r="AE251" s="250"/>
      <c r="AF251" s="250"/>
      <c r="AG251" s="250"/>
      <c r="AH251" s="250"/>
      <c r="AI251" s="250"/>
      <c r="AJ251" s="250"/>
      <c r="AK251" s="250"/>
      <c r="AL251" s="250"/>
      <c r="AM251" s="250"/>
      <c r="AN251" s="250"/>
      <c r="AO251" s="250"/>
      <c r="AP251" s="250"/>
      <c r="AQ251" s="251"/>
      <c r="AS251" s="69" t="str">
        <f>C251</f>
        <v>Annual first-year costs</v>
      </c>
    </row>
    <row r="252" spans="2:45" x14ac:dyDescent="0.35">
      <c r="B252" s="36"/>
      <c r="C252" s="244" t="s">
        <v>2394</v>
      </c>
      <c r="D252" s="76" t="s">
        <v>2376</v>
      </c>
      <c r="E252" s="200"/>
      <c r="F252" s="199">
        <f>INDEX(Sorted_by_Variable!E$722:E$774,D235)</f>
        <v>0</v>
      </c>
      <c r="G252" s="200">
        <f>INDEX(Sorted_by_Variable!F$722:F$774,D235)</f>
        <v>0</v>
      </c>
      <c r="H252" s="200">
        <f>INDEX(Sorted_by_Variable!G$722:G$774,D235)</f>
        <v>0</v>
      </c>
      <c r="I252" s="200">
        <f>INDEX(Sorted_by_Variable!H$722:H$774,D235)</f>
        <v>0</v>
      </c>
      <c r="J252" s="200">
        <f>INDEX(Sorted_by_Variable!I$722:I$774,D235)</f>
        <v>132.69355000000002</v>
      </c>
      <c r="K252" s="200">
        <f>INDEX(Sorted_by_Variable!J$722:J$774,D235)</f>
        <v>285.45414543152748</v>
      </c>
      <c r="L252" s="200">
        <f>INDEX(Sorted_by_Variable!K$722:K$774,D235)</f>
        <v>527.96870326817896</v>
      </c>
      <c r="M252" s="200">
        <f>INDEX(Sorted_by_Variable!L$722:L$774,D235)</f>
        <v>714.57009427412731</v>
      </c>
      <c r="N252" s="200">
        <f>INDEX(Sorted_by_Variable!M$722:M$774,D235)</f>
        <v>901.48707974173203</v>
      </c>
      <c r="O252" s="200">
        <f>INDEX(Sorted_by_Variable!N$722:N$774,D235)</f>
        <v>1269.2608998348128</v>
      </c>
      <c r="P252" s="200">
        <f>INDEX(Sorted_by_Variable!O$722:O$774,D235)</f>
        <v>1485.4334772298105</v>
      </c>
      <c r="Q252" s="200">
        <f>INDEX(Sorted_by_Variable!P$722:P$774,D235)</f>
        <v>1617.0761711992079</v>
      </c>
      <c r="R252" s="201">
        <f>INDEX(Sorted_by_Variable!Q$722:Q$774,D235)</f>
        <v>1614.8259964669894</v>
      </c>
      <c r="S252" s="200">
        <f>INDEX(Sorted_by_Variable!R$722:R$774,D235)</f>
        <v>1614.0646462900977</v>
      </c>
      <c r="T252" s="200">
        <f>INDEX(Sorted_by_Variable!S$722:S$774,D235)</f>
        <v>1614.7698422339904</v>
      </c>
      <c r="U252" s="200">
        <f>INDEX(Sorted_by_Variable!T$722:T$774,D235)</f>
        <v>1616.9208342048048</v>
      </c>
      <c r="V252" s="200">
        <f>INDEX(Sorted_by_Variable!U$722:U$774,D235)</f>
        <v>1620.4983601286201</v>
      </c>
      <c r="W252" s="200">
        <f>INDEX(Sorted_by_Variable!V$722:V$774,D235)</f>
        <v>1625.4846074440911</v>
      </c>
      <c r="X252" s="200">
        <f>INDEX(Sorted_by_Variable!W$722:W$774,D235)</f>
        <v>1631.8631763494407</v>
      </c>
      <c r="Y252" s="200">
        <f>INDEX(Sorted_by_Variable!X$722:X$774,D235)</f>
        <v>1639.619044747119</v>
      </c>
      <c r="Z252" s="200">
        <f>INDEX(Sorted_by_Variable!Y$722:Y$774,D235)</f>
        <v>1648.7385348316611</v>
      </c>
      <c r="AA252" s="200">
        <f>INDEX(Sorted_by_Variable!Z$722:Z$774,D235)</f>
        <v>1659.2092812684525</v>
      </c>
      <c r="AB252" s="200">
        <f>INDEX(Sorted_by_Variable!AA$722:AA$774,D235)</f>
        <v>1671.0202009131679</v>
      </c>
      <c r="AC252" s="200">
        <f>INDEX(Sorted_by_Variable!AB$722:AB$774,D235)</f>
        <v>1684.1614640236894</v>
      </c>
      <c r="AD252" s="200">
        <f>INDEX(Sorted_by_Variable!AC$722:AC$774,D235)</f>
        <v>1698.6244669182163</v>
      </c>
      <c r="AE252" s="200">
        <f>INDEX(Sorted_by_Variable!AD$722:AD$774,D235)</f>
        <v>1714.255144743071</v>
      </c>
      <c r="AF252" s="200">
        <f>INDEX(Sorted_by_Variable!AE$722:AE$774,D235)</f>
        <v>1730.8806287373088</v>
      </c>
      <c r="AG252" s="200">
        <f>INDEX(Sorted_by_Variable!AF$722:AF$774,D235)</f>
        <v>1748.3296418874595</v>
      </c>
      <c r="AH252" s="200">
        <f>INDEX(Sorted_by_Variable!AG$722:AG$774,D235)</f>
        <v>1766.4331984599769</v>
      </c>
      <c r="AI252" s="200">
        <f>INDEX(Sorted_by_Variable!AH$722:AH$774,D235)</f>
        <v>1784.7290683836538</v>
      </c>
      <c r="AJ252" s="200">
        <f>INDEX(Sorted_by_Variable!AI$722:AI$774,D235)</f>
        <v>1803.3492109204349</v>
      </c>
      <c r="AK252" s="200">
        <f>INDEX(Sorted_by_Variable!AJ$722:AJ$774,D235)</f>
        <v>1822.1346285392742</v>
      </c>
      <c r="AL252" s="200">
        <f>INDEX(Sorted_by_Variable!AK$722:AK$774,D235)</f>
        <v>1840.99571987744</v>
      </c>
      <c r="AM252" s="200">
        <f>INDEX(Sorted_by_Variable!AL$722:AL$774,D235)</f>
        <v>1859.950084264643</v>
      </c>
      <c r="AN252" s="200">
        <f>INDEX(Sorted_by_Variable!AM$722:AM$774,D235)</f>
        <v>1879.0139629059017</v>
      </c>
      <c r="AO252" s="200">
        <f>INDEX(Sorted_by_Variable!AN$722:AN$774,D235)</f>
        <v>1898.2022909533625</v>
      </c>
      <c r="AP252" s="200">
        <f>INDEX(Sorted_by_Variable!AO$722:AO$774,D235)</f>
        <v>1917.5287465204453</v>
      </c>
      <c r="AQ252" s="201">
        <f>INDEX(Sorted_by_Variable!AP$722:AP$774,D235)</f>
        <v>1937.0057967571595</v>
      </c>
      <c r="AS252" s="69" t="str">
        <f>C251&amp;"|"&amp;C252</f>
        <v>Annual first-year costs|Annual total cost of EE</v>
      </c>
    </row>
    <row r="253" spans="2:45" x14ac:dyDescent="0.35">
      <c r="B253" s="36"/>
      <c r="C253" s="244" t="s">
        <v>2385</v>
      </c>
      <c r="D253" s="76" t="s">
        <v>2376</v>
      </c>
      <c r="E253" s="200"/>
      <c r="F253" s="199">
        <f>INDEX(Sorted_by_Variable!E$777:E$829,D235)</f>
        <v>0</v>
      </c>
      <c r="G253" s="200">
        <f>INDEX(Sorted_by_Variable!F$777:F$829,D235)</f>
        <v>0</v>
      </c>
      <c r="H253" s="200">
        <f>INDEX(Sorted_by_Variable!G$777:G$829,D235)</f>
        <v>0</v>
      </c>
      <c r="I253" s="200">
        <f>INDEX(Sorted_by_Variable!H$777:H$829,D235)</f>
        <v>0</v>
      </c>
      <c r="J253" s="200">
        <f>INDEX(Sorted_by_Variable!I$777:I$829,D235)</f>
        <v>66.346775000000008</v>
      </c>
      <c r="K253" s="200">
        <f>INDEX(Sorted_by_Variable!J$777:J$829,D235)</f>
        <v>142.72707271576374</v>
      </c>
      <c r="L253" s="200">
        <f>INDEX(Sorted_by_Variable!K$777:K$829,D235)</f>
        <v>263.98435163408948</v>
      </c>
      <c r="M253" s="200">
        <f>INDEX(Sorted_by_Variable!L$777:L$829,D235)</f>
        <v>357.28504713706366</v>
      </c>
      <c r="N253" s="200">
        <f>INDEX(Sorted_by_Variable!M$777:M$829,D235)</f>
        <v>450.74353987086602</v>
      </c>
      <c r="O253" s="200">
        <f>INDEX(Sorted_by_Variable!N$777:N$829,D235)</f>
        <v>634.63044991740639</v>
      </c>
      <c r="P253" s="200">
        <f>INDEX(Sorted_by_Variable!O$777:O$829,D235)</f>
        <v>742.71673861490524</v>
      </c>
      <c r="Q253" s="200">
        <f>INDEX(Sorted_by_Variable!P$777:P$829,D235)</f>
        <v>808.53808559960396</v>
      </c>
      <c r="R253" s="201">
        <f>INDEX(Sorted_by_Variable!Q$777:Q$829,D235)</f>
        <v>807.4129982334947</v>
      </c>
      <c r="S253" s="200">
        <f>INDEX(Sorted_by_Variable!R$777:R$829,D235)</f>
        <v>807.03232314504885</v>
      </c>
      <c r="T253" s="200">
        <f>INDEX(Sorted_by_Variable!S$777:S$829,D235)</f>
        <v>807.3849211169952</v>
      </c>
      <c r="U253" s="200">
        <f>INDEX(Sorted_by_Variable!T$777:T$829,D235)</f>
        <v>808.4604171024024</v>
      </c>
      <c r="V253" s="200">
        <f>INDEX(Sorted_by_Variable!U$777:U$829,D235)</f>
        <v>810.24918006431005</v>
      </c>
      <c r="W253" s="200">
        <f>INDEX(Sorted_by_Variable!V$777:V$829,D235)</f>
        <v>812.74230372204556</v>
      </c>
      <c r="X253" s="200">
        <f>INDEX(Sorted_by_Variable!W$777:W$829,D235)</f>
        <v>815.93158817472033</v>
      </c>
      <c r="Y253" s="200">
        <f>INDEX(Sorted_by_Variable!X$777:X$829,D235)</f>
        <v>819.8095223735595</v>
      </c>
      <c r="Z253" s="200">
        <f>INDEX(Sorted_by_Variable!Y$777:Y$829,D235)</f>
        <v>824.36926741583056</v>
      </c>
      <c r="AA253" s="200">
        <f>INDEX(Sorted_by_Variable!Z$777:Z$829,D235)</f>
        <v>829.60464063422626</v>
      </c>
      <c r="AB253" s="200">
        <f>INDEX(Sorted_by_Variable!AA$777:AA$829,D235)</f>
        <v>835.51010045658393</v>
      </c>
      <c r="AC253" s="200">
        <f>INDEX(Sorted_by_Variable!AB$777:AB$829,D235)</f>
        <v>842.0807320118447</v>
      </c>
      <c r="AD253" s="200">
        <f>INDEX(Sorted_by_Variable!AC$777:AC$829,D235)</f>
        <v>849.31223345910814</v>
      </c>
      <c r="AE253" s="200">
        <f>INDEX(Sorted_by_Variable!AD$777:AD$829,D235)</f>
        <v>857.12757237153551</v>
      </c>
      <c r="AF253" s="200">
        <f>INDEX(Sorted_by_Variable!AE$777:AE$829,D235)</f>
        <v>865.44031436865441</v>
      </c>
      <c r="AG253" s="200">
        <f>INDEX(Sorted_by_Variable!AF$777:AF$829,D235)</f>
        <v>874.16482094372975</v>
      </c>
      <c r="AH253" s="200">
        <f>INDEX(Sorted_by_Variable!AG$777:AG$829,D235)</f>
        <v>883.21659922998845</v>
      </c>
      <c r="AI253" s="200">
        <f>INDEX(Sorted_by_Variable!AH$777:AH$829,D235)</f>
        <v>892.36453419182692</v>
      </c>
      <c r="AJ253" s="200">
        <f>INDEX(Sorted_by_Variable!AI$777:AI$829,D235)</f>
        <v>901.67460546021744</v>
      </c>
      <c r="AK253" s="200">
        <f>INDEX(Sorted_by_Variable!AJ$777:AJ$829,D235)</f>
        <v>911.06731426963711</v>
      </c>
      <c r="AL253" s="200">
        <f>INDEX(Sorted_by_Variable!AK$777:AK$829,D235)</f>
        <v>920.49785993872001</v>
      </c>
      <c r="AM253" s="200">
        <f>INDEX(Sorted_by_Variable!AL$777:AL$829,D235)</f>
        <v>929.97504213232151</v>
      </c>
      <c r="AN253" s="200">
        <f>INDEX(Sorted_by_Variable!AM$777:AM$829,D235)</f>
        <v>939.50698145295087</v>
      </c>
      <c r="AO253" s="200">
        <f>INDEX(Sorted_by_Variable!AN$777:AN$829,D235)</f>
        <v>949.10114547668127</v>
      </c>
      <c r="AP253" s="200">
        <f>INDEX(Sorted_by_Variable!AO$777:AO$829,D235)</f>
        <v>958.76437326022267</v>
      </c>
      <c r="AQ253" s="201">
        <f>INDEX(Sorted_by_Variable!AP$777:AP$829,D235)</f>
        <v>968.50289837857974</v>
      </c>
      <c r="AS253" s="69" t="str">
        <f>C251&amp;"|"&amp;C253</f>
        <v>Annual first-year costs|Annual program cost of EE</v>
      </c>
    </row>
    <row r="254" spans="2:45" ht="18" thickBot="1" x14ac:dyDescent="0.4">
      <c r="B254" s="29"/>
      <c r="C254" s="245" t="s">
        <v>2386</v>
      </c>
      <c r="D254" s="96" t="s">
        <v>2376</v>
      </c>
      <c r="E254" s="203"/>
      <c r="F254" s="202">
        <f>INDEX(Sorted_by_Variable!E$832:E$884,D235)</f>
        <v>0</v>
      </c>
      <c r="G254" s="203">
        <f>INDEX(Sorted_by_Variable!F$832:F$884,D235)</f>
        <v>0</v>
      </c>
      <c r="H254" s="203">
        <f>INDEX(Sorted_by_Variable!G$832:G$884,D235)</f>
        <v>0</v>
      </c>
      <c r="I254" s="203">
        <f>INDEX(Sorted_by_Variable!H$832:H$884,D235)</f>
        <v>0</v>
      </c>
      <c r="J254" s="203">
        <f>INDEX(Sorted_by_Variable!I$832:I$884,D235)</f>
        <v>66.346775000000008</v>
      </c>
      <c r="K254" s="203">
        <f>INDEX(Sorted_by_Variable!J$832:J$884,D235)</f>
        <v>142.72707271576374</v>
      </c>
      <c r="L254" s="203">
        <f>INDEX(Sorted_by_Variable!K$832:K$884,D235)</f>
        <v>263.98435163408948</v>
      </c>
      <c r="M254" s="203">
        <f>INDEX(Sorted_by_Variable!L$832:L$884,D235)</f>
        <v>357.28504713706366</v>
      </c>
      <c r="N254" s="203">
        <f>INDEX(Sorted_by_Variable!M$832:M$884,D235)</f>
        <v>450.74353987086602</v>
      </c>
      <c r="O254" s="203">
        <f>INDEX(Sorted_by_Variable!N$832:N$884,D235)</f>
        <v>634.63044991740639</v>
      </c>
      <c r="P254" s="203">
        <f>INDEX(Sorted_by_Variable!O$832:O$884,D235)</f>
        <v>742.71673861490524</v>
      </c>
      <c r="Q254" s="203">
        <f>INDEX(Sorted_by_Variable!P$832:P$884,D235)</f>
        <v>808.53808559960396</v>
      </c>
      <c r="R254" s="204">
        <f>INDEX(Sorted_by_Variable!Q$832:Q$884,D235)</f>
        <v>807.4129982334947</v>
      </c>
      <c r="S254" s="203">
        <f>INDEX(Sorted_by_Variable!R$832:R$884,D235)</f>
        <v>807.03232314504885</v>
      </c>
      <c r="T254" s="203">
        <f>INDEX(Sorted_by_Variable!S$832:S$884,D235)</f>
        <v>807.3849211169952</v>
      </c>
      <c r="U254" s="203">
        <f>INDEX(Sorted_by_Variable!T$832:T$884,D235)</f>
        <v>808.4604171024024</v>
      </c>
      <c r="V254" s="203">
        <f>INDEX(Sorted_by_Variable!U$832:U$884,D235)</f>
        <v>810.24918006431005</v>
      </c>
      <c r="W254" s="203">
        <f>INDEX(Sorted_by_Variable!V$832:V$884,D235)</f>
        <v>812.74230372204556</v>
      </c>
      <c r="X254" s="203">
        <f>INDEX(Sorted_by_Variable!W$832:W$884,D235)</f>
        <v>815.93158817472033</v>
      </c>
      <c r="Y254" s="203">
        <f>INDEX(Sorted_by_Variable!X$832:X$884,D235)</f>
        <v>819.8095223735595</v>
      </c>
      <c r="Z254" s="203">
        <f>INDEX(Sorted_by_Variable!Y$832:Y$884,D235)</f>
        <v>824.36926741583056</v>
      </c>
      <c r="AA254" s="203">
        <f>INDEX(Sorted_by_Variable!Z$832:Z$884,D235)</f>
        <v>829.60464063422626</v>
      </c>
      <c r="AB254" s="203">
        <f>INDEX(Sorted_by_Variable!AA$832:AA$884,D235)</f>
        <v>835.51010045658393</v>
      </c>
      <c r="AC254" s="203">
        <f>INDEX(Sorted_by_Variable!AB$832:AB$884,D235)</f>
        <v>842.0807320118447</v>
      </c>
      <c r="AD254" s="203">
        <f>INDEX(Sorted_by_Variable!AC$832:AC$884,D235)</f>
        <v>849.31223345910814</v>
      </c>
      <c r="AE254" s="203">
        <f>INDEX(Sorted_by_Variable!AD$832:AD$884,D235)</f>
        <v>857.12757237153551</v>
      </c>
      <c r="AF254" s="203">
        <f>INDEX(Sorted_by_Variable!AE$832:AE$884,D235)</f>
        <v>865.44031436865441</v>
      </c>
      <c r="AG254" s="203">
        <f>INDEX(Sorted_by_Variable!AF$832:AF$884,D235)</f>
        <v>874.16482094372975</v>
      </c>
      <c r="AH254" s="203">
        <f>INDEX(Sorted_by_Variable!AG$832:AG$884,D235)</f>
        <v>883.21659922998845</v>
      </c>
      <c r="AI254" s="203">
        <f>INDEX(Sorted_by_Variable!AH$832:AH$884,D235)</f>
        <v>892.36453419182692</v>
      </c>
      <c r="AJ254" s="203">
        <f>INDEX(Sorted_by_Variable!AI$832:AI$884,D235)</f>
        <v>901.67460546021744</v>
      </c>
      <c r="AK254" s="203">
        <f>INDEX(Sorted_by_Variable!AJ$832:AJ$884,D235)</f>
        <v>911.06731426963711</v>
      </c>
      <c r="AL254" s="203">
        <f>INDEX(Sorted_by_Variable!AK$832:AK$884,D235)</f>
        <v>920.49785993872001</v>
      </c>
      <c r="AM254" s="203">
        <f>INDEX(Sorted_by_Variable!AL$832:AL$884,D235)</f>
        <v>929.97504213232151</v>
      </c>
      <c r="AN254" s="203">
        <f>INDEX(Sorted_by_Variable!AM$832:AM$884,D235)</f>
        <v>939.50698145295087</v>
      </c>
      <c r="AO254" s="203">
        <f>INDEX(Sorted_by_Variable!AN$832:AN$884,D235)</f>
        <v>949.10114547668127</v>
      </c>
      <c r="AP254" s="203">
        <f>INDEX(Sorted_by_Variable!AO$832:AO$884,D235)</f>
        <v>958.76437326022267</v>
      </c>
      <c r="AQ254" s="204">
        <f>INDEX(Sorted_by_Variable!AP$832:AP$884,D235)</f>
        <v>968.50289837857974</v>
      </c>
      <c r="AS254" s="69" t="str">
        <f>C251&amp;"|"&amp;C254</f>
        <v>Annual first-year costs|Annual participant cost of EE</v>
      </c>
    </row>
    <row r="255" spans="2:45" ht="18.75" thickTop="1" thickBot="1" x14ac:dyDescent="0.4"/>
    <row r="256" spans="2:45" ht="25.5" thickTop="1" x14ac:dyDescent="0.5">
      <c r="B256" s="217" t="str">
        <f>INDEX(Sorted_by_Variable!$C$7:$C$59,D256)</f>
        <v>Idaho</v>
      </c>
      <c r="C256" s="94"/>
      <c r="D256" s="228">
        <f>D235+1</f>
        <v>11</v>
      </c>
      <c r="E256" s="220"/>
      <c r="F256" s="222"/>
      <c r="G256" s="94"/>
      <c r="H256" s="94"/>
      <c r="I256" s="94"/>
      <c r="J256" s="94"/>
      <c r="K256" s="94"/>
      <c r="L256" s="94"/>
      <c r="M256" s="94"/>
      <c r="N256" s="94"/>
      <c r="O256" s="94"/>
      <c r="P256" s="94"/>
      <c r="Q256" s="94"/>
      <c r="R256" s="220"/>
      <c r="S256" s="94"/>
      <c r="T256" s="94"/>
      <c r="U256" s="94"/>
      <c r="V256" s="94"/>
      <c r="W256" s="94"/>
      <c r="X256" s="94"/>
      <c r="Y256" s="94"/>
      <c r="Z256" s="94"/>
      <c r="AA256" s="94"/>
      <c r="AB256" s="94"/>
      <c r="AC256" s="94"/>
      <c r="AD256" s="94"/>
      <c r="AE256" s="94"/>
      <c r="AF256" s="94"/>
      <c r="AG256" s="94"/>
      <c r="AH256" s="94"/>
      <c r="AI256" s="94"/>
      <c r="AJ256" s="94"/>
      <c r="AK256" s="94"/>
      <c r="AL256" s="94"/>
      <c r="AM256" s="94"/>
      <c r="AN256" s="94"/>
      <c r="AO256" s="94"/>
      <c r="AP256" s="94"/>
      <c r="AQ256" s="220"/>
      <c r="AS256" s="69"/>
    </row>
    <row r="257" spans="2:45" x14ac:dyDescent="0.35">
      <c r="C257" t="s">
        <v>2358</v>
      </c>
      <c r="D257" s="76" t="s">
        <v>0</v>
      </c>
      <c r="E257" s="166">
        <f>INDEX(Sorted_by_Variable!D$7:D$59,D256)</f>
        <v>23919.899999999998</v>
      </c>
      <c r="F257" s="167">
        <f>INDEX(Sorted_by_Variable!E$7:E$59,D256)</f>
        <v>24152.914169855685</v>
      </c>
      <c r="G257" s="166">
        <f>INDEX(Sorted_by_Variable!F$7:F$59,D256)</f>
        <v>24388.19823228423</v>
      </c>
      <c r="H257" s="166">
        <f>INDEX(Sorted_by_Variable!G$7:G$59,D256)</f>
        <v>24625.774299298377</v>
      </c>
      <c r="I257" s="166">
        <f>INDEX(Sorted_by_Variable!H$7:H$59,D256)</f>
        <v>24865.664698313612</v>
      </c>
      <c r="J257" s="166">
        <f>INDEX(Sorted_by_Variable!I$7:I$59,D256)</f>
        <v>25107.891974246515</v>
      </c>
      <c r="K257" s="166">
        <f>INDEX(Sorted_by_Variable!J$7:J$59,D256)</f>
        <v>25352.478891633516</v>
      </c>
      <c r="L257" s="166">
        <f>INDEX(Sorted_by_Variable!K$7:K$59,D256)</f>
        <v>25599.448436770319</v>
      </c>
      <c r="M257" s="166">
        <f>INDEX(Sorted_by_Variable!L$7:L$59,D256)</f>
        <v>25848.823819872148</v>
      </c>
      <c r="N257" s="166">
        <f>INDEX(Sorted_by_Variable!M$7:M$59,D256)</f>
        <v>26100.628477255057</v>
      </c>
      <c r="O257" s="166">
        <f>INDEX(Sorted_by_Variable!N$7:N$59,D256)</f>
        <v>26354.886073538455</v>
      </c>
      <c r="P257" s="166">
        <f>INDEX(Sorted_by_Variable!O$7:O$59,D256)</f>
        <v>26611.620503869133</v>
      </c>
      <c r="Q257" s="166">
        <f>INDEX(Sorted_by_Variable!P$7:P$59,D256)</f>
        <v>26870.855896166911</v>
      </c>
      <c r="R257" s="168">
        <f>INDEX(Sorted_by_Variable!Q$7:Q$59,D256)</f>
        <v>27132.616613392198</v>
      </c>
      <c r="S257" s="166">
        <f>INDEX(Sorted_by_Variable!R$7:R$59,D256)</f>
        <v>27396.92725583561</v>
      </c>
      <c r="T257" s="166">
        <f>INDEX(Sorted_by_Variable!S$7:S$59,D256)</f>
        <v>27663.812663429922</v>
      </c>
      <c r="U257" s="166">
        <f>INDEX(Sorted_by_Variable!T$7:T$59,D256)</f>
        <v>27933.297918084514</v>
      </c>
      <c r="V257" s="166">
        <f>INDEX(Sorted_by_Variable!U$7:U$59,D256)</f>
        <v>28205.408346042575</v>
      </c>
      <c r="W257" s="166">
        <f>INDEX(Sorted_by_Variable!V$7:V$59,D256)</f>
        <v>28480.169520261272</v>
      </c>
      <c r="X257" s="166">
        <f>INDEX(Sorted_by_Variable!W$7:W$59,D256)</f>
        <v>28757.607262815083</v>
      </c>
      <c r="Y257" s="166">
        <f>INDEX(Sorted_by_Variable!X$7:X$59,D256)</f>
        <v>29037.747647322572</v>
      </c>
      <c r="Z257" s="166">
        <f>INDEX(Sorted_by_Variable!Y$7:Y$59,D256)</f>
        <v>29320.617001396786</v>
      </c>
      <c r="AA257" s="166">
        <f>INDEX(Sorted_by_Variable!Z$7:Z$59,D256)</f>
        <v>29606.241909119519</v>
      </c>
      <c r="AB257" s="166">
        <f>INDEX(Sorted_by_Variable!AA$7:AA$59,D256)</f>
        <v>29894.649213539695</v>
      </c>
      <c r="AC257" s="166">
        <f>INDEX(Sorted_by_Variable!AB$7:AB$59,D256)</f>
        <v>30185.86601919607</v>
      </c>
      <c r="AD257" s="166">
        <f>INDEX(Sorted_by_Variable!AC$7:AC$59,D256)</f>
        <v>30479.919694664528</v>
      </c>
      <c r="AE257" s="166">
        <f>INDEX(Sorted_by_Variable!AD$7:AD$59,D256)</f>
        <v>30776.837875130175</v>
      </c>
      <c r="AF257" s="166">
        <f>INDEX(Sorted_by_Variable!AE$7:AE$59,D256)</f>
        <v>31076.648464984501</v>
      </c>
      <c r="AG257" s="166">
        <f>INDEX(Sorted_by_Variable!AF$7:AF$59,D256)</f>
        <v>31379.379640447834</v>
      </c>
      <c r="AH257" s="166">
        <f>INDEX(Sorted_by_Variable!AG$7:AG$59,D256)</f>
        <v>31660.156273181346</v>
      </c>
      <c r="AI257" s="166">
        <f>INDEX(Sorted_by_Variable!AH$7:AH$59,D256)</f>
        <v>31943.445241034049</v>
      </c>
      <c r="AJ257" s="166">
        <f>INDEX(Sorted_by_Variable!AI$7:AI$59,D256)</f>
        <v>32229.269023895704</v>
      </c>
      <c r="AK257" s="166">
        <f>INDEX(Sorted_by_Variable!AJ$7:AJ$59,D256)</f>
        <v>32517.650302801787</v>
      </c>
      <c r="AL257" s="166">
        <f>INDEX(Sorted_by_Variable!AK$7:AK$59,D256)</f>
        <v>32808.611961733302</v>
      </c>
      <c r="AM257" s="166">
        <f>INDEX(Sorted_by_Variable!AL$7:AL$59,D256)</f>
        <v>33102.177089432698</v>
      </c>
      <c r="AN257" s="166">
        <f>INDEX(Sorted_by_Variable!AM$7:AM$59,D256)</f>
        <v>33398.368981236032</v>
      </c>
      <c r="AO257" s="166">
        <f>INDEX(Sorted_by_Variable!AN$7:AN$59,D256)</f>
        <v>33697.211140921536</v>
      </c>
      <c r="AP257" s="166">
        <f>INDEX(Sorted_by_Variable!AO$7:AO$59,D256)</f>
        <v>33998.727282574713</v>
      </c>
      <c r="AQ257" s="168">
        <f>INDEX(Sorted_by_Variable!AP$7:AP$59,D256)</f>
        <v>34302.941332470124</v>
      </c>
      <c r="AS257" s="69" t="str">
        <f t="shared" ref="AS257:AS267" si="89">C257</f>
        <v>BAU sales</v>
      </c>
    </row>
    <row r="258" spans="2:45" x14ac:dyDescent="0.35">
      <c r="C258" t="s">
        <v>2372</v>
      </c>
      <c r="D258" s="76" t="s">
        <v>0</v>
      </c>
      <c r="E258" s="166">
        <f>INDEX(Sorted_by_Variable!D$62:D$114,D256)</f>
        <v>23731.654999999999</v>
      </c>
      <c r="F258" s="167">
        <f>INDEX(Sorted_by_Variable!E$62:E$114,D256)</f>
        <v>24152.914169855685</v>
      </c>
      <c r="G258" s="166">
        <f>INDEX(Sorted_by_Variable!F$62:F$114,D256)</f>
        <v>24388.19823228423</v>
      </c>
      <c r="H258" s="166">
        <f>INDEX(Sorted_by_Variable!G$62:G$114,D256)</f>
        <v>24625.774299298377</v>
      </c>
      <c r="I258" s="166">
        <f>INDEX(Sorted_by_Variable!H$62:H$114,D256)</f>
        <v>24865.664698313612</v>
      </c>
      <c r="J258" s="166">
        <f>INDEX(Sorted_by_Variable!I$62:I$114,D256)</f>
        <v>24919.646974246516</v>
      </c>
      <c r="K258" s="166">
        <f>INDEX(Sorted_by_Variable!J$62:J$114,D256)</f>
        <v>24935.648557561191</v>
      </c>
      <c r="L258" s="166">
        <f>INDEX(Sorted_by_Variable!K$62:K$114,D256)</f>
        <v>24916.560590038658</v>
      </c>
      <c r="M258" s="166">
        <f>INDEX(Sorted_by_Variable!L$62:L$114,D256)</f>
        <v>24865.451322844176</v>
      </c>
      <c r="N258" s="166">
        <f>INDEX(Sorted_by_Variable!M$62:M$114,D256)</f>
        <v>24799.715528335728</v>
      </c>
      <c r="O258" s="166">
        <f>INDEX(Sorted_by_Variable!N$62:N$114,D256)</f>
        <v>24757.049329110803</v>
      </c>
      <c r="P258" s="166">
        <f>INDEX(Sorted_by_Variable!O$62:O$114,D256)</f>
        <v>24737.078679707061</v>
      </c>
      <c r="Q258" s="166">
        <f>INDEX(Sorted_by_Variable!P$62:P$114,D256)</f>
        <v>24739.453590955505</v>
      </c>
      <c r="R258" s="168">
        <f>INDEX(Sorted_by_Variable!Q$62:Q$114,D256)</f>
        <v>24763.847476104609</v>
      </c>
      <c r="S258" s="166">
        <f>INDEX(Sorted_by_Variable!R$62:R$114,D256)</f>
        <v>24809.956525766407</v>
      </c>
      <c r="T258" s="166">
        <f>INDEX(Sorted_by_Variable!S$62:S$114,D256)</f>
        <v>24877.499110736368</v>
      </c>
      <c r="U258" s="166">
        <f>INDEX(Sorted_by_Variable!T$62:T$114,D256)</f>
        <v>24966.215211775558</v>
      </c>
      <c r="V258" s="166">
        <f>INDEX(Sorted_by_Variable!U$62:U$114,D256)</f>
        <v>25075.865875479525</v>
      </c>
      <c r="W258" s="166">
        <f>INDEX(Sorted_by_Variable!V$62:V$114,D256)</f>
        <v>25206.232695392602</v>
      </c>
      <c r="X258" s="166">
        <f>INDEX(Sorted_by_Variable!W$62:W$114,D256)</f>
        <v>25357.117317559583</v>
      </c>
      <c r="Y258" s="166">
        <f>INDEX(Sorted_by_Variable!X$62:X$114,D256)</f>
        <v>25528.340969738838</v>
      </c>
      <c r="Z258" s="166">
        <f>INDEX(Sorted_by_Variable!Y$62:Y$114,D256)</f>
        <v>25719.744013531777</v>
      </c>
      <c r="AA258" s="166">
        <f>INDEX(Sorted_by_Variable!Z$62:Z$114,D256)</f>
        <v>25931.185518713508</v>
      </c>
      <c r="AB258" s="166">
        <f>INDEX(Sorted_by_Variable!AA$62:AA$114,D256)</f>
        <v>26162.542859078265</v>
      </c>
      <c r="AC258" s="166">
        <f>INDEX(Sorted_by_Variable!AB$62:AB$114,D256)</f>
        <v>26413.711329141159</v>
      </c>
      <c r="AD258" s="166">
        <f>INDEX(Sorted_by_Variable!AC$62:AC$114,D256)</f>
        <v>26674.696149485517</v>
      </c>
      <c r="AE258" s="166">
        <f>INDEX(Sorted_by_Variable!AD$62:AD$114,D256)</f>
        <v>26942.931371168521</v>
      </c>
      <c r="AF258" s="166">
        <f>INDEX(Sorted_by_Variable!AE$62:AE$114,D256)</f>
        <v>27215.909317949376</v>
      </c>
      <c r="AG258" s="166">
        <f>INDEX(Sorted_by_Variable!AF$62:AF$114,D256)</f>
        <v>27491.187618018172</v>
      </c>
      <c r="AH258" s="166">
        <f>INDEX(Sorted_by_Variable!AG$62:AG$114,D256)</f>
        <v>27742.237825589094</v>
      </c>
      <c r="AI258" s="166">
        <f>INDEX(Sorted_by_Variable!AH$62:AH$114,D256)</f>
        <v>27994.159461552234</v>
      </c>
      <c r="AJ258" s="166">
        <f>INDEX(Sorted_by_Variable!AI$62:AI$114,D256)</f>
        <v>28247.193815745253</v>
      </c>
      <c r="AK258" s="166">
        <f>INDEX(Sorted_by_Variable!AJ$62:AJ$114,D256)</f>
        <v>28501.561530234423</v>
      </c>
      <c r="AL258" s="166">
        <f>INDEX(Sorted_by_Variable!AK$62:AK$114,D256)</f>
        <v>28757.463377630207</v>
      </c>
      <c r="AM258" s="166">
        <f>INDEX(Sorted_by_Variable!AL$62:AL$114,D256)</f>
        <v>29015.080992967771</v>
      </c>
      <c r="AN258" s="166">
        <f>INDEX(Sorted_by_Variable!AM$62:AM$114,D256)</f>
        <v>29274.577560956997</v>
      </c>
      <c r="AO258" s="166">
        <f>INDEX(Sorted_by_Variable!AN$62:AN$114,D256)</f>
        <v>29536.098460320845</v>
      </c>
      <c r="AP258" s="166">
        <f>INDEX(Sorted_by_Variable!AO$62:AO$114,D256)</f>
        <v>29799.771866858631</v>
      </c>
      <c r="AQ258" s="168">
        <f>INDEX(Sorted_by_Variable!AP$62:AP$114,D256)</f>
        <v>30065.709316791774</v>
      </c>
      <c r="AS258" s="69" t="str">
        <f t="shared" si="89"/>
        <v>Sales after EE</v>
      </c>
    </row>
    <row r="259" spans="2:45" x14ac:dyDescent="0.35">
      <c r="C259" t="s">
        <v>2356</v>
      </c>
      <c r="D259" s="76" t="s">
        <v>0</v>
      </c>
      <c r="E259" s="166">
        <f>INDEX(Sorted_by_Variable!D$117:D$169,D256)</f>
        <v>0</v>
      </c>
      <c r="F259" s="167">
        <f>INDEX(Sorted_by_Variable!E$117:E$169,D256)</f>
        <v>0</v>
      </c>
      <c r="G259" s="166">
        <f>INDEX(Sorted_by_Variable!F$117:F$169,D256)</f>
        <v>0</v>
      </c>
      <c r="H259" s="166">
        <f>INDEX(Sorted_by_Variable!G$117:G$169,D256)</f>
        <v>0</v>
      </c>
      <c r="I259" s="166">
        <f>INDEX(Sorted_by_Variable!H$117:H$169,D256)</f>
        <v>0</v>
      </c>
      <c r="J259" s="166">
        <f>INDEX(Sorted_by_Variable!I$117:I$169,D256)</f>
        <v>188.245</v>
      </c>
      <c r="K259" s="166">
        <f>INDEX(Sorted_by_Variable!J$117:J$169,D256)</f>
        <v>416.8303340723246</v>
      </c>
      <c r="L259" s="166">
        <f>INDEX(Sorted_by_Variable!K$117:K$169,D256)</f>
        <v>682.88784673166265</v>
      </c>
      <c r="M259" s="166">
        <f>INDEX(Sorted_by_Variable!L$117:L$169,D256)</f>
        <v>983.37249702797351</v>
      </c>
      <c r="N259" s="166">
        <f>INDEX(Sorted_by_Variable!M$117:M$169,D256)</f>
        <v>1300.9129489193276</v>
      </c>
      <c r="O259" s="166">
        <f>INDEX(Sorted_by_Variable!N$117:N$169,D256)</f>
        <v>1597.8367444276519</v>
      </c>
      <c r="P259" s="166">
        <f>INDEX(Sorted_by_Variable!O$117:O$169,D256)</f>
        <v>1874.5418241620737</v>
      </c>
      <c r="Q259" s="166">
        <f>INDEX(Sorted_by_Variable!P$117:P$169,D256)</f>
        <v>2131.4023052114048</v>
      </c>
      <c r="R259" s="168">
        <f>INDEX(Sorted_by_Variable!Q$117:Q$169,D256)</f>
        <v>2368.7691372875884</v>
      </c>
      <c r="S259" s="166">
        <f>INDEX(Sorted_by_Variable!R$117:R$169,D256)</f>
        <v>2586.9707300692016</v>
      </c>
      <c r="T259" s="166">
        <f>INDEX(Sorted_by_Variable!S$117:S$169,D256)</f>
        <v>2786.3135526935544</v>
      </c>
      <c r="U259" s="166">
        <f>INDEX(Sorted_by_Variable!T$117:T$169,D256)</f>
        <v>2967.0827063089564</v>
      </c>
      <c r="V259" s="166">
        <f>INDEX(Sorted_by_Variable!U$117:U$169,D256)</f>
        <v>3129.5424705630489</v>
      </c>
      <c r="W259" s="166">
        <f>INDEX(Sorted_by_Variable!V$117:V$169,D256)</f>
        <v>3273.9368248686678</v>
      </c>
      <c r="X259" s="166">
        <f>INDEX(Sorted_by_Variable!W$117:W$169,D256)</f>
        <v>3400.4899452554982</v>
      </c>
      <c r="Y259" s="166">
        <f>INDEX(Sorted_by_Variable!X$117:X$169,D256)</f>
        <v>3509.406677583735</v>
      </c>
      <c r="Z259" s="166">
        <f>INDEX(Sorted_by_Variable!Y$117:Y$169,D256)</f>
        <v>3600.8729878650083</v>
      </c>
      <c r="AA259" s="166">
        <f>INDEX(Sorted_by_Variable!Z$117:Z$169,D256)</f>
        <v>3675.0563904060127</v>
      </c>
      <c r="AB259" s="166">
        <f>INDEX(Sorted_by_Variable!AA$117:AA$169,D256)</f>
        <v>3732.106354461429</v>
      </c>
      <c r="AC259" s="166">
        <f>INDEX(Sorted_by_Variable!AB$117:AB$169,D256)</f>
        <v>3772.1546900549115</v>
      </c>
      <c r="AD259" s="166">
        <f>INDEX(Sorted_by_Variable!AC$117:AC$169,D256)</f>
        <v>3805.2235451790125</v>
      </c>
      <c r="AE259" s="166">
        <f>INDEX(Sorted_by_Variable!AD$117:AD$169,D256)</f>
        <v>3833.9065039616548</v>
      </c>
      <c r="AF259" s="166">
        <f>INDEX(Sorted_by_Variable!AE$117:AE$169,D256)</f>
        <v>3860.7391470351258</v>
      </c>
      <c r="AG259" s="166">
        <f>INDEX(Sorted_by_Variable!AF$117:AF$169,D256)</f>
        <v>3888.1920224296628</v>
      </c>
      <c r="AH259" s="166">
        <f>INDEX(Sorted_by_Variable!AG$117:AG$169,D256)</f>
        <v>3917.918447592253</v>
      </c>
      <c r="AI259" s="166">
        <f>INDEX(Sorted_by_Variable!AH$117:AH$169,D256)</f>
        <v>3949.2857794818165</v>
      </c>
      <c r="AJ259" s="166">
        <f>INDEX(Sorted_by_Variable!AI$117:AI$169,D256)</f>
        <v>3982.0752081504497</v>
      </c>
      <c r="AK259" s="166">
        <f>INDEX(Sorted_by_Variable!AJ$117:AJ$169,D256)</f>
        <v>4016.0887725673638</v>
      </c>
      <c r="AL259" s="166">
        <f>INDEX(Sorted_by_Variable!AK$117:AK$169,D256)</f>
        <v>4051.1485841030963</v>
      </c>
      <c r="AM259" s="166">
        <f>INDEX(Sorted_by_Variable!AL$117:AL$169,D256)</f>
        <v>4087.0960964649266</v>
      </c>
      <c r="AN259" s="166">
        <f>INDEX(Sorted_by_Variable!AM$117:AM$169,D256)</f>
        <v>4123.7914202790334</v>
      </c>
      <c r="AO259" s="166">
        <f>INDEX(Sorted_by_Variable!AN$117:AN$169,D256)</f>
        <v>4161.1126806006896</v>
      </c>
      <c r="AP259" s="166">
        <f>INDEX(Sorted_by_Variable!AO$117:AO$169,D256)</f>
        <v>4198.9554157160819</v>
      </c>
      <c r="AQ259" s="168">
        <f>INDEX(Sorted_by_Variable!AP$117:AP$169,D256)</f>
        <v>4237.2320156783499</v>
      </c>
      <c r="AS259" s="69" t="str">
        <f t="shared" si="89"/>
        <v>Net cumulative savings</v>
      </c>
    </row>
    <row r="260" spans="2:45" x14ac:dyDescent="0.35">
      <c r="C260" t="s">
        <v>2390</v>
      </c>
      <c r="D260" s="76" t="s">
        <v>1</v>
      </c>
      <c r="E260" s="174">
        <f t="shared" ref="E260:AQ260" si="90">E259/E257</f>
        <v>0</v>
      </c>
      <c r="F260" s="173">
        <f t="shared" si="90"/>
        <v>0</v>
      </c>
      <c r="G260" s="174">
        <f t="shared" si="90"/>
        <v>0</v>
      </c>
      <c r="H260" s="174">
        <f t="shared" si="90"/>
        <v>0</v>
      </c>
      <c r="I260" s="174">
        <f t="shared" si="90"/>
        <v>0</v>
      </c>
      <c r="J260" s="174">
        <f t="shared" si="90"/>
        <v>7.4974434410138976E-3</v>
      </c>
      <c r="K260" s="174">
        <f t="shared" si="90"/>
        <v>1.6441403456207249E-2</v>
      </c>
      <c r="L260" s="174">
        <f t="shared" si="90"/>
        <v>2.6675881256518871E-2</v>
      </c>
      <c r="M260" s="174">
        <f t="shared" si="90"/>
        <v>3.8043220220796779E-2</v>
      </c>
      <c r="N260" s="174">
        <f t="shared" si="90"/>
        <v>4.9842207824726745E-2</v>
      </c>
      <c r="O260" s="174">
        <f t="shared" si="90"/>
        <v>6.0627723450186154E-2</v>
      </c>
      <c r="P260" s="174">
        <f t="shared" si="90"/>
        <v>7.0440724340313246E-2</v>
      </c>
      <c r="Q260" s="174">
        <f t="shared" si="90"/>
        <v>7.9320223868099643E-2</v>
      </c>
      <c r="R260" s="175">
        <f t="shared" si="90"/>
        <v>8.7303379951876967E-2</v>
      </c>
      <c r="S260" s="174">
        <f t="shared" si="90"/>
        <v>9.4425579405740506E-2</v>
      </c>
      <c r="T260" s="174">
        <f t="shared" si="90"/>
        <v>0.10072051841129301</v>
      </c>
      <c r="U260" s="174">
        <f t="shared" si="90"/>
        <v>0.10622027928854094</v>
      </c>
      <c r="V260" s="174">
        <f t="shared" si="90"/>
        <v>0.11095540373561535</v>
      </c>
      <c r="W260" s="174">
        <f t="shared" si="90"/>
        <v>0.11495496269920494</v>
      </c>
      <c r="X260" s="174">
        <f t="shared" si="90"/>
        <v>0.11824662303016041</v>
      </c>
      <c r="Y260" s="174">
        <f t="shared" si="90"/>
        <v>0.12085671107164264</v>
      </c>
      <c r="Z260" s="174">
        <f t="shared" si="90"/>
        <v>0.12281027332042395</v>
      </c>
      <c r="AA260" s="174">
        <f t="shared" si="90"/>
        <v>0.12413113429550127</v>
      </c>
      <c r="AB260" s="174">
        <f t="shared" si="90"/>
        <v>0.12484195174202302</v>
      </c>
      <c r="AC260" s="174">
        <f t="shared" si="90"/>
        <v>0.12496426929265798</v>
      </c>
      <c r="AD260" s="174">
        <f t="shared" si="90"/>
        <v>0.12484362108884139</v>
      </c>
      <c r="AE260" s="174">
        <f t="shared" si="90"/>
        <v>0.12457116353268111</v>
      </c>
      <c r="AF260" s="174">
        <f t="shared" si="90"/>
        <v>0.12423280301237115</v>
      </c>
      <c r="AG260" s="174">
        <f t="shared" si="90"/>
        <v>0.12390914246812598</v>
      </c>
      <c r="AH260" s="174">
        <f t="shared" si="90"/>
        <v>0.1237491822145881</v>
      </c>
      <c r="AI260" s="174">
        <f t="shared" si="90"/>
        <v>0.12363368289431179</v>
      </c>
      <c r="AJ260" s="174">
        <f t="shared" si="90"/>
        <v>0.12355462375513465</v>
      </c>
      <c r="AK260" s="174">
        <f t="shared" si="90"/>
        <v>0.12350488842735755</v>
      </c>
      <c r="AL260" s="174">
        <f t="shared" si="90"/>
        <v>0.12347820714964106</v>
      </c>
      <c r="AM260" s="174">
        <f t="shared" si="90"/>
        <v>0.12346910251318974</v>
      </c>
      <c r="AN260" s="174">
        <f t="shared" si="90"/>
        <v>0.12347283852681171</v>
      </c>
      <c r="AO260" s="174">
        <f t="shared" si="90"/>
        <v>0.12348537281613428</v>
      </c>
      <c r="AP260" s="174">
        <f t="shared" si="90"/>
        <v>0.12350331178038428</v>
      </c>
      <c r="AQ260" s="175">
        <f t="shared" si="90"/>
        <v>0.12352386853973699</v>
      </c>
      <c r="AS260" s="69" t="str">
        <f t="shared" si="89"/>
        <v>Net cumulative savings as a percent of sales before EE</v>
      </c>
    </row>
    <row r="261" spans="2:45" x14ac:dyDescent="0.35">
      <c r="C261" t="s">
        <v>2378</v>
      </c>
      <c r="D261" s="76" t="s">
        <v>0</v>
      </c>
      <c r="E261" s="166">
        <f>INDEX(Sorted_by_Variable!D$227:D$279,D256)</f>
        <v>0</v>
      </c>
      <c r="F261" s="167">
        <f>INDEX(Sorted_by_Variable!E$227:E$279,D256)</f>
        <v>0</v>
      </c>
      <c r="G261" s="166">
        <f>INDEX(Sorted_by_Variable!F$227:F$279,D256)</f>
        <v>0</v>
      </c>
      <c r="H261" s="166">
        <f>INDEX(Sorted_by_Variable!G$227:G$279,D256)</f>
        <v>0</v>
      </c>
      <c r="I261" s="166">
        <f>INDEX(Sorted_by_Variable!H$227:H$279,D256)</f>
        <v>0</v>
      </c>
      <c r="J261" s="166">
        <f>INDEX(Sorted_by_Variable!I$227:I$279,D256)</f>
        <v>188.245</v>
      </c>
      <c r="K261" s="166">
        <f>INDEX(Sorted_by_Variable!J$227:J$279,D256)</f>
        <v>238.49296565127196</v>
      </c>
      <c r="L261" s="166">
        <f>INDEX(Sorted_by_Variable!K$227:K$279,D256)</f>
        <v>288.51740558835235</v>
      </c>
      <c r="M261" s="166">
        <f>INDEX(Sorted_by_Variable!L$227:L$279,D256)</f>
        <v>338.12966983523847</v>
      </c>
      <c r="N261" s="166">
        <f>INDEX(Sorted_by_Variable!M$227:M$279,D256)</f>
        <v>372.98176984266263</v>
      </c>
      <c r="O261" s="166">
        <f>INDEX(Sorted_by_Variable!N$227:N$279,D256)</f>
        <v>371.9957329250359</v>
      </c>
      <c r="P261" s="166">
        <f>INDEX(Sorted_by_Variable!O$227:O$279,D256)</f>
        <v>371.35573993666202</v>
      </c>
      <c r="Q261" s="166">
        <f>INDEX(Sorted_by_Variable!P$227:P$279,D256)</f>
        <v>371.05618019560592</v>
      </c>
      <c r="R261" s="168">
        <f>INDEX(Sorted_by_Variable!Q$227:Q$279,D256)</f>
        <v>371.09180386433258</v>
      </c>
      <c r="S261" s="166">
        <f>INDEX(Sorted_by_Variable!R$227:R$279,D256)</f>
        <v>371.45771214156912</v>
      </c>
      <c r="T261" s="166">
        <f>INDEX(Sorted_by_Variable!S$227:S$279,D256)</f>
        <v>372.14934788649612</v>
      </c>
      <c r="U261" s="166">
        <f>INDEX(Sorted_by_Variable!T$227:T$279,D256)</f>
        <v>373.16248666104548</v>
      </c>
      <c r="V261" s="166">
        <f>INDEX(Sorted_by_Variable!U$227:U$279,D256)</f>
        <v>374.49322817663335</v>
      </c>
      <c r="W261" s="166">
        <f>INDEX(Sorted_by_Variable!V$227:V$279,D256)</f>
        <v>376.13798813219285</v>
      </c>
      <c r="X261" s="166">
        <f>INDEX(Sorted_by_Variable!W$227:W$279,D256)</f>
        <v>378.09349043088901</v>
      </c>
      <c r="Y261" s="166">
        <f>INDEX(Sorted_by_Variable!X$227:X$279,D256)</f>
        <v>380.35675976339371</v>
      </c>
      <c r="Z261" s="166">
        <f>INDEX(Sorted_by_Variable!Y$227:Y$279,D256)</f>
        <v>382.92511454608257</v>
      </c>
      <c r="AA261" s="166">
        <f>INDEX(Sorted_by_Variable!Z$227:Z$279,D256)</f>
        <v>385.79616020297664</v>
      </c>
      <c r="AB261" s="166">
        <f>INDEX(Sorted_by_Variable!AA$227:AA$279,D256)</f>
        <v>388.96778278070258</v>
      </c>
      <c r="AC261" s="166">
        <f>INDEX(Sorted_by_Variable!AB$227:AB$279,D256)</f>
        <v>392.43814288617398</v>
      </c>
      <c r="AD261" s="166">
        <f>INDEX(Sorted_by_Variable!AC$227:AC$279,D256)</f>
        <v>396.20566993711736</v>
      </c>
      <c r="AE261" s="166">
        <f>INDEX(Sorted_by_Variable!AD$227:AD$279,D256)</f>
        <v>400.12044224228276</v>
      </c>
      <c r="AF261" s="166">
        <f>INDEX(Sorted_by_Variable!AE$227:AE$279,D256)</f>
        <v>404.14397056752779</v>
      </c>
      <c r="AG261" s="166">
        <f>INDEX(Sorted_by_Variable!AF$227:AF$279,D256)</f>
        <v>408.23863976924059</v>
      </c>
      <c r="AH261" s="166">
        <f>INDEX(Sorted_by_Variable!AG$227:AG$279,D256)</f>
        <v>412.36781427027256</v>
      </c>
      <c r="AI261" s="166">
        <f>INDEX(Sorted_by_Variable!AH$227:AH$279,D256)</f>
        <v>416.13356738383641</v>
      </c>
      <c r="AJ261" s="166">
        <f>INDEX(Sorted_by_Variable!AI$227:AI$279,D256)</f>
        <v>419.91239192328351</v>
      </c>
      <c r="AK261" s="166">
        <f>INDEX(Sorted_by_Variable!AJ$227:AJ$279,D256)</f>
        <v>423.70790723617876</v>
      </c>
      <c r="AL261" s="166">
        <f>INDEX(Sorted_by_Variable!AK$227:AK$279,D256)</f>
        <v>427.52342295351633</v>
      </c>
      <c r="AM261" s="166">
        <f>INDEX(Sorted_by_Variable!AL$227:AL$279,D256)</f>
        <v>431.3619506644531</v>
      </c>
      <c r="AN261" s="166">
        <f>INDEX(Sorted_by_Variable!AM$227:AM$279,D256)</f>
        <v>435.22621489451654</v>
      </c>
      <c r="AO261" s="166">
        <f>INDEX(Sorted_by_Variable!AN$227:AN$279,D256)</f>
        <v>439.11866341435496</v>
      </c>
      <c r="AP261" s="166">
        <f>INDEX(Sorted_by_Variable!AO$227:AO$279,D256)</f>
        <v>443.04147690481267</v>
      </c>
      <c r="AQ261" s="168">
        <f>INDEX(Sorted_by_Variable!AP$227:AP$279,D256)</f>
        <v>446.99657800287946</v>
      </c>
      <c r="AS261" s="69" t="str">
        <f t="shared" si="89"/>
        <v>Annual first-year savings</v>
      </c>
    </row>
    <row r="262" spans="2:45" x14ac:dyDescent="0.35">
      <c r="C262" t="s">
        <v>2379</v>
      </c>
      <c r="D262" s="76" t="s">
        <v>1</v>
      </c>
      <c r="E262" s="174">
        <f>INDEX(Sorted_by_Variable!D$282:D$335,D256)</f>
        <v>0</v>
      </c>
      <c r="F262" s="173">
        <f>INDEX(Sorted_by_Variable!E$282:E$335,D256)</f>
        <v>7.9322322863702513E-3</v>
      </c>
      <c r="G262" s="174">
        <f>INDEX(Sorted_by_Variable!F$282:F$335,D256)</f>
        <v>7.7938835320725515E-3</v>
      </c>
      <c r="H262" s="174">
        <f>INDEX(Sorted_by_Variable!G$282:G$335,D256)</f>
        <v>7.7186923858445586E-3</v>
      </c>
      <c r="I262" s="174">
        <f>INDEX(Sorted_by_Variable!H$282:H$335,D256)</f>
        <v>7.6442266428700016E-3</v>
      </c>
      <c r="J262" s="174">
        <f>INDEX(Sorted_by_Variable!I$282:I$335,D256)</f>
        <v>7.5704793048531199E-3</v>
      </c>
      <c r="K262" s="174">
        <f>INDEX(Sorted_by_Variable!J$282:J$335,D256)</f>
        <v>7.5540797265123329E-3</v>
      </c>
      <c r="L262" s="174">
        <f>INDEX(Sorted_by_Variable!K$282:K$335,D256)</f>
        <v>7.5492321591498698E-3</v>
      </c>
      <c r="M262" s="174">
        <f>INDEX(Sorted_by_Variable!L$282:L$335,D256)</f>
        <v>7.5550154412265908E-3</v>
      </c>
      <c r="N262" s="174">
        <f>INDEX(Sorted_by_Variable!M$282:M$335,D256)</f>
        <v>7.5705442686679553E-3</v>
      </c>
      <c r="O262" s="174">
        <f>INDEX(Sorted_by_Variable!N$282:N$335,D256)</f>
        <v>7.5906112626539816E-3</v>
      </c>
      <c r="P262" s="174">
        <f>INDEX(Sorted_by_Variable!O$282:O$335,D256)</f>
        <v>7.6036928915696909E-3</v>
      </c>
      <c r="Q262" s="174">
        <f>INDEX(Sorted_by_Variable!P$282:P$335,D256)</f>
        <v>7.609831477571596E-3</v>
      </c>
      <c r="R262" s="175">
        <f>INDEX(Sorted_by_Variable!Q$282:Q$335,D256)</f>
        <v>7.6091009572184119E-3</v>
      </c>
      <c r="S262" s="174">
        <f>INDEX(Sorted_by_Variable!R$282:R$335,D256)</f>
        <v>7.6016055332937798E-3</v>
      </c>
      <c r="T262" s="174">
        <f>INDEX(Sorted_by_Variable!S$282:S$335,D256)</f>
        <v>7.5874780273999251E-3</v>
      </c>
      <c r="U262" s="174">
        <f>INDEX(Sorted_by_Variable!T$282:T$335,D256)</f>
        <v>7.566877971216939E-3</v>
      </c>
      <c r="V262" s="174">
        <f>INDEX(Sorted_by_Variable!U$282:U$335,D256)</f>
        <v>7.539989477909027E-3</v>
      </c>
      <c r="W262" s="174">
        <f>INDEX(Sorted_by_Variable!V$282:V$335,D256)</f>
        <v>7.5070189374427812E-3</v>
      </c>
      <c r="X262" s="174">
        <f>INDEX(Sorted_by_Variable!W$282:W$335,D256)</f>
        <v>7.4681925805758723E-3</v>
      </c>
      <c r="Y262" s="174">
        <f>INDEX(Sorted_by_Variable!X$282:X$335,D256)</f>
        <v>7.4237539560398679E-3</v>
      </c>
      <c r="Z262" s="174">
        <f>INDEX(Sorted_by_Variable!Y$282:Y$335,D256)</f>
        <v>7.3739613640833399E-3</v>
      </c>
      <c r="AA262" s="174">
        <f>INDEX(Sorted_by_Variable!Z$282:Z$335,D256)</f>
        <v>7.3190852872003611E-3</v>
      </c>
      <c r="AB262" s="174">
        <f>INDEX(Sorted_by_Variable!AA$282:AA$335,D256)</f>
        <v>7.2594058557080262E-3</v>
      </c>
      <c r="AC262" s="174">
        <f>INDEX(Sorted_by_Variable!AB$282:AB$335,D256)</f>
        <v>7.1952103820321113E-3</v>
      </c>
      <c r="AD262" s="174">
        <f>INDEX(Sorted_by_Variable!AC$282:AC$335,D256)</f>
        <v>7.1267909932943444E-3</v>
      </c>
      <c r="AE262" s="174">
        <f>INDEX(Sorted_by_Variable!AD$282:AD$335,D256)</f>
        <v>7.0570625788976696E-3</v>
      </c>
      <c r="AF262" s="174">
        <f>INDEX(Sorted_by_Variable!AE$282:AE$335,D256)</f>
        <v>6.9868047172268683E-3</v>
      </c>
      <c r="AG262" s="174">
        <f>INDEX(Sorted_by_Variable!AF$282:AF$335,D256)</f>
        <v>6.9167264558692909E-3</v>
      </c>
      <c r="AH262" s="174">
        <f>INDEX(Sorted_by_Variable!AG$282:AG$335,D256)</f>
        <v>6.8474669998112841E-3</v>
      </c>
      <c r="AI262" s="174">
        <f>INDEX(Sorted_by_Variable!AH$282:AH$335,D256)</f>
        <v>6.7855016305269061E-3</v>
      </c>
      <c r="AJ262" s="174">
        <f>INDEX(Sorted_by_Variable!AI$282:AI$335,D256)</f>
        <v>6.7244383693155583E-3</v>
      </c>
      <c r="AK262" s="174">
        <f>INDEX(Sorted_by_Variable!AJ$282:AJ$335,D256)</f>
        <v>6.664201804537145E-3</v>
      </c>
      <c r="AL262" s="174">
        <f>INDEX(Sorted_by_Variable!AK$282:AK$335,D256)</f>
        <v>6.6047258428388192E-3</v>
      </c>
      <c r="AM262" s="174">
        <f>INDEX(Sorted_by_Variable!AL$282:AL$335,D256)</f>
        <v>6.5459528724091717E-3</v>
      </c>
      <c r="AN262" s="174">
        <f>INDEX(Sorted_by_Variable!AM$282:AM$335,D256)</f>
        <v>6.4878330012459358E-3</v>
      </c>
      <c r="AO262" s="174">
        <f>INDEX(Sorted_by_Variable!AN$282:AN$335,D256)</f>
        <v>6.4303233619008434E-3</v>
      </c>
      <c r="AP262" s="174">
        <f>INDEX(Sorted_by_Variable!AO$282:AO$335,D256)</f>
        <v>6.3733874754274208E-3</v>
      </c>
      <c r="AQ262" s="175">
        <f>INDEX(Sorted_by_Variable!AP$282:AP$335,D256)</f>
        <v>6.3169946683167008E-3</v>
      </c>
      <c r="AS262" s="69" t="str">
        <f t="shared" si="89"/>
        <v>EIA and EERS savings as a percent of previous year sales</v>
      </c>
    </row>
    <row r="263" spans="2:45" x14ac:dyDescent="0.35">
      <c r="C263" t="s">
        <v>2391</v>
      </c>
      <c r="D263" s="76" t="s">
        <v>1</v>
      </c>
      <c r="E263" s="174">
        <f>INDEX(Sorted_by_Variable!D$337:D$389,D256)</f>
        <v>0</v>
      </c>
      <c r="F263" s="173">
        <f>INDEX(Sorted_by_Variable!E$337:E$389,D256)</f>
        <v>0</v>
      </c>
      <c r="G263" s="174">
        <f>INDEX(Sorted_by_Variable!F$337:F$389,D256)</f>
        <v>0</v>
      </c>
      <c r="H263" s="174">
        <f>INDEX(Sorted_by_Variable!G$337:G$389,D256)</f>
        <v>0</v>
      </c>
      <c r="I263" s="174">
        <f>INDEX(Sorted_by_Variable!H$337:H$389,D256)</f>
        <v>0</v>
      </c>
      <c r="J263" s="174">
        <f>INDEX(Sorted_by_Variable!I$337:I$389,D256)</f>
        <v>7.5704793048531199E-3</v>
      </c>
      <c r="K263" s="174">
        <f>INDEX(Sorted_by_Variable!J$337:J$389,D256)</f>
        <v>9.57047930485312E-3</v>
      </c>
      <c r="L263" s="174">
        <f>INDEX(Sorted_by_Variable!K$337:K$389,D256)</f>
        <v>1.157047930485312E-2</v>
      </c>
      <c r="M263" s="174">
        <f>INDEX(Sorted_by_Variable!L$337:L$389,D256)</f>
        <v>1.357047930485312E-2</v>
      </c>
      <c r="N263" s="174">
        <f>INDEX(Sorted_by_Variable!M$337:M$389,D256)</f>
        <v>1.4999999999999999E-2</v>
      </c>
      <c r="O263" s="174">
        <f>INDEX(Sorted_by_Variable!N$337:N$389,D256)</f>
        <v>1.4999999999999999E-2</v>
      </c>
      <c r="P263" s="174">
        <f>INDEX(Sorted_by_Variable!O$337:O$389,D256)</f>
        <v>1.4999999999999999E-2</v>
      </c>
      <c r="Q263" s="174">
        <f>INDEX(Sorted_by_Variable!P$337:P$389,D256)</f>
        <v>1.4999999999999999E-2</v>
      </c>
      <c r="R263" s="175">
        <f>INDEX(Sorted_by_Variable!Q$337:Q$389,D256)</f>
        <v>1.4999999999999999E-2</v>
      </c>
      <c r="S263" s="174">
        <f>INDEX(Sorted_by_Variable!R$337:R$389,D256)</f>
        <v>1.4999999999999999E-2</v>
      </c>
      <c r="T263" s="174">
        <f>INDEX(Sorted_by_Variable!S$337:S$389,D256)</f>
        <v>1.4999999999999999E-2</v>
      </c>
      <c r="U263" s="174">
        <f>INDEX(Sorted_by_Variable!T$337:T$389,D256)</f>
        <v>1.4999999999999999E-2</v>
      </c>
      <c r="V263" s="174">
        <f>INDEX(Sorted_by_Variable!U$337:U$389,D256)</f>
        <v>1.4999999999999999E-2</v>
      </c>
      <c r="W263" s="174">
        <f>INDEX(Sorted_by_Variable!V$337:V$389,D256)</f>
        <v>1.4999999999999999E-2</v>
      </c>
      <c r="X263" s="174">
        <f>INDEX(Sorted_by_Variable!W$337:W$389,D256)</f>
        <v>1.4999999999999999E-2</v>
      </c>
      <c r="Y263" s="174">
        <f>INDEX(Sorted_by_Variable!X$337:X$389,D256)</f>
        <v>1.4999999999999999E-2</v>
      </c>
      <c r="Z263" s="174">
        <f>INDEX(Sorted_by_Variable!Y$337:Y$389,D256)</f>
        <v>1.4999999999999999E-2</v>
      </c>
      <c r="AA263" s="174">
        <f>INDEX(Sorted_by_Variable!Z$337:Z$389,D256)</f>
        <v>1.4999999999999999E-2</v>
      </c>
      <c r="AB263" s="174">
        <f>INDEX(Sorted_by_Variable!AA$337:AA$389,D256)</f>
        <v>1.4999999999999999E-2</v>
      </c>
      <c r="AC263" s="174">
        <f>INDEX(Sorted_by_Variable!AB$337:AB$389,D256)</f>
        <v>1.4999999999999999E-2</v>
      </c>
      <c r="AD263" s="174">
        <f>INDEX(Sorted_by_Variable!AC$337:AC$389,D256)</f>
        <v>1.4999999999999999E-2</v>
      </c>
      <c r="AE263" s="174">
        <f>INDEX(Sorted_by_Variable!AD$337:AD$389,D256)</f>
        <v>1.4999999999999999E-2</v>
      </c>
      <c r="AF263" s="174">
        <f>INDEX(Sorted_by_Variable!AE$337:AE$389,D256)</f>
        <v>1.4999999999999999E-2</v>
      </c>
      <c r="AG263" s="174">
        <f>INDEX(Sorted_by_Variable!AF$337:AF$389,D256)</f>
        <v>1.4999999999999999E-2</v>
      </c>
      <c r="AH263" s="174">
        <f>INDEX(Sorted_by_Variable!AG$337:AG$389,D256)</f>
        <v>1.4999999999999999E-2</v>
      </c>
      <c r="AI263" s="174">
        <f>INDEX(Sorted_by_Variable!AH$337:AH$389,D256)</f>
        <v>1.4999999999999999E-2</v>
      </c>
      <c r="AJ263" s="174">
        <f>INDEX(Sorted_by_Variable!AI$337:AI$389,D256)</f>
        <v>1.4999999999999999E-2</v>
      </c>
      <c r="AK263" s="174">
        <f>INDEX(Sorted_by_Variable!AJ$337:AJ$389,D256)</f>
        <v>1.4999999999999999E-2</v>
      </c>
      <c r="AL263" s="174">
        <f>INDEX(Sorted_by_Variable!AK$337:AK$389,D256)</f>
        <v>1.4999999999999999E-2</v>
      </c>
      <c r="AM263" s="174">
        <f>INDEX(Sorted_by_Variable!AL$337:AL$389,D256)</f>
        <v>1.4999999999999999E-2</v>
      </c>
      <c r="AN263" s="174">
        <f>INDEX(Sorted_by_Variable!AM$337:AM$389,D256)</f>
        <v>1.4999999999999999E-2</v>
      </c>
      <c r="AO263" s="174">
        <f>INDEX(Sorted_by_Variable!AN$337:AN$389,D256)</f>
        <v>1.4999999999999999E-2</v>
      </c>
      <c r="AP263" s="174">
        <f>INDEX(Sorted_by_Variable!AO$337:AO$389,D256)</f>
        <v>1.4999999999999999E-2</v>
      </c>
      <c r="AQ263" s="175">
        <f>INDEX(Sorted_by_Variable!AP$337:AP$389,D256)</f>
        <v>1.4999999999999999E-2</v>
      </c>
      <c r="AS263" s="69" t="str">
        <f t="shared" si="89"/>
        <v>First-year savings as a percent of previous year sales</v>
      </c>
    </row>
    <row r="264" spans="2:45" x14ac:dyDescent="0.35">
      <c r="B264" s="231"/>
      <c r="C264" s="231" t="s">
        <v>2414</v>
      </c>
      <c r="D264" s="248"/>
      <c r="E264" s="250"/>
      <c r="F264" s="249"/>
      <c r="G264" s="250"/>
      <c r="H264" s="250"/>
      <c r="I264" s="250"/>
      <c r="J264" s="250"/>
      <c r="K264" s="250"/>
      <c r="L264" s="250"/>
      <c r="M264" s="250"/>
      <c r="N264" s="250"/>
      <c r="O264" s="250"/>
      <c r="P264" s="250"/>
      <c r="Q264" s="250"/>
      <c r="R264" s="251"/>
      <c r="S264" s="250"/>
      <c r="T264" s="250"/>
      <c r="U264" s="250"/>
      <c r="V264" s="250"/>
      <c r="W264" s="250"/>
      <c r="X264" s="250"/>
      <c r="Y264" s="250"/>
      <c r="Z264" s="250"/>
      <c r="AA264" s="250"/>
      <c r="AB264" s="250"/>
      <c r="AC264" s="250"/>
      <c r="AD264" s="250"/>
      <c r="AE264" s="250"/>
      <c r="AF264" s="250"/>
      <c r="AG264" s="250"/>
      <c r="AH264" s="250"/>
      <c r="AI264" s="250"/>
      <c r="AJ264" s="250"/>
      <c r="AK264" s="250"/>
      <c r="AL264" s="250"/>
      <c r="AM264" s="250"/>
      <c r="AN264" s="250"/>
      <c r="AO264" s="250"/>
      <c r="AP264" s="250"/>
      <c r="AQ264" s="251"/>
      <c r="AS264" s="69" t="str">
        <f t="shared" si="89"/>
        <v>Levelized cost of saved energy associated with program year</v>
      </c>
    </row>
    <row r="265" spans="2:45" x14ac:dyDescent="0.35">
      <c r="B265" s="36"/>
      <c r="C265" s="267" t="s">
        <v>2403</v>
      </c>
      <c r="D265" s="76" t="s">
        <v>2375</v>
      </c>
      <c r="E265" s="197"/>
      <c r="F265" s="196">
        <f>INDEX(Sorted_by_Variable!E$392:E$444,D256)</f>
        <v>0</v>
      </c>
      <c r="G265" s="197">
        <f>INDEX(Sorted_by_Variable!F$392:F$444,D256)</f>
        <v>0</v>
      </c>
      <c r="H265" s="197">
        <f>INDEX(Sorted_by_Variable!G$392:G$444,D256)</f>
        <v>0</v>
      </c>
      <c r="I265" s="197">
        <f>INDEX(Sorted_by_Variable!H$392:H$444,D256)</f>
        <v>0</v>
      </c>
      <c r="J265" s="197">
        <f>INDEX(Sorted_by_Variable!I$392:I$444,D256)</f>
        <v>7.8106720978618842</v>
      </c>
      <c r="K265" s="197">
        <f>INDEX(Sorted_by_Variable!J$392:J$444,D256)</f>
        <v>7.810672097861886</v>
      </c>
      <c r="L265" s="197">
        <f>INDEX(Sorted_by_Variable!K$392:K$444,D256)</f>
        <v>9.1124507808388699</v>
      </c>
      <c r="M265" s="197">
        <f>INDEX(Sorted_by_Variable!L$392:L$444,D256)</f>
        <v>9.1124507808388664</v>
      </c>
      <c r="N265" s="197">
        <f>INDEX(Sorted_by_Variable!M$392:M$444,D256)</f>
        <v>9.1124507808388664</v>
      </c>
      <c r="O265" s="197">
        <f>INDEX(Sorted_by_Variable!N$392:N$444,D256)</f>
        <v>9.1124507808388682</v>
      </c>
      <c r="P265" s="197">
        <f>INDEX(Sorted_by_Variable!O$392:O$444,D256)</f>
        <v>9.1124507808388699</v>
      </c>
      <c r="Q265" s="197">
        <f>INDEX(Sorted_by_Variable!P$392:P$444,D256)</f>
        <v>9.1124507808388664</v>
      </c>
      <c r="R265" s="198">
        <f>INDEX(Sorted_by_Variable!Q$392:Q$444,D256)</f>
        <v>9.1124507808388664</v>
      </c>
      <c r="S265" s="197">
        <f>INDEX(Sorted_by_Variable!R$392:R$444,D256)</f>
        <v>9.1124507808388699</v>
      </c>
      <c r="T265" s="197">
        <f>INDEX(Sorted_by_Variable!S$392:S$444,D256)</f>
        <v>9.1124507808388699</v>
      </c>
      <c r="U265" s="197">
        <f>INDEX(Sorted_by_Variable!T$392:T$444,D256)</f>
        <v>9.1124507808388682</v>
      </c>
      <c r="V265" s="197">
        <f>INDEX(Sorted_by_Variable!U$392:U$444,D256)</f>
        <v>9.1124507808388699</v>
      </c>
      <c r="W265" s="197">
        <f>INDEX(Sorted_by_Variable!V$392:V$444,D256)</f>
        <v>9.1124507808388699</v>
      </c>
      <c r="X265" s="197">
        <f>INDEX(Sorted_by_Variable!W$392:W$444,D256)</f>
        <v>9.1124507808388717</v>
      </c>
      <c r="Y265" s="197">
        <f>INDEX(Sorted_by_Variable!X$392:X$444,D256)</f>
        <v>9.1124507808388646</v>
      </c>
      <c r="Z265" s="197">
        <f>INDEX(Sorted_by_Variable!Y$392:Y$444,D256)</f>
        <v>9.1124507808388699</v>
      </c>
      <c r="AA265" s="197">
        <f>INDEX(Sorted_by_Variable!Z$392:Z$444,D256)</f>
        <v>9.1124507808388699</v>
      </c>
      <c r="AB265" s="197">
        <f>INDEX(Sorted_by_Variable!AA$392:AA$444,D256)</f>
        <v>9.1124507808388682</v>
      </c>
      <c r="AC265" s="197">
        <f>INDEX(Sorted_by_Variable!AB$392:AB$444,D256)</f>
        <v>9.1124507808388682</v>
      </c>
      <c r="AD265" s="197">
        <f>INDEX(Sorted_by_Variable!AC$392:AC$444,D256)</f>
        <v>9.1124507808388682</v>
      </c>
      <c r="AE265" s="197">
        <f>INDEX(Sorted_by_Variable!AD$392:AD$444,D256)</f>
        <v>9.1124507808388682</v>
      </c>
      <c r="AF265" s="197">
        <f>INDEX(Sorted_by_Variable!AE$392:AE$444,D256)</f>
        <v>9.1124507808388699</v>
      </c>
      <c r="AG265" s="197">
        <f>INDEX(Sorted_by_Variable!AF$392:AF$444,D256)</f>
        <v>9.1124507808388699</v>
      </c>
      <c r="AH265" s="197">
        <f>INDEX(Sorted_by_Variable!AG$392:AG$444,D256)</f>
        <v>9.1124507808388682</v>
      </c>
      <c r="AI265" s="197">
        <f>INDEX(Sorted_by_Variable!AH$392:AH$444,D256)</f>
        <v>9.1124507808388699</v>
      </c>
      <c r="AJ265" s="197">
        <f>INDEX(Sorted_by_Variable!AI$392:AI$444,D256)</f>
        <v>9.1124507808388664</v>
      </c>
      <c r="AK265" s="197">
        <f>INDEX(Sorted_by_Variable!AJ$392:AJ$444,D256)</f>
        <v>9.1124507808388646</v>
      </c>
      <c r="AL265" s="197">
        <f>INDEX(Sorted_by_Variable!AK$392:AK$444,D256)</f>
        <v>9.1124507808388664</v>
      </c>
      <c r="AM265" s="197">
        <f>INDEX(Sorted_by_Variable!AL$392:AL$444,D256)</f>
        <v>9.1124507808388646</v>
      </c>
      <c r="AN265" s="197">
        <f>INDEX(Sorted_by_Variable!AM$392:AM$444,D256)</f>
        <v>9.1124507808388664</v>
      </c>
      <c r="AO265" s="197">
        <f>INDEX(Sorted_by_Variable!AN$392:AN$444,D256)</f>
        <v>9.1124507808388664</v>
      </c>
      <c r="AP265" s="197">
        <f>INDEX(Sorted_by_Variable!AO$392:AO$444,D256)</f>
        <v>9.1124507808388699</v>
      </c>
      <c r="AQ265" s="198">
        <f>INDEX(Sorted_by_Variable!AP$392:AP$444,D256)</f>
        <v>9.1124507808388664</v>
      </c>
      <c r="AS265" s="69" t="str">
        <f t="shared" si="89"/>
        <v>Total levelized cost of saved energy</v>
      </c>
    </row>
    <row r="266" spans="2:45" x14ac:dyDescent="0.35">
      <c r="B266" s="36"/>
      <c r="C266" s="267" t="s">
        <v>2397</v>
      </c>
      <c r="D266" s="76" t="s">
        <v>2375</v>
      </c>
      <c r="E266" s="197"/>
      <c r="F266" s="196">
        <f>INDEX(Sorted_by_Variable!E$447:E$499,D256)</f>
        <v>0</v>
      </c>
      <c r="G266" s="197">
        <f>INDEX(Sorted_by_Variable!F$447:F$499,D256)</f>
        <v>0</v>
      </c>
      <c r="H266" s="197">
        <f>INDEX(Sorted_by_Variable!G$447:G$499,D256)</f>
        <v>0</v>
      </c>
      <c r="I266" s="197">
        <f>INDEX(Sorted_by_Variable!H$447:H$499,D256)</f>
        <v>0</v>
      </c>
      <c r="J266" s="197">
        <f>INDEX(Sorted_by_Variable!I$447:I$499,D256)</f>
        <v>3.9053360489309421</v>
      </c>
      <c r="K266" s="197">
        <f>INDEX(Sorted_by_Variable!J$447:J$499,D256)</f>
        <v>3.905336048930943</v>
      </c>
      <c r="L266" s="197">
        <f>INDEX(Sorted_by_Variable!K$447:K$499,D256)</f>
        <v>4.556225390419435</v>
      </c>
      <c r="M266" s="197">
        <f>INDEX(Sorted_by_Variable!L$447:L$499,D256)</f>
        <v>4.5562253904194332</v>
      </c>
      <c r="N266" s="197">
        <f>INDEX(Sorted_by_Variable!M$447:M$499,D256)</f>
        <v>4.5562253904194332</v>
      </c>
      <c r="O266" s="197">
        <f>INDEX(Sorted_by_Variable!N$447:N$499,D256)</f>
        <v>4.5562253904194341</v>
      </c>
      <c r="P266" s="197">
        <f>INDEX(Sorted_by_Variable!O$447:O$499,D256)</f>
        <v>4.556225390419435</v>
      </c>
      <c r="Q266" s="197">
        <f>INDEX(Sorted_by_Variable!P$447:P$499,D256)</f>
        <v>4.5562253904194332</v>
      </c>
      <c r="R266" s="198">
        <f>INDEX(Sorted_by_Variable!Q$447:Q$499,D256)</f>
        <v>4.5562253904194332</v>
      </c>
      <c r="S266" s="197">
        <f>INDEX(Sorted_by_Variable!R$447:R$499,D256)</f>
        <v>4.556225390419435</v>
      </c>
      <c r="T266" s="197">
        <f>INDEX(Sorted_by_Variable!S$447:S$499,D256)</f>
        <v>4.556225390419435</v>
      </c>
      <c r="U266" s="197">
        <f>INDEX(Sorted_by_Variable!T$447:T$499,D256)</f>
        <v>4.5562253904194341</v>
      </c>
      <c r="V266" s="197">
        <f>INDEX(Sorted_by_Variable!U$447:U$499,D256)</f>
        <v>4.556225390419435</v>
      </c>
      <c r="W266" s="197">
        <f>INDEX(Sorted_by_Variable!V$447:V$499,D256)</f>
        <v>4.556225390419435</v>
      </c>
      <c r="X266" s="197">
        <f>INDEX(Sorted_by_Variable!W$447:W$499,D256)</f>
        <v>4.5562253904194359</v>
      </c>
      <c r="Y266" s="197">
        <f>INDEX(Sorted_by_Variable!X$447:X$499,D256)</f>
        <v>4.5562253904194323</v>
      </c>
      <c r="Z266" s="197">
        <f>INDEX(Sorted_by_Variable!Y$447:Y$499,D256)</f>
        <v>4.556225390419435</v>
      </c>
      <c r="AA266" s="197">
        <f>INDEX(Sorted_by_Variable!Z$447:Z$499,D256)</f>
        <v>4.556225390419435</v>
      </c>
      <c r="AB266" s="197">
        <f>INDEX(Sorted_by_Variable!AA$447:AA$499,D256)</f>
        <v>4.5562253904194341</v>
      </c>
      <c r="AC266" s="197">
        <f>INDEX(Sorted_by_Variable!AB$447:AB$499,D256)</f>
        <v>4.5562253904194341</v>
      </c>
      <c r="AD266" s="197">
        <f>INDEX(Sorted_by_Variable!AC$447:AC$499,D256)</f>
        <v>4.5562253904194341</v>
      </c>
      <c r="AE266" s="197">
        <f>INDEX(Sorted_by_Variable!AD$447:AD$499,D256)</f>
        <v>4.5562253904194341</v>
      </c>
      <c r="AF266" s="197">
        <f>INDEX(Sorted_by_Variable!AE$447:AE$499,D256)</f>
        <v>4.556225390419435</v>
      </c>
      <c r="AG266" s="197">
        <f>INDEX(Sorted_by_Variable!AF$447:AF$499,D256)</f>
        <v>4.556225390419435</v>
      </c>
      <c r="AH266" s="197">
        <f>INDEX(Sorted_by_Variable!AG$447:AG$499,D256)</f>
        <v>4.5562253904194341</v>
      </c>
      <c r="AI266" s="197">
        <f>INDEX(Sorted_by_Variable!AH$447:AH$499,D256)</f>
        <v>4.556225390419435</v>
      </c>
      <c r="AJ266" s="197">
        <f>INDEX(Sorted_by_Variable!AI$447:AI$499,D256)</f>
        <v>4.5562253904194332</v>
      </c>
      <c r="AK266" s="197">
        <f>INDEX(Sorted_by_Variable!AJ$447:AJ$499,D256)</f>
        <v>4.5562253904194323</v>
      </c>
      <c r="AL266" s="197">
        <f>INDEX(Sorted_by_Variable!AK$447:AK$499,D256)</f>
        <v>4.5562253904194332</v>
      </c>
      <c r="AM266" s="197">
        <f>INDEX(Sorted_by_Variable!AL$447:AL$499,D256)</f>
        <v>4.5562253904194323</v>
      </c>
      <c r="AN266" s="197">
        <f>INDEX(Sorted_by_Variable!AM$447:AM$499,D256)</f>
        <v>4.5562253904194332</v>
      </c>
      <c r="AO266" s="197">
        <f>INDEX(Sorted_by_Variable!AN$447:AN$499,D256)</f>
        <v>4.5562253904194332</v>
      </c>
      <c r="AP266" s="197">
        <f>INDEX(Sorted_by_Variable!AO$447:AO$499,D256)</f>
        <v>4.556225390419435</v>
      </c>
      <c r="AQ266" s="198">
        <f>INDEX(Sorted_by_Variable!AP$447:AP$499,D256)</f>
        <v>4.5562253904194332</v>
      </c>
      <c r="AS266" s="69" t="str">
        <f t="shared" si="89"/>
        <v>Program levelized cost of saved energy</v>
      </c>
    </row>
    <row r="267" spans="2:45" x14ac:dyDescent="0.35">
      <c r="B267" s="36"/>
      <c r="C267" s="244" t="s">
        <v>2398</v>
      </c>
      <c r="D267" s="76" t="s">
        <v>2375</v>
      </c>
      <c r="E267" s="197"/>
      <c r="F267" s="196">
        <f>INDEX(Sorted_by_Variable!E$502:E$554,D256)</f>
        <v>0</v>
      </c>
      <c r="G267" s="197">
        <f>INDEX(Sorted_by_Variable!F$502:F$554,D256)</f>
        <v>0</v>
      </c>
      <c r="H267" s="197">
        <f>INDEX(Sorted_by_Variable!G$502:G$554,D256)</f>
        <v>0</v>
      </c>
      <c r="I267" s="197">
        <f>INDEX(Sorted_by_Variable!H$502:H$554,D256)</f>
        <v>0</v>
      </c>
      <c r="J267" s="197">
        <f>INDEX(Sorted_by_Variable!I$502:I$554,D256)</f>
        <v>3.9053360489309421</v>
      </c>
      <c r="K267" s="197">
        <f>INDEX(Sorted_by_Variable!J$502:J$554,D256)</f>
        <v>3.905336048930943</v>
      </c>
      <c r="L267" s="197">
        <f>INDEX(Sorted_by_Variable!K$502:K$554,D256)</f>
        <v>4.556225390419435</v>
      </c>
      <c r="M267" s="197">
        <f>INDEX(Sorted_by_Variable!L$502:L$554,D256)</f>
        <v>4.5562253904194332</v>
      </c>
      <c r="N267" s="197">
        <f>INDEX(Sorted_by_Variable!M$502:M$554,D256)</f>
        <v>4.5562253904194332</v>
      </c>
      <c r="O267" s="197">
        <f>INDEX(Sorted_by_Variable!N$502:N$554,D256)</f>
        <v>4.5562253904194341</v>
      </c>
      <c r="P267" s="197">
        <f>INDEX(Sorted_by_Variable!O$502:O$554,D256)</f>
        <v>4.556225390419435</v>
      </c>
      <c r="Q267" s="197">
        <f>INDEX(Sorted_by_Variable!P$502:P$554,D256)</f>
        <v>4.5562253904194332</v>
      </c>
      <c r="R267" s="198">
        <f>INDEX(Sorted_by_Variable!Q$502:Q$554,D256)</f>
        <v>4.5562253904194332</v>
      </c>
      <c r="S267" s="197">
        <f>INDEX(Sorted_by_Variable!R$502:R$554,D256)</f>
        <v>4.556225390419435</v>
      </c>
      <c r="T267" s="197">
        <f>INDEX(Sorted_by_Variable!S$502:S$554,D256)</f>
        <v>4.556225390419435</v>
      </c>
      <c r="U267" s="197">
        <f>INDEX(Sorted_by_Variable!T$502:T$554,D256)</f>
        <v>4.5562253904194341</v>
      </c>
      <c r="V267" s="197">
        <f>INDEX(Sorted_by_Variable!U$502:U$554,D256)</f>
        <v>4.556225390419435</v>
      </c>
      <c r="W267" s="197">
        <f>INDEX(Sorted_by_Variable!V$502:V$554,D256)</f>
        <v>4.556225390419435</v>
      </c>
      <c r="X267" s="197">
        <f>INDEX(Sorted_by_Variable!W$502:W$554,D256)</f>
        <v>4.5562253904194359</v>
      </c>
      <c r="Y267" s="197">
        <f>INDEX(Sorted_by_Variable!X$502:X$554,D256)</f>
        <v>4.5562253904194323</v>
      </c>
      <c r="Z267" s="197">
        <f>INDEX(Sorted_by_Variable!Y$502:Y$554,D256)</f>
        <v>4.556225390419435</v>
      </c>
      <c r="AA267" s="197">
        <f>INDEX(Sorted_by_Variable!Z$502:Z$554,D256)</f>
        <v>4.556225390419435</v>
      </c>
      <c r="AB267" s="197">
        <f>INDEX(Sorted_by_Variable!AA$502:AA$554,D256)</f>
        <v>4.5562253904194341</v>
      </c>
      <c r="AC267" s="197">
        <f>INDEX(Sorted_by_Variable!AB$502:AB$554,D256)</f>
        <v>4.5562253904194341</v>
      </c>
      <c r="AD267" s="197">
        <f>INDEX(Sorted_by_Variable!AC$502:AC$554,D256)</f>
        <v>4.5562253904194341</v>
      </c>
      <c r="AE267" s="197">
        <f>INDEX(Sorted_by_Variable!AD$502:AD$554,D256)</f>
        <v>4.5562253904194341</v>
      </c>
      <c r="AF267" s="197">
        <f>INDEX(Sorted_by_Variable!AE$502:AE$554,D256)</f>
        <v>4.556225390419435</v>
      </c>
      <c r="AG267" s="197">
        <f>INDEX(Sorted_by_Variable!AF$502:AF$554,D256)</f>
        <v>4.556225390419435</v>
      </c>
      <c r="AH267" s="197">
        <f>INDEX(Sorted_by_Variable!AG$502:AG$554,D256)</f>
        <v>4.5562253904194341</v>
      </c>
      <c r="AI267" s="197">
        <f>INDEX(Sorted_by_Variable!AH$502:AH$554,D256)</f>
        <v>4.556225390419435</v>
      </c>
      <c r="AJ267" s="197">
        <f>INDEX(Sorted_by_Variable!AI$502:AI$554,D256)</f>
        <v>4.5562253904194332</v>
      </c>
      <c r="AK267" s="197">
        <f>INDEX(Sorted_by_Variable!AJ$502:AJ$554,D256)</f>
        <v>4.5562253904194323</v>
      </c>
      <c r="AL267" s="197">
        <f>INDEX(Sorted_by_Variable!AK$502:AK$554,D256)</f>
        <v>4.5562253904194332</v>
      </c>
      <c r="AM267" s="197">
        <f>INDEX(Sorted_by_Variable!AL$502:AL$554,D256)</f>
        <v>4.5562253904194323</v>
      </c>
      <c r="AN267" s="197">
        <f>INDEX(Sorted_by_Variable!AM$502:AM$554,D256)</f>
        <v>4.5562253904194332</v>
      </c>
      <c r="AO267" s="197">
        <f>INDEX(Sorted_by_Variable!AN$502:AN$554,D256)</f>
        <v>4.5562253904194332</v>
      </c>
      <c r="AP267" s="197">
        <f>INDEX(Sorted_by_Variable!AO$502:AO$554,D256)</f>
        <v>4.556225390419435</v>
      </c>
      <c r="AQ267" s="198">
        <f>INDEX(Sorted_by_Variable!AP$502:AP$554,D256)</f>
        <v>4.5562253904194332</v>
      </c>
      <c r="AS267" s="69" t="str">
        <f t="shared" si="89"/>
        <v>Participant levelized cost of saved energy</v>
      </c>
    </row>
    <row r="268" spans="2:45" x14ac:dyDescent="0.35">
      <c r="B268" s="36"/>
      <c r="C268" s="247" t="s">
        <v>2418</v>
      </c>
      <c r="D268" s="248"/>
      <c r="E268" s="250"/>
      <c r="F268" s="249"/>
      <c r="G268" s="250"/>
      <c r="H268" s="250"/>
      <c r="I268" s="250"/>
      <c r="J268" s="250"/>
      <c r="K268" s="250"/>
      <c r="L268" s="250"/>
      <c r="M268" s="250"/>
      <c r="N268" s="250"/>
      <c r="O268" s="250"/>
      <c r="P268" s="250"/>
      <c r="Q268" s="250"/>
      <c r="R268" s="251"/>
      <c r="S268" s="250"/>
      <c r="T268" s="250"/>
      <c r="U268" s="250"/>
      <c r="V268" s="250"/>
      <c r="W268" s="250"/>
      <c r="X268" s="250"/>
      <c r="Y268" s="250"/>
      <c r="Z268" s="250"/>
      <c r="AA268" s="250"/>
      <c r="AB268" s="250"/>
      <c r="AC268" s="250"/>
      <c r="AD268" s="250"/>
      <c r="AE268" s="250"/>
      <c r="AF268" s="250"/>
      <c r="AG268" s="250"/>
      <c r="AH268" s="250"/>
      <c r="AI268" s="250"/>
      <c r="AJ268" s="250"/>
      <c r="AK268" s="250"/>
      <c r="AL268" s="250"/>
      <c r="AM268" s="250"/>
      <c r="AN268" s="250"/>
      <c r="AO268" s="250"/>
      <c r="AP268" s="250"/>
      <c r="AQ268" s="251"/>
      <c r="AS268" s="69" t="str">
        <f>C268</f>
        <v>Annualized total cost of EE</v>
      </c>
    </row>
    <row r="269" spans="2:45" x14ac:dyDescent="0.35">
      <c r="B269" s="36"/>
      <c r="C269" s="244" t="s">
        <v>2418</v>
      </c>
      <c r="D269" s="76" t="s">
        <v>2376</v>
      </c>
      <c r="E269" s="200"/>
      <c r="F269" s="199">
        <f>INDEX(Sorted_by_Variable!E$557:E$609,D256)</f>
        <v>0</v>
      </c>
      <c r="G269" s="200">
        <f>INDEX(Sorted_by_Variable!F$557:F$609,D256)</f>
        <v>0</v>
      </c>
      <c r="H269" s="200">
        <f>INDEX(Sorted_by_Variable!G$557:G$609,D256)</f>
        <v>0</v>
      </c>
      <c r="I269" s="200">
        <f>INDEX(Sorted_by_Variable!H$557:H$609,D256)</f>
        <v>0</v>
      </c>
      <c r="J269" s="200">
        <f>INDEX(Sorted_by_Variable!I$557:I$609,D256)</f>
        <v>14.703199690620103</v>
      </c>
      <c r="K269" s="200">
        <f>INDEX(Sorted_by_Variable!J$557:J$609,D256)</f>
        <v>32.557250598811542</v>
      </c>
      <c r="L269" s="200">
        <f>INDEX(Sorted_by_Variable!K$557:K$609,D256)</f>
        <v>57.09398858698723</v>
      </c>
      <c r="M269" s="200">
        <f>INDEX(Sorted_by_Variable!L$557:L$609,D256)</f>
        <v>84.767882547583724</v>
      </c>
      <c r="N269" s="200">
        <f>INDEX(Sorted_by_Variable!M$557:M$609,D256)</f>
        <v>113.99597803380604</v>
      </c>
      <c r="O269" s="200">
        <f>INDEX(Sorted_by_Variable!N$557:N$609,D256)</f>
        <v>141.34539085447005</v>
      </c>
      <c r="P269" s="200">
        <f>INDEX(Sorted_by_Variable!O$557:O$609,D256)</f>
        <v>166.85238315171958</v>
      </c>
      <c r="Q269" s="200">
        <f>INDEX(Sorted_by_Variable!P$557:P$609,D256)</f>
        <v>190.55104616113516</v>
      </c>
      <c r="R269" s="201">
        <f>INDEX(Sorted_by_Variable!Q$557:Q$609,D256)</f>
        <v>212.47336000248325</v>
      </c>
      <c r="S269" s="200">
        <f>INDEX(Sorted_by_Variable!R$557:R$609,D256)</f>
        <v>232.64925084608356</v>
      </c>
      <c r="T269" s="200">
        <f>INDEX(Sorted_by_Variable!S$557:S$609,D256)</f>
        <v>251.10664554123196</v>
      </c>
      <c r="U269" s="200">
        <f>INDEX(Sorted_by_Variable!T$557:T$609,D256)</f>
        <v>267.87152378974383</v>
      </c>
      <c r="V269" s="200">
        <f>INDEX(Sorted_by_Variable!U$557:U$609,D256)</f>
        <v>282.96796794443429</v>
      </c>
      <c r="W269" s="200">
        <f>INDEX(Sorted_by_Variable!V$557:V$609,D256)</f>
        <v>296.41821050921317</v>
      </c>
      <c r="X269" s="200">
        <f>INDEX(Sorted_by_Variable!W$557:W$609,D256)</f>
        <v>308.24267941444839</v>
      </c>
      <c r="Y269" s="200">
        <f>INDEX(Sorted_by_Variable!X$557:X$609,D256)</f>
        <v>318.46004113832635</v>
      </c>
      <c r="Z269" s="200">
        <f>INDEX(Sorted_by_Variable!Y$557:Y$609,D256)</f>
        <v>327.08724174212608</v>
      </c>
      <c r="AA269" s="200">
        <f>INDEX(Sorted_by_Variable!Z$557:Z$609,D256)</f>
        <v>334.13954588459609</v>
      </c>
      <c r="AB269" s="200">
        <f>INDEX(Sorted_by_Variable!AA$557:AA$609,D256)</f>
        <v>339.63057387800154</v>
      </c>
      <c r="AC269" s="200">
        <f>INDEX(Sorted_by_Variable!AB$557:AB$609,D256)</f>
        <v>343.57233684587209</v>
      </c>
      <c r="AD269" s="200">
        <f>INDEX(Sorted_by_Variable!AC$557:AC$609,D256)</f>
        <v>346.74912265532942</v>
      </c>
      <c r="AE269" s="200">
        <f>INDEX(Sorted_by_Variable!AD$557:AD$609,D256)</f>
        <v>349.36284315688607</v>
      </c>
      <c r="AF269" s="200">
        <f>INDEX(Sorted_by_Variable!AE$557:AE$609,D256)</f>
        <v>351.80795455015419</v>
      </c>
      <c r="AG269" s="200">
        <f>INDEX(Sorted_by_Variable!AF$557:AF$609,D256)</f>
        <v>354.30958430840627</v>
      </c>
      <c r="AH269" s="200">
        <f>INDEX(Sorted_by_Variable!AG$557:AG$609,D256)</f>
        <v>357.01839017025031</v>
      </c>
      <c r="AI269" s="200">
        <f>INDEX(Sorted_by_Variable!AH$557:AH$609,D256)</f>
        <v>359.87672284994915</v>
      </c>
      <c r="AJ269" s="200">
        <f>INDEX(Sorted_by_Variable!AI$557:AI$609,D256)</f>
        <v>362.86464339869644</v>
      </c>
      <c r="AK269" s="200">
        <f>INDEX(Sorted_by_Variable!AJ$557:AJ$609,D256)</f>
        <v>365.96411271499653</v>
      </c>
      <c r="AL269" s="200">
        <f>INDEX(Sorted_by_Variable!AK$557:AK$609,D256)</f>
        <v>369.15892078504498</v>
      </c>
      <c r="AM269" s="200">
        <f>INDEX(Sorted_by_Variable!AL$557:AL$609,D256)</f>
        <v>372.4346201559527</v>
      </c>
      <c r="AN269" s="200">
        <f>INDEX(Sorted_by_Variable!AM$557:AM$609,D256)</f>
        <v>375.77846347738267</v>
      </c>
      <c r="AO269" s="200">
        <f>INDEX(Sorted_by_Variable!AN$557:AN$609,D256)</f>
        <v>379.17934495498218</v>
      </c>
      <c r="AP269" s="200">
        <f>INDEX(Sorted_by_Variable!AO$557:AO$609,D256)</f>
        <v>382.62774556649561</v>
      </c>
      <c r="AQ269" s="201">
        <f>INDEX(Sorted_by_Variable!AP$557:AP$609,D256)</f>
        <v>386.1156818986359</v>
      </c>
      <c r="AS269" s="69" t="str">
        <f>C268&amp;"|"&amp;C269</f>
        <v>Annualized total cost of EE|Annualized total cost of EE</v>
      </c>
    </row>
    <row r="270" spans="2:45" x14ac:dyDescent="0.35">
      <c r="B270" s="36"/>
      <c r="C270" s="244" t="s">
        <v>2419</v>
      </c>
      <c r="D270" s="76" t="s">
        <v>2376</v>
      </c>
      <c r="E270" s="200"/>
      <c r="F270" s="199">
        <f>INDEX(Sorted_by_Variable!E$612:E$664,D256)</f>
        <v>0</v>
      </c>
      <c r="G270" s="200">
        <f>INDEX(Sorted_by_Variable!F$612:F$664,D256)</f>
        <v>0</v>
      </c>
      <c r="H270" s="200">
        <f>INDEX(Sorted_by_Variable!G$612:G$664,D256)</f>
        <v>0</v>
      </c>
      <c r="I270" s="200">
        <f>INDEX(Sorted_by_Variable!H$612:H$664,D256)</f>
        <v>0</v>
      </c>
      <c r="J270" s="200">
        <f>INDEX(Sorted_by_Variable!I$612:I$664,D256)</f>
        <v>7.3515998453100515</v>
      </c>
      <c r="K270" s="200">
        <f>INDEX(Sorted_by_Variable!J$612:J$664,D256)</f>
        <v>16.278625299405771</v>
      </c>
      <c r="L270" s="200">
        <f>INDEX(Sorted_by_Variable!K$612:K$664,D256)</f>
        <v>28.546994293493615</v>
      </c>
      <c r="M270" s="200">
        <f>INDEX(Sorted_by_Variable!L$612:L$664,D256)</f>
        <v>42.383941273791862</v>
      </c>
      <c r="N270" s="200">
        <f>INDEX(Sorted_by_Variable!M$612:M$664,D256)</f>
        <v>56.99798901690302</v>
      </c>
      <c r="O270" s="200">
        <f>INDEX(Sorted_by_Variable!N$612:N$664,D256)</f>
        <v>70.672695427235027</v>
      </c>
      <c r="P270" s="200">
        <f>INDEX(Sorted_by_Variable!O$612:O$664,D256)</f>
        <v>83.426191575859789</v>
      </c>
      <c r="Q270" s="200">
        <f>INDEX(Sorted_by_Variable!P$612:P$664,D256)</f>
        <v>95.275523080567581</v>
      </c>
      <c r="R270" s="201">
        <f>INDEX(Sorted_by_Variable!Q$612:Q$664,D256)</f>
        <v>106.23668000124162</v>
      </c>
      <c r="S270" s="200">
        <f>INDEX(Sorted_by_Variable!R$612:R$664,D256)</f>
        <v>116.32462542304178</v>
      </c>
      <c r="T270" s="200">
        <f>INDEX(Sorted_by_Variable!S$612:S$664,D256)</f>
        <v>125.55332277061598</v>
      </c>
      <c r="U270" s="200">
        <f>INDEX(Sorted_by_Variable!T$612:T$664,D256)</f>
        <v>133.93576189487192</v>
      </c>
      <c r="V270" s="200">
        <f>INDEX(Sorted_by_Variable!U$612:U$664,D256)</f>
        <v>141.48398397221715</v>
      </c>
      <c r="W270" s="200">
        <f>INDEX(Sorted_by_Variable!V$612:V$664,D256)</f>
        <v>148.20910525460658</v>
      </c>
      <c r="X270" s="200">
        <f>INDEX(Sorted_by_Variable!W$612:W$664,D256)</f>
        <v>154.12133970722419</v>
      </c>
      <c r="Y270" s="200">
        <f>INDEX(Sorted_by_Variable!X$612:X$664,D256)</f>
        <v>159.23002056916317</v>
      </c>
      <c r="Z270" s="200">
        <f>INDEX(Sorted_by_Variable!Y$612:Y$664,D256)</f>
        <v>163.54362087106304</v>
      </c>
      <c r="AA270" s="200">
        <f>INDEX(Sorted_by_Variable!Z$612:Z$664,D256)</f>
        <v>167.06977294229804</v>
      </c>
      <c r="AB270" s="200">
        <f>INDEX(Sorted_by_Variable!AA$612:AA$664,D256)</f>
        <v>169.81528693900077</v>
      </c>
      <c r="AC270" s="200">
        <f>INDEX(Sorted_by_Variable!AB$612:AB$664,D256)</f>
        <v>171.78616842293604</v>
      </c>
      <c r="AD270" s="200">
        <f>INDEX(Sorted_by_Variable!AC$612:AC$664,D256)</f>
        <v>173.37456132766471</v>
      </c>
      <c r="AE270" s="200">
        <f>INDEX(Sorted_by_Variable!AD$612:AD$664,D256)</f>
        <v>174.68142157844304</v>
      </c>
      <c r="AF270" s="200">
        <f>INDEX(Sorted_by_Variable!AE$612:AE$664,D256)</f>
        <v>175.9039772750771</v>
      </c>
      <c r="AG270" s="200">
        <f>INDEX(Sorted_by_Variable!AF$612:AF$664,D256)</f>
        <v>177.15479215420314</v>
      </c>
      <c r="AH270" s="200">
        <f>INDEX(Sorted_by_Variable!AG$612:AG$664,D256)</f>
        <v>178.50919508512516</v>
      </c>
      <c r="AI270" s="200">
        <f>INDEX(Sorted_by_Variable!AH$612:AH$664,D256)</f>
        <v>179.93836142497457</v>
      </c>
      <c r="AJ270" s="200">
        <f>INDEX(Sorted_by_Variable!AI$612:AI$664,D256)</f>
        <v>181.43232169934822</v>
      </c>
      <c r="AK270" s="200">
        <f>INDEX(Sorted_by_Variable!AJ$612:AJ$664,D256)</f>
        <v>182.98205635749827</v>
      </c>
      <c r="AL270" s="200">
        <f>INDEX(Sorted_by_Variable!AK$612:AK$664,D256)</f>
        <v>184.57946039252249</v>
      </c>
      <c r="AM270" s="200">
        <f>INDEX(Sorted_by_Variable!AL$612:AL$664,D256)</f>
        <v>186.21731007797635</v>
      </c>
      <c r="AN270" s="200">
        <f>INDEX(Sorted_by_Variable!AM$612:AM$664,D256)</f>
        <v>187.88923173869134</v>
      </c>
      <c r="AO270" s="200">
        <f>INDEX(Sorted_by_Variable!AN$612:AN$664,D256)</f>
        <v>189.58967247749109</v>
      </c>
      <c r="AP270" s="200">
        <f>INDEX(Sorted_by_Variable!AO$612:AO$664,D256)</f>
        <v>191.3138727832478</v>
      </c>
      <c r="AQ270" s="201">
        <f>INDEX(Sorted_by_Variable!AP$612:AP$664,D256)</f>
        <v>193.05784094931795</v>
      </c>
      <c r="AS270" s="69" t="str">
        <f>C268&amp;"|"&amp;C270</f>
        <v>Annualized total cost of EE|Annualized program cost of EE</v>
      </c>
    </row>
    <row r="271" spans="2:45" x14ac:dyDescent="0.35">
      <c r="B271" s="36"/>
      <c r="C271" s="244" t="s">
        <v>2420</v>
      </c>
      <c r="D271" s="76" t="s">
        <v>2376</v>
      </c>
      <c r="E271" s="200"/>
      <c r="F271" s="199">
        <f>INDEX(Sorted_by_Variable!E$667:E$719,D256)</f>
        <v>0</v>
      </c>
      <c r="G271" s="200">
        <f>INDEX(Sorted_by_Variable!F$667:F$719,D256)</f>
        <v>0</v>
      </c>
      <c r="H271" s="200">
        <f>INDEX(Sorted_by_Variable!G$667:G$719,D256)</f>
        <v>0</v>
      </c>
      <c r="I271" s="200">
        <f>INDEX(Sorted_by_Variable!H$667:H$719,D256)</f>
        <v>0</v>
      </c>
      <c r="J271" s="200">
        <f>INDEX(Sorted_by_Variable!I$667:I$719,D256)</f>
        <v>7.3515998453100515</v>
      </c>
      <c r="K271" s="200">
        <f>INDEX(Sorted_by_Variable!J$667:J$719,D256)</f>
        <v>16.278625299405771</v>
      </c>
      <c r="L271" s="200">
        <f>INDEX(Sorted_by_Variable!K$667:K$719,D256)</f>
        <v>28.546994293493615</v>
      </c>
      <c r="M271" s="200">
        <f>INDEX(Sorted_by_Variable!L$667:L$719,D256)</f>
        <v>42.383941273791862</v>
      </c>
      <c r="N271" s="200">
        <f>INDEX(Sorted_by_Variable!M$667:M$719,D256)</f>
        <v>56.99798901690302</v>
      </c>
      <c r="O271" s="200">
        <f>INDEX(Sorted_by_Variable!N$667:N$719,D256)</f>
        <v>70.672695427235027</v>
      </c>
      <c r="P271" s="200">
        <f>INDEX(Sorted_by_Variable!O$667:O$719,D256)</f>
        <v>83.426191575859789</v>
      </c>
      <c r="Q271" s="200">
        <f>INDEX(Sorted_by_Variable!P$667:P$719,D256)</f>
        <v>95.275523080567581</v>
      </c>
      <c r="R271" s="201">
        <f>INDEX(Sorted_by_Variable!Q$667:Q$719,D256)</f>
        <v>106.23668000124162</v>
      </c>
      <c r="S271" s="200">
        <f>INDEX(Sorted_by_Variable!R$667:R$719,D256)</f>
        <v>116.32462542304178</v>
      </c>
      <c r="T271" s="200">
        <f>INDEX(Sorted_by_Variable!S$667:S$719,D256)</f>
        <v>125.55332277061598</v>
      </c>
      <c r="U271" s="200">
        <f>INDEX(Sorted_by_Variable!T$667:T$719,D256)</f>
        <v>133.93576189487192</v>
      </c>
      <c r="V271" s="200">
        <f>INDEX(Sorted_by_Variable!U$667:U$719,D256)</f>
        <v>141.48398397221715</v>
      </c>
      <c r="W271" s="200">
        <f>INDEX(Sorted_by_Variable!V$667:V$719,D256)</f>
        <v>148.20910525460658</v>
      </c>
      <c r="X271" s="200">
        <f>INDEX(Sorted_by_Variable!W$667:W$719,D256)</f>
        <v>154.12133970722419</v>
      </c>
      <c r="Y271" s="200">
        <f>INDEX(Sorted_by_Variable!X$667:X$719,D256)</f>
        <v>159.23002056916317</v>
      </c>
      <c r="Z271" s="200">
        <f>INDEX(Sorted_by_Variable!Y$667:Y$719,D256)</f>
        <v>163.54362087106304</v>
      </c>
      <c r="AA271" s="200">
        <f>INDEX(Sorted_by_Variable!Z$667:Z$719,D256)</f>
        <v>167.06977294229804</v>
      </c>
      <c r="AB271" s="200">
        <f>INDEX(Sorted_by_Variable!AA$667:AA$719,D256)</f>
        <v>169.81528693900077</v>
      </c>
      <c r="AC271" s="200">
        <f>INDEX(Sorted_by_Variable!AB$667:AB$719,D256)</f>
        <v>171.78616842293604</v>
      </c>
      <c r="AD271" s="200">
        <f>INDEX(Sorted_by_Variable!AC$667:AC$719,D256)</f>
        <v>173.37456132766471</v>
      </c>
      <c r="AE271" s="200">
        <f>INDEX(Sorted_by_Variable!AD$667:AD$719,D256)</f>
        <v>174.68142157844304</v>
      </c>
      <c r="AF271" s="200">
        <f>INDEX(Sorted_by_Variable!AE$667:AE$719,D256)</f>
        <v>175.9039772750771</v>
      </c>
      <c r="AG271" s="200">
        <f>INDEX(Sorted_by_Variable!AF$667:AF$719,D256)</f>
        <v>177.15479215420314</v>
      </c>
      <c r="AH271" s="200">
        <f>INDEX(Sorted_by_Variable!AG$667:AG$719,D256)</f>
        <v>178.50919508512516</v>
      </c>
      <c r="AI271" s="200">
        <f>INDEX(Sorted_by_Variable!AH$667:AH$719,D256)</f>
        <v>179.93836142497457</v>
      </c>
      <c r="AJ271" s="200">
        <f>INDEX(Sorted_by_Variable!AI$667:AI$719,D256)</f>
        <v>181.43232169934822</v>
      </c>
      <c r="AK271" s="200">
        <f>INDEX(Sorted_by_Variable!AJ$667:AJ$719,D256)</f>
        <v>182.98205635749827</v>
      </c>
      <c r="AL271" s="200">
        <f>INDEX(Sorted_by_Variable!AK$667:AK$719,D256)</f>
        <v>184.57946039252249</v>
      </c>
      <c r="AM271" s="200">
        <f>INDEX(Sorted_by_Variable!AL$667:AL$719,D256)</f>
        <v>186.21731007797635</v>
      </c>
      <c r="AN271" s="200">
        <f>INDEX(Sorted_by_Variable!AM$667:AM$719,D256)</f>
        <v>187.88923173869134</v>
      </c>
      <c r="AO271" s="200">
        <f>INDEX(Sorted_by_Variable!AN$667:AN$719,D256)</f>
        <v>189.58967247749109</v>
      </c>
      <c r="AP271" s="200">
        <f>INDEX(Sorted_by_Variable!AO$667:AO$719,D256)</f>
        <v>191.3138727832478</v>
      </c>
      <c r="AQ271" s="201">
        <f>INDEX(Sorted_by_Variable!AP$667:AP$719,D256)</f>
        <v>193.05784094931795</v>
      </c>
      <c r="AS271" s="69" t="str">
        <f>C268&amp;"|"&amp;C271</f>
        <v>Annualized total cost of EE|Annualized participant cost of EE</v>
      </c>
    </row>
    <row r="272" spans="2:45" x14ac:dyDescent="0.35">
      <c r="B272" s="231"/>
      <c r="C272" s="247" t="s">
        <v>2421</v>
      </c>
      <c r="D272" s="248"/>
      <c r="E272" s="250"/>
      <c r="F272" s="249"/>
      <c r="G272" s="250"/>
      <c r="H272" s="250"/>
      <c r="I272" s="250"/>
      <c r="J272" s="250"/>
      <c r="K272" s="250"/>
      <c r="L272" s="250"/>
      <c r="M272" s="250"/>
      <c r="N272" s="250"/>
      <c r="O272" s="250"/>
      <c r="P272" s="250"/>
      <c r="Q272" s="250"/>
      <c r="R272" s="251"/>
      <c r="S272" s="250"/>
      <c r="T272" s="250"/>
      <c r="U272" s="250"/>
      <c r="V272" s="250"/>
      <c r="W272" s="250"/>
      <c r="X272" s="250"/>
      <c r="Y272" s="250"/>
      <c r="Z272" s="250"/>
      <c r="AA272" s="250"/>
      <c r="AB272" s="250"/>
      <c r="AC272" s="250"/>
      <c r="AD272" s="250"/>
      <c r="AE272" s="250"/>
      <c r="AF272" s="250"/>
      <c r="AG272" s="250"/>
      <c r="AH272" s="250"/>
      <c r="AI272" s="250"/>
      <c r="AJ272" s="250"/>
      <c r="AK272" s="250"/>
      <c r="AL272" s="250"/>
      <c r="AM272" s="250"/>
      <c r="AN272" s="250"/>
      <c r="AO272" s="250"/>
      <c r="AP272" s="250"/>
      <c r="AQ272" s="251"/>
      <c r="AS272" s="69" t="str">
        <f>C272</f>
        <v>Annual first-year costs</v>
      </c>
    </row>
    <row r="273" spans="2:45" x14ac:dyDescent="0.35">
      <c r="B273" s="36"/>
      <c r="C273" s="244" t="s">
        <v>2394</v>
      </c>
      <c r="D273" s="76" t="s">
        <v>2376</v>
      </c>
      <c r="E273" s="200"/>
      <c r="F273" s="199">
        <f>INDEX(Sorted_by_Variable!E$722:E$774,D256)</f>
        <v>0</v>
      </c>
      <c r="G273" s="200">
        <f>INDEX(Sorted_by_Variable!F$722:F$774,D256)</f>
        <v>0</v>
      </c>
      <c r="H273" s="200">
        <f>INDEX(Sorted_by_Variable!G$722:G$774,D256)</f>
        <v>0</v>
      </c>
      <c r="I273" s="200">
        <f>INDEX(Sorted_by_Variable!H$722:H$774,D256)</f>
        <v>0</v>
      </c>
      <c r="J273" s="200">
        <f>INDEX(Sorted_by_Variable!I$722:I$774,D256)</f>
        <v>124.24169999999999</v>
      </c>
      <c r="K273" s="200">
        <f>INDEX(Sorted_by_Variable!J$722:J$774,D256)</f>
        <v>157.40535732983949</v>
      </c>
      <c r="L273" s="200">
        <f>INDEX(Sorted_by_Variable!K$722:K$774,D256)</f>
        <v>222.15840230303129</v>
      </c>
      <c r="M273" s="200">
        <f>INDEX(Sorted_by_Variable!L$722:L$774,D256)</f>
        <v>260.35984577313366</v>
      </c>
      <c r="N273" s="200">
        <f>INDEX(Sorted_by_Variable!M$722:M$774,D256)</f>
        <v>287.19596277885023</v>
      </c>
      <c r="O273" s="200">
        <f>INDEX(Sorted_by_Variable!N$722:N$774,D256)</f>
        <v>286.43671435227765</v>
      </c>
      <c r="P273" s="200">
        <f>INDEX(Sorted_by_Variable!O$722:O$774,D256)</f>
        <v>285.94391975122977</v>
      </c>
      <c r="Q273" s="200">
        <f>INDEX(Sorted_by_Variable!P$722:P$774,D256)</f>
        <v>285.71325875061655</v>
      </c>
      <c r="R273" s="201">
        <f>INDEX(Sorted_by_Variable!Q$722:Q$774,D256)</f>
        <v>285.74068897553605</v>
      </c>
      <c r="S273" s="200">
        <f>INDEX(Sorted_by_Variable!R$722:R$774,D256)</f>
        <v>286.02243834900821</v>
      </c>
      <c r="T273" s="200">
        <f>INDEX(Sorted_by_Variable!S$722:S$774,D256)</f>
        <v>286.55499787260197</v>
      </c>
      <c r="U273" s="200">
        <f>INDEX(Sorted_by_Variable!T$722:T$774,D256)</f>
        <v>287.335114729005</v>
      </c>
      <c r="V273" s="200">
        <f>INDEX(Sorted_by_Variable!U$722:U$774,D256)</f>
        <v>288.35978569600769</v>
      </c>
      <c r="W273" s="200">
        <f>INDEX(Sorted_by_Variable!V$722:V$774,D256)</f>
        <v>289.62625086178849</v>
      </c>
      <c r="X273" s="200">
        <f>INDEX(Sorted_by_Variable!W$722:W$774,D256)</f>
        <v>291.13198763178457</v>
      </c>
      <c r="Y273" s="200">
        <f>INDEX(Sorted_by_Variable!X$722:X$774,D256)</f>
        <v>292.8747050178132</v>
      </c>
      <c r="Z273" s="200">
        <f>INDEX(Sorted_by_Variable!Y$722:Y$774,D256)</f>
        <v>294.85233820048359</v>
      </c>
      <c r="AA273" s="200">
        <f>INDEX(Sorted_by_Variable!Z$722:Z$774,D256)</f>
        <v>297.06304335629198</v>
      </c>
      <c r="AB273" s="200">
        <f>INDEX(Sorted_by_Variable!AA$722:AA$774,D256)</f>
        <v>299.505192741141</v>
      </c>
      <c r="AC273" s="200">
        <f>INDEX(Sorted_by_Variable!AB$722:AB$774,D256)</f>
        <v>302.17737002235395</v>
      </c>
      <c r="AD273" s="200">
        <f>INDEX(Sorted_by_Variable!AC$722:AC$774,D256)</f>
        <v>305.07836585158037</v>
      </c>
      <c r="AE273" s="200">
        <f>INDEX(Sorted_by_Variable!AD$722:AD$774,D256)</f>
        <v>308.09274052655769</v>
      </c>
      <c r="AF273" s="200">
        <f>INDEX(Sorted_by_Variable!AE$722:AE$774,D256)</f>
        <v>311.19085733699643</v>
      </c>
      <c r="AG273" s="200">
        <f>INDEX(Sorted_by_Variable!AF$722:AF$774,D256)</f>
        <v>314.34375262231526</v>
      </c>
      <c r="AH273" s="200">
        <f>INDEX(Sorted_by_Variable!AG$722:AG$774,D256)</f>
        <v>317.52321698810988</v>
      </c>
      <c r="AI273" s="200">
        <f>INDEX(Sorted_by_Variable!AH$722:AH$774,D256)</f>
        <v>320.42284688555401</v>
      </c>
      <c r="AJ273" s="200">
        <f>INDEX(Sorted_by_Variable!AI$722:AI$774,D256)</f>
        <v>323.3325417809283</v>
      </c>
      <c r="AK273" s="200">
        <f>INDEX(Sorted_by_Variable!AJ$722:AJ$774,D256)</f>
        <v>326.25508857185764</v>
      </c>
      <c r="AL273" s="200">
        <f>INDEX(Sorted_by_Variable!AK$722:AK$774,D256)</f>
        <v>329.19303567420758</v>
      </c>
      <c r="AM273" s="200">
        <f>INDEX(Sorted_by_Variable!AL$722:AL$774,D256)</f>
        <v>332.14870201162893</v>
      </c>
      <c r="AN273" s="200">
        <f>INDEX(Sorted_by_Variable!AM$722:AM$774,D256)</f>
        <v>335.12418546877774</v>
      </c>
      <c r="AO273" s="200">
        <f>INDEX(Sorted_by_Variable!AN$722:AN$774,D256)</f>
        <v>338.12137082905332</v>
      </c>
      <c r="AP273" s="200">
        <f>INDEX(Sorted_by_Variable!AO$722:AO$774,D256)</f>
        <v>341.1419372167058</v>
      </c>
      <c r="AQ273" s="201">
        <f>INDEX(Sorted_by_Variable!AP$722:AP$774,D256)</f>
        <v>344.18736506221722</v>
      </c>
      <c r="AS273" s="69" t="str">
        <f>C272&amp;"|"&amp;C273</f>
        <v>Annual first-year costs|Annual total cost of EE</v>
      </c>
    </row>
    <row r="274" spans="2:45" x14ac:dyDescent="0.35">
      <c r="B274" s="36"/>
      <c r="C274" s="244" t="s">
        <v>2385</v>
      </c>
      <c r="D274" s="76" t="s">
        <v>2376</v>
      </c>
      <c r="E274" s="200"/>
      <c r="F274" s="199">
        <f>INDEX(Sorted_by_Variable!E$777:E$829,D256)</f>
        <v>0</v>
      </c>
      <c r="G274" s="200">
        <f>INDEX(Sorted_by_Variable!F$777:F$829,D256)</f>
        <v>0</v>
      </c>
      <c r="H274" s="200">
        <f>INDEX(Sorted_by_Variable!G$777:G$829,D256)</f>
        <v>0</v>
      </c>
      <c r="I274" s="200">
        <f>INDEX(Sorted_by_Variable!H$777:H$829,D256)</f>
        <v>0</v>
      </c>
      <c r="J274" s="200">
        <f>INDEX(Sorted_by_Variable!I$777:I$829,D256)</f>
        <v>62.120849999999997</v>
      </c>
      <c r="K274" s="200">
        <f>INDEX(Sorted_by_Variable!J$777:J$829,D256)</f>
        <v>78.702678664919745</v>
      </c>
      <c r="L274" s="200">
        <f>INDEX(Sorted_by_Variable!K$777:K$829,D256)</f>
        <v>111.07920115151565</v>
      </c>
      <c r="M274" s="200">
        <f>INDEX(Sorted_by_Variable!L$777:L$829,D256)</f>
        <v>130.17992288656683</v>
      </c>
      <c r="N274" s="200">
        <f>INDEX(Sorted_by_Variable!M$777:M$829,D256)</f>
        <v>143.59798138942512</v>
      </c>
      <c r="O274" s="200">
        <f>INDEX(Sorted_by_Variable!N$777:N$829,D256)</f>
        <v>143.21835717613882</v>
      </c>
      <c r="P274" s="200">
        <f>INDEX(Sorted_by_Variable!O$777:O$829,D256)</f>
        <v>142.97195987561489</v>
      </c>
      <c r="Q274" s="200">
        <f>INDEX(Sorted_by_Variable!P$777:P$829,D256)</f>
        <v>142.85662937530827</v>
      </c>
      <c r="R274" s="201">
        <f>INDEX(Sorted_by_Variable!Q$777:Q$829,D256)</f>
        <v>142.87034448776802</v>
      </c>
      <c r="S274" s="200">
        <f>INDEX(Sorted_by_Variable!R$777:R$829,D256)</f>
        <v>143.01121917450411</v>
      </c>
      <c r="T274" s="200">
        <f>INDEX(Sorted_by_Variable!S$777:S$829,D256)</f>
        <v>143.27749893630099</v>
      </c>
      <c r="U274" s="200">
        <f>INDEX(Sorted_by_Variable!T$777:T$829,D256)</f>
        <v>143.6675573645025</v>
      </c>
      <c r="V274" s="200">
        <f>INDEX(Sorted_by_Variable!U$777:U$829,D256)</f>
        <v>144.17989284800385</v>
      </c>
      <c r="W274" s="200">
        <f>INDEX(Sorted_by_Variable!V$777:V$829,D256)</f>
        <v>144.81312543089425</v>
      </c>
      <c r="X274" s="200">
        <f>INDEX(Sorted_by_Variable!W$777:W$829,D256)</f>
        <v>145.56599381589228</v>
      </c>
      <c r="Y274" s="200">
        <f>INDEX(Sorted_by_Variable!X$777:X$829,D256)</f>
        <v>146.4373525089066</v>
      </c>
      <c r="Z274" s="200">
        <f>INDEX(Sorted_by_Variable!Y$777:Y$829,D256)</f>
        <v>147.42616910024179</v>
      </c>
      <c r="AA274" s="200">
        <f>INDEX(Sorted_by_Variable!Z$777:Z$829,D256)</f>
        <v>148.53152167814599</v>
      </c>
      <c r="AB274" s="200">
        <f>INDEX(Sorted_by_Variable!AA$777:AA$829,D256)</f>
        <v>149.7525963705705</v>
      </c>
      <c r="AC274" s="200">
        <f>INDEX(Sorted_by_Variable!AB$777:AB$829,D256)</f>
        <v>151.08868501117698</v>
      </c>
      <c r="AD274" s="200">
        <f>INDEX(Sorted_by_Variable!AC$777:AC$829,D256)</f>
        <v>152.53918292579019</v>
      </c>
      <c r="AE274" s="200">
        <f>INDEX(Sorted_by_Variable!AD$777:AD$829,D256)</f>
        <v>154.04637026327885</v>
      </c>
      <c r="AF274" s="200">
        <f>INDEX(Sorted_by_Variable!AE$777:AE$829,D256)</f>
        <v>155.59542866849822</v>
      </c>
      <c r="AG274" s="200">
        <f>INDEX(Sorted_by_Variable!AF$777:AF$829,D256)</f>
        <v>157.17187631115763</v>
      </c>
      <c r="AH274" s="200">
        <f>INDEX(Sorted_by_Variable!AG$777:AG$829,D256)</f>
        <v>158.76160849405494</v>
      </c>
      <c r="AI274" s="200">
        <f>INDEX(Sorted_by_Variable!AH$777:AH$829,D256)</f>
        <v>160.211423442777</v>
      </c>
      <c r="AJ274" s="200">
        <f>INDEX(Sorted_by_Variable!AI$777:AI$829,D256)</f>
        <v>161.66627089046415</v>
      </c>
      <c r="AK274" s="200">
        <f>INDEX(Sorted_by_Variable!AJ$777:AJ$829,D256)</f>
        <v>163.12754428592882</v>
      </c>
      <c r="AL274" s="200">
        <f>INDEX(Sorted_by_Variable!AK$777:AK$829,D256)</f>
        <v>164.59651783710379</v>
      </c>
      <c r="AM274" s="200">
        <f>INDEX(Sorted_by_Variable!AL$777:AL$829,D256)</f>
        <v>166.07435100581446</v>
      </c>
      <c r="AN274" s="200">
        <f>INDEX(Sorted_by_Variable!AM$777:AM$829,D256)</f>
        <v>167.56209273438887</v>
      </c>
      <c r="AO274" s="200">
        <f>INDEX(Sorted_by_Variable!AN$777:AN$829,D256)</f>
        <v>169.06068541452666</v>
      </c>
      <c r="AP274" s="200">
        <f>INDEX(Sorted_by_Variable!AO$777:AO$829,D256)</f>
        <v>170.5709686083529</v>
      </c>
      <c r="AQ274" s="201">
        <f>INDEX(Sorted_by_Variable!AP$777:AP$829,D256)</f>
        <v>172.09368253110861</v>
      </c>
      <c r="AS274" s="69" t="str">
        <f>C272&amp;"|"&amp;C274</f>
        <v>Annual first-year costs|Annual program cost of EE</v>
      </c>
    </row>
    <row r="275" spans="2:45" ht="18" thickBot="1" x14ac:dyDescent="0.4">
      <c r="B275" s="29"/>
      <c r="C275" s="245" t="s">
        <v>2386</v>
      </c>
      <c r="D275" s="96" t="s">
        <v>2376</v>
      </c>
      <c r="E275" s="203"/>
      <c r="F275" s="202">
        <f>INDEX(Sorted_by_Variable!E$832:E$884,D256)</f>
        <v>0</v>
      </c>
      <c r="G275" s="203">
        <f>INDEX(Sorted_by_Variable!F$832:F$884,D256)</f>
        <v>0</v>
      </c>
      <c r="H275" s="203">
        <f>INDEX(Sorted_by_Variable!G$832:G$884,D256)</f>
        <v>0</v>
      </c>
      <c r="I275" s="203">
        <f>INDEX(Sorted_by_Variable!H$832:H$884,D256)</f>
        <v>0</v>
      </c>
      <c r="J275" s="203">
        <f>INDEX(Sorted_by_Variable!I$832:I$884,D256)</f>
        <v>62.120849999999997</v>
      </c>
      <c r="K275" s="203">
        <f>INDEX(Sorted_by_Variable!J$832:J$884,D256)</f>
        <v>78.702678664919745</v>
      </c>
      <c r="L275" s="203">
        <f>INDEX(Sorted_by_Variable!K$832:K$884,D256)</f>
        <v>111.07920115151565</v>
      </c>
      <c r="M275" s="203">
        <f>INDEX(Sorted_by_Variable!L$832:L$884,D256)</f>
        <v>130.17992288656683</v>
      </c>
      <c r="N275" s="203">
        <f>INDEX(Sorted_by_Variable!M$832:M$884,D256)</f>
        <v>143.59798138942512</v>
      </c>
      <c r="O275" s="203">
        <f>INDEX(Sorted_by_Variable!N$832:N$884,D256)</f>
        <v>143.21835717613882</v>
      </c>
      <c r="P275" s="203">
        <f>INDEX(Sorted_by_Variable!O$832:O$884,D256)</f>
        <v>142.97195987561489</v>
      </c>
      <c r="Q275" s="203">
        <f>INDEX(Sorted_by_Variable!P$832:P$884,D256)</f>
        <v>142.85662937530827</v>
      </c>
      <c r="R275" s="204">
        <f>INDEX(Sorted_by_Variable!Q$832:Q$884,D256)</f>
        <v>142.87034448776802</v>
      </c>
      <c r="S275" s="203">
        <f>INDEX(Sorted_by_Variable!R$832:R$884,D256)</f>
        <v>143.01121917450411</v>
      </c>
      <c r="T275" s="203">
        <f>INDEX(Sorted_by_Variable!S$832:S$884,D256)</f>
        <v>143.27749893630099</v>
      </c>
      <c r="U275" s="203">
        <f>INDEX(Sorted_by_Variable!T$832:T$884,D256)</f>
        <v>143.6675573645025</v>
      </c>
      <c r="V275" s="203">
        <f>INDEX(Sorted_by_Variable!U$832:U$884,D256)</f>
        <v>144.17989284800385</v>
      </c>
      <c r="W275" s="203">
        <f>INDEX(Sorted_by_Variable!V$832:V$884,D256)</f>
        <v>144.81312543089425</v>
      </c>
      <c r="X275" s="203">
        <f>INDEX(Sorted_by_Variable!W$832:W$884,D256)</f>
        <v>145.56599381589228</v>
      </c>
      <c r="Y275" s="203">
        <f>INDEX(Sorted_by_Variable!X$832:X$884,D256)</f>
        <v>146.4373525089066</v>
      </c>
      <c r="Z275" s="203">
        <f>INDEX(Sorted_by_Variable!Y$832:Y$884,D256)</f>
        <v>147.42616910024179</v>
      </c>
      <c r="AA275" s="203">
        <f>INDEX(Sorted_by_Variable!Z$832:Z$884,D256)</f>
        <v>148.53152167814599</v>
      </c>
      <c r="AB275" s="203">
        <f>INDEX(Sorted_by_Variable!AA$832:AA$884,D256)</f>
        <v>149.7525963705705</v>
      </c>
      <c r="AC275" s="203">
        <f>INDEX(Sorted_by_Variable!AB$832:AB$884,D256)</f>
        <v>151.08868501117698</v>
      </c>
      <c r="AD275" s="203">
        <f>INDEX(Sorted_by_Variable!AC$832:AC$884,D256)</f>
        <v>152.53918292579019</v>
      </c>
      <c r="AE275" s="203">
        <f>INDEX(Sorted_by_Variable!AD$832:AD$884,D256)</f>
        <v>154.04637026327885</v>
      </c>
      <c r="AF275" s="203">
        <f>INDEX(Sorted_by_Variable!AE$832:AE$884,D256)</f>
        <v>155.59542866849822</v>
      </c>
      <c r="AG275" s="203">
        <f>INDEX(Sorted_by_Variable!AF$832:AF$884,D256)</f>
        <v>157.17187631115763</v>
      </c>
      <c r="AH275" s="203">
        <f>INDEX(Sorted_by_Variable!AG$832:AG$884,D256)</f>
        <v>158.76160849405494</v>
      </c>
      <c r="AI275" s="203">
        <f>INDEX(Sorted_by_Variable!AH$832:AH$884,D256)</f>
        <v>160.211423442777</v>
      </c>
      <c r="AJ275" s="203">
        <f>INDEX(Sorted_by_Variable!AI$832:AI$884,D256)</f>
        <v>161.66627089046415</v>
      </c>
      <c r="AK275" s="203">
        <f>INDEX(Sorted_by_Variable!AJ$832:AJ$884,D256)</f>
        <v>163.12754428592882</v>
      </c>
      <c r="AL275" s="203">
        <f>INDEX(Sorted_by_Variable!AK$832:AK$884,D256)</f>
        <v>164.59651783710379</v>
      </c>
      <c r="AM275" s="203">
        <f>INDEX(Sorted_by_Variable!AL$832:AL$884,D256)</f>
        <v>166.07435100581446</v>
      </c>
      <c r="AN275" s="203">
        <f>INDEX(Sorted_by_Variable!AM$832:AM$884,D256)</f>
        <v>167.56209273438887</v>
      </c>
      <c r="AO275" s="203">
        <f>INDEX(Sorted_by_Variable!AN$832:AN$884,D256)</f>
        <v>169.06068541452666</v>
      </c>
      <c r="AP275" s="203">
        <f>INDEX(Sorted_by_Variable!AO$832:AO$884,D256)</f>
        <v>170.5709686083529</v>
      </c>
      <c r="AQ275" s="204">
        <f>INDEX(Sorted_by_Variable!AP$832:AP$884,D256)</f>
        <v>172.09368253110861</v>
      </c>
      <c r="AS275" s="69" t="str">
        <f>C272&amp;"|"&amp;C275</f>
        <v>Annual first-year costs|Annual participant cost of EE</v>
      </c>
    </row>
    <row r="276" spans="2:45" ht="18.75" thickTop="1" thickBot="1" x14ac:dyDescent="0.4"/>
    <row r="277" spans="2:45" ht="25.5" thickTop="1" x14ac:dyDescent="0.5">
      <c r="B277" s="217" t="str">
        <f>INDEX(Sorted_by_Variable!$C$7:$C$59,D277)</f>
        <v>Illinois</v>
      </c>
      <c r="C277" s="94"/>
      <c r="D277" s="228">
        <f>D256+1</f>
        <v>12</v>
      </c>
      <c r="E277" s="220"/>
      <c r="F277" s="222"/>
      <c r="G277" s="94"/>
      <c r="H277" s="94"/>
      <c r="I277" s="94"/>
      <c r="J277" s="94"/>
      <c r="K277" s="94"/>
      <c r="L277" s="94"/>
      <c r="M277" s="94"/>
      <c r="N277" s="94"/>
      <c r="O277" s="94"/>
      <c r="P277" s="94"/>
      <c r="Q277" s="94"/>
      <c r="R277" s="220"/>
      <c r="S277" s="94"/>
      <c r="T277" s="94"/>
      <c r="U277" s="94"/>
      <c r="V277" s="94"/>
      <c r="W277" s="94"/>
      <c r="X277" s="94"/>
      <c r="Y277" s="94"/>
      <c r="Z277" s="94"/>
      <c r="AA277" s="94"/>
      <c r="AB277" s="94"/>
      <c r="AC277" s="94"/>
      <c r="AD277" s="94"/>
      <c r="AE277" s="94"/>
      <c r="AF277" s="94"/>
      <c r="AG277" s="94"/>
      <c r="AH277" s="94"/>
      <c r="AI277" s="94"/>
      <c r="AJ277" s="94"/>
      <c r="AK277" s="94"/>
      <c r="AL277" s="94"/>
      <c r="AM277" s="94"/>
      <c r="AN277" s="94"/>
      <c r="AO277" s="94"/>
      <c r="AP277" s="94"/>
      <c r="AQ277" s="220"/>
      <c r="AS277" s="69"/>
    </row>
    <row r="278" spans="2:45" x14ac:dyDescent="0.35">
      <c r="C278" t="s">
        <v>2358</v>
      </c>
      <c r="D278" s="76" t="s">
        <v>0</v>
      </c>
      <c r="E278" s="166">
        <f>INDEX(Sorted_by_Variable!D$7:D$59,D277)</f>
        <v>144868.70699999999</v>
      </c>
      <c r="F278" s="167">
        <f>INDEX(Sorted_by_Variable!E$7:E$59,D277)</f>
        <v>145458.28972462239</v>
      </c>
      <c r="G278" s="166">
        <f>INDEX(Sorted_by_Variable!F$7:F$59,D277)</f>
        <v>146050.27191698609</v>
      </c>
      <c r="H278" s="166">
        <f>INDEX(Sorted_by_Variable!G$7:G$59,D277)</f>
        <v>146644.6633423797</v>
      </c>
      <c r="I278" s="166">
        <f>INDEX(Sorted_by_Variable!H$7:H$59,D277)</f>
        <v>147241.47380583428</v>
      </c>
      <c r="J278" s="166">
        <f>INDEX(Sorted_by_Variable!I$7:I$59,D277)</f>
        <v>147840.71315228514</v>
      </c>
      <c r="K278" s="166">
        <f>INDEX(Sorted_by_Variable!J$7:J$59,D277)</f>
        <v>148442.39126673425</v>
      </c>
      <c r="L278" s="166">
        <f>INDEX(Sorted_by_Variable!K$7:K$59,D277)</f>
        <v>149046.51807441332</v>
      </c>
      <c r="M278" s="166">
        <f>INDEX(Sorted_by_Variable!L$7:L$59,D277)</f>
        <v>149653.10354094749</v>
      </c>
      <c r="N278" s="166">
        <f>INDEX(Sorted_by_Variable!M$7:M$59,D277)</f>
        <v>150262.15767251968</v>
      </c>
      <c r="O278" s="166">
        <f>INDEX(Sorted_by_Variable!N$7:N$59,D277)</f>
        <v>150873.69051603574</v>
      </c>
      <c r="P278" s="166">
        <f>INDEX(Sorted_by_Variable!O$7:O$59,D277)</f>
        <v>151487.71215929015</v>
      </c>
      <c r="Q278" s="166">
        <f>INDEX(Sorted_by_Variable!P$7:P$59,D277)</f>
        <v>152104.23273113242</v>
      </c>
      <c r="R278" s="168">
        <f>INDEX(Sorted_by_Variable!Q$7:Q$59,D277)</f>
        <v>152723.26240163413</v>
      </c>
      <c r="S278" s="166">
        <f>INDEX(Sorted_by_Variable!R$7:R$59,D277)</f>
        <v>153344.81138225683</v>
      </c>
      <c r="T278" s="166">
        <f>INDEX(Sorted_by_Variable!S$7:S$59,D277)</f>
        <v>153968.88992602032</v>
      </c>
      <c r="U278" s="166">
        <f>INDEX(Sorted_by_Variable!T$7:T$59,D277)</f>
        <v>154595.50832767188</v>
      </c>
      <c r="V278" s="166">
        <f>INDEX(Sorted_by_Variable!U$7:U$59,D277)</f>
        <v>155224.67692385611</v>
      </c>
      <c r="W278" s="166">
        <f>INDEX(Sorted_by_Variable!V$7:V$59,D277)</f>
        <v>155856.40609328536</v>
      </c>
      <c r="X278" s="166">
        <f>INDEX(Sorted_by_Variable!W$7:W$59,D277)</f>
        <v>156490.70625691098</v>
      </c>
      <c r="Y278" s="166">
        <f>INDEX(Sorted_by_Variable!X$7:X$59,D277)</f>
        <v>157127.58787809528</v>
      </c>
      <c r="Z278" s="166">
        <f>INDEX(Sorted_by_Variable!Y$7:Y$59,D277)</f>
        <v>157767.06146278401</v>
      </c>
      <c r="AA278" s="166">
        <f>INDEX(Sorted_by_Variable!Z$7:Z$59,D277)</f>
        <v>158409.13755967977</v>
      </c>
      <c r="AB278" s="166">
        <f>INDEX(Sorted_by_Variable!AA$7:AA$59,D277)</f>
        <v>159053.82676041601</v>
      </c>
      <c r="AC278" s="166">
        <f>INDEX(Sorted_by_Variable!AB$7:AB$59,D277)</f>
        <v>159701.13969973163</v>
      </c>
      <c r="AD278" s="166">
        <f>INDEX(Sorted_by_Variable!AC$7:AC$59,D277)</f>
        <v>160351.08705564661</v>
      </c>
      <c r="AE278" s="166">
        <f>INDEX(Sorted_by_Variable!AD$7:AD$59,D277)</f>
        <v>161003.67954963795</v>
      </c>
      <c r="AF278" s="166">
        <f>INDEX(Sorted_by_Variable!AE$7:AE$59,D277)</f>
        <v>161658.92794681669</v>
      </c>
      <c r="AG278" s="166">
        <f>INDEX(Sorted_by_Variable!AF$7:AF$59,D277)</f>
        <v>162316.8430561054</v>
      </c>
      <c r="AH278" s="166">
        <f>INDEX(Sorted_by_Variable!AG$7:AG$59,D277)</f>
        <v>163108.23857616718</v>
      </c>
      <c r="AI278" s="166">
        <f>INDEX(Sorted_by_Variable!AH$7:AH$59,D277)</f>
        <v>163903.49264138905</v>
      </c>
      <c r="AJ278" s="166">
        <f>INDEX(Sorted_by_Variable!AI$7:AI$59,D277)</f>
        <v>164702.62406457745</v>
      </c>
      <c r="AK278" s="166">
        <f>INDEX(Sorted_by_Variable!AJ$7:AJ$59,D277)</f>
        <v>165505.651750263</v>
      </c>
      <c r="AL278" s="166">
        <f>INDEX(Sorted_by_Variable!AK$7:AK$59,D277)</f>
        <v>166312.59469514759</v>
      </c>
      <c r="AM278" s="166">
        <f>INDEX(Sorted_by_Variable!AL$7:AL$59,D277)</f>
        <v>167123.47198855391</v>
      </c>
      <c r="AN278" s="166">
        <f>INDEX(Sorted_by_Variable!AM$7:AM$59,D277)</f>
        <v>167938.30281287691</v>
      </c>
      <c r="AO278" s="166">
        <f>INDEX(Sorted_by_Variable!AN$7:AN$59,D277)</f>
        <v>168757.10644403766</v>
      </c>
      <c r="AP278" s="166">
        <f>INDEX(Sorted_by_Variable!AO$7:AO$59,D277)</f>
        <v>169579.90225193938</v>
      </c>
      <c r="AQ278" s="168">
        <f>INDEX(Sorted_by_Variable!AP$7:AP$59,D277)</f>
        <v>170406.70970092551</v>
      </c>
      <c r="AS278" s="69" t="str">
        <f t="shared" ref="AS278:AS288" si="91">C278</f>
        <v>BAU sales</v>
      </c>
    </row>
    <row r="279" spans="2:45" x14ac:dyDescent="0.35">
      <c r="C279" t="s">
        <v>2372</v>
      </c>
      <c r="D279" s="76" t="s">
        <v>0</v>
      </c>
      <c r="E279" s="166">
        <f>INDEX(Sorted_by_Variable!D$62:D$114,D277)</f>
        <v>143540.00399999999</v>
      </c>
      <c r="F279" s="167">
        <f>INDEX(Sorted_by_Variable!E$62:E$114,D277)</f>
        <v>145458.28972462239</v>
      </c>
      <c r="G279" s="166">
        <f>INDEX(Sorted_by_Variable!F$62:F$114,D277)</f>
        <v>146050.27191698609</v>
      </c>
      <c r="H279" s="166">
        <f>INDEX(Sorted_by_Variable!G$62:G$114,D277)</f>
        <v>146644.6633423797</v>
      </c>
      <c r="I279" s="166">
        <f>INDEX(Sorted_by_Variable!H$62:H$114,D277)</f>
        <v>147241.47380583428</v>
      </c>
      <c r="J279" s="166">
        <f>INDEX(Sorted_by_Variable!I$62:I$114,D277)</f>
        <v>146512.01015228513</v>
      </c>
      <c r="K279" s="166">
        <f>INDEX(Sorted_by_Variable!J$62:J$114,D277)</f>
        <v>145568.47564316922</v>
      </c>
      <c r="L279" s="166">
        <f>INDEX(Sorted_by_Variable!K$62:K$114,D277)</f>
        <v>144431.66197232722</v>
      </c>
      <c r="M279" s="166">
        <f>INDEX(Sorted_by_Variable!L$62:L$114,D277)</f>
        <v>143126.49499210209</v>
      </c>
      <c r="N279" s="166">
        <f>INDEX(Sorted_by_Variable!M$62:M$114,D277)</f>
        <v>141957.39917791227</v>
      </c>
      <c r="O279" s="166">
        <f>INDEX(Sorted_by_Variable!N$62:N$114,D277)</f>
        <v>140921.31311418876</v>
      </c>
      <c r="P279" s="166">
        <f>INDEX(Sorted_by_Variable!O$62:O$114,D277)</f>
        <v>140015.32877208939</v>
      </c>
      <c r="Q279" s="166">
        <f>INDEX(Sorted_by_Variable!P$62:P$114,D277)</f>
        <v>139236.68679195739</v>
      </c>
      <c r="R279" s="168">
        <f>INDEX(Sorted_by_Variable!Q$62:Q$114,D277)</f>
        <v>138582.77195763844</v>
      </c>
      <c r="S279" s="166">
        <f>INDEX(Sorted_by_Variable!R$62:R$114,D277)</f>
        <v>138051.1088560542</v>
      </c>
      <c r="T279" s="166">
        <f>INDEX(Sorted_by_Variable!S$62:S$114,D277)</f>
        <v>137639.35771568003</v>
      </c>
      <c r="U279" s="166">
        <f>INDEX(Sorted_by_Variable!T$62:T$114,D277)</f>
        <v>137345.31041781747</v>
      </c>
      <c r="V279" s="166">
        <f>INDEX(Sorted_by_Variable!U$62:U$114,D277)</f>
        <v>137166.88667478369</v>
      </c>
      <c r="W279" s="166">
        <f>INDEX(Sorted_by_Variable!V$62:V$114,D277)</f>
        <v>137102.13036936504</v>
      </c>
      <c r="X279" s="166">
        <f>INDEX(Sorted_by_Variable!W$62:W$114,D277)</f>
        <v>137149.20605009884</v>
      </c>
      <c r="Y279" s="166">
        <f>INDEX(Sorted_by_Variable!X$62:X$114,D277)</f>
        <v>137306.39557715613</v>
      </c>
      <c r="Z279" s="166">
        <f>INDEX(Sorted_by_Variable!Y$62:Y$114,D277)</f>
        <v>137572.09491379894</v>
      </c>
      <c r="AA279" s="166">
        <f>INDEX(Sorted_by_Variable!Z$62:Z$114,D277)</f>
        <v>137944.81105858108</v>
      </c>
      <c r="AB279" s="166">
        <f>INDEX(Sorted_by_Variable!AA$62:AA$114,D277)</f>
        <v>138423.15911364814</v>
      </c>
      <c r="AC279" s="166">
        <f>INDEX(Sorted_by_Variable!AB$62:AB$114,D277)</f>
        <v>139005.85948467272</v>
      </c>
      <c r="AD279" s="166">
        <f>INDEX(Sorted_by_Variable!AC$62:AC$114,D277)</f>
        <v>139621.80347129467</v>
      </c>
      <c r="AE279" s="166">
        <f>INDEX(Sorted_by_Variable!AD$62:AD$114,D277)</f>
        <v>140255.88730629173</v>
      </c>
      <c r="AF279" s="166">
        <f>INDEX(Sorted_by_Variable!AE$62:AE$114,D277)</f>
        <v>140893.56037846647</v>
      </c>
      <c r="AG279" s="166">
        <f>INDEX(Sorted_by_Variable!AF$62:AF$114,D277)</f>
        <v>141521.03840245857</v>
      </c>
      <c r="AH279" s="166">
        <f>INDEX(Sorted_by_Variable!AG$62:AG$114,D277)</f>
        <v>142270.8218237478</v>
      </c>
      <c r="AI279" s="166">
        <f>INDEX(Sorted_by_Variable!AH$62:AH$114,D277)</f>
        <v>143012.87254352873</v>
      </c>
      <c r="AJ279" s="166">
        <f>INDEX(Sorted_by_Variable!AI$62:AI$114,D277)</f>
        <v>143748.73526209232</v>
      </c>
      <c r="AK279" s="166">
        <f>INDEX(Sorted_by_Variable!AJ$62:AJ$114,D277)</f>
        <v>144479.82278429941</v>
      </c>
      <c r="AL279" s="166">
        <f>INDEX(Sorted_by_Variable!AK$62:AK$114,D277)</f>
        <v>145207.42139640151</v>
      </c>
      <c r="AM279" s="166">
        <f>INDEX(Sorted_by_Variable!AL$62:AL$114,D277)</f>
        <v>145932.69594428586</v>
      </c>
      <c r="AN279" s="166">
        <f>INDEX(Sorted_by_Variable!AM$62:AM$114,D277)</f>
        <v>146656.69462529526</v>
      </c>
      <c r="AO279" s="166">
        <f>INDEX(Sorted_by_Variable!AN$62:AN$114,D277)</f>
        <v>147380.35350521299</v>
      </c>
      <c r="AP279" s="166">
        <f>INDEX(Sorted_by_Variable!AO$62:AO$114,D277)</f>
        <v>148104.5007714683</v>
      </c>
      <c r="AQ279" s="168">
        <f>INDEX(Sorted_by_Variable!AP$62:AP$114,D277)</f>
        <v>148829.86073310138</v>
      </c>
      <c r="AS279" s="69" t="str">
        <f t="shared" si="91"/>
        <v>Sales after EE</v>
      </c>
    </row>
    <row r="280" spans="2:45" x14ac:dyDescent="0.35">
      <c r="C280" t="s">
        <v>2356</v>
      </c>
      <c r="D280" s="76" t="s">
        <v>0</v>
      </c>
      <c r="E280" s="166">
        <f>INDEX(Sorted_by_Variable!D$117:D$169,D277)</f>
        <v>0</v>
      </c>
      <c r="F280" s="167">
        <f>INDEX(Sorted_by_Variable!E$117:E$169,D277)</f>
        <v>0</v>
      </c>
      <c r="G280" s="166">
        <f>INDEX(Sorted_by_Variable!F$117:F$169,D277)</f>
        <v>0</v>
      </c>
      <c r="H280" s="166">
        <f>INDEX(Sorted_by_Variable!G$117:G$169,D277)</f>
        <v>0</v>
      </c>
      <c r="I280" s="166">
        <f>INDEX(Sorted_by_Variable!H$117:H$169,D277)</f>
        <v>0</v>
      </c>
      <c r="J280" s="166">
        <f>INDEX(Sorted_by_Variable!I$117:I$169,D277)</f>
        <v>1328.703</v>
      </c>
      <c r="K280" s="166">
        <f>INDEX(Sorted_by_Variable!J$117:J$169,D277)</f>
        <v>2873.9156235650244</v>
      </c>
      <c r="L280" s="166">
        <f>INDEX(Sorted_by_Variable!K$117:K$169,D277)</f>
        <v>4614.8561020861052</v>
      </c>
      <c r="M280" s="166">
        <f>INDEX(Sorted_by_Variable!L$117:L$169,D277)</f>
        <v>6526.60854884541</v>
      </c>
      <c r="N280" s="166">
        <f>INDEX(Sorted_by_Variable!M$117:M$169,D277)</f>
        <v>8304.7584946073948</v>
      </c>
      <c r="O280" s="166">
        <f>INDEX(Sorted_by_Variable!N$117:N$169,D277)</f>
        <v>9952.3774018469776</v>
      </c>
      <c r="P280" s="166">
        <f>INDEX(Sorted_by_Variable!O$117:O$169,D277)</f>
        <v>11472.383387200778</v>
      </c>
      <c r="Q280" s="166">
        <f>INDEX(Sorted_by_Variable!P$117:P$169,D277)</f>
        <v>12867.545939175045</v>
      </c>
      <c r="R280" s="168">
        <f>INDEX(Sorted_by_Variable!Q$117:Q$169,D277)</f>
        <v>14140.490443995679</v>
      </c>
      <c r="S280" s="166">
        <f>INDEX(Sorted_by_Variable!R$117:R$169,D277)</f>
        <v>15293.702526202618</v>
      </c>
      <c r="T280" s="166">
        <f>INDEX(Sorted_by_Variable!S$117:S$169,D277)</f>
        <v>16329.532210340287</v>
      </c>
      <c r="U280" s="166">
        <f>INDEX(Sorted_by_Variable!T$117:T$169,D277)</f>
        <v>17250.197909854407</v>
      </c>
      <c r="V280" s="166">
        <f>INDEX(Sorted_by_Variable!U$117:U$169,D277)</f>
        <v>18057.790249072419</v>
      </c>
      <c r="W280" s="166">
        <f>INDEX(Sorted_by_Variable!V$117:V$169,D277)</f>
        <v>18754.275723920335</v>
      </c>
      <c r="X280" s="166">
        <f>INDEX(Sorted_by_Variable!W$117:W$169,D277)</f>
        <v>19341.500206812139</v>
      </c>
      <c r="Y280" s="166">
        <f>INDEX(Sorted_by_Variable!X$117:X$169,D277)</f>
        <v>19821.192300939136</v>
      </c>
      <c r="Z280" s="166">
        <f>INDEX(Sorted_by_Variable!Y$117:Y$169,D277)</f>
        <v>20194.96654898507</v>
      </c>
      <c r="AA280" s="166">
        <f>INDEX(Sorted_by_Variable!Z$117:Z$169,D277)</f>
        <v>20464.326501098687</v>
      </c>
      <c r="AB280" s="166">
        <f>INDEX(Sorted_by_Variable!AA$117:AA$169,D277)</f>
        <v>20630.667646767874</v>
      </c>
      <c r="AC280" s="166">
        <f>INDEX(Sorted_by_Variable!AB$117:AB$169,D277)</f>
        <v>20695.280215058923</v>
      </c>
      <c r="AD280" s="166">
        <f>INDEX(Sorted_by_Variable!AC$117:AC$169,D277)</f>
        <v>20729.283584351939</v>
      </c>
      <c r="AE280" s="166">
        <f>INDEX(Sorted_by_Variable!AD$117:AD$169,D277)</f>
        <v>20747.79224334623</v>
      </c>
      <c r="AF280" s="166">
        <f>INDEX(Sorted_by_Variable!AE$117:AE$169,D277)</f>
        <v>20765.367568350215</v>
      </c>
      <c r="AG280" s="166">
        <f>INDEX(Sorted_by_Variable!AF$117:AF$169,D277)</f>
        <v>20795.804653646843</v>
      </c>
      <c r="AH280" s="166">
        <f>INDEX(Sorted_by_Variable!AG$117:AG$169,D277)</f>
        <v>20837.41675241938</v>
      </c>
      <c r="AI280" s="166">
        <f>INDEX(Sorted_by_Variable!AH$117:AH$169,D277)</f>
        <v>20890.620097860301</v>
      </c>
      <c r="AJ280" s="166">
        <f>INDEX(Sorted_by_Variable!AI$117:AI$169,D277)</f>
        <v>20953.888802485126</v>
      </c>
      <c r="AK280" s="166">
        <f>INDEX(Sorted_by_Variable!AJ$117:AJ$169,D277)</f>
        <v>21025.828965963585</v>
      </c>
      <c r="AL280" s="166">
        <f>INDEX(Sorted_by_Variable!AK$117:AK$169,D277)</f>
        <v>21105.173298746093</v>
      </c>
      <c r="AM280" s="166">
        <f>INDEX(Sorted_by_Variable!AL$117:AL$169,D277)</f>
        <v>21190.776044268037</v>
      </c>
      <c r="AN280" s="166">
        <f>INDEX(Sorted_by_Variable!AM$117:AM$169,D277)</f>
        <v>21281.608187581653</v>
      </c>
      <c r="AO280" s="166">
        <f>INDEX(Sorted_by_Variable!AN$117:AN$169,D277)</f>
        <v>21376.752938824669</v>
      </c>
      <c r="AP280" s="166">
        <f>INDEX(Sorted_by_Variable!AO$117:AO$169,D277)</f>
        <v>21475.401480471075</v>
      </c>
      <c r="AQ280" s="168">
        <f>INDEX(Sorted_by_Variable!AP$117:AP$169,D277)</f>
        <v>21576.848967824124</v>
      </c>
      <c r="AS280" s="69" t="str">
        <f t="shared" si="91"/>
        <v>Net cumulative savings</v>
      </c>
    </row>
    <row r="281" spans="2:45" x14ac:dyDescent="0.35">
      <c r="C281" t="s">
        <v>2390</v>
      </c>
      <c r="D281" s="76" t="s">
        <v>1</v>
      </c>
      <c r="E281" s="174">
        <f t="shared" ref="E281:AQ281" si="92">E280/E278</f>
        <v>0</v>
      </c>
      <c r="F281" s="173">
        <f t="shared" si="92"/>
        <v>0</v>
      </c>
      <c r="G281" s="174">
        <f t="shared" si="92"/>
        <v>0</v>
      </c>
      <c r="H281" s="174">
        <f t="shared" si="92"/>
        <v>0</v>
      </c>
      <c r="I281" s="174">
        <f t="shared" si="92"/>
        <v>0</v>
      </c>
      <c r="J281" s="174">
        <f t="shared" si="92"/>
        <v>8.9873957698739793E-3</v>
      </c>
      <c r="K281" s="174">
        <f t="shared" si="92"/>
        <v>1.9360477819310534E-2</v>
      </c>
      <c r="L281" s="174">
        <f t="shared" si="92"/>
        <v>3.0962522048197605E-2</v>
      </c>
      <c r="M281" s="174">
        <f t="shared" si="92"/>
        <v>4.361158168069415E-2</v>
      </c>
      <c r="N281" s="174">
        <f t="shared" si="92"/>
        <v>5.5268462953305439E-2</v>
      </c>
      <c r="O281" s="174">
        <f t="shared" si="92"/>
        <v>6.5964962928968585E-2</v>
      </c>
      <c r="P281" s="174">
        <f t="shared" si="92"/>
        <v>7.5731445301236738E-2</v>
      </c>
      <c r="Q281" s="174">
        <f t="shared" si="92"/>
        <v>8.4596895879422415E-2</v>
      </c>
      <c r="R281" s="175">
        <f t="shared" si="92"/>
        <v>9.2588975782934665E-2</v>
      </c>
      <c r="S281" s="174">
        <f t="shared" si="92"/>
        <v>9.9734072436781632E-2</v>
      </c>
      <c r="T281" s="174">
        <f t="shared" si="92"/>
        <v>0.10605734845647309</v>
      </c>
      <c r="U281" s="174">
        <f t="shared" si="92"/>
        <v>0.11158278850697179</v>
      </c>
      <c r="V281" s="174">
        <f t="shared" si="92"/>
        <v>0.11633324421690042</v>
      </c>
      <c r="W281" s="174">
        <f t="shared" si="92"/>
        <v>0.12033047722591052</v>
      </c>
      <c r="X281" s="174">
        <f t="shared" si="92"/>
        <v>0.12359520043994929</v>
      </c>
      <c r="Y281" s="174">
        <f t="shared" si="92"/>
        <v>0.12614711756612126</v>
      </c>
      <c r="Z281" s="174">
        <f t="shared" si="92"/>
        <v>0.12800496099592309</v>
      </c>
      <c r="AA281" s="174">
        <f t="shared" si="92"/>
        <v>0.12918652810283032</v>
      </c>
      <c r="AB281" s="174">
        <f t="shared" si="92"/>
        <v>0.12970871601752787</v>
      </c>
      <c r="AC281" s="174">
        <f t="shared" si="92"/>
        <v>0.12958755494149865</v>
      </c>
      <c r="AD281" s="174">
        <f t="shared" si="92"/>
        <v>0.12927435644485691</v>
      </c>
      <c r="AE281" s="174">
        <f t="shared" si="92"/>
        <v>0.12886532967061551</v>
      </c>
      <c r="AF281" s="174">
        <f t="shared" si="92"/>
        <v>0.12845172136228505</v>
      </c>
      <c r="AG281" s="174">
        <f t="shared" si="92"/>
        <v>0.12811858746204605</v>
      </c>
      <c r="AH281" s="174">
        <f t="shared" si="92"/>
        <v>0.12775208005626806</v>
      </c>
      <c r="AI281" s="174">
        <f t="shared" si="92"/>
        <v>0.12745683304972469</v>
      </c>
      <c r="AJ281" s="174">
        <f t="shared" si="92"/>
        <v>0.1272225559337137</v>
      </c>
      <c r="AK281" s="174">
        <f t="shared" si="92"/>
        <v>0.12703994542549013</v>
      </c>
      <c r="AL281" s="174">
        <f t="shared" si="92"/>
        <v>0.12690063153324049</v>
      </c>
      <c r="AM281" s="174">
        <f t="shared" si="92"/>
        <v>0.12679712665208015</v>
      </c>
      <c r="AN281" s="174">
        <f t="shared" si="92"/>
        <v>0.12672277753869177</v>
      </c>
      <c r="AO281" s="174">
        <f t="shared" si="92"/>
        <v>0.12667172001976412</v>
      </c>
      <c r="AP281" s="174">
        <f t="shared" si="92"/>
        <v>0.12663883629656636</v>
      </c>
      <c r="AQ281" s="175">
        <f t="shared" si="92"/>
        <v>0.12661971471483049</v>
      </c>
      <c r="AS281" s="69" t="str">
        <f t="shared" si="91"/>
        <v>Net cumulative savings as a percent of sales before EE</v>
      </c>
    </row>
    <row r="282" spans="2:45" x14ac:dyDescent="0.35">
      <c r="C282" t="s">
        <v>2378</v>
      </c>
      <c r="D282" s="76" t="s">
        <v>0</v>
      </c>
      <c r="E282" s="166">
        <f>INDEX(Sorted_by_Variable!D$227:D$279,D277)</f>
        <v>0</v>
      </c>
      <c r="F282" s="167">
        <f>INDEX(Sorted_by_Variable!E$227:E$279,D277)</f>
        <v>0</v>
      </c>
      <c r="G282" s="166">
        <f>INDEX(Sorted_by_Variable!F$227:F$279,D277)</f>
        <v>0</v>
      </c>
      <c r="H282" s="166">
        <f>INDEX(Sorted_by_Variable!G$227:G$279,D277)</f>
        <v>0</v>
      </c>
      <c r="I282" s="166">
        <f>INDEX(Sorted_by_Variable!H$227:H$279,D277)</f>
        <v>0</v>
      </c>
      <c r="J282" s="166">
        <f>INDEX(Sorted_by_Variable!I$227:I$279,D277)</f>
        <v>1328.703</v>
      </c>
      <c r="K282" s="166">
        <f>INDEX(Sorted_by_Variable!J$227:J$279,D277)</f>
        <v>1615.1443604071299</v>
      </c>
      <c r="L282" s="166">
        <f>INDEX(Sorted_by_Variable!K$227:K$279,D277)</f>
        <v>1895.8798132793513</v>
      </c>
      <c r="M282" s="166">
        <f>INDEX(Sorted_by_Variable!L$227:L$279,D277)</f>
        <v>2166.4749295849083</v>
      </c>
      <c r="N282" s="166">
        <f>INDEX(Sorted_by_Variable!M$227:M$279,D277)</f>
        <v>2146.8974248815312</v>
      </c>
      <c r="O282" s="166">
        <f>INDEX(Sorted_by_Variable!N$227:N$279,D277)</f>
        <v>2129.3609876686842</v>
      </c>
      <c r="P282" s="166">
        <f>INDEX(Sorted_by_Variable!O$227:O$279,D277)</f>
        <v>2113.8196967128315</v>
      </c>
      <c r="Q282" s="166">
        <f>INDEX(Sorted_by_Variable!P$227:P$279,D277)</f>
        <v>2100.2299315813407</v>
      </c>
      <c r="R282" s="168">
        <f>INDEX(Sorted_by_Variable!Q$227:Q$279,D277)</f>
        <v>2088.5503018793606</v>
      </c>
      <c r="S282" s="166">
        <f>INDEX(Sorted_by_Variable!R$227:R$279,D277)</f>
        <v>2078.7415793645764</v>
      </c>
      <c r="T282" s="166">
        <f>INDEX(Sorted_by_Variable!S$227:S$279,D277)</f>
        <v>2070.7666328408127</v>
      </c>
      <c r="U282" s="166">
        <f>INDEX(Sorted_by_Variable!T$227:T$279,D277)</f>
        <v>2064.5903657352005</v>
      </c>
      <c r="V282" s="166">
        <f>INDEX(Sorted_by_Variable!U$227:U$279,D277)</f>
        <v>2060.1796562672621</v>
      </c>
      <c r="W282" s="166">
        <f>INDEX(Sorted_by_Variable!V$227:V$279,D277)</f>
        <v>2057.5033001217553</v>
      </c>
      <c r="X282" s="166">
        <f>INDEX(Sorted_by_Variable!W$227:W$279,D277)</f>
        <v>2056.5319555404753</v>
      </c>
      <c r="Y282" s="166">
        <f>INDEX(Sorted_by_Variable!X$227:X$279,D277)</f>
        <v>2057.2380907514826</v>
      </c>
      <c r="Z282" s="166">
        <f>INDEX(Sorted_by_Variable!Y$227:Y$279,D277)</f>
        <v>2059.5959336573419</v>
      </c>
      <c r="AA282" s="166">
        <f>INDEX(Sorted_by_Variable!Z$227:Z$279,D277)</f>
        <v>2063.581423706984</v>
      </c>
      <c r="AB282" s="166">
        <f>INDEX(Sorted_by_Variable!AA$227:AA$279,D277)</f>
        <v>2069.172165878716</v>
      </c>
      <c r="AC282" s="166">
        <f>INDEX(Sorted_by_Variable!AB$227:AB$279,D277)</f>
        <v>2076.3473867047219</v>
      </c>
      <c r="AD282" s="166">
        <f>INDEX(Sorted_by_Variable!AC$227:AC$279,D277)</f>
        <v>2085.0878922700908</v>
      </c>
      <c r="AE282" s="166">
        <f>INDEX(Sorted_by_Variable!AD$227:AD$279,D277)</f>
        <v>2094.32705206942</v>
      </c>
      <c r="AF282" s="166">
        <f>INDEX(Sorted_by_Variable!AE$227:AE$279,D277)</f>
        <v>2103.8383095943759</v>
      </c>
      <c r="AG282" s="166">
        <f>INDEX(Sorted_by_Variable!AF$227:AF$279,D277)</f>
        <v>2113.403405676997</v>
      </c>
      <c r="AH282" s="166">
        <f>INDEX(Sorted_by_Variable!AG$227:AG$279,D277)</f>
        <v>2122.8155760368786</v>
      </c>
      <c r="AI282" s="166">
        <f>INDEX(Sorted_by_Variable!AH$227:AH$279,D277)</f>
        <v>2134.0623273562169</v>
      </c>
      <c r="AJ282" s="166">
        <f>INDEX(Sorted_by_Variable!AI$227:AI$279,D277)</f>
        <v>2145.1930881529311</v>
      </c>
      <c r="AK282" s="166">
        <f>INDEX(Sorted_by_Variable!AJ$227:AJ$279,D277)</f>
        <v>2156.2310289313846</v>
      </c>
      <c r="AL282" s="166">
        <f>INDEX(Sorted_by_Variable!AK$227:AK$279,D277)</f>
        <v>2167.1973417644913</v>
      </c>
      <c r="AM282" s="166">
        <f>INDEX(Sorted_by_Variable!AL$227:AL$279,D277)</f>
        <v>2178.1113209460227</v>
      </c>
      <c r="AN282" s="166">
        <f>INDEX(Sorted_by_Variable!AM$227:AM$279,D277)</f>
        <v>2188.9904391642881</v>
      </c>
      <c r="AO282" s="166">
        <f>INDEX(Sorted_by_Variable!AN$227:AN$279,D277)</f>
        <v>2199.8504193794288</v>
      </c>
      <c r="AP282" s="166">
        <f>INDEX(Sorted_by_Variable!AO$227:AO$279,D277)</f>
        <v>2210.7053025781947</v>
      </c>
      <c r="AQ282" s="168">
        <f>INDEX(Sorted_by_Variable!AP$227:AP$279,D277)</f>
        <v>2221.5675115720246</v>
      </c>
      <c r="AS282" s="69" t="str">
        <f t="shared" si="91"/>
        <v>Annual first-year savings</v>
      </c>
    </row>
    <row r="283" spans="2:45" x14ac:dyDescent="0.35">
      <c r="C283" t="s">
        <v>2379</v>
      </c>
      <c r="D283" s="76" t="s">
        <v>1</v>
      </c>
      <c r="E283" s="174">
        <f>INDEX(Sorted_by_Variable!D$282:D$335,D277)</f>
        <v>0</v>
      </c>
      <c r="F283" s="173">
        <f>INDEX(Sorted_by_Variable!E$282:E$335,D277)</f>
        <v>9.2566738398586097E-3</v>
      </c>
      <c r="G283" s="174">
        <f>INDEX(Sorted_by_Variable!F$282:F$335,D277)</f>
        <v>9.1345979834869754E-3</v>
      </c>
      <c r="H283" s="174">
        <f>INDEX(Sorted_by_Variable!G$282:G$335,D277)</f>
        <v>9.0975729285545249E-3</v>
      </c>
      <c r="I283" s="174">
        <f>INDEX(Sorted_by_Variable!H$282:H$335,D277)</f>
        <v>9.0606979464216905E-3</v>
      </c>
      <c r="J283" s="174">
        <f>INDEX(Sorted_by_Variable!I$282:I$335,D277)</f>
        <v>9.023972428801862E-3</v>
      </c>
      <c r="K283" s="174">
        <f>INDEX(Sorted_by_Variable!J$282:J$335,D277)</f>
        <v>9.0689015775494517E-3</v>
      </c>
      <c r="L283" s="174">
        <f>INDEX(Sorted_by_Variable!K$282:K$335,D277)</f>
        <v>9.1276836837739413E-3</v>
      </c>
      <c r="M283" s="174">
        <f>INDEX(Sorted_by_Variable!L$282:L$335,D277)</f>
        <v>9.1995271802285047E-3</v>
      </c>
      <c r="N283" s="174">
        <f>INDEX(Sorted_by_Variable!M$282:M$335,D277)</f>
        <v>9.2834174418462458E-3</v>
      </c>
      <c r="O283" s="174">
        <f>INDEX(Sorted_by_Variable!N$282:N$335,D277)</f>
        <v>9.3598713958880295E-3</v>
      </c>
      <c r="P283" s="174">
        <f>INDEX(Sorted_by_Variable!O$282:O$335,D277)</f>
        <v>9.4286873336423566E-3</v>
      </c>
      <c r="Q283" s="174">
        <f>INDEX(Sorted_by_Variable!P$282:P$335,D277)</f>
        <v>9.4896966757318599E-3</v>
      </c>
      <c r="R283" s="175">
        <f>INDEX(Sorted_by_Variable!Q$282:Q$335,D277)</f>
        <v>9.5427651333394748E-3</v>
      </c>
      <c r="S283" s="174">
        <f>INDEX(Sorted_by_Variable!R$282:R$335,D277)</f>
        <v>9.5877934986475372E-3</v>
      </c>
      <c r="T283" s="174">
        <f>INDEX(Sorted_by_Variable!S$282:S$335,D277)</f>
        <v>9.624718055582137E-3</v>
      </c>
      <c r="U283" s="174">
        <f>INDEX(Sorted_by_Variable!T$282:T$335,D277)</f>
        <v>9.6535106095502546E-3</v>
      </c>
      <c r="V283" s="174">
        <f>INDEX(Sorted_by_Variable!U$282:U$335,D277)</f>
        <v>9.6741781423621918E-3</v>
      </c>
      <c r="W283" s="174">
        <f>INDEX(Sorted_by_Variable!V$282:V$335,D277)</f>
        <v>9.686762105713554E-3</v>
      </c>
      <c r="X283" s="174">
        <f>INDEX(Sorted_by_Variable!W$282:W$335,D277)</f>
        <v>9.6913373732440099E-3</v>
      </c>
      <c r="Y283" s="174">
        <f>INDEX(Sorted_by_Variable!X$282:X$335,D277)</f>
        <v>9.6880108771073871E-3</v>
      </c>
      <c r="Z283" s="174">
        <f>INDEX(Sorted_by_Variable!Y$282:Y$335,D277)</f>
        <v>9.6769199600273987E-3</v>
      </c>
      <c r="AA283" s="174">
        <f>INDEX(Sorted_by_Variable!Z$282:Z$335,D277)</f>
        <v>9.6582304778636222E-3</v>
      </c>
      <c r="AB283" s="174">
        <f>INDEX(Sorted_by_Variable!AA$282:AA$335,D277)</f>
        <v>9.6321346907042357E-3</v>
      </c>
      <c r="AC283" s="174">
        <f>INDEX(Sorted_by_Variable!AB$282:AB$335,D277)</f>
        <v>9.5988489824098619E-3</v>
      </c>
      <c r="AD283" s="174">
        <f>INDEX(Sorted_by_Variable!AC$282:AC$335,D277)</f>
        <v>9.5586114493720863E-3</v>
      </c>
      <c r="AE283" s="174">
        <f>INDEX(Sorted_by_Variable!AD$282:AD$335,D277)</f>
        <v>9.5164434706157663E-3</v>
      </c>
      <c r="AF283" s="174">
        <f>INDEX(Sorted_by_Variable!AE$282:AE$335,D277)</f>
        <v>9.4734205138809584E-3</v>
      </c>
      <c r="AG283" s="174">
        <f>INDEX(Sorted_by_Variable!AF$282:AF$335,D277)</f>
        <v>9.4305445644985841E-3</v>
      </c>
      <c r="AH283" s="174">
        <f>INDEX(Sorted_by_Variable!AG$282:AG$335,D277)</f>
        <v>9.3887312798074923E-3</v>
      </c>
      <c r="AI283" s="174">
        <f>INDEX(Sorted_by_Variable!AH$282:AH$335,D277)</f>
        <v>9.3392515975346205E-3</v>
      </c>
      <c r="AJ283" s="174">
        <f>INDEX(Sorted_by_Variable!AI$282:AI$335,D277)</f>
        <v>9.2907930340017722E-3</v>
      </c>
      <c r="AK283" s="174">
        <f>INDEX(Sorted_by_Variable!AJ$282:AJ$335,D277)</f>
        <v>9.2432326279422196E-3</v>
      </c>
      <c r="AL283" s="174">
        <f>INDEX(Sorted_by_Variable!AK$282:AK$335,D277)</f>
        <v>9.1964606157060556E-3</v>
      </c>
      <c r="AM283" s="174">
        <f>INDEX(Sorted_by_Variable!AL$282:AL$335,D277)</f>
        <v>9.1503794174044029E-3</v>
      </c>
      <c r="AN283" s="174">
        <f>INDEX(Sorted_by_Variable!AM$282:AM$335,D277)</f>
        <v>9.1049027183549864E-3</v>
      </c>
      <c r="AO283" s="174">
        <f>INDEX(Sorted_by_Variable!AN$282:AN$335,D277)</f>
        <v>9.0599546334711005E-3</v>
      </c>
      <c r="AP283" s="174">
        <f>INDEX(Sorted_by_Variable!AO$282:AO$335,D277)</f>
        <v>9.0154689441222062E-3</v>
      </c>
      <c r="AQ283" s="175">
        <f>INDEX(Sorted_by_Variable!AP$282:AP$335,D277)</f>
        <v>8.9713883985892279E-3</v>
      </c>
      <c r="AS283" s="69" t="str">
        <f t="shared" si="91"/>
        <v>EIA and EERS savings as a percent of previous year sales</v>
      </c>
    </row>
    <row r="284" spans="2:45" x14ac:dyDescent="0.35">
      <c r="C284" t="s">
        <v>2391</v>
      </c>
      <c r="D284" s="76" t="s">
        <v>1</v>
      </c>
      <c r="E284" s="174">
        <f>INDEX(Sorted_by_Variable!D$337:D$389,D277)</f>
        <v>0</v>
      </c>
      <c r="F284" s="173">
        <f>INDEX(Sorted_by_Variable!E$337:E$389,D277)</f>
        <v>0</v>
      </c>
      <c r="G284" s="174">
        <f>INDEX(Sorted_by_Variable!F$337:F$389,D277)</f>
        <v>0</v>
      </c>
      <c r="H284" s="174">
        <f>INDEX(Sorted_by_Variable!G$337:G$389,D277)</f>
        <v>0</v>
      </c>
      <c r="I284" s="174">
        <f>INDEX(Sorted_by_Variable!H$337:H$389,D277)</f>
        <v>0</v>
      </c>
      <c r="J284" s="174">
        <f>INDEX(Sorted_by_Variable!I$337:I$389,D277)</f>
        <v>9.023972428801862E-3</v>
      </c>
      <c r="K284" s="174">
        <f>INDEX(Sorted_by_Variable!J$337:J$389,D277)</f>
        <v>1.1023972428801862E-2</v>
      </c>
      <c r="L284" s="174">
        <f>INDEX(Sorted_by_Variable!K$337:K$389,D277)</f>
        <v>1.3023972428801862E-2</v>
      </c>
      <c r="M284" s="174">
        <f>INDEX(Sorted_by_Variable!L$337:L$389,D277)</f>
        <v>1.4999999999999999E-2</v>
      </c>
      <c r="N284" s="174">
        <f>INDEX(Sorted_by_Variable!M$337:M$389,D277)</f>
        <v>1.4999999999999999E-2</v>
      </c>
      <c r="O284" s="174">
        <f>INDEX(Sorted_by_Variable!N$337:N$389,D277)</f>
        <v>1.4999999999999999E-2</v>
      </c>
      <c r="P284" s="174">
        <f>INDEX(Sorted_by_Variable!O$337:O$389,D277)</f>
        <v>1.4999999999999999E-2</v>
      </c>
      <c r="Q284" s="174">
        <f>INDEX(Sorted_by_Variable!P$337:P$389,D277)</f>
        <v>1.4999999999999999E-2</v>
      </c>
      <c r="R284" s="175">
        <f>INDEX(Sorted_by_Variable!Q$337:Q$389,D277)</f>
        <v>1.4999999999999999E-2</v>
      </c>
      <c r="S284" s="174">
        <f>INDEX(Sorted_by_Variable!R$337:R$389,D277)</f>
        <v>1.4999999999999999E-2</v>
      </c>
      <c r="T284" s="174">
        <f>INDEX(Sorted_by_Variable!S$337:S$389,D277)</f>
        <v>1.4999999999999999E-2</v>
      </c>
      <c r="U284" s="174">
        <f>INDEX(Sorted_by_Variable!T$337:T$389,D277)</f>
        <v>1.4999999999999999E-2</v>
      </c>
      <c r="V284" s="174">
        <f>INDEX(Sorted_by_Variable!U$337:U$389,D277)</f>
        <v>1.4999999999999999E-2</v>
      </c>
      <c r="W284" s="174">
        <f>INDEX(Sorted_by_Variable!V$337:V$389,D277)</f>
        <v>1.4999999999999999E-2</v>
      </c>
      <c r="X284" s="174">
        <f>INDEX(Sorted_by_Variable!W$337:W$389,D277)</f>
        <v>1.4999999999999999E-2</v>
      </c>
      <c r="Y284" s="174">
        <f>INDEX(Sorted_by_Variable!X$337:X$389,D277)</f>
        <v>1.4999999999999999E-2</v>
      </c>
      <c r="Z284" s="174">
        <f>INDEX(Sorted_by_Variable!Y$337:Y$389,D277)</f>
        <v>1.4999999999999999E-2</v>
      </c>
      <c r="AA284" s="174">
        <f>INDEX(Sorted_by_Variable!Z$337:Z$389,D277)</f>
        <v>1.4999999999999999E-2</v>
      </c>
      <c r="AB284" s="174">
        <f>INDEX(Sorted_by_Variable!AA$337:AA$389,D277)</f>
        <v>1.4999999999999999E-2</v>
      </c>
      <c r="AC284" s="174">
        <f>INDEX(Sorted_by_Variable!AB$337:AB$389,D277)</f>
        <v>1.4999999999999999E-2</v>
      </c>
      <c r="AD284" s="174">
        <f>INDEX(Sorted_by_Variable!AC$337:AC$389,D277)</f>
        <v>1.4999999999999999E-2</v>
      </c>
      <c r="AE284" s="174">
        <f>INDEX(Sorted_by_Variable!AD$337:AD$389,D277)</f>
        <v>1.4999999999999999E-2</v>
      </c>
      <c r="AF284" s="174">
        <f>INDEX(Sorted_by_Variable!AE$337:AE$389,D277)</f>
        <v>1.4999999999999999E-2</v>
      </c>
      <c r="AG284" s="174">
        <f>INDEX(Sorted_by_Variable!AF$337:AF$389,D277)</f>
        <v>1.4999999999999999E-2</v>
      </c>
      <c r="AH284" s="174">
        <f>INDEX(Sorted_by_Variable!AG$337:AG$389,D277)</f>
        <v>1.4999999999999999E-2</v>
      </c>
      <c r="AI284" s="174">
        <f>INDEX(Sorted_by_Variable!AH$337:AH$389,D277)</f>
        <v>1.4999999999999999E-2</v>
      </c>
      <c r="AJ284" s="174">
        <f>INDEX(Sorted_by_Variable!AI$337:AI$389,D277)</f>
        <v>1.4999999999999999E-2</v>
      </c>
      <c r="AK284" s="174">
        <f>INDEX(Sorted_by_Variable!AJ$337:AJ$389,D277)</f>
        <v>1.4999999999999999E-2</v>
      </c>
      <c r="AL284" s="174">
        <f>INDEX(Sorted_by_Variable!AK$337:AK$389,D277)</f>
        <v>1.4999999999999999E-2</v>
      </c>
      <c r="AM284" s="174">
        <f>INDEX(Sorted_by_Variable!AL$337:AL$389,D277)</f>
        <v>1.4999999999999999E-2</v>
      </c>
      <c r="AN284" s="174">
        <f>INDEX(Sorted_by_Variable!AM$337:AM$389,D277)</f>
        <v>1.4999999999999999E-2</v>
      </c>
      <c r="AO284" s="174">
        <f>INDEX(Sorted_by_Variable!AN$337:AN$389,D277)</f>
        <v>1.4999999999999999E-2</v>
      </c>
      <c r="AP284" s="174">
        <f>INDEX(Sorted_by_Variable!AO$337:AO$389,D277)</f>
        <v>1.4999999999999999E-2</v>
      </c>
      <c r="AQ284" s="175">
        <f>INDEX(Sorted_by_Variable!AP$337:AP$389,D277)</f>
        <v>1.4999999999999999E-2</v>
      </c>
      <c r="AS284" s="69" t="str">
        <f t="shared" si="91"/>
        <v>First-year savings as a percent of previous year sales</v>
      </c>
    </row>
    <row r="285" spans="2:45" x14ac:dyDescent="0.35">
      <c r="B285" s="231"/>
      <c r="C285" s="231" t="s">
        <v>2414</v>
      </c>
      <c r="D285" s="248"/>
      <c r="E285" s="250"/>
      <c r="F285" s="249"/>
      <c r="G285" s="250"/>
      <c r="H285" s="250"/>
      <c r="I285" s="250"/>
      <c r="J285" s="250"/>
      <c r="K285" s="250"/>
      <c r="L285" s="250"/>
      <c r="M285" s="250"/>
      <c r="N285" s="250"/>
      <c r="O285" s="250"/>
      <c r="P285" s="250"/>
      <c r="Q285" s="250"/>
      <c r="R285" s="251"/>
      <c r="S285" s="250"/>
      <c r="T285" s="250"/>
      <c r="U285" s="250"/>
      <c r="V285" s="250"/>
      <c r="W285" s="250"/>
      <c r="X285" s="250"/>
      <c r="Y285" s="250"/>
      <c r="Z285" s="250"/>
      <c r="AA285" s="250"/>
      <c r="AB285" s="250"/>
      <c r="AC285" s="250"/>
      <c r="AD285" s="250"/>
      <c r="AE285" s="250"/>
      <c r="AF285" s="250"/>
      <c r="AG285" s="250"/>
      <c r="AH285" s="250"/>
      <c r="AI285" s="250"/>
      <c r="AJ285" s="250"/>
      <c r="AK285" s="250"/>
      <c r="AL285" s="250"/>
      <c r="AM285" s="250"/>
      <c r="AN285" s="250"/>
      <c r="AO285" s="250"/>
      <c r="AP285" s="250"/>
      <c r="AQ285" s="251"/>
      <c r="AS285" s="69" t="str">
        <f t="shared" si="91"/>
        <v>Levelized cost of saved energy associated with program year</v>
      </c>
    </row>
    <row r="286" spans="2:45" x14ac:dyDescent="0.35">
      <c r="B286" s="36"/>
      <c r="C286" s="267" t="s">
        <v>2403</v>
      </c>
      <c r="D286" s="76" t="s">
        <v>2375</v>
      </c>
      <c r="E286" s="197"/>
      <c r="F286" s="196">
        <f>INDEX(Sorted_by_Variable!E$392:E$444,D277)</f>
        <v>0</v>
      </c>
      <c r="G286" s="197">
        <f>INDEX(Sorted_by_Variable!F$392:F$444,D277)</f>
        <v>0</v>
      </c>
      <c r="H286" s="197">
        <f>INDEX(Sorted_by_Variable!G$392:G$444,D277)</f>
        <v>0</v>
      </c>
      <c r="I286" s="197">
        <f>INDEX(Sorted_by_Variable!H$392:H$444,D277)</f>
        <v>0</v>
      </c>
      <c r="J286" s="197">
        <f>INDEX(Sorted_by_Variable!I$392:I$444,D277)</f>
        <v>7.810672097861886</v>
      </c>
      <c r="K286" s="197">
        <f>INDEX(Sorted_by_Variable!J$392:J$444,D277)</f>
        <v>9.1124507808388664</v>
      </c>
      <c r="L286" s="197">
        <f>INDEX(Sorted_by_Variable!K$392:K$444,D277)</f>
        <v>9.1124507808388682</v>
      </c>
      <c r="M286" s="197">
        <f>INDEX(Sorted_by_Variable!L$392:L$444,D277)</f>
        <v>9.1124507808388682</v>
      </c>
      <c r="N286" s="197">
        <f>INDEX(Sorted_by_Variable!M$392:M$444,D277)</f>
        <v>9.1124507808388682</v>
      </c>
      <c r="O286" s="197">
        <f>INDEX(Sorted_by_Variable!N$392:N$444,D277)</f>
        <v>9.1124507808388699</v>
      </c>
      <c r="P286" s="197">
        <f>INDEX(Sorted_by_Variable!O$392:O$444,D277)</f>
        <v>9.1124507808388682</v>
      </c>
      <c r="Q286" s="197">
        <f>INDEX(Sorted_by_Variable!P$392:P$444,D277)</f>
        <v>9.1124507808388664</v>
      </c>
      <c r="R286" s="198">
        <f>INDEX(Sorted_by_Variable!Q$392:Q$444,D277)</f>
        <v>9.1124507808388682</v>
      </c>
      <c r="S286" s="197">
        <f>INDEX(Sorted_by_Variable!R$392:R$444,D277)</f>
        <v>9.1124507808388682</v>
      </c>
      <c r="T286" s="197">
        <f>INDEX(Sorted_by_Variable!S$392:S$444,D277)</f>
        <v>9.1124507808388699</v>
      </c>
      <c r="U286" s="197">
        <f>INDEX(Sorted_by_Variable!T$392:T$444,D277)</f>
        <v>9.1124507808388682</v>
      </c>
      <c r="V286" s="197">
        <f>INDEX(Sorted_by_Variable!U$392:U$444,D277)</f>
        <v>9.1124507808388682</v>
      </c>
      <c r="W286" s="197">
        <f>INDEX(Sorted_by_Variable!V$392:V$444,D277)</f>
        <v>9.1124507808388664</v>
      </c>
      <c r="X286" s="197">
        <f>INDEX(Sorted_by_Variable!W$392:W$444,D277)</f>
        <v>9.1124507808388682</v>
      </c>
      <c r="Y286" s="197">
        <f>INDEX(Sorted_by_Variable!X$392:X$444,D277)</f>
        <v>9.1124507808388664</v>
      </c>
      <c r="Z286" s="197">
        <f>INDEX(Sorted_by_Variable!Y$392:Y$444,D277)</f>
        <v>9.1124507808388699</v>
      </c>
      <c r="AA286" s="197">
        <f>INDEX(Sorted_by_Variable!Z$392:Z$444,D277)</f>
        <v>9.1124507808388682</v>
      </c>
      <c r="AB286" s="197">
        <f>INDEX(Sorted_by_Variable!AA$392:AA$444,D277)</f>
        <v>9.1124507808388682</v>
      </c>
      <c r="AC286" s="197">
        <f>INDEX(Sorted_by_Variable!AB$392:AB$444,D277)</f>
        <v>9.1124507808388682</v>
      </c>
      <c r="AD286" s="197">
        <f>INDEX(Sorted_by_Variable!AC$392:AC$444,D277)</f>
        <v>9.1124507808388682</v>
      </c>
      <c r="AE286" s="197">
        <f>INDEX(Sorted_by_Variable!AD$392:AD$444,D277)</f>
        <v>9.1124507808388682</v>
      </c>
      <c r="AF286" s="197">
        <f>INDEX(Sorted_by_Variable!AE$392:AE$444,D277)</f>
        <v>9.1124507808388699</v>
      </c>
      <c r="AG286" s="197">
        <f>INDEX(Sorted_by_Variable!AF$392:AF$444,D277)</f>
        <v>9.1124507808388664</v>
      </c>
      <c r="AH286" s="197">
        <f>INDEX(Sorted_by_Variable!AG$392:AG$444,D277)</f>
        <v>9.1124507808388664</v>
      </c>
      <c r="AI286" s="197">
        <f>INDEX(Sorted_by_Variable!AH$392:AH$444,D277)</f>
        <v>9.1124507808388682</v>
      </c>
      <c r="AJ286" s="197">
        <f>INDEX(Sorted_by_Variable!AI$392:AI$444,D277)</f>
        <v>9.1124507808388682</v>
      </c>
      <c r="AK286" s="197">
        <f>INDEX(Sorted_by_Variable!AJ$392:AJ$444,D277)</f>
        <v>9.1124507808388682</v>
      </c>
      <c r="AL286" s="197">
        <f>INDEX(Sorted_by_Variable!AK$392:AK$444,D277)</f>
        <v>9.1124507808388682</v>
      </c>
      <c r="AM286" s="197">
        <f>INDEX(Sorted_by_Variable!AL$392:AL$444,D277)</f>
        <v>9.1124507808388699</v>
      </c>
      <c r="AN286" s="197">
        <f>INDEX(Sorted_by_Variable!AM$392:AM$444,D277)</f>
        <v>9.1124507808388682</v>
      </c>
      <c r="AO286" s="197">
        <f>INDEX(Sorted_by_Variable!AN$392:AN$444,D277)</f>
        <v>9.1124507808388664</v>
      </c>
      <c r="AP286" s="197">
        <f>INDEX(Sorted_by_Variable!AO$392:AO$444,D277)</f>
        <v>9.1124507808388717</v>
      </c>
      <c r="AQ286" s="198">
        <f>INDEX(Sorted_by_Variable!AP$392:AP$444,D277)</f>
        <v>9.1124507808388682</v>
      </c>
      <c r="AS286" s="69" t="str">
        <f t="shared" si="91"/>
        <v>Total levelized cost of saved energy</v>
      </c>
    </row>
    <row r="287" spans="2:45" x14ac:dyDescent="0.35">
      <c r="B287" s="36"/>
      <c r="C287" s="267" t="s">
        <v>2397</v>
      </c>
      <c r="D287" s="76" t="s">
        <v>2375</v>
      </c>
      <c r="E287" s="197"/>
      <c r="F287" s="196">
        <f>INDEX(Sorted_by_Variable!E$447:E$499,D277)</f>
        <v>0</v>
      </c>
      <c r="G287" s="197">
        <f>INDEX(Sorted_by_Variable!F$447:F$499,D277)</f>
        <v>0</v>
      </c>
      <c r="H287" s="197">
        <f>INDEX(Sorted_by_Variable!G$447:G$499,D277)</f>
        <v>0</v>
      </c>
      <c r="I287" s="197">
        <f>INDEX(Sorted_by_Variable!H$447:H$499,D277)</f>
        <v>0</v>
      </c>
      <c r="J287" s="197">
        <f>INDEX(Sorted_by_Variable!I$447:I$499,D277)</f>
        <v>3.905336048930943</v>
      </c>
      <c r="K287" s="197">
        <f>INDEX(Sorted_by_Variable!J$447:J$499,D277)</f>
        <v>4.5562253904194332</v>
      </c>
      <c r="L287" s="197">
        <f>INDEX(Sorted_by_Variable!K$447:K$499,D277)</f>
        <v>4.5562253904194341</v>
      </c>
      <c r="M287" s="197">
        <f>INDEX(Sorted_by_Variable!L$447:L$499,D277)</f>
        <v>4.5562253904194341</v>
      </c>
      <c r="N287" s="197">
        <f>INDEX(Sorted_by_Variable!M$447:M$499,D277)</f>
        <v>4.5562253904194341</v>
      </c>
      <c r="O287" s="197">
        <f>INDEX(Sorted_by_Variable!N$447:N$499,D277)</f>
        <v>4.556225390419435</v>
      </c>
      <c r="P287" s="197">
        <f>INDEX(Sorted_by_Variable!O$447:O$499,D277)</f>
        <v>4.5562253904194341</v>
      </c>
      <c r="Q287" s="197">
        <f>INDEX(Sorted_by_Variable!P$447:P$499,D277)</f>
        <v>4.5562253904194332</v>
      </c>
      <c r="R287" s="198">
        <f>INDEX(Sorted_by_Variable!Q$447:Q$499,D277)</f>
        <v>4.5562253904194341</v>
      </c>
      <c r="S287" s="197">
        <f>INDEX(Sorted_by_Variable!R$447:R$499,D277)</f>
        <v>4.5562253904194341</v>
      </c>
      <c r="T287" s="197">
        <f>INDEX(Sorted_by_Variable!S$447:S$499,D277)</f>
        <v>4.556225390419435</v>
      </c>
      <c r="U287" s="197">
        <f>INDEX(Sorted_by_Variable!T$447:T$499,D277)</f>
        <v>4.5562253904194341</v>
      </c>
      <c r="V287" s="197">
        <f>INDEX(Sorted_by_Variable!U$447:U$499,D277)</f>
        <v>4.5562253904194341</v>
      </c>
      <c r="W287" s="197">
        <f>INDEX(Sorted_by_Variable!V$447:V$499,D277)</f>
        <v>4.5562253904194332</v>
      </c>
      <c r="X287" s="197">
        <f>INDEX(Sorted_by_Variable!W$447:W$499,D277)</f>
        <v>4.5562253904194341</v>
      </c>
      <c r="Y287" s="197">
        <f>INDEX(Sorted_by_Variable!X$447:X$499,D277)</f>
        <v>4.5562253904194332</v>
      </c>
      <c r="Z287" s="197">
        <f>INDEX(Sorted_by_Variable!Y$447:Y$499,D277)</f>
        <v>4.556225390419435</v>
      </c>
      <c r="AA287" s="197">
        <f>INDEX(Sorted_by_Variable!Z$447:Z$499,D277)</f>
        <v>4.5562253904194341</v>
      </c>
      <c r="AB287" s="197">
        <f>INDEX(Sorted_by_Variable!AA$447:AA$499,D277)</f>
        <v>4.5562253904194341</v>
      </c>
      <c r="AC287" s="197">
        <f>INDEX(Sorted_by_Variable!AB$447:AB$499,D277)</f>
        <v>4.5562253904194341</v>
      </c>
      <c r="AD287" s="197">
        <f>INDEX(Sorted_by_Variable!AC$447:AC$499,D277)</f>
        <v>4.5562253904194341</v>
      </c>
      <c r="AE287" s="197">
        <f>INDEX(Sorted_by_Variable!AD$447:AD$499,D277)</f>
        <v>4.5562253904194341</v>
      </c>
      <c r="AF287" s="197">
        <f>INDEX(Sorted_by_Variable!AE$447:AE$499,D277)</f>
        <v>4.556225390419435</v>
      </c>
      <c r="AG287" s="197">
        <f>INDEX(Sorted_by_Variable!AF$447:AF$499,D277)</f>
        <v>4.5562253904194332</v>
      </c>
      <c r="AH287" s="197">
        <f>INDEX(Sorted_by_Variable!AG$447:AG$499,D277)</f>
        <v>4.5562253904194332</v>
      </c>
      <c r="AI287" s="197">
        <f>INDEX(Sorted_by_Variable!AH$447:AH$499,D277)</f>
        <v>4.5562253904194341</v>
      </c>
      <c r="AJ287" s="197">
        <f>INDEX(Sorted_by_Variable!AI$447:AI$499,D277)</f>
        <v>4.5562253904194341</v>
      </c>
      <c r="AK287" s="197">
        <f>INDEX(Sorted_by_Variable!AJ$447:AJ$499,D277)</f>
        <v>4.5562253904194341</v>
      </c>
      <c r="AL287" s="197">
        <f>INDEX(Sorted_by_Variable!AK$447:AK$499,D277)</f>
        <v>4.5562253904194341</v>
      </c>
      <c r="AM287" s="197">
        <f>INDEX(Sorted_by_Variable!AL$447:AL$499,D277)</f>
        <v>4.556225390419435</v>
      </c>
      <c r="AN287" s="197">
        <f>INDEX(Sorted_by_Variable!AM$447:AM$499,D277)</f>
        <v>4.5562253904194341</v>
      </c>
      <c r="AO287" s="197">
        <f>INDEX(Sorted_by_Variable!AN$447:AN$499,D277)</f>
        <v>4.5562253904194332</v>
      </c>
      <c r="AP287" s="197">
        <f>INDEX(Sorted_by_Variable!AO$447:AO$499,D277)</f>
        <v>4.5562253904194359</v>
      </c>
      <c r="AQ287" s="198">
        <f>INDEX(Sorted_by_Variable!AP$447:AP$499,D277)</f>
        <v>4.5562253904194341</v>
      </c>
      <c r="AS287" s="69" t="str">
        <f t="shared" si="91"/>
        <v>Program levelized cost of saved energy</v>
      </c>
    </row>
    <row r="288" spans="2:45" x14ac:dyDescent="0.35">
      <c r="B288" s="36"/>
      <c r="C288" s="244" t="s">
        <v>2398</v>
      </c>
      <c r="D288" s="76" t="s">
        <v>2375</v>
      </c>
      <c r="E288" s="197"/>
      <c r="F288" s="196">
        <f>INDEX(Sorted_by_Variable!E$502:E$554,D277)</f>
        <v>0</v>
      </c>
      <c r="G288" s="197">
        <f>INDEX(Sorted_by_Variable!F$502:F$554,D277)</f>
        <v>0</v>
      </c>
      <c r="H288" s="197">
        <f>INDEX(Sorted_by_Variable!G$502:G$554,D277)</f>
        <v>0</v>
      </c>
      <c r="I288" s="197">
        <f>INDEX(Sorted_by_Variable!H$502:H$554,D277)</f>
        <v>0</v>
      </c>
      <c r="J288" s="197">
        <f>INDEX(Sorted_by_Variable!I$502:I$554,D277)</f>
        <v>3.905336048930943</v>
      </c>
      <c r="K288" s="197">
        <f>INDEX(Sorted_by_Variable!J$502:J$554,D277)</f>
        <v>4.5562253904194332</v>
      </c>
      <c r="L288" s="197">
        <f>INDEX(Sorted_by_Variable!K$502:K$554,D277)</f>
        <v>4.5562253904194341</v>
      </c>
      <c r="M288" s="197">
        <f>INDEX(Sorted_by_Variable!L$502:L$554,D277)</f>
        <v>4.5562253904194341</v>
      </c>
      <c r="N288" s="197">
        <f>INDEX(Sorted_by_Variable!M$502:M$554,D277)</f>
        <v>4.5562253904194341</v>
      </c>
      <c r="O288" s="197">
        <f>INDEX(Sorted_by_Variable!N$502:N$554,D277)</f>
        <v>4.556225390419435</v>
      </c>
      <c r="P288" s="197">
        <f>INDEX(Sorted_by_Variable!O$502:O$554,D277)</f>
        <v>4.5562253904194341</v>
      </c>
      <c r="Q288" s="197">
        <f>INDEX(Sorted_by_Variable!P$502:P$554,D277)</f>
        <v>4.5562253904194332</v>
      </c>
      <c r="R288" s="198">
        <f>INDEX(Sorted_by_Variable!Q$502:Q$554,D277)</f>
        <v>4.5562253904194341</v>
      </c>
      <c r="S288" s="197">
        <f>INDEX(Sorted_by_Variable!R$502:R$554,D277)</f>
        <v>4.5562253904194341</v>
      </c>
      <c r="T288" s="197">
        <f>INDEX(Sorted_by_Variable!S$502:S$554,D277)</f>
        <v>4.556225390419435</v>
      </c>
      <c r="U288" s="197">
        <f>INDEX(Sorted_by_Variable!T$502:T$554,D277)</f>
        <v>4.5562253904194341</v>
      </c>
      <c r="V288" s="197">
        <f>INDEX(Sorted_by_Variable!U$502:U$554,D277)</f>
        <v>4.5562253904194341</v>
      </c>
      <c r="W288" s="197">
        <f>INDEX(Sorted_by_Variable!V$502:V$554,D277)</f>
        <v>4.5562253904194332</v>
      </c>
      <c r="X288" s="197">
        <f>INDEX(Sorted_by_Variable!W$502:W$554,D277)</f>
        <v>4.5562253904194341</v>
      </c>
      <c r="Y288" s="197">
        <f>INDEX(Sorted_by_Variable!X$502:X$554,D277)</f>
        <v>4.5562253904194332</v>
      </c>
      <c r="Z288" s="197">
        <f>INDEX(Sorted_by_Variable!Y$502:Y$554,D277)</f>
        <v>4.556225390419435</v>
      </c>
      <c r="AA288" s="197">
        <f>INDEX(Sorted_by_Variable!Z$502:Z$554,D277)</f>
        <v>4.5562253904194341</v>
      </c>
      <c r="AB288" s="197">
        <f>INDEX(Sorted_by_Variable!AA$502:AA$554,D277)</f>
        <v>4.5562253904194341</v>
      </c>
      <c r="AC288" s="197">
        <f>INDEX(Sorted_by_Variable!AB$502:AB$554,D277)</f>
        <v>4.5562253904194341</v>
      </c>
      <c r="AD288" s="197">
        <f>INDEX(Sorted_by_Variable!AC$502:AC$554,D277)</f>
        <v>4.5562253904194341</v>
      </c>
      <c r="AE288" s="197">
        <f>INDEX(Sorted_by_Variable!AD$502:AD$554,D277)</f>
        <v>4.5562253904194341</v>
      </c>
      <c r="AF288" s="197">
        <f>INDEX(Sorted_by_Variable!AE$502:AE$554,D277)</f>
        <v>4.556225390419435</v>
      </c>
      <c r="AG288" s="197">
        <f>INDEX(Sorted_by_Variable!AF$502:AF$554,D277)</f>
        <v>4.5562253904194332</v>
      </c>
      <c r="AH288" s="197">
        <f>INDEX(Sorted_by_Variable!AG$502:AG$554,D277)</f>
        <v>4.5562253904194332</v>
      </c>
      <c r="AI288" s="197">
        <f>INDEX(Sorted_by_Variable!AH$502:AH$554,D277)</f>
        <v>4.5562253904194341</v>
      </c>
      <c r="AJ288" s="197">
        <f>INDEX(Sorted_by_Variable!AI$502:AI$554,D277)</f>
        <v>4.5562253904194341</v>
      </c>
      <c r="AK288" s="197">
        <f>INDEX(Sorted_by_Variable!AJ$502:AJ$554,D277)</f>
        <v>4.5562253904194341</v>
      </c>
      <c r="AL288" s="197">
        <f>INDEX(Sorted_by_Variable!AK$502:AK$554,D277)</f>
        <v>4.5562253904194341</v>
      </c>
      <c r="AM288" s="197">
        <f>INDEX(Sorted_by_Variable!AL$502:AL$554,D277)</f>
        <v>4.556225390419435</v>
      </c>
      <c r="AN288" s="197">
        <f>INDEX(Sorted_by_Variable!AM$502:AM$554,D277)</f>
        <v>4.5562253904194341</v>
      </c>
      <c r="AO288" s="197">
        <f>INDEX(Sorted_by_Variable!AN$502:AN$554,D277)</f>
        <v>4.5562253904194332</v>
      </c>
      <c r="AP288" s="197">
        <f>INDEX(Sorted_by_Variable!AO$502:AO$554,D277)</f>
        <v>4.5562253904194359</v>
      </c>
      <c r="AQ288" s="198">
        <f>INDEX(Sorted_by_Variable!AP$502:AP$554,D277)</f>
        <v>4.5562253904194341</v>
      </c>
      <c r="AS288" s="69" t="str">
        <f t="shared" si="91"/>
        <v>Participant levelized cost of saved energy</v>
      </c>
    </row>
    <row r="289" spans="2:45" x14ac:dyDescent="0.35">
      <c r="B289" s="36"/>
      <c r="C289" s="247" t="s">
        <v>2418</v>
      </c>
      <c r="D289" s="248"/>
      <c r="E289" s="250"/>
      <c r="F289" s="249"/>
      <c r="G289" s="250"/>
      <c r="H289" s="250"/>
      <c r="I289" s="250"/>
      <c r="J289" s="250"/>
      <c r="K289" s="250"/>
      <c r="L289" s="250"/>
      <c r="M289" s="250"/>
      <c r="N289" s="250"/>
      <c r="O289" s="250"/>
      <c r="P289" s="250"/>
      <c r="Q289" s="250"/>
      <c r="R289" s="251"/>
      <c r="S289" s="250"/>
      <c r="T289" s="250"/>
      <c r="U289" s="250"/>
      <c r="V289" s="250"/>
      <c r="W289" s="250"/>
      <c r="X289" s="250"/>
      <c r="Y289" s="250"/>
      <c r="Z289" s="250"/>
      <c r="AA289" s="250"/>
      <c r="AB289" s="250"/>
      <c r="AC289" s="250"/>
      <c r="AD289" s="250"/>
      <c r="AE289" s="250"/>
      <c r="AF289" s="250"/>
      <c r="AG289" s="250"/>
      <c r="AH289" s="250"/>
      <c r="AI289" s="250"/>
      <c r="AJ289" s="250"/>
      <c r="AK289" s="250"/>
      <c r="AL289" s="250"/>
      <c r="AM289" s="250"/>
      <c r="AN289" s="250"/>
      <c r="AO289" s="250"/>
      <c r="AP289" s="250"/>
      <c r="AQ289" s="251"/>
      <c r="AS289" s="69" t="str">
        <f>C289</f>
        <v>Annualized total cost of EE</v>
      </c>
    </row>
    <row r="290" spans="2:45" x14ac:dyDescent="0.35">
      <c r="B290" s="36"/>
      <c r="C290" s="244" t="s">
        <v>2418</v>
      </c>
      <c r="D290" s="76" t="s">
        <v>2376</v>
      </c>
      <c r="E290" s="200"/>
      <c r="F290" s="199">
        <f>INDEX(Sorted_by_Variable!E$557:E$609,D277)</f>
        <v>0</v>
      </c>
      <c r="G290" s="200">
        <f>INDEX(Sorted_by_Variable!F$557:F$609,D277)</f>
        <v>0</v>
      </c>
      <c r="H290" s="200">
        <f>INDEX(Sorted_by_Variable!G$557:G$609,D277)</f>
        <v>0</v>
      </c>
      <c r="I290" s="200">
        <f>INDEX(Sorted_by_Variable!H$557:H$609,D277)</f>
        <v>0</v>
      </c>
      <c r="J290" s="200">
        <f>INDEX(Sorted_by_Variable!I$557:I$609,D277)</f>
        <v>103.78063448445383</v>
      </c>
      <c r="K290" s="200">
        <f>INDEX(Sorted_by_Variable!J$557:J$609,D277)</f>
        <v>245.49773070897174</v>
      </c>
      <c r="L290" s="200">
        <f>INDEX(Sorted_by_Variable!K$557:K$609,D277)</f>
        <v>405.050431380752</v>
      </c>
      <c r="M290" s="200">
        <f>INDEX(Sorted_by_Variable!L$557:L$609,D277)</f>
        <v>580.16828858602241</v>
      </c>
      <c r="N290" s="200">
        <f>INDEX(Sorted_by_Variable!M$557:M$609,D277)</f>
        <v>743.11168364594232</v>
      </c>
      <c r="O290" s="200">
        <f>INDEX(Sorted_by_Variable!N$557:N$609,D277)</f>
        <v>894.16050206679074</v>
      </c>
      <c r="P290" s="200">
        <f>INDEX(Sorted_by_Variable!O$557:O$609,D277)</f>
        <v>1033.5806557908068</v>
      </c>
      <c r="Q290" s="200">
        <f>INDEX(Sorted_by_Variable!P$557:P$609,D277)</f>
        <v>1161.6245130950033</v>
      </c>
      <c r="R290" s="201">
        <f>INDEX(Sorted_by_Variable!Q$557:Q$609,D277)</f>
        <v>1278.5313110070229</v>
      </c>
      <c r="S290" s="200">
        <f>INDEX(Sorted_by_Variable!R$557:R$609,D277)</f>
        <v>1384.527550839663</v>
      </c>
      <c r="T290" s="200">
        <f>INDEX(Sorted_by_Variable!S$557:S$609,D277)</f>
        <v>1479.827377422873</v>
      </c>
      <c r="U290" s="200">
        <f>INDEX(Sorted_by_Variable!T$557:T$609,D277)</f>
        <v>1564.6329425900092</v>
      </c>
      <c r="V290" s="200">
        <f>INDEX(Sorted_by_Variable!U$557:U$609,D277)</f>
        <v>1639.134753453922</v>
      </c>
      <c r="W290" s="200">
        <f>INDEX(Sorted_by_Variable!V$557:V$609,D277)</f>
        <v>1703.5120059879762</v>
      </c>
      <c r="X290" s="200">
        <f>INDEX(Sorted_by_Variable!W$557:W$609,D277)</f>
        <v>1757.9329044073734</v>
      </c>
      <c r="Y290" s="200">
        <f>INDEX(Sorted_by_Variable!X$557:X$609,D277)</f>
        <v>1802.5549668271178</v>
      </c>
      <c r="Z290" s="200">
        <f>INDEX(Sorted_by_Variable!Y$557:Y$609,D277)</f>
        <v>1837.5253176546003</v>
      </c>
      <c r="AA290" s="200">
        <f>INDEX(Sorted_by_Variable!Z$557:Z$609,D277)</f>
        <v>1862.9809671570902</v>
      </c>
      <c r="AB290" s="200">
        <f>INDEX(Sorted_by_Variable!AA$557:AA$609,D277)</f>
        <v>1879.0490786273247</v>
      </c>
      <c r="AC290" s="200">
        <f>INDEX(Sorted_by_Variable!AB$557:AB$609,D277)</f>
        <v>1885.8472235539284</v>
      </c>
      <c r="AD290" s="200">
        <f>INDEX(Sorted_by_Variable!AC$557:AC$609,D277)</f>
        <v>1888.945763844582</v>
      </c>
      <c r="AE290" s="200">
        <f>INDEX(Sorted_by_Variable!AD$557:AD$609,D277)</f>
        <v>1890.6323562856296</v>
      </c>
      <c r="AF290" s="200">
        <f>INDEX(Sorted_by_Variable!AE$557:AE$609,D277)</f>
        <v>1892.2338991261904</v>
      </c>
      <c r="AG290" s="200">
        <f>INDEX(Sorted_by_Variable!AF$557:AF$609,D277)</f>
        <v>1895.0074635429673</v>
      </c>
      <c r="AH290" s="200">
        <f>INDEX(Sorted_by_Variable!AG$557:AG$609,D277)</f>
        <v>1898.7993455624894</v>
      </c>
      <c r="AI290" s="200">
        <f>INDEX(Sorted_by_Variable!AH$557:AH$609,D277)</f>
        <v>1903.6474742295529</v>
      </c>
      <c r="AJ290" s="200">
        <f>INDEX(Sorted_by_Variable!AI$557:AI$609,D277)</f>
        <v>1909.4128037981645</v>
      </c>
      <c r="AK290" s="200">
        <f>INDEX(Sorted_by_Variable!AJ$557:AJ$609,D277)</f>
        <v>1915.9683157867942</v>
      </c>
      <c r="AL290" s="200">
        <f>INDEX(Sorted_by_Variable!AK$557:AK$609,D277)</f>
        <v>1923.1985290589855</v>
      </c>
      <c r="AM290" s="200">
        <f>INDEX(Sorted_by_Variable!AL$557:AL$609,D277)</f>
        <v>1930.9990371117192</v>
      </c>
      <c r="AN290" s="200">
        <f>INDEX(Sorted_by_Variable!AM$557:AM$609,D277)</f>
        <v>1939.276071464353</v>
      </c>
      <c r="AO290" s="200">
        <f>INDEX(Sorted_by_Variable!AN$557:AN$609,D277)</f>
        <v>1947.9460900919248</v>
      </c>
      <c r="AP290" s="200">
        <f>INDEX(Sorted_by_Variable!AO$557:AO$609,D277)</f>
        <v>1956.9353898954689</v>
      </c>
      <c r="AQ290" s="201">
        <f>INDEX(Sorted_by_Variable!AP$557:AP$609,D277)</f>
        <v>1966.1797422489135</v>
      </c>
      <c r="AS290" s="69" t="str">
        <f>C289&amp;"|"&amp;C290</f>
        <v>Annualized total cost of EE|Annualized total cost of EE</v>
      </c>
    </row>
    <row r="291" spans="2:45" x14ac:dyDescent="0.35">
      <c r="B291" s="36"/>
      <c r="C291" s="244" t="s">
        <v>2419</v>
      </c>
      <c r="D291" s="76" t="s">
        <v>2376</v>
      </c>
      <c r="E291" s="200"/>
      <c r="F291" s="199">
        <f>INDEX(Sorted_by_Variable!E$612:E$664,D277)</f>
        <v>0</v>
      </c>
      <c r="G291" s="200">
        <f>INDEX(Sorted_by_Variable!F$612:F$664,D277)</f>
        <v>0</v>
      </c>
      <c r="H291" s="200">
        <f>INDEX(Sorted_by_Variable!G$612:G$664,D277)</f>
        <v>0</v>
      </c>
      <c r="I291" s="200">
        <f>INDEX(Sorted_by_Variable!H$612:H$664,D277)</f>
        <v>0</v>
      </c>
      <c r="J291" s="200">
        <f>INDEX(Sorted_by_Variable!I$612:I$664,D277)</f>
        <v>51.890317242226914</v>
      </c>
      <c r="K291" s="200">
        <f>INDEX(Sorted_by_Variable!J$612:J$664,D277)</f>
        <v>122.74886535448587</v>
      </c>
      <c r="L291" s="200">
        <f>INDEX(Sorted_by_Variable!K$612:K$664,D277)</f>
        <v>202.525215690376</v>
      </c>
      <c r="M291" s="200">
        <f>INDEX(Sorted_by_Variable!L$612:L$664,D277)</f>
        <v>290.08414429301121</v>
      </c>
      <c r="N291" s="200">
        <f>INDEX(Sorted_by_Variable!M$612:M$664,D277)</f>
        <v>371.55584182297116</v>
      </c>
      <c r="O291" s="200">
        <f>INDEX(Sorted_by_Variable!N$612:N$664,D277)</f>
        <v>447.08025103339537</v>
      </c>
      <c r="P291" s="200">
        <f>INDEX(Sorted_by_Variable!O$612:O$664,D277)</f>
        <v>516.79032789540338</v>
      </c>
      <c r="Q291" s="200">
        <f>INDEX(Sorted_by_Variable!P$612:P$664,D277)</f>
        <v>580.81225654750165</v>
      </c>
      <c r="R291" s="201">
        <f>INDEX(Sorted_by_Variable!Q$612:Q$664,D277)</f>
        <v>639.26565550351143</v>
      </c>
      <c r="S291" s="200">
        <f>INDEX(Sorted_by_Variable!R$612:R$664,D277)</f>
        <v>692.26377541983152</v>
      </c>
      <c r="T291" s="200">
        <f>INDEX(Sorted_by_Variable!S$612:S$664,D277)</f>
        <v>739.91368871143652</v>
      </c>
      <c r="U291" s="200">
        <f>INDEX(Sorted_by_Variable!T$612:T$664,D277)</f>
        <v>782.31647129500459</v>
      </c>
      <c r="V291" s="200">
        <f>INDEX(Sorted_by_Variable!U$612:U$664,D277)</f>
        <v>819.56737672696102</v>
      </c>
      <c r="W291" s="200">
        <f>INDEX(Sorted_by_Variable!V$612:V$664,D277)</f>
        <v>851.75600299398809</v>
      </c>
      <c r="X291" s="200">
        <f>INDEX(Sorted_by_Variable!W$612:W$664,D277)</f>
        <v>878.96645220368669</v>
      </c>
      <c r="Y291" s="200">
        <f>INDEX(Sorted_by_Variable!X$612:X$664,D277)</f>
        <v>901.27748341355891</v>
      </c>
      <c r="Z291" s="200">
        <f>INDEX(Sorted_by_Variable!Y$612:Y$664,D277)</f>
        <v>918.76265882730013</v>
      </c>
      <c r="AA291" s="200">
        <f>INDEX(Sorted_by_Variable!Z$612:Z$664,D277)</f>
        <v>931.49048357854508</v>
      </c>
      <c r="AB291" s="200">
        <f>INDEX(Sorted_by_Variable!AA$612:AA$664,D277)</f>
        <v>939.52453931366233</v>
      </c>
      <c r="AC291" s="200">
        <f>INDEX(Sorted_by_Variable!AB$612:AB$664,D277)</f>
        <v>942.92361177696421</v>
      </c>
      <c r="AD291" s="200">
        <f>INDEX(Sorted_by_Variable!AC$612:AC$664,D277)</f>
        <v>944.47288192229098</v>
      </c>
      <c r="AE291" s="200">
        <f>INDEX(Sorted_by_Variable!AD$612:AD$664,D277)</f>
        <v>945.31617814281481</v>
      </c>
      <c r="AF291" s="200">
        <f>INDEX(Sorted_by_Variable!AE$612:AE$664,D277)</f>
        <v>946.1169495630952</v>
      </c>
      <c r="AG291" s="200">
        <f>INDEX(Sorted_by_Variable!AF$612:AF$664,D277)</f>
        <v>947.50373177148367</v>
      </c>
      <c r="AH291" s="200">
        <f>INDEX(Sorted_by_Variable!AG$612:AG$664,D277)</f>
        <v>949.3996727812447</v>
      </c>
      <c r="AI291" s="200">
        <f>INDEX(Sorted_by_Variable!AH$612:AH$664,D277)</f>
        <v>951.82373711477646</v>
      </c>
      <c r="AJ291" s="200">
        <f>INDEX(Sorted_by_Variable!AI$612:AI$664,D277)</f>
        <v>954.70640189908227</v>
      </c>
      <c r="AK291" s="200">
        <f>INDEX(Sorted_by_Variable!AJ$612:AJ$664,D277)</f>
        <v>957.98415789339708</v>
      </c>
      <c r="AL291" s="200">
        <f>INDEX(Sorted_by_Variable!AK$612:AK$664,D277)</f>
        <v>961.59926452949276</v>
      </c>
      <c r="AM291" s="200">
        <f>INDEX(Sorted_by_Variable!AL$612:AL$664,D277)</f>
        <v>965.49951855585959</v>
      </c>
      <c r="AN291" s="200">
        <f>INDEX(Sorted_by_Variable!AM$612:AM$664,D277)</f>
        <v>969.63803573217649</v>
      </c>
      <c r="AO291" s="200">
        <f>INDEX(Sorted_by_Variable!AN$612:AN$664,D277)</f>
        <v>973.97304504596241</v>
      </c>
      <c r="AP291" s="200">
        <f>INDEX(Sorted_by_Variable!AO$612:AO$664,D277)</f>
        <v>978.46769494773446</v>
      </c>
      <c r="AQ291" s="201">
        <f>INDEX(Sorted_by_Variable!AP$612:AP$664,D277)</f>
        <v>983.08987112445675</v>
      </c>
      <c r="AS291" s="69" t="str">
        <f>C289&amp;"|"&amp;C291</f>
        <v>Annualized total cost of EE|Annualized program cost of EE</v>
      </c>
    </row>
    <row r="292" spans="2:45" x14ac:dyDescent="0.35">
      <c r="B292" s="36"/>
      <c r="C292" s="244" t="s">
        <v>2420</v>
      </c>
      <c r="D292" s="76" t="s">
        <v>2376</v>
      </c>
      <c r="E292" s="200"/>
      <c r="F292" s="199">
        <f>INDEX(Sorted_by_Variable!E$667:E$719,D277)</f>
        <v>0</v>
      </c>
      <c r="G292" s="200">
        <f>INDEX(Sorted_by_Variable!F$667:F$719,D277)</f>
        <v>0</v>
      </c>
      <c r="H292" s="200">
        <f>INDEX(Sorted_by_Variable!G$667:G$719,D277)</f>
        <v>0</v>
      </c>
      <c r="I292" s="200">
        <f>INDEX(Sorted_by_Variable!H$667:H$719,D277)</f>
        <v>0</v>
      </c>
      <c r="J292" s="200">
        <f>INDEX(Sorted_by_Variable!I$667:I$719,D277)</f>
        <v>51.890317242226914</v>
      </c>
      <c r="K292" s="200">
        <f>INDEX(Sorted_by_Variable!J$667:J$719,D277)</f>
        <v>122.74886535448587</v>
      </c>
      <c r="L292" s="200">
        <f>INDEX(Sorted_by_Variable!K$667:K$719,D277)</f>
        <v>202.525215690376</v>
      </c>
      <c r="M292" s="200">
        <f>INDEX(Sorted_by_Variable!L$667:L$719,D277)</f>
        <v>290.08414429301121</v>
      </c>
      <c r="N292" s="200">
        <f>INDEX(Sorted_by_Variable!M$667:M$719,D277)</f>
        <v>371.55584182297116</v>
      </c>
      <c r="O292" s="200">
        <f>INDEX(Sorted_by_Variable!N$667:N$719,D277)</f>
        <v>447.08025103339537</v>
      </c>
      <c r="P292" s="200">
        <f>INDEX(Sorted_by_Variable!O$667:O$719,D277)</f>
        <v>516.79032789540338</v>
      </c>
      <c r="Q292" s="200">
        <f>INDEX(Sorted_by_Variable!P$667:P$719,D277)</f>
        <v>580.81225654750165</v>
      </c>
      <c r="R292" s="201">
        <f>INDEX(Sorted_by_Variable!Q$667:Q$719,D277)</f>
        <v>639.26565550351143</v>
      </c>
      <c r="S292" s="200">
        <f>INDEX(Sorted_by_Variable!R$667:R$719,D277)</f>
        <v>692.26377541983152</v>
      </c>
      <c r="T292" s="200">
        <f>INDEX(Sorted_by_Variable!S$667:S$719,D277)</f>
        <v>739.91368871143652</v>
      </c>
      <c r="U292" s="200">
        <f>INDEX(Sorted_by_Variable!T$667:T$719,D277)</f>
        <v>782.31647129500459</v>
      </c>
      <c r="V292" s="200">
        <f>INDEX(Sorted_by_Variable!U$667:U$719,D277)</f>
        <v>819.56737672696102</v>
      </c>
      <c r="W292" s="200">
        <f>INDEX(Sorted_by_Variable!V$667:V$719,D277)</f>
        <v>851.75600299398809</v>
      </c>
      <c r="X292" s="200">
        <f>INDEX(Sorted_by_Variable!W$667:W$719,D277)</f>
        <v>878.96645220368669</v>
      </c>
      <c r="Y292" s="200">
        <f>INDEX(Sorted_by_Variable!X$667:X$719,D277)</f>
        <v>901.27748341355891</v>
      </c>
      <c r="Z292" s="200">
        <f>INDEX(Sorted_by_Variable!Y$667:Y$719,D277)</f>
        <v>918.76265882730013</v>
      </c>
      <c r="AA292" s="200">
        <f>INDEX(Sorted_by_Variable!Z$667:Z$719,D277)</f>
        <v>931.49048357854508</v>
      </c>
      <c r="AB292" s="200">
        <f>INDEX(Sorted_by_Variable!AA$667:AA$719,D277)</f>
        <v>939.52453931366233</v>
      </c>
      <c r="AC292" s="200">
        <f>INDEX(Sorted_by_Variable!AB$667:AB$719,D277)</f>
        <v>942.92361177696421</v>
      </c>
      <c r="AD292" s="200">
        <f>INDEX(Sorted_by_Variable!AC$667:AC$719,D277)</f>
        <v>944.47288192229098</v>
      </c>
      <c r="AE292" s="200">
        <f>INDEX(Sorted_by_Variable!AD$667:AD$719,D277)</f>
        <v>945.31617814281481</v>
      </c>
      <c r="AF292" s="200">
        <f>INDEX(Sorted_by_Variable!AE$667:AE$719,D277)</f>
        <v>946.1169495630952</v>
      </c>
      <c r="AG292" s="200">
        <f>INDEX(Sorted_by_Variable!AF$667:AF$719,D277)</f>
        <v>947.50373177148367</v>
      </c>
      <c r="AH292" s="200">
        <f>INDEX(Sorted_by_Variable!AG$667:AG$719,D277)</f>
        <v>949.3996727812447</v>
      </c>
      <c r="AI292" s="200">
        <f>INDEX(Sorted_by_Variable!AH$667:AH$719,D277)</f>
        <v>951.82373711477646</v>
      </c>
      <c r="AJ292" s="200">
        <f>INDEX(Sorted_by_Variable!AI$667:AI$719,D277)</f>
        <v>954.70640189908227</v>
      </c>
      <c r="AK292" s="200">
        <f>INDEX(Sorted_by_Variable!AJ$667:AJ$719,D277)</f>
        <v>957.98415789339708</v>
      </c>
      <c r="AL292" s="200">
        <f>INDEX(Sorted_by_Variable!AK$667:AK$719,D277)</f>
        <v>961.59926452949276</v>
      </c>
      <c r="AM292" s="200">
        <f>INDEX(Sorted_by_Variable!AL$667:AL$719,D277)</f>
        <v>965.49951855585959</v>
      </c>
      <c r="AN292" s="200">
        <f>INDEX(Sorted_by_Variable!AM$667:AM$719,D277)</f>
        <v>969.63803573217649</v>
      </c>
      <c r="AO292" s="200">
        <f>INDEX(Sorted_by_Variable!AN$667:AN$719,D277)</f>
        <v>973.97304504596241</v>
      </c>
      <c r="AP292" s="200">
        <f>INDEX(Sorted_by_Variable!AO$667:AO$719,D277)</f>
        <v>978.46769494773446</v>
      </c>
      <c r="AQ292" s="201">
        <f>INDEX(Sorted_by_Variable!AP$667:AP$719,D277)</f>
        <v>983.08987112445675</v>
      </c>
      <c r="AS292" s="69" t="str">
        <f>C289&amp;"|"&amp;C292</f>
        <v>Annualized total cost of EE|Annualized participant cost of EE</v>
      </c>
    </row>
    <row r="293" spans="2:45" x14ac:dyDescent="0.35">
      <c r="B293" s="231"/>
      <c r="C293" s="247" t="s">
        <v>2421</v>
      </c>
      <c r="D293" s="248"/>
      <c r="E293" s="250"/>
      <c r="F293" s="249"/>
      <c r="G293" s="250"/>
      <c r="H293" s="250"/>
      <c r="I293" s="250"/>
      <c r="J293" s="250"/>
      <c r="K293" s="250"/>
      <c r="L293" s="250"/>
      <c r="M293" s="250"/>
      <c r="N293" s="250"/>
      <c r="O293" s="250"/>
      <c r="P293" s="250"/>
      <c r="Q293" s="250"/>
      <c r="R293" s="251"/>
      <c r="S293" s="250"/>
      <c r="T293" s="250"/>
      <c r="U293" s="250"/>
      <c r="V293" s="250"/>
      <c r="W293" s="250"/>
      <c r="X293" s="250"/>
      <c r="Y293" s="250"/>
      <c r="Z293" s="250"/>
      <c r="AA293" s="250"/>
      <c r="AB293" s="250"/>
      <c r="AC293" s="250"/>
      <c r="AD293" s="250"/>
      <c r="AE293" s="250"/>
      <c r="AF293" s="250"/>
      <c r="AG293" s="250"/>
      <c r="AH293" s="250"/>
      <c r="AI293" s="250"/>
      <c r="AJ293" s="250"/>
      <c r="AK293" s="250"/>
      <c r="AL293" s="250"/>
      <c r="AM293" s="250"/>
      <c r="AN293" s="250"/>
      <c r="AO293" s="250"/>
      <c r="AP293" s="250"/>
      <c r="AQ293" s="251"/>
      <c r="AS293" s="69" t="str">
        <f>C293</f>
        <v>Annual first-year costs</v>
      </c>
    </row>
    <row r="294" spans="2:45" x14ac:dyDescent="0.35">
      <c r="B294" s="36"/>
      <c r="C294" s="244" t="s">
        <v>2394</v>
      </c>
      <c r="D294" s="76" t="s">
        <v>2376</v>
      </c>
      <c r="E294" s="200"/>
      <c r="F294" s="199">
        <f>INDEX(Sorted_by_Variable!E$722:E$774,D277)</f>
        <v>0</v>
      </c>
      <c r="G294" s="200">
        <f>INDEX(Sorted_by_Variable!F$722:F$774,D277)</f>
        <v>0</v>
      </c>
      <c r="H294" s="200">
        <f>INDEX(Sorted_by_Variable!G$722:G$774,D277)</f>
        <v>0</v>
      </c>
      <c r="I294" s="200">
        <f>INDEX(Sorted_by_Variable!H$722:H$774,D277)</f>
        <v>0</v>
      </c>
      <c r="J294" s="200">
        <f>INDEX(Sorted_by_Variable!I$722:I$774,D277)</f>
        <v>876.94398000000001</v>
      </c>
      <c r="K294" s="200">
        <f>INDEX(Sorted_by_Variable!J$722:J$774,D277)</f>
        <v>1243.66115751349</v>
      </c>
      <c r="L294" s="200">
        <f>INDEX(Sorted_by_Variable!K$722:K$774,D277)</f>
        <v>1459.8274562251006</v>
      </c>
      <c r="M294" s="200">
        <f>INDEX(Sorted_by_Variable!L$722:L$774,D277)</f>
        <v>1668.1856957803795</v>
      </c>
      <c r="N294" s="200">
        <f>INDEX(Sorted_by_Variable!M$722:M$774,D277)</f>
        <v>1653.1110171587788</v>
      </c>
      <c r="O294" s="200">
        <f>INDEX(Sorted_by_Variable!N$722:N$774,D277)</f>
        <v>1639.6079605048869</v>
      </c>
      <c r="P294" s="200">
        <f>INDEX(Sorted_by_Variable!O$722:O$774,D277)</f>
        <v>1627.6411664688803</v>
      </c>
      <c r="Q294" s="200">
        <f>INDEX(Sorted_by_Variable!P$722:P$774,D277)</f>
        <v>1617.1770473176323</v>
      </c>
      <c r="R294" s="201">
        <f>INDEX(Sorted_by_Variable!Q$722:Q$774,D277)</f>
        <v>1608.1837324471076</v>
      </c>
      <c r="S294" s="200">
        <f>INDEX(Sorted_by_Variable!R$722:R$774,D277)</f>
        <v>1600.6310161107237</v>
      </c>
      <c r="T294" s="200">
        <f>INDEX(Sorted_by_Variable!S$722:S$774,D277)</f>
        <v>1594.4903072874256</v>
      </c>
      <c r="U294" s="200">
        <f>INDEX(Sorted_by_Variable!T$722:T$774,D277)</f>
        <v>1589.7345816161044</v>
      </c>
      <c r="V294" s="200">
        <f>INDEX(Sorted_by_Variable!U$722:U$774,D277)</f>
        <v>1586.3383353257918</v>
      </c>
      <c r="W294" s="200">
        <f>INDEX(Sorted_by_Variable!V$722:V$774,D277)</f>
        <v>1584.2775410937516</v>
      </c>
      <c r="X294" s="200">
        <f>INDEX(Sorted_by_Variable!W$722:W$774,D277)</f>
        <v>1583.529605766166</v>
      </c>
      <c r="Y294" s="200">
        <f>INDEX(Sorted_by_Variable!X$722:X$774,D277)</f>
        <v>1584.0733298786415</v>
      </c>
      <c r="Z294" s="200">
        <f>INDEX(Sorted_by_Variable!Y$722:Y$774,D277)</f>
        <v>1585.8888689161531</v>
      </c>
      <c r="AA294" s="200">
        <f>INDEX(Sorted_by_Variable!Z$722:Z$774,D277)</f>
        <v>1588.9576962543777</v>
      </c>
      <c r="AB294" s="200">
        <f>INDEX(Sorted_by_Variable!AA$722:AA$774,D277)</f>
        <v>1593.2625677266115</v>
      </c>
      <c r="AC294" s="200">
        <f>INDEX(Sorted_by_Variable!AB$722:AB$774,D277)</f>
        <v>1598.7874877626359</v>
      </c>
      <c r="AD294" s="200">
        <f>INDEX(Sorted_by_Variable!AC$722:AC$774,D277)</f>
        <v>1605.51767704797</v>
      </c>
      <c r="AE294" s="200">
        <f>INDEX(Sorted_by_Variable!AD$722:AD$774,D277)</f>
        <v>1612.6318300934536</v>
      </c>
      <c r="AF294" s="200">
        <f>INDEX(Sorted_by_Variable!AE$722:AE$774,D277)</f>
        <v>1619.9554983876694</v>
      </c>
      <c r="AG294" s="200">
        <f>INDEX(Sorted_by_Variable!AF$722:AF$774,D277)</f>
        <v>1627.3206223712875</v>
      </c>
      <c r="AH294" s="200">
        <f>INDEX(Sorted_by_Variable!AG$722:AG$774,D277)</f>
        <v>1634.5679935483965</v>
      </c>
      <c r="AI294" s="200">
        <f>INDEX(Sorted_by_Variable!AH$722:AH$774,D277)</f>
        <v>1643.227992064287</v>
      </c>
      <c r="AJ294" s="200">
        <f>INDEX(Sorted_by_Variable!AI$722:AI$774,D277)</f>
        <v>1651.798677877757</v>
      </c>
      <c r="AK294" s="200">
        <f>INDEX(Sorted_by_Variable!AJ$722:AJ$774,D277)</f>
        <v>1660.2978922771663</v>
      </c>
      <c r="AL294" s="200">
        <f>INDEX(Sorted_by_Variable!AK$722:AK$774,D277)</f>
        <v>1668.7419531586584</v>
      </c>
      <c r="AM294" s="200">
        <f>INDEX(Sorted_by_Variable!AL$722:AL$774,D277)</f>
        <v>1677.1457171284376</v>
      </c>
      <c r="AN294" s="200">
        <f>INDEX(Sorted_by_Variable!AM$722:AM$774,D277)</f>
        <v>1685.5226381565019</v>
      </c>
      <c r="AO294" s="200">
        <f>INDEX(Sorted_by_Variable!AN$722:AN$774,D277)</f>
        <v>1693.8848229221601</v>
      </c>
      <c r="AP294" s="200">
        <f>INDEX(Sorted_by_Variable!AO$722:AO$774,D277)</f>
        <v>1702.2430829852101</v>
      </c>
      <c r="AQ294" s="201">
        <f>INDEX(Sorted_by_Variable!AP$722:AP$774,D277)</f>
        <v>1710.6069839104591</v>
      </c>
      <c r="AS294" s="69" t="str">
        <f>C293&amp;"|"&amp;C294</f>
        <v>Annual first-year costs|Annual total cost of EE</v>
      </c>
    </row>
    <row r="295" spans="2:45" x14ac:dyDescent="0.35">
      <c r="B295" s="36"/>
      <c r="C295" s="244" t="s">
        <v>2385</v>
      </c>
      <c r="D295" s="76" t="s">
        <v>2376</v>
      </c>
      <c r="E295" s="200"/>
      <c r="F295" s="199">
        <f>INDEX(Sorted_by_Variable!E$777:E$829,D277)</f>
        <v>0</v>
      </c>
      <c r="G295" s="200">
        <f>INDEX(Sorted_by_Variable!F$777:F$829,D277)</f>
        <v>0</v>
      </c>
      <c r="H295" s="200">
        <f>INDEX(Sorted_by_Variable!G$777:G$829,D277)</f>
        <v>0</v>
      </c>
      <c r="I295" s="200">
        <f>INDEX(Sorted_by_Variable!H$777:H$829,D277)</f>
        <v>0</v>
      </c>
      <c r="J295" s="200">
        <f>INDEX(Sorted_by_Variable!I$777:I$829,D277)</f>
        <v>438.47199000000001</v>
      </c>
      <c r="K295" s="200">
        <f>INDEX(Sorted_by_Variable!J$777:J$829,D277)</f>
        <v>621.83057875674501</v>
      </c>
      <c r="L295" s="200">
        <f>INDEX(Sorted_by_Variable!K$777:K$829,D277)</f>
        <v>729.9137281125503</v>
      </c>
      <c r="M295" s="200">
        <f>INDEX(Sorted_by_Variable!L$777:L$829,D277)</f>
        <v>834.09284789018977</v>
      </c>
      <c r="N295" s="200">
        <f>INDEX(Sorted_by_Variable!M$777:M$829,D277)</f>
        <v>826.55550857938942</v>
      </c>
      <c r="O295" s="200">
        <f>INDEX(Sorted_by_Variable!N$777:N$829,D277)</f>
        <v>819.80398025244347</v>
      </c>
      <c r="P295" s="200">
        <f>INDEX(Sorted_by_Variable!O$777:O$829,D277)</f>
        <v>813.82058323444016</v>
      </c>
      <c r="Q295" s="200">
        <f>INDEX(Sorted_by_Variable!P$777:P$829,D277)</f>
        <v>808.58852365881614</v>
      </c>
      <c r="R295" s="201">
        <f>INDEX(Sorted_by_Variable!Q$777:Q$829,D277)</f>
        <v>804.09186622355378</v>
      </c>
      <c r="S295" s="200">
        <f>INDEX(Sorted_by_Variable!R$777:R$829,D277)</f>
        <v>800.31550805536187</v>
      </c>
      <c r="T295" s="200">
        <f>INDEX(Sorted_by_Variable!S$777:S$829,D277)</f>
        <v>797.2451536437128</v>
      </c>
      <c r="U295" s="200">
        <f>INDEX(Sorted_by_Variable!T$777:T$829,D277)</f>
        <v>794.86729080805219</v>
      </c>
      <c r="V295" s="200">
        <f>INDEX(Sorted_by_Variable!U$777:U$829,D277)</f>
        <v>793.16916766289592</v>
      </c>
      <c r="W295" s="200">
        <f>INDEX(Sorted_by_Variable!V$777:V$829,D277)</f>
        <v>792.13877054687578</v>
      </c>
      <c r="X295" s="200">
        <f>INDEX(Sorted_by_Variable!W$777:W$829,D277)</f>
        <v>791.76480288308301</v>
      </c>
      <c r="Y295" s="200">
        <f>INDEX(Sorted_by_Variable!X$777:X$829,D277)</f>
        <v>792.03666493932076</v>
      </c>
      <c r="Z295" s="200">
        <f>INDEX(Sorted_by_Variable!Y$777:Y$829,D277)</f>
        <v>792.94443445807656</v>
      </c>
      <c r="AA295" s="200">
        <f>INDEX(Sorted_by_Variable!Z$777:Z$829,D277)</f>
        <v>794.47884812718883</v>
      </c>
      <c r="AB295" s="200">
        <f>INDEX(Sorted_by_Variable!AA$777:AA$829,D277)</f>
        <v>796.63128386330573</v>
      </c>
      <c r="AC295" s="200">
        <f>INDEX(Sorted_by_Variable!AB$777:AB$829,D277)</f>
        <v>799.39374388131796</v>
      </c>
      <c r="AD295" s="200">
        <f>INDEX(Sorted_by_Variable!AC$777:AC$829,D277)</f>
        <v>802.75883852398499</v>
      </c>
      <c r="AE295" s="200">
        <f>INDEX(Sorted_by_Variable!AD$777:AD$829,D277)</f>
        <v>806.31591504672679</v>
      </c>
      <c r="AF295" s="200">
        <f>INDEX(Sorted_by_Variable!AE$777:AE$829,D277)</f>
        <v>809.97774919383471</v>
      </c>
      <c r="AG295" s="200">
        <f>INDEX(Sorted_by_Variable!AF$777:AF$829,D277)</f>
        <v>813.66031118564376</v>
      </c>
      <c r="AH295" s="200">
        <f>INDEX(Sorted_by_Variable!AG$777:AG$829,D277)</f>
        <v>817.28399677419827</v>
      </c>
      <c r="AI295" s="200">
        <f>INDEX(Sorted_by_Variable!AH$777:AH$829,D277)</f>
        <v>821.61399603214352</v>
      </c>
      <c r="AJ295" s="200">
        <f>INDEX(Sorted_by_Variable!AI$777:AI$829,D277)</f>
        <v>825.89933893887849</v>
      </c>
      <c r="AK295" s="200">
        <f>INDEX(Sorted_by_Variable!AJ$777:AJ$829,D277)</f>
        <v>830.14894613858314</v>
      </c>
      <c r="AL295" s="200">
        <f>INDEX(Sorted_by_Variable!AK$777:AK$829,D277)</f>
        <v>834.37097657932918</v>
      </c>
      <c r="AM295" s="200">
        <f>INDEX(Sorted_by_Variable!AL$777:AL$829,D277)</f>
        <v>838.57285856421879</v>
      </c>
      <c r="AN295" s="200">
        <f>INDEX(Sorted_by_Variable!AM$777:AM$829,D277)</f>
        <v>842.76131907825095</v>
      </c>
      <c r="AO295" s="200">
        <f>INDEX(Sorted_by_Variable!AN$777:AN$829,D277)</f>
        <v>846.94241146108004</v>
      </c>
      <c r="AP295" s="200">
        <f>INDEX(Sorted_by_Variable!AO$777:AO$829,D277)</f>
        <v>851.12154149260505</v>
      </c>
      <c r="AQ295" s="201">
        <f>INDEX(Sorted_by_Variable!AP$777:AP$829,D277)</f>
        <v>855.30349195522956</v>
      </c>
      <c r="AS295" s="69" t="str">
        <f>C293&amp;"|"&amp;C295</f>
        <v>Annual first-year costs|Annual program cost of EE</v>
      </c>
    </row>
    <row r="296" spans="2:45" ht="18" thickBot="1" x14ac:dyDescent="0.4">
      <c r="B296" s="29"/>
      <c r="C296" s="245" t="s">
        <v>2386</v>
      </c>
      <c r="D296" s="96" t="s">
        <v>2376</v>
      </c>
      <c r="E296" s="203"/>
      <c r="F296" s="202">
        <f>INDEX(Sorted_by_Variable!E$832:E$884,D277)</f>
        <v>0</v>
      </c>
      <c r="G296" s="203">
        <f>INDEX(Sorted_by_Variable!F$832:F$884,D277)</f>
        <v>0</v>
      </c>
      <c r="H296" s="203">
        <f>INDEX(Sorted_by_Variable!G$832:G$884,D277)</f>
        <v>0</v>
      </c>
      <c r="I296" s="203">
        <f>INDEX(Sorted_by_Variable!H$832:H$884,D277)</f>
        <v>0</v>
      </c>
      <c r="J296" s="203">
        <f>INDEX(Sorted_by_Variable!I$832:I$884,D277)</f>
        <v>438.47199000000001</v>
      </c>
      <c r="K296" s="203">
        <f>INDEX(Sorted_by_Variable!J$832:J$884,D277)</f>
        <v>621.83057875674501</v>
      </c>
      <c r="L296" s="203">
        <f>INDEX(Sorted_by_Variable!K$832:K$884,D277)</f>
        <v>729.9137281125503</v>
      </c>
      <c r="M296" s="203">
        <f>INDEX(Sorted_by_Variable!L$832:L$884,D277)</f>
        <v>834.09284789018977</v>
      </c>
      <c r="N296" s="203">
        <f>INDEX(Sorted_by_Variable!M$832:M$884,D277)</f>
        <v>826.55550857938942</v>
      </c>
      <c r="O296" s="203">
        <f>INDEX(Sorted_by_Variable!N$832:N$884,D277)</f>
        <v>819.80398025244347</v>
      </c>
      <c r="P296" s="203">
        <f>INDEX(Sorted_by_Variable!O$832:O$884,D277)</f>
        <v>813.82058323444016</v>
      </c>
      <c r="Q296" s="203">
        <f>INDEX(Sorted_by_Variable!P$832:P$884,D277)</f>
        <v>808.58852365881614</v>
      </c>
      <c r="R296" s="204">
        <f>INDEX(Sorted_by_Variable!Q$832:Q$884,D277)</f>
        <v>804.09186622355378</v>
      </c>
      <c r="S296" s="203">
        <f>INDEX(Sorted_by_Variable!R$832:R$884,D277)</f>
        <v>800.31550805536187</v>
      </c>
      <c r="T296" s="203">
        <f>INDEX(Sorted_by_Variable!S$832:S$884,D277)</f>
        <v>797.2451536437128</v>
      </c>
      <c r="U296" s="203">
        <f>INDEX(Sorted_by_Variable!T$832:T$884,D277)</f>
        <v>794.86729080805219</v>
      </c>
      <c r="V296" s="203">
        <f>INDEX(Sorted_by_Variable!U$832:U$884,D277)</f>
        <v>793.16916766289592</v>
      </c>
      <c r="W296" s="203">
        <f>INDEX(Sorted_by_Variable!V$832:V$884,D277)</f>
        <v>792.13877054687578</v>
      </c>
      <c r="X296" s="203">
        <f>INDEX(Sorted_by_Variable!W$832:W$884,D277)</f>
        <v>791.76480288308301</v>
      </c>
      <c r="Y296" s="203">
        <f>INDEX(Sorted_by_Variable!X$832:X$884,D277)</f>
        <v>792.03666493932076</v>
      </c>
      <c r="Z296" s="203">
        <f>INDEX(Sorted_by_Variable!Y$832:Y$884,D277)</f>
        <v>792.94443445807656</v>
      </c>
      <c r="AA296" s="203">
        <f>INDEX(Sorted_by_Variable!Z$832:Z$884,D277)</f>
        <v>794.47884812718883</v>
      </c>
      <c r="AB296" s="203">
        <f>INDEX(Sorted_by_Variable!AA$832:AA$884,D277)</f>
        <v>796.63128386330573</v>
      </c>
      <c r="AC296" s="203">
        <f>INDEX(Sorted_by_Variable!AB$832:AB$884,D277)</f>
        <v>799.39374388131796</v>
      </c>
      <c r="AD296" s="203">
        <f>INDEX(Sorted_by_Variable!AC$832:AC$884,D277)</f>
        <v>802.75883852398499</v>
      </c>
      <c r="AE296" s="203">
        <f>INDEX(Sorted_by_Variable!AD$832:AD$884,D277)</f>
        <v>806.31591504672679</v>
      </c>
      <c r="AF296" s="203">
        <f>INDEX(Sorted_by_Variable!AE$832:AE$884,D277)</f>
        <v>809.97774919383471</v>
      </c>
      <c r="AG296" s="203">
        <f>INDEX(Sorted_by_Variable!AF$832:AF$884,D277)</f>
        <v>813.66031118564376</v>
      </c>
      <c r="AH296" s="203">
        <f>INDEX(Sorted_by_Variable!AG$832:AG$884,D277)</f>
        <v>817.28399677419827</v>
      </c>
      <c r="AI296" s="203">
        <f>INDEX(Sorted_by_Variable!AH$832:AH$884,D277)</f>
        <v>821.61399603214352</v>
      </c>
      <c r="AJ296" s="203">
        <f>INDEX(Sorted_by_Variable!AI$832:AI$884,D277)</f>
        <v>825.89933893887849</v>
      </c>
      <c r="AK296" s="203">
        <f>INDEX(Sorted_by_Variable!AJ$832:AJ$884,D277)</f>
        <v>830.14894613858314</v>
      </c>
      <c r="AL296" s="203">
        <f>INDEX(Sorted_by_Variable!AK$832:AK$884,D277)</f>
        <v>834.37097657932918</v>
      </c>
      <c r="AM296" s="203">
        <f>INDEX(Sorted_by_Variable!AL$832:AL$884,D277)</f>
        <v>838.57285856421879</v>
      </c>
      <c r="AN296" s="203">
        <f>INDEX(Sorted_by_Variable!AM$832:AM$884,D277)</f>
        <v>842.76131907825095</v>
      </c>
      <c r="AO296" s="203">
        <f>INDEX(Sorted_by_Variable!AN$832:AN$884,D277)</f>
        <v>846.94241146108004</v>
      </c>
      <c r="AP296" s="203">
        <f>INDEX(Sorted_by_Variable!AO$832:AO$884,D277)</f>
        <v>851.12154149260505</v>
      </c>
      <c r="AQ296" s="204">
        <f>INDEX(Sorted_by_Variable!AP$832:AP$884,D277)</f>
        <v>855.30349195522956</v>
      </c>
      <c r="AS296" s="69" t="str">
        <f>C293&amp;"|"&amp;C296</f>
        <v>Annual first-year costs|Annual participant cost of EE</v>
      </c>
    </row>
    <row r="297" spans="2:45" ht="18.75" thickTop="1" thickBot="1" x14ac:dyDescent="0.4"/>
    <row r="298" spans="2:45" ht="25.5" thickTop="1" x14ac:dyDescent="0.5">
      <c r="B298" s="217" t="str">
        <f>INDEX(Sorted_by_Variable!$C$7:$C$59,D298)</f>
        <v>Indiana</v>
      </c>
      <c r="C298" s="94"/>
      <c r="D298" s="228">
        <f>D277+1</f>
        <v>13</v>
      </c>
      <c r="E298" s="220"/>
      <c r="F298" s="222"/>
      <c r="G298" s="94"/>
      <c r="H298" s="94"/>
      <c r="I298" s="94"/>
      <c r="J298" s="94"/>
      <c r="K298" s="94"/>
      <c r="L298" s="94"/>
      <c r="M298" s="94"/>
      <c r="N298" s="94"/>
      <c r="O298" s="94"/>
      <c r="P298" s="94"/>
      <c r="Q298" s="94"/>
      <c r="R298" s="220"/>
      <c r="S298" s="94"/>
      <c r="T298" s="94"/>
      <c r="U298" s="94"/>
      <c r="V298" s="94"/>
      <c r="W298" s="94"/>
      <c r="X298" s="94"/>
      <c r="Y298" s="94"/>
      <c r="Z298" s="94"/>
      <c r="AA298" s="94"/>
      <c r="AB298" s="94"/>
      <c r="AC298" s="94"/>
      <c r="AD298" s="94"/>
      <c r="AE298" s="94"/>
      <c r="AF298" s="94"/>
      <c r="AG298" s="94"/>
      <c r="AH298" s="94"/>
      <c r="AI298" s="94"/>
      <c r="AJ298" s="94"/>
      <c r="AK298" s="94"/>
      <c r="AL298" s="94"/>
      <c r="AM298" s="94"/>
      <c r="AN298" s="94"/>
      <c r="AO298" s="94"/>
      <c r="AP298" s="94"/>
      <c r="AQ298" s="220"/>
      <c r="AS298" s="69"/>
    </row>
    <row r="299" spans="2:45" x14ac:dyDescent="0.35">
      <c r="C299" t="s">
        <v>2358</v>
      </c>
      <c r="D299" s="76" t="s">
        <v>0</v>
      </c>
      <c r="E299" s="166">
        <f>INDEX(Sorted_by_Variable!D$7:D$59,D298)</f>
        <v>105788.443</v>
      </c>
      <c r="F299" s="167">
        <f>INDEX(Sorted_by_Variable!E$7:E$59,D298)</f>
        <v>106218.97792882698</v>
      </c>
      <c r="G299" s="166">
        <f>INDEX(Sorted_by_Variable!F$7:F$59,D298)</f>
        <v>106651.26503700062</v>
      </c>
      <c r="H299" s="166">
        <f>INDEX(Sorted_by_Variable!G$7:G$59,D298)</f>
        <v>107085.31145549277</v>
      </c>
      <c r="I299" s="166">
        <f>INDEX(Sorted_by_Variable!H$7:H$59,D298)</f>
        <v>107521.12434429675</v>
      </c>
      <c r="J299" s="166">
        <f>INDEX(Sorted_by_Variable!I$7:I$59,D298)</f>
        <v>107958.71089254539</v>
      </c>
      <c r="K299" s="166">
        <f>INDEX(Sorted_by_Variable!J$7:J$59,D298)</f>
        <v>108398.07831862968</v>
      </c>
      <c r="L299" s="166">
        <f>INDEX(Sorted_by_Variable!K$7:K$59,D298)</f>
        <v>108839.2338703178</v>
      </c>
      <c r="M299" s="166">
        <f>INDEX(Sorted_by_Variable!L$7:L$59,D298)</f>
        <v>109282.18482487471</v>
      </c>
      <c r="N299" s="166">
        <f>INDEX(Sorted_by_Variable!M$7:M$59,D298)</f>
        <v>109726.9384891822</v>
      </c>
      <c r="O299" s="166">
        <f>INDEX(Sorted_by_Variable!N$7:N$59,D298)</f>
        <v>110173.50219985939</v>
      </c>
      <c r="P299" s="166">
        <f>INDEX(Sorted_by_Variable!O$7:O$59,D298)</f>
        <v>110621.88332338378</v>
      </c>
      <c r="Q299" s="166">
        <f>INDEX(Sorted_by_Variable!P$7:P$59,D298)</f>
        <v>111072.08925621276</v>
      </c>
      <c r="R299" s="168">
        <f>INDEX(Sorted_by_Variable!Q$7:Q$59,D298)</f>
        <v>111524.1274249056</v>
      </c>
      <c r="S299" s="166">
        <f>INDEX(Sorted_by_Variable!R$7:R$59,D298)</f>
        <v>111978.00528624601</v>
      </c>
      <c r="T299" s="166">
        <f>INDEX(Sorted_by_Variable!S$7:S$59,D298)</f>
        <v>112433.73032736512</v>
      </c>
      <c r="U299" s="166">
        <f>INDEX(Sorted_by_Variable!T$7:T$59,D298)</f>
        <v>112891.31006586495</v>
      </c>
      <c r="V299" s="166">
        <f>INDEX(Sorted_by_Variable!U$7:U$59,D298)</f>
        <v>113350.75204994247</v>
      </c>
      <c r="W299" s="166">
        <f>INDEX(Sorted_by_Variable!V$7:V$59,D298)</f>
        <v>113812.0638585141</v>
      </c>
      <c r="X299" s="166">
        <f>INDEX(Sorted_by_Variable!W$7:W$59,D298)</f>
        <v>114275.25310134071</v>
      </c>
      <c r="Y299" s="166">
        <f>INDEX(Sorted_by_Variable!X$7:X$59,D298)</f>
        <v>114740.32741915321</v>
      </c>
      <c r="Z299" s="166">
        <f>INDEX(Sorted_by_Variable!Y$7:Y$59,D298)</f>
        <v>115207.29448377849</v>
      </c>
      <c r="AA299" s="166">
        <f>INDEX(Sorted_by_Variable!Z$7:Z$59,D298)</f>
        <v>115676.16199826608</v>
      </c>
      <c r="AB299" s="166">
        <f>INDEX(Sorted_by_Variable!AA$7:AA$59,D298)</f>
        <v>116146.93769701515</v>
      </c>
      <c r="AC299" s="166">
        <f>INDEX(Sorted_by_Variable!AB$7:AB$59,D298)</f>
        <v>116619.62934590213</v>
      </c>
      <c r="AD299" s="166">
        <f>INDEX(Sorted_by_Variable!AC$7:AC$59,D298)</f>
        <v>117094.24474240877</v>
      </c>
      <c r="AE299" s="166">
        <f>INDEX(Sorted_by_Variable!AD$7:AD$59,D298)</f>
        <v>117570.79171575086</v>
      </c>
      <c r="AF299" s="166">
        <f>INDEX(Sorted_by_Variable!AE$7:AE$59,D298)</f>
        <v>118049.27812700726</v>
      </c>
      <c r="AG299" s="166">
        <f>INDEX(Sorted_by_Variable!AF$7:AF$59,D298)</f>
        <v>118529.71186924966</v>
      </c>
      <c r="AH299" s="166">
        <f>INDEX(Sorted_by_Variable!AG$7:AG$59,D298)</f>
        <v>119107.61790291441</v>
      </c>
      <c r="AI299" s="166">
        <f>INDEX(Sorted_by_Variable!AH$7:AH$59,D298)</f>
        <v>119688.34158776957</v>
      </c>
      <c r="AJ299" s="166">
        <f>INDEX(Sorted_by_Variable!AI$7:AI$59,D298)</f>
        <v>120271.89666161637</v>
      </c>
      <c r="AK299" s="166">
        <f>INDEX(Sorted_by_Variable!AJ$7:AJ$59,D298)</f>
        <v>120858.29692923639</v>
      </c>
      <c r="AL299" s="166">
        <f>INDEX(Sorted_by_Variable!AK$7:AK$59,D298)</f>
        <v>121447.55626271809</v>
      </c>
      <c r="AM299" s="166">
        <f>INDEX(Sorted_by_Variable!AL$7:AL$59,D298)</f>
        <v>122039.68860178499</v>
      </c>
      <c r="AN299" s="166">
        <f>INDEX(Sorted_by_Variable!AM$7:AM$59,D298)</f>
        <v>122634.70795412544</v>
      </c>
      <c r="AO299" s="166">
        <f>INDEX(Sorted_by_Variable!AN$7:AN$59,D298)</f>
        <v>123232.62839572394</v>
      </c>
      <c r="AP299" s="166">
        <f>INDEX(Sorted_by_Variable!AO$7:AO$59,D298)</f>
        <v>123833.46407119419</v>
      </c>
      <c r="AQ299" s="168">
        <f>INDEX(Sorted_by_Variable!AP$7:AP$59,D298)</f>
        <v>124437.22919411369</v>
      </c>
      <c r="AS299" s="69" t="str">
        <f t="shared" ref="AS299:AS309" si="93">C299</f>
        <v>BAU sales</v>
      </c>
    </row>
    <row r="300" spans="2:45" x14ac:dyDescent="0.35">
      <c r="C300" t="s">
        <v>2372</v>
      </c>
      <c r="D300" s="76" t="s">
        <v>0</v>
      </c>
      <c r="E300" s="166">
        <f>INDEX(Sorted_by_Variable!D$62:D$114,D298)</f>
        <v>105173.425</v>
      </c>
      <c r="F300" s="167">
        <f>INDEX(Sorted_by_Variable!E$62:E$114,D298)</f>
        <v>106218.97792882698</v>
      </c>
      <c r="G300" s="166">
        <f>INDEX(Sorted_by_Variable!F$62:F$114,D298)</f>
        <v>106651.26503700062</v>
      </c>
      <c r="H300" s="166">
        <f>INDEX(Sorted_by_Variable!G$62:G$114,D298)</f>
        <v>107085.31145549277</v>
      </c>
      <c r="I300" s="166">
        <f>INDEX(Sorted_by_Variable!H$62:H$114,D298)</f>
        <v>107521.12434429675</v>
      </c>
      <c r="J300" s="166">
        <f>INDEX(Sorted_by_Variable!I$62:I$114,D298)</f>
        <v>107343.6928925454</v>
      </c>
      <c r="K300" s="166">
        <f>INDEX(Sorted_by_Variable!J$62:J$114,D298)</f>
        <v>106986.73920449753</v>
      </c>
      <c r="L300" s="166">
        <f>INDEX(Sorted_by_Variable!K$62:K$114,D298)</f>
        <v>106463.97112527235</v>
      </c>
      <c r="M300" s="166">
        <f>INDEX(Sorted_by_Variable!L$62:L$114,D298)</f>
        <v>105789.88381378204</v>
      </c>
      <c r="N300" s="166">
        <f>INDEX(Sorted_by_Variable!M$62:M$114,D298)</f>
        <v>104979.59104249088</v>
      </c>
      <c r="O300" s="166">
        <f>INDEX(Sorted_by_Variable!N$62:N$114,D298)</f>
        <v>104124.24015747184</v>
      </c>
      <c r="P300" s="166">
        <f>INDEX(Sorted_by_Variable!O$62:O$114,D298)</f>
        <v>103366.41557308253</v>
      </c>
      <c r="Q300" s="166">
        <f>INDEX(Sorted_by_Variable!P$62:P$114,D298)</f>
        <v>102703.98651425636</v>
      </c>
      <c r="R300" s="168">
        <f>INDEX(Sorted_by_Variable!Q$62:Q$114,D298)</f>
        <v>102134.93119210259</v>
      </c>
      <c r="S300" s="166">
        <f>INDEX(Sorted_by_Variable!R$62:R$114,D298)</f>
        <v>101657.33348704521</v>
      </c>
      <c r="T300" s="166">
        <f>INDEX(Sorted_by_Variable!S$62:S$114,D298)</f>
        <v>101269.3797677572</v>
      </c>
      <c r="U300" s="166">
        <f>INDEX(Sorted_by_Variable!T$62:T$114,D298)</f>
        <v>100969.35584123427</v>
      </c>
      <c r="V300" s="166">
        <f>INDEX(Sorted_by_Variable!U$62:U$114,D298)</f>
        <v>100755.64402952984</v>
      </c>
      <c r="W300" s="166">
        <f>INDEX(Sorted_by_Variable!V$62:V$114,D298)</f>
        <v>100626.72036884342</v>
      </c>
      <c r="X300" s="166">
        <f>INDEX(Sorted_by_Variable!W$62:W$114,D298)</f>
        <v>100581.15192681928</v>
      </c>
      <c r="Y300" s="166">
        <f>INDEX(Sorted_by_Variable!X$62:X$114,D298)</f>
        <v>100617.594234071</v>
      </c>
      <c r="Z300" s="166">
        <f>INDEX(Sorted_by_Variable!Y$62:Y$114,D298)</f>
        <v>100734.78882610054</v>
      </c>
      <c r="AA300" s="166">
        <f>INDEX(Sorted_by_Variable!Z$62:Z$114,D298)</f>
        <v>100931.56089192831</v>
      </c>
      <c r="AB300" s="166">
        <f>INDEX(Sorted_by_Variable!AA$62:AA$114,D298)</f>
        <v>101206.81702589286</v>
      </c>
      <c r="AC300" s="166">
        <f>INDEX(Sorted_by_Variable!AB$62:AB$114,D298)</f>
        <v>101559.54307921632</v>
      </c>
      <c r="AD300" s="166">
        <f>INDEX(Sorted_by_Variable!AC$62:AC$114,D298)</f>
        <v>101956.43273964319</v>
      </c>
      <c r="AE300" s="166">
        <f>INDEX(Sorted_by_Variable!AD$62:AD$114,D298)</f>
        <v>102385.86393008516</v>
      </c>
      <c r="AF300" s="166">
        <f>INDEX(Sorted_by_Variable!AE$62:AE$114,D298)</f>
        <v>102836.55299601665</v>
      </c>
      <c r="AG300" s="166">
        <f>INDEX(Sorted_by_Variable!AF$62:AF$114,D298)</f>
        <v>103297.58868961755</v>
      </c>
      <c r="AH300" s="166">
        <f>INDEX(Sorted_by_Variable!AG$62:AG$114,D298)</f>
        <v>103853.97660632509</v>
      </c>
      <c r="AI300" s="166">
        <f>INDEX(Sorted_by_Variable!AH$62:AH$114,D298)</f>
        <v>104403.50845887803</v>
      </c>
      <c r="AJ300" s="166">
        <f>INDEX(Sorted_by_Variable!AI$62:AI$114,D298)</f>
        <v>104947.41535667291</v>
      </c>
      <c r="AK300" s="166">
        <f>INDEX(Sorted_by_Variable!AJ$62:AJ$114,D298)</f>
        <v>105486.82760231549</v>
      </c>
      <c r="AL300" s="166">
        <f>INDEX(Sorted_by_Variable!AK$62:AK$114,D298)</f>
        <v>106022.7788581686</v>
      </c>
      <c r="AM300" s="166">
        <f>INDEX(Sorted_by_Variable!AL$62:AL$114,D298)</f>
        <v>106556.21008477718</v>
      </c>
      <c r="AN300" s="166">
        <f>INDEX(Sorted_by_Variable!AM$62:AM$114,D298)</f>
        <v>107087.97326050053</v>
      </c>
      <c r="AO300" s="166">
        <f>INDEX(Sorted_by_Variable!AN$62:AN$114,D298)</f>
        <v>107618.83489125426</v>
      </c>
      <c r="AP300" s="166">
        <f>INDEX(Sorted_by_Variable!AO$62:AO$114,D298)</f>
        <v>108149.47931885469</v>
      </c>
      <c r="AQ300" s="168">
        <f>INDEX(Sorted_by_Variable!AP$62:AP$114,D298)</f>
        <v>108680.51183606543</v>
      </c>
      <c r="AS300" s="69" t="str">
        <f t="shared" si="93"/>
        <v>Sales after EE</v>
      </c>
    </row>
    <row r="301" spans="2:45" x14ac:dyDescent="0.35">
      <c r="C301" t="s">
        <v>2356</v>
      </c>
      <c r="D301" s="76" t="s">
        <v>0</v>
      </c>
      <c r="E301" s="166">
        <f>INDEX(Sorted_by_Variable!D$117:D$169,D298)</f>
        <v>0</v>
      </c>
      <c r="F301" s="167">
        <f>INDEX(Sorted_by_Variable!E$117:E$169,D298)</f>
        <v>0</v>
      </c>
      <c r="G301" s="166">
        <f>INDEX(Sorted_by_Variable!F$117:F$169,D298)</f>
        <v>0</v>
      </c>
      <c r="H301" s="166">
        <f>INDEX(Sorted_by_Variable!G$117:G$169,D298)</f>
        <v>0</v>
      </c>
      <c r="I301" s="166">
        <f>INDEX(Sorted_by_Variable!H$117:H$169,D298)</f>
        <v>0</v>
      </c>
      <c r="J301" s="166">
        <f>INDEX(Sorted_by_Variable!I$117:I$169,D298)</f>
        <v>615.01800000000003</v>
      </c>
      <c r="K301" s="166">
        <f>INDEX(Sorted_by_Variable!J$117:J$169,D298)</f>
        <v>1411.3391141321506</v>
      </c>
      <c r="L301" s="166">
        <f>INDEX(Sorted_by_Variable!K$117:K$169,D298)</f>
        <v>2375.2627450454502</v>
      </c>
      <c r="M301" s="166">
        <f>INDEX(Sorted_by_Variable!L$117:L$169,D298)</f>
        <v>3492.3010110926762</v>
      </c>
      <c r="N301" s="166">
        <f>INDEX(Sorted_by_Variable!M$117:M$169,D298)</f>
        <v>4747.3474466913176</v>
      </c>
      <c r="O301" s="166">
        <f>INDEX(Sorted_by_Variable!N$117:N$169,D298)</f>
        <v>6049.2620423875451</v>
      </c>
      <c r="P301" s="166">
        <f>INDEX(Sorted_by_Variable!O$117:O$169,D298)</f>
        <v>7255.4677503012563</v>
      </c>
      <c r="Q301" s="166">
        <f>INDEX(Sorted_by_Variable!P$117:P$169,D298)</f>
        <v>8368.102741956387</v>
      </c>
      <c r="R301" s="168">
        <f>INDEX(Sorted_by_Variable!Q$117:Q$169,D298)</f>
        <v>9389.1962328030095</v>
      </c>
      <c r="S301" s="166">
        <f>INDEX(Sorted_by_Variable!R$117:R$169,D298)</f>
        <v>10320.671799200807</v>
      </c>
      <c r="T301" s="166">
        <f>INDEX(Sorted_by_Variable!S$117:S$169,D298)</f>
        <v>11164.350559607925</v>
      </c>
      <c r="U301" s="166">
        <f>INDEX(Sorted_by_Variable!T$117:T$169,D298)</f>
        <v>11921.954224630688</v>
      </c>
      <c r="V301" s="166">
        <f>INDEX(Sorted_by_Variable!U$117:U$169,D298)</f>
        <v>12595.108020412639</v>
      </c>
      <c r="W301" s="166">
        <f>INDEX(Sorted_by_Variable!V$117:V$169,D298)</f>
        <v>13185.34348967068</v>
      </c>
      <c r="X301" s="166">
        <f>INDEX(Sorted_by_Variable!W$117:W$169,D298)</f>
        <v>13694.101174521431</v>
      </c>
      <c r="Y301" s="166">
        <f>INDEX(Sorted_by_Variable!X$117:X$169,D298)</f>
        <v>14122.733185082205</v>
      </c>
      <c r="Z301" s="166">
        <f>INDEX(Sorted_by_Variable!Y$117:Y$169,D298)</f>
        <v>14472.50565767795</v>
      </c>
      <c r="AA301" s="166">
        <f>INDEX(Sorted_by_Variable!Z$117:Z$169,D298)</f>
        <v>14744.601106337765</v>
      </c>
      <c r="AB301" s="166">
        <f>INDEX(Sorted_by_Variable!AA$117:AA$169,D298)</f>
        <v>14940.120671122286</v>
      </c>
      <c r="AC301" s="166">
        <f>INDEX(Sorted_by_Variable!AB$117:AB$169,D298)</f>
        <v>15060.086266685805</v>
      </c>
      <c r="AD301" s="166">
        <f>INDEX(Sorted_by_Variable!AC$117:AC$169,D298)</f>
        <v>15137.812002765579</v>
      </c>
      <c r="AE301" s="166">
        <f>INDEX(Sorted_by_Variable!AD$117:AD$169,D298)</f>
        <v>15184.927785665701</v>
      </c>
      <c r="AF301" s="166">
        <f>INDEX(Sorted_by_Variable!AE$117:AE$169,D298)</f>
        <v>15212.725130990617</v>
      </c>
      <c r="AG301" s="166">
        <f>INDEX(Sorted_by_Variable!AF$117:AF$169,D298)</f>
        <v>15232.123179632108</v>
      </c>
      <c r="AH301" s="166">
        <f>INDEX(Sorted_by_Variable!AG$117:AG$169,D298)</f>
        <v>15253.641296589329</v>
      </c>
      <c r="AI301" s="166">
        <f>INDEX(Sorted_by_Variable!AH$117:AH$169,D298)</f>
        <v>15284.833128891532</v>
      </c>
      <c r="AJ301" s="166">
        <f>INDEX(Sorted_by_Variable!AI$117:AI$169,D298)</f>
        <v>15324.481304943463</v>
      </c>
      <c r="AK301" s="166">
        <f>INDEX(Sorted_by_Variable!AJ$117:AJ$169,D298)</f>
        <v>15371.469326920898</v>
      </c>
      <c r="AL301" s="166">
        <f>INDEX(Sorted_by_Variable!AK$117:AK$169,D298)</f>
        <v>15424.777404549492</v>
      </c>
      <c r="AM301" s="166">
        <f>INDEX(Sorted_by_Variable!AL$117:AL$169,D298)</f>
        <v>15483.478517007818</v>
      </c>
      <c r="AN301" s="166">
        <f>INDEX(Sorted_by_Variable!AM$117:AM$169,D298)</f>
        <v>15546.734693624909</v>
      </c>
      <c r="AO301" s="166">
        <f>INDEX(Sorted_by_Variable!AN$117:AN$169,D298)</f>
        <v>15613.793504469679</v>
      </c>
      <c r="AP301" s="166">
        <f>INDEX(Sorted_by_Variable!AO$117:AO$169,D298)</f>
        <v>15683.984752339493</v>
      </c>
      <c r="AQ301" s="168">
        <f>INDEX(Sorted_by_Variable!AP$117:AP$169,D298)</f>
        <v>15756.717358048263</v>
      </c>
      <c r="AS301" s="69" t="str">
        <f t="shared" si="93"/>
        <v>Net cumulative savings</v>
      </c>
    </row>
    <row r="302" spans="2:45" x14ac:dyDescent="0.35">
      <c r="C302" t="s">
        <v>2390</v>
      </c>
      <c r="D302" s="76" t="s">
        <v>1</v>
      </c>
      <c r="E302" s="174">
        <f t="shared" ref="E302:AQ302" si="94">E301/E299</f>
        <v>0</v>
      </c>
      <c r="F302" s="173">
        <f t="shared" si="94"/>
        <v>0</v>
      </c>
      <c r="G302" s="174">
        <f t="shared" si="94"/>
        <v>0</v>
      </c>
      <c r="H302" s="174">
        <f t="shared" si="94"/>
        <v>0</v>
      </c>
      <c r="I302" s="174">
        <f t="shared" si="94"/>
        <v>0</v>
      </c>
      <c r="J302" s="174">
        <f t="shared" si="94"/>
        <v>5.6967890308744634E-3</v>
      </c>
      <c r="K302" s="174">
        <f t="shared" si="94"/>
        <v>1.301996433906885E-2</v>
      </c>
      <c r="L302" s="174">
        <f t="shared" si="94"/>
        <v>2.1823589348998737E-2</v>
      </c>
      <c r="M302" s="174">
        <f t="shared" si="94"/>
        <v>3.1956727591867851E-2</v>
      </c>
      <c r="N302" s="174">
        <f t="shared" si="94"/>
        <v>4.3265104376892377E-2</v>
      </c>
      <c r="O302" s="174">
        <f t="shared" si="94"/>
        <v>5.4906687375825887E-2</v>
      </c>
      <c r="P302" s="174">
        <f t="shared" si="94"/>
        <v>6.5587996988725653E-2</v>
      </c>
      <c r="Q302" s="174">
        <f t="shared" si="94"/>
        <v>7.533938362006927E-2</v>
      </c>
      <c r="R302" s="175">
        <f t="shared" si="94"/>
        <v>8.4189820172546906E-2</v>
      </c>
      <c r="S302" s="174">
        <f t="shared" si="94"/>
        <v>9.216695522320105E-2</v>
      </c>
      <c r="T302" s="174">
        <f t="shared" si="94"/>
        <v>9.9297164001421079E-2</v>
      </c>
      <c r="U302" s="174">
        <f t="shared" si="94"/>
        <v>0.10560559725699863</v>
      </c>
      <c r="V302" s="174">
        <f t="shared" si="94"/>
        <v>0.11111622810286446</v>
      </c>
      <c r="W302" s="174">
        <f t="shared" si="94"/>
        <v>0.11585189691368826</v>
      </c>
      <c r="X302" s="174">
        <f t="shared" si="94"/>
        <v>0.11983435435822078</v>
      </c>
      <c r="Y302" s="174">
        <f t="shared" si="94"/>
        <v>0.12308430264009117</v>
      </c>
      <c r="Z302" s="174">
        <f t="shared" si="94"/>
        <v>0.12562143501873244</v>
      </c>
      <c r="AA302" s="174">
        <f t="shared" si="94"/>
        <v>0.1274644736791905</v>
      </c>
      <c r="AB302" s="174">
        <f t="shared" si="94"/>
        <v>0.128631206016775</v>
      </c>
      <c r="AC302" s="174">
        <f t="shared" si="94"/>
        <v>0.12913851939982177</v>
      </c>
      <c r="AD302" s="174">
        <f t="shared" si="94"/>
        <v>0.12927887306559499</v>
      </c>
      <c r="AE302" s="174">
        <f t="shared" si="94"/>
        <v>0.1291556139417524</v>
      </c>
      <c r="AF302" s="174">
        <f t="shared" si="94"/>
        <v>0.12886758286334879</v>
      </c>
      <c r="AG302" s="174">
        <f t="shared" si="94"/>
        <v>0.12850890244662613</v>
      </c>
      <c r="AH302" s="174">
        <f t="shared" si="94"/>
        <v>0.12806604283718187</v>
      </c>
      <c r="AI302" s="174">
        <f t="shared" si="94"/>
        <v>0.12770527961307657</v>
      </c>
      <c r="AJ302" s="174">
        <f t="shared" si="94"/>
        <v>0.12741531255683711</v>
      </c>
      <c r="AK302" s="174">
        <f t="shared" si="94"/>
        <v>0.12718588394407901</v>
      </c>
      <c r="AL302" s="174">
        <f t="shared" si="94"/>
        <v>0.12700772151546849</v>
      </c>
      <c r="AM302" s="174">
        <f t="shared" si="94"/>
        <v>0.12687248463514475</v>
      </c>
      <c r="AN302" s="174">
        <f t="shared" si="94"/>
        <v>0.12677271347554031</v>
      </c>
      <c r="AO302" s="174">
        <f t="shared" si="94"/>
        <v>0.12670178107644309</v>
      </c>
      <c r="AP302" s="174">
        <f t="shared" si="94"/>
        <v>0.12665384813367148</v>
      </c>
      <c r="AQ302" s="175">
        <f t="shared" si="94"/>
        <v>0.12662382037990291</v>
      </c>
      <c r="AS302" s="69" t="str">
        <f t="shared" si="93"/>
        <v>Net cumulative savings as a percent of sales before EE</v>
      </c>
    </row>
    <row r="303" spans="2:45" x14ac:dyDescent="0.35">
      <c r="C303" t="s">
        <v>2378</v>
      </c>
      <c r="D303" s="76" t="s">
        <v>0</v>
      </c>
      <c r="E303" s="166">
        <f>INDEX(Sorted_by_Variable!D$227:D$279,D298)</f>
        <v>0</v>
      </c>
      <c r="F303" s="167">
        <f>INDEX(Sorted_by_Variable!E$227:E$279,D298)</f>
        <v>0</v>
      </c>
      <c r="G303" s="166">
        <f>INDEX(Sorted_by_Variable!F$227:F$279,D298)</f>
        <v>0</v>
      </c>
      <c r="H303" s="166">
        <f>INDEX(Sorted_by_Variable!G$227:G$279,D298)</f>
        <v>0</v>
      </c>
      <c r="I303" s="166">
        <f>INDEX(Sorted_by_Variable!H$227:H$279,D298)</f>
        <v>0</v>
      </c>
      <c r="J303" s="166">
        <f>INDEX(Sorted_by_Variable!I$227:I$279,D298)</f>
        <v>615.01800000000003</v>
      </c>
      <c r="K303" s="166">
        <f>INDEX(Sorted_by_Variable!J$227:J$279,D298)</f>
        <v>828.69048255320331</v>
      </c>
      <c r="L303" s="166">
        <f>INDEX(Sorted_by_Variable!K$227:K$279,D298)</f>
        <v>1039.9082878897837</v>
      </c>
      <c r="M303" s="166">
        <f>INDEX(Sorted_by_Variable!L$227:L$279,D298)</f>
        <v>1247.754938175804</v>
      </c>
      <c r="N303" s="166">
        <f>INDEX(Sorted_by_Variable!M$227:M$279,D298)</f>
        <v>1451.4344202627883</v>
      </c>
      <c r="O303" s="166">
        <f>INDEX(Sorted_by_Variable!N$227:N$279,D298)</f>
        <v>1574.6938656373632</v>
      </c>
      <c r="P303" s="166">
        <f>INDEX(Sorted_by_Variable!O$227:O$279,D298)</f>
        <v>1561.8636023620775</v>
      </c>
      <c r="Q303" s="166">
        <f>INDEX(Sorted_by_Variable!P$227:P$279,D298)</f>
        <v>1550.496233596238</v>
      </c>
      <c r="R303" s="168">
        <f>INDEX(Sorted_by_Variable!Q$227:Q$279,D298)</f>
        <v>1540.5597977138455</v>
      </c>
      <c r="S303" s="166">
        <f>INDEX(Sorted_by_Variable!R$227:R$279,D298)</f>
        <v>1532.023967881539</v>
      </c>
      <c r="T303" s="166">
        <f>INDEX(Sorted_by_Variable!S$227:S$279,D298)</f>
        <v>1524.8600023056781</v>
      </c>
      <c r="U303" s="166">
        <f>INDEX(Sorted_by_Variable!T$227:T$279,D298)</f>
        <v>1519.0406965163579</v>
      </c>
      <c r="V303" s="166">
        <f>INDEX(Sorted_by_Variable!U$227:U$279,D298)</f>
        <v>1514.5403376185141</v>
      </c>
      <c r="W303" s="166">
        <f>INDEX(Sorted_by_Variable!V$227:V$279,D298)</f>
        <v>1511.3346604429476</v>
      </c>
      <c r="X303" s="166">
        <f>INDEX(Sorted_by_Variable!W$227:W$279,D298)</f>
        <v>1509.4008055326512</v>
      </c>
      <c r="Y303" s="166">
        <f>INDEX(Sorted_by_Variable!X$227:X$279,D298)</f>
        <v>1508.7172789022891</v>
      </c>
      <c r="Z303" s="166">
        <f>INDEX(Sorted_by_Variable!Y$227:Y$279,D298)</f>
        <v>1509.2639135110651</v>
      </c>
      <c r="AA303" s="166">
        <f>INDEX(Sorted_by_Variable!Z$227:Z$279,D298)</f>
        <v>1511.021832391508</v>
      </c>
      <c r="AB303" s="166">
        <f>INDEX(Sorted_by_Variable!AA$227:AA$279,D298)</f>
        <v>1513.9734133789245</v>
      </c>
      <c r="AC303" s="166">
        <f>INDEX(Sorted_by_Variable!AB$227:AB$279,D298)</f>
        <v>1518.1022553883929</v>
      </c>
      <c r="AD303" s="166">
        <f>INDEX(Sorted_by_Variable!AC$227:AC$279,D298)</f>
        <v>1523.3931461882448</v>
      </c>
      <c r="AE303" s="166">
        <f>INDEX(Sorted_by_Variable!AD$227:AD$279,D298)</f>
        <v>1529.3464910946477</v>
      </c>
      <c r="AF303" s="166">
        <f>INDEX(Sorted_by_Variable!AE$227:AE$279,D298)</f>
        <v>1535.7879589512775</v>
      </c>
      <c r="AG303" s="166">
        <f>INDEX(Sorted_by_Variable!AF$227:AF$279,D298)</f>
        <v>1542.5482949402497</v>
      </c>
      <c r="AH303" s="166">
        <f>INDEX(Sorted_by_Variable!AG$227:AG$279,D298)</f>
        <v>1549.4638303442632</v>
      </c>
      <c r="AI303" s="166">
        <f>INDEX(Sorted_by_Variable!AH$227:AH$279,D298)</f>
        <v>1557.8096490948762</v>
      </c>
      <c r="AJ303" s="166">
        <f>INDEX(Sorted_by_Variable!AI$227:AI$279,D298)</f>
        <v>1566.0526268831704</v>
      </c>
      <c r="AK303" s="166">
        <f>INDEX(Sorted_by_Variable!AJ$227:AJ$279,D298)</f>
        <v>1574.2112303500935</v>
      </c>
      <c r="AL303" s="166">
        <f>INDEX(Sorted_by_Variable!AK$227:AK$279,D298)</f>
        <v>1582.3024140347322</v>
      </c>
      <c r="AM303" s="166">
        <f>INDEX(Sorted_by_Variable!AL$227:AL$279,D298)</f>
        <v>1590.341682872529</v>
      </c>
      <c r="AN303" s="166">
        <f>INDEX(Sorted_by_Variable!AM$227:AM$279,D298)</f>
        <v>1598.3431512716577</v>
      </c>
      <c r="AO303" s="166">
        <f>INDEX(Sorted_by_Variable!AN$227:AN$279,D298)</f>
        <v>1606.3195989075077</v>
      </c>
      <c r="AP303" s="166">
        <f>INDEX(Sorted_by_Variable!AO$227:AO$279,D298)</f>
        <v>1614.2825233688138</v>
      </c>
      <c r="AQ303" s="168">
        <f>INDEX(Sorted_by_Variable!AP$227:AP$279,D298)</f>
        <v>1622.2421897828203</v>
      </c>
      <c r="AS303" s="69" t="str">
        <f t="shared" si="93"/>
        <v>Annual first-year savings</v>
      </c>
    </row>
    <row r="304" spans="2:45" x14ac:dyDescent="0.35">
      <c r="C304" t="s">
        <v>2379</v>
      </c>
      <c r="D304" s="76" t="s">
        <v>1</v>
      </c>
      <c r="E304" s="174">
        <f>INDEX(Sorted_by_Variable!D$282:D$335,D298)</f>
        <v>0</v>
      </c>
      <c r="F304" s="173">
        <f>INDEX(Sorted_by_Variable!E$282:E$335,D298)</f>
        <v>5.8476559073739401E-3</v>
      </c>
      <c r="G304" s="174">
        <f>INDEX(Sorted_by_Variable!F$282:F$335,D298)</f>
        <v>5.79009525409008E-3</v>
      </c>
      <c r="H304" s="174">
        <f>INDEX(Sorted_by_Variable!G$282:G$335,D298)</f>
        <v>5.7666263947889537E-3</v>
      </c>
      <c r="I304" s="174">
        <f>INDEX(Sorted_by_Variable!H$282:H$335,D298)</f>
        <v>5.7432526612729356E-3</v>
      </c>
      <c r="J304" s="174">
        <f>INDEX(Sorted_by_Variable!I$282:I$335,D298)</f>
        <v>5.7199736679708789E-3</v>
      </c>
      <c r="K304" s="174">
        <f>INDEX(Sorted_by_Variable!J$282:J$335,D298)</f>
        <v>5.729428375597749E-3</v>
      </c>
      <c r="L304" s="174">
        <f>INDEX(Sorted_by_Variable!K$282:K$335,D298)</f>
        <v>5.7485442081231857E-3</v>
      </c>
      <c r="M304" s="174">
        <f>INDEX(Sorted_by_Variable!L$282:L$335,D298)</f>
        <v>5.7767711790153902E-3</v>
      </c>
      <c r="N304" s="174">
        <f>INDEX(Sorted_by_Variable!M$282:M$335,D298)</f>
        <v>5.813580446714481E-3</v>
      </c>
      <c r="O304" s="174">
        <f>INDEX(Sorted_by_Variable!N$282:N$335,D298)</f>
        <v>5.8584529992221938E-3</v>
      </c>
      <c r="P304" s="174">
        <f>INDEX(Sorted_by_Variable!O$282:O$335,D298)</f>
        <v>5.906578516874459E-3</v>
      </c>
      <c r="Q304" s="174">
        <f>INDEX(Sorted_by_Variable!P$282:P$335,D298)</f>
        <v>5.9498822377677162E-3</v>
      </c>
      <c r="R304" s="175">
        <f>INDEX(Sorted_by_Variable!Q$282:Q$335,D298)</f>
        <v>5.9882583030467784E-3</v>
      </c>
      <c r="S304" s="174">
        <f>INDEX(Sorted_by_Variable!R$282:R$335,D298)</f>
        <v>6.0216225029146074E-3</v>
      </c>
      <c r="T304" s="174">
        <f>INDEX(Sorted_by_Variable!S$282:S$335,D298)</f>
        <v>6.0499127697302372E-3</v>
      </c>
      <c r="U304" s="174">
        <f>INDEX(Sorted_by_Variable!T$282:T$335,D298)</f>
        <v>6.0730894314790047E-3</v>
      </c>
      <c r="V304" s="174">
        <f>INDEX(Sorted_by_Variable!U$282:U$335,D298)</f>
        <v>6.0911352248999547E-3</v>
      </c>
      <c r="W304" s="174">
        <f>INDEX(Sorted_by_Variable!V$282:V$335,D298)</f>
        <v>6.1040550722870502E-3</v>
      </c>
      <c r="X304" s="174">
        <f>INDEX(Sorted_by_Variable!W$282:W$335,D298)</f>
        <v>6.1118756305052462E-3</v>
      </c>
      <c r="Y304" s="174">
        <f>INDEX(Sorted_by_Variable!X$282:X$335,D298)</f>
        <v>6.114644624943987E-3</v>
      </c>
      <c r="Z304" s="174">
        <f>INDEX(Sorted_by_Variable!Y$282:Y$335,D298)</f>
        <v>6.1124299848519274E-3</v>
      </c>
      <c r="AA304" s="174">
        <f>INDEX(Sorted_by_Variable!Z$282:Z$335,D298)</f>
        <v>6.1053187996622663E-3</v>
      </c>
      <c r="AB304" s="174">
        <f>INDEX(Sorted_by_Variable!AA$282:AA$335,D298)</f>
        <v>6.0934161184579899E-3</v>
      </c>
      <c r="AC304" s="174">
        <f>INDEX(Sorted_by_Variable!AB$282:AB$335,D298)</f>
        <v>6.0768436165980124E-3</v>
      </c>
      <c r="AD304" s="174">
        <f>INDEX(Sorted_by_Variable!AC$282:AC$335,D298)</f>
        <v>6.0557381547127155E-3</v>
      </c>
      <c r="AE304" s="174">
        <f>INDEX(Sorted_by_Variable!AD$282:AD$335,D298)</f>
        <v>6.0321647538465299E-3</v>
      </c>
      <c r="AF304" s="174">
        <f>INDEX(Sorted_by_Variable!AE$282:AE$335,D298)</f>
        <v>6.0068643892087388E-3</v>
      </c>
      <c r="AG304" s="174">
        <f>INDEX(Sorted_by_Variable!AF$282:AF$335,D298)</f>
        <v>5.9805388461807215E-3</v>
      </c>
      <c r="AH304" s="174">
        <f>INDEX(Sorted_by_Variable!AG$282:AG$335,D298)</f>
        <v>5.9538466270298868E-3</v>
      </c>
      <c r="AI304" s="174">
        <f>INDEX(Sorted_by_Variable!AH$282:AH$335,D298)</f>
        <v>5.9219494534265447E-3</v>
      </c>
      <c r="AJ304" s="174">
        <f>INDEX(Sorted_by_Variable!AI$282:AI$335,D298)</f>
        <v>5.8907790463980474E-3</v>
      </c>
      <c r="AK304" s="174">
        <f>INDEX(Sorted_by_Variable!AJ$282:AJ$335,D298)</f>
        <v>5.8602491343860913E-3</v>
      </c>
      <c r="AL304" s="174">
        <f>INDEX(Sorted_by_Variable!AK$282:AK$335,D298)</f>
        <v>5.8302824530718951E-3</v>
      </c>
      <c r="AM304" s="174">
        <f>INDEX(Sorted_by_Variable!AL$282:AL$335,D298)</f>
        <v>5.8008100393476484E-3</v>
      </c>
      <c r="AN304" s="174">
        <f>INDEX(Sorted_by_Variable!AM$282:AM$335,D298)</f>
        <v>5.7717705942308345E-3</v>
      </c>
      <c r="AO304" s="174">
        <f>INDEX(Sorted_by_Variable!AN$282:AN$335,D298)</f>
        <v>5.7431099055719062E-3</v>
      </c>
      <c r="AP304" s="174">
        <f>INDEX(Sorted_by_Variable!AO$282:AO$335,D298)</f>
        <v>5.7147803228074162E-3</v>
      </c>
      <c r="AQ304" s="175">
        <f>INDEX(Sorted_by_Variable!AP$282:AP$335,D298)</f>
        <v>5.6867402771931634E-3</v>
      </c>
      <c r="AS304" s="69" t="str">
        <f t="shared" si="93"/>
        <v>EIA and EERS savings as a percent of previous year sales</v>
      </c>
    </row>
    <row r="305" spans="2:45" x14ac:dyDescent="0.35">
      <c r="C305" t="s">
        <v>2391</v>
      </c>
      <c r="D305" s="76" t="s">
        <v>1</v>
      </c>
      <c r="E305" s="174">
        <f>INDEX(Sorted_by_Variable!D$337:D$389,D298)</f>
        <v>0</v>
      </c>
      <c r="F305" s="173">
        <f>INDEX(Sorted_by_Variable!E$337:E$389,D298)</f>
        <v>0</v>
      </c>
      <c r="G305" s="174">
        <f>INDEX(Sorted_by_Variable!F$337:F$389,D298)</f>
        <v>0</v>
      </c>
      <c r="H305" s="174">
        <f>INDEX(Sorted_by_Variable!G$337:G$389,D298)</f>
        <v>0</v>
      </c>
      <c r="I305" s="174">
        <f>INDEX(Sorted_by_Variable!H$337:H$389,D298)</f>
        <v>0</v>
      </c>
      <c r="J305" s="174">
        <f>INDEX(Sorted_by_Variable!I$337:I$389,D298)</f>
        <v>5.7199736679708789E-3</v>
      </c>
      <c r="K305" s="174">
        <f>INDEX(Sorted_by_Variable!J$337:J$389,D298)</f>
        <v>7.7199736679708789E-3</v>
      </c>
      <c r="L305" s="174">
        <f>INDEX(Sorted_by_Variable!K$337:K$389,D298)</f>
        <v>9.7199736679708798E-3</v>
      </c>
      <c r="M305" s="174">
        <f>INDEX(Sorted_by_Variable!L$337:L$389,D298)</f>
        <v>1.171997366797088E-2</v>
      </c>
      <c r="N305" s="174">
        <f>INDEX(Sorted_by_Variable!M$337:M$389,D298)</f>
        <v>1.371997366797088E-2</v>
      </c>
      <c r="O305" s="174">
        <f>INDEX(Sorted_by_Variable!N$337:N$389,D298)</f>
        <v>1.4999999999999999E-2</v>
      </c>
      <c r="P305" s="174">
        <f>INDEX(Sorted_by_Variable!O$337:O$389,D298)</f>
        <v>1.4999999999999999E-2</v>
      </c>
      <c r="Q305" s="174">
        <f>INDEX(Sorted_by_Variable!P$337:P$389,D298)</f>
        <v>1.4999999999999999E-2</v>
      </c>
      <c r="R305" s="175">
        <f>INDEX(Sorted_by_Variable!Q$337:Q$389,D298)</f>
        <v>1.4999999999999999E-2</v>
      </c>
      <c r="S305" s="174">
        <f>INDEX(Sorted_by_Variable!R$337:R$389,D298)</f>
        <v>1.4999999999999999E-2</v>
      </c>
      <c r="T305" s="174">
        <f>INDEX(Sorted_by_Variable!S$337:S$389,D298)</f>
        <v>1.4999999999999999E-2</v>
      </c>
      <c r="U305" s="174">
        <f>INDEX(Sorted_by_Variable!T$337:T$389,D298)</f>
        <v>1.4999999999999999E-2</v>
      </c>
      <c r="V305" s="174">
        <f>INDEX(Sorted_by_Variable!U$337:U$389,D298)</f>
        <v>1.4999999999999999E-2</v>
      </c>
      <c r="W305" s="174">
        <f>INDEX(Sorted_by_Variable!V$337:V$389,D298)</f>
        <v>1.4999999999999999E-2</v>
      </c>
      <c r="X305" s="174">
        <f>INDEX(Sorted_by_Variable!W$337:W$389,D298)</f>
        <v>1.4999999999999999E-2</v>
      </c>
      <c r="Y305" s="174">
        <f>INDEX(Sorted_by_Variable!X$337:X$389,D298)</f>
        <v>1.4999999999999999E-2</v>
      </c>
      <c r="Z305" s="174">
        <f>INDEX(Sorted_by_Variable!Y$337:Y$389,D298)</f>
        <v>1.4999999999999999E-2</v>
      </c>
      <c r="AA305" s="174">
        <f>INDEX(Sorted_by_Variable!Z$337:Z$389,D298)</f>
        <v>1.4999999999999999E-2</v>
      </c>
      <c r="AB305" s="174">
        <f>INDEX(Sorted_by_Variable!AA$337:AA$389,D298)</f>
        <v>1.4999999999999999E-2</v>
      </c>
      <c r="AC305" s="174">
        <f>INDEX(Sorted_by_Variable!AB$337:AB$389,D298)</f>
        <v>1.4999999999999999E-2</v>
      </c>
      <c r="AD305" s="174">
        <f>INDEX(Sorted_by_Variable!AC$337:AC$389,D298)</f>
        <v>1.4999999999999999E-2</v>
      </c>
      <c r="AE305" s="174">
        <f>INDEX(Sorted_by_Variable!AD$337:AD$389,D298)</f>
        <v>1.4999999999999999E-2</v>
      </c>
      <c r="AF305" s="174">
        <f>INDEX(Sorted_by_Variable!AE$337:AE$389,D298)</f>
        <v>1.4999999999999999E-2</v>
      </c>
      <c r="AG305" s="174">
        <f>INDEX(Sorted_by_Variable!AF$337:AF$389,D298)</f>
        <v>1.4999999999999999E-2</v>
      </c>
      <c r="AH305" s="174">
        <f>INDEX(Sorted_by_Variable!AG$337:AG$389,D298)</f>
        <v>1.4999999999999999E-2</v>
      </c>
      <c r="AI305" s="174">
        <f>INDEX(Sorted_by_Variable!AH$337:AH$389,D298)</f>
        <v>1.4999999999999999E-2</v>
      </c>
      <c r="AJ305" s="174">
        <f>INDEX(Sorted_by_Variable!AI$337:AI$389,D298)</f>
        <v>1.4999999999999999E-2</v>
      </c>
      <c r="AK305" s="174">
        <f>INDEX(Sorted_by_Variable!AJ$337:AJ$389,D298)</f>
        <v>1.4999999999999999E-2</v>
      </c>
      <c r="AL305" s="174">
        <f>INDEX(Sorted_by_Variable!AK$337:AK$389,D298)</f>
        <v>1.4999999999999999E-2</v>
      </c>
      <c r="AM305" s="174">
        <f>INDEX(Sorted_by_Variable!AL$337:AL$389,D298)</f>
        <v>1.4999999999999999E-2</v>
      </c>
      <c r="AN305" s="174">
        <f>INDEX(Sorted_by_Variable!AM$337:AM$389,D298)</f>
        <v>1.4999999999999999E-2</v>
      </c>
      <c r="AO305" s="174">
        <f>INDEX(Sorted_by_Variable!AN$337:AN$389,D298)</f>
        <v>1.4999999999999999E-2</v>
      </c>
      <c r="AP305" s="174">
        <f>INDEX(Sorted_by_Variable!AO$337:AO$389,D298)</f>
        <v>1.4999999999999999E-2</v>
      </c>
      <c r="AQ305" s="175">
        <f>INDEX(Sorted_by_Variable!AP$337:AP$389,D298)</f>
        <v>1.4999999999999999E-2</v>
      </c>
      <c r="AS305" s="69" t="str">
        <f t="shared" si="93"/>
        <v>First-year savings as a percent of previous year sales</v>
      </c>
    </row>
    <row r="306" spans="2:45" x14ac:dyDescent="0.35">
      <c r="B306" s="231"/>
      <c r="C306" s="231" t="s">
        <v>2414</v>
      </c>
      <c r="D306" s="248"/>
      <c r="E306" s="250"/>
      <c r="F306" s="249"/>
      <c r="G306" s="250"/>
      <c r="H306" s="250"/>
      <c r="I306" s="250"/>
      <c r="J306" s="250"/>
      <c r="K306" s="250"/>
      <c r="L306" s="250"/>
      <c r="M306" s="250"/>
      <c r="N306" s="250"/>
      <c r="O306" s="250"/>
      <c r="P306" s="250"/>
      <c r="Q306" s="250"/>
      <c r="R306" s="251"/>
      <c r="S306" s="250"/>
      <c r="T306" s="250"/>
      <c r="U306" s="250"/>
      <c r="V306" s="250"/>
      <c r="W306" s="250"/>
      <c r="X306" s="250"/>
      <c r="Y306" s="250"/>
      <c r="Z306" s="250"/>
      <c r="AA306" s="250"/>
      <c r="AB306" s="250"/>
      <c r="AC306" s="250"/>
      <c r="AD306" s="250"/>
      <c r="AE306" s="250"/>
      <c r="AF306" s="250"/>
      <c r="AG306" s="250"/>
      <c r="AH306" s="250"/>
      <c r="AI306" s="250"/>
      <c r="AJ306" s="250"/>
      <c r="AK306" s="250"/>
      <c r="AL306" s="250"/>
      <c r="AM306" s="250"/>
      <c r="AN306" s="250"/>
      <c r="AO306" s="250"/>
      <c r="AP306" s="250"/>
      <c r="AQ306" s="251"/>
      <c r="AS306" s="69" t="str">
        <f t="shared" si="93"/>
        <v>Levelized cost of saved energy associated with program year</v>
      </c>
    </row>
    <row r="307" spans="2:45" x14ac:dyDescent="0.35">
      <c r="B307" s="36"/>
      <c r="C307" s="267" t="s">
        <v>2403</v>
      </c>
      <c r="D307" s="76" t="s">
        <v>2375</v>
      </c>
      <c r="E307" s="197"/>
      <c r="F307" s="196">
        <f>INDEX(Sorted_by_Variable!E$392:E$444,D298)</f>
        <v>0</v>
      </c>
      <c r="G307" s="197">
        <f>INDEX(Sorted_by_Variable!F$392:F$444,D298)</f>
        <v>0</v>
      </c>
      <c r="H307" s="197">
        <f>INDEX(Sorted_by_Variable!G$392:G$444,D298)</f>
        <v>0</v>
      </c>
      <c r="I307" s="197">
        <f>INDEX(Sorted_by_Variable!H$392:H$444,D298)</f>
        <v>0</v>
      </c>
      <c r="J307" s="197">
        <f>INDEX(Sorted_by_Variable!I$392:I$444,D298)</f>
        <v>7.810672097861886</v>
      </c>
      <c r="K307" s="197">
        <f>INDEX(Sorted_by_Variable!J$392:J$444,D298)</f>
        <v>7.8106720978618869</v>
      </c>
      <c r="L307" s="197">
        <f>INDEX(Sorted_by_Variable!K$392:K$444,D298)</f>
        <v>7.810672097861886</v>
      </c>
      <c r="M307" s="197">
        <f>INDEX(Sorted_by_Variable!L$392:L$444,D298)</f>
        <v>9.1124507808388682</v>
      </c>
      <c r="N307" s="197">
        <f>INDEX(Sorted_by_Variable!M$392:M$444,D298)</f>
        <v>9.1124507808388682</v>
      </c>
      <c r="O307" s="197">
        <f>INDEX(Sorted_by_Variable!N$392:N$444,D298)</f>
        <v>9.1124507808388664</v>
      </c>
      <c r="P307" s="197">
        <f>INDEX(Sorted_by_Variable!O$392:O$444,D298)</f>
        <v>9.1124507808388682</v>
      </c>
      <c r="Q307" s="197">
        <f>INDEX(Sorted_by_Variable!P$392:P$444,D298)</f>
        <v>9.1124507808388682</v>
      </c>
      <c r="R307" s="198">
        <f>INDEX(Sorted_by_Variable!Q$392:Q$444,D298)</f>
        <v>9.1124507808388682</v>
      </c>
      <c r="S307" s="197">
        <f>INDEX(Sorted_by_Variable!R$392:R$444,D298)</f>
        <v>9.1124507808388664</v>
      </c>
      <c r="T307" s="197">
        <f>INDEX(Sorted_by_Variable!S$392:S$444,D298)</f>
        <v>9.1124507808388646</v>
      </c>
      <c r="U307" s="197">
        <f>INDEX(Sorted_by_Variable!T$392:T$444,D298)</f>
        <v>9.1124507808388682</v>
      </c>
      <c r="V307" s="197">
        <f>INDEX(Sorted_by_Variable!U$392:U$444,D298)</f>
        <v>9.1124507808388664</v>
      </c>
      <c r="W307" s="197">
        <f>INDEX(Sorted_by_Variable!V$392:V$444,D298)</f>
        <v>9.1124507808388646</v>
      </c>
      <c r="X307" s="197">
        <f>INDEX(Sorted_by_Variable!W$392:W$444,D298)</f>
        <v>9.1124507808388664</v>
      </c>
      <c r="Y307" s="197">
        <f>INDEX(Sorted_by_Variable!X$392:X$444,D298)</f>
        <v>9.1124507808388699</v>
      </c>
      <c r="Z307" s="197">
        <f>INDEX(Sorted_by_Variable!Y$392:Y$444,D298)</f>
        <v>9.1124507808388664</v>
      </c>
      <c r="AA307" s="197">
        <f>INDEX(Sorted_by_Variable!Z$392:Z$444,D298)</f>
        <v>9.1124507808388682</v>
      </c>
      <c r="AB307" s="197">
        <f>INDEX(Sorted_by_Variable!AA$392:AA$444,D298)</f>
        <v>9.1124507808388664</v>
      </c>
      <c r="AC307" s="197">
        <f>INDEX(Sorted_by_Variable!AB$392:AB$444,D298)</f>
        <v>9.1124507808388664</v>
      </c>
      <c r="AD307" s="197">
        <f>INDEX(Sorted_by_Variable!AC$392:AC$444,D298)</f>
        <v>9.1124507808388646</v>
      </c>
      <c r="AE307" s="197">
        <f>INDEX(Sorted_by_Variable!AD$392:AD$444,D298)</f>
        <v>9.1124507808388682</v>
      </c>
      <c r="AF307" s="197">
        <f>INDEX(Sorted_by_Variable!AE$392:AE$444,D298)</f>
        <v>9.1124507808388664</v>
      </c>
      <c r="AG307" s="197">
        <f>INDEX(Sorted_by_Variable!AF$392:AF$444,D298)</f>
        <v>9.1124507808388664</v>
      </c>
      <c r="AH307" s="197">
        <f>INDEX(Sorted_by_Variable!AG$392:AG$444,D298)</f>
        <v>9.1124507808388682</v>
      </c>
      <c r="AI307" s="197">
        <f>INDEX(Sorted_by_Variable!AH$392:AH$444,D298)</f>
        <v>9.1124507808388664</v>
      </c>
      <c r="AJ307" s="197">
        <f>INDEX(Sorted_by_Variable!AI$392:AI$444,D298)</f>
        <v>9.1124507808388664</v>
      </c>
      <c r="AK307" s="197">
        <f>INDEX(Sorted_by_Variable!AJ$392:AJ$444,D298)</f>
        <v>9.1124507808388682</v>
      </c>
      <c r="AL307" s="197">
        <f>INDEX(Sorted_by_Variable!AK$392:AK$444,D298)</f>
        <v>9.1124507808388682</v>
      </c>
      <c r="AM307" s="197">
        <f>INDEX(Sorted_by_Variable!AL$392:AL$444,D298)</f>
        <v>9.1124507808388682</v>
      </c>
      <c r="AN307" s="197">
        <f>INDEX(Sorted_by_Variable!AM$392:AM$444,D298)</f>
        <v>9.1124507808388682</v>
      </c>
      <c r="AO307" s="197">
        <f>INDEX(Sorted_by_Variable!AN$392:AN$444,D298)</f>
        <v>9.1124507808388664</v>
      </c>
      <c r="AP307" s="197">
        <f>INDEX(Sorted_by_Variable!AO$392:AO$444,D298)</f>
        <v>9.1124507808388664</v>
      </c>
      <c r="AQ307" s="198">
        <f>INDEX(Sorted_by_Variable!AP$392:AP$444,D298)</f>
        <v>9.1124507808388682</v>
      </c>
      <c r="AS307" s="69" t="str">
        <f t="shared" si="93"/>
        <v>Total levelized cost of saved energy</v>
      </c>
    </row>
    <row r="308" spans="2:45" x14ac:dyDescent="0.35">
      <c r="B308" s="36"/>
      <c r="C308" s="267" t="s">
        <v>2397</v>
      </c>
      <c r="D308" s="76" t="s">
        <v>2375</v>
      </c>
      <c r="E308" s="197"/>
      <c r="F308" s="196">
        <f>INDEX(Sorted_by_Variable!E$447:E$499,D298)</f>
        <v>0</v>
      </c>
      <c r="G308" s="197">
        <f>INDEX(Sorted_by_Variable!F$447:F$499,D298)</f>
        <v>0</v>
      </c>
      <c r="H308" s="197">
        <f>INDEX(Sorted_by_Variable!G$447:G$499,D298)</f>
        <v>0</v>
      </c>
      <c r="I308" s="197">
        <f>INDEX(Sorted_by_Variable!H$447:H$499,D298)</f>
        <v>0</v>
      </c>
      <c r="J308" s="197">
        <f>INDEX(Sorted_by_Variable!I$447:I$499,D298)</f>
        <v>3.905336048930943</v>
      </c>
      <c r="K308" s="197">
        <f>INDEX(Sorted_by_Variable!J$447:J$499,D298)</f>
        <v>3.9053360489309434</v>
      </c>
      <c r="L308" s="197">
        <f>INDEX(Sorted_by_Variable!K$447:K$499,D298)</f>
        <v>3.905336048930943</v>
      </c>
      <c r="M308" s="197">
        <f>INDEX(Sorted_by_Variable!L$447:L$499,D298)</f>
        <v>4.5562253904194341</v>
      </c>
      <c r="N308" s="197">
        <f>INDEX(Sorted_by_Variable!M$447:M$499,D298)</f>
        <v>4.5562253904194341</v>
      </c>
      <c r="O308" s="197">
        <f>INDEX(Sorted_by_Variable!N$447:N$499,D298)</f>
        <v>4.5562253904194332</v>
      </c>
      <c r="P308" s="197">
        <f>INDEX(Sorted_by_Variable!O$447:O$499,D298)</f>
        <v>4.5562253904194341</v>
      </c>
      <c r="Q308" s="197">
        <f>INDEX(Sorted_by_Variable!P$447:P$499,D298)</f>
        <v>4.5562253904194341</v>
      </c>
      <c r="R308" s="198">
        <f>INDEX(Sorted_by_Variable!Q$447:Q$499,D298)</f>
        <v>4.5562253904194341</v>
      </c>
      <c r="S308" s="197">
        <f>INDEX(Sorted_by_Variable!R$447:R$499,D298)</f>
        <v>4.5562253904194332</v>
      </c>
      <c r="T308" s="197">
        <f>INDEX(Sorted_by_Variable!S$447:S$499,D298)</f>
        <v>4.5562253904194323</v>
      </c>
      <c r="U308" s="197">
        <f>INDEX(Sorted_by_Variable!T$447:T$499,D298)</f>
        <v>4.5562253904194341</v>
      </c>
      <c r="V308" s="197">
        <f>INDEX(Sorted_by_Variable!U$447:U$499,D298)</f>
        <v>4.5562253904194332</v>
      </c>
      <c r="W308" s="197">
        <f>INDEX(Sorted_by_Variable!V$447:V$499,D298)</f>
        <v>4.5562253904194323</v>
      </c>
      <c r="X308" s="197">
        <f>INDEX(Sorted_by_Variable!W$447:W$499,D298)</f>
        <v>4.5562253904194332</v>
      </c>
      <c r="Y308" s="197">
        <f>INDEX(Sorted_by_Variable!X$447:X$499,D298)</f>
        <v>4.556225390419435</v>
      </c>
      <c r="Z308" s="197">
        <f>INDEX(Sorted_by_Variable!Y$447:Y$499,D298)</f>
        <v>4.5562253904194332</v>
      </c>
      <c r="AA308" s="197">
        <f>INDEX(Sorted_by_Variable!Z$447:Z$499,D298)</f>
        <v>4.5562253904194341</v>
      </c>
      <c r="AB308" s="197">
        <f>INDEX(Sorted_by_Variable!AA$447:AA$499,D298)</f>
        <v>4.5562253904194332</v>
      </c>
      <c r="AC308" s="197">
        <f>INDEX(Sorted_by_Variable!AB$447:AB$499,D298)</f>
        <v>4.5562253904194332</v>
      </c>
      <c r="AD308" s="197">
        <f>INDEX(Sorted_by_Variable!AC$447:AC$499,D298)</f>
        <v>4.5562253904194323</v>
      </c>
      <c r="AE308" s="197">
        <f>INDEX(Sorted_by_Variable!AD$447:AD$499,D298)</f>
        <v>4.5562253904194341</v>
      </c>
      <c r="AF308" s="197">
        <f>INDEX(Sorted_by_Variable!AE$447:AE$499,D298)</f>
        <v>4.5562253904194332</v>
      </c>
      <c r="AG308" s="197">
        <f>INDEX(Sorted_by_Variable!AF$447:AF$499,D298)</f>
        <v>4.5562253904194332</v>
      </c>
      <c r="AH308" s="197">
        <f>INDEX(Sorted_by_Variable!AG$447:AG$499,D298)</f>
        <v>4.5562253904194341</v>
      </c>
      <c r="AI308" s="197">
        <f>INDEX(Sorted_by_Variable!AH$447:AH$499,D298)</f>
        <v>4.5562253904194332</v>
      </c>
      <c r="AJ308" s="197">
        <f>INDEX(Sorted_by_Variable!AI$447:AI$499,D298)</f>
        <v>4.5562253904194332</v>
      </c>
      <c r="AK308" s="197">
        <f>INDEX(Sorted_by_Variable!AJ$447:AJ$499,D298)</f>
        <v>4.5562253904194341</v>
      </c>
      <c r="AL308" s="197">
        <f>INDEX(Sorted_by_Variable!AK$447:AK$499,D298)</f>
        <v>4.5562253904194341</v>
      </c>
      <c r="AM308" s="197">
        <f>INDEX(Sorted_by_Variable!AL$447:AL$499,D298)</f>
        <v>4.5562253904194341</v>
      </c>
      <c r="AN308" s="197">
        <f>INDEX(Sorted_by_Variable!AM$447:AM$499,D298)</f>
        <v>4.5562253904194341</v>
      </c>
      <c r="AO308" s="197">
        <f>INDEX(Sorted_by_Variable!AN$447:AN$499,D298)</f>
        <v>4.5562253904194332</v>
      </c>
      <c r="AP308" s="197">
        <f>INDEX(Sorted_by_Variable!AO$447:AO$499,D298)</f>
        <v>4.5562253904194332</v>
      </c>
      <c r="AQ308" s="198">
        <f>INDEX(Sorted_by_Variable!AP$447:AP$499,D298)</f>
        <v>4.5562253904194341</v>
      </c>
      <c r="AS308" s="69" t="str">
        <f t="shared" si="93"/>
        <v>Program levelized cost of saved energy</v>
      </c>
    </row>
    <row r="309" spans="2:45" x14ac:dyDescent="0.35">
      <c r="B309" s="36"/>
      <c r="C309" s="244" t="s">
        <v>2398</v>
      </c>
      <c r="D309" s="76" t="s">
        <v>2375</v>
      </c>
      <c r="E309" s="197"/>
      <c r="F309" s="196">
        <f>INDEX(Sorted_by_Variable!E$502:E$554,D298)</f>
        <v>0</v>
      </c>
      <c r="G309" s="197">
        <f>INDEX(Sorted_by_Variable!F$502:F$554,D298)</f>
        <v>0</v>
      </c>
      <c r="H309" s="197">
        <f>INDEX(Sorted_by_Variable!G$502:G$554,D298)</f>
        <v>0</v>
      </c>
      <c r="I309" s="197">
        <f>INDEX(Sorted_by_Variable!H$502:H$554,D298)</f>
        <v>0</v>
      </c>
      <c r="J309" s="197">
        <f>INDEX(Sorted_by_Variable!I$502:I$554,D298)</f>
        <v>3.905336048930943</v>
      </c>
      <c r="K309" s="197">
        <f>INDEX(Sorted_by_Variable!J$502:J$554,D298)</f>
        <v>3.9053360489309434</v>
      </c>
      <c r="L309" s="197">
        <f>INDEX(Sorted_by_Variable!K$502:K$554,D298)</f>
        <v>3.905336048930943</v>
      </c>
      <c r="M309" s="197">
        <f>INDEX(Sorted_by_Variable!L$502:L$554,D298)</f>
        <v>4.5562253904194341</v>
      </c>
      <c r="N309" s="197">
        <f>INDEX(Sorted_by_Variable!M$502:M$554,D298)</f>
        <v>4.5562253904194341</v>
      </c>
      <c r="O309" s="197">
        <f>INDEX(Sorted_by_Variable!N$502:N$554,D298)</f>
        <v>4.5562253904194332</v>
      </c>
      <c r="P309" s="197">
        <f>INDEX(Sorted_by_Variable!O$502:O$554,D298)</f>
        <v>4.5562253904194341</v>
      </c>
      <c r="Q309" s="197">
        <f>INDEX(Sorted_by_Variable!P$502:P$554,D298)</f>
        <v>4.5562253904194341</v>
      </c>
      <c r="R309" s="198">
        <f>INDEX(Sorted_by_Variable!Q$502:Q$554,D298)</f>
        <v>4.5562253904194341</v>
      </c>
      <c r="S309" s="197">
        <f>INDEX(Sorted_by_Variable!R$502:R$554,D298)</f>
        <v>4.5562253904194332</v>
      </c>
      <c r="T309" s="197">
        <f>INDEX(Sorted_by_Variable!S$502:S$554,D298)</f>
        <v>4.5562253904194323</v>
      </c>
      <c r="U309" s="197">
        <f>INDEX(Sorted_by_Variable!T$502:T$554,D298)</f>
        <v>4.5562253904194341</v>
      </c>
      <c r="V309" s="197">
        <f>INDEX(Sorted_by_Variable!U$502:U$554,D298)</f>
        <v>4.5562253904194332</v>
      </c>
      <c r="W309" s="197">
        <f>INDEX(Sorted_by_Variable!V$502:V$554,D298)</f>
        <v>4.5562253904194323</v>
      </c>
      <c r="X309" s="197">
        <f>INDEX(Sorted_by_Variable!W$502:W$554,D298)</f>
        <v>4.5562253904194332</v>
      </c>
      <c r="Y309" s="197">
        <f>INDEX(Sorted_by_Variable!X$502:X$554,D298)</f>
        <v>4.556225390419435</v>
      </c>
      <c r="Z309" s="197">
        <f>INDEX(Sorted_by_Variable!Y$502:Y$554,D298)</f>
        <v>4.5562253904194332</v>
      </c>
      <c r="AA309" s="197">
        <f>INDEX(Sorted_by_Variable!Z$502:Z$554,D298)</f>
        <v>4.5562253904194341</v>
      </c>
      <c r="AB309" s="197">
        <f>INDEX(Sorted_by_Variable!AA$502:AA$554,D298)</f>
        <v>4.5562253904194332</v>
      </c>
      <c r="AC309" s="197">
        <f>INDEX(Sorted_by_Variable!AB$502:AB$554,D298)</f>
        <v>4.5562253904194332</v>
      </c>
      <c r="AD309" s="197">
        <f>INDEX(Sorted_by_Variable!AC$502:AC$554,D298)</f>
        <v>4.5562253904194323</v>
      </c>
      <c r="AE309" s="197">
        <f>INDEX(Sorted_by_Variable!AD$502:AD$554,D298)</f>
        <v>4.5562253904194341</v>
      </c>
      <c r="AF309" s="197">
        <f>INDEX(Sorted_by_Variable!AE$502:AE$554,D298)</f>
        <v>4.5562253904194332</v>
      </c>
      <c r="AG309" s="197">
        <f>INDEX(Sorted_by_Variable!AF$502:AF$554,D298)</f>
        <v>4.5562253904194332</v>
      </c>
      <c r="AH309" s="197">
        <f>INDEX(Sorted_by_Variable!AG$502:AG$554,D298)</f>
        <v>4.5562253904194341</v>
      </c>
      <c r="AI309" s="197">
        <f>INDEX(Sorted_by_Variable!AH$502:AH$554,D298)</f>
        <v>4.5562253904194332</v>
      </c>
      <c r="AJ309" s="197">
        <f>INDEX(Sorted_by_Variable!AI$502:AI$554,D298)</f>
        <v>4.5562253904194332</v>
      </c>
      <c r="AK309" s="197">
        <f>INDEX(Sorted_by_Variable!AJ$502:AJ$554,D298)</f>
        <v>4.5562253904194341</v>
      </c>
      <c r="AL309" s="197">
        <f>INDEX(Sorted_by_Variable!AK$502:AK$554,D298)</f>
        <v>4.5562253904194341</v>
      </c>
      <c r="AM309" s="197">
        <f>INDEX(Sorted_by_Variable!AL$502:AL$554,D298)</f>
        <v>4.5562253904194341</v>
      </c>
      <c r="AN309" s="197">
        <f>INDEX(Sorted_by_Variable!AM$502:AM$554,D298)</f>
        <v>4.5562253904194341</v>
      </c>
      <c r="AO309" s="197">
        <f>INDEX(Sorted_by_Variable!AN$502:AN$554,D298)</f>
        <v>4.5562253904194332</v>
      </c>
      <c r="AP309" s="197">
        <f>INDEX(Sorted_by_Variable!AO$502:AO$554,D298)</f>
        <v>4.5562253904194332</v>
      </c>
      <c r="AQ309" s="198">
        <f>INDEX(Sorted_by_Variable!AP$502:AP$554,D298)</f>
        <v>4.5562253904194341</v>
      </c>
      <c r="AS309" s="69" t="str">
        <f t="shared" si="93"/>
        <v>Participant levelized cost of saved energy</v>
      </c>
    </row>
    <row r="310" spans="2:45" x14ac:dyDescent="0.35">
      <c r="B310" s="36"/>
      <c r="C310" s="247" t="s">
        <v>2418</v>
      </c>
      <c r="D310" s="248"/>
      <c r="E310" s="250"/>
      <c r="F310" s="249"/>
      <c r="G310" s="250"/>
      <c r="H310" s="250"/>
      <c r="I310" s="250"/>
      <c r="J310" s="250"/>
      <c r="K310" s="250"/>
      <c r="L310" s="250"/>
      <c r="M310" s="250"/>
      <c r="N310" s="250"/>
      <c r="O310" s="250"/>
      <c r="P310" s="250"/>
      <c r="Q310" s="250"/>
      <c r="R310" s="251"/>
      <c r="S310" s="250"/>
      <c r="T310" s="250"/>
      <c r="U310" s="250"/>
      <c r="V310" s="250"/>
      <c r="W310" s="250"/>
      <c r="X310" s="250"/>
      <c r="Y310" s="250"/>
      <c r="Z310" s="250"/>
      <c r="AA310" s="250"/>
      <c r="AB310" s="250"/>
      <c r="AC310" s="250"/>
      <c r="AD310" s="250"/>
      <c r="AE310" s="250"/>
      <c r="AF310" s="250"/>
      <c r="AG310" s="250"/>
      <c r="AH310" s="250"/>
      <c r="AI310" s="250"/>
      <c r="AJ310" s="250"/>
      <c r="AK310" s="250"/>
      <c r="AL310" s="250"/>
      <c r="AM310" s="250"/>
      <c r="AN310" s="250"/>
      <c r="AO310" s="250"/>
      <c r="AP310" s="250"/>
      <c r="AQ310" s="251"/>
      <c r="AS310" s="69" t="str">
        <f>C310</f>
        <v>Annualized total cost of EE</v>
      </c>
    </row>
    <row r="311" spans="2:45" x14ac:dyDescent="0.35">
      <c r="B311" s="36"/>
      <c r="C311" s="244" t="s">
        <v>2418</v>
      </c>
      <c r="D311" s="76" t="s">
        <v>2376</v>
      </c>
      <c r="E311" s="200"/>
      <c r="F311" s="199">
        <f>INDEX(Sorted_by_Variable!E$557:E$609,D298)</f>
        <v>0</v>
      </c>
      <c r="G311" s="200">
        <f>INDEX(Sorted_by_Variable!F$557:F$609,D298)</f>
        <v>0</v>
      </c>
      <c r="H311" s="200">
        <f>INDEX(Sorted_by_Variable!G$557:G$609,D298)</f>
        <v>0</v>
      </c>
      <c r="I311" s="200">
        <f>INDEX(Sorted_by_Variable!H$557:H$609,D298)</f>
        <v>0</v>
      </c>
      <c r="J311" s="200">
        <f>INDEX(Sorted_by_Variable!I$557:I$609,D298)</f>
        <v>48.037039322828214</v>
      </c>
      <c r="K311" s="200">
        <f>INDEX(Sorted_by_Variable!J$557:J$609,D298)</f>
        <v>110.23507039373104</v>
      </c>
      <c r="L311" s="200">
        <f>INDEX(Sorted_by_Variable!K$557:K$609,D298)</f>
        <v>185.52398447817328</v>
      </c>
      <c r="M311" s="200">
        <f>INDEX(Sorted_by_Variable!L$557:L$609,D298)</f>
        <v>289.01518844772937</v>
      </c>
      <c r="N311" s="200">
        <f>INDEX(Sorted_by_Variable!M$557:M$609,D298)</f>
        <v>405.08231894119496</v>
      </c>
      <c r="O311" s="200">
        <f>INDEX(Sorted_by_Variable!N$557:N$609,D298)</f>
        <v>525.42028745543769</v>
      </c>
      <c r="P311" s="200">
        <f>INDEX(Sorted_by_Variable!O$557:O$609,D298)</f>
        <v>637.03683067761062</v>
      </c>
      <c r="Q311" s="200">
        <f>INDEX(Sorted_by_Variable!P$557:P$609,D298)</f>
        <v>740.12678843544177</v>
      </c>
      <c r="R311" s="201">
        <f>INDEX(Sorted_by_Variable!Q$557:Q$609,D298)</f>
        <v>834.87507198805622</v>
      </c>
      <c r="S311" s="200">
        <f>INDEX(Sorted_by_Variable!R$557:R$609,D298)</f>
        <v>921.4569662844624</v>
      </c>
      <c r="T311" s="200">
        <f>INDEX(Sorted_by_Variable!S$557:S$609,D298)</f>
        <v>1000.0384198478192</v>
      </c>
      <c r="U311" s="200">
        <f>INDEX(Sorted_by_Variable!T$557:T$609,D298)</f>
        <v>1070.7763227097166</v>
      </c>
      <c r="V311" s="200">
        <f>INDEX(Sorted_by_Variable!U$557:U$609,D298)</f>
        <v>1133.8187728025621</v>
      </c>
      <c r="W311" s="200">
        <f>INDEX(Sorted_by_Variable!V$557:V$609,D298)</f>
        <v>1189.3053312026213</v>
      </c>
      <c r="X311" s="200">
        <f>INDEX(Sorted_by_Variable!W$557:W$609,D298)</f>
        <v>1237.3672666012483</v>
      </c>
      <c r="Y311" s="200">
        <f>INDEX(Sorted_by_Variable!X$557:X$609,D298)</f>
        <v>1278.1277893673853</v>
      </c>
      <c r="Z311" s="200">
        <f>INDEX(Sorted_by_Variable!Y$557:Y$609,D298)</f>
        <v>1311.7022755504627</v>
      </c>
      <c r="AA311" s="200">
        <f>INDEX(Sorted_by_Variable!Z$557:Z$609,D298)</f>
        <v>1338.1984811593579</v>
      </c>
      <c r="AB311" s="200">
        <f>INDEX(Sorted_by_Variable!AA$557:AA$609,D298)</f>
        <v>1357.7167470401241</v>
      </c>
      <c r="AC311" s="200">
        <f>INDEX(Sorted_by_Variable!AB$557:AB$609,D298)</f>
        <v>1370.3501946626568</v>
      </c>
      <c r="AD311" s="200">
        <f>INDEX(Sorted_by_Variable!AC$557:AC$609,D298)</f>
        <v>1378.7131783419181</v>
      </c>
      <c r="AE311" s="200">
        <f>INDEX(Sorted_by_Variable!AD$557:AD$609,D298)</f>
        <v>1383.7190705747121</v>
      </c>
      <c r="AF311" s="200">
        <f>INDEX(Sorted_by_Variable!AE$557:AE$609,D298)</f>
        <v>1386.252089985825</v>
      </c>
      <c r="AG311" s="200">
        <f>INDEX(Sorted_by_Variable!AF$557:AF$609,D298)</f>
        <v>1388.0197276207246</v>
      </c>
      <c r="AH311" s="200">
        <f>INDEX(Sorted_by_Variable!AG$557:AG$609,D298)</f>
        <v>1389.9805554374143</v>
      </c>
      <c r="AI311" s="200">
        <f>INDEX(Sorted_by_Variable!AH$557:AH$609,D298)</f>
        <v>1392.822895803595</v>
      </c>
      <c r="AJ311" s="200">
        <f>INDEX(Sorted_by_Variable!AI$557:AI$609,D298)</f>
        <v>1396.4358163318277</v>
      </c>
      <c r="AK311" s="200">
        <f>INDEX(Sorted_by_Variable!AJ$557:AJ$609,D298)</f>
        <v>1400.7175767074114</v>
      </c>
      <c r="AL311" s="200">
        <f>INDEX(Sorted_by_Variable!AK$557:AK$609,D298)</f>
        <v>1405.5752490435284</v>
      </c>
      <c r="AM311" s="200">
        <f>INDEX(Sorted_by_Variable!AL$557:AL$609,D298)</f>
        <v>1410.9243590240981</v>
      </c>
      <c r="AN311" s="200">
        <f>INDEX(Sorted_by_Variable!AM$557:AM$609,D298)</f>
        <v>1416.6885469841714</v>
      </c>
      <c r="AO311" s="200">
        <f>INDEX(Sorted_by_Variable!AN$557:AN$609,D298)</f>
        <v>1422.7992481166166</v>
      </c>
      <c r="AP311" s="200">
        <f>INDEX(Sorted_by_Variable!AO$557:AO$609,D298)</f>
        <v>1429.1953910312097</v>
      </c>
      <c r="AQ311" s="201">
        <f>INDEX(Sorted_by_Variable!AP$557:AP$609,D298)</f>
        <v>1435.8231139280438</v>
      </c>
      <c r="AS311" s="69" t="str">
        <f>C310&amp;"|"&amp;C311</f>
        <v>Annualized total cost of EE|Annualized total cost of EE</v>
      </c>
    </row>
    <row r="312" spans="2:45" x14ac:dyDescent="0.35">
      <c r="B312" s="36"/>
      <c r="C312" s="244" t="s">
        <v>2419</v>
      </c>
      <c r="D312" s="76" t="s">
        <v>2376</v>
      </c>
      <c r="E312" s="200"/>
      <c r="F312" s="199">
        <f>INDEX(Sorted_by_Variable!E$612:E$664,D298)</f>
        <v>0</v>
      </c>
      <c r="G312" s="200">
        <f>INDEX(Sorted_by_Variable!F$612:F$664,D298)</f>
        <v>0</v>
      </c>
      <c r="H312" s="200">
        <f>INDEX(Sorted_by_Variable!G$612:G$664,D298)</f>
        <v>0</v>
      </c>
      <c r="I312" s="200">
        <f>INDEX(Sorted_by_Variable!H$612:H$664,D298)</f>
        <v>0</v>
      </c>
      <c r="J312" s="200">
        <f>INDEX(Sorted_by_Variable!I$612:I$664,D298)</f>
        <v>24.018519661414107</v>
      </c>
      <c r="K312" s="200">
        <f>INDEX(Sorted_by_Variable!J$612:J$664,D298)</f>
        <v>55.117535196865518</v>
      </c>
      <c r="L312" s="200">
        <f>INDEX(Sorted_by_Variable!K$612:K$664,D298)</f>
        <v>92.761992239086638</v>
      </c>
      <c r="M312" s="200">
        <f>INDEX(Sorted_by_Variable!L$612:L$664,D298)</f>
        <v>144.50759422386469</v>
      </c>
      <c r="N312" s="200">
        <f>INDEX(Sorted_by_Variable!M$612:M$664,D298)</f>
        <v>202.54115947059748</v>
      </c>
      <c r="O312" s="200">
        <f>INDEX(Sorted_by_Variable!N$612:N$664,D298)</f>
        <v>262.71014372771884</v>
      </c>
      <c r="P312" s="200">
        <f>INDEX(Sorted_by_Variable!O$612:O$664,D298)</f>
        <v>318.51841533880531</v>
      </c>
      <c r="Q312" s="200">
        <f>INDEX(Sorted_by_Variable!P$612:P$664,D298)</f>
        <v>370.06339421772088</v>
      </c>
      <c r="R312" s="201">
        <f>INDEX(Sorted_by_Variable!Q$612:Q$664,D298)</f>
        <v>417.43753599402811</v>
      </c>
      <c r="S312" s="200">
        <f>INDEX(Sorted_by_Variable!R$612:R$664,D298)</f>
        <v>460.7284831422312</v>
      </c>
      <c r="T312" s="200">
        <f>INDEX(Sorted_by_Variable!S$612:S$664,D298)</f>
        <v>500.01920992390961</v>
      </c>
      <c r="U312" s="200">
        <f>INDEX(Sorted_by_Variable!T$612:T$664,D298)</f>
        <v>535.38816135485831</v>
      </c>
      <c r="V312" s="200">
        <f>INDEX(Sorted_by_Variable!U$612:U$664,D298)</f>
        <v>566.90938640128104</v>
      </c>
      <c r="W312" s="200">
        <f>INDEX(Sorted_by_Variable!V$612:V$664,D298)</f>
        <v>594.65266560131067</v>
      </c>
      <c r="X312" s="200">
        <f>INDEX(Sorted_by_Variable!W$612:W$664,D298)</f>
        <v>618.68363330062414</v>
      </c>
      <c r="Y312" s="200">
        <f>INDEX(Sorted_by_Variable!X$612:X$664,D298)</f>
        <v>639.06389468369264</v>
      </c>
      <c r="Z312" s="200">
        <f>INDEX(Sorted_by_Variable!Y$612:Y$664,D298)</f>
        <v>655.85113777523134</v>
      </c>
      <c r="AA312" s="200">
        <f>INDEX(Sorted_by_Variable!Z$612:Z$664,D298)</f>
        <v>669.09924057967896</v>
      </c>
      <c r="AB312" s="200">
        <f>INDEX(Sorted_by_Variable!AA$612:AA$664,D298)</f>
        <v>678.85837352006206</v>
      </c>
      <c r="AC312" s="200">
        <f>INDEX(Sorted_by_Variable!AB$612:AB$664,D298)</f>
        <v>685.1750973313284</v>
      </c>
      <c r="AD312" s="200">
        <f>INDEX(Sorted_by_Variable!AC$612:AC$664,D298)</f>
        <v>689.35658917095907</v>
      </c>
      <c r="AE312" s="200">
        <f>INDEX(Sorted_by_Variable!AD$612:AD$664,D298)</f>
        <v>691.85953528735604</v>
      </c>
      <c r="AF312" s="200">
        <f>INDEX(Sorted_by_Variable!AE$612:AE$664,D298)</f>
        <v>693.12604499291251</v>
      </c>
      <c r="AG312" s="200">
        <f>INDEX(Sorted_by_Variable!AF$612:AF$664,D298)</f>
        <v>694.00986381036228</v>
      </c>
      <c r="AH312" s="200">
        <f>INDEX(Sorted_by_Variable!AG$612:AG$664,D298)</f>
        <v>694.99027771870715</v>
      </c>
      <c r="AI312" s="200">
        <f>INDEX(Sorted_by_Variable!AH$612:AH$664,D298)</f>
        <v>696.41144790179749</v>
      </c>
      <c r="AJ312" s="200">
        <f>INDEX(Sorted_by_Variable!AI$612:AI$664,D298)</f>
        <v>698.21790816591385</v>
      </c>
      <c r="AK312" s="200">
        <f>INDEX(Sorted_by_Variable!AJ$612:AJ$664,D298)</f>
        <v>700.35878835370568</v>
      </c>
      <c r="AL312" s="200">
        <f>INDEX(Sorted_by_Variable!AK$612:AK$664,D298)</f>
        <v>702.7876245217642</v>
      </c>
      <c r="AM312" s="200">
        <f>INDEX(Sorted_by_Variable!AL$612:AL$664,D298)</f>
        <v>705.46217951204903</v>
      </c>
      <c r="AN312" s="200">
        <f>INDEX(Sorted_by_Variable!AM$612:AM$664,D298)</f>
        <v>708.34427349208568</v>
      </c>
      <c r="AO312" s="200">
        <f>INDEX(Sorted_by_Variable!AN$612:AN$664,D298)</f>
        <v>711.39962405830829</v>
      </c>
      <c r="AP312" s="200">
        <f>INDEX(Sorted_by_Variable!AO$612:AO$664,D298)</f>
        <v>714.59769551560487</v>
      </c>
      <c r="AQ312" s="201">
        <f>INDEX(Sorted_by_Variable!AP$612:AP$664,D298)</f>
        <v>717.91155696402188</v>
      </c>
      <c r="AS312" s="69" t="str">
        <f>C310&amp;"|"&amp;C312</f>
        <v>Annualized total cost of EE|Annualized program cost of EE</v>
      </c>
    </row>
    <row r="313" spans="2:45" x14ac:dyDescent="0.35">
      <c r="B313" s="36"/>
      <c r="C313" s="244" t="s">
        <v>2420</v>
      </c>
      <c r="D313" s="76" t="s">
        <v>2376</v>
      </c>
      <c r="E313" s="200"/>
      <c r="F313" s="199">
        <f>INDEX(Sorted_by_Variable!E$667:E$719,D298)</f>
        <v>0</v>
      </c>
      <c r="G313" s="200">
        <f>INDEX(Sorted_by_Variable!F$667:F$719,D298)</f>
        <v>0</v>
      </c>
      <c r="H313" s="200">
        <f>INDEX(Sorted_by_Variable!G$667:G$719,D298)</f>
        <v>0</v>
      </c>
      <c r="I313" s="200">
        <f>INDEX(Sorted_by_Variable!H$667:H$719,D298)</f>
        <v>0</v>
      </c>
      <c r="J313" s="200">
        <f>INDEX(Sorted_by_Variable!I$667:I$719,D298)</f>
        <v>24.018519661414107</v>
      </c>
      <c r="K313" s="200">
        <f>INDEX(Sorted_by_Variable!J$667:J$719,D298)</f>
        <v>55.117535196865518</v>
      </c>
      <c r="L313" s="200">
        <f>INDEX(Sorted_by_Variable!K$667:K$719,D298)</f>
        <v>92.761992239086638</v>
      </c>
      <c r="M313" s="200">
        <f>INDEX(Sorted_by_Variable!L$667:L$719,D298)</f>
        <v>144.50759422386469</v>
      </c>
      <c r="N313" s="200">
        <f>INDEX(Sorted_by_Variable!M$667:M$719,D298)</f>
        <v>202.54115947059748</v>
      </c>
      <c r="O313" s="200">
        <f>INDEX(Sorted_by_Variable!N$667:N$719,D298)</f>
        <v>262.71014372771884</v>
      </c>
      <c r="P313" s="200">
        <f>INDEX(Sorted_by_Variable!O$667:O$719,D298)</f>
        <v>318.51841533880531</v>
      </c>
      <c r="Q313" s="200">
        <f>INDEX(Sorted_by_Variable!P$667:P$719,D298)</f>
        <v>370.06339421772088</v>
      </c>
      <c r="R313" s="201">
        <f>INDEX(Sorted_by_Variable!Q$667:Q$719,D298)</f>
        <v>417.43753599402811</v>
      </c>
      <c r="S313" s="200">
        <f>INDEX(Sorted_by_Variable!R$667:R$719,D298)</f>
        <v>460.7284831422312</v>
      </c>
      <c r="T313" s="200">
        <f>INDEX(Sorted_by_Variable!S$667:S$719,D298)</f>
        <v>500.01920992390961</v>
      </c>
      <c r="U313" s="200">
        <f>INDEX(Sorted_by_Variable!T$667:T$719,D298)</f>
        <v>535.38816135485831</v>
      </c>
      <c r="V313" s="200">
        <f>INDEX(Sorted_by_Variable!U$667:U$719,D298)</f>
        <v>566.90938640128104</v>
      </c>
      <c r="W313" s="200">
        <f>INDEX(Sorted_by_Variable!V$667:V$719,D298)</f>
        <v>594.65266560131067</v>
      </c>
      <c r="X313" s="200">
        <f>INDEX(Sorted_by_Variable!W$667:W$719,D298)</f>
        <v>618.68363330062414</v>
      </c>
      <c r="Y313" s="200">
        <f>INDEX(Sorted_by_Variable!X$667:X$719,D298)</f>
        <v>639.06389468369264</v>
      </c>
      <c r="Z313" s="200">
        <f>INDEX(Sorted_by_Variable!Y$667:Y$719,D298)</f>
        <v>655.85113777523134</v>
      </c>
      <c r="AA313" s="200">
        <f>INDEX(Sorted_by_Variable!Z$667:Z$719,D298)</f>
        <v>669.09924057967896</v>
      </c>
      <c r="AB313" s="200">
        <f>INDEX(Sorted_by_Variable!AA$667:AA$719,D298)</f>
        <v>678.85837352006206</v>
      </c>
      <c r="AC313" s="200">
        <f>INDEX(Sorted_by_Variable!AB$667:AB$719,D298)</f>
        <v>685.1750973313284</v>
      </c>
      <c r="AD313" s="200">
        <f>INDEX(Sorted_by_Variable!AC$667:AC$719,D298)</f>
        <v>689.35658917095907</v>
      </c>
      <c r="AE313" s="200">
        <f>INDEX(Sorted_by_Variable!AD$667:AD$719,D298)</f>
        <v>691.85953528735604</v>
      </c>
      <c r="AF313" s="200">
        <f>INDEX(Sorted_by_Variable!AE$667:AE$719,D298)</f>
        <v>693.12604499291251</v>
      </c>
      <c r="AG313" s="200">
        <f>INDEX(Sorted_by_Variable!AF$667:AF$719,D298)</f>
        <v>694.00986381036228</v>
      </c>
      <c r="AH313" s="200">
        <f>INDEX(Sorted_by_Variable!AG$667:AG$719,D298)</f>
        <v>694.99027771870715</v>
      </c>
      <c r="AI313" s="200">
        <f>INDEX(Sorted_by_Variable!AH$667:AH$719,D298)</f>
        <v>696.41144790179749</v>
      </c>
      <c r="AJ313" s="200">
        <f>INDEX(Sorted_by_Variable!AI$667:AI$719,D298)</f>
        <v>698.21790816591385</v>
      </c>
      <c r="AK313" s="200">
        <f>INDEX(Sorted_by_Variable!AJ$667:AJ$719,D298)</f>
        <v>700.35878835370568</v>
      </c>
      <c r="AL313" s="200">
        <f>INDEX(Sorted_by_Variable!AK$667:AK$719,D298)</f>
        <v>702.7876245217642</v>
      </c>
      <c r="AM313" s="200">
        <f>INDEX(Sorted_by_Variable!AL$667:AL$719,D298)</f>
        <v>705.46217951204903</v>
      </c>
      <c r="AN313" s="200">
        <f>INDEX(Sorted_by_Variable!AM$667:AM$719,D298)</f>
        <v>708.34427349208568</v>
      </c>
      <c r="AO313" s="200">
        <f>INDEX(Sorted_by_Variable!AN$667:AN$719,D298)</f>
        <v>711.39962405830829</v>
      </c>
      <c r="AP313" s="200">
        <f>INDEX(Sorted_by_Variable!AO$667:AO$719,D298)</f>
        <v>714.59769551560487</v>
      </c>
      <c r="AQ313" s="201">
        <f>INDEX(Sorted_by_Variable!AP$667:AP$719,D298)</f>
        <v>717.91155696402188</v>
      </c>
      <c r="AS313" s="69" t="str">
        <f>C310&amp;"|"&amp;C313</f>
        <v>Annualized total cost of EE|Annualized participant cost of EE</v>
      </c>
    </row>
    <row r="314" spans="2:45" x14ac:dyDescent="0.35">
      <c r="B314" s="231"/>
      <c r="C314" s="247" t="s">
        <v>2421</v>
      </c>
      <c r="D314" s="248"/>
      <c r="E314" s="250"/>
      <c r="F314" s="249"/>
      <c r="G314" s="250"/>
      <c r="H314" s="250"/>
      <c r="I314" s="250"/>
      <c r="J314" s="250"/>
      <c r="K314" s="250"/>
      <c r="L314" s="250"/>
      <c r="M314" s="250"/>
      <c r="N314" s="250"/>
      <c r="O314" s="250"/>
      <c r="P314" s="250"/>
      <c r="Q314" s="250"/>
      <c r="R314" s="251"/>
      <c r="S314" s="250"/>
      <c r="T314" s="250"/>
      <c r="U314" s="250"/>
      <c r="V314" s="250"/>
      <c r="W314" s="250"/>
      <c r="X314" s="250"/>
      <c r="Y314" s="250"/>
      <c r="Z314" s="250"/>
      <c r="AA314" s="250"/>
      <c r="AB314" s="250"/>
      <c r="AC314" s="250"/>
      <c r="AD314" s="250"/>
      <c r="AE314" s="250"/>
      <c r="AF314" s="250"/>
      <c r="AG314" s="250"/>
      <c r="AH314" s="250"/>
      <c r="AI314" s="250"/>
      <c r="AJ314" s="250"/>
      <c r="AK314" s="250"/>
      <c r="AL314" s="250"/>
      <c r="AM314" s="250"/>
      <c r="AN314" s="250"/>
      <c r="AO314" s="250"/>
      <c r="AP314" s="250"/>
      <c r="AQ314" s="251"/>
      <c r="AS314" s="69" t="str">
        <f>C314</f>
        <v>Annual first-year costs</v>
      </c>
    </row>
    <row r="315" spans="2:45" x14ac:dyDescent="0.35">
      <c r="B315" s="36"/>
      <c r="C315" s="244" t="s">
        <v>2394</v>
      </c>
      <c r="D315" s="76" t="s">
        <v>2376</v>
      </c>
      <c r="E315" s="200"/>
      <c r="F315" s="199">
        <f>INDEX(Sorted_by_Variable!E$722:E$774,D298)</f>
        <v>0</v>
      </c>
      <c r="G315" s="200">
        <f>INDEX(Sorted_by_Variable!F$722:F$774,D298)</f>
        <v>0</v>
      </c>
      <c r="H315" s="200">
        <f>INDEX(Sorted_by_Variable!G$722:G$774,D298)</f>
        <v>0</v>
      </c>
      <c r="I315" s="200">
        <f>INDEX(Sorted_by_Variable!H$722:H$774,D298)</f>
        <v>0</v>
      </c>
      <c r="J315" s="200">
        <f>INDEX(Sorted_by_Variable!I$722:I$774,D298)</f>
        <v>405.91188</v>
      </c>
      <c r="K315" s="200">
        <f>INDEX(Sorted_by_Variable!J$722:J$774,D298)</f>
        <v>546.93571848511419</v>
      </c>
      <c r="L315" s="200">
        <f>INDEX(Sorted_by_Variable!K$722:K$774,D298)</f>
        <v>686.3394700072572</v>
      </c>
      <c r="M315" s="200">
        <f>INDEX(Sorted_by_Variable!L$722:L$774,D298)</f>
        <v>960.77130239536916</v>
      </c>
      <c r="N315" s="200">
        <f>INDEX(Sorted_by_Variable!M$722:M$774,D298)</f>
        <v>1117.604503602347</v>
      </c>
      <c r="O315" s="200">
        <f>INDEX(Sorted_by_Variable!N$722:N$774,D298)</f>
        <v>1212.5142765407697</v>
      </c>
      <c r="P315" s="200">
        <f>INDEX(Sorted_by_Variable!O$722:O$774,D298)</f>
        <v>1202.6349738187996</v>
      </c>
      <c r="Q315" s="200">
        <f>INDEX(Sorted_by_Variable!P$722:P$774,D298)</f>
        <v>1193.8820998691033</v>
      </c>
      <c r="R315" s="201">
        <f>INDEX(Sorted_by_Variable!Q$722:Q$774,D298)</f>
        <v>1186.2310442396611</v>
      </c>
      <c r="S315" s="200">
        <f>INDEX(Sorted_by_Variable!R$722:R$774,D298)</f>
        <v>1179.658455268785</v>
      </c>
      <c r="T315" s="200">
        <f>INDEX(Sorted_by_Variable!S$722:S$774,D298)</f>
        <v>1174.1422017753721</v>
      </c>
      <c r="U315" s="200">
        <f>INDEX(Sorted_by_Variable!T$722:T$774,D298)</f>
        <v>1169.6613363175957</v>
      </c>
      <c r="V315" s="200">
        <f>INDEX(Sorted_by_Variable!U$722:U$774,D298)</f>
        <v>1166.1960599662559</v>
      </c>
      <c r="W315" s="200">
        <f>INDEX(Sorted_by_Variable!V$722:V$774,D298)</f>
        <v>1163.7276885410697</v>
      </c>
      <c r="X315" s="200">
        <f>INDEX(Sorted_by_Variable!W$722:W$774,D298)</f>
        <v>1162.2386202601415</v>
      </c>
      <c r="Y315" s="200">
        <f>INDEX(Sorted_by_Variable!X$722:X$774,D298)</f>
        <v>1161.7123047547625</v>
      </c>
      <c r="Z315" s="200">
        <f>INDEX(Sorted_by_Variable!Y$722:Y$774,D298)</f>
        <v>1162.1332134035201</v>
      </c>
      <c r="AA315" s="200">
        <f>INDEX(Sorted_by_Variable!Z$722:Z$774,D298)</f>
        <v>1163.486810941461</v>
      </c>
      <c r="AB315" s="200">
        <f>INDEX(Sorted_by_Variable!AA$722:AA$774,D298)</f>
        <v>1165.759528301772</v>
      </c>
      <c r="AC315" s="200">
        <f>INDEX(Sorted_by_Variable!AB$722:AB$774,D298)</f>
        <v>1168.9387366490625</v>
      </c>
      <c r="AD315" s="200">
        <f>INDEX(Sorted_by_Variable!AC$722:AC$774,D298)</f>
        <v>1173.0127225649485</v>
      </c>
      <c r="AE315" s="200">
        <f>INDEX(Sorted_by_Variable!AD$722:AD$774,D298)</f>
        <v>1177.5967981428787</v>
      </c>
      <c r="AF315" s="200">
        <f>INDEX(Sorted_by_Variable!AE$722:AE$774,D298)</f>
        <v>1182.5567283924836</v>
      </c>
      <c r="AG315" s="200">
        <f>INDEX(Sorted_by_Variable!AF$722:AF$774,D298)</f>
        <v>1187.7621871039921</v>
      </c>
      <c r="AH315" s="200">
        <f>INDEX(Sorted_by_Variable!AG$722:AG$774,D298)</f>
        <v>1193.0871493650827</v>
      </c>
      <c r="AI315" s="200">
        <f>INDEX(Sorted_by_Variable!AH$722:AH$774,D298)</f>
        <v>1199.5134298030548</v>
      </c>
      <c r="AJ315" s="200">
        <f>INDEX(Sorted_by_Variable!AI$722:AI$774,D298)</f>
        <v>1205.8605227000412</v>
      </c>
      <c r="AK315" s="200">
        <f>INDEX(Sorted_by_Variable!AJ$722:AJ$774,D298)</f>
        <v>1212.1426473695719</v>
      </c>
      <c r="AL315" s="200">
        <f>INDEX(Sorted_by_Variable!AK$722:AK$774,D298)</f>
        <v>1218.3728588067438</v>
      </c>
      <c r="AM315" s="200">
        <f>INDEX(Sorted_by_Variable!AL$722:AL$774,D298)</f>
        <v>1224.5630958118472</v>
      </c>
      <c r="AN315" s="200">
        <f>INDEX(Sorted_by_Variable!AM$722:AM$774,D298)</f>
        <v>1230.7242264791764</v>
      </c>
      <c r="AO315" s="200">
        <f>INDEX(Sorted_by_Variable!AN$722:AN$774,D298)</f>
        <v>1236.8660911587808</v>
      </c>
      <c r="AP315" s="200">
        <f>INDEX(Sorted_by_Variable!AO$722:AO$774,D298)</f>
        <v>1242.9975429939868</v>
      </c>
      <c r="AQ315" s="201">
        <f>INDEX(Sorted_by_Variable!AP$722:AP$774,D298)</f>
        <v>1249.1264861327718</v>
      </c>
      <c r="AS315" s="69" t="str">
        <f>C314&amp;"|"&amp;C315</f>
        <v>Annual first-year costs|Annual total cost of EE</v>
      </c>
    </row>
    <row r="316" spans="2:45" x14ac:dyDescent="0.35">
      <c r="B316" s="36"/>
      <c r="C316" s="244" t="s">
        <v>2385</v>
      </c>
      <c r="D316" s="76" t="s">
        <v>2376</v>
      </c>
      <c r="E316" s="200"/>
      <c r="F316" s="199">
        <f>INDEX(Sorted_by_Variable!E$777:E$829,D298)</f>
        <v>0</v>
      </c>
      <c r="G316" s="200">
        <f>INDEX(Sorted_by_Variable!F$777:F$829,D298)</f>
        <v>0</v>
      </c>
      <c r="H316" s="200">
        <f>INDEX(Sorted_by_Variable!G$777:G$829,D298)</f>
        <v>0</v>
      </c>
      <c r="I316" s="200">
        <f>INDEX(Sorted_by_Variable!H$777:H$829,D298)</f>
        <v>0</v>
      </c>
      <c r="J316" s="200">
        <f>INDEX(Sorted_by_Variable!I$777:I$829,D298)</f>
        <v>202.95594</v>
      </c>
      <c r="K316" s="200">
        <f>INDEX(Sorted_by_Variable!J$777:J$829,D298)</f>
        <v>273.4678592425571</v>
      </c>
      <c r="L316" s="200">
        <f>INDEX(Sorted_by_Variable!K$777:K$829,D298)</f>
        <v>343.1697350036286</v>
      </c>
      <c r="M316" s="200">
        <f>INDEX(Sorted_by_Variable!L$777:L$829,D298)</f>
        <v>480.38565119768458</v>
      </c>
      <c r="N316" s="200">
        <f>INDEX(Sorted_by_Variable!M$777:M$829,D298)</f>
        <v>558.8022518011735</v>
      </c>
      <c r="O316" s="200">
        <f>INDEX(Sorted_by_Variable!N$777:N$829,D298)</f>
        <v>606.25713827038487</v>
      </c>
      <c r="P316" s="200">
        <f>INDEX(Sorted_by_Variable!O$777:O$829,D298)</f>
        <v>601.3174869093998</v>
      </c>
      <c r="Q316" s="200">
        <f>INDEX(Sorted_by_Variable!P$777:P$829,D298)</f>
        <v>596.94104993455164</v>
      </c>
      <c r="R316" s="201">
        <f>INDEX(Sorted_by_Variable!Q$777:Q$829,D298)</f>
        <v>593.11552211983053</v>
      </c>
      <c r="S316" s="200">
        <f>INDEX(Sorted_by_Variable!R$777:R$829,D298)</f>
        <v>589.82922763439251</v>
      </c>
      <c r="T316" s="200">
        <f>INDEX(Sorted_by_Variable!S$777:S$829,D298)</f>
        <v>587.07110088768604</v>
      </c>
      <c r="U316" s="200">
        <f>INDEX(Sorted_by_Variable!T$777:T$829,D298)</f>
        <v>584.83066815879783</v>
      </c>
      <c r="V316" s="200">
        <f>INDEX(Sorted_by_Variable!U$777:U$829,D298)</f>
        <v>583.09802998312796</v>
      </c>
      <c r="W316" s="200">
        <f>INDEX(Sorted_by_Variable!V$777:V$829,D298)</f>
        <v>581.86384427053486</v>
      </c>
      <c r="X316" s="200">
        <f>INDEX(Sorted_by_Variable!W$777:W$829,D298)</f>
        <v>581.11931013007074</v>
      </c>
      <c r="Y316" s="200">
        <f>INDEX(Sorted_by_Variable!X$777:X$829,D298)</f>
        <v>580.85615237738125</v>
      </c>
      <c r="Z316" s="200">
        <f>INDEX(Sorted_by_Variable!Y$777:Y$829,D298)</f>
        <v>581.06660670176007</v>
      </c>
      <c r="AA316" s="200">
        <f>INDEX(Sorted_by_Variable!Z$777:Z$829,D298)</f>
        <v>581.74340547073052</v>
      </c>
      <c r="AB316" s="200">
        <f>INDEX(Sorted_by_Variable!AA$777:AA$829,D298)</f>
        <v>582.87976415088599</v>
      </c>
      <c r="AC316" s="200">
        <f>INDEX(Sorted_by_Variable!AB$777:AB$829,D298)</f>
        <v>584.46936832453127</v>
      </c>
      <c r="AD316" s="200">
        <f>INDEX(Sorted_by_Variable!AC$777:AC$829,D298)</f>
        <v>586.50636128247424</v>
      </c>
      <c r="AE316" s="200">
        <f>INDEX(Sorted_by_Variable!AD$777:AD$829,D298)</f>
        <v>588.79839907143935</v>
      </c>
      <c r="AF316" s="200">
        <f>INDEX(Sorted_by_Variable!AE$777:AE$829,D298)</f>
        <v>591.2783641962418</v>
      </c>
      <c r="AG316" s="200">
        <f>INDEX(Sorted_by_Variable!AF$777:AF$829,D298)</f>
        <v>593.88109355199606</v>
      </c>
      <c r="AH316" s="200">
        <f>INDEX(Sorted_by_Variable!AG$777:AG$829,D298)</f>
        <v>596.54357468254136</v>
      </c>
      <c r="AI316" s="200">
        <f>INDEX(Sorted_by_Variable!AH$777:AH$829,D298)</f>
        <v>599.7567149015274</v>
      </c>
      <c r="AJ316" s="200">
        <f>INDEX(Sorted_by_Variable!AI$777:AI$829,D298)</f>
        <v>602.9302613500206</v>
      </c>
      <c r="AK316" s="200">
        <f>INDEX(Sorted_by_Variable!AJ$777:AJ$829,D298)</f>
        <v>606.07132368478597</v>
      </c>
      <c r="AL316" s="200">
        <f>INDEX(Sorted_by_Variable!AK$777:AK$829,D298)</f>
        <v>609.1864294033719</v>
      </c>
      <c r="AM316" s="200">
        <f>INDEX(Sorted_by_Variable!AL$777:AL$829,D298)</f>
        <v>612.28154790592362</v>
      </c>
      <c r="AN316" s="200">
        <f>INDEX(Sorted_by_Variable!AM$777:AM$829,D298)</f>
        <v>615.36211323958821</v>
      </c>
      <c r="AO316" s="200">
        <f>INDEX(Sorted_by_Variable!AN$777:AN$829,D298)</f>
        <v>618.43304557939041</v>
      </c>
      <c r="AP316" s="200">
        <f>INDEX(Sorted_by_Variable!AO$777:AO$829,D298)</f>
        <v>621.49877149699341</v>
      </c>
      <c r="AQ316" s="201">
        <f>INDEX(Sorted_by_Variable!AP$777:AP$829,D298)</f>
        <v>624.56324306638589</v>
      </c>
      <c r="AS316" s="69" t="str">
        <f>C314&amp;"|"&amp;C316</f>
        <v>Annual first-year costs|Annual program cost of EE</v>
      </c>
    </row>
    <row r="317" spans="2:45" ht="18" thickBot="1" x14ac:dyDescent="0.4">
      <c r="B317" s="29"/>
      <c r="C317" s="245" t="s">
        <v>2386</v>
      </c>
      <c r="D317" s="96" t="s">
        <v>2376</v>
      </c>
      <c r="E317" s="203"/>
      <c r="F317" s="202">
        <f>INDEX(Sorted_by_Variable!E$832:E$884,D298)</f>
        <v>0</v>
      </c>
      <c r="G317" s="203">
        <f>INDEX(Sorted_by_Variable!F$832:F$884,D298)</f>
        <v>0</v>
      </c>
      <c r="H317" s="203">
        <f>INDEX(Sorted_by_Variable!G$832:G$884,D298)</f>
        <v>0</v>
      </c>
      <c r="I317" s="203">
        <f>INDEX(Sorted_by_Variable!H$832:H$884,D298)</f>
        <v>0</v>
      </c>
      <c r="J317" s="203">
        <f>INDEX(Sorted_by_Variable!I$832:I$884,D298)</f>
        <v>202.95594</v>
      </c>
      <c r="K317" s="203">
        <f>INDEX(Sorted_by_Variable!J$832:J$884,D298)</f>
        <v>273.4678592425571</v>
      </c>
      <c r="L317" s="203">
        <f>INDEX(Sorted_by_Variable!K$832:K$884,D298)</f>
        <v>343.1697350036286</v>
      </c>
      <c r="M317" s="203">
        <f>INDEX(Sorted_by_Variable!L$832:L$884,D298)</f>
        <v>480.38565119768458</v>
      </c>
      <c r="N317" s="203">
        <f>INDEX(Sorted_by_Variable!M$832:M$884,D298)</f>
        <v>558.8022518011735</v>
      </c>
      <c r="O317" s="203">
        <f>INDEX(Sorted_by_Variable!N$832:N$884,D298)</f>
        <v>606.25713827038487</v>
      </c>
      <c r="P317" s="203">
        <f>INDEX(Sorted_by_Variable!O$832:O$884,D298)</f>
        <v>601.3174869093998</v>
      </c>
      <c r="Q317" s="203">
        <f>INDEX(Sorted_by_Variable!P$832:P$884,D298)</f>
        <v>596.94104993455164</v>
      </c>
      <c r="R317" s="204">
        <f>INDEX(Sorted_by_Variable!Q$832:Q$884,D298)</f>
        <v>593.11552211983053</v>
      </c>
      <c r="S317" s="203">
        <f>INDEX(Sorted_by_Variable!R$832:R$884,D298)</f>
        <v>589.82922763439251</v>
      </c>
      <c r="T317" s="203">
        <f>INDEX(Sorted_by_Variable!S$832:S$884,D298)</f>
        <v>587.07110088768604</v>
      </c>
      <c r="U317" s="203">
        <f>INDEX(Sorted_by_Variable!T$832:T$884,D298)</f>
        <v>584.83066815879783</v>
      </c>
      <c r="V317" s="203">
        <f>INDEX(Sorted_by_Variable!U$832:U$884,D298)</f>
        <v>583.09802998312796</v>
      </c>
      <c r="W317" s="203">
        <f>INDEX(Sorted_by_Variable!V$832:V$884,D298)</f>
        <v>581.86384427053486</v>
      </c>
      <c r="X317" s="203">
        <f>INDEX(Sorted_by_Variable!W$832:W$884,D298)</f>
        <v>581.11931013007074</v>
      </c>
      <c r="Y317" s="203">
        <f>INDEX(Sorted_by_Variable!X$832:X$884,D298)</f>
        <v>580.85615237738125</v>
      </c>
      <c r="Z317" s="203">
        <f>INDEX(Sorted_by_Variable!Y$832:Y$884,D298)</f>
        <v>581.06660670176007</v>
      </c>
      <c r="AA317" s="203">
        <f>INDEX(Sorted_by_Variable!Z$832:Z$884,D298)</f>
        <v>581.74340547073052</v>
      </c>
      <c r="AB317" s="203">
        <f>INDEX(Sorted_by_Variable!AA$832:AA$884,D298)</f>
        <v>582.87976415088599</v>
      </c>
      <c r="AC317" s="203">
        <f>INDEX(Sorted_by_Variable!AB$832:AB$884,D298)</f>
        <v>584.46936832453127</v>
      </c>
      <c r="AD317" s="203">
        <f>INDEX(Sorted_by_Variable!AC$832:AC$884,D298)</f>
        <v>586.50636128247424</v>
      </c>
      <c r="AE317" s="203">
        <f>INDEX(Sorted_by_Variable!AD$832:AD$884,D298)</f>
        <v>588.79839907143935</v>
      </c>
      <c r="AF317" s="203">
        <f>INDEX(Sorted_by_Variable!AE$832:AE$884,D298)</f>
        <v>591.2783641962418</v>
      </c>
      <c r="AG317" s="203">
        <f>INDEX(Sorted_by_Variable!AF$832:AF$884,D298)</f>
        <v>593.88109355199606</v>
      </c>
      <c r="AH317" s="203">
        <f>INDEX(Sorted_by_Variable!AG$832:AG$884,D298)</f>
        <v>596.54357468254136</v>
      </c>
      <c r="AI317" s="203">
        <f>INDEX(Sorted_by_Variable!AH$832:AH$884,D298)</f>
        <v>599.7567149015274</v>
      </c>
      <c r="AJ317" s="203">
        <f>INDEX(Sorted_by_Variable!AI$832:AI$884,D298)</f>
        <v>602.9302613500206</v>
      </c>
      <c r="AK317" s="203">
        <f>INDEX(Sorted_by_Variable!AJ$832:AJ$884,D298)</f>
        <v>606.07132368478597</v>
      </c>
      <c r="AL317" s="203">
        <f>INDEX(Sorted_by_Variable!AK$832:AK$884,D298)</f>
        <v>609.1864294033719</v>
      </c>
      <c r="AM317" s="203">
        <f>INDEX(Sorted_by_Variable!AL$832:AL$884,D298)</f>
        <v>612.28154790592362</v>
      </c>
      <c r="AN317" s="203">
        <f>INDEX(Sorted_by_Variable!AM$832:AM$884,D298)</f>
        <v>615.36211323958821</v>
      </c>
      <c r="AO317" s="203">
        <f>INDEX(Sorted_by_Variable!AN$832:AN$884,D298)</f>
        <v>618.43304557939041</v>
      </c>
      <c r="AP317" s="203">
        <f>INDEX(Sorted_by_Variable!AO$832:AO$884,D298)</f>
        <v>621.49877149699341</v>
      </c>
      <c r="AQ317" s="204">
        <f>INDEX(Sorted_by_Variable!AP$832:AP$884,D298)</f>
        <v>624.56324306638589</v>
      </c>
      <c r="AS317" s="69" t="str">
        <f>C314&amp;"|"&amp;C317</f>
        <v>Annual first-year costs|Annual participant cost of EE</v>
      </c>
    </row>
    <row r="318" spans="2:45" ht="18.75" thickTop="1" thickBot="1" x14ac:dyDescent="0.4"/>
    <row r="319" spans="2:45" ht="25.5" thickTop="1" x14ac:dyDescent="0.5">
      <c r="B319" s="217" t="str">
        <f>INDEX(Sorted_by_Variable!$C$7:$C$59,D319)</f>
        <v>Iowa</v>
      </c>
      <c r="C319" s="94"/>
      <c r="D319" s="228">
        <f>D298+1</f>
        <v>14</v>
      </c>
      <c r="E319" s="220"/>
      <c r="F319" s="222"/>
      <c r="G319" s="94"/>
      <c r="H319" s="94"/>
      <c r="I319" s="94"/>
      <c r="J319" s="94"/>
      <c r="K319" s="94"/>
      <c r="L319" s="94"/>
      <c r="M319" s="94"/>
      <c r="N319" s="94"/>
      <c r="O319" s="94"/>
      <c r="P319" s="94"/>
      <c r="Q319" s="94"/>
      <c r="R319" s="220"/>
      <c r="S319" s="94"/>
      <c r="T319" s="94"/>
      <c r="U319" s="94"/>
      <c r="V319" s="94"/>
      <c r="W319" s="94"/>
      <c r="X319" s="94"/>
      <c r="Y319" s="94"/>
      <c r="Z319" s="94"/>
      <c r="AA319" s="94"/>
      <c r="AB319" s="94"/>
      <c r="AC319" s="94"/>
      <c r="AD319" s="94"/>
      <c r="AE319" s="94"/>
      <c r="AF319" s="94"/>
      <c r="AG319" s="94"/>
      <c r="AH319" s="94"/>
      <c r="AI319" s="94"/>
      <c r="AJ319" s="94"/>
      <c r="AK319" s="94"/>
      <c r="AL319" s="94"/>
      <c r="AM319" s="94"/>
      <c r="AN319" s="94"/>
      <c r="AO319" s="94"/>
      <c r="AP319" s="94"/>
      <c r="AQ319" s="220"/>
      <c r="AS319" s="69"/>
    </row>
    <row r="320" spans="2:45" x14ac:dyDescent="0.35">
      <c r="C320" t="s">
        <v>2358</v>
      </c>
      <c r="D320" s="76" t="s">
        <v>0</v>
      </c>
      <c r="E320" s="166">
        <f>INDEX(Sorted_by_Variable!D$7:D$59,D319)</f>
        <v>46190.370999999999</v>
      </c>
      <c r="F320" s="167">
        <f>INDEX(Sorted_by_Variable!E$7:E$59,D319)</f>
        <v>46440.921323202914</v>
      </c>
      <c r="G320" s="166">
        <f>INDEX(Sorted_by_Variable!F$7:F$59,D319)</f>
        <v>46692.830705947854</v>
      </c>
      <c r="H320" s="166">
        <f>INDEX(Sorted_by_Variable!G$7:G$59,D319)</f>
        <v>46946.106520178364</v>
      </c>
      <c r="I320" s="166">
        <f>INDEX(Sorted_by_Variable!H$7:H$59,D319)</f>
        <v>47200.756177825606</v>
      </c>
      <c r="J320" s="166">
        <f>INDEX(Sorted_by_Variable!I$7:I$59,D319)</f>
        <v>47456.787131025274</v>
      </c>
      <c r="K320" s="166">
        <f>INDEX(Sorted_by_Variable!J$7:J$59,D319)</f>
        <v>47714.20687233565</v>
      </c>
      <c r="L320" s="166">
        <f>INDEX(Sorted_by_Variable!K$7:K$59,D319)</f>
        <v>47973.022934956898</v>
      </c>
      <c r="M320" s="166">
        <f>INDEX(Sorted_by_Variable!L$7:L$59,D319)</f>
        <v>48233.242892951486</v>
      </c>
      <c r="N320" s="166">
        <f>INDEX(Sorted_by_Variable!M$7:M$59,D319)</f>
        <v>48494.87436146586</v>
      </c>
      <c r="O320" s="166">
        <f>INDEX(Sorted_by_Variable!N$7:N$59,D319)</f>
        <v>48757.92499695329</v>
      </c>
      <c r="P320" s="166">
        <f>INDEX(Sorted_by_Variable!O$7:O$59,D319)</f>
        <v>49022.402497397925</v>
      </c>
      <c r="Q320" s="166">
        <f>INDEX(Sorted_by_Variable!P$7:P$59,D319)</f>
        <v>49288.314602540064</v>
      </c>
      <c r="R320" s="168">
        <f>INDEX(Sorted_by_Variable!Q$7:Q$59,D319)</f>
        <v>49555.669094102675</v>
      </c>
      <c r="S320" s="166">
        <f>INDEX(Sorted_by_Variable!R$7:R$59,D319)</f>
        <v>49824.473796019105</v>
      </c>
      <c r="T320" s="166">
        <f>INDEX(Sorted_by_Variable!S$7:S$59,D319)</f>
        <v>50094.736574662034</v>
      </c>
      <c r="U320" s="166">
        <f>INDEX(Sorted_by_Variable!T$7:T$59,D319)</f>
        <v>50366.4653390737</v>
      </c>
      <c r="V320" s="166">
        <f>INDEX(Sorted_by_Variable!U$7:U$59,D319)</f>
        <v>50639.668041197343</v>
      </c>
      <c r="W320" s="166">
        <f>INDEX(Sorted_by_Variable!V$7:V$59,D319)</f>
        <v>50914.352676109898</v>
      </c>
      <c r="X320" s="166">
        <f>INDEX(Sorted_by_Variable!W$7:W$59,D319)</f>
        <v>51190.527282255985</v>
      </c>
      <c r="Y320" s="166">
        <f>INDEX(Sorted_by_Variable!X$7:X$59,D319)</f>
        <v>51468.199941683139</v>
      </c>
      <c r="Z320" s="166">
        <f>INDEX(Sorted_by_Variable!Y$7:Y$59,D319)</f>
        <v>51747.378780278334</v>
      </c>
      <c r="AA320" s="166">
        <f>INDEX(Sorted_by_Variable!Z$7:Z$59,D319)</f>
        <v>52028.071968005759</v>
      </c>
      <c r="AB320" s="166">
        <f>INDEX(Sorted_by_Variable!AA$7:AA$59,D319)</f>
        <v>52310.287719145934</v>
      </c>
      <c r="AC320" s="166">
        <f>INDEX(Sorted_by_Variable!AB$7:AB$59,D319)</f>
        <v>52594.034292536082</v>
      </c>
      <c r="AD320" s="166">
        <f>INDEX(Sorted_by_Variable!AC$7:AC$59,D319)</f>
        <v>52879.319991811804</v>
      </c>
      <c r="AE320" s="166">
        <f>INDEX(Sorted_by_Variable!AD$7:AD$59,D319)</f>
        <v>53166.15316565011</v>
      </c>
      <c r="AF320" s="166">
        <f>INDEX(Sorted_by_Variable!AE$7:AE$59,D319)</f>
        <v>53454.542208013714</v>
      </c>
      <c r="AG320" s="166">
        <f>INDEX(Sorted_by_Variable!AF$7:AF$59,D319)</f>
        <v>53744.495558396673</v>
      </c>
      <c r="AH320" s="166">
        <f>INDEX(Sorted_by_Variable!AG$7:AG$59,D319)</f>
        <v>54144.580188830339</v>
      </c>
      <c r="AI320" s="166">
        <f>INDEX(Sorted_by_Variable!AH$7:AH$59,D319)</f>
        <v>54547.64312820237</v>
      </c>
      <c r="AJ320" s="166">
        <f>INDEX(Sorted_by_Variable!AI$7:AI$59,D319)</f>
        <v>54953.70654763221</v>
      </c>
      <c r="AK320" s="166">
        <f>INDEX(Sorted_by_Variable!AJ$7:AJ$59,D319)</f>
        <v>55362.792783285506</v>
      </c>
      <c r="AL320" s="166">
        <f>INDEX(Sorted_by_Variable!AK$7:AK$59,D319)</f>
        <v>55774.924337602715</v>
      </c>
      <c r="AM320" s="166">
        <f>INDEX(Sorted_by_Variable!AL$7:AL$59,D319)</f>
        <v>56190.123880536921</v>
      </c>
      <c r="AN320" s="166">
        <f>INDEX(Sorted_by_Variable!AM$7:AM$59,D319)</f>
        <v>56608.414250800794</v>
      </c>
      <c r="AO320" s="166">
        <f>INDEX(Sorted_by_Variable!AN$7:AN$59,D319)</f>
        <v>57029.818457122892</v>
      </c>
      <c r="AP320" s="166">
        <f>INDEX(Sorted_by_Variable!AO$7:AO$59,D319)</f>
        <v>57454.359679513291</v>
      </c>
      <c r="AQ320" s="168">
        <f>INDEX(Sorted_by_Variable!AP$7:AP$59,D319)</f>
        <v>57882.061270538645</v>
      </c>
      <c r="AS320" s="69" t="str">
        <f t="shared" ref="AS320:AS330" si="95">C320</f>
        <v>BAU sales</v>
      </c>
    </row>
    <row r="321" spans="2:45" x14ac:dyDescent="0.35">
      <c r="C321" t="s">
        <v>2372</v>
      </c>
      <c r="D321" s="76" t="s">
        <v>0</v>
      </c>
      <c r="E321" s="166">
        <f>INDEX(Sorted_by_Variable!D$62:D$114,D319)</f>
        <v>45709.1</v>
      </c>
      <c r="F321" s="167">
        <f>INDEX(Sorted_by_Variable!E$62:E$114,D319)</f>
        <v>46440.921323202914</v>
      </c>
      <c r="G321" s="166">
        <f>INDEX(Sorted_by_Variable!F$62:F$114,D319)</f>
        <v>46692.830705947854</v>
      </c>
      <c r="H321" s="166">
        <f>INDEX(Sorted_by_Variable!G$62:G$114,D319)</f>
        <v>46946.106520178364</v>
      </c>
      <c r="I321" s="166">
        <f>INDEX(Sorted_by_Variable!H$62:H$114,D319)</f>
        <v>47200.756177825606</v>
      </c>
      <c r="J321" s="166">
        <f>INDEX(Sorted_by_Variable!I$62:I$114,D319)</f>
        <v>46975.516131025273</v>
      </c>
      <c r="K321" s="166">
        <f>INDEX(Sorted_by_Variable!J$62:J$114,D319)</f>
        <v>46685.340497915386</v>
      </c>
      <c r="L321" s="166">
        <f>INDEX(Sorted_by_Variable!K$62:K$114,D319)</f>
        <v>46336.883531312422</v>
      </c>
      <c r="M321" s="166">
        <f>INDEX(Sorted_by_Variable!L$62:L$114,D319)</f>
        <v>45992.41620890324</v>
      </c>
      <c r="N321" s="166">
        <f>INDEX(Sorted_by_Variable!M$62:M$114,D319)</f>
        <v>45691.109157006285</v>
      </c>
      <c r="O321" s="166">
        <f>INDEX(Sorted_by_Variable!N$62:N$114,D319)</f>
        <v>45432.050680131026</v>
      </c>
      <c r="P321" s="166">
        <f>INDEX(Sorted_by_Variable!O$62:O$114,D319)</f>
        <v>45214.376873647947</v>
      </c>
      <c r="Q321" s="166">
        <f>INDEX(Sorted_by_Variable!P$62:P$114,D319)</f>
        <v>45037.270187391303</v>
      </c>
      <c r="R321" s="168">
        <f>INDEX(Sorted_by_Variable!Q$62:Q$114,D319)</f>
        <v>44899.958048538705</v>
      </c>
      <c r="S321" s="166">
        <f>INDEX(Sorted_by_Variable!R$62:R$114,D319)</f>
        <v>44801.711541744335</v>
      </c>
      <c r="T321" s="166">
        <f>INDEX(Sorted_by_Variable!S$62:S$114,D319)</f>
        <v>44741.84414457986</v>
      </c>
      <c r="U321" s="166">
        <f>INDEX(Sorted_by_Variable!T$62:T$114,D319)</f>
        <v>44719.710516411382</v>
      </c>
      <c r="V321" s="166">
        <f>INDEX(Sorted_by_Variable!U$62:U$114,D319)</f>
        <v>44734.705338912609</v>
      </c>
      <c r="W321" s="166">
        <f>INDEX(Sorted_by_Variable!V$62:V$114,D319)</f>
        <v>44786.262206483443</v>
      </c>
      <c r="X321" s="166">
        <f>INDEX(Sorted_by_Variable!W$62:W$114,D319)</f>
        <v>44873.852564910238</v>
      </c>
      <c r="Y321" s="166">
        <f>INDEX(Sorted_by_Variable!X$62:X$114,D319)</f>
        <v>44996.984696667867</v>
      </c>
      <c r="Z321" s="166">
        <f>INDEX(Sorted_by_Variable!Y$62:Y$114,D319)</f>
        <v>45155.202751326309</v>
      </c>
      <c r="AA321" s="166">
        <f>INDEX(Sorted_by_Variable!Z$62:Z$114,D319)</f>
        <v>45348.085819583946</v>
      </c>
      <c r="AB321" s="166">
        <f>INDEX(Sorted_by_Variable!AA$62:AA$114,D319)</f>
        <v>45575.247049507838</v>
      </c>
      <c r="AC321" s="166">
        <f>INDEX(Sorted_by_Variable!AB$62:AB$114,D319)</f>
        <v>45836.332803616722</v>
      </c>
      <c r="AD321" s="166">
        <f>INDEX(Sorted_by_Variable!AC$62:AC$114,D319)</f>
        <v>46105.691802864945</v>
      </c>
      <c r="AE321" s="166">
        <f>INDEX(Sorted_by_Variable!AD$62:AD$114,D319)</f>
        <v>46378.590500371371</v>
      </c>
      <c r="AF321" s="166">
        <f>INDEX(Sorted_by_Variable!AE$62:AE$114,D319)</f>
        <v>46650.468866221672</v>
      </c>
      <c r="AG321" s="166">
        <f>INDEX(Sorted_by_Variable!AF$62:AF$114,D319)</f>
        <v>46919.86629115809</v>
      </c>
      <c r="AH321" s="166">
        <f>INDEX(Sorted_by_Variable!AG$62:AG$114,D319)</f>
        <v>47295.873550026954</v>
      </c>
      <c r="AI321" s="166">
        <f>INDEX(Sorted_by_Variable!AH$62:AH$114,D319)</f>
        <v>47670.189080372846</v>
      </c>
      <c r="AJ321" s="166">
        <f>INDEX(Sorted_by_Variable!AI$62:AI$114,D319)</f>
        <v>48043.361796929174</v>
      </c>
      <c r="AK321" s="166">
        <f>INDEX(Sorted_by_Variable!AJ$62:AJ$114,D319)</f>
        <v>48415.898538071182</v>
      </c>
      <c r="AL321" s="166">
        <f>INDEX(Sorted_by_Variable!AK$62:AK$114,D319)</f>
        <v>48788.265776978034</v>
      </c>
      <c r="AM321" s="166">
        <f>INDEX(Sorted_by_Variable!AL$62:AL$114,D319)</f>
        <v>49160.891238410011</v>
      </c>
      <c r="AN321" s="166">
        <f>INDEX(Sorted_by_Variable!AM$62:AM$114,D319)</f>
        <v>49534.165424909566</v>
      </c>
      <c r="AO321" s="166">
        <f>INDEX(Sorted_by_Variable!AN$62:AN$114,D319)</f>
        <v>49908.443056059725</v>
      </c>
      <c r="AP321" s="166">
        <f>INDEX(Sorted_by_Variable!AO$62:AO$114,D319)</f>
        <v>50284.044424265005</v>
      </c>
      <c r="AQ321" s="168">
        <f>INDEX(Sorted_by_Variable!AP$62:AP$114,D319)</f>
        <v>50661.25667035886</v>
      </c>
      <c r="AS321" s="69" t="str">
        <f t="shared" si="95"/>
        <v>Sales after EE</v>
      </c>
    </row>
    <row r="322" spans="2:45" x14ac:dyDescent="0.35">
      <c r="C322" t="s">
        <v>2356</v>
      </c>
      <c r="D322" s="76" t="s">
        <v>0</v>
      </c>
      <c r="E322" s="166">
        <f>INDEX(Sorted_by_Variable!D$117:D$169,D319)</f>
        <v>0</v>
      </c>
      <c r="F322" s="167">
        <f>INDEX(Sorted_by_Variable!E$117:E$169,D319)</f>
        <v>0</v>
      </c>
      <c r="G322" s="166">
        <f>INDEX(Sorted_by_Variable!F$117:F$169,D319)</f>
        <v>0</v>
      </c>
      <c r="H322" s="166">
        <f>INDEX(Sorted_by_Variable!G$117:G$169,D319)</f>
        <v>0</v>
      </c>
      <c r="I322" s="166">
        <f>INDEX(Sorted_by_Variable!H$117:H$169,D319)</f>
        <v>0</v>
      </c>
      <c r="J322" s="166">
        <f>INDEX(Sorted_by_Variable!I$117:I$169,D319)</f>
        <v>481.27100000000002</v>
      </c>
      <c r="K322" s="166">
        <f>INDEX(Sorted_by_Variable!J$117:J$169,D319)</f>
        <v>1028.8663744202661</v>
      </c>
      <c r="L322" s="166">
        <f>INDEX(Sorted_by_Variable!K$117:K$169,D319)</f>
        <v>1636.1394036444774</v>
      </c>
      <c r="M322" s="166">
        <f>INDEX(Sorted_by_Variable!L$117:L$169,D319)</f>
        <v>2240.8266840482443</v>
      </c>
      <c r="N322" s="166">
        <f>INDEX(Sorted_by_Variable!M$117:M$169,D319)</f>
        <v>2803.7652044595739</v>
      </c>
      <c r="O322" s="166">
        <f>INDEX(Sorted_by_Variable!N$117:N$169,D319)</f>
        <v>3325.8743168222627</v>
      </c>
      <c r="P322" s="166">
        <f>INDEX(Sorted_by_Variable!O$117:O$169,D319)</f>
        <v>3808.0256237499752</v>
      </c>
      <c r="Q322" s="166">
        <f>INDEX(Sorted_by_Variable!P$117:P$169,D319)</f>
        <v>4251.04441514876</v>
      </c>
      <c r="R322" s="168">
        <f>INDEX(Sorted_by_Variable!Q$117:Q$169,D319)</f>
        <v>4655.7110455639722</v>
      </c>
      <c r="S322" s="166">
        <f>INDEX(Sorted_by_Variable!R$117:R$169,D319)</f>
        <v>5022.7622542747713</v>
      </c>
      <c r="T322" s="166">
        <f>INDEX(Sorted_by_Variable!S$117:S$169,D319)</f>
        <v>5352.8924300821764</v>
      </c>
      <c r="U322" s="166">
        <f>INDEX(Sorted_by_Variable!T$117:T$169,D319)</f>
        <v>5646.7548226623167</v>
      </c>
      <c r="V322" s="166">
        <f>INDEX(Sorted_by_Variable!U$117:U$169,D319)</f>
        <v>5904.9627022847344</v>
      </c>
      <c r="W322" s="166">
        <f>INDEX(Sorted_by_Variable!V$117:V$169,D319)</f>
        <v>6128.0904696264515</v>
      </c>
      <c r="X322" s="166">
        <f>INDEX(Sorted_by_Variable!W$117:W$169,D319)</f>
        <v>6316.674717345747</v>
      </c>
      <c r="Y322" s="166">
        <f>INDEX(Sorted_by_Variable!X$117:X$169,D319)</f>
        <v>6471.2152450152735</v>
      </c>
      <c r="Z322" s="166">
        <f>INDEX(Sorted_by_Variable!Y$117:Y$169,D319)</f>
        <v>6592.1760289520253</v>
      </c>
      <c r="AA322" s="166">
        <f>INDEX(Sorted_by_Variable!Z$117:Z$169,D319)</f>
        <v>6679.9861484218109</v>
      </c>
      <c r="AB322" s="166">
        <f>INDEX(Sorted_by_Variable!AA$117:AA$169,D319)</f>
        <v>6735.0406696380987</v>
      </c>
      <c r="AC322" s="166">
        <f>INDEX(Sorted_by_Variable!AB$117:AB$169,D319)</f>
        <v>6757.7014889193624</v>
      </c>
      <c r="AD322" s="166">
        <f>INDEX(Sorted_by_Variable!AC$117:AC$169,D319)</f>
        <v>6773.6281889468573</v>
      </c>
      <c r="AE322" s="166">
        <f>INDEX(Sorted_by_Variable!AD$117:AD$169,D319)</f>
        <v>6787.5626652787396</v>
      </c>
      <c r="AF322" s="166">
        <f>INDEX(Sorted_by_Variable!AE$117:AE$169,D319)</f>
        <v>6804.0733417920419</v>
      </c>
      <c r="AG322" s="166">
        <f>INDEX(Sorted_by_Variable!AF$117:AF$169,D319)</f>
        <v>6824.6292672385789</v>
      </c>
      <c r="AH322" s="166">
        <f>INDEX(Sorted_by_Variable!AG$117:AG$169,D319)</f>
        <v>6848.7066388033836</v>
      </c>
      <c r="AI322" s="166">
        <f>INDEX(Sorted_by_Variable!AH$117:AH$169,D319)</f>
        <v>6877.4540478295239</v>
      </c>
      <c r="AJ322" s="166">
        <f>INDEX(Sorted_by_Variable!AI$117:AI$169,D319)</f>
        <v>6910.3447507030378</v>
      </c>
      <c r="AK322" s="166">
        <f>INDEX(Sorted_by_Variable!AJ$117:AJ$169,D319)</f>
        <v>6946.8942452143237</v>
      </c>
      <c r="AL322" s="166">
        <f>INDEX(Sorted_by_Variable!AK$117:AK$169,D319)</f>
        <v>6986.6585606246845</v>
      </c>
      <c r="AM322" s="166">
        <f>INDEX(Sorted_by_Variable!AL$117:AL$169,D319)</f>
        <v>7029.2326421269136</v>
      </c>
      <c r="AN322" s="166">
        <f>INDEX(Sorted_by_Variable!AM$117:AM$169,D319)</f>
        <v>7074.2488258912272</v>
      </c>
      <c r="AO322" s="166">
        <f>INDEX(Sorted_by_Variable!AN$117:AN$169,D319)</f>
        <v>7121.3754010631674</v>
      </c>
      <c r="AP322" s="166">
        <f>INDEX(Sorted_by_Variable!AO$117:AO$169,D319)</f>
        <v>7170.3152552482843</v>
      </c>
      <c r="AQ322" s="168">
        <f>INDEX(Sorted_by_Variable!AP$117:AP$169,D319)</f>
        <v>7220.8046001797829</v>
      </c>
      <c r="AS322" s="69" t="str">
        <f t="shared" si="95"/>
        <v>Net cumulative savings</v>
      </c>
    </row>
    <row r="323" spans="2:45" x14ac:dyDescent="0.35">
      <c r="C323" t="s">
        <v>2390</v>
      </c>
      <c r="D323" s="76" t="s">
        <v>1</v>
      </c>
      <c r="E323" s="174">
        <f t="shared" ref="E323:AQ323" si="96">E322/E320</f>
        <v>0</v>
      </c>
      <c r="F323" s="173">
        <f t="shared" si="96"/>
        <v>0</v>
      </c>
      <c r="G323" s="174">
        <f t="shared" si="96"/>
        <v>0</v>
      </c>
      <c r="H323" s="174">
        <f t="shared" si="96"/>
        <v>0</v>
      </c>
      <c r="I323" s="174">
        <f t="shared" si="96"/>
        <v>0</v>
      </c>
      <c r="J323" s="174">
        <f t="shared" si="96"/>
        <v>1.0141246997426108E-2</v>
      </c>
      <c r="K323" s="174">
        <f t="shared" si="96"/>
        <v>2.156310335772961E-2</v>
      </c>
      <c r="L323" s="174">
        <f t="shared" si="96"/>
        <v>3.4105405570601599E-2</v>
      </c>
      <c r="M323" s="174">
        <f t="shared" si="96"/>
        <v>4.6458138612440365E-2</v>
      </c>
      <c r="N323" s="174">
        <f t="shared" si="96"/>
        <v>5.7815701996899123E-2</v>
      </c>
      <c r="O323" s="174">
        <f t="shared" si="96"/>
        <v>6.821197409508474E-2</v>
      </c>
      <c r="P323" s="174">
        <f t="shared" si="96"/>
        <v>7.7679294154383863E-2</v>
      </c>
      <c r="Q323" s="174">
        <f t="shared" si="96"/>
        <v>8.6248524613371208E-2</v>
      </c>
      <c r="R323" s="175">
        <f t="shared" si="96"/>
        <v>9.3949110781313627E-2</v>
      </c>
      <c r="S323" s="174">
        <f t="shared" si="96"/>
        <v>0.10080913799186138</v>
      </c>
      <c r="T323" s="174">
        <f t="shared" si="96"/>
        <v>0.10685538633593043</v>
      </c>
      <c r="U323" s="174">
        <f t="shared" si="96"/>
        <v>0.11211338307438524</v>
      </c>
      <c r="V323" s="174">
        <f t="shared" si="96"/>
        <v>0.11660745282691856</v>
      </c>
      <c r="W323" s="174">
        <f t="shared" si="96"/>
        <v>0.12036076562948983</v>
      </c>
      <c r="X323" s="174">
        <f t="shared" si="96"/>
        <v>0.12339538294881515</v>
      </c>
      <c r="Y323" s="174">
        <f t="shared" si="96"/>
        <v>0.12573230173869665</v>
      </c>
      <c r="Z323" s="174">
        <f t="shared" si="96"/>
        <v>0.12739149661942681</v>
      </c>
      <c r="AA323" s="174">
        <f t="shared" si="96"/>
        <v>0.12839196025810093</v>
      </c>
      <c r="AB323" s="174">
        <f t="shared" si="96"/>
        <v>0.12875174202440923</v>
      </c>
      <c r="AC323" s="174">
        <f t="shared" si="96"/>
        <v>0.12848798499335479</v>
      </c>
      <c r="AD323" s="174">
        <f t="shared" si="96"/>
        <v>0.12809597759569777</v>
      </c>
      <c r="AE323" s="174">
        <f t="shared" si="96"/>
        <v>0.12766698850922481</v>
      </c>
      <c r="AF323" s="174">
        <f t="shared" si="96"/>
        <v>0.12728709405675165</v>
      </c>
      <c r="AG323" s="174">
        <f t="shared" si="96"/>
        <v>0.12698285091955516</v>
      </c>
      <c r="AH323" s="174">
        <f t="shared" si="96"/>
        <v>0.12648923705601517</v>
      </c>
      <c r="AI323" s="174">
        <f t="shared" si="96"/>
        <v>0.12608159864332844</v>
      </c>
      <c r="AJ323" s="174">
        <f t="shared" si="96"/>
        <v>0.12574847421280602</v>
      </c>
      <c r="AK323" s="174">
        <f t="shared" si="96"/>
        <v>0.12547947630473674</v>
      </c>
      <c r="AL323" s="174">
        <f t="shared" si="96"/>
        <v>0.12526522704602527</v>
      </c>
      <c r="AM323" s="174">
        <f t="shared" si="96"/>
        <v>0.12509729747297624</v>
      </c>
      <c r="AN323" s="174">
        <f t="shared" si="96"/>
        <v>0.12496815039808598</v>
      </c>
      <c r="AO323" s="174">
        <f t="shared" si="96"/>
        <v>0.1248710866301859</v>
      </c>
      <c r="AP323" s="174">
        <f t="shared" si="96"/>
        <v>0.12480019436723493</v>
      </c>
      <c r="AQ323" s="175">
        <f t="shared" si="96"/>
        <v>0.12475030159050496</v>
      </c>
      <c r="AS323" s="69" t="str">
        <f t="shared" si="95"/>
        <v>Net cumulative savings as a percent of sales before EE</v>
      </c>
    </row>
    <row r="324" spans="2:45" x14ac:dyDescent="0.35">
      <c r="C324" t="s">
        <v>2378</v>
      </c>
      <c r="D324" s="76" t="s">
        <v>0</v>
      </c>
      <c r="E324" s="166">
        <f>INDEX(Sorted_by_Variable!D$227:D$279,D319)</f>
        <v>0</v>
      </c>
      <c r="F324" s="167">
        <f>INDEX(Sorted_by_Variable!E$227:E$279,D319)</f>
        <v>0</v>
      </c>
      <c r="G324" s="166">
        <f>INDEX(Sorted_by_Variable!F$227:F$279,D319)</f>
        <v>0</v>
      </c>
      <c r="H324" s="166">
        <f>INDEX(Sorted_by_Variable!G$227:G$279,D319)</f>
        <v>0</v>
      </c>
      <c r="I324" s="166">
        <f>INDEX(Sorted_by_Variable!H$227:H$279,D319)</f>
        <v>0</v>
      </c>
      <c r="J324" s="166">
        <f>INDEX(Sorted_by_Variable!I$227:I$279,D319)</f>
        <v>481.27100000000002</v>
      </c>
      <c r="K324" s="166">
        <f>INDEX(Sorted_by_Variable!J$227:J$279,D319)</f>
        <v>572.92542705184485</v>
      </c>
      <c r="L324" s="166">
        <f>INDEX(Sorted_by_Variable!K$227:K$279,D319)</f>
        <v>662.75705170062429</v>
      </c>
      <c r="M324" s="166">
        <f>INDEX(Sorted_by_Variable!L$227:L$279,D319)</f>
        <v>695.05325296968635</v>
      </c>
      <c r="N324" s="166">
        <f>INDEX(Sorted_by_Variable!M$227:M$279,D319)</f>
        <v>689.88624313354853</v>
      </c>
      <c r="O324" s="166">
        <f>INDEX(Sorted_by_Variable!N$227:N$279,D319)</f>
        <v>685.36663735509421</v>
      </c>
      <c r="P324" s="166">
        <f>INDEX(Sorted_by_Variable!O$227:O$279,D319)</f>
        <v>681.48076020196538</v>
      </c>
      <c r="Q324" s="166">
        <f>INDEX(Sorted_by_Variable!P$227:P$279,D319)</f>
        <v>678.21565310471919</v>
      </c>
      <c r="R324" s="168">
        <f>INDEX(Sorted_by_Variable!Q$227:Q$279,D319)</f>
        <v>675.5590528108695</v>
      </c>
      <c r="S324" s="166">
        <f>INDEX(Sorted_by_Variable!R$227:R$279,D319)</f>
        <v>673.49937072808052</v>
      </c>
      <c r="T324" s="166">
        <f>INDEX(Sorted_by_Variable!S$227:S$279,D319)</f>
        <v>672.02567312616497</v>
      </c>
      <c r="U324" s="166">
        <f>INDEX(Sorted_by_Variable!T$227:T$279,D319)</f>
        <v>671.12766216869784</v>
      </c>
      <c r="V324" s="166">
        <f>INDEX(Sorted_by_Variable!U$227:U$279,D319)</f>
        <v>670.79565774617072</v>
      </c>
      <c r="W324" s="166">
        <f>INDEX(Sorted_by_Variable!V$227:V$279,D319)</f>
        <v>671.02058008368908</v>
      </c>
      <c r="X324" s="166">
        <f>INDEX(Sorted_by_Variable!W$227:W$279,D319)</f>
        <v>671.79393309725162</v>
      </c>
      <c r="Y324" s="166">
        <f>INDEX(Sorted_by_Variable!X$227:X$279,D319)</f>
        <v>673.1077884736535</v>
      </c>
      <c r="Z324" s="166">
        <f>INDEX(Sorted_by_Variable!Y$227:Y$279,D319)</f>
        <v>674.95477045001803</v>
      </c>
      <c r="AA324" s="166">
        <f>INDEX(Sorted_by_Variable!Z$227:Z$279,D319)</f>
        <v>677.32804126989458</v>
      </c>
      <c r="AB324" s="166">
        <f>INDEX(Sorted_by_Variable!AA$227:AA$279,D319)</f>
        <v>680.22128729375913</v>
      </c>
      <c r="AC324" s="166">
        <f>INDEX(Sorted_by_Variable!AB$227:AB$279,D319)</f>
        <v>683.62870574261751</v>
      </c>
      <c r="AD324" s="166">
        <f>INDEX(Sorted_by_Variable!AC$227:AC$279,D319)</f>
        <v>687.54499205425077</v>
      </c>
      <c r="AE324" s="166">
        <f>INDEX(Sorted_by_Variable!AD$227:AD$279,D319)</f>
        <v>691.58537704297419</v>
      </c>
      <c r="AF324" s="166">
        <f>INDEX(Sorted_by_Variable!AE$227:AE$279,D319)</f>
        <v>695.67885750557048</v>
      </c>
      <c r="AG324" s="166">
        <f>INDEX(Sorted_by_Variable!AF$227:AF$279,D319)</f>
        <v>699.75703299332508</v>
      </c>
      <c r="AH324" s="166">
        <f>INDEX(Sorted_by_Variable!AG$227:AG$279,D319)</f>
        <v>703.7979943673713</v>
      </c>
      <c r="AI324" s="166">
        <f>INDEX(Sorted_by_Variable!AH$227:AH$279,D319)</f>
        <v>709.43810325040431</v>
      </c>
      <c r="AJ324" s="166">
        <f>INDEX(Sorted_by_Variable!AI$227:AI$279,D319)</f>
        <v>715.05283620559271</v>
      </c>
      <c r="AK324" s="166">
        <f>INDEX(Sorted_by_Variable!AJ$227:AJ$279,D319)</f>
        <v>720.65042695393754</v>
      </c>
      <c r="AL324" s="166">
        <f>INDEX(Sorted_by_Variable!AK$227:AK$279,D319)</f>
        <v>726.23847807106768</v>
      </c>
      <c r="AM324" s="166">
        <f>INDEX(Sorted_by_Variable!AL$227:AL$279,D319)</f>
        <v>731.82398665467053</v>
      </c>
      <c r="AN324" s="166">
        <f>INDEX(Sorted_by_Variable!AM$227:AM$279,D319)</f>
        <v>737.41336857615011</v>
      </c>
      <c r="AO324" s="166">
        <f>INDEX(Sorted_by_Variable!AN$227:AN$279,D319)</f>
        <v>743.01248137364348</v>
      </c>
      <c r="AP324" s="166">
        <f>INDEX(Sorted_by_Variable!AO$227:AO$279,D319)</f>
        <v>748.62664584089589</v>
      </c>
      <c r="AQ324" s="168">
        <f>INDEX(Sorted_by_Variable!AP$227:AP$279,D319)</f>
        <v>754.26066636397502</v>
      </c>
      <c r="AS324" s="69" t="str">
        <f t="shared" si="95"/>
        <v>Annual first-year savings</v>
      </c>
    </row>
    <row r="325" spans="2:45" x14ac:dyDescent="0.35">
      <c r="C325" t="s">
        <v>2379</v>
      </c>
      <c r="D325" s="76" t="s">
        <v>1</v>
      </c>
      <c r="E325" s="174">
        <f>INDEX(Sorted_by_Variable!D$282:D$335,D319)</f>
        <v>0</v>
      </c>
      <c r="F325" s="173">
        <f>INDEX(Sorted_by_Variable!E$282:E$335,D319)</f>
        <v>1.0528997508154832E-2</v>
      </c>
      <c r="G325" s="174">
        <f>INDEX(Sorted_by_Variable!F$282:F$335,D319)</f>
        <v>1.0363080367218003E-2</v>
      </c>
      <c r="H325" s="174">
        <f>INDEX(Sorted_by_Variable!G$282:G$335,D319)</f>
        <v>1.0307171202166898E-2</v>
      </c>
      <c r="I325" s="174">
        <f>INDEX(Sorted_by_Variable!H$282:H$335,D319)</f>
        <v>1.0251563668930463E-2</v>
      </c>
      <c r="J325" s="174">
        <f>INDEX(Sorted_by_Variable!I$282:I$335,D319)</f>
        <v>1.0196256140194971E-2</v>
      </c>
      <c r="K325" s="174">
        <f>INDEX(Sorted_by_Variable!J$282:J$335,D319)</f>
        <v>1.024514554896272E-2</v>
      </c>
      <c r="L325" s="174">
        <f>INDEX(Sorted_by_Variable!K$282:K$335,D319)</f>
        <v>1.0308824887364587E-2</v>
      </c>
      <c r="M325" s="174">
        <f>INDEX(Sorted_by_Variable!L$282:L$335,D319)</f>
        <v>1.0386348051974154E-2</v>
      </c>
      <c r="N325" s="174">
        <f>INDEX(Sorted_by_Variable!M$282:M$335,D319)</f>
        <v>1.0464138213874385E-2</v>
      </c>
      <c r="O325" s="174">
        <f>INDEX(Sorted_by_Variable!N$282:N$335,D319)</f>
        <v>1.0533143293725488E-2</v>
      </c>
      <c r="P325" s="174">
        <f>INDEX(Sorted_by_Variable!O$282:O$335,D319)</f>
        <v>1.0593204418361774E-2</v>
      </c>
      <c r="Q325" s="174">
        <f>INDEX(Sorted_by_Variable!P$282:P$335,D319)</f>
        <v>1.0644202868147821E-2</v>
      </c>
      <c r="R325" s="175">
        <f>INDEX(Sorted_by_Variable!Q$282:Q$335,D319)</f>
        <v>1.0686060633726804E-2</v>
      </c>
      <c r="S325" s="174">
        <f>INDEX(Sorted_by_Variable!R$282:R$335,D319)</f>
        <v>1.0718740527100855E-2</v>
      </c>
      <c r="T325" s="174">
        <f>INDEX(Sorted_by_Variable!S$282:S$335,D319)</f>
        <v>1.074224585262936E-2</v>
      </c>
      <c r="U325" s="174">
        <f>INDEX(Sorted_by_Variable!T$282:T$335,D319)</f>
        <v>1.0756619652171902E-2</v>
      </c>
      <c r="V325" s="174">
        <f>INDEX(Sorted_by_Variable!U$282:U$335,D319)</f>
        <v>1.0761943546646655E-2</v>
      </c>
      <c r="W325" s="174">
        <f>INDEX(Sorted_by_Variable!V$282:V$335,D319)</f>
        <v>1.0758336203488192E-2</v>
      </c>
      <c r="X325" s="174">
        <f>INDEX(Sorted_by_Variable!W$282:W$335,D319)</f>
        <v>1.0745951465678001E-2</v>
      </c>
      <c r="Y325" s="174">
        <f>INDEX(Sorted_by_Variable!X$282:X$335,D319)</f>
        <v>1.072497618304199E-2</v>
      </c>
      <c r="Z325" s="174">
        <f>INDEX(Sorted_by_Variable!Y$282:Y$335,D319)</f>
        <v>1.0695627790269228E-2</v>
      </c>
      <c r="AA325" s="174">
        <f>INDEX(Sorted_by_Variable!Z$282:Z$335,D319)</f>
        <v>1.0658151678565191E-2</v>
      </c>
      <c r="AB325" s="174">
        <f>INDEX(Sorted_by_Variable!AA$282:AA$335,D319)</f>
        <v>1.061281840902222E-2</v>
      </c>
      <c r="AC325" s="174">
        <f>INDEX(Sorted_by_Variable!AB$282:AB$335,D319)</f>
        <v>1.0559920815727037E-2</v>
      </c>
      <c r="AD325" s="174">
        <f>INDEX(Sorted_by_Variable!AC$282:AC$335,D319)</f>
        <v>1.0499771045427641E-2</v>
      </c>
      <c r="AE325" s="174">
        <f>INDEX(Sorted_by_Variable!AD$282:AD$335,D319)</f>
        <v>1.0438429208649127E-2</v>
      </c>
      <c r="AF325" s="174">
        <f>INDEX(Sorted_by_Variable!AE$282:AE$335,D319)</f>
        <v>1.0377007899714984E-2</v>
      </c>
      <c r="AG325" s="174">
        <f>INDEX(Sorted_by_Variable!AF$282:AF$335,D319)</f>
        <v>1.0316530823733589E-2</v>
      </c>
      <c r="AH325" s="174">
        <f>INDEX(Sorted_by_Variable!AG$282:AG$335,D319)</f>
        <v>1.025729692010427E-2</v>
      </c>
      <c r="AI325" s="174">
        <f>INDEX(Sorted_by_Variable!AH$282:AH$335,D319)</f>
        <v>1.017575031130228E-2</v>
      </c>
      <c r="AJ325" s="174">
        <f>INDEX(Sorted_by_Variable!AI$282:AI$335,D319)</f>
        <v>1.0095848354798173E-2</v>
      </c>
      <c r="AK325" s="174">
        <f>INDEX(Sorted_by_Variable!AJ$282:AJ$335,D319)</f>
        <v>1.0017429713479414E-2</v>
      </c>
      <c r="AL325" s="174">
        <f>INDEX(Sorted_by_Variable!AK$282:AK$335,D319)</f>
        <v>9.94035047437071E-3</v>
      </c>
      <c r="AM325" s="174">
        <f>INDEX(Sorted_by_Variable!AL$282:AL$335,D319)</f>
        <v>9.8644826237521202E-3</v>
      </c>
      <c r="AN325" s="174">
        <f>INDEX(Sorted_by_Variable!AM$282:AM$335,D319)</f>
        <v>9.7897126735565984E-3</v>
      </c>
      <c r="AO325" s="174">
        <f>INDEX(Sorted_by_Variable!AN$282:AN$335,D319)</f>
        <v>9.7159404195387971E-3</v>
      </c>
      <c r="AP325" s="174">
        <f>INDEX(Sorted_by_Variable!AO$282:AO$335,D319)</f>
        <v>9.6430778146978403E-3</v>
      </c>
      <c r="AQ325" s="175">
        <f>INDEX(Sorted_by_Variable!AP$282:AP$335,D319)</f>
        <v>9.5710479439429993E-3</v>
      </c>
      <c r="AS325" s="69" t="str">
        <f t="shared" si="95"/>
        <v>EIA and EERS savings as a percent of previous year sales</v>
      </c>
    </row>
    <row r="326" spans="2:45" x14ac:dyDescent="0.35">
      <c r="C326" t="s">
        <v>2391</v>
      </c>
      <c r="D326" s="76" t="s">
        <v>1</v>
      </c>
      <c r="E326" s="174">
        <f>INDEX(Sorted_by_Variable!D$337:D$389,D319)</f>
        <v>0</v>
      </c>
      <c r="F326" s="173">
        <f>INDEX(Sorted_by_Variable!E$337:E$389,D319)</f>
        <v>0</v>
      </c>
      <c r="G326" s="174">
        <f>INDEX(Sorted_by_Variable!F$337:F$389,D319)</f>
        <v>0</v>
      </c>
      <c r="H326" s="174">
        <f>INDEX(Sorted_by_Variable!G$337:G$389,D319)</f>
        <v>0</v>
      </c>
      <c r="I326" s="174">
        <f>INDEX(Sorted_by_Variable!H$337:H$389,D319)</f>
        <v>0</v>
      </c>
      <c r="J326" s="174">
        <f>INDEX(Sorted_by_Variable!I$337:I$389,D319)</f>
        <v>1.0196256140194971E-2</v>
      </c>
      <c r="K326" s="174">
        <f>INDEX(Sorted_by_Variable!J$337:J$389,D319)</f>
        <v>1.2196256140194971E-2</v>
      </c>
      <c r="L326" s="174">
        <f>INDEX(Sorted_by_Variable!K$337:K$389,D319)</f>
        <v>1.4196256140194971E-2</v>
      </c>
      <c r="M326" s="174">
        <f>INDEX(Sorted_by_Variable!L$337:L$389,D319)</f>
        <v>1.4999999999999999E-2</v>
      </c>
      <c r="N326" s="174">
        <f>INDEX(Sorted_by_Variable!M$337:M$389,D319)</f>
        <v>1.4999999999999999E-2</v>
      </c>
      <c r="O326" s="174">
        <f>INDEX(Sorted_by_Variable!N$337:N$389,D319)</f>
        <v>1.4999999999999999E-2</v>
      </c>
      <c r="P326" s="174">
        <f>INDEX(Sorted_by_Variable!O$337:O$389,D319)</f>
        <v>1.4999999999999999E-2</v>
      </c>
      <c r="Q326" s="174">
        <f>INDEX(Sorted_by_Variable!P$337:P$389,D319)</f>
        <v>1.4999999999999999E-2</v>
      </c>
      <c r="R326" s="175">
        <f>INDEX(Sorted_by_Variable!Q$337:Q$389,D319)</f>
        <v>1.4999999999999999E-2</v>
      </c>
      <c r="S326" s="174">
        <f>INDEX(Sorted_by_Variable!R$337:R$389,D319)</f>
        <v>1.4999999999999999E-2</v>
      </c>
      <c r="T326" s="174">
        <f>INDEX(Sorted_by_Variable!S$337:S$389,D319)</f>
        <v>1.4999999999999999E-2</v>
      </c>
      <c r="U326" s="174">
        <f>INDEX(Sorted_by_Variable!T$337:T$389,D319)</f>
        <v>1.4999999999999999E-2</v>
      </c>
      <c r="V326" s="174">
        <f>INDEX(Sorted_by_Variable!U$337:U$389,D319)</f>
        <v>1.4999999999999999E-2</v>
      </c>
      <c r="W326" s="174">
        <f>INDEX(Sorted_by_Variable!V$337:V$389,D319)</f>
        <v>1.4999999999999999E-2</v>
      </c>
      <c r="X326" s="174">
        <f>INDEX(Sorted_by_Variable!W$337:W$389,D319)</f>
        <v>1.4999999999999999E-2</v>
      </c>
      <c r="Y326" s="174">
        <f>INDEX(Sorted_by_Variable!X$337:X$389,D319)</f>
        <v>1.4999999999999999E-2</v>
      </c>
      <c r="Z326" s="174">
        <f>INDEX(Sorted_by_Variable!Y$337:Y$389,D319)</f>
        <v>1.4999999999999999E-2</v>
      </c>
      <c r="AA326" s="174">
        <f>INDEX(Sorted_by_Variable!Z$337:Z$389,D319)</f>
        <v>1.4999999999999999E-2</v>
      </c>
      <c r="AB326" s="174">
        <f>INDEX(Sorted_by_Variable!AA$337:AA$389,D319)</f>
        <v>1.4999999999999999E-2</v>
      </c>
      <c r="AC326" s="174">
        <f>INDEX(Sorted_by_Variable!AB$337:AB$389,D319)</f>
        <v>1.4999999999999999E-2</v>
      </c>
      <c r="AD326" s="174">
        <f>INDEX(Sorted_by_Variable!AC$337:AC$389,D319)</f>
        <v>1.4999999999999999E-2</v>
      </c>
      <c r="AE326" s="174">
        <f>INDEX(Sorted_by_Variable!AD$337:AD$389,D319)</f>
        <v>1.4999999999999999E-2</v>
      </c>
      <c r="AF326" s="174">
        <f>INDEX(Sorted_by_Variable!AE$337:AE$389,D319)</f>
        <v>1.4999999999999999E-2</v>
      </c>
      <c r="AG326" s="174">
        <f>INDEX(Sorted_by_Variable!AF$337:AF$389,D319)</f>
        <v>1.4999999999999999E-2</v>
      </c>
      <c r="AH326" s="174">
        <f>INDEX(Sorted_by_Variable!AG$337:AG$389,D319)</f>
        <v>1.4999999999999999E-2</v>
      </c>
      <c r="AI326" s="174">
        <f>INDEX(Sorted_by_Variable!AH$337:AH$389,D319)</f>
        <v>1.4999999999999999E-2</v>
      </c>
      <c r="AJ326" s="174">
        <f>INDEX(Sorted_by_Variable!AI$337:AI$389,D319)</f>
        <v>1.4999999999999999E-2</v>
      </c>
      <c r="AK326" s="174">
        <f>INDEX(Sorted_by_Variable!AJ$337:AJ$389,D319)</f>
        <v>1.4999999999999999E-2</v>
      </c>
      <c r="AL326" s="174">
        <f>INDEX(Sorted_by_Variable!AK$337:AK$389,D319)</f>
        <v>1.4999999999999999E-2</v>
      </c>
      <c r="AM326" s="174">
        <f>INDEX(Sorted_by_Variable!AL$337:AL$389,D319)</f>
        <v>1.4999999999999999E-2</v>
      </c>
      <c r="AN326" s="174">
        <f>INDEX(Sorted_by_Variable!AM$337:AM$389,D319)</f>
        <v>1.4999999999999999E-2</v>
      </c>
      <c r="AO326" s="174">
        <f>INDEX(Sorted_by_Variable!AN$337:AN$389,D319)</f>
        <v>1.4999999999999999E-2</v>
      </c>
      <c r="AP326" s="174">
        <f>INDEX(Sorted_by_Variable!AO$337:AO$389,D319)</f>
        <v>1.4999999999999999E-2</v>
      </c>
      <c r="AQ326" s="175">
        <f>INDEX(Sorted_by_Variable!AP$337:AP$389,D319)</f>
        <v>1.4999999999999999E-2</v>
      </c>
      <c r="AS326" s="69" t="str">
        <f t="shared" si="95"/>
        <v>First-year savings as a percent of previous year sales</v>
      </c>
    </row>
    <row r="327" spans="2:45" x14ac:dyDescent="0.35">
      <c r="B327" s="231"/>
      <c r="C327" s="231" t="s">
        <v>2414</v>
      </c>
      <c r="D327" s="248"/>
      <c r="E327" s="250"/>
      <c r="F327" s="249"/>
      <c r="G327" s="250"/>
      <c r="H327" s="250"/>
      <c r="I327" s="250"/>
      <c r="J327" s="250"/>
      <c r="K327" s="250"/>
      <c r="L327" s="250"/>
      <c r="M327" s="250"/>
      <c r="N327" s="250"/>
      <c r="O327" s="250"/>
      <c r="P327" s="250"/>
      <c r="Q327" s="250"/>
      <c r="R327" s="251"/>
      <c r="S327" s="250"/>
      <c r="T327" s="250"/>
      <c r="U327" s="250"/>
      <c r="V327" s="250"/>
      <c r="W327" s="250"/>
      <c r="X327" s="250"/>
      <c r="Y327" s="250"/>
      <c r="Z327" s="250"/>
      <c r="AA327" s="250"/>
      <c r="AB327" s="250"/>
      <c r="AC327" s="250"/>
      <c r="AD327" s="250"/>
      <c r="AE327" s="250"/>
      <c r="AF327" s="250"/>
      <c r="AG327" s="250"/>
      <c r="AH327" s="250"/>
      <c r="AI327" s="250"/>
      <c r="AJ327" s="250"/>
      <c r="AK327" s="250"/>
      <c r="AL327" s="250"/>
      <c r="AM327" s="250"/>
      <c r="AN327" s="250"/>
      <c r="AO327" s="250"/>
      <c r="AP327" s="250"/>
      <c r="AQ327" s="251"/>
      <c r="AS327" s="69" t="str">
        <f t="shared" si="95"/>
        <v>Levelized cost of saved energy associated with program year</v>
      </c>
    </row>
    <row r="328" spans="2:45" x14ac:dyDescent="0.35">
      <c r="B328" s="36"/>
      <c r="C328" s="267" t="s">
        <v>2403</v>
      </c>
      <c r="D328" s="76" t="s">
        <v>2375</v>
      </c>
      <c r="E328" s="197"/>
      <c r="F328" s="196">
        <f>INDEX(Sorted_by_Variable!E$392:E$444,D319)</f>
        <v>0</v>
      </c>
      <c r="G328" s="197">
        <f>INDEX(Sorted_by_Variable!F$392:F$444,D319)</f>
        <v>0</v>
      </c>
      <c r="H328" s="197">
        <f>INDEX(Sorted_by_Variable!G$392:G$444,D319)</f>
        <v>0</v>
      </c>
      <c r="I328" s="197">
        <f>INDEX(Sorted_by_Variable!H$392:H$444,D319)</f>
        <v>0</v>
      </c>
      <c r="J328" s="197">
        <f>INDEX(Sorted_by_Variable!I$392:I$444,D319)</f>
        <v>9.1124507808388664</v>
      </c>
      <c r="K328" s="197">
        <f>INDEX(Sorted_by_Variable!J$392:J$444,D319)</f>
        <v>9.1124507808388664</v>
      </c>
      <c r="L328" s="197">
        <f>INDEX(Sorted_by_Variable!K$392:K$444,D319)</f>
        <v>9.1124507808388699</v>
      </c>
      <c r="M328" s="197">
        <f>INDEX(Sorted_by_Variable!L$392:L$444,D319)</f>
        <v>9.1124507808388664</v>
      </c>
      <c r="N328" s="197">
        <f>INDEX(Sorted_by_Variable!M$392:M$444,D319)</f>
        <v>9.1124507808388699</v>
      </c>
      <c r="O328" s="197">
        <f>INDEX(Sorted_by_Variable!N$392:N$444,D319)</f>
        <v>9.1124507808388646</v>
      </c>
      <c r="P328" s="197">
        <f>INDEX(Sorted_by_Variable!O$392:O$444,D319)</f>
        <v>9.1124507808388664</v>
      </c>
      <c r="Q328" s="197">
        <f>INDEX(Sorted_by_Variable!P$392:P$444,D319)</f>
        <v>9.1124507808388682</v>
      </c>
      <c r="R328" s="198">
        <f>INDEX(Sorted_by_Variable!Q$392:Q$444,D319)</f>
        <v>9.1124507808388682</v>
      </c>
      <c r="S328" s="197">
        <f>INDEX(Sorted_by_Variable!R$392:R$444,D319)</f>
        <v>9.1124507808388664</v>
      </c>
      <c r="T328" s="197">
        <f>INDEX(Sorted_by_Variable!S$392:S$444,D319)</f>
        <v>9.1124507808388646</v>
      </c>
      <c r="U328" s="197">
        <f>INDEX(Sorted_by_Variable!T$392:T$444,D319)</f>
        <v>9.1124507808388682</v>
      </c>
      <c r="V328" s="197">
        <f>INDEX(Sorted_by_Variable!U$392:U$444,D319)</f>
        <v>9.1124507808388682</v>
      </c>
      <c r="W328" s="197">
        <f>INDEX(Sorted_by_Variable!V$392:V$444,D319)</f>
        <v>9.1124507808388664</v>
      </c>
      <c r="X328" s="197">
        <f>INDEX(Sorted_by_Variable!W$392:W$444,D319)</f>
        <v>9.1124507808388646</v>
      </c>
      <c r="Y328" s="197">
        <f>INDEX(Sorted_by_Variable!X$392:X$444,D319)</f>
        <v>9.1124507808388664</v>
      </c>
      <c r="Z328" s="197">
        <f>INDEX(Sorted_by_Variable!Y$392:Y$444,D319)</f>
        <v>9.1124507808388664</v>
      </c>
      <c r="AA328" s="197">
        <f>INDEX(Sorted_by_Variable!Z$392:Z$444,D319)</f>
        <v>9.1124507808388717</v>
      </c>
      <c r="AB328" s="197">
        <f>INDEX(Sorted_by_Variable!AA$392:AA$444,D319)</f>
        <v>9.1124507808388664</v>
      </c>
      <c r="AC328" s="197">
        <f>INDEX(Sorted_by_Variable!AB$392:AB$444,D319)</f>
        <v>9.1124507808388682</v>
      </c>
      <c r="AD328" s="197">
        <f>INDEX(Sorted_by_Variable!AC$392:AC$444,D319)</f>
        <v>9.1124507808388682</v>
      </c>
      <c r="AE328" s="197">
        <f>INDEX(Sorted_by_Variable!AD$392:AD$444,D319)</f>
        <v>9.1124507808388664</v>
      </c>
      <c r="AF328" s="197">
        <f>INDEX(Sorted_by_Variable!AE$392:AE$444,D319)</f>
        <v>9.1124507808388682</v>
      </c>
      <c r="AG328" s="197">
        <f>INDEX(Sorted_by_Variable!AF$392:AF$444,D319)</f>
        <v>9.1124507808388682</v>
      </c>
      <c r="AH328" s="197">
        <f>INDEX(Sorted_by_Variable!AG$392:AG$444,D319)</f>
        <v>9.1124507808388682</v>
      </c>
      <c r="AI328" s="197">
        <f>INDEX(Sorted_by_Variable!AH$392:AH$444,D319)</f>
        <v>9.1124507808388646</v>
      </c>
      <c r="AJ328" s="197">
        <f>INDEX(Sorted_by_Variable!AI$392:AI$444,D319)</f>
        <v>9.1124507808388682</v>
      </c>
      <c r="AK328" s="197">
        <f>INDEX(Sorted_by_Variable!AJ$392:AJ$444,D319)</f>
        <v>9.1124507808388699</v>
      </c>
      <c r="AL328" s="197">
        <f>INDEX(Sorted_by_Variable!AK$392:AK$444,D319)</f>
        <v>9.1124507808388699</v>
      </c>
      <c r="AM328" s="197">
        <f>INDEX(Sorted_by_Variable!AL$392:AL$444,D319)</f>
        <v>9.1124507808388664</v>
      </c>
      <c r="AN328" s="197">
        <f>INDEX(Sorted_by_Variable!AM$392:AM$444,D319)</f>
        <v>9.1124507808388682</v>
      </c>
      <c r="AO328" s="197">
        <f>INDEX(Sorted_by_Variable!AN$392:AN$444,D319)</f>
        <v>9.1124507808388682</v>
      </c>
      <c r="AP328" s="197">
        <f>INDEX(Sorted_by_Variable!AO$392:AO$444,D319)</f>
        <v>9.1124507808388682</v>
      </c>
      <c r="AQ328" s="198">
        <f>INDEX(Sorted_by_Variable!AP$392:AP$444,D319)</f>
        <v>9.1124507808388699</v>
      </c>
      <c r="AS328" s="69" t="str">
        <f t="shared" si="95"/>
        <v>Total levelized cost of saved energy</v>
      </c>
    </row>
    <row r="329" spans="2:45" x14ac:dyDescent="0.35">
      <c r="B329" s="36"/>
      <c r="C329" s="267" t="s">
        <v>2397</v>
      </c>
      <c r="D329" s="76" t="s">
        <v>2375</v>
      </c>
      <c r="E329" s="197"/>
      <c r="F329" s="196">
        <f>INDEX(Sorted_by_Variable!E$447:E$499,D319)</f>
        <v>0</v>
      </c>
      <c r="G329" s="197">
        <f>INDEX(Sorted_by_Variable!F$447:F$499,D319)</f>
        <v>0</v>
      </c>
      <c r="H329" s="197">
        <f>INDEX(Sorted_by_Variable!G$447:G$499,D319)</f>
        <v>0</v>
      </c>
      <c r="I329" s="197">
        <f>INDEX(Sorted_by_Variable!H$447:H$499,D319)</f>
        <v>0</v>
      </c>
      <c r="J329" s="197">
        <f>INDEX(Sorted_by_Variable!I$447:I$499,D319)</f>
        <v>4.5562253904194332</v>
      </c>
      <c r="K329" s="197">
        <f>INDEX(Sorted_by_Variable!J$447:J$499,D319)</f>
        <v>4.5562253904194332</v>
      </c>
      <c r="L329" s="197">
        <f>INDEX(Sorted_by_Variable!K$447:K$499,D319)</f>
        <v>4.556225390419435</v>
      </c>
      <c r="M329" s="197">
        <f>INDEX(Sorted_by_Variable!L$447:L$499,D319)</f>
        <v>4.5562253904194332</v>
      </c>
      <c r="N329" s="197">
        <f>INDEX(Sorted_by_Variable!M$447:M$499,D319)</f>
        <v>4.556225390419435</v>
      </c>
      <c r="O329" s="197">
        <f>INDEX(Sorted_by_Variable!N$447:N$499,D319)</f>
        <v>4.5562253904194323</v>
      </c>
      <c r="P329" s="197">
        <f>INDEX(Sorted_by_Variable!O$447:O$499,D319)</f>
        <v>4.5562253904194332</v>
      </c>
      <c r="Q329" s="197">
        <f>INDEX(Sorted_by_Variable!P$447:P$499,D319)</f>
        <v>4.5562253904194341</v>
      </c>
      <c r="R329" s="198">
        <f>INDEX(Sorted_by_Variable!Q$447:Q$499,D319)</f>
        <v>4.5562253904194341</v>
      </c>
      <c r="S329" s="197">
        <f>INDEX(Sorted_by_Variable!R$447:R$499,D319)</f>
        <v>4.5562253904194332</v>
      </c>
      <c r="T329" s="197">
        <f>INDEX(Sorted_by_Variable!S$447:S$499,D319)</f>
        <v>4.5562253904194323</v>
      </c>
      <c r="U329" s="197">
        <f>INDEX(Sorted_by_Variable!T$447:T$499,D319)</f>
        <v>4.5562253904194341</v>
      </c>
      <c r="V329" s="197">
        <f>INDEX(Sorted_by_Variable!U$447:U$499,D319)</f>
        <v>4.5562253904194341</v>
      </c>
      <c r="W329" s="197">
        <f>INDEX(Sorted_by_Variable!V$447:V$499,D319)</f>
        <v>4.5562253904194332</v>
      </c>
      <c r="X329" s="197">
        <f>INDEX(Sorted_by_Variable!W$447:W$499,D319)</f>
        <v>4.5562253904194323</v>
      </c>
      <c r="Y329" s="197">
        <f>INDEX(Sorted_by_Variable!X$447:X$499,D319)</f>
        <v>4.5562253904194332</v>
      </c>
      <c r="Z329" s="197">
        <f>INDEX(Sorted_by_Variable!Y$447:Y$499,D319)</f>
        <v>4.5562253904194332</v>
      </c>
      <c r="AA329" s="197">
        <f>INDEX(Sorted_by_Variable!Z$447:Z$499,D319)</f>
        <v>4.5562253904194359</v>
      </c>
      <c r="AB329" s="197">
        <f>INDEX(Sorted_by_Variable!AA$447:AA$499,D319)</f>
        <v>4.5562253904194332</v>
      </c>
      <c r="AC329" s="197">
        <f>INDEX(Sorted_by_Variable!AB$447:AB$499,D319)</f>
        <v>4.5562253904194341</v>
      </c>
      <c r="AD329" s="197">
        <f>INDEX(Sorted_by_Variable!AC$447:AC$499,D319)</f>
        <v>4.5562253904194341</v>
      </c>
      <c r="AE329" s="197">
        <f>INDEX(Sorted_by_Variable!AD$447:AD$499,D319)</f>
        <v>4.5562253904194332</v>
      </c>
      <c r="AF329" s="197">
        <f>INDEX(Sorted_by_Variable!AE$447:AE$499,D319)</f>
        <v>4.5562253904194341</v>
      </c>
      <c r="AG329" s="197">
        <f>INDEX(Sorted_by_Variable!AF$447:AF$499,D319)</f>
        <v>4.5562253904194341</v>
      </c>
      <c r="AH329" s="197">
        <f>INDEX(Sorted_by_Variable!AG$447:AG$499,D319)</f>
        <v>4.5562253904194341</v>
      </c>
      <c r="AI329" s="197">
        <f>INDEX(Sorted_by_Variable!AH$447:AH$499,D319)</f>
        <v>4.5562253904194323</v>
      </c>
      <c r="AJ329" s="197">
        <f>INDEX(Sorted_by_Variable!AI$447:AI$499,D319)</f>
        <v>4.5562253904194341</v>
      </c>
      <c r="AK329" s="197">
        <f>INDEX(Sorted_by_Variable!AJ$447:AJ$499,D319)</f>
        <v>4.556225390419435</v>
      </c>
      <c r="AL329" s="197">
        <f>INDEX(Sorted_by_Variable!AK$447:AK$499,D319)</f>
        <v>4.556225390419435</v>
      </c>
      <c r="AM329" s="197">
        <f>INDEX(Sorted_by_Variable!AL$447:AL$499,D319)</f>
        <v>4.5562253904194332</v>
      </c>
      <c r="AN329" s="197">
        <f>INDEX(Sorted_by_Variable!AM$447:AM$499,D319)</f>
        <v>4.5562253904194341</v>
      </c>
      <c r="AO329" s="197">
        <f>INDEX(Sorted_by_Variable!AN$447:AN$499,D319)</f>
        <v>4.5562253904194341</v>
      </c>
      <c r="AP329" s="197">
        <f>INDEX(Sorted_by_Variable!AO$447:AO$499,D319)</f>
        <v>4.5562253904194341</v>
      </c>
      <c r="AQ329" s="198">
        <f>INDEX(Sorted_by_Variable!AP$447:AP$499,D319)</f>
        <v>4.556225390419435</v>
      </c>
      <c r="AS329" s="69" t="str">
        <f t="shared" si="95"/>
        <v>Program levelized cost of saved energy</v>
      </c>
    </row>
    <row r="330" spans="2:45" x14ac:dyDescent="0.35">
      <c r="B330" s="36"/>
      <c r="C330" s="244" t="s">
        <v>2398</v>
      </c>
      <c r="D330" s="76" t="s">
        <v>2375</v>
      </c>
      <c r="E330" s="197"/>
      <c r="F330" s="196">
        <f>INDEX(Sorted_by_Variable!E$502:E$554,D319)</f>
        <v>0</v>
      </c>
      <c r="G330" s="197">
        <f>INDEX(Sorted_by_Variable!F$502:F$554,D319)</f>
        <v>0</v>
      </c>
      <c r="H330" s="197">
        <f>INDEX(Sorted_by_Variable!G$502:G$554,D319)</f>
        <v>0</v>
      </c>
      <c r="I330" s="197">
        <f>INDEX(Sorted_by_Variable!H$502:H$554,D319)</f>
        <v>0</v>
      </c>
      <c r="J330" s="197">
        <f>INDEX(Sorted_by_Variable!I$502:I$554,D319)</f>
        <v>4.5562253904194332</v>
      </c>
      <c r="K330" s="197">
        <f>INDEX(Sorted_by_Variable!J$502:J$554,D319)</f>
        <v>4.5562253904194332</v>
      </c>
      <c r="L330" s="197">
        <f>INDEX(Sorted_by_Variable!K$502:K$554,D319)</f>
        <v>4.556225390419435</v>
      </c>
      <c r="M330" s="197">
        <f>INDEX(Sorted_by_Variable!L$502:L$554,D319)</f>
        <v>4.5562253904194332</v>
      </c>
      <c r="N330" s="197">
        <f>INDEX(Sorted_by_Variable!M$502:M$554,D319)</f>
        <v>4.556225390419435</v>
      </c>
      <c r="O330" s="197">
        <f>INDEX(Sorted_by_Variable!N$502:N$554,D319)</f>
        <v>4.5562253904194323</v>
      </c>
      <c r="P330" s="197">
        <f>INDEX(Sorted_by_Variable!O$502:O$554,D319)</f>
        <v>4.5562253904194332</v>
      </c>
      <c r="Q330" s="197">
        <f>INDEX(Sorted_by_Variable!P$502:P$554,D319)</f>
        <v>4.5562253904194341</v>
      </c>
      <c r="R330" s="198">
        <f>INDEX(Sorted_by_Variable!Q$502:Q$554,D319)</f>
        <v>4.5562253904194341</v>
      </c>
      <c r="S330" s="197">
        <f>INDEX(Sorted_by_Variable!R$502:R$554,D319)</f>
        <v>4.5562253904194332</v>
      </c>
      <c r="T330" s="197">
        <f>INDEX(Sorted_by_Variable!S$502:S$554,D319)</f>
        <v>4.5562253904194323</v>
      </c>
      <c r="U330" s="197">
        <f>INDEX(Sorted_by_Variable!T$502:T$554,D319)</f>
        <v>4.5562253904194341</v>
      </c>
      <c r="V330" s="197">
        <f>INDEX(Sorted_by_Variable!U$502:U$554,D319)</f>
        <v>4.5562253904194341</v>
      </c>
      <c r="W330" s="197">
        <f>INDEX(Sorted_by_Variable!V$502:V$554,D319)</f>
        <v>4.5562253904194332</v>
      </c>
      <c r="X330" s="197">
        <f>INDEX(Sorted_by_Variable!W$502:W$554,D319)</f>
        <v>4.5562253904194323</v>
      </c>
      <c r="Y330" s="197">
        <f>INDEX(Sorted_by_Variable!X$502:X$554,D319)</f>
        <v>4.5562253904194332</v>
      </c>
      <c r="Z330" s="197">
        <f>INDEX(Sorted_by_Variable!Y$502:Y$554,D319)</f>
        <v>4.5562253904194332</v>
      </c>
      <c r="AA330" s="197">
        <f>INDEX(Sorted_by_Variable!Z$502:Z$554,D319)</f>
        <v>4.5562253904194359</v>
      </c>
      <c r="AB330" s="197">
        <f>INDEX(Sorted_by_Variable!AA$502:AA$554,D319)</f>
        <v>4.5562253904194332</v>
      </c>
      <c r="AC330" s="197">
        <f>INDEX(Sorted_by_Variable!AB$502:AB$554,D319)</f>
        <v>4.5562253904194341</v>
      </c>
      <c r="AD330" s="197">
        <f>INDEX(Sorted_by_Variable!AC$502:AC$554,D319)</f>
        <v>4.5562253904194341</v>
      </c>
      <c r="AE330" s="197">
        <f>INDEX(Sorted_by_Variable!AD$502:AD$554,D319)</f>
        <v>4.5562253904194332</v>
      </c>
      <c r="AF330" s="197">
        <f>INDEX(Sorted_by_Variable!AE$502:AE$554,D319)</f>
        <v>4.5562253904194341</v>
      </c>
      <c r="AG330" s="197">
        <f>INDEX(Sorted_by_Variable!AF$502:AF$554,D319)</f>
        <v>4.5562253904194341</v>
      </c>
      <c r="AH330" s="197">
        <f>INDEX(Sorted_by_Variable!AG$502:AG$554,D319)</f>
        <v>4.5562253904194341</v>
      </c>
      <c r="AI330" s="197">
        <f>INDEX(Sorted_by_Variable!AH$502:AH$554,D319)</f>
        <v>4.5562253904194323</v>
      </c>
      <c r="AJ330" s="197">
        <f>INDEX(Sorted_by_Variable!AI$502:AI$554,D319)</f>
        <v>4.5562253904194341</v>
      </c>
      <c r="AK330" s="197">
        <f>INDEX(Sorted_by_Variable!AJ$502:AJ$554,D319)</f>
        <v>4.556225390419435</v>
      </c>
      <c r="AL330" s="197">
        <f>INDEX(Sorted_by_Variable!AK$502:AK$554,D319)</f>
        <v>4.556225390419435</v>
      </c>
      <c r="AM330" s="197">
        <f>INDEX(Sorted_by_Variable!AL$502:AL$554,D319)</f>
        <v>4.5562253904194332</v>
      </c>
      <c r="AN330" s="197">
        <f>INDEX(Sorted_by_Variable!AM$502:AM$554,D319)</f>
        <v>4.5562253904194341</v>
      </c>
      <c r="AO330" s="197">
        <f>INDEX(Sorted_by_Variable!AN$502:AN$554,D319)</f>
        <v>4.5562253904194341</v>
      </c>
      <c r="AP330" s="197">
        <f>INDEX(Sorted_by_Variable!AO$502:AO$554,D319)</f>
        <v>4.5562253904194341</v>
      </c>
      <c r="AQ330" s="198">
        <f>INDEX(Sorted_by_Variable!AP$502:AP$554,D319)</f>
        <v>4.556225390419435</v>
      </c>
      <c r="AS330" s="69" t="str">
        <f t="shared" si="95"/>
        <v>Participant levelized cost of saved energy</v>
      </c>
    </row>
    <row r="331" spans="2:45" x14ac:dyDescent="0.35">
      <c r="B331" s="36"/>
      <c r="C331" s="247" t="s">
        <v>2418</v>
      </c>
      <c r="D331" s="248"/>
      <c r="E331" s="250"/>
      <c r="F331" s="249"/>
      <c r="G331" s="250"/>
      <c r="H331" s="250"/>
      <c r="I331" s="250"/>
      <c r="J331" s="250"/>
      <c r="K331" s="250"/>
      <c r="L331" s="250"/>
      <c r="M331" s="250"/>
      <c r="N331" s="250"/>
      <c r="O331" s="250"/>
      <c r="P331" s="250"/>
      <c r="Q331" s="250"/>
      <c r="R331" s="251"/>
      <c r="S331" s="250"/>
      <c r="T331" s="250"/>
      <c r="U331" s="250"/>
      <c r="V331" s="250"/>
      <c r="W331" s="250"/>
      <c r="X331" s="250"/>
      <c r="Y331" s="250"/>
      <c r="Z331" s="250"/>
      <c r="AA331" s="250"/>
      <c r="AB331" s="250"/>
      <c r="AC331" s="250"/>
      <c r="AD331" s="250"/>
      <c r="AE331" s="250"/>
      <c r="AF331" s="250"/>
      <c r="AG331" s="250"/>
      <c r="AH331" s="250"/>
      <c r="AI331" s="250"/>
      <c r="AJ331" s="250"/>
      <c r="AK331" s="250"/>
      <c r="AL331" s="250"/>
      <c r="AM331" s="250"/>
      <c r="AN331" s="250"/>
      <c r="AO331" s="250"/>
      <c r="AP331" s="250"/>
      <c r="AQ331" s="251"/>
      <c r="AS331" s="69" t="str">
        <f>C331</f>
        <v>Annualized total cost of EE</v>
      </c>
    </row>
    <row r="332" spans="2:45" x14ac:dyDescent="0.35">
      <c r="B332" s="36"/>
      <c r="C332" s="244" t="s">
        <v>2418</v>
      </c>
      <c r="D332" s="76" t="s">
        <v>2376</v>
      </c>
      <c r="E332" s="200"/>
      <c r="F332" s="199">
        <f>INDEX(Sorted_by_Variable!E$557:E$609,D319)</f>
        <v>0</v>
      </c>
      <c r="G332" s="200">
        <f>INDEX(Sorted_by_Variable!F$557:F$609,D319)</f>
        <v>0</v>
      </c>
      <c r="H332" s="200">
        <f>INDEX(Sorted_by_Variable!G$557:G$609,D319)</f>
        <v>0</v>
      </c>
      <c r="I332" s="200">
        <f>INDEX(Sorted_by_Variable!H$557:H$609,D319)</f>
        <v>0</v>
      </c>
      <c r="J332" s="200">
        <f>INDEX(Sorted_by_Variable!I$557:I$609,D319)</f>
        <v>43.855582997451023</v>
      </c>
      <c r="K332" s="200">
        <f>INDEX(Sorted_by_Variable!J$557:J$609,D319)</f>
        <v>93.754941969648058</v>
      </c>
      <c r="L332" s="200">
        <f>INDEX(Sorted_by_Variable!K$557:K$609,D319)</f>
        <v>149.09239786301356</v>
      </c>
      <c r="M332" s="200">
        <f>INDEX(Sorted_by_Variable!L$557:L$609,D319)</f>
        <v>204.19422866779996</v>
      </c>
      <c r="N332" s="200">
        <f>INDEX(Sorted_by_Variable!M$557:M$609,D319)</f>
        <v>255.49172426666496</v>
      </c>
      <c r="O332" s="200">
        <f>INDEX(Sorted_by_Variable!N$557:N$609,D319)</f>
        <v>303.06866015298965</v>
      </c>
      <c r="P332" s="200">
        <f>INDEX(Sorted_by_Variable!O$557:O$609,D319)</f>
        <v>347.00446068594874</v>
      </c>
      <c r="Q332" s="200">
        <f>INDEX(Sorted_by_Variable!P$557:P$609,D319)</f>
        <v>387.37433000203021</v>
      </c>
      <c r="R332" s="201">
        <f>INDEX(Sorted_by_Variable!Q$557:Q$609,D319)</f>
        <v>424.24937752509561</v>
      </c>
      <c r="S332" s="200">
        <f>INDEX(Sorted_by_Variable!R$557:R$609,D319)</f>
        <v>457.69673825934126</v>
      </c>
      <c r="T332" s="200">
        <f>INDEX(Sorted_by_Variable!S$557:S$609,D319)</f>
        <v>487.77968804248798</v>
      </c>
      <c r="U332" s="200">
        <f>INDEX(Sorted_by_Variable!T$557:T$609,D319)</f>
        <v>514.55775392974863</v>
      </c>
      <c r="V332" s="200">
        <f>INDEX(Sorted_by_Variable!U$557:U$609,D319)</f>
        <v>538.08681987258933</v>
      </c>
      <c r="W332" s="200">
        <f>INDEX(Sorted_by_Variable!V$557:V$609,D319)</f>
        <v>558.41922784998792</v>
      </c>
      <c r="X332" s="200">
        <f>INDEX(Sorted_by_Variable!W$557:W$609,D319)</f>
        <v>575.60387460382401</v>
      </c>
      <c r="Y332" s="200">
        <f>INDEX(Sorted_by_Variable!X$557:X$609,D319)</f>
        <v>589.68630412415826</v>
      </c>
      <c r="Z332" s="200">
        <f>INDEX(Sorted_by_Variable!Y$557:Y$609,D319)</f>
        <v>600.70879602451168</v>
      </c>
      <c r="AA332" s="200">
        <f>INDEX(Sorted_by_Variable!Z$557:Z$609,D319)</f>
        <v>608.71044994179158</v>
      </c>
      <c r="AB332" s="200">
        <f>INDEX(Sorted_by_Variable!AA$557:AA$609,D319)</f>
        <v>613.72726609025244</v>
      </c>
      <c r="AC332" s="200">
        <f>INDEX(Sorted_by_Variable!AB$557:AB$609,D319)</f>
        <v>615.79222209379225</v>
      </c>
      <c r="AD332" s="200">
        <f>INDEX(Sorted_by_Variable!AC$557:AC$609,D319)</f>
        <v>617.24353479480953</v>
      </c>
      <c r="AE332" s="200">
        <f>INDEX(Sorted_by_Variable!AD$557:AD$609,D319)</f>
        <v>618.51330709211993</v>
      </c>
      <c r="AF332" s="200">
        <f>INDEX(Sorted_by_Variable!AE$557:AE$609,D319)</f>
        <v>620.01783436297819</v>
      </c>
      <c r="AG332" s="200">
        <f>INDEX(Sorted_by_Variable!AF$557:AF$609,D319)</f>
        <v>621.89098295183976</v>
      </c>
      <c r="AH332" s="200">
        <f>INDEX(Sorted_by_Variable!AG$557:AG$609,D319)</f>
        <v>624.08502158500232</v>
      </c>
      <c r="AI332" s="200">
        <f>INDEX(Sorted_by_Variable!AH$557:AH$609,D319)</f>
        <v>626.7046150832756</v>
      </c>
      <c r="AJ332" s="200">
        <f>INDEX(Sorted_by_Variable!AI$557:AI$609,D319)</f>
        <v>629.70176419409654</v>
      </c>
      <c r="AK332" s="200">
        <f>INDEX(Sorted_by_Variable!AJ$557:AJ$609,D319)</f>
        <v>633.03231889208291</v>
      </c>
      <c r="AL332" s="200">
        <f>INDEX(Sorted_by_Variable!AK$557:AK$609,D319)</f>
        <v>636.65582256218966</v>
      </c>
      <c r="AM332" s="200">
        <f>INDEX(Sorted_by_Variable!AL$557:AL$609,D319)</f>
        <v>640.5353647844745</v>
      </c>
      <c r="AN332" s="200">
        <f>INDEX(Sorted_by_Variable!AM$557:AM$609,D319)</f>
        <v>644.63744237340927</v>
      </c>
      <c r="AO332" s="200">
        <f>INDEX(Sorted_by_Variable!AN$557:AN$609,D319)</f>
        <v>648.9318283406476</v>
      </c>
      <c r="AP332" s="200">
        <f>INDEX(Sorted_by_Variable!AO$557:AO$609,D319)</f>
        <v>653.39144846548049</v>
      </c>
      <c r="AQ332" s="201">
        <f>INDEX(Sorted_by_Variable!AP$557:AP$609,D319)</f>
        <v>657.99226517193108</v>
      </c>
      <c r="AS332" s="69" t="str">
        <f>C331&amp;"|"&amp;C332</f>
        <v>Annualized total cost of EE|Annualized total cost of EE</v>
      </c>
    </row>
    <row r="333" spans="2:45" x14ac:dyDescent="0.35">
      <c r="B333" s="36"/>
      <c r="C333" s="244" t="s">
        <v>2419</v>
      </c>
      <c r="D333" s="76" t="s">
        <v>2376</v>
      </c>
      <c r="E333" s="200"/>
      <c r="F333" s="199">
        <f>INDEX(Sorted_by_Variable!E$612:E$664,D319)</f>
        <v>0</v>
      </c>
      <c r="G333" s="200">
        <f>INDEX(Sorted_by_Variable!F$612:F$664,D319)</f>
        <v>0</v>
      </c>
      <c r="H333" s="200">
        <f>INDEX(Sorted_by_Variable!G$612:G$664,D319)</f>
        <v>0</v>
      </c>
      <c r="I333" s="200">
        <f>INDEX(Sorted_by_Variable!H$612:H$664,D319)</f>
        <v>0</v>
      </c>
      <c r="J333" s="200">
        <f>INDEX(Sorted_by_Variable!I$612:I$664,D319)</f>
        <v>21.927791498725512</v>
      </c>
      <c r="K333" s="200">
        <f>INDEX(Sorted_by_Variable!J$612:J$664,D319)</f>
        <v>46.877470984824029</v>
      </c>
      <c r="L333" s="200">
        <f>INDEX(Sorted_by_Variable!K$612:K$664,D319)</f>
        <v>74.54619893150678</v>
      </c>
      <c r="M333" s="200">
        <f>INDEX(Sorted_by_Variable!L$612:L$664,D319)</f>
        <v>102.09711433389998</v>
      </c>
      <c r="N333" s="200">
        <f>INDEX(Sorted_by_Variable!M$612:M$664,D319)</f>
        <v>127.74586213333248</v>
      </c>
      <c r="O333" s="200">
        <f>INDEX(Sorted_by_Variable!N$612:N$664,D319)</f>
        <v>151.53433007649483</v>
      </c>
      <c r="P333" s="200">
        <f>INDEX(Sorted_by_Variable!O$612:O$664,D319)</f>
        <v>173.50223034297437</v>
      </c>
      <c r="Q333" s="200">
        <f>INDEX(Sorted_by_Variable!P$612:P$664,D319)</f>
        <v>193.6871650010151</v>
      </c>
      <c r="R333" s="201">
        <f>INDEX(Sorted_by_Variable!Q$612:Q$664,D319)</f>
        <v>212.12468876254781</v>
      </c>
      <c r="S333" s="200">
        <f>INDEX(Sorted_by_Variable!R$612:R$664,D319)</f>
        <v>228.84836912967063</v>
      </c>
      <c r="T333" s="200">
        <f>INDEX(Sorted_by_Variable!S$612:S$664,D319)</f>
        <v>243.88984402124399</v>
      </c>
      <c r="U333" s="200">
        <f>INDEX(Sorted_by_Variable!T$612:T$664,D319)</f>
        <v>257.27887696487431</v>
      </c>
      <c r="V333" s="200">
        <f>INDEX(Sorted_by_Variable!U$612:U$664,D319)</f>
        <v>269.04340993629467</v>
      </c>
      <c r="W333" s="200">
        <f>INDEX(Sorted_by_Variable!V$612:V$664,D319)</f>
        <v>279.20961392499396</v>
      </c>
      <c r="X333" s="200">
        <f>INDEX(Sorted_by_Variable!W$612:W$664,D319)</f>
        <v>287.80193730191201</v>
      </c>
      <c r="Y333" s="200">
        <f>INDEX(Sorted_by_Variable!X$612:X$664,D319)</f>
        <v>294.84315206207913</v>
      </c>
      <c r="Z333" s="200">
        <f>INDEX(Sorted_by_Variable!Y$612:Y$664,D319)</f>
        <v>300.35439801225584</v>
      </c>
      <c r="AA333" s="200">
        <f>INDEX(Sorted_by_Variable!Z$612:Z$664,D319)</f>
        <v>304.35522497089579</v>
      </c>
      <c r="AB333" s="200">
        <f>INDEX(Sorted_by_Variable!AA$612:AA$664,D319)</f>
        <v>306.86363304512622</v>
      </c>
      <c r="AC333" s="200">
        <f>INDEX(Sorted_by_Variable!AB$612:AB$664,D319)</f>
        <v>307.89611104689612</v>
      </c>
      <c r="AD333" s="200">
        <f>INDEX(Sorted_by_Variable!AC$612:AC$664,D319)</f>
        <v>308.62176739740477</v>
      </c>
      <c r="AE333" s="200">
        <f>INDEX(Sorted_by_Variable!AD$612:AD$664,D319)</f>
        <v>309.25665354605997</v>
      </c>
      <c r="AF333" s="200">
        <f>INDEX(Sorted_by_Variable!AE$612:AE$664,D319)</f>
        <v>310.0089171814891</v>
      </c>
      <c r="AG333" s="200">
        <f>INDEX(Sorted_by_Variable!AF$612:AF$664,D319)</f>
        <v>310.94549147591988</v>
      </c>
      <c r="AH333" s="200">
        <f>INDEX(Sorted_by_Variable!AG$612:AG$664,D319)</f>
        <v>312.04251079250116</v>
      </c>
      <c r="AI333" s="200">
        <f>INDEX(Sorted_by_Variable!AH$612:AH$664,D319)</f>
        <v>313.3523075416378</v>
      </c>
      <c r="AJ333" s="200">
        <f>INDEX(Sorted_by_Variable!AI$612:AI$664,D319)</f>
        <v>314.85088209704827</v>
      </c>
      <c r="AK333" s="200">
        <f>INDEX(Sorted_by_Variable!AJ$612:AJ$664,D319)</f>
        <v>316.51615944604146</v>
      </c>
      <c r="AL333" s="200">
        <f>INDEX(Sorted_by_Variable!AK$612:AK$664,D319)</f>
        <v>318.32791128109483</v>
      </c>
      <c r="AM333" s="200">
        <f>INDEX(Sorted_by_Variable!AL$612:AL$664,D319)</f>
        <v>320.26768239223725</v>
      </c>
      <c r="AN333" s="200">
        <f>INDEX(Sorted_by_Variable!AM$612:AM$664,D319)</f>
        <v>322.31872118670464</v>
      </c>
      <c r="AO333" s="200">
        <f>INDEX(Sorted_by_Variable!AN$612:AN$664,D319)</f>
        <v>324.4659141703238</v>
      </c>
      <c r="AP333" s="200">
        <f>INDEX(Sorted_by_Variable!AO$612:AO$664,D319)</f>
        <v>326.69572423274025</v>
      </c>
      <c r="AQ333" s="201">
        <f>INDEX(Sorted_by_Variable!AP$612:AP$664,D319)</f>
        <v>328.99613258596554</v>
      </c>
      <c r="AS333" s="69" t="str">
        <f>C331&amp;"|"&amp;C333</f>
        <v>Annualized total cost of EE|Annualized program cost of EE</v>
      </c>
    </row>
    <row r="334" spans="2:45" x14ac:dyDescent="0.35">
      <c r="B334" s="36"/>
      <c r="C334" s="244" t="s">
        <v>2420</v>
      </c>
      <c r="D334" s="76" t="s">
        <v>2376</v>
      </c>
      <c r="E334" s="200"/>
      <c r="F334" s="199">
        <f>INDEX(Sorted_by_Variable!E$667:E$719,D319)</f>
        <v>0</v>
      </c>
      <c r="G334" s="200">
        <f>INDEX(Sorted_by_Variable!F$667:F$719,D319)</f>
        <v>0</v>
      </c>
      <c r="H334" s="200">
        <f>INDEX(Sorted_by_Variable!G$667:G$719,D319)</f>
        <v>0</v>
      </c>
      <c r="I334" s="200">
        <f>INDEX(Sorted_by_Variable!H$667:H$719,D319)</f>
        <v>0</v>
      </c>
      <c r="J334" s="200">
        <f>INDEX(Sorted_by_Variable!I$667:I$719,D319)</f>
        <v>21.927791498725512</v>
      </c>
      <c r="K334" s="200">
        <f>INDEX(Sorted_by_Variable!J$667:J$719,D319)</f>
        <v>46.877470984824029</v>
      </c>
      <c r="L334" s="200">
        <f>INDEX(Sorted_by_Variable!K$667:K$719,D319)</f>
        <v>74.54619893150678</v>
      </c>
      <c r="M334" s="200">
        <f>INDEX(Sorted_by_Variable!L$667:L$719,D319)</f>
        <v>102.09711433389998</v>
      </c>
      <c r="N334" s="200">
        <f>INDEX(Sorted_by_Variable!M$667:M$719,D319)</f>
        <v>127.74586213333248</v>
      </c>
      <c r="O334" s="200">
        <f>INDEX(Sorted_by_Variable!N$667:N$719,D319)</f>
        <v>151.53433007649483</v>
      </c>
      <c r="P334" s="200">
        <f>INDEX(Sorted_by_Variable!O$667:O$719,D319)</f>
        <v>173.50223034297437</v>
      </c>
      <c r="Q334" s="200">
        <f>INDEX(Sorted_by_Variable!P$667:P$719,D319)</f>
        <v>193.6871650010151</v>
      </c>
      <c r="R334" s="201">
        <f>INDEX(Sorted_by_Variable!Q$667:Q$719,D319)</f>
        <v>212.12468876254781</v>
      </c>
      <c r="S334" s="200">
        <f>INDEX(Sorted_by_Variable!R$667:R$719,D319)</f>
        <v>228.84836912967063</v>
      </c>
      <c r="T334" s="200">
        <f>INDEX(Sorted_by_Variable!S$667:S$719,D319)</f>
        <v>243.88984402124399</v>
      </c>
      <c r="U334" s="200">
        <f>INDEX(Sorted_by_Variable!T$667:T$719,D319)</f>
        <v>257.27887696487431</v>
      </c>
      <c r="V334" s="200">
        <f>INDEX(Sorted_by_Variable!U$667:U$719,D319)</f>
        <v>269.04340993629467</v>
      </c>
      <c r="W334" s="200">
        <f>INDEX(Sorted_by_Variable!V$667:V$719,D319)</f>
        <v>279.20961392499396</v>
      </c>
      <c r="X334" s="200">
        <f>INDEX(Sorted_by_Variable!W$667:W$719,D319)</f>
        <v>287.80193730191201</v>
      </c>
      <c r="Y334" s="200">
        <f>INDEX(Sorted_by_Variable!X$667:X$719,D319)</f>
        <v>294.84315206207913</v>
      </c>
      <c r="Z334" s="200">
        <f>INDEX(Sorted_by_Variable!Y$667:Y$719,D319)</f>
        <v>300.35439801225584</v>
      </c>
      <c r="AA334" s="200">
        <f>INDEX(Sorted_by_Variable!Z$667:Z$719,D319)</f>
        <v>304.35522497089579</v>
      </c>
      <c r="AB334" s="200">
        <f>INDEX(Sorted_by_Variable!AA$667:AA$719,D319)</f>
        <v>306.86363304512622</v>
      </c>
      <c r="AC334" s="200">
        <f>INDEX(Sorted_by_Variable!AB$667:AB$719,D319)</f>
        <v>307.89611104689612</v>
      </c>
      <c r="AD334" s="200">
        <f>INDEX(Sorted_by_Variable!AC$667:AC$719,D319)</f>
        <v>308.62176739740477</v>
      </c>
      <c r="AE334" s="200">
        <f>INDEX(Sorted_by_Variable!AD$667:AD$719,D319)</f>
        <v>309.25665354605997</v>
      </c>
      <c r="AF334" s="200">
        <f>INDEX(Sorted_by_Variable!AE$667:AE$719,D319)</f>
        <v>310.0089171814891</v>
      </c>
      <c r="AG334" s="200">
        <f>INDEX(Sorted_by_Variable!AF$667:AF$719,D319)</f>
        <v>310.94549147591988</v>
      </c>
      <c r="AH334" s="200">
        <f>INDEX(Sorted_by_Variable!AG$667:AG$719,D319)</f>
        <v>312.04251079250116</v>
      </c>
      <c r="AI334" s="200">
        <f>INDEX(Sorted_by_Variable!AH$667:AH$719,D319)</f>
        <v>313.3523075416378</v>
      </c>
      <c r="AJ334" s="200">
        <f>INDEX(Sorted_by_Variable!AI$667:AI$719,D319)</f>
        <v>314.85088209704827</v>
      </c>
      <c r="AK334" s="200">
        <f>INDEX(Sorted_by_Variable!AJ$667:AJ$719,D319)</f>
        <v>316.51615944604146</v>
      </c>
      <c r="AL334" s="200">
        <f>INDEX(Sorted_by_Variable!AK$667:AK$719,D319)</f>
        <v>318.32791128109483</v>
      </c>
      <c r="AM334" s="200">
        <f>INDEX(Sorted_by_Variable!AL$667:AL$719,D319)</f>
        <v>320.26768239223725</v>
      </c>
      <c r="AN334" s="200">
        <f>INDEX(Sorted_by_Variable!AM$667:AM$719,D319)</f>
        <v>322.31872118670464</v>
      </c>
      <c r="AO334" s="200">
        <f>INDEX(Sorted_by_Variable!AN$667:AN$719,D319)</f>
        <v>324.4659141703238</v>
      </c>
      <c r="AP334" s="200">
        <f>INDEX(Sorted_by_Variable!AO$667:AO$719,D319)</f>
        <v>326.69572423274025</v>
      </c>
      <c r="AQ334" s="201">
        <f>INDEX(Sorted_by_Variable!AP$667:AP$719,D319)</f>
        <v>328.99613258596554</v>
      </c>
      <c r="AS334" s="69" t="str">
        <f>C331&amp;"|"&amp;C334</f>
        <v>Annualized total cost of EE|Annualized participant cost of EE</v>
      </c>
    </row>
    <row r="335" spans="2:45" x14ac:dyDescent="0.35">
      <c r="B335" s="231"/>
      <c r="C335" s="247" t="s">
        <v>2421</v>
      </c>
      <c r="D335" s="248"/>
      <c r="E335" s="250"/>
      <c r="F335" s="249"/>
      <c r="G335" s="250"/>
      <c r="H335" s="250"/>
      <c r="I335" s="250"/>
      <c r="J335" s="250"/>
      <c r="K335" s="250"/>
      <c r="L335" s="250"/>
      <c r="M335" s="250"/>
      <c r="N335" s="250"/>
      <c r="O335" s="250"/>
      <c r="P335" s="250"/>
      <c r="Q335" s="250"/>
      <c r="R335" s="251"/>
      <c r="S335" s="250"/>
      <c r="T335" s="250"/>
      <c r="U335" s="250"/>
      <c r="V335" s="250"/>
      <c r="W335" s="250"/>
      <c r="X335" s="250"/>
      <c r="Y335" s="250"/>
      <c r="Z335" s="250"/>
      <c r="AA335" s="250"/>
      <c r="AB335" s="250"/>
      <c r="AC335" s="250"/>
      <c r="AD335" s="250"/>
      <c r="AE335" s="250"/>
      <c r="AF335" s="250"/>
      <c r="AG335" s="250"/>
      <c r="AH335" s="250"/>
      <c r="AI335" s="250"/>
      <c r="AJ335" s="250"/>
      <c r="AK335" s="250"/>
      <c r="AL335" s="250"/>
      <c r="AM335" s="250"/>
      <c r="AN335" s="250"/>
      <c r="AO335" s="250"/>
      <c r="AP335" s="250"/>
      <c r="AQ335" s="251"/>
      <c r="AS335" s="69" t="str">
        <f>C335</f>
        <v>Annual first-year costs</v>
      </c>
    </row>
    <row r="336" spans="2:45" x14ac:dyDescent="0.35">
      <c r="B336" s="36"/>
      <c r="C336" s="244" t="s">
        <v>2394</v>
      </c>
      <c r="D336" s="76" t="s">
        <v>2376</v>
      </c>
      <c r="E336" s="200"/>
      <c r="F336" s="199">
        <f>INDEX(Sorted_by_Variable!E$722:E$774,D319)</f>
        <v>0</v>
      </c>
      <c r="G336" s="200">
        <f>INDEX(Sorted_by_Variable!F$722:F$774,D319)</f>
        <v>0</v>
      </c>
      <c r="H336" s="200">
        <f>INDEX(Sorted_by_Variable!G$722:G$774,D319)</f>
        <v>0</v>
      </c>
      <c r="I336" s="200">
        <f>INDEX(Sorted_by_Variable!H$722:H$774,D319)</f>
        <v>0</v>
      </c>
      <c r="J336" s="200">
        <f>INDEX(Sorted_by_Variable!I$722:I$774,D319)</f>
        <v>370.57866999999999</v>
      </c>
      <c r="K336" s="200">
        <f>INDEX(Sorted_by_Variable!J$722:J$774,D319)</f>
        <v>441.15257882992051</v>
      </c>
      <c r="L336" s="200">
        <f>INDEX(Sorted_by_Variable!K$722:K$774,D319)</f>
        <v>510.32292980948068</v>
      </c>
      <c r="M336" s="200">
        <f>INDEX(Sorted_by_Variable!L$722:L$774,D319)</f>
        <v>535.19100478665848</v>
      </c>
      <c r="N336" s="200">
        <f>INDEX(Sorted_by_Variable!M$722:M$774,D319)</f>
        <v>531.21240721283243</v>
      </c>
      <c r="O336" s="200">
        <f>INDEX(Sorted_by_Variable!N$722:N$774,D319)</f>
        <v>527.73231076342256</v>
      </c>
      <c r="P336" s="200">
        <f>INDEX(Sorted_by_Variable!O$722:O$774,D319)</f>
        <v>524.74018535551329</v>
      </c>
      <c r="Q336" s="200">
        <f>INDEX(Sorted_by_Variable!P$722:P$774,D319)</f>
        <v>522.22605289063381</v>
      </c>
      <c r="R336" s="201">
        <f>INDEX(Sorted_by_Variable!Q$722:Q$774,D319)</f>
        <v>520.18047066436952</v>
      </c>
      <c r="S336" s="200">
        <f>INDEX(Sorted_by_Variable!R$722:R$774,D319)</f>
        <v>518.59451546062201</v>
      </c>
      <c r="T336" s="200">
        <f>INDEX(Sorted_by_Variable!S$722:S$774,D319)</f>
        <v>517.45976830714699</v>
      </c>
      <c r="U336" s="200">
        <f>INDEX(Sorted_by_Variable!T$722:T$774,D319)</f>
        <v>516.76829986989731</v>
      </c>
      <c r="V336" s="200">
        <f>INDEX(Sorted_by_Variable!U$722:U$774,D319)</f>
        <v>516.51265646455147</v>
      </c>
      <c r="W336" s="200">
        <f>INDEX(Sorted_by_Variable!V$722:V$774,D319)</f>
        <v>516.68584666444065</v>
      </c>
      <c r="X336" s="200">
        <f>INDEX(Sorted_by_Variable!W$722:W$774,D319)</f>
        <v>517.28132848488383</v>
      </c>
      <c r="Y336" s="200">
        <f>INDEX(Sorted_by_Variable!X$722:X$774,D319)</f>
        <v>518.29299712471322</v>
      </c>
      <c r="Z336" s="200">
        <f>INDEX(Sorted_by_Variable!Y$722:Y$774,D319)</f>
        <v>519.71517324651393</v>
      </c>
      <c r="AA336" s="200">
        <f>INDEX(Sorted_by_Variable!Z$722:Z$774,D319)</f>
        <v>521.54259177781887</v>
      </c>
      <c r="AB336" s="200">
        <f>INDEX(Sorted_by_Variable!AA$722:AA$774,D319)</f>
        <v>523.77039121619453</v>
      </c>
      <c r="AC336" s="200">
        <f>INDEX(Sorted_by_Variable!AB$722:AB$774,D319)</f>
        <v>526.39410342181543</v>
      </c>
      <c r="AD336" s="200">
        <f>INDEX(Sorted_by_Variable!AC$722:AC$774,D319)</f>
        <v>529.40964388177304</v>
      </c>
      <c r="AE336" s="200">
        <f>INDEX(Sorted_by_Variable!AD$722:AD$774,D319)</f>
        <v>532.52074032309019</v>
      </c>
      <c r="AF336" s="200">
        <f>INDEX(Sorted_by_Variable!AE$722:AE$774,D319)</f>
        <v>535.67272027928925</v>
      </c>
      <c r="AG336" s="200">
        <f>INDEX(Sorted_by_Variable!AF$722:AF$774,D319)</f>
        <v>538.81291540486029</v>
      </c>
      <c r="AH336" s="200">
        <f>INDEX(Sorted_by_Variable!AG$722:AG$774,D319)</f>
        <v>541.92445566287597</v>
      </c>
      <c r="AI336" s="200">
        <f>INDEX(Sorted_by_Variable!AH$722:AH$774,D319)</f>
        <v>546.2673395028113</v>
      </c>
      <c r="AJ336" s="200">
        <f>INDEX(Sorted_by_Variable!AI$722:AI$774,D319)</f>
        <v>550.59068387830632</v>
      </c>
      <c r="AK336" s="200">
        <f>INDEX(Sorted_by_Variable!AJ$722:AJ$774,D319)</f>
        <v>554.90082875453186</v>
      </c>
      <c r="AL336" s="200">
        <f>INDEX(Sorted_by_Variable!AK$722:AK$774,D319)</f>
        <v>559.20362811472205</v>
      </c>
      <c r="AM336" s="200">
        <f>INDEX(Sorted_by_Variable!AL$722:AL$774,D319)</f>
        <v>563.50446972409634</v>
      </c>
      <c r="AN336" s="200">
        <f>INDEX(Sorted_by_Variable!AM$722:AM$774,D319)</f>
        <v>567.80829380363559</v>
      </c>
      <c r="AO336" s="200">
        <f>INDEX(Sorted_by_Variable!AN$722:AN$774,D319)</f>
        <v>572.11961065770549</v>
      </c>
      <c r="AP336" s="200">
        <f>INDEX(Sorted_by_Variable!AO$722:AO$774,D319)</f>
        <v>576.44251729748987</v>
      </c>
      <c r="AQ336" s="201">
        <f>INDEX(Sorted_by_Variable!AP$722:AP$774,D319)</f>
        <v>580.78071310026075</v>
      </c>
      <c r="AS336" s="69" t="str">
        <f>C335&amp;"|"&amp;C336</f>
        <v>Annual first-year costs|Annual total cost of EE</v>
      </c>
    </row>
    <row r="337" spans="2:45" x14ac:dyDescent="0.35">
      <c r="B337" s="36"/>
      <c r="C337" s="244" t="s">
        <v>2385</v>
      </c>
      <c r="D337" s="76" t="s">
        <v>2376</v>
      </c>
      <c r="E337" s="200"/>
      <c r="F337" s="199">
        <f>INDEX(Sorted_by_Variable!E$777:E$829,D319)</f>
        <v>0</v>
      </c>
      <c r="G337" s="200">
        <f>INDEX(Sorted_by_Variable!F$777:F$829,D319)</f>
        <v>0</v>
      </c>
      <c r="H337" s="200">
        <f>INDEX(Sorted_by_Variable!G$777:G$829,D319)</f>
        <v>0</v>
      </c>
      <c r="I337" s="200">
        <f>INDEX(Sorted_by_Variable!H$777:H$829,D319)</f>
        <v>0</v>
      </c>
      <c r="J337" s="200">
        <f>INDEX(Sorted_by_Variable!I$777:I$829,D319)</f>
        <v>185.28933499999999</v>
      </c>
      <c r="K337" s="200">
        <f>INDEX(Sorted_by_Variable!J$777:J$829,D319)</f>
        <v>220.57628941496026</v>
      </c>
      <c r="L337" s="200">
        <f>INDEX(Sorted_by_Variable!K$777:K$829,D319)</f>
        <v>255.16146490474034</v>
      </c>
      <c r="M337" s="200">
        <f>INDEX(Sorted_by_Variable!L$777:L$829,D319)</f>
        <v>267.59550239332924</v>
      </c>
      <c r="N337" s="200">
        <f>INDEX(Sorted_by_Variable!M$777:M$829,D319)</f>
        <v>265.60620360641622</v>
      </c>
      <c r="O337" s="200">
        <f>INDEX(Sorted_by_Variable!N$777:N$829,D319)</f>
        <v>263.86615538171128</v>
      </c>
      <c r="P337" s="200">
        <f>INDEX(Sorted_by_Variable!O$777:O$829,D319)</f>
        <v>262.37009267775665</v>
      </c>
      <c r="Q337" s="200">
        <f>INDEX(Sorted_by_Variable!P$777:P$829,D319)</f>
        <v>261.1130264453169</v>
      </c>
      <c r="R337" s="201">
        <f>INDEX(Sorted_by_Variable!Q$777:Q$829,D319)</f>
        <v>260.09023533218476</v>
      </c>
      <c r="S337" s="200">
        <f>INDEX(Sorted_by_Variable!R$777:R$829,D319)</f>
        <v>259.297257730311</v>
      </c>
      <c r="T337" s="200">
        <f>INDEX(Sorted_by_Variable!S$777:S$829,D319)</f>
        <v>258.72988415357349</v>
      </c>
      <c r="U337" s="200">
        <f>INDEX(Sorted_by_Variable!T$777:T$829,D319)</f>
        <v>258.38414993494865</v>
      </c>
      <c r="V337" s="200">
        <f>INDEX(Sorted_by_Variable!U$777:U$829,D319)</f>
        <v>258.25632823227573</v>
      </c>
      <c r="W337" s="200">
        <f>INDEX(Sorted_by_Variable!V$777:V$829,D319)</f>
        <v>258.34292333222032</v>
      </c>
      <c r="X337" s="200">
        <f>INDEX(Sorted_by_Variable!W$777:W$829,D319)</f>
        <v>258.64066424244191</v>
      </c>
      <c r="Y337" s="200">
        <f>INDEX(Sorted_by_Variable!X$777:X$829,D319)</f>
        <v>259.14649856235661</v>
      </c>
      <c r="Z337" s="200">
        <f>INDEX(Sorted_by_Variable!Y$777:Y$829,D319)</f>
        <v>259.85758662325696</v>
      </c>
      <c r="AA337" s="200">
        <f>INDEX(Sorted_by_Variable!Z$777:Z$829,D319)</f>
        <v>260.77129588890944</v>
      </c>
      <c r="AB337" s="200">
        <f>INDEX(Sorted_by_Variable!AA$777:AA$829,D319)</f>
        <v>261.88519560809726</v>
      </c>
      <c r="AC337" s="200">
        <f>INDEX(Sorted_by_Variable!AB$777:AB$829,D319)</f>
        <v>263.19705171090772</v>
      </c>
      <c r="AD337" s="200">
        <f>INDEX(Sorted_by_Variable!AC$777:AC$829,D319)</f>
        <v>264.70482194088652</v>
      </c>
      <c r="AE337" s="200">
        <f>INDEX(Sorted_by_Variable!AD$777:AD$829,D319)</f>
        <v>266.2603701615451</v>
      </c>
      <c r="AF337" s="200">
        <f>INDEX(Sorted_by_Variable!AE$777:AE$829,D319)</f>
        <v>267.83636013964463</v>
      </c>
      <c r="AG337" s="200">
        <f>INDEX(Sorted_by_Variable!AF$777:AF$829,D319)</f>
        <v>269.40645770243015</v>
      </c>
      <c r="AH337" s="200">
        <f>INDEX(Sorted_by_Variable!AG$777:AG$829,D319)</f>
        <v>270.96222783143799</v>
      </c>
      <c r="AI337" s="200">
        <f>INDEX(Sorted_by_Variable!AH$777:AH$829,D319)</f>
        <v>273.13366975140565</v>
      </c>
      <c r="AJ337" s="200">
        <f>INDEX(Sorted_by_Variable!AI$777:AI$829,D319)</f>
        <v>275.29534193915316</v>
      </c>
      <c r="AK337" s="200">
        <f>INDEX(Sorted_by_Variable!AJ$777:AJ$829,D319)</f>
        <v>277.45041437726593</v>
      </c>
      <c r="AL337" s="200">
        <f>INDEX(Sorted_by_Variable!AK$777:AK$829,D319)</f>
        <v>279.60181405736103</v>
      </c>
      <c r="AM337" s="200">
        <f>INDEX(Sorted_by_Variable!AL$777:AL$829,D319)</f>
        <v>281.75223486204817</v>
      </c>
      <c r="AN337" s="200">
        <f>INDEX(Sorted_by_Variable!AM$777:AM$829,D319)</f>
        <v>283.9041469018178</v>
      </c>
      <c r="AO337" s="200">
        <f>INDEX(Sorted_by_Variable!AN$777:AN$829,D319)</f>
        <v>286.05980532885275</v>
      </c>
      <c r="AP337" s="200">
        <f>INDEX(Sorted_by_Variable!AO$777:AO$829,D319)</f>
        <v>288.22125864874494</v>
      </c>
      <c r="AQ337" s="201">
        <f>INDEX(Sorted_by_Variable!AP$777:AP$829,D319)</f>
        <v>290.39035655013038</v>
      </c>
      <c r="AS337" s="69" t="str">
        <f>C335&amp;"|"&amp;C337</f>
        <v>Annual first-year costs|Annual program cost of EE</v>
      </c>
    </row>
    <row r="338" spans="2:45" ht="18" thickBot="1" x14ac:dyDescent="0.4">
      <c r="B338" s="29"/>
      <c r="C338" s="245" t="s">
        <v>2386</v>
      </c>
      <c r="D338" s="96" t="s">
        <v>2376</v>
      </c>
      <c r="E338" s="203"/>
      <c r="F338" s="202">
        <f>INDEX(Sorted_by_Variable!E$832:E$884,D319)</f>
        <v>0</v>
      </c>
      <c r="G338" s="203">
        <f>INDEX(Sorted_by_Variable!F$832:F$884,D319)</f>
        <v>0</v>
      </c>
      <c r="H338" s="203">
        <f>INDEX(Sorted_by_Variable!G$832:G$884,D319)</f>
        <v>0</v>
      </c>
      <c r="I338" s="203">
        <f>INDEX(Sorted_by_Variable!H$832:H$884,D319)</f>
        <v>0</v>
      </c>
      <c r="J338" s="203">
        <f>INDEX(Sorted_by_Variable!I$832:I$884,D319)</f>
        <v>185.28933499999999</v>
      </c>
      <c r="K338" s="203">
        <f>INDEX(Sorted_by_Variable!J$832:J$884,D319)</f>
        <v>220.57628941496026</v>
      </c>
      <c r="L338" s="203">
        <f>INDEX(Sorted_by_Variable!K$832:K$884,D319)</f>
        <v>255.16146490474034</v>
      </c>
      <c r="M338" s="203">
        <f>INDEX(Sorted_by_Variable!L$832:L$884,D319)</f>
        <v>267.59550239332924</v>
      </c>
      <c r="N338" s="203">
        <f>INDEX(Sorted_by_Variable!M$832:M$884,D319)</f>
        <v>265.60620360641622</v>
      </c>
      <c r="O338" s="203">
        <f>INDEX(Sorted_by_Variable!N$832:N$884,D319)</f>
        <v>263.86615538171128</v>
      </c>
      <c r="P338" s="203">
        <f>INDEX(Sorted_by_Variable!O$832:O$884,D319)</f>
        <v>262.37009267775665</v>
      </c>
      <c r="Q338" s="203">
        <f>INDEX(Sorted_by_Variable!P$832:P$884,D319)</f>
        <v>261.1130264453169</v>
      </c>
      <c r="R338" s="204">
        <f>INDEX(Sorted_by_Variable!Q$832:Q$884,D319)</f>
        <v>260.09023533218476</v>
      </c>
      <c r="S338" s="203">
        <f>INDEX(Sorted_by_Variable!R$832:R$884,D319)</f>
        <v>259.297257730311</v>
      </c>
      <c r="T338" s="203">
        <f>INDEX(Sorted_by_Variable!S$832:S$884,D319)</f>
        <v>258.72988415357349</v>
      </c>
      <c r="U338" s="203">
        <f>INDEX(Sorted_by_Variable!T$832:T$884,D319)</f>
        <v>258.38414993494865</v>
      </c>
      <c r="V338" s="203">
        <f>INDEX(Sorted_by_Variable!U$832:U$884,D319)</f>
        <v>258.25632823227573</v>
      </c>
      <c r="W338" s="203">
        <f>INDEX(Sorted_by_Variable!V$832:V$884,D319)</f>
        <v>258.34292333222032</v>
      </c>
      <c r="X338" s="203">
        <f>INDEX(Sorted_by_Variable!W$832:W$884,D319)</f>
        <v>258.64066424244191</v>
      </c>
      <c r="Y338" s="203">
        <f>INDEX(Sorted_by_Variable!X$832:X$884,D319)</f>
        <v>259.14649856235661</v>
      </c>
      <c r="Z338" s="203">
        <f>INDEX(Sorted_by_Variable!Y$832:Y$884,D319)</f>
        <v>259.85758662325696</v>
      </c>
      <c r="AA338" s="203">
        <f>INDEX(Sorted_by_Variable!Z$832:Z$884,D319)</f>
        <v>260.77129588890944</v>
      </c>
      <c r="AB338" s="203">
        <f>INDEX(Sorted_by_Variable!AA$832:AA$884,D319)</f>
        <v>261.88519560809726</v>
      </c>
      <c r="AC338" s="203">
        <f>INDEX(Sorted_by_Variable!AB$832:AB$884,D319)</f>
        <v>263.19705171090772</v>
      </c>
      <c r="AD338" s="203">
        <f>INDEX(Sorted_by_Variable!AC$832:AC$884,D319)</f>
        <v>264.70482194088652</v>
      </c>
      <c r="AE338" s="203">
        <f>INDEX(Sorted_by_Variable!AD$832:AD$884,D319)</f>
        <v>266.2603701615451</v>
      </c>
      <c r="AF338" s="203">
        <f>INDEX(Sorted_by_Variable!AE$832:AE$884,D319)</f>
        <v>267.83636013964463</v>
      </c>
      <c r="AG338" s="203">
        <f>INDEX(Sorted_by_Variable!AF$832:AF$884,D319)</f>
        <v>269.40645770243015</v>
      </c>
      <c r="AH338" s="203">
        <f>INDEX(Sorted_by_Variable!AG$832:AG$884,D319)</f>
        <v>270.96222783143799</v>
      </c>
      <c r="AI338" s="203">
        <f>INDEX(Sorted_by_Variable!AH$832:AH$884,D319)</f>
        <v>273.13366975140565</v>
      </c>
      <c r="AJ338" s="203">
        <f>INDEX(Sorted_by_Variable!AI$832:AI$884,D319)</f>
        <v>275.29534193915316</v>
      </c>
      <c r="AK338" s="203">
        <f>INDEX(Sorted_by_Variable!AJ$832:AJ$884,D319)</f>
        <v>277.45041437726593</v>
      </c>
      <c r="AL338" s="203">
        <f>INDEX(Sorted_by_Variable!AK$832:AK$884,D319)</f>
        <v>279.60181405736103</v>
      </c>
      <c r="AM338" s="203">
        <f>INDEX(Sorted_by_Variable!AL$832:AL$884,D319)</f>
        <v>281.75223486204817</v>
      </c>
      <c r="AN338" s="203">
        <f>INDEX(Sorted_by_Variable!AM$832:AM$884,D319)</f>
        <v>283.9041469018178</v>
      </c>
      <c r="AO338" s="203">
        <f>INDEX(Sorted_by_Variable!AN$832:AN$884,D319)</f>
        <v>286.05980532885275</v>
      </c>
      <c r="AP338" s="203">
        <f>INDEX(Sorted_by_Variable!AO$832:AO$884,D319)</f>
        <v>288.22125864874494</v>
      </c>
      <c r="AQ338" s="204">
        <f>INDEX(Sorted_by_Variable!AP$832:AP$884,D319)</f>
        <v>290.39035655013038</v>
      </c>
      <c r="AS338" s="69" t="str">
        <f>C335&amp;"|"&amp;C338</f>
        <v>Annual first-year costs|Annual participant cost of EE</v>
      </c>
    </row>
    <row r="339" spans="2:45" ht="18.75" thickTop="1" thickBot="1" x14ac:dyDescent="0.4"/>
    <row r="340" spans="2:45" ht="25.5" thickTop="1" x14ac:dyDescent="0.5">
      <c r="B340" s="217" t="str">
        <f>INDEX(Sorted_by_Variable!$C$7:$C$59,D340)</f>
        <v>Kansas</v>
      </c>
      <c r="C340" s="94"/>
      <c r="D340" s="228">
        <f>D319+1</f>
        <v>15</v>
      </c>
      <c r="E340" s="220"/>
      <c r="F340" s="222"/>
      <c r="G340" s="94"/>
      <c r="H340" s="94"/>
      <c r="I340" s="94"/>
      <c r="J340" s="94"/>
      <c r="K340" s="94"/>
      <c r="L340" s="94"/>
      <c r="M340" s="94"/>
      <c r="N340" s="94"/>
      <c r="O340" s="94"/>
      <c r="P340" s="94"/>
      <c r="Q340" s="94"/>
      <c r="R340" s="220"/>
      <c r="S340" s="94"/>
      <c r="T340" s="94"/>
      <c r="U340" s="94"/>
      <c r="V340" s="94"/>
      <c r="W340" s="94"/>
      <c r="X340" s="94"/>
      <c r="Y340" s="94"/>
      <c r="Z340" s="94"/>
      <c r="AA340" s="94"/>
      <c r="AB340" s="94"/>
      <c r="AC340" s="94"/>
      <c r="AD340" s="94"/>
      <c r="AE340" s="94"/>
      <c r="AF340" s="94"/>
      <c r="AG340" s="94"/>
      <c r="AH340" s="94"/>
      <c r="AI340" s="94"/>
      <c r="AJ340" s="94"/>
      <c r="AK340" s="94"/>
      <c r="AL340" s="94"/>
      <c r="AM340" s="94"/>
      <c r="AN340" s="94"/>
      <c r="AO340" s="94"/>
      <c r="AP340" s="94"/>
      <c r="AQ340" s="220"/>
      <c r="AS340" s="69"/>
    </row>
    <row r="341" spans="2:45" x14ac:dyDescent="0.35">
      <c r="C341" t="s">
        <v>2358</v>
      </c>
      <c r="D341" s="76" t="s">
        <v>0</v>
      </c>
      <c r="E341" s="166">
        <f>INDEX(Sorted_by_Variable!D$7:D$59,D340)</f>
        <v>40302.383000000002</v>
      </c>
      <c r="F341" s="167">
        <f>INDEX(Sorted_by_Variable!E$7:E$59,D340)</f>
        <v>40540.626724445872</v>
      </c>
      <c r="G341" s="166">
        <f>INDEX(Sorted_by_Variable!F$7:F$59,D340)</f>
        <v>40780.278804130634</v>
      </c>
      <c r="H341" s="166">
        <f>INDEX(Sorted_by_Variable!G$7:G$59,D340)</f>
        <v>41021.347564413045</v>
      </c>
      <c r="I341" s="166">
        <f>INDEX(Sorted_by_Variable!H$7:H$59,D340)</f>
        <v>41263.841379866441</v>
      </c>
      <c r="J341" s="166">
        <f>INDEX(Sorted_by_Variable!I$7:I$59,D340)</f>
        <v>41507.768674569656</v>
      </c>
      <c r="K341" s="166">
        <f>INDEX(Sorted_by_Variable!J$7:J$59,D340)</f>
        <v>41753.137922399663</v>
      </c>
      <c r="L341" s="166">
        <f>INDEX(Sorted_by_Variable!K$7:K$59,D340)</f>
        <v>41999.957647325966</v>
      </c>
      <c r="M341" s="166">
        <f>INDEX(Sorted_by_Variable!L$7:L$59,D340)</f>
        <v>42248.236423706701</v>
      </c>
      <c r="N341" s="166">
        <f>INDEX(Sorted_by_Variable!M$7:M$59,D340)</f>
        <v>42497.98287658651</v>
      </c>
      <c r="O341" s="166">
        <f>INDEX(Sorted_by_Variable!N$7:N$59,D340)</f>
        <v>42749.205681996173</v>
      </c>
      <c r="P341" s="166">
        <f>INDEX(Sorted_by_Variable!O$7:O$59,D340)</f>
        <v>43001.913567254007</v>
      </c>
      <c r="Q341" s="166">
        <f>INDEX(Sorted_by_Variable!P$7:P$59,D340)</f>
        <v>43256.115311269044</v>
      </c>
      <c r="R341" s="168">
        <f>INDEX(Sorted_by_Variable!Q$7:Q$59,D340)</f>
        <v>43511.819744846005</v>
      </c>
      <c r="S341" s="166">
        <f>INDEX(Sorted_by_Variable!R$7:R$59,D340)</f>
        <v>43769.03575099208</v>
      </c>
      <c r="T341" s="166">
        <f>INDEX(Sorted_by_Variable!S$7:S$59,D340)</f>
        <v>44027.772265225511</v>
      </c>
      <c r="U341" s="166">
        <f>INDEX(Sorted_by_Variable!T$7:T$59,D340)</f>
        <v>44288.038275886014</v>
      </c>
      <c r="V341" s="166">
        <f>INDEX(Sorted_by_Variable!U$7:U$59,D340)</f>
        <v>44549.842824447034</v>
      </c>
      <c r="W341" s="166">
        <f>INDEX(Sorted_by_Variable!V$7:V$59,D340)</f>
        <v>44813.195005829817</v>
      </c>
      <c r="X341" s="166">
        <f>INDEX(Sorted_by_Variable!W$7:W$59,D340)</f>
        <v>45078.103968719377</v>
      </c>
      <c r="Y341" s="166">
        <f>INDEX(Sorted_by_Variable!X$7:X$59,D340)</f>
        <v>45344.578915882325</v>
      </c>
      <c r="Z341" s="166">
        <f>INDEX(Sorted_by_Variable!Y$7:Y$59,D340)</f>
        <v>45612.629104486543</v>
      </c>
      <c r="AA341" s="166">
        <f>INDEX(Sorted_by_Variable!Z$7:Z$59,D340)</f>
        <v>45882.263846422793</v>
      </c>
      <c r="AB341" s="166">
        <f>INDEX(Sorted_by_Variable!AA$7:AA$59,D340)</f>
        <v>46153.492508628195</v>
      </c>
      <c r="AC341" s="166">
        <f>INDEX(Sorted_by_Variable!AB$7:AB$59,D340)</f>
        <v>46426.324513411637</v>
      </c>
      <c r="AD341" s="166">
        <f>INDEX(Sorted_by_Variable!AC$7:AC$59,D340)</f>
        <v>46700.769338781087</v>
      </c>
      <c r="AE341" s="166">
        <f>INDEX(Sorted_by_Variable!AD$7:AD$59,D340)</f>
        <v>46976.836518772863</v>
      </c>
      <c r="AF341" s="166">
        <f>INDEX(Sorted_by_Variable!AE$7:AE$59,D340)</f>
        <v>47254.535643782845</v>
      </c>
      <c r="AG341" s="166">
        <f>INDEX(Sorted_by_Variable!AF$7:AF$59,D340)</f>
        <v>47533.876360899616</v>
      </c>
      <c r="AH341" s="166">
        <f>INDEX(Sorted_by_Variable!AG$7:AG$59,D340)</f>
        <v>47947.762726107692</v>
      </c>
      <c r="AI341" s="166">
        <f>INDEX(Sorted_by_Variable!AH$7:AH$59,D340)</f>
        <v>48365.252877424115</v>
      </c>
      <c r="AJ341" s="166">
        <f>INDEX(Sorted_by_Variable!AI$7:AI$59,D340)</f>
        <v>48786.378193689561</v>
      </c>
      <c r="AK341" s="166">
        <f>INDEX(Sorted_by_Variable!AJ$7:AJ$59,D340)</f>
        <v>49211.170326966159</v>
      </c>
      <c r="AL341" s="166">
        <f>INDEX(Sorted_by_Variable!AK$7:AK$59,D340)</f>
        <v>49639.661204916476</v>
      </c>
      <c r="AM341" s="166">
        <f>INDEX(Sorted_by_Variable!AL$7:AL$59,D340)</f>
        <v>50071.883033203201</v>
      </c>
      <c r="AN341" s="166">
        <f>INDEX(Sorted_by_Variable!AM$7:AM$59,D340)</f>
        <v>50507.868297909779</v>
      </c>
      <c r="AO341" s="166">
        <f>INDEX(Sorted_by_Variable!AN$7:AN$59,D340)</f>
        <v>50947.649767982053</v>
      </c>
      <c r="AP341" s="166">
        <f>INDEX(Sorted_by_Variable!AO$7:AO$59,D340)</f>
        <v>51391.260497691226</v>
      </c>
      <c r="AQ341" s="168">
        <f>INDEX(Sorted_by_Variable!AP$7:AP$59,D340)</f>
        <v>51838.733829118224</v>
      </c>
      <c r="AS341" s="69" t="str">
        <f t="shared" ref="AS341:AS351" si="97">C341</f>
        <v>BAU sales</v>
      </c>
    </row>
    <row r="342" spans="2:45" x14ac:dyDescent="0.35">
      <c r="C342" t="s">
        <v>2372</v>
      </c>
      <c r="D342" s="76" t="s">
        <v>0</v>
      </c>
      <c r="E342" s="166">
        <f>INDEX(Sorted_by_Variable!D$62:D$114,D340)</f>
        <v>40293.476000000002</v>
      </c>
      <c r="F342" s="167">
        <f>INDEX(Sorted_by_Variable!E$62:E$114,D340)</f>
        <v>40540.626724445872</v>
      </c>
      <c r="G342" s="166">
        <f>INDEX(Sorted_by_Variable!F$62:F$114,D340)</f>
        <v>40780.278804130634</v>
      </c>
      <c r="H342" s="166">
        <f>INDEX(Sorted_by_Variable!G$62:G$114,D340)</f>
        <v>41021.347564413045</v>
      </c>
      <c r="I342" s="166">
        <f>INDEX(Sorted_by_Variable!H$62:H$114,D340)</f>
        <v>41263.841379866441</v>
      </c>
      <c r="J342" s="166">
        <f>INDEX(Sorted_by_Variable!I$62:I$114,D340)</f>
        <v>41498.861674569656</v>
      </c>
      <c r="K342" s="166">
        <f>INDEX(Sorted_by_Variable!J$62:J$114,D340)</f>
        <v>41652.744258255407</v>
      </c>
      <c r="L342" s="166">
        <f>INDEX(Sorted_by_Variable!K$62:K$114,D340)</f>
        <v>41729.270609769374</v>
      </c>
      <c r="M342" s="166">
        <f>INDEX(Sorted_by_Variable!L$62:L$114,D340)</f>
        <v>41732.717054034001</v>
      </c>
      <c r="N342" s="166">
        <f>INDEX(Sorted_by_Variable!M$62:M$114,D340)</f>
        <v>41667.79605960878</v>
      </c>
      <c r="O342" s="166">
        <f>INDEX(Sorted_by_Variable!N$62:N$114,D340)</f>
        <v>41539.594993666818</v>
      </c>
      <c r="P342" s="166">
        <f>INDEX(Sorted_by_Variable!O$62:O$114,D340)</f>
        <v>41353.51329875923</v>
      </c>
      <c r="Q342" s="166">
        <f>INDEX(Sorted_by_Variable!P$62:P$114,D340)</f>
        <v>41115.199038915613</v>
      </c>
      <c r="R342" s="168">
        <f>INDEX(Sorted_by_Variable!Q$62:Q$114,D340)</f>
        <v>40880.475843366607</v>
      </c>
      <c r="S342" s="166">
        <f>INDEX(Sorted_by_Variable!R$62:R$114,D340)</f>
        <v>40683.244435982248</v>
      </c>
      <c r="T342" s="166">
        <f>INDEX(Sorted_by_Variable!S$62:S$114,D340)</f>
        <v>40522.766067672354</v>
      </c>
      <c r="U342" s="166">
        <f>INDEX(Sorted_by_Variable!T$62:T$114,D340)</f>
        <v>40398.342722184694</v>
      </c>
      <c r="V342" s="166">
        <f>INDEX(Sorted_by_Variable!U$62:U$114,D340)</f>
        <v>40309.315922201713</v>
      </c>
      <c r="W342" s="166">
        <f>INDEX(Sorted_by_Variable!V$62:V$114,D340)</f>
        <v>40255.065585505123</v>
      </c>
      <c r="X342" s="166">
        <f>INDEX(Sorted_by_Variable!W$62:W$114,D340)</f>
        <v>40235.008929514857</v>
      </c>
      <c r="Y342" s="166">
        <f>INDEX(Sorted_by_Variable!X$62:X$114,D340)</f>
        <v>40248.599422573767</v>
      </c>
      <c r="Z342" s="166">
        <f>INDEX(Sorted_by_Variable!Y$62:Y$114,D340)</f>
        <v>40295.325780411891</v>
      </c>
      <c r="AA342" s="166">
        <f>INDEX(Sorted_by_Variable!Z$62:Z$114,D340)</f>
        <v>40374.711006284924</v>
      </c>
      <c r="AB342" s="166">
        <f>INDEX(Sorted_by_Variable!AA$62:AA$114,D340)</f>
        <v>40486.311473339338</v>
      </c>
      <c r="AC342" s="166">
        <f>INDEX(Sorted_by_Variable!AB$62:AB$114,D340)</f>
        <v>40629.716047813046</v>
      </c>
      <c r="AD342" s="166">
        <f>INDEX(Sorted_by_Variable!AC$62:AC$114,D340)</f>
        <v>40804.07646226092</v>
      </c>
      <c r="AE342" s="166">
        <f>INDEX(Sorted_by_Variable!AD$62:AD$114,D340)</f>
        <v>41004.680156014365</v>
      </c>
      <c r="AF342" s="166">
        <f>INDEX(Sorted_by_Variable!AE$62:AE$114,D340)</f>
        <v>41226.878277449781</v>
      </c>
      <c r="AG342" s="166">
        <f>INDEX(Sorted_by_Variable!AF$62:AF$114,D340)</f>
        <v>41466.105393566671</v>
      </c>
      <c r="AH342" s="166">
        <f>INDEX(Sorted_by_Variable!AG$62:AG$114,D340)</f>
        <v>41850.791499909144</v>
      </c>
      <c r="AI342" s="166">
        <f>INDEX(Sorted_by_Variable!AH$62:AH$114,D340)</f>
        <v>42243.643702066584</v>
      </c>
      <c r="AJ342" s="166">
        <f>INDEX(Sorted_by_Variable!AI$62:AI$114,D340)</f>
        <v>42640.570928762885</v>
      </c>
      <c r="AK342" s="166">
        <f>INDEX(Sorted_by_Variable!AJ$62:AJ$114,D340)</f>
        <v>43037.620491082009</v>
      </c>
      <c r="AL342" s="166">
        <f>INDEX(Sorted_by_Variable!AK$62:AK$114,D340)</f>
        <v>43433.617295605742</v>
      </c>
      <c r="AM342" s="166">
        <f>INDEX(Sorted_by_Variable!AL$62:AL$114,D340)</f>
        <v>43829.10810733043</v>
      </c>
      <c r="AN342" s="166">
        <f>INDEX(Sorted_by_Variable!AM$62:AM$114,D340)</f>
        <v>44224.601340293535</v>
      </c>
      <c r="AO342" s="166">
        <f>INDEX(Sorted_by_Variable!AN$62:AN$114,D340)</f>
        <v>44620.568650159206</v>
      </c>
      <c r="AP342" s="166">
        <f>INDEX(Sorted_by_Variable!AO$62:AO$114,D340)</f>
        <v>45017.446440501772</v>
      </c>
      <c r="AQ342" s="168">
        <f>INDEX(Sorted_by_Variable!AP$62:AP$114,D340)</f>
        <v>45415.637286281722</v>
      </c>
      <c r="AS342" s="69" t="str">
        <f t="shared" si="97"/>
        <v>Sales after EE</v>
      </c>
    </row>
    <row r="343" spans="2:45" x14ac:dyDescent="0.35">
      <c r="C343" t="s">
        <v>2356</v>
      </c>
      <c r="D343" s="76" t="s">
        <v>0</v>
      </c>
      <c r="E343" s="166">
        <f>INDEX(Sorted_by_Variable!D$117:D$169,D340)</f>
        <v>0</v>
      </c>
      <c r="F343" s="167">
        <f>INDEX(Sorted_by_Variable!E$117:E$169,D340)</f>
        <v>0</v>
      </c>
      <c r="G343" s="166">
        <f>INDEX(Sorted_by_Variable!F$117:F$169,D340)</f>
        <v>0</v>
      </c>
      <c r="H343" s="166">
        <f>INDEX(Sorted_by_Variable!G$117:G$169,D340)</f>
        <v>0</v>
      </c>
      <c r="I343" s="166">
        <f>INDEX(Sorted_by_Variable!H$117:H$169,D340)</f>
        <v>0</v>
      </c>
      <c r="J343" s="166">
        <f>INDEX(Sorted_by_Variable!I$117:I$169,D340)</f>
        <v>8.907</v>
      </c>
      <c r="K343" s="166">
        <f>INDEX(Sorted_by_Variable!J$117:J$169,D340)</f>
        <v>100.39366414425511</v>
      </c>
      <c r="L343" s="166">
        <f>INDEX(Sorted_by_Variable!K$117:K$169,D340)</f>
        <v>270.68703755659101</v>
      </c>
      <c r="M343" s="166">
        <f>INDEX(Sorted_by_Variable!L$117:L$169,D340)</f>
        <v>515.5193696726999</v>
      </c>
      <c r="N343" s="166">
        <f>INDEX(Sorted_by_Variable!M$117:M$169,D340)</f>
        <v>830.18681697773241</v>
      </c>
      <c r="O343" s="166">
        <f>INDEX(Sorted_by_Variable!N$117:N$169,D340)</f>
        <v>1209.6106883293533</v>
      </c>
      <c r="P343" s="166">
        <f>INDEX(Sorted_by_Variable!O$117:O$169,D340)</f>
        <v>1648.4002684947752</v>
      </c>
      <c r="Q343" s="166">
        <f>INDEX(Sorted_by_Variable!P$117:P$169,D340)</f>
        <v>2140.9162723534291</v>
      </c>
      <c r="R343" s="168">
        <f>INDEX(Sorted_by_Variable!Q$117:Q$169,D340)</f>
        <v>2631.343901479398</v>
      </c>
      <c r="S343" s="166">
        <f>INDEX(Sorted_by_Variable!R$117:R$169,D340)</f>
        <v>3085.7913150098302</v>
      </c>
      <c r="T343" s="166">
        <f>INDEX(Sorted_by_Variable!S$117:S$169,D340)</f>
        <v>3505.0061975531548</v>
      </c>
      <c r="U343" s="166">
        <f>INDEX(Sorted_by_Variable!T$117:T$169,D340)</f>
        <v>3889.6955537013187</v>
      </c>
      <c r="V343" s="166">
        <f>INDEX(Sorted_by_Variable!U$117:U$169,D340)</f>
        <v>4240.5269022453213</v>
      </c>
      <c r="W343" s="166">
        <f>INDEX(Sorted_by_Variable!V$117:V$169,D340)</f>
        <v>4558.1294203246971</v>
      </c>
      <c r="X343" s="166">
        <f>INDEX(Sorted_by_Variable!W$117:W$169,D340)</f>
        <v>4843.095039204517</v>
      </c>
      <c r="Y343" s="166">
        <f>INDEX(Sorted_by_Variable!X$117:X$169,D340)</f>
        <v>5095.9794933085577</v>
      </c>
      <c r="Z343" s="166">
        <f>INDEX(Sorted_by_Variable!Y$117:Y$169,D340)</f>
        <v>5317.3033240746554</v>
      </c>
      <c r="AA343" s="166">
        <f>INDEX(Sorted_by_Variable!Z$117:Z$169,D340)</f>
        <v>5507.5528401378715</v>
      </c>
      <c r="AB343" s="166">
        <f>INDEX(Sorted_by_Variable!AA$117:AA$169,D340)</f>
        <v>5667.1810352888569</v>
      </c>
      <c r="AC343" s="166">
        <f>INDEX(Sorted_by_Variable!AB$117:AB$169,D340)</f>
        <v>5796.6084655985924</v>
      </c>
      <c r="AD343" s="166">
        <f>INDEX(Sorted_by_Variable!AC$117:AC$169,D340)</f>
        <v>5896.6928765201646</v>
      </c>
      <c r="AE343" s="166">
        <f>INDEX(Sorted_by_Variable!AD$117:AD$169,D340)</f>
        <v>5972.1563627584956</v>
      </c>
      <c r="AF343" s="166">
        <f>INDEX(Sorted_by_Variable!AE$117:AE$169,D340)</f>
        <v>6027.6573663330664</v>
      </c>
      <c r="AG343" s="166">
        <f>INDEX(Sorted_by_Variable!AF$117:AF$169,D340)</f>
        <v>6067.7709673329437</v>
      </c>
      <c r="AH343" s="166">
        <f>INDEX(Sorted_by_Variable!AG$117:AG$169,D340)</f>
        <v>6096.9712261985478</v>
      </c>
      <c r="AI343" s="166">
        <f>INDEX(Sorted_by_Variable!AH$117:AH$169,D340)</f>
        <v>6121.6091753575292</v>
      </c>
      <c r="AJ343" s="166">
        <f>INDEX(Sorted_by_Variable!AI$117:AI$169,D340)</f>
        <v>6145.8072649266796</v>
      </c>
      <c r="AK343" s="166">
        <f>INDEX(Sorted_by_Variable!AJ$117:AJ$169,D340)</f>
        <v>6173.5498358841487</v>
      </c>
      <c r="AL343" s="166">
        <f>INDEX(Sorted_by_Variable!AK$117:AK$169,D340)</f>
        <v>6206.0439093107361</v>
      </c>
      <c r="AM343" s="166">
        <f>INDEX(Sorted_by_Variable!AL$117:AL$169,D340)</f>
        <v>6242.7749258727727</v>
      </c>
      <c r="AN343" s="166">
        <f>INDEX(Sorted_by_Variable!AM$117:AM$169,D340)</f>
        <v>6283.2669576162407</v>
      </c>
      <c r="AO343" s="166">
        <f>INDEX(Sorted_by_Variable!AN$117:AN$169,D340)</f>
        <v>6327.0811178228469</v>
      </c>
      <c r="AP343" s="166">
        <f>INDEX(Sorted_by_Variable!AO$117:AO$169,D340)</f>
        <v>6373.8140571894546</v>
      </c>
      <c r="AQ343" s="168">
        <f>INDEX(Sorted_by_Variable!AP$117:AP$169,D340)</f>
        <v>6423.096542836498</v>
      </c>
      <c r="AS343" s="69" t="str">
        <f t="shared" si="97"/>
        <v>Net cumulative savings</v>
      </c>
    </row>
    <row r="344" spans="2:45" x14ac:dyDescent="0.35">
      <c r="C344" t="s">
        <v>2390</v>
      </c>
      <c r="D344" s="76" t="s">
        <v>1</v>
      </c>
      <c r="E344" s="174">
        <f t="shared" ref="E344:AQ344" si="98">E343/E341</f>
        <v>0</v>
      </c>
      <c r="F344" s="173">
        <f t="shared" si="98"/>
        <v>0</v>
      </c>
      <c r="G344" s="174">
        <f t="shared" si="98"/>
        <v>0</v>
      </c>
      <c r="H344" s="174">
        <f t="shared" si="98"/>
        <v>0</v>
      </c>
      <c r="I344" s="174">
        <f t="shared" si="98"/>
        <v>0</v>
      </c>
      <c r="J344" s="174">
        <f t="shared" si="98"/>
        <v>2.1458633611054609E-4</v>
      </c>
      <c r="K344" s="174">
        <f t="shared" si="98"/>
        <v>2.4044579435165293E-3</v>
      </c>
      <c r="L344" s="174">
        <f t="shared" si="98"/>
        <v>6.4449359646872161E-3</v>
      </c>
      <c r="M344" s="174">
        <f t="shared" si="98"/>
        <v>1.2202151221238364E-2</v>
      </c>
      <c r="N344" s="174">
        <f t="shared" si="98"/>
        <v>1.9534734610548041E-2</v>
      </c>
      <c r="O344" s="174">
        <f t="shared" si="98"/>
        <v>2.8295512607355435E-2</v>
      </c>
      <c r="P344" s="174">
        <f t="shared" si="98"/>
        <v>3.8333184078348397E-2</v>
      </c>
      <c r="Q344" s="174">
        <f t="shared" si="98"/>
        <v>4.9493956101871212E-2</v>
      </c>
      <c r="R344" s="175">
        <f t="shared" si="98"/>
        <v>6.0474232447864512E-2</v>
      </c>
      <c r="S344" s="174">
        <f t="shared" si="98"/>
        <v>7.0501697422929568E-2</v>
      </c>
      <c r="T344" s="174">
        <f t="shared" si="98"/>
        <v>7.9608983539726272E-2</v>
      </c>
      <c r="U344" s="174">
        <f t="shared" si="98"/>
        <v>8.7827226156891744E-2</v>
      </c>
      <c r="V344" s="174">
        <f t="shared" si="98"/>
        <v>9.5186124874907588E-2</v>
      </c>
      <c r="W344" s="174">
        <f t="shared" si="98"/>
        <v>0.10171400230962606</v>
      </c>
      <c r="X344" s="174">
        <f t="shared" si="98"/>
        <v>0.10743786035378151</v>
      </c>
      <c r="Y344" s="174">
        <f t="shared" si="98"/>
        <v>0.11238343403214728</v>
      </c>
      <c r="Z344" s="174">
        <f t="shared" si="98"/>
        <v>0.11657524305152661</v>
      </c>
      <c r="AA344" s="174">
        <f t="shared" si="98"/>
        <v>0.12003664114248511</v>
      </c>
      <c r="AB344" s="174">
        <f t="shared" si="98"/>
        <v>0.12278986328563114</v>
      </c>
      <c r="AC344" s="174">
        <f t="shared" si="98"/>
        <v>0.12485607091132248</v>
      </c>
      <c r="AD344" s="174">
        <f t="shared" si="98"/>
        <v>0.12626543331104084</v>
      </c>
      <c r="AE344" s="174">
        <f t="shared" si="98"/>
        <v>0.12712981131396331</v>
      </c>
      <c r="AF344" s="174">
        <f t="shared" si="98"/>
        <v>0.12755722353873367</v>
      </c>
      <c r="AG344" s="174">
        <f t="shared" si="98"/>
        <v>0.12765150734317487</v>
      </c>
      <c r="AH344" s="174">
        <f t="shared" si="98"/>
        <v>0.12715861761947717</v>
      </c>
      <c r="AI344" s="174">
        <f t="shared" si="98"/>
        <v>0.12657039529746711</v>
      </c>
      <c r="AJ344" s="174">
        <f t="shared" si="98"/>
        <v>0.1259738372159307</v>
      </c>
      <c r="AK344" s="174">
        <f t="shared" si="98"/>
        <v>0.1254501730982252</v>
      </c>
      <c r="AL344" s="174">
        <f t="shared" si="98"/>
        <v>0.12502188287892804</v>
      </c>
      <c r="AM344" s="174">
        <f t="shared" si="98"/>
        <v>0.12467625636793252</v>
      </c>
      <c r="AN344" s="174">
        <f t="shared" si="98"/>
        <v>0.12440174510149081</v>
      </c>
      <c r="AO344" s="174">
        <f t="shared" si="98"/>
        <v>0.12418788985628711</v>
      </c>
      <c r="AP344" s="174">
        <f t="shared" si="98"/>
        <v>0.12402525245466203</v>
      </c>
      <c r="AQ344" s="175">
        <f t="shared" si="98"/>
        <v>0.12390535162393558</v>
      </c>
      <c r="AS344" s="69" t="str">
        <f t="shared" si="97"/>
        <v>Net cumulative savings as a percent of sales before EE</v>
      </c>
    </row>
    <row r="345" spans="2:45" x14ac:dyDescent="0.35">
      <c r="C345" t="s">
        <v>2378</v>
      </c>
      <c r="D345" s="76" t="s">
        <v>0</v>
      </c>
      <c r="E345" s="166">
        <f>INDEX(Sorted_by_Variable!D$227:D$279,D340)</f>
        <v>0</v>
      </c>
      <c r="F345" s="167">
        <f>INDEX(Sorted_by_Variable!E$227:E$279,D340)</f>
        <v>0</v>
      </c>
      <c r="G345" s="166">
        <f>INDEX(Sorted_by_Variable!F$227:F$279,D340)</f>
        <v>0</v>
      </c>
      <c r="H345" s="166">
        <f>INDEX(Sorted_by_Variable!G$227:G$279,D340)</f>
        <v>0</v>
      </c>
      <c r="I345" s="166">
        <f>INDEX(Sorted_by_Variable!H$227:H$279,D340)</f>
        <v>0</v>
      </c>
      <c r="J345" s="166">
        <f>INDEX(Sorted_by_Variable!I$227:I$279,D340)</f>
        <v>8.907</v>
      </c>
      <c r="K345" s="166">
        <f>INDEX(Sorted_by_Variable!J$227:J$279,D340)</f>
        <v>91.955453617939327</v>
      </c>
      <c r="L345" s="166">
        <f>INDEX(Sorted_by_Variable!K$227:K$279,D340)</f>
        <v>175.60192360275374</v>
      </c>
      <c r="M345" s="166">
        <f>INDEX(Sorted_by_Variable!L$227:L$279,D340)</f>
        <v>259.3830888119349</v>
      </c>
      <c r="N345" s="166">
        <f>INDEX(Sorted_by_Variable!M$227:M$279,D340)</f>
        <v>342.86994551727611</v>
      </c>
      <c r="O345" s="166">
        <f>INDEX(Sorted_by_Variable!N$227:N$279,D340)</f>
        <v>425.67215617003694</v>
      </c>
      <c r="P345" s="166">
        <f>INDEX(Sorted_by_Variable!O$227:O$279,D340)</f>
        <v>507.44166267699779</v>
      </c>
      <c r="Q345" s="166">
        <f>INDEX(Sorted_by_Variable!P$227:P$279,D340)</f>
        <v>587.87554230059766</v>
      </c>
      <c r="R345" s="168">
        <f>INDEX(Sorted_by_Variable!Q$227:Q$279,D340)</f>
        <v>616.72798558373415</v>
      </c>
      <c r="S345" s="166">
        <f>INDEX(Sorted_by_Variable!R$227:R$279,D340)</f>
        <v>613.20713765049902</v>
      </c>
      <c r="T345" s="166">
        <f>INDEX(Sorted_by_Variable!S$227:S$279,D340)</f>
        <v>610.24866653973368</v>
      </c>
      <c r="U345" s="166">
        <f>INDEX(Sorted_by_Variable!T$227:T$279,D340)</f>
        <v>607.84149101508524</v>
      </c>
      <c r="V345" s="166">
        <f>INDEX(Sorted_by_Variable!U$227:U$279,D340)</f>
        <v>605.97514083277042</v>
      </c>
      <c r="W345" s="166">
        <f>INDEX(Sorted_by_Variable!V$227:V$279,D340)</f>
        <v>604.63973883302572</v>
      </c>
      <c r="X345" s="166">
        <f>INDEX(Sorted_by_Variable!W$227:W$279,D340)</f>
        <v>603.82598378257683</v>
      </c>
      <c r="Y345" s="166">
        <f>INDEX(Sorted_by_Variable!X$227:X$279,D340)</f>
        <v>603.52513394272285</v>
      </c>
      <c r="Z345" s="166">
        <f>INDEX(Sorted_by_Variable!Y$227:Y$279,D340)</f>
        <v>603.72899133860653</v>
      </c>
      <c r="AA345" s="166">
        <f>INDEX(Sorted_by_Variable!Z$227:Z$279,D340)</f>
        <v>604.42988670617831</v>
      </c>
      <c r="AB345" s="166">
        <f>INDEX(Sorted_by_Variable!AA$227:AA$279,D340)</f>
        <v>605.62066509427382</v>
      </c>
      <c r="AC345" s="166">
        <f>INDEX(Sorted_by_Variable!AB$227:AB$279,D340)</f>
        <v>607.29467210009</v>
      </c>
      <c r="AD345" s="166">
        <f>INDEX(Sorted_by_Variable!AC$227:AC$279,D340)</f>
        <v>609.44574071719569</v>
      </c>
      <c r="AE345" s="166">
        <f>INDEX(Sorted_by_Variable!AD$227:AD$279,D340)</f>
        <v>612.06114693391373</v>
      </c>
      <c r="AF345" s="166">
        <f>INDEX(Sorted_by_Variable!AE$227:AE$279,D340)</f>
        <v>615.07020234021547</v>
      </c>
      <c r="AG345" s="166">
        <f>INDEX(Sorted_by_Variable!AF$227:AF$279,D340)</f>
        <v>618.40317416174673</v>
      </c>
      <c r="AH345" s="166">
        <f>INDEX(Sorted_by_Variable!AG$227:AG$279,D340)</f>
        <v>621.99158090349999</v>
      </c>
      <c r="AI345" s="166">
        <f>INDEX(Sorted_by_Variable!AH$227:AH$279,D340)</f>
        <v>627.7618724986371</v>
      </c>
      <c r="AJ345" s="166">
        <f>INDEX(Sorted_by_Variable!AI$227:AI$279,D340)</f>
        <v>633.65465553099875</v>
      </c>
      <c r="AK345" s="166">
        <f>INDEX(Sorted_by_Variable!AJ$227:AJ$279,D340)</f>
        <v>639.6085639314432</v>
      </c>
      <c r="AL345" s="166">
        <f>INDEX(Sorted_by_Variable!AK$227:AK$279,D340)</f>
        <v>645.56430736623008</v>
      </c>
      <c r="AM345" s="166">
        <f>INDEX(Sorted_by_Variable!AL$227:AL$279,D340)</f>
        <v>651.50425943408607</v>
      </c>
      <c r="AN345" s="166">
        <f>INDEX(Sorted_by_Variable!AM$227:AM$279,D340)</f>
        <v>657.43662160995643</v>
      </c>
      <c r="AO345" s="166">
        <f>INDEX(Sorted_by_Variable!AN$227:AN$279,D340)</f>
        <v>663.36902010440303</v>
      </c>
      <c r="AP345" s="166">
        <f>INDEX(Sorted_by_Variable!AO$227:AO$279,D340)</f>
        <v>669.30852975238804</v>
      </c>
      <c r="AQ345" s="168">
        <f>INDEX(Sorted_by_Variable!AP$227:AP$279,D340)</f>
        <v>675.26169660752657</v>
      </c>
      <c r="AS345" s="69" t="str">
        <f t="shared" si="97"/>
        <v>Annual first-year savings</v>
      </c>
    </row>
    <row r="346" spans="2:45" x14ac:dyDescent="0.35">
      <c r="C346" t="s">
        <v>2379</v>
      </c>
      <c r="D346" s="76" t="s">
        <v>1</v>
      </c>
      <c r="E346" s="174">
        <f>INDEX(Sorted_by_Variable!D$282:D$335,D340)</f>
        <v>0</v>
      </c>
      <c r="F346" s="173">
        <f>INDEX(Sorted_by_Variable!E$282:E$335,D340)</f>
        <v>2.2105315510630058E-4</v>
      </c>
      <c r="G346" s="174">
        <f>INDEX(Sorted_by_Variable!F$282:F$335,D340)</f>
        <v>2.1970553293467233E-4</v>
      </c>
      <c r="H346" s="174">
        <f>INDEX(Sorted_by_Variable!G$282:G$335,D340)</f>
        <v>2.1841439688974882E-4</v>
      </c>
      <c r="I346" s="174">
        <f>INDEX(Sorted_by_Variable!H$282:H$335,D340)</f>
        <v>2.1713084842017784E-4</v>
      </c>
      <c r="J346" s="174">
        <f>INDEX(Sorted_by_Variable!I$282:I$335,D340)</f>
        <v>2.1585484293631292E-4</v>
      </c>
      <c r="K346" s="174">
        <f>INDEX(Sorted_by_Variable!J$282:J$335,D340)</f>
        <v>2.1463239328943271E-4</v>
      </c>
      <c r="L346" s="174">
        <f>INDEX(Sorted_by_Variable!K$282:K$335,D340)</f>
        <v>2.1383945184439242E-4</v>
      </c>
      <c r="M346" s="174">
        <f>INDEX(Sorted_by_Variable!L$282:L$335,D340)</f>
        <v>2.1344729658214428E-4</v>
      </c>
      <c r="N346" s="174">
        <f>INDEX(Sorted_by_Variable!M$282:M$335,D340)</f>
        <v>2.1342966930400293E-4</v>
      </c>
      <c r="O346" s="174">
        <f>INDEX(Sorted_by_Variable!N$282:N$335,D340)</f>
        <v>2.1376220588336124E-4</v>
      </c>
      <c r="P346" s="174">
        <f>INDEX(Sorted_by_Variable!O$282:O$335,D340)</f>
        <v>2.1442192687140963E-4</v>
      </c>
      <c r="Q346" s="174">
        <f>INDEX(Sorted_by_Variable!P$282:P$335,D340)</f>
        <v>2.153867782805106E-4</v>
      </c>
      <c r="R346" s="175">
        <f>INDEX(Sorted_by_Variable!Q$282:Q$335,D340)</f>
        <v>2.1663521539977242E-4</v>
      </c>
      <c r="S346" s="174">
        <f>INDEX(Sorted_by_Variable!R$282:R$335,D340)</f>
        <v>2.1787906858342692E-4</v>
      </c>
      <c r="T346" s="174">
        <f>INDEX(Sorted_by_Variable!S$282:S$335,D340)</f>
        <v>2.1893534115785058E-4</v>
      </c>
      <c r="U346" s="174">
        <f>INDEX(Sorted_by_Variable!T$282:T$335,D340)</f>
        <v>2.1980236949090435E-4</v>
      </c>
      <c r="V346" s="174">
        <f>INDEX(Sorted_by_Variable!U$282:U$335,D340)</f>
        <v>2.204793414733009E-4</v>
      </c>
      <c r="W346" s="174">
        <f>INDEX(Sorted_by_Variable!V$282:V$335,D340)</f>
        <v>2.2096629020424953E-4</v>
      </c>
      <c r="X346" s="174">
        <f>INDEX(Sorted_by_Variable!W$282:W$335,D340)</f>
        <v>2.2126407870534426E-4</v>
      </c>
      <c r="Y346" s="174">
        <f>INDEX(Sorted_by_Variable!X$282:X$335,D340)</f>
        <v>2.2137437612114376E-4</v>
      </c>
      <c r="Z346" s="174">
        <f>INDEX(Sorted_by_Variable!Y$282:Y$335,D340)</f>
        <v>2.212996260188978E-4</v>
      </c>
      <c r="AA346" s="174">
        <f>INDEX(Sorted_by_Variable!Z$282:Z$335,D340)</f>
        <v>2.2104300753239759E-4</v>
      </c>
      <c r="AB346" s="174">
        <f>INDEX(Sorted_by_Variable!AA$282:AA$335,D340)</f>
        <v>2.2060839020280525E-4</v>
      </c>
      <c r="AC346" s="174">
        <f>INDEX(Sorted_by_Variable!AB$282:AB$335,D340)</f>
        <v>2.2000028345050285E-4</v>
      </c>
      <c r="AD346" s="174">
        <f>INDEX(Sorted_by_Variable!AC$282:AC$335,D340)</f>
        <v>2.1922378166557314E-4</v>
      </c>
      <c r="AE346" s="174">
        <f>INDEX(Sorted_by_Variable!AD$282:AD$335,D340)</f>
        <v>2.1828701375554844E-4</v>
      </c>
      <c r="AF346" s="174">
        <f>INDEX(Sorted_by_Variable!AE$282:AE$335,D340)</f>
        <v>2.1721910684611363E-4</v>
      </c>
      <c r="AG346" s="174">
        <f>INDEX(Sorted_by_Variable!AF$282:AF$335,D340)</f>
        <v>2.1604837358912859E-4</v>
      </c>
      <c r="AH346" s="174">
        <f>INDEX(Sorted_by_Variable!AG$282:AG$335,D340)</f>
        <v>2.1480194282682481E-4</v>
      </c>
      <c r="AI346" s="174">
        <f>INDEX(Sorted_by_Variable!AH$282:AH$335,D340)</f>
        <v>2.1282751605831247E-4</v>
      </c>
      <c r="AJ346" s="174">
        <f>INDEX(Sorted_by_Variable!AI$282:AI$335,D340)</f>
        <v>2.1084828910163979E-4</v>
      </c>
      <c r="AK346" s="174">
        <f>INDEX(Sorted_by_Variable!AJ$282:AJ$335,D340)</f>
        <v>2.0888557085411462E-4</v>
      </c>
      <c r="AL346" s="174">
        <f>INDEX(Sorted_by_Variable!AK$282:AK$335,D340)</f>
        <v>2.069584679256525E-4</v>
      </c>
      <c r="AM346" s="174">
        <f>INDEX(Sorted_by_Variable!AL$282:AL$335,D340)</f>
        <v>2.0507156793733451E-4</v>
      </c>
      <c r="AN346" s="174">
        <f>INDEX(Sorted_by_Variable!AM$282:AM$335,D340)</f>
        <v>2.0322111000269937E-4</v>
      </c>
      <c r="AO346" s="174">
        <f>INDEX(Sorted_by_Variable!AN$282:AN$335,D340)</f>
        <v>2.0140373751395993E-4</v>
      </c>
      <c r="AP346" s="174">
        <f>INDEX(Sorted_by_Variable!AO$282:AO$335,D340)</f>
        <v>1.9961646096072825E-4</v>
      </c>
      <c r="AQ346" s="175">
        <f>INDEX(Sorted_by_Variable!AP$282:AP$335,D340)</f>
        <v>1.9785662458158569E-4</v>
      </c>
      <c r="AS346" s="69" t="str">
        <f t="shared" si="97"/>
        <v>EIA and EERS savings as a percent of previous year sales</v>
      </c>
    </row>
    <row r="347" spans="2:45" x14ac:dyDescent="0.35">
      <c r="C347" t="s">
        <v>2391</v>
      </c>
      <c r="D347" s="76" t="s">
        <v>1</v>
      </c>
      <c r="E347" s="174">
        <f>INDEX(Sorted_by_Variable!D$337:D$389,D340)</f>
        <v>0</v>
      </c>
      <c r="F347" s="173">
        <f>INDEX(Sorted_by_Variable!E$337:E$389,D340)</f>
        <v>0</v>
      </c>
      <c r="G347" s="174">
        <f>INDEX(Sorted_by_Variable!F$337:F$389,D340)</f>
        <v>0</v>
      </c>
      <c r="H347" s="174">
        <f>INDEX(Sorted_by_Variable!G$337:G$389,D340)</f>
        <v>0</v>
      </c>
      <c r="I347" s="174">
        <f>INDEX(Sorted_by_Variable!H$337:H$389,D340)</f>
        <v>0</v>
      </c>
      <c r="J347" s="174">
        <f>INDEX(Sorted_by_Variable!I$337:I$389,D340)</f>
        <v>2.1585484293631292E-4</v>
      </c>
      <c r="K347" s="174">
        <f>INDEX(Sorted_by_Variable!J$337:J$389,D340)</f>
        <v>2.2158548429363129E-3</v>
      </c>
      <c r="L347" s="174">
        <f>INDEX(Sorted_by_Variable!K$337:K$389,D340)</f>
        <v>4.2158548429363125E-3</v>
      </c>
      <c r="M347" s="174">
        <f>INDEX(Sorted_by_Variable!L$337:L$389,D340)</f>
        <v>6.2158548429363126E-3</v>
      </c>
      <c r="N347" s="174">
        <f>INDEX(Sorted_by_Variable!M$337:M$389,D340)</f>
        <v>8.2158548429363126E-3</v>
      </c>
      <c r="O347" s="174">
        <f>INDEX(Sorted_by_Variable!N$337:N$389,D340)</f>
        <v>1.0215854842936313E-2</v>
      </c>
      <c r="P347" s="174">
        <f>INDEX(Sorted_by_Variable!O$337:O$389,D340)</f>
        <v>1.2215854842936313E-2</v>
      </c>
      <c r="Q347" s="174">
        <f>INDEX(Sorted_by_Variable!P$337:P$389,D340)</f>
        <v>1.4215854842936313E-2</v>
      </c>
      <c r="R347" s="175">
        <f>INDEX(Sorted_by_Variable!Q$337:Q$389,D340)</f>
        <v>1.4999999999999999E-2</v>
      </c>
      <c r="S347" s="174">
        <f>INDEX(Sorted_by_Variable!R$337:R$389,D340)</f>
        <v>1.4999999999999999E-2</v>
      </c>
      <c r="T347" s="174">
        <f>INDEX(Sorted_by_Variable!S$337:S$389,D340)</f>
        <v>1.4999999999999999E-2</v>
      </c>
      <c r="U347" s="174">
        <f>INDEX(Sorted_by_Variable!T$337:T$389,D340)</f>
        <v>1.4999999999999999E-2</v>
      </c>
      <c r="V347" s="174">
        <f>INDEX(Sorted_by_Variable!U$337:U$389,D340)</f>
        <v>1.4999999999999999E-2</v>
      </c>
      <c r="W347" s="174">
        <f>INDEX(Sorted_by_Variable!V$337:V$389,D340)</f>
        <v>1.4999999999999999E-2</v>
      </c>
      <c r="X347" s="174">
        <f>INDEX(Sorted_by_Variable!W$337:W$389,D340)</f>
        <v>1.4999999999999999E-2</v>
      </c>
      <c r="Y347" s="174">
        <f>INDEX(Sorted_by_Variable!X$337:X$389,D340)</f>
        <v>1.4999999999999999E-2</v>
      </c>
      <c r="Z347" s="174">
        <f>INDEX(Sorted_by_Variable!Y$337:Y$389,D340)</f>
        <v>1.4999999999999999E-2</v>
      </c>
      <c r="AA347" s="174">
        <f>INDEX(Sorted_by_Variable!Z$337:Z$389,D340)</f>
        <v>1.4999999999999999E-2</v>
      </c>
      <c r="AB347" s="174">
        <f>INDEX(Sorted_by_Variable!AA$337:AA$389,D340)</f>
        <v>1.4999999999999999E-2</v>
      </c>
      <c r="AC347" s="174">
        <f>INDEX(Sorted_by_Variable!AB$337:AB$389,D340)</f>
        <v>1.4999999999999999E-2</v>
      </c>
      <c r="AD347" s="174">
        <f>INDEX(Sorted_by_Variable!AC$337:AC$389,D340)</f>
        <v>1.4999999999999999E-2</v>
      </c>
      <c r="AE347" s="174">
        <f>INDEX(Sorted_by_Variable!AD$337:AD$389,D340)</f>
        <v>1.4999999999999999E-2</v>
      </c>
      <c r="AF347" s="174">
        <f>INDEX(Sorted_by_Variable!AE$337:AE$389,D340)</f>
        <v>1.4999999999999999E-2</v>
      </c>
      <c r="AG347" s="174">
        <f>INDEX(Sorted_by_Variable!AF$337:AF$389,D340)</f>
        <v>1.4999999999999999E-2</v>
      </c>
      <c r="AH347" s="174">
        <f>INDEX(Sorted_by_Variable!AG$337:AG$389,D340)</f>
        <v>1.4999999999999999E-2</v>
      </c>
      <c r="AI347" s="174">
        <f>INDEX(Sorted_by_Variable!AH$337:AH$389,D340)</f>
        <v>1.4999999999999999E-2</v>
      </c>
      <c r="AJ347" s="174">
        <f>INDEX(Sorted_by_Variable!AI$337:AI$389,D340)</f>
        <v>1.4999999999999999E-2</v>
      </c>
      <c r="AK347" s="174">
        <f>INDEX(Sorted_by_Variable!AJ$337:AJ$389,D340)</f>
        <v>1.4999999999999999E-2</v>
      </c>
      <c r="AL347" s="174">
        <f>INDEX(Sorted_by_Variable!AK$337:AK$389,D340)</f>
        <v>1.4999999999999999E-2</v>
      </c>
      <c r="AM347" s="174">
        <f>INDEX(Sorted_by_Variable!AL$337:AL$389,D340)</f>
        <v>1.4999999999999999E-2</v>
      </c>
      <c r="AN347" s="174">
        <f>INDEX(Sorted_by_Variable!AM$337:AM$389,D340)</f>
        <v>1.4999999999999999E-2</v>
      </c>
      <c r="AO347" s="174">
        <f>INDEX(Sorted_by_Variable!AN$337:AN$389,D340)</f>
        <v>1.4999999999999999E-2</v>
      </c>
      <c r="AP347" s="174">
        <f>INDEX(Sorted_by_Variable!AO$337:AO$389,D340)</f>
        <v>1.4999999999999999E-2</v>
      </c>
      <c r="AQ347" s="175">
        <f>INDEX(Sorted_by_Variable!AP$337:AP$389,D340)</f>
        <v>1.4999999999999999E-2</v>
      </c>
      <c r="AS347" s="69" t="str">
        <f t="shared" si="97"/>
        <v>First-year savings as a percent of previous year sales</v>
      </c>
    </row>
    <row r="348" spans="2:45" x14ac:dyDescent="0.35">
      <c r="B348" s="231"/>
      <c r="C348" s="231" t="s">
        <v>2414</v>
      </c>
      <c r="D348" s="248"/>
      <c r="E348" s="250"/>
      <c r="F348" s="249"/>
      <c r="G348" s="250"/>
      <c r="H348" s="250"/>
      <c r="I348" s="250"/>
      <c r="J348" s="250"/>
      <c r="K348" s="250"/>
      <c r="L348" s="250"/>
      <c r="M348" s="250"/>
      <c r="N348" s="250"/>
      <c r="O348" s="250"/>
      <c r="P348" s="250"/>
      <c r="Q348" s="250"/>
      <c r="R348" s="251"/>
      <c r="S348" s="250"/>
      <c r="T348" s="250"/>
      <c r="U348" s="250"/>
      <c r="V348" s="250"/>
      <c r="W348" s="250"/>
      <c r="X348" s="250"/>
      <c r="Y348" s="250"/>
      <c r="Z348" s="250"/>
      <c r="AA348" s="250"/>
      <c r="AB348" s="250"/>
      <c r="AC348" s="250"/>
      <c r="AD348" s="250"/>
      <c r="AE348" s="250"/>
      <c r="AF348" s="250"/>
      <c r="AG348" s="250"/>
      <c r="AH348" s="250"/>
      <c r="AI348" s="250"/>
      <c r="AJ348" s="250"/>
      <c r="AK348" s="250"/>
      <c r="AL348" s="250"/>
      <c r="AM348" s="250"/>
      <c r="AN348" s="250"/>
      <c r="AO348" s="250"/>
      <c r="AP348" s="250"/>
      <c r="AQ348" s="251"/>
      <c r="AS348" s="69" t="str">
        <f t="shared" si="97"/>
        <v>Levelized cost of saved energy associated with program year</v>
      </c>
    </row>
    <row r="349" spans="2:45" x14ac:dyDescent="0.35">
      <c r="B349" s="36"/>
      <c r="C349" s="267" t="s">
        <v>2403</v>
      </c>
      <c r="D349" s="76" t="s">
        <v>2375</v>
      </c>
      <c r="E349" s="197"/>
      <c r="F349" s="196">
        <f>INDEX(Sorted_by_Variable!E$392:E$444,D340)</f>
        <v>0</v>
      </c>
      <c r="G349" s="197">
        <f>INDEX(Sorted_by_Variable!F$392:F$444,D340)</f>
        <v>0</v>
      </c>
      <c r="H349" s="197">
        <f>INDEX(Sorted_by_Variable!G$392:G$444,D340)</f>
        <v>0</v>
      </c>
      <c r="I349" s="197">
        <f>INDEX(Sorted_by_Variable!H$392:H$444,D340)</f>
        <v>0</v>
      </c>
      <c r="J349" s="197">
        <f>INDEX(Sorted_by_Variable!I$392:I$444,D340)</f>
        <v>6.5088934148849056</v>
      </c>
      <c r="K349" s="197">
        <f>INDEX(Sorted_by_Variable!J$392:J$444,D340)</f>
        <v>6.5088934148849047</v>
      </c>
      <c r="L349" s="197">
        <f>INDEX(Sorted_by_Variable!K$392:K$444,D340)</f>
        <v>6.5088934148849082</v>
      </c>
      <c r="M349" s="197">
        <f>INDEX(Sorted_by_Variable!L$392:L$444,D340)</f>
        <v>7.8106720978618878</v>
      </c>
      <c r="N349" s="197">
        <f>INDEX(Sorted_by_Variable!M$392:M$444,D340)</f>
        <v>7.8106720978618869</v>
      </c>
      <c r="O349" s="197">
        <f>INDEX(Sorted_by_Variable!N$392:N$444,D340)</f>
        <v>9.1124507808388682</v>
      </c>
      <c r="P349" s="197">
        <f>INDEX(Sorted_by_Variable!O$392:O$444,D340)</f>
        <v>9.1124507808388682</v>
      </c>
      <c r="Q349" s="197">
        <f>INDEX(Sorted_by_Variable!P$392:P$444,D340)</f>
        <v>9.1124507808388682</v>
      </c>
      <c r="R349" s="198">
        <f>INDEX(Sorted_by_Variable!Q$392:Q$444,D340)</f>
        <v>9.1124507808388664</v>
      </c>
      <c r="S349" s="197">
        <f>INDEX(Sorted_by_Variable!R$392:R$444,D340)</f>
        <v>9.1124507808388664</v>
      </c>
      <c r="T349" s="197">
        <f>INDEX(Sorted_by_Variable!S$392:S$444,D340)</f>
        <v>9.1124507808388664</v>
      </c>
      <c r="U349" s="197">
        <f>INDEX(Sorted_by_Variable!T$392:T$444,D340)</f>
        <v>9.1124507808388682</v>
      </c>
      <c r="V349" s="197">
        <f>INDEX(Sorted_by_Variable!U$392:U$444,D340)</f>
        <v>9.1124507808388682</v>
      </c>
      <c r="W349" s="197">
        <f>INDEX(Sorted_by_Variable!V$392:V$444,D340)</f>
        <v>9.1124507808388682</v>
      </c>
      <c r="X349" s="197">
        <f>INDEX(Sorted_by_Variable!W$392:W$444,D340)</f>
        <v>9.1124507808388646</v>
      </c>
      <c r="Y349" s="197">
        <f>INDEX(Sorted_by_Variable!X$392:X$444,D340)</f>
        <v>9.1124507808388664</v>
      </c>
      <c r="Z349" s="197">
        <f>INDEX(Sorted_by_Variable!Y$392:Y$444,D340)</f>
        <v>9.1124507808388646</v>
      </c>
      <c r="AA349" s="197">
        <f>INDEX(Sorted_by_Variable!Z$392:Z$444,D340)</f>
        <v>9.1124507808388664</v>
      </c>
      <c r="AB349" s="197">
        <f>INDEX(Sorted_by_Variable!AA$392:AA$444,D340)</f>
        <v>9.1124507808388664</v>
      </c>
      <c r="AC349" s="197">
        <f>INDEX(Sorted_by_Variable!AB$392:AB$444,D340)</f>
        <v>9.1124507808388682</v>
      </c>
      <c r="AD349" s="197">
        <f>INDEX(Sorted_by_Variable!AC$392:AC$444,D340)</f>
        <v>9.1124507808388682</v>
      </c>
      <c r="AE349" s="197">
        <f>INDEX(Sorted_by_Variable!AD$392:AD$444,D340)</f>
        <v>9.1124507808388664</v>
      </c>
      <c r="AF349" s="197">
        <f>INDEX(Sorted_by_Variable!AE$392:AE$444,D340)</f>
        <v>9.1124507808388682</v>
      </c>
      <c r="AG349" s="197">
        <f>INDEX(Sorted_by_Variable!AF$392:AF$444,D340)</f>
        <v>9.1124507808388699</v>
      </c>
      <c r="AH349" s="197">
        <f>INDEX(Sorted_by_Variable!AG$392:AG$444,D340)</f>
        <v>9.1124507808388682</v>
      </c>
      <c r="AI349" s="197">
        <f>INDEX(Sorted_by_Variable!AH$392:AH$444,D340)</f>
        <v>9.1124507808388664</v>
      </c>
      <c r="AJ349" s="197">
        <f>INDEX(Sorted_by_Variable!AI$392:AI$444,D340)</f>
        <v>9.1124507808388664</v>
      </c>
      <c r="AK349" s="197">
        <f>INDEX(Sorted_by_Variable!AJ$392:AJ$444,D340)</f>
        <v>9.1124507808388664</v>
      </c>
      <c r="AL349" s="197">
        <f>INDEX(Sorted_by_Variable!AK$392:AK$444,D340)</f>
        <v>9.1124507808388664</v>
      </c>
      <c r="AM349" s="197">
        <f>INDEX(Sorted_by_Variable!AL$392:AL$444,D340)</f>
        <v>9.1124507808388717</v>
      </c>
      <c r="AN349" s="197">
        <f>INDEX(Sorted_by_Variable!AM$392:AM$444,D340)</f>
        <v>9.1124507808388699</v>
      </c>
      <c r="AO349" s="197">
        <f>INDEX(Sorted_by_Variable!AN$392:AN$444,D340)</f>
        <v>9.1124507808388664</v>
      </c>
      <c r="AP349" s="197">
        <f>INDEX(Sorted_by_Variable!AO$392:AO$444,D340)</f>
        <v>9.1124507808388717</v>
      </c>
      <c r="AQ349" s="198">
        <f>INDEX(Sorted_by_Variable!AP$392:AP$444,D340)</f>
        <v>9.1124507808388664</v>
      </c>
      <c r="AS349" s="69" t="str">
        <f t="shared" si="97"/>
        <v>Total levelized cost of saved energy</v>
      </c>
    </row>
    <row r="350" spans="2:45" x14ac:dyDescent="0.35">
      <c r="B350" s="36"/>
      <c r="C350" s="267" t="s">
        <v>2397</v>
      </c>
      <c r="D350" s="76" t="s">
        <v>2375</v>
      </c>
      <c r="E350" s="197"/>
      <c r="F350" s="196">
        <f>INDEX(Sorted_by_Variable!E$447:E$499,D340)</f>
        <v>0</v>
      </c>
      <c r="G350" s="197">
        <f>INDEX(Sorted_by_Variable!F$447:F$499,D340)</f>
        <v>0</v>
      </c>
      <c r="H350" s="197">
        <f>INDEX(Sorted_by_Variable!G$447:G$499,D340)</f>
        <v>0</v>
      </c>
      <c r="I350" s="197">
        <f>INDEX(Sorted_by_Variable!H$447:H$499,D340)</f>
        <v>0</v>
      </c>
      <c r="J350" s="197">
        <f>INDEX(Sorted_by_Variable!I$447:I$499,D340)</f>
        <v>3.2544467074424528</v>
      </c>
      <c r="K350" s="197">
        <f>INDEX(Sorted_by_Variable!J$447:J$499,D340)</f>
        <v>3.2544467074424523</v>
      </c>
      <c r="L350" s="197">
        <f>INDEX(Sorted_by_Variable!K$447:K$499,D340)</f>
        <v>3.2544467074424541</v>
      </c>
      <c r="M350" s="197">
        <f>INDEX(Sorted_by_Variable!L$447:L$499,D340)</f>
        <v>3.9053360489309439</v>
      </c>
      <c r="N350" s="197">
        <f>INDEX(Sorted_by_Variable!M$447:M$499,D340)</f>
        <v>3.9053360489309434</v>
      </c>
      <c r="O350" s="197">
        <f>INDEX(Sorted_by_Variable!N$447:N$499,D340)</f>
        <v>4.5562253904194341</v>
      </c>
      <c r="P350" s="197">
        <f>INDEX(Sorted_by_Variable!O$447:O$499,D340)</f>
        <v>4.5562253904194341</v>
      </c>
      <c r="Q350" s="197">
        <f>INDEX(Sorted_by_Variable!P$447:P$499,D340)</f>
        <v>4.5562253904194341</v>
      </c>
      <c r="R350" s="198">
        <f>INDEX(Sorted_by_Variable!Q$447:Q$499,D340)</f>
        <v>4.5562253904194332</v>
      </c>
      <c r="S350" s="197">
        <f>INDEX(Sorted_by_Variable!R$447:R$499,D340)</f>
        <v>4.5562253904194332</v>
      </c>
      <c r="T350" s="197">
        <f>INDEX(Sorted_by_Variable!S$447:S$499,D340)</f>
        <v>4.5562253904194332</v>
      </c>
      <c r="U350" s="197">
        <f>INDEX(Sorted_by_Variable!T$447:T$499,D340)</f>
        <v>4.5562253904194341</v>
      </c>
      <c r="V350" s="197">
        <f>INDEX(Sorted_by_Variable!U$447:U$499,D340)</f>
        <v>4.5562253904194341</v>
      </c>
      <c r="W350" s="197">
        <f>INDEX(Sorted_by_Variable!V$447:V$499,D340)</f>
        <v>4.5562253904194341</v>
      </c>
      <c r="X350" s="197">
        <f>INDEX(Sorted_by_Variable!W$447:W$499,D340)</f>
        <v>4.5562253904194323</v>
      </c>
      <c r="Y350" s="197">
        <f>INDEX(Sorted_by_Variable!X$447:X$499,D340)</f>
        <v>4.5562253904194332</v>
      </c>
      <c r="Z350" s="197">
        <f>INDEX(Sorted_by_Variable!Y$447:Y$499,D340)</f>
        <v>4.5562253904194323</v>
      </c>
      <c r="AA350" s="197">
        <f>INDEX(Sorted_by_Variable!Z$447:Z$499,D340)</f>
        <v>4.5562253904194332</v>
      </c>
      <c r="AB350" s="197">
        <f>INDEX(Sorted_by_Variable!AA$447:AA$499,D340)</f>
        <v>4.5562253904194332</v>
      </c>
      <c r="AC350" s="197">
        <f>INDEX(Sorted_by_Variable!AB$447:AB$499,D340)</f>
        <v>4.5562253904194341</v>
      </c>
      <c r="AD350" s="197">
        <f>INDEX(Sorted_by_Variable!AC$447:AC$499,D340)</f>
        <v>4.5562253904194341</v>
      </c>
      <c r="AE350" s="197">
        <f>INDEX(Sorted_by_Variable!AD$447:AD$499,D340)</f>
        <v>4.5562253904194332</v>
      </c>
      <c r="AF350" s="197">
        <f>INDEX(Sorted_by_Variable!AE$447:AE$499,D340)</f>
        <v>4.5562253904194341</v>
      </c>
      <c r="AG350" s="197">
        <f>INDEX(Sorted_by_Variable!AF$447:AF$499,D340)</f>
        <v>4.556225390419435</v>
      </c>
      <c r="AH350" s="197">
        <f>INDEX(Sorted_by_Variable!AG$447:AG$499,D340)</f>
        <v>4.5562253904194341</v>
      </c>
      <c r="AI350" s="197">
        <f>INDEX(Sorted_by_Variable!AH$447:AH$499,D340)</f>
        <v>4.5562253904194332</v>
      </c>
      <c r="AJ350" s="197">
        <f>INDEX(Sorted_by_Variable!AI$447:AI$499,D340)</f>
        <v>4.5562253904194332</v>
      </c>
      <c r="AK350" s="197">
        <f>INDEX(Sorted_by_Variable!AJ$447:AJ$499,D340)</f>
        <v>4.5562253904194332</v>
      </c>
      <c r="AL350" s="197">
        <f>INDEX(Sorted_by_Variable!AK$447:AK$499,D340)</f>
        <v>4.5562253904194332</v>
      </c>
      <c r="AM350" s="197">
        <f>INDEX(Sorted_by_Variable!AL$447:AL$499,D340)</f>
        <v>4.5562253904194359</v>
      </c>
      <c r="AN350" s="197">
        <f>INDEX(Sorted_by_Variable!AM$447:AM$499,D340)</f>
        <v>4.556225390419435</v>
      </c>
      <c r="AO350" s="197">
        <f>INDEX(Sorted_by_Variable!AN$447:AN$499,D340)</f>
        <v>4.5562253904194332</v>
      </c>
      <c r="AP350" s="197">
        <f>INDEX(Sorted_by_Variable!AO$447:AO$499,D340)</f>
        <v>4.5562253904194359</v>
      </c>
      <c r="AQ350" s="198">
        <f>INDEX(Sorted_by_Variable!AP$447:AP$499,D340)</f>
        <v>4.5562253904194332</v>
      </c>
      <c r="AS350" s="69" t="str">
        <f t="shared" si="97"/>
        <v>Program levelized cost of saved energy</v>
      </c>
    </row>
    <row r="351" spans="2:45" x14ac:dyDescent="0.35">
      <c r="B351" s="36"/>
      <c r="C351" s="244" t="s">
        <v>2398</v>
      </c>
      <c r="D351" s="76" t="s">
        <v>2375</v>
      </c>
      <c r="E351" s="197"/>
      <c r="F351" s="196">
        <f>INDEX(Sorted_by_Variable!E$502:E$554,D340)</f>
        <v>0</v>
      </c>
      <c r="G351" s="197">
        <f>INDEX(Sorted_by_Variable!F$502:F$554,D340)</f>
        <v>0</v>
      </c>
      <c r="H351" s="197">
        <f>INDEX(Sorted_by_Variable!G$502:G$554,D340)</f>
        <v>0</v>
      </c>
      <c r="I351" s="197">
        <f>INDEX(Sorted_by_Variable!H$502:H$554,D340)</f>
        <v>0</v>
      </c>
      <c r="J351" s="197">
        <f>INDEX(Sorted_by_Variable!I$502:I$554,D340)</f>
        <v>3.2544467074424528</v>
      </c>
      <c r="K351" s="197">
        <f>INDEX(Sorted_by_Variable!J$502:J$554,D340)</f>
        <v>3.2544467074424523</v>
      </c>
      <c r="L351" s="197">
        <f>INDEX(Sorted_by_Variable!K$502:K$554,D340)</f>
        <v>3.2544467074424541</v>
      </c>
      <c r="M351" s="197">
        <f>INDEX(Sorted_by_Variable!L$502:L$554,D340)</f>
        <v>3.9053360489309439</v>
      </c>
      <c r="N351" s="197">
        <f>INDEX(Sorted_by_Variable!M$502:M$554,D340)</f>
        <v>3.9053360489309434</v>
      </c>
      <c r="O351" s="197">
        <f>INDEX(Sorted_by_Variable!N$502:N$554,D340)</f>
        <v>4.5562253904194341</v>
      </c>
      <c r="P351" s="197">
        <f>INDEX(Sorted_by_Variable!O$502:O$554,D340)</f>
        <v>4.5562253904194341</v>
      </c>
      <c r="Q351" s="197">
        <f>INDEX(Sorted_by_Variable!P$502:P$554,D340)</f>
        <v>4.5562253904194341</v>
      </c>
      <c r="R351" s="198">
        <f>INDEX(Sorted_by_Variable!Q$502:Q$554,D340)</f>
        <v>4.5562253904194332</v>
      </c>
      <c r="S351" s="197">
        <f>INDEX(Sorted_by_Variable!R$502:R$554,D340)</f>
        <v>4.5562253904194332</v>
      </c>
      <c r="T351" s="197">
        <f>INDEX(Sorted_by_Variable!S$502:S$554,D340)</f>
        <v>4.5562253904194332</v>
      </c>
      <c r="U351" s="197">
        <f>INDEX(Sorted_by_Variable!T$502:T$554,D340)</f>
        <v>4.5562253904194341</v>
      </c>
      <c r="V351" s="197">
        <f>INDEX(Sorted_by_Variable!U$502:U$554,D340)</f>
        <v>4.5562253904194341</v>
      </c>
      <c r="W351" s="197">
        <f>INDEX(Sorted_by_Variable!V$502:V$554,D340)</f>
        <v>4.5562253904194341</v>
      </c>
      <c r="X351" s="197">
        <f>INDEX(Sorted_by_Variable!W$502:W$554,D340)</f>
        <v>4.5562253904194323</v>
      </c>
      <c r="Y351" s="197">
        <f>INDEX(Sorted_by_Variable!X$502:X$554,D340)</f>
        <v>4.5562253904194332</v>
      </c>
      <c r="Z351" s="197">
        <f>INDEX(Sorted_by_Variable!Y$502:Y$554,D340)</f>
        <v>4.5562253904194323</v>
      </c>
      <c r="AA351" s="197">
        <f>INDEX(Sorted_by_Variable!Z$502:Z$554,D340)</f>
        <v>4.5562253904194332</v>
      </c>
      <c r="AB351" s="197">
        <f>INDEX(Sorted_by_Variable!AA$502:AA$554,D340)</f>
        <v>4.5562253904194332</v>
      </c>
      <c r="AC351" s="197">
        <f>INDEX(Sorted_by_Variable!AB$502:AB$554,D340)</f>
        <v>4.5562253904194341</v>
      </c>
      <c r="AD351" s="197">
        <f>INDEX(Sorted_by_Variable!AC$502:AC$554,D340)</f>
        <v>4.5562253904194341</v>
      </c>
      <c r="AE351" s="197">
        <f>INDEX(Sorted_by_Variable!AD$502:AD$554,D340)</f>
        <v>4.5562253904194332</v>
      </c>
      <c r="AF351" s="197">
        <f>INDEX(Sorted_by_Variable!AE$502:AE$554,D340)</f>
        <v>4.5562253904194341</v>
      </c>
      <c r="AG351" s="197">
        <f>INDEX(Sorted_by_Variable!AF$502:AF$554,D340)</f>
        <v>4.556225390419435</v>
      </c>
      <c r="AH351" s="197">
        <f>INDEX(Sorted_by_Variable!AG$502:AG$554,D340)</f>
        <v>4.5562253904194341</v>
      </c>
      <c r="AI351" s="197">
        <f>INDEX(Sorted_by_Variable!AH$502:AH$554,D340)</f>
        <v>4.5562253904194332</v>
      </c>
      <c r="AJ351" s="197">
        <f>INDEX(Sorted_by_Variable!AI$502:AI$554,D340)</f>
        <v>4.5562253904194332</v>
      </c>
      <c r="AK351" s="197">
        <f>INDEX(Sorted_by_Variable!AJ$502:AJ$554,D340)</f>
        <v>4.5562253904194332</v>
      </c>
      <c r="AL351" s="197">
        <f>INDEX(Sorted_by_Variable!AK$502:AK$554,D340)</f>
        <v>4.5562253904194332</v>
      </c>
      <c r="AM351" s="197">
        <f>INDEX(Sorted_by_Variable!AL$502:AL$554,D340)</f>
        <v>4.5562253904194359</v>
      </c>
      <c r="AN351" s="197">
        <f>INDEX(Sorted_by_Variable!AM$502:AM$554,D340)</f>
        <v>4.556225390419435</v>
      </c>
      <c r="AO351" s="197">
        <f>INDEX(Sorted_by_Variable!AN$502:AN$554,D340)</f>
        <v>4.5562253904194332</v>
      </c>
      <c r="AP351" s="197">
        <f>INDEX(Sorted_by_Variable!AO$502:AO$554,D340)</f>
        <v>4.5562253904194359</v>
      </c>
      <c r="AQ351" s="198">
        <f>INDEX(Sorted_by_Variable!AP$502:AP$554,D340)</f>
        <v>4.5562253904194332</v>
      </c>
      <c r="AS351" s="69" t="str">
        <f t="shared" si="97"/>
        <v>Participant levelized cost of saved energy</v>
      </c>
    </row>
    <row r="352" spans="2:45" x14ac:dyDescent="0.35">
      <c r="B352" s="36"/>
      <c r="C352" s="247" t="s">
        <v>2418</v>
      </c>
      <c r="D352" s="248"/>
      <c r="E352" s="250"/>
      <c r="F352" s="249"/>
      <c r="G352" s="250"/>
      <c r="H352" s="250"/>
      <c r="I352" s="250"/>
      <c r="J352" s="250"/>
      <c r="K352" s="250"/>
      <c r="L352" s="250"/>
      <c r="M352" s="250"/>
      <c r="N352" s="250"/>
      <c r="O352" s="250"/>
      <c r="P352" s="250"/>
      <c r="Q352" s="250"/>
      <c r="R352" s="251"/>
      <c r="S352" s="250"/>
      <c r="T352" s="250"/>
      <c r="U352" s="250"/>
      <c r="V352" s="250"/>
      <c r="W352" s="250"/>
      <c r="X352" s="250"/>
      <c r="Y352" s="250"/>
      <c r="Z352" s="250"/>
      <c r="AA352" s="250"/>
      <c r="AB352" s="250"/>
      <c r="AC352" s="250"/>
      <c r="AD352" s="250"/>
      <c r="AE352" s="250"/>
      <c r="AF352" s="250"/>
      <c r="AG352" s="250"/>
      <c r="AH352" s="250"/>
      <c r="AI352" s="250"/>
      <c r="AJ352" s="250"/>
      <c r="AK352" s="250"/>
      <c r="AL352" s="250"/>
      <c r="AM352" s="250"/>
      <c r="AN352" s="250"/>
      <c r="AO352" s="250"/>
      <c r="AP352" s="250"/>
      <c r="AQ352" s="251"/>
      <c r="AS352" s="69" t="str">
        <f>C352</f>
        <v>Annualized total cost of EE</v>
      </c>
    </row>
    <row r="353" spans="2:45" x14ac:dyDescent="0.35">
      <c r="B353" s="36"/>
      <c r="C353" s="244" t="s">
        <v>2418</v>
      </c>
      <c r="D353" s="76" t="s">
        <v>2376</v>
      </c>
      <c r="E353" s="200"/>
      <c r="F353" s="199">
        <f>INDEX(Sorted_by_Variable!E$557:E$609,D340)</f>
        <v>0</v>
      </c>
      <c r="G353" s="200">
        <f>INDEX(Sorted_by_Variable!F$557:F$609,D340)</f>
        <v>0</v>
      </c>
      <c r="H353" s="200">
        <f>INDEX(Sorted_by_Variable!G$557:G$609,D340)</f>
        <v>0</v>
      </c>
      <c r="I353" s="200">
        <f>INDEX(Sorted_by_Variable!H$557:H$609,D340)</f>
        <v>0</v>
      </c>
      <c r="J353" s="200">
        <f>INDEX(Sorted_by_Variable!I$557:I$609,D340)</f>
        <v>0.5797471364637985</v>
      </c>
      <c r="K353" s="200">
        <f>INDEX(Sorted_by_Variable!J$557:J$609,D340)</f>
        <v>6.5345165944470889</v>
      </c>
      <c r="L353" s="200">
        <f>INDEX(Sorted_by_Variable!K$557:K$609,D340)</f>
        <v>17.618730762467987</v>
      </c>
      <c r="M353" s="200">
        <f>INDEX(Sorted_by_Variable!L$557:L$609,D340)</f>
        <v>36.931200062483562</v>
      </c>
      <c r="N353" s="200">
        <f>INDEX(Sorted_by_Variable!M$557:M$609,D340)</f>
        <v>61.698261219070112</v>
      </c>
      <c r="O353" s="200">
        <f>INDEX(Sorted_by_Variable!N$557:N$609,D340)</f>
        <v>97.064543708626658</v>
      </c>
      <c r="P353" s="200">
        <f>INDEX(Sorted_by_Variable!O$557:O$609,D340)</f>
        <v>137.84049719453699</v>
      </c>
      <c r="Q353" s="200">
        <f>INDEX(Sorted_by_Variable!P$557:P$609,D340)</f>
        <v>183.51224459579797</v>
      </c>
      <c r="R353" s="201">
        <f>INDEX(Sorted_by_Variable!Q$557:Q$609,D340)</f>
        <v>228.99368987742363</v>
      </c>
      <c r="S353" s="200">
        <f>INDEX(Sorted_by_Variable!R$557:R$609,D340)</f>
        <v>271.19645572206622</v>
      </c>
      <c r="T353" s="200">
        <f>INDEX(Sorted_by_Variable!S$557:S$609,D340)</f>
        <v>310.18867452166489</v>
      </c>
      <c r="U353" s="200">
        <f>INDEX(Sorted_by_Variable!T$557:T$609,D340)</f>
        <v>346.03477172167902</v>
      </c>
      <c r="V353" s="200">
        <f>INDEX(Sorted_by_Variable!U$557:U$609,D340)</f>
        <v>378.79557464339115</v>
      </c>
      <c r="W353" s="200">
        <f>INDEX(Sorted_by_Variable!V$557:V$609,D340)</f>
        <v>408.52841674396586</v>
      </c>
      <c r="X353" s="200">
        <f>INDEX(Sorted_by_Variable!W$557:W$609,D340)</f>
        <v>435.28723746858901</v>
      </c>
      <c r="Y353" s="200">
        <f>INDEX(Sorted_by_Variable!X$557:X$609,D340)</f>
        <v>459.12267784309944</v>
      </c>
      <c r="Z353" s="200">
        <f>INDEX(Sorted_by_Variable!Y$557:Y$609,D340)</f>
        <v>480.08217194981398</v>
      </c>
      <c r="AA353" s="200">
        <f>INDEX(Sorted_by_Variable!Z$557:Z$609,D340)</f>
        <v>498.21003442374536</v>
      </c>
      <c r="AB353" s="200">
        <f>INDEX(Sorted_by_Variable!AA$557:AA$609,D340)</f>
        <v>513.54754410110706</v>
      </c>
      <c r="AC353" s="200">
        <f>INDEX(Sorted_by_Variable!AB$557:AB$609,D340)</f>
        <v>526.13302394687287</v>
      </c>
      <c r="AD353" s="200">
        <f>INDEX(Sorted_by_Variable!AC$557:AC$609,D340)</f>
        <v>536.03243039040774</v>
      </c>
      <c r="AE353" s="200">
        <f>INDEX(Sorted_by_Variable!AD$557:AD$609,D340)</f>
        <v>543.56226124375939</v>
      </c>
      <c r="AF353" s="200">
        <f>INDEX(Sorted_by_Variable!AE$557:AE$609,D340)</f>
        <v>549.03239454149423</v>
      </c>
      <c r="AG353" s="200">
        <f>INDEX(Sorted_by_Variable!AF$557:AF$609,D340)</f>
        <v>552.92264289224488</v>
      </c>
      <c r="AH353" s="200">
        <f>INDEX(Sorted_by_Variable!AG$557:AG$609,D340)</f>
        <v>555.5835021092505</v>
      </c>
      <c r="AI353" s="200">
        <f>INDEX(Sorted_by_Variable!AH$557:AH$609,D340)</f>
        <v>557.82862309977077</v>
      </c>
      <c r="AJ353" s="200">
        <f>INDEX(Sorted_by_Variable!AI$557:AI$609,D340)</f>
        <v>560.03366210166314</v>
      </c>
      <c r="AK353" s="200">
        <f>INDEX(Sorted_by_Variable!AJ$557:AJ$609,D340)</f>
        <v>562.56169022550171</v>
      </c>
      <c r="AL353" s="200">
        <f>INDEX(Sorted_by_Variable!AK$557:AK$609,D340)</f>
        <v>565.5226966731891</v>
      </c>
      <c r="AM353" s="200">
        <f>INDEX(Sorted_by_Variable!AL$557:AL$609,D340)</f>
        <v>568.86979247870647</v>
      </c>
      <c r="AN353" s="200">
        <f>INDEX(Sorted_by_Variable!AM$557:AM$609,D340)</f>
        <v>572.55960894149166</v>
      </c>
      <c r="AO353" s="200">
        <f>INDEX(Sorted_by_Variable!AN$557:AN$609,D340)</f>
        <v>576.55215272535656</v>
      </c>
      <c r="AP353" s="200">
        <f>INDEX(Sorted_by_Variable!AO$557:AO$609,D340)</f>
        <v>580.810668823578</v>
      </c>
      <c r="AQ353" s="201">
        <f>INDEX(Sorted_by_Variable!AP$557:AP$609,D340)</f>
        <v>585.3015110717389</v>
      </c>
      <c r="AS353" s="69" t="str">
        <f>C352&amp;"|"&amp;C353</f>
        <v>Annualized total cost of EE|Annualized total cost of EE</v>
      </c>
    </row>
    <row r="354" spans="2:45" x14ac:dyDescent="0.35">
      <c r="B354" s="36"/>
      <c r="C354" s="244" t="s">
        <v>2419</v>
      </c>
      <c r="D354" s="76" t="s">
        <v>2376</v>
      </c>
      <c r="E354" s="200"/>
      <c r="F354" s="199">
        <f>INDEX(Sorted_by_Variable!E$612:E$664,D340)</f>
        <v>0</v>
      </c>
      <c r="G354" s="200">
        <f>INDEX(Sorted_by_Variable!F$612:F$664,D340)</f>
        <v>0</v>
      </c>
      <c r="H354" s="200">
        <f>INDEX(Sorted_by_Variable!G$612:G$664,D340)</f>
        <v>0</v>
      </c>
      <c r="I354" s="200">
        <f>INDEX(Sorted_by_Variable!H$612:H$664,D340)</f>
        <v>0</v>
      </c>
      <c r="J354" s="200">
        <f>INDEX(Sorted_by_Variable!I$612:I$664,D340)</f>
        <v>0.28987356823189925</v>
      </c>
      <c r="K354" s="200">
        <f>INDEX(Sorted_by_Variable!J$612:J$664,D340)</f>
        <v>3.2672582972235444</v>
      </c>
      <c r="L354" s="200">
        <f>INDEX(Sorted_by_Variable!K$612:K$664,D340)</f>
        <v>8.8093653812339934</v>
      </c>
      <c r="M354" s="200">
        <f>INDEX(Sorted_by_Variable!L$612:L$664,D340)</f>
        <v>18.465600031241781</v>
      </c>
      <c r="N354" s="200">
        <f>INDEX(Sorted_by_Variable!M$612:M$664,D340)</f>
        <v>30.849130609535056</v>
      </c>
      <c r="O354" s="200">
        <f>INDEX(Sorted_by_Variable!N$612:N$664,D340)</f>
        <v>48.532271854313329</v>
      </c>
      <c r="P354" s="200">
        <f>INDEX(Sorted_by_Variable!O$612:O$664,D340)</f>
        <v>68.920248597268497</v>
      </c>
      <c r="Q354" s="200">
        <f>INDEX(Sorted_by_Variable!P$612:P$664,D340)</f>
        <v>91.756122297898983</v>
      </c>
      <c r="R354" s="201">
        <f>INDEX(Sorted_by_Variable!Q$612:Q$664,D340)</f>
        <v>114.49684493871182</v>
      </c>
      <c r="S354" s="200">
        <f>INDEX(Sorted_by_Variable!R$612:R$664,D340)</f>
        <v>135.59822786103311</v>
      </c>
      <c r="T354" s="200">
        <f>INDEX(Sorted_by_Variable!S$612:S$664,D340)</f>
        <v>155.09433726083245</v>
      </c>
      <c r="U354" s="200">
        <f>INDEX(Sorted_by_Variable!T$612:T$664,D340)</f>
        <v>173.01738586083951</v>
      </c>
      <c r="V354" s="200">
        <f>INDEX(Sorted_by_Variable!U$612:U$664,D340)</f>
        <v>189.39778732169557</v>
      </c>
      <c r="W354" s="200">
        <f>INDEX(Sorted_by_Variable!V$612:V$664,D340)</f>
        <v>204.26420837198293</v>
      </c>
      <c r="X354" s="200">
        <f>INDEX(Sorted_by_Variable!W$612:W$664,D340)</f>
        <v>217.64361873429451</v>
      </c>
      <c r="Y354" s="200">
        <f>INDEX(Sorted_by_Variable!X$612:X$664,D340)</f>
        <v>229.56133892154972</v>
      </c>
      <c r="Z354" s="200">
        <f>INDEX(Sorted_by_Variable!Y$612:Y$664,D340)</f>
        <v>240.04108597490699</v>
      </c>
      <c r="AA354" s="200">
        <f>INDEX(Sorted_by_Variable!Z$612:Z$664,D340)</f>
        <v>249.10501721187268</v>
      </c>
      <c r="AB354" s="200">
        <f>INDEX(Sorted_by_Variable!AA$612:AA$664,D340)</f>
        <v>256.77377205055353</v>
      </c>
      <c r="AC354" s="200">
        <f>INDEX(Sorted_by_Variable!AB$612:AB$664,D340)</f>
        <v>263.06651197343643</v>
      </c>
      <c r="AD354" s="200">
        <f>INDEX(Sorted_by_Variable!AC$612:AC$664,D340)</f>
        <v>268.01621519520387</v>
      </c>
      <c r="AE354" s="200">
        <f>INDEX(Sorted_by_Variable!AD$612:AD$664,D340)</f>
        <v>271.7811306218797</v>
      </c>
      <c r="AF354" s="200">
        <f>INDEX(Sorted_by_Variable!AE$612:AE$664,D340)</f>
        <v>274.51619727074711</v>
      </c>
      <c r="AG354" s="200">
        <f>INDEX(Sorted_by_Variable!AF$612:AF$664,D340)</f>
        <v>276.46132144612244</v>
      </c>
      <c r="AH354" s="200">
        <f>INDEX(Sorted_by_Variable!AG$612:AG$664,D340)</f>
        <v>277.79175105462525</v>
      </c>
      <c r="AI354" s="200">
        <f>INDEX(Sorted_by_Variable!AH$612:AH$664,D340)</f>
        <v>278.91431154988538</v>
      </c>
      <c r="AJ354" s="200">
        <f>INDEX(Sorted_by_Variable!AI$612:AI$664,D340)</f>
        <v>280.01683105083157</v>
      </c>
      <c r="AK354" s="200">
        <f>INDEX(Sorted_by_Variable!AJ$612:AJ$664,D340)</f>
        <v>281.28084511275085</v>
      </c>
      <c r="AL354" s="200">
        <f>INDEX(Sorted_by_Variable!AK$612:AK$664,D340)</f>
        <v>282.76134833659455</v>
      </c>
      <c r="AM354" s="200">
        <f>INDEX(Sorted_by_Variable!AL$612:AL$664,D340)</f>
        <v>284.43489623935324</v>
      </c>
      <c r="AN354" s="200">
        <f>INDEX(Sorted_by_Variable!AM$612:AM$664,D340)</f>
        <v>286.27980447074583</v>
      </c>
      <c r="AO354" s="200">
        <f>INDEX(Sorted_by_Variable!AN$612:AN$664,D340)</f>
        <v>288.27607636267828</v>
      </c>
      <c r="AP354" s="200">
        <f>INDEX(Sorted_by_Variable!AO$612:AO$664,D340)</f>
        <v>290.405334411789</v>
      </c>
      <c r="AQ354" s="201">
        <f>INDEX(Sorted_by_Variable!AP$612:AP$664,D340)</f>
        <v>292.65075553586945</v>
      </c>
      <c r="AS354" s="69" t="str">
        <f>C352&amp;"|"&amp;C354</f>
        <v>Annualized total cost of EE|Annualized program cost of EE</v>
      </c>
    </row>
    <row r="355" spans="2:45" x14ac:dyDescent="0.35">
      <c r="B355" s="36"/>
      <c r="C355" s="244" t="s">
        <v>2420</v>
      </c>
      <c r="D355" s="76" t="s">
        <v>2376</v>
      </c>
      <c r="E355" s="200"/>
      <c r="F355" s="199">
        <f>INDEX(Sorted_by_Variable!E$667:E$719,D340)</f>
        <v>0</v>
      </c>
      <c r="G355" s="200">
        <f>INDEX(Sorted_by_Variable!F$667:F$719,D340)</f>
        <v>0</v>
      </c>
      <c r="H355" s="200">
        <f>INDEX(Sorted_by_Variable!G$667:G$719,D340)</f>
        <v>0</v>
      </c>
      <c r="I355" s="200">
        <f>INDEX(Sorted_by_Variable!H$667:H$719,D340)</f>
        <v>0</v>
      </c>
      <c r="J355" s="200">
        <f>INDEX(Sorted_by_Variable!I$667:I$719,D340)</f>
        <v>0.28987356823189925</v>
      </c>
      <c r="K355" s="200">
        <f>INDEX(Sorted_by_Variable!J$667:J$719,D340)</f>
        <v>3.2672582972235444</v>
      </c>
      <c r="L355" s="200">
        <f>INDEX(Sorted_by_Variable!K$667:K$719,D340)</f>
        <v>8.8093653812339934</v>
      </c>
      <c r="M355" s="200">
        <f>INDEX(Sorted_by_Variable!L$667:L$719,D340)</f>
        <v>18.465600031241781</v>
      </c>
      <c r="N355" s="200">
        <f>INDEX(Sorted_by_Variable!M$667:M$719,D340)</f>
        <v>30.849130609535056</v>
      </c>
      <c r="O355" s="200">
        <f>INDEX(Sorted_by_Variable!N$667:N$719,D340)</f>
        <v>48.532271854313329</v>
      </c>
      <c r="P355" s="200">
        <f>INDEX(Sorted_by_Variable!O$667:O$719,D340)</f>
        <v>68.920248597268497</v>
      </c>
      <c r="Q355" s="200">
        <f>INDEX(Sorted_by_Variable!P$667:P$719,D340)</f>
        <v>91.756122297898983</v>
      </c>
      <c r="R355" s="201">
        <f>INDEX(Sorted_by_Variable!Q$667:Q$719,D340)</f>
        <v>114.49684493871182</v>
      </c>
      <c r="S355" s="200">
        <f>INDEX(Sorted_by_Variable!R$667:R$719,D340)</f>
        <v>135.59822786103311</v>
      </c>
      <c r="T355" s="200">
        <f>INDEX(Sorted_by_Variable!S$667:S$719,D340)</f>
        <v>155.09433726083245</v>
      </c>
      <c r="U355" s="200">
        <f>INDEX(Sorted_by_Variable!T$667:T$719,D340)</f>
        <v>173.01738586083951</v>
      </c>
      <c r="V355" s="200">
        <f>INDEX(Sorted_by_Variable!U$667:U$719,D340)</f>
        <v>189.39778732169557</v>
      </c>
      <c r="W355" s="200">
        <f>INDEX(Sorted_by_Variable!V$667:V$719,D340)</f>
        <v>204.26420837198293</v>
      </c>
      <c r="X355" s="200">
        <f>INDEX(Sorted_by_Variable!W$667:W$719,D340)</f>
        <v>217.64361873429451</v>
      </c>
      <c r="Y355" s="200">
        <f>INDEX(Sorted_by_Variable!X$667:X$719,D340)</f>
        <v>229.56133892154972</v>
      </c>
      <c r="Z355" s="200">
        <f>INDEX(Sorted_by_Variable!Y$667:Y$719,D340)</f>
        <v>240.04108597490699</v>
      </c>
      <c r="AA355" s="200">
        <f>INDEX(Sorted_by_Variable!Z$667:Z$719,D340)</f>
        <v>249.10501721187268</v>
      </c>
      <c r="AB355" s="200">
        <f>INDEX(Sorted_by_Variable!AA$667:AA$719,D340)</f>
        <v>256.77377205055353</v>
      </c>
      <c r="AC355" s="200">
        <f>INDEX(Sorted_by_Variable!AB$667:AB$719,D340)</f>
        <v>263.06651197343643</v>
      </c>
      <c r="AD355" s="200">
        <f>INDEX(Sorted_by_Variable!AC$667:AC$719,D340)</f>
        <v>268.01621519520387</v>
      </c>
      <c r="AE355" s="200">
        <f>INDEX(Sorted_by_Variable!AD$667:AD$719,D340)</f>
        <v>271.7811306218797</v>
      </c>
      <c r="AF355" s="200">
        <f>INDEX(Sorted_by_Variable!AE$667:AE$719,D340)</f>
        <v>274.51619727074711</v>
      </c>
      <c r="AG355" s="200">
        <f>INDEX(Sorted_by_Variable!AF$667:AF$719,D340)</f>
        <v>276.46132144612244</v>
      </c>
      <c r="AH355" s="200">
        <f>INDEX(Sorted_by_Variable!AG$667:AG$719,D340)</f>
        <v>277.79175105462525</v>
      </c>
      <c r="AI355" s="200">
        <f>INDEX(Sorted_by_Variable!AH$667:AH$719,D340)</f>
        <v>278.91431154988538</v>
      </c>
      <c r="AJ355" s="200">
        <f>INDEX(Sorted_by_Variable!AI$667:AI$719,D340)</f>
        <v>280.01683105083157</v>
      </c>
      <c r="AK355" s="200">
        <f>INDEX(Sorted_by_Variable!AJ$667:AJ$719,D340)</f>
        <v>281.28084511275085</v>
      </c>
      <c r="AL355" s="200">
        <f>INDEX(Sorted_by_Variable!AK$667:AK$719,D340)</f>
        <v>282.76134833659455</v>
      </c>
      <c r="AM355" s="200">
        <f>INDEX(Sorted_by_Variable!AL$667:AL$719,D340)</f>
        <v>284.43489623935324</v>
      </c>
      <c r="AN355" s="200">
        <f>INDEX(Sorted_by_Variable!AM$667:AM$719,D340)</f>
        <v>286.27980447074583</v>
      </c>
      <c r="AO355" s="200">
        <f>INDEX(Sorted_by_Variable!AN$667:AN$719,D340)</f>
        <v>288.27607636267828</v>
      </c>
      <c r="AP355" s="200">
        <f>INDEX(Sorted_by_Variable!AO$667:AO$719,D340)</f>
        <v>290.405334411789</v>
      </c>
      <c r="AQ355" s="201">
        <f>INDEX(Sorted_by_Variable!AP$667:AP$719,D340)</f>
        <v>292.65075553586945</v>
      </c>
      <c r="AS355" s="69" t="str">
        <f>C352&amp;"|"&amp;C355</f>
        <v>Annualized total cost of EE|Annualized participant cost of EE</v>
      </c>
    </row>
    <row r="356" spans="2:45" x14ac:dyDescent="0.35">
      <c r="B356" s="231"/>
      <c r="C356" s="247" t="s">
        <v>2421</v>
      </c>
      <c r="D356" s="248"/>
      <c r="E356" s="250"/>
      <c r="F356" s="249"/>
      <c r="G356" s="250"/>
      <c r="H356" s="250"/>
      <c r="I356" s="250"/>
      <c r="J356" s="250"/>
      <c r="K356" s="250"/>
      <c r="L356" s="250"/>
      <c r="M356" s="250"/>
      <c r="N356" s="250"/>
      <c r="O356" s="250"/>
      <c r="P356" s="250"/>
      <c r="Q356" s="250"/>
      <c r="R356" s="251"/>
      <c r="S356" s="250"/>
      <c r="T356" s="250"/>
      <c r="U356" s="250"/>
      <c r="V356" s="250"/>
      <c r="W356" s="250"/>
      <c r="X356" s="250"/>
      <c r="Y356" s="250"/>
      <c r="Z356" s="250"/>
      <c r="AA356" s="250"/>
      <c r="AB356" s="250"/>
      <c r="AC356" s="250"/>
      <c r="AD356" s="250"/>
      <c r="AE356" s="250"/>
      <c r="AF356" s="250"/>
      <c r="AG356" s="250"/>
      <c r="AH356" s="250"/>
      <c r="AI356" s="250"/>
      <c r="AJ356" s="250"/>
      <c r="AK356" s="250"/>
      <c r="AL356" s="250"/>
      <c r="AM356" s="250"/>
      <c r="AN356" s="250"/>
      <c r="AO356" s="250"/>
      <c r="AP356" s="250"/>
      <c r="AQ356" s="251"/>
      <c r="AS356" s="69" t="str">
        <f>C356</f>
        <v>Annual first-year costs</v>
      </c>
    </row>
    <row r="357" spans="2:45" x14ac:dyDescent="0.35">
      <c r="B357" s="36"/>
      <c r="C357" s="244" t="s">
        <v>2394</v>
      </c>
      <c r="D357" s="76" t="s">
        <v>2376</v>
      </c>
      <c r="E357" s="200"/>
      <c r="F357" s="199">
        <f>INDEX(Sorted_by_Variable!E$722:E$774,D340)</f>
        <v>0</v>
      </c>
      <c r="G357" s="200">
        <f>INDEX(Sorted_by_Variable!F$722:F$774,D340)</f>
        <v>0</v>
      </c>
      <c r="H357" s="200">
        <f>INDEX(Sorted_by_Variable!G$722:G$774,D340)</f>
        <v>0</v>
      </c>
      <c r="I357" s="200">
        <f>INDEX(Sorted_by_Variable!H$722:H$774,D340)</f>
        <v>0</v>
      </c>
      <c r="J357" s="200">
        <f>INDEX(Sorted_by_Variable!I$722:I$774,D340)</f>
        <v>4.8988499999999995</v>
      </c>
      <c r="K357" s="200">
        <f>INDEX(Sorted_by_Variable!J$722:J$774,D340)</f>
        <v>50.575499489866637</v>
      </c>
      <c r="L357" s="200">
        <f>INDEX(Sorted_by_Variable!K$722:K$774,D340)</f>
        <v>96.581057981514547</v>
      </c>
      <c r="M357" s="200">
        <f>INDEX(Sorted_by_Variable!L$722:L$774,D340)</f>
        <v>171.19283861587704</v>
      </c>
      <c r="N357" s="200">
        <f>INDEX(Sorted_by_Variable!M$722:M$774,D340)</f>
        <v>226.29416404140221</v>
      </c>
      <c r="O357" s="200">
        <f>INDEX(Sorted_by_Variable!N$722:N$774,D340)</f>
        <v>327.76756025092845</v>
      </c>
      <c r="P357" s="200">
        <f>INDEX(Sorted_by_Variable!O$722:O$774,D340)</f>
        <v>390.73008026128832</v>
      </c>
      <c r="Q357" s="200">
        <f>INDEX(Sorted_by_Variable!P$722:P$774,D340)</f>
        <v>452.66416757146021</v>
      </c>
      <c r="R357" s="201">
        <f>INDEX(Sorted_by_Variable!Q$722:Q$774,D340)</f>
        <v>474.88054889947534</v>
      </c>
      <c r="S357" s="200">
        <f>INDEX(Sorted_by_Variable!R$722:R$774,D340)</f>
        <v>472.16949599088423</v>
      </c>
      <c r="T357" s="200">
        <f>INDEX(Sorted_by_Variable!S$722:S$774,D340)</f>
        <v>469.8914732355949</v>
      </c>
      <c r="U357" s="200">
        <f>INDEX(Sorted_by_Variable!T$722:T$774,D340)</f>
        <v>468.03794808161564</v>
      </c>
      <c r="V357" s="200">
        <f>INDEX(Sorted_by_Variable!U$722:U$774,D340)</f>
        <v>466.60085844123319</v>
      </c>
      <c r="W357" s="200">
        <f>INDEX(Sorted_by_Variable!V$722:V$774,D340)</f>
        <v>465.57259890142979</v>
      </c>
      <c r="X357" s="200">
        <f>INDEX(Sorted_by_Variable!W$722:W$774,D340)</f>
        <v>464.94600751258417</v>
      </c>
      <c r="Y357" s="200">
        <f>INDEX(Sorted_by_Variable!X$722:X$774,D340)</f>
        <v>464.7143531358966</v>
      </c>
      <c r="Z357" s="200">
        <f>INDEX(Sorted_by_Variable!Y$722:Y$774,D340)</f>
        <v>464.87132333072702</v>
      </c>
      <c r="AA357" s="200">
        <f>INDEX(Sorted_by_Variable!Z$722:Z$774,D340)</f>
        <v>465.4110127637573</v>
      </c>
      <c r="AB357" s="200">
        <f>INDEX(Sorted_by_Variable!AA$722:AA$774,D340)</f>
        <v>466.32791212259087</v>
      </c>
      <c r="AC357" s="200">
        <f>INDEX(Sorted_by_Variable!AB$722:AB$774,D340)</f>
        <v>467.61689751706928</v>
      </c>
      <c r="AD357" s="200">
        <f>INDEX(Sorted_by_Variable!AC$722:AC$774,D340)</f>
        <v>469.27322035224068</v>
      </c>
      <c r="AE357" s="200">
        <f>INDEX(Sorted_by_Variable!AD$722:AD$774,D340)</f>
        <v>471.28708313911358</v>
      </c>
      <c r="AF357" s="200">
        <f>INDEX(Sorted_by_Variable!AE$722:AE$774,D340)</f>
        <v>473.6040558019659</v>
      </c>
      <c r="AG357" s="200">
        <f>INDEX(Sorted_by_Variable!AF$722:AF$774,D340)</f>
        <v>476.17044410454497</v>
      </c>
      <c r="AH357" s="200">
        <f>INDEX(Sorted_by_Variable!AG$722:AG$774,D340)</f>
        <v>478.93351729569497</v>
      </c>
      <c r="AI357" s="200">
        <f>INDEX(Sorted_by_Variable!AH$722:AH$774,D340)</f>
        <v>483.37664182395054</v>
      </c>
      <c r="AJ357" s="200">
        <f>INDEX(Sorted_by_Variable!AI$722:AI$774,D340)</f>
        <v>487.91408475886908</v>
      </c>
      <c r="AK357" s="200">
        <f>INDEX(Sorted_by_Variable!AJ$722:AJ$774,D340)</f>
        <v>492.4985942272113</v>
      </c>
      <c r="AL357" s="200">
        <f>INDEX(Sorted_by_Variable!AK$722:AK$774,D340)</f>
        <v>497.08451667199716</v>
      </c>
      <c r="AM357" s="200">
        <f>INDEX(Sorted_by_Variable!AL$722:AL$774,D340)</f>
        <v>501.65827976424623</v>
      </c>
      <c r="AN357" s="200">
        <f>INDEX(Sorted_by_Variable!AM$722:AM$774,D340)</f>
        <v>506.22619863966645</v>
      </c>
      <c r="AO357" s="200">
        <f>INDEX(Sorted_by_Variable!AN$722:AN$774,D340)</f>
        <v>510.79414548039034</v>
      </c>
      <c r="AP357" s="200">
        <f>INDEX(Sorted_by_Variable!AO$722:AO$774,D340)</f>
        <v>515.36756790933873</v>
      </c>
      <c r="AQ357" s="201">
        <f>INDEX(Sorted_by_Variable!AP$722:AP$774,D340)</f>
        <v>519.95150638779546</v>
      </c>
      <c r="AS357" s="69" t="str">
        <f>C356&amp;"|"&amp;C357</f>
        <v>Annual first-year costs|Annual total cost of EE</v>
      </c>
    </row>
    <row r="358" spans="2:45" x14ac:dyDescent="0.35">
      <c r="B358" s="36"/>
      <c r="C358" s="244" t="s">
        <v>2385</v>
      </c>
      <c r="D358" s="76" t="s">
        <v>2376</v>
      </c>
      <c r="E358" s="200"/>
      <c r="F358" s="199">
        <f>INDEX(Sorted_by_Variable!E$777:E$829,D340)</f>
        <v>0</v>
      </c>
      <c r="G358" s="200">
        <f>INDEX(Sorted_by_Variable!F$777:F$829,D340)</f>
        <v>0</v>
      </c>
      <c r="H358" s="200">
        <f>INDEX(Sorted_by_Variable!G$777:G$829,D340)</f>
        <v>0</v>
      </c>
      <c r="I358" s="200">
        <f>INDEX(Sorted_by_Variable!H$777:H$829,D340)</f>
        <v>0</v>
      </c>
      <c r="J358" s="200">
        <f>INDEX(Sorted_by_Variable!I$777:I$829,D340)</f>
        <v>2.4494249999999997</v>
      </c>
      <c r="K358" s="200">
        <f>INDEX(Sorted_by_Variable!J$777:J$829,D340)</f>
        <v>25.287749744933318</v>
      </c>
      <c r="L358" s="200">
        <f>INDEX(Sorted_by_Variable!K$777:K$829,D340)</f>
        <v>48.290528990757274</v>
      </c>
      <c r="M358" s="200">
        <f>INDEX(Sorted_by_Variable!L$777:L$829,D340)</f>
        <v>85.596419307938518</v>
      </c>
      <c r="N358" s="200">
        <f>INDEX(Sorted_by_Variable!M$777:M$829,D340)</f>
        <v>113.14708202070111</v>
      </c>
      <c r="O358" s="200">
        <f>INDEX(Sorted_by_Variable!N$777:N$829,D340)</f>
        <v>163.88378012546423</v>
      </c>
      <c r="P358" s="200">
        <f>INDEX(Sorted_by_Variable!O$777:O$829,D340)</f>
        <v>195.36504013064416</v>
      </c>
      <c r="Q358" s="200">
        <f>INDEX(Sorted_by_Variable!P$777:P$829,D340)</f>
        <v>226.33208378573011</v>
      </c>
      <c r="R358" s="201">
        <f>INDEX(Sorted_by_Variable!Q$777:Q$829,D340)</f>
        <v>237.44027444973767</v>
      </c>
      <c r="S358" s="200">
        <f>INDEX(Sorted_by_Variable!R$777:R$829,D340)</f>
        <v>236.08474799544211</v>
      </c>
      <c r="T358" s="200">
        <f>INDEX(Sorted_by_Variable!S$777:S$829,D340)</f>
        <v>234.94573661779745</v>
      </c>
      <c r="U358" s="200">
        <f>INDEX(Sorted_by_Variable!T$777:T$829,D340)</f>
        <v>234.01897404080782</v>
      </c>
      <c r="V358" s="200">
        <f>INDEX(Sorted_by_Variable!U$777:U$829,D340)</f>
        <v>233.30042922061659</v>
      </c>
      <c r="W358" s="200">
        <f>INDEX(Sorted_by_Variable!V$777:V$829,D340)</f>
        <v>232.78629945071489</v>
      </c>
      <c r="X358" s="200">
        <f>INDEX(Sorted_by_Variable!W$777:W$829,D340)</f>
        <v>232.47300375629209</v>
      </c>
      <c r="Y358" s="200">
        <f>INDEX(Sorted_by_Variable!X$777:X$829,D340)</f>
        <v>232.3571765679483</v>
      </c>
      <c r="Z358" s="200">
        <f>INDEX(Sorted_by_Variable!Y$777:Y$829,D340)</f>
        <v>232.43566166536351</v>
      </c>
      <c r="AA358" s="200">
        <f>INDEX(Sorted_by_Variable!Z$777:Z$829,D340)</f>
        <v>232.70550638187865</v>
      </c>
      <c r="AB358" s="200">
        <f>INDEX(Sorted_by_Variable!AA$777:AA$829,D340)</f>
        <v>233.16395606129544</v>
      </c>
      <c r="AC358" s="200">
        <f>INDEX(Sorted_by_Variable!AB$777:AB$829,D340)</f>
        <v>233.80844875853464</v>
      </c>
      <c r="AD358" s="200">
        <f>INDEX(Sorted_by_Variable!AC$777:AC$829,D340)</f>
        <v>234.63661017612034</v>
      </c>
      <c r="AE358" s="200">
        <f>INDEX(Sorted_by_Variable!AD$777:AD$829,D340)</f>
        <v>235.64354156955679</v>
      </c>
      <c r="AF358" s="200">
        <f>INDEX(Sorted_by_Variable!AE$777:AE$829,D340)</f>
        <v>236.80202790098295</v>
      </c>
      <c r="AG358" s="200">
        <f>INDEX(Sorted_by_Variable!AF$777:AF$829,D340)</f>
        <v>238.08522205227248</v>
      </c>
      <c r="AH358" s="200">
        <f>INDEX(Sorted_by_Variable!AG$777:AG$829,D340)</f>
        <v>239.46675864784748</v>
      </c>
      <c r="AI358" s="200">
        <f>INDEX(Sorted_by_Variable!AH$777:AH$829,D340)</f>
        <v>241.68832091197527</v>
      </c>
      <c r="AJ358" s="200">
        <f>INDEX(Sorted_by_Variable!AI$777:AI$829,D340)</f>
        <v>243.95704237943454</v>
      </c>
      <c r="AK358" s="200">
        <f>INDEX(Sorted_by_Variable!AJ$777:AJ$829,D340)</f>
        <v>246.24929711360565</v>
      </c>
      <c r="AL358" s="200">
        <f>INDEX(Sorted_by_Variable!AK$777:AK$829,D340)</f>
        <v>248.54225833599858</v>
      </c>
      <c r="AM358" s="200">
        <f>INDEX(Sorted_by_Variable!AL$777:AL$829,D340)</f>
        <v>250.82913988212312</v>
      </c>
      <c r="AN358" s="200">
        <f>INDEX(Sorted_by_Variable!AM$777:AM$829,D340)</f>
        <v>253.11309931983322</v>
      </c>
      <c r="AO358" s="200">
        <f>INDEX(Sorted_by_Variable!AN$777:AN$829,D340)</f>
        <v>255.39707274019517</v>
      </c>
      <c r="AP358" s="200">
        <f>INDEX(Sorted_by_Variable!AO$777:AO$829,D340)</f>
        <v>257.68378395466937</v>
      </c>
      <c r="AQ358" s="201">
        <f>INDEX(Sorted_by_Variable!AP$777:AP$829,D340)</f>
        <v>259.97575319389773</v>
      </c>
      <c r="AS358" s="69" t="str">
        <f>C356&amp;"|"&amp;C358</f>
        <v>Annual first-year costs|Annual program cost of EE</v>
      </c>
    </row>
    <row r="359" spans="2:45" ht="18" thickBot="1" x14ac:dyDescent="0.4">
      <c r="B359" s="29"/>
      <c r="C359" s="245" t="s">
        <v>2386</v>
      </c>
      <c r="D359" s="96" t="s">
        <v>2376</v>
      </c>
      <c r="E359" s="203"/>
      <c r="F359" s="202">
        <f>INDEX(Sorted_by_Variable!E$832:E$884,D340)</f>
        <v>0</v>
      </c>
      <c r="G359" s="203">
        <f>INDEX(Sorted_by_Variable!F$832:F$884,D340)</f>
        <v>0</v>
      </c>
      <c r="H359" s="203">
        <f>INDEX(Sorted_by_Variable!G$832:G$884,D340)</f>
        <v>0</v>
      </c>
      <c r="I359" s="203">
        <f>INDEX(Sorted_by_Variable!H$832:H$884,D340)</f>
        <v>0</v>
      </c>
      <c r="J359" s="203">
        <f>INDEX(Sorted_by_Variable!I$832:I$884,D340)</f>
        <v>2.4494249999999997</v>
      </c>
      <c r="K359" s="203">
        <f>INDEX(Sorted_by_Variable!J$832:J$884,D340)</f>
        <v>25.287749744933318</v>
      </c>
      <c r="L359" s="203">
        <f>INDEX(Sorted_by_Variable!K$832:K$884,D340)</f>
        <v>48.290528990757274</v>
      </c>
      <c r="M359" s="203">
        <f>INDEX(Sorted_by_Variable!L$832:L$884,D340)</f>
        <v>85.596419307938518</v>
      </c>
      <c r="N359" s="203">
        <f>INDEX(Sorted_by_Variable!M$832:M$884,D340)</f>
        <v>113.14708202070111</v>
      </c>
      <c r="O359" s="203">
        <f>INDEX(Sorted_by_Variable!N$832:N$884,D340)</f>
        <v>163.88378012546423</v>
      </c>
      <c r="P359" s="203">
        <f>INDEX(Sorted_by_Variable!O$832:O$884,D340)</f>
        <v>195.36504013064416</v>
      </c>
      <c r="Q359" s="203">
        <f>INDEX(Sorted_by_Variable!P$832:P$884,D340)</f>
        <v>226.33208378573011</v>
      </c>
      <c r="R359" s="204">
        <f>INDEX(Sorted_by_Variable!Q$832:Q$884,D340)</f>
        <v>237.44027444973767</v>
      </c>
      <c r="S359" s="203">
        <f>INDEX(Sorted_by_Variable!R$832:R$884,D340)</f>
        <v>236.08474799544211</v>
      </c>
      <c r="T359" s="203">
        <f>INDEX(Sorted_by_Variable!S$832:S$884,D340)</f>
        <v>234.94573661779745</v>
      </c>
      <c r="U359" s="203">
        <f>INDEX(Sorted_by_Variable!T$832:T$884,D340)</f>
        <v>234.01897404080782</v>
      </c>
      <c r="V359" s="203">
        <f>INDEX(Sorted_by_Variable!U$832:U$884,D340)</f>
        <v>233.30042922061659</v>
      </c>
      <c r="W359" s="203">
        <f>INDEX(Sorted_by_Variable!V$832:V$884,D340)</f>
        <v>232.78629945071489</v>
      </c>
      <c r="X359" s="203">
        <f>INDEX(Sorted_by_Variable!W$832:W$884,D340)</f>
        <v>232.47300375629209</v>
      </c>
      <c r="Y359" s="203">
        <f>INDEX(Sorted_by_Variable!X$832:X$884,D340)</f>
        <v>232.3571765679483</v>
      </c>
      <c r="Z359" s="203">
        <f>INDEX(Sorted_by_Variable!Y$832:Y$884,D340)</f>
        <v>232.43566166536351</v>
      </c>
      <c r="AA359" s="203">
        <f>INDEX(Sorted_by_Variable!Z$832:Z$884,D340)</f>
        <v>232.70550638187865</v>
      </c>
      <c r="AB359" s="203">
        <f>INDEX(Sorted_by_Variable!AA$832:AA$884,D340)</f>
        <v>233.16395606129544</v>
      </c>
      <c r="AC359" s="203">
        <f>INDEX(Sorted_by_Variable!AB$832:AB$884,D340)</f>
        <v>233.80844875853464</v>
      </c>
      <c r="AD359" s="203">
        <f>INDEX(Sorted_by_Variable!AC$832:AC$884,D340)</f>
        <v>234.63661017612034</v>
      </c>
      <c r="AE359" s="203">
        <f>INDEX(Sorted_by_Variable!AD$832:AD$884,D340)</f>
        <v>235.64354156955679</v>
      </c>
      <c r="AF359" s="203">
        <f>INDEX(Sorted_by_Variable!AE$832:AE$884,D340)</f>
        <v>236.80202790098295</v>
      </c>
      <c r="AG359" s="203">
        <f>INDEX(Sorted_by_Variable!AF$832:AF$884,D340)</f>
        <v>238.08522205227248</v>
      </c>
      <c r="AH359" s="203">
        <f>INDEX(Sorted_by_Variable!AG$832:AG$884,D340)</f>
        <v>239.46675864784748</v>
      </c>
      <c r="AI359" s="203">
        <f>INDEX(Sorted_by_Variable!AH$832:AH$884,D340)</f>
        <v>241.68832091197527</v>
      </c>
      <c r="AJ359" s="203">
        <f>INDEX(Sorted_by_Variable!AI$832:AI$884,D340)</f>
        <v>243.95704237943454</v>
      </c>
      <c r="AK359" s="203">
        <f>INDEX(Sorted_by_Variable!AJ$832:AJ$884,D340)</f>
        <v>246.24929711360565</v>
      </c>
      <c r="AL359" s="203">
        <f>INDEX(Sorted_by_Variable!AK$832:AK$884,D340)</f>
        <v>248.54225833599858</v>
      </c>
      <c r="AM359" s="203">
        <f>INDEX(Sorted_by_Variable!AL$832:AL$884,D340)</f>
        <v>250.82913988212312</v>
      </c>
      <c r="AN359" s="203">
        <f>INDEX(Sorted_by_Variable!AM$832:AM$884,D340)</f>
        <v>253.11309931983322</v>
      </c>
      <c r="AO359" s="203">
        <f>INDEX(Sorted_by_Variable!AN$832:AN$884,D340)</f>
        <v>255.39707274019517</v>
      </c>
      <c r="AP359" s="203">
        <f>INDEX(Sorted_by_Variable!AO$832:AO$884,D340)</f>
        <v>257.68378395466937</v>
      </c>
      <c r="AQ359" s="204">
        <f>INDEX(Sorted_by_Variable!AP$832:AP$884,D340)</f>
        <v>259.97575319389773</v>
      </c>
      <c r="AS359" s="69" t="str">
        <f>C356&amp;"|"&amp;C359</f>
        <v>Annual first-year costs|Annual participant cost of EE</v>
      </c>
    </row>
    <row r="360" spans="2:45" ht="18.75" thickTop="1" thickBot="1" x14ac:dyDescent="0.4"/>
    <row r="361" spans="2:45" ht="25.5" thickTop="1" x14ac:dyDescent="0.5">
      <c r="B361" s="217" t="str">
        <f>INDEX(Sorted_by_Variable!$C$7:$C$59,D361)</f>
        <v>Kentucky</v>
      </c>
      <c r="C361" s="94"/>
      <c r="D361" s="228">
        <f>D340+1</f>
        <v>16</v>
      </c>
      <c r="E361" s="220"/>
      <c r="F361" s="222"/>
      <c r="G361" s="94"/>
      <c r="H361" s="94"/>
      <c r="I361" s="94"/>
      <c r="J361" s="94"/>
      <c r="K361" s="94"/>
      <c r="L361" s="94"/>
      <c r="M361" s="94"/>
      <c r="N361" s="94"/>
      <c r="O361" s="94"/>
      <c r="P361" s="94"/>
      <c r="Q361" s="94"/>
      <c r="R361" s="220"/>
      <c r="S361" s="94"/>
      <c r="T361" s="94"/>
      <c r="U361" s="94"/>
      <c r="V361" s="94"/>
      <c r="W361" s="94"/>
      <c r="X361" s="94"/>
      <c r="Y361" s="94"/>
      <c r="Z361" s="94"/>
      <c r="AA361" s="94"/>
      <c r="AB361" s="94"/>
      <c r="AC361" s="94"/>
      <c r="AD361" s="94"/>
      <c r="AE361" s="94"/>
      <c r="AF361" s="94"/>
      <c r="AG361" s="94"/>
      <c r="AH361" s="94"/>
      <c r="AI361" s="94"/>
      <c r="AJ361" s="94"/>
      <c r="AK361" s="94"/>
      <c r="AL361" s="94"/>
      <c r="AM361" s="94"/>
      <c r="AN361" s="94"/>
      <c r="AO361" s="94"/>
      <c r="AP361" s="94"/>
      <c r="AQ361" s="220"/>
      <c r="AS361" s="69"/>
    </row>
    <row r="362" spans="2:45" x14ac:dyDescent="0.35">
      <c r="C362" t="s">
        <v>2358</v>
      </c>
      <c r="D362" s="76" t="s">
        <v>0</v>
      </c>
      <c r="E362" s="166">
        <f>INDEX(Sorted_by_Variable!D$7:D$59,D361)</f>
        <v>89248.979000000007</v>
      </c>
      <c r="F362" s="167">
        <f>INDEX(Sorted_by_Variable!E$7:E$59,D361)</f>
        <v>90035.106152690161</v>
      </c>
      <c r="G362" s="166">
        <f>INDEX(Sorted_by_Variable!F$7:F$59,D361)</f>
        <v>90828.157708405663</v>
      </c>
      <c r="H362" s="166">
        <f>INDEX(Sorted_by_Variable!G$7:G$59,D361)</f>
        <v>91628.194659006534</v>
      </c>
      <c r="I362" s="166">
        <f>INDEX(Sorted_by_Variable!H$7:H$59,D361)</f>
        <v>92435.278533584235</v>
      </c>
      <c r="J362" s="166">
        <f>INDEX(Sorted_by_Variable!I$7:I$59,D361)</f>
        <v>93249.471403193733</v>
      </c>
      <c r="K362" s="166">
        <f>INDEX(Sorted_by_Variable!J$7:J$59,D361)</f>
        <v>94070.835885627239</v>
      </c>
      <c r="L362" s="166">
        <f>INDEX(Sorted_by_Variable!K$7:K$59,D361)</f>
        <v>94899.435150230041</v>
      </c>
      <c r="M362" s="166">
        <f>INDEX(Sorted_by_Variable!L$7:L$59,D361)</f>
        <v>95735.332922758666</v>
      </c>
      <c r="N362" s="166">
        <f>INDEX(Sorted_by_Variable!M$7:M$59,D361)</f>
        <v>96578.593490281928</v>
      </c>
      <c r="O362" s="166">
        <f>INDEX(Sorted_by_Variable!N$7:N$59,D361)</f>
        <v>97429.281706125097</v>
      </c>
      <c r="P362" s="166">
        <f>INDEX(Sorted_by_Variable!O$7:O$59,D361)</f>
        <v>98287.462994857633</v>
      </c>
      <c r="Q362" s="166">
        <f>INDEX(Sorted_by_Variable!P$7:P$59,D361)</f>
        <v>99153.203357324819</v>
      </c>
      <c r="R362" s="168">
        <f>INDEX(Sorted_by_Variable!Q$7:Q$59,D361)</f>
        <v>100026.56937572378</v>
      </c>
      <c r="S362" s="166">
        <f>INDEX(Sorted_by_Variable!R$7:R$59,D361)</f>
        <v>100907.62821872412</v>
      </c>
      <c r="T362" s="166">
        <f>INDEX(Sorted_by_Variable!S$7:S$59,D361)</f>
        <v>101796.44764663378</v>
      </c>
      <c r="U362" s="166">
        <f>INDEX(Sorted_by_Variable!T$7:T$59,D361)</f>
        <v>102693.09601661032</v>
      </c>
      <c r="V362" s="166">
        <f>INDEX(Sorted_by_Variable!U$7:U$59,D361)</f>
        <v>103597.64228791808</v>
      </c>
      <c r="W362" s="166">
        <f>INDEX(Sorted_by_Variable!V$7:V$59,D361)</f>
        <v>104510.15602723171</v>
      </c>
      <c r="X362" s="166">
        <f>INDEX(Sorted_by_Variable!W$7:W$59,D361)</f>
        <v>105430.70741398641</v>
      </c>
      <c r="Y362" s="166">
        <f>INDEX(Sorted_by_Variable!X$7:X$59,D361)</f>
        <v>106359.36724577525</v>
      </c>
      <c r="Z362" s="166">
        <f>INDEX(Sorted_by_Variable!Y$7:Y$59,D361)</f>
        <v>107296.20694379407</v>
      </c>
      <c r="AA362" s="166">
        <f>INDEX(Sorted_by_Variable!Z$7:Z$59,D361)</f>
        <v>108241.29855833431</v>
      </c>
      <c r="AB362" s="166">
        <f>INDEX(Sorted_by_Variable!AA$7:AA$59,D361)</f>
        <v>109194.71477432428</v>
      </c>
      <c r="AC362" s="166">
        <f>INDEX(Sorted_by_Variable!AB$7:AB$59,D361)</f>
        <v>110156.52891691915</v>
      </c>
      <c r="AD362" s="166">
        <f>INDEX(Sorted_by_Variable!AC$7:AC$59,D361)</f>
        <v>111126.81495714028</v>
      </c>
      <c r="AE362" s="166">
        <f>INDEX(Sorted_by_Variable!AD$7:AD$59,D361)</f>
        <v>112105.6475175641</v>
      </c>
      <c r="AF362" s="166">
        <f>INDEX(Sorted_by_Variable!AE$7:AE$59,D361)</f>
        <v>113093.10187806125</v>
      </c>
      <c r="AG362" s="166">
        <f>INDEX(Sorted_by_Variable!AF$7:AF$59,D361)</f>
        <v>114089.25398158612</v>
      </c>
      <c r="AH362" s="166">
        <f>INDEX(Sorted_by_Variable!AG$7:AG$59,D361)</f>
        <v>114970.75652172331</v>
      </c>
      <c r="AI362" s="166">
        <f>INDEX(Sorted_by_Variable!AH$7:AH$59,D361)</f>
        <v>115859.0699288015</v>
      </c>
      <c r="AJ362" s="166">
        <f>INDEX(Sorted_by_Variable!AI$7:AI$59,D361)</f>
        <v>116754.24682650172</v>
      </c>
      <c r="AK362" s="166">
        <f>INDEX(Sorted_by_Variable!AJ$7:AJ$59,D361)</f>
        <v>117656.34024509814</v>
      </c>
      <c r="AL362" s="166">
        <f>INDEX(Sorted_by_Variable!AK$7:AK$59,D361)</f>
        <v>118565.40362459957</v>
      </c>
      <c r="AM362" s="166">
        <f>INDEX(Sorted_by_Variable!AL$7:AL$59,D361)</f>
        <v>119481.49081791527</v>
      </c>
      <c r="AN362" s="166">
        <f>INDEX(Sorted_by_Variable!AM$7:AM$59,D361)</f>
        <v>120404.6560940452</v>
      </c>
      <c r="AO362" s="166">
        <f>INDEX(Sorted_by_Variable!AN$7:AN$59,D361)</f>
        <v>121334.9541412949</v>
      </c>
      <c r="AP362" s="166">
        <f>INDEX(Sorted_by_Variable!AO$7:AO$59,D361)</f>
        <v>122272.44007051522</v>
      </c>
      <c r="AQ362" s="168">
        <f>INDEX(Sorted_by_Variable!AP$7:AP$59,D361)</f>
        <v>123217.16941836709</v>
      </c>
      <c r="AS362" s="69" t="str">
        <f t="shared" ref="AS362:AS372" si="99">C362</f>
        <v>BAU sales</v>
      </c>
    </row>
    <row r="363" spans="2:45" x14ac:dyDescent="0.35">
      <c r="C363" t="s">
        <v>2372</v>
      </c>
      <c r="D363" s="76" t="s">
        <v>0</v>
      </c>
      <c r="E363" s="166">
        <f>INDEX(Sorted_by_Variable!D$62:D$114,D361)</f>
        <v>89048.49</v>
      </c>
      <c r="F363" s="167">
        <f>INDEX(Sorted_by_Variable!E$62:E$114,D361)</f>
        <v>90035.106152690161</v>
      </c>
      <c r="G363" s="166">
        <f>INDEX(Sorted_by_Variable!F$62:F$114,D361)</f>
        <v>90828.157708405663</v>
      </c>
      <c r="H363" s="166">
        <f>INDEX(Sorted_by_Variable!G$62:G$114,D361)</f>
        <v>91628.194659006534</v>
      </c>
      <c r="I363" s="166">
        <f>INDEX(Sorted_by_Variable!H$62:H$114,D361)</f>
        <v>92435.278533584235</v>
      </c>
      <c r="J363" s="166">
        <f>INDEX(Sorted_by_Variable!I$62:I$114,D361)</f>
        <v>93048.982403193731</v>
      </c>
      <c r="K363" s="166">
        <f>INDEX(Sorted_by_Variable!J$62:J$114,D361)</f>
        <v>93492.980870468091</v>
      </c>
      <c r="L363" s="166">
        <f>INDEX(Sorted_by_Variable!K$62:K$114,D361)</f>
        <v>93775.793883953083</v>
      </c>
      <c r="M363" s="166">
        <f>INDEX(Sorted_by_Variable!L$62:L$114,D361)</f>
        <v>93906.964682299018</v>
      </c>
      <c r="N363" s="166">
        <f>INDEX(Sorted_by_Variable!M$62:M$114,D361)</f>
        <v>93896.93130570557</v>
      </c>
      <c r="O363" s="166">
        <f>INDEX(Sorted_by_Variable!N$62:N$114,D361)</f>
        <v>93756.893573102003</v>
      </c>
      <c r="P363" s="166">
        <f>INDEX(Sorted_by_Variable!O$62:O$114,D361)</f>
        <v>93498.677587452505</v>
      </c>
      <c r="Q363" s="166">
        <f>INDEX(Sorted_by_Variable!P$62:P$114,D361)</f>
        <v>93243.896576253581</v>
      </c>
      <c r="R363" s="168">
        <f>INDEX(Sorted_by_Variable!Q$62:Q$114,D361)</f>
        <v>93074.377681618178</v>
      </c>
      <c r="S363" s="166">
        <f>INDEX(Sorted_by_Variable!R$62:R$114,D361)</f>
        <v>92988.707997563906</v>
      </c>
      <c r="T363" s="166">
        <f>INDEX(Sorted_by_Variable!S$62:S$114,D361)</f>
        <v>92985.563715533674</v>
      </c>
      <c r="U363" s="166">
        <f>INDEX(Sorted_by_Variable!T$62:T$114,D361)</f>
        <v>93063.707677693572</v>
      </c>
      <c r="V363" s="166">
        <f>INDEX(Sorted_by_Variable!U$62:U$114,D361)</f>
        <v>93221.987037317202</v>
      </c>
      <c r="W363" s="166">
        <f>INDEX(Sorted_by_Variable!V$62:V$114,D361)</f>
        <v>93459.33102271895</v>
      </c>
      <c r="X363" s="166">
        <f>INDEX(Sorted_by_Variable!W$62:W$114,D361)</f>
        <v>93774.748801336507</v>
      </c>
      <c r="Y363" s="166">
        <f>INDEX(Sorted_by_Variable!X$62:X$114,D361)</f>
        <v>94167.327440695313</v>
      </c>
      <c r="Z363" s="166">
        <f>INDEX(Sorted_by_Variable!Y$62:Y$114,D361)</f>
        <v>94636.229963115809</v>
      </c>
      <c r="AA363" s="166">
        <f>INDEX(Sorted_by_Variable!Z$62:Z$114,D361)</f>
        <v>95180.693491148282</v>
      </c>
      <c r="AB363" s="166">
        <f>INDEX(Sorted_by_Variable!AA$62:AA$114,D361)</f>
        <v>95800.027480838791</v>
      </c>
      <c r="AC363" s="166">
        <f>INDEX(Sorted_by_Variable!AB$62:AB$114,D361)</f>
        <v>96493.612040044987</v>
      </c>
      <c r="AD363" s="166">
        <f>INDEX(Sorted_by_Variable!AC$62:AC$114,D361)</f>
        <v>97250.344276500546</v>
      </c>
      <c r="AE363" s="166">
        <f>INDEX(Sorted_by_Variable!AD$62:AD$114,D361)</f>
        <v>98060.03447660197</v>
      </c>
      <c r="AF363" s="166">
        <f>INDEX(Sorted_by_Variable!AE$62:AE$114,D361)</f>
        <v>98912.622182721941</v>
      </c>
      <c r="AG363" s="166">
        <f>INDEX(Sorted_by_Variable!AF$62:AF$114,D361)</f>
        <v>99798.216143713871</v>
      </c>
      <c r="AH363" s="166">
        <f>INDEX(Sorted_by_Variable!AG$62:AG$114,D361)</f>
        <v>100583.70571493937</v>
      </c>
      <c r="AI363" s="166">
        <f>INDEX(Sorted_by_Variable!AH$62:AH$114,D361)</f>
        <v>101382.87352814581</v>
      </c>
      <c r="AJ363" s="166">
        <f>INDEX(Sorted_by_Variable!AI$62:AI$114,D361)</f>
        <v>102186.4077002721</v>
      </c>
      <c r="AK363" s="166">
        <f>INDEX(Sorted_by_Variable!AJ$62:AJ$114,D361)</f>
        <v>102991.02974592905</v>
      </c>
      <c r="AL363" s="166">
        <f>INDEX(Sorted_by_Variable!AK$62:AK$114,D361)</f>
        <v>103797.61229900931</v>
      </c>
      <c r="AM363" s="166">
        <f>INDEX(Sorted_by_Variable!AL$62:AL$114,D361)</f>
        <v>104606.94886344791</v>
      </c>
      <c r="AN363" s="166">
        <f>INDEX(Sorted_by_Variable!AM$62:AM$114,D361)</f>
        <v>105419.75680773528</v>
      </c>
      <c r="AO363" s="166">
        <f>INDEX(Sorted_by_Variable!AN$62:AN$114,D361)</f>
        <v>106236.68018172648</v>
      </c>
      <c r="AP363" s="166">
        <f>INDEX(Sorted_by_Variable!AO$62:AO$114,D361)</f>
        <v>107058.29236270739</v>
      </c>
      <c r="AQ363" s="168">
        <f>INDEX(Sorted_by_Variable!AP$62:AP$114,D361)</f>
        <v>107885.09853735074</v>
      </c>
      <c r="AS363" s="69" t="str">
        <f t="shared" si="99"/>
        <v>Sales after EE</v>
      </c>
    </row>
    <row r="364" spans="2:45" x14ac:dyDescent="0.35">
      <c r="C364" t="s">
        <v>2356</v>
      </c>
      <c r="D364" s="76" t="s">
        <v>0</v>
      </c>
      <c r="E364" s="166">
        <f>INDEX(Sorted_by_Variable!D$117:D$169,D361)</f>
        <v>0</v>
      </c>
      <c r="F364" s="167">
        <f>INDEX(Sorted_by_Variable!E$117:E$169,D361)</f>
        <v>0</v>
      </c>
      <c r="G364" s="166">
        <f>INDEX(Sorted_by_Variable!F$117:F$169,D361)</f>
        <v>0</v>
      </c>
      <c r="H364" s="166">
        <f>INDEX(Sorted_by_Variable!G$117:G$169,D361)</f>
        <v>0</v>
      </c>
      <c r="I364" s="166">
        <f>INDEX(Sorted_by_Variable!H$117:H$169,D361)</f>
        <v>0</v>
      </c>
      <c r="J364" s="166">
        <f>INDEX(Sorted_by_Variable!I$117:I$169,D361)</f>
        <v>200.48899999999998</v>
      </c>
      <c r="K364" s="166">
        <f>INDEX(Sorted_by_Variable!J$117:J$169,D361)</f>
        <v>577.85501515914609</v>
      </c>
      <c r="L364" s="166">
        <f>INDEX(Sorted_by_Variable!K$117:K$169,D361)</f>
        <v>1123.6412662769567</v>
      </c>
      <c r="M364" s="166">
        <f>INDEX(Sorted_by_Variable!L$117:L$169,D361)</f>
        <v>1828.3682404596404</v>
      </c>
      <c r="N364" s="166">
        <f>INDEX(Sorted_by_Variable!M$117:M$169,D361)</f>
        <v>2681.6621845763634</v>
      </c>
      <c r="O364" s="166">
        <f>INDEX(Sorted_by_Variable!N$117:N$169,D361)</f>
        <v>3672.3881330231006</v>
      </c>
      <c r="P364" s="166">
        <f>INDEX(Sorted_by_Variable!O$117:O$169,D361)</f>
        <v>4788.7854074051256</v>
      </c>
      <c r="Q364" s="166">
        <f>INDEX(Sorted_by_Variable!P$117:P$169,D361)</f>
        <v>5909.30678107124</v>
      </c>
      <c r="R364" s="168">
        <f>INDEX(Sorted_by_Variable!Q$117:Q$169,D361)</f>
        <v>6952.1916941055924</v>
      </c>
      <c r="S364" s="166">
        <f>INDEX(Sorted_by_Variable!R$117:R$169,D361)</f>
        <v>7918.9202211602133</v>
      </c>
      <c r="T364" s="166">
        <f>INDEX(Sorted_by_Variable!S$117:S$169,D361)</f>
        <v>8810.8839311001102</v>
      </c>
      <c r="U364" s="166">
        <f>INDEX(Sorted_by_Variable!T$117:T$169,D361)</f>
        <v>9629.3883389167422</v>
      </c>
      <c r="V364" s="166">
        <f>INDEX(Sorted_by_Variable!U$117:U$169,D361)</f>
        <v>10375.655250600876</v>
      </c>
      <c r="W364" s="166">
        <f>INDEX(Sorted_by_Variable!V$117:V$169,D361)</f>
        <v>11050.825004512764</v>
      </c>
      <c r="X364" s="166">
        <f>INDEX(Sorted_by_Variable!W$117:W$169,D361)</f>
        <v>11655.958612649902</v>
      </c>
      <c r="Y364" s="166">
        <f>INDEX(Sorted_by_Variable!X$117:X$169,D361)</f>
        <v>12192.039805079945</v>
      </c>
      <c r="Z364" s="166">
        <f>INDEX(Sorted_by_Variable!Y$117:Y$169,D361)</f>
        <v>12659.976980678262</v>
      </c>
      <c r="AA364" s="166">
        <f>INDEX(Sorted_by_Variable!Z$117:Z$169,D361)</f>
        <v>13060.605067186025</v>
      </c>
      <c r="AB364" s="166">
        <f>INDEX(Sorted_by_Variable!AA$117:AA$169,D361)</f>
        <v>13394.687293485498</v>
      </c>
      <c r="AC364" s="166">
        <f>INDEX(Sorted_by_Variable!AB$117:AB$169,D361)</f>
        <v>13662.91687687416</v>
      </c>
      <c r="AD364" s="166">
        <f>INDEX(Sorted_by_Variable!AC$117:AC$169,D361)</f>
        <v>13876.470680639726</v>
      </c>
      <c r="AE364" s="166">
        <f>INDEX(Sorted_by_Variable!AD$117:AD$169,D361)</f>
        <v>14045.613040962127</v>
      </c>
      <c r="AF364" s="166">
        <f>INDEX(Sorted_by_Variable!AE$117:AE$169,D361)</f>
        <v>14180.479695339309</v>
      </c>
      <c r="AG364" s="166">
        <f>INDEX(Sorted_by_Variable!AF$117:AF$169,D361)</f>
        <v>14291.037837872251</v>
      </c>
      <c r="AH364" s="166">
        <f>INDEX(Sorted_by_Variable!AG$117:AG$169,D361)</f>
        <v>14387.05080678394</v>
      </c>
      <c r="AI364" s="166">
        <f>INDEX(Sorted_by_Variable!AH$117:AH$169,D361)</f>
        <v>14476.196400655695</v>
      </c>
      <c r="AJ364" s="166">
        <f>INDEX(Sorted_by_Variable!AI$117:AI$169,D361)</f>
        <v>14567.839126229614</v>
      </c>
      <c r="AK364" s="166">
        <f>INDEX(Sorted_by_Variable!AJ$117:AJ$169,D361)</f>
        <v>14665.310499169089</v>
      </c>
      <c r="AL364" s="166">
        <f>INDEX(Sorted_by_Variable!AK$117:AK$169,D361)</f>
        <v>14767.791325590246</v>
      </c>
      <c r="AM364" s="166">
        <f>INDEX(Sorted_by_Variable!AL$117:AL$169,D361)</f>
        <v>14874.541954467364</v>
      </c>
      <c r="AN364" s="166">
        <f>INDEX(Sorted_by_Variable!AM$117:AM$169,D361)</f>
        <v>14984.899286309919</v>
      </c>
      <c r="AO364" s="166">
        <f>INDEX(Sorted_by_Variable!AN$117:AN$169,D361)</f>
        <v>15098.273959568429</v>
      </c>
      <c r="AP364" s="166">
        <f>INDEX(Sorted_by_Variable!AO$117:AO$169,D361)</f>
        <v>15214.147707807828</v>
      </c>
      <c r="AQ364" s="168">
        <f>INDEX(Sorted_by_Variable!AP$117:AP$169,D361)</f>
        <v>15332.070881016356</v>
      </c>
      <c r="AS364" s="69" t="str">
        <f t="shared" si="99"/>
        <v>Net cumulative savings</v>
      </c>
    </row>
    <row r="365" spans="2:45" x14ac:dyDescent="0.35">
      <c r="C365" t="s">
        <v>2390</v>
      </c>
      <c r="D365" s="76" t="s">
        <v>1</v>
      </c>
      <c r="E365" s="174">
        <f t="shared" ref="E365:AQ365" si="100">E364/E362</f>
        <v>0</v>
      </c>
      <c r="F365" s="173">
        <f t="shared" si="100"/>
        <v>0</v>
      </c>
      <c r="G365" s="174">
        <f t="shared" si="100"/>
        <v>0</v>
      </c>
      <c r="H365" s="174">
        <f t="shared" si="100"/>
        <v>0</v>
      </c>
      <c r="I365" s="174">
        <f t="shared" si="100"/>
        <v>0</v>
      </c>
      <c r="J365" s="174">
        <f t="shared" si="100"/>
        <v>2.1500282734378414E-3</v>
      </c>
      <c r="K365" s="174">
        <f t="shared" si="100"/>
        <v>6.1427647550800022E-3</v>
      </c>
      <c r="L365" s="174">
        <f t="shared" si="100"/>
        <v>1.1840336715368036E-2</v>
      </c>
      <c r="M365" s="174">
        <f t="shared" si="100"/>
        <v>1.9098155139177377E-2</v>
      </c>
      <c r="N365" s="174">
        <f t="shared" si="100"/>
        <v>2.7766631172219353E-2</v>
      </c>
      <c r="O365" s="174">
        <f t="shared" si="100"/>
        <v>3.7692858540208533E-2</v>
      </c>
      <c r="P365" s="174">
        <f t="shared" si="100"/>
        <v>4.8722240471866421E-2</v>
      </c>
      <c r="Q365" s="174">
        <f t="shared" si="100"/>
        <v>5.9597739467634629E-2</v>
      </c>
      <c r="R365" s="175">
        <f t="shared" si="100"/>
        <v>6.9503450308202555E-2</v>
      </c>
      <c r="S365" s="174">
        <f t="shared" si="100"/>
        <v>7.847692350865107E-2</v>
      </c>
      <c r="T365" s="174">
        <f t="shared" si="100"/>
        <v>8.6553943038222211E-2</v>
      </c>
      <c r="U365" s="174">
        <f t="shared" si="100"/>
        <v>9.3768604827720994E-2</v>
      </c>
      <c r="V365" s="174">
        <f t="shared" si="100"/>
        <v>0.10015339173226456</v>
      </c>
      <c r="W365" s="174">
        <f t="shared" si="100"/>
        <v>0.10573924510870794</v>
      </c>
      <c r="X365" s="174">
        <f t="shared" si="100"/>
        <v>0.11055563315990447</v>
      </c>
      <c r="Y365" s="174">
        <f t="shared" si="100"/>
        <v>0.11463061619111156</v>
      </c>
      <c r="Z365" s="174">
        <f t="shared" si="100"/>
        <v>0.11799090891731198</v>
      </c>
      <c r="AA365" s="174">
        <f t="shared" si="100"/>
        <v>0.12066193995397509</v>
      </c>
      <c r="AB365" s="174">
        <f t="shared" si="100"/>
        <v>0.12266790861781787</v>
      </c>
      <c r="AC365" s="174">
        <f t="shared" si="100"/>
        <v>0.12403183915842909</v>
      </c>
      <c r="AD365" s="174">
        <f t="shared" si="100"/>
        <v>0.12487058758942786</v>
      </c>
      <c r="AE365" s="174">
        <f t="shared" si="100"/>
        <v>0.12528907643802278</v>
      </c>
      <c r="AF365" s="174">
        <f t="shared" si="100"/>
        <v>0.12538766255283124</v>
      </c>
      <c r="AG365" s="174">
        <f t="shared" si="100"/>
        <v>0.12526190976916027</v>
      </c>
      <c r="AH365" s="174">
        <f t="shared" si="100"/>
        <v>0.12513661075254001</v>
      </c>
      <c r="AI365" s="174">
        <f t="shared" si="100"/>
        <v>0.12494659597692011</v>
      </c>
      <c r="AJ365" s="174">
        <f t="shared" si="100"/>
        <v>0.12477352663563156</v>
      </c>
      <c r="AK365" s="174">
        <f t="shared" si="100"/>
        <v>0.12464530571509157</v>
      </c>
      <c r="AL365" s="174">
        <f t="shared" si="100"/>
        <v>0.12455396662206675</v>
      </c>
      <c r="AM365" s="174">
        <f t="shared" si="100"/>
        <v>0.12449243688409894</v>
      </c>
      <c r="AN365" s="174">
        <f t="shared" si="100"/>
        <v>0.12445448350938831</v>
      </c>
      <c r="AO365" s="174">
        <f t="shared" si="100"/>
        <v>0.12443466160613903</v>
      </c>
      <c r="AP365" s="174">
        <f t="shared" si="100"/>
        <v>0.12442826608378585</v>
      </c>
      <c r="AQ365" s="175">
        <f t="shared" si="100"/>
        <v>0.1244312862678934</v>
      </c>
      <c r="AS365" s="69" t="str">
        <f t="shared" si="99"/>
        <v>Net cumulative savings as a percent of sales before EE</v>
      </c>
    </row>
    <row r="366" spans="2:45" x14ac:dyDescent="0.35">
      <c r="C366" t="s">
        <v>2378</v>
      </c>
      <c r="D366" s="76" t="s">
        <v>0</v>
      </c>
      <c r="E366" s="166">
        <f>INDEX(Sorted_by_Variable!D$227:D$279,D361)</f>
        <v>0</v>
      </c>
      <c r="F366" s="167">
        <f>INDEX(Sorted_by_Variable!E$227:E$279,D361)</f>
        <v>0</v>
      </c>
      <c r="G366" s="166">
        <f>INDEX(Sorted_by_Variable!F$227:F$279,D361)</f>
        <v>0</v>
      </c>
      <c r="H366" s="166">
        <f>INDEX(Sorted_by_Variable!G$227:G$279,D361)</f>
        <v>0</v>
      </c>
      <c r="I366" s="166">
        <f>INDEX(Sorted_by_Variable!H$227:H$279,D361)</f>
        <v>0</v>
      </c>
      <c r="J366" s="166">
        <f>INDEX(Sorted_by_Variable!I$227:I$279,D361)</f>
        <v>200.48899999999998</v>
      </c>
      <c r="K366" s="166">
        <f>INDEX(Sorted_by_Variable!J$227:J$279,D361)</f>
        <v>387.9180677907251</v>
      </c>
      <c r="L366" s="166">
        <f>INDEX(Sorted_by_Variable!K$227:K$279,D361)</f>
        <v>576.75504415942794</v>
      </c>
      <c r="M366" s="166">
        <f>INDEX(Sorted_by_Variable!L$227:L$279,D361)</f>
        <v>766.05129586427063</v>
      </c>
      <c r="N366" s="166">
        <f>INDEX(Sorted_by_Variable!M$227:M$279,D361)</f>
        <v>954.93675505432441</v>
      </c>
      <c r="O366" s="166">
        <f>INDEX(Sorted_by_Variable!N$227:N$279,D361)</f>
        <v>1142.6285885977234</v>
      </c>
      <c r="P366" s="166">
        <f>INDEX(Sorted_by_Variable!O$227:O$279,D361)</f>
        <v>1328.4382613013129</v>
      </c>
      <c r="Q366" s="166">
        <f>INDEX(Sorted_by_Variable!P$227:P$279,D361)</f>
        <v>1402.4801638117874</v>
      </c>
      <c r="R366" s="168">
        <f>INDEX(Sorted_by_Variable!Q$227:Q$279,D361)</f>
        <v>1398.6584486438037</v>
      </c>
      <c r="S366" s="166">
        <f>INDEX(Sorted_by_Variable!R$227:R$279,D361)</f>
        <v>1396.1156652242726</v>
      </c>
      <c r="T366" s="166">
        <f>INDEX(Sorted_by_Variable!S$227:S$279,D361)</f>
        <v>1394.8306199634585</v>
      </c>
      <c r="U366" s="166">
        <f>INDEX(Sorted_by_Variable!T$227:T$279,D361)</f>
        <v>1394.783455733005</v>
      </c>
      <c r="V366" s="166">
        <f>INDEX(Sorted_by_Variable!U$227:U$279,D361)</f>
        <v>1395.9556151654035</v>
      </c>
      <c r="W366" s="166">
        <f>INDEX(Sorted_by_Variable!V$227:V$279,D361)</f>
        <v>1398.3298055597579</v>
      </c>
      <c r="X366" s="166">
        <f>INDEX(Sorted_by_Variable!W$227:W$279,D361)</f>
        <v>1401.8899653407841</v>
      </c>
      <c r="Y366" s="166">
        <f>INDEX(Sorted_by_Variable!X$227:X$279,D361)</f>
        <v>1406.6212320200475</v>
      </c>
      <c r="Z366" s="166">
        <f>INDEX(Sorted_by_Variable!Y$227:Y$279,D361)</f>
        <v>1412.5099116104298</v>
      </c>
      <c r="AA366" s="166">
        <f>INDEX(Sorted_by_Variable!Z$227:Z$279,D361)</f>
        <v>1419.543449446737</v>
      </c>
      <c r="AB366" s="166">
        <f>INDEX(Sorted_by_Variable!AA$227:AA$279,D361)</f>
        <v>1427.7104023672241</v>
      </c>
      <c r="AC366" s="166">
        <f>INDEX(Sorted_by_Variable!AB$227:AB$279,D361)</f>
        <v>1437.0004122125818</v>
      </c>
      <c r="AD366" s="166">
        <f>INDEX(Sorted_by_Variable!AC$227:AC$279,D361)</f>
        <v>1447.4041806006749</v>
      </c>
      <c r="AE366" s="166">
        <f>INDEX(Sorted_by_Variable!AD$227:AD$279,D361)</f>
        <v>1458.7551641475081</v>
      </c>
      <c r="AF366" s="166">
        <f>INDEX(Sorted_by_Variable!AE$227:AE$279,D361)</f>
        <v>1470.9005171490294</v>
      </c>
      <c r="AG366" s="166">
        <f>INDEX(Sorted_by_Variable!AF$227:AF$279,D361)</f>
        <v>1483.6893327408291</v>
      </c>
      <c r="AH366" s="166">
        <f>INDEX(Sorted_by_Variable!AG$227:AG$279,D361)</f>
        <v>1496.973242155708</v>
      </c>
      <c r="AI366" s="166">
        <f>INDEX(Sorted_by_Variable!AH$227:AH$279,D361)</f>
        <v>1508.7555857240905</v>
      </c>
      <c r="AJ366" s="166">
        <f>INDEX(Sorted_by_Variable!AI$227:AI$279,D361)</f>
        <v>1520.7431029221871</v>
      </c>
      <c r="AK366" s="166">
        <f>INDEX(Sorted_by_Variable!AJ$227:AJ$279,D361)</f>
        <v>1532.7961155040814</v>
      </c>
      <c r="AL366" s="166">
        <f>INDEX(Sorted_by_Variable!AK$227:AK$279,D361)</f>
        <v>1544.8654461889357</v>
      </c>
      <c r="AM366" s="166">
        <f>INDEX(Sorted_by_Variable!AL$227:AL$279,D361)</f>
        <v>1556.9641844851396</v>
      </c>
      <c r="AN366" s="166">
        <f>INDEX(Sorted_by_Variable!AM$227:AM$279,D361)</f>
        <v>1569.1042329517186</v>
      </c>
      <c r="AO366" s="166">
        <f>INDEX(Sorted_by_Variable!AN$227:AN$279,D361)</f>
        <v>1581.2963521160291</v>
      </c>
      <c r="AP366" s="166">
        <f>INDEX(Sorted_by_Variable!AO$227:AO$279,D361)</f>
        <v>1593.5502027258972</v>
      </c>
      <c r="AQ366" s="168">
        <f>INDEX(Sorted_by_Variable!AP$227:AP$279,D361)</f>
        <v>1605.8743854406107</v>
      </c>
      <c r="AS366" s="69" t="str">
        <f t="shared" si="99"/>
        <v>Annual first-year savings</v>
      </c>
    </row>
    <row r="367" spans="2:45" x14ac:dyDescent="0.35">
      <c r="C367" t="s">
        <v>2379</v>
      </c>
      <c r="D367" s="76" t="s">
        <v>1</v>
      </c>
      <c r="E367" s="174">
        <f>INDEX(Sorted_by_Variable!D$282:D$335,D361)</f>
        <v>0</v>
      </c>
      <c r="F367" s="173">
        <f>INDEX(Sorted_by_Variable!E$282:E$335,D361)</f>
        <v>2.2514587277111604E-3</v>
      </c>
      <c r="G367" s="174">
        <f>INDEX(Sorted_by_Variable!F$282:F$335,D361)</f>
        <v>2.2267869564122195E-3</v>
      </c>
      <c r="H367" s="174">
        <f>INDEX(Sorted_by_Variable!G$282:G$335,D361)</f>
        <v>2.2073441216725882E-3</v>
      </c>
      <c r="I367" s="174">
        <f>INDEX(Sorted_by_Variable!H$282:H$335,D361)</f>
        <v>2.1880710489398806E-3</v>
      </c>
      <c r="J367" s="174">
        <f>INDEX(Sorted_by_Variable!I$282:I$335,D361)</f>
        <v>2.1689662559642412E-3</v>
      </c>
      <c r="K367" s="174">
        <f>INDEX(Sorted_by_Variable!J$282:J$335,D361)</f>
        <v>2.154660855196183E-3</v>
      </c>
      <c r="L367" s="174">
        <f>INDEX(Sorted_by_Variable!K$282:K$335,D361)</f>
        <v>2.1444283638551638E-3</v>
      </c>
      <c r="M367" s="174">
        <f>INDEX(Sorted_by_Variable!L$282:L$335,D361)</f>
        <v>2.1379611059129376E-3</v>
      </c>
      <c r="N367" s="174">
        <f>INDEX(Sorted_by_Variable!M$282:M$335,D361)</f>
        <v>2.1349747665498887E-3</v>
      </c>
      <c r="O367" s="174">
        <f>INDEX(Sorted_by_Variable!N$282:N$335,D361)</f>
        <v>2.1352028997332893E-3</v>
      </c>
      <c r="P367" s="174">
        <f>INDEX(Sorted_by_Variable!O$282:O$335,D361)</f>
        <v>2.1383920942696258E-3</v>
      </c>
      <c r="Q367" s="174">
        <f>INDEX(Sorted_by_Variable!P$282:P$335,D361)</f>
        <v>2.1442977074459242E-3</v>
      </c>
      <c r="R367" s="175">
        <f>INDEX(Sorted_by_Variable!Q$282:Q$335,D361)</f>
        <v>2.1501568184255668E-3</v>
      </c>
      <c r="S367" s="174">
        <f>INDEX(Sorted_by_Variable!R$282:R$335,D361)</f>
        <v>2.1540729574987616E-3</v>
      </c>
      <c r="T367" s="174">
        <f>INDEX(Sorted_by_Variable!S$282:S$335,D361)</f>
        <v>2.1560574860901645E-3</v>
      </c>
      <c r="U367" s="174">
        <f>INDEX(Sorted_by_Variable!T$282:T$335,D361)</f>
        <v>2.156130392598861E-3</v>
      </c>
      <c r="V367" s="174">
        <f>INDEX(Sorted_by_Variable!U$282:U$335,D361)</f>
        <v>2.1543199277461755E-3</v>
      </c>
      <c r="W367" s="174">
        <f>INDEX(Sorted_by_Variable!V$282:V$335,D361)</f>
        <v>2.150662159987464E-3</v>
      </c>
      <c r="X367" s="174">
        <f>INDEX(Sorted_by_Variable!W$282:W$335,D361)</f>
        <v>2.1452004610568345E-3</v>
      </c>
      <c r="Y367" s="174">
        <f>INDEX(Sorted_by_Variable!X$282:X$335,D361)</f>
        <v>2.1379849326468425E-3</v>
      </c>
      <c r="Z367" s="174">
        <f>INDEX(Sorted_by_Variable!Y$282:Y$335,D361)</f>
        <v>2.1290717858193854E-3</v>
      </c>
      <c r="AA367" s="174">
        <f>INDEX(Sorted_by_Variable!Z$282:Z$335,D361)</f>
        <v>2.1185226850027731E-3</v>
      </c>
      <c r="AB367" s="174">
        <f>INDEX(Sorted_by_Variable!AA$282:AA$335,D361)</f>
        <v>2.1064040683696564E-3</v>
      </c>
      <c r="AC367" s="174">
        <f>INDEX(Sorted_by_Variable!AB$282:AB$335,D361)</f>
        <v>2.0927864560383379E-3</v>
      </c>
      <c r="AD367" s="174">
        <f>INDEX(Sorted_by_Variable!AC$282:AC$335,D361)</f>
        <v>2.0777437569317729E-3</v>
      </c>
      <c r="AE367" s="174">
        <f>INDEX(Sorted_by_Variable!AD$282:AD$335,D361)</f>
        <v>2.0615762493341209E-3</v>
      </c>
      <c r="AF367" s="174">
        <f>INDEX(Sorted_by_Variable!AE$282:AE$335,D361)</f>
        <v>2.0445536356387731E-3</v>
      </c>
      <c r="AG367" s="174">
        <f>INDEX(Sorted_by_Variable!AF$282:AF$335,D361)</f>
        <v>2.0269303914482758E-3</v>
      </c>
      <c r="AH367" s="174">
        <f>INDEX(Sorted_by_Variable!AG$282:AG$335,D361)</f>
        <v>2.0089437241171417E-3</v>
      </c>
      <c r="AI367" s="174">
        <f>INDEX(Sorted_by_Variable!AH$282:AH$335,D361)</f>
        <v>1.9932552551622886E-3</v>
      </c>
      <c r="AJ367" s="174">
        <f>INDEX(Sorted_by_Variable!AI$282:AI$335,D361)</f>
        <v>1.9775430802357408E-3</v>
      </c>
      <c r="AK367" s="174">
        <f>INDEX(Sorted_by_Variable!AJ$282:AJ$335,D361)</f>
        <v>1.9619928375216398E-3</v>
      </c>
      <c r="AL367" s="174">
        <f>INDEX(Sorted_by_Variable!AK$282:AK$335,D361)</f>
        <v>1.9466646803570269E-3</v>
      </c>
      <c r="AM367" s="174">
        <f>INDEX(Sorted_by_Variable!AL$282:AL$335,D361)</f>
        <v>1.9315376872297626E-3</v>
      </c>
      <c r="AN367" s="174">
        <f>INDEX(Sorted_by_Variable!AM$282:AM$335,D361)</f>
        <v>1.9165935167625896E-3</v>
      </c>
      <c r="AO367" s="174">
        <f>INDEX(Sorted_by_Variable!AN$282:AN$335,D361)</f>
        <v>1.9018161876966969E-3</v>
      </c>
      <c r="AP367" s="174">
        <f>INDEX(Sorted_by_Variable!AO$282:AO$335,D361)</f>
        <v>1.8871918781446038E-3</v>
      </c>
      <c r="AQ367" s="175">
        <f>INDEX(Sorted_by_Variable!AP$282:AP$335,D361)</f>
        <v>1.8727087418950669E-3</v>
      </c>
      <c r="AS367" s="69" t="str">
        <f t="shared" si="99"/>
        <v>EIA and EERS savings as a percent of previous year sales</v>
      </c>
    </row>
    <row r="368" spans="2:45" x14ac:dyDescent="0.35">
      <c r="C368" t="s">
        <v>2391</v>
      </c>
      <c r="D368" s="76" t="s">
        <v>1</v>
      </c>
      <c r="E368" s="174">
        <f>INDEX(Sorted_by_Variable!D$337:D$389,D361)</f>
        <v>0</v>
      </c>
      <c r="F368" s="173">
        <f>INDEX(Sorted_by_Variable!E$337:E$389,D361)</f>
        <v>0</v>
      </c>
      <c r="G368" s="174">
        <f>INDEX(Sorted_by_Variable!F$337:F$389,D361)</f>
        <v>0</v>
      </c>
      <c r="H368" s="174">
        <f>INDEX(Sorted_by_Variable!G$337:G$389,D361)</f>
        <v>0</v>
      </c>
      <c r="I368" s="174">
        <f>INDEX(Sorted_by_Variable!H$337:H$389,D361)</f>
        <v>0</v>
      </c>
      <c r="J368" s="174">
        <f>INDEX(Sorted_by_Variable!I$337:I$389,D361)</f>
        <v>2.1689662559642412E-3</v>
      </c>
      <c r="K368" s="174">
        <f>INDEX(Sorted_by_Variable!J$337:J$389,D361)</f>
        <v>4.1689662559642408E-3</v>
      </c>
      <c r="L368" s="174">
        <f>INDEX(Sorted_by_Variable!K$337:K$389,D361)</f>
        <v>6.1689662559642408E-3</v>
      </c>
      <c r="M368" s="174">
        <f>INDEX(Sorted_by_Variable!L$337:L$389,D361)</f>
        <v>8.1689662559642408E-3</v>
      </c>
      <c r="N368" s="174">
        <f>INDEX(Sorted_by_Variable!M$337:M$389,D361)</f>
        <v>1.0168966255964241E-2</v>
      </c>
      <c r="O368" s="174">
        <f>INDEX(Sorted_by_Variable!N$337:N$389,D361)</f>
        <v>1.2168966255964241E-2</v>
      </c>
      <c r="P368" s="174">
        <f>INDEX(Sorted_by_Variable!O$337:O$389,D361)</f>
        <v>1.4168966255964241E-2</v>
      </c>
      <c r="Q368" s="174">
        <f>INDEX(Sorted_by_Variable!P$337:P$389,D361)</f>
        <v>1.4999999999999999E-2</v>
      </c>
      <c r="R368" s="175">
        <f>INDEX(Sorted_by_Variable!Q$337:Q$389,D361)</f>
        <v>1.4999999999999999E-2</v>
      </c>
      <c r="S368" s="174">
        <f>INDEX(Sorted_by_Variable!R$337:R$389,D361)</f>
        <v>1.4999999999999999E-2</v>
      </c>
      <c r="T368" s="174">
        <f>INDEX(Sorted_by_Variable!S$337:S$389,D361)</f>
        <v>1.4999999999999999E-2</v>
      </c>
      <c r="U368" s="174">
        <f>INDEX(Sorted_by_Variable!T$337:T$389,D361)</f>
        <v>1.4999999999999999E-2</v>
      </c>
      <c r="V368" s="174">
        <f>INDEX(Sorted_by_Variable!U$337:U$389,D361)</f>
        <v>1.4999999999999999E-2</v>
      </c>
      <c r="W368" s="174">
        <f>INDEX(Sorted_by_Variable!V$337:V$389,D361)</f>
        <v>1.4999999999999999E-2</v>
      </c>
      <c r="X368" s="174">
        <f>INDEX(Sorted_by_Variable!W$337:W$389,D361)</f>
        <v>1.4999999999999999E-2</v>
      </c>
      <c r="Y368" s="174">
        <f>INDEX(Sorted_by_Variable!X$337:X$389,D361)</f>
        <v>1.4999999999999999E-2</v>
      </c>
      <c r="Z368" s="174">
        <f>INDEX(Sorted_by_Variable!Y$337:Y$389,D361)</f>
        <v>1.4999999999999999E-2</v>
      </c>
      <c r="AA368" s="174">
        <f>INDEX(Sorted_by_Variable!Z$337:Z$389,D361)</f>
        <v>1.4999999999999999E-2</v>
      </c>
      <c r="AB368" s="174">
        <f>INDEX(Sorted_by_Variable!AA$337:AA$389,D361)</f>
        <v>1.4999999999999999E-2</v>
      </c>
      <c r="AC368" s="174">
        <f>INDEX(Sorted_by_Variable!AB$337:AB$389,D361)</f>
        <v>1.4999999999999999E-2</v>
      </c>
      <c r="AD368" s="174">
        <f>INDEX(Sorted_by_Variable!AC$337:AC$389,D361)</f>
        <v>1.4999999999999999E-2</v>
      </c>
      <c r="AE368" s="174">
        <f>INDEX(Sorted_by_Variable!AD$337:AD$389,D361)</f>
        <v>1.4999999999999999E-2</v>
      </c>
      <c r="AF368" s="174">
        <f>INDEX(Sorted_by_Variable!AE$337:AE$389,D361)</f>
        <v>1.4999999999999999E-2</v>
      </c>
      <c r="AG368" s="174">
        <f>INDEX(Sorted_by_Variable!AF$337:AF$389,D361)</f>
        <v>1.4999999999999999E-2</v>
      </c>
      <c r="AH368" s="174">
        <f>INDEX(Sorted_by_Variable!AG$337:AG$389,D361)</f>
        <v>1.4999999999999999E-2</v>
      </c>
      <c r="AI368" s="174">
        <f>INDEX(Sorted_by_Variable!AH$337:AH$389,D361)</f>
        <v>1.4999999999999999E-2</v>
      </c>
      <c r="AJ368" s="174">
        <f>INDEX(Sorted_by_Variable!AI$337:AI$389,D361)</f>
        <v>1.4999999999999999E-2</v>
      </c>
      <c r="AK368" s="174">
        <f>INDEX(Sorted_by_Variable!AJ$337:AJ$389,D361)</f>
        <v>1.4999999999999999E-2</v>
      </c>
      <c r="AL368" s="174">
        <f>INDEX(Sorted_by_Variable!AK$337:AK$389,D361)</f>
        <v>1.4999999999999999E-2</v>
      </c>
      <c r="AM368" s="174">
        <f>INDEX(Sorted_by_Variable!AL$337:AL$389,D361)</f>
        <v>1.4999999999999999E-2</v>
      </c>
      <c r="AN368" s="174">
        <f>INDEX(Sorted_by_Variable!AM$337:AM$389,D361)</f>
        <v>1.4999999999999999E-2</v>
      </c>
      <c r="AO368" s="174">
        <f>INDEX(Sorted_by_Variable!AN$337:AN$389,D361)</f>
        <v>1.4999999999999999E-2</v>
      </c>
      <c r="AP368" s="174">
        <f>INDEX(Sorted_by_Variable!AO$337:AO$389,D361)</f>
        <v>1.4999999999999999E-2</v>
      </c>
      <c r="AQ368" s="175">
        <f>INDEX(Sorted_by_Variable!AP$337:AP$389,D361)</f>
        <v>1.4999999999999999E-2</v>
      </c>
      <c r="AS368" s="69" t="str">
        <f t="shared" si="99"/>
        <v>First-year savings as a percent of previous year sales</v>
      </c>
    </row>
    <row r="369" spans="2:45" x14ac:dyDescent="0.35">
      <c r="B369" s="231"/>
      <c r="C369" s="231" t="s">
        <v>2414</v>
      </c>
      <c r="D369" s="248"/>
      <c r="E369" s="250"/>
      <c r="F369" s="249"/>
      <c r="G369" s="250"/>
      <c r="H369" s="250"/>
      <c r="I369" s="250"/>
      <c r="J369" s="250"/>
      <c r="K369" s="250"/>
      <c r="L369" s="250"/>
      <c r="M369" s="250"/>
      <c r="N369" s="250"/>
      <c r="O369" s="250"/>
      <c r="P369" s="250"/>
      <c r="Q369" s="250"/>
      <c r="R369" s="251"/>
      <c r="S369" s="250"/>
      <c r="T369" s="250"/>
      <c r="U369" s="250"/>
      <c r="V369" s="250"/>
      <c r="W369" s="250"/>
      <c r="X369" s="250"/>
      <c r="Y369" s="250"/>
      <c r="Z369" s="250"/>
      <c r="AA369" s="250"/>
      <c r="AB369" s="250"/>
      <c r="AC369" s="250"/>
      <c r="AD369" s="250"/>
      <c r="AE369" s="250"/>
      <c r="AF369" s="250"/>
      <c r="AG369" s="250"/>
      <c r="AH369" s="250"/>
      <c r="AI369" s="250"/>
      <c r="AJ369" s="250"/>
      <c r="AK369" s="250"/>
      <c r="AL369" s="250"/>
      <c r="AM369" s="250"/>
      <c r="AN369" s="250"/>
      <c r="AO369" s="250"/>
      <c r="AP369" s="250"/>
      <c r="AQ369" s="251"/>
      <c r="AS369" s="69" t="str">
        <f t="shared" si="99"/>
        <v>Levelized cost of saved energy associated with program year</v>
      </c>
    </row>
    <row r="370" spans="2:45" x14ac:dyDescent="0.35">
      <c r="B370" s="36"/>
      <c r="C370" s="267" t="s">
        <v>2403</v>
      </c>
      <c r="D370" s="76" t="s">
        <v>2375</v>
      </c>
      <c r="E370" s="197"/>
      <c r="F370" s="196">
        <f>INDEX(Sorted_by_Variable!E$392:E$444,D361)</f>
        <v>0</v>
      </c>
      <c r="G370" s="197">
        <f>INDEX(Sorted_by_Variable!F$392:F$444,D361)</f>
        <v>0</v>
      </c>
      <c r="H370" s="197">
        <f>INDEX(Sorted_by_Variable!G$392:G$444,D361)</f>
        <v>0</v>
      </c>
      <c r="I370" s="197">
        <f>INDEX(Sorted_by_Variable!H$392:H$444,D361)</f>
        <v>0</v>
      </c>
      <c r="J370" s="197">
        <f>INDEX(Sorted_by_Variable!I$392:I$444,D361)</f>
        <v>6.5088934148849082</v>
      </c>
      <c r="K370" s="197">
        <f>INDEX(Sorted_by_Variable!J$392:J$444,D361)</f>
        <v>6.5088934148849047</v>
      </c>
      <c r="L370" s="197">
        <f>INDEX(Sorted_by_Variable!K$392:K$444,D361)</f>
        <v>7.8106720978618869</v>
      </c>
      <c r="M370" s="197">
        <f>INDEX(Sorted_by_Variable!L$392:L$444,D361)</f>
        <v>7.8106720978618869</v>
      </c>
      <c r="N370" s="197">
        <f>INDEX(Sorted_by_Variable!M$392:M$444,D361)</f>
        <v>9.1124507808388682</v>
      </c>
      <c r="O370" s="197">
        <f>INDEX(Sorted_by_Variable!N$392:N$444,D361)</f>
        <v>9.1124507808388682</v>
      </c>
      <c r="P370" s="197">
        <f>INDEX(Sorted_by_Variable!O$392:O$444,D361)</f>
        <v>9.1124507808388682</v>
      </c>
      <c r="Q370" s="197">
        <f>INDEX(Sorted_by_Variable!P$392:P$444,D361)</f>
        <v>9.1124507808388699</v>
      </c>
      <c r="R370" s="198">
        <f>INDEX(Sorted_by_Variable!Q$392:Q$444,D361)</f>
        <v>9.1124507808388682</v>
      </c>
      <c r="S370" s="197">
        <f>INDEX(Sorted_by_Variable!R$392:R$444,D361)</f>
        <v>9.1124507808388664</v>
      </c>
      <c r="T370" s="197">
        <f>INDEX(Sorted_by_Variable!S$392:S$444,D361)</f>
        <v>9.1124507808388682</v>
      </c>
      <c r="U370" s="197">
        <f>INDEX(Sorted_by_Variable!T$392:T$444,D361)</f>
        <v>9.1124507808388682</v>
      </c>
      <c r="V370" s="197">
        <f>INDEX(Sorted_by_Variable!U$392:U$444,D361)</f>
        <v>9.1124507808388699</v>
      </c>
      <c r="W370" s="197">
        <f>INDEX(Sorted_by_Variable!V$392:V$444,D361)</f>
        <v>9.1124507808388664</v>
      </c>
      <c r="X370" s="197">
        <f>INDEX(Sorted_by_Variable!W$392:W$444,D361)</f>
        <v>9.1124507808388682</v>
      </c>
      <c r="Y370" s="197">
        <f>INDEX(Sorted_by_Variable!X$392:X$444,D361)</f>
        <v>9.1124507808388717</v>
      </c>
      <c r="Z370" s="197">
        <f>INDEX(Sorted_by_Variable!Y$392:Y$444,D361)</f>
        <v>9.1124507808388682</v>
      </c>
      <c r="AA370" s="197">
        <f>INDEX(Sorted_by_Variable!Z$392:Z$444,D361)</f>
        <v>9.1124507808388699</v>
      </c>
      <c r="AB370" s="197">
        <f>INDEX(Sorted_by_Variable!AA$392:AA$444,D361)</f>
        <v>9.1124507808388664</v>
      </c>
      <c r="AC370" s="197">
        <f>INDEX(Sorted_by_Variable!AB$392:AB$444,D361)</f>
        <v>9.1124507808388664</v>
      </c>
      <c r="AD370" s="197">
        <f>INDEX(Sorted_by_Variable!AC$392:AC$444,D361)</f>
        <v>9.1124507808388664</v>
      </c>
      <c r="AE370" s="197">
        <f>INDEX(Sorted_by_Variable!AD$392:AD$444,D361)</f>
        <v>9.1124507808388682</v>
      </c>
      <c r="AF370" s="197">
        <f>INDEX(Sorted_by_Variable!AE$392:AE$444,D361)</f>
        <v>9.1124507808388682</v>
      </c>
      <c r="AG370" s="197">
        <f>INDEX(Sorted_by_Variable!AF$392:AF$444,D361)</f>
        <v>9.1124507808388699</v>
      </c>
      <c r="AH370" s="197">
        <f>INDEX(Sorted_by_Variable!AG$392:AG$444,D361)</f>
        <v>9.1124507808388682</v>
      </c>
      <c r="AI370" s="197">
        <f>INDEX(Sorted_by_Variable!AH$392:AH$444,D361)</f>
        <v>9.1124507808388682</v>
      </c>
      <c r="AJ370" s="197">
        <f>INDEX(Sorted_by_Variable!AI$392:AI$444,D361)</f>
        <v>9.1124507808388664</v>
      </c>
      <c r="AK370" s="197">
        <f>INDEX(Sorted_by_Variable!AJ$392:AJ$444,D361)</f>
        <v>9.1124507808388699</v>
      </c>
      <c r="AL370" s="197">
        <f>INDEX(Sorted_by_Variable!AK$392:AK$444,D361)</f>
        <v>9.1124507808388664</v>
      </c>
      <c r="AM370" s="197">
        <f>INDEX(Sorted_by_Variable!AL$392:AL$444,D361)</f>
        <v>9.1124507808388682</v>
      </c>
      <c r="AN370" s="197">
        <f>INDEX(Sorted_by_Variable!AM$392:AM$444,D361)</f>
        <v>9.1124507808388664</v>
      </c>
      <c r="AO370" s="197">
        <f>INDEX(Sorted_by_Variable!AN$392:AN$444,D361)</f>
        <v>9.1124507808388682</v>
      </c>
      <c r="AP370" s="197">
        <f>INDEX(Sorted_by_Variable!AO$392:AO$444,D361)</f>
        <v>9.1124507808388664</v>
      </c>
      <c r="AQ370" s="198">
        <f>INDEX(Sorted_by_Variable!AP$392:AP$444,D361)</f>
        <v>9.1124507808388682</v>
      </c>
      <c r="AS370" s="69" t="str">
        <f t="shared" si="99"/>
        <v>Total levelized cost of saved energy</v>
      </c>
    </row>
    <row r="371" spans="2:45" x14ac:dyDescent="0.35">
      <c r="B371" s="36"/>
      <c r="C371" s="267" t="s">
        <v>2397</v>
      </c>
      <c r="D371" s="76" t="s">
        <v>2375</v>
      </c>
      <c r="E371" s="197"/>
      <c r="F371" s="196">
        <f>INDEX(Sorted_by_Variable!E$447:E$499,D361)</f>
        <v>0</v>
      </c>
      <c r="G371" s="197">
        <f>INDEX(Sorted_by_Variable!F$447:F$499,D361)</f>
        <v>0</v>
      </c>
      <c r="H371" s="197">
        <f>INDEX(Sorted_by_Variable!G$447:G$499,D361)</f>
        <v>0</v>
      </c>
      <c r="I371" s="197">
        <f>INDEX(Sorted_by_Variable!H$447:H$499,D361)</f>
        <v>0</v>
      </c>
      <c r="J371" s="197">
        <f>INDEX(Sorted_by_Variable!I$447:I$499,D361)</f>
        <v>3.2544467074424541</v>
      </c>
      <c r="K371" s="197">
        <f>INDEX(Sorted_by_Variable!J$447:J$499,D361)</f>
        <v>3.2544467074424523</v>
      </c>
      <c r="L371" s="197">
        <f>INDEX(Sorted_by_Variable!K$447:K$499,D361)</f>
        <v>3.9053360489309434</v>
      </c>
      <c r="M371" s="197">
        <f>INDEX(Sorted_by_Variable!L$447:L$499,D361)</f>
        <v>3.9053360489309434</v>
      </c>
      <c r="N371" s="197">
        <f>INDEX(Sorted_by_Variable!M$447:M$499,D361)</f>
        <v>4.5562253904194341</v>
      </c>
      <c r="O371" s="197">
        <f>INDEX(Sorted_by_Variable!N$447:N$499,D361)</f>
        <v>4.5562253904194341</v>
      </c>
      <c r="P371" s="197">
        <f>INDEX(Sorted_by_Variable!O$447:O$499,D361)</f>
        <v>4.5562253904194341</v>
      </c>
      <c r="Q371" s="197">
        <f>INDEX(Sorted_by_Variable!P$447:P$499,D361)</f>
        <v>4.556225390419435</v>
      </c>
      <c r="R371" s="198">
        <f>INDEX(Sorted_by_Variable!Q$447:Q$499,D361)</f>
        <v>4.5562253904194341</v>
      </c>
      <c r="S371" s="197">
        <f>INDEX(Sorted_by_Variable!R$447:R$499,D361)</f>
        <v>4.5562253904194332</v>
      </c>
      <c r="T371" s="197">
        <f>INDEX(Sorted_by_Variable!S$447:S$499,D361)</f>
        <v>4.5562253904194341</v>
      </c>
      <c r="U371" s="197">
        <f>INDEX(Sorted_by_Variable!T$447:T$499,D361)</f>
        <v>4.5562253904194341</v>
      </c>
      <c r="V371" s="197">
        <f>INDEX(Sorted_by_Variable!U$447:U$499,D361)</f>
        <v>4.556225390419435</v>
      </c>
      <c r="W371" s="197">
        <f>INDEX(Sorted_by_Variable!V$447:V$499,D361)</f>
        <v>4.5562253904194332</v>
      </c>
      <c r="X371" s="197">
        <f>INDEX(Sorted_by_Variable!W$447:W$499,D361)</f>
        <v>4.5562253904194341</v>
      </c>
      <c r="Y371" s="197">
        <f>INDEX(Sorted_by_Variable!X$447:X$499,D361)</f>
        <v>4.5562253904194359</v>
      </c>
      <c r="Z371" s="197">
        <f>INDEX(Sorted_by_Variable!Y$447:Y$499,D361)</f>
        <v>4.5562253904194341</v>
      </c>
      <c r="AA371" s="197">
        <f>INDEX(Sorted_by_Variable!Z$447:Z$499,D361)</f>
        <v>4.556225390419435</v>
      </c>
      <c r="AB371" s="197">
        <f>INDEX(Sorted_by_Variable!AA$447:AA$499,D361)</f>
        <v>4.5562253904194332</v>
      </c>
      <c r="AC371" s="197">
        <f>INDEX(Sorted_by_Variable!AB$447:AB$499,D361)</f>
        <v>4.5562253904194332</v>
      </c>
      <c r="AD371" s="197">
        <f>INDEX(Sorted_by_Variable!AC$447:AC$499,D361)</f>
        <v>4.5562253904194332</v>
      </c>
      <c r="AE371" s="197">
        <f>INDEX(Sorted_by_Variable!AD$447:AD$499,D361)</f>
        <v>4.5562253904194341</v>
      </c>
      <c r="AF371" s="197">
        <f>INDEX(Sorted_by_Variable!AE$447:AE$499,D361)</f>
        <v>4.5562253904194341</v>
      </c>
      <c r="AG371" s="197">
        <f>INDEX(Sorted_by_Variable!AF$447:AF$499,D361)</f>
        <v>4.556225390419435</v>
      </c>
      <c r="AH371" s="197">
        <f>INDEX(Sorted_by_Variable!AG$447:AG$499,D361)</f>
        <v>4.5562253904194341</v>
      </c>
      <c r="AI371" s="197">
        <f>INDEX(Sorted_by_Variable!AH$447:AH$499,D361)</f>
        <v>4.5562253904194341</v>
      </c>
      <c r="AJ371" s="197">
        <f>INDEX(Sorted_by_Variable!AI$447:AI$499,D361)</f>
        <v>4.5562253904194332</v>
      </c>
      <c r="AK371" s="197">
        <f>INDEX(Sorted_by_Variable!AJ$447:AJ$499,D361)</f>
        <v>4.556225390419435</v>
      </c>
      <c r="AL371" s="197">
        <f>INDEX(Sorted_by_Variable!AK$447:AK$499,D361)</f>
        <v>4.5562253904194332</v>
      </c>
      <c r="AM371" s="197">
        <f>INDEX(Sorted_by_Variable!AL$447:AL$499,D361)</f>
        <v>4.5562253904194341</v>
      </c>
      <c r="AN371" s="197">
        <f>INDEX(Sorted_by_Variable!AM$447:AM$499,D361)</f>
        <v>4.5562253904194332</v>
      </c>
      <c r="AO371" s="197">
        <f>INDEX(Sorted_by_Variable!AN$447:AN$499,D361)</f>
        <v>4.5562253904194341</v>
      </c>
      <c r="AP371" s="197">
        <f>INDEX(Sorted_by_Variable!AO$447:AO$499,D361)</f>
        <v>4.5562253904194332</v>
      </c>
      <c r="AQ371" s="198">
        <f>INDEX(Sorted_by_Variable!AP$447:AP$499,D361)</f>
        <v>4.5562253904194341</v>
      </c>
      <c r="AS371" s="69" t="str">
        <f t="shared" si="99"/>
        <v>Program levelized cost of saved energy</v>
      </c>
    </row>
    <row r="372" spans="2:45" x14ac:dyDescent="0.35">
      <c r="B372" s="36"/>
      <c r="C372" s="244" t="s">
        <v>2398</v>
      </c>
      <c r="D372" s="76" t="s">
        <v>2375</v>
      </c>
      <c r="E372" s="197"/>
      <c r="F372" s="196">
        <f>INDEX(Sorted_by_Variable!E$502:E$554,D361)</f>
        <v>0</v>
      </c>
      <c r="G372" s="197">
        <f>INDEX(Sorted_by_Variable!F$502:F$554,D361)</f>
        <v>0</v>
      </c>
      <c r="H372" s="197">
        <f>INDEX(Sorted_by_Variable!G$502:G$554,D361)</f>
        <v>0</v>
      </c>
      <c r="I372" s="197">
        <f>INDEX(Sorted_by_Variable!H$502:H$554,D361)</f>
        <v>0</v>
      </c>
      <c r="J372" s="197">
        <f>INDEX(Sorted_by_Variable!I$502:I$554,D361)</f>
        <v>3.2544467074424541</v>
      </c>
      <c r="K372" s="197">
        <f>INDEX(Sorted_by_Variable!J$502:J$554,D361)</f>
        <v>3.2544467074424523</v>
      </c>
      <c r="L372" s="197">
        <f>INDEX(Sorted_by_Variable!K$502:K$554,D361)</f>
        <v>3.9053360489309434</v>
      </c>
      <c r="M372" s="197">
        <f>INDEX(Sorted_by_Variable!L$502:L$554,D361)</f>
        <v>3.9053360489309434</v>
      </c>
      <c r="N372" s="197">
        <f>INDEX(Sorted_by_Variable!M$502:M$554,D361)</f>
        <v>4.5562253904194341</v>
      </c>
      <c r="O372" s="197">
        <f>INDEX(Sorted_by_Variable!N$502:N$554,D361)</f>
        <v>4.5562253904194341</v>
      </c>
      <c r="P372" s="197">
        <f>INDEX(Sorted_by_Variable!O$502:O$554,D361)</f>
        <v>4.5562253904194341</v>
      </c>
      <c r="Q372" s="197">
        <f>INDEX(Sorted_by_Variable!P$502:P$554,D361)</f>
        <v>4.556225390419435</v>
      </c>
      <c r="R372" s="198">
        <f>INDEX(Sorted_by_Variable!Q$502:Q$554,D361)</f>
        <v>4.5562253904194341</v>
      </c>
      <c r="S372" s="197">
        <f>INDEX(Sorted_by_Variable!R$502:R$554,D361)</f>
        <v>4.5562253904194332</v>
      </c>
      <c r="T372" s="197">
        <f>INDEX(Sorted_by_Variable!S$502:S$554,D361)</f>
        <v>4.5562253904194341</v>
      </c>
      <c r="U372" s="197">
        <f>INDEX(Sorted_by_Variable!T$502:T$554,D361)</f>
        <v>4.5562253904194341</v>
      </c>
      <c r="V372" s="197">
        <f>INDEX(Sorted_by_Variable!U$502:U$554,D361)</f>
        <v>4.556225390419435</v>
      </c>
      <c r="W372" s="197">
        <f>INDEX(Sorted_by_Variable!V$502:V$554,D361)</f>
        <v>4.5562253904194332</v>
      </c>
      <c r="X372" s="197">
        <f>INDEX(Sorted_by_Variable!W$502:W$554,D361)</f>
        <v>4.5562253904194341</v>
      </c>
      <c r="Y372" s="197">
        <f>INDEX(Sorted_by_Variable!X$502:X$554,D361)</f>
        <v>4.5562253904194359</v>
      </c>
      <c r="Z372" s="197">
        <f>INDEX(Sorted_by_Variable!Y$502:Y$554,D361)</f>
        <v>4.5562253904194341</v>
      </c>
      <c r="AA372" s="197">
        <f>INDEX(Sorted_by_Variable!Z$502:Z$554,D361)</f>
        <v>4.556225390419435</v>
      </c>
      <c r="AB372" s="197">
        <f>INDEX(Sorted_by_Variable!AA$502:AA$554,D361)</f>
        <v>4.5562253904194332</v>
      </c>
      <c r="AC372" s="197">
        <f>INDEX(Sorted_by_Variable!AB$502:AB$554,D361)</f>
        <v>4.5562253904194332</v>
      </c>
      <c r="AD372" s="197">
        <f>INDEX(Sorted_by_Variable!AC$502:AC$554,D361)</f>
        <v>4.5562253904194332</v>
      </c>
      <c r="AE372" s="197">
        <f>INDEX(Sorted_by_Variable!AD$502:AD$554,D361)</f>
        <v>4.5562253904194341</v>
      </c>
      <c r="AF372" s="197">
        <f>INDEX(Sorted_by_Variable!AE$502:AE$554,D361)</f>
        <v>4.5562253904194341</v>
      </c>
      <c r="AG372" s="197">
        <f>INDEX(Sorted_by_Variable!AF$502:AF$554,D361)</f>
        <v>4.556225390419435</v>
      </c>
      <c r="AH372" s="197">
        <f>INDEX(Sorted_by_Variable!AG$502:AG$554,D361)</f>
        <v>4.5562253904194341</v>
      </c>
      <c r="AI372" s="197">
        <f>INDEX(Sorted_by_Variable!AH$502:AH$554,D361)</f>
        <v>4.5562253904194341</v>
      </c>
      <c r="AJ372" s="197">
        <f>INDEX(Sorted_by_Variable!AI$502:AI$554,D361)</f>
        <v>4.5562253904194332</v>
      </c>
      <c r="AK372" s="197">
        <f>INDEX(Sorted_by_Variable!AJ$502:AJ$554,D361)</f>
        <v>4.556225390419435</v>
      </c>
      <c r="AL372" s="197">
        <f>INDEX(Sorted_by_Variable!AK$502:AK$554,D361)</f>
        <v>4.5562253904194332</v>
      </c>
      <c r="AM372" s="197">
        <f>INDEX(Sorted_by_Variable!AL$502:AL$554,D361)</f>
        <v>4.5562253904194341</v>
      </c>
      <c r="AN372" s="197">
        <f>INDEX(Sorted_by_Variable!AM$502:AM$554,D361)</f>
        <v>4.5562253904194332</v>
      </c>
      <c r="AO372" s="197">
        <f>INDEX(Sorted_by_Variable!AN$502:AN$554,D361)</f>
        <v>4.5562253904194341</v>
      </c>
      <c r="AP372" s="197">
        <f>INDEX(Sorted_by_Variable!AO$502:AO$554,D361)</f>
        <v>4.5562253904194332</v>
      </c>
      <c r="AQ372" s="198">
        <f>INDEX(Sorted_by_Variable!AP$502:AP$554,D361)</f>
        <v>4.5562253904194341</v>
      </c>
      <c r="AS372" s="69" t="str">
        <f t="shared" si="99"/>
        <v>Participant levelized cost of saved energy</v>
      </c>
    </row>
    <row r="373" spans="2:45" x14ac:dyDescent="0.35">
      <c r="B373" s="36"/>
      <c r="C373" s="247" t="s">
        <v>2418</v>
      </c>
      <c r="D373" s="248"/>
      <c r="E373" s="250"/>
      <c r="F373" s="249"/>
      <c r="G373" s="250"/>
      <c r="H373" s="250"/>
      <c r="I373" s="250"/>
      <c r="J373" s="250"/>
      <c r="K373" s="250"/>
      <c r="L373" s="250"/>
      <c r="M373" s="250"/>
      <c r="N373" s="250"/>
      <c r="O373" s="250"/>
      <c r="P373" s="250"/>
      <c r="Q373" s="250"/>
      <c r="R373" s="251"/>
      <c r="S373" s="250"/>
      <c r="T373" s="250"/>
      <c r="U373" s="250"/>
      <c r="V373" s="250"/>
      <c r="W373" s="250"/>
      <c r="X373" s="250"/>
      <c r="Y373" s="250"/>
      <c r="Z373" s="250"/>
      <c r="AA373" s="250"/>
      <c r="AB373" s="250"/>
      <c r="AC373" s="250"/>
      <c r="AD373" s="250"/>
      <c r="AE373" s="250"/>
      <c r="AF373" s="250"/>
      <c r="AG373" s="250"/>
      <c r="AH373" s="250"/>
      <c r="AI373" s="250"/>
      <c r="AJ373" s="250"/>
      <c r="AK373" s="250"/>
      <c r="AL373" s="250"/>
      <c r="AM373" s="250"/>
      <c r="AN373" s="250"/>
      <c r="AO373" s="250"/>
      <c r="AP373" s="250"/>
      <c r="AQ373" s="251"/>
      <c r="AS373" s="69" t="str">
        <f>C373</f>
        <v>Annualized total cost of EE</v>
      </c>
    </row>
    <row r="374" spans="2:45" x14ac:dyDescent="0.35">
      <c r="B374" s="36"/>
      <c r="C374" s="244" t="s">
        <v>2418</v>
      </c>
      <c r="D374" s="76" t="s">
        <v>2376</v>
      </c>
      <c r="E374" s="200"/>
      <c r="F374" s="199">
        <f>INDEX(Sorted_by_Variable!E$557:E$609,D361)</f>
        <v>0</v>
      </c>
      <c r="G374" s="200">
        <f>INDEX(Sorted_by_Variable!F$557:F$609,D361)</f>
        <v>0</v>
      </c>
      <c r="H374" s="200">
        <f>INDEX(Sorted_by_Variable!G$557:G$609,D361)</f>
        <v>0</v>
      </c>
      <c r="I374" s="200">
        <f>INDEX(Sorted_by_Variable!H$557:H$609,D361)</f>
        <v>0</v>
      </c>
      <c r="J374" s="200">
        <f>INDEX(Sorted_by_Variable!I$557:I$609,D361)</f>
        <v>13.049615318568602</v>
      </c>
      <c r="K374" s="200">
        <f>INDEX(Sorted_by_Variable!J$557:J$609,D361)</f>
        <v>37.611967029275839</v>
      </c>
      <c r="L374" s="200">
        <f>INDEX(Sorted_by_Variable!K$557:K$609,D361)</f>
        <v>80.644686605492126</v>
      </c>
      <c r="M374" s="200">
        <f>INDEX(Sorted_by_Variable!L$557:L$609,D361)</f>
        <v>136.09174489027637</v>
      </c>
      <c r="N374" s="200">
        <f>INDEX(Sorted_by_Variable!M$557:M$609,D361)</f>
        <v>215.57404515554683</v>
      </c>
      <c r="O374" s="200">
        <f>INDEX(Sorted_by_Variable!N$557:N$609,D361)</f>
        <v>307.57976917251011</v>
      </c>
      <c r="P374" s="200">
        <f>INDEX(Sorted_by_Variable!O$557:O$609,D361)</f>
        <v>411.03723091095412</v>
      </c>
      <c r="Q374" s="200">
        <f>INDEX(Sorted_by_Variable!P$557:P$609,D361)</f>
        <v>514.8704991668136</v>
      </c>
      <c r="R374" s="201">
        <f>INDEX(Sorted_by_Variable!Q$557:Q$609,D361)</f>
        <v>611.62918315961861</v>
      </c>
      <c r="S374" s="200">
        <f>INDEX(Sorted_by_Variable!R$557:R$609,D361)</f>
        <v>701.44815396355489</v>
      </c>
      <c r="T374" s="200">
        <f>INDEX(Sorted_by_Variable!S$557:S$609,D361)</f>
        <v>784.45421760652766</v>
      </c>
      <c r="U374" s="200">
        <f>INDEX(Sorted_by_Variable!T$557:T$609,D361)</f>
        <v>860.76633849957034</v>
      </c>
      <c r="V374" s="200">
        <f>INDEX(Sorted_by_Variable!U$557:U$609,D361)</f>
        <v>930.4958531122287</v>
      </c>
      <c r="W374" s="200">
        <f>INDEX(Sorted_by_Variable!V$557:V$609,D361)</f>
        <v>993.74667421631568</v>
      </c>
      <c r="X374" s="200">
        <f>INDEX(Sorted_by_Variable!W$557:W$609,D361)</f>
        <v>1050.6154860078821</v>
      </c>
      <c r="Y374" s="200">
        <f>INDEX(Sorted_by_Variable!X$557:X$609,D361)</f>
        <v>1101.1919304051592</v>
      </c>
      <c r="Z374" s="200">
        <f>INDEX(Sorted_by_Variable!Y$557:Y$609,D361)</f>
        <v>1145.5587848085588</v>
      </c>
      <c r="AA374" s="200">
        <f>INDEX(Sorted_by_Variable!Z$557:Z$609,D361)</f>
        <v>1183.7921315975507</v>
      </c>
      <c r="AB374" s="200">
        <f>INDEX(Sorted_by_Variable!AA$557:AA$609,D361)</f>
        <v>1215.961519628376</v>
      </c>
      <c r="AC374" s="200">
        <f>INDEX(Sorted_by_Variable!AB$557:AB$609,D361)</f>
        <v>1242.1301179860725</v>
      </c>
      <c r="AD374" s="200">
        <f>INDEX(Sorted_by_Variable!AC$557:AC$609,D361)</f>
        <v>1263.0416840930252</v>
      </c>
      <c r="AE374" s="200">
        <f>INDEX(Sorted_by_Variable!AD$557:AD$609,D361)</f>
        <v>1279.3747177263265</v>
      </c>
      <c r="AF374" s="200">
        <f>INDEX(Sorted_by_Variable!AE$557:AE$609,D361)</f>
        <v>1292.1892327246446</v>
      </c>
      <c r="AG374" s="200">
        <f>INDEX(Sorted_by_Variable!AF$557:AF$609,D361)</f>
        <v>1302.2637890471681</v>
      </c>
      <c r="AH374" s="200">
        <f>INDEX(Sorted_by_Variable!AG$557:AG$609,D361)</f>
        <v>1311.0129235824679</v>
      </c>
      <c r="AI374" s="200">
        <f>INDEX(Sorted_by_Variable!AH$557:AH$609,D361)</f>
        <v>1319.1362719473186</v>
      </c>
      <c r="AJ374" s="200">
        <f>INDEX(Sorted_by_Variable!AI$557:AI$609,D361)</f>
        <v>1327.4871702094608</v>
      </c>
      <c r="AK374" s="200">
        <f>INDEX(Sorted_by_Variable!AJ$557:AJ$609,D361)</f>
        <v>1336.3692010939781</v>
      </c>
      <c r="AL374" s="200">
        <f>INDEX(Sorted_by_Variable!AK$557:AK$609,D361)</f>
        <v>1345.7077159614032</v>
      </c>
      <c r="AM374" s="200">
        <f>INDEX(Sorted_by_Variable!AL$557:AL$609,D361)</f>
        <v>1355.4353144760662</v>
      </c>
      <c r="AN374" s="200">
        <f>INDEX(Sorted_by_Variable!AM$557:AM$609,D361)</f>
        <v>1365.4915720232657</v>
      </c>
      <c r="AO374" s="200">
        <f>INDEX(Sorted_by_Variable!AN$557:AN$609,D361)</f>
        <v>1375.8227833218846</v>
      </c>
      <c r="AP374" s="200">
        <f>INDEX(Sorted_by_Variable!AO$557:AO$609,D361)</f>
        <v>1386.3817215981123</v>
      </c>
      <c r="AQ374" s="201">
        <f>INDEX(Sorted_by_Variable!AP$557:AP$609,D361)</f>
        <v>1397.1274127159425</v>
      </c>
      <c r="AS374" s="69" t="str">
        <f>C373&amp;"|"&amp;C374</f>
        <v>Annualized total cost of EE|Annualized total cost of EE</v>
      </c>
    </row>
    <row r="375" spans="2:45" x14ac:dyDescent="0.35">
      <c r="B375" s="36"/>
      <c r="C375" s="244" t="s">
        <v>2419</v>
      </c>
      <c r="D375" s="76" t="s">
        <v>2376</v>
      </c>
      <c r="E375" s="200"/>
      <c r="F375" s="199">
        <f>INDEX(Sorted_by_Variable!E$612:E$664,D361)</f>
        <v>0</v>
      </c>
      <c r="G375" s="200">
        <f>INDEX(Sorted_by_Variable!F$612:F$664,D361)</f>
        <v>0</v>
      </c>
      <c r="H375" s="200">
        <f>INDEX(Sorted_by_Variable!G$612:G$664,D361)</f>
        <v>0</v>
      </c>
      <c r="I375" s="200">
        <f>INDEX(Sorted_by_Variable!H$612:H$664,D361)</f>
        <v>0</v>
      </c>
      <c r="J375" s="200">
        <f>INDEX(Sorted_by_Variable!I$612:I$664,D361)</f>
        <v>6.524807659284301</v>
      </c>
      <c r="K375" s="200">
        <f>INDEX(Sorted_by_Variable!J$612:J$664,D361)</f>
        <v>18.805983514637919</v>
      </c>
      <c r="L375" s="200">
        <f>INDEX(Sorted_by_Variable!K$612:K$664,D361)</f>
        <v>40.322343302746063</v>
      </c>
      <c r="M375" s="200">
        <f>INDEX(Sorted_by_Variable!L$612:L$664,D361)</f>
        <v>68.045872445138187</v>
      </c>
      <c r="N375" s="200">
        <f>INDEX(Sorted_by_Variable!M$612:M$664,D361)</f>
        <v>107.78702257777341</v>
      </c>
      <c r="O375" s="200">
        <f>INDEX(Sorted_by_Variable!N$612:N$664,D361)</f>
        <v>153.78988458625506</v>
      </c>
      <c r="P375" s="200">
        <f>INDEX(Sorted_by_Variable!O$612:O$664,D361)</f>
        <v>205.51861545547706</v>
      </c>
      <c r="Q375" s="200">
        <f>INDEX(Sorted_by_Variable!P$612:P$664,D361)</f>
        <v>257.4352495834068</v>
      </c>
      <c r="R375" s="201">
        <f>INDEX(Sorted_by_Variable!Q$612:Q$664,D361)</f>
        <v>305.8145915798093</v>
      </c>
      <c r="S375" s="200">
        <f>INDEX(Sorted_by_Variable!R$612:R$664,D361)</f>
        <v>350.72407698177744</v>
      </c>
      <c r="T375" s="200">
        <f>INDEX(Sorted_by_Variable!S$612:S$664,D361)</f>
        <v>392.22710880326383</v>
      </c>
      <c r="U375" s="200">
        <f>INDEX(Sorted_by_Variable!T$612:T$664,D361)</f>
        <v>430.38316924978517</v>
      </c>
      <c r="V375" s="200">
        <f>INDEX(Sorted_by_Variable!U$612:U$664,D361)</f>
        <v>465.24792655611435</v>
      </c>
      <c r="W375" s="200">
        <f>INDEX(Sorted_by_Variable!V$612:V$664,D361)</f>
        <v>496.87333710815784</v>
      </c>
      <c r="X375" s="200">
        <f>INDEX(Sorted_by_Variable!W$612:W$664,D361)</f>
        <v>525.30774300394103</v>
      </c>
      <c r="Y375" s="200">
        <f>INDEX(Sorted_by_Variable!X$612:X$664,D361)</f>
        <v>550.59596520257958</v>
      </c>
      <c r="Z375" s="200">
        <f>INDEX(Sorted_by_Variable!Y$612:Y$664,D361)</f>
        <v>572.77939240427941</v>
      </c>
      <c r="AA375" s="200">
        <f>INDEX(Sorted_by_Variable!Z$612:Z$664,D361)</f>
        <v>591.89606579877534</v>
      </c>
      <c r="AB375" s="200">
        <f>INDEX(Sorted_by_Variable!AA$612:AA$664,D361)</f>
        <v>607.98075981418799</v>
      </c>
      <c r="AC375" s="200">
        <f>INDEX(Sorted_by_Variable!AB$612:AB$664,D361)</f>
        <v>621.06505899303625</v>
      </c>
      <c r="AD375" s="200">
        <f>INDEX(Sorted_by_Variable!AC$612:AC$664,D361)</f>
        <v>631.5208420465126</v>
      </c>
      <c r="AE375" s="200">
        <f>INDEX(Sorted_by_Variable!AD$612:AD$664,D361)</f>
        <v>639.68735886316324</v>
      </c>
      <c r="AF375" s="200">
        <f>INDEX(Sorted_by_Variable!AE$612:AE$664,D361)</f>
        <v>646.09461636232231</v>
      </c>
      <c r="AG375" s="200">
        <f>INDEX(Sorted_by_Variable!AF$612:AF$664,D361)</f>
        <v>651.13189452358404</v>
      </c>
      <c r="AH375" s="200">
        <f>INDEX(Sorted_by_Variable!AG$612:AG$664,D361)</f>
        <v>655.50646179123396</v>
      </c>
      <c r="AI375" s="200">
        <f>INDEX(Sorted_by_Variable!AH$612:AH$664,D361)</f>
        <v>659.56813597365931</v>
      </c>
      <c r="AJ375" s="200">
        <f>INDEX(Sorted_by_Variable!AI$612:AI$664,D361)</f>
        <v>663.74358510473041</v>
      </c>
      <c r="AK375" s="200">
        <f>INDEX(Sorted_by_Variable!AJ$612:AJ$664,D361)</f>
        <v>668.18460054698903</v>
      </c>
      <c r="AL375" s="200">
        <f>INDEX(Sorted_by_Variable!AK$612:AK$664,D361)</f>
        <v>672.8538579807016</v>
      </c>
      <c r="AM375" s="200">
        <f>INDEX(Sorted_by_Variable!AL$612:AL$664,D361)</f>
        <v>677.7176572380331</v>
      </c>
      <c r="AN375" s="200">
        <f>INDEX(Sorted_by_Variable!AM$612:AM$664,D361)</f>
        <v>682.74578601163284</v>
      </c>
      <c r="AO375" s="200">
        <f>INDEX(Sorted_by_Variable!AN$612:AN$664,D361)</f>
        <v>687.91139166094229</v>
      </c>
      <c r="AP375" s="200">
        <f>INDEX(Sorted_by_Variable!AO$612:AO$664,D361)</f>
        <v>693.19086079905617</v>
      </c>
      <c r="AQ375" s="201">
        <f>INDEX(Sorted_by_Variable!AP$612:AP$664,D361)</f>
        <v>698.56370635797123</v>
      </c>
      <c r="AS375" s="69" t="str">
        <f>C373&amp;"|"&amp;C375</f>
        <v>Annualized total cost of EE|Annualized program cost of EE</v>
      </c>
    </row>
    <row r="376" spans="2:45" x14ac:dyDescent="0.35">
      <c r="B376" s="36"/>
      <c r="C376" s="244" t="s">
        <v>2420</v>
      </c>
      <c r="D376" s="76" t="s">
        <v>2376</v>
      </c>
      <c r="E376" s="200"/>
      <c r="F376" s="199">
        <f>INDEX(Sorted_by_Variable!E$667:E$719,D361)</f>
        <v>0</v>
      </c>
      <c r="G376" s="200">
        <f>INDEX(Sorted_by_Variable!F$667:F$719,D361)</f>
        <v>0</v>
      </c>
      <c r="H376" s="200">
        <f>INDEX(Sorted_by_Variable!G$667:G$719,D361)</f>
        <v>0</v>
      </c>
      <c r="I376" s="200">
        <f>INDEX(Sorted_by_Variable!H$667:H$719,D361)</f>
        <v>0</v>
      </c>
      <c r="J376" s="200">
        <f>INDEX(Sorted_by_Variable!I$667:I$719,D361)</f>
        <v>6.524807659284301</v>
      </c>
      <c r="K376" s="200">
        <f>INDEX(Sorted_by_Variable!J$667:J$719,D361)</f>
        <v>18.805983514637919</v>
      </c>
      <c r="L376" s="200">
        <f>INDEX(Sorted_by_Variable!K$667:K$719,D361)</f>
        <v>40.322343302746063</v>
      </c>
      <c r="M376" s="200">
        <f>INDEX(Sorted_by_Variable!L$667:L$719,D361)</f>
        <v>68.045872445138187</v>
      </c>
      <c r="N376" s="200">
        <f>INDEX(Sorted_by_Variable!M$667:M$719,D361)</f>
        <v>107.78702257777341</v>
      </c>
      <c r="O376" s="200">
        <f>INDEX(Sorted_by_Variable!N$667:N$719,D361)</f>
        <v>153.78988458625506</v>
      </c>
      <c r="P376" s="200">
        <f>INDEX(Sorted_by_Variable!O$667:O$719,D361)</f>
        <v>205.51861545547706</v>
      </c>
      <c r="Q376" s="200">
        <f>INDEX(Sorted_by_Variable!P$667:P$719,D361)</f>
        <v>257.4352495834068</v>
      </c>
      <c r="R376" s="201">
        <f>INDEX(Sorted_by_Variable!Q$667:Q$719,D361)</f>
        <v>305.8145915798093</v>
      </c>
      <c r="S376" s="200">
        <f>INDEX(Sorted_by_Variable!R$667:R$719,D361)</f>
        <v>350.72407698177744</v>
      </c>
      <c r="T376" s="200">
        <f>INDEX(Sorted_by_Variable!S$667:S$719,D361)</f>
        <v>392.22710880326383</v>
      </c>
      <c r="U376" s="200">
        <f>INDEX(Sorted_by_Variable!T$667:T$719,D361)</f>
        <v>430.38316924978517</v>
      </c>
      <c r="V376" s="200">
        <f>INDEX(Sorted_by_Variable!U$667:U$719,D361)</f>
        <v>465.24792655611435</v>
      </c>
      <c r="W376" s="200">
        <f>INDEX(Sorted_by_Variable!V$667:V$719,D361)</f>
        <v>496.87333710815784</v>
      </c>
      <c r="X376" s="200">
        <f>INDEX(Sorted_by_Variable!W$667:W$719,D361)</f>
        <v>525.30774300394103</v>
      </c>
      <c r="Y376" s="200">
        <f>INDEX(Sorted_by_Variable!X$667:X$719,D361)</f>
        <v>550.59596520257958</v>
      </c>
      <c r="Z376" s="200">
        <f>INDEX(Sorted_by_Variable!Y$667:Y$719,D361)</f>
        <v>572.77939240427941</v>
      </c>
      <c r="AA376" s="200">
        <f>INDEX(Sorted_by_Variable!Z$667:Z$719,D361)</f>
        <v>591.89606579877534</v>
      </c>
      <c r="AB376" s="200">
        <f>INDEX(Sorted_by_Variable!AA$667:AA$719,D361)</f>
        <v>607.98075981418799</v>
      </c>
      <c r="AC376" s="200">
        <f>INDEX(Sorted_by_Variable!AB$667:AB$719,D361)</f>
        <v>621.06505899303625</v>
      </c>
      <c r="AD376" s="200">
        <f>INDEX(Sorted_by_Variable!AC$667:AC$719,D361)</f>
        <v>631.5208420465126</v>
      </c>
      <c r="AE376" s="200">
        <f>INDEX(Sorted_by_Variable!AD$667:AD$719,D361)</f>
        <v>639.68735886316324</v>
      </c>
      <c r="AF376" s="200">
        <f>INDEX(Sorted_by_Variable!AE$667:AE$719,D361)</f>
        <v>646.09461636232231</v>
      </c>
      <c r="AG376" s="200">
        <f>INDEX(Sorted_by_Variable!AF$667:AF$719,D361)</f>
        <v>651.13189452358404</v>
      </c>
      <c r="AH376" s="200">
        <f>INDEX(Sorted_by_Variable!AG$667:AG$719,D361)</f>
        <v>655.50646179123396</v>
      </c>
      <c r="AI376" s="200">
        <f>INDEX(Sorted_by_Variable!AH$667:AH$719,D361)</f>
        <v>659.56813597365931</v>
      </c>
      <c r="AJ376" s="200">
        <f>INDEX(Sorted_by_Variable!AI$667:AI$719,D361)</f>
        <v>663.74358510473041</v>
      </c>
      <c r="AK376" s="200">
        <f>INDEX(Sorted_by_Variable!AJ$667:AJ$719,D361)</f>
        <v>668.18460054698903</v>
      </c>
      <c r="AL376" s="200">
        <f>INDEX(Sorted_by_Variable!AK$667:AK$719,D361)</f>
        <v>672.8538579807016</v>
      </c>
      <c r="AM376" s="200">
        <f>INDEX(Sorted_by_Variable!AL$667:AL$719,D361)</f>
        <v>677.7176572380331</v>
      </c>
      <c r="AN376" s="200">
        <f>INDEX(Sorted_by_Variable!AM$667:AM$719,D361)</f>
        <v>682.74578601163284</v>
      </c>
      <c r="AO376" s="200">
        <f>INDEX(Sorted_by_Variable!AN$667:AN$719,D361)</f>
        <v>687.91139166094229</v>
      </c>
      <c r="AP376" s="200">
        <f>INDEX(Sorted_by_Variable!AO$667:AO$719,D361)</f>
        <v>693.19086079905617</v>
      </c>
      <c r="AQ376" s="201">
        <f>INDEX(Sorted_by_Variable!AP$667:AP$719,D361)</f>
        <v>698.56370635797123</v>
      </c>
      <c r="AS376" s="69" t="str">
        <f>C373&amp;"|"&amp;C376</f>
        <v>Annualized total cost of EE|Annualized participant cost of EE</v>
      </c>
    </row>
    <row r="377" spans="2:45" x14ac:dyDescent="0.35">
      <c r="B377" s="231"/>
      <c r="C377" s="247" t="s">
        <v>2421</v>
      </c>
      <c r="D377" s="248"/>
      <c r="E377" s="250"/>
      <c r="F377" s="249"/>
      <c r="G377" s="250"/>
      <c r="H377" s="250"/>
      <c r="I377" s="250"/>
      <c r="J377" s="250"/>
      <c r="K377" s="250"/>
      <c r="L377" s="250"/>
      <c r="M377" s="250"/>
      <c r="N377" s="250"/>
      <c r="O377" s="250"/>
      <c r="P377" s="250"/>
      <c r="Q377" s="250"/>
      <c r="R377" s="251"/>
      <c r="S377" s="250"/>
      <c r="T377" s="250"/>
      <c r="U377" s="250"/>
      <c r="V377" s="250"/>
      <c r="W377" s="250"/>
      <c r="X377" s="250"/>
      <c r="Y377" s="250"/>
      <c r="Z377" s="250"/>
      <c r="AA377" s="250"/>
      <c r="AB377" s="250"/>
      <c r="AC377" s="250"/>
      <c r="AD377" s="250"/>
      <c r="AE377" s="250"/>
      <c r="AF377" s="250"/>
      <c r="AG377" s="250"/>
      <c r="AH377" s="250"/>
      <c r="AI377" s="250"/>
      <c r="AJ377" s="250"/>
      <c r="AK377" s="250"/>
      <c r="AL377" s="250"/>
      <c r="AM377" s="250"/>
      <c r="AN377" s="250"/>
      <c r="AO377" s="250"/>
      <c r="AP377" s="250"/>
      <c r="AQ377" s="251"/>
      <c r="AS377" s="69" t="str">
        <f>C377</f>
        <v>Annual first-year costs</v>
      </c>
    </row>
    <row r="378" spans="2:45" x14ac:dyDescent="0.35">
      <c r="B378" s="36"/>
      <c r="C378" s="244" t="s">
        <v>2394</v>
      </c>
      <c r="D378" s="76" t="s">
        <v>2376</v>
      </c>
      <c r="E378" s="200"/>
      <c r="F378" s="199">
        <f>INDEX(Sorted_by_Variable!E$722:E$774,D361)</f>
        <v>0</v>
      </c>
      <c r="G378" s="200">
        <f>INDEX(Sorted_by_Variable!F$722:F$774,D361)</f>
        <v>0</v>
      </c>
      <c r="H378" s="200">
        <f>INDEX(Sorted_by_Variable!G$722:G$774,D361)</f>
        <v>0</v>
      </c>
      <c r="I378" s="200">
        <f>INDEX(Sorted_by_Variable!H$722:H$774,D361)</f>
        <v>0</v>
      </c>
      <c r="J378" s="200">
        <f>INDEX(Sorted_by_Variable!I$722:I$774,D361)</f>
        <v>110.26894999999999</v>
      </c>
      <c r="K378" s="200">
        <f>INDEX(Sorted_by_Variable!J$722:J$774,D361)</f>
        <v>213.3549372848988</v>
      </c>
      <c r="L378" s="200">
        <f>INDEX(Sorted_by_Variable!K$722:K$774,D361)</f>
        <v>380.65832914522247</v>
      </c>
      <c r="M378" s="200">
        <f>INDEX(Sorted_by_Variable!L$722:L$774,D361)</f>
        <v>505.59385527041866</v>
      </c>
      <c r="N378" s="200">
        <f>INDEX(Sorted_by_Variable!M$722:M$774,D361)</f>
        <v>735.30130139182972</v>
      </c>
      <c r="O378" s="200">
        <f>INDEX(Sorted_by_Variable!N$722:N$774,D361)</f>
        <v>879.82401322024702</v>
      </c>
      <c r="P378" s="200">
        <f>INDEX(Sorted_by_Variable!O$722:O$774,D361)</f>
        <v>1022.8974612020108</v>
      </c>
      <c r="Q378" s="200">
        <f>INDEX(Sorted_by_Variable!P$722:P$774,D361)</f>
        <v>1079.9097261350764</v>
      </c>
      <c r="R378" s="201">
        <f>INDEX(Sorted_by_Variable!Q$722:Q$774,D361)</f>
        <v>1076.9670054557289</v>
      </c>
      <c r="S378" s="200">
        <f>INDEX(Sorted_by_Variable!R$722:R$774,D361)</f>
        <v>1075.0090622226899</v>
      </c>
      <c r="T378" s="200">
        <f>INDEX(Sorted_by_Variable!S$722:S$774,D361)</f>
        <v>1074.0195773718631</v>
      </c>
      <c r="U378" s="200">
        <f>INDEX(Sorted_by_Variable!T$722:T$774,D361)</f>
        <v>1073.9832609144139</v>
      </c>
      <c r="V378" s="200">
        <f>INDEX(Sorted_by_Variable!U$722:U$774,D361)</f>
        <v>1074.8858236773608</v>
      </c>
      <c r="W378" s="200">
        <f>INDEX(Sorted_by_Variable!V$722:V$774,D361)</f>
        <v>1076.7139502810135</v>
      </c>
      <c r="X378" s="200">
        <f>INDEX(Sorted_by_Variable!W$722:W$774,D361)</f>
        <v>1079.4552733124037</v>
      </c>
      <c r="Y378" s="200">
        <f>INDEX(Sorted_by_Variable!X$722:X$774,D361)</f>
        <v>1083.0983486554367</v>
      </c>
      <c r="Z378" s="200">
        <f>INDEX(Sorted_by_Variable!Y$722:Y$774,D361)</f>
        <v>1087.6326319400309</v>
      </c>
      <c r="AA378" s="200">
        <f>INDEX(Sorted_by_Variable!Z$722:Z$774,D361)</f>
        <v>1093.0484560739874</v>
      </c>
      <c r="AB378" s="200">
        <f>INDEX(Sorted_by_Variable!AA$722:AA$774,D361)</f>
        <v>1099.3370098227626</v>
      </c>
      <c r="AC378" s="200">
        <f>INDEX(Sorted_by_Variable!AB$722:AB$774,D361)</f>
        <v>1106.4903174036879</v>
      </c>
      <c r="AD378" s="200">
        <f>INDEX(Sorted_by_Variable!AC$722:AC$774,D361)</f>
        <v>1114.5012190625196</v>
      </c>
      <c r="AE378" s="200">
        <f>INDEX(Sorted_by_Variable!AD$722:AD$774,D361)</f>
        <v>1123.2414763935813</v>
      </c>
      <c r="AF378" s="200">
        <f>INDEX(Sorted_by_Variable!AE$722:AE$774,D361)</f>
        <v>1132.5933982047527</v>
      </c>
      <c r="AG378" s="200">
        <f>INDEX(Sorted_by_Variable!AF$722:AF$774,D361)</f>
        <v>1142.4407862104383</v>
      </c>
      <c r="AH378" s="200">
        <f>INDEX(Sorted_by_Variable!AG$722:AG$774,D361)</f>
        <v>1152.6693964598953</v>
      </c>
      <c r="AI378" s="200">
        <f>INDEX(Sorted_by_Variable!AH$722:AH$774,D361)</f>
        <v>1161.7418010075496</v>
      </c>
      <c r="AJ378" s="200">
        <f>INDEX(Sorted_by_Variable!AI$722:AI$774,D361)</f>
        <v>1170.9721892500841</v>
      </c>
      <c r="AK378" s="200">
        <f>INDEX(Sorted_by_Variable!AJ$722:AJ$774,D361)</f>
        <v>1180.2530089381428</v>
      </c>
      <c r="AL378" s="200">
        <f>INDEX(Sorted_by_Variable!AK$722:AK$774,D361)</f>
        <v>1189.5463935654805</v>
      </c>
      <c r="AM378" s="200">
        <f>INDEX(Sorted_by_Variable!AL$722:AL$774,D361)</f>
        <v>1198.8624220535576</v>
      </c>
      <c r="AN378" s="200">
        <f>INDEX(Sorted_by_Variable!AM$722:AM$774,D361)</f>
        <v>1208.2102593728234</v>
      </c>
      <c r="AO378" s="200">
        <f>INDEX(Sorted_by_Variable!AN$722:AN$774,D361)</f>
        <v>1217.5981911293425</v>
      </c>
      <c r="AP378" s="200">
        <f>INDEX(Sorted_by_Variable!AO$722:AO$774,D361)</f>
        <v>1227.0336560989408</v>
      </c>
      <c r="AQ378" s="201">
        <f>INDEX(Sorted_by_Variable!AP$722:AP$774,D361)</f>
        <v>1236.5232767892701</v>
      </c>
      <c r="AS378" s="69" t="str">
        <f>C377&amp;"|"&amp;C378</f>
        <v>Annual first-year costs|Annual total cost of EE</v>
      </c>
    </row>
    <row r="379" spans="2:45" x14ac:dyDescent="0.35">
      <c r="B379" s="36"/>
      <c r="C379" s="244" t="s">
        <v>2385</v>
      </c>
      <c r="D379" s="76" t="s">
        <v>2376</v>
      </c>
      <c r="E379" s="200"/>
      <c r="F379" s="199">
        <f>INDEX(Sorted_by_Variable!E$777:E$829,D361)</f>
        <v>0</v>
      </c>
      <c r="G379" s="200">
        <f>INDEX(Sorted_by_Variable!F$777:F$829,D361)</f>
        <v>0</v>
      </c>
      <c r="H379" s="200">
        <f>INDEX(Sorted_by_Variable!G$777:G$829,D361)</f>
        <v>0</v>
      </c>
      <c r="I379" s="200">
        <f>INDEX(Sorted_by_Variable!H$777:H$829,D361)</f>
        <v>0</v>
      </c>
      <c r="J379" s="200">
        <f>INDEX(Sorted_by_Variable!I$777:I$829,D361)</f>
        <v>55.134474999999995</v>
      </c>
      <c r="K379" s="200">
        <f>INDEX(Sorted_by_Variable!J$777:J$829,D361)</f>
        <v>106.6774686424494</v>
      </c>
      <c r="L379" s="200">
        <f>INDEX(Sorted_by_Variable!K$777:K$829,D361)</f>
        <v>190.32916457261123</v>
      </c>
      <c r="M379" s="200">
        <f>INDEX(Sorted_by_Variable!L$777:L$829,D361)</f>
        <v>252.79692763520933</v>
      </c>
      <c r="N379" s="200">
        <f>INDEX(Sorted_by_Variable!M$777:M$829,D361)</f>
        <v>367.65065069591486</v>
      </c>
      <c r="O379" s="200">
        <f>INDEX(Sorted_by_Variable!N$777:N$829,D361)</f>
        <v>439.91200661012351</v>
      </c>
      <c r="P379" s="200">
        <f>INDEX(Sorted_by_Variable!O$777:O$829,D361)</f>
        <v>511.44873060100542</v>
      </c>
      <c r="Q379" s="200">
        <f>INDEX(Sorted_by_Variable!P$777:P$829,D361)</f>
        <v>539.95486306753821</v>
      </c>
      <c r="R379" s="201">
        <f>INDEX(Sorted_by_Variable!Q$777:Q$829,D361)</f>
        <v>538.48350272786445</v>
      </c>
      <c r="S379" s="200">
        <f>INDEX(Sorted_by_Variable!R$777:R$829,D361)</f>
        <v>537.50453111134493</v>
      </c>
      <c r="T379" s="200">
        <f>INDEX(Sorted_by_Variable!S$777:S$829,D361)</f>
        <v>537.00978868593154</v>
      </c>
      <c r="U379" s="200">
        <f>INDEX(Sorted_by_Variable!T$777:T$829,D361)</f>
        <v>536.99163045720695</v>
      </c>
      <c r="V379" s="200">
        <f>INDEX(Sorted_by_Variable!U$777:U$829,D361)</f>
        <v>537.4429118386804</v>
      </c>
      <c r="W379" s="200">
        <f>INDEX(Sorted_by_Variable!V$777:V$829,D361)</f>
        <v>538.35697514050673</v>
      </c>
      <c r="X379" s="200">
        <f>INDEX(Sorted_by_Variable!W$777:W$829,D361)</f>
        <v>539.72763665620187</v>
      </c>
      <c r="Y379" s="200">
        <f>INDEX(Sorted_by_Variable!X$777:X$829,D361)</f>
        <v>541.54917432771833</v>
      </c>
      <c r="Z379" s="200">
        <f>INDEX(Sorted_by_Variable!Y$777:Y$829,D361)</f>
        <v>543.81631597001547</v>
      </c>
      <c r="AA379" s="200">
        <f>INDEX(Sorted_by_Variable!Z$777:Z$829,D361)</f>
        <v>546.52422803699369</v>
      </c>
      <c r="AB379" s="200">
        <f>INDEX(Sorted_by_Variable!AA$777:AA$829,D361)</f>
        <v>549.66850491138132</v>
      </c>
      <c r="AC379" s="200">
        <f>INDEX(Sorted_by_Variable!AB$777:AB$829,D361)</f>
        <v>553.24515870184393</v>
      </c>
      <c r="AD379" s="200">
        <f>INDEX(Sorted_by_Variable!AC$777:AC$829,D361)</f>
        <v>557.25060953125978</v>
      </c>
      <c r="AE379" s="200">
        <f>INDEX(Sorted_by_Variable!AD$777:AD$829,D361)</f>
        <v>561.62073819679063</v>
      </c>
      <c r="AF379" s="200">
        <f>INDEX(Sorted_by_Variable!AE$777:AE$829,D361)</f>
        <v>566.29669910237635</v>
      </c>
      <c r="AG379" s="200">
        <f>INDEX(Sorted_by_Variable!AF$777:AF$829,D361)</f>
        <v>571.22039310521916</v>
      </c>
      <c r="AH379" s="200">
        <f>INDEX(Sorted_by_Variable!AG$777:AG$829,D361)</f>
        <v>576.33469822994766</v>
      </c>
      <c r="AI379" s="200">
        <f>INDEX(Sorted_by_Variable!AH$777:AH$829,D361)</f>
        <v>580.87090050377481</v>
      </c>
      <c r="AJ379" s="200">
        <f>INDEX(Sorted_by_Variable!AI$777:AI$829,D361)</f>
        <v>585.48609462504203</v>
      </c>
      <c r="AK379" s="200">
        <f>INDEX(Sorted_by_Variable!AJ$777:AJ$829,D361)</f>
        <v>590.12650446907139</v>
      </c>
      <c r="AL379" s="200">
        <f>INDEX(Sorted_by_Variable!AK$777:AK$829,D361)</f>
        <v>594.77319678274023</v>
      </c>
      <c r="AM379" s="200">
        <f>INDEX(Sorted_by_Variable!AL$777:AL$829,D361)</f>
        <v>599.43121102677878</v>
      </c>
      <c r="AN379" s="200">
        <f>INDEX(Sorted_by_Variable!AM$777:AM$829,D361)</f>
        <v>604.10512968641171</v>
      </c>
      <c r="AO379" s="200">
        <f>INDEX(Sorted_by_Variable!AN$777:AN$829,D361)</f>
        <v>608.79909556467123</v>
      </c>
      <c r="AP379" s="200">
        <f>INDEX(Sorted_by_Variable!AO$777:AO$829,D361)</f>
        <v>613.5168280494704</v>
      </c>
      <c r="AQ379" s="201">
        <f>INDEX(Sorted_by_Variable!AP$777:AP$829,D361)</f>
        <v>618.26163839463504</v>
      </c>
      <c r="AS379" s="69" t="str">
        <f>C377&amp;"|"&amp;C379</f>
        <v>Annual first-year costs|Annual program cost of EE</v>
      </c>
    </row>
    <row r="380" spans="2:45" ht="18" thickBot="1" x14ac:dyDescent="0.4">
      <c r="B380" s="29"/>
      <c r="C380" s="245" t="s">
        <v>2386</v>
      </c>
      <c r="D380" s="96" t="s">
        <v>2376</v>
      </c>
      <c r="E380" s="203"/>
      <c r="F380" s="202">
        <f>INDEX(Sorted_by_Variable!E$832:E$884,D361)</f>
        <v>0</v>
      </c>
      <c r="G380" s="203">
        <f>INDEX(Sorted_by_Variable!F$832:F$884,D361)</f>
        <v>0</v>
      </c>
      <c r="H380" s="203">
        <f>INDEX(Sorted_by_Variable!G$832:G$884,D361)</f>
        <v>0</v>
      </c>
      <c r="I380" s="203">
        <f>INDEX(Sorted_by_Variable!H$832:H$884,D361)</f>
        <v>0</v>
      </c>
      <c r="J380" s="203">
        <f>INDEX(Sorted_by_Variable!I$832:I$884,D361)</f>
        <v>55.134474999999995</v>
      </c>
      <c r="K380" s="203">
        <f>INDEX(Sorted_by_Variable!J$832:J$884,D361)</f>
        <v>106.6774686424494</v>
      </c>
      <c r="L380" s="203">
        <f>INDEX(Sorted_by_Variable!K$832:K$884,D361)</f>
        <v>190.32916457261123</v>
      </c>
      <c r="M380" s="203">
        <f>INDEX(Sorted_by_Variable!L$832:L$884,D361)</f>
        <v>252.79692763520933</v>
      </c>
      <c r="N380" s="203">
        <f>INDEX(Sorted_by_Variable!M$832:M$884,D361)</f>
        <v>367.65065069591486</v>
      </c>
      <c r="O380" s="203">
        <f>INDEX(Sorted_by_Variable!N$832:N$884,D361)</f>
        <v>439.91200661012351</v>
      </c>
      <c r="P380" s="203">
        <f>INDEX(Sorted_by_Variable!O$832:O$884,D361)</f>
        <v>511.44873060100542</v>
      </c>
      <c r="Q380" s="203">
        <f>INDEX(Sorted_by_Variable!P$832:P$884,D361)</f>
        <v>539.95486306753821</v>
      </c>
      <c r="R380" s="204">
        <f>INDEX(Sorted_by_Variable!Q$832:Q$884,D361)</f>
        <v>538.48350272786445</v>
      </c>
      <c r="S380" s="203">
        <f>INDEX(Sorted_by_Variable!R$832:R$884,D361)</f>
        <v>537.50453111134493</v>
      </c>
      <c r="T380" s="203">
        <f>INDEX(Sorted_by_Variable!S$832:S$884,D361)</f>
        <v>537.00978868593154</v>
      </c>
      <c r="U380" s="203">
        <f>INDEX(Sorted_by_Variable!T$832:T$884,D361)</f>
        <v>536.99163045720695</v>
      </c>
      <c r="V380" s="203">
        <f>INDEX(Sorted_by_Variable!U$832:U$884,D361)</f>
        <v>537.4429118386804</v>
      </c>
      <c r="W380" s="203">
        <f>INDEX(Sorted_by_Variable!V$832:V$884,D361)</f>
        <v>538.35697514050673</v>
      </c>
      <c r="X380" s="203">
        <f>INDEX(Sorted_by_Variable!W$832:W$884,D361)</f>
        <v>539.72763665620187</v>
      </c>
      <c r="Y380" s="203">
        <f>INDEX(Sorted_by_Variable!X$832:X$884,D361)</f>
        <v>541.54917432771833</v>
      </c>
      <c r="Z380" s="203">
        <f>INDEX(Sorted_by_Variable!Y$832:Y$884,D361)</f>
        <v>543.81631597001547</v>
      </c>
      <c r="AA380" s="203">
        <f>INDEX(Sorted_by_Variable!Z$832:Z$884,D361)</f>
        <v>546.52422803699369</v>
      </c>
      <c r="AB380" s="203">
        <f>INDEX(Sorted_by_Variable!AA$832:AA$884,D361)</f>
        <v>549.66850491138132</v>
      </c>
      <c r="AC380" s="203">
        <f>INDEX(Sorted_by_Variable!AB$832:AB$884,D361)</f>
        <v>553.24515870184393</v>
      </c>
      <c r="AD380" s="203">
        <f>INDEX(Sorted_by_Variable!AC$832:AC$884,D361)</f>
        <v>557.25060953125978</v>
      </c>
      <c r="AE380" s="203">
        <f>INDEX(Sorted_by_Variable!AD$832:AD$884,D361)</f>
        <v>561.62073819679063</v>
      </c>
      <c r="AF380" s="203">
        <f>INDEX(Sorted_by_Variable!AE$832:AE$884,D361)</f>
        <v>566.29669910237635</v>
      </c>
      <c r="AG380" s="203">
        <f>INDEX(Sorted_by_Variable!AF$832:AF$884,D361)</f>
        <v>571.22039310521916</v>
      </c>
      <c r="AH380" s="203">
        <f>INDEX(Sorted_by_Variable!AG$832:AG$884,D361)</f>
        <v>576.33469822994766</v>
      </c>
      <c r="AI380" s="203">
        <f>INDEX(Sorted_by_Variable!AH$832:AH$884,D361)</f>
        <v>580.87090050377481</v>
      </c>
      <c r="AJ380" s="203">
        <f>INDEX(Sorted_by_Variable!AI$832:AI$884,D361)</f>
        <v>585.48609462504203</v>
      </c>
      <c r="AK380" s="203">
        <f>INDEX(Sorted_by_Variable!AJ$832:AJ$884,D361)</f>
        <v>590.12650446907139</v>
      </c>
      <c r="AL380" s="203">
        <f>INDEX(Sorted_by_Variable!AK$832:AK$884,D361)</f>
        <v>594.77319678274023</v>
      </c>
      <c r="AM380" s="203">
        <f>INDEX(Sorted_by_Variable!AL$832:AL$884,D361)</f>
        <v>599.43121102677878</v>
      </c>
      <c r="AN380" s="203">
        <f>INDEX(Sorted_by_Variable!AM$832:AM$884,D361)</f>
        <v>604.10512968641171</v>
      </c>
      <c r="AO380" s="203">
        <f>INDEX(Sorted_by_Variable!AN$832:AN$884,D361)</f>
        <v>608.79909556467123</v>
      </c>
      <c r="AP380" s="203">
        <f>INDEX(Sorted_by_Variable!AO$832:AO$884,D361)</f>
        <v>613.5168280494704</v>
      </c>
      <c r="AQ380" s="204">
        <f>INDEX(Sorted_by_Variable!AP$832:AP$884,D361)</f>
        <v>618.26163839463504</v>
      </c>
      <c r="AS380" s="69" t="str">
        <f>C377&amp;"|"&amp;C380</f>
        <v>Annual first-year costs|Annual participant cost of EE</v>
      </c>
    </row>
    <row r="381" spans="2:45" ht="18.75" thickTop="1" thickBot="1" x14ac:dyDescent="0.4"/>
    <row r="382" spans="2:45" ht="25.5" thickTop="1" x14ac:dyDescent="0.5">
      <c r="B382" s="217" t="str">
        <f>INDEX(Sorted_by_Variable!$C$7:$C$59,D382)</f>
        <v>Louisiana</v>
      </c>
      <c r="C382" s="94"/>
      <c r="D382" s="228">
        <f>D361+1</f>
        <v>17</v>
      </c>
      <c r="E382" s="220"/>
      <c r="F382" s="222"/>
      <c r="G382" s="94"/>
      <c r="H382" s="94"/>
      <c r="I382" s="94"/>
      <c r="J382" s="94"/>
      <c r="K382" s="94"/>
      <c r="L382" s="94"/>
      <c r="M382" s="94"/>
      <c r="N382" s="94"/>
      <c r="O382" s="94"/>
      <c r="P382" s="94"/>
      <c r="Q382" s="94"/>
      <c r="R382" s="220"/>
      <c r="S382" s="94"/>
      <c r="T382" s="94"/>
      <c r="U382" s="94"/>
      <c r="V382" s="94"/>
      <c r="W382" s="94"/>
      <c r="X382" s="94"/>
      <c r="Y382" s="94"/>
      <c r="Z382" s="94"/>
      <c r="AA382" s="94"/>
      <c r="AB382" s="94"/>
      <c r="AC382" s="94"/>
      <c r="AD382" s="94"/>
      <c r="AE382" s="94"/>
      <c r="AF382" s="94"/>
      <c r="AG382" s="94"/>
      <c r="AH382" s="94"/>
      <c r="AI382" s="94"/>
      <c r="AJ382" s="94"/>
      <c r="AK382" s="94"/>
      <c r="AL382" s="94"/>
      <c r="AM382" s="94"/>
      <c r="AN382" s="94"/>
      <c r="AO382" s="94"/>
      <c r="AP382" s="94"/>
      <c r="AQ382" s="220"/>
      <c r="AS382" s="69"/>
    </row>
    <row r="383" spans="2:45" x14ac:dyDescent="0.35">
      <c r="C383" t="s">
        <v>2358</v>
      </c>
      <c r="D383" s="76" t="s">
        <v>0</v>
      </c>
      <c r="E383" s="166">
        <f>INDEX(Sorted_by_Variable!D$7:D$59,D382)</f>
        <v>84730.743000000002</v>
      </c>
      <c r="F383" s="167">
        <f>INDEX(Sorted_by_Variable!E$7:E$59,D382)</f>
        <v>85462.0751811019</v>
      </c>
      <c r="G383" s="166">
        <f>INDEX(Sorted_by_Variable!F$7:F$59,D382)</f>
        <v>86199.719672708568</v>
      </c>
      <c r="H383" s="166">
        <f>INDEX(Sorted_by_Variable!G$7:G$59,D382)</f>
        <v>86943.73095794674</v>
      </c>
      <c r="I383" s="166">
        <f>INDEX(Sorted_by_Variable!H$7:H$59,D382)</f>
        <v>87694.163990200599</v>
      </c>
      <c r="J383" s="166">
        <f>INDEX(Sorted_by_Variable!I$7:I$59,D382)</f>
        <v>88451.074197170718</v>
      </c>
      <c r="K383" s="166">
        <f>INDEX(Sorted_by_Variable!J$7:J$59,D382)</f>
        <v>89214.517484967961</v>
      </c>
      <c r="L383" s="166">
        <f>INDEX(Sorted_by_Variable!K$7:K$59,D382)</f>
        <v>89984.550242242796</v>
      </c>
      <c r="M383" s="166">
        <f>INDEX(Sorted_by_Variable!L$7:L$59,D382)</f>
        <v>90761.229344350199</v>
      </c>
      <c r="N383" s="166">
        <f>INDEX(Sorted_by_Variable!M$7:M$59,D382)</f>
        <v>91544.612157550524</v>
      </c>
      <c r="O383" s="166">
        <f>INDEX(Sorted_by_Variable!N$7:N$59,D382)</f>
        <v>92334.756543246622</v>
      </c>
      <c r="P383" s="166">
        <f>INDEX(Sorted_by_Variable!O$7:O$59,D382)</f>
        <v>93131.720862257556</v>
      </c>
      <c r="Q383" s="166">
        <f>INDEX(Sorted_by_Variable!P$7:P$59,D382)</f>
        <v>93935.563979129176</v>
      </c>
      <c r="R383" s="168">
        <f>INDEX(Sorted_by_Variable!Q$7:Q$59,D382)</f>
        <v>94746.34526648192</v>
      </c>
      <c r="S383" s="166">
        <f>INDEX(Sorted_by_Variable!R$7:R$59,D382)</f>
        <v>95564.124609396094</v>
      </c>
      <c r="T383" s="166">
        <f>INDEX(Sorted_by_Variable!S$7:S$59,D382)</f>
        <v>96388.96240983512</v>
      </c>
      <c r="U383" s="166">
        <f>INDEX(Sorted_by_Variable!T$7:T$59,D382)</f>
        <v>97220.919591106795</v>
      </c>
      <c r="V383" s="166">
        <f>INDEX(Sorted_by_Variable!U$7:U$59,D382)</f>
        <v>98060.057602363187</v>
      </c>
      <c r="W383" s="166">
        <f>INDEX(Sorted_by_Variable!V$7:V$59,D382)</f>
        <v>98906.438423139349</v>
      </c>
      <c r="X383" s="166">
        <f>INDEX(Sorted_by_Variable!W$7:W$59,D382)</f>
        <v>99760.124567931154</v>
      </c>
      <c r="Y383" s="166">
        <f>INDEX(Sorted_by_Variable!X$7:X$59,D382)</f>
        <v>100621.17909081269</v>
      </c>
      <c r="Z383" s="166">
        <f>INDEX(Sorted_by_Variable!Y$7:Y$59,D382)</f>
        <v>101489.66559009347</v>
      </c>
      <c r="AA383" s="166">
        <f>INDEX(Sorted_by_Variable!Z$7:Z$59,D382)</f>
        <v>102365.6482130159</v>
      </c>
      <c r="AB383" s="166">
        <f>INDEX(Sorted_by_Variable!AA$7:AA$59,D382)</f>
        <v>103249.19166049322</v>
      </c>
      <c r="AC383" s="166">
        <f>INDEX(Sorted_by_Variable!AB$7:AB$59,D382)</f>
        <v>104140.36119188841</v>
      </c>
      <c r="AD383" s="166">
        <f>INDEX(Sorted_by_Variable!AC$7:AC$59,D382)</f>
        <v>105039.2226298343</v>
      </c>
      <c r="AE383" s="166">
        <f>INDEX(Sorted_by_Variable!AD$7:AD$59,D382)</f>
        <v>105945.84236509528</v>
      </c>
      <c r="AF383" s="166">
        <f>INDEX(Sorted_by_Variable!AE$7:AE$59,D382)</f>
        <v>106860.28736147095</v>
      </c>
      <c r="AG383" s="166">
        <f>INDEX(Sorted_by_Variable!AF$7:AF$59,D382)</f>
        <v>107782.62516074223</v>
      </c>
      <c r="AH383" s="166">
        <f>INDEX(Sorted_by_Variable!AG$7:AG$59,D382)</f>
        <v>108744.91148322856</v>
      </c>
      <c r="AI383" s="166">
        <f>INDEX(Sorted_by_Variable!AH$7:AH$59,D382)</f>
        <v>109715.78912518834</v>
      </c>
      <c r="AJ383" s="166">
        <f>INDEX(Sorted_by_Variable!AI$7:AI$59,D382)</f>
        <v>110695.33479016456</v>
      </c>
      <c r="AK383" s="166">
        <f>INDEX(Sorted_by_Variable!AJ$7:AJ$59,D382)</f>
        <v>111683.6258665116</v>
      </c>
      <c r="AL383" s="166">
        <f>INDEX(Sorted_by_Variable!AK$7:AK$59,D382)</f>
        <v>112680.74043350926</v>
      </c>
      <c r="AM383" s="166">
        <f>INDEX(Sorted_by_Variable!AL$7:AL$59,D382)</f>
        <v>113686.75726753133</v>
      </c>
      <c r="AN383" s="166">
        <f>INDEX(Sorted_by_Variable!AM$7:AM$59,D382)</f>
        <v>114701.75584826931</v>
      </c>
      <c r="AO383" s="166">
        <f>INDEX(Sorted_by_Variable!AN$7:AN$59,D382)</f>
        <v>115725.81636501165</v>
      </c>
      <c r="AP383" s="166">
        <f>INDEX(Sorted_by_Variable!AO$7:AO$59,D382)</f>
        <v>116759.01972297899</v>
      </c>
      <c r="AQ383" s="168">
        <f>INDEX(Sorted_by_Variable!AP$7:AP$59,D382)</f>
        <v>117801.4475497161</v>
      </c>
      <c r="AS383" s="69" t="str">
        <f t="shared" ref="AS383:AS393" si="101">C383</f>
        <v>BAU sales</v>
      </c>
    </row>
    <row r="384" spans="2:45" x14ac:dyDescent="0.35">
      <c r="C384" t="s">
        <v>2372</v>
      </c>
      <c r="D384" s="76" t="s">
        <v>0</v>
      </c>
      <c r="E384" s="166">
        <f>INDEX(Sorted_by_Variable!D$62:D$114,D382)</f>
        <v>84730.743000000002</v>
      </c>
      <c r="F384" s="167">
        <f>INDEX(Sorted_by_Variable!E$62:E$114,D382)</f>
        <v>85462.0751811019</v>
      </c>
      <c r="G384" s="166">
        <f>INDEX(Sorted_by_Variable!F$62:F$114,D382)</f>
        <v>86199.719672708568</v>
      </c>
      <c r="H384" s="166">
        <f>INDEX(Sorted_by_Variable!G$62:G$114,D382)</f>
        <v>86943.73095794674</v>
      </c>
      <c r="I384" s="166">
        <f>INDEX(Sorted_by_Variable!H$62:H$114,D382)</f>
        <v>87694.163990200599</v>
      </c>
      <c r="J384" s="166">
        <f>INDEX(Sorted_by_Variable!I$62:I$114,D382)</f>
        <v>88451.074197170718</v>
      </c>
      <c r="K384" s="166">
        <f>INDEX(Sorted_by_Variable!J$62:J$114,D382)</f>
        <v>89037.615336573625</v>
      </c>
      <c r="L384" s="166">
        <f>INDEX(Sorted_by_Variable!K$62:K$114,D382)</f>
        <v>89460.808271891336</v>
      </c>
      <c r="M384" s="166">
        <f>INDEX(Sorted_by_Variable!L$62:L$114,D382)</f>
        <v>89728.777924880051</v>
      </c>
      <c r="N384" s="166">
        <f>INDEX(Sorted_by_Variable!M$62:M$114,D382)</f>
        <v>89850.636696753543</v>
      </c>
      <c r="O384" s="166">
        <f>INDEX(Sorted_by_Variable!N$62:N$114,D382)</f>
        <v>89836.361435627958</v>
      </c>
      <c r="P384" s="166">
        <f>INDEX(Sorted_by_Variable!O$62:O$114,D382)</f>
        <v>89696.665946344961</v>
      </c>
      <c r="Q384" s="166">
        <f>INDEX(Sorted_by_Variable!P$62:P$114,D382)</f>
        <v>89442.871023492291</v>
      </c>
      <c r="R384" s="168">
        <f>INDEX(Sorted_by_Variable!Q$62:Q$114,D382)</f>
        <v>89176.216809188161</v>
      </c>
      <c r="S384" s="166">
        <f>INDEX(Sorted_by_Variable!R$62:R$114,D382)</f>
        <v>88991.173256573325</v>
      </c>
      <c r="T384" s="166">
        <f>INDEX(Sorted_by_Variable!S$62:S$114,D382)</f>
        <v>88886.366091200864</v>
      </c>
      <c r="U384" s="166">
        <f>INDEX(Sorted_by_Variable!T$62:T$114,D382)</f>
        <v>88860.506603554721</v>
      </c>
      <c r="V384" s="166">
        <f>INDEX(Sorted_by_Variable!U$62:U$114,D382)</f>
        <v>88912.389285122103</v>
      </c>
      <c r="W384" s="166">
        <f>INDEX(Sorted_by_Variable!V$62:V$114,D382)</f>
        <v>89040.889567514852</v>
      </c>
      <c r="X384" s="166">
        <f>INDEX(Sorted_by_Variable!W$62:W$114,D382)</f>
        <v>89244.961661228241</v>
      </c>
      <c r="Y384" s="166">
        <f>INDEX(Sorted_by_Variable!X$62:X$114,D382)</f>
        <v>89523.636490757912</v>
      </c>
      <c r="Z384" s="166">
        <f>INDEX(Sorted_by_Variable!Y$62:Y$114,D382)</f>
        <v>89876.019722923797</v>
      </c>
      <c r="AA384" s="166">
        <f>INDEX(Sorted_by_Variable!Z$62:Z$114,D382)</f>
        <v>90301.289885373131</v>
      </c>
      <c r="AB384" s="166">
        <f>INDEX(Sorted_by_Variable!AA$62:AA$114,D382)</f>
        <v>90798.696572353452</v>
      </c>
      <c r="AC384" s="166">
        <f>INDEX(Sorted_by_Variable!AB$62:AB$114,D382)</f>
        <v>91367.558734961698</v>
      </c>
      <c r="AD384" s="166">
        <f>INDEX(Sorted_by_Variable!AC$62:AC$114,D382)</f>
        <v>92007.26305318602</v>
      </c>
      <c r="AE384" s="166">
        <f>INDEX(Sorted_by_Variable!AD$62:AD$114,D382)</f>
        <v>92707.951747774685</v>
      </c>
      <c r="AF384" s="166">
        <f>INDEX(Sorted_by_Variable!AE$62:AE$114,D382)</f>
        <v>93459.847924872462</v>
      </c>
      <c r="AG384" s="166">
        <f>INDEX(Sorted_by_Variable!AF$62:AF$114,D382)</f>
        <v>94253.29816887177</v>
      </c>
      <c r="AH384" s="166">
        <f>INDEX(Sorted_by_Variable!AG$62:AG$114,D382)</f>
        <v>95110.798734819487</v>
      </c>
      <c r="AI384" s="166">
        <f>INDEX(Sorted_by_Variable!AH$62:AH$114,D382)</f>
        <v>95991.148801518066</v>
      </c>
      <c r="AJ384" s="166">
        <f>INDEX(Sorted_by_Variable!AI$62:AI$114,D382)</f>
        <v>96885.310358327057</v>
      </c>
      <c r="AK384" s="166">
        <f>INDEX(Sorted_by_Variable!AJ$62:AJ$114,D382)</f>
        <v>97784.495108879695</v>
      </c>
      <c r="AL384" s="166">
        <f>INDEX(Sorted_by_Variable!AK$62:AK$114,D382)</f>
        <v>98684.89118882583</v>
      </c>
      <c r="AM384" s="166">
        <f>INDEX(Sorted_by_Variable!AL$62:AL$114,D382)</f>
        <v>99587.479603781147</v>
      </c>
      <c r="AN384" s="166">
        <f>INDEX(Sorted_by_Variable!AM$62:AM$114,D382)</f>
        <v>100493.16387443774</v>
      </c>
      <c r="AO384" s="166">
        <f>INDEX(Sorted_by_Variable!AN$62:AN$114,D382)</f>
        <v>101402.77306454875</v>
      </c>
      <c r="AP384" s="166">
        <f>INDEX(Sorted_by_Variable!AO$62:AO$114,D382)</f>
        <v>102317.06463482592</v>
      </c>
      <c r="AQ384" s="168">
        <f>INDEX(Sorted_by_Variable!AP$62:AP$114,D382)</f>
        <v>103236.72712961823</v>
      </c>
      <c r="AS384" s="69" t="str">
        <f t="shared" si="101"/>
        <v>Sales after EE</v>
      </c>
    </row>
    <row r="385" spans="2:45" x14ac:dyDescent="0.35">
      <c r="C385" t="s">
        <v>2356</v>
      </c>
      <c r="D385" s="76" t="s">
        <v>0</v>
      </c>
      <c r="E385" s="166">
        <f>INDEX(Sorted_by_Variable!D$117:D$169,D382)</f>
        <v>0</v>
      </c>
      <c r="F385" s="167">
        <f>INDEX(Sorted_by_Variable!E$117:E$169,D382)</f>
        <v>0</v>
      </c>
      <c r="G385" s="166">
        <f>INDEX(Sorted_by_Variable!F$117:F$169,D382)</f>
        <v>0</v>
      </c>
      <c r="H385" s="166">
        <f>INDEX(Sorted_by_Variable!G$117:G$169,D382)</f>
        <v>0</v>
      </c>
      <c r="I385" s="166">
        <f>INDEX(Sorted_by_Variable!H$117:H$169,D382)</f>
        <v>0</v>
      </c>
      <c r="J385" s="166">
        <f>INDEX(Sorted_by_Variable!I$117:I$169,D382)</f>
        <v>0</v>
      </c>
      <c r="K385" s="166">
        <f>INDEX(Sorted_by_Variable!J$117:J$169,D382)</f>
        <v>176.90214839434145</v>
      </c>
      <c r="L385" s="166">
        <f>INDEX(Sorted_by_Variable!K$117:K$169,D382)</f>
        <v>523.74197035146005</v>
      </c>
      <c r="M385" s="166">
        <f>INDEX(Sorted_by_Variable!L$117:L$169,D382)</f>
        <v>1032.4514194701433</v>
      </c>
      <c r="N385" s="166">
        <f>INDEX(Sorted_by_Variable!M$117:M$169,D382)</f>
        <v>1693.9754607969737</v>
      </c>
      <c r="O385" s="166">
        <f>INDEX(Sorted_by_Variable!N$117:N$169,D382)</f>
        <v>2498.3951076186659</v>
      </c>
      <c r="P385" s="166">
        <f>INDEX(Sorted_by_Variable!O$117:O$169,D382)</f>
        <v>3435.0549159125931</v>
      </c>
      <c r="Q385" s="166">
        <f>INDEX(Sorted_by_Variable!P$117:P$169,D382)</f>
        <v>4492.6929556368914</v>
      </c>
      <c r="R385" s="168">
        <f>INDEX(Sorted_by_Variable!Q$117:Q$169,D382)</f>
        <v>5570.1284572937539</v>
      </c>
      <c r="S385" s="166">
        <f>INDEX(Sorted_by_Variable!R$117:R$169,D382)</f>
        <v>6572.9513528227708</v>
      </c>
      <c r="T385" s="166">
        <f>INDEX(Sorted_by_Variable!S$117:S$169,D382)</f>
        <v>7502.5963186342578</v>
      </c>
      <c r="U385" s="166">
        <f>INDEX(Sorted_by_Variable!T$117:T$169,D382)</f>
        <v>8360.4129875520739</v>
      </c>
      <c r="V385" s="166">
        <f>INDEX(Sorted_by_Variable!U$117:U$169,D382)</f>
        <v>9147.6683172410922</v>
      </c>
      <c r="W385" s="166">
        <f>INDEX(Sorted_by_Variable!V$117:V$169,D382)</f>
        <v>9865.5488556245</v>
      </c>
      <c r="X385" s="166">
        <f>INDEX(Sorted_by_Variable!W$117:W$169,D382)</f>
        <v>10515.162906702913</v>
      </c>
      <c r="Y385" s="166">
        <f>INDEX(Sorted_by_Variable!X$117:X$169,D382)</f>
        <v>11097.542600054778</v>
      </c>
      <c r="Z385" s="166">
        <f>INDEX(Sorted_by_Variable!Y$117:Y$169,D382)</f>
        <v>11613.645867169671</v>
      </c>
      <c r="AA385" s="166">
        <f>INDEX(Sorted_by_Variable!Z$117:Z$169,D382)</f>
        <v>12064.358327642767</v>
      </c>
      <c r="AB385" s="166">
        <f>INDEX(Sorted_by_Variable!AA$117:AA$169,D382)</f>
        <v>12450.495088139771</v>
      </c>
      <c r="AC385" s="166">
        <f>INDEX(Sorted_by_Variable!AB$117:AB$169,D382)</f>
        <v>12772.802456926711</v>
      </c>
      <c r="AD385" s="166">
        <f>INDEX(Sorted_by_Variable!AC$117:AC$169,D382)</f>
        <v>13031.959576648285</v>
      </c>
      <c r="AE385" s="166">
        <f>INDEX(Sorted_by_Variable!AD$117:AD$169,D382)</f>
        <v>13237.890617320589</v>
      </c>
      <c r="AF385" s="166">
        <f>INDEX(Sorted_by_Variable!AE$117:AE$169,D382)</f>
        <v>13400.439436598486</v>
      </c>
      <c r="AG385" s="166">
        <f>INDEX(Sorted_by_Variable!AF$117:AF$169,D382)</f>
        <v>13529.326991870466</v>
      </c>
      <c r="AH385" s="166">
        <f>INDEX(Sorted_by_Variable!AG$117:AG$169,D382)</f>
        <v>13634.112748409065</v>
      </c>
      <c r="AI385" s="166">
        <f>INDEX(Sorted_by_Variable!AH$117:AH$169,D382)</f>
        <v>13724.640323670272</v>
      </c>
      <c r="AJ385" s="166">
        <f>INDEX(Sorted_by_Variable!AI$117:AI$169,D382)</f>
        <v>13810.024431837497</v>
      </c>
      <c r="AK385" s="166">
        <f>INDEX(Sorted_by_Variable!AJ$117:AJ$169,D382)</f>
        <v>13899.130757631916</v>
      </c>
      <c r="AL385" s="166">
        <f>INDEX(Sorted_by_Variable!AK$117:AK$169,D382)</f>
        <v>13995.849244683435</v>
      </c>
      <c r="AM385" s="166">
        <f>INDEX(Sorted_by_Variable!AL$117:AL$169,D382)</f>
        <v>14099.277663750181</v>
      </c>
      <c r="AN385" s="166">
        <f>INDEX(Sorted_by_Variable!AM$117:AM$169,D382)</f>
        <v>14208.591973831579</v>
      </c>
      <c r="AO385" s="166">
        <f>INDEX(Sorted_by_Variable!AN$117:AN$169,D382)</f>
        <v>14323.043300462901</v>
      </c>
      <c r="AP385" s="166">
        <f>INDEX(Sorted_by_Variable!AO$117:AO$169,D382)</f>
        <v>14441.955088153081</v>
      </c>
      <c r="AQ385" s="168">
        <f>INDEX(Sorted_by_Variable!AP$117:AP$169,D382)</f>
        <v>14564.720420097874</v>
      </c>
      <c r="AS385" s="69" t="str">
        <f t="shared" si="101"/>
        <v>Net cumulative savings</v>
      </c>
    </row>
    <row r="386" spans="2:45" x14ac:dyDescent="0.35">
      <c r="C386" t="s">
        <v>2390</v>
      </c>
      <c r="D386" s="76" t="s">
        <v>1</v>
      </c>
      <c r="E386" s="174">
        <f t="shared" ref="E386:AQ386" si="102">E385/E383</f>
        <v>0</v>
      </c>
      <c r="F386" s="173">
        <f t="shared" si="102"/>
        <v>0</v>
      </c>
      <c r="G386" s="174">
        <f t="shared" si="102"/>
        <v>0</v>
      </c>
      <c r="H386" s="174">
        <f t="shared" si="102"/>
        <v>0</v>
      </c>
      <c r="I386" s="174">
        <f t="shared" si="102"/>
        <v>0</v>
      </c>
      <c r="J386" s="174">
        <f t="shared" si="102"/>
        <v>0</v>
      </c>
      <c r="K386" s="174">
        <f t="shared" si="102"/>
        <v>1.9828852229587888E-3</v>
      </c>
      <c r="L386" s="174">
        <f t="shared" si="102"/>
        <v>5.8203543712950848E-3</v>
      </c>
      <c r="M386" s="174">
        <f t="shared" si="102"/>
        <v>1.1375467552923934E-2</v>
      </c>
      <c r="N386" s="174">
        <f t="shared" si="102"/>
        <v>1.8504370938637004E-2</v>
      </c>
      <c r="O386" s="174">
        <f t="shared" si="102"/>
        <v>2.7058013700924182E-2</v>
      </c>
      <c r="P386" s="174">
        <f t="shared" si="102"/>
        <v>3.6883833822775193E-2</v>
      </c>
      <c r="Q386" s="174">
        <f t="shared" si="102"/>
        <v>4.7827391089439654E-2</v>
      </c>
      <c r="R386" s="175">
        <f t="shared" si="102"/>
        <v>5.8789903099980348E-2</v>
      </c>
      <c r="S386" s="174">
        <f t="shared" si="102"/>
        <v>6.8780532230988511E-2</v>
      </c>
      <c r="T386" s="174">
        <f t="shared" si="102"/>
        <v>7.7836674771267433E-2</v>
      </c>
      <c r="U386" s="174">
        <f t="shared" si="102"/>
        <v>8.5993971490029353E-2</v>
      </c>
      <c r="V386" s="174">
        <f t="shared" si="102"/>
        <v>9.3286385312307207E-2</v>
      </c>
      <c r="W386" s="174">
        <f t="shared" si="102"/>
        <v>9.9746275499456624E-2</v>
      </c>
      <c r="X386" s="174">
        <f t="shared" si="102"/>
        <v>0.10540446849124237</v>
      </c>
      <c r="Y386" s="174">
        <f t="shared" si="102"/>
        <v>0.11029032555898612</v>
      </c>
      <c r="Z386" s="174">
        <f t="shared" si="102"/>
        <v>0.11443180741254992</v>
      </c>
      <c r="AA386" s="174">
        <f t="shared" si="102"/>
        <v>0.11785553589752751</v>
      </c>
      <c r="AB386" s="174">
        <f t="shared" si="102"/>
        <v>0.12058685291290051</v>
      </c>
      <c r="AC386" s="174">
        <f t="shared" si="102"/>
        <v>0.12264987667357539</v>
      </c>
      <c r="AD386" s="174">
        <f t="shared" si="102"/>
        <v>0.1240675554366376</v>
      </c>
      <c r="AE386" s="174">
        <f t="shared" si="102"/>
        <v>0.12494959992580058</v>
      </c>
      <c r="AF386" s="174">
        <f t="shared" si="102"/>
        <v>0.12540149168109094</v>
      </c>
      <c r="AG386" s="174">
        <f t="shared" si="102"/>
        <v>0.12552419252818742</v>
      </c>
      <c r="AH386" s="174">
        <f t="shared" si="102"/>
        <v>0.1253770182204049</v>
      </c>
      <c r="AI386" s="174">
        <f t="shared" si="102"/>
        <v>0.12509266380985629</v>
      </c>
      <c r="AJ386" s="174">
        <f t="shared" si="102"/>
        <v>0.12475705916618753</v>
      </c>
      <c r="AK386" s="174">
        <f t="shared" si="102"/>
        <v>0.12445092689097209</v>
      </c>
      <c r="AL386" s="174">
        <f t="shared" si="102"/>
        <v>0.12420799855270846</v>
      </c>
      <c r="AM386" s="174">
        <f t="shared" si="102"/>
        <v>0.12401864564200128</v>
      </c>
      <c r="AN386" s="174">
        <f t="shared" si="102"/>
        <v>0.12387423251503753</v>
      </c>
      <c r="AO386" s="174">
        <f t="shared" si="102"/>
        <v>0.12376705345751449</v>
      </c>
      <c r="AP386" s="174">
        <f t="shared" si="102"/>
        <v>0.1236902735430452</v>
      </c>
      <c r="AQ386" s="175">
        <f t="shared" si="102"/>
        <v>0.12363787307410701</v>
      </c>
      <c r="AS386" s="69" t="str">
        <f t="shared" si="101"/>
        <v>Net cumulative savings as a percent of sales before EE</v>
      </c>
    </row>
    <row r="387" spans="2:45" x14ac:dyDescent="0.35">
      <c r="C387" t="s">
        <v>2378</v>
      </c>
      <c r="D387" s="76" t="s">
        <v>0</v>
      </c>
      <c r="E387" s="166">
        <f>INDEX(Sorted_by_Variable!D$227:D$279,D382)</f>
        <v>0</v>
      </c>
      <c r="F387" s="167">
        <f>INDEX(Sorted_by_Variable!E$227:E$279,D382)</f>
        <v>0</v>
      </c>
      <c r="G387" s="166">
        <f>INDEX(Sorted_by_Variable!F$227:F$279,D382)</f>
        <v>0</v>
      </c>
      <c r="H387" s="166">
        <f>INDEX(Sorted_by_Variable!G$227:G$279,D382)</f>
        <v>0</v>
      </c>
      <c r="I387" s="166">
        <f>INDEX(Sorted_by_Variable!H$227:H$279,D382)</f>
        <v>0</v>
      </c>
      <c r="J387" s="166">
        <f>INDEX(Sorted_by_Variable!I$227:I$279,D382)</f>
        <v>0</v>
      </c>
      <c r="K387" s="166">
        <f>INDEX(Sorted_by_Variable!J$227:J$279,D382)</f>
        <v>176.90214839434145</v>
      </c>
      <c r="L387" s="166">
        <f>INDEX(Sorted_by_Variable!K$227:K$279,D382)</f>
        <v>356.15046134629449</v>
      </c>
      <c r="M387" s="166">
        <f>INDEX(Sorted_by_Variable!L$227:L$279,D382)</f>
        <v>536.76484963134806</v>
      </c>
      <c r="N387" s="166">
        <f>INDEX(Sorted_by_Variable!M$227:M$279,D382)</f>
        <v>717.83022339904039</v>
      </c>
      <c r="O387" s="166">
        <f>INDEX(Sorted_by_Variable!N$227:N$279,D382)</f>
        <v>898.50636696753543</v>
      </c>
      <c r="P387" s="166">
        <f>INDEX(Sorted_by_Variable!O$227:O$279,D382)</f>
        <v>1078.0363372275356</v>
      </c>
      <c r="Q387" s="166">
        <f>INDEX(Sorted_by_Variable!P$227:P$279,D382)</f>
        <v>1255.7533232488295</v>
      </c>
      <c r="R387" s="168">
        <f>INDEX(Sorted_by_Variable!Q$227:Q$279,D382)</f>
        <v>1341.6430653523844</v>
      </c>
      <c r="S387" s="166">
        <f>INDEX(Sorted_by_Variable!R$227:R$279,D382)</f>
        <v>1337.6432521378224</v>
      </c>
      <c r="T387" s="166">
        <f>INDEX(Sorted_by_Variable!S$227:S$279,D382)</f>
        <v>1334.8675988485998</v>
      </c>
      <c r="U387" s="166">
        <f>INDEX(Sorted_by_Variable!T$227:T$279,D382)</f>
        <v>1333.295491368013</v>
      </c>
      <c r="V387" s="166">
        <f>INDEX(Sorted_by_Variable!U$227:U$279,D382)</f>
        <v>1332.9075990533208</v>
      </c>
      <c r="W387" s="166">
        <f>INDEX(Sorted_by_Variable!V$227:V$279,D382)</f>
        <v>1333.6858392768315</v>
      </c>
      <c r="X387" s="166">
        <f>INDEX(Sorted_by_Variable!W$227:W$279,D382)</f>
        <v>1335.6133435127228</v>
      </c>
      <c r="Y387" s="166">
        <f>INDEX(Sorted_by_Variable!X$227:X$279,D382)</f>
        <v>1338.6744249184235</v>
      </c>
      <c r="Z387" s="166">
        <f>INDEX(Sorted_by_Variable!Y$227:Y$279,D382)</f>
        <v>1342.8545473613685</v>
      </c>
      <c r="AA387" s="166">
        <f>INDEX(Sorted_by_Variable!Z$227:Z$279,D382)</f>
        <v>1348.1402958438568</v>
      </c>
      <c r="AB387" s="166">
        <f>INDEX(Sorted_by_Variable!AA$227:AA$279,D382)</f>
        <v>1354.5193482805969</v>
      </c>
      <c r="AC387" s="166">
        <f>INDEX(Sorted_by_Variable!AB$227:AB$279,D382)</f>
        <v>1361.9804485853017</v>
      </c>
      <c r="AD387" s="166">
        <f>INDEX(Sorted_by_Variable!AC$227:AC$279,D382)</f>
        <v>1370.5133810244254</v>
      </c>
      <c r="AE387" s="166">
        <f>INDEX(Sorted_by_Variable!AD$227:AD$279,D382)</f>
        <v>1380.1089457977903</v>
      </c>
      <c r="AF387" s="166">
        <f>INDEX(Sorted_by_Variable!AE$227:AE$279,D382)</f>
        <v>1390.6192762166202</v>
      </c>
      <c r="AG387" s="166">
        <f>INDEX(Sorted_by_Variable!AF$227:AF$279,D382)</f>
        <v>1401.8977188730869</v>
      </c>
      <c r="AH387" s="166">
        <f>INDEX(Sorted_by_Variable!AG$227:AG$279,D382)</f>
        <v>1413.7994725330766</v>
      </c>
      <c r="AI387" s="166">
        <f>INDEX(Sorted_by_Variable!AH$227:AH$279,D382)</f>
        <v>1426.6619810222924</v>
      </c>
      <c r="AJ387" s="166">
        <f>INDEX(Sorted_by_Variable!AI$227:AI$279,D382)</f>
        <v>1439.8672320227708</v>
      </c>
      <c r="AK387" s="166">
        <f>INDEX(Sorted_by_Variable!AJ$227:AJ$279,D382)</f>
        <v>1453.2796553749058</v>
      </c>
      <c r="AL387" s="166">
        <f>INDEX(Sorted_by_Variable!AK$227:AK$279,D382)</f>
        <v>1466.7674266331953</v>
      </c>
      <c r="AM387" s="166">
        <f>INDEX(Sorted_by_Variable!AL$227:AL$279,D382)</f>
        <v>1480.2733678323873</v>
      </c>
      <c r="AN387" s="166">
        <f>INDEX(Sorted_by_Variable!AM$227:AM$279,D382)</f>
        <v>1493.8121940567171</v>
      </c>
      <c r="AO387" s="166">
        <f>INDEX(Sorted_by_Variable!AN$227:AN$279,D382)</f>
        <v>1507.397458116566</v>
      </c>
      <c r="AP387" s="166">
        <f>INDEX(Sorted_by_Variable!AO$227:AO$279,D382)</f>
        <v>1521.0415959682311</v>
      </c>
      <c r="AQ387" s="168">
        <f>INDEX(Sorted_by_Variable!AP$227:AP$279,D382)</f>
        <v>1534.7559695223888</v>
      </c>
      <c r="AS387" s="69" t="str">
        <f t="shared" si="101"/>
        <v>Annual first-year savings</v>
      </c>
    </row>
    <row r="388" spans="2:45" x14ac:dyDescent="0.35">
      <c r="C388" t="s">
        <v>2379</v>
      </c>
      <c r="D388" s="76" t="s">
        <v>1</v>
      </c>
      <c r="E388" s="174">
        <f>INDEX(Sorted_by_Variable!D$282:D$335,D382)</f>
        <v>0</v>
      </c>
      <c r="F388" s="173">
        <f>INDEX(Sorted_by_Variable!E$282:E$335,D382)</f>
        <v>0</v>
      </c>
      <c r="G388" s="174">
        <f>INDEX(Sorted_by_Variable!F$282:F$335,D382)</f>
        <v>0</v>
      </c>
      <c r="H388" s="174">
        <f>INDEX(Sorted_by_Variable!G$282:G$335,D382)</f>
        <v>0</v>
      </c>
      <c r="I388" s="174">
        <f>INDEX(Sorted_by_Variable!H$282:H$335,D382)</f>
        <v>0</v>
      </c>
      <c r="J388" s="174">
        <f>INDEX(Sorted_by_Variable!I$282:I$335,D382)</f>
        <v>0</v>
      </c>
      <c r="K388" s="174">
        <f>INDEX(Sorted_by_Variable!J$282:J$335,D382)</f>
        <v>0</v>
      </c>
      <c r="L388" s="174">
        <f>INDEX(Sorted_by_Variable!K$282:K$335,D382)</f>
        <v>0</v>
      </c>
      <c r="M388" s="174">
        <f>INDEX(Sorted_by_Variable!L$282:L$335,D382)</f>
        <v>0</v>
      </c>
      <c r="N388" s="174">
        <f>INDEX(Sorted_by_Variable!M$282:M$335,D382)</f>
        <v>0</v>
      </c>
      <c r="O388" s="174">
        <f>INDEX(Sorted_by_Variable!N$282:N$335,D382)</f>
        <v>0</v>
      </c>
      <c r="P388" s="174">
        <f>INDEX(Sorted_by_Variable!O$282:O$335,D382)</f>
        <v>0</v>
      </c>
      <c r="Q388" s="174">
        <f>INDEX(Sorted_by_Variable!P$282:P$335,D382)</f>
        <v>0</v>
      </c>
      <c r="R388" s="175">
        <f>INDEX(Sorted_by_Variable!Q$282:Q$335,D382)</f>
        <v>0</v>
      </c>
      <c r="S388" s="174">
        <f>INDEX(Sorted_by_Variable!R$282:R$335,D382)</f>
        <v>0</v>
      </c>
      <c r="T388" s="174">
        <f>INDEX(Sorted_by_Variable!S$282:S$335,D382)</f>
        <v>0</v>
      </c>
      <c r="U388" s="174">
        <f>INDEX(Sorted_by_Variable!T$282:T$335,D382)</f>
        <v>0</v>
      </c>
      <c r="V388" s="174">
        <f>INDEX(Sorted_by_Variable!U$282:U$335,D382)</f>
        <v>0</v>
      </c>
      <c r="W388" s="174">
        <f>INDEX(Sorted_by_Variable!V$282:V$335,D382)</f>
        <v>0</v>
      </c>
      <c r="X388" s="174">
        <f>INDEX(Sorted_by_Variable!W$282:W$335,D382)</f>
        <v>0</v>
      </c>
      <c r="Y388" s="174">
        <f>INDEX(Sorted_by_Variable!X$282:X$335,D382)</f>
        <v>0</v>
      </c>
      <c r="Z388" s="174">
        <f>INDEX(Sorted_by_Variable!Y$282:Y$335,D382)</f>
        <v>0</v>
      </c>
      <c r="AA388" s="174">
        <f>INDEX(Sorted_by_Variable!Z$282:Z$335,D382)</f>
        <v>0</v>
      </c>
      <c r="AB388" s="174">
        <f>INDEX(Sorted_by_Variable!AA$282:AA$335,D382)</f>
        <v>0</v>
      </c>
      <c r="AC388" s="174">
        <f>INDEX(Sorted_by_Variable!AB$282:AB$335,D382)</f>
        <v>0</v>
      </c>
      <c r="AD388" s="174">
        <f>INDEX(Sorted_by_Variable!AC$282:AC$335,D382)</f>
        <v>0</v>
      </c>
      <c r="AE388" s="174">
        <f>INDEX(Sorted_by_Variable!AD$282:AD$335,D382)</f>
        <v>0</v>
      </c>
      <c r="AF388" s="174">
        <f>INDEX(Sorted_by_Variable!AE$282:AE$335,D382)</f>
        <v>0</v>
      </c>
      <c r="AG388" s="174">
        <f>INDEX(Sorted_by_Variable!AF$282:AF$335,D382)</f>
        <v>0</v>
      </c>
      <c r="AH388" s="174">
        <f>INDEX(Sorted_by_Variable!AG$282:AG$335,D382)</f>
        <v>0</v>
      </c>
      <c r="AI388" s="174">
        <f>INDEX(Sorted_by_Variable!AH$282:AH$335,D382)</f>
        <v>0</v>
      </c>
      <c r="AJ388" s="174">
        <f>INDEX(Sorted_by_Variable!AI$282:AI$335,D382)</f>
        <v>0</v>
      </c>
      <c r="AK388" s="174">
        <f>INDEX(Sorted_by_Variable!AJ$282:AJ$335,D382)</f>
        <v>0</v>
      </c>
      <c r="AL388" s="174">
        <f>INDEX(Sorted_by_Variable!AK$282:AK$335,D382)</f>
        <v>0</v>
      </c>
      <c r="AM388" s="174">
        <f>INDEX(Sorted_by_Variable!AL$282:AL$335,D382)</f>
        <v>0</v>
      </c>
      <c r="AN388" s="174">
        <f>INDEX(Sorted_by_Variable!AM$282:AM$335,D382)</f>
        <v>0</v>
      </c>
      <c r="AO388" s="174">
        <f>INDEX(Sorted_by_Variable!AN$282:AN$335,D382)</f>
        <v>0</v>
      </c>
      <c r="AP388" s="174">
        <f>INDEX(Sorted_by_Variable!AO$282:AO$335,D382)</f>
        <v>0</v>
      </c>
      <c r="AQ388" s="175">
        <f>INDEX(Sorted_by_Variable!AP$282:AP$335,D382)</f>
        <v>0</v>
      </c>
      <c r="AS388" s="69" t="str">
        <f t="shared" si="101"/>
        <v>EIA and EERS savings as a percent of previous year sales</v>
      </c>
    </row>
    <row r="389" spans="2:45" x14ac:dyDescent="0.35">
      <c r="C389" t="s">
        <v>2391</v>
      </c>
      <c r="D389" s="76" t="s">
        <v>1</v>
      </c>
      <c r="E389" s="174">
        <f>INDEX(Sorted_by_Variable!D$337:D$389,D382)</f>
        <v>0</v>
      </c>
      <c r="F389" s="173">
        <f>INDEX(Sorted_by_Variable!E$337:E$389,D382)</f>
        <v>0</v>
      </c>
      <c r="G389" s="174">
        <f>INDEX(Sorted_by_Variable!F$337:F$389,D382)</f>
        <v>0</v>
      </c>
      <c r="H389" s="174">
        <f>INDEX(Sorted_by_Variable!G$337:G$389,D382)</f>
        <v>0</v>
      </c>
      <c r="I389" s="174">
        <f>INDEX(Sorted_by_Variable!H$337:H$389,D382)</f>
        <v>0</v>
      </c>
      <c r="J389" s="174">
        <f>INDEX(Sorted_by_Variable!I$337:I$389,D382)</f>
        <v>0</v>
      </c>
      <c r="K389" s="174">
        <f>INDEX(Sorted_by_Variable!J$337:J$389,D382)</f>
        <v>2E-3</v>
      </c>
      <c r="L389" s="174">
        <f>INDEX(Sorted_by_Variable!K$337:K$389,D382)</f>
        <v>4.0000000000000001E-3</v>
      </c>
      <c r="M389" s="174">
        <f>INDEX(Sorted_by_Variable!L$337:L$389,D382)</f>
        <v>6.0000000000000001E-3</v>
      </c>
      <c r="N389" s="174">
        <f>INDEX(Sorted_by_Variable!M$337:M$389,D382)</f>
        <v>8.0000000000000002E-3</v>
      </c>
      <c r="O389" s="174">
        <f>INDEX(Sorted_by_Variable!N$337:N$389,D382)</f>
        <v>0.01</v>
      </c>
      <c r="P389" s="174">
        <f>INDEX(Sorted_by_Variable!O$337:O$389,D382)</f>
        <v>1.2E-2</v>
      </c>
      <c r="Q389" s="174">
        <f>INDEX(Sorted_by_Variable!P$337:P$389,D382)</f>
        <v>1.4E-2</v>
      </c>
      <c r="R389" s="175">
        <f>INDEX(Sorted_by_Variable!Q$337:Q$389,D382)</f>
        <v>1.4999999999999999E-2</v>
      </c>
      <c r="S389" s="174">
        <f>INDEX(Sorted_by_Variable!R$337:R$389,D382)</f>
        <v>1.4999999999999999E-2</v>
      </c>
      <c r="T389" s="174">
        <f>INDEX(Sorted_by_Variable!S$337:S$389,D382)</f>
        <v>1.4999999999999999E-2</v>
      </c>
      <c r="U389" s="174">
        <f>INDEX(Sorted_by_Variable!T$337:T$389,D382)</f>
        <v>1.4999999999999999E-2</v>
      </c>
      <c r="V389" s="174">
        <f>INDEX(Sorted_by_Variable!U$337:U$389,D382)</f>
        <v>1.4999999999999999E-2</v>
      </c>
      <c r="W389" s="174">
        <f>INDEX(Sorted_by_Variable!V$337:V$389,D382)</f>
        <v>1.4999999999999999E-2</v>
      </c>
      <c r="X389" s="174">
        <f>INDEX(Sorted_by_Variable!W$337:W$389,D382)</f>
        <v>1.4999999999999999E-2</v>
      </c>
      <c r="Y389" s="174">
        <f>INDEX(Sorted_by_Variable!X$337:X$389,D382)</f>
        <v>1.4999999999999999E-2</v>
      </c>
      <c r="Z389" s="174">
        <f>INDEX(Sorted_by_Variable!Y$337:Y$389,D382)</f>
        <v>1.4999999999999999E-2</v>
      </c>
      <c r="AA389" s="174">
        <f>INDEX(Sorted_by_Variable!Z$337:Z$389,D382)</f>
        <v>1.4999999999999999E-2</v>
      </c>
      <c r="AB389" s="174">
        <f>INDEX(Sorted_by_Variable!AA$337:AA$389,D382)</f>
        <v>1.4999999999999999E-2</v>
      </c>
      <c r="AC389" s="174">
        <f>INDEX(Sorted_by_Variable!AB$337:AB$389,D382)</f>
        <v>1.4999999999999999E-2</v>
      </c>
      <c r="AD389" s="174">
        <f>INDEX(Sorted_by_Variable!AC$337:AC$389,D382)</f>
        <v>1.4999999999999999E-2</v>
      </c>
      <c r="AE389" s="174">
        <f>INDEX(Sorted_by_Variable!AD$337:AD$389,D382)</f>
        <v>1.4999999999999999E-2</v>
      </c>
      <c r="AF389" s="174">
        <f>INDEX(Sorted_by_Variable!AE$337:AE$389,D382)</f>
        <v>1.4999999999999999E-2</v>
      </c>
      <c r="AG389" s="174">
        <f>INDEX(Sorted_by_Variable!AF$337:AF$389,D382)</f>
        <v>1.4999999999999999E-2</v>
      </c>
      <c r="AH389" s="174">
        <f>INDEX(Sorted_by_Variable!AG$337:AG$389,D382)</f>
        <v>1.4999999999999999E-2</v>
      </c>
      <c r="AI389" s="174">
        <f>INDEX(Sorted_by_Variable!AH$337:AH$389,D382)</f>
        <v>1.4999999999999999E-2</v>
      </c>
      <c r="AJ389" s="174">
        <f>INDEX(Sorted_by_Variable!AI$337:AI$389,D382)</f>
        <v>1.4999999999999999E-2</v>
      </c>
      <c r="AK389" s="174">
        <f>INDEX(Sorted_by_Variable!AJ$337:AJ$389,D382)</f>
        <v>1.4999999999999999E-2</v>
      </c>
      <c r="AL389" s="174">
        <f>INDEX(Sorted_by_Variable!AK$337:AK$389,D382)</f>
        <v>1.4999999999999999E-2</v>
      </c>
      <c r="AM389" s="174">
        <f>INDEX(Sorted_by_Variable!AL$337:AL$389,D382)</f>
        <v>1.4999999999999999E-2</v>
      </c>
      <c r="AN389" s="174">
        <f>INDEX(Sorted_by_Variable!AM$337:AM$389,D382)</f>
        <v>1.4999999999999999E-2</v>
      </c>
      <c r="AO389" s="174">
        <f>INDEX(Sorted_by_Variable!AN$337:AN$389,D382)</f>
        <v>1.4999999999999999E-2</v>
      </c>
      <c r="AP389" s="174">
        <f>INDEX(Sorted_by_Variable!AO$337:AO$389,D382)</f>
        <v>1.4999999999999999E-2</v>
      </c>
      <c r="AQ389" s="175">
        <f>INDEX(Sorted_by_Variable!AP$337:AP$389,D382)</f>
        <v>1.4999999999999999E-2</v>
      </c>
      <c r="AS389" s="69" t="str">
        <f t="shared" si="101"/>
        <v>First-year savings as a percent of previous year sales</v>
      </c>
    </row>
    <row r="390" spans="2:45" x14ac:dyDescent="0.35">
      <c r="B390" s="231"/>
      <c r="C390" s="231" t="s">
        <v>2414</v>
      </c>
      <c r="D390" s="248"/>
      <c r="E390" s="250"/>
      <c r="F390" s="249"/>
      <c r="G390" s="250"/>
      <c r="H390" s="250"/>
      <c r="I390" s="250"/>
      <c r="J390" s="250"/>
      <c r="K390" s="250"/>
      <c r="L390" s="250"/>
      <c r="M390" s="250"/>
      <c r="N390" s="250"/>
      <c r="O390" s="250"/>
      <c r="P390" s="250"/>
      <c r="Q390" s="250"/>
      <c r="R390" s="251"/>
      <c r="S390" s="250"/>
      <c r="T390" s="250"/>
      <c r="U390" s="250"/>
      <c r="V390" s="250"/>
      <c r="W390" s="250"/>
      <c r="X390" s="250"/>
      <c r="Y390" s="250"/>
      <c r="Z390" s="250"/>
      <c r="AA390" s="250"/>
      <c r="AB390" s="250"/>
      <c r="AC390" s="250"/>
      <c r="AD390" s="250"/>
      <c r="AE390" s="250"/>
      <c r="AF390" s="250"/>
      <c r="AG390" s="250"/>
      <c r="AH390" s="250"/>
      <c r="AI390" s="250"/>
      <c r="AJ390" s="250"/>
      <c r="AK390" s="250"/>
      <c r="AL390" s="250"/>
      <c r="AM390" s="250"/>
      <c r="AN390" s="250"/>
      <c r="AO390" s="250"/>
      <c r="AP390" s="250"/>
      <c r="AQ390" s="251"/>
      <c r="AS390" s="69" t="str">
        <f t="shared" si="101"/>
        <v>Levelized cost of saved energy associated with program year</v>
      </c>
    </row>
    <row r="391" spans="2:45" x14ac:dyDescent="0.35">
      <c r="B391" s="36"/>
      <c r="C391" s="267" t="s">
        <v>2403</v>
      </c>
      <c r="D391" s="76" t="s">
        <v>2375</v>
      </c>
      <c r="E391" s="197"/>
      <c r="F391" s="196">
        <f>INDEX(Sorted_by_Variable!E$392:E$444,D382)</f>
        <v>0</v>
      </c>
      <c r="G391" s="197">
        <f>INDEX(Sorted_by_Variable!F$392:F$444,D382)</f>
        <v>0</v>
      </c>
      <c r="H391" s="197">
        <f>INDEX(Sorted_by_Variable!G$392:G$444,D382)</f>
        <v>0</v>
      </c>
      <c r="I391" s="197">
        <f>INDEX(Sorted_by_Variable!H$392:H$444,D382)</f>
        <v>0</v>
      </c>
      <c r="J391" s="197">
        <f>INDEX(Sorted_by_Variable!I$392:I$444,D382)</f>
        <v>0</v>
      </c>
      <c r="K391" s="197">
        <f>INDEX(Sorted_by_Variable!J$392:J$444,D382)</f>
        <v>6.5088934148849056</v>
      </c>
      <c r="L391" s="197">
        <f>INDEX(Sorted_by_Variable!K$392:K$444,D382)</f>
        <v>6.5088934148849065</v>
      </c>
      <c r="M391" s="197">
        <f>INDEX(Sorted_by_Variable!L$392:L$444,D382)</f>
        <v>7.8106720978618887</v>
      </c>
      <c r="N391" s="197">
        <f>INDEX(Sorted_by_Variable!M$392:M$444,D382)</f>
        <v>7.810672097861886</v>
      </c>
      <c r="O391" s="197">
        <f>INDEX(Sorted_by_Variable!N$392:N$444,D382)</f>
        <v>9.1124507808388682</v>
      </c>
      <c r="P391" s="197">
        <f>INDEX(Sorted_by_Variable!O$392:O$444,D382)</f>
        <v>9.1124507808388682</v>
      </c>
      <c r="Q391" s="197">
        <f>INDEX(Sorted_by_Variable!P$392:P$444,D382)</f>
        <v>9.1124507808388646</v>
      </c>
      <c r="R391" s="198">
        <f>INDEX(Sorted_by_Variable!Q$392:Q$444,D382)</f>
        <v>9.1124507808388699</v>
      </c>
      <c r="S391" s="197">
        <f>INDEX(Sorted_by_Variable!R$392:R$444,D382)</f>
        <v>9.1124507808388664</v>
      </c>
      <c r="T391" s="197">
        <f>INDEX(Sorted_by_Variable!S$392:S$444,D382)</f>
        <v>9.1124507808388682</v>
      </c>
      <c r="U391" s="197">
        <f>INDEX(Sorted_by_Variable!T$392:T$444,D382)</f>
        <v>9.1124507808388699</v>
      </c>
      <c r="V391" s="197">
        <f>INDEX(Sorted_by_Variable!U$392:U$444,D382)</f>
        <v>9.1124507808388699</v>
      </c>
      <c r="W391" s="197">
        <f>INDEX(Sorted_by_Variable!V$392:V$444,D382)</f>
        <v>9.1124507808388699</v>
      </c>
      <c r="X391" s="197">
        <f>INDEX(Sorted_by_Variable!W$392:W$444,D382)</f>
        <v>9.1124507808388682</v>
      </c>
      <c r="Y391" s="197">
        <f>INDEX(Sorted_by_Variable!X$392:X$444,D382)</f>
        <v>9.1124507808388682</v>
      </c>
      <c r="Z391" s="197">
        <f>INDEX(Sorted_by_Variable!Y$392:Y$444,D382)</f>
        <v>9.1124507808388682</v>
      </c>
      <c r="AA391" s="197">
        <f>INDEX(Sorted_by_Variable!Z$392:Z$444,D382)</f>
        <v>9.1124507808388699</v>
      </c>
      <c r="AB391" s="197">
        <f>INDEX(Sorted_by_Variable!AA$392:AA$444,D382)</f>
        <v>9.1124507808388664</v>
      </c>
      <c r="AC391" s="197">
        <f>INDEX(Sorted_by_Variable!AB$392:AB$444,D382)</f>
        <v>9.1124507808388682</v>
      </c>
      <c r="AD391" s="197">
        <f>INDEX(Sorted_by_Variable!AC$392:AC$444,D382)</f>
        <v>9.1124507808388664</v>
      </c>
      <c r="AE391" s="197">
        <f>INDEX(Sorted_by_Variable!AD$392:AD$444,D382)</f>
        <v>9.1124507808388664</v>
      </c>
      <c r="AF391" s="197">
        <f>INDEX(Sorted_by_Variable!AE$392:AE$444,D382)</f>
        <v>9.1124507808388699</v>
      </c>
      <c r="AG391" s="197">
        <f>INDEX(Sorted_by_Variable!AF$392:AF$444,D382)</f>
        <v>9.1124507808388682</v>
      </c>
      <c r="AH391" s="197">
        <f>INDEX(Sorted_by_Variable!AG$392:AG$444,D382)</f>
        <v>9.1124507808388682</v>
      </c>
      <c r="AI391" s="197">
        <f>INDEX(Sorted_by_Variable!AH$392:AH$444,D382)</f>
        <v>9.1124507808388682</v>
      </c>
      <c r="AJ391" s="197">
        <f>INDEX(Sorted_by_Variable!AI$392:AI$444,D382)</f>
        <v>9.1124507808388664</v>
      </c>
      <c r="AK391" s="197">
        <f>INDEX(Sorted_by_Variable!AJ$392:AJ$444,D382)</f>
        <v>9.1124507808388682</v>
      </c>
      <c r="AL391" s="197">
        <f>INDEX(Sorted_by_Variable!AK$392:AK$444,D382)</f>
        <v>9.1124507808388646</v>
      </c>
      <c r="AM391" s="197">
        <f>INDEX(Sorted_by_Variable!AL$392:AL$444,D382)</f>
        <v>9.1124507808388664</v>
      </c>
      <c r="AN391" s="197">
        <f>INDEX(Sorted_by_Variable!AM$392:AM$444,D382)</f>
        <v>9.1124507808388646</v>
      </c>
      <c r="AO391" s="197">
        <f>INDEX(Sorted_by_Variable!AN$392:AN$444,D382)</f>
        <v>9.1124507808388664</v>
      </c>
      <c r="AP391" s="197">
        <f>INDEX(Sorted_by_Variable!AO$392:AO$444,D382)</f>
        <v>9.1124507808388664</v>
      </c>
      <c r="AQ391" s="198">
        <f>INDEX(Sorted_by_Variable!AP$392:AP$444,D382)</f>
        <v>9.1124507808388699</v>
      </c>
      <c r="AS391" s="69" t="str">
        <f t="shared" si="101"/>
        <v>Total levelized cost of saved energy</v>
      </c>
    </row>
    <row r="392" spans="2:45" x14ac:dyDescent="0.35">
      <c r="B392" s="36"/>
      <c r="C392" s="267" t="s">
        <v>2397</v>
      </c>
      <c r="D392" s="76" t="s">
        <v>2375</v>
      </c>
      <c r="E392" s="197"/>
      <c r="F392" s="196">
        <f>INDEX(Sorted_by_Variable!E$447:E$499,D382)</f>
        <v>0</v>
      </c>
      <c r="G392" s="197">
        <f>INDEX(Sorted_by_Variable!F$447:F$499,D382)</f>
        <v>0</v>
      </c>
      <c r="H392" s="197">
        <f>INDEX(Sorted_by_Variable!G$447:G$499,D382)</f>
        <v>0</v>
      </c>
      <c r="I392" s="197">
        <f>INDEX(Sorted_by_Variable!H$447:H$499,D382)</f>
        <v>0</v>
      </c>
      <c r="J392" s="197">
        <f>INDEX(Sorted_by_Variable!I$447:I$499,D382)</f>
        <v>0</v>
      </c>
      <c r="K392" s="197">
        <f>INDEX(Sorted_by_Variable!J$447:J$499,D382)</f>
        <v>3.2544467074424528</v>
      </c>
      <c r="L392" s="197">
        <f>INDEX(Sorted_by_Variable!K$447:K$499,D382)</f>
        <v>3.2544467074424532</v>
      </c>
      <c r="M392" s="197">
        <f>INDEX(Sorted_by_Variable!L$447:L$499,D382)</f>
        <v>3.9053360489309443</v>
      </c>
      <c r="N392" s="197">
        <f>INDEX(Sorted_by_Variable!M$447:M$499,D382)</f>
        <v>3.905336048930943</v>
      </c>
      <c r="O392" s="197">
        <f>INDEX(Sorted_by_Variable!N$447:N$499,D382)</f>
        <v>4.5562253904194341</v>
      </c>
      <c r="P392" s="197">
        <f>INDEX(Sorted_by_Variable!O$447:O$499,D382)</f>
        <v>4.5562253904194341</v>
      </c>
      <c r="Q392" s="197">
        <f>INDEX(Sorted_by_Variable!P$447:P$499,D382)</f>
        <v>4.5562253904194323</v>
      </c>
      <c r="R392" s="198">
        <f>INDEX(Sorted_by_Variable!Q$447:Q$499,D382)</f>
        <v>4.556225390419435</v>
      </c>
      <c r="S392" s="197">
        <f>INDEX(Sorted_by_Variable!R$447:R$499,D382)</f>
        <v>4.5562253904194332</v>
      </c>
      <c r="T392" s="197">
        <f>INDEX(Sorted_by_Variable!S$447:S$499,D382)</f>
        <v>4.5562253904194341</v>
      </c>
      <c r="U392" s="197">
        <f>INDEX(Sorted_by_Variable!T$447:T$499,D382)</f>
        <v>4.556225390419435</v>
      </c>
      <c r="V392" s="197">
        <f>INDEX(Sorted_by_Variable!U$447:U$499,D382)</f>
        <v>4.556225390419435</v>
      </c>
      <c r="W392" s="197">
        <f>INDEX(Sorted_by_Variable!V$447:V$499,D382)</f>
        <v>4.556225390419435</v>
      </c>
      <c r="X392" s="197">
        <f>INDEX(Sorted_by_Variable!W$447:W$499,D382)</f>
        <v>4.5562253904194341</v>
      </c>
      <c r="Y392" s="197">
        <f>INDEX(Sorted_by_Variable!X$447:X$499,D382)</f>
        <v>4.5562253904194341</v>
      </c>
      <c r="Z392" s="197">
        <f>INDEX(Sorted_by_Variable!Y$447:Y$499,D382)</f>
        <v>4.5562253904194341</v>
      </c>
      <c r="AA392" s="197">
        <f>INDEX(Sorted_by_Variable!Z$447:Z$499,D382)</f>
        <v>4.556225390419435</v>
      </c>
      <c r="AB392" s="197">
        <f>INDEX(Sorted_by_Variable!AA$447:AA$499,D382)</f>
        <v>4.5562253904194332</v>
      </c>
      <c r="AC392" s="197">
        <f>INDEX(Sorted_by_Variable!AB$447:AB$499,D382)</f>
        <v>4.5562253904194341</v>
      </c>
      <c r="AD392" s="197">
        <f>INDEX(Sorted_by_Variable!AC$447:AC$499,D382)</f>
        <v>4.5562253904194332</v>
      </c>
      <c r="AE392" s="197">
        <f>INDEX(Sorted_by_Variable!AD$447:AD$499,D382)</f>
        <v>4.5562253904194332</v>
      </c>
      <c r="AF392" s="197">
        <f>INDEX(Sorted_by_Variable!AE$447:AE$499,D382)</f>
        <v>4.556225390419435</v>
      </c>
      <c r="AG392" s="197">
        <f>INDEX(Sorted_by_Variable!AF$447:AF$499,D382)</f>
        <v>4.5562253904194341</v>
      </c>
      <c r="AH392" s="197">
        <f>INDEX(Sorted_by_Variable!AG$447:AG$499,D382)</f>
        <v>4.5562253904194341</v>
      </c>
      <c r="AI392" s="197">
        <f>INDEX(Sorted_by_Variable!AH$447:AH$499,D382)</f>
        <v>4.5562253904194341</v>
      </c>
      <c r="AJ392" s="197">
        <f>INDEX(Sorted_by_Variable!AI$447:AI$499,D382)</f>
        <v>4.5562253904194332</v>
      </c>
      <c r="AK392" s="197">
        <f>INDEX(Sorted_by_Variable!AJ$447:AJ$499,D382)</f>
        <v>4.5562253904194341</v>
      </c>
      <c r="AL392" s="197">
        <f>INDEX(Sorted_by_Variable!AK$447:AK$499,D382)</f>
        <v>4.5562253904194323</v>
      </c>
      <c r="AM392" s="197">
        <f>INDEX(Sorted_by_Variable!AL$447:AL$499,D382)</f>
        <v>4.5562253904194332</v>
      </c>
      <c r="AN392" s="197">
        <f>INDEX(Sorted_by_Variable!AM$447:AM$499,D382)</f>
        <v>4.5562253904194323</v>
      </c>
      <c r="AO392" s="197">
        <f>INDEX(Sorted_by_Variable!AN$447:AN$499,D382)</f>
        <v>4.5562253904194332</v>
      </c>
      <c r="AP392" s="197">
        <f>INDEX(Sorted_by_Variable!AO$447:AO$499,D382)</f>
        <v>4.5562253904194332</v>
      </c>
      <c r="AQ392" s="198">
        <f>INDEX(Sorted_by_Variable!AP$447:AP$499,D382)</f>
        <v>4.556225390419435</v>
      </c>
      <c r="AS392" s="69" t="str">
        <f t="shared" si="101"/>
        <v>Program levelized cost of saved energy</v>
      </c>
    </row>
    <row r="393" spans="2:45" x14ac:dyDescent="0.35">
      <c r="B393" s="36"/>
      <c r="C393" s="244" t="s">
        <v>2398</v>
      </c>
      <c r="D393" s="76" t="s">
        <v>2375</v>
      </c>
      <c r="E393" s="197"/>
      <c r="F393" s="196">
        <f>INDEX(Sorted_by_Variable!E$502:E$554,D382)</f>
        <v>0</v>
      </c>
      <c r="G393" s="197">
        <f>INDEX(Sorted_by_Variable!F$502:F$554,D382)</f>
        <v>0</v>
      </c>
      <c r="H393" s="197">
        <f>INDEX(Sorted_by_Variable!G$502:G$554,D382)</f>
        <v>0</v>
      </c>
      <c r="I393" s="197">
        <f>INDEX(Sorted_by_Variable!H$502:H$554,D382)</f>
        <v>0</v>
      </c>
      <c r="J393" s="197">
        <f>INDEX(Sorted_by_Variable!I$502:I$554,D382)</f>
        <v>0</v>
      </c>
      <c r="K393" s="197">
        <f>INDEX(Sorted_by_Variable!J$502:J$554,D382)</f>
        <v>3.2544467074424528</v>
      </c>
      <c r="L393" s="197">
        <f>INDEX(Sorted_by_Variable!K$502:K$554,D382)</f>
        <v>3.2544467074424532</v>
      </c>
      <c r="M393" s="197">
        <f>INDEX(Sorted_by_Variable!L$502:L$554,D382)</f>
        <v>3.9053360489309443</v>
      </c>
      <c r="N393" s="197">
        <f>INDEX(Sorted_by_Variable!M$502:M$554,D382)</f>
        <v>3.905336048930943</v>
      </c>
      <c r="O393" s="197">
        <f>INDEX(Sorted_by_Variable!N$502:N$554,D382)</f>
        <v>4.5562253904194341</v>
      </c>
      <c r="P393" s="197">
        <f>INDEX(Sorted_by_Variable!O$502:O$554,D382)</f>
        <v>4.5562253904194341</v>
      </c>
      <c r="Q393" s="197">
        <f>INDEX(Sorted_by_Variable!P$502:P$554,D382)</f>
        <v>4.5562253904194323</v>
      </c>
      <c r="R393" s="198">
        <f>INDEX(Sorted_by_Variable!Q$502:Q$554,D382)</f>
        <v>4.556225390419435</v>
      </c>
      <c r="S393" s="197">
        <f>INDEX(Sorted_by_Variable!R$502:R$554,D382)</f>
        <v>4.5562253904194332</v>
      </c>
      <c r="T393" s="197">
        <f>INDEX(Sorted_by_Variable!S$502:S$554,D382)</f>
        <v>4.5562253904194341</v>
      </c>
      <c r="U393" s="197">
        <f>INDEX(Sorted_by_Variable!T$502:T$554,D382)</f>
        <v>4.556225390419435</v>
      </c>
      <c r="V393" s="197">
        <f>INDEX(Sorted_by_Variable!U$502:U$554,D382)</f>
        <v>4.556225390419435</v>
      </c>
      <c r="W393" s="197">
        <f>INDEX(Sorted_by_Variable!V$502:V$554,D382)</f>
        <v>4.556225390419435</v>
      </c>
      <c r="X393" s="197">
        <f>INDEX(Sorted_by_Variable!W$502:W$554,D382)</f>
        <v>4.5562253904194341</v>
      </c>
      <c r="Y393" s="197">
        <f>INDEX(Sorted_by_Variable!X$502:X$554,D382)</f>
        <v>4.5562253904194341</v>
      </c>
      <c r="Z393" s="197">
        <f>INDEX(Sorted_by_Variable!Y$502:Y$554,D382)</f>
        <v>4.5562253904194341</v>
      </c>
      <c r="AA393" s="197">
        <f>INDEX(Sorted_by_Variable!Z$502:Z$554,D382)</f>
        <v>4.556225390419435</v>
      </c>
      <c r="AB393" s="197">
        <f>INDEX(Sorted_by_Variable!AA$502:AA$554,D382)</f>
        <v>4.5562253904194332</v>
      </c>
      <c r="AC393" s="197">
        <f>INDEX(Sorted_by_Variable!AB$502:AB$554,D382)</f>
        <v>4.5562253904194341</v>
      </c>
      <c r="AD393" s="197">
        <f>INDEX(Sorted_by_Variable!AC$502:AC$554,D382)</f>
        <v>4.5562253904194332</v>
      </c>
      <c r="AE393" s="197">
        <f>INDEX(Sorted_by_Variable!AD$502:AD$554,D382)</f>
        <v>4.5562253904194332</v>
      </c>
      <c r="AF393" s="197">
        <f>INDEX(Sorted_by_Variable!AE$502:AE$554,D382)</f>
        <v>4.556225390419435</v>
      </c>
      <c r="AG393" s="197">
        <f>INDEX(Sorted_by_Variable!AF$502:AF$554,D382)</f>
        <v>4.5562253904194341</v>
      </c>
      <c r="AH393" s="197">
        <f>INDEX(Sorted_by_Variable!AG$502:AG$554,D382)</f>
        <v>4.5562253904194341</v>
      </c>
      <c r="AI393" s="197">
        <f>INDEX(Sorted_by_Variable!AH$502:AH$554,D382)</f>
        <v>4.5562253904194341</v>
      </c>
      <c r="AJ393" s="197">
        <f>INDEX(Sorted_by_Variable!AI$502:AI$554,D382)</f>
        <v>4.5562253904194332</v>
      </c>
      <c r="AK393" s="197">
        <f>INDEX(Sorted_by_Variable!AJ$502:AJ$554,D382)</f>
        <v>4.5562253904194341</v>
      </c>
      <c r="AL393" s="197">
        <f>INDEX(Sorted_by_Variable!AK$502:AK$554,D382)</f>
        <v>4.5562253904194323</v>
      </c>
      <c r="AM393" s="197">
        <f>INDEX(Sorted_by_Variable!AL$502:AL$554,D382)</f>
        <v>4.5562253904194332</v>
      </c>
      <c r="AN393" s="197">
        <f>INDEX(Sorted_by_Variable!AM$502:AM$554,D382)</f>
        <v>4.5562253904194323</v>
      </c>
      <c r="AO393" s="197">
        <f>INDEX(Sorted_by_Variable!AN$502:AN$554,D382)</f>
        <v>4.5562253904194332</v>
      </c>
      <c r="AP393" s="197">
        <f>INDEX(Sorted_by_Variable!AO$502:AO$554,D382)</f>
        <v>4.5562253904194332</v>
      </c>
      <c r="AQ393" s="198">
        <f>INDEX(Sorted_by_Variable!AP$502:AP$554,D382)</f>
        <v>4.556225390419435</v>
      </c>
      <c r="AS393" s="69" t="str">
        <f t="shared" si="101"/>
        <v>Participant levelized cost of saved energy</v>
      </c>
    </row>
    <row r="394" spans="2:45" x14ac:dyDescent="0.35">
      <c r="B394" s="36"/>
      <c r="C394" s="247" t="s">
        <v>2418</v>
      </c>
      <c r="D394" s="248"/>
      <c r="E394" s="250"/>
      <c r="F394" s="249"/>
      <c r="G394" s="250"/>
      <c r="H394" s="250"/>
      <c r="I394" s="250"/>
      <c r="J394" s="250"/>
      <c r="K394" s="250"/>
      <c r="L394" s="250"/>
      <c r="M394" s="250"/>
      <c r="N394" s="250"/>
      <c r="O394" s="250"/>
      <c r="P394" s="250"/>
      <c r="Q394" s="250"/>
      <c r="R394" s="251"/>
      <c r="S394" s="250"/>
      <c r="T394" s="250"/>
      <c r="U394" s="250"/>
      <c r="V394" s="250"/>
      <c r="W394" s="250"/>
      <c r="X394" s="250"/>
      <c r="Y394" s="250"/>
      <c r="Z394" s="250"/>
      <c r="AA394" s="250"/>
      <c r="AB394" s="250"/>
      <c r="AC394" s="250"/>
      <c r="AD394" s="250"/>
      <c r="AE394" s="250"/>
      <c r="AF394" s="250"/>
      <c r="AG394" s="250"/>
      <c r="AH394" s="250"/>
      <c r="AI394" s="250"/>
      <c r="AJ394" s="250"/>
      <c r="AK394" s="250"/>
      <c r="AL394" s="250"/>
      <c r="AM394" s="250"/>
      <c r="AN394" s="250"/>
      <c r="AO394" s="250"/>
      <c r="AP394" s="250"/>
      <c r="AQ394" s="251"/>
      <c r="AS394" s="69" t="str">
        <f>C394</f>
        <v>Annualized total cost of EE</v>
      </c>
    </row>
    <row r="395" spans="2:45" x14ac:dyDescent="0.35">
      <c r="B395" s="36"/>
      <c r="C395" s="244" t="s">
        <v>2418</v>
      </c>
      <c r="D395" s="76" t="s">
        <v>2376</v>
      </c>
      <c r="E395" s="200"/>
      <c r="F395" s="199">
        <f>INDEX(Sorted_by_Variable!E$557:E$609,D382)</f>
        <v>0</v>
      </c>
      <c r="G395" s="200">
        <f>INDEX(Sorted_by_Variable!F$557:F$609,D382)</f>
        <v>0</v>
      </c>
      <c r="H395" s="200">
        <f>INDEX(Sorted_by_Variable!G$557:G$609,D382)</f>
        <v>0</v>
      </c>
      <c r="I395" s="200">
        <f>INDEX(Sorted_by_Variable!H$557:H$609,D382)</f>
        <v>0</v>
      </c>
      <c r="J395" s="200">
        <f>INDEX(Sorted_by_Variable!I$557:I$609,D382)</f>
        <v>0</v>
      </c>
      <c r="K395" s="200">
        <f>INDEX(Sorted_by_Variable!J$557:J$609,D382)</f>
        <v>11.514372287629214</v>
      </c>
      <c r="L395" s="200">
        <f>INDEX(Sorted_by_Variable!K$557:K$609,D382)</f>
        <v>34.08980661919464</v>
      </c>
      <c r="M395" s="200">
        <f>INDEX(Sorted_by_Variable!L$557:L$609,D382)</f>
        <v>74.18865284399223</v>
      </c>
      <c r="N395" s="200">
        <f>INDEX(Sorted_by_Variable!M$557:M$609,D382)</f>
        <v>126.22334578385301</v>
      </c>
      <c r="O395" s="200">
        <f>INDEX(Sorted_by_Variable!N$557:N$609,D382)</f>
        <v>201.11571026154604</v>
      </c>
      <c r="P395" s="200">
        <f>INDEX(Sorted_by_Variable!O$557:O$609,D382)</f>
        <v>288.05839436589832</v>
      </c>
      <c r="Q395" s="200">
        <f>INDEX(Sorted_by_Variable!P$557:P$609,D382)</f>
        <v>386.02516026487245</v>
      </c>
      <c r="R395" s="201">
        <f>INDEX(Sorted_by_Variable!Q$557:Q$609,D382)</f>
        <v>485.79596013830695</v>
      </c>
      <c r="S395" s="200">
        <f>INDEX(Sorted_by_Variable!R$557:R$609,D382)</f>
        <v>578.76772300204016</v>
      </c>
      <c r="T395" s="200">
        <f>INDEX(Sorted_by_Variable!S$557:S$609,D382)</f>
        <v>665.07118303782681</v>
      </c>
      <c r="U395" s="200">
        <f>INDEX(Sorted_by_Variable!T$557:T$609,D382)</f>
        <v>744.82932487246296</v>
      </c>
      <c r="V395" s="200">
        <f>INDEX(Sorted_by_Variable!U$557:U$609,D382)</f>
        <v>818.157599399574</v>
      </c>
      <c r="W395" s="200">
        <f>INDEX(Sorted_by_Variable!V$557:V$609,D382)</f>
        <v>885.16413021465155</v>
      </c>
      <c r="X395" s="200">
        <f>INDEX(Sorted_by_Variable!W$557:W$609,D382)</f>
        <v>945.94991097425395</v>
      </c>
      <c r="Y395" s="200">
        <f>INDEX(Sorted_by_Variable!X$557:X$609,D382)</f>
        <v>1000.6089939782114</v>
      </c>
      <c r="Z395" s="200">
        <f>INDEX(Sorted_by_Variable!Y$557:Y$609,D382)</f>
        <v>1049.2286702620256</v>
      </c>
      <c r="AA395" s="200">
        <f>INDEX(Sorted_by_Variable!Z$557:Z$609,D382)</f>
        <v>1091.8896414754133</v>
      </c>
      <c r="AB395" s="200">
        <f>INDEX(Sorted_by_Variable!AA$557:AA$609,D382)</f>
        <v>1128.6661838120965</v>
      </c>
      <c r="AC395" s="200">
        <f>INDEX(Sorted_by_Variable!AB$557:AB$609,D382)</f>
        <v>1159.6263042454921</v>
      </c>
      <c r="AD395" s="200">
        <f>INDEX(Sorted_by_Variable!AC$557:AC$609,D382)</f>
        <v>1184.8318893148285</v>
      </c>
      <c r="AE395" s="200">
        <f>INDEX(Sorted_by_Variable!AD$557:AD$609,D382)</f>
        <v>1204.9448662905959</v>
      </c>
      <c r="AF395" s="200">
        <f>INDEX(Sorted_by_Variable!AE$557:AE$609,D382)</f>
        <v>1220.6166290852016</v>
      </c>
      <c r="AG395" s="200">
        <f>INDEX(Sorted_by_Variable!AF$557:AF$609,D382)</f>
        <v>1232.8532631129442</v>
      </c>
      <c r="AH395" s="200">
        <f>INDEX(Sorted_by_Variable!AG$557:AG$609,D382)</f>
        <v>1242.401813602854</v>
      </c>
      <c r="AI395" s="200">
        <f>INDEX(Sorted_by_Variable!AH$557:AH$609,D382)</f>
        <v>1250.6510943416183</v>
      </c>
      <c r="AJ395" s="200">
        <f>INDEX(Sorted_by_Variable!AI$557:AI$609,D382)</f>
        <v>1258.4316791730148</v>
      </c>
      <c r="AK395" s="200">
        <f>INDEX(Sorted_by_Variable!AJ$557:AJ$609,D382)</f>
        <v>1266.5514492536449</v>
      </c>
      <c r="AL395" s="200">
        <f>INDEX(Sorted_by_Variable!AK$557:AK$609,D382)</f>
        <v>1275.3648737821866</v>
      </c>
      <c r="AM395" s="200">
        <f>INDEX(Sorted_by_Variable!AL$557:AL$609,D382)</f>
        <v>1284.7897375630437</v>
      </c>
      <c r="AN395" s="200">
        <f>INDEX(Sorted_by_Variable!AM$557:AM$609,D382)</f>
        <v>1294.7509502656251</v>
      </c>
      <c r="AO395" s="200">
        <f>INDEX(Sorted_by_Variable!AN$557:AN$609,D382)</f>
        <v>1305.180271072921</v>
      </c>
      <c r="AP395" s="200">
        <f>INDEX(Sorted_by_Variable!AO$557:AO$609,D382)</f>
        <v>1316.0160491988042</v>
      </c>
      <c r="AQ395" s="201">
        <f>INDEX(Sorted_by_Variable!AP$557:AP$609,D382)</f>
        <v>1327.202979648207</v>
      </c>
      <c r="AS395" s="69" t="str">
        <f>C394&amp;"|"&amp;C395</f>
        <v>Annualized total cost of EE|Annualized total cost of EE</v>
      </c>
    </row>
    <row r="396" spans="2:45" x14ac:dyDescent="0.35">
      <c r="B396" s="36"/>
      <c r="C396" s="244" t="s">
        <v>2419</v>
      </c>
      <c r="D396" s="76" t="s">
        <v>2376</v>
      </c>
      <c r="E396" s="200"/>
      <c r="F396" s="199">
        <f>INDEX(Sorted_by_Variable!E$612:E$664,D382)</f>
        <v>0</v>
      </c>
      <c r="G396" s="200">
        <f>INDEX(Sorted_by_Variable!F$612:F$664,D382)</f>
        <v>0</v>
      </c>
      <c r="H396" s="200">
        <f>INDEX(Sorted_by_Variable!G$612:G$664,D382)</f>
        <v>0</v>
      </c>
      <c r="I396" s="200">
        <f>INDEX(Sorted_by_Variable!H$612:H$664,D382)</f>
        <v>0</v>
      </c>
      <c r="J396" s="200">
        <f>INDEX(Sorted_by_Variable!I$612:I$664,D382)</f>
        <v>0</v>
      </c>
      <c r="K396" s="200">
        <f>INDEX(Sorted_by_Variable!J$612:J$664,D382)</f>
        <v>5.7571861438146072</v>
      </c>
      <c r="L396" s="200">
        <f>INDEX(Sorted_by_Variable!K$612:K$664,D382)</f>
        <v>17.04490330959732</v>
      </c>
      <c r="M396" s="200">
        <f>INDEX(Sorted_by_Variable!L$612:L$664,D382)</f>
        <v>37.094326421996115</v>
      </c>
      <c r="N396" s="200">
        <f>INDEX(Sorted_by_Variable!M$612:M$664,D382)</f>
        <v>63.111672891926503</v>
      </c>
      <c r="O396" s="200">
        <f>INDEX(Sorted_by_Variable!N$612:N$664,D382)</f>
        <v>100.55785513077302</v>
      </c>
      <c r="P396" s="200">
        <f>INDEX(Sorted_by_Variable!O$612:O$664,D382)</f>
        <v>144.02919718294916</v>
      </c>
      <c r="Q396" s="200">
        <f>INDEX(Sorted_by_Variable!P$612:P$664,D382)</f>
        <v>193.01258013243623</v>
      </c>
      <c r="R396" s="201">
        <f>INDEX(Sorted_by_Variable!Q$612:Q$664,D382)</f>
        <v>242.89798006915348</v>
      </c>
      <c r="S396" s="200">
        <f>INDEX(Sorted_by_Variable!R$612:R$664,D382)</f>
        <v>289.38386150102008</v>
      </c>
      <c r="T396" s="200">
        <f>INDEX(Sorted_by_Variable!S$612:S$664,D382)</f>
        <v>332.53559151891341</v>
      </c>
      <c r="U396" s="200">
        <f>INDEX(Sorted_by_Variable!T$612:T$664,D382)</f>
        <v>372.41466243623148</v>
      </c>
      <c r="V396" s="200">
        <f>INDEX(Sorted_by_Variable!U$612:U$664,D382)</f>
        <v>409.078799699787</v>
      </c>
      <c r="W396" s="200">
        <f>INDEX(Sorted_by_Variable!V$612:V$664,D382)</f>
        <v>442.58206510732577</v>
      </c>
      <c r="X396" s="200">
        <f>INDEX(Sorted_by_Variable!W$612:W$664,D382)</f>
        <v>472.97495548712698</v>
      </c>
      <c r="Y396" s="200">
        <f>INDEX(Sorted_by_Variable!X$612:X$664,D382)</f>
        <v>500.3044969891057</v>
      </c>
      <c r="Z396" s="200">
        <f>INDEX(Sorted_by_Variable!Y$612:Y$664,D382)</f>
        <v>524.61433513101281</v>
      </c>
      <c r="AA396" s="200">
        <f>INDEX(Sorted_by_Variable!Z$612:Z$664,D382)</f>
        <v>545.94482073770666</v>
      </c>
      <c r="AB396" s="200">
        <f>INDEX(Sorted_by_Variable!AA$612:AA$664,D382)</f>
        <v>564.33309190604825</v>
      </c>
      <c r="AC396" s="200">
        <f>INDEX(Sorted_by_Variable!AB$612:AB$664,D382)</f>
        <v>579.81315212274603</v>
      </c>
      <c r="AD396" s="200">
        <f>INDEX(Sorted_by_Variable!AC$612:AC$664,D382)</f>
        <v>592.41594465741423</v>
      </c>
      <c r="AE396" s="200">
        <f>INDEX(Sorted_by_Variable!AD$612:AD$664,D382)</f>
        <v>602.47243314529794</v>
      </c>
      <c r="AF396" s="200">
        <f>INDEX(Sorted_by_Variable!AE$612:AE$664,D382)</f>
        <v>610.30831454260078</v>
      </c>
      <c r="AG396" s="200">
        <f>INDEX(Sorted_by_Variable!AF$612:AF$664,D382)</f>
        <v>616.4266315564721</v>
      </c>
      <c r="AH396" s="200">
        <f>INDEX(Sorted_by_Variable!AG$612:AG$664,D382)</f>
        <v>621.20090680142698</v>
      </c>
      <c r="AI396" s="200">
        <f>INDEX(Sorted_by_Variable!AH$612:AH$664,D382)</f>
        <v>625.32554717080916</v>
      </c>
      <c r="AJ396" s="200">
        <f>INDEX(Sorted_by_Variable!AI$612:AI$664,D382)</f>
        <v>629.2158395865074</v>
      </c>
      <c r="AK396" s="200">
        <f>INDEX(Sorted_by_Variable!AJ$612:AJ$664,D382)</f>
        <v>633.27572462682247</v>
      </c>
      <c r="AL396" s="200">
        <f>INDEX(Sorted_by_Variable!AK$612:AK$664,D382)</f>
        <v>637.68243689109329</v>
      </c>
      <c r="AM396" s="200">
        <f>INDEX(Sorted_by_Variable!AL$612:AL$664,D382)</f>
        <v>642.39486878152184</v>
      </c>
      <c r="AN396" s="200">
        <f>INDEX(Sorted_by_Variable!AM$612:AM$664,D382)</f>
        <v>647.37547513281254</v>
      </c>
      <c r="AO396" s="200">
        <f>INDEX(Sorted_by_Variable!AN$612:AN$664,D382)</f>
        <v>652.59013553646048</v>
      </c>
      <c r="AP396" s="200">
        <f>INDEX(Sorted_by_Variable!AO$612:AO$664,D382)</f>
        <v>658.00802459940212</v>
      </c>
      <c r="AQ396" s="201">
        <f>INDEX(Sorted_by_Variable!AP$612:AP$664,D382)</f>
        <v>663.60148982410351</v>
      </c>
      <c r="AS396" s="69" t="str">
        <f>C394&amp;"|"&amp;C396</f>
        <v>Annualized total cost of EE|Annualized program cost of EE</v>
      </c>
    </row>
    <row r="397" spans="2:45" x14ac:dyDescent="0.35">
      <c r="B397" s="36"/>
      <c r="C397" s="244" t="s">
        <v>2420</v>
      </c>
      <c r="D397" s="76" t="s">
        <v>2376</v>
      </c>
      <c r="E397" s="200"/>
      <c r="F397" s="199">
        <f>INDEX(Sorted_by_Variable!E$667:E$719,D382)</f>
        <v>0</v>
      </c>
      <c r="G397" s="200">
        <f>INDEX(Sorted_by_Variable!F$667:F$719,D382)</f>
        <v>0</v>
      </c>
      <c r="H397" s="200">
        <f>INDEX(Sorted_by_Variable!G$667:G$719,D382)</f>
        <v>0</v>
      </c>
      <c r="I397" s="200">
        <f>INDEX(Sorted_by_Variable!H$667:H$719,D382)</f>
        <v>0</v>
      </c>
      <c r="J397" s="200">
        <f>INDEX(Sorted_by_Variable!I$667:I$719,D382)</f>
        <v>0</v>
      </c>
      <c r="K397" s="200">
        <f>INDEX(Sorted_by_Variable!J$667:J$719,D382)</f>
        <v>5.7571861438146072</v>
      </c>
      <c r="L397" s="200">
        <f>INDEX(Sorted_by_Variable!K$667:K$719,D382)</f>
        <v>17.04490330959732</v>
      </c>
      <c r="M397" s="200">
        <f>INDEX(Sorted_by_Variable!L$667:L$719,D382)</f>
        <v>37.094326421996115</v>
      </c>
      <c r="N397" s="200">
        <f>INDEX(Sorted_by_Variable!M$667:M$719,D382)</f>
        <v>63.111672891926503</v>
      </c>
      <c r="O397" s="200">
        <f>INDEX(Sorted_by_Variable!N$667:N$719,D382)</f>
        <v>100.55785513077302</v>
      </c>
      <c r="P397" s="200">
        <f>INDEX(Sorted_by_Variable!O$667:O$719,D382)</f>
        <v>144.02919718294916</v>
      </c>
      <c r="Q397" s="200">
        <f>INDEX(Sorted_by_Variable!P$667:P$719,D382)</f>
        <v>193.01258013243623</v>
      </c>
      <c r="R397" s="201">
        <f>INDEX(Sorted_by_Variable!Q$667:Q$719,D382)</f>
        <v>242.89798006915348</v>
      </c>
      <c r="S397" s="200">
        <f>INDEX(Sorted_by_Variable!R$667:R$719,D382)</f>
        <v>289.38386150102008</v>
      </c>
      <c r="T397" s="200">
        <f>INDEX(Sorted_by_Variable!S$667:S$719,D382)</f>
        <v>332.53559151891341</v>
      </c>
      <c r="U397" s="200">
        <f>INDEX(Sorted_by_Variable!T$667:T$719,D382)</f>
        <v>372.41466243623148</v>
      </c>
      <c r="V397" s="200">
        <f>INDEX(Sorted_by_Variable!U$667:U$719,D382)</f>
        <v>409.078799699787</v>
      </c>
      <c r="W397" s="200">
        <f>INDEX(Sorted_by_Variable!V$667:V$719,D382)</f>
        <v>442.58206510732577</v>
      </c>
      <c r="X397" s="200">
        <f>INDEX(Sorted_by_Variable!W$667:W$719,D382)</f>
        <v>472.97495548712698</v>
      </c>
      <c r="Y397" s="200">
        <f>INDEX(Sorted_by_Variable!X$667:X$719,D382)</f>
        <v>500.3044969891057</v>
      </c>
      <c r="Z397" s="200">
        <f>INDEX(Sorted_by_Variable!Y$667:Y$719,D382)</f>
        <v>524.61433513101281</v>
      </c>
      <c r="AA397" s="200">
        <f>INDEX(Sorted_by_Variable!Z$667:Z$719,D382)</f>
        <v>545.94482073770666</v>
      </c>
      <c r="AB397" s="200">
        <f>INDEX(Sorted_by_Variable!AA$667:AA$719,D382)</f>
        <v>564.33309190604825</v>
      </c>
      <c r="AC397" s="200">
        <f>INDEX(Sorted_by_Variable!AB$667:AB$719,D382)</f>
        <v>579.81315212274603</v>
      </c>
      <c r="AD397" s="200">
        <f>INDEX(Sorted_by_Variable!AC$667:AC$719,D382)</f>
        <v>592.41594465741423</v>
      </c>
      <c r="AE397" s="200">
        <f>INDEX(Sorted_by_Variable!AD$667:AD$719,D382)</f>
        <v>602.47243314529794</v>
      </c>
      <c r="AF397" s="200">
        <f>INDEX(Sorted_by_Variable!AE$667:AE$719,D382)</f>
        <v>610.30831454260078</v>
      </c>
      <c r="AG397" s="200">
        <f>INDEX(Sorted_by_Variable!AF$667:AF$719,D382)</f>
        <v>616.4266315564721</v>
      </c>
      <c r="AH397" s="200">
        <f>INDEX(Sorted_by_Variable!AG$667:AG$719,D382)</f>
        <v>621.20090680142698</v>
      </c>
      <c r="AI397" s="200">
        <f>INDEX(Sorted_by_Variable!AH$667:AH$719,D382)</f>
        <v>625.32554717080916</v>
      </c>
      <c r="AJ397" s="200">
        <f>INDEX(Sorted_by_Variable!AI$667:AI$719,D382)</f>
        <v>629.2158395865074</v>
      </c>
      <c r="AK397" s="200">
        <f>INDEX(Sorted_by_Variable!AJ$667:AJ$719,D382)</f>
        <v>633.27572462682247</v>
      </c>
      <c r="AL397" s="200">
        <f>INDEX(Sorted_by_Variable!AK$667:AK$719,D382)</f>
        <v>637.68243689109329</v>
      </c>
      <c r="AM397" s="200">
        <f>INDEX(Sorted_by_Variable!AL$667:AL$719,D382)</f>
        <v>642.39486878152184</v>
      </c>
      <c r="AN397" s="200">
        <f>INDEX(Sorted_by_Variable!AM$667:AM$719,D382)</f>
        <v>647.37547513281254</v>
      </c>
      <c r="AO397" s="200">
        <f>INDEX(Sorted_by_Variable!AN$667:AN$719,D382)</f>
        <v>652.59013553646048</v>
      </c>
      <c r="AP397" s="200">
        <f>INDEX(Sorted_by_Variable!AO$667:AO$719,D382)</f>
        <v>658.00802459940212</v>
      </c>
      <c r="AQ397" s="201">
        <f>INDEX(Sorted_by_Variable!AP$667:AP$719,D382)</f>
        <v>663.60148982410351</v>
      </c>
      <c r="AS397" s="69" t="str">
        <f>C394&amp;"|"&amp;C397</f>
        <v>Annualized total cost of EE|Annualized participant cost of EE</v>
      </c>
    </row>
    <row r="398" spans="2:45" x14ac:dyDescent="0.35">
      <c r="B398" s="231"/>
      <c r="C398" s="247" t="s">
        <v>2421</v>
      </c>
      <c r="D398" s="248"/>
      <c r="E398" s="250"/>
      <c r="F398" s="249"/>
      <c r="G398" s="250"/>
      <c r="H398" s="250"/>
      <c r="I398" s="250"/>
      <c r="J398" s="250"/>
      <c r="K398" s="250"/>
      <c r="L398" s="250"/>
      <c r="M398" s="250"/>
      <c r="N398" s="250"/>
      <c r="O398" s="250"/>
      <c r="P398" s="250"/>
      <c r="Q398" s="250"/>
      <c r="R398" s="251"/>
      <c r="S398" s="250"/>
      <c r="T398" s="250"/>
      <c r="U398" s="250"/>
      <c r="V398" s="250"/>
      <c r="W398" s="250"/>
      <c r="X398" s="250"/>
      <c r="Y398" s="250"/>
      <c r="Z398" s="250"/>
      <c r="AA398" s="250"/>
      <c r="AB398" s="250"/>
      <c r="AC398" s="250"/>
      <c r="AD398" s="250"/>
      <c r="AE398" s="250"/>
      <c r="AF398" s="250"/>
      <c r="AG398" s="250"/>
      <c r="AH398" s="250"/>
      <c r="AI398" s="250"/>
      <c r="AJ398" s="250"/>
      <c r="AK398" s="250"/>
      <c r="AL398" s="250"/>
      <c r="AM398" s="250"/>
      <c r="AN398" s="250"/>
      <c r="AO398" s="250"/>
      <c r="AP398" s="250"/>
      <c r="AQ398" s="251"/>
      <c r="AS398" s="69" t="str">
        <f>C398</f>
        <v>Annual first-year costs</v>
      </c>
    </row>
    <row r="399" spans="2:45" x14ac:dyDescent="0.35">
      <c r="B399" s="36"/>
      <c r="C399" s="244" t="s">
        <v>2394</v>
      </c>
      <c r="D399" s="76" t="s">
        <v>2376</v>
      </c>
      <c r="E399" s="200"/>
      <c r="F399" s="199">
        <f>INDEX(Sorted_by_Variable!E$722:E$774,D382)</f>
        <v>0</v>
      </c>
      <c r="G399" s="200">
        <f>INDEX(Sorted_by_Variable!F$722:F$774,D382)</f>
        <v>0</v>
      </c>
      <c r="H399" s="200">
        <f>INDEX(Sorted_by_Variable!G$722:G$774,D382)</f>
        <v>0</v>
      </c>
      <c r="I399" s="200">
        <f>INDEX(Sorted_by_Variable!H$722:H$774,D382)</f>
        <v>0</v>
      </c>
      <c r="J399" s="200">
        <f>INDEX(Sorted_by_Variable!I$722:I$774,D382)</f>
        <v>0</v>
      </c>
      <c r="K399" s="200">
        <f>INDEX(Sorted_by_Variable!J$722:J$774,D382)</f>
        <v>97.296181616887807</v>
      </c>
      <c r="L399" s="200">
        <f>INDEX(Sorted_by_Variable!K$722:K$774,D382)</f>
        <v>195.88275374046196</v>
      </c>
      <c r="M399" s="200">
        <f>INDEX(Sorted_by_Variable!L$722:L$774,D382)</f>
        <v>354.26480075668974</v>
      </c>
      <c r="N399" s="200">
        <f>INDEX(Sorted_by_Variable!M$722:M$774,D382)</f>
        <v>473.76794744336667</v>
      </c>
      <c r="O399" s="200">
        <f>INDEX(Sorted_by_Variable!N$722:N$774,D382)</f>
        <v>691.84990256500225</v>
      </c>
      <c r="P399" s="200">
        <f>INDEX(Sorted_by_Variable!O$722:O$774,D382)</f>
        <v>830.0879796652024</v>
      </c>
      <c r="Q399" s="200">
        <f>INDEX(Sorted_by_Variable!P$722:P$774,D382)</f>
        <v>966.93005890159873</v>
      </c>
      <c r="R399" s="201">
        <f>INDEX(Sorted_by_Variable!Q$722:Q$774,D382)</f>
        <v>1033.065160321336</v>
      </c>
      <c r="S399" s="200">
        <f>INDEX(Sorted_by_Variable!R$722:R$774,D382)</f>
        <v>1029.9853041461233</v>
      </c>
      <c r="T399" s="200">
        <f>INDEX(Sorted_by_Variable!S$722:S$774,D382)</f>
        <v>1027.8480511134219</v>
      </c>
      <c r="U399" s="200">
        <f>INDEX(Sorted_by_Variable!T$722:T$774,D382)</f>
        <v>1026.63752835337</v>
      </c>
      <c r="V399" s="200">
        <f>INDEX(Sorted_by_Variable!U$722:U$774,D382)</f>
        <v>1026.3388512710571</v>
      </c>
      <c r="W399" s="200">
        <f>INDEX(Sorted_by_Variable!V$722:V$774,D382)</f>
        <v>1026.9380962431603</v>
      </c>
      <c r="X399" s="200">
        <f>INDEX(Sorted_by_Variable!W$722:W$774,D382)</f>
        <v>1028.4222745047966</v>
      </c>
      <c r="Y399" s="200">
        <f>INDEX(Sorted_by_Variable!X$722:X$774,D382)</f>
        <v>1030.7793071871861</v>
      </c>
      <c r="Z399" s="200">
        <f>INDEX(Sorted_by_Variable!Y$722:Y$774,D382)</f>
        <v>1033.9980014682537</v>
      </c>
      <c r="AA399" s="200">
        <f>INDEX(Sorted_by_Variable!Z$722:Z$774,D382)</f>
        <v>1038.0680277997699</v>
      </c>
      <c r="AB399" s="200">
        <f>INDEX(Sorted_by_Variable!AA$722:AA$774,D382)</f>
        <v>1042.9798981760596</v>
      </c>
      <c r="AC399" s="200">
        <f>INDEX(Sorted_by_Variable!AB$722:AB$774,D382)</f>
        <v>1048.7249454106823</v>
      </c>
      <c r="AD399" s="200">
        <f>INDEX(Sorted_by_Variable!AC$722:AC$774,D382)</f>
        <v>1055.2953033888075</v>
      </c>
      <c r="AE399" s="200">
        <f>INDEX(Sorted_by_Variable!AD$722:AD$774,D382)</f>
        <v>1062.6838882642985</v>
      </c>
      <c r="AF399" s="200">
        <f>INDEX(Sorted_by_Variable!AE$722:AE$774,D382)</f>
        <v>1070.7768426867974</v>
      </c>
      <c r="AG399" s="200">
        <f>INDEX(Sorted_by_Variable!AF$722:AF$774,D382)</f>
        <v>1079.461243532277</v>
      </c>
      <c r="AH399" s="200">
        <f>INDEX(Sorted_by_Variable!AG$722:AG$774,D382)</f>
        <v>1088.6255938504689</v>
      </c>
      <c r="AI399" s="200">
        <f>INDEX(Sorted_by_Variable!AH$722:AH$774,D382)</f>
        <v>1098.5297253871652</v>
      </c>
      <c r="AJ399" s="200">
        <f>INDEX(Sorted_by_Variable!AI$722:AI$774,D382)</f>
        <v>1108.6977686575335</v>
      </c>
      <c r="AK399" s="200">
        <f>INDEX(Sorted_by_Variable!AJ$722:AJ$774,D382)</f>
        <v>1119.0253346386774</v>
      </c>
      <c r="AL399" s="200">
        <f>INDEX(Sorted_by_Variable!AK$722:AK$774,D382)</f>
        <v>1129.4109185075604</v>
      </c>
      <c r="AM399" s="200">
        <f>INDEX(Sorted_by_Variable!AL$722:AL$774,D382)</f>
        <v>1139.8104932309382</v>
      </c>
      <c r="AN399" s="200">
        <f>INDEX(Sorted_by_Variable!AM$722:AM$774,D382)</f>
        <v>1150.2353894236721</v>
      </c>
      <c r="AO399" s="200">
        <f>INDEX(Sorted_by_Variable!AN$722:AN$774,D382)</f>
        <v>1160.6960427497559</v>
      </c>
      <c r="AP399" s="200">
        <f>INDEX(Sorted_by_Variable!AO$722:AO$774,D382)</f>
        <v>1171.202028895538</v>
      </c>
      <c r="AQ399" s="201">
        <f>INDEX(Sorted_by_Variable!AP$722:AP$774,D382)</f>
        <v>1181.7620965322394</v>
      </c>
      <c r="AS399" s="69" t="str">
        <f>C398&amp;"|"&amp;C399</f>
        <v>Annual first-year costs|Annual total cost of EE</v>
      </c>
    </row>
    <row r="400" spans="2:45" x14ac:dyDescent="0.35">
      <c r="B400" s="36"/>
      <c r="C400" s="244" t="s">
        <v>2385</v>
      </c>
      <c r="D400" s="76" t="s">
        <v>2376</v>
      </c>
      <c r="E400" s="200"/>
      <c r="F400" s="199">
        <f>INDEX(Sorted_by_Variable!E$777:E$829,D382)</f>
        <v>0</v>
      </c>
      <c r="G400" s="200">
        <f>INDEX(Sorted_by_Variable!F$777:F$829,D382)</f>
        <v>0</v>
      </c>
      <c r="H400" s="200">
        <f>INDEX(Sorted_by_Variable!G$777:G$829,D382)</f>
        <v>0</v>
      </c>
      <c r="I400" s="200">
        <f>INDEX(Sorted_by_Variable!H$777:H$829,D382)</f>
        <v>0</v>
      </c>
      <c r="J400" s="200">
        <f>INDEX(Sorted_by_Variable!I$777:I$829,D382)</f>
        <v>0</v>
      </c>
      <c r="K400" s="200">
        <f>INDEX(Sorted_by_Variable!J$777:J$829,D382)</f>
        <v>48.648090808443904</v>
      </c>
      <c r="L400" s="200">
        <f>INDEX(Sorted_by_Variable!K$777:K$829,D382)</f>
        <v>97.941376870230982</v>
      </c>
      <c r="M400" s="200">
        <f>INDEX(Sorted_by_Variable!L$777:L$829,D382)</f>
        <v>177.13240037834487</v>
      </c>
      <c r="N400" s="200">
        <f>INDEX(Sorted_by_Variable!M$777:M$829,D382)</f>
        <v>236.88397372168333</v>
      </c>
      <c r="O400" s="200">
        <f>INDEX(Sorted_by_Variable!N$777:N$829,D382)</f>
        <v>345.92495128250113</v>
      </c>
      <c r="P400" s="200">
        <f>INDEX(Sorted_by_Variable!O$777:O$829,D382)</f>
        <v>415.0439898326012</v>
      </c>
      <c r="Q400" s="200">
        <f>INDEX(Sorted_by_Variable!P$777:P$829,D382)</f>
        <v>483.46502945079936</v>
      </c>
      <c r="R400" s="201">
        <f>INDEX(Sorted_by_Variable!Q$777:Q$829,D382)</f>
        <v>516.53258016066798</v>
      </c>
      <c r="S400" s="200">
        <f>INDEX(Sorted_by_Variable!R$777:R$829,D382)</f>
        <v>514.99265207306166</v>
      </c>
      <c r="T400" s="200">
        <f>INDEX(Sorted_by_Variable!S$777:S$829,D382)</f>
        <v>513.92402555671094</v>
      </c>
      <c r="U400" s="200">
        <f>INDEX(Sorted_by_Variable!T$777:T$829,D382)</f>
        <v>513.31876417668502</v>
      </c>
      <c r="V400" s="200">
        <f>INDEX(Sorted_by_Variable!U$777:U$829,D382)</f>
        <v>513.16942563552857</v>
      </c>
      <c r="W400" s="200">
        <f>INDEX(Sorted_by_Variable!V$777:V$829,D382)</f>
        <v>513.46904812158016</v>
      </c>
      <c r="X400" s="200">
        <f>INDEX(Sorted_by_Variable!W$777:W$829,D382)</f>
        <v>514.21113725239832</v>
      </c>
      <c r="Y400" s="200">
        <f>INDEX(Sorted_by_Variable!X$777:X$829,D382)</f>
        <v>515.38965359359304</v>
      </c>
      <c r="Z400" s="200">
        <f>INDEX(Sorted_by_Variable!Y$777:Y$829,D382)</f>
        <v>516.99900073412687</v>
      </c>
      <c r="AA400" s="200">
        <f>INDEX(Sorted_by_Variable!Z$777:Z$829,D382)</f>
        <v>519.03401389988494</v>
      </c>
      <c r="AB400" s="200">
        <f>INDEX(Sorted_by_Variable!AA$777:AA$829,D382)</f>
        <v>521.48994908802979</v>
      </c>
      <c r="AC400" s="200">
        <f>INDEX(Sorted_by_Variable!AB$777:AB$829,D382)</f>
        <v>524.36247270534113</v>
      </c>
      <c r="AD400" s="200">
        <f>INDEX(Sorted_by_Variable!AC$777:AC$829,D382)</f>
        <v>527.64765169440375</v>
      </c>
      <c r="AE400" s="200">
        <f>INDEX(Sorted_by_Variable!AD$777:AD$829,D382)</f>
        <v>531.34194413214925</v>
      </c>
      <c r="AF400" s="200">
        <f>INDEX(Sorted_by_Variable!AE$777:AE$829,D382)</f>
        <v>535.3884213433987</v>
      </c>
      <c r="AG400" s="200">
        <f>INDEX(Sorted_by_Variable!AF$777:AF$829,D382)</f>
        <v>539.73062176613848</v>
      </c>
      <c r="AH400" s="200">
        <f>INDEX(Sorted_by_Variable!AG$777:AG$829,D382)</f>
        <v>544.31279692523447</v>
      </c>
      <c r="AI400" s="200">
        <f>INDEX(Sorted_by_Variable!AH$777:AH$829,D382)</f>
        <v>549.26486269358259</v>
      </c>
      <c r="AJ400" s="200">
        <f>INDEX(Sorted_by_Variable!AI$777:AI$829,D382)</f>
        <v>554.34888432876676</v>
      </c>
      <c r="AK400" s="200">
        <f>INDEX(Sorted_by_Variable!AJ$777:AJ$829,D382)</f>
        <v>559.51266731933868</v>
      </c>
      <c r="AL400" s="200">
        <f>INDEX(Sorted_by_Variable!AK$777:AK$829,D382)</f>
        <v>564.70545925378019</v>
      </c>
      <c r="AM400" s="200">
        <f>INDEX(Sorted_by_Variable!AL$777:AL$829,D382)</f>
        <v>569.90524661546908</v>
      </c>
      <c r="AN400" s="200">
        <f>INDEX(Sorted_by_Variable!AM$777:AM$829,D382)</f>
        <v>575.11769471183607</v>
      </c>
      <c r="AO400" s="200">
        <f>INDEX(Sorted_by_Variable!AN$777:AN$829,D382)</f>
        <v>580.34802137487793</v>
      </c>
      <c r="AP400" s="200">
        <f>INDEX(Sorted_by_Variable!AO$777:AO$829,D382)</f>
        <v>585.60101444776899</v>
      </c>
      <c r="AQ400" s="201">
        <f>INDEX(Sorted_by_Variable!AP$777:AP$829,D382)</f>
        <v>590.88104826611971</v>
      </c>
      <c r="AS400" s="69" t="str">
        <f>C398&amp;"|"&amp;C400</f>
        <v>Annual first-year costs|Annual program cost of EE</v>
      </c>
    </row>
    <row r="401" spans="2:45" ht="18" thickBot="1" x14ac:dyDescent="0.4">
      <c r="B401" s="29"/>
      <c r="C401" s="245" t="s">
        <v>2386</v>
      </c>
      <c r="D401" s="96" t="s">
        <v>2376</v>
      </c>
      <c r="E401" s="203"/>
      <c r="F401" s="202">
        <f>INDEX(Sorted_by_Variable!E$832:E$884,D382)</f>
        <v>0</v>
      </c>
      <c r="G401" s="203">
        <f>INDEX(Sorted_by_Variable!F$832:F$884,D382)</f>
        <v>0</v>
      </c>
      <c r="H401" s="203">
        <f>INDEX(Sorted_by_Variable!G$832:G$884,D382)</f>
        <v>0</v>
      </c>
      <c r="I401" s="203">
        <f>INDEX(Sorted_by_Variable!H$832:H$884,D382)</f>
        <v>0</v>
      </c>
      <c r="J401" s="203">
        <f>INDEX(Sorted_by_Variable!I$832:I$884,D382)</f>
        <v>0</v>
      </c>
      <c r="K401" s="203">
        <f>INDEX(Sorted_by_Variable!J$832:J$884,D382)</f>
        <v>48.648090808443904</v>
      </c>
      <c r="L401" s="203">
        <f>INDEX(Sorted_by_Variable!K$832:K$884,D382)</f>
        <v>97.941376870230982</v>
      </c>
      <c r="M401" s="203">
        <f>INDEX(Sorted_by_Variable!L$832:L$884,D382)</f>
        <v>177.13240037834487</v>
      </c>
      <c r="N401" s="203">
        <f>INDEX(Sorted_by_Variable!M$832:M$884,D382)</f>
        <v>236.88397372168333</v>
      </c>
      <c r="O401" s="203">
        <f>INDEX(Sorted_by_Variable!N$832:N$884,D382)</f>
        <v>345.92495128250113</v>
      </c>
      <c r="P401" s="203">
        <f>INDEX(Sorted_by_Variable!O$832:O$884,D382)</f>
        <v>415.0439898326012</v>
      </c>
      <c r="Q401" s="203">
        <f>INDEX(Sorted_by_Variable!P$832:P$884,D382)</f>
        <v>483.46502945079936</v>
      </c>
      <c r="R401" s="204">
        <f>INDEX(Sorted_by_Variable!Q$832:Q$884,D382)</f>
        <v>516.53258016066798</v>
      </c>
      <c r="S401" s="203">
        <f>INDEX(Sorted_by_Variable!R$832:R$884,D382)</f>
        <v>514.99265207306166</v>
      </c>
      <c r="T401" s="203">
        <f>INDEX(Sorted_by_Variable!S$832:S$884,D382)</f>
        <v>513.92402555671094</v>
      </c>
      <c r="U401" s="203">
        <f>INDEX(Sorted_by_Variable!T$832:T$884,D382)</f>
        <v>513.31876417668502</v>
      </c>
      <c r="V401" s="203">
        <f>INDEX(Sorted_by_Variable!U$832:U$884,D382)</f>
        <v>513.16942563552857</v>
      </c>
      <c r="W401" s="203">
        <f>INDEX(Sorted_by_Variable!V$832:V$884,D382)</f>
        <v>513.46904812158016</v>
      </c>
      <c r="X401" s="203">
        <f>INDEX(Sorted_by_Variable!W$832:W$884,D382)</f>
        <v>514.21113725239832</v>
      </c>
      <c r="Y401" s="203">
        <f>INDEX(Sorted_by_Variable!X$832:X$884,D382)</f>
        <v>515.38965359359304</v>
      </c>
      <c r="Z401" s="203">
        <f>INDEX(Sorted_by_Variable!Y$832:Y$884,D382)</f>
        <v>516.99900073412687</v>
      </c>
      <c r="AA401" s="203">
        <f>INDEX(Sorted_by_Variable!Z$832:Z$884,D382)</f>
        <v>519.03401389988494</v>
      </c>
      <c r="AB401" s="203">
        <f>INDEX(Sorted_by_Variable!AA$832:AA$884,D382)</f>
        <v>521.48994908802979</v>
      </c>
      <c r="AC401" s="203">
        <f>INDEX(Sorted_by_Variable!AB$832:AB$884,D382)</f>
        <v>524.36247270534113</v>
      </c>
      <c r="AD401" s="203">
        <f>INDEX(Sorted_by_Variable!AC$832:AC$884,D382)</f>
        <v>527.64765169440375</v>
      </c>
      <c r="AE401" s="203">
        <f>INDEX(Sorted_by_Variable!AD$832:AD$884,D382)</f>
        <v>531.34194413214925</v>
      </c>
      <c r="AF401" s="203">
        <f>INDEX(Sorted_by_Variable!AE$832:AE$884,D382)</f>
        <v>535.3884213433987</v>
      </c>
      <c r="AG401" s="203">
        <f>INDEX(Sorted_by_Variable!AF$832:AF$884,D382)</f>
        <v>539.73062176613848</v>
      </c>
      <c r="AH401" s="203">
        <f>INDEX(Sorted_by_Variable!AG$832:AG$884,D382)</f>
        <v>544.31279692523447</v>
      </c>
      <c r="AI401" s="203">
        <f>INDEX(Sorted_by_Variable!AH$832:AH$884,D382)</f>
        <v>549.26486269358259</v>
      </c>
      <c r="AJ401" s="203">
        <f>INDEX(Sorted_by_Variable!AI$832:AI$884,D382)</f>
        <v>554.34888432876676</v>
      </c>
      <c r="AK401" s="203">
        <f>INDEX(Sorted_by_Variable!AJ$832:AJ$884,D382)</f>
        <v>559.51266731933868</v>
      </c>
      <c r="AL401" s="203">
        <f>INDEX(Sorted_by_Variable!AK$832:AK$884,D382)</f>
        <v>564.70545925378019</v>
      </c>
      <c r="AM401" s="203">
        <f>INDEX(Sorted_by_Variable!AL$832:AL$884,D382)</f>
        <v>569.90524661546908</v>
      </c>
      <c r="AN401" s="203">
        <f>INDEX(Sorted_by_Variable!AM$832:AM$884,D382)</f>
        <v>575.11769471183607</v>
      </c>
      <c r="AO401" s="203">
        <f>INDEX(Sorted_by_Variable!AN$832:AN$884,D382)</f>
        <v>580.34802137487793</v>
      </c>
      <c r="AP401" s="203">
        <f>INDEX(Sorted_by_Variable!AO$832:AO$884,D382)</f>
        <v>585.60101444776899</v>
      </c>
      <c r="AQ401" s="204">
        <f>INDEX(Sorted_by_Variable!AP$832:AP$884,D382)</f>
        <v>590.88104826611971</v>
      </c>
      <c r="AS401" s="69" t="str">
        <f>C398&amp;"|"&amp;C401</f>
        <v>Annual first-year costs|Annual participant cost of EE</v>
      </c>
    </row>
    <row r="402" spans="2:45" ht="18.75" thickTop="1" thickBot="1" x14ac:dyDescent="0.4"/>
    <row r="403" spans="2:45" ht="25.5" thickTop="1" x14ac:dyDescent="0.5">
      <c r="B403" s="217" t="str">
        <f>INDEX(Sorted_by_Variable!$C$7:$C$59,D403)</f>
        <v>Maine</v>
      </c>
      <c r="C403" s="94"/>
      <c r="D403" s="228">
        <f>D382+1</f>
        <v>18</v>
      </c>
      <c r="E403" s="220"/>
      <c r="F403" s="222"/>
      <c r="G403" s="94"/>
      <c r="H403" s="94"/>
      <c r="I403" s="94"/>
      <c r="J403" s="94"/>
      <c r="K403" s="94"/>
      <c r="L403" s="94"/>
      <c r="M403" s="94"/>
      <c r="N403" s="94"/>
      <c r="O403" s="94"/>
      <c r="P403" s="94"/>
      <c r="Q403" s="94"/>
      <c r="R403" s="220"/>
      <c r="S403" s="94"/>
      <c r="T403" s="94"/>
      <c r="U403" s="94"/>
      <c r="V403" s="94"/>
      <c r="W403" s="94"/>
      <c r="X403" s="94"/>
      <c r="Y403" s="94"/>
      <c r="Z403" s="94"/>
      <c r="AA403" s="94"/>
      <c r="AB403" s="94"/>
      <c r="AC403" s="94"/>
      <c r="AD403" s="94"/>
      <c r="AE403" s="94"/>
      <c r="AF403" s="94"/>
      <c r="AG403" s="94"/>
      <c r="AH403" s="94"/>
      <c r="AI403" s="94"/>
      <c r="AJ403" s="94"/>
      <c r="AK403" s="94"/>
      <c r="AL403" s="94"/>
      <c r="AM403" s="94"/>
      <c r="AN403" s="94"/>
      <c r="AO403" s="94"/>
      <c r="AP403" s="94"/>
      <c r="AQ403" s="220"/>
      <c r="AS403" s="69"/>
    </row>
    <row r="404" spans="2:45" x14ac:dyDescent="0.35">
      <c r="C404" t="s">
        <v>2358</v>
      </c>
      <c r="D404" s="76" t="s">
        <v>0</v>
      </c>
      <c r="E404" s="166">
        <f>INDEX(Sorted_by_Variable!D$7:D$59,D403)</f>
        <v>11787.5</v>
      </c>
      <c r="F404" s="167">
        <f>INDEX(Sorted_by_Variable!E$7:E$59,D403)</f>
        <v>11813.356327832773</v>
      </c>
      <c r="G404" s="166">
        <f>INDEX(Sorted_by_Variable!F$7:F$59,D403)</f>
        <v>11839.269372500243</v>
      </c>
      <c r="H404" s="166">
        <f>INDEX(Sorted_by_Variable!G$7:G$59,D403)</f>
        <v>11865.239258412936</v>
      </c>
      <c r="I404" s="166">
        <f>INDEX(Sorted_by_Variable!H$7:H$59,D403)</f>
        <v>11891.266110254277</v>
      </c>
      <c r="J404" s="166">
        <f>INDEX(Sorted_by_Variable!I$7:I$59,D403)</f>
        <v>11917.350052981188</v>
      </c>
      <c r="K404" s="166">
        <f>INDEX(Sorted_by_Variable!J$7:J$59,D403)</f>
        <v>11943.491211824692</v>
      </c>
      <c r="L404" s="166">
        <f>INDEX(Sorted_by_Variable!K$7:K$59,D403)</f>
        <v>11969.689712290507</v>
      </c>
      <c r="M404" s="166">
        <f>INDEX(Sorted_by_Variable!L$7:L$59,D403)</f>
        <v>11995.945680159652</v>
      </c>
      <c r="N404" s="166">
        <f>INDEX(Sorted_by_Variable!M$7:M$59,D403)</f>
        <v>12022.259241489055</v>
      </c>
      <c r="O404" s="166">
        <f>INDEX(Sorted_by_Variable!N$7:N$59,D403)</f>
        <v>12048.630522612153</v>
      </c>
      <c r="P404" s="166">
        <f>INDEX(Sorted_by_Variable!O$7:O$59,D403)</f>
        <v>12075.059650139501</v>
      </c>
      <c r="Q404" s="166">
        <f>INDEX(Sorted_by_Variable!P$7:P$59,D403)</f>
        <v>12101.546750959378</v>
      </c>
      <c r="R404" s="168">
        <f>INDEX(Sorted_by_Variable!Q$7:Q$59,D403)</f>
        <v>12128.091952238397</v>
      </c>
      <c r="S404" s="166">
        <f>INDEX(Sorted_by_Variable!R$7:R$59,D403)</f>
        <v>12154.695381422116</v>
      </c>
      <c r="T404" s="166">
        <f>INDEX(Sorted_by_Variable!S$7:S$59,D403)</f>
        <v>12181.35716623565</v>
      </c>
      <c r="U404" s="166">
        <f>INDEX(Sorted_by_Variable!T$7:T$59,D403)</f>
        <v>12208.077434684285</v>
      </c>
      <c r="V404" s="166">
        <f>INDEX(Sorted_by_Variable!U$7:U$59,D403)</f>
        <v>12234.856315054089</v>
      </c>
      <c r="W404" s="166">
        <f>INDEX(Sorted_by_Variable!V$7:V$59,D403)</f>
        <v>12261.693935912532</v>
      </c>
      <c r="X404" s="166">
        <f>INDEX(Sorted_by_Variable!W$7:W$59,D403)</f>
        <v>12288.590426109102</v>
      </c>
      <c r="Y404" s="166">
        <f>INDEX(Sorted_by_Variable!X$7:X$59,D403)</f>
        <v>12315.545914775923</v>
      </c>
      <c r="Z404" s="166">
        <f>INDEX(Sorted_by_Variable!Y$7:Y$59,D403)</f>
        <v>12342.560531328374</v>
      </c>
      <c r="AA404" s="166">
        <f>INDEX(Sorted_by_Variable!Z$7:Z$59,D403)</f>
        <v>12369.634405465711</v>
      </c>
      <c r="AB404" s="166">
        <f>INDEX(Sorted_by_Variable!AA$7:AA$59,D403)</f>
        <v>12396.767667171693</v>
      </c>
      <c r="AC404" s="166">
        <f>INDEX(Sorted_by_Variable!AB$7:AB$59,D403)</f>
        <v>12423.960446715202</v>
      </c>
      <c r="AD404" s="166">
        <f>INDEX(Sorted_by_Variable!AC$7:AC$59,D403)</f>
        <v>12451.212874650868</v>
      </c>
      <c r="AE404" s="166">
        <f>INDEX(Sorted_by_Variable!AD$7:AD$59,D403)</f>
        <v>12478.5250818197</v>
      </c>
      <c r="AF404" s="166">
        <f>INDEX(Sorted_by_Variable!AE$7:AE$59,D403)</f>
        <v>12505.897199349711</v>
      </c>
      <c r="AG404" s="166">
        <f>INDEX(Sorted_by_Variable!AF$7:AF$59,D403)</f>
        <v>12533.329358656547</v>
      </c>
      <c r="AH404" s="166">
        <f>INDEX(Sorted_by_Variable!AG$7:AG$59,D403)</f>
        <v>12560.996059853456</v>
      </c>
      <c r="AI404" s="166">
        <f>INDEX(Sorted_by_Variable!AH$7:AH$59,D403)</f>
        <v>12588.723833917216</v>
      </c>
      <c r="AJ404" s="166">
        <f>INDEX(Sorted_by_Variable!AI$7:AI$59,D403)</f>
        <v>12616.512815663144</v>
      </c>
      <c r="AK404" s="166">
        <f>INDEX(Sorted_by_Variable!AJ$7:AJ$59,D403)</f>
        <v>12644.36314020415</v>
      </c>
      <c r="AL404" s="166">
        <f>INDEX(Sorted_by_Variable!AK$7:AK$59,D403)</f>
        <v>12672.274942951408</v>
      </c>
      <c r="AM404" s="166">
        <f>INDEX(Sorted_by_Variable!AL$7:AL$59,D403)</f>
        <v>12700.248359614998</v>
      </c>
      <c r="AN404" s="166">
        <f>INDEX(Sorted_by_Variable!AM$7:AM$59,D403)</f>
        <v>12728.283526204577</v>
      </c>
      <c r="AO404" s="166">
        <f>INDEX(Sorted_by_Variable!AN$7:AN$59,D403)</f>
        <v>12756.380579030036</v>
      </c>
      <c r="AP404" s="166">
        <f>INDEX(Sorted_by_Variable!AO$7:AO$59,D403)</f>
        <v>12784.539654702161</v>
      </c>
      <c r="AQ404" s="168">
        <f>INDEX(Sorted_by_Variable!AP$7:AP$59,D403)</f>
        <v>12812.760890133302</v>
      </c>
      <c r="AS404" s="69" t="str">
        <f t="shared" ref="AS404:AS414" si="103">C404</f>
        <v>BAU sales</v>
      </c>
    </row>
    <row r="405" spans="2:45" x14ac:dyDescent="0.35">
      <c r="C405" t="s">
        <v>2372</v>
      </c>
      <c r="D405" s="76" t="s">
        <v>0</v>
      </c>
      <c r="E405" s="166">
        <f>INDEX(Sorted_by_Variable!D$62:D$114,D403)</f>
        <v>11561.058999999999</v>
      </c>
      <c r="F405" s="167">
        <f>INDEX(Sorted_by_Variable!E$62:E$114,D403)</f>
        <v>11813.356327832773</v>
      </c>
      <c r="G405" s="166">
        <f>INDEX(Sorted_by_Variable!F$62:F$114,D403)</f>
        <v>11839.269372500243</v>
      </c>
      <c r="H405" s="166">
        <f>INDEX(Sorted_by_Variable!G$62:G$114,D403)</f>
        <v>11865.239258412936</v>
      </c>
      <c r="I405" s="166">
        <f>INDEX(Sorted_by_Variable!H$62:H$114,D403)</f>
        <v>11891.266110254277</v>
      </c>
      <c r="J405" s="166">
        <f>INDEX(Sorted_by_Variable!I$62:I$114,D403)</f>
        <v>11738.981061327375</v>
      </c>
      <c r="K405" s="166">
        <f>INDEX(Sorted_by_Variable!J$62:J$114,D403)</f>
        <v>11598.425345916958</v>
      </c>
      <c r="L405" s="166">
        <f>INDEX(Sorted_by_Variable!K$62:K$114,D403)</f>
        <v>11469.302924487372</v>
      </c>
      <c r="M405" s="166">
        <f>INDEX(Sorted_by_Variable!L$62:L$114,D403)</f>
        <v>11351.331458371442</v>
      </c>
      <c r="N405" s="166">
        <f>INDEX(Sorted_by_Variable!M$62:M$114,D403)</f>
        <v>11244.241870542632</v>
      </c>
      <c r="O405" s="166">
        <f>INDEX(Sorted_by_Variable!N$62:N$114,D403)</f>
        <v>11147.777923792082</v>
      </c>
      <c r="P405" s="166">
        <f>INDEX(Sorted_by_Variable!O$62:O$114,D403)</f>
        <v>11061.695815702733</v>
      </c>
      <c r="Q405" s="166">
        <f>INDEX(Sorted_by_Variable!P$62:P$114,D403)</f>
        <v>10985.76378983551</v>
      </c>
      <c r="R405" s="168">
        <f>INDEX(Sorted_by_Variable!Q$62:Q$114,D403)</f>
        <v>10919.761762564678</v>
      </c>
      <c r="S405" s="166">
        <f>INDEX(Sorted_by_Variable!R$62:R$114,D403)</f>
        <v>10863.480965020633</v>
      </c>
      <c r="T405" s="166">
        <f>INDEX(Sorted_by_Variable!S$62:S$114,D403)</f>
        <v>10816.723599618959</v>
      </c>
      <c r="U405" s="166">
        <f>INDEX(Sorted_by_Variable!T$62:T$114,D403)</f>
        <v>10779.302510674217</v>
      </c>
      <c r="V405" s="166">
        <f>INDEX(Sorted_by_Variable!U$62:U$114,D403)</f>
        <v>10751.040868616094</v>
      </c>
      <c r="W405" s="166">
        <f>INDEX(Sorted_by_Variable!V$62:V$114,D403)</f>
        <v>10731.771867343803</v>
      </c>
      <c r="X405" s="166">
        <f>INDEX(Sorted_by_Variable!W$62:W$114,D403)</f>
        <v>10721.338434272366</v>
      </c>
      <c r="Y405" s="166">
        <f>INDEX(Sorted_by_Variable!X$62:X$114,D403)</f>
        <v>10719.592952641473</v>
      </c>
      <c r="Z405" s="166">
        <f>INDEX(Sorted_by_Variable!Y$62:Y$114,D403)</f>
        <v>10726.396995674044</v>
      </c>
      <c r="AA405" s="166">
        <f>INDEX(Sorted_by_Variable!Z$62:Z$114,D403)</f>
        <v>10741.621072187572</v>
      </c>
      <c r="AB405" s="166">
        <f>INDEX(Sorted_by_Variable!AA$62:AA$114,D403)</f>
        <v>10765.144383276522</v>
      </c>
      <c r="AC405" s="166">
        <f>INDEX(Sorted_by_Variable!AB$62:AB$114,D403)</f>
        <v>10796.854589698918</v>
      </c>
      <c r="AD405" s="166">
        <f>INDEX(Sorted_by_Variable!AC$62:AC$114,D403)</f>
        <v>10827.259747948468</v>
      </c>
      <c r="AE405" s="166">
        <f>INDEX(Sorted_by_Variable!AD$62:AD$114,D403)</f>
        <v>10856.524824000893</v>
      </c>
      <c r="AF405" s="166">
        <f>INDEX(Sorted_by_Variable!AE$62:AE$114,D403)</f>
        <v>10884.802019327946</v>
      </c>
      <c r="AG405" s="166">
        <f>INDEX(Sorted_by_Variable!AF$62:AF$114,D403)</f>
        <v>10912.231326317324</v>
      </c>
      <c r="AH405" s="166">
        <f>INDEX(Sorted_by_Variable!AG$62:AG$114,D403)</f>
        <v>10939.115422876897</v>
      </c>
      <c r="AI405" s="166">
        <f>INDEX(Sorted_by_Variable!AH$62:AH$114,D403)</f>
        <v>10965.395217267385</v>
      </c>
      <c r="AJ405" s="166">
        <f>INDEX(Sorted_by_Variable!AI$62:AI$114,D403)</f>
        <v>10991.177288870827</v>
      </c>
      <c r="AK405" s="166">
        <f>INDEX(Sorted_by_Variable!AJ$62:AJ$114,D403)</f>
        <v>11016.557945407058</v>
      </c>
      <c r="AL405" s="166">
        <f>INDEX(Sorted_by_Variable!AK$62:AK$114,D403)</f>
        <v>11041.623644116526</v>
      </c>
      <c r="AM405" s="166">
        <f>INDEX(Sorted_by_Variable!AL$62:AL$114,D403)</f>
        <v>11066.451389300768</v>
      </c>
      <c r="AN405" s="166">
        <f>INDEX(Sorted_by_Variable!AM$62:AM$114,D403)</f>
        <v>11091.109107190419</v>
      </c>
      <c r="AO405" s="166">
        <f>INDEX(Sorted_by_Variable!AN$62:AN$114,D403)</f>
        <v>11115.655999065773</v>
      </c>
      <c r="AP405" s="166">
        <f>INDEX(Sorted_by_Variable!AO$62:AO$114,D403)</f>
        <v>11140.142873512177</v>
      </c>
      <c r="AQ405" s="168">
        <f>INDEX(Sorted_by_Variable!AP$62:AP$114,D403)</f>
        <v>11164.612458651256</v>
      </c>
      <c r="AS405" s="69" t="str">
        <f t="shared" si="103"/>
        <v>Sales after EE</v>
      </c>
    </row>
    <row r="406" spans="2:45" x14ac:dyDescent="0.35">
      <c r="C406" t="s">
        <v>2356</v>
      </c>
      <c r="D406" s="76" t="s">
        <v>0</v>
      </c>
      <c r="E406" s="166">
        <f>INDEX(Sorted_by_Variable!D$117:D$169,D403)</f>
        <v>0</v>
      </c>
      <c r="F406" s="167">
        <f>INDEX(Sorted_by_Variable!E$117:E$169,D403)</f>
        <v>0</v>
      </c>
      <c r="G406" s="166">
        <f>INDEX(Sorted_by_Variable!F$117:F$169,D403)</f>
        <v>0</v>
      </c>
      <c r="H406" s="166">
        <f>INDEX(Sorted_by_Variable!G$117:G$169,D403)</f>
        <v>0</v>
      </c>
      <c r="I406" s="166">
        <f>INDEX(Sorted_by_Variable!H$117:H$169,D403)</f>
        <v>0</v>
      </c>
      <c r="J406" s="166">
        <f>INDEX(Sorted_by_Variable!I$117:I$169,D403)</f>
        <v>178.36899165381413</v>
      </c>
      <c r="K406" s="166">
        <f>INDEX(Sorted_by_Variable!J$117:J$169,D403)</f>
        <v>345.06586590773452</v>
      </c>
      <c r="L406" s="166">
        <f>INDEX(Sorted_by_Variable!K$117:K$169,D403)</f>
        <v>500.38678780313489</v>
      </c>
      <c r="M406" s="166">
        <f>INDEX(Sorted_by_Variable!L$117:L$169,D403)</f>
        <v>644.61422178820976</v>
      </c>
      <c r="N406" s="166">
        <f>INDEX(Sorted_by_Variable!M$117:M$169,D403)</f>
        <v>778.01737094642408</v>
      </c>
      <c r="O406" s="166">
        <f>INDEX(Sorted_by_Variable!N$117:N$169,D403)</f>
        <v>900.85259882007085</v>
      </c>
      <c r="P406" s="166">
        <f>INDEX(Sorted_by_Variable!O$117:O$169,D403)</f>
        <v>1013.3638344367678</v>
      </c>
      <c r="Q406" s="166">
        <f>INDEX(Sorted_by_Variable!P$117:P$169,D403)</f>
        <v>1115.7829611238676</v>
      </c>
      <c r="R406" s="168">
        <f>INDEX(Sorted_by_Variable!Q$117:Q$169,D403)</f>
        <v>1208.3301896737203</v>
      </c>
      <c r="S406" s="166">
        <f>INDEX(Sorted_by_Variable!R$117:R$169,D403)</f>
        <v>1291.2144164014821</v>
      </c>
      <c r="T406" s="166">
        <f>INDEX(Sorted_by_Variable!S$117:S$169,D403)</f>
        <v>1364.6335666166906</v>
      </c>
      <c r="U406" s="166">
        <f>INDEX(Sorted_by_Variable!T$117:T$169,D403)</f>
        <v>1428.7749240100677</v>
      </c>
      <c r="V406" s="166">
        <f>INDEX(Sorted_by_Variable!U$117:U$169,D403)</f>
        <v>1483.8154464379954</v>
      </c>
      <c r="W406" s="166">
        <f>INDEX(Sorted_by_Variable!V$117:V$169,D403)</f>
        <v>1529.9220685687296</v>
      </c>
      <c r="X406" s="166">
        <f>INDEX(Sorted_by_Variable!W$117:W$169,D403)</f>
        <v>1567.2519918367354</v>
      </c>
      <c r="Y406" s="166">
        <f>INDEX(Sorted_by_Variable!X$117:X$169,D403)</f>
        <v>1595.9529621344509</v>
      </c>
      <c r="Z406" s="166">
        <f>INDEX(Sorted_by_Variable!Y$117:Y$169,D403)</f>
        <v>1616.16353565433</v>
      </c>
      <c r="AA406" s="166">
        <f>INDEX(Sorted_by_Variable!Z$117:Z$169,D403)</f>
        <v>1628.0133332781386</v>
      </c>
      <c r="AB406" s="166">
        <f>INDEX(Sorted_by_Variable!AA$117:AA$169,D403)</f>
        <v>1631.6232838951705</v>
      </c>
      <c r="AC406" s="166">
        <f>INDEX(Sorted_by_Variable!AB$117:AB$169,D403)</f>
        <v>1627.1058570162834</v>
      </c>
      <c r="AD406" s="166">
        <f>INDEX(Sorted_by_Variable!AC$117:AC$169,D403)</f>
        <v>1623.953126702399</v>
      </c>
      <c r="AE406" s="166">
        <f>INDEX(Sorted_by_Variable!AD$117:AD$169,D403)</f>
        <v>1622.0002578188064</v>
      </c>
      <c r="AF406" s="166">
        <f>INDEX(Sorted_by_Variable!AE$117:AE$169,D403)</f>
        <v>1621.0951800217649</v>
      </c>
      <c r="AG406" s="166">
        <f>INDEX(Sorted_by_Variable!AF$117:AF$169,D403)</f>
        <v>1621.0980323392241</v>
      </c>
      <c r="AH406" s="166">
        <f>INDEX(Sorted_by_Variable!AG$117:AG$169,D403)</f>
        <v>1621.880636976558</v>
      </c>
      <c r="AI406" s="166">
        <f>INDEX(Sorted_by_Variable!AH$117:AH$169,D403)</f>
        <v>1623.3286166498319</v>
      </c>
      <c r="AJ406" s="166">
        <f>INDEX(Sorted_by_Variable!AI$117:AI$169,D403)</f>
        <v>1625.3355267923166</v>
      </c>
      <c r="AK406" s="166">
        <f>INDEX(Sorted_by_Variable!AJ$117:AJ$169,D403)</f>
        <v>1627.8051947970916</v>
      </c>
      <c r="AL406" s="166">
        <f>INDEX(Sorted_by_Variable!AK$117:AK$169,D403)</f>
        <v>1630.6512988348823</v>
      </c>
      <c r="AM406" s="166">
        <f>INDEX(Sorted_by_Variable!AL$117:AL$169,D403)</f>
        <v>1633.7969703142289</v>
      </c>
      <c r="AN406" s="166">
        <f>INDEX(Sorted_by_Variable!AM$117:AM$169,D403)</f>
        <v>1637.1744190141585</v>
      </c>
      <c r="AO406" s="166">
        <f>INDEX(Sorted_by_Variable!AN$117:AN$169,D403)</f>
        <v>1640.7245799642624</v>
      </c>
      <c r="AP406" s="166">
        <f>INDEX(Sorted_by_Variable!AO$117:AO$169,D403)</f>
        <v>1644.3967811899843</v>
      </c>
      <c r="AQ406" s="168">
        <f>INDEX(Sorted_by_Variable!AP$117:AP$169,D403)</f>
        <v>1648.1484314820473</v>
      </c>
      <c r="AS406" s="69" t="str">
        <f t="shared" si="103"/>
        <v>Net cumulative savings</v>
      </c>
    </row>
    <row r="407" spans="2:45" x14ac:dyDescent="0.35">
      <c r="C407" t="s">
        <v>2390</v>
      </c>
      <c r="D407" s="76" t="s">
        <v>1</v>
      </c>
      <c r="E407" s="174">
        <f t="shared" ref="E407:AQ407" si="104">E406/E404</f>
        <v>0</v>
      </c>
      <c r="F407" s="173">
        <f t="shared" si="104"/>
        <v>0</v>
      </c>
      <c r="G407" s="174">
        <f t="shared" si="104"/>
        <v>0</v>
      </c>
      <c r="H407" s="174">
        <f t="shared" si="104"/>
        <v>0</v>
      </c>
      <c r="I407" s="174">
        <f t="shared" si="104"/>
        <v>0</v>
      </c>
      <c r="J407" s="174">
        <f t="shared" si="104"/>
        <v>1.4967168947864731E-2</v>
      </c>
      <c r="K407" s="174">
        <f t="shared" si="104"/>
        <v>2.8891540989798774E-2</v>
      </c>
      <c r="L407" s="174">
        <f t="shared" si="104"/>
        <v>4.1804491163153254E-2</v>
      </c>
      <c r="M407" s="174">
        <f t="shared" si="104"/>
        <v>5.3736007062315301E-2</v>
      </c>
      <c r="N407" s="174">
        <f t="shared" si="104"/>
        <v>6.4714739161627025E-2</v>
      </c>
      <c r="O407" s="174">
        <f t="shared" si="104"/>
        <v>7.4768049126363714E-2</v>
      </c>
      <c r="P407" s="174">
        <f t="shared" si="104"/>
        <v>8.3922056188356853E-2</v>
      </c>
      <c r="Q407" s="174">
        <f t="shared" si="104"/>
        <v>9.2201681659859827E-2</v>
      </c>
      <c r="R407" s="175">
        <f t="shared" si="104"/>
        <v>9.9630691656382706E-2</v>
      </c>
      <c r="S407" s="174">
        <f t="shared" si="104"/>
        <v>0.10623173809645967</v>
      </c>
      <c r="T407" s="174">
        <f t="shared" si="104"/>
        <v>0.11202639804365881</v>
      </c>
      <c r="U407" s="174">
        <f t="shared" si="104"/>
        <v>0.11703521145358933</v>
      </c>
      <c r="V407" s="174">
        <f t="shared" si="104"/>
        <v>0.12127771738620828</v>
      </c>
      <c r="W407" s="174">
        <f t="shared" si="104"/>
        <v>0.12477248874136661</v>
      </c>
      <c r="X407" s="174">
        <f t="shared" si="104"/>
        <v>0.12753716557326661</v>
      </c>
      <c r="Y407" s="174">
        <f t="shared" si="104"/>
        <v>0.12958848703731934</v>
      </c>
      <c r="Z407" s="174">
        <f t="shared" si="104"/>
        <v>0.13094232202079301</v>
      </c>
      <c r="AA407" s="174">
        <f t="shared" si="104"/>
        <v>0.13161369850662491</v>
      </c>
      <c r="AB407" s="174">
        <f t="shared" si="104"/>
        <v>0.13161683171782984</v>
      </c>
      <c r="AC407" s="174">
        <f t="shared" si="104"/>
        <v>0.13096515108807172</v>
      </c>
      <c r="AD407" s="174">
        <f t="shared" si="104"/>
        <v>0.13042529615798049</v>
      </c>
      <c r="AE407" s="174">
        <f t="shared" si="104"/>
        <v>0.12998333113758312</v>
      </c>
      <c r="AF407" s="174">
        <f t="shared" si="104"/>
        <v>0.129626459755807</v>
      </c>
      <c r="AG407" s="174">
        <f t="shared" si="104"/>
        <v>0.12934296913050966</v>
      </c>
      <c r="AH407" s="174">
        <f t="shared" si="104"/>
        <v>0.12912038418356767</v>
      </c>
      <c r="AI407" s="174">
        <f t="shared" si="104"/>
        <v>0.12895100711290311</v>
      </c>
      <c r="AJ407" s="174">
        <f t="shared" si="104"/>
        <v>0.12882605126628141</v>
      </c>
      <c r="AK407" s="174">
        <f t="shared" si="104"/>
        <v>0.12873761823727642</v>
      </c>
      <c r="AL407" s="174">
        <f t="shared" si="104"/>
        <v>0.12867865526717329</v>
      </c>
      <c r="AM407" s="174">
        <f t="shared" si="104"/>
        <v>0.128642915008613</v>
      </c>
      <c r="AN407" s="174">
        <f t="shared" si="104"/>
        <v>0.12862491754238478</v>
      </c>
      <c r="AO407" s="174">
        <f t="shared" si="104"/>
        <v>0.12861991454389637</v>
      </c>
      <c r="AP407" s="174">
        <f t="shared" si="104"/>
        <v>0.12862385550074729</v>
      </c>
      <c r="AQ407" s="175">
        <f t="shared" si="104"/>
        <v>0.12863335588750693</v>
      </c>
      <c r="AS407" s="69" t="str">
        <f t="shared" si="103"/>
        <v>Net cumulative savings as a percent of sales before EE</v>
      </c>
    </row>
    <row r="408" spans="2:45" x14ac:dyDescent="0.35">
      <c r="C408" t="s">
        <v>2378</v>
      </c>
      <c r="D408" s="76" t="s">
        <v>0</v>
      </c>
      <c r="E408" s="166">
        <f>INDEX(Sorted_by_Variable!D$227:D$279,D403)</f>
        <v>0</v>
      </c>
      <c r="F408" s="167">
        <f>INDEX(Sorted_by_Variable!E$227:E$279,D403)</f>
        <v>0</v>
      </c>
      <c r="G408" s="166">
        <f>INDEX(Sorted_by_Variable!F$227:F$279,D403)</f>
        <v>0</v>
      </c>
      <c r="H408" s="166">
        <f>INDEX(Sorted_by_Variable!G$227:G$279,D403)</f>
        <v>0</v>
      </c>
      <c r="I408" s="166">
        <f>INDEX(Sorted_by_Variable!H$227:H$279,D403)</f>
        <v>0</v>
      </c>
      <c r="J408" s="166">
        <f>INDEX(Sorted_by_Variable!I$227:I$279,D403)</f>
        <v>178.36899165381413</v>
      </c>
      <c r="K408" s="166">
        <f>INDEX(Sorted_by_Variable!J$227:J$279,D403)</f>
        <v>176.08471591991062</v>
      </c>
      <c r="L408" s="166">
        <f>INDEX(Sorted_by_Variable!K$227:K$279,D403)</f>
        <v>173.97638018875435</v>
      </c>
      <c r="M408" s="166">
        <f>INDEX(Sorted_by_Variable!L$227:L$279,D403)</f>
        <v>172.03954386731058</v>
      </c>
      <c r="N408" s="166">
        <f>INDEX(Sorted_by_Variable!M$227:M$279,D403)</f>
        <v>170.26997187557163</v>
      </c>
      <c r="O408" s="166">
        <f>INDEX(Sorted_by_Variable!N$227:N$279,D403)</f>
        <v>168.66362805813947</v>
      </c>
      <c r="P408" s="166">
        <f>INDEX(Sorted_by_Variable!O$227:O$279,D403)</f>
        <v>167.21666885688123</v>
      </c>
      <c r="Q408" s="166">
        <f>INDEX(Sorted_by_Variable!P$227:P$279,D403)</f>
        <v>165.92543723554098</v>
      </c>
      <c r="R408" s="168">
        <f>INDEX(Sorted_by_Variable!Q$227:Q$279,D403)</f>
        <v>164.78645684753263</v>
      </c>
      <c r="S408" s="166">
        <f>INDEX(Sorted_by_Variable!R$227:R$279,D403)</f>
        <v>163.79642643847018</v>
      </c>
      <c r="T408" s="166">
        <f>INDEX(Sorted_by_Variable!S$227:S$279,D403)</f>
        <v>162.95221447530949</v>
      </c>
      <c r="U408" s="166">
        <f>INDEX(Sorted_by_Variable!T$227:T$279,D403)</f>
        <v>162.25085399428437</v>
      </c>
      <c r="V408" s="166">
        <f>INDEX(Sorted_by_Variable!U$227:U$279,D403)</f>
        <v>161.68953766011325</v>
      </c>
      <c r="W408" s="166">
        <f>INDEX(Sorted_by_Variable!V$227:V$279,D403)</f>
        <v>161.26561302924139</v>
      </c>
      <c r="X408" s="166">
        <f>INDEX(Sorted_by_Variable!W$227:W$279,D403)</f>
        <v>160.97657801015703</v>
      </c>
      <c r="Y408" s="166">
        <f>INDEX(Sorted_by_Variable!X$227:X$279,D403)</f>
        <v>160.82007651408549</v>
      </c>
      <c r="Z408" s="166">
        <f>INDEX(Sorted_by_Variable!Y$227:Y$279,D403)</f>
        <v>160.7938942896221</v>
      </c>
      <c r="AA408" s="166">
        <f>INDEX(Sorted_by_Variable!Z$227:Z$279,D403)</f>
        <v>160.89595493511067</v>
      </c>
      <c r="AB408" s="166">
        <f>INDEX(Sorted_by_Variable!AA$227:AA$279,D403)</f>
        <v>161.12431608281358</v>
      </c>
      <c r="AC408" s="166">
        <f>INDEX(Sorted_by_Variable!AB$227:AB$279,D403)</f>
        <v>161.47716574914782</v>
      </c>
      <c r="AD408" s="166">
        <f>INDEX(Sorted_by_Variable!AC$227:AC$279,D403)</f>
        <v>161.95281884548376</v>
      </c>
      <c r="AE408" s="166">
        <f>INDEX(Sorted_by_Variable!AD$227:AD$279,D403)</f>
        <v>162.40889621922702</v>
      </c>
      <c r="AF408" s="166">
        <f>INDEX(Sorted_by_Variable!AE$227:AE$279,D403)</f>
        <v>162.84787236001338</v>
      </c>
      <c r="AG408" s="166">
        <f>INDEX(Sorted_by_Variable!AF$227:AF$279,D403)</f>
        <v>163.2720302899192</v>
      </c>
      <c r="AH408" s="166">
        <f>INDEX(Sorted_by_Variable!AG$227:AG$279,D403)</f>
        <v>163.68346989475984</v>
      </c>
      <c r="AI408" s="166">
        <f>INDEX(Sorted_by_Variable!AH$227:AH$279,D403)</f>
        <v>164.08673134315345</v>
      </c>
      <c r="AJ408" s="166">
        <f>INDEX(Sorted_by_Variable!AI$227:AI$279,D403)</f>
        <v>164.48092825901077</v>
      </c>
      <c r="AK408" s="166">
        <f>INDEX(Sorted_by_Variable!AJ$227:AJ$279,D403)</f>
        <v>164.86765933306239</v>
      </c>
      <c r="AL408" s="166">
        <f>INDEX(Sorted_by_Variable!AK$227:AK$279,D403)</f>
        <v>165.24836918110586</v>
      </c>
      <c r="AM408" s="166">
        <f>INDEX(Sorted_by_Variable!AL$227:AL$279,D403)</f>
        <v>165.62435466174787</v>
      </c>
      <c r="AN408" s="166">
        <f>INDEX(Sorted_by_Variable!AM$227:AM$279,D403)</f>
        <v>165.99677083951153</v>
      </c>
      <c r="AO408" s="166">
        <f>INDEX(Sorted_by_Variable!AN$227:AN$279,D403)</f>
        <v>166.36663660785629</v>
      </c>
      <c r="AP408" s="166">
        <f>INDEX(Sorted_by_Variable!AO$227:AO$279,D403)</f>
        <v>166.73483998598658</v>
      </c>
      <c r="AQ408" s="168">
        <f>INDEX(Sorted_by_Variable!AP$227:AP$279,D403)</f>
        <v>167.10214310268265</v>
      </c>
      <c r="AS408" s="69" t="str">
        <f t="shared" si="103"/>
        <v>Annual first-year savings</v>
      </c>
    </row>
    <row r="409" spans="2:45" x14ac:dyDescent="0.35">
      <c r="C409" t="s">
        <v>2379</v>
      </c>
      <c r="D409" s="76" t="s">
        <v>1</v>
      </c>
      <c r="E409" s="174">
        <f>INDEX(Sorted_by_Variable!D$282:D$335,D403)</f>
        <v>0</v>
      </c>
      <c r="F409" s="173">
        <f>INDEX(Sorted_by_Variable!E$282:E$335,D403)</f>
        <v>1.9586527497178246E-2</v>
      </c>
      <c r="G409" s="174">
        <f>INDEX(Sorted_by_Variable!F$282:F$335,D403)</f>
        <v>1.9168218896986569E-2</v>
      </c>
      <c r="H409" s="174">
        <f>INDEX(Sorted_by_Variable!G$282:G$335,D403)</f>
        <v>1.9126264710723422E-2</v>
      </c>
      <c r="I409" s="174">
        <f>INDEX(Sorted_by_Variable!H$282:H$335,D403)</f>
        <v>1.908440235113204E-2</v>
      </c>
      <c r="J409" s="174">
        <f>INDEX(Sorted_by_Variable!I$282:I$335,D403)</f>
        <v>1.9042631617228009E-2</v>
      </c>
      <c r="K409" s="174">
        <f>INDEX(Sorted_by_Variable!J$282:J$335,D403)</f>
        <v>1.928966396802376E-2</v>
      </c>
      <c r="L409" s="174">
        <f>INDEX(Sorted_by_Variable!K$282:K$335,D403)</f>
        <v>1.9523426089879947E-2</v>
      </c>
      <c r="M409" s="174">
        <f>INDEX(Sorted_by_Variable!L$282:L$335,D403)</f>
        <v>1.9743222538532865E-2</v>
      </c>
      <c r="N409" s="174">
        <f>INDEX(Sorted_by_Variable!M$282:M$335,D403)</f>
        <v>1.9948408768647403E-2</v>
      </c>
      <c r="O409" s="174">
        <f>INDEX(Sorted_by_Variable!N$282:N$335,D403)</f>
        <v>2.0138396399425041E-2</v>
      </c>
      <c r="P409" s="174">
        <f>INDEX(Sorted_by_Variable!O$282:O$335,D403)</f>
        <v>2.0312657961791613E-2</v>
      </c>
      <c r="Q409" s="174">
        <f>INDEX(Sorted_by_Variable!P$282:P$335,D403)</f>
        <v>2.0470731049985445E-2</v>
      </c>
      <c r="R409" s="175">
        <f>INDEX(Sorted_by_Variable!Q$282:Q$335,D403)</f>
        <v>2.0612221811059941E-2</v>
      </c>
      <c r="S409" s="174">
        <f>INDEX(Sorted_by_Variable!R$282:R$335,D403)</f>
        <v>2.0736807718304724E-2</v>
      </c>
      <c r="T409" s="174">
        <f>INDEX(Sorted_by_Variable!S$282:S$335,D403)</f>
        <v>2.0844239588500069E-2</v>
      </c>
      <c r="U409" s="174">
        <f>INDEX(Sorted_by_Variable!T$282:T$335,D403)</f>
        <v>2.0934342817817482E-2</v>
      </c>
      <c r="V409" s="174">
        <f>INDEX(Sorted_by_Variable!U$282:U$335,D403)</f>
        <v>2.10070178265956E-2</v>
      </c>
      <c r="W409" s="174">
        <f>INDEX(Sorted_by_Variable!V$282:V$335,D403)</f>
        <v>2.1062239718669041E-2</v>
      </c>
      <c r="X409" s="174">
        <f>INDEX(Sorted_by_Variable!W$282:W$335,D403)</f>
        <v>2.110005717593081E-2</v>
      </c>
      <c r="Y409" s="174">
        <f>INDEX(Sorted_by_Variable!X$282:X$335,D403)</f>
        <v>2.1120590622915828E-2</v>
      </c>
      <c r="Z409" s="174">
        <f>INDEX(Sorted_by_Variable!Y$282:Y$335,D403)</f>
        <v>2.1124029709001353E-2</v>
      </c>
      <c r="AA409" s="174">
        <f>INDEX(Sorted_by_Variable!Z$282:Z$335,D403)</f>
        <v>2.1110630166991176E-2</v>
      </c>
      <c r="AB409" s="174">
        <f>INDEX(Sorted_by_Variable!AA$282:AA$335,D403)</f>
        <v>2.1080710116120716E-2</v>
      </c>
      <c r="AC409" s="174">
        <f>INDEX(Sorted_by_Variable!AB$282:AB$335,D403)</f>
        <v>2.103464588471033E-2</v>
      </c>
      <c r="AD409" s="174">
        <f>INDEX(Sorted_by_Variable!AC$282:AC$335,D403)</f>
        <v>2.0972867432709822E-2</v>
      </c>
      <c r="AE409" s="174">
        <f>INDEX(Sorted_by_Variable!AD$282:AD$335,D403)</f>
        <v>2.0913971334520321E-2</v>
      </c>
      <c r="AF409" s="174">
        <f>INDEX(Sorted_by_Variable!AE$282:AE$335,D403)</f>
        <v>2.0857595194679526E-2</v>
      </c>
      <c r="AG409" s="174">
        <f>INDEX(Sorted_by_Variable!AF$282:AF$335,D403)</f>
        <v>2.0803410075618537E-2</v>
      </c>
      <c r="AH409" s="174">
        <f>INDEX(Sorted_by_Variable!AG$282:AG$335,D403)</f>
        <v>2.0751118009557413E-2</v>
      </c>
      <c r="AI409" s="174">
        <f>INDEX(Sorted_by_Variable!AH$282:AH$335,D403)</f>
        <v>2.0700119821978061E-2</v>
      </c>
      <c r="AJ409" s="174">
        <f>INDEX(Sorted_by_Variable!AI$282:AI$335,D403)</f>
        <v>2.0650509672776745E-2</v>
      </c>
      <c r="AK409" s="174">
        <f>INDEX(Sorted_by_Variable!AJ$282:AJ$335,D403)</f>
        <v>2.060206964628657E-2</v>
      </c>
      <c r="AL409" s="174">
        <f>INDEX(Sorted_by_Variable!AK$282:AK$335,D403)</f>
        <v>2.0554605269825329E-2</v>
      </c>
      <c r="AM409" s="174">
        <f>INDEX(Sorted_by_Variable!AL$282:AL$335,D403)</f>
        <v>2.0507944057725422E-2</v>
      </c>
      <c r="AN409" s="174">
        <f>INDEX(Sorted_by_Variable!AM$282:AM$335,D403)</f>
        <v>2.0461934185960189E-2</v>
      </c>
      <c r="AO409" s="174">
        <f>INDEX(Sorted_by_Variable!AN$282:AN$335,D403)</f>
        <v>2.0416443280068107E-2</v>
      </c>
      <c r="AP409" s="174">
        <f>INDEX(Sorted_by_Variable!AO$282:AO$335,D403)</f>
        <v>2.0371357301722137E-2</v>
      </c>
      <c r="AQ409" s="175">
        <f>INDEX(Sorted_by_Variable!AP$282:AP$335,D403)</f>
        <v>2.032657952156133E-2</v>
      </c>
      <c r="AS409" s="69" t="str">
        <f t="shared" si="103"/>
        <v>EIA and EERS savings as a percent of previous year sales</v>
      </c>
    </row>
    <row r="410" spans="2:45" x14ac:dyDescent="0.35">
      <c r="C410" t="s">
        <v>2391</v>
      </c>
      <c r="D410" s="76" t="s">
        <v>1</v>
      </c>
      <c r="E410" s="174">
        <f>INDEX(Sorted_by_Variable!D$337:D$389,D403)</f>
        <v>0</v>
      </c>
      <c r="F410" s="173">
        <f>INDEX(Sorted_by_Variable!E$337:E$389,D403)</f>
        <v>0</v>
      </c>
      <c r="G410" s="174">
        <f>INDEX(Sorted_by_Variable!F$337:F$389,D403)</f>
        <v>0</v>
      </c>
      <c r="H410" s="174">
        <f>INDEX(Sorted_by_Variable!G$337:G$389,D403)</f>
        <v>0</v>
      </c>
      <c r="I410" s="174">
        <f>INDEX(Sorted_by_Variable!H$337:H$389,D403)</f>
        <v>0</v>
      </c>
      <c r="J410" s="174">
        <f>INDEX(Sorted_by_Variable!I$337:I$389,D403)</f>
        <v>1.4999999999999999E-2</v>
      </c>
      <c r="K410" s="174">
        <f>INDEX(Sorted_by_Variable!J$337:J$389,D403)</f>
        <v>1.4999999999999999E-2</v>
      </c>
      <c r="L410" s="174">
        <f>INDEX(Sorted_by_Variable!K$337:K$389,D403)</f>
        <v>1.4999999999999999E-2</v>
      </c>
      <c r="M410" s="174">
        <f>INDEX(Sorted_by_Variable!L$337:L$389,D403)</f>
        <v>1.4999999999999999E-2</v>
      </c>
      <c r="N410" s="174">
        <f>INDEX(Sorted_by_Variable!M$337:M$389,D403)</f>
        <v>1.4999999999999999E-2</v>
      </c>
      <c r="O410" s="174">
        <f>INDEX(Sorted_by_Variable!N$337:N$389,D403)</f>
        <v>1.4999999999999999E-2</v>
      </c>
      <c r="P410" s="174">
        <f>INDEX(Sorted_by_Variable!O$337:O$389,D403)</f>
        <v>1.4999999999999999E-2</v>
      </c>
      <c r="Q410" s="174">
        <f>INDEX(Sorted_by_Variable!P$337:P$389,D403)</f>
        <v>1.4999999999999999E-2</v>
      </c>
      <c r="R410" s="175">
        <f>INDEX(Sorted_by_Variable!Q$337:Q$389,D403)</f>
        <v>1.4999999999999999E-2</v>
      </c>
      <c r="S410" s="174">
        <f>INDEX(Sorted_by_Variable!R$337:R$389,D403)</f>
        <v>1.4999999999999999E-2</v>
      </c>
      <c r="T410" s="174">
        <f>INDEX(Sorted_by_Variable!S$337:S$389,D403)</f>
        <v>1.4999999999999999E-2</v>
      </c>
      <c r="U410" s="174">
        <f>INDEX(Sorted_by_Variable!T$337:T$389,D403)</f>
        <v>1.4999999999999999E-2</v>
      </c>
      <c r="V410" s="174">
        <f>INDEX(Sorted_by_Variable!U$337:U$389,D403)</f>
        <v>1.4999999999999999E-2</v>
      </c>
      <c r="W410" s="174">
        <f>INDEX(Sorted_by_Variable!V$337:V$389,D403)</f>
        <v>1.4999999999999999E-2</v>
      </c>
      <c r="X410" s="174">
        <f>INDEX(Sorted_by_Variable!W$337:W$389,D403)</f>
        <v>1.4999999999999999E-2</v>
      </c>
      <c r="Y410" s="174">
        <f>INDEX(Sorted_by_Variable!X$337:X$389,D403)</f>
        <v>1.4999999999999999E-2</v>
      </c>
      <c r="Z410" s="174">
        <f>INDEX(Sorted_by_Variable!Y$337:Y$389,D403)</f>
        <v>1.4999999999999999E-2</v>
      </c>
      <c r="AA410" s="174">
        <f>INDEX(Sorted_by_Variable!Z$337:Z$389,D403)</f>
        <v>1.4999999999999999E-2</v>
      </c>
      <c r="AB410" s="174">
        <f>INDEX(Sorted_by_Variable!AA$337:AA$389,D403)</f>
        <v>1.4999999999999999E-2</v>
      </c>
      <c r="AC410" s="174">
        <f>INDEX(Sorted_by_Variable!AB$337:AB$389,D403)</f>
        <v>1.4999999999999999E-2</v>
      </c>
      <c r="AD410" s="174">
        <f>INDEX(Sorted_by_Variable!AC$337:AC$389,D403)</f>
        <v>1.4999999999999999E-2</v>
      </c>
      <c r="AE410" s="174">
        <f>INDEX(Sorted_by_Variable!AD$337:AD$389,D403)</f>
        <v>1.4999999999999999E-2</v>
      </c>
      <c r="AF410" s="174">
        <f>INDEX(Sorted_by_Variable!AE$337:AE$389,D403)</f>
        <v>1.4999999999999999E-2</v>
      </c>
      <c r="AG410" s="174">
        <f>INDEX(Sorted_by_Variable!AF$337:AF$389,D403)</f>
        <v>1.4999999999999999E-2</v>
      </c>
      <c r="AH410" s="174">
        <f>INDEX(Sorted_by_Variable!AG$337:AG$389,D403)</f>
        <v>1.4999999999999999E-2</v>
      </c>
      <c r="AI410" s="174">
        <f>INDEX(Sorted_by_Variable!AH$337:AH$389,D403)</f>
        <v>1.4999999999999999E-2</v>
      </c>
      <c r="AJ410" s="174">
        <f>INDEX(Sorted_by_Variable!AI$337:AI$389,D403)</f>
        <v>1.4999999999999999E-2</v>
      </c>
      <c r="AK410" s="174">
        <f>INDEX(Sorted_by_Variable!AJ$337:AJ$389,D403)</f>
        <v>1.4999999999999999E-2</v>
      </c>
      <c r="AL410" s="174">
        <f>INDEX(Sorted_by_Variable!AK$337:AK$389,D403)</f>
        <v>1.4999999999999999E-2</v>
      </c>
      <c r="AM410" s="174">
        <f>INDEX(Sorted_by_Variable!AL$337:AL$389,D403)</f>
        <v>1.4999999999999999E-2</v>
      </c>
      <c r="AN410" s="174">
        <f>INDEX(Sorted_by_Variable!AM$337:AM$389,D403)</f>
        <v>1.4999999999999999E-2</v>
      </c>
      <c r="AO410" s="174">
        <f>INDEX(Sorted_by_Variable!AN$337:AN$389,D403)</f>
        <v>1.4999999999999999E-2</v>
      </c>
      <c r="AP410" s="174">
        <f>INDEX(Sorted_by_Variable!AO$337:AO$389,D403)</f>
        <v>1.4999999999999999E-2</v>
      </c>
      <c r="AQ410" s="175">
        <f>INDEX(Sorted_by_Variable!AP$337:AP$389,D403)</f>
        <v>1.4999999999999999E-2</v>
      </c>
      <c r="AS410" s="69" t="str">
        <f t="shared" si="103"/>
        <v>First-year savings as a percent of previous year sales</v>
      </c>
    </row>
    <row r="411" spans="2:45" x14ac:dyDescent="0.35">
      <c r="B411" s="231"/>
      <c r="C411" s="231" t="s">
        <v>2414</v>
      </c>
      <c r="D411" s="248"/>
      <c r="E411" s="250"/>
      <c r="F411" s="249"/>
      <c r="G411" s="250"/>
      <c r="H411" s="250"/>
      <c r="I411" s="250"/>
      <c r="J411" s="250"/>
      <c r="K411" s="250"/>
      <c r="L411" s="250"/>
      <c r="M411" s="250"/>
      <c r="N411" s="250"/>
      <c r="O411" s="250"/>
      <c r="P411" s="250"/>
      <c r="Q411" s="250"/>
      <c r="R411" s="251"/>
      <c r="S411" s="250"/>
      <c r="T411" s="250"/>
      <c r="U411" s="250"/>
      <c r="V411" s="250"/>
      <c r="W411" s="250"/>
      <c r="X411" s="250"/>
      <c r="Y411" s="250"/>
      <c r="Z411" s="250"/>
      <c r="AA411" s="250"/>
      <c r="AB411" s="250"/>
      <c r="AC411" s="250"/>
      <c r="AD411" s="250"/>
      <c r="AE411" s="250"/>
      <c r="AF411" s="250"/>
      <c r="AG411" s="250"/>
      <c r="AH411" s="250"/>
      <c r="AI411" s="250"/>
      <c r="AJ411" s="250"/>
      <c r="AK411" s="250"/>
      <c r="AL411" s="250"/>
      <c r="AM411" s="250"/>
      <c r="AN411" s="250"/>
      <c r="AO411" s="250"/>
      <c r="AP411" s="250"/>
      <c r="AQ411" s="251"/>
      <c r="AS411" s="69" t="str">
        <f t="shared" si="103"/>
        <v>Levelized cost of saved energy associated with program year</v>
      </c>
    </row>
    <row r="412" spans="2:45" x14ac:dyDescent="0.35">
      <c r="B412" s="36"/>
      <c r="C412" s="267" t="s">
        <v>2403</v>
      </c>
      <c r="D412" s="76" t="s">
        <v>2375</v>
      </c>
      <c r="E412" s="197"/>
      <c r="F412" s="196">
        <f>INDEX(Sorted_by_Variable!E$392:E$444,D403)</f>
        <v>0</v>
      </c>
      <c r="G412" s="197">
        <f>INDEX(Sorted_by_Variable!F$392:F$444,D403)</f>
        <v>0</v>
      </c>
      <c r="H412" s="197">
        <f>INDEX(Sorted_by_Variable!G$392:G$444,D403)</f>
        <v>0</v>
      </c>
      <c r="I412" s="197">
        <f>INDEX(Sorted_by_Variable!H$392:H$444,D403)</f>
        <v>0</v>
      </c>
      <c r="J412" s="197">
        <f>INDEX(Sorted_by_Variable!I$392:I$444,D403)</f>
        <v>9.1124507808388646</v>
      </c>
      <c r="K412" s="197">
        <f>INDEX(Sorted_by_Variable!J$392:J$444,D403)</f>
        <v>9.1124507808388682</v>
      </c>
      <c r="L412" s="197">
        <f>INDEX(Sorted_by_Variable!K$392:K$444,D403)</f>
        <v>9.1124507808388682</v>
      </c>
      <c r="M412" s="197">
        <f>INDEX(Sorted_by_Variable!L$392:L$444,D403)</f>
        <v>9.1124507808388664</v>
      </c>
      <c r="N412" s="197">
        <f>INDEX(Sorted_by_Variable!M$392:M$444,D403)</f>
        <v>9.1124507808388682</v>
      </c>
      <c r="O412" s="197">
        <f>INDEX(Sorted_by_Variable!N$392:N$444,D403)</f>
        <v>9.1124507808388664</v>
      </c>
      <c r="P412" s="197">
        <f>INDEX(Sorted_by_Variable!O$392:O$444,D403)</f>
        <v>9.1124507808388699</v>
      </c>
      <c r="Q412" s="197">
        <f>INDEX(Sorted_by_Variable!P$392:P$444,D403)</f>
        <v>9.1124507808388699</v>
      </c>
      <c r="R412" s="198">
        <f>INDEX(Sorted_by_Variable!Q$392:Q$444,D403)</f>
        <v>9.1124507808388664</v>
      </c>
      <c r="S412" s="197">
        <f>INDEX(Sorted_by_Variable!R$392:R$444,D403)</f>
        <v>9.1124507808388664</v>
      </c>
      <c r="T412" s="197">
        <f>INDEX(Sorted_by_Variable!S$392:S$444,D403)</f>
        <v>9.1124507808388664</v>
      </c>
      <c r="U412" s="197">
        <f>INDEX(Sorted_by_Variable!T$392:T$444,D403)</f>
        <v>9.1124507808388682</v>
      </c>
      <c r="V412" s="197">
        <f>INDEX(Sorted_by_Variable!U$392:U$444,D403)</f>
        <v>9.1124507808388682</v>
      </c>
      <c r="W412" s="197">
        <f>INDEX(Sorted_by_Variable!V$392:V$444,D403)</f>
        <v>9.1124507808388699</v>
      </c>
      <c r="X412" s="197">
        <f>INDEX(Sorted_by_Variable!W$392:W$444,D403)</f>
        <v>9.1124507808388664</v>
      </c>
      <c r="Y412" s="197">
        <f>INDEX(Sorted_by_Variable!X$392:X$444,D403)</f>
        <v>9.1124507808388699</v>
      </c>
      <c r="Z412" s="197">
        <f>INDEX(Sorted_by_Variable!Y$392:Y$444,D403)</f>
        <v>9.1124507808388682</v>
      </c>
      <c r="AA412" s="197">
        <f>INDEX(Sorted_by_Variable!Z$392:Z$444,D403)</f>
        <v>9.1124507808388682</v>
      </c>
      <c r="AB412" s="197">
        <f>INDEX(Sorted_by_Variable!AA$392:AA$444,D403)</f>
        <v>9.1124507808388682</v>
      </c>
      <c r="AC412" s="197">
        <f>INDEX(Sorted_by_Variable!AB$392:AB$444,D403)</f>
        <v>9.1124507808388699</v>
      </c>
      <c r="AD412" s="197">
        <f>INDEX(Sorted_by_Variable!AC$392:AC$444,D403)</f>
        <v>9.1124507808388682</v>
      </c>
      <c r="AE412" s="197">
        <f>INDEX(Sorted_by_Variable!AD$392:AD$444,D403)</f>
        <v>9.1124507808388664</v>
      </c>
      <c r="AF412" s="197">
        <f>INDEX(Sorted_by_Variable!AE$392:AE$444,D403)</f>
        <v>9.1124507808388646</v>
      </c>
      <c r="AG412" s="197">
        <f>INDEX(Sorted_by_Variable!AF$392:AF$444,D403)</f>
        <v>9.1124507808388682</v>
      </c>
      <c r="AH412" s="197">
        <f>INDEX(Sorted_by_Variable!AG$392:AG$444,D403)</f>
        <v>9.1124507808388682</v>
      </c>
      <c r="AI412" s="197">
        <f>INDEX(Sorted_by_Variable!AH$392:AH$444,D403)</f>
        <v>9.1124507808388682</v>
      </c>
      <c r="AJ412" s="197">
        <f>INDEX(Sorted_by_Variable!AI$392:AI$444,D403)</f>
        <v>9.1124507808388646</v>
      </c>
      <c r="AK412" s="197">
        <f>INDEX(Sorted_by_Variable!AJ$392:AJ$444,D403)</f>
        <v>9.1124507808388664</v>
      </c>
      <c r="AL412" s="197">
        <f>INDEX(Sorted_by_Variable!AK$392:AK$444,D403)</f>
        <v>9.1124507808388682</v>
      </c>
      <c r="AM412" s="197">
        <f>INDEX(Sorted_by_Variable!AL$392:AL$444,D403)</f>
        <v>9.1124507808388699</v>
      </c>
      <c r="AN412" s="197">
        <f>INDEX(Sorted_by_Variable!AM$392:AM$444,D403)</f>
        <v>9.1124507808388717</v>
      </c>
      <c r="AO412" s="197">
        <f>INDEX(Sorted_by_Variable!AN$392:AN$444,D403)</f>
        <v>9.1124507808388699</v>
      </c>
      <c r="AP412" s="197">
        <f>INDEX(Sorted_by_Variable!AO$392:AO$444,D403)</f>
        <v>9.1124507808388682</v>
      </c>
      <c r="AQ412" s="198">
        <f>INDEX(Sorted_by_Variable!AP$392:AP$444,D403)</f>
        <v>9.1124507808388646</v>
      </c>
      <c r="AS412" s="69" t="str">
        <f t="shared" si="103"/>
        <v>Total levelized cost of saved energy</v>
      </c>
    </row>
    <row r="413" spans="2:45" x14ac:dyDescent="0.35">
      <c r="B413" s="36"/>
      <c r="C413" s="267" t="s">
        <v>2397</v>
      </c>
      <c r="D413" s="76" t="s">
        <v>2375</v>
      </c>
      <c r="E413" s="197"/>
      <c r="F413" s="196">
        <f>INDEX(Sorted_by_Variable!E$447:E$499,D403)</f>
        <v>0</v>
      </c>
      <c r="G413" s="197">
        <f>INDEX(Sorted_by_Variable!F$447:F$499,D403)</f>
        <v>0</v>
      </c>
      <c r="H413" s="197">
        <f>INDEX(Sorted_by_Variable!G$447:G$499,D403)</f>
        <v>0</v>
      </c>
      <c r="I413" s="197">
        <f>INDEX(Sorted_by_Variable!H$447:H$499,D403)</f>
        <v>0</v>
      </c>
      <c r="J413" s="197">
        <f>INDEX(Sorted_by_Variable!I$447:I$499,D403)</f>
        <v>4.5562253904194323</v>
      </c>
      <c r="K413" s="197">
        <f>INDEX(Sorted_by_Variable!J$447:J$499,D403)</f>
        <v>4.5562253904194341</v>
      </c>
      <c r="L413" s="197">
        <f>INDEX(Sorted_by_Variable!K$447:K$499,D403)</f>
        <v>4.5562253904194341</v>
      </c>
      <c r="M413" s="197">
        <f>INDEX(Sorted_by_Variable!L$447:L$499,D403)</f>
        <v>4.5562253904194332</v>
      </c>
      <c r="N413" s="197">
        <f>INDEX(Sorted_by_Variable!M$447:M$499,D403)</f>
        <v>4.5562253904194341</v>
      </c>
      <c r="O413" s="197">
        <f>INDEX(Sorted_by_Variable!N$447:N$499,D403)</f>
        <v>4.5562253904194332</v>
      </c>
      <c r="P413" s="197">
        <f>INDEX(Sorted_by_Variable!O$447:O$499,D403)</f>
        <v>4.556225390419435</v>
      </c>
      <c r="Q413" s="197">
        <f>INDEX(Sorted_by_Variable!P$447:P$499,D403)</f>
        <v>4.556225390419435</v>
      </c>
      <c r="R413" s="198">
        <f>INDEX(Sorted_by_Variable!Q$447:Q$499,D403)</f>
        <v>4.5562253904194332</v>
      </c>
      <c r="S413" s="197">
        <f>INDEX(Sorted_by_Variable!R$447:R$499,D403)</f>
        <v>4.5562253904194332</v>
      </c>
      <c r="T413" s="197">
        <f>INDEX(Sorted_by_Variable!S$447:S$499,D403)</f>
        <v>4.5562253904194332</v>
      </c>
      <c r="U413" s="197">
        <f>INDEX(Sorted_by_Variable!T$447:T$499,D403)</f>
        <v>4.5562253904194341</v>
      </c>
      <c r="V413" s="197">
        <f>INDEX(Sorted_by_Variable!U$447:U$499,D403)</f>
        <v>4.5562253904194341</v>
      </c>
      <c r="W413" s="197">
        <f>INDEX(Sorted_by_Variable!V$447:V$499,D403)</f>
        <v>4.556225390419435</v>
      </c>
      <c r="X413" s="197">
        <f>INDEX(Sorted_by_Variable!W$447:W$499,D403)</f>
        <v>4.5562253904194332</v>
      </c>
      <c r="Y413" s="197">
        <f>INDEX(Sorted_by_Variable!X$447:X$499,D403)</f>
        <v>4.556225390419435</v>
      </c>
      <c r="Z413" s="197">
        <f>INDEX(Sorted_by_Variable!Y$447:Y$499,D403)</f>
        <v>4.5562253904194341</v>
      </c>
      <c r="AA413" s="197">
        <f>INDEX(Sorted_by_Variable!Z$447:Z$499,D403)</f>
        <v>4.5562253904194341</v>
      </c>
      <c r="AB413" s="197">
        <f>INDEX(Sorted_by_Variable!AA$447:AA$499,D403)</f>
        <v>4.5562253904194341</v>
      </c>
      <c r="AC413" s="197">
        <f>INDEX(Sorted_by_Variable!AB$447:AB$499,D403)</f>
        <v>4.556225390419435</v>
      </c>
      <c r="AD413" s="197">
        <f>INDEX(Sorted_by_Variable!AC$447:AC$499,D403)</f>
        <v>4.5562253904194341</v>
      </c>
      <c r="AE413" s="197">
        <f>INDEX(Sorted_by_Variable!AD$447:AD$499,D403)</f>
        <v>4.5562253904194332</v>
      </c>
      <c r="AF413" s="197">
        <f>INDEX(Sorted_by_Variable!AE$447:AE$499,D403)</f>
        <v>4.5562253904194323</v>
      </c>
      <c r="AG413" s="197">
        <f>INDEX(Sorted_by_Variable!AF$447:AF$499,D403)</f>
        <v>4.5562253904194341</v>
      </c>
      <c r="AH413" s="197">
        <f>INDEX(Sorted_by_Variable!AG$447:AG$499,D403)</f>
        <v>4.5562253904194341</v>
      </c>
      <c r="AI413" s="197">
        <f>INDEX(Sorted_by_Variable!AH$447:AH$499,D403)</f>
        <v>4.5562253904194341</v>
      </c>
      <c r="AJ413" s="197">
        <f>INDEX(Sorted_by_Variable!AI$447:AI$499,D403)</f>
        <v>4.5562253904194323</v>
      </c>
      <c r="AK413" s="197">
        <f>INDEX(Sorted_by_Variable!AJ$447:AJ$499,D403)</f>
        <v>4.5562253904194332</v>
      </c>
      <c r="AL413" s="197">
        <f>INDEX(Sorted_by_Variable!AK$447:AK$499,D403)</f>
        <v>4.5562253904194341</v>
      </c>
      <c r="AM413" s="197">
        <f>INDEX(Sorted_by_Variable!AL$447:AL$499,D403)</f>
        <v>4.556225390419435</v>
      </c>
      <c r="AN413" s="197">
        <f>INDEX(Sorted_by_Variable!AM$447:AM$499,D403)</f>
        <v>4.5562253904194359</v>
      </c>
      <c r="AO413" s="197">
        <f>INDEX(Sorted_by_Variable!AN$447:AN$499,D403)</f>
        <v>4.556225390419435</v>
      </c>
      <c r="AP413" s="197">
        <f>INDEX(Sorted_by_Variable!AO$447:AO$499,D403)</f>
        <v>4.5562253904194341</v>
      </c>
      <c r="AQ413" s="198">
        <f>INDEX(Sorted_by_Variable!AP$447:AP$499,D403)</f>
        <v>4.5562253904194323</v>
      </c>
      <c r="AS413" s="69" t="str">
        <f t="shared" si="103"/>
        <v>Program levelized cost of saved energy</v>
      </c>
    </row>
    <row r="414" spans="2:45" x14ac:dyDescent="0.35">
      <c r="B414" s="36"/>
      <c r="C414" s="244" t="s">
        <v>2398</v>
      </c>
      <c r="D414" s="76" t="s">
        <v>2375</v>
      </c>
      <c r="E414" s="197"/>
      <c r="F414" s="196">
        <f>INDEX(Sorted_by_Variable!E$502:E$554,D403)</f>
        <v>0</v>
      </c>
      <c r="G414" s="197">
        <f>INDEX(Sorted_by_Variable!F$502:F$554,D403)</f>
        <v>0</v>
      </c>
      <c r="H414" s="197">
        <f>INDEX(Sorted_by_Variable!G$502:G$554,D403)</f>
        <v>0</v>
      </c>
      <c r="I414" s="197">
        <f>INDEX(Sorted_by_Variable!H$502:H$554,D403)</f>
        <v>0</v>
      </c>
      <c r="J414" s="197">
        <f>INDEX(Sorted_by_Variable!I$502:I$554,D403)</f>
        <v>4.5562253904194323</v>
      </c>
      <c r="K414" s="197">
        <f>INDEX(Sorted_by_Variable!J$502:J$554,D403)</f>
        <v>4.5562253904194341</v>
      </c>
      <c r="L414" s="197">
        <f>INDEX(Sorted_by_Variable!K$502:K$554,D403)</f>
        <v>4.5562253904194341</v>
      </c>
      <c r="M414" s="197">
        <f>INDEX(Sorted_by_Variable!L$502:L$554,D403)</f>
        <v>4.5562253904194332</v>
      </c>
      <c r="N414" s="197">
        <f>INDEX(Sorted_by_Variable!M$502:M$554,D403)</f>
        <v>4.5562253904194341</v>
      </c>
      <c r="O414" s="197">
        <f>INDEX(Sorted_by_Variable!N$502:N$554,D403)</f>
        <v>4.5562253904194332</v>
      </c>
      <c r="P414" s="197">
        <f>INDEX(Sorted_by_Variable!O$502:O$554,D403)</f>
        <v>4.556225390419435</v>
      </c>
      <c r="Q414" s="197">
        <f>INDEX(Sorted_by_Variable!P$502:P$554,D403)</f>
        <v>4.556225390419435</v>
      </c>
      <c r="R414" s="198">
        <f>INDEX(Sorted_by_Variable!Q$502:Q$554,D403)</f>
        <v>4.5562253904194332</v>
      </c>
      <c r="S414" s="197">
        <f>INDEX(Sorted_by_Variable!R$502:R$554,D403)</f>
        <v>4.5562253904194332</v>
      </c>
      <c r="T414" s="197">
        <f>INDEX(Sorted_by_Variable!S$502:S$554,D403)</f>
        <v>4.5562253904194332</v>
      </c>
      <c r="U414" s="197">
        <f>INDEX(Sorted_by_Variable!T$502:T$554,D403)</f>
        <v>4.5562253904194341</v>
      </c>
      <c r="V414" s="197">
        <f>INDEX(Sorted_by_Variable!U$502:U$554,D403)</f>
        <v>4.5562253904194341</v>
      </c>
      <c r="W414" s="197">
        <f>INDEX(Sorted_by_Variable!V$502:V$554,D403)</f>
        <v>4.556225390419435</v>
      </c>
      <c r="X414" s="197">
        <f>INDEX(Sorted_by_Variable!W$502:W$554,D403)</f>
        <v>4.5562253904194332</v>
      </c>
      <c r="Y414" s="197">
        <f>INDEX(Sorted_by_Variable!X$502:X$554,D403)</f>
        <v>4.556225390419435</v>
      </c>
      <c r="Z414" s="197">
        <f>INDEX(Sorted_by_Variable!Y$502:Y$554,D403)</f>
        <v>4.5562253904194341</v>
      </c>
      <c r="AA414" s="197">
        <f>INDEX(Sorted_by_Variable!Z$502:Z$554,D403)</f>
        <v>4.5562253904194341</v>
      </c>
      <c r="AB414" s="197">
        <f>INDEX(Sorted_by_Variable!AA$502:AA$554,D403)</f>
        <v>4.5562253904194341</v>
      </c>
      <c r="AC414" s="197">
        <f>INDEX(Sorted_by_Variable!AB$502:AB$554,D403)</f>
        <v>4.556225390419435</v>
      </c>
      <c r="AD414" s="197">
        <f>INDEX(Sorted_by_Variable!AC$502:AC$554,D403)</f>
        <v>4.5562253904194341</v>
      </c>
      <c r="AE414" s="197">
        <f>INDEX(Sorted_by_Variable!AD$502:AD$554,D403)</f>
        <v>4.5562253904194332</v>
      </c>
      <c r="AF414" s="197">
        <f>INDEX(Sorted_by_Variable!AE$502:AE$554,D403)</f>
        <v>4.5562253904194323</v>
      </c>
      <c r="AG414" s="197">
        <f>INDEX(Sorted_by_Variable!AF$502:AF$554,D403)</f>
        <v>4.5562253904194341</v>
      </c>
      <c r="AH414" s="197">
        <f>INDEX(Sorted_by_Variable!AG$502:AG$554,D403)</f>
        <v>4.5562253904194341</v>
      </c>
      <c r="AI414" s="197">
        <f>INDEX(Sorted_by_Variable!AH$502:AH$554,D403)</f>
        <v>4.5562253904194341</v>
      </c>
      <c r="AJ414" s="197">
        <f>INDEX(Sorted_by_Variable!AI$502:AI$554,D403)</f>
        <v>4.5562253904194323</v>
      </c>
      <c r="AK414" s="197">
        <f>INDEX(Sorted_by_Variable!AJ$502:AJ$554,D403)</f>
        <v>4.5562253904194332</v>
      </c>
      <c r="AL414" s="197">
        <f>INDEX(Sorted_by_Variable!AK$502:AK$554,D403)</f>
        <v>4.5562253904194341</v>
      </c>
      <c r="AM414" s="197">
        <f>INDEX(Sorted_by_Variable!AL$502:AL$554,D403)</f>
        <v>4.556225390419435</v>
      </c>
      <c r="AN414" s="197">
        <f>INDEX(Sorted_by_Variable!AM$502:AM$554,D403)</f>
        <v>4.5562253904194359</v>
      </c>
      <c r="AO414" s="197">
        <f>INDEX(Sorted_by_Variable!AN$502:AN$554,D403)</f>
        <v>4.556225390419435</v>
      </c>
      <c r="AP414" s="197">
        <f>INDEX(Sorted_by_Variable!AO$502:AO$554,D403)</f>
        <v>4.5562253904194341</v>
      </c>
      <c r="AQ414" s="198">
        <f>INDEX(Sorted_by_Variable!AP$502:AP$554,D403)</f>
        <v>4.5562253904194323</v>
      </c>
      <c r="AS414" s="69" t="str">
        <f t="shared" si="103"/>
        <v>Participant levelized cost of saved energy</v>
      </c>
    </row>
    <row r="415" spans="2:45" x14ac:dyDescent="0.35">
      <c r="B415" s="36"/>
      <c r="C415" s="247" t="s">
        <v>2418</v>
      </c>
      <c r="D415" s="248"/>
      <c r="E415" s="250"/>
      <c r="F415" s="249"/>
      <c r="G415" s="250"/>
      <c r="H415" s="250"/>
      <c r="I415" s="250"/>
      <c r="J415" s="250"/>
      <c r="K415" s="250"/>
      <c r="L415" s="250"/>
      <c r="M415" s="250"/>
      <c r="N415" s="250"/>
      <c r="O415" s="250"/>
      <c r="P415" s="250"/>
      <c r="Q415" s="250"/>
      <c r="R415" s="251"/>
      <c r="S415" s="250"/>
      <c r="T415" s="250"/>
      <c r="U415" s="250"/>
      <c r="V415" s="250"/>
      <c r="W415" s="250"/>
      <c r="X415" s="250"/>
      <c r="Y415" s="250"/>
      <c r="Z415" s="250"/>
      <c r="AA415" s="250"/>
      <c r="AB415" s="250"/>
      <c r="AC415" s="250"/>
      <c r="AD415" s="250"/>
      <c r="AE415" s="250"/>
      <c r="AF415" s="250"/>
      <c r="AG415" s="250"/>
      <c r="AH415" s="250"/>
      <c r="AI415" s="250"/>
      <c r="AJ415" s="250"/>
      <c r="AK415" s="250"/>
      <c r="AL415" s="250"/>
      <c r="AM415" s="250"/>
      <c r="AN415" s="250"/>
      <c r="AO415" s="250"/>
      <c r="AP415" s="250"/>
      <c r="AQ415" s="251"/>
      <c r="AS415" s="69" t="str">
        <f>C415</f>
        <v>Annualized total cost of EE</v>
      </c>
    </row>
    <row r="416" spans="2:45" x14ac:dyDescent="0.35">
      <c r="B416" s="36"/>
      <c r="C416" s="244" t="s">
        <v>2418</v>
      </c>
      <c r="D416" s="76" t="s">
        <v>2376</v>
      </c>
      <c r="E416" s="200"/>
      <c r="F416" s="199">
        <f>INDEX(Sorted_by_Variable!E$557:E$609,D403)</f>
        <v>0</v>
      </c>
      <c r="G416" s="200">
        <f>INDEX(Sorted_by_Variable!F$557:F$609,D403)</f>
        <v>0</v>
      </c>
      <c r="H416" s="200">
        <f>INDEX(Sorted_by_Variable!G$557:G$609,D403)</f>
        <v>0</v>
      </c>
      <c r="I416" s="200">
        <f>INDEX(Sorted_by_Variable!H$557:H$609,D403)</f>
        <v>0</v>
      </c>
      <c r="J416" s="200">
        <f>INDEX(Sorted_by_Variable!I$557:I$609,D403)</f>
        <v>16.253786572732395</v>
      </c>
      <c r="K416" s="200">
        <f>INDEX(Sorted_by_Variable!J$557:J$609,D403)</f>
        <v>31.443957192317754</v>
      </c>
      <c r="L416" s="200">
        <f>INDEX(Sorted_by_Variable!K$557:K$609,D403)</f>
        <v>45.597499752381296</v>
      </c>
      <c r="M416" s="200">
        <f>INDEX(Sorted_by_Variable!L$557:L$609,D403)</f>
        <v>58.740153686738104</v>
      </c>
      <c r="N416" s="200">
        <f>INDEX(Sorted_by_Variable!M$557:M$609,D403)</f>
        <v>70.896449993869453</v>
      </c>
      <c r="O416" s="200">
        <f>INDEX(Sorted_by_Variable!N$557:N$609,D403)</f>
        <v>82.089749675386784</v>
      </c>
      <c r="P416" s="200">
        <f>INDEX(Sorted_by_Variable!O$557:O$609,D403)</f>
        <v>92.342280643871945</v>
      </c>
      <c r="Q416" s="200">
        <f>INDEX(Sorted_by_Variable!P$557:P$609,D403)</f>
        <v>101.67517315339893</v>
      </c>
      <c r="R416" s="201">
        <f>INDEX(Sorted_by_Variable!Q$557:Q$609,D403)</f>
        <v>110.10849380403469</v>
      </c>
      <c r="S416" s="200">
        <f>INDEX(Sorted_by_Variable!R$557:R$609,D403)</f>
        <v>117.6612781696809</v>
      </c>
      <c r="T416" s="200">
        <f>INDEX(Sorted_by_Variable!S$557:S$609,D403)</f>
        <v>124.35156209675188</v>
      </c>
      <c r="U416" s="200">
        <f>INDEX(Sorted_by_Variable!T$557:T$609,D403)</f>
        <v>130.19641171938537</v>
      </c>
      <c r="V416" s="200">
        <f>INDEX(Sorted_by_Variable!U$557:U$609,D403)</f>
        <v>135.21195223514687</v>
      </c>
      <c r="W416" s="200">
        <f>INDEX(Sorted_by_Variable!V$557:V$609,D403)</f>
        <v>139.41339548351738</v>
      </c>
      <c r="X416" s="200">
        <f>INDEX(Sorted_by_Variable!W$557:W$609,D403)</f>
        <v>142.81506636783936</v>
      </c>
      <c r="Y416" s="200">
        <f>INDEX(Sorted_by_Variable!X$557:X$609,D403)</f>
        <v>145.43042815984182</v>
      </c>
      <c r="Z416" s="200">
        <f>INDEX(Sorted_by_Variable!Y$557:Y$609,D403)</f>
        <v>147.2721067243661</v>
      </c>
      <c r="AA416" s="200">
        <f>INDEX(Sorted_by_Variable!Z$557:Z$609,D403)</f>
        <v>148.35191370046465</v>
      </c>
      <c r="AB416" s="200">
        <f>INDEX(Sorted_by_Variable!AA$557:AA$609,D403)</f>
        <v>148.68086867365429</v>
      </c>
      <c r="AC416" s="200">
        <f>INDEX(Sorted_by_Variable!AB$557:AB$609,D403)</f>
        <v>148.26922037275534</v>
      </c>
      <c r="AD416" s="200">
        <f>INDEX(Sorted_by_Variable!AC$557:AC$609,D403)</f>
        <v>147.98192937465004</v>
      </c>
      <c r="AE416" s="200">
        <f>INDEX(Sorted_by_Variable!AD$557:AD$609,D403)</f>
        <v>147.80397515881833</v>
      </c>
      <c r="AF416" s="200">
        <f>INDEX(Sorted_by_Variable!AE$557:AE$609,D403)</f>
        <v>147.72150039003458</v>
      </c>
      <c r="AG416" s="200">
        <f>INDEX(Sorted_by_Variable!AF$557:AF$609,D403)</f>
        <v>147.7217603060592</v>
      </c>
      <c r="AH416" s="200">
        <f>INDEX(Sorted_by_Variable!AG$557:AG$609,D403)</f>
        <v>147.79307476844474</v>
      </c>
      <c r="AI416" s="200">
        <f>INDEX(Sorted_by_Variable!AH$557:AH$609,D403)</f>
        <v>147.92502120348843</v>
      </c>
      <c r="AJ416" s="200">
        <f>INDEX(Sorted_by_Variable!AI$557:AI$609,D403)</f>
        <v>148.10789990243805</v>
      </c>
      <c r="AK416" s="200">
        <f>INDEX(Sorted_by_Variable!AJ$557:AJ$609,D403)</f>
        <v>148.33294718382334</v>
      </c>
      <c r="AL416" s="200">
        <f>INDEX(Sorted_by_Variable!AK$557:AK$609,D403)</f>
        <v>148.59229701343844</v>
      </c>
      <c r="AM416" s="200">
        <f>INDEX(Sorted_by_Variable!AL$557:AL$609,D403)</f>
        <v>148.87894477872081</v>
      </c>
      <c r="AN416" s="200">
        <f>INDEX(Sorted_by_Variable!AM$557:AM$609,D403)</f>
        <v>149.18671312915001</v>
      </c>
      <c r="AO416" s="200">
        <f>INDEX(Sorted_by_Variable!AN$557:AN$609,D403)</f>
        <v>149.51021979836884</v>
      </c>
      <c r="AP416" s="200">
        <f>INDEX(Sorted_by_Variable!AO$557:AO$609,D403)</f>
        <v>149.84484732763607</v>
      </c>
      <c r="AQ416" s="201">
        <f>INDEX(Sorted_by_Variable!AP$557:AP$609,D403)</f>
        <v>150.18671461396949</v>
      </c>
      <c r="AS416" s="69" t="str">
        <f>C415&amp;"|"&amp;C416</f>
        <v>Annualized total cost of EE|Annualized total cost of EE</v>
      </c>
    </row>
    <row r="417" spans="2:45" x14ac:dyDescent="0.35">
      <c r="B417" s="36"/>
      <c r="C417" s="244" t="s">
        <v>2419</v>
      </c>
      <c r="D417" s="76" t="s">
        <v>2376</v>
      </c>
      <c r="E417" s="200"/>
      <c r="F417" s="199">
        <f>INDEX(Sorted_by_Variable!E$612:E$664,D403)</f>
        <v>0</v>
      </c>
      <c r="G417" s="200">
        <f>INDEX(Sorted_by_Variable!F$612:F$664,D403)</f>
        <v>0</v>
      </c>
      <c r="H417" s="200">
        <f>INDEX(Sorted_by_Variable!G$612:G$664,D403)</f>
        <v>0</v>
      </c>
      <c r="I417" s="200">
        <f>INDEX(Sorted_by_Variable!H$612:H$664,D403)</f>
        <v>0</v>
      </c>
      <c r="J417" s="200">
        <f>INDEX(Sorted_by_Variable!I$612:I$664,D403)</f>
        <v>8.1268932863661973</v>
      </c>
      <c r="K417" s="200">
        <f>INDEX(Sorted_by_Variable!J$612:J$664,D403)</f>
        <v>15.721978596158877</v>
      </c>
      <c r="L417" s="200">
        <f>INDEX(Sorted_by_Variable!K$612:K$664,D403)</f>
        <v>22.798749876190648</v>
      </c>
      <c r="M417" s="200">
        <f>INDEX(Sorted_by_Variable!L$612:L$664,D403)</f>
        <v>29.370076843369052</v>
      </c>
      <c r="N417" s="200">
        <f>INDEX(Sorted_by_Variable!M$612:M$664,D403)</f>
        <v>35.448224996934727</v>
      </c>
      <c r="O417" s="200">
        <f>INDEX(Sorted_by_Variable!N$612:N$664,D403)</f>
        <v>41.044874837693392</v>
      </c>
      <c r="P417" s="200">
        <f>INDEX(Sorted_by_Variable!O$612:O$664,D403)</f>
        <v>46.171140321935972</v>
      </c>
      <c r="Q417" s="200">
        <f>INDEX(Sorted_by_Variable!P$612:P$664,D403)</f>
        <v>50.837586576699465</v>
      </c>
      <c r="R417" s="201">
        <f>INDEX(Sorted_by_Variable!Q$612:Q$664,D403)</f>
        <v>55.054246902017347</v>
      </c>
      <c r="S417" s="200">
        <f>INDEX(Sorted_by_Variable!R$612:R$664,D403)</f>
        <v>58.830639084840449</v>
      </c>
      <c r="T417" s="200">
        <f>INDEX(Sorted_by_Variable!S$612:S$664,D403)</f>
        <v>62.175781048375939</v>
      </c>
      <c r="U417" s="200">
        <f>INDEX(Sorted_by_Variable!T$612:T$664,D403)</f>
        <v>65.098205859692683</v>
      </c>
      <c r="V417" s="200">
        <f>INDEX(Sorted_by_Variable!U$612:U$664,D403)</f>
        <v>67.605976117573434</v>
      </c>
      <c r="W417" s="200">
        <f>INDEX(Sorted_by_Variable!V$612:V$664,D403)</f>
        <v>69.706697741758688</v>
      </c>
      <c r="X417" s="200">
        <f>INDEX(Sorted_by_Variable!W$612:W$664,D403)</f>
        <v>71.407533183919682</v>
      </c>
      <c r="Y417" s="200">
        <f>INDEX(Sorted_by_Variable!X$612:X$664,D403)</f>
        <v>72.715214079920912</v>
      </c>
      <c r="Z417" s="200">
        <f>INDEX(Sorted_by_Variable!Y$612:Y$664,D403)</f>
        <v>73.636053362183048</v>
      </c>
      <c r="AA417" s="200">
        <f>INDEX(Sorted_by_Variable!Z$612:Z$664,D403)</f>
        <v>74.175956850232325</v>
      </c>
      <c r="AB417" s="200">
        <f>INDEX(Sorted_by_Variable!AA$612:AA$664,D403)</f>
        <v>74.340434336827144</v>
      </c>
      <c r="AC417" s="200">
        <f>INDEX(Sorted_by_Variable!AB$612:AB$664,D403)</f>
        <v>74.134610186377671</v>
      </c>
      <c r="AD417" s="200">
        <f>INDEX(Sorted_by_Variable!AC$612:AC$664,D403)</f>
        <v>73.990964687325018</v>
      </c>
      <c r="AE417" s="200">
        <f>INDEX(Sorted_by_Variable!AD$612:AD$664,D403)</f>
        <v>73.901987579409166</v>
      </c>
      <c r="AF417" s="200">
        <f>INDEX(Sorted_by_Variable!AE$612:AE$664,D403)</f>
        <v>73.860750195017289</v>
      </c>
      <c r="AG417" s="200">
        <f>INDEX(Sorted_by_Variable!AF$612:AF$664,D403)</f>
        <v>73.860880153029598</v>
      </c>
      <c r="AH417" s="200">
        <f>INDEX(Sorted_by_Variable!AG$612:AG$664,D403)</f>
        <v>73.89653738422237</v>
      </c>
      <c r="AI417" s="200">
        <f>INDEX(Sorted_by_Variable!AH$612:AH$664,D403)</f>
        <v>73.962510601744214</v>
      </c>
      <c r="AJ417" s="200">
        <f>INDEX(Sorted_by_Variable!AI$612:AI$664,D403)</f>
        <v>74.053949951219025</v>
      </c>
      <c r="AK417" s="200">
        <f>INDEX(Sorted_by_Variable!AJ$612:AJ$664,D403)</f>
        <v>74.166473591911668</v>
      </c>
      <c r="AL417" s="200">
        <f>INDEX(Sorted_by_Variable!AK$612:AK$664,D403)</f>
        <v>74.29614850671922</v>
      </c>
      <c r="AM417" s="200">
        <f>INDEX(Sorted_by_Variable!AL$612:AL$664,D403)</f>
        <v>74.439472389360404</v>
      </c>
      <c r="AN417" s="200">
        <f>INDEX(Sorted_by_Variable!AM$612:AM$664,D403)</f>
        <v>74.593356564575004</v>
      </c>
      <c r="AO417" s="200">
        <f>INDEX(Sorted_by_Variable!AN$612:AN$664,D403)</f>
        <v>74.755109899184419</v>
      </c>
      <c r="AP417" s="200">
        <f>INDEX(Sorted_by_Variable!AO$612:AO$664,D403)</f>
        <v>74.922423663818037</v>
      </c>
      <c r="AQ417" s="201">
        <f>INDEX(Sorted_by_Variable!AP$612:AP$664,D403)</f>
        <v>75.093357306984743</v>
      </c>
      <c r="AS417" s="69" t="str">
        <f>C415&amp;"|"&amp;C417</f>
        <v>Annualized total cost of EE|Annualized program cost of EE</v>
      </c>
    </row>
    <row r="418" spans="2:45" x14ac:dyDescent="0.35">
      <c r="B418" s="36"/>
      <c r="C418" s="244" t="s">
        <v>2420</v>
      </c>
      <c r="D418" s="76" t="s">
        <v>2376</v>
      </c>
      <c r="E418" s="200"/>
      <c r="F418" s="199">
        <f>INDEX(Sorted_by_Variable!E$667:E$719,D403)</f>
        <v>0</v>
      </c>
      <c r="G418" s="200">
        <f>INDEX(Sorted_by_Variable!F$667:F$719,D403)</f>
        <v>0</v>
      </c>
      <c r="H418" s="200">
        <f>INDEX(Sorted_by_Variable!G$667:G$719,D403)</f>
        <v>0</v>
      </c>
      <c r="I418" s="200">
        <f>INDEX(Sorted_by_Variable!H$667:H$719,D403)</f>
        <v>0</v>
      </c>
      <c r="J418" s="200">
        <f>INDEX(Sorted_by_Variable!I$667:I$719,D403)</f>
        <v>8.1268932863661973</v>
      </c>
      <c r="K418" s="200">
        <f>INDEX(Sorted_by_Variable!J$667:J$719,D403)</f>
        <v>15.721978596158877</v>
      </c>
      <c r="L418" s="200">
        <f>INDEX(Sorted_by_Variable!K$667:K$719,D403)</f>
        <v>22.798749876190648</v>
      </c>
      <c r="M418" s="200">
        <f>INDEX(Sorted_by_Variable!L$667:L$719,D403)</f>
        <v>29.370076843369052</v>
      </c>
      <c r="N418" s="200">
        <f>INDEX(Sorted_by_Variable!M$667:M$719,D403)</f>
        <v>35.448224996934727</v>
      </c>
      <c r="O418" s="200">
        <f>INDEX(Sorted_by_Variable!N$667:N$719,D403)</f>
        <v>41.044874837693392</v>
      </c>
      <c r="P418" s="200">
        <f>INDEX(Sorted_by_Variable!O$667:O$719,D403)</f>
        <v>46.171140321935972</v>
      </c>
      <c r="Q418" s="200">
        <f>INDEX(Sorted_by_Variable!P$667:P$719,D403)</f>
        <v>50.837586576699465</v>
      </c>
      <c r="R418" s="201">
        <f>INDEX(Sorted_by_Variable!Q$667:Q$719,D403)</f>
        <v>55.054246902017347</v>
      </c>
      <c r="S418" s="200">
        <f>INDEX(Sorted_by_Variable!R$667:R$719,D403)</f>
        <v>58.830639084840449</v>
      </c>
      <c r="T418" s="200">
        <f>INDEX(Sorted_by_Variable!S$667:S$719,D403)</f>
        <v>62.175781048375939</v>
      </c>
      <c r="U418" s="200">
        <f>INDEX(Sorted_by_Variable!T$667:T$719,D403)</f>
        <v>65.098205859692683</v>
      </c>
      <c r="V418" s="200">
        <f>INDEX(Sorted_by_Variable!U$667:U$719,D403)</f>
        <v>67.605976117573434</v>
      </c>
      <c r="W418" s="200">
        <f>INDEX(Sorted_by_Variable!V$667:V$719,D403)</f>
        <v>69.706697741758688</v>
      </c>
      <c r="X418" s="200">
        <f>INDEX(Sorted_by_Variable!W$667:W$719,D403)</f>
        <v>71.407533183919682</v>
      </c>
      <c r="Y418" s="200">
        <f>INDEX(Sorted_by_Variable!X$667:X$719,D403)</f>
        <v>72.715214079920912</v>
      </c>
      <c r="Z418" s="200">
        <f>INDEX(Sorted_by_Variable!Y$667:Y$719,D403)</f>
        <v>73.636053362183048</v>
      </c>
      <c r="AA418" s="200">
        <f>INDEX(Sorted_by_Variable!Z$667:Z$719,D403)</f>
        <v>74.175956850232325</v>
      </c>
      <c r="AB418" s="200">
        <f>INDEX(Sorted_by_Variable!AA$667:AA$719,D403)</f>
        <v>74.340434336827144</v>
      </c>
      <c r="AC418" s="200">
        <f>INDEX(Sorted_by_Variable!AB$667:AB$719,D403)</f>
        <v>74.134610186377671</v>
      </c>
      <c r="AD418" s="200">
        <f>INDEX(Sorted_by_Variable!AC$667:AC$719,D403)</f>
        <v>73.990964687325018</v>
      </c>
      <c r="AE418" s="200">
        <f>INDEX(Sorted_by_Variable!AD$667:AD$719,D403)</f>
        <v>73.901987579409166</v>
      </c>
      <c r="AF418" s="200">
        <f>INDEX(Sorted_by_Variable!AE$667:AE$719,D403)</f>
        <v>73.860750195017289</v>
      </c>
      <c r="AG418" s="200">
        <f>INDEX(Sorted_by_Variable!AF$667:AF$719,D403)</f>
        <v>73.860880153029598</v>
      </c>
      <c r="AH418" s="200">
        <f>INDEX(Sorted_by_Variable!AG$667:AG$719,D403)</f>
        <v>73.89653738422237</v>
      </c>
      <c r="AI418" s="200">
        <f>INDEX(Sorted_by_Variable!AH$667:AH$719,D403)</f>
        <v>73.962510601744214</v>
      </c>
      <c r="AJ418" s="200">
        <f>INDEX(Sorted_by_Variable!AI$667:AI$719,D403)</f>
        <v>74.053949951219025</v>
      </c>
      <c r="AK418" s="200">
        <f>INDEX(Sorted_by_Variable!AJ$667:AJ$719,D403)</f>
        <v>74.166473591911668</v>
      </c>
      <c r="AL418" s="200">
        <f>INDEX(Sorted_by_Variable!AK$667:AK$719,D403)</f>
        <v>74.29614850671922</v>
      </c>
      <c r="AM418" s="200">
        <f>INDEX(Sorted_by_Variable!AL$667:AL$719,D403)</f>
        <v>74.439472389360404</v>
      </c>
      <c r="AN418" s="200">
        <f>INDEX(Sorted_by_Variable!AM$667:AM$719,D403)</f>
        <v>74.593356564575004</v>
      </c>
      <c r="AO418" s="200">
        <f>INDEX(Sorted_by_Variable!AN$667:AN$719,D403)</f>
        <v>74.755109899184419</v>
      </c>
      <c r="AP418" s="200">
        <f>INDEX(Sorted_by_Variable!AO$667:AO$719,D403)</f>
        <v>74.922423663818037</v>
      </c>
      <c r="AQ418" s="201">
        <f>INDEX(Sorted_by_Variable!AP$667:AP$719,D403)</f>
        <v>75.093357306984743</v>
      </c>
      <c r="AS418" s="69" t="str">
        <f>C415&amp;"|"&amp;C418</f>
        <v>Annualized total cost of EE|Annualized participant cost of EE</v>
      </c>
    </row>
    <row r="419" spans="2:45" x14ac:dyDescent="0.35">
      <c r="B419" s="231"/>
      <c r="C419" s="247" t="s">
        <v>2421</v>
      </c>
      <c r="D419" s="248"/>
      <c r="E419" s="250"/>
      <c r="F419" s="249"/>
      <c r="G419" s="250"/>
      <c r="H419" s="250"/>
      <c r="I419" s="250"/>
      <c r="J419" s="250"/>
      <c r="K419" s="250"/>
      <c r="L419" s="250"/>
      <c r="M419" s="250"/>
      <c r="N419" s="250"/>
      <c r="O419" s="250"/>
      <c r="P419" s="250"/>
      <c r="Q419" s="250"/>
      <c r="R419" s="251"/>
      <c r="S419" s="250"/>
      <c r="T419" s="250"/>
      <c r="U419" s="250"/>
      <c r="V419" s="250"/>
      <c r="W419" s="250"/>
      <c r="X419" s="250"/>
      <c r="Y419" s="250"/>
      <c r="Z419" s="250"/>
      <c r="AA419" s="250"/>
      <c r="AB419" s="250"/>
      <c r="AC419" s="250"/>
      <c r="AD419" s="250"/>
      <c r="AE419" s="250"/>
      <c r="AF419" s="250"/>
      <c r="AG419" s="250"/>
      <c r="AH419" s="250"/>
      <c r="AI419" s="250"/>
      <c r="AJ419" s="250"/>
      <c r="AK419" s="250"/>
      <c r="AL419" s="250"/>
      <c r="AM419" s="250"/>
      <c r="AN419" s="250"/>
      <c r="AO419" s="250"/>
      <c r="AP419" s="250"/>
      <c r="AQ419" s="251"/>
      <c r="AS419" s="69" t="str">
        <f>C419</f>
        <v>Annual first-year costs</v>
      </c>
    </row>
    <row r="420" spans="2:45" x14ac:dyDescent="0.35">
      <c r="B420" s="36"/>
      <c r="C420" s="244" t="s">
        <v>2394</v>
      </c>
      <c r="D420" s="76" t="s">
        <v>2376</v>
      </c>
      <c r="E420" s="200"/>
      <c r="F420" s="199">
        <f>INDEX(Sorted_by_Variable!E$722:E$774,D403)</f>
        <v>0</v>
      </c>
      <c r="G420" s="200">
        <f>INDEX(Sorted_by_Variable!F$722:F$774,D403)</f>
        <v>0</v>
      </c>
      <c r="H420" s="200">
        <f>INDEX(Sorted_by_Variable!G$722:G$774,D403)</f>
        <v>0</v>
      </c>
      <c r="I420" s="200">
        <f>INDEX(Sorted_by_Variable!H$722:H$774,D403)</f>
        <v>0</v>
      </c>
      <c r="J420" s="200">
        <f>INDEX(Sorted_by_Variable!I$722:I$774,D403)</f>
        <v>137.34412357343689</v>
      </c>
      <c r="K420" s="200">
        <f>INDEX(Sorted_by_Variable!J$722:J$774,D403)</f>
        <v>135.58523125833119</v>
      </c>
      <c r="L420" s="200">
        <f>INDEX(Sorted_by_Variable!K$722:K$774,D403)</f>
        <v>133.96181274534084</v>
      </c>
      <c r="M420" s="200">
        <f>INDEX(Sorted_by_Variable!L$722:L$774,D403)</f>
        <v>132.47044877782915</v>
      </c>
      <c r="N420" s="200">
        <f>INDEX(Sorted_by_Variable!M$722:M$774,D403)</f>
        <v>131.10787834419017</v>
      </c>
      <c r="O420" s="200">
        <f>INDEX(Sorted_by_Variable!N$722:N$774,D403)</f>
        <v>129.87099360476739</v>
      </c>
      <c r="P420" s="200">
        <f>INDEX(Sorted_by_Variable!O$722:O$774,D403)</f>
        <v>128.75683501979856</v>
      </c>
      <c r="Q420" s="200">
        <f>INDEX(Sorted_by_Variable!P$722:P$774,D403)</f>
        <v>127.76258667136655</v>
      </c>
      <c r="R420" s="201">
        <f>INDEX(Sorted_by_Variable!Q$722:Q$774,D403)</f>
        <v>126.88557177260013</v>
      </c>
      <c r="S420" s="200">
        <f>INDEX(Sorted_by_Variable!R$722:R$774,D403)</f>
        <v>126.12324835762203</v>
      </c>
      <c r="T420" s="200">
        <f>INDEX(Sorted_by_Variable!S$722:S$774,D403)</f>
        <v>125.4732051459883</v>
      </c>
      <c r="U420" s="200">
        <f>INDEX(Sorted_by_Variable!T$722:T$774,D403)</f>
        <v>124.93315757559895</v>
      </c>
      <c r="V420" s="200">
        <f>INDEX(Sorted_by_Variable!U$722:U$774,D403)</f>
        <v>124.5009439982872</v>
      </c>
      <c r="W420" s="200">
        <f>INDEX(Sorted_by_Variable!V$722:V$774,D403)</f>
        <v>124.17452203251587</v>
      </c>
      <c r="X420" s="200">
        <f>INDEX(Sorted_by_Variable!W$722:W$774,D403)</f>
        <v>123.95196506782091</v>
      </c>
      <c r="Y420" s="200">
        <f>INDEX(Sorted_by_Variable!X$722:X$774,D403)</f>
        <v>123.83145891584583</v>
      </c>
      <c r="Z420" s="200">
        <f>INDEX(Sorted_by_Variable!Y$722:Y$774,D403)</f>
        <v>123.81129860300902</v>
      </c>
      <c r="AA420" s="200">
        <f>INDEX(Sorted_by_Variable!Z$722:Z$774,D403)</f>
        <v>123.88988530003522</v>
      </c>
      <c r="AB420" s="200">
        <f>INDEX(Sorted_by_Variable!AA$722:AA$774,D403)</f>
        <v>124.06572338376645</v>
      </c>
      <c r="AC420" s="200">
        <f>INDEX(Sorted_by_Variable!AB$722:AB$774,D403)</f>
        <v>124.33741762684382</v>
      </c>
      <c r="AD420" s="200">
        <f>INDEX(Sorted_by_Variable!AC$722:AC$774,D403)</f>
        <v>124.70367051102249</v>
      </c>
      <c r="AE420" s="200">
        <f>INDEX(Sorted_by_Variable!AD$722:AD$774,D403)</f>
        <v>125.0548500888048</v>
      </c>
      <c r="AF420" s="200">
        <f>INDEX(Sorted_by_Variable!AE$722:AE$774,D403)</f>
        <v>125.39286171721031</v>
      </c>
      <c r="AG420" s="200">
        <f>INDEX(Sorted_by_Variable!AF$722:AF$774,D403)</f>
        <v>125.71946332323778</v>
      </c>
      <c r="AH420" s="200">
        <f>INDEX(Sorted_by_Variable!AG$722:AG$774,D403)</f>
        <v>126.03627181896508</v>
      </c>
      <c r="AI420" s="200">
        <f>INDEX(Sorted_by_Variable!AH$722:AH$774,D403)</f>
        <v>126.34678313422815</v>
      </c>
      <c r="AJ420" s="200">
        <f>INDEX(Sorted_by_Variable!AI$722:AI$774,D403)</f>
        <v>126.6503147594383</v>
      </c>
      <c r="AK420" s="200">
        <f>INDEX(Sorted_by_Variable!AJ$722:AJ$774,D403)</f>
        <v>126.94809768645804</v>
      </c>
      <c r="AL420" s="200">
        <f>INDEX(Sorted_by_Variable!AK$722:AK$774,D403)</f>
        <v>127.24124426945151</v>
      </c>
      <c r="AM420" s="200">
        <f>INDEX(Sorted_by_Variable!AL$722:AL$774,D403)</f>
        <v>127.53075308954587</v>
      </c>
      <c r="AN420" s="200">
        <f>INDEX(Sorted_by_Variable!AM$722:AM$774,D403)</f>
        <v>127.81751354642387</v>
      </c>
      <c r="AO420" s="200">
        <f>INDEX(Sorted_by_Variable!AN$722:AN$774,D403)</f>
        <v>128.10231018804933</v>
      </c>
      <c r="AP420" s="200">
        <f>INDEX(Sorted_by_Variable!AO$722:AO$774,D403)</f>
        <v>128.38582678920969</v>
      </c>
      <c r="AQ420" s="201">
        <f>INDEX(Sorted_by_Variable!AP$722:AP$774,D403)</f>
        <v>128.66865018906563</v>
      </c>
      <c r="AS420" s="69" t="str">
        <f>C419&amp;"|"&amp;C420</f>
        <v>Annual first-year costs|Annual total cost of EE</v>
      </c>
    </row>
    <row r="421" spans="2:45" x14ac:dyDescent="0.35">
      <c r="B421" s="36"/>
      <c r="C421" s="244" t="s">
        <v>2385</v>
      </c>
      <c r="D421" s="76" t="s">
        <v>2376</v>
      </c>
      <c r="E421" s="200"/>
      <c r="F421" s="199">
        <f>INDEX(Sorted_by_Variable!E$777:E$829,D403)</f>
        <v>0</v>
      </c>
      <c r="G421" s="200">
        <f>INDEX(Sorted_by_Variable!F$777:F$829,D403)</f>
        <v>0</v>
      </c>
      <c r="H421" s="200">
        <f>INDEX(Sorted_by_Variable!G$777:G$829,D403)</f>
        <v>0</v>
      </c>
      <c r="I421" s="200">
        <f>INDEX(Sorted_by_Variable!H$777:H$829,D403)</f>
        <v>0</v>
      </c>
      <c r="J421" s="200">
        <f>INDEX(Sorted_by_Variable!I$777:I$829,D403)</f>
        <v>68.672061786718444</v>
      </c>
      <c r="K421" s="200">
        <f>INDEX(Sorted_by_Variable!J$777:J$829,D403)</f>
        <v>67.792615629165596</v>
      </c>
      <c r="L421" s="200">
        <f>INDEX(Sorted_by_Variable!K$777:K$829,D403)</f>
        <v>66.980906372670418</v>
      </c>
      <c r="M421" s="200">
        <f>INDEX(Sorted_by_Variable!L$777:L$829,D403)</f>
        <v>66.235224388914574</v>
      </c>
      <c r="N421" s="200">
        <f>INDEX(Sorted_by_Variable!M$777:M$829,D403)</f>
        <v>65.553939172095085</v>
      </c>
      <c r="O421" s="200">
        <f>INDEX(Sorted_by_Variable!N$777:N$829,D403)</f>
        <v>64.935496802383696</v>
      </c>
      <c r="P421" s="200">
        <f>INDEX(Sorted_by_Variable!O$777:O$829,D403)</f>
        <v>64.378417509899279</v>
      </c>
      <c r="Q421" s="200">
        <f>INDEX(Sorted_by_Variable!P$777:P$829,D403)</f>
        <v>63.881293335683274</v>
      </c>
      <c r="R421" s="201">
        <f>INDEX(Sorted_by_Variable!Q$777:Q$829,D403)</f>
        <v>63.442785886300065</v>
      </c>
      <c r="S421" s="200">
        <f>INDEX(Sorted_by_Variable!R$777:R$829,D403)</f>
        <v>63.061624178811016</v>
      </c>
      <c r="T421" s="200">
        <f>INDEX(Sorted_by_Variable!S$777:S$829,D403)</f>
        <v>62.736602572994151</v>
      </c>
      <c r="U421" s="200">
        <f>INDEX(Sorted_by_Variable!T$777:T$829,D403)</f>
        <v>62.466578787799477</v>
      </c>
      <c r="V421" s="200">
        <f>INDEX(Sorted_by_Variable!U$777:U$829,D403)</f>
        <v>62.250471999143599</v>
      </c>
      <c r="W421" s="200">
        <f>INDEX(Sorted_by_Variable!V$777:V$829,D403)</f>
        <v>62.087261016257933</v>
      </c>
      <c r="X421" s="200">
        <f>INDEX(Sorted_by_Variable!W$777:W$829,D403)</f>
        <v>61.975982533910454</v>
      </c>
      <c r="Y421" s="200">
        <f>INDEX(Sorted_by_Variable!X$777:X$829,D403)</f>
        <v>61.915729457922914</v>
      </c>
      <c r="Z421" s="200">
        <f>INDEX(Sorted_by_Variable!Y$777:Y$829,D403)</f>
        <v>61.905649301504511</v>
      </c>
      <c r="AA421" s="200">
        <f>INDEX(Sorted_by_Variable!Z$777:Z$829,D403)</f>
        <v>61.944942650017609</v>
      </c>
      <c r="AB421" s="200">
        <f>INDEX(Sorted_by_Variable!AA$777:AA$829,D403)</f>
        <v>62.032861691883227</v>
      </c>
      <c r="AC421" s="200">
        <f>INDEX(Sorted_by_Variable!AB$777:AB$829,D403)</f>
        <v>62.168708813421908</v>
      </c>
      <c r="AD421" s="200">
        <f>INDEX(Sorted_by_Variable!AC$777:AC$829,D403)</f>
        <v>62.351835255511247</v>
      </c>
      <c r="AE421" s="200">
        <f>INDEX(Sorted_by_Variable!AD$777:AD$829,D403)</f>
        <v>62.527425044402399</v>
      </c>
      <c r="AF421" s="200">
        <f>INDEX(Sorted_by_Variable!AE$777:AE$829,D403)</f>
        <v>62.696430858605154</v>
      </c>
      <c r="AG421" s="200">
        <f>INDEX(Sorted_by_Variable!AF$777:AF$829,D403)</f>
        <v>62.859731661618888</v>
      </c>
      <c r="AH421" s="200">
        <f>INDEX(Sorted_by_Variable!AG$777:AG$829,D403)</f>
        <v>63.018135909482538</v>
      </c>
      <c r="AI421" s="200">
        <f>INDEX(Sorted_by_Variable!AH$777:AH$829,D403)</f>
        <v>63.173391567114074</v>
      </c>
      <c r="AJ421" s="200">
        <f>INDEX(Sorted_by_Variable!AI$777:AI$829,D403)</f>
        <v>63.325157379719151</v>
      </c>
      <c r="AK421" s="200">
        <f>INDEX(Sorted_by_Variable!AJ$777:AJ$829,D403)</f>
        <v>63.474048843229021</v>
      </c>
      <c r="AL421" s="200">
        <f>INDEX(Sorted_by_Variable!AK$777:AK$829,D403)</f>
        <v>63.620622134725757</v>
      </c>
      <c r="AM421" s="200">
        <f>INDEX(Sorted_by_Variable!AL$777:AL$829,D403)</f>
        <v>63.765376544772934</v>
      </c>
      <c r="AN421" s="200">
        <f>INDEX(Sorted_by_Variable!AM$777:AM$829,D403)</f>
        <v>63.908756773211934</v>
      </c>
      <c r="AO421" s="200">
        <f>INDEX(Sorted_by_Variable!AN$777:AN$829,D403)</f>
        <v>64.051155094024665</v>
      </c>
      <c r="AP421" s="200">
        <f>INDEX(Sorted_by_Variable!AO$777:AO$829,D403)</f>
        <v>64.192913394604844</v>
      </c>
      <c r="AQ421" s="201">
        <f>INDEX(Sorted_by_Variable!AP$777:AP$829,D403)</f>
        <v>64.334325094532815</v>
      </c>
      <c r="AS421" s="69" t="str">
        <f>C419&amp;"|"&amp;C421</f>
        <v>Annual first-year costs|Annual program cost of EE</v>
      </c>
    </row>
    <row r="422" spans="2:45" ht="18" thickBot="1" x14ac:dyDescent="0.4">
      <c r="B422" s="29"/>
      <c r="C422" s="245" t="s">
        <v>2386</v>
      </c>
      <c r="D422" s="96" t="s">
        <v>2376</v>
      </c>
      <c r="E422" s="203"/>
      <c r="F422" s="202">
        <f>INDEX(Sorted_by_Variable!E$832:E$884,D403)</f>
        <v>0</v>
      </c>
      <c r="G422" s="203">
        <f>INDEX(Sorted_by_Variable!F$832:F$884,D403)</f>
        <v>0</v>
      </c>
      <c r="H422" s="203">
        <f>INDEX(Sorted_by_Variable!G$832:G$884,D403)</f>
        <v>0</v>
      </c>
      <c r="I422" s="203">
        <f>INDEX(Sorted_by_Variable!H$832:H$884,D403)</f>
        <v>0</v>
      </c>
      <c r="J422" s="203">
        <f>INDEX(Sorted_by_Variable!I$832:I$884,D403)</f>
        <v>68.672061786718444</v>
      </c>
      <c r="K422" s="203">
        <f>INDEX(Sorted_by_Variable!J$832:J$884,D403)</f>
        <v>67.792615629165596</v>
      </c>
      <c r="L422" s="203">
        <f>INDEX(Sorted_by_Variable!K$832:K$884,D403)</f>
        <v>66.980906372670418</v>
      </c>
      <c r="M422" s="203">
        <f>INDEX(Sorted_by_Variable!L$832:L$884,D403)</f>
        <v>66.235224388914574</v>
      </c>
      <c r="N422" s="203">
        <f>INDEX(Sorted_by_Variable!M$832:M$884,D403)</f>
        <v>65.553939172095085</v>
      </c>
      <c r="O422" s="203">
        <f>INDEX(Sorted_by_Variable!N$832:N$884,D403)</f>
        <v>64.935496802383696</v>
      </c>
      <c r="P422" s="203">
        <f>INDEX(Sorted_by_Variable!O$832:O$884,D403)</f>
        <v>64.378417509899279</v>
      </c>
      <c r="Q422" s="203">
        <f>INDEX(Sorted_by_Variable!P$832:P$884,D403)</f>
        <v>63.881293335683274</v>
      </c>
      <c r="R422" s="204">
        <f>INDEX(Sorted_by_Variable!Q$832:Q$884,D403)</f>
        <v>63.442785886300065</v>
      </c>
      <c r="S422" s="203">
        <f>INDEX(Sorted_by_Variable!R$832:R$884,D403)</f>
        <v>63.061624178811016</v>
      </c>
      <c r="T422" s="203">
        <f>INDEX(Sorted_by_Variable!S$832:S$884,D403)</f>
        <v>62.736602572994151</v>
      </c>
      <c r="U422" s="203">
        <f>INDEX(Sorted_by_Variable!T$832:T$884,D403)</f>
        <v>62.466578787799477</v>
      </c>
      <c r="V422" s="203">
        <f>INDEX(Sorted_by_Variable!U$832:U$884,D403)</f>
        <v>62.250471999143599</v>
      </c>
      <c r="W422" s="203">
        <f>INDEX(Sorted_by_Variable!V$832:V$884,D403)</f>
        <v>62.087261016257933</v>
      </c>
      <c r="X422" s="203">
        <f>INDEX(Sorted_by_Variable!W$832:W$884,D403)</f>
        <v>61.975982533910454</v>
      </c>
      <c r="Y422" s="203">
        <f>INDEX(Sorted_by_Variable!X$832:X$884,D403)</f>
        <v>61.915729457922914</v>
      </c>
      <c r="Z422" s="203">
        <f>INDEX(Sorted_by_Variable!Y$832:Y$884,D403)</f>
        <v>61.905649301504511</v>
      </c>
      <c r="AA422" s="203">
        <f>INDEX(Sorted_by_Variable!Z$832:Z$884,D403)</f>
        <v>61.944942650017609</v>
      </c>
      <c r="AB422" s="203">
        <f>INDEX(Sorted_by_Variable!AA$832:AA$884,D403)</f>
        <v>62.032861691883227</v>
      </c>
      <c r="AC422" s="203">
        <f>INDEX(Sorted_by_Variable!AB$832:AB$884,D403)</f>
        <v>62.168708813421908</v>
      </c>
      <c r="AD422" s="203">
        <f>INDEX(Sorted_by_Variable!AC$832:AC$884,D403)</f>
        <v>62.351835255511247</v>
      </c>
      <c r="AE422" s="203">
        <f>INDEX(Sorted_by_Variable!AD$832:AD$884,D403)</f>
        <v>62.527425044402399</v>
      </c>
      <c r="AF422" s="203">
        <f>INDEX(Sorted_by_Variable!AE$832:AE$884,D403)</f>
        <v>62.696430858605154</v>
      </c>
      <c r="AG422" s="203">
        <f>INDEX(Sorted_by_Variable!AF$832:AF$884,D403)</f>
        <v>62.859731661618888</v>
      </c>
      <c r="AH422" s="203">
        <f>INDEX(Sorted_by_Variable!AG$832:AG$884,D403)</f>
        <v>63.018135909482538</v>
      </c>
      <c r="AI422" s="203">
        <f>INDEX(Sorted_by_Variable!AH$832:AH$884,D403)</f>
        <v>63.173391567114074</v>
      </c>
      <c r="AJ422" s="203">
        <f>INDEX(Sorted_by_Variable!AI$832:AI$884,D403)</f>
        <v>63.325157379719151</v>
      </c>
      <c r="AK422" s="203">
        <f>INDEX(Sorted_by_Variable!AJ$832:AJ$884,D403)</f>
        <v>63.474048843229021</v>
      </c>
      <c r="AL422" s="203">
        <f>INDEX(Sorted_by_Variable!AK$832:AK$884,D403)</f>
        <v>63.620622134725757</v>
      </c>
      <c r="AM422" s="203">
        <f>INDEX(Sorted_by_Variable!AL$832:AL$884,D403)</f>
        <v>63.765376544772934</v>
      </c>
      <c r="AN422" s="203">
        <f>INDEX(Sorted_by_Variable!AM$832:AM$884,D403)</f>
        <v>63.908756773211934</v>
      </c>
      <c r="AO422" s="203">
        <f>INDEX(Sorted_by_Variable!AN$832:AN$884,D403)</f>
        <v>64.051155094024665</v>
      </c>
      <c r="AP422" s="203">
        <f>INDEX(Sorted_by_Variable!AO$832:AO$884,D403)</f>
        <v>64.192913394604844</v>
      </c>
      <c r="AQ422" s="204">
        <f>INDEX(Sorted_by_Variable!AP$832:AP$884,D403)</f>
        <v>64.334325094532815</v>
      </c>
      <c r="AS422" s="69" t="str">
        <f>C419&amp;"|"&amp;C422</f>
        <v>Annual first-year costs|Annual participant cost of EE</v>
      </c>
    </row>
    <row r="423" spans="2:45" ht="18.75" thickTop="1" thickBot="1" x14ac:dyDescent="0.4"/>
    <row r="424" spans="2:45" ht="25.5" thickTop="1" x14ac:dyDescent="0.5">
      <c r="B424" s="217" t="str">
        <f>INDEX(Sorted_by_Variable!$C$7:$C$59,D424)</f>
        <v>Maryland</v>
      </c>
      <c r="C424" s="94"/>
      <c r="D424" s="228">
        <f>D403+1</f>
        <v>19</v>
      </c>
      <c r="E424" s="220"/>
      <c r="F424" s="222"/>
      <c r="G424" s="94"/>
      <c r="H424" s="94"/>
      <c r="I424" s="94"/>
      <c r="J424" s="94"/>
      <c r="K424" s="94"/>
      <c r="L424" s="94"/>
      <c r="M424" s="94"/>
      <c r="N424" s="94"/>
      <c r="O424" s="94"/>
      <c r="P424" s="94"/>
      <c r="Q424" s="94"/>
      <c r="R424" s="220"/>
      <c r="S424" s="94"/>
      <c r="T424" s="94"/>
      <c r="U424" s="94"/>
      <c r="V424" s="94"/>
      <c r="W424" s="94"/>
      <c r="X424" s="94"/>
      <c r="Y424" s="94"/>
      <c r="Z424" s="94"/>
      <c r="AA424" s="94"/>
      <c r="AB424" s="94"/>
      <c r="AC424" s="94"/>
      <c r="AD424" s="94"/>
      <c r="AE424" s="94"/>
      <c r="AF424" s="94"/>
      <c r="AG424" s="94"/>
      <c r="AH424" s="94"/>
      <c r="AI424" s="94"/>
      <c r="AJ424" s="94"/>
      <c r="AK424" s="94"/>
      <c r="AL424" s="94"/>
      <c r="AM424" s="94"/>
      <c r="AN424" s="94"/>
      <c r="AO424" s="94"/>
      <c r="AP424" s="94"/>
      <c r="AQ424" s="220"/>
      <c r="AS424" s="69"/>
    </row>
    <row r="425" spans="2:45" x14ac:dyDescent="0.35">
      <c r="C425" t="s">
        <v>2358</v>
      </c>
      <c r="D425" s="76" t="s">
        <v>0</v>
      </c>
      <c r="E425" s="166">
        <f>INDEX(Sorted_by_Variable!D$7:D$59,D424)</f>
        <v>62384.328999999998</v>
      </c>
      <c r="F425" s="167">
        <f>INDEX(Sorted_by_Variable!E$7:E$59,D424)</f>
        <v>62700.666658359216</v>
      </c>
      <c r="G425" s="166">
        <f>INDEX(Sorted_by_Variable!F$7:F$59,D424)</f>
        <v>63018.608397674347</v>
      </c>
      <c r="H425" s="166">
        <f>INDEX(Sorted_by_Variable!G$7:G$59,D424)</f>
        <v>63338.162351898602</v>
      </c>
      <c r="I425" s="166">
        <f>INDEX(Sorted_by_Variable!H$7:H$59,D424)</f>
        <v>63659.336696230741</v>
      </c>
      <c r="J425" s="166">
        <f>INDEX(Sorted_by_Variable!I$7:I$59,D424)</f>
        <v>63982.139647324228</v>
      </c>
      <c r="K425" s="166">
        <f>INDEX(Sorted_by_Variable!J$7:J$59,D424)</f>
        <v>64306.579463497408</v>
      </c>
      <c r="L425" s="166">
        <f>INDEX(Sorted_by_Variable!K$7:K$59,D424)</f>
        <v>64632.664444944814</v>
      </c>
      <c r="M425" s="166">
        <f>INDEX(Sorted_by_Variable!L$7:L$59,D424)</f>
        <v>64960.402933949495</v>
      </c>
      <c r="N425" s="166">
        <f>INDEX(Sorted_by_Variable!M$7:M$59,D424)</f>
        <v>65289.803315096447</v>
      </c>
      <c r="O425" s="166">
        <f>INDEX(Sorted_by_Variable!N$7:N$59,D424)</f>
        <v>65620.874015487105</v>
      </c>
      <c r="P425" s="166">
        <f>INDEX(Sorted_by_Variable!O$7:O$59,D424)</f>
        <v>65953.623504954958</v>
      </c>
      <c r="Q425" s="166">
        <f>INDEX(Sorted_by_Variable!P$7:P$59,D424)</f>
        <v>66288.060296282201</v>
      </c>
      <c r="R425" s="168">
        <f>INDEX(Sorted_by_Variable!Q$7:Q$59,D424)</f>
        <v>66624.192945417541</v>
      </c>
      <c r="S425" s="166">
        <f>INDEX(Sorted_by_Variable!R$7:R$59,D424)</f>
        <v>66962.030051695081</v>
      </c>
      <c r="T425" s="166">
        <f>INDEX(Sorted_by_Variable!S$7:S$59,D424)</f>
        <v>67301.580258054324</v>
      </c>
      <c r="U425" s="166">
        <f>INDEX(Sorted_by_Variable!T$7:T$59,D424)</f>
        <v>67642.852251261269</v>
      </c>
      <c r="V425" s="166">
        <f>INDEX(Sorted_by_Variable!U$7:U$59,D424)</f>
        <v>67985.854762130664</v>
      </c>
      <c r="W425" s="166">
        <f>INDEX(Sorted_by_Variable!V$7:V$59,D424)</f>
        <v>68330.596565749365</v>
      </c>
      <c r="X425" s="166">
        <f>INDEX(Sorted_by_Variable!W$7:W$59,D424)</f>
        <v>68677.086481700811</v>
      </c>
      <c r="Y425" s="166">
        <f>INDEX(Sorted_by_Variable!X$7:X$59,D424)</f>
        <v>69025.333374290698</v>
      </c>
      <c r="Z425" s="166">
        <f>INDEX(Sorted_by_Variable!Y$7:Y$59,D424)</f>
        <v>69375.346152773694</v>
      </c>
      <c r="AA425" s="166">
        <f>INDEX(Sorted_by_Variable!Z$7:Z$59,D424)</f>
        <v>69727.13377158143</v>
      </c>
      <c r="AB425" s="166">
        <f>INDEX(Sorted_by_Variable!AA$7:AA$59,D424)</f>
        <v>70080.705230551554</v>
      </c>
      <c r="AC425" s="166">
        <f>INDEX(Sorted_by_Variable!AB$7:AB$59,D424)</f>
        <v>70436.069575157962</v>
      </c>
      <c r="AD425" s="166">
        <f>INDEX(Sorted_by_Variable!AC$7:AC$59,D424)</f>
        <v>70793.235896742233</v>
      </c>
      <c r="AE425" s="166">
        <f>INDEX(Sorted_by_Variable!AD$7:AD$59,D424)</f>
        <v>71152.213332746192</v>
      </c>
      <c r="AF425" s="166">
        <f>INDEX(Sorted_by_Variable!AE$7:AE$59,D424)</f>
        <v>71513.011066945706</v>
      </c>
      <c r="AG425" s="166">
        <f>INDEX(Sorted_by_Variable!AF$7:AF$59,D424)</f>
        <v>71875.638329685593</v>
      </c>
      <c r="AH425" s="166">
        <f>INDEX(Sorted_by_Variable!AG$7:AG$59,D424)</f>
        <v>72267.081821159387</v>
      </c>
      <c r="AI425" s="166">
        <f>INDEX(Sorted_by_Variable!AH$7:AH$59,D424)</f>
        <v>72660.657161623705</v>
      </c>
      <c r="AJ425" s="166">
        <f>INDEX(Sorted_by_Variable!AI$7:AI$59,D424)</f>
        <v>73056.375961388141</v>
      </c>
      <c r="AK425" s="166">
        <f>INDEX(Sorted_by_Variable!AJ$7:AJ$59,D424)</f>
        <v>73454.24989399343</v>
      </c>
      <c r="AL425" s="166">
        <f>INDEX(Sorted_by_Variable!AK$7:AK$59,D424)</f>
        <v>73854.290696555836</v>
      </c>
      <c r="AM425" s="166">
        <f>INDEX(Sorted_by_Variable!AL$7:AL$59,D424)</f>
        <v>74256.510170113397</v>
      </c>
      <c r="AN425" s="166">
        <f>INDEX(Sorted_by_Variable!AM$7:AM$59,D424)</f>
        <v>74660.92017997404</v>
      </c>
      <c r="AO425" s="166">
        <f>INDEX(Sorted_by_Variable!AN$7:AN$59,D424)</f>
        <v>75067.532656065596</v>
      </c>
      <c r="AP425" s="166">
        <f>INDEX(Sorted_by_Variable!AO$7:AO$59,D424)</f>
        <v>75476.359593287751</v>
      </c>
      <c r="AQ425" s="168">
        <f>INDEX(Sorted_by_Variable!AP$7:AP$59,D424)</f>
        <v>75887.413051865879</v>
      </c>
      <c r="AS425" s="69" t="str">
        <f t="shared" ref="AS425:AS435" si="105">C425</f>
        <v>BAU sales</v>
      </c>
    </row>
    <row r="426" spans="2:45" x14ac:dyDescent="0.35">
      <c r="C426" t="s">
        <v>2372</v>
      </c>
      <c r="D426" s="76" t="s">
        <v>0</v>
      </c>
      <c r="E426" s="166">
        <f>INDEX(Sorted_by_Variable!D$62:D$114,D424)</f>
        <v>61836.421999999999</v>
      </c>
      <c r="F426" s="167">
        <f>INDEX(Sorted_by_Variable!E$62:E$114,D424)</f>
        <v>62700.666658359216</v>
      </c>
      <c r="G426" s="166">
        <f>INDEX(Sorted_by_Variable!F$62:F$114,D424)</f>
        <v>63018.608397674347</v>
      </c>
      <c r="H426" s="166">
        <f>INDEX(Sorted_by_Variable!G$62:G$114,D424)</f>
        <v>63338.162351898602</v>
      </c>
      <c r="I426" s="166">
        <f>INDEX(Sorted_by_Variable!H$62:H$114,D424)</f>
        <v>63659.336696230741</v>
      </c>
      <c r="J426" s="166">
        <f>INDEX(Sorted_by_Variable!I$62:I$114,D424)</f>
        <v>63434.232647324228</v>
      </c>
      <c r="K426" s="166">
        <f>INDEX(Sorted_by_Variable!J$62:J$114,D424)</f>
        <v>63114.671647768264</v>
      </c>
      <c r="L426" s="166">
        <f>INDEX(Sorted_by_Variable!K$62:K$114,D424)</f>
        <v>62709.328536679241</v>
      </c>
      <c r="M426" s="166">
        <f>INDEX(Sorted_by_Variable!L$62:L$114,D424)</f>
        <v>62227.208160502603</v>
      </c>
      <c r="N426" s="166">
        <f>INDEX(Sorted_by_Variable!M$62:M$114,D424)</f>
        <v>61777.537747715047</v>
      </c>
      <c r="O426" s="166">
        <f>INDEX(Sorted_by_Variable!N$62:N$114,D424)</f>
        <v>61385.409453647611</v>
      </c>
      <c r="P426" s="166">
        <f>INDEX(Sorted_by_Variable!O$62:O$114,D424)</f>
        <v>61049.613613395522</v>
      </c>
      <c r="Q426" s="166">
        <f>INDEX(Sorted_by_Variable!P$62:P$114,D424)</f>
        <v>60769.004177964758</v>
      </c>
      <c r="R426" s="168">
        <f>INDEX(Sorted_by_Variable!Q$62:Q$114,D424)</f>
        <v>60542.496805252536</v>
      </c>
      <c r="S426" s="166">
        <f>INDEX(Sorted_by_Variable!R$62:R$114,D424)</f>
        <v>60369.067029887388</v>
      </c>
      <c r="T426" s="166">
        <f>INDEX(Sorted_by_Variable!S$62:S$114,D424)</f>
        <v>60247.748509238569</v>
      </c>
      <c r="U426" s="166">
        <f>INDEX(Sorted_by_Variable!T$62:T$114,D424)</f>
        <v>60177.631343007612</v>
      </c>
      <c r="V426" s="166">
        <f>INDEX(Sorted_by_Variable!U$62:U$114,D424)</f>
        <v>60157.860463913559</v>
      </c>
      <c r="W426" s="166">
        <f>INDEX(Sorted_by_Variable!V$62:V$114,D424)</f>
        <v>60187.63409707864</v>
      </c>
      <c r="X426" s="166">
        <f>INDEX(Sorted_by_Variable!W$62:W$114,D424)</f>
        <v>60266.202285813662</v>
      </c>
      <c r="Y426" s="166">
        <f>INDEX(Sorted_by_Variable!X$62:X$114,D424)</f>
        <v>60392.865481590634</v>
      </c>
      <c r="Z426" s="166">
        <f>INDEX(Sorted_by_Variable!Y$62:Y$114,D424)</f>
        <v>60566.973196076025</v>
      </c>
      <c r="AA426" s="166">
        <f>INDEX(Sorted_by_Variable!Z$62:Z$114,D424)</f>
        <v>60787.922713180655</v>
      </c>
      <c r="AB426" s="166">
        <f>INDEX(Sorted_by_Variable!AA$62:AA$114,D424)</f>
        <v>61055.157859161685</v>
      </c>
      <c r="AC426" s="166">
        <f>INDEX(Sorted_by_Variable!AB$62:AB$114,D424)</f>
        <v>61368.167828889164</v>
      </c>
      <c r="AD426" s="166">
        <f>INDEX(Sorted_by_Variable!AC$62:AC$114,D424)</f>
        <v>61697.648855937405</v>
      </c>
      <c r="AE426" s="166">
        <f>INDEX(Sorted_by_Variable!AD$62:AD$114,D424)</f>
        <v>62037.034807851087</v>
      </c>
      <c r="AF426" s="166">
        <f>INDEX(Sorted_by_Variable!AE$62:AE$114,D424)</f>
        <v>62379.981158264694</v>
      </c>
      <c r="AG426" s="166">
        <f>INDEX(Sorted_by_Variable!AF$62:AF$114,D424)</f>
        <v>62720.379638707011</v>
      </c>
      <c r="AH426" s="166">
        <f>INDEX(Sorted_by_Variable!AG$62:AG$114,D424)</f>
        <v>63084.608980937992</v>
      </c>
      <c r="AI426" s="166">
        <f>INDEX(Sorted_by_Variable!AH$62:AH$114,D424)</f>
        <v>63446.251080887334</v>
      </c>
      <c r="AJ426" s="166">
        <f>INDEX(Sorted_by_Variable!AI$62:AI$114,D424)</f>
        <v>63805.953481948585</v>
      </c>
      <c r="AK426" s="166">
        <f>INDEX(Sorted_by_Variable!AJ$62:AJ$114,D424)</f>
        <v>64164.307562045935</v>
      </c>
      <c r="AL426" s="166">
        <f>INDEX(Sorted_by_Variable!AK$62:AK$114,D424)</f>
        <v>64521.850792454723</v>
      </c>
      <c r="AM426" s="166">
        <f>INDEX(Sorted_by_Variable!AL$62:AL$114,D424)</f>
        <v>64879.068869684212</v>
      </c>
      <c r="AN426" s="166">
        <f>INDEX(Sorted_by_Variable!AM$62:AM$114,D424)</f>
        <v>65236.397725555114</v>
      </c>
      <c r="AO426" s="166">
        <f>INDEX(Sorted_by_Variable!AN$62:AN$114,D424)</f>
        <v>65594.225420366565</v>
      </c>
      <c r="AP426" s="166">
        <f>INDEX(Sorted_by_Variable!AO$62:AO$114,D424)</f>
        <v>65952.893923820055</v>
      </c>
      <c r="AQ426" s="168">
        <f>INDEX(Sorted_by_Variable!AP$62:AP$114,D424)</f>
        <v>66312.700788148592</v>
      </c>
      <c r="AS426" s="69" t="str">
        <f t="shared" si="105"/>
        <v>Sales after EE</v>
      </c>
    </row>
    <row r="427" spans="2:45" x14ac:dyDescent="0.35">
      <c r="C427" t="s">
        <v>2356</v>
      </c>
      <c r="D427" s="76" t="s">
        <v>0</v>
      </c>
      <c r="E427" s="166">
        <f>INDEX(Sorted_by_Variable!D$117:D$169,D424)</f>
        <v>0</v>
      </c>
      <c r="F427" s="167">
        <f>INDEX(Sorted_by_Variable!E$117:E$169,D424)</f>
        <v>0</v>
      </c>
      <c r="G427" s="166">
        <f>INDEX(Sorted_by_Variable!F$117:F$169,D424)</f>
        <v>0</v>
      </c>
      <c r="H427" s="166">
        <f>INDEX(Sorted_by_Variable!G$117:G$169,D424)</f>
        <v>0</v>
      </c>
      <c r="I427" s="166">
        <f>INDEX(Sorted_by_Variable!H$117:H$169,D424)</f>
        <v>0</v>
      </c>
      <c r="J427" s="166">
        <f>INDEX(Sorted_by_Variable!I$117:I$169,D424)</f>
        <v>547.90700000000004</v>
      </c>
      <c r="K427" s="166">
        <f>INDEX(Sorted_by_Variable!J$117:J$169,D424)</f>
        <v>1191.9078157291426</v>
      </c>
      <c r="L427" s="166">
        <f>INDEX(Sorted_by_Variable!K$117:K$169,D424)</f>
        <v>1923.3359082655757</v>
      </c>
      <c r="M427" s="166">
        <f>INDEX(Sorted_by_Variable!L$117:L$169,D424)</f>
        <v>2733.1947734468899</v>
      </c>
      <c r="N427" s="166">
        <f>INDEX(Sorted_by_Variable!M$117:M$169,D424)</f>
        <v>3512.2655673814033</v>
      </c>
      <c r="O427" s="166">
        <f>INDEX(Sorted_by_Variable!N$117:N$169,D424)</f>
        <v>4235.4645618394961</v>
      </c>
      <c r="P427" s="166">
        <f>INDEX(Sorted_by_Variable!O$117:O$169,D424)</f>
        <v>4904.0098915594335</v>
      </c>
      <c r="Q427" s="166">
        <f>INDEX(Sorted_by_Variable!P$117:P$169,D424)</f>
        <v>5519.0561183174468</v>
      </c>
      <c r="R427" s="168">
        <f>INDEX(Sorted_by_Variable!Q$117:Q$169,D424)</f>
        <v>6081.6961401650033</v>
      </c>
      <c r="S427" s="166">
        <f>INDEX(Sorted_by_Variable!R$117:R$169,D424)</f>
        <v>6592.9630218076927</v>
      </c>
      <c r="T427" s="166">
        <f>INDEX(Sorted_by_Variable!S$117:S$169,D424)</f>
        <v>7053.8317488157572</v>
      </c>
      <c r="U427" s="166">
        <f>INDEX(Sorted_by_Variable!T$117:T$169,D424)</f>
        <v>7465.2209082536538</v>
      </c>
      <c r="V427" s="166">
        <f>INDEX(Sorted_by_Variable!U$117:U$169,D424)</f>
        <v>7827.9942982171087</v>
      </c>
      <c r="W427" s="166">
        <f>INDEX(Sorted_by_Variable!V$117:V$169,D424)</f>
        <v>8142.9624686707248</v>
      </c>
      <c r="X427" s="166">
        <f>INDEX(Sorted_by_Variable!W$117:W$169,D424)</f>
        <v>8410.884195887149</v>
      </c>
      <c r="Y427" s="166">
        <f>INDEX(Sorted_by_Variable!X$117:X$169,D424)</f>
        <v>8632.4678927000605</v>
      </c>
      <c r="Z427" s="166">
        <f>INDEX(Sorted_by_Variable!Y$117:Y$169,D424)</f>
        <v>8808.372956697669</v>
      </c>
      <c r="AA427" s="166">
        <f>INDEX(Sorted_by_Variable!Z$117:Z$169,D424)</f>
        <v>8939.2110584007787</v>
      </c>
      <c r="AB427" s="166">
        <f>INDEX(Sorted_by_Variable!AA$117:AA$169,D424)</f>
        <v>9025.54737138987</v>
      </c>
      <c r="AC427" s="166">
        <f>INDEX(Sorted_by_Variable!AB$117:AB$169,D424)</f>
        <v>9067.9017462687971</v>
      </c>
      <c r="AD427" s="166">
        <f>INDEX(Sorted_by_Variable!AC$117:AC$169,D424)</f>
        <v>9095.5870408048268</v>
      </c>
      <c r="AE427" s="166">
        <f>INDEX(Sorted_by_Variable!AD$117:AD$169,D424)</f>
        <v>9115.1785248951091</v>
      </c>
      <c r="AF427" s="166">
        <f>INDEX(Sorted_by_Variable!AE$117:AE$169,D424)</f>
        <v>9133.0299086810119</v>
      </c>
      <c r="AG427" s="166">
        <f>INDEX(Sorted_by_Variable!AF$117:AF$169,D424)</f>
        <v>9155.2586909785823</v>
      </c>
      <c r="AH427" s="166">
        <f>INDEX(Sorted_by_Variable!AG$117:AG$169,D424)</f>
        <v>9182.4728402213987</v>
      </c>
      <c r="AI427" s="166">
        <f>INDEX(Sorted_by_Variable!AH$117:AH$169,D424)</f>
        <v>9214.4060807363676</v>
      </c>
      <c r="AJ427" s="166">
        <f>INDEX(Sorted_by_Variable!AI$117:AI$169,D424)</f>
        <v>9250.4224794395595</v>
      </c>
      <c r="AK427" s="166">
        <f>INDEX(Sorted_by_Variable!AJ$117:AJ$169,D424)</f>
        <v>9289.9423319474936</v>
      </c>
      <c r="AL427" s="166">
        <f>INDEX(Sorted_by_Variable!AK$117:AK$169,D424)</f>
        <v>9332.4399041011129</v>
      </c>
      <c r="AM427" s="166">
        <f>INDEX(Sorted_by_Variable!AL$117:AL$169,D424)</f>
        <v>9377.4413004291819</v>
      </c>
      <c r="AN427" s="166">
        <f>INDEX(Sorted_by_Variable!AM$117:AM$169,D424)</f>
        <v>9424.5224544189296</v>
      </c>
      <c r="AO427" s="166">
        <f>INDEX(Sorted_by_Variable!AN$117:AN$169,D424)</f>
        <v>9473.3072356990233</v>
      </c>
      <c r="AP427" s="166">
        <f>INDEX(Sorted_by_Variable!AO$117:AO$169,D424)</f>
        <v>9523.465669467696</v>
      </c>
      <c r="AQ427" s="168">
        <f>INDEX(Sorted_by_Variable!AP$117:AP$169,D424)</f>
        <v>9574.7122637172906</v>
      </c>
      <c r="AS427" s="69" t="str">
        <f t="shared" si="105"/>
        <v>Net cumulative savings</v>
      </c>
    </row>
    <row r="428" spans="2:45" x14ac:dyDescent="0.35">
      <c r="C428" t="s">
        <v>2390</v>
      </c>
      <c r="D428" s="76" t="s">
        <v>1</v>
      </c>
      <c r="E428" s="174">
        <f t="shared" ref="E428:AQ428" si="106">E427/E425</f>
        <v>0</v>
      </c>
      <c r="F428" s="173">
        <f t="shared" si="106"/>
        <v>0</v>
      </c>
      <c r="G428" s="174">
        <f t="shared" si="106"/>
        <v>0</v>
      </c>
      <c r="H428" s="174">
        <f t="shared" si="106"/>
        <v>0</v>
      </c>
      <c r="I428" s="174">
        <f t="shared" si="106"/>
        <v>0</v>
      </c>
      <c r="J428" s="174">
        <f t="shared" si="106"/>
        <v>8.563436656231202E-3</v>
      </c>
      <c r="K428" s="174">
        <f t="shared" si="106"/>
        <v>1.8534772424114235E-2</v>
      </c>
      <c r="L428" s="174">
        <f t="shared" si="106"/>
        <v>2.9757954817163781E-2</v>
      </c>
      <c r="M428" s="174">
        <f t="shared" si="106"/>
        <v>4.2074781713191504E-2</v>
      </c>
      <c r="N428" s="174">
        <f t="shared" si="106"/>
        <v>5.3795009159865084E-2</v>
      </c>
      <c r="O428" s="174">
        <f t="shared" si="106"/>
        <v>6.4544470420188085E-2</v>
      </c>
      <c r="P428" s="174">
        <f t="shared" si="106"/>
        <v>7.4355427813469654E-2</v>
      </c>
      <c r="Q428" s="174">
        <f t="shared" si="106"/>
        <v>8.3258675750193675E-2</v>
      </c>
      <c r="R428" s="175">
        <f t="shared" si="106"/>
        <v>9.1283599414817479E-2</v>
      </c>
      <c r="S428" s="174">
        <f t="shared" si="106"/>
        <v>9.8458230981317119E-2</v>
      </c>
      <c r="T428" s="174">
        <f t="shared" si="106"/>
        <v>0.10480930346314697</v>
      </c>
      <c r="U428" s="174">
        <f t="shared" si="106"/>
        <v>0.1103623022950582</v>
      </c>
      <c r="V428" s="174">
        <f t="shared" si="106"/>
        <v>0.1151415147401727</v>
      </c>
      <c r="W428" s="174">
        <f t="shared" si="106"/>
        <v>0.11917007721182951</v>
      </c>
      <c r="X428" s="174">
        <f t="shared" si="106"/>
        <v>0.12247002059599967</v>
      </c>
      <c r="Y428" s="174">
        <f t="shared" si="106"/>
        <v>0.12506231365650058</v>
      </c>
      <c r="Z428" s="174">
        <f t="shared" si="106"/>
        <v>0.12696690460182306</v>
      </c>
      <c r="AA428" s="174">
        <f t="shared" si="106"/>
        <v>0.12820276088910623</v>
      </c>
      <c r="AB428" s="174">
        <f t="shared" si="106"/>
        <v>0.12878790733765619</v>
      </c>
      <c r="AC428" s="174">
        <f t="shared" si="106"/>
        <v>0.12873946262139174</v>
      </c>
      <c r="AD428" s="174">
        <f t="shared" si="106"/>
        <v>0.1284810183570573</v>
      </c>
      <c r="AE428" s="174">
        <f t="shared" si="106"/>
        <v>0.12810815149583063</v>
      </c>
      <c r="AF428" s="174">
        <f t="shared" si="106"/>
        <v>0.12771144400745871</v>
      </c>
      <c r="AG428" s="174">
        <f t="shared" si="106"/>
        <v>0.12737638097882936</v>
      </c>
      <c r="AH428" s="174">
        <f t="shared" si="106"/>
        <v>0.12706300861774694</v>
      </c>
      <c r="AI428" s="174">
        <f t="shared" si="106"/>
        <v>0.12681424089297982</v>
      </c>
      <c r="AJ428" s="174">
        <f t="shared" si="106"/>
        <v>0.12662033063792552</v>
      </c>
      <c r="AK428" s="174">
        <f t="shared" si="106"/>
        <v>0.12647249608231531</v>
      </c>
      <c r="AL428" s="174">
        <f t="shared" si="106"/>
        <v>0.12636286688399984</v>
      </c>
      <c r="AM428" s="174">
        <f t="shared" si="106"/>
        <v>0.12628443322944355</v>
      </c>
      <c r="AN428" s="174">
        <f t="shared" si="106"/>
        <v>0.12623099784600333</v>
      </c>
      <c r="AO428" s="174">
        <f t="shared" si="106"/>
        <v>0.12619713077693068</v>
      </c>
      <c r="AP428" s="174">
        <f t="shared" si="106"/>
        <v>0.12617812677752194</v>
      </c>
      <c r="AQ428" s="175">
        <f t="shared" si="106"/>
        <v>0.12616996519796206</v>
      </c>
      <c r="AS428" s="69" t="str">
        <f t="shared" si="105"/>
        <v>Net cumulative savings as a percent of sales before EE</v>
      </c>
    </row>
    <row r="429" spans="2:45" x14ac:dyDescent="0.35">
      <c r="C429" t="s">
        <v>2378</v>
      </c>
      <c r="D429" s="76" t="s">
        <v>0</v>
      </c>
      <c r="E429" s="166">
        <f>INDEX(Sorted_by_Variable!D$227:D$279,D424)</f>
        <v>0</v>
      </c>
      <c r="F429" s="167">
        <f>INDEX(Sorted_by_Variable!E$227:E$279,D424)</f>
        <v>0</v>
      </c>
      <c r="G429" s="166">
        <f>INDEX(Sorted_by_Variable!F$227:F$279,D424)</f>
        <v>0</v>
      </c>
      <c r="H429" s="166">
        <f>INDEX(Sorted_by_Variable!G$227:G$279,D424)</f>
        <v>0</v>
      </c>
      <c r="I429" s="166">
        <f>INDEX(Sorted_by_Variable!H$227:H$279,D424)</f>
        <v>0</v>
      </c>
      <c r="J429" s="166">
        <f>INDEX(Sorted_by_Variable!I$227:I$279,D424)</f>
        <v>547.90700000000004</v>
      </c>
      <c r="K429" s="166">
        <f>INDEX(Sorted_by_Variable!J$227:J$279,D424)</f>
        <v>672.83802625545854</v>
      </c>
      <c r="L429" s="166">
        <f>INDEX(Sorted_by_Variable!K$227:K$279,D424)</f>
        <v>795.67783076040439</v>
      </c>
      <c r="M429" s="166">
        <f>INDEX(Sorted_by_Variable!L$227:L$279,D424)</f>
        <v>915.98638397162244</v>
      </c>
      <c r="N429" s="166">
        <f>INDEX(Sorted_by_Variable!M$227:M$279,D424)</f>
        <v>933.40812240753905</v>
      </c>
      <c r="O429" s="166">
        <f>INDEX(Sorted_by_Variable!N$227:N$279,D424)</f>
        <v>926.66306621572562</v>
      </c>
      <c r="P429" s="166">
        <f>INDEX(Sorted_by_Variable!O$227:O$279,D424)</f>
        <v>920.78114180471414</v>
      </c>
      <c r="Q429" s="166">
        <f>INDEX(Sorted_by_Variable!P$227:P$279,D424)</f>
        <v>915.74420420093281</v>
      </c>
      <c r="R429" s="168">
        <f>INDEX(Sorted_by_Variable!Q$227:Q$279,D424)</f>
        <v>911.53506266947136</v>
      </c>
      <c r="S429" s="166">
        <f>INDEX(Sorted_by_Variable!R$227:R$279,D424)</f>
        <v>908.13745207878799</v>
      </c>
      <c r="T429" s="166">
        <f>INDEX(Sorted_by_Variable!S$227:S$279,D424)</f>
        <v>905.53600544831079</v>
      </c>
      <c r="U429" s="166">
        <f>INDEX(Sorted_by_Variable!T$227:T$279,D424)</f>
        <v>903.71622763857852</v>
      </c>
      <c r="V429" s="166">
        <f>INDEX(Sorted_by_Variable!U$227:U$279,D424)</f>
        <v>902.66447014511414</v>
      </c>
      <c r="W429" s="166">
        <f>INDEX(Sorted_by_Variable!V$227:V$279,D424)</f>
        <v>902.36790695870332</v>
      </c>
      <c r="X429" s="166">
        <f>INDEX(Sorted_by_Variable!W$227:W$279,D424)</f>
        <v>902.81451145617962</v>
      </c>
      <c r="Y429" s="166">
        <f>INDEX(Sorted_by_Variable!X$227:X$279,D424)</f>
        <v>903.99303428720486</v>
      </c>
      <c r="Z429" s="166">
        <f>INDEX(Sorted_by_Variable!Y$227:Y$279,D424)</f>
        <v>905.89298222385946</v>
      </c>
      <c r="AA429" s="166">
        <f>INDEX(Sorted_by_Variable!Z$227:Z$279,D424)</f>
        <v>908.50459794114033</v>
      </c>
      <c r="AB429" s="166">
        <f>INDEX(Sorted_by_Variable!AA$227:AA$279,D424)</f>
        <v>911.81884069770979</v>
      </c>
      <c r="AC429" s="166">
        <f>INDEX(Sorted_by_Variable!AB$227:AB$279,D424)</f>
        <v>915.82736788742523</v>
      </c>
      <c r="AD429" s="166">
        <f>INDEX(Sorted_by_Variable!AC$227:AC$279,D424)</f>
        <v>920.52251743333738</v>
      </c>
      <c r="AE429" s="166">
        <f>INDEX(Sorted_by_Variable!AD$227:AD$279,D424)</f>
        <v>925.46473283906107</v>
      </c>
      <c r="AF429" s="166">
        <f>INDEX(Sorted_by_Variable!AE$227:AE$279,D424)</f>
        <v>930.55552211776626</v>
      </c>
      <c r="AG429" s="166">
        <f>INDEX(Sorted_by_Variable!AF$227:AF$279,D424)</f>
        <v>935.69971737397043</v>
      </c>
      <c r="AH429" s="166">
        <f>INDEX(Sorted_by_Variable!AG$227:AG$279,D424)</f>
        <v>940.80569458060518</v>
      </c>
      <c r="AI429" s="166">
        <f>INDEX(Sorted_by_Variable!AH$227:AH$279,D424)</f>
        <v>946.26913471406988</v>
      </c>
      <c r="AJ429" s="166">
        <f>INDEX(Sorted_by_Variable!AI$227:AI$279,D424)</f>
        <v>951.69376621331003</v>
      </c>
      <c r="AK429" s="166">
        <f>INDEX(Sorted_by_Variable!AJ$227:AJ$279,D424)</f>
        <v>957.08930222922879</v>
      </c>
      <c r="AL429" s="166">
        <f>INDEX(Sorted_by_Variable!AK$227:AK$279,D424)</f>
        <v>962.46461343068904</v>
      </c>
      <c r="AM429" s="166">
        <f>INDEX(Sorted_by_Variable!AL$227:AL$279,D424)</f>
        <v>967.82776188682078</v>
      </c>
      <c r="AN429" s="166">
        <f>INDEX(Sorted_by_Variable!AM$227:AM$279,D424)</f>
        <v>973.18603304526312</v>
      </c>
      <c r="AO429" s="166">
        <f>INDEX(Sorted_by_Variable!AN$227:AN$279,D424)</f>
        <v>978.54596588332663</v>
      </c>
      <c r="AP429" s="166">
        <f>INDEX(Sorted_by_Variable!AO$227:AO$279,D424)</f>
        <v>983.91338130549843</v>
      </c>
      <c r="AQ429" s="168">
        <f>INDEX(Sorted_by_Variable!AP$227:AP$279,D424)</f>
        <v>989.29340885730073</v>
      </c>
      <c r="AS429" s="69" t="str">
        <f t="shared" si="105"/>
        <v>Annual first-year savings</v>
      </c>
    </row>
    <row r="430" spans="2:45" x14ac:dyDescent="0.35">
      <c r="C430" t="s">
        <v>2379</v>
      </c>
      <c r="D430" s="76" t="s">
        <v>1</v>
      </c>
      <c r="E430" s="174">
        <f>INDEX(Sorted_by_Variable!D$282:D$335,D424)</f>
        <v>0</v>
      </c>
      <c r="F430" s="173">
        <f>INDEX(Sorted_by_Variable!E$282:E$335,D424)</f>
        <v>8.8605870501368925E-3</v>
      </c>
      <c r="G430" s="174">
        <f>INDEX(Sorted_by_Variable!F$282:F$335,D424)</f>
        <v>8.7384557326226353E-3</v>
      </c>
      <c r="H430" s="174">
        <f>INDEX(Sorted_by_Variable!G$282:G$335,D424)</f>
        <v>8.6943684402307451E-3</v>
      </c>
      <c r="I430" s="174">
        <f>INDEX(Sorted_by_Variable!H$282:H$335,D424)</f>
        <v>8.6505035772256843E-3</v>
      </c>
      <c r="J430" s="174">
        <f>INDEX(Sorted_by_Variable!I$282:I$335,D424)</f>
        <v>8.6068600214058086E-3</v>
      </c>
      <c r="K430" s="174">
        <f>INDEX(Sorted_by_Variable!J$282:J$335,D424)</f>
        <v>8.637402505461092E-3</v>
      </c>
      <c r="L430" s="174">
        <f>INDEX(Sorted_by_Variable!K$282:K$335,D424)</f>
        <v>8.6811352367920317E-3</v>
      </c>
      <c r="M430" s="174">
        <f>INDEX(Sorted_by_Variable!L$282:L$335,D424)</f>
        <v>8.7372487121995628E-3</v>
      </c>
      <c r="N430" s="174">
        <f>INDEX(Sorted_by_Variable!M$282:M$335,D424)</f>
        <v>8.8049426640961267E-3</v>
      </c>
      <c r="O430" s="174">
        <f>INDEX(Sorted_by_Variable!N$282:N$335,D424)</f>
        <v>8.8690326609895571E-3</v>
      </c>
      <c r="P430" s="174">
        <f>INDEX(Sorted_by_Variable!O$282:O$335,D424)</f>
        <v>8.9256877957900882E-3</v>
      </c>
      <c r="Q430" s="174">
        <f>INDEX(Sorted_by_Variable!P$282:P$335,D424)</f>
        <v>8.9747824362933909E-3</v>
      </c>
      <c r="R430" s="175">
        <f>INDEX(Sorted_by_Variable!Q$282:Q$335,D424)</f>
        <v>9.0162247581913602E-3</v>
      </c>
      <c r="S430" s="174">
        <f>INDEX(Sorted_by_Variable!R$282:R$335,D424)</f>
        <v>9.0499571195825669E-3</v>
      </c>
      <c r="T430" s="174">
        <f>INDEX(Sorted_by_Variable!S$282:S$335,D424)</f>
        <v>9.0759560641999557E-3</v>
      </c>
      <c r="U430" s="174">
        <f>INDEX(Sorted_by_Variable!T$282:T$335,D424)</f>
        <v>9.0942319598214093E-3</v>
      </c>
      <c r="V430" s="174">
        <f>INDEX(Sorted_by_Variable!U$282:U$335,D424)</f>
        <v>9.1048282853968543E-3</v>
      </c>
      <c r="W430" s="174">
        <f>INDEX(Sorted_by_Variable!V$282:V$335,D424)</f>
        <v>9.1078205869483814E-3</v>
      </c>
      <c r="X430" s="174">
        <f>INDEX(Sorted_by_Variable!W$282:W$335,D424)</f>
        <v>9.10331512809197E-3</v>
      </c>
      <c r="Y430" s="174">
        <f>INDEX(Sorted_by_Variable!X$282:X$335,D424)</f>
        <v>9.0914472659408708E-3</v>
      </c>
      <c r="Z430" s="174">
        <f>INDEX(Sorted_by_Variable!Y$282:Y$335,D424)</f>
        <v>9.0723795870725297E-3</v>
      </c>
      <c r="AA430" s="174">
        <f>INDEX(Sorted_by_Variable!Z$282:Z$335,D424)</f>
        <v>9.0462998411070927E-3</v>
      </c>
      <c r="AB430" s="174">
        <f>INDEX(Sorted_by_Variable!AA$282:AA$335,D424)</f>
        <v>9.0134187112335274E-3</v>
      </c>
      <c r="AC430" s="174">
        <f>INDEX(Sorted_by_Variable!AB$282:AB$335,D424)</f>
        <v>8.973967461747924E-3</v>
      </c>
      <c r="AD430" s="174">
        <f>INDEX(Sorted_by_Variable!AC$282:AC$335,D424)</f>
        <v>8.928195502393212E-3</v>
      </c>
      <c r="AE430" s="174">
        <f>INDEX(Sorted_by_Variable!AD$282:AD$335,D424)</f>
        <v>8.8805166835344129E-3</v>
      </c>
      <c r="AF430" s="174">
        <f>INDEX(Sorted_by_Variable!AE$282:AE$335,D424)</f>
        <v>8.8319340487024653E-3</v>
      </c>
      <c r="AG430" s="174">
        <f>INDEX(Sorted_by_Variable!AF$282:AF$335,D424)</f>
        <v>8.7833787350769035E-3</v>
      </c>
      <c r="AH430" s="174">
        <f>INDEX(Sorted_by_Variable!AG$282:AG$335,D424)</f>
        <v>8.7357092408584022E-3</v>
      </c>
      <c r="AI430" s="174">
        <f>INDEX(Sorted_by_Variable!AH$282:AH$335,D424)</f>
        <v>8.6852721900132369E-3</v>
      </c>
      <c r="AJ430" s="174">
        <f>INDEX(Sorted_by_Variable!AI$282:AI$335,D424)</f>
        <v>8.6357663481405056E-3</v>
      </c>
      <c r="AK430" s="174">
        <f>INDEX(Sorted_by_Variable!AJ$282:AJ$335,D424)</f>
        <v>8.5870827109418412E-3</v>
      </c>
      <c r="AL430" s="174">
        <f>INDEX(Sorted_by_Variable!AK$282:AK$335,D424)</f>
        <v>8.5391243327948649E-3</v>
      </c>
      <c r="AM430" s="174">
        <f>INDEX(Sorted_by_Variable!AL$282:AL$335,D424)</f>
        <v>8.4918053848522437E-3</v>
      </c>
      <c r="AN430" s="174">
        <f>INDEX(Sorted_by_Variable!AM$282:AM$335,D424)</f>
        <v>8.4450502996663446E-3</v>
      </c>
      <c r="AO430" s="174">
        <f>INDEX(Sorted_by_Variable!AN$282:AN$335,D424)</f>
        <v>8.3987929913758551E-3</v>
      </c>
      <c r="AP430" s="174">
        <f>INDEX(Sorted_by_Variable!AO$282:AO$335,D424)</f>
        <v>8.3529761421632497E-3</v>
      </c>
      <c r="AQ430" s="175">
        <f>INDEX(Sorted_by_Variable!AP$282:AP$335,D424)</f>
        <v>8.3075505471051619E-3</v>
      </c>
      <c r="AS430" s="69" t="str">
        <f t="shared" si="105"/>
        <v>EIA and EERS savings as a percent of previous year sales</v>
      </c>
    </row>
    <row r="431" spans="2:45" x14ac:dyDescent="0.35">
      <c r="C431" t="s">
        <v>2391</v>
      </c>
      <c r="D431" s="76" t="s">
        <v>1</v>
      </c>
      <c r="E431" s="174">
        <f>INDEX(Sorted_by_Variable!D$337:D$389,D424)</f>
        <v>0</v>
      </c>
      <c r="F431" s="173">
        <f>INDEX(Sorted_by_Variable!E$337:E$389,D424)</f>
        <v>0</v>
      </c>
      <c r="G431" s="174">
        <f>INDEX(Sorted_by_Variable!F$337:F$389,D424)</f>
        <v>0</v>
      </c>
      <c r="H431" s="174">
        <f>INDEX(Sorted_by_Variable!G$337:G$389,D424)</f>
        <v>0</v>
      </c>
      <c r="I431" s="174">
        <f>INDEX(Sorted_by_Variable!H$337:H$389,D424)</f>
        <v>0</v>
      </c>
      <c r="J431" s="174">
        <f>INDEX(Sorted_by_Variable!I$337:I$389,D424)</f>
        <v>8.6068600214058086E-3</v>
      </c>
      <c r="K431" s="174">
        <f>INDEX(Sorted_by_Variable!J$337:J$389,D424)</f>
        <v>1.0606860021405809E-2</v>
      </c>
      <c r="L431" s="174">
        <f>INDEX(Sorted_by_Variable!K$337:K$389,D424)</f>
        <v>1.2606860021405809E-2</v>
      </c>
      <c r="M431" s="174">
        <f>INDEX(Sorted_by_Variable!L$337:L$389,D424)</f>
        <v>1.4606860021405809E-2</v>
      </c>
      <c r="N431" s="174">
        <f>INDEX(Sorted_by_Variable!M$337:M$389,D424)</f>
        <v>1.4999999999999999E-2</v>
      </c>
      <c r="O431" s="174">
        <f>INDEX(Sorted_by_Variable!N$337:N$389,D424)</f>
        <v>1.4999999999999999E-2</v>
      </c>
      <c r="P431" s="174">
        <f>INDEX(Sorted_by_Variable!O$337:O$389,D424)</f>
        <v>1.4999999999999999E-2</v>
      </c>
      <c r="Q431" s="174">
        <f>INDEX(Sorted_by_Variable!P$337:P$389,D424)</f>
        <v>1.4999999999999999E-2</v>
      </c>
      <c r="R431" s="175">
        <f>INDEX(Sorted_by_Variable!Q$337:Q$389,D424)</f>
        <v>1.4999999999999999E-2</v>
      </c>
      <c r="S431" s="174">
        <f>INDEX(Sorted_by_Variable!R$337:R$389,D424)</f>
        <v>1.4999999999999999E-2</v>
      </c>
      <c r="T431" s="174">
        <f>INDEX(Sorted_by_Variable!S$337:S$389,D424)</f>
        <v>1.4999999999999999E-2</v>
      </c>
      <c r="U431" s="174">
        <f>INDEX(Sorted_by_Variable!T$337:T$389,D424)</f>
        <v>1.4999999999999999E-2</v>
      </c>
      <c r="V431" s="174">
        <f>INDEX(Sorted_by_Variable!U$337:U$389,D424)</f>
        <v>1.4999999999999999E-2</v>
      </c>
      <c r="W431" s="174">
        <f>INDEX(Sorted_by_Variable!V$337:V$389,D424)</f>
        <v>1.4999999999999999E-2</v>
      </c>
      <c r="X431" s="174">
        <f>INDEX(Sorted_by_Variable!W$337:W$389,D424)</f>
        <v>1.4999999999999999E-2</v>
      </c>
      <c r="Y431" s="174">
        <f>INDEX(Sorted_by_Variable!X$337:X$389,D424)</f>
        <v>1.4999999999999999E-2</v>
      </c>
      <c r="Z431" s="174">
        <f>INDEX(Sorted_by_Variable!Y$337:Y$389,D424)</f>
        <v>1.4999999999999999E-2</v>
      </c>
      <c r="AA431" s="174">
        <f>INDEX(Sorted_by_Variable!Z$337:Z$389,D424)</f>
        <v>1.4999999999999999E-2</v>
      </c>
      <c r="AB431" s="174">
        <f>INDEX(Sorted_by_Variable!AA$337:AA$389,D424)</f>
        <v>1.4999999999999999E-2</v>
      </c>
      <c r="AC431" s="174">
        <f>INDEX(Sorted_by_Variable!AB$337:AB$389,D424)</f>
        <v>1.4999999999999999E-2</v>
      </c>
      <c r="AD431" s="174">
        <f>INDEX(Sorted_by_Variable!AC$337:AC$389,D424)</f>
        <v>1.4999999999999999E-2</v>
      </c>
      <c r="AE431" s="174">
        <f>INDEX(Sorted_by_Variable!AD$337:AD$389,D424)</f>
        <v>1.4999999999999999E-2</v>
      </c>
      <c r="AF431" s="174">
        <f>INDEX(Sorted_by_Variable!AE$337:AE$389,D424)</f>
        <v>1.4999999999999999E-2</v>
      </c>
      <c r="AG431" s="174">
        <f>INDEX(Sorted_by_Variable!AF$337:AF$389,D424)</f>
        <v>1.4999999999999999E-2</v>
      </c>
      <c r="AH431" s="174">
        <f>INDEX(Sorted_by_Variable!AG$337:AG$389,D424)</f>
        <v>1.4999999999999999E-2</v>
      </c>
      <c r="AI431" s="174">
        <f>INDEX(Sorted_by_Variable!AH$337:AH$389,D424)</f>
        <v>1.4999999999999999E-2</v>
      </c>
      <c r="AJ431" s="174">
        <f>INDEX(Sorted_by_Variable!AI$337:AI$389,D424)</f>
        <v>1.4999999999999999E-2</v>
      </c>
      <c r="AK431" s="174">
        <f>INDEX(Sorted_by_Variable!AJ$337:AJ$389,D424)</f>
        <v>1.4999999999999999E-2</v>
      </c>
      <c r="AL431" s="174">
        <f>INDEX(Sorted_by_Variable!AK$337:AK$389,D424)</f>
        <v>1.4999999999999999E-2</v>
      </c>
      <c r="AM431" s="174">
        <f>INDEX(Sorted_by_Variable!AL$337:AL$389,D424)</f>
        <v>1.4999999999999999E-2</v>
      </c>
      <c r="AN431" s="174">
        <f>INDEX(Sorted_by_Variable!AM$337:AM$389,D424)</f>
        <v>1.4999999999999999E-2</v>
      </c>
      <c r="AO431" s="174">
        <f>INDEX(Sorted_by_Variable!AN$337:AN$389,D424)</f>
        <v>1.4999999999999999E-2</v>
      </c>
      <c r="AP431" s="174">
        <f>INDEX(Sorted_by_Variable!AO$337:AO$389,D424)</f>
        <v>1.4999999999999999E-2</v>
      </c>
      <c r="AQ431" s="175">
        <f>INDEX(Sorted_by_Variable!AP$337:AP$389,D424)</f>
        <v>1.4999999999999999E-2</v>
      </c>
      <c r="AS431" s="69" t="str">
        <f t="shared" si="105"/>
        <v>First-year savings as a percent of previous year sales</v>
      </c>
    </row>
    <row r="432" spans="2:45" x14ac:dyDescent="0.35">
      <c r="B432" s="231"/>
      <c r="C432" s="231" t="s">
        <v>2414</v>
      </c>
      <c r="D432" s="248"/>
      <c r="E432" s="250"/>
      <c r="F432" s="249"/>
      <c r="G432" s="250"/>
      <c r="H432" s="250"/>
      <c r="I432" s="250"/>
      <c r="J432" s="250"/>
      <c r="K432" s="250"/>
      <c r="L432" s="250"/>
      <c r="M432" s="250"/>
      <c r="N432" s="250"/>
      <c r="O432" s="250"/>
      <c r="P432" s="250"/>
      <c r="Q432" s="250"/>
      <c r="R432" s="251"/>
      <c r="S432" s="250"/>
      <c r="T432" s="250"/>
      <c r="U432" s="250"/>
      <c r="V432" s="250"/>
      <c r="W432" s="250"/>
      <c r="X432" s="250"/>
      <c r="Y432" s="250"/>
      <c r="Z432" s="250"/>
      <c r="AA432" s="250"/>
      <c r="AB432" s="250"/>
      <c r="AC432" s="250"/>
      <c r="AD432" s="250"/>
      <c r="AE432" s="250"/>
      <c r="AF432" s="250"/>
      <c r="AG432" s="250"/>
      <c r="AH432" s="250"/>
      <c r="AI432" s="250"/>
      <c r="AJ432" s="250"/>
      <c r="AK432" s="250"/>
      <c r="AL432" s="250"/>
      <c r="AM432" s="250"/>
      <c r="AN432" s="250"/>
      <c r="AO432" s="250"/>
      <c r="AP432" s="250"/>
      <c r="AQ432" s="251"/>
      <c r="AS432" s="69" t="str">
        <f t="shared" si="105"/>
        <v>Levelized cost of saved energy associated with program year</v>
      </c>
    </row>
    <row r="433" spans="2:45" x14ac:dyDescent="0.35">
      <c r="B433" s="36"/>
      <c r="C433" s="267" t="s">
        <v>2403</v>
      </c>
      <c r="D433" s="76" t="s">
        <v>2375</v>
      </c>
      <c r="E433" s="197"/>
      <c r="F433" s="196">
        <f>INDEX(Sorted_by_Variable!E$392:E$444,D424)</f>
        <v>0</v>
      </c>
      <c r="G433" s="197">
        <f>INDEX(Sorted_by_Variable!F$392:F$444,D424)</f>
        <v>0</v>
      </c>
      <c r="H433" s="197">
        <f>INDEX(Sorted_by_Variable!G$392:G$444,D424)</f>
        <v>0</v>
      </c>
      <c r="I433" s="197">
        <f>INDEX(Sorted_by_Variable!H$392:H$444,D424)</f>
        <v>0</v>
      </c>
      <c r="J433" s="197">
        <f>INDEX(Sorted_by_Variable!I$392:I$444,D424)</f>
        <v>7.8106720978618878</v>
      </c>
      <c r="K433" s="197">
        <f>INDEX(Sorted_by_Variable!J$392:J$444,D424)</f>
        <v>9.1124507808388646</v>
      </c>
      <c r="L433" s="197">
        <f>INDEX(Sorted_by_Variable!K$392:K$444,D424)</f>
        <v>9.1124507808388646</v>
      </c>
      <c r="M433" s="197">
        <f>INDEX(Sorted_by_Variable!L$392:L$444,D424)</f>
        <v>9.1124507808388682</v>
      </c>
      <c r="N433" s="197">
        <f>INDEX(Sorted_by_Variable!M$392:M$444,D424)</f>
        <v>9.1124507808388664</v>
      </c>
      <c r="O433" s="197">
        <f>INDEX(Sorted_by_Variable!N$392:N$444,D424)</f>
        <v>9.1124507808388664</v>
      </c>
      <c r="P433" s="197">
        <f>INDEX(Sorted_by_Variable!O$392:O$444,D424)</f>
        <v>9.1124507808388682</v>
      </c>
      <c r="Q433" s="197">
        <f>INDEX(Sorted_by_Variable!P$392:P$444,D424)</f>
        <v>9.1124507808388664</v>
      </c>
      <c r="R433" s="198">
        <f>INDEX(Sorted_by_Variable!Q$392:Q$444,D424)</f>
        <v>9.1124507808388664</v>
      </c>
      <c r="S433" s="197">
        <f>INDEX(Sorted_by_Variable!R$392:R$444,D424)</f>
        <v>9.1124507808388682</v>
      </c>
      <c r="T433" s="197">
        <f>INDEX(Sorted_by_Variable!S$392:S$444,D424)</f>
        <v>9.1124507808388664</v>
      </c>
      <c r="U433" s="197">
        <f>INDEX(Sorted_by_Variable!T$392:T$444,D424)</f>
        <v>9.1124507808388682</v>
      </c>
      <c r="V433" s="197">
        <f>INDEX(Sorted_by_Variable!U$392:U$444,D424)</f>
        <v>9.1124507808388682</v>
      </c>
      <c r="W433" s="197">
        <f>INDEX(Sorted_by_Variable!V$392:V$444,D424)</f>
        <v>9.1124507808388682</v>
      </c>
      <c r="X433" s="197">
        <f>INDEX(Sorted_by_Variable!W$392:W$444,D424)</f>
        <v>9.1124507808388682</v>
      </c>
      <c r="Y433" s="197">
        <f>INDEX(Sorted_by_Variable!X$392:X$444,D424)</f>
        <v>9.1124507808388682</v>
      </c>
      <c r="Z433" s="197">
        <f>INDEX(Sorted_by_Variable!Y$392:Y$444,D424)</f>
        <v>9.1124507808388664</v>
      </c>
      <c r="AA433" s="197">
        <f>INDEX(Sorted_by_Variable!Z$392:Z$444,D424)</f>
        <v>9.1124507808388682</v>
      </c>
      <c r="AB433" s="197">
        <f>INDEX(Sorted_by_Variable!AA$392:AA$444,D424)</f>
        <v>9.1124507808388682</v>
      </c>
      <c r="AC433" s="197">
        <f>INDEX(Sorted_by_Variable!AB$392:AB$444,D424)</f>
        <v>9.1124507808388664</v>
      </c>
      <c r="AD433" s="197">
        <f>INDEX(Sorted_by_Variable!AC$392:AC$444,D424)</f>
        <v>9.1124507808388664</v>
      </c>
      <c r="AE433" s="197">
        <f>INDEX(Sorted_by_Variable!AD$392:AD$444,D424)</f>
        <v>9.1124507808388682</v>
      </c>
      <c r="AF433" s="197">
        <f>INDEX(Sorted_by_Variable!AE$392:AE$444,D424)</f>
        <v>9.1124507808388682</v>
      </c>
      <c r="AG433" s="197">
        <f>INDEX(Sorted_by_Variable!AF$392:AF$444,D424)</f>
        <v>9.1124507808388664</v>
      </c>
      <c r="AH433" s="197">
        <f>INDEX(Sorted_by_Variable!AG$392:AG$444,D424)</f>
        <v>9.1124507808388682</v>
      </c>
      <c r="AI433" s="197">
        <f>INDEX(Sorted_by_Variable!AH$392:AH$444,D424)</f>
        <v>9.1124507808388682</v>
      </c>
      <c r="AJ433" s="197">
        <f>INDEX(Sorted_by_Variable!AI$392:AI$444,D424)</f>
        <v>9.1124507808388682</v>
      </c>
      <c r="AK433" s="197">
        <f>INDEX(Sorted_by_Variable!AJ$392:AJ$444,D424)</f>
        <v>9.1124507808388699</v>
      </c>
      <c r="AL433" s="197">
        <f>INDEX(Sorted_by_Variable!AK$392:AK$444,D424)</f>
        <v>9.1124507808388664</v>
      </c>
      <c r="AM433" s="197">
        <f>INDEX(Sorted_by_Variable!AL$392:AL$444,D424)</f>
        <v>9.1124507808388699</v>
      </c>
      <c r="AN433" s="197">
        <f>INDEX(Sorted_by_Variable!AM$392:AM$444,D424)</f>
        <v>9.1124507808388682</v>
      </c>
      <c r="AO433" s="197">
        <f>INDEX(Sorted_by_Variable!AN$392:AN$444,D424)</f>
        <v>9.1124507808388664</v>
      </c>
      <c r="AP433" s="197">
        <f>INDEX(Sorted_by_Variable!AO$392:AO$444,D424)</f>
        <v>9.1124507808388664</v>
      </c>
      <c r="AQ433" s="198">
        <f>INDEX(Sorted_by_Variable!AP$392:AP$444,D424)</f>
        <v>9.1124507808388682</v>
      </c>
      <c r="AS433" s="69" t="str">
        <f t="shared" si="105"/>
        <v>Total levelized cost of saved energy</v>
      </c>
    </row>
    <row r="434" spans="2:45" x14ac:dyDescent="0.35">
      <c r="B434" s="36"/>
      <c r="C434" s="267" t="s">
        <v>2397</v>
      </c>
      <c r="D434" s="76" t="s">
        <v>2375</v>
      </c>
      <c r="E434" s="197"/>
      <c r="F434" s="196">
        <f>INDEX(Sorted_by_Variable!E$447:E$499,D424)</f>
        <v>0</v>
      </c>
      <c r="G434" s="197">
        <f>INDEX(Sorted_by_Variable!F$447:F$499,D424)</f>
        <v>0</v>
      </c>
      <c r="H434" s="197">
        <f>INDEX(Sorted_by_Variable!G$447:G$499,D424)</f>
        <v>0</v>
      </c>
      <c r="I434" s="197">
        <f>INDEX(Sorted_by_Variable!H$447:H$499,D424)</f>
        <v>0</v>
      </c>
      <c r="J434" s="197">
        <f>INDEX(Sorted_by_Variable!I$447:I$499,D424)</f>
        <v>3.9053360489309439</v>
      </c>
      <c r="K434" s="197">
        <f>INDEX(Sorted_by_Variable!J$447:J$499,D424)</f>
        <v>4.5562253904194323</v>
      </c>
      <c r="L434" s="197">
        <f>INDEX(Sorted_by_Variable!K$447:K$499,D424)</f>
        <v>4.5562253904194323</v>
      </c>
      <c r="M434" s="197">
        <f>INDEX(Sorted_by_Variable!L$447:L$499,D424)</f>
        <v>4.5562253904194341</v>
      </c>
      <c r="N434" s="197">
        <f>INDEX(Sorted_by_Variable!M$447:M$499,D424)</f>
        <v>4.5562253904194332</v>
      </c>
      <c r="O434" s="197">
        <f>INDEX(Sorted_by_Variable!N$447:N$499,D424)</f>
        <v>4.5562253904194332</v>
      </c>
      <c r="P434" s="197">
        <f>INDEX(Sorted_by_Variable!O$447:O$499,D424)</f>
        <v>4.5562253904194341</v>
      </c>
      <c r="Q434" s="197">
        <f>INDEX(Sorted_by_Variable!P$447:P$499,D424)</f>
        <v>4.5562253904194332</v>
      </c>
      <c r="R434" s="198">
        <f>INDEX(Sorted_by_Variable!Q$447:Q$499,D424)</f>
        <v>4.5562253904194332</v>
      </c>
      <c r="S434" s="197">
        <f>INDEX(Sorted_by_Variable!R$447:R$499,D424)</f>
        <v>4.5562253904194341</v>
      </c>
      <c r="T434" s="197">
        <f>INDEX(Sorted_by_Variable!S$447:S$499,D424)</f>
        <v>4.5562253904194332</v>
      </c>
      <c r="U434" s="197">
        <f>INDEX(Sorted_by_Variable!T$447:T$499,D424)</f>
        <v>4.5562253904194341</v>
      </c>
      <c r="V434" s="197">
        <f>INDEX(Sorted_by_Variable!U$447:U$499,D424)</f>
        <v>4.5562253904194341</v>
      </c>
      <c r="W434" s="197">
        <f>INDEX(Sorted_by_Variable!V$447:V$499,D424)</f>
        <v>4.5562253904194341</v>
      </c>
      <c r="X434" s="197">
        <f>INDEX(Sorted_by_Variable!W$447:W$499,D424)</f>
        <v>4.5562253904194341</v>
      </c>
      <c r="Y434" s="197">
        <f>INDEX(Sorted_by_Variable!X$447:X$499,D424)</f>
        <v>4.5562253904194341</v>
      </c>
      <c r="Z434" s="197">
        <f>INDEX(Sorted_by_Variable!Y$447:Y$499,D424)</f>
        <v>4.5562253904194332</v>
      </c>
      <c r="AA434" s="197">
        <f>INDEX(Sorted_by_Variable!Z$447:Z$499,D424)</f>
        <v>4.5562253904194341</v>
      </c>
      <c r="AB434" s="197">
        <f>INDEX(Sorted_by_Variable!AA$447:AA$499,D424)</f>
        <v>4.5562253904194341</v>
      </c>
      <c r="AC434" s="197">
        <f>INDEX(Sorted_by_Variable!AB$447:AB$499,D424)</f>
        <v>4.5562253904194332</v>
      </c>
      <c r="AD434" s="197">
        <f>INDEX(Sorted_by_Variable!AC$447:AC$499,D424)</f>
        <v>4.5562253904194332</v>
      </c>
      <c r="AE434" s="197">
        <f>INDEX(Sorted_by_Variable!AD$447:AD$499,D424)</f>
        <v>4.5562253904194341</v>
      </c>
      <c r="AF434" s="197">
        <f>INDEX(Sorted_by_Variable!AE$447:AE$499,D424)</f>
        <v>4.5562253904194341</v>
      </c>
      <c r="AG434" s="197">
        <f>INDEX(Sorted_by_Variable!AF$447:AF$499,D424)</f>
        <v>4.5562253904194332</v>
      </c>
      <c r="AH434" s="197">
        <f>INDEX(Sorted_by_Variable!AG$447:AG$499,D424)</f>
        <v>4.5562253904194341</v>
      </c>
      <c r="AI434" s="197">
        <f>INDEX(Sorted_by_Variable!AH$447:AH$499,D424)</f>
        <v>4.5562253904194341</v>
      </c>
      <c r="AJ434" s="197">
        <f>INDEX(Sorted_by_Variable!AI$447:AI$499,D424)</f>
        <v>4.5562253904194341</v>
      </c>
      <c r="AK434" s="197">
        <f>INDEX(Sorted_by_Variable!AJ$447:AJ$499,D424)</f>
        <v>4.556225390419435</v>
      </c>
      <c r="AL434" s="197">
        <f>INDEX(Sorted_by_Variable!AK$447:AK$499,D424)</f>
        <v>4.5562253904194332</v>
      </c>
      <c r="AM434" s="197">
        <f>INDEX(Sorted_by_Variable!AL$447:AL$499,D424)</f>
        <v>4.556225390419435</v>
      </c>
      <c r="AN434" s="197">
        <f>INDEX(Sorted_by_Variable!AM$447:AM$499,D424)</f>
        <v>4.5562253904194341</v>
      </c>
      <c r="AO434" s="197">
        <f>INDEX(Sorted_by_Variable!AN$447:AN$499,D424)</f>
        <v>4.5562253904194332</v>
      </c>
      <c r="AP434" s="197">
        <f>INDEX(Sorted_by_Variable!AO$447:AO$499,D424)</f>
        <v>4.5562253904194332</v>
      </c>
      <c r="AQ434" s="198">
        <f>INDEX(Sorted_by_Variable!AP$447:AP$499,D424)</f>
        <v>4.5562253904194341</v>
      </c>
      <c r="AS434" s="69" t="str">
        <f t="shared" si="105"/>
        <v>Program levelized cost of saved energy</v>
      </c>
    </row>
    <row r="435" spans="2:45" x14ac:dyDescent="0.35">
      <c r="B435" s="36"/>
      <c r="C435" s="244" t="s">
        <v>2398</v>
      </c>
      <c r="D435" s="76" t="s">
        <v>2375</v>
      </c>
      <c r="E435" s="197"/>
      <c r="F435" s="196">
        <f>INDEX(Sorted_by_Variable!E$502:E$554,D424)</f>
        <v>0</v>
      </c>
      <c r="G435" s="197">
        <f>INDEX(Sorted_by_Variable!F$502:F$554,D424)</f>
        <v>0</v>
      </c>
      <c r="H435" s="197">
        <f>INDEX(Sorted_by_Variable!G$502:G$554,D424)</f>
        <v>0</v>
      </c>
      <c r="I435" s="197">
        <f>INDEX(Sorted_by_Variable!H$502:H$554,D424)</f>
        <v>0</v>
      </c>
      <c r="J435" s="197">
        <f>INDEX(Sorted_by_Variable!I$502:I$554,D424)</f>
        <v>3.9053360489309439</v>
      </c>
      <c r="K435" s="197">
        <f>INDEX(Sorted_by_Variable!J$502:J$554,D424)</f>
        <v>4.5562253904194323</v>
      </c>
      <c r="L435" s="197">
        <f>INDEX(Sorted_by_Variable!K$502:K$554,D424)</f>
        <v>4.5562253904194323</v>
      </c>
      <c r="M435" s="197">
        <f>INDEX(Sorted_by_Variable!L$502:L$554,D424)</f>
        <v>4.5562253904194341</v>
      </c>
      <c r="N435" s="197">
        <f>INDEX(Sorted_by_Variable!M$502:M$554,D424)</f>
        <v>4.5562253904194332</v>
      </c>
      <c r="O435" s="197">
        <f>INDEX(Sorted_by_Variable!N$502:N$554,D424)</f>
        <v>4.5562253904194332</v>
      </c>
      <c r="P435" s="197">
        <f>INDEX(Sorted_by_Variable!O$502:O$554,D424)</f>
        <v>4.5562253904194341</v>
      </c>
      <c r="Q435" s="197">
        <f>INDEX(Sorted_by_Variable!P$502:P$554,D424)</f>
        <v>4.5562253904194332</v>
      </c>
      <c r="R435" s="198">
        <f>INDEX(Sorted_by_Variable!Q$502:Q$554,D424)</f>
        <v>4.5562253904194332</v>
      </c>
      <c r="S435" s="197">
        <f>INDEX(Sorted_by_Variable!R$502:R$554,D424)</f>
        <v>4.5562253904194341</v>
      </c>
      <c r="T435" s="197">
        <f>INDEX(Sorted_by_Variable!S$502:S$554,D424)</f>
        <v>4.5562253904194332</v>
      </c>
      <c r="U435" s="197">
        <f>INDEX(Sorted_by_Variable!T$502:T$554,D424)</f>
        <v>4.5562253904194341</v>
      </c>
      <c r="V435" s="197">
        <f>INDEX(Sorted_by_Variable!U$502:U$554,D424)</f>
        <v>4.5562253904194341</v>
      </c>
      <c r="W435" s="197">
        <f>INDEX(Sorted_by_Variable!V$502:V$554,D424)</f>
        <v>4.5562253904194341</v>
      </c>
      <c r="X435" s="197">
        <f>INDEX(Sorted_by_Variable!W$502:W$554,D424)</f>
        <v>4.5562253904194341</v>
      </c>
      <c r="Y435" s="197">
        <f>INDEX(Sorted_by_Variable!X$502:X$554,D424)</f>
        <v>4.5562253904194341</v>
      </c>
      <c r="Z435" s="197">
        <f>INDEX(Sorted_by_Variable!Y$502:Y$554,D424)</f>
        <v>4.5562253904194332</v>
      </c>
      <c r="AA435" s="197">
        <f>INDEX(Sorted_by_Variable!Z$502:Z$554,D424)</f>
        <v>4.5562253904194341</v>
      </c>
      <c r="AB435" s="197">
        <f>INDEX(Sorted_by_Variable!AA$502:AA$554,D424)</f>
        <v>4.5562253904194341</v>
      </c>
      <c r="AC435" s="197">
        <f>INDEX(Sorted_by_Variable!AB$502:AB$554,D424)</f>
        <v>4.5562253904194332</v>
      </c>
      <c r="AD435" s="197">
        <f>INDEX(Sorted_by_Variable!AC$502:AC$554,D424)</f>
        <v>4.5562253904194332</v>
      </c>
      <c r="AE435" s="197">
        <f>INDEX(Sorted_by_Variable!AD$502:AD$554,D424)</f>
        <v>4.5562253904194341</v>
      </c>
      <c r="AF435" s="197">
        <f>INDEX(Sorted_by_Variable!AE$502:AE$554,D424)</f>
        <v>4.5562253904194341</v>
      </c>
      <c r="AG435" s="197">
        <f>INDEX(Sorted_by_Variable!AF$502:AF$554,D424)</f>
        <v>4.5562253904194332</v>
      </c>
      <c r="AH435" s="197">
        <f>INDEX(Sorted_by_Variable!AG$502:AG$554,D424)</f>
        <v>4.5562253904194341</v>
      </c>
      <c r="AI435" s="197">
        <f>INDEX(Sorted_by_Variable!AH$502:AH$554,D424)</f>
        <v>4.5562253904194341</v>
      </c>
      <c r="AJ435" s="197">
        <f>INDEX(Sorted_by_Variable!AI$502:AI$554,D424)</f>
        <v>4.5562253904194341</v>
      </c>
      <c r="AK435" s="197">
        <f>INDEX(Sorted_by_Variable!AJ$502:AJ$554,D424)</f>
        <v>4.556225390419435</v>
      </c>
      <c r="AL435" s="197">
        <f>INDEX(Sorted_by_Variable!AK$502:AK$554,D424)</f>
        <v>4.5562253904194332</v>
      </c>
      <c r="AM435" s="197">
        <f>INDEX(Sorted_by_Variable!AL$502:AL$554,D424)</f>
        <v>4.556225390419435</v>
      </c>
      <c r="AN435" s="197">
        <f>INDEX(Sorted_by_Variable!AM$502:AM$554,D424)</f>
        <v>4.5562253904194341</v>
      </c>
      <c r="AO435" s="197">
        <f>INDEX(Sorted_by_Variable!AN$502:AN$554,D424)</f>
        <v>4.5562253904194332</v>
      </c>
      <c r="AP435" s="197">
        <f>INDEX(Sorted_by_Variable!AO$502:AO$554,D424)</f>
        <v>4.5562253904194332</v>
      </c>
      <c r="AQ435" s="198">
        <f>INDEX(Sorted_by_Variable!AP$502:AP$554,D424)</f>
        <v>4.5562253904194341</v>
      </c>
      <c r="AS435" s="69" t="str">
        <f t="shared" si="105"/>
        <v>Participant levelized cost of saved energy</v>
      </c>
    </row>
    <row r="436" spans="2:45" x14ac:dyDescent="0.35">
      <c r="B436" s="36"/>
      <c r="C436" s="247" t="s">
        <v>2418</v>
      </c>
      <c r="D436" s="248"/>
      <c r="E436" s="250"/>
      <c r="F436" s="249"/>
      <c r="G436" s="250"/>
      <c r="H436" s="250"/>
      <c r="I436" s="250"/>
      <c r="J436" s="250"/>
      <c r="K436" s="250"/>
      <c r="L436" s="250"/>
      <c r="M436" s="250"/>
      <c r="N436" s="250"/>
      <c r="O436" s="250"/>
      <c r="P436" s="250"/>
      <c r="Q436" s="250"/>
      <c r="R436" s="251"/>
      <c r="S436" s="250"/>
      <c r="T436" s="250"/>
      <c r="U436" s="250"/>
      <c r="V436" s="250"/>
      <c r="W436" s="250"/>
      <c r="X436" s="250"/>
      <c r="Y436" s="250"/>
      <c r="Z436" s="250"/>
      <c r="AA436" s="250"/>
      <c r="AB436" s="250"/>
      <c r="AC436" s="250"/>
      <c r="AD436" s="250"/>
      <c r="AE436" s="250"/>
      <c r="AF436" s="250"/>
      <c r="AG436" s="250"/>
      <c r="AH436" s="250"/>
      <c r="AI436" s="250"/>
      <c r="AJ436" s="250"/>
      <c r="AK436" s="250"/>
      <c r="AL436" s="250"/>
      <c r="AM436" s="250"/>
      <c r="AN436" s="250"/>
      <c r="AO436" s="250"/>
      <c r="AP436" s="250"/>
      <c r="AQ436" s="251"/>
      <c r="AS436" s="69" t="str">
        <f>C436</f>
        <v>Annualized total cost of EE</v>
      </c>
    </row>
    <row r="437" spans="2:45" x14ac:dyDescent="0.35">
      <c r="B437" s="36"/>
      <c r="C437" s="244" t="s">
        <v>2418</v>
      </c>
      <c r="D437" s="76" t="s">
        <v>2376</v>
      </c>
      <c r="E437" s="200"/>
      <c r="F437" s="199">
        <f>INDEX(Sorted_by_Variable!E$557:E$609,D424)</f>
        <v>0</v>
      </c>
      <c r="G437" s="200">
        <f>INDEX(Sorted_by_Variable!F$557:F$609,D424)</f>
        <v>0</v>
      </c>
      <c r="H437" s="200">
        <f>INDEX(Sorted_by_Variable!G$557:G$609,D424)</f>
        <v>0</v>
      </c>
      <c r="I437" s="200">
        <f>INDEX(Sorted_by_Variable!H$557:H$609,D424)</f>
        <v>0</v>
      </c>
      <c r="J437" s="200">
        <f>INDEX(Sorted_by_Variable!I$557:I$609,D424)</f>
        <v>42.795219171232141</v>
      </c>
      <c r="K437" s="200">
        <f>INDEX(Sorted_by_Variable!J$557:J$609,D424)</f>
        <v>101.85487319214783</v>
      </c>
      <c r="L437" s="200">
        <f>INDEX(Sorted_by_Variable!K$557:K$609,D424)</f>
        <v>168.88129478115559</v>
      </c>
      <c r="M437" s="200">
        <f>INDEX(Sorted_by_Variable!L$557:L$609,D424)</f>
        <v>243.0546819244598</v>
      </c>
      <c r="N437" s="200">
        <f>INDEX(Sorted_by_Variable!M$557:M$609,D424)</f>
        <v>314.42252122902971</v>
      </c>
      <c r="O437" s="200">
        <f>INDEX(Sorted_by_Variable!N$557:N$609,D424)</f>
        <v>380.69907030594175</v>
      </c>
      <c r="P437" s="200">
        <f>INDEX(Sorted_by_Variable!O$557:O$609,D424)</f>
        <v>441.99533108366484</v>
      </c>
      <c r="Q437" s="200">
        <f>INDEX(Sorted_by_Variable!P$557:P$609,D424)</f>
        <v>498.41651243579224</v>
      </c>
      <c r="R437" s="201">
        <f>INDEX(Sorted_by_Variable!Q$557:Q$609,D424)</f>
        <v>550.06220415934854</v>
      </c>
      <c r="S437" s="200">
        <f>INDEX(Sorted_by_Variable!R$557:R$609,D424)</f>
        <v>597.02654376716509</v>
      </c>
      <c r="T437" s="200">
        <f>INDEX(Sorted_by_Variable!S$557:S$609,D424)</f>
        <v>639.39837633945058</v>
      </c>
      <c r="U437" s="200">
        <f>INDEX(Sorted_by_Variable!T$557:T$609,D424)</f>
        <v>677.26140767033223</v>
      </c>
      <c r="V437" s="200">
        <f>INDEX(Sorted_by_Variable!U$557:U$609,D424)</f>
        <v>710.69435093612935</v>
      </c>
      <c r="W437" s="200">
        <f>INDEX(Sorted_by_Variable!V$557:V$609,D424)</f>
        <v>739.77106710342048</v>
      </c>
      <c r="X437" s="200">
        <f>INDEX(Sorted_by_Variable!W$557:W$609,D424)</f>
        <v>764.56069928658758</v>
      </c>
      <c r="Y437" s="200">
        <f>INDEX(Sorted_by_Variable!X$557:X$609,D424)</f>
        <v>785.12780125642428</v>
      </c>
      <c r="Z437" s="200">
        <f>INDEX(Sorted_by_Variable!Y$557:Y$609,D424)</f>
        <v>801.53246029360628</v>
      </c>
      <c r="AA437" s="200">
        <f>INDEX(Sorted_by_Variable!Z$557:Z$609,D424)</f>
        <v>813.83041457328295</v>
      </c>
      <c r="AB437" s="200">
        <f>INDEX(Sorted_by_Variable!AA$557:AA$609,D424)</f>
        <v>822.07316525980161</v>
      </c>
      <c r="AC437" s="200">
        <f>INDEX(Sorted_by_Variable!AB$557:AB$609,D424)</f>
        <v>826.30808348357243</v>
      </c>
      <c r="AD437" s="200">
        <f>INDEX(Sorted_by_Variable!AC$557:AC$609,D424)</f>
        <v>828.83089232169823</v>
      </c>
      <c r="AE437" s="200">
        <f>INDEX(Sorted_by_Variable!AD$557:AD$609,D424)</f>
        <v>830.61615666666148</v>
      </c>
      <c r="AF437" s="200">
        <f>INDEX(Sorted_by_Variable!AE$557:AE$609,D424)</f>
        <v>832.24285522785044</v>
      </c>
      <c r="AG437" s="200">
        <f>INDEX(Sorted_by_Variable!AF$557:AF$609,D424)</f>
        <v>834.26844207389649</v>
      </c>
      <c r="AH437" s="200">
        <f>INDEX(Sorted_by_Variable!AG$557:AG$609,D424)</f>
        <v>836.74831802907204</v>
      </c>
      <c r="AI437" s="200">
        <f>INDEX(Sorted_by_Variable!AH$557:AH$609,D424)</f>
        <v>839.65821885372577</v>
      </c>
      <c r="AJ437" s="200">
        <f>INDEX(Sorted_by_Variable!AI$557:AI$609,D424)</f>
        <v>842.94019545858475</v>
      </c>
      <c r="AK437" s="200">
        <f>INDEX(Sorted_by_Variable!AJ$557:AJ$609,D424)</f>
        <v>846.54142256703051</v>
      </c>
      <c r="AL437" s="200">
        <f>INDEX(Sorted_by_Variable!AK$557:AK$609,D424)</f>
        <v>850.41399291258017</v>
      </c>
      <c r="AM437" s="200">
        <f>INDEX(Sorted_by_Variable!AL$557:AL$609,D424)</f>
        <v>854.51472300366595</v>
      </c>
      <c r="AN437" s="200">
        <f>INDEX(Sorted_by_Variable!AM$557:AM$609,D424)</f>
        <v>858.80496998803289</v>
      </c>
      <c r="AO437" s="200">
        <f>INDEX(Sorted_by_Variable!AN$557:AN$609,D424)</f>
        <v>863.25045917072077</v>
      </c>
      <c r="AP437" s="200">
        <f>INDEX(Sorted_by_Variable!AO$557:AO$609,D424)</f>
        <v>867.82112176033115</v>
      </c>
      <c r="AQ437" s="201">
        <f>INDEX(Sorted_by_Variable!AP$557:AP$609,D424)</f>
        <v>872.49094243818138</v>
      </c>
      <c r="AS437" s="69" t="str">
        <f>C436&amp;"|"&amp;C437</f>
        <v>Annualized total cost of EE|Annualized total cost of EE</v>
      </c>
    </row>
    <row r="438" spans="2:45" x14ac:dyDescent="0.35">
      <c r="B438" s="36"/>
      <c r="C438" s="244" t="s">
        <v>2419</v>
      </c>
      <c r="D438" s="76" t="s">
        <v>2376</v>
      </c>
      <c r="E438" s="200"/>
      <c r="F438" s="199">
        <f>INDEX(Sorted_by_Variable!E$612:E$664,D424)</f>
        <v>0</v>
      </c>
      <c r="G438" s="200">
        <f>INDEX(Sorted_by_Variable!F$612:F$664,D424)</f>
        <v>0</v>
      </c>
      <c r="H438" s="200">
        <f>INDEX(Sorted_by_Variable!G$612:G$664,D424)</f>
        <v>0</v>
      </c>
      <c r="I438" s="200">
        <f>INDEX(Sorted_by_Variable!H$612:H$664,D424)</f>
        <v>0</v>
      </c>
      <c r="J438" s="200">
        <f>INDEX(Sorted_by_Variable!I$612:I$664,D424)</f>
        <v>21.39760958561607</v>
      </c>
      <c r="K438" s="200">
        <f>INDEX(Sorted_by_Variable!J$612:J$664,D424)</f>
        <v>50.927436596073917</v>
      </c>
      <c r="L438" s="200">
        <f>INDEX(Sorted_by_Variable!K$612:K$664,D424)</f>
        <v>84.440647390577794</v>
      </c>
      <c r="M438" s="200">
        <f>INDEX(Sorted_by_Variable!L$612:L$664,D424)</f>
        <v>121.5273409622299</v>
      </c>
      <c r="N438" s="200">
        <f>INDEX(Sorted_by_Variable!M$612:M$664,D424)</f>
        <v>157.21126061451486</v>
      </c>
      <c r="O438" s="200">
        <f>INDEX(Sorted_by_Variable!N$612:N$664,D424)</f>
        <v>190.34953515297087</v>
      </c>
      <c r="P438" s="200">
        <f>INDEX(Sorted_by_Variable!O$612:O$664,D424)</f>
        <v>220.99766554183242</v>
      </c>
      <c r="Q438" s="200">
        <f>INDEX(Sorted_by_Variable!P$612:P$664,D424)</f>
        <v>249.20825621789612</v>
      </c>
      <c r="R438" s="201">
        <f>INDEX(Sorted_by_Variable!Q$612:Q$664,D424)</f>
        <v>275.03110207967427</v>
      </c>
      <c r="S438" s="200">
        <f>INDEX(Sorted_by_Variable!R$612:R$664,D424)</f>
        <v>298.51327188358255</v>
      </c>
      <c r="T438" s="200">
        <f>INDEX(Sorted_by_Variable!S$612:S$664,D424)</f>
        <v>319.69918816972529</v>
      </c>
      <c r="U438" s="200">
        <f>INDEX(Sorted_by_Variable!T$612:T$664,D424)</f>
        <v>338.63070383516612</v>
      </c>
      <c r="V438" s="200">
        <f>INDEX(Sorted_by_Variable!U$612:U$664,D424)</f>
        <v>355.34717546806468</v>
      </c>
      <c r="W438" s="200">
        <f>INDEX(Sorted_by_Variable!V$612:V$664,D424)</f>
        <v>369.88553355171024</v>
      </c>
      <c r="X438" s="200">
        <f>INDEX(Sorted_by_Variable!W$612:W$664,D424)</f>
        <v>382.28034964329379</v>
      </c>
      <c r="Y438" s="200">
        <f>INDEX(Sorted_by_Variable!X$612:X$664,D424)</f>
        <v>392.56390062821214</v>
      </c>
      <c r="Z438" s="200">
        <f>INDEX(Sorted_by_Variable!Y$612:Y$664,D424)</f>
        <v>400.76623014680314</v>
      </c>
      <c r="AA438" s="200">
        <f>INDEX(Sorted_by_Variable!Z$612:Z$664,D424)</f>
        <v>406.91520728664148</v>
      </c>
      <c r="AB438" s="200">
        <f>INDEX(Sorted_by_Variable!AA$612:AA$664,D424)</f>
        <v>411.03658262990081</v>
      </c>
      <c r="AC438" s="200">
        <f>INDEX(Sorted_by_Variable!AB$612:AB$664,D424)</f>
        <v>413.15404174178622</v>
      </c>
      <c r="AD438" s="200">
        <f>INDEX(Sorted_by_Variable!AC$612:AC$664,D424)</f>
        <v>414.41544616084911</v>
      </c>
      <c r="AE438" s="200">
        <f>INDEX(Sorted_by_Variable!AD$612:AD$664,D424)</f>
        <v>415.30807833333074</v>
      </c>
      <c r="AF438" s="200">
        <f>INDEX(Sorted_by_Variable!AE$612:AE$664,D424)</f>
        <v>416.12142761392522</v>
      </c>
      <c r="AG438" s="200">
        <f>INDEX(Sorted_by_Variable!AF$612:AF$664,D424)</f>
        <v>417.13422103694825</v>
      </c>
      <c r="AH438" s="200">
        <f>INDEX(Sorted_by_Variable!AG$612:AG$664,D424)</f>
        <v>418.37415901453602</v>
      </c>
      <c r="AI438" s="200">
        <f>INDEX(Sorted_by_Variable!AH$612:AH$664,D424)</f>
        <v>419.82910942686289</v>
      </c>
      <c r="AJ438" s="200">
        <f>INDEX(Sorted_by_Variable!AI$612:AI$664,D424)</f>
        <v>421.47009772929238</v>
      </c>
      <c r="AK438" s="200">
        <f>INDEX(Sorted_by_Variable!AJ$612:AJ$664,D424)</f>
        <v>423.27071128351525</v>
      </c>
      <c r="AL438" s="200">
        <f>INDEX(Sorted_by_Variable!AK$612:AK$664,D424)</f>
        <v>425.20699645629009</v>
      </c>
      <c r="AM438" s="200">
        <f>INDEX(Sorted_by_Variable!AL$612:AL$664,D424)</f>
        <v>427.25736150183297</v>
      </c>
      <c r="AN438" s="200">
        <f>INDEX(Sorted_by_Variable!AM$612:AM$664,D424)</f>
        <v>429.40248499401645</v>
      </c>
      <c r="AO438" s="200">
        <f>INDEX(Sorted_by_Variable!AN$612:AN$664,D424)</f>
        <v>431.62522958536039</v>
      </c>
      <c r="AP438" s="200">
        <f>INDEX(Sorted_by_Variable!AO$612:AO$664,D424)</f>
        <v>433.91056088016558</v>
      </c>
      <c r="AQ438" s="201">
        <f>INDEX(Sorted_by_Variable!AP$612:AP$664,D424)</f>
        <v>436.24547121909069</v>
      </c>
      <c r="AS438" s="69" t="str">
        <f>C436&amp;"|"&amp;C438</f>
        <v>Annualized total cost of EE|Annualized program cost of EE</v>
      </c>
    </row>
    <row r="439" spans="2:45" x14ac:dyDescent="0.35">
      <c r="B439" s="36"/>
      <c r="C439" s="244" t="s">
        <v>2420</v>
      </c>
      <c r="D439" s="76" t="s">
        <v>2376</v>
      </c>
      <c r="E439" s="200"/>
      <c r="F439" s="199">
        <f>INDEX(Sorted_by_Variable!E$667:E$719,D424)</f>
        <v>0</v>
      </c>
      <c r="G439" s="200">
        <f>INDEX(Sorted_by_Variable!F$667:F$719,D424)</f>
        <v>0</v>
      </c>
      <c r="H439" s="200">
        <f>INDEX(Sorted_by_Variable!G$667:G$719,D424)</f>
        <v>0</v>
      </c>
      <c r="I439" s="200">
        <f>INDEX(Sorted_by_Variable!H$667:H$719,D424)</f>
        <v>0</v>
      </c>
      <c r="J439" s="200">
        <f>INDEX(Sorted_by_Variable!I$667:I$719,D424)</f>
        <v>21.39760958561607</v>
      </c>
      <c r="K439" s="200">
        <f>INDEX(Sorted_by_Variable!J$667:J$719,D424)</f>
        <v>50.927436596073917</v>
      </c>
      <c r="L439" s="200">
        <f>INDEX(Sorted_by_Variable!K$667:K$719,D424)</f>
        <v>84.440647390577794</v>
      </c>
      <c r="M439" s="200">
        <f>INDEX(Sorted_by_Variable!L$667:L$719,D424)</f>
        <v>121.5273409622299</v>
      </c>
      <c r="N439" s="200">
        <f>INDEX(Sorted_by_Variable!M$667:M$719,D424)</f>
        <v>157.21126061451486</v>
      </c>
      <c r="O439" s="200">
        <f>INDEX(Sorted_by_Variable!N$667:N$719,D424)</f>
        <v>190.34953515297087</v>
      </c>
      <c r="P439" s="200">
        <f>INDEX(Sorted_by_Variable!O$667:O$719,D424)</f>
        <v>220.99766554183242</v>
      </c>
      <c r="Q439" s="200">
        <f>INDEX(Sorted_by_Variable!P$667:P$719,D424)</f>
        <v>249.20825621789612</v>
      </c>
      <c r="R439" s="201">
        <f>INDEX(Sorted_by_Variable!Q$667:Q$719,D424)</f>
        <v>275.03110207967427</v>
      </c>
      <c r="S439" s="200">
        <f>INDEX(Sorted_by_Variable!R$667:R$719,D424)</f>
        <v>298.51327188358255</v>
      </c>
      <c r="T439" s="200">
        <f>INDEX(Sorted_by_Variable!S$667:S$719,D424)</f>
        <v>319.69918816972529</v>
      </c>
      <c r="U439" s="200">
        <f>INDEX(Sorted_by_Variable!T$667:T$719,D424)</f>
        <v>338.63070383516612</v>
      </c>
      <c r="V439" s="200">
        <f>INDEX(Sorted_by_Variable!U$667:U$719,D424)</f>
        <v>355.34717546806468</v>
      </c>
      <c r="W439" s="200">
        <f>INDEX(Sorted_by_Variable!V$667:V$719,D424)</f>
        <v>369.88553355171024</v>
      </c>
      <c r="X439" s="200">
        <f>INDEX(Sorted_by_Variable!W$667:W$719,D424)</f>
        <v>382.28034964329379</v>
      </c>
      <c r="Y439" s="200">
        <f>INDEX(Sorted_by_Variable!X$667:X$719,D424)</f>
        <v>392.56390062821214</v>
      </c>
      <c r="Z439" s="200">
        <f>INDEX(Sorted_by_Variable!Y$667:Y$719,D424)</f>
        <v>400.76623014680314</v>
      </c>
      <c r="AA439" s="200">
        <f>INDEX(Sorted_by_Variable!Z$667:Z$719,D424)</f>
        <v>406.91520728664148</v>
      </c>
      <c r="AB439" s="200">
        <f>INDEX(Sorted_by_Variable!AA$667:AA$719,D424)</f>
        <v>411.03658262990081</v>
      </c>
      <c r="AC439" s="200">
        <f>INDEX(Sorted_by_Variable!AB$667:AB$719,D424)</f>
        <v>413.15404174178622</v>
      </c>
      <c r="AD439" s="200">
        <f>INDEX(Sorted_by_Variable!AC$667:AC$719,D424)</f>
        <v>414.41544616084911</v>
      </c>
      <c r="AE439" s="200">
        <f>INDEX(Sorted_by_Variable!AD$667:AD$719,D424)</f>
        <v>415.30807833333074</v>
      </c>
      <c r="AF439" s="200">
        <f>INDEX(Sorted_by_Variable!AE$667:AE$719,D424)</f>
        <v>416.12142761392522</v>
      </c>
      <c r="AG439" s="200">
        <f>INDEX(Sorted_by_Variable!AF$667:AF$719,D424)</f>
        <v>417.13422103694825</v>
      </c>
      <c r="AH439" s="200">
        <f>INDEX(Sorted_by_Variable!AG$667:AG$719,D424)</f>
        <v>418.37415901453602</v>
      </c>
      <c r="AI439" s="200">
        <f>INDEX(Sorted_by_Variable!AH$667:AH$719,D424)</f>
        <v>419.82910942686289</v>
      </c>
      <c r="AJ439" s="200">
        <f>INDEX(Sorted_by_Variable!AI$667:AI$719,D424)</f>
        <v>421.47009772929238</v>
      </c>
      <c r="AK439" s="200">
        <f>INDEX(Sorted_by_Variable!AJ$667:AJ$719,D424)</f>
        <v>423.27071128351525</v>
      </c>
      <c r="AL439" s="200">
        <f>INDEX(Sorted_by_Variable!AK$667:AK$719,D424)</f>
        <v>425.20699645629009</v>
      </c>
      <c r="AM439" s="200">
        <f>INDEX(Sorted_by_Variable!AL$667:AL$719,D424)</f>
        <v>427.25736150183297</v>
      </c>
      <c r="AN439" s="200">
        <f>INDEX(Sorted_by_Variable!AM$667:AM$719,D424)</f>
        <v>429.40248499401645</v>
      </c>
      <c r="AO439" s="200">
        <f>INDEX(Sorted_by_Variable!AN$667:AN$719,D424)</f>
        <v>431.62522958536039</v>
      </c>
      <c r="AP439" s="200">
        <f>INDEX(Sorted_by_Variable!AO$667:AO$719,D424)</f>
        <v>433.91056088016558</v>
      </c>
      <c r="AQ439" s="201">
        <f>INDEX(Sorted_by_Variable!AP$667:AP$719,D424)</f>
        <v>436.24547121909069</v>
      </c>
      <c r="AS439" s="69" t="str">
        <f>C436&amp;"|"&amp;C439</f>
        <v>Annualized total cost of EE|Annualized participant cost of EE</v>
      </c>
    </row>
    <row r="440" spans="2:45" x14ac:dyDescent="0.35">
      <c r="B440" s="231"/>
      <c r="C440" s="247" t="s">
        <v>2421</v>
      </c>
      <c r="D440" s="248"/>
      <c r="E440" s="250"/>
      <c r="F440" s="249"/>
      <c r="G440" s="250"/>
      <c r="H440" s="250"/>
      <c r="I440" s="250"/>
      <c r="J440" s="250"/>
      <c r="K440" s="250"/>
      <c r="L440" s="250"/>
      <c r="M440" s="250"/>
      <c r="N440" s="250"/>
      <c r="O440" s="250"/>
      <c r="P440" s="250"/>
      <c r="Q440" s="250"/>
      <c r="R440" s="251"/>
      <c r="S440" s="250"/>
      <c r="T440" s="250"/>
      <c r="U440" s="250"/>
      <c r="V440" s="250"/>
      <c r="W440" s="250"/>
      <c r="X440" s="250"/>
      <c r="Y440" s="250"/>
      <c r="Z440" s="250"/>
      <c r="AA440" s="250"/>
      <c r="AB440" s="250"/>
      <c r="AC440" s="250"/>
      <c r="AD440" s="250"/>
      <c r="AE440" s="250"/>
      <c r="AF440" s="250"/>
      <c r="AG440" s="250"/>
      <c r="AH440" s="250"/>
      <c r="AI440" s="250"/>
      <c r="AJ440" s="250"/>
      <c r="AK440" s="250"/>
      <c r="AL440" s="250"/>
      <c r="AM440" s="250"/>
      <c r="AN440" s="250"/>
      <c r="AO440" s="250"/>
      <c r="AP440" s="250"/>
      <c r="AQ440" s="251"/>
      <c r="AS440" s="69" t="str">
        <f>C440</f>
        <v>Annual first-year costs</v>
      </c>
    </row>
    <row r="441" spans="2:45" x14ac:dyDescent="0.35">
      <c r="B441" s="36"/>
      <c r="C441" s="244" t="s">
        <v>2394</v>
      </c>
      <c r="D441" s="76" t="s">
        <v>2376</v>
      </c>
      <c r="E441" s="200"/>
      <c r="F441" s="199">
        <f>INDEX(Sorted_by_Variable!E$722:E$774,D424)</f>
        <v>0</v>
      </c>
      <c r="G441" s="200">
        <f>INDEX(Sorted_by_Variable!F$722:F$774,D424)</f>
        <v>0</v>
      </c>
      <c r="H441" s="200">
        <f>INDEX(Sorted_by_Variable!G$722:G$774,D424)</f>
        <v>0</v>
      </c>
      <c r="I441" s="200">
        <f>INDEX(Sorted_by_Variable!H$722:H$774,D424)</f>
        <v>0</v>
      </c>
      <c r="J441" s="200">
        <f>INDEX(Sorted_by_Variable!I$722:I$774,D424)</f>
        <v>361.61862000000002</v>
      </c>
      <c r="K441" s="200">
        <f>INDEX(Sorted_by_Variable!J$722:J$774,D424)</f>
        <v>518.08528021670315</v>
      </c>
      <c r="L441" s="200">
        <f>INDEX(Sorted_by_Variable!K$722:K$774,D424)</f>
        <v>612.67192968551137</v>
      </c>
      <c r="M441" s="200">
        <f>INDEX(Sorted_by_Variable!L$722:L$774,D424)</f>
        <v>705.30951565814928</v>
      </c>
      <c r="N441" s="200">
        <f>INDEX(Sorted_by_Variable!M$722:M$774,D424)</f>
        <v>718.72425425380516</v>
      </c>
      <c r="O441" s="200">
        <f>INDEX(Sorted_by_Variable!N$722:N$774,D424)</f>
        <v>713.53056098610875</v>
      </c>
      <c r="P441" s="200">
        <f>INDEX(Sorted_by_Variable!O$722:O$774,D424)</f>
        <v>709.00147918962989</v>
      </c>
      <c r="Q441" s="200">
        <f>INDEX(Sorted_by_Variable!P$722:P$774,D424)</f>
        <v>705.12303723471825</v>
      </c>
      <c r="R441" s="201">
        <f>INDEX(Sorted_by_Variable!Q$722:Q$774,D424)</f>
        <v>701.88199825549293</v>
      </c>
      <c r="S441" s="200">
        <f>INDEX(Sorted_by_Variable!R$722:R$774,D424)</f>
        <v>699.26583810066677</v>
      </c>
      <c r="T441" s="200">
        <f>INDEX(Sorted_by_Variable!S$722:S$774,D424)</f>
        <v>697.26272419519921</v>
      </c>
      <c r="U441" s="200">
        <f>INDEX(Sorted_by_Variable!T$722:T$774,D424)</f>
        <v>695.8614952817054</v>
      </c>
      <c r="V441" s="200">
        <f>INDEX(Sorted_by_Variable!U$722:U$774,D424)</f>
        <v>695.05164201173784</v>
      </c>
      <c r="W441" s="200">
        <f>INDEX(Sorted_by_Variable!V$722:V$774,D424)</f>
        <v>694.82328835820158</v>
      </c>
      <c r="X441" s="200">
        <f>INDEX(Sorted_by_Variable!W$722:W$774,D424)</f>
        <v>695.1671738212583</v>
      </c>
      <c r="Y441" s="200">
        <f>INDEX(Sorted_by_Variable!X$722:X$774,D424)</f>
        <v>696.0746364011477</v>
      </c>
      <c r="Z441" s="200">
        <f>INDEX(Sorted_by_Variable!Y$722:Y$774,D424)</f>
        <v>697.53759631237176</v>
      </c>
      <c r="AA441" s="200">
        <f>INDEX(Sorted_by_Variable!Z$722:Z$774,D424)</f>
        <v>699.54854041467797</v>
      </c>
      <c r="AB441" s="200">
        <f>INDEX(Sorted_by_Variable!AA$722:AA$774,D424)</f>
        <v>702.10050733723654</v>
      </c>
      <c r="AC441" s="200">
        <f>INDEX(Sorted_by_Variable!AB$722:AB$774,D424)</f>
        <v>705.18707327331731</v>
      </c>
      <c r="AD441" s="200">
        <f>INDEX(Sorted_by_Variable!AC$722:AC$774,D424)</f>
        <v>708.80233842366977</v>
      </c>
      <c r="AE441" s="200">
        <f>INDEX(Sorted_by_Variable!AD$722:AD$774,D424)</f>
        <v>712.60784428607701</v>
      </c>
      <c r="AF441" s="200">
        <f>INDEX(Sorted_by_Variable!AE$722:AE$774,D424)</f>
        <v>716.52775203067995</v>
      </c>
      <c r="AG441" s="200">
        <f>INDEX(Sorted_by_Variable!AF$722:AF$774,D424)</f>
        <v>720.48878237795725</v>
      </c>
      <c r="AH441" s="200">
        <f>INDEX(Sorted_by_Variable!AG$722:AG$774,D424)</f>
        <v>724.42038482706596</v>
      </c>
      <c r="AI441" s="200">
        <f>INDEX(Sorted_by_Variable!AH$722:AH$774,D424)</f>
        <v>728.62723372983385</v>
      </c>
      <c r="AJ441" s="200">
        <f>INDEX(Sorted_by_Variable!AI$722:AI$774,D424)</f>
        <v>732.80419998424873</v>
      </c>
      <c r="AK441" s="200">
        <f>INDEX(Sorted_by_Variable!AJ$722:AJ$774,D424)</f>
        <v>736.95876271650616</v>
      </c>
      <c r="AL441" s="200">
        <f>INDEX(Sorted_by_Variable!AK$722:AK$774,D424)</f>
        <v>741.09775234163055</v>
      </c>
      <c r="AM441" s="200">
        <f>INDEX(Sorted_by_Variable!AL$722:AL$774,D424)</f>
        <v>745.22737665285194</v>
      </c>
      <c r="AN441" s="200">
        <f>INDEX(Sorted_by_Variable!AM$722:AM$774,D424)</f>
        <v>749.35324544485263</v>
      </c>
      <c r="AO441" s="200">
        <f>INDEX(Sorted_by_Variable!AN$722:AN$774,D424)</f>
        <v>753.4803937301615</v>
      </c>
      <c r="AP441" s="200">
        <f>INDEX(Sorted_by_Variable!AO$722:AO$774,D424)</f>
        <v>757.6133036052338</v>
      </c>
      <c r="AQ441" s="201">
        <f>INDEX(Sorted_by_Variable!AP$722:AP$774,D424)</f>
        <v>761.75592482012155</v>
      </c>
      <c r="AS441" s="69" t="str">
        <f>C440&amp;"|"&amp;C441</f>
        <v>Annual first-year costs|Annual total cost of EE</v>
      </c>
    </row>
    <row r="442" spans="2:45" x14ac:dyDescent="0.35">
      <c r="B442" s="36"/>
      <c r="C442" s="244" t="s">
        <v>2385</v>
      </c>
      <c r="D442" s="76" t="s">
        <v>2376</v>
      </c>
      <c r="E442" s="200"/>
      <c r="F442" s="199">
        <f>INDEX(Sorted_by_Variable!E$777:E$829,D424)</f>
        <v>0</v>
      </c>
      <c r="G442" s="200">
        <f>INDEX(Sorted_by_Variable!F$777:F$829,D424)</f>
        <v>0</v>
      </c>
      <c r="H442" s="200">
        <f>INDEX(Sorted_by_Variable!G$777:G$829,D424)</f>
        <v>0</v>
      </c>
      <c r="I442" s="200">
        <f>INDEX(Sorted_by_Variable!H$777:H$829,D424)</f>
        <v>0</v>
      </c>
      <c r="J442" s="200">
        <f>INDEX(Sorted_by_Variable!I$777:I$829,D424)</f>
        <v>180.80931000000001</v>
      </c>
      <c r="K442" s="200">
        <f>INDEX(Sorted_by_Variable!J$777:J$829,D424)</f>
        <v>259.04264010835158</v>
      </c>
      <c r="L442" s="200">
        <f>INDEX(Sorted_by_Variable!K$777:K$829,D424)</f>
        <v>306.33596484275569</v>
      </c>
      <c r="M442" s="200">
        <f>INDEX(Sorted_by_Variable!L$777:L$829,D424)</f>
        <v>352.65475782907464</v>
      </c>
      <c r="N442" s="200">
        <f>INDEX(Sorted_by_Variable!M$777:M$829,D424)</f>
        <v>359.36212712690258</v>
      </c>
      <c r="O442" s="200">
        <f>INDEX(Sorted_by_Variable!N$777:N$829,D424)</f>
        <v>356.76528049305438</v>
      </c>
      <c r="P442" s="200">
        <f>INDEX(Sorted_by_Variable!O$777:O$829,D424)</f>
        <v>354.50073959481495</v>
      </c>
      <c r="Q442" s="200">
        <f>INDEX(Sorted_by_Variable!P$777:P$829,D424)</f>
        <v>352.56151861735913</v>
      </c>
      <c r="R442" s="201">
        <f>INDEX(Sorted_by_Variable!Q$777:Q$829,D424)</f>
        <v>350.94099912774647</v>
      </c>
      <c r="S442" s="200">
        <f>INDEX(Sorted_by_Variable!R$777:R$829,D424)</f>
        <v>349.63291905033338</v>
      </c>
      <c r="T442" s="200">
        <f>INDEX(Sorted_by_Variable!S$777:S$829,D424)</f>
        <v>348.63136209759961</v>
      </c>
      <c r="U442" s="200">
        <f>INDEX(Sorted_by_Variable!T$777:T$829,D424)</f>
        <v>347.9307476408527</v>
      </c>
      <c r="V442" s="200">
        <f>INDEX(Sorted_by_Variable!U$777:U$829,D424)</f>
        <v>347.52582100586892</v>
      </c>
      <c r="W442" s="200">
        <f>INDEX(Sorted_by_Variable!V$777:V$829,D424)</f>
        <v>347.41164417910079</v>
      </c>
      <c r="X442" s="200">
        <f>INDEX(Sorted_by_Variable!W$777:W$829,D424)</f>
        <v>347.58358691062915</v>
      </c>
      <c r="Y442" s="200">
        <f>INDEX(Sorted_by_Variable!X$777:X$829,D424)</f>
        <v>348.03731820057385</v>
      </c>
      <c r="Z442" s="200">
        <f>INDEX(Sorted_by_Variable!Y$777:Y$829,D424)</f>
        <v>348.76879815618588</v>
      </c>
      <c r="AA442" s="200">
        <f>INDEX(Sorted_by_Variable!Z$777:Z$829,D424)</f>
        <v>349.77427020733899</v>
      </c>
      <c r="AB442" s="200">
        <f>INDEX(Sorted_by_Variable!AA$777:AA$829,D424)</f>
        <v>351.05025366861827</v>
      </c>
      <c r="AC442" s="200">
        <f>INDEX(Sorted_by_Variable!AB$777:AB$829,D424)</f>
        <v>352.59353663665865</v>
      </c>
      <c r="AD442" s="200">
        <f>INDEX(Sorted_by_Variable!AC$777:AC$829,D424)</f>
        <v>354.40116921183488</v>
      </c>
      <c r="AE442" s="200">
        <f>INDEX(Sorted_by_Variable!AD$777:AD$829,D424)</f>
        <v>356.30392214303851</v>
      </c>
      <c r="AF442" s="200">
        <f>INDEX(Sorted_by_Variable!AE$777:AE$829,D424)</f>
        <v>358.26387601533997</v>
      </c>
      <c r="AG442" s="200">
        <f>INDEX(Sorted_by_Variable!AF$777:AF$829,D424)</f>
        <v>360.24439118897862</v>
      </c>
      <c r="AH442" s="200">
        <f>INDEX(Sorted_by_Variable!AG$777:AG$829,D424)</f>
        <v>362.21019241353298</v>
      </c>
      <c r="AI442" s="200">
        <f>INDEX(Sorted_by_Variable!AH$777:AH$829,D424)</f>
        <v>364.31361686491692</v>
      </c>
      <c r="AJ442" s="200">
        <f>INDEX(Sorted_by_Variable!AI$777:AI$829,D424)</f>
        <v>366.40209999212436</v>
      </c>
      <c r="AK442" s="200">
        <f>INDEX(Sorted_by_Variable!AJ$777:AJ$829,D424)</f>
        <v>368.47938135825308</v>
      </c>
      <c r="AL442" s="200">
        <f>INDEX(Sorted_by_Variable!AK$777:AK$829,D424)</f>
        <v>370.54887617081528</v>
      </c>
      <c r="AM442" s="200">
        <f>INDEX(Sorted_by_Variable!AL$777:AL$829,D424)</f>
        <v>372.61368832642597</v>
      </c>
      <c r="AN442" s="200">
        <f>INDEX(Sorted_by_Variable!AM$777:AM$829,D424)</f>
        <v>374.67662272242632</v>
      </c>
      <c r="AO442" s="200">
        <f>INDEX(Sorted_by_Variable!AN$777:AN$829,D424)</f>
        <v>376.74019686508075</v>
      </c>
      <c r="AP442" s="200">
        <f>INDEX(Sorted_by_Variable!AO$777:AO$829,D424)</f>
        <v>378.8066518026169</v>
      </c>
      <c r="AQ442" s="201">
        <f>INDEX(Sorted_by_Variable!AP$777:AP$829,D424)</f>
        <v>380.87796241006077</v>
      </c>
      <c r="AS442" s="69" t="str">
        <f>C440&amp;"|"&amp;C442</f>
        <v>Annual first-year costs|Annual program cost of EE</v>
      </c>
    </row>
    <row r="443" spans="2:45" ht="18" thickBot="1" x14ac:dyDescent="0.4">
      <c r="B443" s="29"/>
      <c r="C443" s="245" t="s">
        <v>2386</v>
      </c>
      <c r="D443" s="96" t="s">
        <v>2376</v>
      </c>
      <c r="E443" s="203"/>
      <c r="F443" s="202">
        <f>INDEX(Sorted_by_Variable!E$832:E$884,D424)</f>
        <v>0</v>
      </c>
      <c r="G443" s="203">
        <f>INDEX(Sorted_by_Variable!F$832:F$884,D424)</f>
        <v>0</v>
      </c>
      <c r="H443" s="203">
        <f>INDEX(Sorted_by_Variable!G$832:G$884,D424)</f>
        <v>0</v>
      </c>
      <c r="I443" s="203">
        <f>INDEX(Sorted_by_Variable!H$832:H$884,D424)</f>
        <v>0</v>
      </c>
      <c r="J443" s="203">
        <f>INDEX(Sorted_by_Variable!I$832:I$884,D424)</f>
        <v>180.80931000000001</v>
      </c>
      <c r="K443" s="203">
        <f>INDEX(Sorted_by_Variable!J$832:J$884,D424)</f>
        <v>259.04264010835158</v>
      </c>
      <c r="L443" s="203">
        <f>INDEX(Sorted_by_Variable!K$832:K$884,D424)</f>
        <v>306.33596484275569</v>
      </c>
      <c r="M443" s="203">
        <f>INDEX(Sorted_by_Variable!L$832:L$884,D424)</f>
        <v>352.65475782907464</v>
      </c>
      <c r="N443" s="203">
        <f>INDEX(Sorted_by_Variable!M$832:M$884,D424)</f>
        <v>359.36212712690258</v>
      </c>
      <c r="O443" s="203">
        <f>INDEX(Sorted_by_Variable!N$832:N$884,D424)</f>
        <v>356.76528049305438</v>
      </c>
      <c r="P443" s="203">
        <f>INDEX(Sorted_by_Variable!O$832:O$884,D424)</f>
        <v>354.50073959481495</v>
      </c>
      <c r="Q443" s="203">
        <f>INDEX(Sorted_by_Variable!P$832:P$884,D424)</f>
        <v>352.56151861735913</v>
      </c>
      <c r="R443" s="204">
        <f>INDEX(Sorted_by_Variable!Q$832:Q$884,D424)</f>
        <v>350.94099912774647</v>
      </c>
      <c r="S443" s="203">
        <f>INDEX(Sorted_by_Variable!R$832:R$884,D424)</f>
        <v>349.63291905033338</v>
      </c>
      <c r="T443" s="203">
        <f>INDEX(Sorted_by_Variable!S$832:S$884,D424)</f>
        <v>348.63136209759961</v>
      </c>
      <c r="U443" s="203">
        <f>INDEX(Sorted_by_Variable!T$832:T$884,D424)</f>
        <v>347.9307476408527</v>
      </c>
      <c r="V443" s="203">
        <f>INDEX(Sorted_by_Variable!U$832:U$884,D424)</f>
        <v>347.52582100586892</v>
      </c>
      <c r="W443" s="203">
        <f>INDEX(Sorted_by_Variable!V$832:V$884,D424)</f>
        <v>347.41164417910079</v>
      </c>
      <c r="X443" s="203">
        <f>INDEX(Sorted_by_Variable!W$832:W$884,D424)</f>
        <v>347.58358691062915</v>
      </c>
      <c r="Y443" s="203">
        <f>INDEX(Sorted_by_Variable!X$832:X$884,D424)</f>
        <v>348.03731820057385</v>
      </c>
      <c r="Z443" s="203">
        <f>INDEX(Sorted_by_Variable!Y$832:Y$884,D424)</f>
        <v>348.76879815618588</v>
      </c>
      <c r="AA443" s="203">
        <f>INDEX(Sorted_by_Variable!Z$832:Z$884,D424)</f>
        <v>349.77427020733899</v>
      </c>
      <c r="AB443" s="203">
        <f>INDEX(Sorted_by_Variable!AA$832:AA$884,D424)</f>
        <v>351.05025366861827</v>
      </c>
      <c r="AC443" s="203">
        <f>INDEX(Sorted_by_Variable!AB$832:AB$884,D424)</f>
        <v>352.59353663665865</v>
      </c>
      <c r="AD443" s="203">
        <f>INDEX(Sorted_by_Variable!AC$832:AC$884,D424)</f>
        <v>354.40116921183488</v>
      </c>
      <c r="AE443" s="203">
        <f>INDEX(Sorted_by_Variable!AD$832:AD$884,D424)</f>
        <v>356.30392214303851</v>
      </c>
      <c r="AF443" s="203">
        <f>INDEX(Sorted_by_Variable!AE$832:AE$884,D424)</f>
        <v>358.26387601533997</v>
      </c>
      <c r="AG443" s="203">
        <f>INDEX(Sorted_by_Variable!AF$832:AF$884,D424)</f>
        <v>360.24439118897862</v>
      </c>
      <c r="AH443" s="203">
        <f>INDEX(Sorted_by_Variable!AG$832:AG$884,D424)</f>
        <v>362.21019241353298</v>
      </c>
      <c r="AI443" s="203">
        <f>INDEX(Sorted_by_Variable!AH$832:AH$884,D424)</f>
        <v>364.31361686491692</v>
      </c>
      <c r="AJ443" s="203">
        <f>INDEX(Sorted_by_Variable!AI$832:AI$884,D424)</f>
        <v>366.40209999212436</v>
      </c>
      <c r="AK443" s="203">
        <f>INDEX(Sorted_by_Variable!AJ$832:AJ$884,D424)</f>
        <v>368.47938135825308</v>
      </c>
      <c r="AL443" s="203">
        <f>INDEX(Sorted_by_Variable!AK$832:AK$884,D424)</f>
        <v>370.54887617081528</v>
      </c>
      <c r="AM443" s="203">
        <f>INDEX(Sorted_by_Variable!AL$832:AL$884,D424)</f>
        <v>372.61368832642597</v>
      </c>
      <c r="AN443" s="203">
        <f>INDEX(Sorted_by_Variable!AM$832:AM$884,D424)</f>
        <v>374.67662272242632</v>
      </c>
      <c r="AO443" s="203">
        <f>INDEX(Sorted_by_Variable!AN$832:AN$884,D424)</f>
        <v>376.74019686508075</v>
      </c>
      <c r="AP443" s="203">
        <f>INDEX(Sorted_by_Variable!AO$832:AO$884,D424)</f>
        <v>378.8066518026169</v>
      </c>
      <c r="AQ443" s="204">
        <f>INDEX(Sorted_by_Variable!AP$832:AP$884,D424)</f>
        <v>380.87796241006077</v>
      </c>
      <c r="AS443" s="69" t="str">
        <f>C440&amp;"|"&amp;C443</f>
        <v>Annual first-year costs|Annual participant cost of EE</v>
      </c>
    </row>
    <row r="444" spans="2:45" ht="18.75" thickTop="1" thickBot="1" x14ac:dyDescent="0.4"/>
    <row r="445" spans="2:45" ht="25.5" thickTop="1" x14ac:dyDescent="0.5">
      <c r="B445" s="217" t="str">
        <f>INDEX(Sorted_by_Variable!$C$7:$C$59,D445)</f>
        <v>Massachusetts</v>
      </c>
      <c r="C445" s="94"/>
      <c r="D445" s="228">
        <f>D424+1</f>
        <v>20</v>
      </c>
      <c r="E445" s="220"/>
      <c r="F445" s="222"/>
      <c r="G445" s="94"/>
      <c r="H445" s="94"/>
      <c r="I445" s="94"/>
      <c r="J445" s="94"/>
      <c r="K445" s="94"/>
      <c r="L445" s="94"/>
      <c r="M445" s="94"/>
      <c r="N445" s="94"/>
      <c r="O445" s="94"/>
      <c r="P445" s="94"/>
      <c r="Q445" s="94"/>
      <c r="R445" s="220"/>
      <c r="S445" s="94"/>
      <c r="T445" s="94"/>
      <c r="U445" s="94"/>
      <c r="V445" s="94"/>
      <c r="W445" s="94"/>
      <c r="X445" s="94"/>
      <c r="Y445" s="94"/>
      <c r="Z445" s="94"/>
      <c r="AA445" s="94"/>
      <c r="AB445" s="94"/>
      <c r="AC445" s="94"/>
      <c r="AD445" s="94"/>
      <c r="AE445" s="94"/>
      <c r="AF445" s="94"/>
      <c r="AG445" s="94"/>
      <c r="AH445" s="94"/>
      <c r="AI445" s="94"/>
      <c r="AJ445" s="94"/>
      <c r="AK445" s="94"/>
      <c r="AL445" s="94"/>
      <c r="AM445" s="94"/>
      <c r="AN445" s="94"/>
      <c r="AO445" s="94"/>
      <c r="AP445" s="94"/>
      <c r="AQ445" s="220"/>
      <c r="AS445" s="69"/>
    </row>
    <row r="446" spans="2:45" x14ac:dyDescent="0.35">
      <c r="C446" t="s">
        <v>2358</v>
      </c>
      <c r="D446" s="76" t="s">
        <v>0</v>
      </c>
      <c r="E446" s="166">
        <f>INDEX(Sorted_by_Variable!D$7:D$59,D445)</f>
        <v>55833.643000000004</v>
      </c>
      <c r="F446" s="167">
        <f>INDEX(Sorted_by_Variable!E$7:E$59,D445)</f>
        <v>55956.116211241235</v>
      </c>
      <c r="G446" s="166">
        <f>INDEX(Sorted_by_Variable!F$7:F$59,D445)</f>
        <v>56078.858072111361</v>
      </c>
      <c r="H446" s="166">
        <f>INDEX(Sorted_by_Variable!G$7:G$59,D445)</f>
        <v>56201.86917190352</v>
      </c>
      <c r="I446" s="166">
        <f>INDEX(Sorted_by_Variable!H$7:H$59,D445)</f>
        <v>56325.150101203486</v>
      </c>
      <c r="J446" s="166">
        <f>INDEX(Sorted_by_Variable!I$7:I$59,D445)</f>
        <v>56448.701451892506</v>
      </c>
      <c r="K446" s="166">
        <f>INDEX(Sorted_by_Variable!J$7:J$59,D445)</f>
        <v>56572.523817150148</v>
      </c>
      <c r="L446" s="166">
        <f>INDEX(Sorted_by_Variable!K$7:K$59,D445)</f>
        <v>56696.617791457131</v>
      </c>
      <c r="M446" s="166">
        <f>INDEX(Sorted_by_Variable!L$7:L$59,D445)</f>
        <v>56820.983970598201</v>
      </c>
      <c r="N446" s="166">
        <f>INDEX(Sorted_by_Variable!M$7:M$59,D445)</f>
        <v>56945.622951664969</v>
      </c>
      <c r="O446" s="166">
        <f>INDEX(Sorted_by_Variable!N$7:N$59,D445)</f>
        <v>57070.535333058797</v>
      </c>
      <c r="P446" s="166">
        <f>INDEX(Sorted_by_Variable!O$7:O$59,D445)</f>
        <v>57195.721714493659</v>
      </c>
      <c r="Q446" s="166">
        <f>INDEX(Sorted_by_Variable!P$7:P$59,D445)</f>
        <v>57321.182696999022</v>
      </c>
      <c r="R446" s="168">
        <f>INDEX(Sorted_by_Variable!Q$7:Q$59,D445)</f>
        <v>57446.918882922742</v>
      </c>
      <c r="S446" s="166">
        <f>INDEX(Sorted_by_Variable!R$7:R$59,D445)</f>
        <v>57572.930875933947</v>
      </c>
      <c r="T446" s="166">
        <f>INDEX(Sorted_by_Variable!S$7:S$59,D445)</f>
        <v>57699.219281025929</v>
      </c>
      <c r="U446" s="166">
        <f>INDEX(Sorted_by_Variable!T$7:T$59,D445)</f>
        <v>57825.784704519057</v>
      </c>
      <c r="V446" s="166">
        <f>INDEX(Sorted_by_Variable!U$7:U$59,D445)</f>
        <v>57952.627754063695</v>
      </c>
      <c r="W446" s="166">
        <f>INDEX(Sorted_by_Variable!V$7:V$59,D445)</f>
        <v>58079.749038643095</v>
      </c>
      <c r="X446" s="166">
        <f>INDEX(Sorted_by_Variable!W$7:W$59,D445)</f>
        <v>58207.149168576354</v>
      </c>
      <c r="Y446" s="166">
        <f>INDEX(Sorted_by_Variable!X$7:X$59,D445)</f>
        <v>58334.828755521325</v>
      </c>
      <c r="Z446" s="166">
        <f>INDEX(Sorted_by_Variable!Y$7:Y$59,D445)</f>
        <v>58462.788412477545</v>
      </c>
      <c r="AA446" s="166">
        <f>INDEX(Sorted_by_Variable!Z$7:Z$59,D445)</f>
        <v>58591.028753789193</v>
      </c>
      <c r="AB446" s="166">
        <f>INDEX(Sorted_by_Variable!AA$7:AA$59,D445)</f>
        <v>58719.550395148035</v>
      </c>
      <c r="AC446" s="166">
        <f>INDEX(Sorted_by_Variable!AB$7:AB$59,D445)</f>
        <v>58848.353953596386</v>
      </c>
      <c r="AD446" s="166">
        <f>INDEX(Sorted_by_Variable!AC$7:AC$59,D445)</f>
        <v>58977.440047530064</v>
      </c>
      <c r="AE446" s="166">
        <f>INDEX(Sorted_by_Variable!AD$7:AD$59,D445)</f>
        <v>59106.809296701358</v>
      </c>
      <c r="AF446" s="166">
        <f>INDEX(Sorted_by_Variable!AE$7:AE$59,D445)</f>
        <v>59236.462322222011</v>
      </c>
      <c r="AG446" s="166">
        <f>INDEX(Sorted_by_Variable!AF$7:AF$59,D445)</f>
        <v>59366.399746566196</v>
      </c>
      <c r="AH446" s="166">
        <f>INDEX(Sorted_by_Variable!AG$7:AG$59,D445)</f>
        <v>59497.448121337424</v>
      </c>
      <c r="AI446" s="166">
        <f>INDEX(Sorted_by_Variable!AH$7:AH$59,D445)</f>
        <v>59628.785778878089</v>
      </c>
      <c r="AJ446" s="166">
        <f>INDEX(Sorted_by_Variable!AI$7:AI$59,D445)</f>
        <v>59760.413357765516</v>
      </c>
      <c r="AK446" s="166">
        <f>INDEX(Sorted_by_Variable!AJ$7:AJ$59,D445)</f>
        <v>59892.331497986663</v>
      </c>
      <c r="AL446" s="166">
        <f>INDEX(Sorted_by_Variable!AK$7:AK$59,D445)</f>
        <v>60024.540840941219</v>
      </c>
      <c r="AM446" s="166">
        <f>INDEX(Sorted_by_Variable!AL$7:AL$59,D445)</f>
        <v>60157.042029444732</v>
      </c>
      <c r="AN446" s="166">
        <f>INDEX(Sorted_by_Variable!AM$7:AM$59,D445)</f>
        <v>60289.835707731741</v>
      </c>
      <c r="AO446" s="166">
        <f>INDEX(Sorted_by_Variable!AN$7:AN$59,D445)</f>
        <v>60422.922521458888</v>
      </c>
      <c r="AP446" s="166">
        <f>INDEX(Sorted_by_Variable!AO$7:AO$59,D445)</f>
        <v>60556.303117708085</v>
      </c>
      <c r="AQ446" s="168">
        <f>INDEX(Sorted_by_Variable!AP$7:AP$59,D445)</f>
        <v>60689.978144989633</v>
      </c>
      <c r="AS446" s="69" t="str">
        <f t="shared" ref="AS446:AS456" si="107">C446</f>
        <v>BAU sales</v>
      </c>
    </row>
    <row r="447" spans="2:45" x14ac:dyDescent="0.35">
      <c r="C447" t="s">
        <v>2372</v>
      </c>
      <c r="D447" s="76" t="s">
        <v>0</v>
      </c>
      <c r="E447" s="166">
        <f>INDEX(Sorted_by_Variable!D$62:D$114,D445)</f>
        <v>55313.324000000001</v>
      </c>
      <c r="F447" s="167">
        <f>INDEX(Sorted_by_Variable!E$62:E$114,D445)</f>
        <v>55956.116211241235</v>
      </c>
      <c r="G447" s="166">
        <f>INDEX(Sorted_by_Variable!F$62:F$114,D445)</f>
        <v>56078.858072111361</v>
      </c>
      <c r="H447" s="166">
        <f>INDEX(Sorted_by_Variable!G$62:G$114,D445)</f>
        <v>56201.86917190352</v>
      </c>
      <c r="I447" s="166">
        <f>INDEX(Sorted_by_Variable!H$62:H$114,D445)</f>
        <v>56325.150101203486</v>
      </c>
      <c r="J447" s="166">
        <f>INDEX(Sorted_by_Variable!I$62:I$114,D445)</f>
        <v>55928.382451892503</v>
      </c>
      <c r="K447" s="166">
        <f>INDEX(Sorted_by_Variable!J$62:J$114,D445)</f>
        <v>55451.079512597149</v>
      </c>
      <c r="L447" s="166">
        <f>INDEX(Sorted_by_Variable!K$62:K$114,D445)</f>
        <v>54901.589346620334</v>
      </c>
      <c r="M447" s="166">
        <f>INDEX(Sorted_by_Variable!L$62:L$114,D445)</f>
        <v>54301.530546966467</v>
      </c>
      <c r="N447" s="166">
        <f>INDEX(Sorted_by_Variable!M$62:M$114,D445)</f>
        <v>53754.088791243601</v>
      </c>
      <c r="O447" s="166">
        <f>INDEX(Sorted_by_Variable!N$62:N$114,D445)</f>
        <v>53258.001691562822</v>
      </c>
      <c r="P447" s="166">
        <f>INDEX(Sorted_by_Variable!O$62:O$114,D445)</f>
        <v>52812.067336937689</v>
      </c>
      <c r="Q447" s="166">
        <f>INDEX(Sorted_by_Variable!P$62:P$114,D445)</f>
        <v>52415.142389511566</v>
      </c>
      <c r="R447" s="168">
        <f>INDEX(Sorted_by_Variable!Q$62:Q$114,D445)</f>
        <v>52066.140257086459</v>
      </c>
      <c r="S447" s="166">
        <f>INDEX(Sorted_by_Variable!R$62:R$114,D445)</f>
        <v>51764.029339305875</v>
      </c>
      <c r="T447" s="166">
        <f>INDEX(Sorted_by_Variable!S$62:S$114,D445)</f>
        <v>51507.831344944163</v>
      </c>
      <c r="U447" s="166">
        <f>INDEX(Sorted_by_Variable!T$62:T$114,D445)</f>
        <v>51296.619677851115</v>
      </c>
      <c r="V447" s="166">
        <f>INDEX(Sorted_by_Variable!U$62:U$114,D445)</f>
        <v>51129.51788919355</v>
      </c>
      <c r="W447" s="166">
        <f>INDEX(Sorted_by_Variable!V$62:V$114,D445)</f>
        <v>51005.698193725235</v>
      </c>
      <c r="X447" s="166">
        <f>INDEX(Sorted_by_Variable!W$62:W$114,D445)</f>
        <v>50924.38004790269</v>
      </c>
      <c r="Y447" s="166">
        <f>INDEX(Sorted_by_Variable!X$62:X$114,D445)</f>
        <v>50884.828787747923</v>
      </c>
      <c r="Z447" s="166">
        <f>INDEX(Sorted_by_Variable!Y$62:Y$114,D445)</f>
        <v>50886.354324439286</v>
      </c>
      <c r="AA447" s="166">
        <f>INDEX(Sorted_by_Variable!Z$62:Z$114,D445)</f>
        <v>50928.309895689192</v>
      </c>
      <c r="AB447" s="166">
        <f>INDEX(Sorted_by_Variable!AA$62:AA$114,D445)</f>
        <v>51010.090871042099</v>
      </c>
      <c r="AC447" s="166">
        <f>INDEX(Sorted_by_Variable!AB$62:AB$114,D445)</f>
        <v>51131.133609298187</v>
      </c>
      <c r="AD447" s="166">
        <f>INDEX(Sorted_by_Variable!AC$62:AC$114,D445)</f>
        <v>51263.529155811324</v>
      </c>
      <c r="AE447" s="166">
        <f>INDEX(Sorted_by_Variable!AD$62:AD$114,D445)</f>
        <v>51401.509107999118</v>
      </c>
      <c r="AF447" s="166">
        <f>INDEX(Sorted_by_Variable!AE$62:AE$114,D445)</f>
        <v>51539.540194397319</v>
      </c>
      <c r="AG447" s="166">
        <f>INDEX(Sorted_by_Variable!AF$62:AF$114,D445)</f>
        <v>51673.021992082067</v>
      </c>
      <c r="AH447" s="166">
        <f>INDEX(Sorted_by_Variable!AG$62:AG$114,D445)</f>
        <v>51803.431994529186</v>
      </c>
      <c r="AI447" s="166">
        <f>INDEX(Sorted_by_Variable!AH$62:AH$114,D445)</f>
        <v>51930.532182236013</v>
      </c>
      <c r="AJ447" s="166">
        <f>INDEX(Sorted_by_Variable!AI$62:AI$114,D445)</f>
        <v>52054.867443976342</v>
      </c>
      <c r="AK447" s="166">
        <f>INDEX(Sorted_by_Variable!AJ$62:AJ$114,D445)</f>
        <v>52176.932289317949</v>
      </c>
      <c r="AL447" s="166">
        <f>INDEX(Sorted_by_Variable!AK$62:AK$114,D445)</f>
        <v>52297.172937124255</v>
      </c>
      <c r="AM447" s="166">
        <f>INDEX(Sorted_by_Variable!AL$62:AL$114,D445)</f>
        <v>52415.989288156285</v>
      </c>
      <c r="AN447" s="166">
        <f>INDEX(Sorted_by_Variable!AM$62:AM$114,D445)</f>
        <v>52533.736786546717</v>
      </c>
      <c r="AO447" s="166">
        <f>INDEX(Sorted_by_Variable!AN$62:AN$114,D445)</f>
        <v>52650.728174698699</v>
      </c>
      <c r="AP447" s="166">
        <f>INDEX(Sorted_by_Variable!AO$62:AO$114,D445)</f>
        <v>52767.235145952058</v>
      </c>
      <c r="AQ447" s="168">
        <f>INDEX(Sorted_by_Variable!AP$62:AP$114,D445)</f>
        <v>52883.489899157532</v>
      </c>
      <c r="AS447" s="69" t="str">
        <f t="shared" si="107"/>
        <v>Sales after EE</v>
      </c>
    </row>
    <row r="448" spans="2:45" x14ac:dyDescent="0.35">
      <c r="C448" t="s">
        <v>2356</v>
      </c>
      <c r="D448" s="76" t="s">
        <v>0</v>
      </c>
      <c r="E448" s="166">
        <f>INDEX(Sorted_by_Variable!D$117:D$169,D445)</f>
        <v>0</v>
      </c>
      <c r="F448" s="167">
        <f>INDEX(Sorted_by_Variable!E$117:E$169,D445)</f>
        <v>0</v>
      </c>
      <c r="G448" s="166">
        <f>INDEX(Sorted_by_Variable!F$117:F$169,D445)</f>
        <v>0</v>
      </c>
      <c r="H448" s="166">
        <f>INDEX(Sorted_by_Variable!G$117:G$169,D445)</f>
        <v>0</v>
      </c>
      <c r="I448" s="166">
        <f>INDEX(Sorted_by_Variable!H$117:H$169,D445)</f>
        <v>0</v>
      </c>
      <c r="J448" s="166">
        <f>INDEX(Sorted_by_Variable!I$117:I$169,D445)</f>
        <v>520.31899999999996</v>
      </c>
      <c r="K448" s="166">
        <f>INDEX(Sorted_by_Variable!J$117:J$169,D445)</f>
        <v>1121.4443045529961</v>
      </c>
      <c r="L448" s="166">
        <f>INDEX(Sorted_by_Variable!K$117:K$169,D445)</f>
        <v>1795.0284448368</v>
      </c>
      <c r="M448" s="166">
        <f>INDEX(Sorted_by_Variable!L$117:L$169,D445)</f>
        <v>2519.4534236317327</v>
      </c>
      <c r="N448" s="166">
        <f>INDEX(Sorted_by_Variable!M$117:M$169,D445)</f>
        <v>3191.5341604213672</v>
      </c>
      <c r="O448" s="166">
        <f>INDEX(Sorted_by_Variable!N$117:N$169,D445)</f>
        <v>3812.5336414959747</v>
      </c>
      <c r="P448" s="166">
        <f>INDEX(Sorted_by_Variable!O$117:O$169,D445)</f>
        <v>4383.6543775559676</v>
      </c>
      <c r="Q448" s="166">
        <f>INDEX(Sorted_by_Variable!P$117:P$169,D445)</f>
        <v>4906.0403074874557</v>
      </c>
      <c r="R448" s="168">
        <f>INDEX(Sorted_by_Variable!Q$117:Q$169,D445)</f>
        <v>5380.7786258362839</v>
      </c>
      <c r="S448" s="166">
        <f>INDEX(Sorted_by_Variable!R$117:R$169,D445)</f>
        <v>5808.9015366280701</v>
      </c>
      <c r="T448" s="166">
        <f>INDEX(Sorted_by_Variable!S$117:S$169,D445)</f>
        <v>6191.3879360817627</v>
      </c>
      <c r="U448" s="166">
        <f>INDEX(Sorted_by_Variable!T$117:T$169,D445)</f>
        <v>6529.1650266679453</v>
      </c>
      <c r="V448" s="166">
        <f>INDEX(Sorted_by_Variable!U$117:U$169,D445)</f>
        <v>6823.1098648701445</v>
      </c>
      <c r="W448" s="166">
        <f>INDEX(Sorted_by_Variable!V$117:V$169,D445)</f>
        <v>7074.0508449178624</v>
      </c>
      <c r="X448" s="166">
        <f>INDEX(Sorted_by_Variable!W$117:W$169,D445)</f>
        <v>7282.7691206736663</v>
      </c>
      <c r="Y448" s="166">
        <f>INDEX(Sorted_by_Variable!X$117:X$169,D445)</f>
        <v>7449.9999677734013</v>
      </c>
      <c r="Z448" s="166">
        <f>INDEX(Sorted_by_Variable!Y$117:Y$169,D445)</f>
        <v>7576.4340880382588</v>
      </c>
      <c r="AA448" s="166">
        <f>INDEX(Sorted_by_Variable!Z$117:Z$169,D445)</f>
        <v>7662.7188581000019</v>
      </c>
      <c r="AB448" s="166">
        <f>INDEX(Sorted_by_Variable!AA$117:AA$169,D445)</f>
        <v>7709.459524105936</v>
      </c>
      <c r="AC448" s="166">
        <f>INDEX(Sorted_by_Variable!AB$117:AB$169,D445)</f>
        <v>7717.2203442981991</v>
      </c>
      <c r="AD448" s="166">
        <f>INDEX(Sorted_by_Variable!AC$117:AC$169,D445)</f>
        <v>7713.9108917187441</v>
      </c>
      <c r="AE448" s="166">
        <f>INDEX(Sorted_by_Variable!AD$117:AD$169,D445)</f>
        <v>7705.3001887022401</v>
      </c>
      <c r="AF448" s="166">
        <f>INDEX(Sorted_by_Variable!AE$117:AE$169,D445)</f>
        <v>7696.9221278246896</v>
      </c>
      <c r="AG448" s="166">
        <f>INDEX(Sorted_by_Variable!AF$117:AF$169,D445)</f>
        <v>7693.3777544841287</v>
      </c>
      <c r="AH448" s="166">
        <f>INDEX(Sorted_by_Variable!AG$117:AG$169,D445)</f>
        <v>7694.0161268082375</v>
      </c>
      <c r="AI448" s="166">
        <f>INDEX(Sorted_by_Variable!AH$117:AH$169,D445)</f>
        <v>7698.2535966420728</v>
      </c>
      <c r="AJ448" s="166">
        <f>INDEX(Sorted_by_Variable!AI$117:AI$169,D445)</f>
        <v>7705.5459137891703</v>
      </c>
      <c r="AK448" s="166">
        <f>INDEX(Sorted_by_Variable!AJ$117:AJ$169,D445)</f>
        <v>7715.3992086687176</v>
      </c>
      <c r="AL448" s="166">
        <f>INDEX(Sorted_by_Variable!AK$117:AK$169,D445)</f>
        <v>7727.3679038169685</v>
      </c>
      <c r="AM448" s="166">
        <f>INDEX(Sorted_by_Variable!AL$117:AL$169,D445)</f>
        <v>7741.0527412884476</v>
      </c>
      <c r="AN448" s="166">
        <f>INDEX(Sorted_by_Variable!AM$117:AM$169,D445)</f>
        <v>7756.0989211850228</v>
      </c>
      <c r="AO448" s="166">
        <f>INDEX(Sorted_by_Variable!AN$117:AN$169,D445)</f>
        <v>7772.194346760185</v>
      </c>
      <c r="AP448" s="166">
        <f>INDEX(Sorted_by_Variable!AO$117:AO$169,D445)</f>
        <v>7789.0679717560233</v>
      </c>
      <c r="AQ448" s="168">
        <f>INDEX(Sorted_by_Variable!AP$117:AP$169,D445)</f>
        <v>7806.4882458321044</v>
      </c>
      <c r="AS448" s="69" t="str">
        <f t="shared" si="107"/>
        <v>Net cumulative savings</v>
      </c>
    </row>
    <row r="449" spans="2:45" x14ac:dyDescent="0.35">
      <c r="C449" t="s">
        <v>2390</v>
      </c>
      <c r="D449" s="76" t="s">
        <v>1</v>
      </c>
      <c r="E449" s="174">
        <f t="shared" ref="E449:AQ449" si="108">E448/E446</f>
        <v>0</v>
      </c>
      <c r="F449" s="173">
        <f t="shared" si="108"/>
        <v>0</v>
      </c>
      <c r="G449" s="174">
        <f t="shared" si="108"/>
        <v>0</v>
      </c>
      <c r="H449" s="174">
        <f t="shared" si="108"/>
        <v>0</v>
      </c>
      <c r="I449" s="174">
        <f t="shared" si="108"/>
        <v>0</v>
      </c>
      <c r="J449" s="174">
        <f t="shared" si="108"/>
        <v>9.2175548173315091E-3</v>
      </c>
      <c r="K449" s="174">
        <f t="shared" si="108"/>
        <v>1.9823126650273758E-2</v>
      </c>
      <c r="L449" s="174">
        <f t="shared" si="108"/>
        <v>3.1660238560249167E-2</v>
      </c>
      <c r="M449" s="174">
        <f t="shared" si="108"/>
        <v>4.4340193491464598E-2</v>
      </c>
      <c r="N449" s="174">
        <f t="shared" si="108"/>
        <v>5.604529365023047E-2</v>
      </c>
      <c r="O449" s="174">
        <f t="shared" si="108"/>
        <v>6.6803887842410314E-2</v>
      </c>
      <c r="P449" s="174">
        <f t="shared" si="108"/>
        <v>7.6643046825041278E-2</v>
      </c>
      <c r="Q449" s="174">
        <f t="shared" si="108"/>
        <v>8.5588609248013744E-2</v>
      </c>
      <c r="R449" s="175">
        <f t="shared" si="108"/>
        <v>9.3665225750441936E-2</v>
      </c>
      <c r="S449" s="174">
        <f t="shared" si="108"/>
        <v>0.10089640128180878</v>
      </c>
      <c r="T449" s="174">
        <f t="shared" si="108"/>
        <v>0.10730453571523049</v>
      </c>
      <c r="U449" s="174">
        <f t="shared" si="108"/>
        <v>0.11291096281755593</v>
      </c>
      <c r="V449" s="174">
        <f t="shared" si="108"/>
        <v>0.11773598763848463</v>
      </c>
      <c r="W449" s="174">
        <f t="shared" si="108"/>
        <v>0.12179892237845544</v>
      </c>
      <c r="X449" s="174">
        <f t="shared" si="108"/>
        <v>0.12511812079271756</v>
      </c>
      <c r="Y449" s="174">
        <f t="shared" si="108"/>
        <v>0.1277110111867478</v>
      </c>
      <c r="Z449" s="174">
        <f t="shared" si="108"/>
        <v>0.12959412805601386</v>
      </c>
      <c r="AA449" s="174">
        <f t="shared" si="108"/>
        <v>0.13078314242100483</v>
      </c>
      <c r="AB449" s="174">
        <f t="shared" si="108"/>
        <v>0.13129289090644952</v>
      </c>
      <c r="AC449" s="174">
        <f t="shared" si="108"/>
        <v>0.13113740361172121</v>
      </c>
      <c r="AD449" s="174">
        <f t="shared" si="108"/>
        <v>0.13079426447641818</v>
      </c>
      <c r="AE449" s="174">
        <f t="shared" si="108"/>
        <v>0.13036230986557854</v>
      </c>
      <c r="AF449" s="174">
        <f t="shared" si="108"/>
        <v>0.12993554689266548</v>
      </c>
      <c r="AG449" s="174">
        <f t="shared" si="108"/>
        <v>0.12959144882167326</v>
      </c>
      <c r="AH449" s="174">
        <f t="shared" si="108"/>
        <v>0.12931674163767962</v>
      </c>
      <c r="AI449" s="174">
        <f t="shared" si="108"/>
        <v>0.1291029742780537</v>
      </c>
      <c r="AJ449" s="174">
        <f t="shared" si="108"/>
        <v>0.1289406394774858</v>
      </c>
      <c r="AK449" s="174">
        <f t="shared" si="108"/>
        <v>0.12882115315427448</v>
      </c>
      <c r="AL449" s="174">
        <f t="shared" si="108"/>
        <v>0.12873680990403055</v>
      </c>
      <c r="AM449" s="174">
        <f t="shared" si="108"/>
        <v>0.12868074094300511</v>
      </c>
      <c r="AN449" s="174">
        <f t="shared" si="108"/>
        <v>0.12864687438832012</v>
      </c>
      <c r="AO449" s="174">
        <f t="shared" si="108"/>
        <v>0.12862989776768793</v>
      </c>
      <c r="AP449" s="174">
        <f t="shared" si="108"/>
        <v>0.12862522265627402</v>
      </c>
      <c r="AQ449" s="175">
        <f t="shared" si="108"/>
        <v>0.12862895134320596</v>
      </c>
      <c r="AS449" s="69" t="str">
        <f t="shared" si="107"/>
        <v>Net cumulative savings as a percent of sales before EE</v>
      </c>
    </row>
    <row r="450" spans="2:45" x14ac:dyDescent="0.35">
      <c r="C450" t="s">
        <v>2378</v>
      </c>
      <c r="D450" s="76" t="s">
        <v>0</v>
      </c>
      <c r="E450" s="166">
        <f>INDEX(Sorted_by_Variable!D$227:D$279,D445)</f>
        <v>0</v>
      </c>
      <c r="F450" s="167">
        <f>INDEX(Sorted_by_Variable!E$227:E$279,D445)</f>
        <v>0</v>
      </c>
      <c r="G450" s="166">
        <f>INDEX(Sorted_by_Variable!F$227:F$279,D445)</f>
        <v>0</v>
      </c>
      <c r="H450" s="166">
        <f>INDEX(Sorted_by_Variable!G$227:G$279,D445)</f>
        <v>0</v>
      </c>
      <c r="I450" s="166">
        <f>INDEX(Sorted_by_Variable!H$227:H$279,D445)</f>
        <v>0</v>
      </c>
      <c r="J450" s="166">
        <f>INDEX(Sorted_by_Variable!I$227:I$279,D445)</f>
        <v>520.31899999999996</v>
      </c>
      <c r="K450" s="166">
        <f>INDEX(Sorted_by_Variable!J$227:J$279,D445)</f>
        <v>628.51051507931209</v>
      </c>
      <c r="L450" s="166">
        <f>INDEX(Sorted_by_Variable!K$227:K$279,D445)</f>
        <v>734.0488516037675</v>
      </c>
      <c r="M450" s="166">
        <f>INDEX(Sorted_by_Variable!L$227:L$279,D445)</f>
        <v>823.52384019930503</v>
      </c>
      <c r="N450" s="166">
        <f>INDEX(Sorted_by_Variable!M$227:M$279,D445)</f>
        <v>814.52295820449694</v>
      </c>
      <c r="O450" s="166">
        <f>INDEX(Sorted_by_Variable!N$227:N$279,D445)</f>
        <v>806.31133186865395</v>
      </c>
      <c r="P450" s="166">
        <f>INDEX(Sorted_by_Variable!O$227:O$279,D445)</f>
        <v>798.87002537344233</v>
      </c>
      <c r="Q450" s="166">
        <f>INDEX(Sorted_by_Variable!P$227:P$279,D445)</f>
        <v>792.18101005406527</v>
      </c>
      <c r="R450" s="168">
        <f>INDEX(Sorted_by_Variable!Q$227:Q$279,D445)</f>
        <v>786.22713584267342</v>
      </c>
      <c r="S450" s="166">
        <f>INDEX(Sorted_by_Variable!R$227:R$279,D445)</f>
        <v>780.99210385629681</v>
      </c>
      <c r="T450" s="166">
        <f>INDEX(Sorted_by_Variable!S$227:S$279,D445)</f>
        <v>776.46044008958813</v>
      </c>
      <c r="U450" s="166">
        <f>INDEX(Sorted_by_Variable!T$227:T$279,D445)</f>
        <v>772.61747017416246</v>
      </c>
      <c r="V450" s="166">
        <f>INDEX(Sorted_by_Variable!U$227:U$279,D445)</f>
        <v>769.44929516776665</v>
      </c>
      <c r="W450" s="166">
        <f>INDEX(Sorted_by_Variable!V$227:V$279,D445)</f>
        <v>766.9427683379032</v>
      </c>
      <c r="X450" s="166">
        <f>INDEX(Sorted_by_Variable!W$227:W$279,D445)</f>
        <v>765.08547290587853</v>
      </c>
      <c r="Y450" s="166">
        <f>INDEX(Sorted_by_Variable!X$227:X$279,D445)</f>
        <v>763.86570071854032</v>
      </c>
      <c r="Z450" s="166">
        <f>INDEX(Sorted_by_Variable!Y$227:Y$279,D445)</f>
        <v>763.27243181621884</v>
      </c>
      <c r="AA450" s="166">
        <f>INDEX(Sorted_by_Variable!Z$227:Z$279,D445)</f>
        <v>763.29531486658925</v>
      </c>
      <c r="AB450" s="166">
        <f>INDEX(Sorted_by_Variable!AA$227:AA$279,D445)</f>
        <v>763.92464843533787</v>
      </c>
      <c r="AC450" s="166">
        <f>INDEX(Sorted_by_Variable!AB$227:AB$279,D445)</f>
        <v>765.15136306563147</v>
      </c>
      <c r="AD450" s="166">
        <f>INDEX(Sorted_by_Variable!AC$227:AC$279,D445)</f>
        <v>766.96700413947281</v>
      </c>
      <c r="AE450" s="166">
        <f>INDEX(Sorted_by_Variable!AD$227:AD$279,D445)</f>
        <v>768.95293733716983</v>
      </c>
      <c r="AF450" s="166">
        <f>INDEX(Sorted_by_Variable!AE$227:AE$279,D445)</f>
        <v>771.02263661998677</v>
      </c>
      <c r="AG450" s="166">
        <f>INDEX(Sorted_by_Variable!AF$227:AF$279,D445)</f>
        <v>773.09310291595978</v>
      </c>
      <c r="AH450" s="166">
        <f>INDEX(Sorted_by_Variable!AG$227:AG$279,D445)</f>
        <v>775.09532988123101</v>
      </c>
      <c r="AI450" s="166">
        <f>INDEX(Sorted_by_Variable!AH$227:AH$279,D445)</f>
        <v>777.05147991793774</v>
      </c>
      <c r="AJ450" s="166">
        <f>INDEX(Sorted_by_Variable!AI$227:AI$279,D445)</f>
        <v>778.95798273354012</v>
      </c>
      <c r="AK450" s="166">
        <f>INDEX(Sorted_by_Variable!AJ$227:AJ$279,D445)</f>
        <v>780.82301165964509</v>
      </c>
      <c r="AL450" s="166">
        <f>INDEX(Sorted_by_Variable!AK$227:AK$279,D445)</f>
        <v>782.65398433976918</v>
      </c>
      <c r="AM450" s="166">
        <f>INDEX(Sorted_by_Variable!AL$227:AL$279,D445)</f>
        <v>784.45759405686374</v>
      </c>
      <c r="AN450" s="166">
        <f>INDEX(Sorted_by_Variable!AM$227:AM$279,D445)</f>
        <v>786.23983932234421</v>
      </c>
      <c r="AO450" s="166">
        <f>INDEX(Sorted_by_Variable!AN$227:AN$279,D445)</f>
        <v>788.0060517982007</v>
      </c>
      <c r="AP450" s="166">
        <f>INDEX(Sorted_by_Variable!AO$227:AO$279,D445)</f>
        <v>789.76092262048041</v>
      </c>
      <c r="AQ450" s="168">
        <f>INDEX(Sorted_by_Variable!AP$227:AP$279,D445)</f>
        <v>791.50852718928081</v>
      </c>
      <c r="AS450" s="69" t="str">
        <f t="shared" si="107"/>
        <v>Annual first-year savings</v>
      </c>
    </row>
    <row r="451" spans="2:45" x14ac:dyDescent="0.35">
      <c r="C451" t="s">
        <v>2379</v>
      </c>
      <c r="D451" s="76" t="s">
        <v>1</v>
      </c>
      <c r="E451" s="174">
        <f>INDEX(Sorted_by_Variable!D$282:D$335,D445)</f>
        <v>0</v>
      </c>
      <c r="F451" s="173">
        <f>INDEX(Sorted_by_Variable!E$282:E$335,D445)</f>
        <v>9.406757041034091E-3</v>
      </c>
      <c r="G451" s="174">
        <f>INDEX(Sorted_by_Variable!F$282:F$335,D445)</f>
        <v>9.2986975371151855E-3</v>
      </c>
      <c r="H451" s="174">
        <f>INDEX(Sorted_by_Variable!G$282:G$335,D445)</f>
        <v>9.2783451355397759E-3</v>
      </c>
      <c r="I451" s="174">
        <f>INDEX(Sorted_by_Variable!H$282:H$335,D445)</f>
        <v>9.2580372800148466E-3</v>
      </c>
      <c r="J451" s="174">
        <f>INDEX(Sorted_by_Variable!I$282:I$335,D445)</f>
        <v>9.2377738730408179E-3</v>
      </c>
      <c r="K451" s="174">
        <f>INDEX(Sorted_by_Variable!J$282:J$335,D445)</f>
        <v>9.303308574095788E-3</v>
      </c>
      <c r="L451" s="174">
        <f>INDEX(Sorted_by_Variable!K$282:K$335,D445)</f>
        <v>9.3833881066606832E-3</v>
      </c>
      <c r="M451" s="174">
        <f>INDEX(Sorted_by_Variable!L$282:L$335,D445)</f>
        <v>9.4773030470024101E-3</v>
      </c>
      <c r="N451" s="174">
        <f>INDEX(Sorted_by_Variable!M$282:M$335,D445)</f>
        <v>9.5820319383072595E-3</v>
      </c>
      <c r="O451" s="174">
        <f>INDEX(Sorted_by_Variable!N$282:N$335,D445)</f>
        <v>9.6796171547188156E-3</v>
      </c>
      <c r="P451" s="174">
        <f>INDEX(Sorted_by_Variable!O$282:O$335,D445)</f>
        <v>9.7697807554508621E-3</v>
      </c>
      <c r="Q451" s="174">
        <f>INDEX(Sorted_by_Variable!P$282:P$335,D445)</f>
        <v>9.8522747969776916E-3</v>
      </c>
      <c r="R451" s="175">
        <f>INDEX(Sorted_by_Variable!Q$282:Q$335,D445)</f>
        <v>9.9268832684525424E-3</v>
      </c>
      <c r="S451" s="174">
        <f>INDEX(Sorted_by_Variable!R$282:R$335,D445)</f>
        <v>9.9934236997562334E-3</v>
      </c>
      <c r="T451" s="174">
        <f>INDEX(Sorted_by_Variable!S$282:S$335,D445)</f>
        <v>1.0051748417600622E-2</v>
      </c>
      <c r="U451" s="174">
        <f>INDEX(Sorted_by_Variable!T$282:T$335,D445)</f>
        <v>1.0101745431980272E-2</v>
      </c>
      <c r="V451" s="174">
        <f>INDEX(Sorted_by_Variable!U$282:U$335,D445)</f>
        <v>1.0143338942559282E-2</v>
      </c>
      <c r="W451" s="174">
        <f>INDEX(Sorted_by_Variable!V$282:V$335,D445)</f>
        <v>1.0176489462068087E-2</v>
      </c>
      <c r="X451" s="174">
        <f>INDEX(Sorted_by_Variable!W$282:W$335,D445)</f>
        <v>1.0201193561232539E-2</v>
      </c>
      <c r="Y451" s="174">
        <f>INDEX(Sorted_by_Variable!X$282:X$335,D445)</f>
        <v>1.0217483246935064E-2</v>
      </c>
      <c r="Z451" s="174">
        <f>INDEX(Sorted_by_Variable!Y$282:Y$335,D445)</f>
        <v>1.0225424992002383E-2</v>
      </c>
      <c r="AA451" s="174">
        <f>INDEX(Sorted_by_Variable!Z$282:Z$335,D445)</f>
        <v>1.0225118441037647E-2</v>
      </c>
      <c r="AB451" s="174">
        <f>INDEX(Sorted_by_Variable!AA$282:AA$335,D445)</f>
        <v>1.0216694821911657E-2</v>
      </c>
      <c r="AC451" s="174">
        <f>INDEX(Sorted_by_Variable!AB$282:AB$335,D445)</f>
        <v>1.0200315096779796E-2</v>
      </c>
      <c r="AD451" s="174">
        <f>INDEX(Sorted_by_Variable!AC$282:AC$335,D445)</f>
        <v>1.0176167889721499E-2</v>
      </c>
      <c r="AE451" s="174">
        <f>INDEX(Sorted_by_Variable!AD$282:AD$335,D445)</f>
        <v>1.0149886450824186E-2</v>
      </c>
      <c r="AF451" s="174">
        <f>INDEX(Sorted_by_Variable!AE$282:AE$335,D445)</f>
        <v>1.0122640541676777E-2</v>
      </c>
      <c r="AG451" s="174">
        <f>INDEX(Sorted_by_Variable!AF$282:AF$335,D445)</f>
        <v>1.0095530500222856E-2</v>
      </c>
      <c r="AH451" s="174">
        <f>INDEX(Sorted_by_Variable!AG$282:AG$335,D445)</f>
        <v>1.0069451716598446E-2</v>
      </c>
      <c r="AI451" s="174">
        <f>INDEX(Sorted_by_Variable!AH$282:AH$335,D445)</f>
        <v>1.0044102870538566E-2</v>
      </c>
      <c r="AJ451" s="174">
        <f>INDEX(Sorted_by_Variable!AI$282:AI$335,D445)</f>
        <v>1.0019519888109034E-2</v>
      </c>
      <c r="AK451" s="174">
        <f>INDEX(Sorted_by_Variable!AJ$282:AJ$335,D445)</f>
        <v>9.9955878393118442E-3</v>
      </c>
      <c r="AL451" s="174">
        <f>INDEX(Sorted_by_Variable!AK$282:AK$335,D445)</f>
        <v>9.9722037530850308E-3</v>
      </c>
      <c r="AM451" s="174">
        <f>INDEX(Sorted_by_Variable!AL$282:AL$335,D445)</f>
        <v>9.9492758552277398E-3</v>
      </c>
      <c r="AN451" s="174">
        <f>INDEX(Sorted_by_Variable!AM$282:AM$335,D445)</f>
        <v>9.9267228772417591E-3</v>
      </c>
      <c r="AO451" s="174">
        <f>INDEX(Sorted_by_Variable!AN$282:AN$335,D445)</f>
        <v>9.9044734265552499E-3</v>
      </c>
      <c r="AP451" s="174">
        <f>INDEX(Sorted_by_Variable!AO$282:AO$335,D445)</f>
        <v>9.8824654100423091E-3</v>
      </c>
      <c r="AQ451" s="175">
        <f>INDEX(Sorted_by_Variable!AP$282:AP$335,D445)</f>
        <v>9.8606455039916049E-3</v>
      </c>
      <c r="AS451" s="69" t="str">
        <f t="shared" si="107"/>
        <v>EIA and EERS savings as a percent of previous year sales</v>
      </c>
    </row>
    <row r="452" spans="2:45" x14ac:dyDescent="0.35">
      <c r="C452" t="s">
        <v>2391</v>
      </c>
      <c r="D452" s="76" t="s">
        <v>1</v>
      </c>
      <c r="E452" s="174">
        <f>INDEX(Sorted_by_Variable!D$337:D$389,D445)</f>
        <v>0</v>
      </c>
      <c r="F452" s="173">
        <f>INDEX(Sorted_by_Variable!E$337:E$389,D445)</f>
        <v>0</v>
      </c>
      <c r="G452" s="174">
        <f>INDEX(Sorted_by_Variable!F$337:F$389,D445)</f>
        <v>0</v>
      </c>
      <c r="H452" s="174">
        <f>INDEX(Sorted_by_Variable!G$337:G$389,D445)</f>
        <v>0</v>
      </c>
      <c r="I452" s="174">
        <f>INDEX(Sorted_by_Variable!H$337:H$389,D445)</f>
        <v>0</v>
      </c>
      <c r="J452" s="174">
        <f>INDEX(Sorted_by_Variable!I$337:I$389,D445)</f>
        <v>9.2377738730408179E-3</v>
      </c>
      <c r="K452" s="174">
        <f>INDEX(Sorted_by_Variable!J$337:J$389,D445)</f>
        <v>1.1237773873040818E-2</v>
      </c>
      <c r="L452" s="174">
        <f>INDEX(Sorted_by_Variable!K$337:K$389,D445)</f>
        <v>1.3237773873040818E-2</v>
      </c>
      <c r="M452" s="174">
        <f>INDEX(Sorted_by_Variable!L$337:L$389,D445)</f>
        <v>1.4999999999999999E-2</v>
      </c>
      <c r="N452" s="174">
        <f>INDEX(Sorted_by_Variable!M$337:M$389,D445)</f>
        <v>1.4999999999999999E-2</v>
      </c>
      <c r="O452" s="174">
        <f>INDEX(Sorted_by_Variable!N$337:N$389,D445)</f>
        <v>1.4999999999999999E-2</v>
      </c>
      <c r="P452" s="174">
        <f>INDEX(Sorted_by_Variable!O$337:O$389,D445)</f>
        <v>1.4999999999999999E-2</v>
      </c>
      <c r="Q452" s="174">
        <f>INDEX(Sorted_by_Variable!P$337:P$389,D445)</f>
        <v>1.4999999999999999E-2</v>
      </c>
      <c r="R452" s="175">
        <f>INDEX(Sorted_by_Variable!Q$337:Q$389,D445)</f>
        <v>1.4999999999999999E-2</v>
      </c>
      <c r="S452" s="174">
        <f>INDEX(Sorted_by_Variable!R$337:R$389,D445)</f>
        <v>1.4999999999999999E-2</v>
      </c>
      <c r="T452" s="174">
        <f>INDEX(Sorted_by_Variable!S$337:S$389,D445)</f>
        <v>1.4999999999999999E-2</v>
      </c>
      <c r="U452" s="174">
        <f>INDEX(Sorted_by_Variable!T$337:T$389,D445)</f>
        <v>1.4999999999999999E-2</v>
      </c>
      <c r="V452" s="174">
        <f>INDEX(Sorted_by_Variable!U$337:U$389,D445)</f>
        <v>1.4999999999999999E-2</v>
      </c>
      <c r="W452" s="174">
        <f>INDEX(Sorted_by_Variable!V$337:V$389,D445)</f>
        <v>1.4999999999999999E-2</v>
      </c>
      <c r="X452" s="174">
        <f>INDEX(Sorted_by_Variable!W$337:W$389,D445)</f>
        <v>1.4999999999999999E-2</v>
      </c>
      <c r="Y452" s="174">
        <f>INDEX(Sorted_by_Variable!X$337:X$389,D445)</f>
        <v>1.4999999999999999E-2</v>
      </c>
      <c r="Z452" s="174">
        <f>INDEX(Sorted_by_Variable!Y$337:Y$389,D445)</f>
        <v>1.4999999999999999E-2</v>
      </c>
      <c r="AA452" s="174">
        <f>INDEX(Sorted_by_Variable!Z$337:Z$389,D445)</f>
        <v>1.4999999999999999E-2</v>
      </c>
      <c r="AB452" s="174">
        <f>INDEX(Sorted_by_Variable!AA$337:AA$389,D445)</f>
        <v>1.4999999999999999E-2</v>
      </c>
      <c r="AC452" s="174">
        <f>INDEX(Sorted_by_Variable!AB$337:AB$389,D445)</f>
        <v>1.4999999999999999E-2</v>
      </c>
      <c r="AD452" s="174">
        <f>INDEX(Sorted_by_Variable!AC$337:AC$389,D445)</f>
        <v>1.4999999999999999E-2</v>
      </c>
      <c r="AE452" s="174">
        <f>INDEX(Sorted_by_Variable!AD$337:AD$389,D445)</f>
        <v>1.4999999999999999E-2</v>
      </c>
      <c r="AF452" s="174">
        <f>INDEX(Sorted_by_Variable!AE$337:AE$389,D445)</f>
        <v>1.4999999999999999E-2</v>
      </c>
      <c r="AG452" s="174">
        <f>INDEX(Sorted_by_Variable!AF$337:AF$389,D445)</f>
        <v>1.4999999999999999E-2</v>
      </c>
      <c r="AH452" s="174">
        <f>INDEX(Sorted_by_Variable!AG$337:AG$389,D445)</f>
        <v>1.4999999999999999E-2</v>
      </c>
      <c r="AI452" s="174">
        <f>INDEX(Sorted_by_Variable!AH$337:AH$389,D445)</f>
        <v>1.4999999999999999E-2</v>
      </c>
      <c r="AJ452" s="174">
        <f>INDEX(Sorted_by_Variable!AI$337:AI$389,D445)</f>
        <v>1.4999999999999999E-2</v>
      </c>
      <c r="AK452" s="174">
        <f>INDEX(Sorted_by_Variable!AJ$337:AJ$389,D445)</f>
        <v>1.4999999999999999E-2</v>
      </c>
      <c r="AL452" s="174">
        <f>INDEX(Sorted_by_Variable!AK$337:AK$389,D445)</f>
        <v>1.4999999999999999E-2</v>
      </c>
      <c r="AM452" s="174">
        <f>INDEX(Sorted_by_Variable!AL$337:AL$389,D445)</f>
        <v>1.4999999999999999E-2</v>
      </c>
      <c r="AN452" s="174">
        <f>INDEX(Sorted_by_Variable!AM$337:AM$389,D445)</f>
        <v>1.4999999999999999E-2</v>
      </c>
      <c r="AO452" s="174">
        <f>INDEX(Sorted_by_Variable!AN$337:AN$389,D445)</f>
        <v>1.4999999999999999E-2</v>
      </c>
      <c r="AP452" s="174">
        <f>INDEX(Sorted_by_Variable!AO$337:AO$389,D445)</f>
        <v>1.4999999999999999E-2</v>
      </c>
      <c r="AQ452" s="175">
        <f>INDEX(Sorted_by_Variable!AP$337:AP$389,D445)</f>
        <v>1.4999999999999999E-2</v>
      </c>
      <c r="AS452" s="69" t="str">
        <f t="shared" si="107"/>
        <v>First-year savings as a percent of previous year sales</v>
      </c>
    </row>
    <row r="453" spans="2:45" x14ac:dyDescent="0.35">
      <c r="B453" s="231"/>
      <c r="C453" s="231" t="s">
        <v>2414</v>
      </c>
      <c r="D453" s="248"/>
      <c r="E453" s="250"/>
      <c r="F453" s="249"/>
      <c r="G453" s="250"/>
      <c r="H453" s="250"/>
      <c r="I453" s="250"/>
      <c r="J453" s="250"/>
      <c r="K453" s="250"/>
      <c r="L453" s="250"/>
      <c r="M453" s="250"/>
      <c r="N453" s="250"/>
      <c r="O453" s="250"/>
      <c r="P453" s="250"/>
      <c r="Q453" s="250"/>
      <c r="R453" s="251"/>
      <c r="S453" s="250"/>
      <c r="T453" s="250"/>
      <c r="U453" s="250"/>
      <c r="V453" s="250"/>
      <c r="W453" s="250"/>
      <c r="X453" s="250"/>
      <c r="Y453" s="250"/>
      <c r="Z453" s="250"/>
      <c r="AA453" s="250"/>
      <c r="AB453" s="250"/>
      <c r="AC453" s="250"/>
      <c r="AD453" s="250"/>
      <c r="AE453" s="250"/>
      <c r="AF453" s="250"/>
      <c r="AG453" s="250"/>
      <c r="AH453" s="250"/>
      <c r="AI453" s="250"/>
      <c r="AJ453" s="250"/>
      <c r="AK453" s="250"/>
      <c r="AL453" s="250"/>
      <c r="AM453" s="250"/>
      <c r="AN453" s="250"/>
      <c r="AO453" s="250"/>
      <c r="AP453" s="250"/>
      <c r="AQ453" s="251"/>
      <c r="AS453" s="69" t="str">
        <f t="shared" si="107"/>
        <v>Levelized cost of saved energy associated with program year</v>
      </c>
    </row>
    <row r="454" spans="2:45" x14ac:dyDescent="0.35">
      <c r="B454" s="36"/>
      <c r="C454" s="267" t="s">
        <v>2403</v>
      </c>
      <c r="D454" s="76" t="s">
        <v>2375</v>
      </c>
      <c r="E454" s="197"/>
      <c r="F454" s="196">
        <f>INDEX(Sorted_by_Variable!E$392:E$444,D445)</f>
        <v>0</v>
      </c>
      <c r="G454" s="197">
        <f>INDEX(Sorted_by_Variable!F$392:F$444,D445)</f>
        <v>0</v>
      </c>
      <c r="H454" s="197">
        <f>INDEX(Sorted_by_Variable!G$392:G$444,D445)</f>
        <v>0</v>
      </c>
      <c r="I454" s="197">
        <f>INDEX(Sorted_by_Variable!H$392:H$444,D445)</f>
        <v>0</v>
      </c>
      <c r="J454" s="197">
        <f>INDEX(Sorted_by_Variable!I$392:I$444,D445)</f>
        <v>7.8106720978618878</v>
      </c>
      <c r="K454" s="197">
        <f>INDEX(Sorted_by_Variable!J$392:J$444,D445)</f>
        <v>9.1124507808388646</v>
      </c>
      <c r="L454" s="197">
        <f>INDEX(Sorted_by_Variable!K$392:K$444,D445)</f>
        <v>9.1124507808388664</v>
      </c>
      <c r="M454" s="197">
        <f>INDEX(Sorted_by_Variable!L$392:L$444,D445)</f>
        <v>9.1124507808388646</v>
      </c>
      <c r="N454" s="197">
        <f>INDEX(Sorted_by_Variable!M$392:M$444,D445)</f>
        <v>9.1124507808388664</v>
      </c>
      <c r="O454" s="197">
        <f>INDEX(Sorted_by_Variable!N$392:N$444,D445)</f>
        <v>9.1124507808388699</v>
      </c>
      <c r="P454" s="197">
        <f>INDEX(Sorted_by_Variable!O$392:O$444,D445)</f>
        <v>9.1124507808388682</v>
      </c>
      <c r="Q454" s="197">
        <f>INDEX(Sorted_by_Variable!P$392:P$444,D445)</f>
        <v>9.1124507808388682</v>
      </c>
      <c r="R454" s="198">
        <f>INDEX(Sorted_by_Variable!Q$392:Q$444,D445)</f>
        <v>9.1124507808388682</v>
      </c>
      <c r="S454" s="197">
        <f>INDEX(Sorted_by_Variable!R$392:R$444,D445)</f>
        <v>9.1124507808388682</v>
      </c>
      <c r="T454" s="197">
        <f>INDEX(Sorted_by_Variable!S$392:S$444,D445)</f>
        <v>9.1124507808388664</v>
      </c>
      <c r="U454" s="197">
        <f>INDEX(Sorted_by_Variable!T$392:T$444,D445)</f>
        <v>9.1124507808388664</v>
      </c>
      <c r="V454" s="197">
        <f>INDEX(Sorted_by_Variable!U$392:U$444,D445)</f>
        <v>9.1124507808388699</v>
      </c>
      <c r="W454" s="197">
        <f>INDEX(Sorted_by_Variable!V$392:V$444,D445)</f>
        <v>9.1124507808388682</v>
      </c>
      <c r="X454" s="197">
        <f>INDEX(Sorted_by_Variable!W$392:W$444,D445)</f>
        <v>9.1124507808388699</v>
      </c>
      <c r="Y454" s="197">
        <f>INDEX(Sorted_by_Variable!X$392:X$444,D445)</f>
        <v>9.1124507808388664</v>
      </c>
      <c r="Z454" s="197">
        <f>INDEX(Sorted_by_Variable!Y$392:Y$444,D445)</f>
        <v>9.1124507808388699</v>
      </c>
      <c r="AA454" s="197">
        <f>INDEX(Sorted_by_Variable!Z$392:Z$444,D445)</f>
        <v>9.1124507808388682</v>
      </c>
      <c r="AB454" s="197">
        <f>INDEX(Sorted_by_Variable!AA$392:AA$444,D445)</f>
        <v>9.1124507808388682</v>
      </c>
      <c r="AC454" s="197">
        <f>INDEX(Sorted_by_Variable!AB$392:AB$444,D445)</f>
        <v>9.1124507808388664</v>
      </c>
      <c r="AD454" s="197">
        <f>INDEX(Sorted_by_Variable!AC$392:AC$444,D445)</f>
        <v>9.1124507808388699</v>
      </c>
      <c r="AE454" s="197">
        <f>INDEX(Sorted_by_Variable!AD$392:AD$444,D445)</f>
        <v>9.1124507808388682</v>
      </c>
      <c r="AF454" s="197">
        <f>INDEX(Sorted_by_Variable!AE$392:AE$444,D445)</f>
        <v>9.1124507808388664</v>
      </c>
      <c r="AG454" s="197">
        <f>INDEX(Sorted_by_Variable!AF$392:AF$444,D445)</f>
        <v>9.1124507808388664</v>
      </c>
      <c r="AH454" s="197">
        <f>INDEX(Sorted_by_Variable!AG$392:AG$444,D445)</f>
        <v>9.1124507808388664</v>
      </c>
      <c r="AI454" s="197">
        <f>INDEX(Sorted_by_Variable!AH$392:AH$444,D445)</f>
        <v>9.1124507808388699</v>
      </c>
      <c r="AJ454" s="197">
        <f>INDEX(Sorted_by_Variable!AI$392:AI$444,D445)</f>
        <v>9.1124507808388664</v>
      </c>
      <c r="AK454" s="197">
        <f>INDEX(Sorted_by_Variable!AJ$392:AJ$444,D445)</f>
        <v>9.1124507808388682</v>
      </c>
      <c r="AL454" s="197">
        <f>INDEX(Sorted_by_Variable!AK$392:AK$444,D445)</f>
        <v>9.1124507808388664</v>
      </c>
      <c r="AM454" s="197">
        <f>INDEX(Sorted_by_Variable!AL$392:AL$444,D445)</f>
        <v>9.1124507808388664</v>
      </c>
      <c r="AN454" s="197">
        <f>INDEX(Sorted_by_Variable!AM$392:AM$444,D445)</f>
        <v>9.1124507808388699</v>
      </c>
      <c r="AO454" s="197">
        <f>INDEX(Sorted_by_Variable!AN$392:AN$444,D445)</f>
        <v>9.1124507808388646</v>
      </c>
      <c r="AP454" s="197">
        <f>INDEX(Sorted_by_Variable!AO$392:AO$444,D445)</f>
        <v>9.1124507808388664</v>
      </c>
      <c r="AQ454" s="198">
        <f>INDEX(Sorted_by_Variable!AP$392:AP$444,D445)</f>
        <v>9.1124507808388646</v>
      </c>
      <c r="AS454" s="69" t="str">
        <f t="shared" si="107"/>
        <v>Total levelized cost of saved energy</v>
      </c>
    </row>
    <row r="455" spans="2:45" x14ac:dyDescent="0.35">
      <c r="B455" s="36"/>
      <c r="C455" s="267" t="s">
        <v>2397</v>
      </c>
      <c r="D455" s="76" t="s">
        <v>2375</v>
      </c>
      <c r="E455" s="197"/>
      <c r="F455" s="196">
        <f>INDEX(Sorted_by_Variable!E$447:E$499,D445)</f>
        <v>0</v>
      </c>
      <c r="G455" s="197">
        <f>INDEX(Sorted_by_Variable!F$447:F$499,D445)</f>
        <v>0</v>
      </c>
      <c r="H455" s="197">
        <f>INDEX(Sorted_by_Variable!G$447:G$499,D445)</f>
        <v>0</v>
      </c>
      <c r="I455" s="197">
        <f>INDEX(Sorted_by_Variable!H$447:H$499,D445)</f>
        <v>0</v>
      </c>
      <c r="J455" s="197">
        <f>INDEX(Sorted_by_Variable!I$447:I$499,D445)</f>
        <v>3.9053360489309439</v>
      </c>
      <c r="K455" s="197">
        <f>INDEX(Sorted_by_Variable!J$447:J$499,D445)</f>
        <v>4.5562253904194323</v>
      </c>
      <c r="L455" s="197">
        <f>INDEX(Sorted_by_Variable!K$447:K$499,D445)</f>
        <v>4.5562253904194332</v>
      </c>
      <c r="M455" s="197">
        <f>INDEX(Sorted_by_Variable!L$447:L$499,D445)</f>
        <v>4.5562253904194323</v>
      </c>
      <c r="N455" s="197">
        <f>INDEX(Sorted_by_Variable!M$447:M$499,D445)</f>
        <v>4.5562253904194332</v>
      </c>
      <c r="O455" s="197">
        <f>INDEX(Sorted_by_Variable!N$447:N$499,D445)</f>
        <v>4.556225390419435</v>
      </c>
      <c r="P455" s="197">
        <f>INDEX(Sorted_by_Variable!O$447:O$499,D445)</f>
        <v>4.5562253904194341</v>
      </c>
      <c r="Q455" s="197">
        <f>INDEX(Sorted_by_Variable!P$447:P$499,D445)</f>
        <v>4.5562253904194341</v>
      </c>
      <c r="R455" s="198">
        <f>INDEX(Sorted_by_Variable!Q$447:Q$499,D445)</f>
        <v>4.5562253904194341</v>
      </c>
      <c r="S455" s="197">
        <f>INDEX(Sorted_by_Variable!R$447:R$499,D445)</f>
        <v>4.5562253904194341</v>
      </c>
      <c r="T455" s="197">
        <f>INDEX(Sorted_by_Variable!S$447:S$499,D445)</f>
        <v>4.5562253904194332</v>
      </c>
      <c r="U455" s="197">
        <f>INDEX(Sorted_by_Variable!T$447:T$499,D445)</f>
        <v>4.5562253904194332</v>
      </c>
      <c r="V455" s="197">
        <f>INDEX(Sorted_by_Variable!U$447:U$499,D445)</f>
        <v>4.556225390419435</v>
      </c>
      <c r="W455" s="197">
        <f>INDEX(Sorted_by_Variable!V$447:V$499,D445)</f>
        <v>4.5562253904194341</v>
      </c>
      <c r="X455" s="197">
        <f>INDEX(Sorted_by_Variable!W$447:W$499,D445)</f>
        <v>4.556225390419435</v>
      </c>
      <c r="Y455" s="197">
        <f>INDEX(Sorted_by_Variable!X$447:X$499,D445)</f>
        <v>4.5562253904194332</v>
      </c>
      <c r="Z455" s="197">
        <f>INDEX(Sorted_by_Variable!Y$447:Y$499,D445)</f>
        <v>4.556225390419435</v>
      </c>
      <c r="AA455" s="197">
        <f>INDEX(Sorted_by_Variable!Z$447:Z$499,D445)</f>
        <v>4.5562253904194341</v>
      </c>
      <c r="AB455" s="197">
        <f>INDEX(Sorted_by_Variable!AA$447:AA$499,D445)</f>
        <v>4.5562253904194341</v>
      </c>
      <c r="AC455" s="197">
        <f>INDEX(Sorted_by_Variable!AB$447:AB$499,D445)</f>
        <v>4.5562253904194332</v>
      </c>
      <c r="AD455" s="197">
        <f>INDEX(Sorted_by_Variable!AC$447:AC$499,D445)</f>
        <v>4.556225390419435</v>
      </c>
      <c r="AE455" s="197">
        <f>INDEX(Sorted_by_Variable!AD$447:AD$499,D445)</f>
        <v>4.5562253904194341</v>
      </c>
      <c r="AF455" s="197">
        <f>INDEX(Sorted_by_Variable!AE$447:AE$499,D445)</f>
        <v>4.5562253904194332</v>
      </c>
      <c r="AG455" s="197">
        <f>INDEX(Sorted_by_Variable!AF$447:AF$499,D445)</f>
        <v>4.5562253904194332</v>
      </c>
      <c r="AH455" s="197">
        <f>INDEX(Sorted_by_Variable!AG$447:AG$499,D445)</f>
        <v>4.5562253904194332</v>
      </c>
      <c r="AI455" s="197">
        <f>INDEX(Sorted_by_Variable!AH$447:AH$499,D445)</f>
        <v>4.556225390419435</v>
      </c>
      <c r="AJ455" s="197">
        <f>INDEX(Sorted_by_Variable!AI$447:AI$499,D445)</f>
        <v>4.5562253904194332</v>
      </c>
      <c r="AK455" s="197">
        <f>INDEX(Sorted_by_Variable!AJ$447:AJ$499,D445)</f>
        <v>4.5562253904194341</v>
      </c>
      <c r="AL455" s="197">
        <f>INDEX(Sorted_by_Variable!AK$447:AK$499,D445)</f>
        <v>4.5562253904194332</v>
      </c>
      <c r="AM455" s="197">
        <f>INDEX(Sorted_by_Variable!AL$447:AL$499,D445)</f>
        <v>4.5562253904194332</v>
      </c>
      <c r="AN455" s="197">
        <f>INDEX(Sorted_by_Variable!AM$447:AM$499,D445)</f>
        <v>4.556225390419435</v>
      </c>
      <c r="AO455" s="197">
        <f>INDEX(Sorted_by_Variable!AN$447:AN$499,D445)</f>
        <v>4.5562253904194323</v>
      </c>
      <c r="AP455" s="197">
        <f>INDEX(Sorted_by_Variable!AO$447:AO$499,D445)</f>
        <v>4.5562253904194332</v>
      </c>
      <c r="AQ455" s="198">
        <f>INDEX(Sorted_by_Variable!AP$447:AP$499,D445)</f>
        <v>4.5562253904194323</v>
      </c>
      <c r="AS455" s="69" t="str">
        <f t="shared" si="107"/>
        <v>Program levelized cost of saved energy</v>
      </c>
    </row>
    <row r="456" spans="2:45" x14ac:dyDescent="0.35">
      <c r="B456" s="36"/>
      <c r="C456" s="244" t="s">
        <v>2398</v>
      </c>
      <c r="D456" s="76" t="s">
        <v>2375</v>
      </c>
      <c r="E456" s="197"/>
      <c r="F456" s="196">
        <f>INDEX(Sorted_by_Variable!E$502:E$554,D445)</f>
        <v>0</v>
      </c>
      <c r="G456" s="197">
        <f>INDEX(Sorted_by_Variable!F$502:F$554,D445)</f>
        <v>0</v>
      </c>
      <c r="H456" s="197">
        <f>INDEX(Sorted_by_Variable!G$502:G$554,D445)</f>
        <v>0</v>
      </c>
      <c r="I456" s="197">
        <f>INDEX(Sorted_by_Variable!H$502:H$554,D445)</f>
        <v>0</v>
      </c>
      <c r="J456" s="197">
        <f>INDEX(Sorted_by_Variable!I$502:I$554,D445)</f>
        <v>3.9053360489309439</v>
      </c>
      <c r="K456" s="197">
        <f>INDEX(Sorted_by_Variable!J$502:J$554,D445)</f>
        <v>4.5562253904194323</v>
      </c>
      <c r="L456" s="197">
        <f>INDEX(Sorted_by_Variable!K$502:K$554,D445)</f>
        <v>4.5562253904194332</v>
      </c>
      <c r="M456" s="197">
        <f>INDEX(Sorted_by_Variable!L$502:L$554,D445)</f>
        <v>4.5562253904194323</v>
      </c>
      <c r="N456" s="197">
        <f>INDEX(Sorted_by_Variable!M$502:M$554,D445)</f>
        <v>4.5562253904194332</v>
      </c>
      <c r="O456" s="197">
        <f>INDEX(Sorted_by_Variable!N$502:N$554,D445)</f>
        <v>4.556225390419435</v>
      </c>
      <c r="P456" s="197">
        <f>INDEX(Sorted_by_Variable!O$502:O$554,D445)</f>
        <v>4.5562253904194341</v>
      </c>
      <c r="Q456" s="197">
        <f>INDEX(Sorted_by_Variable!P$502:P$554,D445)</f>
        <v>4.5562253904194341</v>
      </c>
      <c r="R456" s="198">
        <f>INDEX(Sorted_by_Variable!Q$502:Q$554,D445)</f>
        <v>4.5562253904194341</v>
      </c>
      <c r="S456" s="197">
        <f>INDEX(Sorted_by_Variable!R$502:R$554,D445)</f>
        <v>4.5562253904194341</v>
      </c>
      <c r="T456" s="197">
        <f>INDEX(Sorted_by_Variable!S$502:S$554,D445)</f>
        <v>4.5562253904194332</v>
      </c>
      <c r="U456" s="197">
        <f>INDEX(Sorted_by_Variable!T$502:T$554,D445)</f>
        <v>4.5562253904194332</v>
      </c>
      <c r="V456" s="197">
        <f>INDEX(Sorted_by_Variable!U$502:U$554,D445)</f>
        <v>4.556225390419435</v>
      </c>
      <c r="W456" s="197">
        <f>INDEX(Sorted_by_Variable!V$502:V$554,D445)</f>
        <v>4.5562253904194341</v>
      </c>
      <c r="X456" s="197">
        <f>INDEX(Sorted_by_Variable!W$502:W$554,D445)</f>
        <v>4.556225390419435</v>
      </c>
      <c r="Y456" s="197">
        <f>INDEX(Sorted_by_Variable!X$502:X$554,D445)</f>
        <v>4.5562253904194332</v>
      </c>
      <c r="Z456" s="197">
        <f>INDEX(Sorted_by_Variable!Y$502:Y$554,D445)</f>
        <v>4.556225390419435</v>
      </c>
      <c r="AA456" s="197">
        <f>INDEX(Sorted_by_Variable!Z$502:Z$554,D445)</f>
        <v>4.5562253904194341</v>
      </c>
      <c r="AB456" s="197">
        <f>INDEX(Sorted_by_Variable!AA$502:AA$554,D445)</f>
        <v>4.5562253904194341</v>
      </c>
      <c r="AC456" s="197">
        <f>INDEX(Sorted_by_Variable!AB$502:AB$554,D445)</f>
        <v>4.5562253904194332</v>
      </c>
      <c r="AD456" s="197">
        <f>INDEX(Sorted_by_Variable!AC$502:AC$554,D445)</f>
        <v>4.556225390419435</v>
      </c>
      <c r="AE456" s="197">
        <f>INDEX(Sorted_by_Variable!AD$502:AD$554,D445)</f>
        <v>4.5562253904194341</v>
      </c>
      <c r="AF456" s="197">
        <f>INDEX(Sorted_by_Variable!AE$502:AE$554,D445)</f>
        <v>4.5562253904194332</v>
      </c>
      <c r="AG456" s="197">
        <f>INDEX(Sorted_by_Variable!AF$502:AF$554,D445)</f>
        <v>4.5562253904194332</v>
      </c>
      <c r="AH456" s="197">
        <f>INDEX(Sorted_by_Variable!AG$502:AG$554,D445)</f>
        <v>4.5562253904194332</v>
      </c>
      <c r="AI456" s="197">
        <f>INDEX(Sorted_by_Variable!AH$502:AH$554,D445)</f>
        <v>4.556225390419435</v>
      </c>
      <c r="AJ456" s="197">
        <f>INDEX(Sorted_by_Variable!AI$502:AI$554,D445)</f>
        <v>4.5562253904194332</v>
      </c>
      <c r="AK456" s="197">
        <f>INDEX(Sorted_by_Variable!AJ$502:AJ$554,D445)</f>
        <v>4.5562253904194341</v>
      </c>
      <c r="AL456" s="197">
        <f>INDEX(Sorted_by_Variable!AK$502:AK$554,D445)</f>
        <v>4.5562253904194332</v>
      </c>
      <c r="AM456" s="197">
        <f>INDEX(Sorted_by_Variable!AL$502:AL$554,D445)</f>
        <v>4.5562253904194332</v>
      </c>
      <c r="AN456" s="197">
        <f>INDEX(Sorted_by_Variable!AM$502:AM$554,D445)</f>
        <v>4.556225390419435</v>
      </c>
      <c r="AO456" s="197">
        <f>INDEX(Sorted_by_Variable!AN$502:AN$554,D445)</f>
        <v>4.5562253904194323</v>
      </c>
      <c r="AP456" s="197">
        <f>INDEX(Sorted_by_Variable!AO$502:AO$554,D445)</f>
        <v>4.5562253904194332</v>
      </c>
      <c r="AQ456" s="198">
        <f>INDEX(Sorted_by_Variable!AP$502:AP$554,D445)</f>
        <v>4.5562253904194323</v>
      </c>
      <c r="AS456" s="69" t="str">
        <f t="shared" si="107"/>
        <v>Participant levelized cost of saved energy</v>
      </c>
    </row>
    <row r="457" spans="2:45" x14ac:dyDescent="0.35">
      <c r="B457" s="36"/>
      <c r="C457" s="247" t="s">
        <v>2418</v>
      </c>
      <c r="D457" s="248"/>
      <c r="E457" s="250"/>
      <c r="F457" s="249"/>
      <c r="G457" s="250"/>
      <c r="H457" s="250"/>
      <c r="I457" s="250"/>
      <c r="J457" s="250"/>
      <c r="K457" s="250"/>
      <c r="L457" s="250"/>
      <c r="M457" s="250"/>
      <c r="N457" s="250"/>
      <c r="O457" s="250"/>
      <c r="P457" s="250"/>
      <c r="Q457" s="250"/>
      <c r="R457" s="251"/>
      <c r="S457" s="250"/>
      <c r="T457" s="250"/>
      <c r="U457" s="250"/>
      <c r="V457" s="250"/>
      <c r="W457" s="250"/>
      <c r="X457" s="250"/>
      <c r="Y457" s="250"/>
      <c r="Z457" s="250"/>
      <c r="AA457" s="250"/>
      <c r="AB457" s="250"/>
      <c r="AC457" s="250"/>
      <c r="AD457" s="250"/>
      <c r="AE457" s="250"/>
      <c r="AF457" s="250"/>
      <c r="AG457" s="250"/>
      <c r="AH457" s="250"/>
      <c r="AI457" s="250"/>
      <c r="AJ457" s="250"/>
      <c r="AK457" s="250"/>
      <c r="AL457" s="250"/>
      <c r="AM457" s="250"/>
      <c r="AN457" s="250"/>
      <c r="AO457" s="250"/>
      <c r="AP457" s="250"/>
      <c r="AQ457" s="251"/>
      <c r="AS457" s="69" t="str">
        <f>C457</f>
        <v>Annualized total cost of EE</v>
      </c>
    </row>
    <row r="458" spans="2:45" x14ac:dyDescent="0.35">
      <c r="B458" s="36"/>
      <c r="C458" s="244" t="s">
        <v>2418</v>
      </c>
      <c r="D458" s="76" t="s">
        <v>2376</v>
      </c>
      <c r="E458" s="200"/>
      <c r="F458" s="199">
        <f>INDEX(Sorted_by_Variable!E$557:E$609,D445)</f>
        <v>0</v>
      </c>
      <c r="G458" s="200">
        <f>INDEX(Sorted_by_Variable!F$557:F$609,D445)</f>
        <v>0</v>
      </c>
      <c r="H458" s="200">
        <f>INDEX(Sorted_by_Variable!G$557:G$609,D445)</f>
        <v>0</v>
      </c>
      <c r="I458" s="200">
        <f>INDEX(Sorted_by_Variable!H$557:H$609,D445)</f>
        <v>0</v>
      </c>
      <c r="J458" s="200">
        <f>INDEX(Sorted_by_Variable!I$557:I$609,D445)</f>
        <v>40.640410952873992</v>
      </c>
      <c r="K458" s="200">
        <f>INDEX(Sorted_by_Variable!J$557:J$609,D445)</f>
        <v>95.774153294353454</v>
      </c>
      <c r="L458" s="200">
        <f>INDEX(Sorted_by_Variable!K$557:K$609,D445)</f>
        <v>157.51067137817165</v>
      </c>
      <c r="M458" s="200">
        <f>INDEX(Sorted_by_Variable!L$557:L$609,D445)</f>
        <v>223.88003584788217</v>
      </c>
      <c r="N458" s="200">
        <f>INDEX(Sorted_by_Variable!M$557:M$609,D445)</f>
        <v>285.47955702825681</v>
      </c>
      <c r="O458" s="200">
        <f>INDEX(Sorted_by_Variable!N$557:N$609,D445)</f>
        <v>342.42432392336519</v>
      </c>
      <c r="P458" s="200">
        <f>INDEX(Sorted_by_Variable!O$557:O$609,D445)</f>
        <v>394.82391472891658</v>
      </c>
      <c r="Q458" s="200">
        <f>INDEX(Sorted_by_Variable!P$557:P$609,D445)</f>
        <v>442.7825703128708</v>
      </c>
      <c r="R458" s="201">
        <f>INDEX(Sorted_by_Variable!Q$557:Q$609,D445)</f>
        <v>486.39936074310987</v>
      </c>
      <c r="S458" s="200">
        <f>INDEX(Sorted_by_Variable!R$557:R$609,D445)</f>
        <v>525.76834510342599</v>
      </c>
      <c r="T458" s="200">
        <f>INDEX(Sorted_by_Variable!S$557:S$609,D445)</f>
        <v>560.97872482996638</v>
      </c>
      <c r="U458" s="200">
        <f>INDEX(Sorted_by_Variable!T$557:T$609,D445)</f>
        <v>592.1149907915019</v>
      </c>
      <c r="V458" s="200">
        <f>INDEX(Sorted_by_Variable!U$557:U$609,D445)</f>
        <v>619.25706432841378</v>
      </c>
      <c r="W458" s="200">
        <f>INDEX(Sorted_by_Variable!V$557:V$609,D445)</f>
        <v>642.48043245713677</v>
      </c>
      <c r="X458" s="200">
        <f>INDEX(Sorted_by_Variable!W$557:W$609,D445)</f>
        <v>661.85627743891962</v>
      </c>
      <c r="Y458" s="200">
        <f>INDEX(Sorted_by_Variable!X$557:X$609,D445)</f>
        <v>677.45160090418278</v>
      </c>
      <c r="Z458" s="200">
        <f>INDEX(Sorted_by_Variable!Y$557:Y$609,D445)</f>
        <v>689.32934271642466</v>
      </c>
      <c r="AA458" s="200">
        <f>INDEX(Sorted_by_Variable!Z$557:Z$609,D445)</f>
        <v>697.54849475258095</v>
      </c>
      <c r="AB458" s="200">
        <f>INDEX(Sorted_by_Variable!AA$557:AA$609,D445)</f>
        <v>702.16420976992799</v>
      </c>
      <c r="AC458" s="200">
        <f>INDEX(Sorted_by_Variable!AB$557:AB$609,D445)</f>
        <v>703.22790552305742</v>
      </c>
      <c r="AD458" s="200">
        <f>INDEX(Sorted_by_Variable!AC$557:AC$609,D445)</f>
        <v>702.92633328563932</v>
      </c>
      <c r="AE458" s="200">
        <f>INDEX(Sorted_by_Variable!AD$557:AD$609,D445)</f>
        <v>702.14168721137628</v>
      </c>
      <c r="AF458" s="200">
        <f>INDEX(Sorted_by_Variable!AE$557:AE$609,D445)</f>
        <v>701.3782405375207</v>
      </c>
      <c r="AG458" s="200">
        <f>INDEX(Sorted_by_Variable!AF$557:AF$609,D445)</f>
        <v>701.05526126137318</v>
      </c>
      <c r="AH458" s="200">
        <f>INDEX(Sorted_by_Variable!AG$557:AG$609,D445)</f>
        <v>701.11343262520575</v>
      </c>
      <c r="AI458" s="200">
        <f>INDEX(Sorted_by_Variable!AH$557:AH$609,D445)</f>
        <v>701.4995699781673</v>
      </c>
      <c r="AJ458" s="200">
        <f>INDEX(Sorted_by_Variable!AI$557:AI$609,D445)</f>
        <v>702.16407878897928</v>
      </c>
      <c r="AK458" s="200">
        <f>INDEX(Sorted_by_Variable!AJ$557:AJ$609,D445)</f>
        <v>703.06195543516878</v>
      </c>
      <c r="AL458" s="200">
        <f>INDEX(Sorted_by_Variable!AK$557:AK$609,D445)</f>
        <v>704.15259688966171</v>
      </c>
      <c r="AM458" s="200">
        <f>INDEX(Sorted_by_Variable!AL$557:AL$609,D445)</f>
        <v>705.39962096868794</v>
      </c>
      <c r="AN458" s="200">
        <f>INDEX(Sorted_by_Variable!AM$557:AM$609,D445)</f>
        <v>706.77069670615992</v>
      </c>
      <c r="AO458" s="200">
        <f>INDEX(Sorted_by_Variable!AN$557:AN$609,D445)</f>
        <v>708.23738443966283</v>
      </c>
      <c r="AP458" s="200">
        <f>INDEX(Sorted_by_Variable!AO$557:AO$609,D445)</f>
        <v>709.77498521235157</v>
      </c>
      <c r="AQ458" s="201">
        <f>INDEX(Sorted_by_Variable!AP$557:AP$609,D445)</f>
        <v>711.36239911342182</v>
      </c>
      <c r="AS458" s="69" t="str">
        <f>C457&amp;"|"&amp;C458</f>
        <v>Annualized total cost of EE|Annualized total cost of EE</v>
      </c>
    </row>
    <row r="459" spans="2:45" x14ac:dyDescent="0.35">
      <c r="B459" s="36"/>
      <c r="C459" s="244" t="s">
        <v>2419</v>
      </c>
      <c r="D459" s="76" t="s">
        <v>2376</v>
      </c>
      <c r="E459" s="200"/>
      <c r="F459" s="199">
        <f>INDEX(Sorted_by_Variable!E$612:E$664,D445)</f>
        <v>0</v>
      </c>
      <c r="G459" s="200">
        <f>INDEX(Sorted_by_Variable!F$612:F$664,D445)</f>
        <v>0</v>
      </c>
      <c r="H459" s="200">
        <f>INDEX(Sorted_by_Variable!G$612:G$664,D445)</f>
        <v>0</v>
      </c>
      <c r="I459" s="200">
        <f>INDEX(Sorted_by_Variable!H$612:H$664,D445)</f>
        <v>0</v>
      </c>
      <c r="J459" s="200">
        <f>INDEX(Sorted_by_Variable!I$612:I$664,D445)</f>
        <v>20.320205476436996</v>
      </c>
      <c r="K459" s="200">
        <f>INDEX(Sorted_by_Variable!J$612:J$664,D445)</f>
        <v>47.887076647176727</v>
      </c>
      <c r="L459" s="200">
        <f>INDEX(Sorted_by_Variable!K$612:K$664,D445)</f>
        <v>78.755335689085825</v>
      </c>
      <c r="M459" s="200">
        <f>INDEX(Sorted_by_Variable!L$612:L$664,D445)</f>
        <v>111.94001792394108</v>
      </c>
      <c r="N459" s="200">
        <f>INDEX(Sorted_by_Variable!M$612:M$664,D445)</f>
        <v>142.7397785141284</v>
      </c>
      <c r="O459" s="200">
        <f>INDEX(Sorted_by_Variable!N$612:N$664,D445)</f>
        <v>171.2121619616826</v>
      </c>
      <c r="P459" s="200">
        <f>INDEX(Sorted_by_Variable!O$612:O$664,D445)</f>
        <v>197.41195736445829</v>
      </c>
      <c r="Q459" s="200">
        <f>INDEX(Sorted_by_Variable!P$612:P$664,D445)</f>
        <v>221.3912851564354</v>
      </c>
      <c r="R459" s="201">
        <f>INDEX(Sorted_by_Variable!Q$612:Q$664,D445)</f>
        <v>243.19968037155493</v>
      </c>
      <c r="S459" s="200">
        <f>INDEX(Sorted_by_Variable!R$612:R$664,D445)</f>
        <v>262.88417255171299</v>
      </c>
      <c r="T459" s="200">
        <f>INDEX(Sorted_by_Variable!S$612:S$664,D445)</f>
        <v>280.48936241498319</v>
      </c>
      <c r="U459" s="200">
        <f>INDEX(Sorted_by_Variable!T$612:T$664,D445)</f>
        <v>296.05749539575095</v>
      </c>
      <c r="V459" s="200">
        <f>INDEX(Sorted_by_Variable!U$612:U$664,D445)</f>
        <v>309.62853216420689</v>
      </c>
      <c r="W459" s="200">
        <f>INDEX(Sorted_by_Variable!V$612:V$664,D445)</f>
        <v>321.24021622856839</v>
      </c>
      <c r="X459" s="200">
        <f>INDEX(Sorted_by_Variable!W$612:W$664,D445)</f>
        <v>330.92813871945981</v>
      </c>
      <c r="Y459" s="200">
        <f>INDEX(Sorted_by_Variable!X$612:X$664,D445)</f>
        <v>338.72580045209139</v>
      </c>
      <c r="Z459" s="200">
        <f>INDEX(Sorted_by_Variable!Y$612:Y$664,D445)</f>
        <v>344.66467135821233</v>
      </c>
      <c r="AA459" s="200">
        <f>INDEX(Sorted_by_Variable!Z$612:Z$664,D445)</f>
        <v>348.77424737629048</v>
      </c>
      <c r="AB459" s="200">
        <f>INDEX(Sorted_by_Variable!AA$612:AA$664,D445)</f>
        <v>351.082104884964</v>
      </c>
      <c r="AC459" s="200">
        <f>INDEX(Sorted_by_Variable!AB$612:AB$664,D445)</f>
        <v>351.61395276152871</v>
      </c>
      <c r="AD459" s="200">
        <f>INDEX(Sorted_by_Variable!AC$612:AC$664,D445)</f>
        <v>351.46316664281966</v>
      </c>
      <c r="AE459" s="200">
        <f>INDEX(Sorted_by_Variable!AD$612:AD$664,D445)</f>
        <v>351.07084360568814</v>
      </c>
      <c r="AF459" s="200">
        <f>INDEX(Sorted_by_Variable!AE$612:AE$664,D445)</f>
        <v>350.68912026876035</v>
      </c>
      <c r="AG459" s="200">
        <f>INDEX(Sorted_by_Variable!AF$612:AF$664,D445)</f>
        <v>350.52763063068659</v>
      </c>
      <c r="AH459" s="200">
        <f>INDEX(Sorted_by_Variable!AG$612:AG$664,D445)</f>
        <v>350.55671631260287</v>
      </c>
      <c r="AI459" s="200">
        <f>INDEX(Sorted_by_Variable!AH$612:AH$664,D445)</f>
        <v>350.74978498908365</v>
      </c>
      <c r="AJ459" s="200">
        <f>INDEX(Sorted_by_Variable!AI$612:AI$664,D445)</f>
        <v>351.08203939448964</v>
      </c>
      <c r="AK459" s="200">
        <f>INDEX(Sorted_by_Variable!AJ$612:AJ$664,D445)</f>
        <v>351.53097771758439</v>
      </c>
      <c r="AL459" s="200">
        <f>INDEX(Sorted_by_Variable!AK$612:AK$664,D445)</f>
        <v>352.07629844483085</v>
      </c>
      <c r="AM459" s="200">
        <f>INDEX(Sorted_by_Variable!AL$612:AL$664,D445)</f>
        <v>352.69981048434397</v>
      </c>
      <c r="AN459" s="200">
        <f>INDEX(Sorted_by_Variable!AM$612:AM$664,D445)</f>
        <v>353.38534835307996</v>
      </c>
      <c r="AO459" s="200">
        <f>INDEX(Sorted_by_Variable!AN$612:AN$664,D445)</f>
        <v>354.11869221983142</v>
      </c>
      <c r="AP459" s="200">
        <f>INDEX(Sorted_by_Variable!AO$612:AO$664,D445)</f>
        <v>354.88749260617578</v>
      </c>
      <c r="AQ459" s="201">
        <f>INDEX(Sorted_by_Variable!AP$612:AP$664,D445)</f>
        <v>355.68119955671091</v>
      </c>
      <c r="AS459" s="69" t="str">
        <f>C457&amp;"|"&amp;C459</f>
        <v>Annualized total cost of EE|Annualized program cost of EE</v>
      </c>
    </row>
    <row r="460" spans="2:45" x14ac:dyDescent="0.35">
      <c r="B460" s="36"/>
      <c r="C460" s="244" t="s">
        <v>2420</v>
      </c>
      <c r="D460" s="76" t="s">
        <v>2376</v>
      </c>
      <c r="E460" s="200"/>
      <c r="F460" s="199">
        <f>INDEX(Sorted_by_Variable!E$667:E$719,D445)</f>
        <v>0</v>
      </c>
      <c r="G460" s="200">
        <f>INDEX(Sorted_by_Variable!F$667:F$719,D445)</f>
        <v>0</v>
      </c>
      <c r="H460" s="200">
        <f>INDEX(Sorted_by_Variable!G$667:G$719,D445)</f>
        <v>0</v>
      </c>
      <c r="I460" s="200">
        <f>INDEX(Sorted_by_Variable!H$667:H$719,D445)</f>
        <v>0</v>
      </c>
      <c r="J460" s="200">
        <f>INDEX(Sorted_by_Variable!I$667:I$719,D445)</f>
        <v>20.320205476436996</v>
      </c>
      <c r="K460" s="200">
        <f>INDEX(Sorted_by_Variable!J$667:J$719,D445)</f>
        <v>47.887076647176727</v>
      </c>
      <c r="L460" s="200">
        <f>INDEX(Sorted_by_Variable!K$667:K$719,D445)</f>
        <v>78.755335689085825</v>
      </c>
      <c r="M460" s="200">
        <f>INDEX(Sorted_by_Variable!L$667:L$719,D445)</f>
        <v>111.94001792394108</v>
      </c>
      <c r="N460" s="200">
        <f>INDEX(Sorted_by_Variable!M$667:M$719,D445)</f>
        <v>142.7397785141284</v>
      </c>
      <c r="O460" s="200">
        <f>INDEX(Sorted_by_Variable!N$667:N$719,D445)</f>
        <v>171.2121619616826</v>
      </c>
      <c r="P460" s="200">
        <f>INDEX(Sorted_by_Variable!O$667:O$719,D445)</f>
        <v>197.41195736445829</v>
      </c>
      <c r="Q460" s="200">
        <f>INDEX(Sorted_by_Variable!P$667:P$719,D445)</f>
        <v>221.3912851564354</v>
      </c>
      <c r="R460" s="201">
        <f>INDEX(Sorted_by_Variable!Q$667:Q$719,D445)</f>
        <v>243.19968037155493</v>
      </c>
      <c r="S460" s="200">
        <f>INDEX(Sorted_by_Variable!R$667:R$719,D445)</f>
        <v>262.88417255171299</v>
      </c>
      <c r="T460" s="200">
        <f>INDEX(Sorted_by_Variable!S$667:S$719,D445)</f>
        <v>280.48936241498319</v>
      </c>
      <c r="U460" s="200">
        <f>INDEX(Sorted_by_Variable!T$667:T$719,D445)</f>
        <v>296.05749539575095</v>
      </c>
      <c r="V460" s="200">
        <f>INDEX(Sorted_by_Variable!U$667:U$719,D445)</f>
        <v>309.62853216420689</v>
      </c>
      <c r="W460" s="200">
        <f>INDEX(Sorted_by_Variable!V$667:V$719,D445)</f>
        <v>321.24021622856839</v>
      </c>
      <c r="X460" s="200">
        <f>INDEX(Sorted_by_Variable!W$667:W$719,D445)</f>
        <v>330.92813871945981</v>
      </c>
      <c r="Y460" s="200">
        <f>INDEX(Sorted_by_Variable!X$667:X$719,D445)</f>
        <v>338.72580045209139</v>
      </c>
      <c r="Z460" s="200">
        <f>INDEX(Sorted_by_Variable!Y$667:Y$719,D445)</f>
        <v>344.66467135821233</v>
      </c>
      <c r="AA460" s="200">
        <f>INDEX(Sorted_by_Variable!Z$667:Z$719,D445)</f>
        <v>348.77424737629048</v>
      </c>
      <c r="AB460" s="200">
        <f>INDEX(Sorted_by_Variable!AA$667:AA$719,D445)</f>
        <v>351.082104884964</v>
      </c>
      <c r="AC460" s="200">
        <f>INDEX(Sorted_by_Variable!AB$667:AB$719,D445)</f>
        <v>351.61395276152871</v>
      </c>
      <c r="AD460" s="200">
        <f>INDEX(Sorted_by_Variable!AC$667:AC$719,D445)</f>
        <v>351.46316664281966</v>
      </c>
      <c r="AE460" s="200">
        <f>INDEX(Sorted_by_Variable!AD$667:AD$719,D445)</f>
        <v>351.07084360568814</v>
      </c>
      <c r="AF460" s="200">
        <f>INDEX(Sorted_by_Variable!AE$667:AE$719,D445)</f>
        <v>350.68912026876035</v>
      </c>
      <c r="AG460" s="200">
        <f>INDEX(Sorted_by_Variable!AF$667:AF$719,D445)</f>
        <v>350.52763063068659</v>
      </c>
      <c r="AH460" s="200">
        <f>INDEX(Sorted_by_Variable!AG$667:AG$719,D445)</f>
        <v>350.55671631260287</v>
      </c>
      <c r="AI460" s="200">
        <f>INDEX(Sorted_by_Variable!AH$667:AH$719,D445)</f>
        <v>350.74978498908365</v>
      </c>
      <c r="AJ460" s="200">
        <f>INDEX(Sorted_by_Variable!AI$667:AI$719,D445)</f>
        <v>351.08203939448964</v>
      </c>
      <c r="AK460" s="200">
        <f>INDEX(Sorted_by_Variable!AJ$667:AJ$719,D445)</f>
        <v>351.53097771758439</v>
      </c>
      <c r="AL460" s="200">
        <f>INDEX(Sorted_by_Variable!AK$667:AK$719,D445)</f>
        <v>352.07629844483085</v>
      </c>
      <c r="AM460" s="200">
        <f>INDEX(Sorted_by_Variable!AL$667:AL$719,D445)</f>
        <v>352.69981048434397</v>
      </c>
      <c r="AN460" s="200">
        <f>INDEX(Sorted_by_Variable!AM$667:AM$719,D445)</f>
        <v>353.38534835307996</v>
      </c>
      <c r="AO460" s="200">
        <f>INDEX(Sorted_by_Variable!AN$667:AN$719,D445)</f>
        <v>354.11869221983142</v>
      </c>
      <c r="AP460" s="200">
        <f>INDEX(Sorted_by_Variable!AO$667:AO$719,D445)</f>
        <v>354.88749260617578</v>
      </c>
      <c r="AQ460" s="201">
        <f>INDEX(Sorted_by_Variable!AP$667:AP$719,D445)</f>
        <v>355.68119955671091</v>
      </c>
      <c r="AS460" s="69" t="str">
        <f>C457&amp;"|"&amp;C460</f>
        <v>Annualized total cost of EE|Annualized participant cost of EE</v>
      </c>
    </row>
    <row r="461" spans="2:45" x14ac:dyDescent="0.35">
      <c r="B461" s="231"/>
      <c r="C461" s="247" t="s">
        <v>2421</v>
      </c>
      <c r="D461" s="248"/>
      <c r="E461" s="250"/>
      <c r="F461" s="249"/>
      <c r="G461" s="250"/>
      <c r="H461" s="250"/>
      <c r="I461" s="250"/>
      <c r="J461" s="250"/>
      <c r="K461" s="250"/>
      <c r="L461" s="250"/>
      <c r="M461" s="250"/>
      <c r="N461" s="250"/>
      <c r="O461" s="250"/>
      <c r="P461" s="250"/>
      <c r="Q461" s="250"/>
      <c r="R461" s="251"/>
      <c r="S461" s="250"/>
      <c r="T461" s="250"/>
      <c r="U461" s="250"/>
      <c r="V461" s="250"/>
      <c r="W461" s="250"/>
      <c r="X461" s="250"/>
      <c r="Y461" s="250"/>
      <c r="Z461" s="250"/>
      <c r="AA461" s="250"/>
      <c r="AB461" s="250"/>
      <c r="AC461" s="250"/>
      <c r="AD461" s="250"/>
      <c r="AE461" s="250"/>
      <c r="AF461" s="250"/>
      <c r="AG461" s="250"/>
      <c r="AH461" s="250"/>
      <c r="AI461" s="250"/>
      <c r="AJ461" s="250"/>
      <c r="AK461" s="250"/>
      <c r="AL461" s="250"/>
      <c r="AM461" s="250"/>
      <c r="AN461" s="250"/>
      <c r="AO461" s="250"/>
      <c r="AP461" s="250"/>
      <c r="AQ461" s="251"/>
      <c r="AS461" s="69" t="str">
        <f>C461</f>
        <v>Annual first-year costs</v>
      </c>
    </row>
    <row r="462" spans="2:45" x14ac:dyDescent="0.35">
      <c r="B462" s="36"/>
      <c r="C462" s="244" t="s">
        <v>2394</v>
      </c>
      <c r="D462" s="76" t="s">
        <v>2376</v>
      </c>
      <c r="E462" s="200"/>
      <c r="F462" s="199">
        <f>INDEX(Sorted_by_Variable!E$722:E$774,D445)</f>
        <v>0</v>
      </c>
      <c r="G462" s="200">
        <f>INDEX(Sorted_by_Variable!F$722:F$774,D445)</f>
        <v>0</v>
      </c>
      <c r="H462" s="200">
        <f>INDEX(Sorted_by_Variable!G$722:G$774,D445)</f>
        <v>0</v>
      </c>
      <c r="I462" s="200">
        <f>INDEX(Sorted_by_Variable!H$722:H$774,D445)</f>
        <v>0</v>
      </c>
      <c r="J462" s="200">
        <f>INDEX(Sorted_by_Variable!I$722:I$774,D445)</f>
        <v>343.41053999999997</v>
      </c>
      <c r="K462" s="200">
        <f>INDEX(Sorted_by_Variable!J$722:J$774,D445)</f>
        <v>483.95309661107029</v>
      </c>
      <c r="L462" s="200">
        <f>INDEX(Sorted_by_Variable!K$722:K$774,D445)</f>
        <v>565.21761573490096</v>
      </c>
      <c r="M462" s="200">
        <f>INDEX(Sorted_by_Variable!L$722:L$774,D445)</f>
        <v>634.11335695346486</v>
      </c>
      <c r="N462" s="200">
        <f>INDEX(Sorted_by_Variable!M$722:M$774,D445)</f>
        <v>627.18267781746272</v>
      </c>
      <c r="O462" s="200">
        <f>INDEX(Sorted_by_Variable!N$722:N$774,D445)</f>
        <v>620.85972553886359</v>
      </c>
      <c r="P462" s="200">
        <f>INDEX(Sorted_by_Variable!O$722:O$774,D445)</f>
        <v>615.12991953755056</v>
      </c>
      <c r="Q462" s="200">
        <f>INDEX(Sorted_by_Variable!P$722:P$774,D445)</f>
        <v>609.97937774163029</v>
      </c>
      <c r="R462" s="201">
        <f>INDEX(Sorted_by_Variable!Q$722:Q$774,D445)</f>
        <v>605.39489459885851</v>
      </c>
      <c r="S462" s="200">
        <f>INDEX(Sorted_by_Variable!R$722:R$774,D445)</f>
        <v>601.36391996934856</v>
      </c>
      <c r="T462" s="200">
        <f>INDEX(Sorted_by_Variable!S$722:S$774,D445)</f>
        <v>597.87453886898288</v>
      </c>
      <c r="U462" s="200">
        <f>INDEX(Sorted_by_Variable!T$722:T$774,D445)</f>
        <v>594.9154520341051</v>
      </c>
      <c r="V462" s="200">
        <f>INDEX(Sorted_by_Variable!U$722:U$774,D445)</f>
        <v>592.47595727918031</v>
      </c>
      <c r="W462" s="200">
        <f>INDEX(Sorted_by_Variable!V$722:V$774,D445)</f>
        <v>590.54593162018546</v>
      </c>
      <c r="X462" s="200">
        <f>INDEX(Sorted_by_Variable!W$722:W$774,D445)</f>
        <v>589.11581413752651</v>
      </c>
      <c r="Y462" s="200">
        <f>INDEX(Sorted_by_Variable!X$722:X$774,D445)</f>
        <v>588.17658955327602</v>
      </c>
      <c r="Z462" s="200">
        <f>INDEX(Sorted_by_Variable!Y$722:Y$774,D445)</f>
        <v>587.71977249848851</v>
      </c>
      <c r="AA462" s="200">
        <f>INDEX(Sorted_by_Variable!Z$722:Z$774,D445)</f>
        <v>587.73739244727369</v>
      </c>
      <c r="AB462" s="200">
        <f>INDEX(Sorted_by_Variable!AA$722:AA$774,D445)</f>
        <v>588.22197929521019</v>
      </c>
      <c r="AC462" s="200">
        <f>INDEX(Sorted_by_Variable!AB$722:AB$774,D445)</f>
        <v>589.16654956053617</v>
      </c>
      <c r="AD462" s="200">
        <f>INDEX(Sorted_by_Variable!AC$722:AC$774,D445)</f>
        <v>590.56459318739405</v>
      </c>
      <c r="AE462" s="200">
        <f>INDEX(Sorted_by_Variable!AD$722:AD$774,D445)</f>
        <v>592.09376174962074</v>
      </c>
      <c r="AF462" s="200">
        <f>INDEX(Sorted_by_Variable!AE$722:AE$774,D445)</f>
        <v>593.68743019738986</v>
      </c>
      <c r="AG462" s="200">
        <f>INDEX(Sorted_by_Variable!AF$722:AF$774,D445)</f>
        <v>595.28168924528904</v>
      </c>
      <c r="AH462" s="200">
        <f>INDEX(Sorted_by_Variable!AG$722:AG$774,D445)</f>
        <v>596.82340400854787</v>
      </c>
      <c r="AI462" s="200">
        <f>INDEX(Sorted_by_Variable!AH$722:AH$774,D445)</f>
        <v>598.32963953681201</v>
      </c>
      <c r="AJ462" s="200">
        <f>INDEX(Sorted_by_Variable!AI$722:AI$774,D445)</f>
        <v>599.79764670482587</v>
      </c>
      <c r="AK462" s="200">
        <f>INDEX(Sorted_by_Variable!AJ$722:AJ$774,D445)</f>
        <v>601.23371897792674</v>
      </c>
      <c r="AL462" s="200">
        <f>INDEX(Sorted_by_Variable!AK$722:AK$774,D445)</f>
        <v>602.64356794162222</v>
      </c>
      <c r="AM462" s="200">
        <f>INDEX(Sorted_by_Variable!AL$722:AL$774,D445)</f>
        <v>604.03234742378515</v>
      </c>
      <c r="AN462" s="200">
        <f>INDEX(Sorted_by_Variable!AM$722:AM$774,D445)</f>
        <v>605.40467627820499</v>
      </c>
      <c r="AO462" s="200">
        <f>INDEX(Sorted_by_Variable!AN$722:AN$774,D445)</f>
        <v>606.7646598846145</v>
      </c>
      <c r="AP462" s="200">
        <f>INDEX(Sorted_by_Variable!AO$722:AO$774,D445)</f>
        <v>608.1159104177699</v>
      </c>
      <c r="AQ462" s="201">
        <f>INDEX(Sorted_by_Variable!AP$722:AP$774,D445)</f>
        <v>609.46156593574631</v>
      </c>
      <c r="AS462" s="69" t="str">
        <f>C461&amp;"|"&amp;C462</f>
        <v>Annual first-year costs|Annual total cost of EE</v>
      </c>
    </row>
    <row r="463" spans="2:45" x14ac:dyDescent="0.35">
      <c r="B463" s="36"/>
      <c r="C463" s="244" t="s">
        <v>2385</v>
      </c>
      <c r="D463" s="76" t="s">
        <v>2376</v>
      </c>
      <c r="E463" s="200"/>
      <c r="F463" s="199">
        <f>INDEX(Sorted_by_Variable!E$777:E$829,D445)</f>
        <v>0</v>
      </c>
      <c r="G463" s="200">
        <f>INDEX(Sorted_by_Variable!F$777:F$829,D445)</f>
        <v>0</v>
      </c>
      <c r="H463" s="200">
        <f>INDEX(Sorted_by_Variable!G$777:G$829,D445)</f>
        <v>0</v>
      </c>
      <c r="I463" s="200">
        <f>INDEX(Sorted_by_Variable!H$777:H$829,D445)</f>
        <v>0</v>
      </c>
      <c r="J463" s="200">
        <f>INDEX(Sorted_by_Variable!I$777:I$829,D445)</f>
        <v>171.70526999999998</v>
      </c>
      <c r="K463" s="200">
        <f>INDEX(Sorted_by_Variable!J$777:J$829,D445)</f>
        <v>241.97654830553515</v>
      </c>
      <c r="L463" s="200">
        <f>INDEX(Sorted_by_Variable!K$777:K$829,D445)</f>
        <v>282.60880786745048</v>
      </c>
      <c r="M463" s="200">
        <f>INDEX(Sorted_by_Variable!L$777:L$829,D445)</f>
        <v>317.05667847673243</v>
      </c>
      <c r="N463" s="200">
        <f>INDEX(Sorted_by_Variable!M$777:M$829,D445)</f>
        <v>313.59133890873136</v>
      </c>
      <c r="O463" s="200">
        <f>INDEX(Sorted_by_Variable!N$777:N$829,D445)</f>
        <v>310.42986276943179</v>
      </c>
      <c r="P463" s="200">
        <f>INDEX(Sorted_by_Variable!O$777:O$829,D445)</f>
        <v>307.56495976877528</v>
      </c>
      <c r="Q463" s="200">
        <f>INDEX(Sorted_by_Variable!P$777:P$829,D445)</f>
        <v>304.98968887081514</v>
      </c>
      <c r="R463" s="201">
        <f>INDEX(Sorted_by_Variable!Q$777:Q$829,D445)</f>
        <v>302.69744729942926</v>
      </c>
      <c r="S463" s="200">
        <f>INDEX(Sorted_by_Variable!R$777:R$829,D445)</f>
        <v>300.68195998467428</v>
      </c>
      <c r="T463" s="200">
        <f>INDEX(Sorted_by_Variable!S$777:S$829,D445)</f>
        <v>298.93726943449144</v>
      </c>
      <c r="U463" s="200">
        <f>INDEX(Sorted_by_Variable!T$777:T$829,D445)</f>
        <v>297.45772601705255</v>
      </c>
      <c r="V463" s="200">
        <f>INDEX(Sorted_by_Variable!U$777:U$829,D445)</f>
        <v>296.23797863959015</v>
      </c>
      <c r="W463" s="200">
        <f>INDEX(Sorted_by_Variable!V$777:V$829,D445)</f>
        <v>295.27296581009273</v>
      </c>
      <c r="X463" s="200">
        <f>INDEX(Sorted_by_Variable!W$777:W$829,D445)</f>
        <v>294.55790706876326</v>
      </c>
      <c r="Y463" s="200">
        <f>INDEX(Sorted_by_Variable!X$777:X$829,D445)</f>
        <v>294.08829477663801</v>
      </c>
      <c r="Z463" s="200">
        <f>INDEX(Sorted_by_Variable!Y$777:Y$829,D445)</f>
        <v>293.85988624924425</v>
      </c>
      <c r="AA463" s="200">
        <f>INDEX(Sorted_by_Variable!Z$777:Z$829,D445)</f>
        <v>293.86869622363685</v>
      </c>
      <c r="AB463" s="200">
        <f>INDEX(Sorted_by_Variable!AA$777:AA$829,D445)</f>
        <v>294.11098964760509</v>
      </c>
      <c r="AC463" s="200">
        <f>INDEX(Sorted_by_Variable!AB$777:AB$829,D445)</f>
        <v>294.58327478026808</v>
      </c>
      <c r="AD463" s="200">
        <f>INDEX(Sorted_by_Variable!AC$777:AC$829,D445)</f>
        <v>295.28229659369703</v>
      </c>
      <c r="AE463" s="200">
        <f>INDEX(Sorted_by_Variable!AD$777:AD$829,D445)</f>
        <v>296.04688087481037</v>
      </c>
      <c r="AF463" s="200">
        <f>INDEX(Sorted_by_Variable!AE$777:AE$829,D445)</f>
        <v>296.84371509869493</v>
      </c>
      <c r="AG463" s="200">
        <f>INDEX(Sorted_by_Variable!AF$777:AF$829,D445)</f>
        <v>297.64084462264452</v>
      </c>
      <c r="AH463" s="200">
        <f>INDEX(Sorted_by_Variable!AG$777:AG$829,D445)</f>
        <v>298.41170200427393</v>
      </c>
      <c r="AI463" s="200">
        <f>INDEX(Sorted_by_Variable!AH$777:AH$829,D445)</f>
        <v>299.16481976840601</v>
      </c>
      <c r="AJ463" s="200">
        <f>INDEX(Sorted_by_Variable!AI$777:AI$829,D445)</f>
        <v>299.89882335241293</v>
      </c>
      <c r="AK463" s="200">
        <f>INDEX(Sorted_by_Variable!AJ$777:AJ$829,D445)</f>
        <v>300.61685948896337</v>
      </c>
      <c r="AL463" s="200">
        <f>INDEX(Sorted_by_Variable!AK$777:AK$829,D445)</f>
        <v>301.32178397081111</v>
      </c>
      <c r="AM463" s="200">
        <f>INDEX(Sorted_by_Variable!AL$777:AL$829,D445)</f>
        <v>302.01617371189258</v>
      </c>
      <c r="AN463" s="200">
        <f>INDEX(Sorted_by_Variable!AM$777:AM$829,D445)</f>
        <v>302.70233813910249</v>
      </c>
      <c r="AO463" s="200">
        <f>INDEX(Sorted_by_Variable!AN$777:AN$829,D445)</f>
        <v>303.38232994230725</v>
      </c>
      <c r="AP463" s="200">
        <f>INDEX(Sorted_by_Variable!AO$777:AO$829,D445)</f>
        <v>304.05795520888495</v>
      </c>
      <c r="AQ463" s="201">
        <f>INDEX(Sorted_by_Variable!AP$777:AP$829,D445)</f>
        <v>304.73078296787315</v>
      </c>
      <c r="AS463" s="69" t="str">
        <f>C461&amp;"|"&amp;C463</f>
        <v>Annual first-year costs|Annual program cost of EE</v>
      </c>
    </row>
    <row r="464" spans="2:45" ht="18" thickBot="1" x14ac:dyDescent="0.4">
      <c r="B464" s="29"/>
      <c r="C464" s="245" t="s">
        <v>2386</v>
      </c>
      <c r="D464" s="96" t="s">
        <v>2376</v>
      </c>
      <c r="E464" s="203"/>
      <c r="F464" s="202">
        <f>INDEX(Sorted_by_Variable!E$832:E$884,D445)</f>
        <v>0</v>
      </c>
      <c r="G464" s="203">
        <f>INDEX(Sorted_by_Variable!F$832:F$884,D445)</f>
        <v>0</v>
      </c>
      <c r="H464" s="203">
        <f>INDEX(Sorted_by_Variable!G$832:G$884,D445)</f>
        <v>0</v>
      </c>
      <c r="I464" s="203">
        <f>INDEX(Sorted_by_Variable!H$832:H$884,D445)</f>
        <v>0</v>
      </c>
      <c r="J464" s="203">
        <f>INDEX(Sorted_by_Variable!I$832:I$884,D445)</f>
        <v>171.70526999999998</v>
      </c>
      <c r="K464" s="203">
        <f>INDEX(Sorted_by_Variable!J$832:J$884,D445)</f>
        <v>241.97654830553515</v>
      </c>
      <c r="L464" s="203">
        <f>INDEX(Sorted_by_Variable!K$832:K$884,D445)</f>
        <v>282.60880786745048</v>
      </c>
      <c r="M464" s="203">
        <f>INDEX(Sorted_by_Variable!L$832:L$884,D445)</f>
        <v>317.05667847673243</v>
      </c>
      <c r="N464" s="203">
        <f>INDEX(Sorted_by_Variable!M$832:M$884,D445)</f>
        <v>313.59133890873136</v>
      </c>
      <c r="O464" s="203">
        <f>INDEX(Sorted_by_Variable!N$832:N$884,D445)</f>
        <v>310.42986276943179</v>
      </c>
      <c r="P464" s="203">
        <f>INDEX(Sorted_by_Variable!O$832:O$884,D445)</f>
        <v>307.56495976877528</v>
      </c>
      <c r="Q464" s="203">
        <f>INDEX(Sorted_by_Variable!P$832:P$884,D445)</f>
        <v>304.98968887081514</v>
      </c>
      <c r="R464" s="204">
        <f>INDEX(Sorted_by_Variable!Q$832:Q$884,D445)</f>
        <v>302.69744729942926</v>
      </c>
      <c r="S464" s="203">
        <f>INDEX(Sorted_by_Variable!R$832:R$884,D445)</f>
        <v>300.68195998467428</v>
      </c>
      <c r="T464" s="203">
        <f>INDEX(Sorted_by_Variable!S$832:S$884,D445)</f>
        <v>298.93726943449144</v>
      </c>
      <c r="U464" s="203">
        <f>INDEX(Sorted_by_Variable!T$832:T$884,D445)</f>
        <v>297.45772601705255</v>
      </c>
      <c r="V464" s="203">
        <f>INDEX(Sorted_by_Variable!U$832:U$884,D445)</f>
        <v>296.23797863959015</v>
      </c>
      <c r="W464" s="203">
        <f>INDEX(Sorted_by_Variable!V$832:V$884,D445)</f>
        <v>295.27296581009273</v>
      </c>
      <c r="X464" s="203">
        <f>INDEX(Sorted_by_Variable!W$832:W$884,D445)</f>
        <v>294.55790706876326</v>
      </c>
      <c r="Y464" s="203">
        <f>INDEX(Sorted_by_Variable!X$832:X$884,D445)</f>
        <v>294.08829477663801</v>
      </c>
      <c r="Z464" s="203">
        <f>INDEX(Sorted_by_Variable!Y$832:Y$884,D445)</f>
        <v>293.85988624924425</v>
      </c>
      <c r="AA464" s="203">
        <f>INDEX(Sorted_by_Variable!Z$832:Z$884,D445)</f>
        <v>293.86869622363685</v>
      </c>
      <c r="AB464" s="203">
        <f>INDEX(Sorted_by_Variable!AA$832:AA$884,D445)</f>
        <v>294.11098964760509</v>
      </c>
      <c r="AC464" s="203">
        <f>INDEX(Sorted_by_Variable!AB$832:AB$884,D445)</f>
        <v>294.58327478026808</v>
      </c>
      <c r="AD464" s="203">
        <f>INDEX(Sorted_by_Variable!AC$832:AC$884,D445)</f>
        <v>295.28229659369703</v>
      </c>
      <c r="AE464" s="203">
        <f>INDEX(Sorted_by_Variable!AD$832:AD$884,D445)</f>
        <v>296.04688087481037</v>
      </c>
      <c r="AF464" s="203">
        <f>INDEX(Sorted_by_Variable!AE$832:AE$884,D445)</f>
        <v>296.84371509869493</v>
      </c>
      <c r="AG464" s="203">
        <f>INDEX(Sorted_by_Variable!AF$832:AF$884,D445)</f>
        <v>297.64084462264452</v>
      </c>
      <c r="AH464" s="203">
        <f>INDEX(Sorted_by_Variable!AG$832:AG$884,D445)</f>
        <v>298.41170200427393</v>
      </c>
      <c r="AI464" s="203">
        <f>INDEX(Sorted_by_Variable!AH$832:AH$884,D445)</f>
        <v>299.16481976840601</v>
      </c>
      <c r="AJ464" s="203">
        <f>INDEX(Sorted_by_Variable!AI$832:AI$884,D445)</f>
        <v>299.89882335241293</v>
      </c>
      <c r="AK464" s="203">
        <f>INDEX(Sorted_by_Variable!AJ$832:AJ$884,D445)</f>
        <v>300.61685948896337</v>
      </c>
      <c r="AL464" s="203">
        <f>INDEX(Sorted_by_Variable!AK$832:AK$884,D445)</f>
        <v>301.32178397081111</v>
      </c>
      <c r="AM464" s="203">
        <f>INDEX(Sorted_by_Variable!AL$832:AL$884,D445)</f>
        <v>302.01617371189258</v>
      </c>
      <c r="AN464" s="203">
        <f>INDEX(Sorted_by_Variable!AM$832:AM$884,D445)</f>
        <v>302.70233813910249</v>
      </c>
      <c r="AO464" s="203">
        <f>INDEX(Sorted_by_Variable!AN$832:AN$884,D445)</f>
        <v>303.38232994230725</v>
      </c>
      <c r="AP464" s="203">
        <f>INDEX(Sorted_by_Variable!AO$832:AO$884,D445)</f>
        <v>304.05795520888495</v>
      </c>
      <c r="AQ464" s="204">
        <f>INDEX(Sorted_by_Variable!AP$832:AP$884,D445)</f>
        <v>304.73078296787315</v>
      </c>
      <c r="AS464" s="69" t="str">
        <f>C461&amp;"|"&amp;C464</f>
        <v>Annual first-year costs|Annual participant cost of EE</v>
      </c>
    </row>
    <row r="465" spans="2:45" ht="18.75" thickTop="1" thickBot="1" x14ac:dyDescent="0.4"/>
    <row r="466" spans="2:45" ht="25.5" thickTop="1" x14ac:dyDescent="0.5">
      <c r="B466" s="217" t="str">
        <f>INDEX(Sorted_by_Variable!$C$7:$C$59,D466)</f>
        <v>Michigan</v>
      </c>
      <c r="C466" s="94"/>
      <c r="D466" s="228">
        <f>D445+1</f>
        <v>21</v>
      </c>
      <c r="E466" s="220"/>
      <c r="F466" s="222"/>
      <c r="G466" s="94"/>
      <c r="H466" s="94"/>
      <c r="I466" s="94"/>
      <c r="J466" s="94"/>
      <c r="K466" s="94"/>
      <c r="L466" s="94"/>
      <c r="M466" s="94"/>
      <c r="N466" s="94"/>
      <c r="O466" s="94"/>
      <c r="P466" s="94"/>
      <c r="Q466" s="94"/>
      <c r="R466" s="220"/>
      <c r="S466" s="94"/>
      <c r="T466" s="94"/>
      <c r="U466" s="94"/>
      <c r="V466" s="94"/>
      <c r="W466" s="94"/>
      <c r="X466" s="94"/>
      <c r="Y466" s="94"/>
      <c r="Z466" s="94"/>
      <c r="AA466" s="94"/>
      <c r="AB466" s="94"/>
      <c r="AC466" s="94"/>
      <c r="AD466" s="94"/>
      <c r="AE466" s="94"/>
      <c r="AF466" s="94"/>
      <c r="AG466" s="94"/>
      <c r="AH466" s="94"/>
      <c r="AI466" s="94"/>
      <c r="AJ466" s="94"/>
      <c r="AK466" s="94"/>
      <c r="AL466" s="94"/>
      <c r="AM466" s="94"/>
      <c r="AN466" s="94"/>
      <c r="AO466" s="94"/>
      <c r="AP466" s="94"/>
      <c r="AQ466" s="220"/>
      <c r="AS466" s="69"/>
    </row>
    <row r="467" spans="2:45" x14ac:dyDescent="0.35">
      <c r="C467" t="s">
        <v>2358</v>
      </c>
      <c r="D467" s="76" t="s">
        <v>0</v>
      </c>
      <c r="E467" s="166">
        <f>INDEX(Sorted_by_Variable!D$7:D$59,D466)</f>
        <v>105880.22300000001</v>
      </c>
      <c r="F467" s="167">
        <f>INDEX(Sorted_by_Variable!E$7:E$59,D466)</f>
        <v>106227.71873172214</v>
      </c>
      <c r="G467" s="166">
        <f>INDEX(Sorted_by_Variable!F$7:F$59,D466)</f>
        <v>106576.35493406422</v>
      </c>
      <c r="H467" s="166">
        <f>INDEX(Sorted_by_Variable!G$7:G$59,D466)</f>
        <v>106926.13535001678</v>
      </c>
      <c r="I467" s="166">
        <f>INDEX(Sorted_by_Variable!H$7:H$59,D466)</f>
        <v>107277.06373485473</v>
      </c>
      <c r="J467" s="166">
        <f>INDEX(Sorted_by_Variable!I$7:I$59,D466)</f>
        <v>107629.14385617772</v>
      </c>
      <c r="K467" s="166">
        <f>INDEX(Sorted_by_Variable!J$7:J$59,D466)</f>
        <v>107982.37949395049</v>
      </c>
      <c r="L467" s="166">
        <f>INDEX(Sorted_by_Variable!K$7:K$59,D466)</f>
        <v>108336.77444054355</v>
      </c>
      <c r="M467" s="166">
        <f>INDEX(Sorted_by_Variable!L$7:L$59,D466)</f>
        <v>108692.33250077386</v>
      </c>
      <c r="N467" s="166">
        <f>INDEX(Sorted_by_Variable!M$7:M$59,D466)</f>
        <v>109049.05749194564</v>
      </c>
      <c r="O467" s="166">
        <f>INDEX(Sorted_by_Variable!N$7:N$59,D466)</f>
        <v>109406.95324389142</v>
      </c>
      <c r="P467" s="166">
        <f>INDEX(Sorted_by_Variable!O$7:O$59,D466)</f>
        <v>109766.02359901312</v>
      </c>
      <c r="Q467" s="166">
        <f>INDEX(Sorted_by_Variable!P$7:P$59,D466)</f>
        <v>110126.27241232331</v>
      </c>
      <c r="R467" s="168">
        <f>INDEX(Sorted_by_Variable!Q$7:Q$59,D466)</f>
        <v>110487.70355148657</v>
      </c>
      <c r="S467" s="166">
        <f>INDEX(Sorted_by_Variable!R$7:R$59,D466)</f>
        <v>110850.32089686109</v>
      </c>
      <c r="T467" s="166">
        <f>INDEX(Sorted_by_Variable!S$7:S$59,D466)</f>
        <v>111214.12834154023</v>
      </c>
      <c r="U467" s="166">
        <f>INDEX(Sorted_by_Variable!T$7:T$59,D466)</f>
        <v>111579.12979139439</v>
      </c>
      <c r="V467" s="166">
        <f>INDEX(Sorted_by_Variable!U$7:U$59,D466)</f>
        <v>111945.32916511293</v>
      </c>
      <c r="W467" s="166">
        <f>INDEX(Sorted_by_Variable!V$7:V$59,D466)</f>
        <v>112312.7303942462</v>
      </c>
      <c r="X467" s="166">
        <f>INDEX(Sorted_by_Variable!W$7:W$59,D466)</f>
        <v>112681.33742324782</v>
      </c>
      <c r="Y467" s="166">
        <f>INDEX(Sorted_by_Variable!X$7:X$59,D466)</f>
        <v>113051.15420951696</v>
      </c>
      <c r="Z467" s="166">
        <f>INDEX(Sorted_by_Variable!Y$7:Y$59,D466)</f>
        <v>113422.18472344086</v>
      </c>
      <c r="AA467" s="166">
        <f>INDEX(Sorted_by_Variable!Z$7:Z$59,D466)</f>
        <v>113794.43294843746</v>
      </c>
      <c r="AB467" s="166">
        <f>INDEX(Sorted_by_Variable!AA$7:AA$59,D466)</f>
        <v>114167.90288099817</v>
      </c>
      <c r="AC467" s="166">
        <f>INDEX(Sorted_by_Variable!AB$7:AB$59,D466)</f>
        <v>114542.59853073073</v>
      </c>
      <c r="AD467" s="166">
        <f>INDEX(Sorted_by_Variable!AC$7:AC$59,D466)</f>
        <v>114918.52392040232</v>
      </c>
      <c r="AE467" s="166">
        <f>INDEX(Sorted_by_Variable!AD$7:AD$59,D466)</f>
        <v>115295.68308598273</v>
      </c>
      <c r="AF467" s="166">
        <f>INDEX(Sorted_by_Variable!AE$7:AE$59,D466)</f>
        <v>115674.08007668765</v>
      </c>
      <c r="AG467" s="166">
        <f>INDEX(Sorted_by_Variable!AF$7:AF$59,D466)</f>
        <v>116053.71895502221</v>
      </c>
      <c r="AH467" s="166">
        <f>INDEX(Sorted_by_Variable!AG$7:AG$59,D466)</f>
        <v>116601.16687075119</v>
      </c>
      <c r="AI467" s="166">
        <f>INDEX(Sorted_by_Variable!AH$7:AH$59,D466)</f>
        <v>117151.19720454598</v>
      </c>
      <c r="AJ467" s="166">
        <f>INDEX(Sorted_by_Variable!AI$7:AI$59,D466)</f>
        <v>117703.82213817381</v>
      </c>
      <c r="AK467" s="166">
        <f>INDEX(Sorted_by_Variable!AJ$7:AJ$59,D466)</f>
        <v>118259.05391086565</v>
      </c>
      <c r="AL467" s="166">
        <f>INDEX(Sorted_by_Variable!AK$7:AK$59,D466)</f>
        <v>118816.90481958727</v>
      </c>
      <c r="AM467" s="166">
        <f>INDEX(Sorted_by_Variable!AL$7:AL$59,D466)</f>
        <v>119377.38721931167</v>
      </c>
      <c r="AN467" s="166">
        <f>INDEX(Sorted_by_Variable!AM$7:AM$59,D466)</f>
        <v>119940.5135232926</v>
      </c>
      <c r="AO467" s="166">
        <f>INDEX(Sorted_by_Variable!AN$7:AN$59,D466)</f>
        <v>120506.29620333956</v>
      </c>
      <c r="AP467" s="166">
        <f>INDEX(Sorted_by_Variable!AO$7:AO$59,D466)</f>
        <v>121074.747790094</v>
      </c>
      <c r="AQ467" s="168">
        <f>INDEX(Sorted_by_Variable!AP$7:AP$59,D466)</f>
        <v>121645.88087330684</v>
      </c>
      <c r="AS467" s="69" t="str">
        <f t="shared" ref="AS467:AS477" si="109">C467</f>
        <v>BAU sales</v>
      </c>
    </row>
    <row r="468" spans="2:45" x14ac:dyDescent="0.35">
      <c r="C468" t="s">
        <v>2372</v>
      </c>
      <c r="D468" s="76" t="s">
        <v>0</v>
      </c>
      <c r="E468" s="166">
        <f>INDEX(Sorted_by_Variable!D$62:D$114,D466)</f>
        <v>104818.19100000001</v>
      </c>
      <c r="F468" s="167">
        <f>INDEX(Sorted_by_Variable!E$62:E$114,D466)</f>
        <v>106227.71873172214</v>
      </c>
      <c r="G468" s="166">
        <f>INDEX(Sorted_by_Variable!F$62:F$114,D466)</f>
        <v>106576.35493406422</v>
      </c>
      <c r="H468" s="166">
        <f>INDEX(Sorted_by_Variable!G$62:G$114,D466)</f>
        <v>106926.13535001678</v>
      </c>
      <c r="I468" s="166">
        <f>INDEX(Sorted_by_Variable!H$62:H$114,D466)</f>
        <v>107277.06373485473</v>
      </c>
      <c r="J468" s="166">
        <f>INDEX(Sorted_by_Variable!I$62:I$114,D466)</f>
        <v>106567.11185617771</v>
      </c>
      <c r="K468" s="166">
        <f>INDEX(Sorted_by_Variable!J$62:J$114,D466)</f>
        <v>105708.10614254927</v>
      </c>
      <c r="L468" s="166">
        <f>INDEX(Sorted_by_Variable!K$62:K$114,D466)</f>
        <v>104715.80969920701</v>
      </c>
      <c r="M468" s="166">
        <f>INDEX(Sorted_by_Variable!L$62:L$114,D466)</f>
        <v>103700.60438640862</v>
      </c>
      <c r="N468" s="166">
        <f>INDEX(Sorted_by_Variable!M$62:M$114,D466)</f>
        <v>102784.46446032201</v>
      </c>
      <c r="O468" s="166">
        <f>INDEX(Sorted_by_Variable!N$62:N$114,D466)</f>
        <v>101965.10629210049</v>
      </c>
      <c r="P468" s="166">
        <f>INDEX(Sorted_by_Variable!O$62:O$114,D466)</f>
        <v>101240.35872941531</v>
      </c>
      <c r="Q468" s="166">
        <f>INDEX(Sorted_by_Variable!P$62:P$114,D466)</f>
        <v>100608.15960648423</v>
      </c>
      <c r="R468" s="168">
        <f>INDEX(Sorted_by_Variable!Q$62:Q$114,D466)</f>
        <v>100066.55239524711</v>
      </c>
      <c r="S468" s="166">
        <f>INDEX(Sorted_by_Variable!R$62:R$114,D466)</f>
        <v>99613.682992815971</v>
      </c>
      <c r="T468" s="166">
        <f>INDEX(Sorted_by_Variable!S$62:S$114,D466)</f>
        <v>99247.796640511646</v>
      </c>
      <c r="U468" s="166">
        <f>INDEX(Sorted_by_Variable!T$62:T$114,D466)</f>
        <v>98967.234969977013</v>
      </c>
      <c r="V468" s="166">
        <f>INDEX(Sorted_by_Variable!U$62:U$114,D466)</f>
        <v>98770.433172028352</v>
      </c>
      <c r="W468" s="166">
        <f>INDEX(Sorted_by_Variable!V$62:V$114,D466)</f>
        <v>98655.917284071518</v>
      </c>
      <c r="X468" s="166">
        <f>INDEX(Sorted_by_Variable!W$62:W$114,D466)</f>
        <v>98622.301592069794</v>
      </c>
      <c r="Y468" s="166">
        <f>INDEX(Sorted_by_Variable!X$62:X$114,D466)</f>
        <v>98668.286143203019</v>
      </c>
      <c r="Z468" s="166">
        <f>INDEX(Sorted_by_Variable!Y$62:Y$114,D466)</f>
        <v>98792.654365507231</v>
      </c>
      <c r="AA468" s="166">
        <f>INDEX(Sorted_by_Variable!Z$62:Z$114,D466)</f>
        <v>98994.270790925788</v>
      </c>
      <c r="AB468" s="166">
        <f>INDEX(Sorted_by_Variable!AA$62:AA$114,D466)</f>
        <v>99272.078878342043</v>
      </c>
      <c r="AC468" s="166">
        <f>INDEX(Sorted_by_Variable!AB$62:AB$114,D466)</f>
        <v>99625.098933295958</v>
      </c>
      <c r="AD468" s="166">
        <f>INDEX(Sorted_by_Variable!AC$62:AC$114,D466)</f>
        <v>99996.529700163301</v>
      </c>
      <c r="AE468" s="166">
        <f>INDEX(Sorted_by_Variable!AD$62:AD$114,D466)</f>
        <v>100375.5300820441</v>
      </c>
      <c r="AF468" s="166">
        <f>INDEX(Sorted_by_Variable!AE$62:AE$114,D466)</f>
        <v>100751.69465391213</v>
      </c>
      <c r="AG468" s="166">
        <f>INDEX(Sorted_by_Variable!AF$62:AF$114,D466)</f>
        <v>101120.0321082919</v>
      </c>
      <c r="AH468" s="166">
        <f>INDEX(Sorted_by_Variable!AG$62:AG$114,D466)</f>
        <v>101648.32545161947</v>
      </c>
      <c r="AI468" s="166">
        <f>INDEX(Sorted_by_Variable!AH$62:AH$114,D466)</f>
        <v>102169.96278732187</v>
      </c>
      <c r="AJ468" s="166">
        <f>INDEX(Sorted_by_Variable!AI$62:AI$114,D466)</f>
        <v>102686.12007268454</v>
      </c>
      <c r="AK468" s="166">
        <f>INDEX(Sorted_by_Variable!AJ$62:AJ$114,D466)</f>
        <v>103197.87573577126</v>
      </c>
      <c r="AL468" s="166">
        <f>INDEX(Sorted_by_Variable!AK$62:AK$114,D466)</f>
        <v>103706.21469504634</v>
      </c>
      <c r="AM468" s="166">
        <f>INDEX(Sorted_by_Variable!AL$62:AL$114,D466)</f>
        <v>104212.03215830916</v>
      </c>
      <c r="AN468" s="166">
        <f>INDEX(Sorted_by_Variable!AM$62:AM$114,D466)</f>
        <v>104716.13720996027</v>
      </c>
      <c r="AO468" s="166">
        <f>INDEX(Sorted_by_Variable!AN$62:AN$114,D466)</f>
        <v>105219.2561952062</v>
      </c>
      <c r="AP468" s="166">
        <f>INDEX(Sorted_by_Variable!AO$62:AO$114,D466)</f>
        <v>105722.03590941246</v>
      </c>
      <c r="AQ468" s="168">
        <f>INDEX(Sorted_by_Variable!AP$62:AP$114,D466)</f>
        <v>106225.04660043497</v>
      </c>
      <c r="AS468" s="69" t="str">
        <f t="shared" si="109"/>
        <v>Sales after EE</v>
      </c>
    </row>
    <row r="469" spans="2:45" x14ac:dyDescent="0.35">
      <c r="C469" t="s">
        <v>2356</v>
      </c>
      <c r="D469" s="76" t="s">
        <v>0</v>
      </c>
      <c r="E469" s="166">
        <f>INDEX(Sorted_by_Variable!D$117:D$169,D466)</f>
        <v>0</v>
      </c>
      <c r="F469" s="167">
        <f>INDEX(Sorted_by_Variable!E$117:E$169,D466)</f>
        <v>0</v>
      </c>
      <c r="G469" s="166">
        <f>INDEX(Sorted_by_Variable!F$117:F$169,D466)</f>
        <v>0</v>
      </c>
      <c r="H469" s="166">
        <f>INDEX(Sorted_by_Variable!G$117:G$169,D466)</f>
        <v>0</v>
      </c>
      <c r="I469" s="166">
        <f>INDEX(Sorted_by_Variable!H$117:H$169,D466)</f>
        <v>0</v>
      </c>
      <c r="J469" s="166">
        <f>INDEX(Sorted_by_Variable!I$117:I$169,D466)</f>
        <v>1062.0319999999999</v>
      </c>
      <c r="K469" s="166">
        <f>INDEX(Sorted_by_Variable!J$117:J$169,D466)</f>
        <v>2274.2733514012266</v>
      </c>
      <c r="L469" s="166">
        <f>INDEX(Sorted_by_Variable!K$117:K$169,D466)</f>
        <v>3620.9647413365442</v>
      </c>
      <c r="M469" s="166">
        <f>INDEX(Sorted_by_Variable!L$117:L$169,D466)</f>
        <v>4991.7281143652363</v>
      </c>
      <c r="N469" s="166">
        <f>INDEX(Sorted_by_Variable!M$117:M$169,D466)</f>
        <v>6264.5930316236299</v>
      </c>
      <c r="O469" s="166">
        <f>INDEX(Sorted_by_Variable!N$117:N$169,D466)</f>
        <v>7441.8469517909307</v>
      </c>
      <c r="P469" s="166">
        <f>INDEX(Sorted_by_Variable!O$117:O$169,D466)</f>
        <v>8525.664869597811</v>
      </c>
      <c r="Q469" s="166">
        <f>INDEX(Sorted_by_Variable!P$117:P$169,D466)</f>
        <v>9518.1128058390714</v>
      </c>
      <c r="R469" s="168">
        <f>INDEX(Sorted_by_Variable!Q$117:Q$169,D466)</f>
        <v>10421.151156239457</v>
      </c>
      <c r="S469" s="166">
        <f>INDEX(Sorted_by_Variable!R$117:R$169,D466)</f>
        <v>11236.637904045116</v>
      </c>
      <c r="T469" s="166">
        <f>INDEX(Sorted_by_Variable!S$117:S$169,D466)</f>
        <v>11966.331701028585</v>
      </c>
      <c r="U469" s="166">
        <f>INDEX(Sorted_by_Variable!T$117:T$169,D466)</f>
        <v>12611.894821417372</v>
      </c>
      <c r="V469" s="166">
        <f>INDEX(Sorted_by_Variable!U$117:U$169,D466)</f>
        <v>13174.895993084578</v>
      </c>
      <c r="W469" s="166">
        <f>INDEX(Sorted_by_Variable!V$117:V$169,D466)</f>
        <v>13656.813110174679</v>
      </c>
      <c r="X469" s="166">
        <f>INDEX(Sorted_by_Variable!W$117:W$169,D466)</f>
        <v>14059.035831178036</v>
      </c>
      <c r="Y469" s="166">
        <f>INDEX(Sorted_by_Variable!X$117:X$169,D466)</f>
        <v>14382.868066313942</v>
      </c>
      <c r="Z469" s="166">
        <f>INDEX(Sorted_by_Variable!Y$117:Y$169,D466)</f>
        <v>14629.530357933632</v>
      </c>
      <c r="AA469" s="166">
        <f>INDEX(Sorted_by_Variable!Z$117:Z$169,D466)</f>
        <v>14800.162157511673</v>
      </c>
      <c r="AB469" s="166">
        <f>INDEX(Sorted_by_Variable!AA$117:AA$169,D466)</f>
        <v>14895.82400265612</v>
      </c>
      <c r="AC469" s="166">
        <f>INDEX(Sorted_by_Variable!AB$117:AB$169,D466)</f>
        <v>14917.499597434762</v>
      </c>
      <c r="AD469" s="166">
        <f>INDEX(Sorted_by_Variable!AC$117:AC$169,D466)</f>
        <v>14921.994220239023</v>
      </c>
      <c r="AE469" s="166">
        <f>INDEX(Sorted_by_Variable!AD$117:AD$169,D466)</f>
        <v>14920.153003938631</v>
      </c>
      <c r="AF469" s="166">
        <f>INDEX(Sorted_by_Variable!AE$117:AE$169,D466)</f>
        <v>14922.385422775529</v>
      </c>
      <c r="AG469" s="166">
        <f>INDEX(Sorted_by_Variable!AF$117:AF$169,D466)</f>
        <v>14933.686846730317</v>
      </c>
      <c r="AH469" s="166">
        <f>INDEX(Sorted_by_Variable!AG$117:AG$169,D466)</f>
        <v>14952.841419131717</v>
      </c>
      <c r="AI469" s="166">
        <f>INDEX(Sorted_by_Variable!AH$117:AH$169,D466)</f>
        <v>14981.23441722411</v>
      </c>
      <c r="AJ469" s="166">
        <f>INDEX(Sorted_by_Variable!AI$117:AI$169,D466)</f>
        <v>15017.702065489262</v>
      </c>
      <c r="AK469" s="166">
        <f>INDEX(Sorted_by_Variable!AJ$117:AJ$169,D466)</f>
        <v>15061.178175094396</v>
      </c>
      <c r="AL469" s="166">
        <f>INDEX(Sorted_by_Variable!AK$117:AK$169,D466)</f>
        <v>15110.690124540943</v>
      </c>
      <c r="AM469" s="166">
        <f>INDEX(Sorted_by_Variable!AL$117:AL$169,D466)</f>
        <v>15165.355061002516</v>
      </c>
      <c r="AN469" s="166">
        <f>INDEX(Sorted_by_Variable!AM$117:AM$169,D466)</f>
        <v>15224.376313332319</v>
      </c>
      <c r="AO469" s="166">
        <f>INDEX(Sorted_by_Variable!AN$117:AN$169,D466)</f>
        <v>15287.040008133365</v>
      </c>
      <c r="AP469" s="166">
        <f>INDEX(Sorted_by_Variable!AO$117:AO$169,D466)</f>
        <v>15352.711880681534</v>
      </c>
      <c r="AQ469" s="168">
        <f>INDEX(Sorted_by_Variable!AP$117:AP$169,D466)</f>
        <v>15420.834272871871</v>
      </c>
      <c r="AS469" s="69" t="str">
        <f t="shared" si="109"/>
        <v>Net cumulative savings</v>
      </c>
    </row>
    <row r="470" spans="2:45" x14ac:dyDescent="0.35">
      <c r="C470" t="s">
        <v>2390</v>
      </c>
      <c r="D470" s="76" t="s">
        <v>1</v>
      </c>
      <c r="E470" s="174">
        <f t="shared" ref="E470:AQ470" si="110">E469/E467</f>
        <v>0</v>
      </c>
      <c r="F470" s="173">
        <f t="shared" si="110"/>
        <v>0</v>
      </c>
      <c r="G470" s="174">
        <f t="shared" si="110"/>
        <v>0</v>
      </c>
      <c r="H470" s="174">
        <f t="shared" si="110"/>
        <v>0</v>
      </c>
      <c r="I470" s="174">
        <f t="shared" si="110"/>
        <v>0</v>
      </c>
      <c r="J470" s="174">
        <f t="shared" si="110"/>
        <v>9.8675132213182724E-3</v>
      </c>
      <c r="K470" s="174">
        <f t="shared" si="110"/>
        <v>2.106152283418276E-2</v>
      </c>
      <c r="L470" s="174">
        <f t="shared" si="110"/>
        <v>3.3423228262382601E-2</v>
      </c>
      <c r="M470" s="174">
        <f t="shared" si="110"/>
        <v>4.5925301256458884E-2</v>
      </c>
      <c r="N470" s="174">
        <f t="shared" si="110"/>
        <v>5.7447475252927635E-2</v>
      </c>
      <c r="O470" s="174">
        <f t="shared" si="110"/>
        <v>6.8019871965554771E-2</v>
      </c>
      <c r="P470" s="174">
        <f t="shared" si="110"/>
        <v>7.7671255549376234E-2</v>
      </c>
      <c r="Q470" s="174">
        <f t="shared" si="110"/>
        <v>8.6429083608699164E-2</v>
      </c>
      <c r="R470" s="175">
        <f t="shared" si="110"/>
        <v>9.4319556124933548E-2</v>
      </c>
      <c r="S470" s="174">
        <f t="shared" si="110"/>
        <v>0.1013676623859309</v>
      </c>
      <c r="T470" s="174">
        <f t="shared" si="110"/>
        <v>0.1075972259952423</v>
      </c>
      <c r="U470" s="174">
        <f t="shared" si="110"/>
        <v>0.11303094803657514</v>
      </c>
      <c r="V470" s="174">
        <f t="shared" si="110"/>
        <v>0.11769044846571815</v>
      </c>
      <c r="W470" s="174">
        <f t="shared" si="110"/>
        <v>0.12159630579931409</v>
      </c>
      <c r="X470" s="174">
        <f t="shared" si="110"/>
        <v>0.12476809516708354</v>
      </c>
      <c r="Y470" s="174">
        <f t="shared" si="110"/>
        <v>0.12722442479143795</v>
      </c>
      <c r="Z470" s="174">
        <f t="shared" si="110"/>
        <v>0.12898297095585887</v>
      </c>
      <c r="AA470" s="174">
        <f t="shared" si="110"/>
        <v>0.13006051152096273</v>
      </c>
      <c r="AB470" s="174">
        <f t="shared" si="110"/>
        <v>0.13047295804480741</v>
      </c>
      <c r="AC470" s="174">
        <f t="shared" si="110"/>
        <v>0.13023538656173</v>
      </c>
      <c r="AD470" s="174">
        <f t="shared" si="110"/>
        <v>0.1298484675157737</v>
      </c>
      <c r="AE470" s="174">
        <f t="shared" si="110"/>
        <v>0.12940773326969926</v>
      </c>
      <c r="AF470" s="174">
        <f t="shared" si="110"/>
        <v>0.12900370949898662</v>
      </c>
      <c r="AG470" s="174">
        <f t="shared" si="110"/>
        <v>0.12867908914248596</v>
      </c>
      <c r="AH470" s="174">
        <f t="shared" si="110"/>
        <v>0.1282392090956215</v>
      </c>
      <c r="AI470" s="174">
        <f t="shared" si="110"/>
        <v>0.12787948202583774</v>
      </c>
      <c r="AJ470" s="174">
        <f t="shared" si="110"/>
        <v>0.12758890741763523</v>
      </c>
      <c r="AK470" s="174">
        <f t="shared" si="110"/>
        <v>0.12735750605992777</v>
      </c>
      <c r="AL470" s="174">
        <f t="shared" si="110"/>
        <v>0.12717626458528911</v>
      </c>
      <c r="AM470" s="174">
        <f t="shared" si="110"/>
        <v>0.12703708310470727</v>
      </c>
      <c r="AN470" s="174">
        <f t="shared" si="110"/>
        <v>0.12693272578306683</v>
      </c>
      <c r="AO470" s="174">
        <f t="shared" si="110"/>
        <v>0.12685677420819874</v>
      </c>
      <c r="AP470" s="174">
        <f t="shared" si="110"/>
        <v>0.12680358341359807</v>
      </c>
      <c r="AQ470" s="175">
        <f t="shared" si="110"/>
        <v>0.12676824042182355</v>
      </c>
      <c r="AS470" s="69" t="str">
        <f t="shared" si="109"/>
        <v>Net cumulative savings as a percent of sales before EE</v>
      </c>
    </row>
    <row r="471" spans="2:45" x14ac:dyDescent="0.35">
      <c r="C471" t="s">
        <v>2378</v>
      </c>
      <c r="D471" s="76" t="s">
        <v>0</v>
      </c>
      <c r="E471" s="166">
        <f>INDEX(Sorted_by_Variable!D$227:D$279,D466)</f>
        <v>0</v>
      </c>
      <c r="F471" s="167">
        <f>INDEX(Sorted_by_Variable!E$227:E$279,D466)</f>
        <v>0</v>
      </c>
      <c r="G471" s="166">
        <f>INDEX(Sorted_by_Variable!F$227:F$279,D466)</f>
        <v>0</v>
      </c>
      <c r="H471" s="166">
        <f>INDEX(Sorted_by_Variable!G$227:G$279,D466)</f>
        <v>0</v>
      </c>
      <c r="I471" s="166">
        <f>INDEX(Sorted_by_Variable!H$227:H$279,D466)</f>
        <v>0</v>
      </c>
      <c r="J471" s="166">
        <f>INDEX(Sorted_by_Variable!I$227:I$279,D466)</f>
        <v>1062.0319999999999</v>
      </c>
      <c r="K471" s="166">
        <f>INDEX(Sorted_by_Variable!J$227:J$279,D466)</f>
        <v>1268.1377724538584</v>
      </c>
      <c r="L471" s="166">
        <f>INDEX(Sorted_by_Variable!K$227:K$279,D466)</f>
        <v>1469.3319042749945</v>
      </c>
      <c r="M471" s="166">
        <f>INDEX(Sorted_by_Variable!L$227:L$279,D466)</f>
        <v>1570.7371454881049</v>
      </c>
      <c r="N471" s="166">
        <f>INDEX(Sorted_by_Variable!M$227:M$279,D466)</f>
        <v>1555.5090657961293</v>
      </c>
      <c r="O471" s="166">
        <f>INDEX(Sorted_by_Variable!N$227:N$279,D466)</f>
        <v>1541.76696690483</v>
      </c>
      <c r="P471" s="166">
        <f>INDEX(Sorted_by_Variable!O$227:O$279,D466)</f>
        <v>1529.4765943815073</v>
      </c>
      <c r="Q471" s="166">
        <f>INDEX(Sorted_by_Variable!P$227:P$279,D466)</f>
        <v>1518.6053809412297</v>
      </c>
      <c r="R471" s="168">
        <f>INDEX(Sorted_by_Variable!Q$227:Q$279,D466)</f>
        <v>1509.1223940972634</v>
      </c>
      <c r="S471" s="166">
        <f>INDEX(Sorted_by_Variable!R$227:R$279,D466)</f>
        <v>1500.9982859287065</v>
      </c>
      <c r="T471" s="166">
        <f>INDEX(Sorted_by_Variable!S$227:S$279,D466)</f>
        <v>1494.2052448922395</v>
      </c>
      <c r="U471" s="166">
        <f>INDEX(Sorted_by_Variable!T$227:T$279,D466)</f>
        <v>1488.7169496076747</v>
      </c>
      <c r="V471" s="166">
        <f>INDEX(Sorted_by_Variable!U$227:U$279,D466)</f>
        <v>1484.5085245496552</v>
      </c>
      <c r="W471" s="166">
        <f>INDEX(Sorted_by_Variable!V$227:V$279,D466)</f>
        <v>1481.5564975804252</v>
      </c>
      <c r="X471" s="166">
        <f>INDEX(Sorted_by_Variable!W$227:W$279,D466)</f>
        <v>1479.8387592610727</v>
      </c>
      <c r="Y471" s="166">
        <f>INDEX(Sorted_by_Variable!X$227:X$279,D466)</f>
        <v>1479.3345238810468</v>
      </c>
      <c r="Z471" s="166">
        <f>INDEX(Sorted_by_Variable!Y$227:Y$279,D466)</f>
        <v>1480.0242921480453</v>
      </c>
      <c r="AA471" s="166">
        <f>INDEX(Sorted_by_Variable!Z$227:Z$279,D466)</f>
        <v>1481.8898154826084</v>
      </c>
      <c r="AB471" s="166">
        <f>INDEX(Sorted_by_Variable!AA$227:AA$279,D466)</f>
        <v>1484.9140618638867</v>
      </c>
      <c r="AC471" s="166">
        <f>INDEX(Sorted_by_Variable!AB$227:AB$279,D466)</f>
        <v>1489.0811831751305</v>
      </c>
      <c r="AD471" s="166">
        <f>INDEX(Sorted_by_Variable!AC$227:AC$279,D466)</f>
        <v>1494.3764839994394</v>
      </c>
      <c r="AE471" s="166">
        <f>INDEX(Sorted_by_Variable!AD$227:AD$279,D466)</f>
        <v>1499.9479455024496</v>
      </c>
      <c r="AF471" s="166">
        <f>INDEX(Sorted_by_Variable!AE$227:AE$279,D466)</f>
        <v>1505.6329512306615</v>
      </c>
      <c r="AG471" s="166">
        <f>INDEX(Sorted_by_Variable!AF$227:AF$279,D466)</f>
        <v>1511.2754198086818</v>
      </c>
      <c r="AH471" s="166">
        <f>INDEX(Sorted_by_Variable!AG$227:AG$279,D466)</f>
        <v>1516.8004816243783</v>
      </c>
      <c r="AI471" s="166">
        <f>INDEX(Sorted_by_Variable!AH$227:AH$279,D466)</f>
        <v>1524.724881774292</v>
      </c>
      <c r="AJ471" s="166">
        <f>INDEX(Sorted_by_Variable!AI$227:AI$279,D466)</f>
        <v>1532.5494418098281</v>
      </c>
      <c r="AK471" s="166">
        <f>INDEX(Sorted_by_Variable!AJ$227:AJ$279,D466)</f>
        <v>1540.2918010902681</v>
      </c>
      <c r="AL471" s="166">
        <f>INDEX(Sorted_by_Variable!AK$227:AK$279,D466)</f>
        <v>1547.9681360365689</v>
      </c>
      <c r="AM471" s="166">
        <f>INDEX(Sorted_by_Variable!AL$227:AL$279,D466)</f>
        <v>1555.5932204256949</v>
      </c>
      <c r="AN471" s="166">
        <f>INDEX(Sorted_by_Variable!AM$227:AM$279,D466)</f>
        <v>1563.1804823746372</v>
      </c>
      <c r="AO471" s="166">
        <f>INDEX(Sorted_by_Variable!AN$227:AN$279,D466)</f>
        <v>1570.7420581494041</v>
      </c>
      <c r="AP471" s="166">
        <f>INDEX(Sorted_by_Variable!AO$227:AO$279,D466)</f>
        <v>1578.2888429280929</v>
      </c>
      <c r="AQ471" s="168">
        <f>INDEX(Sorted_by_Variable!AP$227:AP$279,D466)</f>
        <v>1585.8305386411869</v>
      </c>
      <c r="AS471" s="69" t="str">
        <f t="shared" si="109"/>
        <v>Annual first-year savings</v>
      </c>
    </row>
    <row r="472" spans="2:45" x14ac:dyDescent="0.35">
      <c r="C472" t="s">
        <v>2379</v>
      </c>
      <c r="D472" s="76" t="s">
        <v>1</v>
      </c>
      <c r="E472" s="174">
        <f>INDEX(Sorted_by_Variable!D$282:D$335,D466)</f>
        <v>0</v>
      </c>
      <c r="F472" s="173">
        <f>INDEX(Sorted_by_Variable!E$282:E$335,D466)</f>
        <v>1.0132134411669057E-2</v>
      </c>
      <c r="G472" s="174">
        <f>INDEX(Sorted_by_Variable!F$282:F$335,D466)</f>
        <v>9.9976918706327425E-3</v>
      </c>
      <c r="H472" s="174">
        <f>INDEX(Sorted_by_Variable!G$282:G$335,D466)</f>
        <v>9.9649870804555951E-3</v>
      </c>
      <c r="I472" s="174">
        <f>INDEX(Sorted_by_Variable!H$282:H$335,D466)</f>
        <v>9.932389275302031E-3</v>
      </c>
      <c r="J472" s="174">
        <f>INDEX(Sorted_by_Variable!I$282:I$335,D466)</f>
        <v>9.8998981051989926E-3</v>
      </c>
      <c r="K472" s="174">
        <f>INDEX(Sorted_by_Variable!J$282:J$335,D466)</f>
        <v>9.9658513916874424E-3</v>
      </c>
      <c r="L472" s="174">
        <f>INDEX(Sorted_by_Variable!K$282:K$335,D466)</f>
        <v>1.0046835940545853E-2</v>
      </c>
      <c r="M472" s="174">
        <f>INDEX(Sorted_by_Variable!L$282:L$335,D466)</f>
        <v>1.0142040662729484E-2</v>
      </c>
      <c r="N472" s="174">
        <f>INDEX(Sorted_by_Variable!M$282:M$335,D466)</f>
        <v>1.0241328932304599E-2</v>
      </c>
      <c r="O472" s="174">
        <f>INDEX(Sorted_by_Variable!N$282:N$335,D466)</f>
        <v>1.033261208857081E-2</v>
      </c>
      <c r="P472" s="174">
        <f>INDEX(Sorted_by_Variable!O$282:O$335,D466)</f>
        <v>1.0415641572103949E-2</v>
      </c>
      <c r="Q472" s="174">
        <f>INDEX(Sorted_by_Variable!P$282:P$335,D466)</f>
        <v>1.0490203840925617E-2</v>
      </c>
      <c r="R472" s="175">
        <f>INDEX(Sorted_by_Variable!Q$282:Q$335,D466)</f>
        <v>1.0556121930408034E-2</v>
      </c>
      <c r="S472" s="174">
        <f>INDEX(Sorted_by_Variable!R$282:R$335,D466)</f>
        <v>1.0613256623503335E-2</v>
      </c>
      <c r="T472" s="174">
        <f>INDEX(Sorted_by_Variable!S$282:S$335,D466)</f>
        <v>1.0661507215595998E-2</v>
      </c>
      <c r="U472" s="174">
        <f>INDEX(Sorted_by_Variable!T$282:T$335,D466)</f>
        <v>1.0700811866351221E-2</v>
      </c>
      <c r="V472" s="174">
        <f>INDEX(Sorted_by_Variable!U$282:U$335,D466)</f>
        <v>1.0731147539104037E-2</v>
      </c>
      <c r="W472" s="174">
        <f>INDEX(Sorted_by_Variable!V$282:V$335,D466)</f>
        <v>1.0752529536346773E-2</v>
      </c>
      <c r="X472" s="174">
        <f>INDEX(Sorted_by_Variable!W$282:W$335,D466)</f>
        <v>1.0765010647480647E-2</v>
      </c>
      <c r="Y472" s="174">
        <f>INDEX(Sorted_by_Variable!X$282:X$335,D466)</f>
        <v>1.076867993197796E-2</v>
      </c>
      <c r="Z472" s="174">
        <f>INDEX(Sorted_by_Variable!Y$282:Y$335,D466)</f>
        <v>1.0763661167263117E-2</v>
      </c>
      <c r="AA472" s="174">
        <f>INDEX(Sorted_by_Variable!Z$282:Z$335,D466)</f>
        <v>1.0750110995811052E-2</v>
      </c>
      <c r="AB472" s="174">
        <f>INDEX(Sorted_by_Variable!AA$282:AA$335,D466)</f>
        <v>1.0728216810071699E-2</v>
      </c>
      <c r="AC472" s="174">
        <f>INDEX(Sorted_by_Variable!AB$282:AB$335,D466)</f>
        <v>1.0698194416795889E-2</v>
      </c>
      <c r="AD472" s="174">
        <f>INDEX(Sorted_by_Variable!AC$282:AC$335,D466)</f>
        <v>1.0660285524143711E-2</v>
      </c>
      <c r="AE472" s="174">
        <f>INDEX(Sorted_by_Variable!AD$282:AD$335,D466)</f>
        <v>1.0620688569738091E-2</v>
      </c>
      <c r="AF472" s="174">
        <f>INDEX(Sorted_by_Variable!AE$282:AE$335,D466)</f>
        <v>1.0580586714032046E-2</v>
      </c>
      <c r="AG472" s="174">
        <f>INDEX(Sorted_by_Variable!AF$282:AF$335,D466)</f>
        <v>1.054108324081437E-2</v>
      </c>
      <c r="AH472" s="174">
        <f>INDEX(Sorted_by_Variable!AG$282:AG$335,D466)</f>
        <v>1.0502686538535155E-2</v>
      </c>
      <c r="AI472" s="174">
        <f>INDEX(Sorted_by_Variable!AH$282:AH$335,D466)</f>
        <v>1.0448101287270931E-2</v>
      </c>
      <c r="AJ472" s="174">
        <f>INDEX(Sorted_by_Variable!AI$282:AI$335,D466)</f>
        <v>1.0394757627647742E-2</v>
      </c>
      <c r="AK472" s="174">
        <f>INDEX(Sorted_by_Variable!AJ$282:AJ$335,D466)</f>
        <v>1.0342507821390656E-2</v>
      </c>
      <c r="AL472" s="174">
        <f>INDEX(Sorted_by_Variable!AK$282:AK$335,D466)</f>
        <v>1.0291219585946089E-2</v>
      </c>
      <c r="AM472" s="174">
        <f>INDEX(Sorted_by_Variable!AL$282:AL$335,D466)</f>
        <v>1.0240774895920767E-2</v>
      </c>
      <c r="AN472" s="174">
        <f>INDEX(Sorted_by_Variable!AM$282:AM$335,D466)</f>
        <v>1.019106890063002E-2</v>
      </c>
      <c r="AO472" s="174">
        <f>INDEX(Sorted_by_Variable!AN$282:AN$335,D466)</f>
        <v>1.0142008942428624E-2</v>
      </c>
      <c r="AP472" s="174">
        <f>INDEX(Sorted_by_Variable!AO$282:AO$335,D466)</f>
        <v>1.0093513662838326E-2</v>
      </c>
      <c r="AQ472" s="175">
        <f>INDEX(Sorted_by_Variable!AP$282:AP$335,D466)</f>
        <v>1.004551218546338E-2</v>
      </c>
      <c r="AS472" s="69" t="str">
        <f t="shared" si="109"/>
        <v>EIA and EERS savings as a percent of previous year sales</v>
      </c>
    </row>
    <row r="473" spans="2:45" x14ac:dyDescent="0.35">
      <c r="C473" t="s">
        <v>2391</v>
      </c>
      <c r="D473" s="76" t="s">
        <v>1</v>
      </c>
      <c r="E473" s="174">
        <f>INDEX(Sorted_by_Variable!D$337:D$389,D466)</f>
        <v>0</v>
      </c>
      <c r="F473" s="173">
        <f>INDEX(Sorted_by_Variable!E$337:E$389,D466)</f>
        <v>0</v>
      </c>
      <c r="G473" s="174">
        <f>INDEX(Sorted_by_Variable!F$337:F$389,D466)</f>
        <v>0</v>
      </c>
      <c r="H473" s="174">
        <f>INDEX(Sorted_by_Variable!G$337:G$389,D466)</f>
        <v>0</v>
      </c>
      <c r="I473" s="174">
        <f>INDEX(Sorted_by_Variable!H$337:H$389,D466)</f>
        <v>0</v>
      </c>
      <c r="J473" s="174">
        <f>INDEX(Sorted_by_Variable!I$337:I$389,D466)</f>
        <v>9.8998981051989926E-3</v>
      </c>
      <c r="K473" s="174">
        <f>INDEX(Sorted_by_Variable!J$337:J$389,D466)</f>
        <v>1.1899898105198993E-2</v>
      </c>
      <c r="L473" s="174">
        <f>INDEX(Sorted_by_Variable!K$337:K$389,D466)</f>
        <v>1.3899898105198993E-2</v>
      </c>
      <c r="M473" s="174">
        <f>INDEX(Sorted_by_Variable!L$337:L$389,D466)</f>
        <v>1.4999999999999999E-2</v>
      </c>
      <c r="N473" s="174">
        <f>INDEX(Sorted_by_Variable!M$337:M$389,D466)</f>
        <v>1.4999999999999999E-2</v>
      </c>
      <c r="O473" s="174">
        <f>INDEX(Sorted_by_Variable!N$337:N$389,D466)</f>
        <v>1.4999999999999999E-2</v>
      </c>
      <c r="P473" s="174">
        <f>INDEX(Sorted_by_Variable!O$337:O$389,D466)</f>
        <v>1.4999999999999999E-2</v>
      </c>
      <c r="Q473" s="174">
        <f>INDEX(Sorted_by_Variable!P$337:P$389,D466)</f>
        <v>1.4999999999999999E-2</v>
      </c>
      <c r="R473" s="175">
        <f>INDEX(Sorted_by_Variable!Q$337:Q$389,D466)</f>
        <v>1.4999999999999999E-2</v>
      </c>
      <c r="S473" s="174">
        <f>INDEX(Sorted_by_Variable!R$337:R$389,D466)</f>
        <v>1.4999999999999999E-2</v>
      </c>
      <c r="T473" s="174">
        <f>INDEX(Sorted_by_Variable!S$337:S$389,D466)</f>
        <v>1.4999999999999999E-2</v>
      </c>
      <c r="U473" s="174">
        <f>INDEX(Sorted_by_Variable!T$337:T$389,D466)</f>
        <v>1.4999999999999999E-2</v>
      </c>
      <c r="V473" s="174">
        <f>INDEX(Sorted_by_Variable!U$337:U$389,D466)</f>
        <v>1.4999999999999999E-2</v>
      </c>
      <c r="W473" s="174">
        <f>INDEX(Sorted_by_Variable!V$337:V$389,D466)</f>
        <v>1.4999999999999999E-2</v>
      </c>
      <c r="X473" s="174">
        <f>INDEX(Sorted_by_Variable!W$337:W$389,D466)</f>
        <v>1.4999999999999999E-2</v>
      </c>
      <c r="Y473" s="174">
        <f>INDEX(Sorted_by_Variable!X$337:X$389,D466)</f>
        <v>1.4999999999999999E-2</v>
      </c>
      <c r="Z473" s="174">
        <f>INDEX(Sorted_by_Variable!Y$337:Y$389,D466)</f>
        <v>1.4999999999999999E-2</v>
      </c>
      <c r="AA473" s="174">
        <f>INDEX(Sorted_by_Variable!Z$337:Z$389,D466)</f>
        <v>1.4999999999999999E-2</v>
      </c>
      <c r="AB473" s="174">
        <f>INDEX(Sorted_by_Variable!AA$337:AA$389,D466)</f>
        <v>1.4999999999999999E-2</v>
      </c>
      <c r="AC473" s="174">
        <f>INDEX(Sorted_by_Variable!AB$337:AB$389,D466)</f>
        <v>1.4999999999999999E-2</v>
      </c>
      <c r="AD473" s="174">
        <f>INDEX(Sorted_by_Variable!AC$337:AC$389,D466)</f>
        <v>1.4999999999999999E-2</v>
      </c>
      <c r="AE473" s="174">
        <f>INDEX(Sorted_by_Variable!AD$337:AD$389,D466)</f>
        <v>1.4999999999999999E-2</v>
      </c>
      <c r="AF473" s="174">
        <f>INDEX(Sorted_by_Variable!AE$337:AE$389,D466)</f>
        <v>1.4999999999999999E-2</v>
      </c>
      <c r="AG473" s="174">
        <f>INDEX(Sorted_by_Variable!AF$337:AF$389,D466)</f>
        <v>1.4999999999999999E-2</v>
      </c>
      <c r="AH473" s="174">
        <f>INDEX(Sorted_by_Variable!AG$337:AG$389,D466)</f>
        <v>1.4999999999999999E-2</v>
      </c>
      <c r="AI473" s="174">
        <f>INDEX(Sorted_by_Variable!AH$337:AH$389,D466)</f>
        <v>1.4999999999999999E-2</v>
      </c>
      <c r="AJ473" s="174">
        <f>INDEX(Sorted_by_Variable!AI$337:AI$389,D466)</f>
        <v>1.4999999999999999E-2</v>
      </c>
      <c r="AK473" s="174">
        <f>INDEX(Sorted_by_Variable!AJ$337:AJ$389,D466)</f>
        <v>1.4999999999999999E-2</v>
      </c>
      <c r="AL473" s="174">
        <f>INDEX(Sorted_by_Variable!AK$337:AK$389,D466)</f>
        <v>1.4999999999999999E-2</v>
      </c>
      <c r="AM473" s="174">
        <f>INDEX(Sorted_by_Variable!AL$337:AL$389,D466)</f>
        <v>1.4999999999999999E-2</v>
      </c>
      <c r="AN473" s="174">
        <f>INDEX(Sorted_by_Variable!AM$337:AM$389,D466)</f>
        <v>1.4999999999999999E-2</v>
      </c>
      <c r="AO473" s="174">
        <f>INDEX(Sorted_by_Variable!AN$337:AN$389,D466)</f>
        <v>1.4999999999999999E-2</v>
      </c>
      <c r="AP473" s="174">
        <f>INDEX(Sorted_by_Variable!AO$337:AO$389,D466)</f>
        <v>1.4999999999999999E-2</v>
      </c>
      <c r="AQ473" s="175">
        <f>INDEX(Sorted_by_Variable!AP$337:AP$389,D466)</f>
        <v>1.4999999999999999E-2</v>
      </c>
      <c r="AS473" s="69" t="str">
        <f t="shared" si="109"/>
        <v>First-year savings as a percent of previous year sales</v>
      </c>
    </row>
    <row r="474" spans="2:45" x14ac:dyDescent="0.35">
      <c r="B474" s="231"/>
      <c r="C474" s="231" t="s">
        <v>2414</v>
      </c>
      <c r="D474" s="248"/>
      <c r="E474" s="250"/>
      <c r="F474" s="249"/>
      <c r="G474" s="250"/>
      <c r="H474" s="250"/>
      <c r="I474" s="250"/>
      <c r="J474" s="250"/>
      <c r="K474" s="250"/>
      <c r="L474" s="250"/>
      <c r="M474" s="250"/>
      <c r="N474" s="250"/>
      <c r="O474" s="250"/>
      <c r="P474" s="250"/>
      <c r="Q474" s="250"/>
      <c r="R474" s="251"/>
      <c r="S474" s="250"/>
      <c r="T474" s="250"/>
      <c r="U474" s="250"/>
      <c r="V474" s="250"/>
      <c r="W474" s="250"/>
      <c r="X474" s="250"/>
      <c r="Y474" s="250"/>
      <c r="Z474" s="250"/>
      <c r="AA474" s="250"/>
      <c r="AB474" s="250"/>
      <c r="AC474" s="250"/>
      <c r="AD474" s="250"/>
      <c r="AE474" s="250"/>
      <c r="AF474" s="250"/>
      <c r="AG474" s="250"/>
      <c r="AH474" s="250"/>
      <c r="AI474" s="250"/>
      <c r="AJ474" s="250"/>
      <c r="AK474" s="250"/>
      <c r="AL474" s="250"/>
      <c r="AM474" s="250"/>
      <c r="AN474" s="250"/>
      <c r="AO474" s="250"/>
      <c r="AP474" s="250"/>
      <c r="AQ474" s="251"/>
      <c r="AS474" s="69" t="str">
        <f t="shared" si="109"/>
        <v>Levelized cost of saved energy associated with program year</v>
      </c>
    </row>
    <row r="475" spans="2:45" x14ac:dyDescent="0.35">
      <c r="B475" s="36"/>
      <c r="C475" s="267" t="s">
        <v>2403</v>
      </c>
      <c r="D475" s="76" t="s">
        <v>2375</v>
      </c>
      <c r="E475" s="197"/>
      <c r="F475" s="196">
        <f>INDEX(Sorted_by_Variable!E$392:E$444,D466)</f>
        <v>0</v>
      </c>
      <c r="G475" s="197">
        <f>INDEX(Sorted_by_Variable!F$392:F$444,D466)</f>
        <v>0</v>
      </c>
      <c r="H475" s="197">
        <f>INDEX(Sorted_by_Variable!G$392:G$444,D466)</f>
        <v>0</v>
      </c>
      <c r="I475" s="197">
        <f>INDEX(Sorted_by_Variable!H$392:H$444,D466)</f>
        <v>0</v>
      </c>
      <c r="J475" s="197">
        <f>INDEX(Sorted_by_Variable!I$392:I$444,D466)</f>
        <v>7.810672097861886</v>
      </c>
      <c r="K475" s="197">
        <f>INDEX(Sorted_by_Variable!J$392:J$444,D466)</f>
        <v>9.1124507808388682</v>
      </c>
      <c r="L475" s="197">
        <f>INDEX(Sorted_by_Variable!K$392:K$444,D466)</f>
        <v>9.1124507808388664</v>
      </c>
      <c r="M475" s="197">
        <f>INDEX(Sorted_by_Variable!L$392:L$444,D466)</f>
        <v>9.1124507808388664</v>
      </c>
      <c r="N475" s="197">
        <f>INDEX(Sorted_by_Variable!M$392:M$444,D466)</f>
        <v>9.1124507808388646</v>
      </c>
      <c r="O475" s="197">
        <f>INDEX(Sorted_by_Variable!N$392:N$444,D466)</f>
        <v>9.1124507808388664</v>
      </c>
      <c r="P475" s="197">
        <f>INDEX(Sorted_by_Variable!O$392:O$444,D466)</f>
        <v>9.1124507808388646</v>
      </c>
      <c r="Q475" s="197">
        <f>INDEX(Sorted_by_Variable!P$392:P$444,D466)</f>
        <v>9.1124507808388682</v>
      </c>
      <c r="R475" s="198">
        <f>INDEX(Sorted_by_Variable!Q$392:Q$444,D466)</f>
        <v>9.1124507808388699</v>
      </c>
      <c r="S475" s="197">
        <f>INDEX(Sorted_by_Variable!R$392:R$444,D466)</f>
        <v>9.1124507808388682</v>
      </c>
      <c r="T475" s="197">
        <f>INDEX(Sorted_by_Variable!S$392:S$444,D466)</f>
        <v>9.1124507808388646</v>
      </c>
      <c r="U475" s="197">
        <f>INDEX(Sorted_by_Variable!T$392:T$444,D466)</f>
        <v>9.1124507808388682</v>
      </c>
      <c r="V475" s="197">
        <f>INDEX(Sorted_by_Variable!U$392:U$444,D466)</f>
        <v>9.1124507808388682</v>
      </c>
      <c r="W475" s="197">
        <f>INDEX(Sorted_by_Variable!V$392:V$444,D466)</f>
        <v>9.1124507808388646</v>
      </c>
      <c r="X475" s="197">
        <f>INDEX(Sorted_by_Variable!W$392:W$444,D466)</f>
        <v>9.1124507808388699</v>
      </c>
      <c r="Y475" s="197">
        <f>INDEX(Sorted_by_Variable!X$392:X$444,D466)</f>
        <v>9.1124507808388682</v>
      </c>
      <c r="Z475" s="197">
        <f>INDEX(Sorted_by_Variable!Y$392:Y$444,D466)</f>
        <v>9.1124507808388664</v>
      </c>
      <c r="AA475" s="197">
        <f>INDEX(Sorted_by_Variable!Z$392:Z$444,D466)</f>
        <v>9.1124507808388664</v>
      </c>
      <c r="AB475" s="197">
        <f>INDEX(Sorted_by_Variable!AA$392:AA$444,D466)</f>
        <v>9.1124507808388717</v>
      </c>
      <c r="AC475" s="197">
        <f>INDEX(Sorted_by_Variable!AB$392:AB$444,D466)</f>
        <v>9.1124507808388646</v>
      </c>
      <c r="AD475" s="197">
        <f>INDEX(Sorted_by_Variable!AC$392:AC$444,D466)</f>
        <v>9.1124507808388682</v>
      </c>
      <c r="AE475" s="197">
        <f>INDEX(Sorted_by_Variable!AD$392:AD$444,D466)</f>
        <v>9.1124507808388682</v>
      </c>
      <c r="AF475" s="197">
        <f>INDEX(Sorted_by_Variable!AE$392:AE$444,D466)</f>
        <v>9.1124507808388646</v>
      </c>
      <c r="AG475" s="197">
        <f>INDEX(Sorted_by_Variable!AF$392:AF$444,D466)</f>
        <v>9.1124507808388682</v>
      </c>
      <c r="AH475" s="197">
        <f>INDEX(Sorted_by_Variable!AG$392:AG$444,D466)</f>
        <v>9.1124507808388664</v>
      </c>
      <c r="AI475" s="197">
        <f>INDEX(Sorted_by_Variable!AH$392:AH$444,D466)</f>
        <v>9.1124507808388664</v>
      </c>
      <c r="AJ475" s="197">
        <f>INDEX(Sorted_by_Variable!AI$392:AI$444,D466)</f>
        <v>9.1124507808388664</v>
      </c>
      <c r="AK475" s="197">
        <f>INDEX(Sorted_by_Variable!AJ$392:AJ$444,D466)</f>
        <v>9.1124507808388682</v>
      </c>
      <c r="AL475" s="197">
        <f>INDEX(Sorted_by_Variable!AK$392:AK$444,D466)</f>
        <v>9.1124507808388699</v>
      </c>
      <c r="AM475" s="197">
        <f>INDEX(Sorted_by_Variable!AL$392:AL$444,D466)</f>
        <v>9.1124507808388699</v>
      </c>
      <c r="AN475" s="197">
        <f>INDEX(Sorted_by_Variable!AM$392:AM$444,D466)</f>
        <v>9.1124507808388682</v>
      </c>
      <c r="AO475" s="197">
        <f>INDEX(Sorted_by_Variable!AN$392:AN$444,D466)</f>
        <v>9.1124507808388646</v>
      </c>
      <c r="AP475" s="197">
        <f>INDEX(Sorted_by_Variable!AO$392:AO$444,D466)</f>
        <v>9.1124507808388682</v>
      </c>
      <c r="AQ475" s="198">
        <f>INDEX(Sorted_by_Variable!AP$392:AP$444,D466)</f>
        <v>9.1124507808388682</v>
      </c>
      <c r="AS475" s="69" t="str">
        <f t="shared" si="109"/>
        <v>Total levelized cost of saved energy</v>
      </c>
    </row>
    <row r="476" spans="2:45" x14ac:dyDescent="0.35">
      <c r="B476" s="36"/>
      <c r="C476" s="267" t="s">
        <v>2397</v>
      </c>
      <c r="D476" s="76" t="s">
        <v>2375</v>
      </c>
      <c r="E476" s="197"/>
      <c r="F476" s="196">
        <f>INDEX(Sorted_by_Variable!E$447:E$499,D466)</f>
        <v>0</v>
      </c>
      <c r="G476" s="197">
        <f>INDEX(Sorted_by_Variable!F$447:F$499,D466)</f>
        <v>0</v>
      </c>
      <c r="H476" s="197">
        <f>INDEX(Sorted_by_Variable!G$447:G$499,D466)</f>
        <v>0</v>
      </c>
      <c r="I476" s="197">
        <f>INDEX(Sorted_by_Variable!H$447:H$499,D466)</f>
        <v>0</v>
      </c>
      <c r="J476" s="197">
        <f>INDEX(Sorted_by_Variable!I$447:I$499,D466)</f>
        <v>3.905336048930943</v>
      </c>
      <c r="K476" s="197">
        <f>INDEX(Sorted_by_Variable!J$447:J$499,D466)</f>
        <v>4.5562253904194341</v>
      </c>
      <c r="L476" s="197">
        <f>INDEX(Sorted_by_Variable!K$447:K$499,D466)</f>
        <v>4.5562253904194332</v>
      </c>
      <c r="M476" s="197">
        <f>INDEX(Sorted_by_Variable!L$447:L$499,D466)</f>
        <v>4.5562253904194332</v>
      </c>
      <c r="N476" s="197">
        <f>INDEX(Sorted_by_Variable!M$447:M$499,D466)</f>
        <v>4.5562253904194323</v>
      </c>
      <c r="O476" s="197">
        <f>INDEX(Sorted_by_Variable!N$447:N$499,D466)</f>
        <v>4.5562253904194332</v>
      </c>
      <c r="P476" s="197">
        <f>INDEX(Sorted_by_Variable!O$447:O$499,D466)</f>
        <v>4.5562253904194323</v>
      </c>
      <c r="Q476" s="197">
        <f>INDEX(Sorted_by_Variable!P$447:P$499,D466)</f>
        <v>4.5562253904194341</v>
      </c>
      <c r="R476" s="198">
        <f>INDEX(Sorted_by_Variable!Q$447:Q$499,D466)</f>
        <v>4.556225390419435</v>
      </c>
      <c r="S476" s="197">
        <f>INDEX(Sorted_by_Variable!R$447:R$499,D466)</f>
        <v>4.5562253904194341</v>
      </c>
      <c r="T476" s="197">
        <f>INDEX(Sorted_by_Variable!S$447:S$499,D466)</f>
        <v>4.5562253904194323</v>
      </c>
      <c r="U476" s="197">
        <f>INDEX(Sorted_by_Variable!T$447:T$499,D466)</f>
        <v>4.5562253904194341</v>
      </c>
      <c r="V476" s="197">
        <f>INDEX(Sorted_by_Variable!U$447:U$499,D466)</f>
        <v>4.5562253904194341</v>
      </c>
      <c r="W476" s="197">
        <f>INDEX(Sorted_by_Variable!V$447:V$499,D466)</f>
        <v>4.5562253904194323</v>
      </c>
      <c r="X476" s="197">
        <f>INDEX(Sorted_by_Variable!W$447:W$499,D466)</f>
        <v>4.556225390419435</v>
      </c>
      <c r="Y476" s="197">
        <f>INDEX(Sorted_by_Variable!X$447:X$499,D466)</f>
        <v>4.5562253904194341</v>
      </c>
      <c r="Z476" s="197">
        <f>INDEX(Sorted_by_Variable!Y$447:Y$499,D466)</f>
        <v>4.5562253904194332</v>
      </c>
      <c r="AA476" s="197">
        <f>INDEX(Sorted_by_Variable!Z$447:Z$499,D466)</f>
        <v>4.5562253904194332</v>
      </c>
      <c r="AB476" s="197">
        <f>INDEX(Sorted_by_Variable!AA$447:AA$499,D466)</f>
        <v>4.5562253904194359</v>
      </c>
      <c r="AC476" s="197">
        <f>INDEX(Sorted_by_Variable!AB$447:AB$499,D466)</f>
        <v>4.5562253904194323</v>
      </c>
      <c r="AD476" s="197">
        <f>INDEX(Sorted_by_Variable!AC$447:AC$499,D466)</f>
        <v>4.5562253904194341</v>
      </c>
      <c r="AE476" s="197">
        <f>INDEX(Sorted_by_Variable!AD$447:AD$499,D466)</f>
        <v>4.5562253904194341</v>
      </c>
      <c r="AF476" s="197">
        <f>INDEX(Sorted_by_Variable!AE$447:AE$499,D466)</f>
        <v>4.5562253904194323</v>
      </c>
      <c r="AG476" s="197">
        <f>INDEX(Sorted_by_Variable!AF$447:AF$499,D466)</f>
        <v>4.5562253904194341</v>
      </c>
      <c r="AH476" s="197">
        <f>INDEX(Sorted_by_Variable!AG$447:AG$499,D466)</f>
        <v>4.5562253904194332</v>
      </c>
      <c r="AI476" s="197">
        <f>INDEX(Sorted_by_Variable!AH$447:AH$499,D466)</f>
        <v>4.5562253904194332</v>
      </c>
      <c r="AJ476" s="197">
        <f>INDEX(Sorted_by_Variable!AI$447:AI$499,D466)</f>
        <v>4.5562253904194332</v>
      </c>
      <c r="AK476" s="197">
        <f>INDEX(Sorted_by_Variable!AJ$447:AJ$499,D466)</f>
        <v>4.5562253904194341</v>
      </c>
      <c r="AL476" s="197">
        <f>INDEX(Sorted_by_Variable!AK$447:AK$499,D466)</f>
        <v>4.556225390419435</v>
      </c>
      <c r="AM476" s="197">
        <f>INDEX(Sorted_by_Variable!AL$447:AL$499,D466)</f>
        <v>4.556225390419435</v>
      </c>
      <c r="AN476" s="197">
        <f>INDEX(Sorted_by_Variable!AM$447:AM$499,D466)</f>
        <v>4.5562253904194341</v>
      </c>
      <c r="AO476" s="197">
        <f>INDEX(Sorted_by_Variable!AN$447:AN$499,D466)</f>
        <v>4.5562253904194323</v>
      </c>
      <c r="AP476" s="197">
        <f>INDEX(Sorted_by_Variable!AO$447:AO$499,D466)</f>
        <v>4.5562253904194341</v>
      </c>
      <c r="AQ476" s="198">
        <f>INDEX(Sorted_by_Variable!AP$447:AP$499,D466)</f>
        <v>4.5562253904194341</v>
      </c>
      <c r="AS476" s="69" t="str">
        <f t="shared" si="109"/>
        <v>Program levelized cost of saved energy</v>
      </c>
    </row>
    <row r="477" spans="2:45" x14ac:dyDescent="0.35">
      <c r="B477" s="36"/>
      <c r="C477" s="244" t="s">
        <v>2398</v>
      </c>
      <c r="D477" s="76" t="s">
        <v>2375</v>
      </c>
      <c r="E477" s="197"/>
      <c r="F477" s="196">
        <f>INDEX(Sorted_by_Variable!E$502:E$554,D466)</f>
        <v>0</v>
      </c>
      <c r="G477" s="197">
        <f>INDEX(Sorted_by_Variable!F$502:F$554,D466)</f>
        <v>0</v>
      </c>
      <c r="H477" s="197">
        <f>INDEX(Sorted_by_Variable!G$502:G$554,D466)</f>
        <v>0</v>
      </c>
      <c r="I477" s="197">
        <f>INDEX(Sorted_by_Variable!H$502:H$554,D466)</f>
        <v>0</v>
      </c>
      <c r="J477" s="197">
        <f>INDEX(Sorted_by_Variable!I$502:I$554,D466)</f>
        <v>3.905336048930943</v>
      </c>
      <c r="K477" s="197">
        <f>INDEX(Sorted_by_Variable!J$502:J$554,D466)</f>
        <v>4.5562253904194341</v>
      </c>
      <c r="L477" s="197">
        <f>INDEX(Sorted_by_Variable!K$502:K$554,D466)</f>
        <v>4.5562253904194332</v>
      </c>
      <c r="M477" s="197">
        <f>INDEX(Sorted_by_Variable!L$502:L$554,D466)</f>
        <v>4.5562253904194332</v>
      </c>
      <c r="N477" s="197">
        <f>INDEX(Sorted_by_Variable!M$502:M$554,D466)</f>
        <v>4.5562253904194323</v>
      </c>
      <c r="O477" s="197">
        <f>INDEX(Sorted_by_Variable!N$502:N$554,D466)</f>
        <v>4.5562253904194332</v>
      </c>
      <c r="P477" s="197">
        <f>INDEX(Sorted_by_Variable!O$502:O$554,D466)</f>
        <v>4.5562253904194323</v>
      </c>
      <c r="Q477" s="197">
        <f>INDEX(Sorted_by_Variable!P$502:P$554,D466)</f>
        <v>4.5562253904194341</v>
      </c>
      <c r="R477" s="198">
        <f>INDEX(Sorted_by_Variable!Q$502:Q$554,D466)</f>
        <v>4.556225390419435</v>
      </c>
      <c r="S477" s="197">
        <f>INDEX(Sorted_by_Variable!R$502:R$554,D466)</f>
        <v>4.5562253904194341</v>
      </c>
      <c r="T477" s="197">
        <f>INDEX(Sorted_by_Variable!S$502:S$554,D466)</f>
        <v>4.5562253904194323</v>
      </c>
      <c r="U477" s="197">
        <f>INDEX(Sorted_by_Variable!T$502:T$554,D466)</f>
        <v>4.5562253904194341</v>
      </c>
      <c r="V477" s="197">
        <f>INDEX(Sorted_by_Variable!U$502:U$554,D466)</f>
        <v>4.5562253904194341</v>
      </c>
      <c r="W477" s="197">
        <f>INDEX(Sorted_by_Variable!V$502:V$554,D466)</f>
        <v>4.5562253904194323</v>
      </c>
      <c r="X477" s="197">
        <f>INDEX(Sorted_by_Variable!W$502:W$554,D466)</f>
        <v>4.556225390419435</v>
      </c>
      <c r="Y477" s="197">
        <f>INDEX(Sorted_by_Variable!X$502:X$554,D466)</f>
        <v>4.5562253904194341</v>
      </c>
      <c r="Z477" s="197">
        <f>INDEX(Sorted_by_Variable!Y$502:Y$554,D466)</f>
        <v>4.5562253904194332</v>
      </c>
      <c r="AA477" s="197">
        <f>INDEX(Sorted_by_Variable!Z$502:Z$554,D466)</f>
        <v>4.5562253904194332</v>
      </c>
      <c r="AB477" s="197">
        <f>INDEX(Sorted_by_Variable!AA$502:AA$554,D466)</f>
        <v>4.5562253904194359</v>
      </c>
      <c r="AC477" s="197">
        <f>INDEX(Sorted_by_Variable!AB$502:AB$554,D466)</f>
        <v>4.5562253904194323</v>
      </c>
      <c r="AD477" s="197">
        <f>INDEX(Sorted_by_Variable!AC$502:AC$554,D466)</f>
        <v>4.5562253904194341</v>
      </c>
      <c r="AE477" s="197">
        <f>INDEX(Sorted_by_Variable!AD$502:AD$554,D466)</f>
        <v>4.5562253904194341</v>
      </c>
      <c r="AF477" s="197">
        <f>INDEX(Sorted_by_Variable!AE$502:AE$554,D466)</f>
        <v>4.5562253904194323</v>
      </c>
      <c r="AG477" s="197">
        <f>INDEX(Sorted_by_Variable!AF$502:AF$554,D466)</f>
        <v>4.5562253904194341</v>
      </c>
      <c r="AH477" s="197">
        <f>INDEX(Sorted_by_Variable!AG$502:AG$554,D466)</f>
        <v>4.5562253904194332</v>
      </c>
      <c r="AI477" s="197">
        <f>INDEX(Sorted_by_Variable!AH$502:AH$554,D466)</f>
        <v>4.5562253904194332</v>
      </c>
      <c r="AJ477" s="197">
        <f>INDEX(Sorted_by_Variable!AI$502:AI$554,D466)</f>
        <v>4.5562253904194332</v>
      </c>
      <c r="AK477" s="197">
        <f>INDEX(Sorted_by_Variable!AJ$502:AJ$554,D466)</f>
        <v>4.5562253904194341</v>
      </c>
      <c r="AL477" s="197">
        <f>INDEX(Sorted_by_Variable!AK$502:AK$554,D466)</f>
        <v>4.556225390419435</v>
      </c>
      <c r="AM477" s="197">
        <f>INDEX(Sorted_by_Variable!AL$502:AL$554,D466)</f>
        <v>4.556225390419435</v>
      </c>
      <c r="AN477" s="197">
        <f>INDEX(Sorted_by_Variable!AM$502:AM$554,D466)</f>
        <v>4.5562253904194341</v>
      </c>
      <c r="AO477" s="197">
        <f>INDEX(Sorted_by_Variable!AN$502:AN$554,D466)</f>
        <v>4.5562253904194323</v>
      </c>
      <c r="AP477" s="197">
        <f>INDEX(Sorted_by_Variable!AO$502:AO$554,D466)</f>
        <v>4.5562253904194341</v>
      </c>
      <c r="AQ477" s="198">
        <f>INDEX(Sorted_by_Variable!AP$502:AP$554,D466)</f>
        <v>4.5562253904194341</v>
      </c>
      <c r="AS477" s="69" t="str">
        <f t="shared" si="109"/>
        <v>Participant levelized cost of saved energy</v>
      </c>
    </row>
    <row r="478" spans="2:45" x14ac:dyDescent="0.35">
      <c r="B478" s="36"/>
      <c r="C478" s="247" t="s">
        <v>2418</v>
      </c>
      <c r="D478" s="248"/>
      <c r="E478" s="250"/>
      <c r="F478" s="249"/>
      <c r="G478" s="250"/>
      <c r="H478" s="250"/>
      <c r="I478" s="250"/>
      <c r="J478" s="250"/>
      <c r="K478" s="250"/>
      <c r="L478" s="250"/>
      <c r="M478" s="250"/>
      <c r="N478" s="250"/>
      <c r="O478" s="250"/>
      <c r="P478" s="250"/>
      <c r="Q478" s="250"/>
      <c r="R478" s="251"/>
      <c r="S478" s="250"/>
      <c r="T478" s="250"/>
      <c r="U478" s="250"/>
      <c r="V478" s="250"/>
      <c r="W478" s="250"/>
      <c r="X478" s="250"/>
      <c r="Y478" s="250"/>
      <c r="Z478" s="250"/>
      <c r="AA478" s="250"/>
      <c r="AB478" s="250"/>
      <c r="AC478" s="250"/>
      <c r="AD478" s="250"/>
      <c r="AE478" s="250"/>
      <c r="AF478" s="250"/>
      <c r="AG478" s="250"/>
      <c r="AH478" s="250"/>
      <c r="AI478" s="250"/>
      <c r="AJ478" s="250"/>
      <c r="AK478" s="250"/>
      <c r="AL478" s="250"/>
      <c r="AM478" s="250"/>
      <c r="AN478" s="250"/>
      <c r="AO478" s="250"/>
      <c r="AP478" s="250"/>
      <c r="AQ478" s="251"/>
      <c r="AS478" s="69" t="str">
        <f>C478</f>
        <v>Annualized total cost of EE</v>
      </c>
    </row>
    <row r="479" spans="2:45" x14ac:dyDescent="0.35">
      <c r="B479" s="36"/>
      <c r="C479" s="244" t="s">
        <v>2418</v>
      </c>
      <c r="D479" s="76" t="s">
        <v>2376</v>
      </c>
      <c r="E479" s="200"/>
      <c r="F479" s="199">
        <f>INDEX(Sorted_by_Variable!E$557:E$609,D466)</f>
        <v>0</v>
      </c>
      <c r="G479" s="200">
        <f>INDEX(Sorted_by_Variable!F$557:F$609,D466)</f>
        <v>0</v>
      </c>
      <c r="H479" s="200">
        <f>INDEX(Sorted_by_Variable!G$557:G$609,D466)</f>
        <v>0</v>
      </c>
      <c r="I479" s="200">
        <f>INDEX(Sorted_by_Variable!H$557:H$609,D466)</f>
        <v>0</v>
      </c>
      <c r="J479" s="200">
        <f>INDEX(Sorted_by_Variable!I$557:I$609,D466)</f>
        <v>82.951837094364549</v>
      </c>
      <c r="K479" s="200">
        <f>INDEX(Sorted_by_Variable!J$557:J$609,D466)</f>
        <v>194.14438127958749</v>
      </c>
      <c r="L479" s="200">
        <f>INDEX(Sorted_by_Variable!K$557:K$609,D466)</f>
        <v>317.58861905104834</v>
      </c>
      <c r="M479" s="200">
        <f>INDEX(Sorted_by_Variable!L$557:L$609,D466)</f>
        <v>443.22640443386473</v>
      </c>
      <c r="N479" s="200">
        <f>INDEX(Sorted_by_Variable!M$557:M$609,D466)</f>
        <v>559.94324121941145</v>
      </c>
      <c r="O479" s="200">
        <f>INDEX(Sorted_by_Variable!N$557:N$609,D466)</f>
        <v>667.94757295396289</v>
      </c>
      <c r="P479" s="200">
        <f>INDEX(Sorted_by_Variable!O$557:O$609,D466)</f>
        <v>767.43759496183782</v>
      </c>
      <c r="Q479" s="200">
        <f>INDEX(Sorted_by_Variable!P$557:P$609,D466)</f>
        <v>858.60157237108388</v>
      </c>
      <c r="R479" s="201">
        <f>INDEX(Sorted_by_Variable!Q$557:Q$609,D466)</f>
        <v>941.61814527722856</v>
      </c>
      <c r="S479" s="200">
        <f>INDEX(Sorted_by_Variable!R$557:R$609,D466)</f>
        <v>1016.656621489093</v>
      </c>
      <c r="T479" s="200">
        <f>INDEX(Sorted_by_Variable!S$557:S$609,D466)</f>
        <v>1083.8772572838564</v>
      </c>
      <c r="U479" s="200">
        <f>INDEX(Sorted_by_Variable!T$557:T$609,D466)</f>
        <v>1143.4315265823423</v>
      </c>
      <c r="V479" s="200">
        <f>INDEX(Sorted_by_Variable!U$557:U$609,D466)</f>
        <v>1195.4623789398727</v>
      </c>
      <c r="W479" s="200">
        <f>INDEX(Sorted_by_Variable!V$557:V$609,D466)</f>
        <v>1240.1044867329556</v>
      </c>
      <c r="X479" s="200">
        <f>INDEX(Sorted_by_Variable!W$557:W$609,D466)</f>
        <v>1277.4844819075477</v>
      </c>
      <c r="Y479" s="200">
        <f>INDEX(Sorted_by_Variable!X$557:X$609,D466)</f>
        <v>1307.7211826406078</v>
      </c>
      <c r="Z479" s="200">
        <f>INDEX(Sorted_by_Variable!Y$557:Y$609,D466)</f>
        <v>1330.9258102531514</v>
      </c>
      <c r="AA479" s="200">
        <f>INDEX(Sorted_by_Variable!Z$557:Z$609,D466)</f>
        <v>1347.2021966999707</v>
      </c>
      <c r="AB479" s="200">
        <f>INDEX(Sorted_by_Variable!AA$557:AA$609,D466)</f>
        <v>1356.6469829486105</v>
      </c>
      <c r="AC479" s="200">
        <f>INDEX(Sorted_by_Variable!AB$557:AB$609,D466)</f>
        <v>1359.349808548079</v>
      </c>
      <c r="AD479" s="200">
        <f>INDEX(Sorted_by_Variable!AC$557:AC$609,D466)</f>
        <v>1359.7593788389015</v>
      </c>
      <c r="AE479" s="200">
        <f>INDEX(Sorted_by_Variable!AD$557:AD$609,D466)</f>
        <v>1359.5915989097596</v>
      </c>
      <c r="AF479" s="200">
        <f>INDEX(Sorted_by_Variable!AE$557:AE$609,D466)</f>
        <v>1359.7950269774942</v>
      </c>
      <c r="AG479" s="200">
        <f>INDEX(Sorted_by_Variable!AF$557:AF$609,D466)</f>
        <v>1360.8248636729079</v>
      </c>
      <c r="AH479" s="200">
        <f>INDEX(Sorted_by_Variable!AG$557:AG$609,D466)</f>
        <v>1362.570314655266</v>
      </c>
      <c r="AI479" s="200">
        <f>INDEX(Sorted_by_Variable!AH$557:AH$609,D466)</f>
        <v>1365.1576126316395</v>
      </c>
      <c r="AJ479" s="200">
        <f>INDEX(Sorted_by_Variable!AI$557:AI$609,D466)</f>
        <v>1368.4807091307307</v>
      </c>
      <c r="AK479" s="200">
        <f>INDEX(Sorted_by_Variable!AJ$557:AJ$609,D466)</f>
        <v>1372.4424482199222</v>
      </c>
      <c r="AL479" s="200">
        <f>INDEX(Sorted_by_Variable!AK$557:AK$609,D466)</f>
        <v>1376.954200243872</v>
      </c>
      <c r="AM479" s="200">
        <f>INDEX(Sorted_by_Variable!AL$557:AL$609,D466)</f>
        <v>1381.9355156733095</v>
      </c>
      <c r="AN479" s="200">
        <f>INDEX(Sorted_by_Variable!AM$557:AM$609,D466)</f>
        <v>1387.3137982420981</v>
      </c>
      <c r="AO479" s="200">
        <f>INDEX(Sorted_by_Variable!AN$557:AN$609,D466)</f>
        <v>1393.0239965882984</v>
      </c>
      <c r="AP479" s="200">
        <f>INDEX(Sorted_by_Variable!AO$557:AO$609,D466)</f>
        <v>1399.0083136511057</v>
      </c>
      <c r="AQ479" s="201">
        <f>INDEX(Sorted_by_Variable!AP$557:AP$609,D466)</f>
        <v>1405.21593311018</v>
      </c>
      <c r="AS479" s="69" t="str">
        <f>C478&amp;"|"&amp;C479</f>
        <v>Annualized total cost of EE|Annualized total cost of EE</v>
      </c>
    </row>
    <row r="480" spans="2:45" x14ac:dyDescent="0.35">
      <c r="B480" s="36"/>
      <c r="C480" s="244" t="s">
        <v>2419</v>
      </c>
      <c r="D480" s="76" t="s">
        <v>2376</v>
      </c>
      <c r="E480" s="200"/>
      <c r="F480" s="199">
        <f>INDEX(Sorted_by_Variable!E$612:E$664,D466)</f>
        <v>0</v>
      </c>
      <c r="G480" s="200">
        <f>INDEX(Sorted_by_Variable!F$612:F$664,D466)</f>
        <v>0</v>
      </c>
      <c r="H480" s="200">
        <f>INDEX(Sorted_by_Variable!G$612:G$664,D466)</f>
        <v>0</v>
      </c>
      <c r="I480" s="200">
        <f>INDEX(Sorted_by_Variable!H$612:H$664,D466)</f>
        <v>0</v>
      </c>
      <c r="J480" s="200">
        <f>INDEX(Sorted_by_Variable!I$612:I$664,D466)</f>
        <v>41.475918547182275</v>
      </c>
      <c r="K480" s="200">
        <f>INDEX(Sorted_by_Variable!J$612:J$664,D466)</f>
        <v>97.072190639793746</v>
      </c>
      <c r="L480" s="200">
        <f>INDEX(Sorted_by_Variable!K$612:K$664,D466)</f>
        <v>158.79430952552417</v>
      </c>
      <c r="M480" s="200">
        <f>INDEX(Sorted_by_Variable!L$612:L$664,D466)</f>
        <v>221.61320221693236</v>
      </c>
      <c r="N480" s="200">
        <f>INDEX(Sorted_by_Variable!M$612:M$664,D466)</f>
        <v>279.97162060970572</v>
      </c>
      <c r="O480" s="200">
        <f>INDEX(Sorted_by_Variable!N$612:N$664,D466)</f>
        <v>333.97378647698145</v>
      </c>
      <c r="P480" s="200">
        <f>INDEX(Sorted_by_Variable!O$612:O$664,D466)</f>
        <v>383.71879748091891</v>
      </c>
      <c r="Q480" s="200">
        <f>INDEX(Sorted_by_Variable!P$612:P$664,D466)</f>
        <v>429.30078618554194</v>
      </c>
      <c r="R480" s="201">
        <f>INDEX(Sorted_by_Variable!Q$612:Q$664,D466)</f>
        <v>470.80907263861428</v>
      </c>
      <c r="S480" s="200">
        <f>INDEX(Sorted_by_Variable!R$612:R$664,D466)</f>
        <v>508.32831074454651</v>
      </c>
      <c r="T480" s="200">
        <f>INDEX(Sorted_by_Variable!S$612:S$664,D466)</f>
        <v>541.93862864192818</v>
      </c>
      <c r="U480" s="200">
        <f>INDEX(Sorted_by_Variable!T$612:T$664,D466)</f>
        <v>571.71576329117113</v>
      </c>
      <c r="V480" s="200">
        <f>INDEX(Sorted_by_Variable!U$612:U$664,D466)</f>
        <v>597.73118946993634</v>
      </c>
      <c r="W480" s="200">
        <f>INDEX(Sorted_by_Variable!V$612:V$664,D466)</f>
        <v>620.0522433664778</v>
      </c>
      <c r="X480" s="200">
        <f>INDEX(Sorted_by_Variable!W$612:W$664,D466)</f>
        <v>638.74224095377383</v>
      </c>
      <c r="Y480" s="200">
        <f>INDEX(Sorted_by_Variable!X$612:X$664,D466)</f>
        <v>653.86059132030391</v>
      </c>
      <c r="Z480" s="200">
        <f>INDEX(Sorted_by_Variable!Y$612:Y$664,D466)</f>
        <v>665.46290512657572</v>
      </c>
      <c r="AA480" s="200">
        <f>INDEX(Sorted_by_Variable!Z$612:Z$664,D466)</f>
        <v>673.60109834998536</v>
      </c>
      <c r="AB480" s="200">
        <f>INDEX(Sorted_by_Variable!AA$612:AA$664,D466)</f>
        <v>678.32349147430523</v>
      </c>
      <c r="AC480" s="200">
        <f>INDEX(Sorted_by_Variable!AB$612:AB$664,D466)</f>
        <v>679.67490427403948</v>
      </c>
      <c r="AD480" s="200">
        <f>INDEX(Sorted_by_Variable!AC$612:AC$664,D466)</f>
        <v>679.87968941945076</v>
      </c>
      <c r="AE480" s="200">
        <f>INDEX(Sorted_by_Variable!AD$612:AD$664,D466)</f>
        <v>679.79579945487978</v>
      </c>
      <c r="AF480" s="200">
        <f>INDEX(Sorted_by_Variable!AE$612:AE$664,D466)</f>
        <v>679.89751348874711</v>
      </c>
      <c r="AG480" s="200">
        <f>INDEX(Sorted_by_Variable!AF$612:AF$664,D466)</f>
        <v>680.41243183645395</v>
      </c>
      <c r="AH480" s="200">
        <f>INDEX(Sorted_by_Variable!AG$612:AG$664,D466)</f>
        <v>681.28515732763299</v>
      </c>
      <c r="AI480" s="200">
        <f>INDEX(Sorted_by_Variable!AH$612:AH$664,D466)</f>
        <v>682.57880631581975</v>
      </c>
      <c r="AJ480" s="200">
        <f>INDEX(Sorted_by_Variable!AI$612:AI$664,D466)</f>
        <v>684.24035456536535</v>
      </c>
      <c r="AK480" s="200">
        <f>INDEX(Sorted_by_Variable!AJ$612:AJ$664,D466)</f>
        <v>686.2212241099611</v>
      </c>
      <c r="AL480" s="200">
        <f>INDEX(Sorted_by_Variable!AK$612:AK$664,D466)</f>
        <v>688.47710012193602</v>
      </c>
      <c r="AM480" s="200">
        <f>INDEX(Sorted_by_Variable!AL$612:AL$664,D466)</f>
        <v>690.96775783665476</v>
      </c>
      <c r="AN480" s="200">
        <f>INDEX(Sorted_by_Variable!AM$612:AM$664,D466)</f>
        <v>693.65689912104904</v>
      </c>
      <c r="AO480" s="200">
        <f>INDEX(Sorted_by_Variable!AN$612:AN$664,D466)</f>
        <v>696.51199829414918</v>
      </c>
      <c r="AP480" s="200">
        <f>INDEX(Sorted_by_Variable!AO$612:AO$664,D466)</f>
        <v>699.50415682555285</v>
      </c>
      <c r="AQ480" s="201">
        <f>INDEX(Sorted_by_Variable!AP$612:AP$664,D466)</f>
        <v>702.60796655509</v>
      </c>
      <c r="AS480" s="69" t="str">
        <f>C478&amp;"|"&amp;C480</f>
        <v>Annualized total cost of EE|Annualized program cost of EE</v>
      </c>
    </row>
    <row r="481" spans="2:45" x14ac:dyDescent="0.35">
      <c r="B481" s="36"/>
      <c r="C481" s="244" t="s">
        <v>2420</v>
      </c>
      <c r="D481" s="76" t="s">
        <v>2376</v>
      </c>
      <c r="E481" s="200"/>
      <c r="F481" s="199">
        <f>INDEX(Sorted_by_Variable!E$667:E$719,D466)</f>
        <v>0</v>
      </c>
      <c r="G481" s="200">
        <f>INDEX(Sorted_by_Variable!F$667:F$719,D466)</f>
        <v>0</v>
      </c>
      <c r="H481" s="200">
        <f>INDEX(Sorted_by_Variable!G$667:G$719,D466)</f>
        <v>0</v>
      </c>
      <c r="I481" s="200">
        <f>INDEX(Sorted_by_Variable!H$667:H$719,D466)</f>
        <v>0</v>
      </c>
      <c r="J481" s="200">
        <f>INDEX(Sorted_by_Variable!I$667:I$719,D466)</f>
        <v>41.475918547182275</v>
      </c>
      <c r="K481" s="200">
        <f>INDEX(Sorted_by_Variable!J$667:J$719,D466)</f>
        <v>97.072190639793746</v>
      </c>
      <c r="L481" s="200">
        <f>INDEX(Sorted_by_Variable!K$667:K$719,D466)</f>
        <v>158.79430952552417</v>
      </c>
      <c r="M481" s="200">
        <f>INDEX(Sorted_by_Variable!L$667:L$719,D466)</f>
        <v>221.61320221693236</v>
      </c>
      <c r="N481" s="200">
        <f>INDEX(Sorted_by_Variable!M$667:M$719,D466)</f>
        <v>279.97162060970572</v>
      </c>
      <c r="O481" s="200">
        <f>INDEX(Sorted_by_Variable!N$667:N$719,D466)</f>
        <v>333.97378647698145</v>
      </c>
      <c r="P481" s="200">
        <f>INDEX(Sorted_by_Variable!O$667:O$719,D466)</f>
        <v>383.71879748091891</v>
      </c>
      <c r="Q481" s="200">
        <f>INDEX(Sorted_by_Variable!P$667:P$719,D466)</f>
        <v>429.30078618554194</v>
      </c>
      <c r="R481" s="201">
        <f>INDEX(Sorted_by_Variable!Q$667:Q$719,D466)</f>
        <v>470.80907263861428</v>
      </c>
      <c r="S481" s="200">
        <f>INDEX(Sorted_by_Variable!R$667:R$719,D466)</f>
        <v>508.32831074454651</v>
      </c>
      <c r="T481" s="200">
        <f>INDEX(Sorted_by_Variable!S$667:S$719,D466)</f>
        <v>541.93862864192818</v>
      </c>
      <c r="U481" s="200">
        <f>INDEX(Sorted_by_Variable!T$667:T$719,D466)</f>
        <v>571.71576329117113</v>
      </c>
      <c r="V481" s="200">
        <f>INDEX(Sorted_by_Variable!U$667:U$719,D466)</f>
        <v>597.73118946993634</v>
      </c>
      <c r="W481" s="200">
        <f>INDEX(Sorted_by_Variable!V$667:V$719,D466)</f>
        <v>620.0522433664778</v>
      </c>
      <c r="X481" s="200">
        <f>INDEX(Sorted_by_Variable!W$667:W$719,D466)</f>
        <v>638.74224095377383</v>
      </c>
      <c r="Y481" s="200">
        <f>INDEX(Sorted_by_Variable!X$667:X$719,D466)</f>
        <v>653.86059132030391</v>
      </c>
      <c r="Z481" s="200">
        <f>INDEX(Sorted_by_Variable!Y$667:Y$719,D466)</f>
        <v>665.46290512657572</v>
      </c>
      <c r="AA481" s="200">
        <f>INDEX(Sorted_by_Variable!Z$667:Z$719,D466)</f>
        <v>673.60109834998536</v>
      </c>
      <c r="AB481" s="200">
        <f>INDEX(Sorted_by_Variable!AA$667:AA$719,D466)</f>
        <v>678.32349147430523</v>
      </c>
      <c r="AC481" s="200">
        <f>INDEX(Sorted_by_Variable!AB$667:AB$719,D466)</f>
        <v>679.67490427403948</v>
      </c>
      <c r="AD481" s="200">
        <f>INDEX(Sorted_by_Variable!AC$667:AC$719,D466)</f>
        <v>679.87968941945076</v>
      </c>
      <c r="AE481" s="200">
        <f>INDEX(Sorted_by_Variable!AD$667:AD$719,D466)</f>
        <v>679.79579945487978</v>
      </c>
      <c r="AF481" s="200">
        <f>INDEX(Sorted_by_Variable!AE$667:AE$719,D466)</f>
        <v>679.89751348874711</v>
      </c>
      <c r="AG481" s="200">
        <f>INDEX(Sorted_by_Variable!AF$667:AF$719,D466)</f>
        <v>680.41243183645395</v>
      </c>
      <c r="AH481" s="200">
        <f>INDEX(Sorted_by_Variable!AG$667:AG$719,D466)</f>
        <v>681.28515732763299</v>
      </c>
      <c r="AI481" s="200">
        <f>INDEX(Sorted_by_Variable!AH$667:AH$719,D466)</f>
        <v>682.57880631581975</v>
      </c>
      <c r="AJ481" s="200">
        <f>INDEX(Sorted_by_Variable!AI$667:AI$719,D466)</f>
        <v>684.24035456536535</v>
      </c>
      <c r="AK481" s="200">
        <f>INDEX(Sorted_by_Variable!AJ$667:AJ$719,D466)</f>
        <v>686.2212241099611</v>
      </c>
      <c r="AL481" s="200">
        <f>INDEX(Sorted_by_Variable!AK$667:AK$719,D466)</f>
        <v>688.47710012193602</v>
      </c>
      <c r="AM481" s="200">
        <f>INDEX(Sorted_by_Variable!AL$667:AL$719,D466)</f>
        <v>690.96775783665476</v>
      </c>
      <c r="AN481" s="200">
        <f>INDEX(Sorted_by_Variable!AM$667:AM$719,D466)</f>
        <v>693.65689912104904</v>
      </c>
      <c r="AO481" s="200">
        <f>INDEX(Sorted_by_Variable!AN$667:AN$719,D466)</f>
        <v>696.51199829414918</v>
      </c>
      <c r="AP481" s="200">
        <f>INDEX(Sorted_by_Variable!AO$667:AO$719,D466)</f>
        <v>699.50415682555285</v>
      </c>
      <c r="AQ481" s="201">
        <f>INDEX(Sorted_by_Variable!AP$667:AP$719,D466)</f>
        <v>702.60796655509</v>
      </c>
      <c r="AS481" s="69" t="str">
        <f>C478&amp;"|"&amp;C481</f>
        <v>Annualized total cost of EE|Annualized participant cost of EE</v>
      </c>
    </row>
    <row r="482" spans="2:45" x14ac:dyDescent="0.35">
      <c r="B482" s="231"/>
      <c r="C482" s="247" t="s">
        <v>2421</v>
      </c>
      <c r="D482" s="248"/>
      <c r="E482" s="250"/>
      <c r="F482" s="249"/>
      <c r="G482" s="250"/>
      <c r="H482" s="250"/>
      <c r="I482" s="250"/>
      <c r="J482" s="250"/>
      <c r="K482" s="250"/>
      <c r="L482" s="250"/>
      <c r="M482" s="250"/>
      <c r="N482" s="250"/>
      <c r="O482" s="250"/>
      <c r="P482" s="250"/>
      <c r="Q482" s="250"/>
      <c r="R482" s="251"/>
      <c r="S482" s="250"/>
      <c r="T482" s="250"/>
      <c r="U482" s="250"/>
      <c r="V482" s="250"/>
      <c r="W482" s="250"/>
      <c r="X482" s="250"/>
      <c r="Y482" s="250"/>
      <c r="Z482" s="250"/>
      <c r="AA482" s="250"/>
      <c r="AB482" s="250"/>
      <c r="AC482" s="250"/>
      <c r="AD482" s="250"/>
      <c r="AE482" s="250"/>
      <c r="AF482" s="250"/>
      <c r="AG482" s="250"/>
      <c r="AH482" s="250"/>
      <c r="AI482" s="250"/>
      <c r="AJ482" s="250"/>
      <c r="AK482" s="250"/>
      <c r="AL482" s="250"/>
      <c r="AM482" s="250"/>
      <c r="AN482" s="250"/>
      <c r="AO482" s="250"/>
      <c r="AP482" s="250"/>
      <c r="AQ482" s="251"/>
      <c r="AS482" s="69" t="str">
        <f>C482</f>
        <v>Annual first-year costs</v>
      </c>
    </row>
    <row r="483" spans="2:45" x14ac:dyDescent="0.35">
      <c r="B483" s="36"/>
      <c r="C483" s="244" t="s">
        <v>2394</v>
      </c>
      <c r="D483" s="76" t="s">
        <v>2376</v>
      </c>
      <c r="E483" s="200"/>
      <c r="F483" s="199">
        <f>INDEX(Sorted_by_Variable!E$722:E$774,D466)</f>
        <v>0</v>
      </c>
      <c r="G483" s="200">
        <f>INDEX(Sorted_by_Variable!F$722:F$774,D466)</f>
        <v>0</v>
      </c>
      <c r="H483" s="200">
        <f>INDEX(Sorted_by_Variable!G$722:G$774,D466)</f>
        <v>0</v>
      </c>
      <c r="I483" s="200">
        <f>INDEX(Sorted_by_Variable!H$722:H$774,D466)</f>
        <v>0</v>
      </c>
      <c r="J483" s="200">
        <f>INDEX(Sorted_by_Variable!I$722:I$774,D466)</f>
        <v>700.94111999999996</v>
      </c>
      <c r="K483" s="200">
        <f>INDEX(Sorted_by_Variable!J$722:J$774,D466)</f>
        <v>976.46608478947087</v>
      </c>
      <c r="L483" s="200">
        <f>INDEX(Sorted_by_Variable!K$722:K$774,D466)</f>
        <v>1131.3855662917458</v>
      </c>
      <c r="M483" s="200">
        <f>INDEX(Sorted_by_Variable!L$722:L$774,D466)</f>
        <v>1209.4676020258407</v>
      </c>
      <c r="N483" s="200">
        <f>INDEX(Sorted_by_Variable!M$722:M$774,D466)</f>
        <v>1197.7419806630196</v>
      </c>
      <c r="O483" s="200">
        <f>INDEX(Sorted_by_Variable!N$722:N$774,D466)</f>
        <v>1187.1605645167192</v>
      </c>
      <c r="P483" s="200">
        <f>INDEX(Sorted_by_Variable!O$722:O$774,D466)</f>
        <v>1177.6969776737606</v>
      </c>
      <c r="Q483" s="200">
        <f>INDEX(Sorted_by_Variable!P$722:P$774,D466)</f>
        <v>1169.3261433247469</v>
      </c>
      <c r="R483" s="201">
        <f>INDEX(Sorted_by_Variable!Q$722:Q$774,D466)</f>
        <v>1162.0242434548929</v>
      </c>
      <c r="S483" s="200">
        <f>INDEX(Sorted_by_Variable!R$722:R$774,D466)</f>
        <v>1155.7686801651041</v>
      </c>
      <c r="T483" s="200">
        <f>INDEX(Sorted_by_Variable!S$722:S$774,D466)</f>
        <v>1150.5380385670244</v>
      </c>
      <c r="U483" s="200">
        <f>INDEX(Sorted_by_Variable!T$722:T$774,D466)</f>
        <v>1146.3120511979096</v>
      </c>
      <c r="V483" s="200">
        <f>INDEX(Sorted_by_Variable!U$722:U$774,D466)</f>
        <v>1143.0715639032344</v>
      </c>
      <c r="W483" s="200">
        <f>INDEX(Sorted_by_Variable!V$722:V$774,D466)</f>
        <v>1140.7985031369274</v>
      </c>
      <c r="X483" s="200">
        <f>INDEX(Sorted_by_Variable!W$722:W$774,D466)</f>
        <v>1139.4758446310259</v>
      </c>
      <c r="Y483" s="200">
        <f>INDEX(Sorted_by_Variable!X$722:X$774,D466)</f>
        <v>1139.0875833884061</v>
      </c>
      <c r="Z483" s="200">
        <f>INDEX(Sorted_by_Variable!Y$722:Y$774,D466)</f>
        <v>1139.6187049539949</v>
      </c>
      <c r="AA483" s="200">
        <f>INDEX(Sorted_by_Variable!Z$722:Z$774,D466)</f>
        <v>1141.0551579216085</v>
      </c>
      <c r="AB483" s="200">
        <f>INDEX(Sorted_by_Variable!AA$722:AA$774,D466)</f>
        <v>1143.3838276351928</v>
      </c>
      <c r="AC483" s="200">
        <f>INDEX(Sorted_by_Variable!AB$722:AB$774,D466)</f>
        <v>1146.5925110448507</v>
      </c>
      <c r="AD483" s="200">
        <f>INDEX(Sorted_by_Variable!AC$722:AC$774,D466)</f>
        <v>1150.6698926795682</v>
      </c>
      <c r="AE483" s="200">
        <f>INDEX(Sorted_by_Variable!AD$722:AD$774,D466)</f>
        <v>1154.9599180368862</v>
      </c>
      <c r="AF483" s="200">
        <f>INDEX(Sorted_by_Variable!AE$722:AE$774,D466)</f>
        <v>1159.3373724476094</v>
      </c>
      <c r="AG483" s="200">
        <f>INDEX(Sorted_by_Variable!AF$722:AF$774,D466)</f>
        <v>1163.6820732526849</v>
      </c>
      <c r="AH483" s="200">
        <f>INDEX(Sorted_by_Variable!AG$722:AG$774,D466)</f>
        <v>1167.9363708507713</v>
      </c>
      <c r="AI483" s="200">
        <f>INDEX(Sorted_by_Variable!AH$722:AH$774,D466)</f>
        <v>1174.0381589662049</v>
      </c>
      <c r="AJ483" s="200">
        <f>INDEX(Sorted_by_Variable!AI$722:AI$774,D466)</f>
        <v>1180.0630701935675</v>
      </c>
      <c r="AK483" s="200">
        <f>INDEX(Sorted_by_Variable!AJ$722:AJ$774,D466)</f>
        <v>1186.0246868395066</v>
      </c>
      <c r="AL483" s="200">
        <f>INDEX(Sorted_by_Variable!AK$722:AK$774,D466)</f>
        <v>1191.9354647481582</v>
      </c>
      <c r="AM483" s="200">
        <f>INDEX(Sorted_by_Variable!AL$722:AL$774,D466)</f>
        <v>1197.8067797277849</v>
      </c>
      <c r="AN483" s="200">
        <f>INDEX(Sorted_by_Variable!AM$722:AM$774,D466)</f>
        <v>1203.6489714284708</v>
      </c>
      <c r="AO483" s="200">
        <f>INDEX(Sorted_by_Variable!AN$722:AN$774,D466)</f>
        <v>1209.4713847750413</v>
      </c>
      <c r="AP483" s="200">
        <f>INDEX(Sorted_by_Variable!AO$722:AO$774,D466)</f>
        <v>1215.2824090546317</v>
      </c>
      <c r="AQ483" s="201">
        <f>INDEX(Sorted_by_Variable!AP$722:AP$774,D466)</f>
        <v>1221.089514753714</v>
      </c>
      <c r="AS483" s="69" t="str">
        <f>C482&amp;"|"&amp;C483</f>
        <v>Annual first-year costs|Annual total cost of EE</v>
      </c>
    </row>
    <row r="484" spans="2:45" x14ac:dyDescent="0.35">
      <c r="B484" s="36"/>
      <c r="C484" s="244" t="s">
        <v>2385</v>
      </c>
      <c r="D484" s="76" t="s">
        <v>2376</v>
      </c>
      <c r="E484" s="200"/>
      <c r="F484" s="199">
        <f>INDEX(Sorted_by_Variable!E$777:E$829,D466)</f>
        <v>0</v>
      </c>
      <c r="G484" s="200">
        <f>INDEX(Sorted_by_Variable!F$777:F$829,D466)</f>
        <v>0</v>
      </c>
      <c r="H484" s="200">
        <f>INDEX(Sorted_by_Variable!G$777:G$829,D466)</f>
        <v>0</v>
      </c>
      <c r="I484" s="200">
        <f>INDEX(Sorted_by_Variable!H$777:H$829,D466)</f>
        <v>0</v>
      </c>
      <c r="J484" s="200">
        <f>INDEX(Sorted_by_Variable!I$777:I$829,D466)</f>
        <v>350.47055999999998</v>
      </c>
      <c r="K484" s="200">
        <f>INDEX(Sorted_by_Variable!J$777:J$829,D466)</f>
        <v>488.23304239473543</v>
      </c>
      <c r="L484" s="200">
        <f>INDEX(Sorted_by_Variable!K$777:K$829,D466)</f>
        <v>565.69278314587291</v>
      </c>
      <c r="M484" s="200">
        <f>INDEX(Sorted_by_Variable!L$777:L$829,D466)</f>
        <v>604.73380101292037</v>
      </c>
      <c r="N484" s="200">
        <f>INDEX(Sorted_by_Variable!M$777:M$829,D466)</f>
        <v>598.8709903315098</v>
      </c>
      <c r="O484" s="200">
        <f>INDEX(Sorted_by_Variable!N$777:N$829,D466)</f>
        <v>593.5802822583596</v>
      </c>
      <c r="P484" s="200">
        <f>INDEX(Sorted_by_Variable!O$777:O$829,D466)</f>
        <v>588.84848883688028</v>
      </c>
      <c r="Q484" s="200">
        <f>INDEX(Sorted_by_Variable!P$777:P$829,D466)</f>
        <v>584.66307166237345</v>
      </c>
      <c r="R484" s="201">
        <f>INDEX(Sorted_by_Variable!Q$777:Q$829,D466)</f>
        <v>581.01212172744647</v>
      </c>
      <c r="S484" s="200">
        <f>INDEX(Sorted_by_Variable!R$777:R$829,D466)</f>
        <v>577.88434008255206</v>
      </c>
      <c r="T484" s="200">
        <f>INDEX(Sorted_by_Variable!S$777:S$829,D466)</f>
        <v>575.26901928351219</v>
      </c>
      <c r="U484" s="200">
        <f>INDEX(Sorted_by_Variable!T$777:T$829,D466)</f>
        <v>573.15602559895478</v>
      </c>
      <c r="V484" s="200">
        <f>INDEX(Sorted_by_Variable!U$777:U$829,D466)</f>
        <v>571.5357819516172</v>
      </c>
      <c r="W484" s="200">
        <f>INDEX(Sorted_by_Variable!V$777:V$829,D466)</f>
        <v>570.39925156846368</v>
      </c>
      <c r="X484" s="200">
        <f>INDEX(Sorted_by_Variable!W$777:W$829,D466)</f>
        <v>569.73792231551295</v>
      </c>
      <c r="Y484" s="200">
        <f>INDEX(Sorted_by_Variable!X$777:X$829,D466)</f>
        <v>569.54379169420304</v>
      </c>
      <c r="Z484" s="200">
        <f>INDEX(Sorted_by_Variable!Y$777:Y$829,D466)</f>
        <v>569.80935247699745</v>
      </c>
      <c r="AA484" s="200">
        <f>INDEX(Sorted_by_Variable!Z$777:Z$829,D466)</f>
        <v>570.52757896080425</v>
      </c>
      <c r="AB484" s="200">
        <f>INDEX(Sorted_by_Variable!AA$777:AA$829,D466)</f>
        <v>571.6919138175964</v>
      </c>
      <c r="AC484" s="200">
        <f>INDEX(Sorted_by_Variable!AB$777:AB$829,D466)</f>
        <v>573.29625552242533</v>
      </c>
      <c r="AD484" s="200">
        <f>INDEX(Sorted_by_Variable!AC$777:AC$829,D466)</f>
        <v>575.3349463397841</v>
      </c>
      <c r="AE484" s="200">
        <f>INDEX(Sorted_by_Variable!AD$777:AD$829,D466)</f>
        <v>577.47995901844308</v>
      </c>
      <c r="AF484" s="200">
        <f>INDEX(Sorted_by_Variable!AE$777:AE$829,D466)</f>
        <v>579.66868622380468</v>
      </c>
      <c r="AG484" s="200">
        <f>INDEX(Sorted_by_Variable!AF$777:AF$829,D466)</f>
        <v>581.84103662634243</v>
      </c>
      <c r="AH484" s="200">
        <f>INDEX(Sorted_by_Variable!AG$777:AG$829,D466)</f>
        <v>583.96818542538563</v>
      </c>
      <c r="AI484" s="200">
        <f>INDEX(Sorted_by_Variable!AH$777:AH$829,D466)</f>
        <v>587.01907948310247</v>
      </c>
      <c r="AJ484" s="200">
        <f>INDEX(Sorted_by_Variable!AI$777:AI$829,D466)</f>
        <v>590.03153509678373</v>
      </c>
      <c r="AK484" s="200">
        <f>INDEX(Sorted_by_Variable!AJ$777:AJ$829,D466)</f>
        <v>593.01234341975328</v>
      </c>
      <c r="AL484" s="200">
        <f>INDEX(Sorted_by_Variable!AK$777:AK$829,D466)</f>
        <v>595.96773237407911</v>
      </c>
      <c r="AM484" s="200">
        <f>INDEX(Sorted_by_Variable!AL$777:AL$829,D466)</f>
        <v>598.90338986389247</v>
      </c>
      <c r="AN484" s="200">
        <f>INDEX(Sorted_by_Variable!AM$777:AM$829,D466)</f>
        <v>601.82448571423538</v>
      </c>
      <c r="AO484" s="200">
        <f>INDEX(Sorted_by_Variable!AN$777:AN$829,D466)</f>
        <v>604.73569238752066</v>
      </c>
      <c r="AP484" s="200">
        <f>INDEX(Sorted_by_Variable!AO$777:AO$829,D466)</f>
        <v>607.64120452731584</v>
      </c>
      <c r="AQ484" s="201">
        <f>INDEX(Sorted_by_Variable!AP$777:AP$829,D466)</f>
        <v>610.54475737685698</v>
      </c>
      <c r="AS484" s="69" t="str">
        <f>C482&amp;"|"&amp;C484</f>
        <v>Annual first-year costs|Annual program cost of EE</v>
      </c>
    </row>
    <row r="485" spans="2:45" ht="18" thickBot="1" x14ac:dyDescent="0.4">
      <c r="B485" s="29"/>
      <c r="C485" s="245" t="s">
        <v>2386</v>
      </c>
      <c r="D485" s="96" t="s">
        <v>2376</v>
      </c>
      <c r="E485" s="203"/>
      <c r="F485" s="202">
        <f>INDEX(Sorted_by_Variable!E$832:E$884,D466)</f>
        <v>0</v>
      </c>
      <c r="G485" s="203">
        <f>INDEX(Sorted_by_Variable!F$832:F$884,D466)</f>
        <v>0</v>
      </c>
      <c r="H485" s="203">
        <f>INDEX(Sorted_by_Variable!G$832:G$884,D466)</f>
        <v>0</v>
      </c>
      <c r="I485" s="203">
        <f>INDEX(Sorted_by_Variable!H$832:H$884,D466)</f>
        <v>0</v>
      </c>
      <c r="J485" s="203">
        <f>INDEX(Sorted_by_Variable!I$832:I$884,D466)</f>
        <v>350.47055999999998</v>
      </c>
      <c r="K485" s="203">
        <f>INDEX(Sorted_by_Variable!J$832:J$884,D466)</f>
        <v>488.23304239473543</v>
      </c>
      <c r="L485" s="203">
        <f>INDEX(Sorted_by_Variable!K$832:K$884,D466)</f>
        <v>565.69278314587291</v>
      </c>
      <c r="M485" s="203">
        <f>INDEX(Sorted_by_Variable!L$832:L$884,D466)</f>
        <v>604.73380101292037</v>
      </c>
      <c r="N485" s="203">
        <f>INDEX(Sorted_by_Variable!M$832:M$884,D466)</f>
        <v>598.8709903315098</v>
      </c>
      <c r="O485" s="203">
        <f>INDEX(Sorted_by_Variable!N$832:N$884,D466)</f>
        <v>593.5802822583596</v>
      </c>
      <c r="P485" s="203">
        <f>INDEX(Sorted_by_Variable!O$832:O$884,D466)</f>
        <v>588.84848883688028</v>
      </c>
      <c r="Q485" s="203">
        <f>INDEX(Sorted_by_Variable!P$832:P$884,D466)</f>
        <v>584.66307166237345</v>
      </c>
      <c r="R485" s="204">
        <f>INDEX(Sorted_by_Variable!Q$832:Q$884,D466)</f>
        <v>581.01212172744647</v>
      </c>
      <c r="S485" s="203">
        <f>INDEX(Sorted_by_Variable!R$832:R$884,D466)</f>
        <v>577.88434008255206</v>
      </c>
      <c r="T485" s="203">
        <f>INDEX(Sorted_by_Variable!S$832:S$884,D466)</f>
        <v>575.26901928351219</v>
      </c>
      <c r="U485" s="203">
        <f>INDEX(Sorted_by_Variable!T$832:T$884,D466)</f>
        <v>573.15602559895478</v>
      </c>
      <c r="V485" s="203">
        <f>INDEX(Sorted_by_Variable!U$832:U$884,D466)</f>
        <v>571.5357819516172</v>
      </c>
      <c r="W485" s="203">
        <f>INDEX(Sorted_by_Variable!V$832:V$884,D466)</f>
        <v>570.39925156846368</v>
      </c>
      <c r="X485" s="203">
        <f>INDEX(Sorted_by_Variable!W$832:W$884,D466)</f>
        <v>569.73792231551295</v>
      </c>
      <c r="Y485" s="203">
        <f>INDEX(Sorted_by_Variable!X$832:X$884,D466)</f>
        <v>569.54379169420304</v>
      </c>
      <c r="Z485" s="203">
        <f>INDEX(Sorted_by_Variable!Y$832:Y$884,D466)</f>
        <v>569.80935247699745</v>
      </c>
      <c r="AA485" s="203">
        <f>INDEX(Sorted_by_Variable!Z$832:Z$884,D466)</f>
        <v>570.52757896080425</v>
      </c>
      <c r="AB485" s="203">
        <f>INDEX(Sorted_by_Variable!AA$832:AA$884,D466)</f>
        <v>571.6919138175964</v>
      </c>
      <c r="AC485" s="203">
        <f>INDEX(Sorted_by_Variable!AB$832:AB$884,D466)</f>
        <v>573.29625552242533</v>
      </c>
      <c r="AD485" s="203">
        <f>INDEX(Sorted_by_Variable!AC$832:AC$884,D466)</f>
        <v>575.3349463397841</v>
      </c>
      <c r="AE485" s="203">
        <f>INDEX(Sorted_by_Variable!AD$832:AD$884,D466)</f>
        <v>577.47995901844308</v>
      </c>
      <c r="AF485" s="203">
        <f>INDEX(Sorted_by_Variable!AE$832:AE$884,D466)</f>
        <v>579.66868622380468</v>
      </c>
      <c r="AG485" s="203">
        <f>INDEX(Sorted_by_Variable!AF$832:AF$884,D466)</f>
        <v>581.84103662634243</v>
      </c>
      <c r="AH485" s="203">
        <f>INDEX(Sorted_by_Variable!AG$832:AG$884,D466)</f>
        <v>583.96818542538563</v>
      </c>
      <c r="AI485" s="203">
        <f>INDEX(Sorted_by_Variable!AH$832:AH$884,D466)</f>
        <v>587.01907948310247</v>
      </c>
      <c r="AJ485" s="203">
        <f>INDEX(Sorted_by_Variable!AI$832:AI$884,D466)</f>
        <v>590.03153509678373</v>
      </c>
      <c r="AK485" s="203">
        <f>INDEX(Sorted_by_Variable!AJ$832:AJ$884,D466)</f>
        <v>593.01234341975328</v>
      </c>
      <c r="AL485" s="203">
        <f>INDEX(Sorted_by_Variable!AK$832:AK$884,D466)</f>
        <v>595.96773237407911</v>
      </c>
      <c r="AM485" s="203">
        <f>INDEX(Sorted_by_Variable!AL$832:AL$884,D466)</f>
        <v>598.90338986389247</v>
      </c>
      <c r="AN485" s="203">
        <f>INDEX(Sorted_by_Variable!AM$832:AM$884,D466)</f>
        <v>601.82448571423538</v>
      </c>
      <c r="AO485" s="203">
        <f>INDEX(Sorted_by_Variable!AN$832:AN$884,D466)</f>
        <v>604.73569238752066</v>
      </c>
      <c r="AP485" s="203">
        <f>INDEX(Sorted_by_Variable!AO$832:AO$884,D466)</f>
        <v>607.64120452731584</v>
      </c>
      <c r="AQ485" s="204">
        <f>INDEX(Sorted_by_Variable!AP$832:AP$884,D466)</f>
        <v>610.54475737685698</v>
      </c>
      <c r="AS485" s="69" t="str">
        <f>C482&amp;"|"&amp;C485</f>
        <v>Annual first-year costs|Annual participant cost of EE</v>
      </c>
    </row>
    <row r="486" spans="2:45" ht="18.75" thickTop="1" thickBot="1" x14ac:dyDescent="0.4"/>
    <row r="487" spans="2:45" ht="25.5" thickTop="1" x14ac:dyDescent="0.5">
      <c r="B487" s="217" t="str">
        <f>INDEX(Sorted_by_Variable!$C$7:$C$59,D487)</f>
        <v>Minnesota</v>
      </c>
      <c r="C487" s="94"/>
      <c r="D487" s="228">
        <f>D466+1</f>
        <v>22</v>
      </c>
      <c r="E487" s="220"/>
      <c r="F487" s="222"/>
      <c r="G487" s="94"/>
      <c r="H487" s="94"/>
      <c r="I487" s="94"/>
      <c r="J487" s="94"/>
      <c r="K487" s="94"/>
      <c r="L487" s="94"/>
      <c r="M487" s="94"/>
      <c r="N487" s="94"/>
      <c r="O487" s="94"/>
      <c r="P487" s="94"/>
      <c r="Q487" s="94"/>
      <c r="R487" s="220"/>
      <c r="S487" s="94"/>
      <c r="T487" s="94"/>
      <c r="U487" s="94"/>
      <c r="V487" s="94"/>
      <c r="W487" s="94"/>
      <c r="X487" s="94"/>
      <c r="Y487" s="94"/>
      <c r="Z487" s="94"/>
      <c r="AA487" s="94"/>
      <c r="AB487" s="94"/>
      <c r="AC487" s="94"/>
      <c r="AD487" s="94"/>
      <c r="AE487" s="94"/>
      <c r="AF487" s="94"/>
      <c r="AG487" s="94"/>
      <c r="AH487" s="94"/>
      <c r="AI487" s="94"/>
      <c r="AJ487" s="94"/>
      <c r="AK487" s="94"/>
      <c r="AL487" s="94"/>
      <c r="AM487" s="94"/>
      <c r="AN487" s="94"/>
      <c r="AO487" s="94"/>
      <c r="AP487" s="94"/>
      <c r="AQ487" s="220"/>
      <c r="AS487" s="69"/>
    </row>
    <row r="488" spans="2:45" x14ac:dyDescent="0.35">
      <c r="C488" t="s">
        <v>2358</v>
      </c>
      <c r="D488" s="76" t="s">
        <v>0</v>
      </c>
      <c r="E488" s="166">
        <f>INDEX(Sorted_by_Variable!D$7:D$59,D487)</f>
        <v>68747.822</v>
      </c>
      <c r="F488" s="167">
        <f>INDEX(Sorted_by_Variable!E$7:E$59,D487)</f>
        <v>69120.730652792525</v>
      </c>
      <c r="G488" s="166">
        <f>INDEX(Sorted_by_Variable!F$7:F$59,D487)</f>
        <v>69495.662073132902</v>
      </c>
      <c r="H488" s="166">
        <f>INDEX(Sorted_by_Variable!G$7:G$59,D487)</f>
        <v>69872.627233114501</v>
      </c>
      <c r="I488" s="166">
        <f>INDEX(Sorted_by_Variable!H$7:H$59,D487)</f>
        <v>70251.637164346568</v>
      </c>
      <c r="J488" s="166">
        <f>INDEX(Sorted_by_Variable!I$7:I$59,D487)</f>
        <v>70632.702958277107</v>
      </c>
      <c r="K488" s="166">
        <f>INDEX(Sorted_by_Variable!J$7:J$59,D487)</f>
        <v>71015.835766517426</v>
      </c>
      <c r="L488" s="166">
        <f>INDEX(Sorted_by_Variable!K$7:K$59,D487)</f>
        <v>71401.046801168486</v>
      </c>
      <c r="M488" s="166">
        <f>INDEX(Sorted_by_Variable!L$7:L$59,D487)</f>
        <v>71788.347335149025</v>
      </c>
      <c r="N488" s="166">
        <f>INDEX(Sorted_by_Variable!M$7:M$59,D487)</f>
        <v>72177.748702525467</v>
      </c>
      <c r="O488" s="166">
        <f>INDEX(Sorted_by_Variable!N$7:N$59,D487)</f>
        <v>72569.262298843547</v>
      </c>
      <c r="P488" s="166">
        <f>INDEX(Sorted_by_Variable!O$7:O$59,D487)</f>
        <v>72962.899581461883</v>
      </c>
      <c r="Q488" s="166">
        <f>INDEX(Sorted_by_Variable!P$7:P$59,D487)</f>
        <v>73358.672069887165</v>
      </c>
      <c r="R488" s="168">
        <f>INDEX(Sorted_by_Variable!Q$7:Q$59,D487)</f>
        <v>73756.591346111352</v>
      </c>
      <c r="S488" s="166">
        <f>INDEX(Sorted_by_Variable!R$7:R$59,D487)</f>
        <v>74156.669054950573</v>
      </c>
      <c r="T488" s="166">
        <f>INDEX(Sorted_by_Variable!S$7:S$59,D487)</f>
        <v>74558.9169043859</v>
      </c>
      <c r="U488" s="166">
        <f>INDEX(Sorted_by_Variable!T$7:T$59,D487)</f>
        <v>74963.346665905963</v>
      </c>
      <c r="V488" s="166">
        <f>INDEX(Sorted_by_Variable!U$7:U$59,D487)</f>
        <v>75369.970174851478</v>
      </c>
      <c r="W488" s="166">
        <f>INDEX(Sorted_by_Variable!V$7:V$59,D487)</f>
        <v>75778.799330761554</v>
      </c>
      <c r="X488" s="166">
        <f>INDEX(Sorted_by_Variable!W$7:W$59,D487)</f>
        <v>76189.846097721951</v>
      </c>
      <c r="Y488" s="166">
        <f>INDEX(Sorted_by_Variable!X$7:X$59,D487)</f>
        <v>76603.122504715197</v>
      </c>
      <c r="Z488" s="166">
        <f>INDEX(Sorted_by_Variable!Y$7:Y$59,D487)</f>
        <v>77018.640645972584</v>
      </c>
      <c r="AA488" s="166">
        <f>INDEX(Sorted_by_Variable!Z$7:Z$59,D487)</f>
        <v>77436.412681328133</v>
      </c>
      <c r="AB488" s="166">
        <f>INDEX(Sorted_by_Variable!AA$7:AA$59,D487)</f>
        <v>77856.450836574411</v>
      </c>
      <c r="AC488" s="166">
        <f>INDEX(Sorted_by_Variable!AB$7:AB$59,D487)</f>
        <v>78278.76740382034</v>
      </c>
      <c r="AD488" s="166">
        <f>INDEX(Sorted_by_Variable!AC$7:AC$59,D487)</f>
        <v>78703.374741850886</v>
      </c>
      <c r="AE488" s="166">
        <f>INDEX(Sorted_by_Variable!AD$7:AD$59,D487)</f>
        <v>79130.28527648875</v>
      </c>
      <c r="AF488" s="166">
        <f>INDEX(Sorted_by_Variable!AE$7:AE$59,D487)</f>
        <v>79559.511500957989</v>
      </c>
      <c r="AG488" s="166">
        <f>INDEX(Sorted_by_Variable!AF$7:AF$59,D487)</f>
        <v>79991.065976249636</v>
      </c>
      <c r="AH488" s="166">
        <f>INDEX(Sorted_by_Variable!AG$7:AG$59,D487)</f>
        <v>80586.535256156261</v>
      </c>
      <c r="AI488" s="166">
        <f>INDEX(Sorted_by_Variable!AH$7:AH$59,D487)</f>
        <v>81186.437326887521</v>
      </c>
      <c r="AJ488" s="166">
        <f>INDEX(Sorted_by_Variable!AI$7:AI$59,D487)</f>
        <v>81790.805187013044</v>
      </c>
      <c r="AK488" s="166">
        <f>INDEX(Sorted_by_Variable!AJ$7:AJ$59,D487)</f>
        <v>82399.67208075033</v>
      </c>
      <c r="AL488" s="166">
        <f>INDEX(Sorted_by_Variable!AK$7:AK$59,D487)</f>
        <v>83013.071499793383</v>
      </c>
      <c r="AM488" s="166">
        <f>INDEX(Sorted_by_Variable!AL$7:AL$59,D487)</f>
        <v>83631.037185154986</v>
      </c>
      <c r="AN488" s="166">
        <f>INDEX(Sorted_by_Variable!AM$7:AM$59,D487)</f>
        <v>84253.603129022697</v>
      </c>
      <c r="AO488" s="166">
        <f>INDEX(Sorted_by_Variable!AN$7:AN$59,D487)</f>
        <v>84880.803576628605</v>
      </c>
      <c r="AP488" s="166">
        <f>INDEX(Sorted_by_Variable!AO$7:AO$59,D487)</f>
        <v>85512.673028133067</v>
      </c>
      <c r="AQ488" s="168">
        <f>INDEX(Sorted_by_Variable!AP$7:AP$59,D487)</f>
        <v>86149.246240522451</v>
      </c>
      <c r="AS488" s="69" t="str">
        <f t="shared" ref="AS488:AS498" si="111">C488</f>
        <v>BAU sales</v>
      </c>
    </row>
    <row r="489" spans="2:45" x14ac:dyDescent="0.35">
      <c r="C489" t="s">
        <v>2372</v>
      </c>
      <c r="D489" s="76" t="s">
        <v>0</v>
      </c>
      <c r="E489" s="166">
        <f>INDEX(Sorted_by_Variable!D$62:D$114,D487)</f>
        <v>67988.535000000003</v>
      </c>
      <c r="F489" s="167">
        <f>INDEX(Sorted_by_Variable!E$62:E$114,D487)</f>
        <v>69120.730652792525</v>
      </c>
      <c r="G489" s="166">
        <f>INDEX(Sorted_by_Variable!F$62:F$114,D487)</f>
        <v>69495.662073132902</v>
      </c>
      <c r="H489" s="166">
        <f>INDEX(Sorted_by_Variable!G$62:G$114,D487)</f>
        <v>69872.627233114501</v>
      </c>
      <c r="I489" s="166">
        <f>INDEX(Sorted_by_Variable!H$62:H$114,D487)</f>
        <v>70251.637164346568</v>
      </c>
      <c r="J489" s="166">
        <f>INDEX(Sorted_by_Variable!I$62:I$114,D487)</f>
        <v>69873.41595827711</v>
      </c>
      <c r="K489" s="166">
        <f>INDEX(Sorted_by_Variable!J$62:J$114,D487)</f>
        <v>69401.565262411823</v>
      </c>
      <c r="L489" s="166">
        <f>INDEX(Sorted_by_Variable!K$62:K$114,D487)</f>
        <v>68846.135595096945</v>
      </c>
      <c r="M489" s="166">
        <f>INDEX(Sorted_by_Variable!L$62:L$114,D487)</f>
        <v>68341.898756904906</v>
      </c>
      <c r="N489" s="166">
        <f>INDEX(Sorted_by_Variable!M$62:M$114,D487)</f>
        <v>67901.678516993561</v>
      </c>
      <c r="O489" s="166">
        <f>INDEX(Sorted_by_Variable!N$62:N$114,D487)</f>
        <v>67524.127940220089</v>
      </c>
      <c r="P489" s="166">
        <f>INDEX(Sorted_by_Variable!O$62:O$114,D487)</f>
        <v>67207.970896701358</v>
      </c>
      <c r="Q489" s="166">
        <f>INDEX(Sorted_by_Variable!P$62:P$114,D487)</f>
        <v>66951.999936700435</v>
      </c>
      <c r="R489" s="168">
        <f>INDEX(Sorted_by_Variable!Q$62:Q$114,D487)</f>
        <v>66755.074253290557</v>
      </c>
      <c r="S489" s="166">
        <f>INDEX(Sorted_by_Variable!R$62:R$114,D487)</f>
        <v>66616.11772980215</v>
      </c>
      <c r="T489" s="166">
        <f>INDEX(Sorted_by_Variable!S$62:S$114,D487)</f>
        <v>66534.117069172673</v>
      </c>
      <c r="U489" s="166">
        <f>INDEX(Sorted_by_Variable!T$62:T$114,D487)</f>
        <v>66508.120002429321</v>
      </c>
      <c r="V489" s="166">
        <f>INDEX(Sorted_by_Variable!U$62:U$114,D487)</f>
        <v>66537.233573640857</v>
      </c>
      <c r="W489" s="166">
        <f>INDEX(Sorted_by_Variable!V$62:V$114,D487)</f>
        <v>66620.622498777026</v>
      </c>
      <c r="X489" s="166">
        <f>INDEX(Sorted_by_Variable!W$62:W$114,D487)</f>
        <v>66757.507596013034</v>
      </c>
      <c r="Y489" s="166">
        <f>INDEX(Sorted_by_Variable!X$62:X$114,D487)</f>
        <v>66947.164285111852</v>
      </c>
      <c r="Z489" s="166">
        <f>INDEX(Sorted_by_Variable!Y$62:Y$114,D487)</f>
        <v>67188.921153608855</v>
      </c>
      <c r="AA489" s="166">
        <f>INDEX(Sorted_by_Variable!Z$62:Z$114,D487)</f>
        <v>67482.158587612197</v>
      </c>
      <c r="AB489" s="166">
        <f>INDEX(Sorted_by_Variable!AA$62:AA$114,D487)</f>
        <v>67826.307465117483</v>
      </c>
      <c r="AC489" s="166">
        <f>INDEX(Sorted_by_Variable!AB$62:AB$114,D487)</f>
        <v>68220.847909818476</v>
      </c>
      <c r="AD489" s="166">
        <f>INDEX(Sorted_by_Variable!AC$62:AC$114,D487)</f>
        <v>68625.345629790245</v>
      </c>
      <c r="AE489" s="166">
        <f>INDEX(Sorted_by_Variable!AD$62:AD$114,D487)</f>
        <v>69032.835224825423</v>
      </c>
      <c r="AF489" s="166">
        <f>INDEX(Sorted_by_Variable!AE$62:AE$114,D487)</f>
        <v>69436.61630202501</v>
      </c>
      <c r="AG489" s="166">
        <f>INDEX(Sorted_by_Variable!AF$62:AF$114,D487)</f>
        <v>69836.816308333538</v>
      </c>
      <c r="AH489" s="166">
        <f>INDEX(Sorted_by_Variable!AG$62:AG$114,D487)</f>
        <v>70395.792369855946</v>
      </c>
      <c r="AI489" s="166">
        <f>INDEX(Sorted_by_Variable!AH$62:AH$114,D487)</f>
        <v>70952.344321641722</v>
      </c>
      <c r="AJ489" s="166">
        <f>INDEX(Sorted_by_Variable!AI$62:AI$114,D487)</f>
        <v>71507.28088704207</v>
      </c>
      <c r="AK489" s="166">
        <f>INDEX(Sorted_by_Variable!AJ$62:AJ$114,D487)</f>
        <v>72061.348521856009</v>
      </c>
      <c r="AL489" s="166">
        <f>INDEX(Sorted_by_Variable!AK$62:AK$114,D487)</f>
        <v>72615.233941888</v>
      </c>
      <c r="AM489" s="166">
        <f>INDEX(Sorted_by_Variable!AL$62:AL$114,D487)</f>
        <v>73169.566510834295</v>
      </c>
      <c r="AN489" s="166">
        <f>INDEX(Sorted_by_Variable!AM$62:AM$114,D487)</f>
        <v>73724.920494130449</v>
      </c>
      <c r="AO489" s="166">
        <f>INDEX(Sorted_by_Variable!AN$62:AN$114,D487)</f>
        <v>74281.817184132466</v>
      </c>
      <c r="AP489" s="166">
        <f>INDEX(Sorted_by_Variable!AO$62:AO$114,D487)</f>
        <v>74840.726901755421</v>
      </c>
      <c r="AQ489" s="168">
        <f>INDEX(Sorted_by_Variable!AP$62:AP$114,D487)</f>
        <v>75402.070879454579</v>
      </c>
      <c r="AS489" s="69" t="str">
        <f t="shared" si="111"/>
        <v>Sales after EE</v>
      </c>
    </row>
    <row r="490" spans="2:45" x14ac:dyDescent="0.35">
      <c r="C490" t="s">
        <v>2356</v>
      </c>
      <c r="D490" s="76" t="s">
        <v>0</v>
      </c>
      <c r="E490" s="166">
        <f>INDEX(Sorted_by_Variable!D$117:D$169,D487)</f>
        <v>0</v>
      </c>
      <c r="F490" s="167">
        <f>INDEX(Sorted_by_Variable!E$117:E$169,D487)</f>
        <v>0</v>
      </c>
      <c r="G490" s="166">
        <f>INDEX(Sorted_by_Variable!F$117:F$169,D487)</f>
        <v>0</v>
      </c>
      <c r="H490" s="166">
        <f>INDEX(Sorted_by_Variable!G$117:G$169,D487)</f>
        <v>0</v>
      </c>
      <c r="I490" s="166">
        <f>INDEX(Sorted_by_Variable!H$117:H$169,D487)</f>
        <v>0</v>
      </c>
      <c r="J490" s="166">
        <f>INDEX(Sorted_by_Variable!I$117:I$169,D487)</f>
        <v>759.28700000000003</v>
      </c>
      <c r="K490" s="166">
        <f>INDEX(Sorted_by_Variable!J$117:J$169,D487)</f>
        <v>1614.2705041055988</v>
      </c>
      <c r="L490" s="166">
        <f>INDEX(Sorted_by_Variable!K$117:K$169,D487)</f>
        <v>2554.9112060715479</v>
      </c>
      <c r="M490" s="166">
        <f>INDEX(Sorted_by_Variable!L$117:L$169,D487)</f>
        <v>3446.4485782441261</v>
      </c>
      <c r="N490" s="166">
        <f>INDEX(Sorted_by_Variable!M$117:M$169,D487)</f>
        <v>4276.0701855319048</v>
      </c>
      <c r="O490" s="166">
        <f>INDEX(Sorted_by_Variable!N$117:N$169,D487)</f>
        <v>5045.134358623458</v>
      </c>
      <c r="P490" s="166">
        <f>INDEX(Sorted_by_Variable!O$117:O$169,D487)</f>
        <v>5754.9286847605181</v>
      </c>
      <c r="Q490" s="166">
        <f>INDEX(Sorted_by_Variable!P$117:P$169,D487)</f>
        <v>6406.6721331867293</v>
      </c>
      <c r="R490" s="168">
        <f>INDEX(Sorted_by_Variable!Q$117:Q$169,D487)</f>
        <v>7001.5170928207936</v>
      </c>
      <c r="S490" s="166">
        <f>INDEX(Sorted_by_Variable!R$117:R$169,D487)</f>
        <v>7540.551325148419</v>
      </c>
      <c r="T490" s="166">
        <f>INDEX(Sorted_by_Variable!S$117:S$169,D487)</f>
        <v>8024.7998352132272</v>
      </c>
      <c r="U490" s="166">
        <f>INDEX(Sorted_by_Variable!T$117:T$169,D487)</f>
        <v>8455.2266634766438</v>
      </c>
      <c r="V490" s="166">
        <f>INDEX(Sorted_by_Variable!U$117:U$169,D487)</f>
        <v>8832.7366012106177</v>
      </c>
      <c r="W490" s="166">
        <f>INDEX(Sorted_by_Variable!V$117:V$169,D487)</f>
        <v>9158.1768319845287</v>
      </c>
      <c r="X490" s="166">
        <f>INDEX(Sorted_by_Variable!W$117:W$169,D487)</f>
        <v>9432.3385017089222</v>
      </c>
      <c r="Y490" s="166">
        <f>INDEX(Sorted_by_Variable!X$117:X$169,D487)</f>
        <v>9655.958219603348</v>
      </c>
      <c r="Z490" s="166">
        <f>INDEX(Sorted_by_Variable!Y$117:Y$169,D487)</f>
        <v>9829.7194923637217</v>
      </c>
      <c r="AA490" s="166">
        <f>INDEX(Sorted_by_Variable!Z$117:Z$169,D487)</f>
        <v>9954.2540937159356</v>
      </c>
      <c r="AB490" s="166">
        <f>INDEX(Sorted_by_Variable!AA$117:AA$169,D487)</f>
        <v>10030.14337145693</v>
      </c>
      <c r="AC490" s="166">
        <f>INDEX(Sorted_by_Variable!AB$117:AB$169,D487)</f>
        <v>10057.919494001861</v>
      </c>
      <c r="AD490" s="166">
        <f>INDEX(Sorted_by_Variable!AC$117:AC$169,D487)</f>
        <v>10078.029112060636</v>
      </c>
      <c r="AE490" s="166">
        <f>INDEX(Sorted_by_Variable!AD$117:AD$169,D487)</f>
        <v>10097.450051663332</v>
      </c>
      <c r="AF490" s="166">
        <f>INDEX(Sorted_by_Variable!AE$117:AE$169,D487)</f>
        <v>10122.895198932976</v>
      </c>
      <c r="AG490" s="166">
        <f>INDEX(Sorted_by_Variable!AF$117:AF$169,D487)</f>
        <v>10154.24966791609</v>
      </c>
      <c r="AH490" s="166">
        <f>INDEX(Sorted_by_Variable!AG$117:AG$169,D487)</f>
        <v>10190.742886300317</v>
      </c>
      <c r="AI490" s="166">
        <f>INDEX(Sorted_by_Variable!AH$117:AH$169,D487)</f>
        <v>10234.093005245795</v>
      </c>
      <c r="AJ490" s="166">
        <f>INDEX(Sorted_by_Variable!AI$117:AI$169,D487)</f>
        <v>10283.524299970977</v>
      </c>
      <c r="AK490" s="166">
        <f>INDEX(Sorted_by_Variable!AJ$117:AJ$169,D487)</f>
        <v>10338.323558894317</v>
      </c>
      <c r="AL490" s="166">
        <f>INDEX(Sorted_by_Variable!AK$117:AK$169,D487)</f>
        <v>10397.837557905386</v>
      </c>
      <c r="AM490" s="166">
        <f>INDEX(Sorted_by_Variable!AL$117:AL$169,D487)</f>
        <v>10461.470674320699</v>
      </c>
      <c r="AN490" s="166">
        <f>INDEX(Sorted_by_Variable!AM$117:AM$169,D487)</f>
        <v>10528.682634892244</v>
      </c>
      <c r="AO490" s="166">
        <f>INDEX(Sorted_by_Variable!AN$117:AN$169,D487)</f>
        <v>10598.986392496132</v>
      </c>
      <c r="AP490" s="166">
        <f>INDEX(Sorted_by_Variable!AO$117:AO$169,D487)</f>
        <v>10671.94612637765</v>
      </c>
      <c r="AQ490" s="168">
        <f>INDEX(Sorted_by_Variable!AP$117:AP$169,D487)</f>
        <v>10747.175361067864</v>
      </c>
      <c r="AS490" s="69" t="str">
        <f t="shared" si="111"/>
        <v>Net cumulative savings</v>
      </c>
    </row>
    <row r="491" spans="2:45" x14ac:dyDescent="0.35">
      <c r="C491" t="s">
        <v>2390</v>
      </c>
      <c r="D491" s="76" t="s">
        <v>1</v>
      </c>
      <c r="E491" s="174">
        <f t="shared" ref="E491:AQ491" si="112">E490/E488</f>
        <v>0</v>
      </c>
      <c r="F491" s="173">
        <f t="shared" si="112"/>
        <v>0</v>
      </c>
      <c r="G491" s="174">
        <f t="shared" si="112"/>
        <v>0</v>
      </c>
      <c r="H491" s="174">
        <f t="shared" si="112"/>
        <v>0</v>
      </c>
      <c r="I491" s="174">
        <f t="shared" si="112"/>
        <v>0</v>
      </c>
      <c r="J491" s="174">
        <f t="shared" si="112"/>
        <v>1.0749793908474839E-2</v>
      </c>
      <c r="K491" s="174">
        <f t="shared" si="112"/>
        <v>2.2731134354496967E-2</v>
      </c>
      <c r="L491" s="174">
        <f t="shared" si="112"/>
        <v>3.5782545502256367E-2</v>
      </c>
      <c r="M491" s="174">
        <f t="shared" si="112"/>
        <v>4.8008468033873729E-2</v>
      </c>
      <c r="N491" s="174">
        <f t="shared" si="112"/>
        <v>5.924360710051195E-2</v>
      </c>
      <c r="O491" s="174">
        <f t="shared" si="112"/>
        <v>6.9521643169629638E-2</v>
      </c>
      <c r="P491" s="174">
        <f t="shared" si="112"/>
        <v>7.8874725617712527E-2</v>
      </c>
      <c r="Q491" s="174">
        <f t="shared" si="112"/>
        <v>8.7333534705797786E-2</v>
      </c>
      <c r="R491" s="175">
        <f t="shared" si="112"/>
        <v>9.492734093371212E-2</v>
      </c>
      <c r="S491" s="174">
        <f t="shared" si="112"/>
        <v>0.10168406188202468</v>
      </c>
      <c r="T491" s="174">
        <f t="shared" si="112"/>
        <v>0.10763031664615251</v>
      </c>
      <c r="U491" s="174">
        <f t="shared" si="112"/>
        <v>0.11279147796268493</v>
      </c>
      <c r="V491" s="174">
        <f t="shared" si="112"/>
        <v>0.11719172212380437</v>
      </c>
      <c r="W491" s="174">
        <f t="shared" si="112"/>
        <v>0.120854076771666</v>
      </c>
      <c r="X491" s="174">
        <f t="shared" si="112"/>
        <v>0.12380046666075292</v>
      </c>
      <c r="Y491" s="174">
        <f t="shared" si="112"/>
        <v>0.1260517574725363</v>
      </c>
      <c r="Z491" s="174">
        <f t="shared" si="112"/>
        <v>0.1276277977632384</v>
      </c>
      <c r="AA491" s="174">
        <f t="shared" si="112"/>
        <v>0.12854745912211085</v>
      </c>
      <c r="AB491" s="174">
        <f t="shared" si="112"/>
        <v>0.12882867461439815</v>
      </c>
      <c r="AC491" s="174">
        <f t="shared" si="112"/>
        <v>0.12848847558004586</v>
      </c>
      <c r="AD491" s="174">
        <f t="shared" si="112"/>
        <v>0.12805078746771448</v>
      </c>
      <c r="AE491" s="174">
        <f t="shared" si="112"/>
        <v>0.12760537910841444</v>
      </c>
      <c r="AF491" s="174">
        <f t="shared" si="112"/>
        <v>0.12723676915501278</v>
      </c>
      <c r="AG491" s="174">
        <f t="shared" si="112"/>
        <v>0.12694229716767391</v>
      </c>
      <c r="AH491" s="174">
        <f t="shared" si="112"/>
        <v>0.1264571414307307</v>
      </c>
      <c r="AI491" s="174">
        <f t="shared" si="112"/>
        <v>0.12605668313833551</v>
      </c>
      <c r="AJ491" s="174">
        <f t="shared" si="112"/>
        <v>0.12572958875338008</v>
      </c>
      <c r="AK491" s="174">
        <f t="shared" si="112"/>
        <v>0.12546559103733967</v>
      </c>
      <c r="AL491" s="174">
        <f t="shared" si="112"/>
        <v>0.1252554250800281</v>
      </c>
      <c r="AM491" s="174">
        <f t="shared" si="112"/>
        <v>0.12509076805013813</v>
      </c>
      <c r="AN491" s="174">
        <f t="shared" si="112"/>
        <v>0.12496418246670149</v>
      </c>
      <c r="AO491" s="174">
        <f t="shared" si="112"/>
        <v>0.12486906280202201</v>
      </c>
      <c r="AP491" s="174">
        <f t="shared" si="112"/>
        <v>0.12479958523652576</v>
      </c>
      <c r="AQ491" s="175">
        <f t="shared" si="112"/>
        <v>0.12475066039536237</v>
      </c>
      <c r="AS491" s="69" t="str">
        <f t="shared" si="111"/>
        <v>Net cumulative savings as a percent of sales before EE</v>
      </c>
    </row>
    <row r="492" spans="2:45" x14ac:dyDescent="0.35">
      <c r="C492" t="s">
        <v>2378</v>
      </c>
      <c r="D492" s="76" t="s">
        <v>0</v>
      </c>
      <c r="E492" s="166">
        <f>INDEX(Sorted_by_Variable!D$227:D$279,D487)</f>
        <v>0</v>
      </c>
      <c r="F492" s="167">
        <f>INDEX(Sorted_by_Variable!E$227:E$279,D487)</f>
        <v>0</v>
      </c>
      <c r="G492" s="166">
        <f>INDEX(Sorted_by_Variable!F$227:F$279,D487)</f>
        <v>0</v>
      </c>
      <c r="H492" s="166">
        <f>INDEX(Sorted_by_Variable!G$227:G$279,D487)</f>
        <v>0</v>
      </c>
      <c r="I492" s="166">
        <f>INDEX(Sorted_by_Variable!H$227:H$279,D487)</f>
        <v>0</v>
      </c>
      <c r="J492" s="166">
        <f>INDEX(Sorted_by_Variable!I$227:I$279,D487)</f>
        <v>759.28700000000003</v>
      </c>
      <c r="K492" s="166">
        <f>INDEX(Sorted_by_Variable!J$227:J$279,D487)</f>
        <v>894.94597778980938</v>
      </c>
      <c r="L492" s="166">
        <f>INDEX(Sorted_by_Variable!K$227:K$279,D487)</f>
        <v>1027.7055955338335</v>
      </c>
      <c r="M492" s="166">
        <f>INDEX(Sorted_by_Variable!L$227:L$279,D487)</f>
        <v>1032.6920339264541</v>
      </c>
      <c r="N492" s="166">
        <f>INDEX(Sorted_by_Variable!M$227:M$279,D487)</f>
        <v>1025.1284813535735</v>
      </c>
      <c r="O492" s="166">
        <f>INDEX(Sorted_by_Variable!N$227:N$279,D487)</f>
        <v>1018.5251777549033</v>
      </c>
      <c r="P492" s="166">
        <f>INDEX(Sorted_by_Variable!O$227:O$279,D487)</f>
        <v>1012.8619191033013</v>
      </c>
      <c r="Q492" s="166">
        <f>INDEX(Sorted_by_Variable!P$227:P$279,D487)</f>
        <v>1008.1195634505203</v>
      </c>
      <c r="R492" s="168">
        <f>INDEX(Sorted_by_Variable!Q$227:Q$279,D487)</f>
        <v>1004.2799990505065</v>
      </c>
      <c r="S492" s="166">
        <f>INDEX(Sorted_by_Variable!R$227:R$279,D487)</f>
        <v>1001.3261137993583</v>
      </c>
      <c r="T492" s="166">
        <f>INDEX(Sorted_by_Variable!S$227:S$279,D487)</f>
        <v>999.24176594703226</v>
      </c>
      <c r="U492" s="166">
        <f>INDEX(Sorted_by_Variable!T$227:T$279,D487)</f>
        <v>998.01175603759009</v>
      </c>
      <c r="V492" s="166">
        <f>INDEX(Sorted_by_Variable!U$227:U$279,D487)</f>
        <v>997.62180003643982</v>
      </c>
      <c r="W492" s="166">
        <f>INDEX(Sorted_by_Variable!V$227:V$279,D487)</f>
        <v>998.05850360461284</v>
      </c>
      <c r="X492" s="166">
        <f>INDEX(Sorted_by_Variable!W$227:W$279,D487)</f>
        <v>999.30933748165535</v>
      </c>
      <c r="Y492" s="166">
        <f>INDEX(Sorted_by_Variable!X$227:X$279,D487)</f>
        <v>1001.3626139401955</v>
      </c>
      <c r="Z492" s="166">
        <f>INDEX(Sorted_by_Variable!Y$227:Y$279,D487)</f>
        <v>1004.2074642766778</v>
      </c>
      <c r="AA492" s="166">
        <f>INDEX(Sorted_by_Variable!Z$227:Z$279,D487)</f>
        <v>1007.8338173041328</v>
      </c>
      <c r="AB492" s="166">
        <f>INDEX(Sorted_by_Variable!AA$227:AA$279,D487)</f>
        <v>1012.2323788141829</v>
      </c>
      <c r="AC492" s="166">
        <f>INDEX(Sorted_by_Variable!AB$227:AB$279,D487)</f>
        <v>1017.3946119767622</v>
      </c>
      <c r="AD492" s="166">
        <f>INDEX(Sorted_by_Variable!AC$227:AC$279,D487)</f>
        <v>1023.3127186472771</v>
      </c>
      <c r="AE492" s="166">
        <f>INDEX(Sorted_by_Variable!AD$227:AD$279,D487)</f>
        <v>1029.3801844468537</v>
      </c>
      <c r="AF492" s="166">
        <f>INDEX(Sorted_by_Variable!AE$227:AE$279,D487)</f>
        <v>1035.4925283723812</v>
      </c>
      <c r="AG492" s="166">
        <f>INDEX(Sorted_by_Variable!AF$227:AF$279,D487)</f>
        <v>1041.5492445303751</v>
      </c>
      <c r="AH492" s="166">
        <f>INDEX(Sorted_by_Variable!AG$227:AG$279,D487)</f>
        <v>1047.5522446250031</v>
      </c>
      <c r="AI492" s="166">
        <f>INDEX(Sorted_by_Variable!AH$227:AH$279,D487)</f>
        <v>1055.9368855478392</v>
      </c>
      <c r="AJ492" s="166">
        <f>INDEX(Sorted_by_Variable!AI$227:AI$279,D487)</f>
        <v>1064.2851648246258</v>
      </c>
      <c r="AK492" s="166">
        <f>INDEX(Sorted_by_Variable!AJ$227:AJ$279,D487)</f>
        <v>1072.6092133056311</v>
      </c>
      <c r="AL492" s="166">
        <f>INDEX(Sorted_by_Variable!AK$227:AK$279,D487)</f>
        <v>1080.9202278278401</v>
      </c>
      <c r="AM492" s="166">
        <f>INDEX(Sorted_by_Variable!AL$227:AL$279,D487)</f>
        <v>1089.22850912832</v>
      </c>
      <c r="AN492" s="166">
        <f>INDEX(Sorted_by_Variable!AM$227:AM$279,D487)</f>
        <v>1097.5434976625145</v>
      </c>
      <c r="AO492" s="166">
        <f>INDEX(Sorted_by_Variable!AN$227:AN$279,D487)</f>
        <v>1105.8738074119567</v>
      </c>
      <c r="AP492" s="166">
        <f>INDEX(Sorted_by_Variable!AO$227:AO$279,D487)</f>
        <v>1114.2272577619869</v>
      </c>
      <c r="AQ492" s="168">
        <f>INDEX(Sorted_by_Variable!AP$227:AP$279,D487)</f>
        <v>1122.6109035263312</v>
      </c>
      <c r="AS492" s="69" t="str">
        <f t="shared" si="111"/>
        <v>Annual first-year savings</v>
      </c>
    </row>
    <row r="493" spans="2:45" x14ac:dyDescent="0.35">
      <c r="C493" t="s">
        <v>2379</v>
      </c>
      <c r="D493" s="76" t="s">
        <v>1</v>
      </c>
      <c r="E493" s="174">
        <f>INDEX(Sorted_by_Variable!D$282:D$335,D487)</f>
        <v>0</v>
      </c>
      <c r="F493" s="173">
        <f>INDEX(Sorted_by_Variable!E$282:E$335,D487)</f>
        <v>1.1167868229547819E-2</v>
      </c>
      <c r="G493" s="174">
        <f>INDEX(Sorted_by_Variable!F$282:F$335,D487)</f>
        <v>1.0984938857403764E-2</v>
      </c>
      <c r="H493" s="174">
        <f>INDEX(Sorted_by_Variable!G$282:G$335,D487)</f>
        <v>1.0925674745007448E-2</v>
      </c>
      <c r="I493" s="174">
        <f>INDEX(Sorted_by_Variable!H$282:H$335,D487)</f>
        <v>1.0866730364478891E-2</v>
      </c>
      <c r="J493" s="174">
        <f>INDEX(Sorted_by_Variable!I$282:I$335,D487)</f>
        <v>1.0808103990853982E-2</v>
      </c>
      <c r="K493" s="174">
        <f>INDEX(Sorted_by_Variable!J$282:J$335,D487)</f>
        <v>1.0866607701752929E-2</v>
      </c>
      <c r="L493" s="174">
        <f>INDEX(Sorted_by_Variable!K$282:K$335,D487)</f>
        <v>1.0940488116213036E-2</v>
      </c>
      <c r="M493" s="174">
        <f>INDEX(Sorted_by_Variable!L$282:L$335,D487)</f>
        <v>1.102875264438335E-2</v>
      </c>
      <c r="N493" s="174">
        <f>INDEX(Sorted_by_Variable!M$282:M$335,D487)</f>
        <v>1.1110124445046761E-2</v>
      </c>
      <c r="O493" s="174">
        <f>INDEX(Sorted_by_Variable!N$282:N$335,D487)</f>
        <v>1.1182153616570397E-2</v>
      </c>
      <c r="P493" s="174">
        <f>INDEX(Sorted_by_Variable!O$282:O$335,D487)</f>
        <v>1.1244676875682213E-2</v>
      </c>
      <c r="Q493" s="174">
        <f>INDEX(Sorted_by_Variable!P$282:P$335,D487)</f>
        <v>1.1297573634041476E-2</v>
      </c>
      <c r="R493" s="175">
        <f>INDEX(Sorted_by_Variable!Q$282:Q$335,D487)</f>
        <v>1.1340766530019501E-2</v>
      </c>
      <c r="S493" s="174">
        <f>INDEX(Sorted_by_Variable!R$282:R$335,D487)</f>
        <v>1.1374221487927902E-2</v>
      </c>
      <c r="T493" s="174">
        <f>INDEX(Sorted_by_Variable!S$282:S$335,D487)</f>
        <v>1.1397947311785729E-2</v>
      </c>
      <c r="U493" s="174">
        <f>INDEX(Sorted_by_Variable!T$282:T$335,D487)</f>
        <v>1.1411994829819442E-2</v>
      </c>
      <c r="V493" s="174">
        <f>INDEX(Sorted_by_Variable!U$282:U$335,D487)</f>
        <v>1.1416455614325976E-2</v>
      </c>
      <c r="W493" s="174">
        <f>INDEX(Sorted_by_Variable!V$282:V$335,D487)</f>
        <v>1.1411460309056137E-2</v>
      </c>
      <c r="X493" s="174">
        <f>INDEX(Sorted_by_Variable!W$282:W$335,D487)</f>
        <v>1.1397176602694436E-2</v>
      </c>
      <c r="Y493" s="174">
        <f>INDEX(Sorted_by_Variable!X$282:X$335,D487)</f>
        <v>1.137380689217563E-2</v>
      </c>
      <c r="Z493" s="174">
        <f>INDEX(Sorted_by_Variable!Y$282:Y$335,D487)</f>
        <v>1.1341585683396231E-2</v>
      </c>
      <c r="AA493" s="174">
        <f>INDEX(Sorted_by_Variable!Z$282:Z$335,D487)</f>
        <v>1.1300776779316051E-2</v>
      </c>
      <c r="AB493" s="174">
        <f>INDEX(Sorted_by_Variable!AA$282:AA$335,D487)</f>
        <v>1.1251670306518373E-2</v>
      </c>
      <c r="AC493" s="174">
        <f>INDEX(Sorted_by_Variable!AB$282:AB$335,D487)</f>
        <v>1.1194579631074493E-2</v>
      </c>
      <c r="AD493" s="174">
        <f>INDEX(Sorted_by_Variable!AC$282:AC$335,D487)</f>
        <v>1.1129838213147187E-2</v>
      </c>
      <c r="AE493" s="174">
        <f>INDEX(Sorted_by_Variable!AD$282:AD$335,D487)</f>
        <v>1.1064235713960379E-2</v>
      </c>
      <c r="AF493" s="174">
        <f>INDEX(Sorted_by_Variable!AE$282:AE$335,D487)</f>
        <v>1.0998925330636674E-2</v>
      </c>
      <c r="AG493" s="174">
        <f>INDEX(Sorted_by_Variable!AF$282:AF$335,D487)</f>
        <v>1.0934965446722908E-2</v>
      </c>
      <c r="AH493" s="174">
        <f>INDEX(Sorted_by_Variable!AG$282:AG$335,D487)</f>
        <v>1.0872302606804189E-2</v>
      </c>
      <c r="AI493" s="174">
        <f>INDEX(Sorted_by_Variable!AH$282:AH$335,D487)</f>
        <v>1.0785971354804054E-2</v>
      </c>
      <c r="AJ493" s="174">
        <f>INDEX(Sorted_by_Variable!AI$282:AI$335,D487)</f>
        <v>1.0701365927501906E-2</v>
      </c>
      <c r="AK493" s="174">
        <f>INDEX(Sorted_by_Variable!AJ$282:AJ$335,D487)</f>
        <v>1.0618317331901113E-2</v>
      </c>
      <c r="AL493" s="174">
        <f>INDEX(Sorted_by_Variable!AK$282:AK$335,D487)</f>
        <v>1.0536674869048702E-2</v>
      </c>
      <c r="AM493" s="174">
        <f>INDEX(Sorted_by_Variable!AL$282:AL$335,D487)</f>
        <v>1.0456304535321566E-2</v>
      </c>
      <c r="AN493" s="174">
        <f>INDEX(Sorted_by_Variable!AM$282:AM$335,D487)</f>
        <v>1.0377087581728008E-2</v>
      </c>
      <c r="AO493" s="174">
        <f>INDEX(Sorted_by_Variable!AN$282:AN$335,D487)</f>
        <v>1.0298919210912545E-2</v>
      </c>
      <c r="AP493" s="174">
        <f>INDEX(Sorted_by_Variable!AO$282:AO$335,D487)</f>
        <v>1.0221707394662301E-2</v>
      </c>
      <c r="AQ493" s="175">
        <f>INDEX(Sorted_by_Variable!AP$282:AP$335,D487)</f>
        <v>1.0145371797320031E-2</v>
      </c>
      <c r="AS493" s="69" t="str">
        <f t="shared" si="111"/>
        <v>EIA and EERS savings as a percent of previous year sales</v>
      </c>
    </row>
    <row r="494" spans="2:45" x14ac:dyDescent="0.35">
      <c r="C494" t="s">
        <v>2391</v>
      </c>
      <c r="D494" s="76" t="s">
        <v>1</v>
      </c>
      <c r="E494" s="174">
        <f>INDEX(Sorted_by_Variable!D$337:D$389,D487)</f>
        <v>0</v>
      </c>
      <c r="F494" s="173">
        <f>INDEX(Sorted_by_Variable!E$337:E$389,D487)</f>
        <v>0</v>
      </c>
      <c r="G494" s="174">
        <f>INDEX(Sorted_by_Variable!F$337:F$389,D487)</f>
        <v>0</v>
      </c>
      <c r="H494" s="174">
        <f>INDEX(Sorted_by_Variable!G$337:G$389,D487)</f>
        <v>0</v>
      </c>
      <c r="I494" s="174">
        <f>INDEX(Sorted_by_Variable!H$337:H$389,D487)</f>
        <v>0</v>
      </c>
      <c r="J494" s="174">
        <f>INDEX(Sorted_by_Variable!I$337:I$389,D487)</f>
        <v>1.0808103990853982E-2</v>
      </c>
      <c r="K494" s="174">
        <f>INDEX(Sorted_by_Variable!J$337:J$389,D487)</f>
        <v>1.2808103990853982E-2</v>
      </c>
      <c r="L494" s="174">
        <f>INDEX(Sorted_by_Variable!K$337:K$389,D487)</f>
        <v>1.4808103990853982E-2</v>
      </c>
      <c r="M494" s="174">
        <f>INDEX(Sorted_by_Variable!L$337:L$389,D487)</f>
        <v>1.4999999999999999E-2</v>
      </c>
      <c r="N494" s="174">
        <f>INDEX(Sorted_by_Variable!M$337:M$389,D487)</f>
        <v>1.4999999999999999E-2</v>
      </c>
      <c r="O494" s="174">
        <f>INDEX(Sorted_by_Variable!N$337:N$389,D487)</f>
        <v>1.4999999999999999E-2</v>
      </c>
      <c r="P494" s="174">
        <f>INDEX(Sorted_by_Variable!O$337:O$389,D487)</f>
        <v>1.4999999999999999E-2</v>
      </c>
      <c r="Q494" s="174">
        <f>INDEX(Sorted_by_Variable!P$337:P$389,D487)</f>
        <v>1.4999999999999999E-2</v>
      </c>
      <c r="R494" s="175">
        <f>INDEX(Sorted_by_Variable!Q$337:Q$389,D487)</f>
        <v>1.4999999999999999E-2</v>
      </c>
      <c r="S494" s="174">
        <f>INDEX(Sorted_by_Variable!R$337:R$389,D487)</f>
        <v>1.4999999999999999E-2</v>
      </c>
      <c r="T494" s="174">
        <f>INDEX(Sorted_by_Variable!S$337:S$389,D487)</f>
        <v>1.4999999999999999E-2</v>
      </c>
      <c r="U494" s="174">
        <f>INDEX(Sorted_by_Variable!T$337:T$389,D487)</f>
        <v>1.4999999999999999E-2</v>
      </c>
      <c r="V494" s="174">
        <f>INDEX(Sorted_by_Variable!U$337:U$389,D487)</f>
        <v>1.4999999999999999E-2</v>
      </c>
      <c r="W494" s="174">
        <f>INDEX(Sorted_by_Variable!V$337:V$389,D487)</f>
        <v>1.4999999999999999E-2</v>
      </c>
      <c r="X494" s="174">
        <f>INDEX(Sorted_by_Variable!W$337:W$389,D487)</f>
        <v>1.4999999999999999E-2</v>
      </c>
      <c r="Y494" s="174">
        <f>INDEX(Sorted_by_Variable!X$337:X$389,D487)</f>
        <v>1.4999999999999999E-2</v>
      </c>
      <c r="Z494" s="174">
        <f>INDEX(Sorted_by_Variable!Y$337:Y$389,D487)</f>
        <v>1.4999999999999999E-2</v>
      </c>
      <c r="AA494" s="174">
        <f>INDEX(Sorted_by_Variable!Z$337:Z$389,D487)</f>
        <v>1.4999999999999999E-2</v>
      </c>
      <c r="AB494" s="174">
        <f>INDEX(Sorted_by_Variable!AA$337:AA$389,D487)</f>
        <v>1.4999999999999999E-2</v>
      </c>
      <c r="AC494" s="174">
        <f>INDEX(Sorted_by_Variable!AB$337:AB$389,D487)</f>
        <v>1.4999999999999999E-2</v>
      </c>
      <c r="AD494" s="174">
        <f>INDEX(Sorted_by_Variable!AC$337:AC$389,D487)</f>
        <v>1.4999999999999999E-2</v>
      </c>
      <c r="AE494" s="174">
        <f>INDEX(Sorted_by_Variable!AD$337:AD$389,D487)</f>
        <v>1.4999999999999999E-2</v>
      </c>
      <c r="AF494" s="174">
        <f>INDEX(Sorted_by_Variable!AE$337:AE$389,D487)</f>
        <v>1.4999999999999999E-2</v>
      </c>
      <c r="AG494" s="174">
        <f>INDEX(Sorted_by_Variable!AF$337:AF$389,D487)</f>
        <v>1.4999999999999999E-2</v>
      </c>
      <c r="AH494" s="174">
        <f>INDEX(Sorted_by_Variable!AG$337:AG$389,D487)</f>
        <v>1.4999999999999999E-2</v>
      </c>
      <c r="AI494" s="174">
        <f>INDEX(Sorted_by_Variable!AH$337:AH$389,D487)</f>
        <v>1.4999999999999999E-2</v>
      </c>
      <c r="AJ494" s="174">
        <f>INDEX(Sorted_by_Variable!AI$337:AI$389,D487)</f>
        <v>1.4999999999999999E-2</v>
      </c>
      <c r="AK494" s="174">
        <f>INDEX(Sorted_by_Variable!AJ$337:AJ$389,D487)</f>
        <v>1.4999999999999999E-2</v>
      </c>
      <c r="AL494" s="174">
        <f>INDEX(Sorted_by_Variable!AK$337:AK$389,D487)</f>
        <v>1.4999999999999999E-2</v>
      </c>
      <c r="AM494" s="174">
        <f>INDEX(Sorted_by_Variable!AL$337:AL$389,D487)</f>
        <v>1.4999999999999999E-2</v>
      </c>
      <c r="AN494" s="174">
        <f>INDEX(Sorted_by_Variable!AM$337:AM$389,D487)</f>
        <v>1.4999999999999999E-2</v>
      </c>
      <c r="AO494" s="174">
        <f>INDEX(Sorted_by_Variable!AN$337:AN$389,D487)</f>
        <v>1.4999999999999999E-2</v>
      </c>
      <c r="AP494" s="174">
        <f>INDEX(Sorted_by_Variable!AO$337:AO$389,D487)</f>
        <v>1.4999999999999999E-2</v>
      </c>
      <c r="AQ494" s="175">
        <f>INDEX(Sorted_by_Variable!AP$337:AP$389,D487)</f>
        <v>1.4999999999999999E-2</v>
      </c>
      <c r="AS494" s="69" t="str">
        <f t="shared" si="111"/>
        <v>First-year savings as a percent of previous year sales</v>
      </c>
    </row>
    <row r="495" spans="2:45" x14ac:dyDescent="0.35">
      <c r="B495" s="231"/>
      <c r="C495" s="231" t="s">
        <v>2414</v>
      </c>
      <c r="D495" s="248"/>
      <c r="E495" s="250"/>
      <c r="F495" s="249"/>
      <c r="G495" s="250"/>
      <c r="H495" s="250"/>
      <c r="I495" s="250"/>
      <c r="J495" s="250"/>
      <c r="K495" s="250"/>
      <c r="L495" s="250"/>
      <c r="M495" s="250"/>
      <c r="N495" s="250"/>
      <c r="O495" s="250"/>
      <c r="P495" s="250"/>
      <c r="Q495" s="250"/>
      <c r="R495" s="251"/>
      <c r="S495" s="250"/>
      <c r="T495" s="250"/>
      <c r="U495" s="250"/>
      <c r="V495" s="250"/>
      <c r="W495" s="250"/>
      <c r="X495" s="250"/>
      <c r="Y495" s="250"/>
      <c r="Z495" s="250"/>
      <c r="AA495" s="250"/>
      <c r="AB495" s="250"/>
      <c r="AC495" s="250"/>
      <c r="AD495" s="250"/>
      <c r="AE495" s="250"/>
      <c r="AF495" s="250"/>
      <c r="AG495" s="250"/>
      <c r="AH495" s="250"/>
      <c r="AI495" s="250"/>
      <c r="AJ495" s="250"/>
      <c r="AK495" s="250"/>
      <c r="AL495" s="250"/>
      <c r="AM495" s="250"/>
      <c r="AN495" s="250"/>
      <c r="AO495" s="250"/>
      <c r="AP495" s="250"/>
      <c r="AQ495" s="251"/>
      <c r="AS495" s="69" t="str">
        <f t="shared" si="111"/>
        <v>Levelized cost of saved energy associated with program year</v>
      </c>
    </row>
    <row r="496" spans="2:45" x14ac:dyDescent="0.35">
      <c r="B496" s="36"/>
      <c r="C496" s="267" t="s">
        <v>2403</v>
      </c>
      <c r="D496" s="76" t="s">
        <v>2375</v>
      </c>
      <c r="E496" s="197"/>
      <c r="F496" s="196">
        <f>INDEX(Sorted_by_Variable!E$392:E$444,D487)</f>
        <v>0</v>
      </c>
      <c r="G496" s="197">
        <f>INDEX(Sorted_by_Variable!F$392:F$444,D487)</f>
        <v>0</v>
      </c>
      <c r="H496" s="197">
        <f>INDEX(Sorted_by_Variable!G$392:G$444,D487)</f>
        <v>0</v>
      </c>
      <c r="I496" s="197">
        <f>INDEX(Sorted_by_Variable!H$392:H$444,D487)</f>
        <v>0</v>
      </c>
      <c r="J496" s="197">
        <f>INDEX(Sorted_by_Variable!I$392:I$444,D487)</f>
        <v>9.1124507808388699</v>
      </c>
      <c r="K496" s="197">
        <f>INDEX(Sorted_by_Variable!J$392:J$444,D487)</f>
        <v>9.1124507808388682</v>
      </c>
      <c r="L496" s="197">
        <f>INDEX(Sorted_by_Variable!K$392:K$444,D487)</f>
        <v>9.1124507808388682</v>
      </c>
      <c r="M496" s="197">
        <f>INDEX(Sorted_by_Variable!L$392:L$444,D487)</f>
        <v>9.1124507808388664</v>
      </c>
      <c r="N496" s="197">
        <f>INDEX(Sorted_by_Variable!M$392:M$444,D487)</f>
        <v>9.1124507808388682</v>
      </c>
      <c r="O496" s="197">
        <f>INDEX(Sorted_by_Variable!N$392:N$444,D487)</f>
        <v>9.1124507808388682</v>
      </c>
      <c r="P496" s="197">
        <f>INDEX(Sorted_by_Variable!O$392:O$444,D487)</f>
        <v>9.1124507808388682</v>
      </c>
      <c r="Q496" s="197">
        <f>INDEX(Sorted_by_Variable!P$392:P$444,D487)</f>
        <v>9.1124507808388664</v>
      </c>
      <c r="R496" s="198">
        <f>INDEX(Sorted_by_Variable!Q$392:Q$444,D487)</f>
        <v>9.1124507808388646</v>
      </c>
      <c r="S496" s="197">
        <f>INDEX(Sorted_by_Variable!R$392:R$444,D487)</f>
        <v>9.1124507808388682</v>
      </c>
      <c r="T496" s="197">
        <f>INDEX(Sorted_by_Variable!S$392:S$444,D487)</f>
        <v>9.1124507808388664</v>
      </c>
      <c r="U496" s="197">
        <f>INDEX(Sorted_by_Variable!T$392:T$444,D487)</f>
        <v>9.1124507808388682</v>
      </c>
      <c r="V496" s="197">
        <f>INDEX(Sorted_by_Variable!U$392:U$444,D487)</f>
        <v>9.1124507808388682</v>
      </c>
      <c r="W496" s="197">
        <f>INDEX(Sorted_by_Variable!V$392:V$444,D487)</f>
        <v>9.1124507808388699</v>
      </c>
      <c r="X496" s="197">
        <f>INDEX(Sorted_by_Variable!W$392:W$444,D487)</f>
        <v>9.1124507808388682</v>
      </c>
      <c r="Y496" s="197">
        <f>INDEX(Sorted_by_Variable!X$392:X$444,D487)</f>
        <v>9.1124507808388664</v>
      </c>
      <c r="Z496" s="197">
        <f>INDEX(Sorted_by_Variable!Y$392:Y$444,D487)</f>
        <v>9.1124507808388682</v>
      </c>
      <c r="AA496" s="197">
        <f>INDEX(Sorted_by_Variable!Z$392:Z$444,D487)</f>
        <v>9.1124507808388682</v>
      </c>
      <c r="AB496" s="197">
        <f>INDEX(Sorted_by_Variable!AA$392:AA$444,D487)</f>
        <v>9.1124507808388682</v>
      </c>
      <c r="AC496" s="197">
        <f>INDEX(Sorted_by_Variable!AB$392:AB$444,D487)</f>
        <v>9.1124507808388699</v>
      </c>
      <c r="AD496" s="197">
        <f>INDEX(Sorted_by_Variable!AC$392:AC$444,D487)</f>
        <v>9.1124507808388646</v>
      </c>
      <c r="AE496" s="197">
        <f>INDEX(Sorted_by_Variable!AD$392:AD$444,D487)</f>
        <v>9.1124507808388682</v>
      </c>
      <c r="AF496" s="197">
        <f>INDEX(Sorted_by_Variable!AE$392:AE$444,D487)</f>
        <v>9.1124507808388682</v>
      </c>
      <c r="AG496" s="197">
        <f>INDEX(Sorted_by_Variable!AF$392:AF$444,D487)</f>
        <v>9.1124507808388699</v>
      </c>
      <c r="AH496" s="197">
        <f>INDEX(Sorted_by_Variable!AG$392:AG$444,D487)</f>
        <v>9.1124507808388664</v>
      </c>
      <c r="AI496" s="197">
        <f>INDEX(Sorted_by_Variable!AH$392:AH$444,D487)</f>
        <v>9.1124507808388664</v>
      </c>
      <c r="AJ496" s="197">
        <f>INDEX(Sorted_by_Variable!AI$392:AI$444,D487)</f>
        <v>9.1124507808388664</v>
      </c>
      <c r="AK496" s="197">
        <f>INDEX(Sorted_by_Variable!AJ$392:AJ$444,D487)</f>
        <v>9.1124507808388682</v>
      </c>
      <c r="AL496" s="197">
        <f>INDEX(Sorted_by_Variable!AK$392:AK$444,D487)</f>
        <v>9.1124507808388682</v>
      </c>
      <c r="AM496" s="197">
        <f>INDEX(Sorted_by_Variable!AL$392:AL$444,D487)</f>
        <v>9.1124507808388699</v>
      </c>
      <c r="AN496" s="197">
        <f>INDEX(Sorted_by_Variable!AM$392:AM$444,D487)</f>
        <v>9.1124507808388682</v>
      </c>
      <c r="AO496" s="197">
        <f>INDEX(Sorted_by_Variable!AN$392:AN$444,D487)</f>
        <v>9.1124507808388664</v>
      </c>
      <c r="AP496" s="197">
        <f>INDEX(Sorted_by_Variable!AO$392:AO$444,D487)</f>
        <v>9.1124507808388682</v>
      </c>
      <c r="AQ496" s="198">
        <f>INDEX(Sorted_by_Variable!AP$392:AP$444,D487)</f>
        <v>9.1124507808388699</v>
      </c>
      <c r="AS496" s="69" t="str">
        <f t="shared" si="111"/>
        <v>Total levelized cost of saved energy</v>
      </c>
    </row>
    <row r="497" spans="2:45" x14ac:dyDescent="0.35">
      <c r="B497" s="36"/>
      <c r="C497" s="267" t="s">
        <v>2397</v>
      </c>
      <c r="D497" s="76" t="s">
        <v>2375</v>
      </c>
      <c r="E497" s="197"/>
      <c r="F497" s="196">
        <f>INDEX(Sorted_by_Variable!E$447:E$499,D487)</f>
        <v>0</v>
      </c>
      <c r="G497" s="197">
        <f>INDEX(Sorted_by_Variable!F$447:F$499,D487)</f>
        <v>0</v>
      </c>
      <c r="H497" s="197">
        <f>INDEX(Sorted_by_Variable!G$447:G$499,D487)</f>
        <v>0</v>
      </c>
      <c r="I497" s="197">
        <f>INDEX(Sorted_by_Variable!H$447:H$499,D487)</f>
        <v>0</v>
      </c>
      <c r="J497" s="197">
        <f>INDEX(Sorted_by_Variable!I$447:I$499,D487)</f>
        <v>4.556225390419435</v>
      </c>
      <c r="K497" s="197">
        <f>INDEX(Sorted_by_Variable!J$447:J$499,D487)</f>
        <v>4.5562253904194341</v>
      </c>
      <c r="L497" s="197">
        <f>INDEX(Sorted_by_Variable!K$447:K$499,D487)</f>
        <v>4.5562253904194341</v>
      </c>
      <c r="M497" s="197">
        <f>INDEX(Sorted_by_Variable!L$447:L$499,D487)</f>
        <v>4.5562253904194332</v>
      </c>
      <c r="N497" s="197">
        <f>INDEX(Sorted_by_Variable!M$447:M$499,D487)</f>
        <v>4.5562253904194341</v>
      </c>
      <c r="O497" s="197">
        <f>INDEX(Sorted_by_Variable!N$447:N$499,D487)</f>
        <v>4.5562253904194341</v>
      </c>
      <c r="P497" s="197">
        <f>INDEX(Sorted_by_Variable!O$447:O$499,D487)</f>
        <v>4.5562253904194341</v>
      </c>
      <c r="Q497" s="197">
        <f>INDEX(Sorted_by_Variable!P$447:P$499,D487)</f>
        <v>4.5562253904194332</v>
      </c>
      <c r="R497" s="198">
        <f>INDEX(Sorted_by_Variable!Q$447:Q$499,D487)</f>
        <v>4.5562253904194323</v>
      </c>
      <c r="S497" s="197">
        <f>INDEX(Sorted_by_Variable!R$447:R$499,D487)</f>
        <v>4.5562253904194341</v>
      </c>
      <c r="T497" s="197">
        <f>INDEX(Sorted_by_Variable!S$447:S$499,D487)</f>
        <v>4.5562253904194332</v>
      </c>
      <c r="U497" s="197">
        <f>INDEX(Sorted_by_Variable!T$447:T$499,D487)</f>
        <v>4.5562253904194341</v>
      </c>
      <c r="V497" s="197">
        <f>INDEX(Sorted_by_Variable!U$447:U$499,D487)</f>
        <v>4.5562253904194341</v>
      </c>
      <c r="W497" s="197">
        <f>INDEX(Sorted_by_Variable!V$447:V$499,D487)</f>
        <v>4.556225390419435</v>
      </c>
      <c r="X497" s="197">
        <f>INDEX(Sorted_by_Variable!W$447:W$499,D487)</f>
        <v>4.5562253904194341</v>
      </c>
      <c r="Y497" s="197">
        <f>INDEX(Sorted_by_Variable!X$447:X$499,D487)</f>
        <v>4.5562253904194332</v>
      </c>
      <c r="Z497" s="197">
        <f>INDEX(Sorted_by_Variable!Y$447:Y$499,D487)</f>
        <v>4.5562253904194341</v>
      </c>
      <c r="AA497" s="197">
        <f>INDEX(Sorted_by_Variable!Z$447:Z$499,D487)</f>
        <v>4.5562253904194341</v>
      </c>
      <c r="AB497" s="197">
        <f>INDEX(Sorted_by_Variable!AA$447:AA$499,D487)</f>
        <v>4.5562253904194341</v>
      </c>
      <c r="AC497" s="197">
        <f>INDEX(Sorted_by_Variable!AB$447:AB$499,D487)</f>
        <v>4.556225390419435</v>
      </c>
      <c r="AD497" s="197">
        <f>INDEX(Sorted_by_Variable!AC$447:AC$499,D487)</f>
        <v>4.5562253904194323</v>
      </c>
      <c r="AE497" s="197">
        <f>INDEX(Sorted_by_Variable!AD$447:AD$499,D487)</f>
        <v>4.5562253904194341</v>
      </c>
      <c r="AF497" s="197">
        <f>INDEX(Sorted_by_Variable!AE$447:AE$499,D487)</f>
        <v>4.5562253904194341</v>
      </c>
      <c r="AG497" s="197">
        <f>INDEX(Sorted_by_Variable!AF$447:AF$499,D487)</f>
        <v>4.556225390419435</v>
      </c>
      <c r="AH497" s="197">
        <f>INDEX(Sorted_by_Variable!AG$447:AG$499,D487)</f>
        <v>4.5562253904194332</v>
      </c>
      <c r="AI497" s="197">
        <f>INDEX(Sorted_by_Variable!AH$447:AH$499,D487)</f>
        <v>4.5562253904194332</v>
      </c>
      <c r="AJ497" s="197">
        <f>INDEX(Sorted_by_Variable!AI$447:AI$499,D487)</f>
        <v>4.5562253904194332</v>
      </c>
      <c r="AK497" s="197">
        <f>INDEX(Sorted_by_Variable!AJ$447:AJ$499,D487)</f>
        <v>4.5562253904194341</v>
      </c>
      <c r="AL497" s="197">
        <f>INDEX(Sorted_by_Variable!AK$447:AK$499,D487)</f>
        <v>4.5562253904194341</v>
      </c>
      <c r="AM497" s="197">
        <f>INDEX(Sorted_by_Variable!AL$447:AL$499,D487)</f>
        <v>4.556225390419435</v>
      </c>
      <c r="AN497" s="197">
        <f>INDEX(Sorted_by_Variable!AM$447:AM$499,D487)</f>
        <v>4.5562253904194341</v>
      </c>
      <c r="AO497" s="197">
        <f>INDEX(Sorted_by_Variable!AN$447:AN$499,D487)</f>
        <v>4.5562253904194332</v>
      </c>
      <c r="AP497" s="197">
        <f>INDEX(Sorted_by_Variable!AO$447:AO$499,D487)</f>
        <v>4.5562253904194341</v>
      </c>
      <c r="AQ497" s="198">
        <f>INDEX(Sorted_by_Variable!AP$447:AP$499,D487)</f>
        <v>4.556225390419435</v>
      </c>
      <c r="AS497" s="69" t="str">
        <f t="shared" si="111"/>
        <v>Program levelized cost of saved energy</v>
      </c>
    </row>
    <row r="498" spans="2:45" x14ac:dyDescent="0.35">
      <c r="B498" s="36"/>
      <c r="C498" s="244" t="s">
        <v>2398</v>
      </c>
      <c r="D498" s="76" t="s">
        <v>2375</v>
      </c>
      <c r="E498" s="197"/>
      <c r="F498" s="196">
        <f>INDEX(Sorted_by_Variable!E$502:E$554,D487)</f>
        <v>0</v>
      </c>
      <c r="G498" s="197">
        <f>INDEX(Sorted_by_Variable!F$502:F$554,D487)</f>
        <v>0</v>
      </c>
      <c r="H498" s="197">
        <f>INDEX(Sorted_by_Variable!G$502:G$554,D487)</f>
        <v>0</v>
      </c>
      <c r="I498" s="197">
        <f>INDEX(Sorted_by_Variable!H$502:H$554,D487)</f>
        <v>0</v>
      </c>
      <c r="J498" s="197">
        <f>INDEX(Sorted_by_Variable!I$502:I$554,D487)</f>
        <v>4.556225390419435</v>
      </c>
      <c r="K498" s="197">
        <f>INDEX(Sorted_by_Variable!J$502:J$554,D487)</f>
        <v>4.5562253904194341</v>
      </c>
      <c r="L498" s="197">
        <f>INDEX(Sorted_by_Variable!K$502:K$554,D487)</f>
        <v>4.5562253904194341</v>
      </c>
      <c r="M498" s="197">
        <f>INDEX(Sorted_by_Variable!L$502:L$554,D487)</f>
        <v>4.5562253904194332</v>
      </c>
      <c r="N498" s="197">
        <f>INDEX(Sorted_by_Variable!M$502:M$554,D487)</f>
        <v>4.5562253904194341</v>
      </c>
      <c r="O498" s="197">
        <f>INDEX(Sorted_by_Variable!N$502:N$554,D487)</f>
        <v>4.5562253904194341</v>
      </c>
      <c r="P498" s="197">
        <f>INDEX(Sorted_by_Variable!O$502:O$554,D487)</f>
        <v>4.5562253904194341</v>
      </c>
      <c r="Q498" s="197">
        <f>INDEX(Sorted_by_Variable!P$502:P$554,D487)</f>
        <v>4.5562253904194332</v>
      </c>
      <c r="R498" s="198">
        <f>INDEX(Sorted_by_Variable!Q$502:Q$554,D487)</f>
        <v>4.5562253904194323</v>
      </c>
      <c r="S498" s="197">
        <f>INDEX(Sorted_by_Variable!R$502:R$554,D487)</f>
        <v>4.5562253904194341</v>
      </c>
      <c r="T498" s="197">
        <f>INDEX(Sorted_by_Variable!S$502:S$554,D487)</f>
        <v>4.5562253904194332</v>
      </c>
      <c r="U498" s="197">
        <f>INDEX(Sorted_by_Variable!T$502:T$554,D487)</f>
        <v>4.5562253904194341</v>
      </c>
      <c r="V498" s="197">
        <f>INDEX(Sorted_by_Variable!U$502:U$554,D487)</f>
        <v>4.5562253904194341</v>
      </c>
      <c r="W498" s="197">
        <f>INDEX(Sorted_by_Variable!V$502:V$554,D487)</f>
        <v>4.556225390419435</v>
      </c>
      <c r="X498" s="197">
        <f>INDEX(Sorted_by_Variable!W$502:W$554,D487)</f>
        <v>4.5562253904194341</v>
      </c>
      <c r="Y498" s="197">
        <f>INDEX(Sorted_by_Variable!X$502:X$554,D487)</f>
        <v>4.5562253904194332</v>
      </c>
      <c r="Z498" s="197">
        <f>INDEX(Sorted_by_Variable!Y$502:Y$554,D487)</f>
        <v>4.5562253904194341</v>
      </c>
      <c r="AA498" s="197">
        <f>INDEX(Sorted_by_Variable!Z$502:Z$554,D487)</f>
        <v>4.5562253904194341</v>
      </c>
      <c r="AB498" s="197">
        <f>INDEX(Sorted_by_Variable!AA$502:AA$554,D487)</f>
        <v>4.5562253904194341</v>
      </c>
      <c r="AC498" s="197">
        <f>INDEX(Sorted_by_Variable!AB$502:AB$554,D487)</f>
        <v>4.556225390419435</v>
      </c>
      <c r="AD498" s="197">
        <f>INDEX(Sorted_by_Variable!AC$502:AC$554,D487)</f>
        <v>4.5562253904194323</v>
      </c>
      <c r="AE498" s="197">
        <f>INDEX(Sorted_by_Variable!AD$502:AD$554,D487)</f>
        <v>4.5562253904194341</v>
      </c>
      <c r="AF498" s="197">
        <f>INDEX(Sorted_by_Variable!AE$502:AE$554,D487)</f>
        <v>4.5562253904194341</v>
      </c>
      <c r="AG498" s="197">
        <f>INDEX(Sorted_by_Variable!AF$502:AF$554,D487)</f>
        <v>4.556225390419435</v>
      </c>
      <c r="AH498" s="197">
        <f>INDEX(Sorted_by_Variable!AG$502:AG$554,D487)</f>
        <v>4.5562253904194332</v>
      </c>
      <c r="AI498" s="197">
        <f>INDEX(Sorted_by_Variable!AH$502:AH$554,D487)</f>
        <v>4.5562253904194332</v>
      </c>
      <c r="AJ498" s="197">
        <f>INDEX(Sorted_by_Variable!AI$502:AI$554,D487)</f>
        <v>4.5562253904194332</v>
      </c>
      <c r="AK498" s="197">
        <f>INDEX(Sorted_by_Variable!AJ$502:AJ$554,D487)</f>
        <v>4.5562253904194341</v>
      </c>
      <c r="AL498" s="197">
        <f>INDEX(Sorted_by_Variable!AK$502:AK$554,D487)</f>
        <v>4.5562253904194341</v>
      </c>
      <c r="AM498" s="197">
        <f>INDEX(Sorted_by_Variable!AL$502:AL$554,D487)</f>
        <v>4.556225390419435</v>
      </c>
      <c r="AN498" s="197">
        <f>INDEX(Sorted_by_Variable!AM$502:AM$554,D487)</f>
        <v>4.5562253904194341</v>
      </c>
      <c r="AO498" s="197">
        <f>INDEX(Sorted_by_Variable!AN$502:AN$554,D487)</f>
        <v>4.5562253904194332</v>
      </c>
      <c r="AP498" s="197">
        <f>INDEX(Sorted_by_Variable!AO$502:AO$554,D487)</f>
        <v>4.5562253904194341</v>
      </c>
      <c r="AQ498" s="198">
        <f>INDEX(Sorted_by_Variable!AP$502:AP$554,D487)</f>
        <v>4.556225390419435</v>
      </c>
      <c r="AS498" s="69" t="str">
        <f t="shared" si="111"/>
        <v>Participant levelized cost of saved energy</v>
      </c>
    </row>
    <row r="499" spans="2:45" x14ac:dyDescent="0.35">
      <c r="B499" s="36"/>
      <c r="C499" s="247" t="s">
        <v>2418</v>
      </c>
      <c r="D499" s="248"/>
      <c r="E499" s="250"/>
      <c r="F499" s="249"/>
      <c r="G499" s="250"/>
      <c r="H499" s="250"/>
      <c r="I499" s="250"/>
      <c r="J499" s="250"/>
      <c r="K499" s="250"/>
      <c r="L499" s="250"/>
      <c r="M499" s="250"/>
      <c r="N499" s="250"/>
      <c r="O499" s="250"/>
      <c r="P499" s="250"/>
      <c r="Q499" s="250"/>
      <c r="R499" s="251"/>
      <c r="S499" s="250"/>
      <c r="T499" s="250"/>
      <c r="U499" s="250"/>
      <c r="V499" s="250"/>
      <c r="W499" s="250"/>
      <c r="X499" s="250"/>
      <c r="Y499" s="250"/>
      <c r="Z499" s="250"/>
      <c r="AA499" s="250"/>
      <c r="AB499" s="250"/>
      <c r="AC499" s="250"/>
      <c r="AD499" s="250"/>
      <c r="AE499" s="250"/>
      <c r="AF499" s="250"/>
      <c r="AG499" s="250"/>
      <c r="AH499" s="250"/>
      <c r="AI499" s="250"/>
      <c r="AJ499" s="250"/>
      <c r="AK499" s="250"/>
      <c r="AL499" s="250"/>
      <c r="AM499" s="250"/>
      <c r="AN499" s="250"/>
      <c r="AO499" s="250"/>
      <c r="AP499" s="250"/>
      <c r="AQ499" s="251"/>
      <c r="AS499" s="69" t="str">
        <f>C499</f>
        <v>Annualized total cost of EE</v>
      </c>
    </row>
    <row r="500" spans="2:45" x14ac:dyDescent="0.35">
      <c r="B500" s="36"/>
      <c r="C500" s="244" t="s">
        <v>2418</v>
      </c>
      <c r="D500" s="76" t="s">
        <v>2376</v>
      </c>
      <c r="E500" s="200"/>
      <c r="F500" s="199">
        <f>INDEX(Sorted_by_Variable!E$557:E$609,D487)</f>
        <v>0</v>
      </c>
      <c r="G500" s="200">
        <f>INDEX(Sorted_by_Variable!F$557:F$609,D487)</f>
        <v>0</v>
      </c>
      <c r="H500" s="200">
        <f>INDEX(Sorted_by_Variable!G$557:G$609,D487)</f>
        <v>0</v>
      </c>
      <c r="I500" s="200">
        <f>INDEX(Sorted_by_Variable!H$557:H$609,D487)</f>
        <v>0</v>
      </c>
      <c r="J500" s="200">
        <f>INDEX(Sorted_by_Variable!I$557:I$609,D487)</f>
        <v>69.189654160308038</v>
      </c>
      <c r="K500" s="200">
        <f>INDEX(Sorted_by_Variable!J$557:J$609,D487)</f>
        <v>147.0996051562222</v>
      </c>
      <c r="L500" s="200">
        <f>INDEX(Sorted_by_Variable!K$557:K$609,D487)</f>
        <v>232.81502614740651</v>
      </c>
      <c r="M500" s="200">
        <f>INDEX(Sorted_by_Variable!L$557:L$609,D487)</f>
        <v>314.05593037941691</v>
      </c>
      <c r="N500" s="200">
        <f>INDEX(Sorted_by_Variable!M$557:M$609,D487)</f>
        <v>389.65479101072009</v>
      </c>
      <c r="O500" s="200">
        <f>INDEX(Sorted_by_Variable!N$557:N$609,D487)</f>
        <v>459.73538525675326</v>
      </c>
      <c r="P500" s="200">
        <f>INDEX(Sorted_by_Variable!O$557:O$609,D487)</f>
        <v>524.41504387117982</v>
      </c>
      <c r="Q500" s="200">
        <f>INDEX(Sorted_by_Variable!P$557:P$609,D487)</f>
        <v>583.80484482636018</v>
      </c>
      <c r="R500" s="201">
        <f>INDEX(Sorted_by_Variable!Q$557:Q$609,D487)</f>
        <v>638.00979899531512</v>
      </c>
      <c r="S500" s="200">
        <f>INDEX(Sorted_by_Variable!R$557:R$609,D487)</f>
        <v>687.12902810804269</v>
      </c>
      <c r="T500" s="200">
        <f>INDEX(Sorted_by_Variable!S$557:S$609,D487)</f>
        <v>731.25593524464387</v>
      </c>
      <c r="U500" s="200">
        <f>INDEX(Sorted_by_Variable!T$557:T$609,D487)</f>
        <v>770.47836811767365</v>
      </c>
      <c r="V500" s="200">
        <f>INDEX(Sorted_by_Variable!U$557:U$609,D487)</f>
        <v>804.87877538645728</v>
      </c>
      <c r="W500" s="200">
        <f>INDEX(Sorted_by_Variable!V$557:V$609,D487)</f>
        <v>834.53435623677865</v>
      </c>
      <c r="X500" s="200">
        <f>INDEX(Sorted_by_Variable!W$557:W$609,D487)</f>
        <v>859.51720345034005</v>
      </c>
      <c r="Y500" s="200">
        <f>INDEX(Sorted_by_Variable!X$557:X$609,D487)</f>
        <v>879.89444017972062</v>
      </c>
      <c r="Z500" s="200">
        <f>INDEX(Sorted_by_Variable!Y$557:Y$609,D487)</f>
        <v>895.72835063616844</v>
      </c>
      <c r="AA500" s="200">
        <f>INDEX(Sorted_by_Variable!Z$557:Z$609,D487)</f>
        <v>907.07650488950298</v>
      </c>
      <c r="AB500" s="200">
        <f>INDEX(Sorted_by_Variable!AA$557:AA$609,D487)</f>
        <v>913.99187797158538</v>
      </c>
      <c r="AC500" s="200">
        <f>INDEX(Sorted_by_Variable!AB$557:AB$609,D487)</f>
        <v>916.52296346731771</v>
      </c>
      <c r="AD500" s="200">
        <f>INDEX(Sorted_by_Variable!AC$557:AC$609,D487)</f>
        <v>918.35544251513841</v>
      </c>
      <c r="AE500" s="200">
        <f>INDEX(Sorted_by_Variable!AD$557:AD$609,D487)</f>
        <v>920.12516607761029</v>
      </c>
      <c r="AF500" s="200">
        <f>INDEX(Sorted_by_Variable!AE$557:AE$609,D487)</f>
        <v>922.44384259866854</v>
      </c>
      <c r="AG500" s="200">
        <f>INDEX(Sorted_by_Variable!AF$557:AF$609,D487)</f>
        <v>925.30100315234813</v>
      </c>
      <c r="AH500" s="200">
        <f>INDEX(Sorted_by_Variable!AG$557:AG$609,D487)</f>
        <v>928.62642971595506</v>
      </c>
      <c r="AI500" s="200">
        <f>INDEX(Sorted_by_Variable!AH$557:AH$609,D487)</f>
        <v>932.57668796829671</v>
      </c>
      <c r="AJ500" s="200">
        <f>INDEX(Sorted_by_Variable!AI$557:AI$609,D487)</f>
        <v>937.0810903704604</v>
      </c>
      <c r="AK500" s="200">
        <f>INDEX(Sorted_by_Variable!AJ$557:AJ$609,D487)</f>
        <v>942.07464586811432</v>
      </c>
      <c r="AL500" s="200">
        <f>INDEX(Sorted_by_Variable!AK$557:AK$609,D487)</f>
        <v>947.49782973570677</v>
      </c>
      <c r="AM500" s="200">
        <f>INDEX(Sorted_by_Variable!AL$557:AL$609,D487)</f>
        <v>953.29636614936658</v>
      </c>
      <c r="AN500" s="200">
        <f>INDEX(Sorted_by_Variable!AM$557:AM$609,D487)</f>
        <v>959.42102297528538</v>
      </c>
      <c r="AO500" s="200">
        <f>INDEX(Sorted_by_Variable!AN$557:AN$609,D487)</f>
        <v>965.82741828401981</v>
      </c>
      <c r="AP500" s="200">
        <f>INDEX(Sorted_by_Variable!AO$557:AO$609,D487)</f>
        <v>972.47583812380469</v>
      </c>
      <c r="AQ500" s="201">
        <f>INDEX(Sorted_by_Variable!AP$557:AP$609,D487)</f>
        <v>979.33106510775224</v>
      </c>
      <c r="AS500" s="69" t="str">
        <f>C499&amp;"|"&amp;C500</f>
        <v>Annualized total cost of EE|Annualized total cost of EE</v>
      </c>
    </row>
    <row r="501" spans="2:45" x14ac:dyDescent="0.35">
      <c r="B501" s="36"/>
      <c r="C501" s="244" t="s">
        <v>2419</v>
      </c>
      <c r="D501" s="76" t="s">
        <v>2376</v>
      </c>
      <c r="E501" s="200"/>
      <c r="F501" s="199">
        <f>INDEX(Sorted_by_Variable!E$612:E$664,D487)</f>
        <v>0</v>
      </c>
      <c r="G501" s="200">
        <f>INDEX(Sorted_by_Variable!F$612:F$664,D487)</f>
        <v>0</v>
      </c>
      <c r="H501" s="200">
        <f>INDEX(Sorted_by_Variable!G$612:G$664,D487)</f>
        <v>0</v>
      </c>
      <c r="I501" s="200">
        <f>INDEX(Sorted_by_Variable!H$612:H$664,D487)</f>
        <v>0</v>
      </c>
      <c r="J501" s="200">
        <f>INDEX(Sorted_by_Variable!I$612:I$664,D487)</f>
        <v>34.594827080154019</v>
      </c>
      <c r="K501" s="200">
        <f>INDEX(Sorted_by_Variable!J$612:J$664,D487)</f>
        <v>73.549802578111098</v>
      </c>
      <c r="L501" s="200">
        <f>INDEX(Sorted_by_Variable!K$612:K$664,D487)</f>
        <v>116.40751307370326</v>
      </c>
      <c r="M501" s="200">
        <f>INDEX(Sorted_by_Variable!L$612:L$664,D487)</f>
        <v>157.02796518970845</v>
      </c>
      <c r="N501" s="200">
        <f>INDEX(Sorted_by_Variable!M$612:M$664,D487)</f>
        <v>194.82739550536004</v>
      </c>
      <c r="O501" s="200">
        <f>INDEX(Sorted_by_Variable!N$612:N$664,D487)</f>
        <v>229.86769262837663</v>
      </c>
      <c r="P501" s="200">
        <f>INDEX(Sorted_by_Variable!O$612:O$664,D487)</f>
        <v>262.20752193558991</v>
      </c>
      <c r="Q501" s="200">
        <f>INDEX(Sorted_by_Variable!P$612:P$664,D487)</f>
        <v>291.90242241318009</v>
      </c>
      <c r="R501" s="201">
        <f>INDEX(Sorted_by_Variable!Q$612:Q$664,D487)</f>
        <v>319.00489949765756</v>
      </c>
      <c r="S501" s="200">
        <f>INDEX(Sorted_by_Variable!R$612:R$664,D487)</f>
        <v>343.56451405402134</v>
      </c>
      <c r="T501" s="200">
        <f>INDEX(Sorted_by_Variable!S$612:S$664,D487)</f>
        <v>365.62796762232193</v>
      </c>
      <c r="U501" s="200">
        <f>INDEX(Sorted_by_Variable!T$612:T$664,D487)</f>
        <v>385.23918405883683</v>
      </c>
      <c r="V501" s="200">
        <f>INDEX(Sorted_by_Variable!U$612:U$664,D487)</f>
        <v>402.43938769322864</v>
      </c>
      <c r="W501" s="200">
        <f>INDEX(Sorted_by_Variable!V$612:V$664,D487)</f>
        <v>417.26717811838932</v>
      </c>
      <c r="X501" s="200">
        <f>INDEX(Sorted_by_Variable!W$612:W$664,D487)</f>
        <v>429.75860172517002</v>
      </c>
      <c r="Y501" s="200">
        <f>INDEX(Sorted_by_Variable!X$612:X$664,D487)</f>
        <v>439.94722008986031</v>
      </c>
      <c r="Z501" s="200">
        <f>INDEX(Sorted_by_Variable!Y$612:Y$664,D487)</f>
        <v>447.86417531808422</v>
      </c>
      <c r="AA501" s="200">
        <f>INDEX(Sorted_by_Variable!Z$612:Z$664,D487)</f>
        <v>453.53825244475149</v>
      </c>
      <c r="AB501" s="200">
        <f>INDEX(Sorted_by_Variable!AA$612:AA$664,D487)</f>
        <v>456.99593898579269</v>
      </c>
      <c r="AC501" s="200">
        <f>INDEX(Sorted_by_Variable!AB$612:AB$664,D487)</f>
        <v>458.26148173365885</v>
      </c>
      <c r="AD501" s="200">
        <f>INDEX(Sorted_by_Variable!AC$612:AC$664,D487)</f>
        <v>459.1777212575692</v>
      </c>
      <c r="AE501" s="200">
        <f>INDEX(Sorted_by_Variable!AD$612:AD$664,D487)</f>
        <v>460.06258303880514</v>
      </c>
      <c r="AF501" s="200">
        <f>INDEX(Sorted_by_Variable!AE$612:AE$664,D487)</f>
        <v>461.22192129933427</v>
      </c>
      <c r="AG501" s="200">
        <f>INDEX(Sorted_by_Variable!AF$612:AF$664,D487)</f>
        <v>462.65050157617407</v>
      </c>
      <c r="AH501" s="200">
        <f>INDEX(Sorted_by_Variable!AG$612:AG$664,D487)</f>
        <v>464.31321485797753</v>
      </c>
      <c r="AI501" s="200">
        <f>INDEX(Sorted_by_Variable!AH$612:AH$664,D487)</f>
        <v>466.28834398414836</v>
      </c>
      <c r="AJ501" s="200">
        <f>INDEX(Sorted_by_Variable!AI$612:AI$664,D487)</f>
        <v>468.5405451852302</v>
      </c>
      <c r="AK501" s="200">
        <f>INDEX(Sorted_by_Variable!AJ$612:AJ$664,D487)</f>
        <v>471.03732293405716</v>
      </c>
      <c r="AL501" s="200">
        <f>INDEX(Sorted_by_Variable!AK$612:AK$664,D487)</f>
        <v>473.74891486785339</v>
      </c>
      <c r="AM501" s="200">
        <f>INDEX(Sorted_by_Variable!AL$612:AL$664,D487)</f>
        <v>476.64818307468329</v>
      </c>
      <c r="AN501" s="200">
        <f>INDEX(Sorted_by_Variable!AM$612:AM$664,D487)</f>
        <v>479.71051148764269</v>
      </c>
      <c r="AO501" s="200">
        <f>INDEX(Sorted_by_Variable!AN$612:AN$664,D487)</f>
        <v>482.91370914200991</v>
      </c>
      <c r="AP501" s="200">
        <f>INDEX(Sorted_by_Variable!AO$612:AO$664,D487)</f>
        <v>486.23791906190235</v>
      </c>
      <c r="AQ501" s="201">
        <f>INDEX(Sorted_by_Variable!AP$612:AP$664,D487)</f>
        <v>489.66553255387612</v>
      </c>
      <c r="AS501" s="69" t="str">
        <f>C499&amp;"|"&amp;C501</f>
        <v>Annualized total cost of EE|Annualized program cost of EE</v>
      </c>
    </row>
    <row r="502" spans="2:45" x14ac:dyDescent="0.35">
      <c r="B502" s="36"/>
      <c r="C502" s="244" t="s">
        <v>2420</v>
      </c>
      <c r="D502" s="76" t="s">
        <v>2376</v>
      </c>
      <c r="E502" s="200"/>
      <c r="F502" s="199">
        <f>INDEX(Sorted_by_Variable!E$667:E$719,D487)</f>
        <v>0</v>
      </c>
      <c r="G502" s="200">
        <f>INDEX(Sorted_by_Variable!F$667:F$719,D487)</f>
        <v>0</v>
      </c>
      <c r="H502" s="200">
        <f>INDEX(Sorted_by_Variable!G$667:G$719,D487)</f>
        <v>0</v>
      </c>
      <c r="I502" s="200">
        <f>INDEX(Sorted_by_Variable!H$667:H$719,D487)</f>
        <v>0</v>
      </c>
      <c r="J502" s="200">
        <f>INDEX(Sorted_by_Variable!I$667:I$719,D487)</f>
        <v>34.594827080154019</v>
      </c>
      <c r="K502" s="200">
        <f>INDEX(Sorted_by_Variable!J$667:J$719,D487)</f>
        <v>73.549802578111098</v>
      </c>
      <c r="L502" s="200">
        <f>INDEX(Sorted_by_Variable!K$667:K$719,D487)</f>
        <v>116.40751307370326</v>
      </c>
      <c r="M502" s="200">
        <f>INDEX(Sorted_by_Variable!L$667:L$719,D487)</f>
        <v>157.02796518970845</v>
      </c>
      <c r="N502" s="200">
        <f>INDEX(Sorted_by_Variable!M$667:M$719,D487)</f>
        <v>194.82739550536004</v>
      </c>
      <c r="O502" s="200">
        <f>INDEX(Sorted_by_Variable!N$667:N$719,D487)</f>
        <v>229.86769262837663</v>
      </c>
      <c r="P502" s="200">
        <f>INDEX(Sorted_by_Variable!O$667:O$719,D487)</f>
        <v>262.20752193558991</v>
      </c>
      <c r="Q502" s="200">
        <f>INDEX(Sorted_by_Variable!P$667:P$719,D487)</f>
        <v>291.90242241318009</v>
      </c>
      <c r="R502" s="201">
        <f>INDEX(Sorted_by_Variable!Q$667:Q$719,D487)</f>
        <v>319.00489949765756</v>
      </c>
      <c r="S502" s="200">
        <f>INDEX(Sorted_by_Variable!R$667:R$719,D487)</f>
        <v>343.56451405402134</v>
      </c>
      <c r="T502" s="200">
        <f>INDEX(Sorted_by_Variable!S$667:S$719,D487)</f>
        <v>365.62796762232193</v>
      </c>
      <c r="U502" s="200">
        <f>INDEX(Sorted_by_Variable!T$667:T$719,D487)</f>
        <v>385.23918405883683</v>
      </c>
      <c r="V502" s="200">
        <f>INDEX(Sorted_by_Variable!U$667:U$719,D487)</f>
        <v>402.43938769322864</v>
      </c>
      <c r="W502" s="200">
        <f>INDEX(Sorted_by_Variable!V$667:V$719,D487)</f>
        <v>417.26717811838932</v>
      </c>
      <c r="X502" s="200">
        <f>INDEX(Sorted_by_Variable!W$667:W$719,D487)</f>
        <v>429.75860172517002</v>
      </c>
      <c r="Y502" s="200">
        <f>INDEX(Sorted_by_Variable!X$667:X$719,D487)</f>
        <v>439.94722008986031</v>
      </c>
      <c r="Z502" s="200">
        <f>INDEX(Sorted_by_Variable!Y$667:Y$719,D487)</f>
        <v>447.86417531808422</v>
      </c>
      <c r="AA502" s="200">
        <f>INDEX(Sorted_by_Variable!Z$667:Z$719,D487)</f>
        <v>453.53825244475149</v>
      </c>
      <c r="AB502" s="200">
        <f>INDEX(Sorted_by_Variable!AA$667:AA$719,D487)</f>
        <v>456.99593898579269</v>
      </c>
      <c r="AC502" s="200">
        <f>INDEX(Sorted_by_Variable!AB$667:AB$719,D487)</f>
        <v>458.26148173365885</v>
      </c>
      <c r="AD502" s="200">
        <f>INDEX(Sorted_by_Variable!AC$667:AC$719,D487)</f>
        <v>459.1777212575692</v>
      </c>
      <c r="AE502" s="200">
        <f>INDEX(Sorted_by_Variable!AD$667:AD$719,D487)</f>
        <v>460.06258303880514</v>
      </c>
      <c r="AF502" s="200">
        <f>INDEX(Sorted_by_Variable!AE$667:AE$719,D487)</f>
        <v>461.22192129933427</v>
      </c>
      <c r="AG502" s="200">
        <f>INDEX(Sorted_by_Variable!AF$667:AF$719,D487)</f>
        <v>462.65050157617407</v>
      </c>
      <c r="AH502" s="200">
        <f>INDEX(Sorted_by_Variable!AG$667:AG$719,D487)</f>
        <v>464.31321485797753</v>
      </c>
      <c r="AI502" s="200">
        <f>INDEX(Sorted_by_Variable!AH$667:AH$719,D487)</f>
        <v>466.28834398414836</v>
      </c>
      <c r="AJ502" s="200">
        <f>INDEX(Sorted_by_Variable!AI$667:AI$719,D487)</f>
        <v>468.5405451852302</v>
      </c>
      <c r="AK502" s="200">
        <f>INDEX(Sorted_by_Variable!AJ$667:AJ$719,D487)</f>
        <v>471.03732293405716</v>
      </c>
      <c r="AL502" s="200">
        <f>INDEX(Sorted_by_Variable!AK$667:AK$719,D487)</f>
        <v>473.74891486785339</v>
      </c>
      <c r="AM502" s="200">
        <f>INDEX(Sorted_by_Variable!AL$667:AL$719,D487)</f>
        <v>476.64818307468329</v>
      </c>
      <c r="AN502" s="200">
        <f>INDEX(Sorted_by_Variable!AM$667:AM$719,D487)</f>
        <v>479.71051148764269</v>
      </c>
      <c r="AO502" s="200">
        <f>INDEX(Sorted_by_Variable!AN$667:AN$719,D487)</f>
        <v>482.91370914200991</v>
      </c>
      <c r="AP502" s="200">
        <f>INDEX(Sorted_by_Variable!AO$667:AO$719,D487)</f>
        <v>486.23791906190235</v>
      </c>
      <c r="AQ502" s="201">
        <f>INDEX(Sorted_by_Variable!AP$667:AP$719,D487)</f>
        <v>489.66553255387612</v>
      </c>
      <c r="AS502" s="69" t="str">
        <f>C499&amp;"|"&amp;C502</f>
        <v>Annualized total cost of EE|Annualized participant cost of EE</v>
      </c>
    </row>
    <row r="503" spans="2:45" x14ac:dyDescent="0.35">
      <c r="B503" s="231"/>
      <c r="C503" s="247" t="s">
        <v>2421</v>
      </c>
      <c r="D503" s="248"/>
      <c r="E503" s="250"/>
      <c r="F503" s="249"/>
      <c r="G503" s="250"/>
      <c r="H503" s="250"/>
      <c r="I503" s="250"/>
      <c r="J503" s="250"/>
      <c r="K503" s="250"/>
      <c r="L503" s="250"/>
      <c r="M503" s="250"/>
      <c r="N503" s="250"/>
      <c r="O503" s="250"/>
      <c r="P503" s="250"/>
      <c r="Q503" s="250"/>
      <c r="R503" s="251"/>
      <c r="S503" s="250"/>
      <c r="T503" s="250"/>
      <c r="U503" s="250"/>
      <c r="V503" s="250"/>
      <c r="W503" s="250"/>
      <c r="X503" s="250"/>
      <c r="Y503" s="250"/>
      <c r="Z503" s="250"/>
      <c r="AA503" s="250"/>
      <c r="AB503" s="250"/>
      <c r="AC503" s="250"/>
      <c r="AD503" s="250"/>
      <c r="AE503" s="250"/>
      <c r="AF503" s="250"/>
      <c r="AG503" s="250"/>
      <c r="AH503" s="250"/>
      <c r="AI503" s="250"/>
      <c r="AJ503" s="250"/>
      <c r="AK503" s="250"/>
      <c r="AL503" s="250"/>
      <c r="AM503" s="250"/>
      <c r="AN503" s="250"/>
      <c r="AO503" s="250"/>
      <c r="AP503" s="250"/>
      <c r="AQ503" s="251"/>
      <c r="AS503" s="69" t="str">
        <f>C503</f>
        <v>Annual first-year costs</v>
      </c>
    </row>
    <row r="504" spans="2:45" x14ac:dyDescent="0.35">
      <c r="B504" s="36"/>
      <c r="C504" s="244" t="s">
        <v>2394</v>
      </c>
      <c r="D504" s="76" t="s">
        <v>2376</v>
      </c>
      <c r="E504" s="200"/>
      <c r="F504" s="199">
        <f>INDEX(Sorted_by_Variable!E$722:E$774,D487)</f>
        <v>0</v>
      </c>
      <c r="G504" s="200">
        <f>INDEX(Sorted_by_Variable!F$722:F$774,D487)</f>
        <v>0</v>
      </c>
      <c r="H504" s="200">
        <f>INDEX(Sorted_by_Variable!G$722:G$774,D487)</f>
        <v>0</v>
      </c>
      <c r="I504" s="200">
        <f>INDEX(Sorted_by_Variable!H$722:H$774,D487)</f>
        <v>0</v>
      </c>
      <c r="J504" s="200">
        <f>INDEX(Sorted_by_Variable!I$722:I$774,D487)</f>
        <v>584.65098999999998</v>
      </c>
      <c r="K504" s="200">
        <f>INDEX(Sorted_by_Variable!J$722:J$774,D487)</f>
        <v>689.10840289815326</v>
      </c>
      <c r="L504" s="200">
        <f>INDEX(Sorted_by_Variable!K$722:K$774,D487)</f>
        <v>791.33330856105181</v>
      </c>
      <c r="M504" s="200">
        <f>INDEX(Sorted_by_Variable!L$722:L$774,D487)</f>
        <v>795.17286612336966</v>
      </c>
      <c r="N504" s="200">
        <f>INDEX(Sorted_by_Variable!M$722:M$774,D487)</f>
        <v>789.34893064225162</v>
      </c>
      <c r="O504" s="200">
        <f>INDEX(Sorted_by_Variable!N$722:N$774,D487)</f>
        <v>784.26438687127552</v>
      </c>
      <c r="P504" s="200">
        <f>INDEX(Sorted_by_Variable!O$722:O$774,D487)</f>
        <v>779.90367770954197</v>
      </c>
      <c r="Q504" s="200">
        <f>INDEX(Sorted_by_Variable!P$722:P$774,D487)</f>
        <v>776.25206385690069</v>
      </c>
      <c r="R504" s="201">
        <f>INDEX(Sorted_by_Variable!Q$722:Q$774,D487)</f>
        <v>773.29559926888987</v>
      </c>
      <c r="S504" s="200">
        <f>INDEX(Sorted_by_Variable!R$722:R$774,D487)</f>
        <v>771.02110762550581</v>
      </c>
      <c r="T504" s="200">
        <f>INDEX(Sorted_by_Variable!S$722:S$774,D487)</f>
        <v>769.41615977921481</v>
      </c>
      <c r="U504" s="200">
        <f>INDEX(Sorted_by_Variable!T$722:T$774,D487)</f>
        <v>768.46905214894434</v>
      </c>
      <c r="V504" s="200">
        <f>INDEX(Sorted_by_Variable!U$722:U$774,D487)</f>
        <v>768.16878602805866</v>
      </c>
      <c r="W504" s="200">
        <f>INDEX(Sorted_by_Variable!V$722:V$774,D487)</f>
        <v>768.50504777555193</v>
      </c>
      <c r="X504" s="200">
        <f>INDEX(Sorted_by_Variable!W$722:W$774,D487)</f>
        <v>769.46818986087453</v>
      </c>
      <c r="Y504" s="200">
        <f>INDEX(Sorted_by_Variable!X$722:X$774,D487)</f>
        <v>771.04921273395053</v>
      </c>
      <c r="Z504" s="200">
        <f>INDEX(Sorted_by_Variable!Y$722:Y$774,D487)</f>
        <v>773.23974749304193</v>
      </c>
      <c r="AA504" s="200">
        <f>INDEX(Sorted_by_Variable!Z$722:Z$774,D487)</f>
        <v>776.03203932418228</v>
      </c>
      <c r="AB504" s="200">
        <f>INDEX(Sorted_by_Variable!AA$722:AA$774,D487)</f>
        <v>779.41893168692081</v>
      </c>
      <c r="AC504" s="200">
        <f>INDEX(Sorted_by_Variable!AB$722:AB$774,D487)</f>
        <v>783.39385122210695</v>
      </c>
      <c r="AD504" s="200">
        <f>INDEX(Sorted_by_Variable!AC$722:AC$774,D487)</f>
        <v>787.9507933584033</v>
      </c>
      <c r="AE504" s="200">
        <f>INDEX(Sorted_by_Variable!AD$722:AD$774,D487)</f>
        <v>792.6227420240773</v>
      </c>
      <c r="AF504" s="200">
        <f>INDEX(Sorted_by_Variable!AE$722:AE$774,D487)</f>
        <v>797.32924684673355</v>
      </c>
      <c r="AG504" s="200">
        <f>INDEX(Sorted_by_Variable!AF$722:AF$774,D487)</f>
        <v>801.99291828838875</v>
      </c>
      <c r="AH504" s="200">
        <f>INDEX(Sorted_by_Variable!AG$722:AG$774,D487)</f>
        <v>806.61522836125232</v>
      </c>
      <c r="AI504" s="200">
        <f>INDEX(Sorted_by_Variable!AH$722:AH$774,D487)</f>
        <v>813.07140187183609</v>
      </c>
      <c r="AJ504" s="200">
        <f>INDEX(Sorted_by_Variable!AI$722:AI$774,D487)</f>
        <v>819.49957691496184</v>
      </c>
      <c r="AK504" s="200">
        <f>INDEX(Sorted_by_Variable!AJ$722:AJ$774,D487)</f>
        <v>825.90909424533606</v>
      </c>
      <c r="AL504" s="200">
        <f>INDEX(Sorted_by_Variable!AK$722:AK$774,D487)</f>
        <v>832.30857542743684</v>
      </c>
      <c r="AM504" s="200">
        <f>INDEX(Sorted_by_Variable!AL$722:AL$774,D487)</f>
        <v>838.70595202880634</v>
      </c>
      <c r="AN504" s="200">
        <f>INDEX(Sorted_by_Variable!AM$722:AM$774,D487)</f>
        <v>845.10849320013619</v>
      </c>
      <c r="AO504" s="200">
        <f>INDEX(Sorted_by_Variable!AN$722:AN$774,D487)</f>
        <v>851.52283170720659</v>
      </c>
      <c r="AP504" s="200">
        <f>INDEX(Sorted_by_Variable!AO$722:AO$774,D487)</f>
        <v>857.95498847672991</v>
      </c>
      <c r="AQ504" s="201">
        <f>INDEX(Sorted_by_Variable!AP$722:AP$774,D487)</f>
        <v>864.41039571527506</v>
      </c>
      <c r="AS504" s="69" t="str">
        <f>C503&amp;"|"&amp;C504</f>
        <v>Annual first-year costs|Annual total cost of EE</v>
      </c>
    </row>
    <row r="505" spans="2:45" x14ac:dyDescent="0.35">
      <c r="B505" s="36"/>
      <c r="C505" s="244" t="s">
        <v>2385</v>
      </c>
      <c r="D505" s="76" t="s">
        <v>2376</v>
      </c>
      <c r="E505" s="200"/>
      <c r="F505" s="199">
        <f>INDEX(Sorted_by_Variable!E$777:E$829,D487)</f>
        <v>0</v>
      </c>
      <c r="G505" s="200">
        <f>INDEX(Sorted_by_Variable!F$777:F$829,D487)</f>
        <v>0</v>
      </c>
      <c r="H505" s="200">
        <f>INDEX(Sorted_by_Variable!G$777:G$829,D487)</f>
        <v>0</v>
      </c>
      <c r="I505" s="200">
        <f>INDEX(Sorted_by_Variable!H$777:H$829,D487)</f>
        <v>0</v>
      </c>
      <c r="J505" s="200">
        <f>INDEX(Sorted_by_Variable!I$777:I$829,D487)</f>
        <v>292.32549499999999</v>
      </c>
      <c r="K505" s="200">
        <f>INDEX(Sorted_by_Variable!J$777:J$829,D487)</f>
        <v>344.55420144907663</v>
      </c>
      <c r="L505" s="200">
        <f>INDEX(Sorted_by_Variable!K$777:K$829,D487)</f>
        <v>395.6666542805259</v>
      </c>
      <c r="M505" s="200">
        <f>INDEX(Sorted_by_Variable!L$777:L$829,D487)</f>
        <v>397.58643306168483</v>
      </c>
      <c r="N505" s="200">
        <f>INDEX(Sorted_by_Variable!M$777:M$829,D487)</f>
        <v>394.67446532112581</v>
      </c>
      <c r="O505" s="200">
        <f>INDEX(Sorted_by_Variable!N$777:N$829,D487)</f>
        <v>392.13219343563776</v>
      </c>
      <c r="P505" s="200">
        <f>INDEX(Sorted_by_Variable!O$777:O$829,D487)</f>
        <v>389.95183885477098</v>
      </c>
      <c r="Q505" s="200">
        <f>INDEX(Sorted_by_Variable!P$777:P$829,D487)</f>
        <v>388.12603192845035</v>
      </c>
      <c r="R505" s="201">
        <f>INDEX(Sorted_by_Variable!Q$777:Q$829,D487)</f>
        <v>386.64779963444494</v>
      </c>
      <c r="S505" s="200">
        <f>INDEX(Sorted_by_Variable!R$777:R$829,D487)</f>
        <v>385.5105538127529</v>
      </c>
      <c r="T505" s="200">
        <f>INDEX(Sorted_by_Variable!S$777:S$829,D487)</f>
        <v>384.7080798896074</v>
      </c>
      <c r="U505" s="200">
        <f>INDEX(Sorted_by_Variable!T$777:T$829,D487)</f>
        <v>384.23452607447217</v>
      </c>
      <c r="V505" s="200">
        <f>INDEX(Sorted_by_Variable!U$777:U$829,D487)</f>
        <v>384.08439301402933</v>
      </c>
      <c r="W505" s="200">
        <f>INDEX(Sorted_by_Variable!V$777:V$829,D487)</f>
        <v>384.25252388777596</v>
      </c>
      <c r="X505" s="200">
        <f>INDEX(Sorted_by_Variable!W$777:W$829,D487)</f>
        <v>384.73409493043727</v>
      </c>
      <c r="Y505" s="200">
        <f>INDEX(Sorted_by_Variable!X$777:X$829,D487)</f>
        <v>385.52460636697526</v>
      </c>
      <c r="Z505" s="200">
        <f>INDEX(Sorted_by_Variable!Y$777:Y$829,D487)</f>
        <v>386.61987374652097</v>
      </c>
      <c r="AA505" s="200">
        <f>INDEX(Sorted_by_Variable!Z$777:Z$829,D487)</f>
        <v>388.01601966209114</v>
      </c>
      <c r="AB505" s="200">
        <f>INDEX(Sorted_by_Variable!AA$777:AA$829,D487)</f>
        <v>389.70946584346041</v>
      </c>
      <c r="AC505" s="200">
        <f>INDEX(Sorted_by_Variable!AB$777:AB$829,D487)</f>
        <v>391.69692561105347</v>
      </c>
      <c r="AD505" s="200">
        <f>INDEX(Sorted_by_Variable!AC$777:AC$829,D487)</f>
        <v>393.97539667920165</v>
      </c>
      <c r="AE505" s="200">
        <f>INDEX(Sorted_by_Variable!AD$777:AD$829,D487)</f>
        <v>396.31137101203865</v>
      </c>
      <c r="AF505" s="200">
        <f>INDEX(Sorted_by_Variable!AE$777:AE$829,D487)</f>
        <v>398.66462342336678</v>
      </c>
      <c r="AG505" s="200">
        <f>INDEX(Sorted_by_Variable!AF$777:AF$829,D487)</f>
        <v>400.99645914419438</v>
      </c>
      <c r="AH505" s="200">
        <f>INDEX(Sorted_by_Variable!AG$777:AG$829,D487)</f>
        <v>403.30761418062616</v>
      </c>
      <c r="AI505" s="200">
        <f>INDEX(Sorted_by_Variable!AH$777:AH$829,D487)</f>
        <v>406.53570093591804</v>
      </c>
      <c r="AJ505" s="200">
        <f>INDEX(Sorted_by_Variable!AI$777:AI$829,D487)</f>
        <v>409.74978845748092</v>
      </c>
      <c r="AK505" s="200">
        <f>INDEX(Sorted_by_Variable!AJ$777:AJ$829,D487)</f>
        <v>412.95454712266803</v>
      </c>
      <c r="AL505" s="200">
        <f>INDEX(Sorted_by_Variable!AK$777:AK$829,D487)</f>
        <v>416.15428771371842</v>
      </c>
      <c r="AM505" s="200">
        <f>INDEX(Sorted_by_Variable!AL$777:AL$829,D487)</f>
        <v>419.35297601440317</v>
      </c>
      <c r="AN505" s="200">
        <f>INDEX(Sorted_by_Variable!AM$777:AM$829,D487)</f>
        <v>422.5542466000681</v>
      </c>
      <c r="AO505" s="200">
        <f>INDEX(Sorted_by_Variable!AN$777:AN$829,D487)</f>
        <v>425.7614158536033</v>
      </c>
      <c r="AP505" s="200">
        <f>INDEX(Sorted_by_Variable!AO$777:AO$829,D487)</f>
        <v>428.97749423836495</v>
      </c>
      <c r="AQ505" s="201">
        <f>INDEX(Sorted_by_Variable!AP$777:AP$829,D487)</f>
        <v>432.20519785763753</v>
      </c>
      <c r="AS505" s="69" t="str">
        <f>C503&amp;"|"&amp;C505</f>
        <v>Annual first-year costs|Annual program cost of EE</v>
      </c>
    </row>
    <row r="506" spans="2:45" ht="18" thickBot="1" x14ac:dyDescent="0.4">
      <c r="B506" s="29"/>
      <c r="C506" s="245" t="s">
        <v>2386</v>
      </c>
      <c r="D506" s="96" t="s">
        <v>2376</v>
      </c>
      <c r="E506" s="203"/>
      <c r="F506" s="202">
        <f>INDEX(Sorted_by_Variable!E$832:E$884,D487)</f>
        <v>0</v>
      </c>
      <c r="G506" s="203">
        <f>INDEX(Sorted_by_Variable!F$832:F$884,D487)</f>
        <v>0</v>
      </c>
      <c r="H506" s="203">
        <f>INDEX(Sorted_by_Variable!G$832:G$884,D487)</f>
        <v>0</v>
      </c>
      <c r="I506" s="203">
        <f>INDEX(Sorted_by_Variable!H$832:H$884,D487)</f>
        <v>0</v>
      </c>
      <c r="J506" s="203">
        <f>INDEX(Sorted_by_Variable!I$832:I$884,D487)</f>
        <v>292.32549499999999</v>
      </c>
      <c r="K506" s="203">
        <f>INDEX(Sorted_by_Variable!J$832:J$884,D487)</f>
        <v>344.55420144907663</v>
      </c>
      <c r="L506" s="203">
        <f>INDEX(Sorted_by_Variable!K$832:K$884,D487)</f>
        <v>395.6666542805259</v>
      </c>
      <c r="M506" s="203">
        <f>INDEX(Sorted_by_Variable!L$832:L$884,D487)</f>
        <v>397.58643306168483</v>
      </c>
      <c r="N506" s="203">
        <f>INDEX(Sorted_by_Variable!M$832:M$884,D487)</f>
        <v>394.67446532112581</v>
      </c>
      <c r="O506" s="203">
        <f>INDEX(Sorted_by_Variable!N$832:N$884,D487)</f>
        <v>392.13219343563776</v>
      </c>
      <c r="P506" s="203">
        <f>INDEX(Sorted_by_Variable!O$832:O$884,D487)</f>
        <v>389.95183885477098</v>
      </c>
      <c r="Q506" s="203">
        <f>INDEX(Sorted_by_Variable!P$832:P$884,D487)</f>
        <v>388.12603192845035</v>
      </c>
      <c r="R506" s="204">
        <f>INDEX(Sorted_by_Variable!Q$832:Q$884,D487)</f>
        <v>386.64779963444494</v>
      </c>
      <c r="S506" s="203">
        <f>INDEX(Sorted_by_Variable!R$832:R$884,D487)</f>
        <v>385.5105538127529</v>
      </c>
      <c r="T506" s="203">
        <f>INDEX(Sorted_by_Variable!S$832:S$884,D487)</f>
        <v>384.7080798896074</v>
      </c>
      <c r="U506" s="203">
        <f>INDEX(Sorted_by_Variable!T$832:T$884,D487)</f>
        <v>384.23452607447217</v>
      </c>
      <c r="V506" s="203">
        <f>INDEX(Sorted_by_Variable!U$832:U$884,D487)</f>
        <v>384.08439301402933</v>
      </c>
      <c r="W506" s="203">
        <f>INDEX(Sorted_by_Variable!V$832:V$884,D487)</f>
        <v>384.25252388777596</v>
      </c>
      <c r="X506" s="203">
        <f>INDEX(Sorted_by_Variable!W$832:W$884,D487)</f>
        <v>384.73409493043727</v>
      </c>
      <c r="Y506" s="203">
        <f>INDEX(Sorted_by_Variable!X$832:X$884,D487)</f>
        <v>385.52460636697526</v>
      </c>
      <c r="Z506" s="203">
        <f>INDEX(Sorted_by_Variable!Y$832:Y$884,D487)</f>
        <v>386.61987374652097</v>
      </c>
      <c r="AA506" s="203">
        <f>INDEX(Sorted_by_Variable!Z$832:Z$884,D487)</f>
        <v>388.01601966209114</v>
      </c>
      <c r="AB506" s="203">
        <f>INDEX(Sorted_by_Variable!AA$832:AA$884,D487)</f>
        <v>389.70946584346041</v>
      </c>
      <c r="AC506" s="203">
        <f>INDEX(Sorted_by_Variable!AB$832:AB$884,D487)</f>
        <v>391.69692561105347</v>
      </c>
      <c r="AD506" s="203">
        <f>INDEX(Sorted_by_Variable!AC$832:AC$884,D487)</f>
        <v>393.97539667920165</v>
      </c>
      <c r="AE506" s="203">
        <f>INDEX(Sorted_by_Variable!AD$832:AD$884,D487)</f>
        <v>396.31137101203865</v>
      </c>
      <c r="AF506" s="203">
        <f>INDEX(Sorted_by_Variable!AE$832:AE$884,D487)</f>
        <v>398.66462342336678</v>
      </c>
      <c r="AG506" s="203">
        <f>INDEX(Sorted_by_Variable!AF$832:AF$884,D487)</f>
        <v>400.99645914419438</v>
      </c>
      <c r="AH506" s="203">
        <f>INDEX(Sorted_by_Variable!AG$832:AG$884,D487)</f>
        <v>403.30761418062616</v>
      </c>
      <c r="AI506" s="203">
        <f>INDEX(Sorted_by_Variable!AH$832:AH$884,D487)</f>
        <v>406.53570093591804</v>
      </c>
      <c r="AJ506" s="203">
        <f>INDEX(Sorted_by_Variable!AI$832:AI$884,D487)</f>
        <v>409.74978845748092</v>
      </c>
      <c r="AK506" s="203">
        <f>INDEX(Sorted_by_Variable!AJ$832:AJ$884,D487)</f>
        <v>412.95454712266803</v>
      </c>
      <c r="AL506" s="203">
        <f>INDEX(Sorted_by_Variable!AK$832:AK$884,D487)</f>
        <v>416.15428771371842</v>
      </c>
      <c r="AM506" s="203">
        <f>INDEX(Sorted_by_Variable!AL$832:AL$884,D487)</f>
        <v>419.35297601440317</v>
      </c>
      <c r="AN506" s="203">
        <f>INDEX(Sorted_by_Variable!AM$832:AM$884,D487)</f>
        <v>422.5542466000681</v>
      </c>
      <c r="AO506" s="203">
        <f>INDEX(Sorted_by_Variable!AN$832:AN$884,D487)</f>
        <v>425.7614158536033</v>
      </c>
      <c r="AP506" s="203">
        <f>INDEX(Sorted_by_Variable!AO$832:AO$884,D487)</f>
        <v>428.97749423836495</v>
      </c>
      <c r="AQ506" s="204">
        <f>INDEX(Sorted_by_Variable!AP$832:AP$884,D487)</f>
        <v>432.20519785763753</v>
      </c>
      <c r="AS506" s="69" t="str">
        <f>C503&amp;"|"&amp;C506</f>
        <v>Annual first-year costs|Annual participant cost of EE</v>
      </c>
    </row>
    <row r="507" spans="2:45" ht="18.75" thickTop="1" thickBot="1" x14ac:dyDescent="0.4"/>
    <row r="508" spans="2:45" ht="25.5" thickTop="1" x14ac:dyDescent="0.5">
      <c r="B508" s="217" t="str">
        <f>INDEX(Sorted_by_Variable!$C$7:$C$59,D508)</f>
        <v>Mississippi</v>
      </c>
      <c r="C508" s="94"/>
      <c r="D508" s="228">
        <f>D487+1</f>
        <v>23</v>
      </c>
      <c r="E508" s="220"/>
      <c r="F508" s="222"/>
      <c r="G508" s="94"/>
      <c r="H508" s="94"/>
      <c r="I508" s="94"/>
      <c r="J508" s="94"/>
      <c r="K508" s="94"/>
      <c r="L508" s="94"/>
      <c r="M508" s="94"/>
      <c r="N508" s="94"/>
      <c r="O508" s="94"/>
      <c r="P508" s="94"/>
      <c r="Q508" s="94"/>
      <c r="R508" s="220"/>
      <c r="S508" s="94"/>
      <c r="T508" s="94"/>
      <c r="U508" s="94"/>
      <c r="V508" s="94"/>
      <c r="W508" s="94"/>
      <c r="X508" s="94"/>
      <c r="Y508" s="94"/>
      <c r="Z508" s="94"/>
      <c r="AA508" s="94"/>
      <c r="AB508" s="94"/>
      <c r="AC508" s="94"/>
      <c r="AD508" s="94"/>
      <c r="AE508" s="94"/>
      <c r="AF508" s="94"/>
      <c r="AG508" s="94"/>
      <c r="AH508" s="94"/>
      <c r="AI508" s="94"/>
      <c r="AJ508" s="94"/>
      <c r="AK508" s="94"/>
      <c r="AL508" s="94"/>
      <c r="AM508" s="94"/>
      <c r="AN508" s="94"/>
      <c r="AO508" s="94"/>
      <c r="AP508" s="94"/>
      <c r="AQ508" s="220"/>
      <c r="AS508" s="69"/>
    </row>
    <row r="509" spans="2:45" x14ac:dyDescent="0.35">
      <c r="C509" t="s">
        <v>2358</v>
      </c>
      <c r="D509" s="76" t="s">
        <v>0</v>
      </c>
      <c r="E509" s="166">
        <f>INDEX(Sorted_by_Variable!D$7:D$59,D508)</f>
        <v>48424.485000000001</v>
      </c>
      <c r="F509" s="167">
        <f>INDEX(Sorted_by_Variable!E$7:E$59,D508)</f>
        <v>48842.448810771566</v>
      </c>
      <c r="G509" s="166">
        <f>INDEX(Sorted_by_Variable!F$7:F$59,D508)</f>
        <v>49264.020171465752</v>
      </c>
      <c r="H509" s="166">
        <f>INDEX(Sorted_by_Variable!G$7:G$59,D508)</f>
        <v>49689.230219745943</v>
      </c>
      <c r="I509" s="166">
        <f>INDEX(Sorted_by_Variable!H$7:H$59,D508)</f>
        <v>50118.11036203245</v>
      </c>
      <c r="J509" s="166">
        <f>INDEX(Sorted_by_Variable!I$7:I$59,D508)</f>
        <v>50550.692275822243</v>
      </c>
      <c r="K509" s="166">
        <f>INDEX(Sorted_by_Variable!J$7:J$59,D508)</f>
        <v>50987.007912028668</v>
      </c>
      <c r="L509" s="166">
        <f>INDEX(Sorted_by_Variable!K$7:K$59,D508)</f>
        <v>51427.089497341382</v>
      </c>
      <c r="M509" s="166">
        <f>INDEX(Sorted_by_Variable!L$7:L$59,D508)</f>
        <v>51870.96953660663</v>
      </c>
      <c r="N509" s="166">
        <f>INDEX(Sorted_by_Variable!M$7:M$59,D508)</f>
        <v>52318.680815228094</v>
      </c>
      <c r="O509" s="166">
        <f>INDEX(Sorted_by_Variable!N$7:N$59,D508)</f>
        <v>52770.256401588464</v>
      </c>
      <c r="P509" s="166">
        <f>INDEX(Sorted_by_Variable!O$7:O$59,D508)</f>
        <v>53225.729649491892</v>
      </c>
      <c r="Q509" s="166">
        <f>INDEX(Sorted_by_Variable!P$7:P$59,D508)</f>
        <v>53685.134200627515</v>
      </c>
      <c r="R509" s="168">
        <f>INDEX(Sorted_by_Variable!Q$7:Q$59,D508)</f>
        <v>54148.503987054304</v>
      </c>
      <c r="S509" s="166">
        <f>INDEX(Sorted_by_Variable!R$7:R$59,D508)</f>
        <v>54615.873233707287</v>
      </c>
      <c r="T509" s="166">
        <f>INDEX(Sorted_by_Variable!S$7:S$59,D508)</f>
        <v>55087.276460925445</v>
      </c>
      <c r="U509" s="166">
        <f>INDEX(Sorted_by_Variable!T$7:T$59,D508)</f>
        <v>55562.748487001416</v>
      </c>
      <c r="V509" s="166">
        <f>INDEX(Sorted_by_Variable!U$7:U$59,D508)</f>
        <v>56042.324430753208</v>
      </c>
      <c r="W509" s="166">
        <f>INDEX(Sorted_by_Variable!V$7:V$59,D508)</f>
        <v>56526.039714118102</v>
      </c>
      <c r="X509" s="166">
        <f>INDEX(Sorted_by_Variable!W$7:W$59,D508)</f>
        <v>57013.930064768974</v>
      </c>
      <c r="Y509" s="166">
        <f>INDEX(Sorted_by_Variable!X$7:X$59,D508)</f>
        <v>57506.031518753145</v>
      </c>
      <c r="Z509" s="166">
        <f>INDEX(Sorted_by_Variable!Y$7:Y$59,D508)</f>
        <v>58002.380423154049</v>
      </c>
      <c r="AA509" s="166">
        <f>INDEX(Sorted_by_Variable!Z$7:Z$59,D508)</f>
        <v>58503.013438775874</v>
      </c>
      <c r="AB509" s="166">
        <f>INDEX(Sorted_by_Variable!AA$7:AA$59,D508)</f>
        <v>59007.967542851344</v>
      </c>
      <c r="AC509" s="166">
        <f>INDEX(Sorted_by_Variable!AB$7:AB$59,D508)</f>
        <v>59517.280031772912</v>
      </c>
      <c r="AD509" s="166">
        <f>INDEX(Sorted_by_Variable!AC$7:AC$59,D508)</f>
        <v>60030.988523847496</v>
      </c>
      <c r="AE509" s="166">
        <f>INDEX(Sorted_by_Variable!AD$7:AD$59,D508)</f>
        <v>60549.130962075011</v>
      </c>
      <c r="AF509" s="166">
        <f>INDEX(Sorted_by_Variable!AE$7:AE$59,D508)</f>
        <v>61071.745616950859</v>
      </c>
      <c r="AG509" s="166">
        <f>INDEX(Sorted_by_Variable!AF$7:AF$59,D508)</f>
        <v>61598.871089292639</v>
      </c>
      <c r="AH509" s="166">
        <f>INDEX(Sorted_by_Variable!AG$7:AG$59,D508)</f>
        <v>62148.827550655711</v>
      </c>
      <c r="AI509" s="166">
        <f>INDEX(Sorted_by_Variable!AH$7:AH$59,D508)</f>
        <v>62703.694038843081</v>
      </c>
      <c r="AJ509" s="166">
        <f>INDEX(Sorted_by_Variable!AI$7:AI$59,D508)</f>
        <v>63263.51439071296</v>
      </c>
      <c r="AK509" s="166">
        <f>INDEX(Sorted_by_Variable!AJ$7:AJ$59,D508)</f>
        <v>63828.332834500252</v>
      </c>
      <c r="AL509" s="166">
        <f>INDEX(Sorted_by_Variable!AK$7:AK$59,D508)</f>
        <v>64398.193993310808</v>
      </c>
      <c r="AM509" s="166">
        <f>INDEX(Sorted_by_Variable!AL$7:AL$59,D508)</f>
        <v>64973.142888646813</v>
      </c>
      <c r="AN509" s="166">
        <f>INDEX(Sorted_by_Variable!AM$7:AM$59,D508)</f>
        <v>65553.224943963709</v>
      </c>
      <c r="AO509" s="166">
        <f>INDEX(Sorted_by_Variable!AN$7:AN$59,D508)</f>
        <v>66138.485988258821</v>
      </c>
      <c r="AP509" s="166">
        <f>INDEX(Sorted_by_Variable!AO$7:AO$59,D508)</f>
        <v>66728.972259692076</v>
      </c>
      <c r="AQ509" s="168">
        <f>INDEX(Sorted_by_Variable!AP$7:AP$59,D508)</f>
        <v>67324.730409238968</v>
      </c>
      <c r="AS509" s="69" t="str">
        <f t="shared" ref="AS509:AS519" si="113">C509</f>
        <v>BAU sales</v>
      </c>
    </row>
    <row r="510" spans="2:45" x14ac:dyDescent="0.35">
      <c r="C510" t="s">
        <v>2372</v>
      </c>
      <c r="D510" s="76" t="s">
        <v>0</v>
      </c>
      <c r="E510" s="166">
        <f>INDEX(Sorted_by_Variable!D$62:D$114,D508)</f>
        <v>48387.675000000003</v>
      </c>
      <c r="F510" s="167">
        <f>INDEX(Sorted_by_Variable!E$62:E$114,D508)</f>
        <v>48842.448810771566</v>
      </c>
      <c r="G510" s="166">
        <f>INDEX(Sorted_by_Variable!F$62:F$114,D508)</f>
        <v>49264.020171465752</v>
      </c>
      <c r="H510" s="166">
        <f>INDEX(Sorted_by_Variable!G$62:G$114,D508)</f>
        <v>49689.230219745943</v>
      </c>
      <c r="I510" s="166">
        <f>INDEX(Sorted_by_Variable!H$62:H$114,D508)</f>
        <v>50118.11036203245</v>
      </c>
      <c r="J510" s="166">
        <f>INDEX(Sorted_by_Variable!I$62:I$114,D508)</f>
        <v>50513.882275822245</v>
      </c>
      <c r="K510" s="166">
        <f>INDEX(Sorted_by_Variable!J$62:J$114,D508)</f>
        <v>50814.006835263048</v>
      </c>
      <c r="L510" s="166">
        <f>INDEX(Sorted_by_Variable!K$62:K$114,D508)</f>
        <v>51022.718568191485</v>
      </c>
      <c r="M510" s="166">
        <f>INDEX(Sorted_by_Variable!L$62:L$114,D508)</f>
        <v>51144.857134215592</v>
      </c>
      <c r="N510" s="166">
        <f>INDEX(Sorted_by_Variable!M$62:M$114,D508)</f>
        <v>51185.799461872433</v>
      </c>
      <c r="O510" s="166">
        <f>INDEX(Sorted_by_Variable!N$62:N$114,D508)</f>
        <v>51151.388624103449</v>
      </c>
      <c r="P510" s="166">
        <f>INDEX(Sorted_by_Variable!O$62:O$114,D508)</f>
        <v>51047.860588087424</v>
      </c>
      <c r="Q510" s="166">
        <f>INDEX(Sorted_by_Variable!P$62:P$114,D508)</f>
        <v>50881.76995934869</v>
      </c>
      <c r="R510" s="168">
        <f>INDEX(Sorted_by_Variable!Q$62:Q$114,D508)</f>
        <v>50748.168455744009</v>
      </c>
      <c r="S510" s="166">
        <f>INDEX(Sorted_by_Variable!R$62:R$114,D508)</f>
        <v>50660.740253308555</v>
      </c>
      <c r="T510" s="166">
        <f>INDEX(Sorted_by_Variable!S$62:S$114,D508)</f>
        <v>50618.721797992497</v>
      </c>
      <c r="U510" s="166">
        <f>INDEX(Sorted_by_Variable!T$62:T$114,D508)</f>
        <v>50621.397739616601</v>
      </c>
      <c r="V510" s="166">
        <f>INDEX(Sorted_by_Variable!U$62:U$114,D508)</f>
        <v>50668.099608580058</v>
      </c>
      <c r="W510" s="166">
        <f>INDEX(Sorted_by_Variable!V$62:V$114,D508)</f>
        <v>50758.204550495546</v>
      </c>
      <c r="X510" s="166">
        <f>INDEX(Sorted_by_Variable!W$62:W$114,D508)</f>
        <v>50891.134116838213</v>
      </c>
      <c r="Y510" s="166">
        <f>INDEX(Sorted_by_Variable!X$62:X$114,D508)</f>
        <v>51066.353109769429</v>
      </c>
      <c r="Z510" s="166">
        <f>INDEX(Sorted_by_Variable!Y$62:Y$114,D508)</f>
        <v>51283.368479368277</v>
      </c>
      <c r="AA510" s="166">
        <f>INDEX(Sorted_by_Variable!Z$62:Z$114,D508)</f>
        <v>51541.728271572836</v>
      </c>
      <c r="AB510" s="166">
        <f>INDEX(Sorted_by_Variable!AA$62:AA$114,D508)</f>
        <v>51841.020625200101</v>
      </c>
      <c r="AC510" s="166">
        <f>INDEX(Sorted_by_Variable!AB$62:AB$114,D508)</f>
        <v>52180.872816478193</v>
      </c>
      <c r="AD510" s="166">
        <f>INDEX(Sorted_by_Variable!AC$62:AC$114,D508)</f>
        <v>52559.012981165281</v>
      </c>
      <c r="AE510" s="166">
        <f>INDEX(Sorted_by_Variable!AD$62:AD$114,D508)</f>
        <v>52969.840497275029</v>
      </c>
      <c r="AF510" s="166">
        <f>INDEX(Sorted_by_Variable!AE$62:AE$114,D508)</f>
        <v>53407.809820225375</v>
      </c>
      <c r="AG510" s="166">
        <f>INDEX(Sorted_by_Variable!AF$62:AF$114,D508)</f>
        <v>53867.453941478787</v>
      </c>
      <c r="AH510" s="166">
        <f>INDEX(Sorted_by_Variable!AG$62:AG$114,D508)</f>
        <v>54361.68671523044</v>
      </c>
      <c r="AI510" s="166">
        <f>INDEX(Sorted_by_Variable!AH$62:AH$114,D508)</f>
        <v>54867.024425999305</v>
      </c>
      <c r="AJ510" s="166">
        <f>INDEX(Sorted_by_Variable!AI$62:AI$114,D508)</f>
        <v>55378.369604814288</v>
      </c>
      <c r="AK510" s="166">
        <f>INDEX(Sorted_by_Variable!AJ$62:AJ$114,D508)</f>
        <v>55890.771247818062</v>
      </c>
      <c r="AL510" s="166">
        <f>INDEX(Sorted_by_Variable!AK$62:AK$114,D508)</f>
        <v>56404.079528288574</v>
      </c>
      <c r="AM510" s="166">
        <f>INDEX(Sorted_by_Variable!AL$62:AL$114,D508)</f>
        <v>56918.835870650168</v>
      </c>
      <c r="AN510" s="166">
        <f>INDEX(Sorted_by_Variable!AM$62:AM$114,D508)</f>
        <v>57435.538243074319</v>
      </c>
      <c r="AO510" s="166">
        <f>INDEX(Sorted_by_Variable!AN$62:AN$114,D508)</f>
        <v>57954.64284315821</v>
      </c>
      <c r="AP510" s="166">
        <f>INDEX(Sorted_by_Variable!AO$62:AO$114,D508)</f>
        <v>58476.565685986978</v>
      </c>
      <c r="AQ510" s="168">
        <f>INDEX(Sorted_by_Variable!AP$62:AP$114,D508)</f>
        <v>59001.684098419515</v>
      </c>
      <c r="AS510" s="69" t="str">
        <f t="shared" si="113"/>
        <v>Sales after EE</v>
      </c>
    </row>
    <row r="511" spans="2:45" x14ac:dyDescent="0.35">
      <c r="C511" t="s">
        <v>2356</v>
      </c>
      <c r="D511" s="76" t="s">
        <v>0</v>
      </c>
      <c r="E511" s="166">
        <f>INDEX(Sorted_by_Variable!D$117:D$169,D508)</f>
        <v>0</v>
      </c>
      <c r="F511" s="167">
        <f>INDEX(Sorted_by_Variable!E$117:E$169,D508)</f>
        <v>0</v>
      </c>
      <c r="G511" s="166">
        <f>INDEX(Sorted_by_Variable!F$117:F$169,D508)</f>
        <v>0</v>
      </c>
      <c r="H511" s="166">
        <f>INDEX(Sorted_by_Variable!G$117:G$169,D508)</f>
        <v>0</v>
      </c>
      <c r="I511" s="166">
        <f>INDEX(Sorted_by_Variable!H$117:H$169,D508)</f>
        <v>0</v>
      </c>
      <c r="J511" s="166">
        <f>INDEX(Sorted_by_Variable!I$117:I$169,D508)</f>
        <v>36.81</v>
      </c>
      <c r="K511" s="166">
        <f>INDEX(Sorted_by_Variable!J$117:J$169,D508)</f>
        <v>173.00107676562311</v>
      </c>
      <c r="L511" s="166">
        <f>INDEX(Sorted_by_Variable!K$117:K$169,D508)</f>
        <v>404.37092914989739</v>
      </c>
      <c r="M511" s="166">
        <f>INDEX(Sorted_by_Variable!L$117:L$169,D508)</f>
        <v>726.11240239103427</v>
      </c>
      <c r="N511" s="166">
        <f>INDEX(Sorted_by_Variable!M$117:M$169,D508)</f>
        <v>1132.8813533556568</v>
      </c>
      <c r="O511" s="166">
        <f>INDEX(Sorted_by_Variable!N$117:N$169,D508)</f>
        <v>1618.8677774850116</v>
      </c>
      <c r="P511" s="166">
        <f>INDEX(Sorted_by_Variable!O$117:O$169,D508)</f>
        <v>2177.8690614044667</v>
      </c>
      <c r="Q511" s="166">
        <f>INDEX(Sorted_by_Variable!P$117:P$169,D508)</f>
        <v>2803.3642412788217</v>
      </c>
      <c r="R511" s="168">
        <f>INDEX(Sorted_by_Variable!Q$117:Q$169,D508)</f>
        <v>3400.3355313102925</v>
      </c>
      <c r="S511" s="166">
        <f>INDEX(Sorted_by_Variable!R$117:R$169,D508)</f>
        <v>3955.1329803987328</v>
      </c>
      <c r="T511" s="166">
        <f>INDEX(Sorted_by_Variable!S$117:S$169,D508)</f>
        <v>4468.5546629329492</v>
      </c>
      <c r="U511" s="166">
        <f>INDEX(Sorted_by_Variable!T$117:T$169,D508)</f>
        <v>4941.3507473848122</v>
      </c>
      <c r="V511" s="166">
        <f>INDEX(Sorted_by_Variable!U$117:U$169,D508)</f>
        <v>5374.2248221731488</v>
      </c>
      <c r="W511" s="166">
        <f>INDEX(Sorted_by_Variable!V$117:V$169,D508)</f>
        <v>5767.8351636225561</v>
      </c>
      <c r="X511" s="166">
        <f>INDEX(Sorted_by_Variable!W$117:W$169,D508)</f>
        <v>6122.7959479307628</v>
      </c>
      <c r="Y511" s="166">
        <f>INDEX(Sorted_by_Variable!X$117:X$169,D508)</f>
        <v>6439.6784089837183</v>
      </c>
      <c r="Z511" s="166">
        <f>INDEX(Sorted_by_Variable!Y$117:Y$169,D508)</f>
        <v>6719.0119437857702</v>
      </c>
      <c r="AA511" s="166">
        <f>INDEX(Sorted_by_Variable!Z$117:Z$169,D508)</f>
        <v>6961.2851672030392</v>
      </c>
      <c r="AB511" s="166">
        <f>INDEX(Sorted_by_Variable!AA$117:AA$169,D508)</f>
        <v>7166.9469176512448</v>
      </c>
      <c r="AC511" s="166">
        <f>INDEX(Sorted_by_Variable!AB$117:AB$169,D508)</f>
        <v>7336.4072152947219</v>
      </c>
      <c r="AD511" s="166">
        <f>INDEX(Sorted_by_Variable!AC$117:AC$169,D508)</f>
        <v>7471.975542682213</v>
      </c>
      <c r="AE511" s="166">
        <f>INDEX(Sorted_by_Variable!AD$117:AD$169,D508)</f>
        <v>7579.290464799984</v>
      </c>
      <c r="AF511" s="166">
        <f>INDEX(Sorted_by_Variable!AE$117:AE$169,D508)</f>
        <v>7663.9357967254846</v>
      </c>
      <c r="AG511" s="166">
        <f>INDEX(Sorted_by_Variable!AF$117:AF$169,D508)</f>
        <v>7731.4171478138487</v>
      </c>
      <c r="AH511" s="166">
        <f>INDEX(Sorted_by_Variable!AG$117:AG$169,D508)</f>
        <v>7787.140835425269</v>
      </c>
      <c r="AI511" s="166">
        <f>INDEX(Sorted_by_Variable!AH$117:AH$169,D508)</f>
        <v>7836.6696128437743</v>
      </c>
      <c r="AJ511" s="166">
        <f>INDEX(Sorted_by_Variable!AI$117:AI$169,D508)</f>
        <v>7885.1447858986703</v>
      </c>
      <c r="AK511" s="166">
        <f>INDEX(Sorted_by_Variable!AJ$117:AJ$169,D508)</f>
        <v>7937.5615866821863</v>
      </c>
      <c r="AL511" s="166">
        <f>INDEX(Sorted_by_Variable!AK$117:AK$169,D508)</f>
        <v>7994.1144650222323</v>
      </c>
      <c r="AM511" s="166">
        <f>INDEX(Sorted_by_Variable!AL$117:AL$169,D508)</f>
        <v>8054.3070179966435</v>
      </c>
      <c r="AN511" s="166">
        <f>INDEX(Sorted_by_Variable!AM$117:AM$169,D508)</f>
        <v>8117.6867008893914</v>
      </c>
      <c r="AO511" s="166">
        <f>INDEX(Sorted_by_Variable!AN$117:AN$169,D508)</f>
        <v>8183.8431451006127</v>
      </c>
      <c r="AP511" s="166">
        <f>INDEX(Sorted_by_Variable!AO$117:AO$169,D508)</f>
        <v>8252.4065737051005</v>
      </c>
      <c r="AQ511" s="168">
        <f>INDEX(Sorted_by_Variable!AP$117:AP$169,D508)</f>
        <v>8323.0463108194563</v>
      </c>
      <c r="AS511" s="69" t="str">
        <f t="shared" si="113"/>
        <v>Net cumulative savings</v>
      </c>
    </row>
    <row r="512" spans="2:45" x14ac:dyDescent="0.35">
      <c r="C512" t="s">
        <v>2390</v>
      </c>
      <c r="D512" s="76" t="s">
        <v>1</v>
      </c>
      <c r="E512" s="174">
        <f t="shared" ref="E512:AQ512" si="114">E511/E509</f>
        <v>0</v>
      </c>
      <c r="F512" s="173">
        <f t="shared" si="114"/>
        <v>0</v>
      </c>
      <c r="G512" s="174">
        <f t="shared" si="114"/>
        <v>0</v>
      </c>
      <c r="H512" s="174">
        <f t="shared" si="114"/>
        <v>0</v>
      </c>
      <c r="I512" s="174">
        <f t="shared" si="114"/>
        <v>0</v>
      </c>
      <c r="J512" s="174">
        <f t="shared" si="114"/>
        <v>7.281799386475615E-4</v>
      </c>
      <c r="K512" s="174">
        <f t="shared" si="114"/>
        <v>3.3930423425534905E-3</v>
      </c>
      <c r="L512" s="174">
        <f t="shared" si="114"/>
        <v>7.8629946415848025E-3</v>
      </c>
      <c r="M512" s="174">
        <f t="shared" si="114"/>
        <v>1.399843513390662E-2</v>
      </c>
      <c r="N512" s="174">
        <f t="shared" si="114"/>
        <v>2.1653477031590512E-2</v>
      </c>
      <c r="O512" s="174">
        <f t="shared" si="114"/>
        <v>3.0677656086512427E-2</v>
      </c>
      <c r="P512" s="174">
        <f t="shared" si="114"/>
        <v>4.0917598983544558E-2</v>
      </c>
      <c r="Q512" s="174">
        <f t="shared" si="114"/>
        <v>5.2218631526603387E-2</v>
      </c>
      <c r="R512" s="175">
        <f t="shared" si="114"/>
        <v>6.2796481544960814E-2</v>
      </c>
      <c r="S512" s="174">
        <f t="shared" si="114"/>
        <v>7.2417279926557013E-2</v>
      </c>
      <c r="T512" s="174">
        <f t="shared" si="114"/>
        <v>8.1117727177937152E-2</v>
      </c>
      <c r="U512" s="174">
        <f t="shared" si="114"/>
        <v>8.8932799077439673E-2</v>
      </c>
      <c r="V512" s="174">
        <f t="shared" si="114"/>
        <v>9.5895822965259531E-2</v>
      </c>
      <c r="W512" s="174">
        <f t="shared" si="114"/>
        <v>0.10203855060063523</v>
      </c>
      <c r="X512" s="174">
        <f t="shared" si="114"/>
        <v>0.10739122773987241</v>
      </c>
      <c r="Y512" s="174">
        <f t="shared" si="114"/>
        <v>0.11198266058202419</v>
      </c>
      <c r="Z512" s="174">
        <f t="shared" si="114"/>
        <v>0.11584027922246444</v>
      </c>
      <c r="AA512" s="174">
        <f t="shared" si="114"/>
        <v>0.11899019824830237</v>
      </c>
      <c r="AB512" s="174">
        <f t="shared" si="114"/>
        <v>0.12145727460358023</v>
      </c>
      <c r="AC512" s="174">
        <f t="shared" si="114"/>
        <v>0.12326516284645785</v>
      </c>
      <c r="AD512" s="174">
        <f t="shared" si="114"/>
        <v>0.12446864072068291</v>
      </c>
      <c r="AE512" s="174">
        <f t="shared" si="114"/>
        <v>0.12517587526643906</v>
      </c>
      <c r="AF512" s="174">
        <f t="shared" si="114"/>
        <v>0.12549069490815912</v>
      </c>
      <c r="AG512" s="174">
        <f t="shared" si="114"/>
        <v>0.12551231883140396</v>
      </c>
      <c r="AH512" s="174">
        <f t="shared" si="114"/>
        <v>0.12529827419637476</v>
      </c>
      <c r="AI512" s="174">
        <f t="shared" si="114"/>
        <v>0.1249793928885464</v>
      </c>
      <c r="AJ512" s="174">
        <f t="shared" si="114"/>
        <v>0.1246396894298399</v>
      </c>
      <c r="AK512" s="174">
        <f t="shared" si="114"/>
        <v>0.12435796509464532</v>
      </c>
      <c r="AL512" s="174">
        <f t="shared" si="114"/>
        <v>0.12413569339929936</v>
      </c>
      <c r="AM512" s="174">
        <f t="shared" si="114"/>
        <v>0.12396363574100747</v>
      </c>
      <c r="AN512" s="174">
        <f t="shared" si="114"/>
        <v>0.12383352165859975</v>
      </c>
      <c r="AO512" s="174">
        <f t="shared" si="114"/>
        <v>0.12373798738836329</v>
      </c>
      <c r="AP512" s="174">
        <f t="shared" si="114"/>
        <v>0.12367051813099783</v>
      </c>
      <c r="AQ512" s="175">
        <f t="shared" si="114"/>
        <v>0.12362539382225711</v>
      </c>
      <c r="AS512" s="69" t="str">
        <f t="shared" si="113"/>
        <v>Net cumulative savings as a percent of sales before EE</v>
      </c>
    </row>
    <row r="513" spans="2:45" x14ac:dyDescent="0.35">
      <c r="C513" t="s">
        <v>2378</v>
      </c>
      <c r="D513" s="76" t="s">
        <v>0</v>
      </c>
      <c r="E513" s="166">
        <f>INDEX(Sorted_by_Variable!D$227:D$279,D508)</f>
        <v>0</v>
      </c>
      <c r="F513" s="167">
        <f>INDEX(Sorted_by_Variable!E$227:E$279,D508)</f>
        <v>0</v>
      </c>
      <c r="G513" s="166">
        <f>INDEX(Sorted_by_Variable!F$227:F$279,D508)</f>
        <v>0</v>
      </c>
      <c r="H513" s="166">
        <f>INDEX(Sorted_by_Variable!G$227:G$279,D508)</f>
        <v>0</v>
      </c>
      <c r="I513" s="166">
        <f>INDEX(Sorted_by_Variable!H$227:H$279,D508)</f>
        <v>0</v>
      </c>
      <c r="J513" s="166">
        <f>INDEX(Sorted_by_Variable!I$227:I$279,D508)</f>
        <v>36.81</v>
      </c>
      <c r="K513" s="166">
        <f>INDEX(Sorted_by_Variable!J$227:J$279,D508)</f>
        <v>138.12844518667575</v>
      </c>
      <c r="L513" s="166">
        <f>INDEX(Sorted_by_Variable!K$227:K$279,D508)</f>
        <v>240.57713897304669</v>
      </c>
      <c r="M513" s="166">
        <f>INDEX(Sorted_by_Variable!L$227:L$279,D508)</f>
        <v>343.61071451270129</v>
      </c>
      <c r="N513" s="166">
        <f>INDEX(Sorted_by_Variable!M$227:M$279,D508)</f>
        <v>446.72296668422382</v>
      </c>
      <c r="O513" s="166">
        <f>INDEX(Sorted_by_Variable!N$227:N$279,D508)</f>
        <v>549.45217493759935</v>
      </c>
      <c r="P513" s="166">
        <f>INDEX(Sorted_by_Variable!O$227:O$279,D508)</f>
        <v>651.38557025073112</v>
      </c>
      <c r="Q513" s="166">
        <f>INDEX(Sorted_by_Variable!P$227:P$279,D508)</f>
        <v>752.16291727145915</v>
      </c>
      <c r="R513" s="168">
        <f>INDEX(Sorted_by_Variable!Q$227:Q$279,D508)</f>
        <v>763.22654939023028</v>
      </c>
      <c r="S513" s="166">
        <f>INDEX(Sorted_by_Variable!R$227:R$279,D508)</f>
        <v>761.22252683616011</v>
      </c>
      <c r="T513" s="166">
        <f>INDEX(Sorted_by_Variable!S$227:S$279,D508)</f>
        <v>759.91110379962834</v>
      </c>
      <c r="U513" s="166">
        <f>INDEX(Sorted_by_Variable!T$227:T$279,D508)</f>
        <v>759.28082696988747</v>
      </c>
      <c r="V513" s="166">
        <f>INDEX(Sorted_by_Variable!U$227:U$279,D508)</f>
        <v>759.320966094249</v>
      </c>
      <c r="W513" s="166">
        <f>INDEX(Sorted_by_Variable!V$227:V$279,D508)</f>
        <v>760.02149412870085</v>
      </c>
      <c r="X513" s="166">
        <f>INDEX(Sorted_by_Variable!W$227:W$279,D508)</f>
        <v>761.37306825743315</v>
      </c>
      <c r="Y513" s="166">
        <f>INDEX(Sorted_by_Variable!X$227:X$279,D508)</f>
        <v>763.36701175257315</v>
      </c>
      <c r="Z513" s="166">
        <f>INDEX(Sorted_by_Variable!Y$227:Y$279,D508)</f>
        <v>765.99529664654142</v>
      </c>
      <c r="AA513" s="166">
        <f>INDEX(Sorted_by_Variable!Z$227:Z$279,D508)</f>
        <v>769.25052719052417</v>
      </c>
      <c r="AB513" s="166">
        <f>INDEX(Sorted_by_Variable!AA$227:AA$279,D508)</f>
        <v>773.1259240735925</v>
      </c>
      <c r="AC513" s="166">
        <f>INDEX(Sorted_by_Variable!AB$227:AB$279,D508)</f>
        <v>777.61530937800148</v>
      </c>
      <c r="AD513" s="166">
        <f>INDEX(Sorted_by_Variable!AC$227:AC$279,D508)</f>
        <v>782.71309224717288</v>
      </c>
      <c r="AE513" s="166">
        <f>INDEX(Sorted_by_Variable!AD$227:AD$279,D508)</f>
        <v>788.38519471747918</v>
      </c>
      <c r="AF513" s="166">
        <f>INDEX(Sorted_by_Variable!AE$227:AE$279,D508)</f>
        <v>794.5476074591254</v>
      </c>
      <c r="AG513" s="166">
        <f>INDEX(Sorted_by_Variable!AF$227:AF$279,D508)</f>
        <v>801.11714730338065</v>
      </c>
      <c r="AH513" s="166">
        <f>INDEX(Sorted_by_Variable!AG$227:AG$279,D508)</f>
        <v>808.01180912218172</v>
      </c>
      <c r="AI513" s="166">
        <f>INDEX(Sorted_by_Variable!AH$227:AH$279,D508)</f>
        <v>815.42530072845659</v>
      </c>
      <c r="AJ513" s="166">
        <f>INDEX(Sorted_by_Variable!AI$227:AI$279,D508)</f>
        <v>823.00536638998949</v>
      </c>
      <c r="AK513" s="166">
        <f>INDEX(Sorted_by_Variable!AJ$227:AJ$279,D508)</f>
        <v>830.67554407221428</v>
      </c>
      <c r="AL513" s="166">
        <f>INDEX(Sorted_by_Variable!AK$227:AK$279,D508)</f>
        <v>838.36156871727087</v>
      </c>
      <c r="AM513" s="166">
        <f>INDEX(Sorted_by_Variable!AL$227:AL$279,D508)</f>
        <v>846.06119292432857</v>
      </c>
      <c r="AN513" s="166">
        <f>INDEX(Sorted_by_Variable!AM$227:AM$279,D508)</f>
        <v>853.78253805975248</v>
      </c>
      <c r="AO513" s="166">
        <f>INDEX(Sorted_by_Variable!AN$227:AN$279,D508)</f>
        <v>861.53307364611476</v>
      </c>
      <c r="AP513" s="166">
        <f>INDEX(Sorted_by_Variable!AO$227:AO$279,D508)</f>
        <v>869.31964264737314</v>
      </c>
      <c r="AQ513" s="168">
        <f>INDEX(Sorted_by_Variable!AP$227:AP$279,D508)</f>
        <v>877.14848528980463</v>
      </c>
      <c r="AS513" s="69" t="str">
        <f t="shared" si="113"/>
        <v>Annual first-year savings</v>
      </c>
    </row>
    <row r="514" spans="2:45" x14ac:dyDescent="0.35">
      <c r="C514" t="s">
        <v>2379</v>
      </c>
      <c r="D514" s="76" t="s">
        <v>1</v>
      </c>
      <c r="E514" s="174">
        <f>INDEX(Sorted_by_Variable!D$282:D$335,D508)</f>
        <v>0</v>
      </c>
      <c r="F514" s="173">
        <f>INDEX(Sorted_by_Variable!E$282:E$335,D508)</f>
        <v>7.6073090926563429E-4</v>
      </c>
      <c r="G514" s="174">
        <f>INDEX(Sorted_by_Variable!F$282:F$335,D508)</f>
        <v>7.5364771620300161E-4</v>
      </c>
      <c r="H514" s="174">
        <f>INDEX(Sorted_by_Variable!G$282:G$335,D508)</f>
        <v>7.4719845988778532E-4</v>
      </c>
      <c r="I514" s="174">
        <f>INDEX(Sorted_by_Variable!H$282:H$335,D508)</f>
        <v>7.4080439236452733E-4</v>
      </c>
      <c r="J514" s="174">
        <f>INDEX(Sorted_by_Variable!I$282:I$335,D508)</f>
        <v>7.3446504136129287E-4</v>
      </c>
      <c r="K514" s="174">
        <f>INDEX(Sorted_by_Variable!J$282:J$335,D508)</f>
        <v>7.2871057106649252E-4</v>
      </c>
      <c r="L514" s="174">
        <f>INDEX(Sorted_by_Variable!K$282:K$335,D508)</f>
        <v>7.2440656213820201E-4</v>
      </c>
      <c r="M514" s="174">
        <f>INDEX(Sorted_by_Variable!L$282:L$335,D508)</f>
        <v>7.2144333020600837E-4</v>
      </c>
      <c r="N514" s="174">
        <f>INDEX(Sorted_by_Variable!M$282:M$335,D508)</f>
        <v>7.1972045798079551E-4</v>
      </c>
      <c r="O514" s="174">
        <f>INDEX(Sorted_by_Variable!N$282:N$335,D508)</f>
        <v>7.1914477036583635E-4</v>
      </c>
      <c r="P514" s="174">
        <f>INDEX(Sorted_by_Variable!O$282:O$335,D508)</f>
        <v>7.196285573106508E-4</v>
      </c>
      <c r="Q514" s="174">
        <f>INDEX(Sorted_by_Variable!P$282:P$335,D508)</f>
        <v>7.2108800596023441E-4</v>
      </c>
      <c r="R514" s="175">
        <f>INDEX(Sorted_by_Variable!Q$282:Q$335,D508)</f>
        <v>7.2344181480732406E-4</v>
      </c>
      <c r="S514" s="174">
        <f>INDEX(Sorted_by_Variable!R$282:R$335,D508)</f>
        <v>7.2534637446277348E-4</v>
      </c>
      <c r="T514" s="174">
        <f>INDEX(Sorted_by_Variable!S$282:S$335,D508)</f>
        <v>7.2659814712431117E-4</v>
      </c>
      <c r="U514" s="174">
        <f>INDEX(Sorted_by_Variable!T$282:T$335,D508)</f>
        <v>7.2720129415555215E-4</v>
      </c>
      <c r="V514" s="174">
        <f>INDEX(Sorted_by_Variable!U$282:U$335,D508)</f>
        <v>7.271628529370354E-4</v>
      </c>
      <c r="W514" s="174">
        <f>INDEX(Sorted_by_Variable!V$282:V$335,D508)</f>
        <v>7.2649261141356585E-4</v>
      </c>
      <c r="X514" s="174">
        <f>INDEX(Sorted_by_Variable!W$282:W$335,D508)</f>
        <v>7.2520295636896459E-4</v>
      </c>
      <c r="Y514" s="174">
        <f>INDEX(Sorted_by_Variable!X$282:X$335,D508)</f>
        <v>7.2330869882934626E-4</v>
      </c>
      <c r="Z514" s="174">
        <f>INDEX(Sorted_by_Variable!Y$282:Y$335,D508)</f>
        <v>7.2082688029190668E-4</v>
      </c>
      <c r="AA514" s="174">
        <f>INDEX(Sorted_by_Variable!Z$282:Z$335,D508)</f>
        <v>7.177765636594049E-4</v>
      </c>
      <c r="AB514" s="174">
        <f>INDEX(Sorted_by_Variable!AA$282:AA$335,D508)</f>
        <v>7.1417861283285824E-4</v>
      </c>
      <c r="AC514" s="174">
        <f>INDEX(Sorted_by_Variable!AB$282:AB$335,D508)</f>
        <v>7.1005546488231235E-4</v>
      </c>
      <c r="AD514" s="174">
        <f>INDEX(Sorted_by_Variable!AC$282:AC$335,D508)</f>
        <v>7.0543089858734163E-4</v>
      </c>
      <c r="AE514" s="174">
        <f>INDEX(Sorted_by_Variable!AD$282:AD$335,D508)</f>
        <v>7.0035561765954401E-4</v>
      </c>
      <c r="AF514" s="174">
        <f>INDEX(Sorted_by_Variable!AE$282:AE$335,D508)</f>
        <v>6.9492374631359617E-4</v>
      </c>
      <c r="AG514" s="174">
        <f>INDEX(Sorted_by_Variable!AF$282:AF$335,D508)</f>
        <v>6.8922504262775757E-4</v>
      </c>
      <c r="AH514" s="174">
        <f>INDEX(Sorted_by_Variable!AG$282:AG$335,D508)</f>
        <v>6.8334397315288227E-4</v>
      </c>
      <c r="AI514" s="174">
        <f>INDEX(Sorted_by_Variable!AH$282:AH$335,D508)</f>
        <v>6.771313074376516E-4</v>
      </c>
      <c r="AJ514" s="174">
        <f>INDEX(Sorted_by_Variable!AI$282:AI$335,D508)</f>
        <v>6.7089477486876811E-4</v>
      </c>
      <c r="AK514" s="174">
        <f>INDEX(Sorted_by_Variable!AJ$282:AJ$335,D508)</f>
        <v>6.6469995889514139E-4</v>
      </c>
      <c r="AL514" s="174">
        <f>INDEX(Sorted_by_Variable!AK$282:AK$335,D508)</f>
        <v>6.586060485153359E-4</v>
      </c>
      <c r="AM514" s="174">
        <f>INDEX(Sorted_by_Variable!AL$282:AL$335,D508)</f>
        <v>6.5261236966979543E-4</v>
      </c>
      <c r="AN514" s="174">
        <f>INDEX(Sorted_by_Variable!AM$282:AM$335,D508)</f>
        <v>6.4671034530031286E-4</v>
      </c>
      <c r="AO514" s="174">
        <f>INDEX(Sorted_by_Variable!AN$282:AN$335,D508)</f>
        <v>6.4089240087235745E-4</v>
      </c>
      <c r="AP514" s="174">
        <f>INDEX(Sorted_by_Variable!AO$282:AO$335,D508)</f>
        <v>6.3515187384759425E-4</v>
      </c>
      <c r="AQ514" s="175">
        <f>INDEX(Sorted_by_Variable!AP$282:AP$335,D508)</f>
        <v>6.2948293163565458E-4</v>
      </c>
      <c r="AS514" s="69" t="str">
        <f t="shared" si="113"/>
        <v>EIA and EERS savings as a percent of previous year sales</v>
      </c>
    </row>
    <row r="515" spans="2:45" x14ac:dyDescent="0.35">
      <c r="C515" t="s">
        <v>2391</v>
      </c>
      <c r="D515" s="76" t="s">
        <v>1</v>
      </c>
      <c r="E515" s="174">
        <f>INDEX(Sorted_by_Variable!D$337:D$389,D508)</f>
        <v>0</v>
      </c>
      <c r="F515" s="173">
        <f>INDEX(Sorted_by_Variable!E$337:E$389,D508)</f>
        <v>0</v>
      </c>
      <c r="G515" s="174">
        <f>INDEX(Sorted_by_Variable!F$337:F$389,D508)</f>
        <v>0</v>
      </c>
      <c r="H515" s="174">
        <f>INDEX(Sorted_by_Variable!G$337:G$389,D508)</f>
        <v>0</v>
      </c>
      <c r="I515" s="174">
        <f>INDEX(Sorted_by_Variable!H$337:H$389,D508)</f>
        <v>0</v>
      </c>
      <c r="J515" s="174">
        <f>INDEX(Sorted_by_Variable!I$337:I$389,D508)</f>
        <v>7.3446504136129287E-4</v>
      </c>
      <c r="K515" s="174">
        <f>INDEX(Sorted_by_Variable!J$337:J$389,D508)</f>
        <v>2.734465041361293E-3</v>
      </c>
      <c r="L515" s="174">
        <f>INDEX(Sorted_by_Variable!K$337:K$389,D508)</f>
        <v>4.7344650413612931E-3</v>
      </c>
      <c r="M515" s="174">
        <f>INDEX(Sorted_by_Variable!L$337:L$389,D508)</f>
        <v>6.7344650413612931E-3</v>
      </c>
      <c r="N515" s="174">
        <f>INDEX(Sorted_by_Variable!M$337:M$389,D508)</f>
        <v>8.7344650413612931E-3</v>
      </c>
      <c r="O515" s="174">
        <f>INDEX(Sorted_by_Variable!N$337:N$389,D508)</f>
        <v>1.0734465041361293E-2</v>
      </c>
      <c r="P515" s="174">
        <f>INDEX(Sorted_by_Variable!O$337:O$389,D508)</f>
        <v>1.2734465041361293E-2</v>
      </c>
      <c r="Q515" s="174">
        <f>INDEX(Sorted_by_Variable!P$337:P$389,D508)</f>
        <v>1.4734465041361293E-2</v>
      </c>
      <c r="R515" s="175">
        <f>INDEX(Sorted_by_Variable!Q$337:Q$389,D508)</f>
        <v>1.4999999999999999E-2</v>
      </c>
      <c r="S515" s="174">
        <f>INDEX(Sorted_by_Variable!R$337:R$389,D508)</f>
        <v>1.4999999999999999E-2</v>
      </c>
      <c r="T515" s="174">
        <f>INDEX(Sorted_by_Variable!S$337:S$389,D508)</f>
        <v>1.4999999999999999E-2</v>
      </c>
      <c r="U515" s="174">
        <f>INDEX(Sorted_by_Variable!T$337:T$389,D508)</f>
        <v>1.4999999999999999E-2</v>
      </c>
      <c r="V515" s="174">
        <f>INDEX(Sorted_by_Variable!U$337:U$389,D508)</f>
        <v>1.4999999999999999E-2</v>
      </c>
      <c r="W515" s="174">
        <f>INDEX(Sorted_by_Variable!V$337:V$389,D508)</f>
        <v>1.4999999999999999E-2</v>
      </c>
      <c r="X515" s="174">
        <f>INDEX(Sorted_by_Variable!W$337:W$389,D508)</f>
        <v>1.4999999999999999E-2</v>
      </c>
      <c r="Y515" s="174">
        <f>INDEX(Sorted_by_Variable!X$337:X$389,D508)</f>
        <v>1.4999999999999999E-2</v>
      </c>
      <c r="Z515" s="174">
        <f>INDEX(Sorted_by_Variable!Y$337:Y$389,D508)</f>
        <v>1.4999999999999999E-2</v>
      </c>
      <c r="AA515" s="174">
        <f>INDEX(Sorted_by_Variable!Z$337:Z$389,D508)</f>
        <v>1.4999999999999999E-2</v>
      </c>
      <c r="AB515" s="174">
        <f>INDEX(Sorted_by_Variable!AA$337:AA$389,D508)</f>
        <v>1.4999999999999999E-2</v>
      </c>
      <c r="AC515" s="174">
        <f>INDEX(Sorted_by_Variable!AB$337:AB$389,D508)</f>
        <v>1.4999999999999999E-2</v>
      </c>
      <c r="AD515" s="174">
        <f>INDEX(Sorted_by_Variable!AC$337:AC$389,D508)</f>
        <v>1.4999999999999999E-2</v>
      </c>
      <c r="AE515" s="174">
        <f>INDEX(Sorted_by_Variable!AD$337:AD$389,D508)</f>
        <v>1.4999999999999999E-2</v>
      </c>
      <c r="AF515" s="174">
        <f>INDEX(Sorted_by_Variable!AE$337:AE$389,D508)</f>
        <v>1.4999999999999999E-2</v>
      </c>
      <c r="AG515" s="174">
        <f>INDEX(Sorted_by_Variable!AF$337:AF$389,D508)</f>
        <v>1.4999999999999999E-2</v>
      </c>
      <c r="AH515" s="174">
        <f>INDEX(Sorted_by_Variable!AG$337:AG$389,D508)</f>
        <v>1.4999999999999999E-2</v>
      </c>
      <c r="AI515" s="174">
        <f>INDEX(Sorted_by_Variable!AH$337:AH$389,D508)</f>
        <v>1.4999999999999999E-2</v>
      </c>
      <c r="AJ515" s="174">
        <f>INDEX(Sorted_by_Variable!AI$337:AI$389,D508)</f>
        <v>1.4999999999999999E-2</v>
      </c>
      <c r="AK515" s="174">
        <f>INDEX(Sorted_by_Variable!AJ$337:AJ$389,D508)</f>
        <v>1.4999999999999999E-2</v>
      </c>
      <c r="AL515" s="174">
        <f>INDEX(Sorted_by_Variable!AK$337:AK$389,D508)</f>
        <v>1.4999999999999999E-2</v>
      </c>
      <c r="AM515" s="174">
        <f>INDEX(Sorted_by_Variable!AL$337:AL$389,D508)</f>
        <v>1.4999999999999999E-2</v>
      </c>
      <c r="AN515" s="174">
        <f>INDEX(Sorted_by_Variable!AM$337:AM$389,D508)</f>
        <v>1.4999999999999999E-2</v>
      </c>
      <c r="AO515" s="174">
        <f>INDEX(Sorted_by_Variable!AN$337:AN$389,D508)</f>
        <v>1.4999999999999999E-2</v>
      </c>
      <c r="AP515" s="174">
        <f>INDEX(Sorted_by_Variable!AO$337:AO$389,D508)</f>
        <v>1.4999999999999999E-2</v>
      </c>
      <c r="AQ515" s="175">
        <f>INDEX(Sorted_by_Variable!AP$337:AP$389,D508)</f>
        <v>1.4999999999999999E-2</v>
      </c>
      <c r="AS515" s="69" t="str">
        <f t="shared" si="113"/>
        <v>First-year savings as a percent of previous year sales</v>
      </c>
    </row>
    <row r="516" spans="2:45" x14ac:dyDescent="0.35">
      <c r="B516" s="231"/>
      <c r="C516" s="231" t="s">
        <v>2414</v>
      </c>
      <c r="D516" s="248"/>
      <c r="E516" s="250"/>
      <c r="F516" s="249"/>
      <c r="G516" s="250"/>
      <c r="H516" s="250"/>
      <c r="I516" s="250"/>
      <c r="J516" s="250"/>
      <c r="K516" s="250"/>
      <c r="L516" s="250"/>
      <c r="M516" s="250"/>
      <c r="N516" s="250"/>
      <c r="O516" s="250"/>
      <c r="P516" s="250"/>
      <c r="Q516" s="250"/>
      <c r="R516" s="251"/>
      <c r="S516" s="250"/>
      <c r="T516" s="250"/>
      <c r="U516" s="250"/>
      <c r="V516" s="250"/>
      <c r="W516" s="250"/>
      <c r="X516" s="250"/>
      <c r="Y516" s="250"/>
      <c r="Z516" s="250"/>
      <c r="AA516" s="250"/>
      <c r="AB516" s="250"/>
      <c r="AC516" s="250"/>
      <c r="AD516" s="250"/>
      <c r="AE516" s="250"/>
      <c r="AF516" s="250"/>
      <c r="AG516" s="250"/>
      <c r="AH516" s="250"/>
      <c r="AI516" s="250"/>
      <c r="AJ516" s="250"/>
      <c r="AK516" s="250"/>
      <c r="AL516" s="250"/>
      <c r="AM516" s="250"/>
      <c r="AN516" s="250"/>
      <c r="AO516" s="250"/>
      <c r="AP516" s="250"/>
      <c r="AQ516" s="251"/>
      <c r="AS516" s="69" t="str">
        <f t="shared" si="113"/>
        <v>Levelized cost of saved energy associated with program year</v>
      </c>
    </row>
    <row r="517" spans="2:45" x14ac:dyDescent="0.35">
      <c r="B517" s="36"/>
      <c r="C517" s="267" t="s">
        <v>2403</v>
      </c>
      <c r="D517" s="76" t="s">
        <v>2375</v>
      </c>
      <c r="E517" s="197"/>
      <c r="F517" s="196">
        <f>INDEX(Sorted_by_Variable!E$392:E$444,D508)</f>
        <v>0</v>
      </c>
      <c r="G517" s="197">
        <f>INDEX(Sorted_by_Variable!F$392:F$444,D508)</f>
        <v>0</v>
      </c>
      <c r="H517" s="197">
        <f>INDEX(Sorted_by_Variable!G$392:G$444,D508)</f>
        <v>0</v>
      </c>
      <c r="I517" s="197">
        <f>INDEX(Sorted_by_Variable!H$392:H$444,D508)</f>
        <v>0</v>
      </c>
      <c r="J517" s="197">
        <f>INDEX(Sorted_by_Variable!I$392:I$444,D508)</f>
        <v>6.5088934148849074</v>
      </c>
      <c r="K517" s="197">
        <f>INDEX(Sorted_by_Variable!J$392:J$444,D508)</f>
        <v>6.5088934148849065</v>
      </c>
      <c r="L517" s="197">
        <f>INDEX(Sorted_by_Variable!K$392:K$444,D508)</f>
        <v>6.5088934148849056</v>
      </c>
      <c r="M517" s="197">
        <f>INDEX(Sorted_by_Variable!L$392:L$444,D508)</f>
        <v>7.8106720978618878</v>
      </c>
      <c r="N517" s="197">
        <f>INDEX(Sorted_by_Variable!M$392:M$444,D508)</f>
        <v>7.810672097861886</v>
      </c>
      <c r="O517" s="197">
        <f>INDEX(Sorted_by_Variable!N$392:N$444,D508)</f>
        <v>9.1124507808388682</v>
      </c>
      <c r="P517" s="197">
        <f>INDEX(Sorted_by_Variable!O$392:O$444,D508)</f>
        <v>9.1124507808388682</v>
      </c>
      <c r="Q517" s="197">
        <f>INDEX(Sorted_by_Variable!P$392:P$444,D508)</f>
        <v>9.1124507808388664</v>
      </c>
      <c r="R517" s="198">
        <f>INDEX(Sorted_by_Variable!Q$392:Q$444,D508)</f>
        <v>9.1124507808388646</v>
      </c>
      <c r="S517" s="197">
        <f>INDEX(Sorted_by_Variable!R$392:R$444,D508)</f>
        <v>9.1124507808388682</v>
      </c>
      <c r="T517" s="197">
        <f>INDEX(Sorted_by_Variable!S$392:S$444,D508)</f>
        <v>9.1124507808388664</v>
      </c>
      <c r="U517" s="197">
        <f>INDEX(Sorted_by_Variable!T$392:T$444,D508)</f>
        <v>9.1124507808388664</v>
      </c>
      <c r="V517" s="197">
        <f>INDEX(Sorted_by_Variable!U$392:U$444,D508)</f>
        <v>9.1124507808388682</v>
      </c>
      <c r="W517" s="197">
        <f>INDEX(Sorted_by_Variable!V$392:V$444,D508)</f>
        <v>9.1124507808388664</v>
      </c>
      <c r="X517" s="197">
        <f>INDEX(Sorted_by_Variable!W$392:W$444,D508)</f>
        <v>9.1124507808388664</v>
      </c>
      <c r="Y517" s="197">
        <f>INDEX(Sorted_by_Variable!X$392:X$444,D508)</f>
        <v>9.1124507808388664</v>
      </c>
      <c r="Z517" s="197">
        <f>INDEX(Sorted_by_Variable!Y$392:Y$444,D508)</f>
        <v>9.1124507808388664</v>
      </c>
      <c r="AA517" s="197">
        <f>INDEX(Sorted_by_Variable!Z$392:Z$444,D508)</f>
        <v>9.1124507808388682</v>
      </c>
      <c r="AB517" s="197">
        <f>INDEX(Sorted_by_Variable!AA$392:AA$444,D508)</f>
        <v>9.1124507808388699</v>
      </c>
      <c r="AC517" s="197">
        <f>INDEX(Sorted_by_Variable!AB$392:AB$444,D508)</f>
        <v>9.1124507808388664</v>
      </c>
      <c r="AD517" s="197">
        <f>INDEX(Sorted_by_Variable!AC$392:AC$444,D508)</f>
        <v>9.1124507808388682</v>
      </c>
      <c r="AE517" s="197">
        <f>INDEX(Sorted_by_Variable!AD$392:AD$444,D508)</f>
        <v>9.1124507808388682</v>
      </c>
      <c r="AF517" s="197">
        <f>INDEX(Sorted_by_Variable!AE$392:AE$444,D508)</f>
        <v>9.1124507808388664</v>
      </c>
      <c r="AG517" s="197">
        <f>INDEX(Sorted_by_Variable!AF$392:AF$444,D508)</f>
        <v>9.1124507808388682</v>
      </c>
      <c r="AH517" s="197">
        <f>INDEX(Sorted_by_Variable!AG$392:AG$444,D508)</f>
        <v>9.1124507808388682</v>
      </c>
      <c r="AI517" s="197">
        <f>INDEX(Sorted_by_Variable!AH$392:AH$444,D508)</f>
        <v>9.1124507808388682</v>
      </c>
      <c r="AJ517" s="197">
        <f>INDEX(Sorted_by_Variable!AI$392:AI$444,D508)</f>
        <v>9.1124507808388664</v>
      </c>
      <c r="AK517" s="197">
        <f>INDEX(Sorted_by_Variable!AJ$392:AJ$444,D508)</f>
        <v>9.1124507808388664</v>
      </c>
      <c r="AL517" s="197">
        <f>INDEX(Sorted_by_Variable!AK$392:AK$444,D508)</f>
        <v>9.1124507808388664</v>
      </c>
      <c r="AM517" s="197">
        <f>INDEX(Sorted_by_Variable!AL$392:AL$444,D508)</f>
        <v>9.1124507808388682</v>
      </c>
      <c r="AN517" s="197">
        <f>INDEX(Sorted_by_Variable!AM$392:AM$444,D508)</f>
        <v>9.1124507808388682</v>
      </c>
      <c r="AO517" s="197">
        <f>INDEX(Sorted_by_Variable!AN$392:AN$444,D508)</f>
        <v>9.1124507808388699</v>
      </c>
      <c r="AP517" s="197">
        <f>INDEX(Sorted_by_Variable!AO$392:AO$444,D508)</f>
        <v>9.1124507808388664</v>
      </c>
      <c r="AQ517" s="198">
        <f>INDEX(Sorted_by_Variable!AP$392:AP$444,D508)</f>
        <v>9.1124507808388682</v>
      </c>
      <c r="AS517" s="69" t="str">
        <f t="shared" si="113"/>
        <v>Total levelized cost of saved energy</v>
      </c>
    </row>
    <row r="518" spans="2:45" x14ac:dyDescent="0.35">
      <c r="B518" s="36"/>
      <c r="C518" s="267" t="s">
        <v>2397</v>
      </c>
      <c r="D518" s="76" t="s">
        <v>2375</v>
      </c>
      <c r="E518" s="197"/>
      <c r="F518" s="196">
        <f>INDEX(Sorted_by_Variable!E$447:E$499,D508)</f>
        <v>0</v>
      </c>
      <c r="G518" s="197">
        <f>INDEX(Sorted_by_Variable!F$447:F$499,D508)</f>
        <v>0</v>
      </c>
      <c r="H518" s="197">
        <f>INDEX(Sorted_by_Variable!G$447:G$499,D508)</f>
        <v>0</v>
      </c>
      <c r="I518" s="197">
        <f>INDEX(Sorted_by_Variable!H$447:H$499,D508)</f>
        <v>0</v>
      </c>
      <c r="J518" s="197">
        <f>INDEX(Sorted_by_Variable!I$447:I$499,D508)</f>
        <v>3.2544467074424537</v>
      </c>
      <c r="K518" s="197">
        <f>INDEX(Sorted_by_Variable!J$447:J$499,D508)</f>
        <v>3.2544467074424532</v>
      </c>
      <c r="L518" s="197">
        <f>INDEX(Sorted_by_Variable!K$447:K$499,D508)</f>
        <v>3.2544467074424528</v>
      </c>
      <c r="M518" s="197">
        <f>INDEX(Sorted_by_Variable!L$447:L$499,D508)</f>
        <v>3.9053360489309439</v>
      </c>
      <c r="N518" s="197">
        <f>INDEX(Sorted_by_Variable!M$447:M$499,D508)</f>
        <v>3.905336048930943</v>
      </c>
      <c r="O518" s="197">
        <f>INDEX(Sorted_by_Variable!N$447:N$499,D508)</f>
        <v>4.5562253904194341</v>
      </c>
      <c r="P518" s="197">
        <f>INDEX(Sorted_by_Variable!O$447:O$499,D508)</f>
        <v>4.5562253904194341</v>
      </c>
      <c r="Q518" s="197">
        <f>INDEX(Sorted_by_Variable!P$447:P$499,D508)</f>
        <v>4.5562253904194332</v>
      </c>
      <c r="R518" s="198">
        <f>INDEX(Sorted_by_Variable!Q$447:Q$499,D508)</f>
        <v>4.5562253904194323</v>
      </c>
      <c r="S518" s="197">
        <f>INDEX(Sorted_by_Variable!R$447:R$499,D508)</f>
        <v>4.5562253904194341</v>
      </c>
      <c r="T518" s="197">
        <f>INDEX(Sorted_by_Variable!S$447:S$499,D508)</f>
        <v>4.5562253904194332</v>
      </c>
      <c r="U518" s="197">
        <f>INDEX(Sorted_by_Variable!T$447:T$499,D508)</f>
        <v>4.5562253904194332</v>
      </c>
      <c r="V518" s="197">
        <f>INDEX(Sorted_by_Variable!U$447:U$499,D508)</f>
        <v>4.5562253904194341</v>
      </c>
      <c r="W518" s="197">
        <f>INDEX(Sorted_by_Variable!V$447:V$499,D508)</f>
        <v>4.5562253904194332</v>
      </c>
      <c r="X518" s="197">
        <f>INDEX(Sorted_by_Variable!W$447:W$499,D508)</f>
        <v>4.5562253904194332</v>
      </c>
      <c r="Y518" s="197">
        <f>INDEX(Sorted_by_Variable!X$447:X$499,D508)</f>
        <v>4.5562253904194332</v>
      </c>
      <c r="Z518" s="197">
        <f>INDEX(Sorted_by_Variable!Y$447:Y$499,D508)</f>
        <v>4.5562253904194332</v>
      </c>
      <c r="AA518" s="197">
        <f>INDEX(Sorted_by_Variable!Z$447:Z$499,D508)</f>
        <v>4.5562253904194341</v>
      </c>
      <c r="AB518" s="197">
        <f>INDEX(Sorted_by_Variable!AA$447:AA$499,D508)</f>
        <v>4.556225390419435</v>
      </c>
      <c r="AC518" s="197">
        <f>INDEX(Sorted_by_Variable!AB$447:AB$499,D508)</f>
        <v>4.5562253904194332</v>
      </c>
      <c r="AD518" s="197">
        <f>INDEX(Sorted_by_Variable!AC$447:AC$499,D508)</f>
        <v>4.5562253904194341</v>
      </c>
      <c r="AE518" s="197">
        <f>INDEX(Sorted_by_Variable!AD$447:AD$499,D508)</f>
        <v>4.5562253904194341</v>
      </c>
      <c r="AF518" s="197">
        <f>INDEX(Sorted_by_Variable!AE$447:AE$499,D508)</f>
        <v>4.5562253904194332</v>
      </c>
      <c r="AG518" s="197">
        <f>INDEX(Sorted_by_Variable!AF$447:AF$499,D508)</f>
        <v>4.5562253904194341</v>
      </c>
      <c r="AH518" s="197">
        <f>INDEX(Sorted_by_Variable!AG$447:AG$499,D508)</f>
        <v>4.5562253904194341</v>
      </c>
      <c r="AI518" s="197">
        <f>INDEX(Sorted_by_Variable!AH$447:AH$499,D508)</f>
        <v>4.5562253904194341</v>
      </c>
      <c r="AJ518" s="197">
        <f>INDEX(Sorted_by_Variable!AI$447:AI$499,D508)</f>
        <v>4.5562253904194332</v>
      </c>
      <c r="AK518" s="197">
        <f>INDEX(Sorted_by_Variable!AJ$447:AJ$499,D508)</f>
        <v>4.5562253904194332</v>
      </c>
      <c r="AL518" s="197">
        <f>INDEX(Sorted_by_Variable!AK$447:AK$499,D508)</f>
        <v>4.5562253904194332</v>
      </c>
      <c r="AM518" s="197">
        <f>INDEX(Sorted_by_Variable!AL$447:AL$499,D508)</f>
        <v>4.5562253904194341</v>
      </c>
      <c r="AN518" s="197">
        <f>INDEX(Sorted_by_Variable!AM$447:AM$499,D508)</f>
        <v>4.5562253904194341</v>
      </c>
      <c r="AO518" s="197">
        <f>INDEX(Sorted_by_Variable!AN$447:AN$499,D508)</f>
        <v>4.556225390419435</v>
      </c>
      <c r="AP518" s="197">
        <f>INDEX(Sorted_by_Variable!AO$447:AO$499,D508)</f>
        <v>4.5562253904194332</v>
      </c>
      <c r="AQ518" s="198">
        <f>INDEX(Sorted_by_Variable!AP$447:AP$499,D508)</f>
        <v>4.5562253904194341</v>
      </c>
      <c r="AS518" s="69" t="str">
        <f t="shared" si="113"/>
        <v>Program levelized cost of saved energy</v>
      </c>
    </row>
    <row r="519" spans="2:45" x14ac:dyDescent="0.35">
      <c r="B519" s="36"/>
      <c r="C519" s="244" t="s">
        <v>2398</v>
      </c>
      <c r="D519" s="76" t="s">
        <v>2375</v>
      </c>
      <c r="E519" s="197"/>
      <c r="F519" s="196">
        <f>INDEX(Sorted_by_Variable!E$502:E$554,D508)</f>
        <v>0</v>
      </c>
      <c r="G519" s="197">
        <f>INDEX(Sorted_by_Variable!F$502:F$554,D508)</f>
        <v>0</v>
      </c>
      <c r="H519" s="197">
        <f>INDEX(Sorted_by_Variable!G$502:G$554,D508)</f>
        <v>0</v>
      </c>
      <c r="I519" s="197">
        <f>INDEX(Sorted_by_Variable!H$502:H$554,D508)</f>
        <v>0</v>
      </c>
      <c r="J519" s="197">
        <f>INDEX(Sorted_by_Variable!I$502:I$554,D508)</f>
        <v>3.2544467074424537</v>
      </c>
      <c r="K519" s="197">
        <f>INDEX(Sorted_by_Variable!J$502:J$554,D508)</f>
        <v>3.2544467074424532</v>
      </c>
      <c r="L519" s="197">
        <f>INDEX(Sorted_by_Variable!K$502:K$554,D508)</f>
        <v>3.2544467074424528</v>
      </c>
      <c r="M519" s="197">
        <f>INDEX(Sorted_by_Variable!L$502:L$554,D508)</f>
        <v>3.9053360489309439</v>
      </c>
      <c r="N519" s="197">
        <f>INDEX(Sorted_by_Variable!M$502:M$554,D508)</f>
        <v>3.905336048930943</v>
      </c>
      <c r="O519" s="197">
        <f>INDEX(Sorted_by_Variable!N$502:N$554,D508)</f>
        <v>4.5562253904194341</v>
      </c>
      <c r="P519" s="197">
        <f>INDEX(Sorted_by_Variable!O$502:O$554,D508)</f>
        <v>4.5562253904194341</v>
      </c>
      <c r="Q519" s="197">
        <f>INDEX(Sorted_by_Variable!P$502:P$554,D508)</f>
        <v>4.5562253904194332</v>
      </c>
      <c r="R519" s="198">
        <f>INDEX(Sorted_by_Variable!Q$502:Q$554,D508)</f>
        <v>4.5562253904194323</v>
      </c>
      <c r="S519" s="197">
        <f>INDEX(Sorted_by_Variable!R$502:R$554,D508)</f>
        <v>4.5562253904194341</v>
      </c>
      <c r="T519" s="197">
        <f>INDEX(Sorted_by_Variable!S$502:S$554,D508)</f>
        <v>4.5562253904194332</v>
      </c>
      <c r="U519" s="197">
        <f>INDEX(Sorted_by_Variable!T$502:T$554,D508)</f>
        <v>4.5562253904194332</v>
      </c>
      <c r="V519" s="197">
        <f>INDEX(Sorted_by_Variable!U$502:U$554,D508)</f>
        <v>4.5562253904194341</v>
      </c>
      <c r="W519" s="197">
        <f>INDEX(Sorted_by_Variable!V$502:V$554,D508)</f>
        <v>4.5562253904194332</v>
      </c>
      <c r="X519" s="197">
        <f>INDEX(Sorted_by_Variable!W$502:W$554,D508)</f>
        <v>4.5562253904194332</v>
      </c>
      <c r="Y519" s="197">
        <f>INDEX(Sorted_by_Variable!X$502:X$554,D508)</f>
        <v>4.5562253904194332</v>
      </c>
      <c r="Z519" s="197">
        <f>INDEX(Sorted_by_Variable!Y$502:Y$554,D508)</f>
        <v>4.5562253904194332</v>
      </c>
      <c r="AA519" s="197">
        <f>INDEX(Sorted_by_Variable!Z$502:Z$554,D508)</f>
        <v>4.5562253904194341</v>
      </c>
      <c r="AB519" s="197">
        <f>INDEX(Sorted_by_Variable!AA$502:AA$554,D508)</f>
        <v>4.556225390419435</v>
      </c>
      <c r="AC519" s="197">
        <f>INDEX(Sorted_by_Variable!AB$502:AB$554,D508)</f>
        <v>4.5562253904194332</v>
      </c>
      <c r="AD519" s="197">
        <f>INDEX(Sorted_by_Variable!AC$502:AC$554,D508)</f>
        <v>4.5562253904194341</v>
      </c>
      <c r="AE519" s="197">
        <f>INDEX(Sorted_by_Variable!AD$502:AD$554,D508)</f>
        <v>4.5562253904194341</v>
      </c>
      <c r="AF519" s="197">
        <f>INDEX(Sorted_by_Variable!AE$502:AE$554,D508)</f>
        <v>4.5562253904194332</v>
      </c>
      <c r="AG519" s="197">
        <f>INDEX(Sorted_by_Variable!AF$502:AF$554,D508)</f>
        <v>4.5562253904194341</v>
      </c>
      <c r="AH519" s="197">
        <f>INDEX(Sorted_by_Variable!AG$502:AG$554,D508)</f>
        <v>4.5562253904194341</v>
      </c>
      <c r="AI519" s="197">
        <f>INDEX(Sorted_by_Variable!AH$502:AH$554,D508)</f>
        <v>4.5562253904194341</v>
      </c>
      <c r="AJ519" s="197">
        <f>INDEX(Sorted_by_Variable!AI$502:AI$554,D508)</f>
        <v>4.5562253904194332</v>
      </c>
      <c r="AK519" s="197">
        <f>INDEX(Sorted_by_Variable!AJ$502:AJ$554,D508)</f>
        <v>4.5562253904194332</v>
      </c>
      <c r="AL519" s="197">
        <f>INDEX(Sorted_by_Variable!AK$502:AK$554,D508)</f>
        <v>4.5562253904194332</v>
      </c>
      <c r="AM519" s="197">
        <f>INDEX(Sorted_by_Variable!AL$502:AL$554,D508)</f>
        <v>4.5562253904194341</v>
      </c>
      <c r="AN519" s="197">
        <f>INDEX(Sorted_by_Variable!AM$502:AM$554,D508)</f>
        <v>4.5562253904194341</v>
      </c>
      <c r="AO519" s="197">
        <f>INDEX(Sorted_by_Variable!AN$502:AN$554,D508)</f>
        <v>4.556225390419435</v>
      </c>
      <c r="AP519" s="197">
        <f>INDEX(Sorted_by_Variable!AO$502:AO$554,D508)</f>
        <v>4.5562253904194332</v>
      </c>
      <c r="AQ519" s="198">
        <f>INDEX(Sorted_by_Variable!AP$502:AP$554,D508)</f>
        <v>4.5562253904194341</v>
      </c>
      <c r="AS519" s="69" t="str">
        <f t="shared" si="113"/>
        <v>Participant levelized cost of saved energy</v>
      </c>
    </row>
    <row r="520" spans="2:45" x14ac:dyDescent="0.35">
      <c r="B520" s="36"/>
      <c r="C520" s="247" t="s">
        <v>2418</v>
      </c>
      <c r="D520" s="248"/>
      <c r="E520" s="250"/>
      <c r="F520" s="249"/>
      <c r="G520" s="250"/>
      <c r="H520" s="250"/>
      <c r="I520" s="250"/>
      <c r="J520" s="250"/>
      <c r="K520" s="250"/>
      <c r="L520" s="250"/>
      <c r="M520" s="250"/>
      <c r="N520" s="250"/>
      <c r="O520" s="250"/>
      <c r="P520" s="250"/>
      <c r="Q520" s="250"/>
      <c r="R520" s="251"/>
      <c r="S520" s="250"/>
      <c r="T520" s="250"/>
      <c r="U520" s="250"/>
      <c r="V520" s="250"/>
      <c r="W520" s="250"/>
      <c r="X520" s="250"/>
      <c r="Y520" s="250"/>
      <c r="Z520" s="250"/>
      <c r="AA520" s="250"/>
      <c r="AB520" s="250"/>
      <c r="AC520" s="250"/>
      <c r="AD520" s="250"/>
      <c r="AE520" s="250"/>
      <c r="AF520" s="250"/>
      <c r="AG520" s="250"/>
      <c r="AH520" s="250"/>
      <c r="AI520" s="250"/>
      <c r="AJ520" s="250"/>
      <c r="AK520" s="250"/>
      <c r="AL520" s="250"/>
      <c r="AM520" s="250"/>
      <c r="AN520" s="250"/>
      <c r="AO520" s="250"/>
      <c r="AP520" s="250"/>
      <c r="AQ520" s="251"/>
      <c r="AS520" s="69" t="str">
        <f>C520</f>
        <v>Annualized total cost of EE</v>
      </c>
    </row>
    <row r="521" spans="2:45" x14ac:dyDescent="0.35">
      <c r="B521" s="36"/>
      <c r="C521" s="244" t="s">
        <v>2418</v>
      </c>
      <c r="D521" s="76" t="s">
        <v>2376</v>
      </c>
      <c r="E521" s="200"/>
      <c r="F521" s="199">
        <f>INDEX(Sorted_by_Variable!E$557:E$609,D508)</f>
        <v>0</v>
      </c>
      <c r="G521" s="200">
        <f>INDEX(Sorted_by_Variable!F$557:F$609,D508)</f>
        <v>0</v>
      </c>
      <c r="H521" s="200">
        <f>INDEX(Sorted_by_Variable!G$557:G$609,D508)</f>
        <v>0</v>
      </c>
      <c r="I521" s="200">
        <f>INDEX(Sorted_by_Variable!H$557:H$609,D508)</f>
        <v>0</v>
      </c>
      <c r="J521" s="200">
        <f>INDEX(Sorted_by_Variable!I$557:I$609,D508)</f>
        <v>2.3959236660191348</v>
      </c>
      <c r="K521" s="200">
        <f>INDEX(Sorted_by_Variable!J$557:J$609,D508)</f>
        <v>11.260455693277624</v>
      </c>
      <c r="L521" s="200">
        <f>INDEX(Sorted_by_Variable!K$557:K$609,D508)</f>
        <v>26.320072779146582</v>
      </c>
      <c r="M521" s="200">
        <f>INDEX(Sorted_by_Variable!L$557:L$609,D508)</f>
        <v>51.734933377843866</v>
      </c>
      <c r="N521" s="200">
        <f>INDEX(Sorted_by_Variable!M$557:M$609,D508)</f>
        <v>83.791011454605169</v>
      </c>
      <c r="O521" s="200">
        <f>INDEX(Sorted_by_Variable!N$557:N$609,D508)</f>
        <v>129.18715789096649</v>
      </c>
      <c r="P521" s="200">
        <f>INDEX(Sorted_by_Variable!O$557:O$609,D508)</f>
        <v>181.2367474883992</v>
      </c>
      <c r="Q521" s="200">
        <f>INDEX(Sorted_by_Variable!P$557:P$609,D508)</f>
        <v>239.34556062698445</v>
      </c>
      <c r="R521" s="201">
        <f>INDEX(Sorted_by_Variable!Q$557:Q$609,D508)</f>
        <v>294.85514834285607</v>
      </c>
      <c r="S521" s="200">
        <f>INDEX(Sorted_by_Variable!R$557:R$609,D508)</f>
        <v>346.52166556040481</v>
      </c>
      <c r="T521" s="200">
        <f>INDEX(Sorted_by_Variable!S$557:S$609,D508)</f>
        <v>394.41783641550512</v>
      </c>
      <c r="U521" s="200">
        <f>INDEX(Sorted_by_Variable!T$557:T$609,D508)</f>
        <v>438.61201964092959</v>
      </c>
      <c r="V521" s="200">
        <f>INDEX(Sorted_by_Variable!U$557:U$609,D508)</f>
        <v>479.16832938504336</v>
      </c>
      <c r="W521" s="200">
        <f>INDEX(Sorted_by_Variable!V$557:V$609,D508)</f>
        <v>516.14675075392734</v>
      </c>
      <c r="X521" s="200">
        <f>INDEX(Sorted_by_Variable!W$557:W$609,D508)</f>
        <v>549.60325025130749</v>
      </c>
      <c r="Y521" s="200">
        <f>INDEX(Sorted_by_Variable!X$557:X$609,D508)</f>
        <v>579.5898812838841</v>
      </c>
      <c r="Z521" s="200">
        <f>INDEX(Sorted_by_Variable!Y$557:Y$609,D508)</f>
        <v>606.1548848931136</v>
      </c>
      <c r="AA521" s="200">
        <f>INDEX(Sorted_by_Variable!Z$557:Z$609,D508)</f>
        <v>629.34278586817902</v>
      </c>
      <c r="AB521" s="200">
        <f>INDEX(Sorted_by_Variable!AA$557:AA$609,D508)</f>
        <v>649.19448438879863</v>
      </c>
      <c r="AC521" s="200">
        <f>INDEX(Sorted_by_Variable!AB$557:AB$609,D508)</f>
        <v>665.74734334063817</v>
      </c>
      <c r="AD521" s="200">
        <f>INDEX(Sorted_by_Variable!AC$557:AC$609,D508)</f>
        <v>679.16137268601301</v>
      </c>
      <c r="AE521" s="200">
        <f>INDEX(Sorted_by_Variable!AD$557:AD$609,D508)</f>
        <v>689.81154789231914</v>
      </c>
      <c r="AF521" s="200">
        <f>INDEX(Sorted_by_Variable!AE$557:AE$609,D508)</f>
        <v>698.06630659631878</v>
      </c>
      <c r="AG521" s="200">
        <f>INDEX(Sorted_by_Variable!AF$557:AF$609,D508)</f>
        <v>704.521582255873</v>
      </c>
      <c r="AH521" s="200">
        <f>INDEX(Sorted_by_Variable!AG$557:AG$609,D508)</f>
        <v>709.59937586273224</v>
      </c>
      <c r="AI521" s="200">
        <f>INDEX(Sorted_by_Variable!AH$557:AH$609,D508)</f>
        <v>714.11266132734499</v>
      </c>
      <c r="AJ521" s="200">
        <f>INDEX(Sorted_by_Variable!AI$557:AI$609,D508)</f>
        <v>718.52993761289883</v>
      </c>
      <c r="AK521" s="200">
        <f>INDEX(Sorted_by_Variable!AJ$557:AJ$609,D508)</f>
        <v>723.30639278518686</v>
      </c>
      <c r="AL521" s="200">
        <f>INDEX(Sorted_by_Variable!AK$557:AK$609,D508)</f>
        <v>728.45974598907117</v>
      </c>
      <c r="AM521" s="200">
        <f>INDEX(Sorted_by_Variable!AL$557:AL$609,D508)</f>
        <v>733.94476275259478</v>
      </c>
      <c r="AN521" s="200">
        <f>INDEX(Sorted_by_Variable!AM$557:AM$609,D508)</f>
        <v>739.72020516124815</v>
      </c>
      <c r="AO521" s="200">
        <f>INDEX(Sorted_by_Variable!AN$557:AN$609,D508)</f>
        <v>745.74867857834897</v>
      </c>
      <c r="AP521" s="200">
        <f>INDEX(Sorted_by_Variable!AO$557:AO$609,D508)</f>
        <v>751.99648726358839</v>
      </c>
      <c r="AQ521" s="201">
        <f>INDEX(Sorted_by_Variable!AP$557:AP$609,D508)</f>
        <v>758.43349853984785</v>
      </c>
      <c r="AS521" s="69" t="str">
        <f>C520&amp;"|"&amp;C521</f>
        <v>Annualized total cost of EE|Annualized total cost of EE</v>
      </c>
    </row>
    <row r="522" spans="2:45" x14ac:dyDescent="0.35">
      <c r="B522" s="36"/>
      <c r="C522" s="244" t="s">
        <v>2419</v>
      </c>
      <c r="D522" s="76" t="s">
        <v>2376</v>
      </c>
      <c r="E522" s="200"/>
      <c r="F522" s="199">
        <f>INDEX(Sorted_by_Variable!E$612:E$664,D508)</f>
        <v>0</v>
      </c>
      <c r="G522" s="200">
        <f>INDEX(Sorted_by_Variable!F$612:F$664,D508)</f>
        <v>0</v>
      </c>
      <c r="H522" s="200">
        <f>INDEX(Sorted_by_Variable!G$612:G$664,D508)</f>
        <v>0</v>
      </c>
      <c r="I522" s="200">
        <f>INDEX(Sorted_by_Variable!H$612:H$664,D508)</f>
        <v>0</v>
      </c>
      <c r="J522" s="200">
        <f>INDEX(Sorted_by_Variable!I$612:I$664,D508)</f>
        <v>1.1979618330095674</v>
      </c>
      <c r="K522" s="200">
        <f>INDEX(Sorted_by_Variable!J$612:J$664,D508)</f>
        <v>5.630227846638812</v>
      </c>
      <c r="L522" s="200">
        <f>INDEX(Sorted_by_Variable!K$612:K$664,D508)</f>
        <v>13.160036389573291</v>
      </c>
      <c r="M522" s="200">
        <f>INDEX(Sorted_by_Variable!L$612:L$664,D508)</f>
        <v>25.867466688921933</v>
      </c>
      <c r="N522" s="200">
        <f>INDEX(Sorted_by_Variable!M$612:M$664,D508)</f>
        <v>41.895505727302584</v>
      </c>
      <c r="O522" s="200">
        <f>INDEX(Sorted_by_Variable!N$612:N$664,D508)</f>
        <v>64.593578945483245</v>
      </c>
      <c r="P522" s="200">
        <f>INDEX(Sorted_by_Variable!O$612:O$664,D508)</f>
        <v>90.618373744199602</v>
      </c>
      <c r="Q522" s="200">
        <f>INDEX(Sorted_by_Variable!P$612:P$664,D508)</f>
        <v>119.67278031349223</v>
      </c>
      <c r="R522" s="201">
        <f>INDEX(Sorted_by_Variable!Q$612:Q$664,D508)</f>
        <v>147.42757417142803</v>
      </c>
      <c r="S522" s="200">
        <f>INDEX(Sorted_by_Variable!R$612:R$664,D508)</f>
        <v>173.26083278020241</v>
      </c>
      <c r="T522" s="200">
        <f>INDEX(Sorted_by_Variable!S$612:S$664,D508)</f>
        <v>197.20891820775256</v>
      </c>
      <c r="U522" s="200">
        <f>INDEX(Sorted_by_Variable!T$612:T$664,D508)</f>
        <v>219.30600982046479</v>
      </c>
      <c r="V522" s="200">
        <f>INDEX(Sorted_by_Variable!U$612:U$664,D508)</f>
        <v>239.58416469252168</v>
      </c>
      <c r="W522" s="200">
        <f>INDEX(Sorted_by_Variable!V$612:V$664,D508)</f>
        <v>258.07337537696367</v>
      </c>
      <c r="X522" s="200">
        <f>INDEX(Sorted_by_Variable!W$612:W$664,D508)</f>
        <v>274.80162512565374</v>
      </c>
      <c r="Y522" s="200">
        <f>INDEX(Sorted_by_Variable!X$612:X$664,D508)</f>
        <v>289.79494064194205</v>
      </c>
      <c r="Z522" s="200">
        <f>INDEX(Sorted_by_Variable!Y$612:Y$664,D508)</f>
        <v>303.0774424465568</v>
      </c>
      <c r="AA522" s="200">
        <f>INDEX(Sorted_by_Variable!Z$612:Z$664,D508)</f>
        <v>314.67139293408951</v>
      </c>
      <c r="AB522" s="200">
        <f>INDEX(Sorted_by_Variable!AA$612:AA$664,D508)</f>
        <v>324.59724219439931</v>
      </c>
      <c r="AC522" s="200">
        <f>INDEX(Sorted_by_Variable!AB$612:AB$664,D508)</f>
        <v>332.87367167031908</v>
      </c>
      <c r="AD522" s="200">
        <f>INDEX(Sorted_by_Variable!AC$612:AC$664,D508)</f>
        <v>339.58068634300651</v>
      </c>
      <c r="AE522" s="200">
        <f>INDEX(Sorted_by_Variable!AD$612:AD$664,D508)</f>
        <v>344.90577394615957</v>
      </c>
      <c r="AF522" s="200">
        <f>INDEX(Sorted_by_Variable!AE$612:AE$664,D508)</f>
        <v>349.03315329815939</v>
      </c>
      <c r="AG522" s="200">
        <f>INDEX(Sorted_by_Variable!AF$612:AF$664,D508)</f>
        <v>352.2607911279365</v>
      </c>
      <c r="AH522" s="200">
        <f>INDEX(Sorted_by_Variable!AG$612:AG$664,D508)</f>
        <v>354.79968793136612</v>
      </c>
      <c r="AI522" s="200">
        <f>INDEX(Sorted_by_Variable!AH$612:AH$664,D508)</f>
        <v>357.0563306636725</v>
      </c>
      <c r="AJ522" s="200">
        <f>INDEX(Sorted_by_Variable!AI$612:AI$664,D508)</f>
        <v>359.26496880644942</v>
      </c>
      <c r="AK522" s="200">
        <f>INDEX(Sorted_by_Variable!AJ$612:AJ$664,D508)</f>
        <v>361.65319639259343</v>
      </c>
      <c r="AL522" s="200">
        <f>INDEX(Sorted_by_Variable!AK$612:AK$664,D508)</f>
        <v>364.22987299453558</v>
      </c>
      <c r="AM522" s="200">
        <f>INDEX(Sorted_by_Variable!AL$612:AL$664,D508)</f>
        <v>366.97238137629739</v>
      </c>
      <c r="AN522" s="200">
        <f>INDEX(Sorted_by_Variable!AM$612:AM$664,D508)</f>
        <v>369.86010258062407</v>
      </c>
      <c r="AO522" s="200">
        <f>INDEX(Sorted_by_Variable!AN$612:AN$664,D508)</f>
        <v>372.87433928917449</v>
      </c>
      <c r="AP522" s="200">
        <f>INDEX(Sorted_by_Variable!AO$612:AO$664,D508)</f>
        <v>375.9982436317942</v>
      </c>
      <c r="AQ522" s="201">
        <f>INDEX(Sorted_by_Variable!AP$612:AP$664,D508)</f>
        <v>379.21674926992392</v>
      </c>
      <c r="AS522" s="69" t="str">
        <f>C520&amp;"|"&amp;C522</f>
        <v>Annualized total cost of EE|Annualized program cost of EE</v>
      </c>
    </row>
    <row r="523" spans="2:45" x14ac:dyDescent="0.35">
      <c r="B523" s="36"/>
      <c r="C523" s="244" t="s">
        <v>2420</v>
      </c>
      <c r="D523" s="76" t="s">
        <v>2376</v>
      </c>
      <c r="E523" s="200"/>
      <c r="F523" s="199">
        <f>INDEX(Sorted_by_Variable!E$667:E$719,D508)</f>
        <v>0</v>
      </c>
      <c r="G523" s="200">
        <f>INDEX(Sorted_by_Variable!F$667:F$719,D508)</f>
        <v>0</v>
      </c>
      <c r="H523" s="200">
        <f>INDEX(Sorted_by_Variable!G$667:G$719,D508)</f>
        <v>0</v>
      </c>
      <c r="I523" s="200">
        <f>INDEX(Sorted_by_Variable!H$667:H$719,D508)</f>
        <v>0</v>
      </c>
      <c r="J523" s="200">
        <f>INDEX(Sorted_by_Variable!I$667:I$719,D508)</f>
        <v>1.1979618330095674</v>
      </c>
      <c r="K523" s="200">
        <f>INDEX(Sorted_by_Variable!J$667:J$719,D508)</f>
        <v>5.630227846638812</v>
      </c>
      <c r="L523" s="200">
        <f>INDEX(Sorted_by_Variable!K$667:K$719,D508)</f>
        <v>13.160036389573291</v>
      </c>
      <c r="M523" s="200">
        <f>INDEX(Sorted_by_Variable!L$667:L$719,D508)</f>
        <v>25.867466688921933</v>
      </c>
      <c r="N523" s="200">
        <f>INDEX(Sorted_by_Variable!M$667:M$719,D508)</f>
        <v>41.895505727302584</v>
      </c>
      <c r="O523" s="200">
        <f>INDEX(Sorted_by_Variable!N$667:N$719,D508)</f>
        <v>64.593578945483245</v>
      </c>
      <c r="P523" s="200">
        <f>INDEX(Sorted_by_Variable!O$667:O$719,D508)</f>
        <v>90.618373744199602</v>
      </c>
      <c r="Q523" s="200">
        <f>INDEX(Sorted_by_Variable!P$667:P$719,D508)</f>
        <v>119.67278031349223</v>
      </c>
      <c r="R523" s="201">
        <f>INDEX(Sorted_by_Variable!Q$667:Q$719,D508)</f>
        <v>147.42757417142803</v>
      </c>
      <c r="S523" s="200">
        <f>INDEX(Sorted_by_Variable!R$667:R$719,D508)</f>
        <v>173.26083278020241</v>
      </c>
      <c r="T523" s="200">
        <f>INDEX(Sorted_by_Variable!S$667:S$719,D508)</f>
        <v>197.20891820775256</v>
      </c>
      <c r="U523" s="200">
        <f>INDEX(Sorted_by_Variable!T$667:T$719,D508)</f>
        <v>219.30600982046479</v>
      </c>
      <c r="V523" s="200">
        <f>INDEX(Sorted_by_Variable!U$667:U$719,D508)</f>
        <v>239.58416469252168</v>
      </c>
      <c r="W523" s="200">
        <f>INDEX(Sorted_by_Variable!V$667:V$719,D508)</f>
        <v>258.07337537696367</v>
      </c>
      <c r="X523" s="200">
        <f>INDEX(Sorted_by_Variable!W$667:W$719,D508)</f>
        <v>274.80162512565374</v>
      </c>
      <c r="Y523" s="200">
        <f>INDEX(Sorted_by_Variable!X$667:X$719,D508)</f>
        <v>289.79494064194205</v>
      </c>
      <c r="Z523" s="200">
        <f>INDEX(Sorted_by_Variable!Y$667:Y$719,D508)</f>
        <v>303.0774424465568</v>
      </c>
      <c r="AA523" s="200">
        <f>INDEX(Sorted_by_Variable!Z$667:Z$719,D508)</f>
        <v>314.67139293408951</v>
      </c>
      <c r="AB523" s="200">
        <f>INDEX(Sorted_by_Variable!AA$667:AA$719,D508)</f>
        <v>324.59724219439931</v>
      </c>
      <c r="AC523" s="200">
        <f>INDEX(Sorted_by_Variable!AB$667:AB$719,D508)</f>
        <v>332.87367167031908</v>
      </c>
      <c r="AD523" s="200">
        <f>INDEX(Sorted_by_Variable!AC$667:AC$719,D508)</f>
        <v>339.58068634300651</v>
      </c>
      <c r="AE523" s="200">
        <f>INDEX(Sorted_by_Variable!AD$667:AD$719,D508)</f>
        <v>344.90577394615957</v>
      </c>
      <c r="AF523" s="200">
        <f>INDEX(Sorted_by_Variable!AE$667:AE$719,D508)</f>
        <v>349.03315329815939</v>
      </c>
      <c r="AG523" s="200">
        <f>INDEX(Sorted_by_Variable!AF$667:AF$719,D508)</f>
        <v>352.2607911279365</v>
      </c>
      <c r="AH523" s="200">
        <f>INDEX(Sorted_by_Variable!AG$667:AG$719,D508)</f>
        <v>354.79968793136612</v>
      </c>
      <c r="AI523" s="200">
        <f>INDEX(Sorted_by_Variable!AH$667:AH$719,D508)</f>
        <v>357.0563306636725</v>
      </c>
      <c r="AJ523" s="200">
        <f>INDEX(Sorted_by_Variable!AI$667:AI$719,D508)</f>
        <v>359.26496880644942</v>
      </c>
      <c r="AK523" s="200">
        <f>INDEX(Sorted_by_Variable!AJ$667:AJ$719,D508)</f>
        <v>361.65319639259343</v>
      </c>
      <c r="AL523" s="200">
        <f>INDEX(Sorted_by_Variable!AK$667:AK$719,D508)</f>
        <v>364.22987299453558</v>
      </c>
      <c r="AM523" s="200">
        <f>INDEX(Sorted_by_Variable!AL$667:AL$719,D508)</f>
        <v>366.97238137629739</v>
      </c>
      <c r="AN523" s="200">
        <f>INDEX(Sorted_by_Variable!AM$667:AM$719,D508)</f>
        <v>369.86010258062407</v>
      </c>
      <c r="AO523" s="200">
        <f>INDEX(Sorted_by_Variable!AN$667:AN$719,D508)</f>
        <v>372.87433928917449</v>
      </c>
      <c r="AP523" s="200">
        <f>INDEX(Sorted_by_Variable!AO$667:AO$719,D508)</f>
        <v>375.9982436317942</v>
      </c>
      <c r="AQ523" s="201">
        <f>INDEX(Sorted_by_Variable!AP$667:AP$719,D508)</f>
        <v>379.21674926992392</v>
      </c>
      <c r="AS523" s="69" t="str">
        <f>C520&amp;"|"&amp;C523</f>
        <v>Annualized total cost of EE|Annualized participant cost of EE</v>
      </c>
    </row>
    <row r="524" spans="2:45" x14ac:dyDescent="0.35">
      <c r="B524" s="231"/>
      <c r="C524" s="247" t="s">
        <v>2421</v>
      </c>
      <c r="D524" s="248"/>
      <c r="E524" s="250"/>
      <c r="F524" s="249"/>
      <c r="G524" s="250"/>
      <c r="H524" s="250"/>
      <c r="I524" s="250"/>
      <c r="J524" s="250"/>
      <c r="K524" s="250"/>
      <c r="L524" s="250"/>
      <c r="M524" s="250"/>
      <c r="N524" s="250"/>
      <c r="O524" s="250"/>
      <c r="P524" s="250"/>
      <c r="Q524" s="250"/>
      <c r="R524" s="251"/>
      <c r="S524" s="250"/>
      <c r="T524" s="250"/>
      <c r="U524" s="250"/>
      <c r="V524" s="250"/>
      <c r="W524" s="250"/>
      <c r="X524" s="250"/>
      <c r="Y524" s="250"/>
      <c r="Z524" s="250"/>
      <c r="AA524" s="250"/>
      <c r="AB524" s="250"/>
      <c r="AC524" s="250"/>
      <c r="AD524" s="250"/>
      <c r="AE524" s="250"/>
      <c r="AF524" s="250"/>
      <c r="AG524" s="250"/>
      <c r="AH524" s="250"/>
      <c r="AI524" s="250"/>
      <c r="AJ524" s="250"/>
      <c r="AK524" s="250"/>
      <c r="AL524" s="250"/>
      <c r="AM524" s="250"/>
      <c r="AN524" s="250"/>
      <c r="AO524" s="250"/>
      <c r="AP524" s="250"/>
      <c r="AQ524" s="251"/>
      <c r="AS524" s="69" t="str">
        <f>C524</f>
        <v>Annual first-year costs</v>
      </c>
    </row>
    <row r="525" spans="2:45" x14ac:dyDescent="0.35">
      <c r="B525" s="36"/>
      <c r="C525" s="244" t="s">
        <v>2394</v>
      </c>
      <c r="D525" s="76" t="s">
        <v>2376</v>
      </c>
      <c r="E525" s="200"/>
      <c r="F525" s="199">
        <f>INDEX(Sorted_by_Variable!E$722:E$774,D508)</f>
        <v>0</v>
      </c>
      <c r="G525" s="200">
        <f>INDEX(Sorted_by_Variable!F$722:F$774,D508)</f>
        <v>0</v>
      </c>
      <c r="H525" s="200">
        <f>INDEX(Sorted_by_Variable!G$722:G$774,D508)</f>
        <v>0</v>
      </c>
      <c r="I525" s="200">
        <f>INDEX(Sorted_by_Variable!H$722:H$774,D508)</f>
        <v>0</v>
      </c>
      <c r="J525" s="200">
        <f>INDEX(Sorted_by_Variable!I$722:I$774,D508)</f>
        <v>20.245500000000003</v>
      </c>
      <c r="K525" s="200">
        <f>INDEX(Sorted_by_Variable!J$722:J$774,D508)</f>
        <v>75.970644852671654</v>
      </c>
      <c r="L525" s="200">
        <f>INDEX(Sorted_by_Variable!K$722:K$774,D508)</f>
        <v>132.31742643517566</v>
      </c>
      <c r="M525" s="200">
        <f>INDEX(Sorted_by_Variable!L$722:L$774,D508)</f>
        <v>226.78307157838285</v>
      </c>
      <c r="N525" s="200">
        <f>INDEX(Sorted_by_Variable!M$722:M$774,D508)</f>
        <v>294.83715801158769</v>
      </c>
      <c r="O525" s="200">
        <f>INDEX(Sorted_by_Variable!N$722:N$774,D508)</f>
        <v>423.07817470195153</v>
      </c>
      <c r="P525" s="200">
        <f>INDEX(Sorted_by_Variable!O$722:O$774,D508)</f>
        <v>501.56688909306291</v>
      </c>
      <c r="Q525" s="200">
        <f>INDEX(Sorted_by_Variable!P$722:P$774,D508)</f>
        <v>579.16544629902353</v>
      </c>
      <c r="R525" s="201">
        <f>INDEX(Sorted_by_Variable!Q$722:Q$774,D508)</f>
        <v>587.68444303047738</v>
      </c>
      <c r="S525" s="200">
        <f>INDEX(Sorted_by_Variable!R$722:R$774,D508)</f>
        <v>586.14134566384337</v>
      </c>
      <c r="T525" s="200">
        <f>INDEX(Sorted_by_Variable!S$722:S$774,D508)</f>
        <v>585.1315499257139</v>
      </c>
      <c r="U525" s="200">
        <f>INDEX(Sorted_by_Variable!T$722:T$774,D508)</f>
        <v>584.64623676681333</v>
      </c>
      <c r="V525" s="200">
        <f>INDEX(Sorted_by_Variable!U$722:U$774,D508)</f>
        <v>584.67714389257173</v>
      </c>
      <c r="W525" s="200">
        <f>INDEX(Sorted_by_Variable!V$722:V$774,D508)</f>
        <v>585.21655047909962</v>
      </c>
      <c r="X525" s="200">
        <f>INDEX(Sorted_by_Variable!W$722:W$774,D508)</f>
        <v>586.25726255822349</v>
      </c>
      <c r="Y525" s="200">
        <f>INDEX(Sorted_by_Variable!X$722:X$774,D508)</f>
        <v>587.7925990494814</v>
      </c>
      <c r="Z525" s="200">
        <f>INDEX(Sorted_by_Variable!Y$722:Y$774,D508)</f>
        <v>589.81637841783686</v>
      </c>
      <c r="AA525" s="200">
        <f>INDEX(Sorted_by_Variable!Z$722:Z$774,D508)</f>
        <v>592.32290593670359</v>
      </c>
      <c r="AB525" s="200">
        <f>INDEX(Sorted_by_Variable!AA$722:AA$774,D508)</f>
        <v>595.30696153666622</v>
      </c>
      <c r="AC525" s="200">
        <f>INDEX(Sorted_by_Variable!AB$722:AB$774,D508)</f>
        <v>598.76378822106108</v>
      </c>
      <c r="AD525" s="200">
        <f>INDEX(Sorted_by_Variable!AC$722:AC$774,D508)</f>
        <v>602.68908103032311</v>
      </c>
      <c r="AE525" s="200">
        <f>INDEX(Sorted_by_Variable!AD$722:AD$774,D508)</f>
        <v>607.05659993245899</v>
      </c>
      <c r="AF525" s="200">
        <f>INDEX(Sorted_by_Variable!AE$722:AE$774,D508)</f>
        <v>611.80165774352656</v>
      </c>
      <c r="AG525" s="200">
        <f>INDEX(Sorted_by_Variable!AF$722:AF$774,D508)</f>
        <v>616.86020342360314</v>
      </c>
      <c r="AH525" s="200">
        <f>INDEX(Sorted_by_Variable!AG$722:AG$774,D508)</f>
        <v>622.16909302407987</v>
      </c>
      <c r="AI525" s="200">
        <f>INDEX(Sorted_by_Variable!AH$722:AH$774,D508)</f>
        <v>627.87748156091152</v>
      </c>
      <c r="AJ525" s="200">
        <f>INDEX(Sorted_by_Variable!AI$722:AI$774,D508)</f>
        <v>633.71413212029188</v>
      </c>
      <c r="AK525" s="200">
        <f>INDEX(Sorted_by_Variable!AJ$722:AJ$774,D508)</f>
        <v>639.62016893560497</v>
      </c>
      <c r="AL525" s="200">
        <f>INDEX(Sorted_by_Variable!AK$722:AK$774,D508)</f>
        <v>645.53840791229857</v>
      </c>
      <c r="AM525" s="200">
        <f>INDEX(Sorted_by_Variable!AL$722:AL$774,D508)</f>
        <v>651.46711855173305</v>
      </c>
      <c r="AN525" s="200">
        <f>INDEX(Sorted_by_Variable!AM$722:AM$774,D508)</f>
        <v>657.41255430600938</v>
      </c>
      <c r="AO525" s="200">
        <f>INDEX(Sorted_by_Variable!AN$722:AN$774,D508)</f>
        <v>663.38046670750828</v>
      </c>
      <c r="AP525" s="200">
        <f>INDEX(Sorted_by_Variable!AO$722:AO$774,D508)</f>
        <v>669.37612483847727</v>
      </c>
      <c r="AQ525" s="201">
        <f>INDEX(Sorted_by_Variable!AP$722:AP$774,D508)</f>
        <v>675.40433367314949</v>
      </c>
      <c r="AS525" s="69" t="str">
        <f>C524&amp;"|"&amp;C525</f>
        <v>Annual first-year costs|Annual total cost of EE</v>
      </c>
    </row>
    <row r="526" spans="2:45" x14ac:dyDescent="0.35">
      <c r="B526" s="36"/>
      <c r="C526" s="244" t="s">
        <v>2385</v>
      </c>
      <c r="D526" s="76" t="s">
        <v>2376</v>
      </c>
      <c r="E526" s="200"/>
      <c r="F526" s="199">
        <f>INDEX(Sorted_by_Variable!E$777:E$829,D508)</f>
        <v>0</v>
      </c>
      <c r="G526" s="200">
        <f>INDEX(Sorted_by_Variable!F$777:F$829,D508)</f>
        <v>0</v>
      </c>
      <c r="H526" s="200">
        <f>INDEX(Sorted_by_Variable!G$777:G$829,D508)</f>
        <v>0</v>
      </c>
      <c r="I526" s="200">
        <f>INDEX(Sorted_by_Variable!H$777:H$829,D508)</f>
        <v>0</v>
      </c>
      <c r="J526" s="200">
        <f>INDEX(Sorted_by_Variable!I$777:I$829,D508)</f>
        <v>10.122750000000002</v>
      </c>
      <c r="K526" s="200">
        <f>INDEX(Sorted_by_Variable!J$777:J$829,D508)</f>
        <v>37.985322426335827</v>
      </c>
      <c r="L526" s="200">
        <f>INDEX(Sorted_by_Variable!K$777:K$829,D508)</f>
        <v>66.158713217587831</v>
      </c>
      <c r="M526" s="200">
        <f>INDEX(Sorted_by_Variable!L$777:L$829,D508)</f>
        <v>113.39153578919142</v>
      </c>
      <c r="N526" s="200">
        <f>INDEX(Sorted_by_Variable!M$777:M$829,D508)</f>
        <v>147.41857900579384</v>
      </c>
      <c r="O526" s="200">
        <f>INDEX(Sorted_by_Variable!N$777:N$829,D508)</f>
        <v>211.53908735097576</v>
      </c>
      <c r="P526" s="200">
        <f>INDEX(Sorted_by_Variable!O$777:O$829,D508)</f>
        <v>250.78344454653146</v>
      </c>
      <c r="Q526" s="200">
        <f>INDEX(Sorted_by_Variable!P$777:P$829,D508)</f>
        <v>289.58272314951176</v>
      </c>
      <c r="R526" s="201">
        <f>INDEX(Sorted_by_Variable!Q$777:Q$829,D508)</f>
        <v>293.84222151523869</v>
      </c>
      <c r="S526" s="200">
        <f>INDEX(Sorted_by_Variable!R$777:R$829,D508)</f>
        <v>293.07067283192168</v>
      </c>
      <c r="T526" s="200">
        <f>INDEX(Sorted_by_Variable!S$777:S$829,D508)</f>
        <v>292.56577496285695</v>
      </c>
      <c r="U526" s="200">
        <f>INDEX(Sorted_by_Variable!T$777:T$829,D508)</f>
        <v>292.32311838340667</v>
      </c>
      <c r="V526" s="200">
        <f>INDEX(Sorted_by_Variable!U$777:U$829,D508)</f>
        <v>292.33857194628587</v>
      </c>
      <c r="W526" s="200">
        <f>INDEX(Sorted_by_Variable!V$777:V$829,D508)</f>
        <v>292.60827523954981</v>
      </c>
      <c r="X526" s="200">
        <f>INDEX(Sorted_by_Variable!W$777:W$829,D508)</f>
        <v>293.12863127911174</v>
      </c>
      <c r="Y526" s="200">
        <f>INDEX(Sorted_by_Variable!X$777:X$829,D508)</f>
        <v>293.8962995247407</v>
      </c>
      <c r="Z526" s="200">
        <f>INDEX(Sorted_by_Variable!Y$777:Y$829,D508)</f>
        <v>294.90818920891843</v>
      </c>
      <c r="AA526" s="200">
        <f>INDEX(Sorted_by_Variable!Z$777:Z$829,D508)</f>
        <v>296.1614529683518</v>
      </c>
      <c r="AB526" s="200">
        <f>INDEX(Sorted_by_Variable!AA$777:AA$829,D508)</f>
        <v>297.65348076833311</v>
      </c>
      <c r="AC526" s="200">
        <f>INDEX(Sorted_by_Variable!AB$777:AB$829,D508)</f>
        <v>299.38189411053054</v>
      </c>
      <c r="AD526" s="200">
        <f>INDEX(Sorted_by_Variable!AC$777:AC$829,D508)</f>
        <v>301.34454051516155</v>
      </c>
      <c r="AE526" s="200">
        <f>INDEX(Sorted_by_Variable!AD$777:AD$829,D508)</f>
        <v>303.5282999662295</v>
      </c>
      <c r="AF526" s="200">
        <f>INDEX(Sorted_by_Variable!AE$777:AE$829,D508)</f>
        <v>305.90082887176328</v>
      </c>
      <c r="AG526" s="200">
        <f>INDEX(Sorted_by_Variable!AF$777:AF$829,D508)</f>
        <v>308.43010171180157</v>
      </c>
      <c r="AH526" s="200">
        <f>INDEX(Sorted_by_Variable!AG$777:AG$829,D508)</f>
        <v>311.08454651203994</v>
      </c>
      <c r="AI526" s="200">
        <f>INDEX(Sorted_by_Variable!AH$777:AH$829,D508)</f>
        <v>313.93874078045576</v>
      </c>
      <c r="AJ526" s="200">
        <f>INDEX(Sorted_by_Variable!AI$777:AI$829,D508)</f>
        <v>316.85706606014594</v>
      </c>
      <c r="AK526" s="200">
        <f>INDEX(Sorted_by_Variable!AJ$777:AJ$829,D508)</f>
        <v>319.81008446780248</v>
      </c>
      <c r="AL526" s="200">
        <f>INDEX(Sorted_by_Variable!AK$777:AK$829,D508)</f>
        <v>322.76920395614928</v>
      </c>
      <c r="AM526" s="200">
        <f>INDEX(Sorted_by_Variable!AL$777:AL$829,D508)</f>
        <v>325.73355927586653</v>
      </c>
      <c r="AN526" s="200">
        <f>INDEX(Sorted_by_Variable!AM$777:AM$829,D508)</f>
        <v>328.70627715300469</v>
      </c>
      <c r="AO526" s="200">
        <f>INDEX(Sorted_by_Variable!AN$777:AN$829,D508)</f>
        <v>331.69023335375414</v>
      </c>
      <c r="AP526" s="200">
        <f>INDEX(Sorted_by_Variable!AO$777:AO$829,D508)</f>
        <v>334.68806241923863</v>
      </c>
      <c r="AQ526" s="201">
        <f>INDEX(Sorted_by_Variable!AP$777:AP$829,D508)</f>
        <v>337.70216683657475</v>
      </c>
      <c r="AS526" s="69" t="str">
        <f>C524&amp;"|"&amp;C526</f>
        <v>Annual first-year costs|Annual program cost of EE</v>
      </c>
    </row>
    <row r="527" spans="2:45" ht="18" thickBot="1" x14ac:dyDescent="0.4">
      <c r="B527" s="29"/>
      <c r="C527" s="245" t="s">
        <v>2386</v>
      </c>
      <c r="D527" s="96" t="s">
        <v>2376</v>
      </c>
      <c r="E527" s="203"/>
      <c r="F527" s="202">
        <f>INDEX(Sorted_by_Variable!E$832:E$884,D508)</f>
        <v>0</v>
      </c>
      <c r="G527" s="203">
        <f>INDEX(Sorted_by_Variable!F$832:F$884,D508)</f>
        <v>0</v>
      </c>
      <c r="H527" s="203">
        <f>INDEX(Sorted_by_Variable!G$832:G$884,D508)</f>
        <v>0</v>
      </c>
      <c r="I527" s="203">
        <f>INDEX(Sorted_by_Variable!H$832:H$884,D508)</f>
        <v>0</v>
      </c>
      <c r="J527" s="203">
        <f>INDEX(Sorted_by_Variable!I$832:I$884,D508)</f>
        <v>10.122750000000002</v>
      </c>
      <c r="K527" s="203">
        <f>INDEX(Sorted_by_Variable!J$832:J$884,D508)</f>
        <v>37.985322426335827</v>
      </c>
      <c r="L527" s="203">
        <f>INDEX(Sorted_by_Variable!K$832:K$884,D508)</f>
        <v>66.158713217587831</v>
      </c>
      <c r="M527" s="203">
        <f>INDEX(Sorted_by_Variable!L$832:L$884,D508)</f>
        <v>113.39153578919142</v>
      </c>
      <c r="N527" s="203">
        <f>INDEX(Sorted_by_Variable!M$832:M$884,D508)</f>
        <v>147.41857900579384</v>
      </c>
      <c r="O527" s="203">
        <f>INDEX(Sorted_by_Variable!N$832:N$884,D508)</f>
        <v>211.53908735097576</v>
      </c>
      <c r="P527" s="203">
        <f>INDEX(Sorted_by_Variable!O$832:O$884,D508)</f>
        <v>250.78344454653146</v>
      </c>
      <c r="Q527" s="203">
        <f>INDEX(Sorted_by_Variable!P$832:P$884,D508)</f>
        <v>289.58272314951176</v>
      </c>
      <c r="R527" s="204">
        <f>INDEX(Sorted_by_Variable!Q$832:Q$884,D508)</f>
        <v>293.84222151523869</v>
      </c>
      <c r="S527" s="203">
        <f>INDEX(Sorted_by_Variable!R$832:R$884,D508)</f>
        <v>293.07067283192168</v>
      </c>
      <c r="T527" s="203">
        <f>INDEX(Sorted_by_Variable!S$832:S$884,D508)</f>
        <v>292.56577496285695</v>
      </c>
      <c r="U527" s="203">
        <f>INDEX(Sorted_by_Variable!T$832:T$884,D508)</f>
        <v>292.32311838340667</v>
      </c>
      <c r="V527" s="203">
        <f>INDEX(Sorted_by_Variable!U$832:U$884,D508)</f>
        <v>292.33857194628587</v>
      </c>
      <c r="W527" s="203">
        <f>INDEX(Sorted_by_Variable!V$832:V$884,D508)</f>
        <v>292.60827523954981</v>
      </c>
      <c r="X527" s="203">
        <f>INDEX(Sorted_by_Variable!W$832:W$884,D508)</f>
        <v>293.12863127911174</v>
      </c>
      <c r="Y527" s="203">
        <f>INDEX(Sorted_by_Variable!X$832:X$884,D508)</f>
        <v>293.8962995247407</v>
      </c>
      <c r="Z527" s="203">
        <f>INDEX(Sorted_by_Variable!Y$832:Y$884,D508)</f>
        <v>294.90818920891843</v>
      </c>
      <c r="AA527" s="203">
        <f>INDEX(Sorted_by_Variable!Z$832:Z$884,D508)</f>
        <v>296.1614529683518</v>
      </c>
      <c r="AB527" s="203">
        <f>INDEX(Sorted_by_Variable!AA$832:AA$884,D508)</f>
        <v>297.65348076833311</v>
      </c>
      <c r="AC527" s="203">
        <f>INDEX(Sorted_by_Variable!AB$832:AB$884,D508)</f>
        <v>299.38189411053054</v>
      </c>
      <c r="AD527" s="203">
        <f>INDEX(Sorted_by_Variable!AC$832:AC$884,D508)</f>
        <v>301.34454051516155</v>
      </c>
      <c r="AE527" s="203">
        <f>INDEX(Sorted_by_Variable!AD$832:AD$884,D508)</f>
        <v>303.5282999662295</v>
      </c>
      <c r="AF527" s="203">
        <f>INDEX(Sorted_by_Variable!AE$832:AE$884,D508)</f>
        <v>305.90082887176328</v>
      </c>
      <c r="AG527" s="203">
        <f>INDEX(Sorted_by_Variable!AF$832:AF$884,D508)</f>
        <v>308.43010171180157</v>
      </c>
      <c r="AH527" s="203">
        <f>INDEX(Sorted_by_Variable!AG$832:AG$884,D508)</f>
        <v>311.08454651203994</v>
      </c>
      <c r="AI527" s="203">
        <f>INDEX(Sorted_by_Variable!AH$832:AH$884,D508)</f>
        <v>313.93874078045576</v>
      </c>
      <c r="AJ527" s="203">
        <f>INDEX(Sorted_by_Variable!AI$832:AI$884,D508)</f>
        <v>316.85706606014594</v>
      </c>
      <c r="AK527" s="203">
        <f>INDEX(Sorted_by_Variable!AJ$832:AJ$884,D508)</f>
        <v>319.81008446780248</v>
      </c>
      <c r="AL527" s="203">
        <f>INDEX(Sorted_by_Variable!AK$832:AK$884,D508)</f>
        <v>322.76920395614928</v>
      </c>
      <c r="AM527" s="203">
        <f>INDEX(Sorted_by_Variable!AL$832:AL$884,D508)</f>
        <v>325.73355927586653</v>
      </c>
      <c r="AN527" s="203">
        <f>INDEX(Sorted_by_Variable!AM$832:AM$884,D508)</f>
        <v>328.70627715300469</v>
      </c>
      <c r="AO527" s="203">
        <f>INDEX(Sorted_by_Variable!AN$832:AN$884,D508)</f>
        <v>331.69023335375414</v>
      </c>
      <c r="AP527" s="203">
        <f>INDEX(Sorted_by_Variable!AO$832:AO$884,D508)</f>
        <v>334.68806241923863</v>
      </c>
      <c r="AQ527" s="204">
        <f>INDEX(Sorted_by_Variable!AP$832:AP$884,D508)</f>
        <v>337.70216683657475</v>
      </c>
      <c r="AS527" s="69" t="str">
        <f>C524&amp;"|"&amp;C527</f>
        <v>Annual first-year costs|Annual participant cost of EE</v>
      </c>
    </row>
    <row r="528" spans="2:45" ht="18.75" thickTop="1" thickBot="1" x14ac:dyDescent="0.4"/>
    <row r="529" spans="2:45" ht="25.5" thickTop="1" x14ac:dyDescent="0.5">
      <c r="B529" s="217" t="str">
        <f>INDEX(Sorted_by_Variable!$C$7:$C$59,D529)</f>
        <v>Missouri</v>
      </c>
      <c r="C529" s="94"/>
      <c r="D529" s="228">
        <f>D508+1</f>
        <v>24</v>
      </c>
      <c r="E529" s="220"/>
      <c r="F529" s="222"/>
      <c r="G529" s="94"/>
      <c r="H529" s="94"/>
      <c r="I529" s="94"/>
      <c r="J529" s="94"/>
      <c r="K529" s="94"/>
      <c r="L529" s="94"/>
      <c r="M529" s="94"/>
      <c r="N529" s="94"/>
      <c r="O529" s="94"/>
      <c r="P529" s="94"/>
      <c r="Q529" s="94"/>
      <c r="R529" s="220"/>
      <c r="S529" s="94"/>
      <c r="T529" s="94"/>
      <c r="U529" s="94"/>
      <c r="V529" s="94"/>
      <c r="W529" s="94"/>
      <c r="X529" s="94"/>
      <c r="Y529" s="94"/>
      <c r="Z529" s="94"/>
      <c r="AA529" s="94"/>
      <c r="AB529" s="94"/>
      <c r="AC529" s="94"/>
      <c r="AD529" s="94"/>
      <c r="AE529" s="94"/>
      <c r="AF529" s="94"/>
      <c r="AG529" s="94"/>
      <c r="AH529" s="94"/>
      <c r="AI529" s="94"/>
      <c r="AJ529" s="94"/>
      <c r="AK529" s="94"/>
      <c r="AL529" s="94"/>
      <c r="AM529" s="94"/>
      <c r="AN529" s="94"/>
      <c r="AO529" s="94"/>
      <c r="AP529" s="94"/>
      <c r="AQ529" s="220"/>
      <c r="AS529" s="69"/>
    </row>
    <row r="530" spans="2:45" x14ac:dyDescent="0.35">
      <c r="C530" t="s">
        <v>2358</v>
      </c>
      <c r="D530" s="76" t="s">
        <v>0</v>
      </c>
      <c r="E530" s="166">
        <f>INDEX(Sorted_by_Variable!D$7:D$59,D529)</f>
        <v>82536.004000000001</v>
      </c>
      <c r="F530" s="167">
        <f>INDEX(Sorted_by_Variable!E$7:E$59,D529)</f>
        <v>82927.291377884962</v>
      </c>
      <c r="G530" s="166">
        <f>INDEX(Sorted_by_Variable!F$7:F$59,D529)</f>
        <v>83320.433774242745</v>
      </c>
      <c r="H530" s="166">
        <f>INDEX(Sorted_by_Variable!G$7:G$59,D529)</f>
        <v>83715.439983360426</v>
      </c>
      <c r="I530" s="166">
        <f>INDEX(Sorted_by_Variable!H$7:H$59,D529)</f>
        <v>84112.318841217115</v>
      </c>
      <c r="J530" s="166">
        <f>INDEX(Sorted_by_Variable!I$7:I$59,D529)</f>
        <v>84511.07922568162</v>
      </c>
      <c r="K530" s="166">
        <f>INDEX(Sorted_by_Variable!J$7:J$59,D529)</f>
        <v>84911.730056711021</v>
      </c>
      <c r="L530" s="166">
        <f>INDEX(Sorted_by_Variable!K$7:K$59,D529)</f>
        <v>85314.280296550191</v>
      </c>
      <c r="M530" s="166">
        <f>INDEX(Sorted_by_Variable!L$7:L$59,D529)</f>
        <v>85718.738949932304</v>
      </c>
      <c r="N530" s="166">
        <f>INDEX(Sorted_by_Variable!M$7:M$59,D529)</f>
        <v>86125.115064280239</v>
      </c>
      <c r="O530" s="166">
        <f>INDEX(Sorted_by_Variable!N$7:N$59,D529)</f>
        <v>86533.417729908964</v>
      </c>
      <c r="P530" s="166">
        <f>INDEX(Sorted_by_Variable!O$7:O$59,D529)</f>
        <v>86943.656080228917</v>
      </c>
      <c r="Q530" s="166">
        <f>INDEX(Sorted_by_Variable!P$7:P$59,D529)</f>
        <v>87355.839291950251</v>
      </c>
      <c r="R530" s="168">
        <f>INDEX(Sorted_by_Variable!Q$7:Q$59,D529)</f>
        <v>87769.976585288168</v>
      </c>
      <c r="S530" s="166">
        <f>INDEX(Sorted_by_Variable!R$7:R$59,D529)</f>
        <v>88186.077224169145</v>
      </c>
      <c r="T530" s="166">
        <f>INDEX(Sorted_by_Variable!S$7:S$59,D529)</f>
        <v>88604.150516438138</v>
      </c>
      <c r="U530" s="166">
        <f>INDEX(Sorted_by_Variable!T$7:T$59,D529)</f>
        <v>89024.205814066823</v>
      </c>
      <c r="V530" s="166">
        <f>INDEX(Sorted_by_Variable!U$7:U$59,D529)</f>
        <v>89446.252513362779</v>
      </c>
      <c r="W530" s="166">
        <f>INDEX(Sorted_by_Variable!V$7:V$59,D529)</f>
        <v>89870.300055179687</v>
      </c>
      <c r="X530" s="166">
        <f>INDEX(Sorted_by_Variable!W$7:W$59,D529)</f>
        <v>90296.357925128497</v>
      </c>
      <c r="Y530" s="166">
        <f>INDEX(Sorted_by_Variable!X$7:X$59,D529)</f>
        <v>90724.435653789624</v>
      </c>
      <c r="Z530" s="166">
        <f>INDEX(Sorted_by_Variable!Y$7:Y$59,D529)</f>
        <v>91154.542816926143</v>
      </c>
      <c r="AA530" s="166">
        <f>INDEX(Sorted_by_Variable!Z$7:Z$59,D529)</f>
        <v>91586.689035697986</v>
      </c>
      <c r="AB530" s="166">
        <f>INDEX(Sorted_by_Variable!AA$7:AA$59,D529)</f>
        <v>92020.883976877158</v>
      </c>
      <c r="AC530" s="166">
        <f>INDEX(Sorted_by_Variable!AB$7:AB$59,D529)</f>
        <v>92457.137353063983</v>
      </c>
      <c r="AD530" s="166">
        <f>INDEX(Sorted_by_Variable!AC$7:AC$59,D529)</f>
        <v>92895.458922904349</v>
      </c>
      <c r="AE530" s="166">
        <f>INDEX(Sorted_by_Variable!AD$7:AD$59,D529)</f>
        <v>93335.858491308027</v>
      </c>
      <c r="AF530" s="166">
        <f>INDEX(Sorted_by_Variable!AE$7:AE$59,D529)</f>
        <v>93778.345909667973</v>
      </c>
      <c r="AG530" s="166">
        <f>INDEX(Sorted_by_Variable!AF$7:AF$59,D529)</f>
        <v>94222.931076080728</v>
      </c>
      <c r="AH530" s="166">
        <f>INDEX(Sorted_by_Variable!AG$7:AG$59,D529)</f>
        <v>94910.684783261633</v>
      </c>
      <c r="AI530" s="166">
        <f>INDEX(Sorted_by_Variable!AH$7:AH$59,D529)</f>
        <v>95603.45855462797</v>
      </c>
      <c r="AJ530" s="166">
        <f>INDEX(Sorted_by_Variable!AI$7:AI$59,D529)</f>
        <v>96301.289032722198</v>
      </c>
      <c r="AK530" s="166">
        <f>INDEX(Sorted_by_Variable!AJ$7:AJ$59,D529)</f>
        <v>97004.213127548705</v>
      </c>
      <c r="AL530" s="166">
        <f>INDEX(Sorted_by_Variable!AK$7:AK$59,D529)</f>
        <v>97712.268018526025</v>
      </c>
      <c r="AM530" s="166">
        <f>INDEX(Sorted_by_Variable!AL$7:AL$59,D529)</f>
        <v>98425.491156453383</v>
      </c>
      <c r="AN530" s="166">
        <f>INDEX(Sorted_by_Variable!AM$7:AM$59,D529)</f>
        <v>99143.920265491543</v>
      </c>
      <c r="AO530" s="166">
        <f>INDEX(Sorted_by_Variable!AN$7:AN$59,D529)</f>
        <v>99867.593345158122</v>
      </c>
      <c r="AP530" s="166">
        <f>INDEX(Sorted_by_Variable!AO$7:AO$59,D529)</f>
        <v>100596.54867233754</v>
      </c>
      <c r="AQ530" s="168">
        <f>INDEX(Sorted_by_Variable!AP$7:AP$59,D529)</f>
        <v>101330.82480330548</v>
      </c>
      <c r="AS530" s="69" t="str">
        <f t="shared" ref="AS530:AS540" si="115">C530</f>
        <v>BAU sales</v>
      </c>
    </row>
    <row r="531" spans="2:45" x14ac:dyDescent="0.35">
      <c r="C531" t="s">
        <v>2372</v>
      </c>
      <c r="D531" s="76" t="s">
        <v>0</v>
      </c>
      <c r="E531" s="166">
        <f>INDEX(Sorted_by_Variable!D$62:D$114,D529)</f>
        <v>82435.360000000001</v>
      </c>
      <c r="F531" s="167">
        <f>INDEX(Sorted_by_Variable!E$62:E$114,D529)</f>
        <v>82927.291377884962</v>
      </c>
      <c r="G531" s="166">
        <f>INDEX(Sorted_by_Variable!F$62:F$114,D529)</f>
        <v>83320.433774242745</v>
      </c>
      <c r="H531" s="166">
        <f>INDEX(Sorted_by_Variable!G$62:G$114,D529)</f>
        <v>83715.439983360426</v>
      </c>
      <c r="I531" s="166">
        <f>INDEX(Sorted_by_Variable!H$62:H$114,D529)</f>
        <v>84112.318841217115</v>
      </c>
      <c r="J531" s="166">
        <f>INDEX(Sorted_by_Variable!I$62:I$114,D529)</f>
        <v>84410.43522568162</v>
      </c>
      <c r="K531" s="166">
        <f>INDEX(Sorted_by_Variable!J$62:J$114,D529)</f>
        <v>84546.561529840634</v>
      </c>
      <c r="L531" s="166">
        <f>INDEX(Sorted_by_Variable!K$62:K$114,D529)</f>
        <v>84529.260121938554</v>
      </c>
      <c r="M531" s="166">
        <f>INDEX(Sorted_by_Variable!L$62:L$114,D529)</f>
        <v>84368.022190430464</v>
      </c>
      <c r="N531" s="166">
        <f>INDEX(Sorted_by_Variable!M$62:M$114,D529)</f>
        <v>84073.142791669452</v>
      </c>
      <c r="O531" s="166">
        <f>INDEX(Sorted_by_Variable!N$62:N$114,D529)</f>
        <v>83655.592063209871</v>
      </c>
      <c r="P531" s="166">
        <f>INDEX(Sorted_by_Variable!O$62:O$114,D529)</f>
        <v>83126.884567974412</v>
      </c>
      <c r="Q531" s="166">
        <f>INDEX(Sorted_by_Variable!P$62:P$114,D529)</f>
        <v>82515.286677793047</v>
      </c>
      <c r="R531" s="168">
        <f>INDEX(Sorted_by_Variable!Q$62:Q$114,D529)</f>
        <v>81980.44332539782</v>
      </c>
      <c r="S531" s="166">
        <f>INDEX(Sorted_by_Variable!R$62:R$114,D529)</f>
        <v>81520.729616208773</v>
      </c>
      <c r="T531" s="166">
        <f>INDEX(Sorted_by_Variable!S$62:S$114,D529)</f>
        <v>81134.605668670891</v>
      </c>
      <c r="U531" s="166">
        <f>INDEX(Sorted_by_Variable!T$62:T$114,D529)</f>
        <v>80820.614056455423</v>
      </c>
      <c r="V531" s="166">
        <f>INDEX(Sorted_by_Variable!U$62:U$114,D529)</f>
        <v>80577.377356144658</v>
      </c>
      <c r="W531" s="166">
        <f>INDEX(Sorted_by_Variable!V$62:V$114,D529)</f>
        <v>80403.595796798822</v>
      </c>
      <c r="X531" s="166">
        <f>INDEX(Sorted_by_Variable!W$62:W$114,D529)</f>
        <v>80298.04500794044</v>
      </c>
      <c r="Y531" s="166">
        <f>INDEX(Sorted_by_Variable!X$62:X$114,D529)</f>
        <v>80259.573862624733</v>
      </c>
      <c r="Z531" s="166">
        <f>INDEX(Sorted_by_Variable!Y$62:Y$114,D529)</f>
        <v>80287.102412391483</v>
      </c>
      <c r="AA531" s="166">
        <f>INDEX(Sorted_by_Variable!Z$62:Z$114,D529)</f>
        <v>80379.619911017537</v>
      </c>
      <c r="AB531" s="166">
        <f>INDEX(Sorted_by_Variable!AA$62:AA$114,D529)</f>
        <v>80536.182924107634</v>
      </c>
      <c r="AC531" s="166">
        <f>INDEX(Sorted_by_Variable!AB$62:AB$114,D529)</f>
        <v>80755.913521675626</v>
      </c>
      <c r="AD531" s="166">
        <f>INDEX(Sorted_by_Variable!AC$62:AC$114,D529)</f>
        <v>81032.700498347403</v>
      </c>
      <c r="AE531" s="166">
        <f>INDEX(Sorted_by_Variable!AD$62:AD$114,D529)</f>
        <v>81356.967201738895</v>
      </c>
      <c r="AF531" s="166">
        <f>INDEX(Sorted_by_Variable!AE$62:AE$114,D529)</f>
        <v>81719.307263553637</v>
      </c>
      <c r="AG531" s="166">
        <f>INDEX(Sorted_by_Variable!AF$62:AF$114,D529)</f>
        <v>82110.522396660017</v>
      </c>
      <c r="AH531" s="166">
        <f>INDEX(Sorted_by_Variable!AG$62:AG$114,D529)</f>
        <v>82762.716552558821</v>
      </c>
      <c r="AI531" s="166">
        <f>INDEX(Sorted_by_Variable!AH$62:AH$114,D529)</f>
        <v>83425.428348928675</v>
      </c>
      <c r="AJ531" s="166">
        <f>INDEX(Sorted_by_Variable!AI$62:AI$114,D529)</f>
        <v>84090.491761224286</v>
      </c>
      <c r="AK531" s="166">
        <f>INDEX(Sorted_by_Variable!AJ$62:AJ$114,D529)</f>
        <v>84750.90853152638</v>
      </c>
      <c r="AL531" s="166">
        <f>INDEX(Sorted_by_Variable!AK$62:AK$114,D529)</f>
        <v>85407.793429385376</v>
      </c>
      <c r="AM531" s="166">
        <f>INDEX(Sorted_by_Variable!AL$62:AL$114,D529)</f>
        <v>86062.180510099774</v>
      </c>
      <c r="AN531" s="166">
        <f>INDEX(Sorted_by_Variable!AM$62:AM$114,D529)</f>
        <v>86715.0264903036</v>
      </c>
      <c r="AO531" s="166">
        <f>INDEX(Sorted_by_Variable!AN$62:AN$114,D529)</f>
        <v>87367.213942097093</v>
      </c>
      <c r="AP531" s="166">
        <f>INDEX(Sorted_by_Variable!AO$62:AO$114,D529)</f>
        <v>88019.554313126908</v>
      </c>
      <c r="AQ531" s="168">
        <f>INDEX(Sorted_by_Variable!AP$62:AP$114,D529)</f>
        <v>88672.790779684525</v>
      </c>
      <c r="AS531" s="69" t="str">
        <f t="shared" si="115"/>
        <v>Sales after EE</v>
      </c>
    </row>
    <row r="532" spans="2:45" x14ac:dyDescent="0.35">
      <c r="C532" t="s">
        <v>2356</v>
      </c>
      <c r="D532" s="76" t="s">
        <v>0</v>
      </c>
      <c r="E532" s="166">
        <f>INDEX(Sorted_by_Variable!D$117:D$169,D529)</f>
        <v>0</v>
      </c>
      <c r="F532" s="167">
        <f>INDEX(Sorted_by_Variable!E$117:E$169,D529)</f>
        <v>0</v>
      </c>
      <c r="G532" s="166">
        <f>INDEX(Sorted_by_Variable!F$117:F$169,D529)</f>
        <v>0</v>
      </c>
      <c r="H532" s="166">
        <f>INDEX(Sorted_by_Variable!G$117:G$169,D529)</f>
        <v>0</v>
      </c>
      <c r="I532" s="166">
        <f>INDEX(Sorted_by_Variable!H$117:H$169,D529)</f>
        <v>0</v>
      </c>
      <c r="J532" s="166">
        <f>INDEX(Sorted_by_Variable!I$117:I$169,D529)</f>
        <v>100.64400000000001</v>
      </c>
      <c r="K532" s="166">
        <f>INDEX(Sorted_by_Variable!J$117:J$169,D529)</f>
        <v>365.16852687038943</v>
      </c>
      <c r="L532" s="166">
        <f>INDEX(Sorted_by_Variable!K$117:K$169,D529)</f>
        <v>785.02017461164053</v>
      </c>
      <c r="M532" s="166">
        <f>INDEX(Sorted_by_Variable!L$117:L$169,D529)</f>
        <v>1350.7167595018357</v>
      </c>
      <c r="N532" s="166">
        <f>INDEX(Sorted_by_Variable!M$117:M$169,D529)</f>
        <v>2051.9722726107816</v>
      </c>
      <c r="O532" s="166">
        <f>INDEX(Sorted_by_Variable!N$117:N$169,D529)</f>
        <v>2877.8256666990933</v>
      </c>
      <c r="P532" s="166">
        <f>INDEX(Sorted_by_Variable!O$117:O$169,D529)</f>
        <v>3816.7715122545046</v>
      </c>
      <c r="Q532" s="166">
        <f>INDEX(Sorted_by_Variable!P$117:P$169,D529)</f>
        <v>4840.5526141571991</v>
      </c>
      <c r="R532" s="168">
        <f>INDEX(Sorted_by_Variable!Q$117:Q$169,D529)</f>
        <v>5789.5332598903524</v>
      </c>
      <c r="S532" s="166">
        <f>INDEX(Sorted_by_Variable!R$117:R$169,D529)</f>
        <v>6665.3476079603715</v>
      </c>
      <c r="T532" s="166">
        <f>INDEX(Sorted_by_Variable!S$117:S$169,D529)</f>
        <v>7469.5448477672417</v>
      </c>
      <c r="U532" s="166">
        <f>INDEX(Sorted_by_Variable!T$117:T$169,D529)</f>
        <v>8203.5917576114025</v>
      </c>
      <c r="V532" s="166">
        <f>INDEX(Sorted_by_Variable!U$117:U$169,D529)</f>
        <v>8868.8751572181191</v>
      </c>
      <c r="W532" s="166">
        <f>INDEX(Sorted_by_Variable!V$117:V$169,D529)</f>
        <v>9466.704258380867</v>
      </c>
      <c r="X532" s="166">
        <f>INDEX(Sorted_by_Variable!W$117:W$169,D529)</f>
        <v>9998.3129171880519</v>
      </c>
      <c r="Y532" s="166">
        <f>INDEX(Sorted_by_Variable!X$117:X$169,D529)</f>
        <v>10464.861791164885</v>
      </c>
      <c r="Z532" s="166">
        <f>INDEX(Sorted_by_Variable!Y$117:Y$169,D529)</f>
        <v>10867.440404534662</v>
      </c>
      <c r="AA532" s="166">
        <f>INDEX(Sorted_by_Variable!Z$117:Z$169,D529)</f>
        <v>11207.069124680447</v>
      </c>
      <c r="AB532" s="166">
        <f>INDEX(Sorted_by_Variable!AA$117:AA$169,D529)</f>
        <v>11484.701052769524</v>
      </c>
      <c r="AC532" s="166">
        <f>INDEX(Sorted_by_Variable!AB$117:AB$169,D529)</f>
        <v>11701.223831388359</v>
      </c>
      <c r="AD532" s="166">
        <f>INDEX(Sorted_by_Variable!AC$117:AC$169,D529)</f>
        <v>11862.758424556947</v>
      </c>
      <c r="AE532" s="166">
        <f>INDEX(Sorted_by_Variable!AD$117:AD$169,D529)</f>
        <v>11978.891289569128</v>
      </c>
      <c r="AF532" s="166">
        <f>INDEX(Sorted_by_Variable!AE$117:AE$169,D529)</f>
        <v>12059.038646114335</v>
      </c>
      <c r="AG532" s="166">
        <f>INDEX(Sorted_by_Variable!AF$117:AF$169,D529)</f>
        <v>12112.408679420714</v>
      </c>
      <c r="AH532" s="166">
        <f>INDEX(Sorted_by_Variable!AG$117:AG$169,D529)</f>
        <v>12147.968230702818</v>
      </c>
      <c r="AI532" s="166">
        <f>INDEX(Sorted_by_Variable!AH$117:AH$169,D529)</f>
        <v>12178.030205699295</v>
      </c>
      <c r="AJ532" s="166">
        <f>INDEX(Sorted_by_Variable!AI$117:AI$169,D529)</f>
        <v>12210.797271497915</v>
      </c>
      <c r="AK532" s="166">
        <f>INDEX(Sorted_by_Variable!AJ$117:AJ$169,D529)</f>
        <v>12253.304596022321</v>
      </c>
      <c r="AL532" s="166">
        <f>INDEX(Sorted_by_Variable!AK$117:AK$169,D529)</f>
        <v>12304.474589140653</v>
      </c>
      <c r="AM532" s="166">
        <f>INDEX(Sorted_by_Variable!AL$117:AL$169,D529)</f>
        <v>12363.310646353613</v>
      </c>
      <c r="AN532" s="166">
        <f>INDEX(Sorted_by_Variable!AM$117:AM$169,D529)</f>
        <v>12428.893775187938</v>
      </c>
      <c r="AO532" s="166">
        <f>INDEX(Sorted_by_Variable!AN$117:AN$169,D529)</f>
        <v>12500.379403061033</v>
      </c>
      <c r="AP532" s="166">
        <f>INDEX(Sorted_by_Variable!AO$117:AO$169,D529)</f>
        <v>12576.994359210625</v>
      </c>
      <c r="AQ532" s="168">
        <f>INDEX(Sorted_by_Variable!AP$117:AP$169,D529)</f>
        <v>12658.034023620963</v>
      </c>
      <c r="AS532" s="69" t="str">
        <f t="shared" si="115"/>
        <v>Net cumulative savings</v>
      </c>
    </row>
    <row r="533" spans="2:45" x14ac:dyDescent="0.35">
      <c r="C533" t="s">
        <v>2390</v>
      </c>
      <c r="D533" s="76" t="s">
        <v>1</v>
      </c>
      <c r="E533" s="174">
        <f t="shared" ref="E533:AQ533" si="116">E532/E530</f>
        <v>0</v>
      </c>
      <c r="F533" s="173">
        <f t="shared" si="116"/>
        <v>0</v>
      </c>
      <c r="G533" s="174">
        <f t="shared" si="116"/>
        <v>0</v>
      </c>
      <c r="H533" s="174">
        <f t="shared" si="116"/>
        <v>0</v>
      </c>
      <c r="I533" s="174">
        <f t="shared" si="116"/>
        <v>0</v>
      </c>
      <c r="J533" s="174">
        <f t="shared" si="116"/>
        <v>1.1908971098480048E-3</v>
      </c>
      <c r="K533" s="174">
        <f t="shared" si="116"/>
        <v>4.3005663248940982E-3</v>
      </c>
      <c r="L533" s="174">
        <f t="shared" si="116"/>
        <v>9.2015096638327267E-3</v>
      </c>
      <c r="M533" s="174">
        <f t="shared" si="116"/>
        <v>1.5757543520218836E-2</v>
      </c>
      <c r="N533" s="174">
        <f t="shared" si="116"/>
        <v>2.3825480768057888E-2</v>
      </c>
      <c r="O533" s="174">
        <f t="shared" si="116"/>
        <v>3.3256812711147735E-2</v>
      </c>
      <c r="P533" s="174">
        <f t="shared" si="116"/>
        <v>4.3899367525245384E-2</v>
      </c>
      <c r="Q533" s="174">
        <f t="shared" si="116"/>
        <v>5.5411895225225667E-2</v>
      </c>
      <c r="R533" s="175">
        <f t="shared" si="116"/>
        <v>6.5962570404294527E-2</v>
      </c>
      <c r="S533" s="174">
        <f t="shared" si="116"/>
        <v>7.5582765644706562E-2</v>
      </c>
      <c r="T533" s="174">
        <f t="shared" si="116"/>
        <v>8.4302426062777575E-2</v>
      </c>
      <c r="U533" s="174">
        <f t="shared" si="116"/>
        <v>9.215012571687714E-2</v>
      </c>
      <c r="V533" s="174">
        <f t="shared" si="116"/>
        <v>9.915312165697672E-2</v>
      </c>
      <c r="W533" s="174">
        <f t="shared" si="116"/>
        <v>0.10533740571210269</v>
      </c>
      <c r="X533" s="174">
        <f t="shared" si="116"/>
        <v>0.11072775410807162</v>
      </c>
      <c r="Y533" s="174">
        <f t="shared" si="116"/>
        <v>0.11534777500407367</v>
      </c>
      <c r="Z533" s="174">
        <f t="shared" si="116"/>
        <v>0.11921995403301752</v>
      </c>
      <c r="AA533" s="174">
        <f t="shared" si="116"/>
        <v>0.12236569792704526</v>
      </c>
      <c r="AB533" s="174">
        <f t="shared" si="116"/>
        <v>0.12480537630626738</v>
      </c>
      <c r="AC533" s="174">
        <f t="shared" si="116"/>
        <v>0.12655836170554535</v>
      </c>
      <c r="AD533" s="174">
        <f t="shared" si="116"/>
        <v>0.12770008956414186</v>
      </c>
      <c r="AE533" s="174">
        <f t="shared" si="116"/>
        <v>0.12834179149575906</v>
      </c>
      <c r="AF533" s="174">
        <f t="shared" si="116"/>
        <v>0.12859086529133504</v>
      </c>
      <c r="AG533" s="174">
        <f t="shared" si="116"/>
        <v>0.1285505400977231</v>
      </c>
      <c r="AH533" s="174">
        <f t="shared" si="116"/>
        <v>0.12799368436171291</v>
      </c>
      <c r="AI533" s="174">
        <f t="shared" si="116"/>
        <v>0.12738064490356016</v>
      </c>
      <c r="AJ533" s="174">
        <f t="shared" si="116"/>
        <v>0.12679785903331792</v>
      </c>
      <c r="AK533" s="174">
        <f t="shared" si="116"/>
        <v>0.12631724129250677</v>
      </c>
      <c r="AL533" s="174">
        <f t="shared" si="116"/>
        <v>0.12592558579039176</v>
      </c>
      <c r="AM533" s="174">
        <f t="shared" si="116"/>
        <v>0.12561086057169243</v>
      </c>
      <c r="AN533" s="174">
        <f t="shared" si="116"/>
        <v>0.12536213760667675</v>
      </c>
      <c r="AO533" s="174">
        <f t="shared" si="116"/>
        <v>0.12516952681394608</v>
      </c>
      <c r="AP533" s="174">
        <f t="shared" si="116"/>
        <v>0.12502411390053086</v>
      </c>
      <c r="AQ533" s="175">
        <f t="shared" si="116"/>
        <v>0.12491790181508568</v>
      </c>
      <c r="AS533" s="69" t="str">
        <f t="shared" si="115"/>
        <v>Net cumulative savings as a percent of sales before EE</v>
      </c>
    </row>
    <row r="534" spans="2:45" x14ac:dyDescent="0.35">
      <c r="C534" t="s">
        <v>2378</v>
      </c>
      <c r="D534" s="76" t="s">
        <v>0</v>
      </c>
      <c r="E534" s="166">
        <f>INDEX(Sorted_by_Variable!D$227:D$279,D529)</f>
        <v>0</v>
      </c>
      <c r="F534" s="167">
        <f>INDEX(Sorted_by_Variable!E$227:E$279,D529)</f>
        <v>0</v>
      </c>
      <c r="G534" s="166">
        <f>INDEX(Sorted_by_Variable!F$227:F$279,D529)</f>
        <v>0</v>
      </c>
      <c r="H534" s="166">
        <f>INDEX(Sorted_by_Variable!G$227:G$279,D529)</f>
        <v>0</v>
      </c>
      <c r="I534" s="166">
        <f>INDEX(Sorted_by_Variable!H$227:H$279,D529)</f>
        <v>0</v>
      </c>
      <c r="J534" s="166">
        <f>INDEX(Sorted_by_Variable!I$227:I$279,D529)</f>
        <v>100.64400000000001</v>
      </c>
      <c r="K534" s="166">
        <f>INDEX(Sorted_by_Variable!J$227:J$279,D529)</f>
        <v>269.82157950196836</v>
      </c>
      <c r="L534" s="166">
        <f>INDEX(Sorted_by_Variable!K$227:K$279,D529)</f>
        <v>439.34983613609154</v>
      </c>
      <c r="M534" s="166">
        <f>INDEX(Sorted_by_Variable!L$227:L$279,D529)</f>
        <v>608.31844887114562</v>
      </c>
      <c r="N534" s="166">
        <f>INDEX(Sorted_by_Variable!M$227:M$279,D529)</f>
        <v>775.89413755679868</v>
      </c>
      <c r="O534" s="166">
        <f>INDEX(Sorted_by_Variable!N$227:N$279,D529)</f>
        <v>941.3285520917857</v>
      </c>
      <c r="P534" s="166">
        <f>INDEX(Sorted_by_Variable!O$227:O$279,D529)</f>
        <v>1103.9646115637163</v>
      </c>
      <c r="Q534" s="166">
        <f>INDEX(Sorted_by_Variable!P$227:P$279,D529)</f>
        <v>1246.9032685196162</v>
      </c>
      <c r="R534" s="168">
        <f>INDEX(Sorted_by_Variable!Q$227:Q$279,D529)</f>
        <v>1237.7293001668957</v>
      </c>
      <c r="S534" s="166">
        <f>INDEX(Sorted_by_Variable!R$227:R$279,D529)</f>
        <v>1229.7066498809672</v>
      </c>
      <c r="T534" s="166">
        <f>INDEX(Sorted_by_Variable!S$227:S$279,D529)</f>
        <v>1222.8109442431316</v>
      </c>
      <c r="U534" s="166">
        <f>INDEX(Sorted_by_Variable!T$227:T$279,D529)</f>
        <v>1217.0190850300633</v>
      </c>
      <c r="V534" s="166">
        <f>INDEX(Sorted_by_Variable!U$227:U$279,D529)</f>
        <v>1212.3092108468313</v>
      </c>
      <c r="W534" s="166">
        <f>INDEX(Sorted_by_Variable!V$227:V$279,D529)</f>
        <v>1208.6606603421699</v>
      </c>
      <c r="X534" s="166">
        <f>INDEX(Sorted_by_Variable!W$227:W$279,D529)</f>
        <v>1206.0539369519822</v>
      </c>
      <c r="Y534" s="166">
        <f>INDEX(Sorted_by_Variable!X$227:X$279,D529)</f>
        <v>1204.4706751191065</v>
      </c>
      <c r="Z534" s="166">
        <f>INDEX(Sorted_by_Variable!Y$227:Y$279,D529)</f>
        <v>1203.8936079393709</v>
      </c>
      <c r="AA534" s="166">
        <f>INDEX(Sorted_by_Variable!Z$227:Z$279,D529)</f>
        <v>1204.3065361858721</v>
      </c>
      <c r="AB534" s="166">
        <f>INDEX(Sorted_by_Variable!AA$227:AA$279,D529)</f>
        <v>1205.694298665263</v>
      </c>
      <c r="AC534" s="166">
        <f>INDEX(Sorted_by_Variable!AB$227:AB$279,D529)</f>
        <v>1208.0427438616146</v>
      </c>
      <c r="AD534" s="166">
        <f>INDEX(Sorted_by_Variable!AC$227:AC$279,D529)</f>
        <v>1211.3387028251343</v>
      </c>
      <c r="AE534" s="166">
        <f>INDEX(Sorted_by_Variable!AD$227:AD$279,D529)</f>
        <v>1215.490507475211</v>
      </c>
      <c r="AF534" s="166">
        <f>INDEX(Sorted_by_Variable!AE$227:AE$279,D529)</f>
        <v>1220.3545080260833</v>
      </c>
      <c r="AG534" s="166">
        <f>INDEX(Sorted_by_Variable!AF$227:AF$279,D529)</f>
        <v>1225.7896089533044</v>
      </c>
      <c r="AH534" s="166">
        <f>INDEX(Sorted_by_Variable!AG$227:AG$279,D529)</f>
        <v>1231.6578359499001</v>
      </c>
      <c r="AI534" s="166">
        <f>INDEX(Sorted_by_Variable!AH$227:AH$279,D529)</f>
        <v>1241.4407482883823</v>
      </c>
      <c r="AJ534" s="166">
        <f>INDEX(Sorted_by_Variable!AI$227:AI$279,D529)</f>
        <v>1251.38142523393</v>
      </c>
      <c r="AK534" s="166">
        <f>INDEX(Sorted_by_Variable!AJ$227:AJ$279,D529)</f>
        <v>1261.3573764183643</v>
      </c>
      <c r="AL534" s="166">
        <f>INDEX(Sorted_by_Variable!AK$227:AK$279,D529)</f>
        <v>1271.2636279728956</v>
      </c>
      <c r="AM534" s="166">
        <f>INDEX(Sorted_by_Variable!AL$227:AL$279,D529)</f>
        <v>1281.1169014407806</v>
      </c>
      <c r="AN534" s="166">
        <f>INDEX(Sorted_by_Variable!AM$227:AM$279,D529)</f>
        <v>1290.9327076514965</v>
      </c>
      <c r="AO534" s="166">
        <f>INDEX(Sorted_by_Variable!AN$227:AN$279,D529)</f>
        <v>1300.7253973545539</v>
      </c>
      <c r="AP534" s="166">
        <f>INDEX(Sorted_by_Variable!AO$227:AO$279,D529)</f>
        <v>1310.5082091314564</v>
      </c>
      <c r="AQ534" s="168">
        <f>INDEX(Sorted_by_Variable!AP$227:AP$279,D529)</f>
        <v>1320.2933146969035</v>
      </c>
      <c r="AS534" s="69" t="str">
        <f t="shared" si="115"/>
        <v>Annual first-year savings</v>
      </c>
    </row>
    <row r="535" spans="2:45" x14ac:dyDescent="0.35">
      <c r="C535" t="s">
        <v>2379</v>
      </c>
      <c r="D535" s="76" t="s">
        <v>1</v>
      </c>
      <c r="E535" s="174">
        <f>INDEX(Sorted_by_Variable!D$282:D$335,D529)</f>
        <v>0</v>
      </c>
      <c r="F535" s="173">
        <f>INDEX(Sorted_by_Variable!E$282:E$335,D529)</f>
        <v>1.2208838537249064E-3</v>
      </c>
      <c r="G535" s="174">
        <f>INDEX(Sorted_by_Variable!F$282:F$335,D529)</f>
        <v>1.213641472279411E-3</v>
      </c>
      <c r="H535" s="174">
        <f>INDEX(Sorted_by_Variable!G$282:G$335,D529)</f>
        <v>1.2079149788477527E-3</v>
      </c>
      <c r="I535" s="174">
        <f>INDEX(Sorted_by_Variable!H$282:H$335,D529)</f>
        <v>1.2022155055268701E-3</v>
      </c>
      <c r="J535" s="174">
        <f>INDEX(Sorted_by_Variable!I$282:I$335,D529)</f>
        <v>1.1965429248240148E-3</v>
      </c>
      <c r="K535" s="174">
        <f>INDEX(Sorted_by_Variable!J$282:J$335,D529)</f>
        <v>1.1923170367611061E-3</v>
      </c>
      <c r="L535" s="174">
        <f>INDEX(Sorted_by_Variable!K$282:K$335,D529)</f>
        <v>1.190397316920781E-3</v>
      </c>
      <c r="M535" s="174">
        <f>INDEX(Sorted_by_Variable!L$282:L$335,D529)</f>
        <v>1.1906409668653785E-3</v>
      </c>
      <c r="N535" s="174">
        <f>INDEX(Sorted_by_Variable!M$282:M$335,D529)</f>
        <v>1.1929164319252664E-3</v>
      </c>
      <c r="O535" s="174">
        <f>INDEX(Sorted_by_Variable!N$282:N$335,D529)</f>
        <v>1.1971004848646209E-3</v>
      </c>
      <c r="P535" s="174">
        <f>INDEX(Sorted_by_Variable!O$282:O$335,D529)</f>
        <v>1.2030755806970292E-3</v>
      </c>
      <c r="Q535" s="174">
        <f>INDEX(Sorted_by_Variable!P$282:P$335,D529)</f>
        <v>1.2107274382176746E-3</v>
      </c>
      <c r="R535" s="175">
        <f>INDEX(Sorted_by_Variable!Q$282:Q$335,D529)</f>
        <v>1.2197012705414967E-3</v>
      </c>
      <c r="S535" s="174">
        <f>INDEX(Sorted_by_Variable!R$282:R$335,D529)</f>
        <v>1.2276586453737822E-3</v>
      </c>
      <c r="T535" s="174">
        <f>INDEX(Sorted_by_Variable!S$282:S$335,D529)</f>
        <v>1.2345816882874041E-3</v>
      </c>
      <c r="U535" s="174">
        <f>INDEX(Sorted_by_Variable!T$282:T$335,D529)</f>
        <v>1.2404571288729689E-3</v>
      </c>
      <c r="V535" s="174">
        <f>INDEX(Sorted_by_Variable!U$282:U$335,D529)</f>
        <v>1.2452763589459665E-3</v>
      </c>
      <c r="W535" s="174">
        <f>INDEX(Sorted_by_Variable!V$282:V$335,D529)</f>
        <v>1.2490354402472385E-3</v>
      </c>
      <c r="X535" s="174">
        <f>INDEX(Sorted_by_Variable!W$282:W$335,D529)</f>
        <v>1.2517350623764893E-3</v>
      </c>
      <c r="Y535" s="174">
        <f>INDEX(Sorted_by_Variable!X$282:X$335,D529)</f>
        <v>1.2533804526629212E-3</v>
      </c>
      <c r="Z535" s="174">
        <f>INDEX(Sorted_by_Variable!Y$282:Y$335,D529)</f>
        <v>1.2539812405715737E-3</v>
      </c>
      <c r="AA535" s="174">
        <f>INDEX(Sorted_by_Variable!Z$282:Z$335,D529)</f>
        <v>1.2535512800430403E-3</v>
      </c>
      <c r="AB535" s="174">
        <f>INDEX(Sorted_by_Variable!AA$282:AA$335,D529)</f>
        <v>1.2521084338469838E-3</v>
      </c>
      <c r="AC535" s="174">
        <f>INDEX(Sorted_by_Variable!AB$282:AB$335,D529)</f>
        <v>1.2496743245808005E-3</v>
      </c>
      <c r="AD535" s="174">
        <f>INDEX(Sorted_by_Variable!AC$282:AC$335,D529)</f>
        <v>1.2462740573541556E-3</v>
      </c>
      <c r="AE535" s="174">
        <f>INDEX(Sorted_by_Variable!AD$282:AD$335,D529)</f>
        <v>1.2420171039721497E-3</v>
      </c>
      <c r="AF535" s="174">
        <f>INDEX(Sorted_by_Variable!AE$282:AE$335,D529)</f>
        <v>1.2370667622163881E-3</v>
      </c>
      <c r="AG535" s="174">
        <f>INDEX(Sorted_by_Variable!AF$282:AF$335,D529)</f>
        <v>1.2315816588534235E-3</v>
      </c>
      <c r="AH535" s="174">
        <f>INDEX(Sorted_by_Variable!AG$282:AG$335,D529)</f>
        <v>1.2257137948021857E-3</v>
      </c>
      <c r="AI535" s="174">
        <f>INDEX(Sorted_by_Variable!AH$282:AH$335,D529)</f>
        <v>1.2160548154081627E-3</v>
      </c>
      <c r="AJ535" s="174">
        <f>INDEX(Sorted_by_Variable!AI$282:AI$335,D529)</f>
        <v>1.2063947646640096E-3</v>
      </c>
      <c r="AK535" s="174">
        <f>INDEX(Sorted_by_Variable!AJ$282:AJ$335,D529)</f>
        <v>1.1968535073594237E-3</v>
      </c>
      <c r="AL535" s="174">
        <f>INDEX(Sorted_by_Variable!AK$282:AK$335,D529)</f>
        <v>1.1875270925569084E-3</v>
      </c>
      <c r="AM535" s="174">
        <f>INDEX(Sorted_by_Variable!AL$282:AL$335,D529)</f>
        <v>1.178393633166648E-3</v>
      </c>
      <c r="AN535" s="174">
        <f>INDEX(Sorted_by_Variable!AM$282:AM$335,D529)</f>
        <v>1.1694335351890019E-3</v>
      </c>
      <c r="AO535" s="174">
        <f>INDEX(Sorted_by_Variable!AN$282:AN$335,D529)</f>
        <v>1.1606292942925403E-3</v>
      </c>
      <c r="AP535" s="174">
        <f>INDEX(Sorted_by_Variable!AO$282:AO$335,D529)</f>
        <v>1.1519653135179766E-3</v>
      </c>
      <c r="AQ535" s="175">
        <f>INDEX(Sorted_by_Variable!AP$282:AP$335,D529)</f>
        <v>1.1434277392721396E-3</v>
      </c>
      <c r="AS535" s="69" t="str">
        <f t="shared" si="115"/>
        <v>EIA and EERS savings as a percent of previous year sales</v>
      </c>
    </row>
    <row r="536" spans="2:45" x14ac:dyDescent="0.35">
      <c r="C536" t="s">
        <v>2391</v>
      </c>
      <c r="D536" s="76" t="s">
        <v>1</v>
      </c>
      <c r="E536" s="174">
        <f>INDEX(Sorted_by_Variable!D$337:D$389,D529)</f>
        <v>0</v>
      </c>
      <c r="F536" s="173">
        <f>INDEX(Sorted_by_Variable!E$337:E$389,D529)</f>
        <v>0</v>
      </c>
      <c r="G536" s="174">
        <f>INDEX(Sorted_by_Variable!F$337:F$389,D529)</f>
        <v>0</v>
      </c>
      <c r="H536" s="174">
        <f>INDEX(Sorted_by_Variable!G$337:G$389,D529)</f>
        <v>0</v>
      </c>
      <c r="I536" s="174">
        <f>INDEX(Sorted_by_Variable!H$337:H$389,D529)</f>
        <v>0</v>
      </c>
      <c r="J536" s="174">
        <f>INDEX(Sorted_by_Variable!I$337:I$389,D529)</f>
        <v>1.1965429248240148E-3</v>
      </c>
      <c r="K536" s="174">
        <f>INDEX(Sorted_by_Variable!J$337:J$389,D529)</f>
        <v>3.1965429248240148E-3</v>
      </c>
      <c r="L536" s="174">
        <f>INDEX(Sorted_by_Variable!K$337:K$389,D529)</f>
        <v>5.1965429248240144E-3</v>
      </c>
      <c r="M536" s="174">
        <f>INDEX(Sorted_by_Variable!L$337:L$389,D529)</f>
        <v>7.1965429248240145E-3</v>
      </c>
      <c r="N536" s="174">
        <f>INDEX(Sorted_by_Variable!M$337:M$389,D529)</f>
        <v>9.1965429248240145E-3</v>
      </c>
      <c r="O536" s="174">
        <f>INDEX(Sorted_by_Variable!N$337:N$389,D529)</f>
        <v>1.1196542924824015E-2</v>
      </c>
      <c r="P536" s="174">
        <f>INDEX(Sorted_by_Variable!O$337:O$389,D529)</f>
        <v>1.3196542924824015E-2</v>
      </c>
      <c r="Q536" s="174">
        <f>INDEX(Sorted_by_Variable!P$337:P$389,D529)</f>
        <v>1.4999999999999999E-2</v>
      </c>
      <c r="R536" s="175">
        <f>INDEX(Sorted_by_Variable!Q$337:Q$389,D529)</f>
        <v>1.4999999999999999E-2</v>
      </c>
      <c r="S536" s="174">
        <f>INDEX(Sorted_by_Variable!R$337:R$389,D529)</f>
        <v>1.4999999999999999E-2</v>
      </c>
      <c r="T536" s="174">
        <f>INDEX(Sorted_by_Variable!S$337:S$389,D529)</f>
        <v>1.4999999999999999E-2</v>
      </c>
      <c r="U536" s="174">
        <f>INDEX(Sorted_by_Variable!T$337:T$389,D529)</f>
        <v>1.4999999999999999E-2</v>
      </c>
      <c r="V536" s="174">
        <f>INDEX(Sorted_by_Variable!U$337:U$389,D529)</f>
        <v>1.4999999999999999E-2</v>
      </c>
      <c r="W536" s="174">
        <f>INDEX(Sorted_by_Variable!V$337:V$389,D529)</f>
        <v>1.4999999999999999E-2</v>
      </c>
      <c r="X536" s="174">
        <f>INDEX(Sorted_by_Variable!W$337:W$389,D529)</f>
        <v>1.4999999999999999E-2</v>
      </c>
      <c r="Y536" s="174">
        <f>INDEX(Sorted_by_Variable!X$337:X$389,D529)</f>
        <v>1.4999999999999999E-2</v>
      </c>
      <c r="Z536" s="174">
        <f>INDEX(Sorted_by_Variable!Y$337:Y$389,D529)</f>
        <v>1.4999999999999999E-2</v>
      </c>
      <c r="AA536" s="174">
        <f>INDEX(Sorted_by_Variable!Z$337:Z$389,D529)</f>
        <v>1.4999999999999999E-2</v>
      </c>
      <c r="AB536" s="174">
        <f>INDEX(Sorted_by_Variable!AA$337:AA$389,D529)</f>
        <v>1.4999999999999999E-2</v>
      </c>
      <c r="AC536" s="174">
        <f>INDEX(Sorted_by_Variable!AB$337:AB$389,D529)</f>
        <v>1.4999999999999999E-2</v>
      </c>
      <c r="AD536" s="174">
        <f>INDEX(Sorted_by_Variable!AC$337:AC$389,D529)</f>
        <v>1.4999999999999999E-2</v>
      </c>
      <c r="AE536" s="174">
        <f>INDEX(Sorted_by_Variable!AD$337:AD$389,D529)</f>
        <v>1.4999999999999999E-2</v>
      </c>
      <c r="AF536" s="174">
        <f>INDEX(Sorted_by_Variable!AE$337:AE$389,D529)</f>
        <v>1.4999999999999999E-2</v>
      </c>
      <c r="AG536" s="174">
        <f>INDEX(Sorted_by_Variable!AF$337:AF$389,D529)</f>
        <v>1.4999999999999999E-2</v>
      </c>
      <c r="AH536" s="174">
        <f>INDEX(Sorted_by_Variable!AG$337:AG$389,D529)</f>
        <v>1.4999999999999999E-2</v>
      </c>
      <c r="AI536" s="174">
        <f>INDEX(Sorted_by_Variable!AH$337:AH$389,D529)</f>
        <v>1.4999999999999999E-2</v>
      </c>
      <c r="AJ536" s="174">
        <f>INDEX(Sorted_by_Variable!AI$337:AI$389,D529)</f>
        <v>1.4999999999999999E-2</v>
      </c>
      <c r="AK536" s="174">
        <f>INDEX(Sorted_by_Variable!AJ$337:AJ$389,D529)</f>
        <v>1.4999999999999999E-2</v>
      </c>
      <c r="AL536" s="174">
        <f>INDEX(Sorted_by_Variable!AK$337:AK$389,D529)</f>
        <v>1.4999999999999999E-2</v>
      </c>
      <c r="AM536" s="174">
        <f>INDEX(Sorted_by_Variable!AL$337:AL$389,D529)</f>
        <v>1.4999999999999999E-2</v>
      </c>
      <c r="AN536" s="174">
        <f>INDEX(Sorted_by_Variable!AM$337:AM$389,D529)</f>
        <v>1.4999999999999999E-2</v>
      </c>
      <c r="AO536" s="174">
        <f>INDEX(Sorted_by_Variable!AN$337:AN$389,D529)</f>
        <v>1.4999999999999999E-2</v>
      </c>
      <c r="AP536" s="174">
        <f>INDEX(Sorted_by_Variable!AO$337:AO$389,D529)</f>
        <v>1.4999999999999999E-2</v>
      </c>
      <c r="AQ536" s="175">
        <f>INDEX(Sorted_by_Variable!AP$337:AP$389,D529)</f>
        <v>1.4999999999999999E-2</v>
      </c>
      <c r="AS536" s="69" t="str">
        <f t="shared" si="115"/>
        <v>First-year savings as a percent of previous year sales</v>
      </c>
    </row>
    <row r="537" spans="2:45" x14ac:dyDescent="0.35">
      <c r="B537" s="231"/>
      <c r="C537" s="231" t="s">
        <v>2414</v>
      </c>
      <c r="D537" s="248"/>
      <c r="E537" s="250"/>
      <c r="F537" s="249"/>
      <c r="G537" s="250"/>
      <c r="H537" s="250"/>
      <c r="I537" s="250"/>
      <c r="J537" s="250"/>
      <c r="K537" s="250"/>
      <c r="L537" s="250"/>
      <c r="M537" s="250"/>
      <c r="N537" s="250"/>
      <c r="O537" s="250"/>
      <c r="P537" s="250"/>
      <c r="Q537" s="250"/>
      <c r="R537" s="251"/>
      <c r="S537" s="250"/>
      <c r="T537" s="250"/>
      <c r="U537" s="250"/>
      <c r="V537" s="250"/>
      <c r="W537" s="250"/>
      <c r="X537" s="250"/>
      <c r="Y537" s="250"/>
      <c r="Z537" s="250"/>
      <c r="AA537" s="250"/>
      <c r="AB537" s="250"/>
      <c r="AC537" s="250"/>
      <c r="AD537" s="250"/>
      <c r="AE537" s="250"/>
      <c r="AF537" s="250"/>
      <c r="AG537" s="250"/>
      <c r="AH537" s="250"/>
      <c r="AI537" s="250"/>
      <c r="AJ537" s="250"/>
      <c r="AK537" s="250"/>
      <c r="AL537" s="250"/>
      <c r="AM537" s="250"/>
      <c r="AN537" s="250"/>
      <c r="AO537" s="250"/>
      <c r="AP537" s="250"/>
      <c r="AQ537" s="251"/>
      <c r="AS537" s="69" t="str">
        <f t="shared" si="115"/>
        <v>Levelized cost of saved energy associated with program year</v>
      </c>
    </row>
    <row r="538" spans="2:45" x14ac:dyDescent="0.35">
      <c r="B538" s="36"/>
      <c r="C538" s="267" t="s">
        <v>2403</v>
      </c>
      <c r="D538" s="76" t="s">
        <v>2375</v>
      </c>
      <c r="E538" s="197"/>
      <c r="F538" s="196">
        <f>INDEX(Sorted_by_Variable!E$392:E$444,D529)</f>
        <v>0</v>
      </c>
      <c r="G538" s="197">
        <f>INDEX(Sorted_by_Variable!F$392:F$444,D529)</f>
        <v>0</v>
      </c>
      <c r="H538" s="197">
        <f>INDEX(Sorted_by_Variable!G$392:G$444,D529)</f>
        <v>0</v>
      </c>
      <c r="I538" s="197">
        <f>INDEX(Sorted_by_Variable!H$392:H$444,D529)</f>
        <v>0</v>
      </c>
      <c r="J538" s="197">
        <f>INDEX(Sorted_by_Variable!I$392:I$444,D529)</f>
        <v>6.5088934148849082</v>
      </c>
      <c r="K538" s="197">
        <f>INDEX(Sorted_by_Variable!J$392:J$444,D529)</f>
        <v>6.5088934148849056</v>
      </c>
      <c r="L538" s="197">
        <f>INDEX(Sorted_by_Variable!K$392:K$444,D529)</f>
        <v>7.8106720978618851</v>
      </c>
      <c r="M538" s="197">
        <f>INDEX(Sorted_by_Variable!L$392:L$444,D529)</f>
        <v>7.810672097861886</v>
      </c>
      <c r="N538" s="197">
        <f>INDEX(Sorted_by_Variable!M$392:M$444,D529)</f>
        <v>7.810672097861886</v>
      </c>
      <c r="O538" s="197">
        <f>INDEX(Sorted_by_Variable!N$392:N$444,D529)</f>
        <v>9.1124507808388682</v>
      </c>
      <c r="P538" s="197">
        <f>INDEX(Sorted_by_Variable!O$392:O$444,D529)</f>
        <v>9.1124507808388682</v>
      </c>
      <c r="Q538" s="197">
        <f>INDEX(Sorted_by_Variable!P$392:P$444,D529)</f>
        <v>9.1124507808388664</v>
      </c>
      <c r="R538" s="198">
        <f>INDEX(Sorted_by_Variable!Q$392:Q$444,D529)</f>
        <v>9.1124507808388699</v>
      </c>
      <c r="S538" s="197">
        <f>INDEX(Sorted_by_Variable!R$392:R$444,D529)</f>
        <v>9.1124507808388664</v>
      </c>
      <c r="T538" s="197">
        <f>INDEX(Sorted_by_Variable!S$392:S$444,D529)</f>
        <v>9.1124507808388664</v>
      </c>
      <c r="U538" s="197">
        <f>INDEX(Sorted_by_Variable!T$392:T$444,D529)</f>
        <v>9.1124507808388646</v>
      </c>
      <c r="V538" s="197">
        <f>INDEX(Sorted_by_Variable!U$392:U$444,D529)</f>
        <v>9.1124507808388646</v>
      </c>
      <c r="W538" s="197">
        <f>INDEX(Sorted_by_Variable!V$392:V$444,D529)</f>
        <v>9.1124507808388664</v>
      </c>
      <c r="X538" s="197">
        <f>INDEX(Sorted_by_Variable!W$392:W$444,D529)</f>
        <v>9.1124507808388699</v>
      </c>
      <c r="Y538" s="197">
        <f>INDEX(Sorted_by_Variable!X$392:X$444,D529)</f>
        <v>9.1124507808388682</v>
      </c>
      <c r="Z538" s="197">
        <f>INDEX(Sorted_by_Variable!Y$392:Y$444,D529)</f>
        <v>9.1124507808388664</v>
      </c>
      <c r="AA538" s="197">
        <f>INDEX(Sorted_by_Variable!Z$392:Z$444,D529)</f>
        <v>9.1124507808388664</v>
      </c>
      <c r="AB538" s="197">
        <f>INDEX(Sorted_by_Variable!AA$392:AA$444,D529)</f>
        <v>9.1124507808388664</v>
      </c>
      <c r="AC538" s="197">
        <f>INDEX(Sorted_by_Variable!AB$392:AB$444,D529)</f>
        <v>9.1124507808388682</v>
      </c>
      <c r="AD538" s="197">
        <f>INDEX(Sorted_by_Variable!AC$392:AC$444,D529)</f>
        <v>9.1124507808388664</v>
      </c>
      <c r="AE538" s="197">
        <f>INDEX(Sorted_by_Variable!AD$392:AD$444,D529)</f>
        <v>9.1124507808388682</v>
      </c>
      <c r="AF538" s="197">
        <f>INDEX(Sorted_by_Variable!AE$392:AE$444,D529)</f>
        <v>9.1124507808388646</v>
      </c>
      <c r="AG538" s="197">
        <f>INDEX(Sorted_by_Variable!AF$392:AF$444,D529)</f>
        <v>9.1124507808388664</v>
      </c>
      <c r="AH538" s="197">
        <f>INDEX(Sorted_by_Variable!AG$392:AG$444,D529)</f>
        <v>9.1124507808388699</v>
      </c>
      <c r="AI538" s="197">
        <f>INDEX(Sorted_by_Variable!AH$392:AH$444,D529)</f>
        <v>9.1124507808388682</v>
      </c>
      <c r="AJ538" s="197">
        <f>INDEX(Sorted_by_Variable!AI$392:AI$444,D529)</f>
        <v>9.1124507808388699</v>
      </c>
      <c r="AK538" s="197">
        <f>INDEX(Sorted_by_Variable!AJ$392:AJ$444,D529)</f>
        <v>9.1124507808388682</v>
      </c>
      <c r="AL538" s="197">
        <f>INDEX(Sorted_by_Variable!AK$392:AK$444,D529)</f>
        <v>9.1124507808388682</v>
      </c>
      <c r="AM538" s="197">
        <f>INDEX(Sorted_by_Variable!AL$392:AL$444,D529)</f>
        <v>9.1124507808388682</v>
      </c>
      <c r="AN538" s="197">
        <f>INDEX(Sorted_by_Variable!AM$392:AM$444,D529)</f>
        <v>9.1124507808388664</v>
      </c>
      <c r="AO538" s="197">
        <f>INDEX(Sorted_by_Variable!AN$392:AN$444,D529)</f>
        <v>9.1124507808388682</v>
      </c>
      <c r="AP538" s="197">
        <f>INDEX(Sorted_by_Variable!AO$392:AO$444,D529)</f>
        <v>9.1124507808388682</v>
      </c>
      <c r="AQ538" s="198">
        <f>INDEX(Sorted_by_Variable!AP$392:AP$444,D529)</f>
        <v>9.1124507808388682</v>
      </c>
      <c r="AS538" s="69" t="str">
        <f t="shared" si="115"/>
        <v>Total levelized cost of saved energy</v>
      </c>
    </row>
    <row r="539" spans="2:45" x14ac:dyDescent="0.35">
      <c r="B539" s="36"/>
      <c r="C539" s="267" t="s">
        <v>2397</v>
      </c>
      <c r="D539" s="76" t="s">
        <v>2375</v>
      </c>
      <c r="E539" s="197"/>
      <c r="F539" s="196">
        <f>INDEX(Sorted_by_Variable!E$447:E$499,D529)</f>
        <v>0</v>
      </c>
      <c r="G539" s="197">
        <f>INDEX(Sorted_by_Variable!F$447:F$499,D529)</f>
        <v>0</v>
      </c>
      <c r="H539" s="197">
        <f>INDEX(Sorted_by_Variable!G$447:G$499,D529)</f>
        <v>0</v>
      </c>
      <c r="I539" s="197">
        <f>INDEX(Sorted_by_Variable!H$447:H$499,D529)</f>
        <v>0</v>
      </c>
      <c r="J539" s="197">
        <f>INDEX(Sorted_by_Variable!I$447:I$499,D529)</f>
        <v>3.2544467074424541</v>
      </c>
      <c r="K539" s="197">
        <f>INDEX(Sorted_by_Variable!J$447:J$499,D529)</f>
        <v>3.2544467074424528</v>
      </c>
      <c r="L539" s="197">
        <f>INDEX(Sorted_by_Variable!K$447:K$499,D529)</f>
        <v>3.9053360489309425</v>
      </c>
      <c r="M539" s="197">
        <f>INDEX(Sorted_by_Variable!L$447:L$499,D529)</f>
        <v>3.905336048930943</v>
      </c>
      <c r="N539" s="197">
        <f>INDEX(Sorted_by_Variable!M$447:M$499,D529)</f>
        <v>3.905336048930943</v>
      </c>
      <c r="O539" s="197">
        <f>INDEX(Sorted_by_Variable!N$447:N$499,D529)</f>
        <v>4.5562253904194341</v>
      </c>
      <c r="P539" s="197">
        <f>INDEX(Sorted_by_Variable!O$447:O$499,D529)</f>
        <v>4.5562253904194341</v>
      </c>
      <c r="Q539" s="197">
        <f>INDEX(Sorted_by_Variable!P$447:P$499,D529)</f>
        <v>4.5562253904194332</v>
      </c>
      <c r="R539" s="198">
        <f>INDEX(Sorted_by_Variable!Q$447:Q$499,D529)</f>
        <v>4.556225390419435</v>
      </c>
      <c r="S539" s="197">
        <f>INDEX(Sorted_by_Variable!R$447:R$499,D529)</f>
        <v>4.5562253904194332</v>
      </c>
      <c r="T539" s="197">
        <f>INDEX(Sorted_by_Variable!S$447:S$499,D529)</f>
        <v>4.5562253904194332</v>
      </c>
      <c r="U539" s="197">
        <f>INDEX(Sorted_by_Variable!T$447:T$499,D529)</f>
        <v>4.5562253904194323</v>
      </c>
      <c r="V539" s="197">
        <f>INDEX(Sorted_by_Variable!U$447:U$499,D529)</f>
        <v>4.5562253904194323</v>
      </c>
      <c r="W539" s="197">
        <f>INDEX(Sorted_by_Variable!V$447:V$499,D529)</f>
        <v>4.5562253904194332</v>
      </c>
      <c r="X539" s="197">
        <f>INDEX(Sorted_by_Variable!W$447:W$499,D529)</f>
        <v>4.556225390419435</v>
      </c>
      <c r="Y539" s="197">
        <f>INDEX(Sorted_by_Variable!X$447:X$499,D529)</f>
        <v>4.5562253904194341</v>
      </c>
      <c r="Z539" s="197">
        <f>INDEX(Sorted_by_Variable!Y$447:Y$499,D529)</f>
        <v>4.5562253904194332</v>
      </c>
      <c r="AA539" s="197">
        <f>INDEX(Sorted_by_Variable!Z$447:Z$499,D529)</f>
        <v>4.5562253904194332</v>
      </c>
      <c r="AB539" s="197">
        <f>INDEX(Sorted_by_Variable!AA$447:AA$499,D529)</f>
        <v>4.5562253904194332</v>
      </c>
      <c r="AC539" s="197">
        <f>INDEX(Sorted_by_Variable!AB$447:AB$499,D529)</f>
        <v>4.5562253904194341</v>
      </c>
      <c r="AD539" s="197">
        <f>INDEX(Sorted_by_Variable!AC$447:AC$499,D529)</f>
        <v>4.5562253904194332</v>
      </c>
      <c r="AE539" s="197">
        <f>INDEX(Sorted_by_Variable!AD$447:AD$499,D529)</f>
        <v>4.5562253904194341</v>
      </c>
      <c r="AF539" s="197">
        <f>INDEX(Sorted_by_Variable!AE$447:AE$499,D529)</f>
        <v>4.5562253904194323</v>
      </c>
      <c r="AG539" s="197">
        <f>INDEX(Sorted_by_Variable!AF$447:AF$499,D529)</f>
        <v>4.5562253904194332</v>
      </c>
      <c r="AH539" s="197">
        <f>INDEX(Sorted_by_Variable!AG$447:AG$499,D529)</f>
        <v>4.556225390419435</v>
      </c>
      <c r="AI539" s="197">
        <f>INDEX(Sorted_by_Variable!AH$447:AH$499,D529)</f>
        <v>4.5562253904194341</v>
      </c>
      <c r="AJ539" s="197">
        <f>INDEX(Sorted_by_Variable!AI$447:AI$499,D529)</f>
        <v>4.556225390419435</v>
      </c>
      <c r="AK539" s="197">
        <f>INDEX(Sorted_by_Variable!AJ$447:AJ$499,D529)</f>
        <v>4.5562253904194341</v>
      </c>
      <c r="AL539" s="197">
        <f>INDEX(Sorted_by_Variable!AK$447:AK$499,D529)</f>
        <v>4.5562253904194341</v>
      </c>
      <c r="AM539" s="197">
        <f>INDEX(Sorted_by_Variable!AL$447:AL$499,D529)</f>
        <v>4.5562253904194341</v>
      </c>
      <c r="AN539" s="197">
        <f>INDEX(Sorted_by_Variable!AM$447:AM$499,D529)</f>
        <v>4.5562253904194332</v>
      </c>
      <c r="AO539" s="197">
        <f>INDEX(Sorted_by_Variable!AN$447:AN$499,D529)</f>
        <v>4.5562253904194341</v>
      </c>
      <c r="AP539" s="197">
        <f>INDEX(Sorted_by_Variable!AO$447:AO$499,D529)</f>
        <v>4.5562253904194341</v>
      </c>
      <c r="AQ539" s="198">
        <f>INDEX(Sorted_by_Variable!AP$447:AP$499,D529)</f>
        <v>4.5562253904194341</v>
      </c>
      <c r="AS539" s="69" t="str">
        <f t="shared" si="115"/>
        <v>Program levelized cost of saved energy</v>
      </c>
    </row>
    <row r="540" spans="2:45" x14ac:dyDescent="0.35">
      <c r="B540" s="36"/>
      <c r="C540" s="244" t="s">
        <v>2398</v>
      </c>
      <c r="D540" s="76" t="s">
        <v>2375</v>
      </c>
      <c r="E540" s="197"/>
      <c r="F540" s="196">
        <f>INDEX(Sorted_by_Variable!E$502:E$554,D529)</f>
        <v>0</v>
      </c>
      <c r="G540" s="197">
        <f>INDEX(Sorted_by_Variable!F$502:F$554,D529)</f>
        <v>0</v>
      </c>
      <c r="H540" s="197">
        <f>INDEX(Sorted_by_Variable!G$502:G$554,D529)</f>
        <v>0</v>
      </c>
      <c r="I540" s="197">
        <f>INDEX(Sorted_by_Variable!H$502:H$554,D529)</f>
        <v>0</v>
      </c>
      <c r="J540" s="197">
        <f>INDEX(Sorted_by_Variable!I$502:I$554,D529)</f>
        <v>3.2544467074424541</v>
      </c>
      <c r="K540" s="197">
        <f>INDEX(Sorted_by_Variable!J$502:J$554,D529)</f>
        <v>3.2544467074424528</v>
      </c>
      <c r="L540" s="197">
        <f>INDEX(Sorted_by_Variable!K$502:K$554,D529)</f>
        <v>3.9053360489309425</v>
      </c>
      <c r="M540" s="197">
        <f>INDEX(Sorted_by_Variable!L$502:L$554,D529)</f>
        <v>3.905336048930943</v>
      </c>
      <c r="N540" s="197">
        <f>INDEX(Sorted_by_Variable!M$502:M$554,D529)</f>
        <v>3.905336048930943</v>
      </c>
      <c r="O540" s="197">
        <f>INDEX(Sorted_by_Variable!N$502:N$554,D529)</f>
        <v>4.5562253904194341</v>
      </c>
      <c r="P540" s="197">
        <f>INDEX(Sorted_by_Variable!O$502:O$554,D529)</f>
        <v>4.5562253904194341</v>
      </c>
      <c r="Q540" s="197">
        <f>INDEX(Sorted_by_Variable!P$502:P$554,D529)</f>
        <v>4.5562253904194332</v>
      </c>
      <c r="R540" s="198">
        <f>INDEX(Sorted_by_Variable!Q$502:Q$554,D529)</f>
        <v>4.556225390419435</v>
      </c>
      <c r="S540" s="197">
        <f>INDEX(Sorted_by_Variable!R$502:R$554,D529)</f>
        <v>4.5562253904194332</v>
      </c>
      <c r="T540" s="197">
        <f>INDEX(Sorted_by_Variable!S$502:S$554,D529)</f>
        <v>4.5562253904194332</v>
      </c>
      <c r="U540" s="197">
        <f>INDEX(Sorted_by_Variable!T$502:T$554,D529)</f>
        <v>4.5562253904194323</v>
      </c>
      <c r="V540" s="197">
        <f>INDEX(Sorted_by_Variable!U$502:U$554,D529)</f>
        <v>4.5562253904194323</v>
      </c>
      <c r="W540" s="197">
        <f>INDEX(Sorted_by_Variable!V$502:V$554,D529)</f>
        <v>4.5562253904194332</v>
      </c>
      <c r="X540" s="197">
        <f>INDEX(Sorted_by_Variable!W$502:W$554,D529)</f>
        <v>4.556225390419435</v>
      </c>
      <c r="Y540" s="197">
        <f>INDEX(Sorted_by_Variable!X$502:X$554,D529)</f>
        <v>4.5562253904194341</v>
      </c>
      <c r="Z540" s="197">
        <f>INDEX(Sorted_by_Variable!Y$502:Y$554,D529)</f>
        <v>4.5562253904194332</v>
      </c>
      <c r="AA540" s="197">
        <f>INDEX(Sorted_by_Variable!Z$502:Z$554,D529)</f>
        <v>4.5562253904194332</v>
      </c>
      <c r="AB540" s="197">
        <f>INDEX(Sorted_by_Variable!AA$502:AA$554,D529)</f>
        <v>4.5562253904194332</v>
      </c>
      <c r="AC540" s="197">
        <f>INDEX(Sorted_by_Variable!AB$502:AB$554,D529)</f>
        <v>4.5562253904194341</v>
      </c>
      <c r="AD540" s="197">
        <f>INDEX(Sorted_by_Variable!AC$502:AC$554,D529)</f>
        <v>4.5562253904194332</v>
      </c>
      <c r="AE540" s="197">
        <f>INDEX(Sorted_by_Variable!AD$502:AD$554,D529)</f>
        <v>4.5562253904194341</v>
      </c>
      <c r="AF540" s="197">
        <f>INDEX(Sorted_by_Variable!AE$502:AE$554,D529)</f>
        <v>4.5562253904194323</v>
      </c>
      <c r="AG540" s="197">
        <f>INDEX(Sorted_by_Variable!AF$502:AF$554,D529)</f>
        <v>4.5562253904194332</v>
      </c>
      <c r="AH540" s="197">
        <f>INDEX(Sorted_by_Variable!AG$502:AG$554,D529)</f>
        <v>4.556225390419435</v>
      </c>
      <c r="AI540" s="197">
        <f>INDEX(Sorted_by_Variable!AH$502:AH$554,D529)</f>
        <v>4.5562253904194341</v>
      </c>
      <c r="AJ540" s="197">
        <f>INDEX(Sorted_by_Variable!AI$502:AI$554,D529)</f>
        <v>4.556225390419435</v>
      </c>
      <c r="AK540" s="197">
        <f>INDEX(Sorted_by_Variable!AJ$502:AJ$554,D529)</f>
        <v>4.5562253904194341</v>
      </c>
      <c r="AL540" s="197">
        <f>INDEX(Sorted_by_Variable!AK$502:AK$554,D529)</f>
        <v>4.5562253904194341</v>
      </c>
      <c r="AM540" s="197">
        <f>INDEX(Sorted_by_Variable!AL$502:AL$554,D529)</f>
        <v>4.5562253904194341</v>
      </c>
      <c r="AN540" s="197">
        <f>INDEX(Sorted_by_Variable!AM$502:AM$554,D529)</f>
        <v>4.5562253904194332</v>
      </c>
      <c r="AO540" s="197">
        <f>INDEX(Sorted_by_Variable!AN$502:AN$554,D529)</f>
        <v>4.5562253904194341</v>
      </c>
      <c r="AP540" s="197">
        <f>INDEX(Sorted_by_Variable!AO$502:AO$554,D529)</f>
        <v>4.5562253904194341</v>
      </c>
      <c r="AQ540" s="198">
        <f>INDEX(Sorted_by_Variable!AP$502:AP$554,D529)</f>
        <v>4.5562253904194341</v>
      </c>
      <c r="AS540" s="69" t="str">
        <f t="shared" si="115"/>
        <v>Participant levelized cost of saved energy</v>
      </c>
    </row>
    <row r="541" spans="2:45" x14ac:dyDescent="0.35">
      <c r="B541" s="36"/>
      <c r="C541" s="247" t="s">
        <v>2418</v>
      </c>
      <c r="D541" s="248"/>
      <c r="E541" s="250"/>
      <c r="F541" s="249"/>
      <c r="G541" s="250"/>
      <c r="H541" s="250"/>
      <c r="I541" s="250"/>
      <c r="J541" s="250"/>
      <c r="K541" s="250"/>
      <c r="L541" s="250"/>
      <c r="M541" s="250"/>
      <c r="N541" s="250"/>
      <c r="O541" s="250"/>
      <c r="P541" s="250"/>
      <c r="Q541" s="250"/>
      <c r="R541" s="251"/>
      <c r="S541" s="250"/>
      <c r="T541" s="250"/>
      <c r="U541" s="250"/>
      <c r="V541" s="250"/>
      <c r="W541" s="250"/>
      <c r="X541" s="250"/>
      <c r="Y541" s="250"/>
      <c r="Z541" s="250"/>
      <c r="AA541" s="250"/>
      <c r="AB541" s="250"/>
      <c r="AC541" s="250"/>
      <c r="AD541" s="250"/>
      <c r="AE541" s="250"/>
      <c r="AF541" s="250"/>
      <c r="AG541" s="250"/>
      <c r="AH541" s="250"/>
      <c r="AI541" s="250"/>
      <c r="AJ541" s="250"/>
      <c r="AK541" s="250"/>
      <c r="AL541" s="250"/>
      <c r="AM541" s="250"/>
      <c r="AN541" s="250"/>
      <c r="AO541" s="250"/>
      <c r="AP541" s="250"/>
      <c r="AQ541" s="251"/>
      <c r="AS541" s="69" t="str">
        <f>C541</f>
        <v>Annualized total cost of EE</v>
      </c>
    </row>
    <row r="542" spans="2:45" x14ac:dyDescent="0.35">
      <c r="B542" s="36"/>
      <c r="C542" s="244" t="s">
        <v>2418</v>
      </c>
      <c r="D542" s="76" t="s">
        <v>2376</v>
      </c>
      <c r="E542" s="200"/>
      <c r="F542" s="199">
        <f>INDEX(Sorted_by_Variable!E$557:E$609,D529)</f>
        <v>0</v>
      </c>
      <c r="G542" s="200">
        <f>INDEX(Sorted_by_Variable!F$557:F$609,D529)</f>
        <v>0</v>
      </c>
      <c r="H542" s="200">
        <f>INDEX(Sorted_by_Variable!G$557:G$609,D529)</f>
        <v>0</v>
      </c>
      <c r="I542" s="200">
        <f>INDEX(Sorted_by_Variable!H$557:H$609,D529)</f>
        <v>0</v>
      </c>
      <c r="J542" s="200">
        <f>INDEX(Sorted_by_Variable!I$557:I$609,D529)</f>
        <v>6.5508106884767674</v>
      </c>
      <c r="K542" s="200">
        <f>INDEX(Sorted_by_Variable!J$557:J$609,D529)</f>
        <v>23.768430198698997</v>
      </c>
      <c r="L542" s="200">
        <f>INDEX(Sorted_by_Variable!K$557:K$609,D529)</f>
        <v>56.815488961328988</v>
      </c>
      <c r="M542" s="200">
        <f>INDEX(Sorted_by_Variable!L$557:L$609,D529)</f>
        <v>101.25401753599576</v>
      </c>
      <c r="N542" s="200">
        <f>INDEX(Sorted_by_Variable!M$557:M$609,D529)</f>
        <v>156.28060949320511</v>
      </c>
      <c r="O542" s="200">
        <f>INDEX(Sorted_by_Variable!N$557:N$609,D529)</f>
        <v>233.29314780250374</v>
      </c>
      <c r="P542" s="200">
        <f>INDEX(Sorted_by_Variable!O$557:O$609,D529)</f>
        <v>320.61118008858585</v>
      </c>
      <c r="Q542" s="200">
        <f>INDEX(Sorted_by_Variable!P$557:P$609,D529)</f>
        <v>415.65978335411262</v>
      </c>
      <c r="R542" s="201">
        <f>INDEX(Sorted_by_Variable!Q$557:Q$609,D529)</f>
        <v>503.89223186734705</v>
      </c>
      <c r="S542" s="200">
        <f>INDEX(Sorted_by_Variable!R$557:R$609,D529)</f>
        <v>585.4574375178662</v>
      </c>
      <c r="T542" s="200">
        <f>INDEX(Sorted_by_Variable!S$557:S$609,D529)</f>
        <v>660.49656942724573</v>
      </c>
      <c r="U542" s="200">
        <f>INDEX(Sorted_by_Variable!T$557:T$609,D529)</f>
        <v>729.14328704617776</v>
      </c>
      <c r="V542" s="200">
        <f>INDEX(Sorted_by_Variable!U$557:U$609,D529)</f>
        <v>791.52396363954517</v>
      </c>
      <c r="W542" s="200">
        <f>INDEX(Sorted_by_Variable!V$557:V$609,D529)</f>
        <v>847.757900487646</v>
      </c>
      <c r="X542" s="200">
        <f>INDEX(Sorted_by_Variable!W$557:W$609,D529)</f>
        <v>897.95753211924227</v>
      </c>
      <c r="Y542" s="200">
        <f>INDEX(Sorted_by_Variable!X$557:X$609,D529)</f>
        <v>942.22862288005308</v>
      </c>
      <c r="Z542" s="200">
        <f>INDEX(Sorted_by_Variable!Y$557:Y$609,D529)</f>
        <v>980.67045512867151</v>
      </c>
      <c r="AA542" s="200">
        <f>INDEX(Sorted_by_Variable!Z$557:Z$609,D529)</f>
        <v>1013.3760093406629</v>
      </c>
      <c r="AB542" s="200">
        <f>INDEX(Sorted_by_Variable!AA$557:AA$609,D529)</f>
        <v>1040.4321363907884</v>
      </c>
      <c r="AC542" s="200">
        <f>INDEX(Sorted_by_Variable!AB$557:AB$609,D529)</f>
        <v>1061.9197222728483</v>
      </c>
      <c r="AD542" s="200">
        <f>INDEX(Sorted_by_Variable!AC$557:AC$609,D529)</f>
        <v>1078.2586250165102</v>
      </c>
      <c r="AE542" s="200">
        <f>INDEX(Sorted_by_Variable!AD$557:AD$609,D529)</f>
        <v>1090.0905829120561</v>
      </c>
      <c r="AF542" s="200">
        <f>INDEX(Sorted_by_Variable!AE$557:AE$609,D529)</f>
        <v>1098.3423599808134</v>
      </c>
      <c r="AG542" s="200">
        <f>INDEX(Sorted_by_Variable!AF$557:AF$609,D529)</f>
        <v>1103.7372792862677</v>
      </c>
      <c r="AH542" s="200">
        <f>INDEX(Sorted_by_Variable!AG$557:AG$609,D529)</f>
        <v>1106.9776258947372</v>
      </c>
      <c r="AI542" s="200">
        <f>INDEX(Sorted_by_Variable!AH$557:AH$609,D529)</f>
        <v>1109.7170085700386</v>
      </c>
      <c r="AJ542" s="200">
        <f>INDEX(Sorted_by_Variable!AI$557:AI$609,D529)</f>
        <v>1112.7028913132631</v>
      </c>
      <c r="AK542" s="200">
        <f>INDEX(Sorted_by_Variable!AJ$557:AJ$609,D529)</f>
        <v>1116.5763503388011</v>
      </c>
      <c r="AL542" s="200">
        <f>INDEX(Sorted_by_Variable!AK$557:AK$609,D529)</f>
        <v>1121.2391907762676</v>
      </c>
      <c r="AM542" s="200">
        <f>INDEX(Sorted_by_Variable!AL$557:AL$609,D529)</f>
        <v>1126.600597531185</v>
      </c>
      <c r="AN542" s="200">
        <f>INDEX(Sorted_by_Variable!AM$557:AM$609,D529)</f>
        <v>1132.576827866747</v>
      </c>
      <c r="AO542" s="200">
        <f>INDEX(Sorted_by_Variable!AN$557:AN$609,D529)</f>
        <v>1139.0909205220564</v>
      </c>
      <c r="AP542" s="200">
        <f>INDEX(Sorted_by_Variable!AO$557:AO$609,D529)</f>
        <v>1146.0724206919494</v>
      </c>
      <c r="AQ542" s="201">
        <f>INDEX(Sorted_by_Variable!AP$557:AP$609,D529)</f>
        <v>1153.4571202242989</v>
      </c>
      <c r="AS542" s="69" t="str">
        <f>C541&amp;"|"&amp;C542</f>
        <v>Annualized total cost of EE|Annualized total cost of EE</v>
      </c>
    </row>
    <row r="543" spans="2:45" x14ac:dyDescent="0.35">
      <c r="B543" s="36"/>
      <c r="C543" s="244" t="s">
        <v>2419</v>
      </c>
      <c r="D543" s="76" t="s">
        <v>2376</v>
      </c>
      <c r="E543" s="200"/>
      <c r="F543" s="199">
        <f>INDEX(Sorted_by_Variable!E$612:E$664,D529)</f>
        <v>0</v>
      </c>
      <c r="G543" s="200">
        <f>INDEX(Sorted_by_Variable!F$612:F$664,D529)</f>
        <v>0</v>
      </c>
      <c r="H543" s="200">
        <f>INDEX(Sorted_by_Variable!G$612:G$664,D529)</f>
        <v>0</v>
      </c>
      <c r="I543" s="200">
        <f>INDEX(Sorted_by_Variable!H$612:H$664,D529)</f>
        <v>0</v>
      </c>
      <c r="J543" s="200">
        <f>INDEX(Sorted_by_Variable!I$612:I$664,D529)</f>
        <v>3.2754053442383837</v>
      </c>
      <c r="K543" s="200">
        <f>INDEX(Sorted_by_Variable!J$612:J$664,D529)</f>
        <v>11.884215099349499</v>
      </c>
      <c r="L543" s="200">
        <f>INDEX(Sorted_by_Variable!K$612:K$664,D529)</f>
        <v>28.407744480664494</v>
      </c>
      <c r="M543" s="200">
        <f>INDEX(Sorted_by_Variable!L$612:L$664,D529)</f>
        <v>50.627008767997879</v>
      </c>
      <c r="N543" s="200">
        <f>INDEX(Sorted_by_Variable!M$612:M$664,D529)</f>
        <v>78.140304746602553</v>
      </c>
      <c r="O543" s="200">
        <f>INDEX(Sorted_by_Variable!N$612:N$664,D529)</f>
        <v>116.64657390125187</v>
      </c>
      <c r="P543" s="200">
        <f>INDEX(Sorted_by_Variable!O$612:O$664,D529)</f>
        <v>160.30559004429293</v>
      </c>
      <c r="Q543" s="200">
        <f>INDEX(Sorted_by_Variable!P$612:P$664,D529)</f>
        <v>207.82989167705631</v>
      </c>
      <c r="R543" s="201">
        <f>INDEX(Sorted_by_Variable!Q$612:Q$664,D529)</f>
        <v>251.94611593367352</v>
      </c>
      <c r="S543" s="200">
        <f>INDEX(Sorted_by_Variable!R$612:R$664,D529)</f>
        <v>292.7287187589331</v>
      </c>
      <c r="T543" s="200">
        <f>INDEX(Sorted_by_Variable!S$612:S$664,D529)</f>
        <v>330.24828471362287</v>
      </c>
      <c r="U543" s="200">
        <f>INDEX(Sorted_by_Variable!T$612:T$664,D529)</f>
        <v>364.57164352308888</v>
      </c>
      <c r="V543" s="200">
        <f>INDEX(Sorted_by_Variable!U$612:U$664,D529)</f>
        <v>395.76198181977259</v>
      </c>
      <c r="W543" s="200">
        <f>INDEX(Sorted_by_Variable!V$612:V$664,D529)</f>
        <v>423.878950243823</v>
      </c>
      <c r="X543" s="200">
        <f>INDEX(Sorted_by_Variable!W$612:W$664,D529)</f>
        <v>448.97876605962114</v>
      </c>
      <c r="Y543" s="200">
        <f>INDEX(Sorted_by_Variable!X$612:X$664,D529)</f>
        <v>471.11431144002654</v>
      </c>
      <c r="Z543" s="200">
        <f>INDEX(Sorted_by_Variable!Y$612:Y$664,D529)</f>
        <v>490.33522756433575</v>
      </c>
      <c r="AA543" s="200">
        <f>INDEX(Sorted_by_Variable!Z$612:Z$664,D529)</f>
        <v>506.68800467033145</v>
      </c>
      <c r="AB543" s="200">
        <f>INDEX(Sorted_by_Variable!AA$612:AA$664,D529)</f>
        <v>520.2160681953942</v>
      </c>
      <c r="AC543" s="200">
        <f>INDEX(Sorted_by_Variable!AB$612:AB$664,D529)</f>
        <v>530.95986113642414</v>
      </c>
      <c r="AD543" s="200">
        <f>INDEX(Sorted_by_Variable!AC$612:AC$664,D529)</f>
        <v>539.12931250825511</v>
      </c>
      <c r="AE543" s="200">
        <f>INDEX(Sorted_by_Variable!AD$612:AD$664,D529)</f>
        <v>545.04529145602805</v>
      </c>
      <c r="AF543" s="200">
        <f>INDEX(Sorted_by_Variable!AE$612:AE$664,D529)</f>
        <v>549.1711799904067</v>
      </c>
      <c r="AG543" s="200">
        <f>INDEX(Sorted_by_Variable!AF$612:AF$664,D529)</f>
        <v>551.86863964313386</v>
      </c>
      <c r="AH543" s="200">
        <f>INDEX(Sorted_by_Variable!AG$612:AG$664,D529)</f>
        <v>553.48881294736861</v>
      </c>
      <c r="AI543" s="200">
        <f>INDEX(Sorted_by_Variable!AH$612:AH$664,D529)</f>
        <v>554.85850428501931</v>
      </c>
      <c r="AJ543" s="200">
        <f>INDEX(Sorted_by_Variable!AI$612:AI$664,D529)</f>
        <v>556.35144565663154</v>
      </c>
      <c r="AK543" s="200">
        <f>INDEX(Sorted_by_Variable!AJ$612:AJ$664,D529)</f>
        <v>558.28817516940057</v>
      </c>
      <c r="AL543" s="200">
        <f>INDEX(Sorted_by_Variable!AK$612:AK$664,D529)</f>
        <v>560.6195953881338</v>
      </c>
      <c r="AM543" s="200">
        <f>INDEX(Sorted_by_Variable!AL$612:AL$664,D529)</f>
        <v>563.30029876559252</v>
      </c>
      <c r="AN543" s="200">
        <f>INDEX(Sorted_by_Variable!AM$612:AM$664,D529)</f>
        <v>566.28841393337348</v>
      </c>
      <c r="AO543" s="200">
        <f>INDEX(Sorted_by_Variable!AN$612:AN$664,D529)</f>
        <v>569.54546026102821</v>
      </c>
      <c r="AP543" s="200">
        <f>INDEX(Sorted_by_Variable!AO$612:AO$664,D529)</f>
        <v>573.03621034597472</v>
      </c>
      <c r="AQ543" s="201">
        <f>INDEX(Sorted_by_Variable!AP$612:AP$664,D529)</f>
        <v>576.72856011214947</v>
      </c>
      <c r="AS543" s="69" t="str">
        <f>C541&amp;"|"&amp;C543</f>
        <v>Annualized total cost of EE|Annualized program cost of EE</v>
      </c>
    </row>
    <row r="544" spans="2:45" x14ac:dyDescent="0.35">
      <c r="B544" s="36"/>
      <c r="C544" s="244" t="s">
        <v>2420</v>
      </c>
      <c r="D544" s="76" t="s">
        <v>2376</v>
      </c>
      <c r="E544" s="200"/>
      <c r="F544" s="199">
        <f>INDEX(Sorted_by_Variable!E$667:E$719,D529)</f>
        <v>0</v>
      </c>
      <c r="G544" s="200">
        <f>INDEX(Sorted_by_Variable!F$667:F$719,D529)</f>
        <v>0</v>
      </c>
      <c r="H544" s="200">
        <f>INDEX(Sorted_by_Variable!G$667:G$719,D529)</f>
        <v>0</v>
      </c>
      <c r="I544" s="200">
        <f>INDEX(Sorted_by_Variable!H$667:H$719,D529)</f>
        <v>0</v>
      </c>
      <c r="J544" s="200">
        <f>INDEX(Sorted_by_Variable!I$667:I$719,D529)</f>
        <v>3.2754053442383837</v>
      </c>
      <c r="K544" s="200">
        <f>INDEX(Sorted_by_Variable!J$667:J$719,D529)</f>
        <v>11.884215099349499</v>
      </c>
      <c r="L544" s="200">
        <f>INDEX(Sorted_by_Variable!K$667:K$719,D529)</f>
        <v>28.407744480664494</v>
      </c>
      <c r="M544" s="200">
        <f>INDEX(Sorted_by_Variable!L$667:L$719,D529)</f>
        <v>50.627008767997879</v>
      </c>
      <c r="N544" s="200">
        <f>INDEX(Sorted_by_Variable!M$667:M$719,D529)</f>
        <v>78.140304746602553</v>
      </c>
      <c r="O544" s="200">
        <f>INDEX(Sorted_by_Variable!N$667:N$719,D529)</f>
        <v>116.64657390125187</v>
      </c>
      <c r="P544" s="200">
        <f>INDEX(Sorted_by_Variable!O$667:O$719,D529)</f>
        <v>160.30559004429293</v>
      </c>
      <c r="Q544" s="200">
        <f>INDEX(Sorted_by_Variable!P$667:P$719,D529)</f>
        <v>207.82989167705631</v>
      </c>
      <c r="R544" s="201">
        <f>INDEX(Sorted_by_Variable!Q$667:Q$719,D529)</f>
        <v>251.94611593367352</v>
      </c>
      <c r="S544" s="200">
        <f>INDEX(Sorted_by_Variable!R$667:R$719,D529)</f>
        <v>292.7287187589331</v>
      </c>
      <c r="T544" s="200">
        <f>INDEX(Sorted_by_Variable!S$667:S$719,D529)</f>
        <v>330.24828471362287</v>
      </c>
      <c r="U544" s="200">
        <f>INDEX(Sorted_by_Variable!T$667:T$719,D529)</f>
        <v>364.57164352308888</v>
      </c>
      <c r="V544" s="200">
        <f>INDEX(Sorted_by_Variable!U$667:U$719,D529)</f>
        <v>395.76198181977259</v>
      </c>
      <c r="W544" s="200">
        <f>INDEX(Sorted_by_Variable!V$667:V$719,D529)</f>
        <v>423.878950243823</v>
      </c>
      <c r="X544" s="200">
        <f>INDEX(Sorted_by_Variable!W$667:W$719,D529)</f>
        <v>448.97876605962114</v>
      </c>
      <c r="Y544" s="200">
        <f>INDEX(Sorted_by_Variable!X$667:X$719,D529)</f>
        <v>471.11431144002654</v>
      </c>
      <c r="Z544" s="200">
        <f>INDEX(Sorted_by_Variable!Y$667:Y$719,D529)</f>
        <v>490.33522756433575</v>
      </c>
      <c r="AA544" s="200">
        <f>INDEX(Sorted_by_Variable!Z$667:Z$719,D529)</f>
        <v>506.68800467033145</v>
      </c>
      <c r="AB544" s="200">
        <f>INDEX(Sorted_by_Variable!AA$667:AA$719,D529)</f>
        <v>520.2160681953942</v>
      </c>
      <c r="AC544" s="200">
        <f>INDEX(Sorted_by_Variable!AB$667:AB$719,D529)</f>
        <v>530.95986113642414</v>
      </c>
      <c r="AD544" s="200">
        <f>INDEX(Sorted_by_Variable!AC$667:AC$719,D529)</f>
        <v>539.12931250825511</v>
      </c>
      <c r="AE544" s="200">
        <f>INDEX(Sorted_by_Variable!AD$667:AD$719,D529)</f>
        <v>545.04529145602805</v>
      </c>
      <c r="AF544" s="200">
        <f>INDEX(Sorted_by_Variable!AE$667:AE$719,D529)</f>
        <v>549.1711799904067</v>
      </c>
      <c r="AG544" s="200">
        <f>INDEX(Sorted_by_Variable!AF$667:AF$719,D529)</f>
        <v>551.86863964313386</v>
      </c>
      <c r="AH544" s="200">
        <f>INDEX(Sorted_by_Variable!AG$667:AG$719,D529)</f>
        <v>553.48881294736861</v>
      </c>
      <c r="AI544" s="200">
        <f>INDEX(Sorted_by_Variable!AH$667:AH$719,D529)</f>
        <v>554.85850428501931</v>
      </c>
      <c r="AJ544" s="200">
        <f>INDEX(Sorted_by_Variable!AI$667:AI$719,D529)</f>
        <v>556.35144565663154</v>
      </c>
      <c r="AK544" s="200">
        <f>INDEX(Sorted_by_Variable!AJ$667:AJ$719,D529)</f>
        <v>558.28817516940057</v>
      </c>
      <c r="AL544" s="200">
        <f>INDEX(Sorted_by_Variable!AK$667:AK$719,D529)</f>
        <v>560.6195953881338</v>
      </c>
      <c r="AM544" s="200">
        <f>INDEX(Sorted_by_Variable!AL$667:AL$719,D529)</f>
        <v>563.30029876559252</v>
      </c>
      <c r="AN544" s="200">
        <f>INDEX(Sorted_by_Variable!AM$667:AM$719,D529)</f>
        <v>566.28841393337348</v>
      </c>
      <c r="AO544" s="200">
        <f>INDEX(Sorted_by_Variable!AN$667:AN$719,D529)</f>
        <v>569.54546026102821</v>
      </c>
      <c r="AP544" s="200">
        <f>INDEX(Sorted_by_Variable!AO$667:AO$719,D529)</f>
        <v>573.03621034597472</v>
      </c>
      <c r="AQ544" s="201">
        <f>INDEX(Sorted_by_Variable!AP$667:AP$719,D529)</f>
        <v>576.72856011214947</v>
      </c>
      <c r="AS544" s="69" t="str">
        <f>C541&amp;"|"&amp;C544</f>
        <v>Annualized total cost of EE|Annualized participant cost of EE</v>
      </c>
    </row>
    <row r="545" spans="2:45" x14ac:dyDescent="0.35">
      <c r="B545" s="231"/>
      <c r="C545" s="247" t="s">
        <v>2421</v>
      </c>
      <c r="D545" s="248"/>
      <c r="E545" s="250"/>
      <c r="F545" s="249"/>
      <c r="G545" s="250"/>
      <c r="H545" s="250"/>
      <c r="I545" s="250"/>
      <c r="J545" s="250"/>
      <c r="K545" s="250"/>
      <c r="L545" s="250"/>
      <c r="M545" s="250"/>
      <c r="N545" s="250"/>
      <c r="O545" s="250"/>
      <c r="P545" s="250"/>
      <c r="Q545" s="250"/>
      <c r="R545" s="251"/>
      <c r="S545" s="250"/>
      <c r="T545" s="250"/>
      <c r="U545" s="250"/>
      <c r="V545" s="250"/>
      <c r="W545" s="250"/>
      <c r="X545" s="250"/>
      <c r="Y545" s="250"/>
      <c r="Z545" s="250"/>
      <c r="AA545" s="250"/>
      <c r="AB545" s="250"/>
      <c r="AC545" s="250"/>
      <c r="AD545" s="250"/>
      <c r="AE545" s="250"/>
      <c r="AF545" s="250"/>
      <c r="AG545" s="250"/>
      <c r="AH545" s="250"/>
      <c r="AI545" s="250"/>
      <c r="AJ545" s="250"/>
      <c r="AK545" s="250"/>
      <c r="AL545" s="250"/>
      <c r="AM545" s="250"/>
      <c r="AN545" s="250"/>
      <c r="AO545" s="250"/>
      <c r="AP545" s="250"/>
      <c r="AQ545" s="251"/>
      <c r="AS545" s="69" t="str">
        <f>C545</f>
        <v>Annual first-year costs</v>
      </c>
    </row>
    <row r="546" spans="2:45" x14ac:dyDescent="0.35">
      <c r="B546" s="36"/>
      <c r="C546" s="244" t="s">
        <v>2394</v>
      </c>
      <c r="D546" s="76" t="s">
        <v>2376</v>
      </c>
      <c r="E546" s="200"/>
      <c r="F546" s="199">
        <f>INDEX(Sorted_by_Variable!E$722:E$774,D529)</f>
        <v>0</v>
      </c>
      <c r="G546" s="200">
        <f>INDEX(Sorted_by_Variable!F$722:F$774,D529)</f>
        <v>0</v>
      </c>
      <c r="H546" s="200">
        <f>INDEX(Sorted_by_Variable!G$722:G$774,D529)</f>
        <v>0</v>
      </c>
      <c r="I546" s="200">
        <f>INDEX(Sorted_by_Variable!H$722:H$774,D529)</f>
        <v>0</v>
      </c>
      <c r="J546" s="200">
        <f>INDEX(Sorted_by_Variable!I$722:I$774,D529)</f>
        <v>55.354199999999999</v>
      </c>
      <c r="K546" s="200">
        <f>INDEX(Sorted_by_Variable!J$722:J$774,D529)</f>
        <v>148.4018687260826</v>
      </c>
      <c r="L546" s="200">
        <f>INDEX(Sorted_by_Variable!K$722:K$774,D529)</f>
        <v>289.97089184982042</v>
      </c>
      <c r="M546" s="200">
        <f>INDEX(Sorted_by_Variable!L$722:L$774,D529)</f>
        <v>401.49017625495611</v>
      </c>
      <c r="N546" s="200">
        <f>INDEX(Sorted_by_Variable!M$722:M$774,D529)</f>
        <v>512.09013078748717</v>
      </c>
      <c r="O546" s="200">
        <f>INDEX(Sorted_by_Variable!N$722:N$774,D529)</f>
        <v>724.82298511067495</v>
      </c>
      <c r="P546" s="200">
        <f>INDEX(Sorted_by_Variable!O$722:O$774,D529)</f>
        <v>850.05275090406155</v>
      </c>
      <c r="Q546" s="200">
        <f>INDEX(Sorted_by_Variable!P$722:P$774,D529)</f>
        <v>960.11551676010447</v>
      </c>
      <c r="R546" s="201">
        <f>INDEX(Sorted_by_Variable!Q$722:Q$774,D529)</f>
        <v>953.05156112850966</v>
      </c>
      <c r="S546" s="200">
        <f>INDEX(Sorted_by_Variable!R$722:R$774,D529)</f>
        <v>946.87412040834477</v>
      </c>
      <c r="T546" s="200">
        <f>INDEX(Sorted_by_Variable!S$722:S$774,D529)</f>
        <v>941.56442706721134</v>
      </c>
      <c r="U546" s="200">
        <f>INDEX(Sorted_by_Variable!T$722:T$774,D529)</f>
        <v>937.10469547314869</v>
      </c>
      <c r="V546" s="200">
        <f>INDEX(Sorted_by_Variable!U$722:U$774,D529)</f>
        <v>933.47809235206</v>
      </c>
      <c r="W546" s="200">
        <f>INDEX(Sorted_by_Variable!V$722:V$774,D529)</f>
        <v>930.66870846347081</v>
      </c>
      <c r="X546" s="200">
        <f>INDEX(Sorted_by_Variable!W$722:W$774,D529)</f>
        <v>928.66153145302621</v>
      </c>
      <c r="Y546" s="200">
        <f>INDEX(Sorted_by_Variable!X$722:X$774,D529)</f>
        <v>927.44241984171208</v>
      </c>
      <c r="Z546" s="200">
        <f>INDEX(Sorted_by_Variable!Y$722:Y$774,D529)</f>
        <v>926.99807811331561</v>
      </c>
      <c r="AA546" s="200">
        <f>INDEX(Sorted_by_Variable!Z$722:Z$774,D529)</f>
        <v>927.31603286312156</v>
      </c>
      <c r="AB546" s="200">
        <f>INDEX(Sorted_by_Variable!AA$722:AA$774,D529)</f>
        <v>928.38460997225252</v>
      </c>
      <c r="AC546" s="200">
        <f>INDEX(Sorted_by_Variable!AB$722:AB$774,D529)</f>
        <v>930.19291277344325</v>
      </c>
      <c r="AD546" s="200">
        <f>INDEX(Sorted_by_Variable!AC$722:AC$774,D529)</f>
        <v>932.73080117535346</v>
      </c>
      <c r="AE546" s="200">
        <f>INDEX(Sorted_by_Variable!AD$722:AD$774,D529)</f>
        <v>935.92769075591252</v>
      </c>
      <c r="AF546" s="200">
        <f>INDEX(Sorted_by_Variable!AE$722:AE$774,D529)</f>
        <v>939.67297118008412</v>
      </c>
      <c r="AG546" s="200">
        <f>INDEX(Sorted_by_Variable!AF$722:AF$774,D529)</f>
        <v>943.85799889404439</v>
      </c>
      <c r="AH546" s="200">
        <f>INDEX(Sorted_by_Variable!AG$722:AG$774,D529)</f>
        <v>948.37653368142298</v>
      </c>
      <c r="AI546" s="200">
        <f>INDEX(Sorted_by_Variable!AH$722:AH$774,D529)</f>
        <v>955.90937618205442</v>
      </c>
      <c r="AJ546" s="200">
        <f>INDEX(Sorted_by_Variable!AI$722:AI$774,D529)</f>
        <v>963.56369743012624</v>
      </c>
      <c r="AK546" s="200">
        <f>INDEX(Sorted_by_Variable!AJ$722:AJ$774,D529)</f>
        <v>971.24517984214049</v>
      </c>
      <c r="AL546" s="200">
        <f>INDEX(Sorted_by_Variable!AK$722:AK$774,D529)</f>
        <v>978.87299353912965</v>
      </c>
      <c r="AM546" s="200">
        <f>INDEX(Sorted_by_Variable!AL$722:AL$774,D529)</f>
        <v>986.46001410940107</v>
      </c>
      <c r="AN546" s="200">
        <f>INDEX(Sorted_by_Variable!AM$722:AM$774,D529)</f>
        <v>994.01818489165225</v>
      </c>
      <c r="AO546" s="200">
        <f>INDEX(Sorted_by_Variable!AN$722:AN$774,D529)</f>
        <v>1001.5585559630065</v>
      </c>
      <c r="AP546" s="200">
        <f>INDEX(Sorted_by_Variable!AO$722:AO$774,D529)</f>
        <v>1009.0913210312215</v>
      </c>
      <c r="AQ546" s="201">
        <f>INDEX(Sorted_by_Variable!AP$722:AP$774,D529)</f>
        <v>1016.6258523166157</v>
      </c>
      <c r="AS546" s="69" t="str">
        <f>C545&amp;"|"&amp;C546</f>
        <v>Annual first-year costs|Annual total cost of EE</v>
      </c>
    </row>
    <row r="547" spans="2:45" x14ac:dyDescent="0.35">
      <c r="B547" s="36"/>
      <c r="C547" s="244" t="s">
        <v>2385</v>
      </c>
      <c r="D547" s="76" t="s">
        <v>2376</v>
      </c>
      <c r="E547" s="200"/>
      <c r="F547" s="199">
        <f>INDEX(Sorted_by_Variable!E$777:E$829,D529)</f>
        <v>0</v>
      </c>
      <c r="G547" s="200">
        <f>INDEX(Sorted_by_Variable!F$777:F$829,D529)</f>
        <v>0</v>
      </c>
      <c r="H547" s="200">
        <f>INDEX(Sorted_by_Variable!G$777:G$829,D529)</f>
        <v>0</v>
      </c>
      <c r="I547" s="200">
        <f>INDEX(Sorted_by_Variable!H$777:H$829,D529)</f>
        <v>0</v>
      </c>
      <c r="J547" s="200">
        <f>INDEX(Sorted_by_Variable!I$777:I$829,D529)</f>
        <v>27.677099999999999</v>
      </c>
      <c r="K547" s="200">
        <f>INDEX(Sorted_by_Variable!J$777:J$829,D529)</f>
        <v>74.200934363041299</v>
      </c>
      <c r="L547" s="200">
        <f>INDEX(Sorted_by_Variable!K$777:K$829,D529)</f>
        <v>144.98544592491021</v>
      </c>
      <c r="M547" s="200">
        <f>INDEX(Sorted_by_Variable!L$777:L$829,D529)</f>
        <v>200.74508812747806</v>
      </c>
      <c r="N547" s="200">
        <f>INDEX(Sorted_by_Variable!M$777:M$829,D529)</f>
        <v>256.04506539374358</v>
      </c>
      <c r="O547" s="200">
        <f>INDEX(Sorted_by_Variable!N$777:N$829,D529)</f>
        <v>362.41149255533747</v>
      </c>
      <c r="P547" s="200">
        <f>INDEX(Sorted_by_Variable!O$777:O$829,D529)</f>
        <v>425.02637545203078</v>
      </c>
      <c r="Q547" s="200">
        <f>INDEX(Sorted_by_Variable!P$777:P$829,D529)</f>
        <v>480.05775838005223</v>
      </c>
      <c r="R547" s="201">
        <f>INDEX(Sorted_by_Variable!Q$777:Q$829,D529)</f>
        <v>476.52578056425483</v>
      </c>
      <c r="S547" s="200">
        <f>INDEX(Sorted_by_Variable!R$777:R$829,D529)</f>
        <v>473.43706020417238</v>
      </c>
      <c r="T547" s="200">
        <f>INDEX(Sorted_by_Variable!S$777:S$829,D529)</f>
        <v>470.78221353360567</v>
      </c>
      <c r="U547" s="200">
        <f>INDEX(Sorted_by_Variable!T$777:T$829,D529)</f>
        <v>468.55234773657435</v>
      </c>
      <c r="V547" s="200">
        <f>INDEX(Sorted_by_Variable!U$777:U$829,D529)</f>
        <v>466.73904617603</v>
      </c>
      <c r="W547" s="200">
        <f>INDEX(Sorted_by_Variable!V$777:V$829,D529)</f>
        <v>465.3343542317354</v>
      </c>
      <c r="X547" s="200">
        <f>INDEX(Sorted_by_Variable!W$777:W$829,D529)</f>
        <v>464.33076572651311</v>
      </c>
      <c r="Y547" s="200">
        <f>INDEX(Sorted_by_Variable!X$777:X$829,D529)</f>
        <v>463.72120992085604</v>
      </c>
      <c r="Z547" s="200">
        <f>INDEX(Sorted_by_Variable!Y$777:Y$829,D529)</f>
        <v>463.49903905665781</v>
      </c>
      <c r="AA547" s="200">
        <f>INDEX(Sorted_by_Variable!Z$777:Z$829,D529)</f>
        <v>463.65801643156078</v>
      </c>
      <c r="AB547" s="200">
        <f>INDEX(Sorted_by_Variable!AA$777:AA$829,D529)</f>
        <v>464.19230498612626</v>
      </c>
      <c r="AC547" s="200">
        <f>INDEX(Sorted_by_Variable!AB$777:AB$829,D529)</f>
        <v>465.09645638672163</v>
      </c>
      <c r="AD547" s="200">
        <f>INDEX(Sorted_by_Variable!AC$777:AC$829,D529)</f>
        <v>466.36540058767673</v>
      </c>
      <c r="AE547" s="200">
        <f>INDEX(Sorted_by_Variable!AD$777:AD$829,D529)</f>
        <v>467.96384537795626</v>
      </c>
      <c r="AF547" s="200">
        <f>INDEX(Sorted_by_Variable!AE$777:AE$829,D529)</f>
        <v>469.83648559004206</v>
      </c>
      <c r="AG547" s="200">
        <f>INDEX(Sorted_by_Variable!AF$777:AF$829,D529)</f>
        <v>471.92899944702219</v>
      </c>
      <c r="AH547" s="200">
        <f>INDEX(Sorted_by_Variable!AG$777:AG$829,D529)</f>
        <v>474.18826684071149</v>
      </c>
      <c r="AI547" s="200">
        <f>INDEX(Sorted_by_Variable!AH$777:AH$829,D529)</f>
        <v>477.95468809102721</v>
      </c>
      <c r="AJ547" s="200">
        <f>INDEX(Sorted_by_Variable!AI$777:AI$829,D529)</f>
        <v>481.78184871506312</v>
      </c>
      <c r="AK547" s="200">
        <f>INDEX(Sorted_by_Variable!AJ$777:AJ$829,D529)</f>
        <v>485.62258992107024</v>
      </c>
      <c r="AL547" s="200">
        <f>INDEX(Sorted_by_Variable!AK$777:AK$829,D529)</f>
        <v>489.43649676956483</v>
      </c>
      <c r="AM547" s="200">
        <f>INDEX(Sorted_by_Variable!AL$777:AL$829,D529)</f>
        <v>493.23000705470054</v>
      </c>
      <c r="AN547" s="200">
        <f>INDEX(Sorted_by_Variable!AM$777:AM$829,D529)</f>
        <v>497.00909244582613</v>
      </c>
      <c r="AO547" s="200">
        <f>INDEX(Sorted_by_Variable!AN$777:AN$829,D529)</f>
        <v>500.77927798150324</v>
      </c>
      <c r="AP547" s="200">
        <f>INDEX(Sorted_by_Variable!AO$777:AO$829,D529)</f>
        <v>504.54566051561073</v>
      </c>
      <c r="AQ547" s="201">
        <f>INDEX(Sorted_by_Variable!AP$777:AP$829,D529)</f>
        <v>508.31292615830785</v>
      </c>
      <c r="AS547" s="69" t="str">
        <f>C545&amp;"|"&amp;C547</f>
        <v>Annual first-year costs|Annual program cost of EE</v>
      </c>
    </row>
    <row r="548" spans="2:45" ht="18" thickBot="1" x14ac:dyDescent="0.4">
      <c r="B548" s="29"/>
      <c r="C548" s="245" t="s">
        <v>2386</v>
      </c>
      <c r="D548" s="96" t="s">
        <v>2376</v>
      </c>
      <c r="E548" s="203"/>
      <c r="F548" s="202">
        <f>INDEX(Sorted_by_Variable!E$832:E$884,D529)</f>
        <v>0</v>
      </c>
      <c r="G548" s="203">
        <f>INDEX(Sorted_by_Variable!F$832:F$884,D529)</f>
        <v>0</v>
      </c>
      <c r="H548" s="203">
        <f>INDEX(Sorted_by_Variable!G$832:G$884,D529)</f>
        <v>0</v>
      </c>
      <c r="I548" s="203">
        <f>INDEX(Sorted_by_Variable!H$832:H$884,D529)</f>
        <v>0</v>
      </c>
      <c r="J548" s="203">
        <f>INDEX(Sorted_by_Variable!I$832:I$884,D529)</f>
        <v>27.677099999999999</v>
      </c>
      <c r="K548" s="203">
        <f>INDEX(Sorted_by_Variable!J$832:J$884,D529)</f>
        <v>74.200934363041299</v>
      </c>
      <c r="L548" s="203">
        <f>INDEX(Sorted_by_Variable!K$832:K$884,D529)</f>
        <v>144.98544592491021</v>
      </c>
      <c r="M548" s="203">
        <f>INDEX(Sorted_by_Variable!L$832:L$884,D529)</f>
        <v>200.74508812747806</v>
      </c>
      <c r="N548" s="203">
        <f>INDEX(Sorted_by_Variable!M$832:M$884,D529)</f>
        <v>256.04506539374358</v>
      </c>
      <c r="O548" s="203">
        <f>INDEX(Sorted_by_Variable!N$832:N$884,D529)</f>
        <v>362.41149255533747</v>
      </c>
      <c r="P548" s="203">
        <f>INDEX(Sorted_by_Variable!O$832:O$884,D529)</f>
        <v>425.02637545203078</v>
      </c>
      <c r="Q548" s="203">
        <f>INDEX(Sorted_by_Variable!P$832:P$884,D529)</f>
        <v>480.05775838005223</v>
      </c>
      <c r="R548" s="204">
        <f>INDEX(Sorted_by_Variable!Q$832:Q$884,D529)</f>
        <v>476.52578056425483</v>
      </c>
      <c r="S548" s="203">
        <f>INDEX(Sorted_by_Variable!R$832:R$884,D529)</f>
        <v>473.43706020417238</v>
      </c>
      <c r="T548" s="203">
        <f>INDEX(Sorted_by_Variable!S$832:S$884,D529)</f>
        <v>470.78221353360567</v>
      </c>
      <c r="U548" s="203">
        <f>INDEX(Sorted_by_Variable!T$832:T$884,D529)</f>
        <v>468.55234773657435</v>
      </c>
      <c r="V548" s="203">
        <f>INDEX(Sorted_by_Variable!U$832:U$884,D529)</f>
        <v>466.73904617603</v>
      </c>
      <c r="W548" s="203">
        <f>INDEX(Sorted_by_Variable!V$832:V$884,D529)</f>
        <v>465.3343542317354</v>
      </c>
      <c r="X548" s="203">
        <f>INDEX(Sorted_by_Variable!W$832:W$884,D529)</f>
        <v>464.33076572651311</v>
      </c>
      <c r="Y548" s="203">
        <f>INDEX(Sorted_by_Variable!X$832:X$884,D529)</f>
        <v>463.72120992085604</v>
      </c>
      <c r="Z548" s="203">
        <f>INDEX(Sorted_by_Variable!Y$832:Y$884,D529)</f>
        <v>463.49903905665781</v>
      </c>
      <c r="AA548" s="203">
        <f>INDEX(Sorted_by_Variable!Z$832:Z$884,D529)</f>
        <v>463.65801643156078</v>
      </c>
      <c r="AB548" s="203">
        <f>INDEX(Sorted_by_Variable!AA$832:AA$884,D529)</f>
        <v>464.19230498612626</v>
      </c>
      <c r="AC548" s="203">
        <f>INDEX(Sorted_by_Variable!AB$832:AB$884,D529)</f>
        <v>465.09645638672163</v>
      </c>
      <c r="AD548" s="203">
        <f>INDEX(Sorted_by_Variable!AC$832:AC$884,D529)</f>
        <v>466.36540058767673</v>
      </c>
      <c r="AE548" s="203">
        <f>INDEX(Sorted_by_Variable!AD$832:AD$884,D529)</f>
        <v>467.96384537795626</v>
      </c>
      <c r="AF548" s="203">
        <f>INDEX(Sorted_by_Variable!AE$832:AE$884,D529)</f>
        <v>469.83648559004206</v>
      </c>
      <c r="AG548" s="203">
        <f>INDEX(Sorted_by_Variable!AF$832:AF$884,D529)</f>
        <v>471.92899944702219</v>
      </c>
      <c r="AH548" s="203">
        <f>INDEX(Sorted_by_Variable!AG$832:AG$884,D529)</f>
        <v>474.18826684071149</v>
      </c>
      <c r="AI548" s="203">
        <f>INDEX(Sorted_by_Variable!AH$832:AH$884,D529)</f>
        <v>477.95468809102721</v>
      </c>
      <c r="AJ548" s="203">
        <f>INDEX(Sorted_by_Variable!AI$832:AI$884,D529)</f>
        <v>481.78184871506312</v>
      </c>
      <c r="AK548" s="203">
        <f>INDEX(Sorted_by_Variable!AJ$832:AJ$884,D529)</f>
        <v>485.62258992107024</v>
      </c>
      <c r="AL548" s="203">
        <f>INDEX(Sorted_by_Variable!AK$832:AK$884,D529)</f>
        <v>489.43649676956483</v>
      </c>
      <c r="AM548" s="203">
        <f>INDEX(Sorted_by_Variable!AL$832:AL$884,D529)</f>
        <v>493.23000705470054</v>
      </c>
      <c r="AN548" s="203">
        <f>INDEX(Sorted_by_Variable!AM$832:AM$884,D529)</f>
        <v>497.00909244582613</v>
      </c>
      <c r="AO548" s="203">
        <f>INDEX(Sorted_by_Variable!AN$832:AN$884,D529)</f>
        <v>500.77927798150324</v>
      </c>
      <c r="AP548" s="203">
        <f>INDEX(Sorted_by_Variable!AO$832:AO$884,D529)</f>
        <v>504.54566051561073</v>
      </c>
      <c r="AQ548" s="204">
        <f>INDEX(Sorted_by_Variable!AP$832:AP$884,D529)</f>
        <v>508.31292615830785</v>
      </c>
      <c r="AS548" s="69" t="str">
        <f>C545&amp;"|"&amp;C548</f>
        <v>Annual first-year costs|Annual participant cost of EE</v>
      </c>
    </row>
    <row r="549" spans="2:45" ht="18.75" thickTop="1" thickBot="1" x14ac:dyDescent="0.4"/>
    <row r="550" spans="2:45" ht="25.5" thickTop="1" x14ac:dyDescent="0.5">
      <c r="B550" s="217" t="str">
        <f>INDEX(Sorted_by_Variable!$C$7:$C$59,D550)</f>
        <v>Montana</v>
      </c>
      <c r="C550" s="94"/>
      <c r="D550" s="228">
        <f>D529+1</f>
        <v>25</v>
      </c>
      <c r="E550" s="220"/>
      <c r="F550" s="222"/>
      <c r="G550" s="94"/>
      <c r="H550" s="94"/>
      <c r="I550" s="94"/>
      <c r="J550" s="94"/>
      <c r="K550" s="94"/>
      <c r="L550" s="94"/>
      <c r="M550" s="94"/>
      <c r="N550" s="94"/>
      <c r="O550" s="94"/>
      <c r="P550" s="94"/>
      <c r="Q550" s="94"/>
      <c r="R550" s="220"/>
      <c r="S550" s="94"/>
      <c r="T550" s="94"/>
      <c r="U550" s="94"/>
      <c r="V550" s="94"/>
      <c r="W550" s="94"/>
      <c r="X550" s="94"/>
      <c r="Y550" s="94"/>
      <c r="Z550" s="94"/>
      <c r="AA550" s="94"/>
      <c r="AB550" s="94"/>
      <c r="AC550" s="94"/>
      <c r="AD550" s="94"/>
      <c r="AE550" s="94"/>
      <c r="AF550" s="94"/>
      <c r="AG550" s="94"/>
      <c r="AH550" s="94"/>
      <c r="AI550" s="94"/>
      <c r="AJ550" s="94"/>
      <c r="AK550" s="94"/>
      <c r="AL550" s="94"/>
      <c r="AM550" s="94"/>
      <c r="AN550" s="94"/>
      <c r="AO550" s="94"/>
      <c r="AP550" s="94"/>
      <c r="AQ550" s="220"/>
      <c r="AS550" s="69"/>
    </row>
    <row r="551" spans="2:45" x14ac:dyDescent="0.35">
      <c r="C551" t="s">
        <v>2358</v>
      </c>
      <c r="D551" s="76" t="s">
        <v>0</v>
      </c>
      <c r="E551" s="166">
        <f>INDEX(Sorted_by_Variable!D$7:D$59,D550)</f>
        <v>13954.857</v>
      </c>
      <c r="F551" s="167">
        <f>INDEX(Sorted_by_Variable!E$7:E$59,D550)</f>
        <v>14090.79734336723</v>
      </c>
      <c r="G551" s="166">
        <f>INDEX(Sorted_by_Variable!F$7:F$59,D550)</f>
        <v>14228.061940860089</v>
      </c>
      <c r="H551" s="166">
        <f>INDEX(Sorted_by_Variable!G$7:G$59,D550)</f>
        <v>14366.663692615104</v>
      </c>
      <c r="I551" s="166">
        <f>INDEX(Sorted_by_Variable!H$7:H$59,D550)</f>
        <v>14506.615624434658</v>
      </c>
      <c r="J551" s="166">
        <f>INDEX(Sorted_by_Variable!I$7:I$59,D550)</f>
        <v>14647.930889011148</v>
      </c>
      <c r="K551" s="166">
        <f>INDEX(Sorted_by_Variable!J$7:J$59,D550)</f>
        <v>14790.62276716308</v>
      </c>
      <c r="L551" s="166">
        <f>INDEX(Sorted_by_Variable!K$7:K$59,D550)</f>
        <v>14934.704669083203</v>
      </c>
      <c r="M551" s="166">
        <f>INDEX(Sorted_by_Variable!L$7:L$59,D550)</f>
        <v>15080.190135598794</v>
      </c>
      <c r="N551" s="166">
        <f>INDEX(Sorted_by_Variable!M$7:M$59,D550)</f>
        <v>15227.092839444231</v>
      </c>
      <c r="O551" s="166">
        <f>INDEX(Sorted_by_Variable!N$7:N$59,D550)</f>
        <v>15375.426586545957</v>
      </c>
      <c r="P551" s="166">
        <f>INDEX(Sorted_by_Variable!O$7:O$59,D550)</f>
        <v>15525.205317319958</v>
      </c>
      <c r="Q551" s="166">
        <f>INDEX(Sorted_by_Variable!P$7:P$59,D550)</f>
        <v>15676.443107981893</v>
      </c>
      <c r="R551" s="168">
        <f>INDEX(Sorted_by_Variable!Q$7:Q$59,D550)</f>
        <v>15829.154171869966</v>
      </c>
      <c r="S551" s="166">
        <f>INDEX(Sorted_by_Variable!R$7:R$59,D550)</f>
        <v>15983.352860780704</v>
      </c>
      <c r="T551" s="166">
        <f>INDEX(Sorted_by_Variable!S$7:S$59,D550)</f>
        <v>16139.053666317739</v>
      </c>
      <c r="U551" s="166">
        <f>INDEX(Sorted_by_Variable!T$7:T$59,D550)</f>
        <v>16296.27122125373</v>
      </c>
      <c r="V551" s="166">
        <f>INDEX(Sorted_by_Variable!U$7:U$59,D550)</f>
        <v>16455.020300905548</v>
      </c>
      <c r="W551" s="166">
        <f>INDEX(Sorted_by_Variable!V$7:V$59,D550)</f>
        <v>16615.31582452287</v>
      </c>
      <c r="X551" s="166">
        <f>INDEX(Sorted_by_Variable!W$7:W$59,D550)</f>
        <v>16777.172856690282</v>
      </c>
      <c r="Y551" s="166">
        <f>INDEX(Sorted_by_Variable!X$7:X$59,D550)</f>
        <v>16940.606608743052</v>
      </c>
      <c r="Z551" s="166">
        <f>INDEX(Sorted_by_Variable!Y$7:Y$59,D550)</f>
        <v>17105.632440196696</v>
      </c>
      <c r="AA551" s="166">
        <f>INDEX(Sorted_by_Variable!Z$7:Z$59,D550)</f>
        <v>17272.265860190462</v>
      </c>
      <c r="AB551" s="166">
        <f>INDEX(Sorted_by_Variable!AA$7:AA$59,D550)</f>
        <v>17440.52252894489</v>
      </c>
      <c r="AC551" s="166">
        <f>INDEX(Sorted_by_Variable!AB$7:AB$59,D550)</f>
        <v>17610.418259233542</v>
      </c>
      <c r="AD551" s="166">
        <f>INDEX(Sorted_by_Variable!AC$7:AC$59,D550)</f>
        <v>17781.969017869102</v>
      </c>
      <c r="AE551" s="166">
        <f>INDEX(Sorted_by_Variable!AD$7:AD$59,D550)</f>
        <v>17955.190927203937</v>
      </c>
      <c r="AF551" s="166">
        <f>INDEX(Sorted_by_Variable!AE$7:AE$59,D550)</f>
        <v>18130.100266645273</v>
      </c>
      <c r="AG551" s="166">
        <f>INDEX(Sorted_by_Variable!AF$7:AF$59,D550)</f>
        <v>18306.713474185133</v>
      </c>
      <c r="AH551" s="166">
        <f>INDEX(Sorted_by_Variable!AG$7:AG$59,D550)</f>
        <v>18470.518413116217</v>
      </c>
      <c r="AI551" s="166">
        <f>INDEX(Sorted_by_Variable!AH$7:AH$59,D550)</f>
        <v>18635.789047026145</v>
      </c>
      <c r="AJ551" s="166">
        <f>INDEX(Sorted_by_Variable!AI$7:AI$59,D550)</f>
        <v>18802.538490670704</v>
      </c>
      <c r="AK551" s="166">
        <f>INDEX(Sorted_by_Variable!AJ$7:AJ$59,D550)</f>
        <v>18970.779976153986</v>
      </c>
      <c r="AL551" s="166">
        <f>INDEX(Sorted_by_Variable!AK$7:AK$59,D550)</f>
        <v>19140.526853978394</v>
      </c>
      <c r="AM551" s="166">
        <f>INDEX(Sorted_by_Variable!AL$7:AL$59,D550)</f>
        <v>19311.792594104056</v>
      </c>
      <c r="AN551" s="166">
        <f>INDEX(Sorted_by_Variable!AM$7:AM$59,D550)</f>
        <v>19484.590787017696</v>
      </c>
      <c r="AO551" s="166">
        <f>INDEX(Sorted_by_Variable!AN$7:AN$59,D550)</f>
        <v>19658.935144811097</v>
      </c>
      <c r="AP551" s="166">
        <f>INDEX(Sorted_by_Variable!AO$7:AO$59,D550)</f>
        <v>19834.839502269191</v>
      </c>
      <c r="AQ551" s="168">
        <f>INDEX(Sorted_by_Variable!AP$7:AP$59,D550)</f>
        <v>20012.317817967891</v>
      </c>
      <c r="AS551" s="69" t="str">
        <f t="shared" ref="AS551:AS561" si="117">C551</f>
        <v>BAU sales</v>
      </c>
    </row>
    <row r="552" spans="2:45" x14ac:dyDescent="0.35">
      <c r="C552" t="s">
        <v>2372</v>
      </c>
      <c r="D552" s="76" t="s">
        <v>0</v>
      </c>
      <c r="E552" s="166">
        <f>INDEX(Sorted_by_Variable!D$62:D$114,D550)</f>
        <v>13863.383</v>
      </c>
      <c r="F552" s="167">
        <f>INDEX(Sorted_by_Variable!E$62:E$114,D550)</f>
        <v>14090.79734336723</v>
      </c>
      <c r="G552" s="166">
        <f>INDEX(Sorted_by_Variable!F$62:F$114,D550)</f>
        <v>14228.061940860089</v>
      </c>
      <c r="H552" s="166">
        <f>INDEX(Sorted_by_Variable!G$62:G$114,D550)</f>
        <v>14366.663692615104</v>
      </c>
      <c r="I552" s="166">
        <f>INDEX(Sorted_by_Variable!H$62:H$114,D550)</f>
        <v>14506.615624434658</v>
      </c>
      <c r="J552" s="166">
        <f>INDEX(Sorted_by_Variable!I$62:I$114,D550)</f>
        <v>14556.456889011148</v>
      </c>
      <c r="K552" s="166">
        <f>INDEX(Sorted_by_Variable!J$62:J$114,D550)</f>
        <v>14583.061991633629</v>
      </c>
      <c r="L552" s="166">
        <f>INDEX(Sorted_by_Variable!K$62:K$114,D550)</f>
        <v>14588.03324158443</v>
      </c>
      <c r="M552" s="166">
        <f>INDEX(Sorted_by_Variable!L$62:L$114,D550)</f>
        <v>14573.090667767367</v>
      </c>
      <c r="N552" s="166">
        <f>INDEX(Sorted_by_Variable!M$62:M$114,D550)</f>
        <v>14540.051217475091</v>
      </c>
      <c r="O552" s="166">
        <f>INDEX(Sorted_by_Variable!N$62:N$114,D550)</f>
        <v>14509.792458329683</v>
      </c>
      <c r="P552" s="166">
        <f>INDEX(Sorted_by_Variable!O$62:O$114,D550)</f>
        <v>14492.911552047002</v>
      </c>
      <c r="Q552" s="166">
        <f>INDEX(Sorted_by_Variable!P$62:P$114,D550)</f>
        <v>14489.198018555702</v>
      </c>
      <c r="R552" s="168">
        <f>INDEX(Sorted_by_Variable!Q$62:Q$114,D550)</f>
        <v>14498.455233570841</v>
      </c>
      <c r="S552" s="166">
        <f>INDEX(Sorted_by_Variable!R$62:R$114,D550)</f>
        <v>14520.500055924384</v>
      </c>
      <c r="T552" s="166">
        <f>INDEX(Sorted_by_Variable!S$62:S$114,D550)</f>
        <v>14555.162471437528</v>
      </c>
      <c r="U552" s="166">
        <f>INDEX(Sorted_by_Variable!T$62:T$114,D550)</f>
        <v>14602.285252792661</v>
      </c>
      <c r="V552" s="166">
        <f>INDEX(Sorted_by_Variable!U$62:U$114,D550)</f>
        <v>14661.723634883901</v>
      </c>
      <c r="W552" s="166">
        <f>INDEX(Sorted_by_Variable!V$62:V$114,D550)</f>
        <v>14733.345005145695</v>
      </c>
      <c r="X552" s="166">
        <f>INDEX(Sorted_by_Variable!W$62:W$114,D550)</f>
        <v>14817.02860837856</v>
      </c>
      <c r="Y552" s="166">
        <f>INDEX(Sorted_by_Variable!X$62:X$114,D550)</f>
        <v>14912.665265610245</v>
      </c>
      <c r="Z552" s="166">
        <f>INDEX(Sorted_by_Variable!Y$62:Y$114,D550)</f>
        <v>15020.157106548839</v>
      </c>
      <c r="AA552" s="166">
        <f>INDEX(Sorted_by_Variable!Z$62:Z$114,D550)</f>
        <v>15139.417315202118</v>
      </c>
      <c r="AB552" s="166">
        <f>INDEX(Sorted_by_Variable!AA$62:AA$114,D550)</f>
        <v>15270.369888254585</v>
      </c>
      <c r="AC552" s="166">
        <f>INDEX(Sorted_by_Variable!AB$62:AB$114,D550)</f>
        <v>15412.949405810123</v>
      </c>
      <c r="AD552" s="166">
        <f>INDEX(Sorted_by_Variable!AC$62:AC$114,D550)</f>
        <v>15562.286393071543</v>
      </c>
      <c r="AE552" s="166">
        <f>INDEX(Sorted_by_Variable!AD$62:AD$114,D550)</f>
        <v>15716.85937330253</v>
      </c>
      <c r="AF552" s="166">
        <f>INDEX(Sorted_by_Variable!AE$62:AE$114,D550)</f>
        <v>15875.177294305047</v>
      </c>
      <c r="AG552" s="166">
        <f>INDEX(Sorted_by_Variable!AF$62:AF$114,D550)</f>
        <v>16035.78417238771</v>
      </c>
      <c r="AH552" s="166">
        <f>INDEX(Sorted_by_Variable!AG$62:AG$114,D550)</f>
        <v>16182.734192588752</v>
      </c>
      <c r="AI552" s="166">
        <f>INDEX(Sorted_by_Variable!AH$62:AH$114,D550)</f>
        <v>16330.12649927213</v>
      </c>
      <c r="AJ552" s="166">
        <f>INDEX(Sorted_by_Variable!AI$62:AI$114,D550)</f>
        <v>16478.107474564305</v>
      </c>
      <c r="AK552" s="166">
        <f>INDEX(Sorted_by_Variable!AJ$62:AJ$114,D550)</f>
        <v>16626.811209918895</v>
      </c>
      <c r="AL552" s="166">
        <f>INDEX(Sorted_by_Variable!AK$62:AK$114,D550)</f>
        <v>16776.359973260085</v>
      </c>
      <c r="AM552" s="166">
        <f>INDEX(Sorted_by_Variable!AL$62:AL$114,D550)</f>
        <v>16926.864648486371</v>
      </c>
      <c r="AN552" s="166">
        <f>INDEX(Sorted_by_Variable!AM$62:AM$114,D550)</f>
        <v>17078.425148412247</v>
      </c>
      <c r="AO552" s="166">
        <f>INDEX(Sorted_by_Variable!AN$62:AN$114,D550)</f>
        <v>17231.130802174557</v>
      </c>
      <c r="AP552" s="166">
        <f>INDEX(Sorted_by_Variable!AO$62:AO$114,D550)</f>
        <v>17385.060718081138</v>
      </c>
      <c r="AQ552" s="168">
        <f>INDEX(Sorted_by_Variable!AP$62:AP$114,D550)</f>
        <v>17540.284122832327</v>
      </c>
      <c r="AS552" s="69" t="str">
        <f t="shared" si="117"/>
        <v>Sales after EE</v>
      </c>
    </row>
    <row r="553" spans="2:45" x14ac:dyDescent="0.35">
      <c r="C553" t="s">
        <v>2356</v>
      </c>
      <c r="D553" s="76" t="s">
        <v>0</v>
      </c>
      <c r="E553" s="166">
        <f>INDEX(Sorted_by_Variable!D$117:D$169,D550)</f>
        <v>0</v>
      </c>
      <c r="F553" s="167">
        <f>INDEX(Sorted_by_Variable!E$117:E$169,D550)</f>
        <v>0</v>
      </c>
      <c r="G553" s="166">
        <f>INDEX(Sorted_by_Variable!F$117:F$169,D550)</f>
        <v>0</v>
      </c>
      <c r="H553" s="166">
        <f>INDEX(Sorted_by_Variable!G$117:G$169,D550)</f>
        <v>0</v>
      </c>
      <c r="I553" s="166">
        <f>INDEX(Sorted_by_Variable!H$117:H$169,D550)</f>
        <v>0</v>
      </c>
      <c r="J553" s="166">
        <f>INDEX(Sorted_by_Variable!I$117:I$169,D550)</f>
        <v>91.474000000000004</v>
      </c>
      <c r="K553" s="166">
        <f>INDEX(Sorted_by_Variable!J$117:J$169,D550)</f>
        <v>207.56077552945084</v>
      </c>
      <c r="L553" s="166">
        <f>INDEX(Sorted_by_Variable!K$117:K$169,D550)</f>
        <v>346.67142749877382</v>
      </c>
      <c r="M553" s="166">
        <f>INDEX(Sorted_by_Variable!L$117:L$169,D550)</f>
        <v>507.09946783142675</v>
      </c>
      <c r="N553" s="166">
        <f>INDEX(Sorted_by_Variable!M$117:M$169,D550)</f>
        <v>687.04162196913967</v>
      </c>
      <c r="O553" s="166">
        <f>INDEX(Sorted_by_Variable!N$117:N$169,D550)</f>
        <v>865.63412821627344</v>
      </c>
      <c r="P553" s="166">
        <f>INDEX(Sorted_by_Variable!O$117:O$169,D550)</f>
        <v>1032.2937652729563</v>
      </c>
      <c r="Q553" s="166">
        <f>INDEX(Sorted_by_Variable!P$117:P$169,D550)</f>
        <v>1187.2450894261915</v>
      </c>
      <c r="R553" s="168">
        <f>INDEX(Sorted_by_Variable!Q$117:Q$169,D550)</f>
        <v>1330.6989382991251</v>
      </c>
      <c r="S553" s="166">
        <f>INDEX(Sorted_by_Variable!R$117:R$169,D550)</f>
        <v>1462.852804856321</v>
      </c>
      <c r="T553" s="166">
        <f>INDEX(Sorted_by_Variable!S$117:S$169,D550)</f>
        <v>1583.8911948802115</v>
      </c>
      <c r="U553" s="166">
        <f>INDEX(Sorted_by_Variable!T$117:T$169,D550)</f>
        <v>1693.9859684610694</v>
      </c>
      <c r="V553" s="166">
        <f>INDEX(Sorted_by_Variable!U$117:U$169,D550)</f>
        <v>1793.2966660216455</v>
      </c>
      <c r="W553" s="166">
        <f>INDEX(Sorted_by_Variable!V$117:V$169,D550)</f>
        <v>1881.9708193771748</v>
      </c>
      <c r="X553" s="166">
        <f>INDEX(Sorted_by_Variable!W$117:W$169,D550)</f>
        <v>1960.1442483117225</v>
      </c>
      <c r="Y553" s="166">
        <f>INDEX(Sorted_by_Variable!X$117:X$169,D550)</f>
        <v>2027.9413431328067</v>
      </c>
      <c r="Z553" s="166">
        <f>INDEX(Sorted_by_Variable!Y$117:Y$169,D550)</f>
        <v>2085.4753336478561</v>
      </c>
      <c r="AA553" s="166">
        <f>INDEX(Sorted_by_Variable!Z$117:Z$169,D550)</f>
        <v>2132.8485449883456</v>
      </c>
      <c r="AB553" s="166">
        <f>INDEX(Sorted_by_Variable!AA$117:AA$169,D550)</f>
        <v>2170.1526406903054</v>
      </c>
      <c r="AC553" s="166">
        <f>INDEX(Sorted_by_Variable!AB$117:AB$169,D550)</f>
        <v>2197.4688534234192</v>
      </c>
      <c r="AD553" s="166">
        <f>INDEX(Sorted_by_Variable!AC$117:AC$169,D550)</f>
        <v>2219.6826247975596</v>
      </c>
      <c r="AE553" s="166">
        <f>INDEX(Sorted_by_Variable!AD$117:AD$169,D550)</f>
        <v>2238.3315539014075</v>
      </c>
      <c r="AF553" s="166">
        <f>INDEX(Sorted_by_Variable!AE$117:AE$169,D550)</f>
        <v>2254.9229723402264</v>
      </c>
      <c r="AG553" s="166">
        <f>INDEX(Sorted_by_Variable!AF$117:AF$169,D550)</f>
        <v>2270.9293017974237</v>
      </c>
      <c r="AH553" s="166">
        <f>INDEX(Sorted_by_Variable!AG$117:AG$169,D550)</f>
        <v>2287.7842205274655</v>
      </c>
      <c r="AI553" s="166">
        <f>INDEX(Sorted_by_Variable!AH$117:AH$169,D550)</f>
        <v>2305.6625477540138</v>
      </c>
      <c r="AJ553" s="166">
        <f>INDEX(Sorted_by_Variable!AI$117:AI$169,D550)</f>
        <v>2324.4310161063972</v>
      </c>
      <c r="AK553" s="166">
        <f>INDEX(Sorted_by_Variable!AJ$117:AJ$169,D550)</f>
        <v>2343.9687662350912</v>
      </c>
      <c r="AL553" s="166">
        <f>INDEX(Sorted_by_Variable!AK$117:AK$169,D550)</f>
        <v>2364.1668807183073</v>
      </c>
      <c r="AM553" s="166">
        <f>INDEX(Sorted_by_Variable!AL$117:AL$169,D550)</f>
        <v>2384.9279456176828</v>
      </c>
      <c r="AN553" s="166">
        <f>INDEX(Sorted_by_Variable!AM$117:AM$169,D550)</f>
        <v>2406.1656386054501</v>
      </c>
      <c r="AO553" s="166">
        <f>INDEX(Sorted_by_Variable!AN$117:AN$169,D550)</f>
        <v>2427.8043426365412</v>
      </c>
      <c r="AP553" s="166">
        <f>INDEX(Sorted_by_Variable!AO$117:AO$169,D550)</f>
        <v>2449.7787841880518</v>
      </c>
      <c r="AQ553" s="168">
        <f>INDEX(Sorted_by_Variable!AP$117:AP$169,D550)</f>
        <v>2472.033695135563</v>
      </c>
      <c r="AS553" s="69" t="str">
        <f t="shared" si="117"/>
        <v>Net cumulative savings</v>
      </c>
    </row>
    <row r="554" spans="2:45" x14ac:dyDescent="0.35">
      <c r="C554" t="s">
        <v>2390</v>
      </c>
      <c r="D554" s="76" t="s">
        <v>1</v>
      </c>
      <c r="E554" s="174">
        <f t="shared" ref="E554:AQ554" si="118">E553/E551</f>
        <v>0</v>
      </c>
      <c r="F554" s="173">
        <f t="shared" si="118"/>
        <v>0</v>
      </c>
      <c r="G554" s="174">
        <f t="shared" si="118"/>
        <v>0</v>
      </c>
      <c r="H554" s="174">
        <f t="shared" si="118"/>
        <v>0</v>
      </c>
      <c r="I554" s="174">
        <f t="shared" si="118"/>
        <v>0</v>
      </c>
      <c r="J554" s="174">
        <f t="shared" si="118"/>
        <v>6.2448410422678629E-3</v>
      </c>
      <c r="K554" s="174">
        <f t="shared" si="118"/>
        <v>1.4033268158948665E-2</v>
      </c>
      <c r="L554" s="174">
        <f t="shared" si="118"/>
        <v>2.3212472906573717E-2</v>
      </c>
      <c r="M554" s="174">
        <f t="shared" si="118"/>
        <v>3.3626861682224486E-2</v>
      </c>
      <c r="N554" s="174">
        <f t="shared" si="118"/>
        <v>4.5119684316196486E-2</v>
      </c>
      <c r="O554" s="174">
        <f t="shared" si="118"/>
        <v>5.6299844647805346E-2</v>
      </c>
      <c r="P554" s="174">
        <f t="shared" si="118"/>
        <v>6.6491472684185815E-2</v>
      </c>
      <c r="Q554" s="174">
        <f t="shared" si="118"/>
        <v>7.5734341090530163E-2</v>
      </c>
      <c r="R554" s="175">
        <f t="shared" si="118"/>
        <v>8.4066332531141416E-2</v>
      </c>
      <c r="S554" s="174">
        <f t="shared" si="118"/>
        <v>9.1523525608059944E-2</v>
      </c>
      <c r="T554" s="174">
        <f t="shared" si="118"/>
        <v>9.8140276848189559E-2</v>
      </c>
      <c r="U554" s="174">
        <f t="shared" si="118"/>
        <v>0.10394929892009647</v>
      </c>
      <c r="V554" s="174">
        <f t="shared" si="118"/>
        <v>0.10898173525334133</v>
      </c>
      <c r="W554" s="174">
        <f t="shared" si="118"/>
        <v>0.11326723122527332</v>
      </c>
      <c r="X554" s="174">
        <f t="shared" si="118"/>
        <v>0.11683400207264778</v>
      </c>
      <c r="Y554" s="174">
        <f t="shared" si="118"/>
        <v>0.11970889767820862</v>
      </c>
      <c r="Z554" s="174">
        <f t="shared" si="118"/>
        <v>0.12191746437548705</v>
      </c>
      <c r="AA554" s="174">
        <f t="shared" si="118"/>
        <v>0.12348400390849626</v>
      </c>
      <c r="AB554" s="174">
        <f t="shared" si="118"/>
        <v>0.12443162967672818</v>
      </c>
      <c r="AC554" s="174">
        <f t="shared" si="118"/>
        <v>0.12478232038987697</v>
      </c>
      <c r="AD554" s="174">
        <f t="shared" si="118"/>
        <v>0.1248277186045595</v>
      </c>
      <c r="AE554" s="174">
        <f t="shared" si="118"/>
        <v>0.12466208591021485</v>
      </c>
      <c r="AF554" s="174">
        <f t="shared" si="118"/>
        <v>0.12437454504808809</v>
      </c>
      <c r="AG554" s="174">
        <f t="shared" si="118"/>
        <v>0.1240489891863841</v>
      </c>
      <c r="AH554" s="174">
        <f t="shared" si="118"/>
        <v>0.12386139735541329</v>
      </c>
      <c r="AI554" s="174">
        <f t="shared" si="118"/>
        <v>0.12372229273125121</v>
      </c>
      <c r="AJ554" s="174">
        <f t="shared" si="118"/>
        <v>0.12362325529926266</v>
      </c>
      <c r="AK554" s="174">
        <f t="shared" si="118"/>
        <v>0.12355679466956172</v>
      </c>
      <c r="AL554" s="174">
        <f t="shared" si="118"/>
        <v>0.1235162907873098</v>
      </c>
      <c r="AM554" s="174">
        <f t="shared" si="118"/>
        <v>0.12349593824582644</v>
      </c>
      <c r="AN554" s="174">
        <f t="shared" si="118"/>
        <v>0.12349069400054549</v>
      </c>
      <c r="AO554" s="174">
        <f t="shared" si="118"/>
        <v>0.12349622829277969</v>
      </c>
      <c r="AP554" s="174">
        <f t="shared" si="118"/>
        <v>0.12350887860261166</v>
      </c>
      <c r="AQ554" s="175">
        <f t="shared" si="118"/>
        <v>0.12352560646004075</v>
      </c>
      <c r="AS554" s="69" t="str">
        <f t="shared" si="117"/>
        <v>Net cumulative savings as a percent of sales before EE</v>
      </c>
    </row>
    <row r="555" spans="2:45" x14ac:dyDescent="0.35">
      <c r="C555" t="s">
        <v>2378</v>
      </c>
      <c r="D555" s="76" t="s">
        <v>0</v>
      </c>
      <c r="E555" s="166">
        <f>INDEX(Sorted_by_Variable!D$227:D$279,D550)</f>
        <v>0</v>
      </c>
      <c r="F555" s="167">
        <f>INDEX(Sorted_by_Variable!E$227:E$279,D550)</f>
        <v>0</v>
      </c>
      <c r="G555" s="166">
        <f>INDEX(Sorted_by_Variable!F$227:F$279,D550)</f>
        <v>0</v>
      </c>
      <c r="H555" s="166">
        <f>INDEX(Sorted_by_Variable!G$227:G$279,D550)</f>
        <v>0</v>
      </c>
      <c r="I555" s="166">
        <f>INDEX(Sorted_by_Variable!H$227:H$279,D550)</f>
        <v>0</v>
      </c>
      <c r="J555" s="166">
        <f>INDEX(Sorted_by_Variable!I$227:I$279,D550)</f>
        <v>91.474000000000004</v>
      </c>
      <c r="K555" s="166">
        <f>INDEX(Sorted_by_Variable!J$227:J$279,D550)</f>
        <v>120.90119658208242</v>
      </c>
      <c r="L555" s="166">
        <f>INDEX(Sorted_by_Variable!K$227:K$279,D550)</f>
        <v>150.28829389469573</v>
      </c>
      <c r="M555" s="166">
        <f>INDEX(Sorted_by_Variable!L$227:L$279,D550)</f>
        <v>179.51559246300957</v>
      </c>
      <c r="N555" s="166">
        <f>INDEX(Sorted_by_Variable!M$227:M$279,D550)</f>
        <v>208.47789534507015</v>
      </c>
      <c r="O555" s="166">
        <f>INDEX(Sorted_by_Variable!N$227:N$279,D550)</f>
        <v>218.10076826212637</v>
      </c>
      <c r="P555" s="166">
        <f>INDEX(Sorted_by_Variable!O$227:O$279,D550)</f>
        <v>217.64688687494524</v>
      </c>
      <c r="Q555" s="166">
        <f>INDEX(Sorted_by_Variable!P$227:P$279,D550)</f>
        <v>217.39367328070503</v>
      </c>
      <c r="R555" s="168">
        <f>INDEX(Sorted_by_Variable!Q$227:Q$279,D550)</f>
        <v>217.33797027833552</v>
      </c>
      <c r="S555" s="166">
        <f>INDEX(Sorted_by_Variable!R$227:R$279,D550)</f>
        <v>217.47682850356261</v>
      </c>
      <c r="T555" s="166">
        <f>INDEX(Sorted_by_Variable!S$227:S$279,D550)</f>
        <v>217.80750083886574</v>
      </c>
      <c r="U555" s="166">
        <f>INDEX(Sorted_by_Variable!T$227:T$279,D550)</f>
        <v>218.32743707156291</v>
      </c>
      <c r="V555" s="166">
        <f>INDEX(Sorted_by_Variable!U$227:U$279,D550)</f>
        <v>219.0342787918899</v>
      </c>
      <c r="W555" s="166">
        <f>INDEX(Sorted_by_Variable!V$227:V$279,D550)</f>
        <v>219.92585452325852</v>
      </c>
      <c r="X555" s="166">
        <f>INDEX(Sorted_by_Variable!W$227:W$279,D550)</f>
        <v>221.00017507718542</v>
      </c>
      <c r="Y555" s="166">
        <f>INDEX(Sorted_by_Variable!X$227:X$279,D550)</f>
        <v>222.25542912567838</v>
      </c>
      <c r="Z555" s="166">
        <f>INDEX(Sorted_by_Variable!Y$227:Y$279,D550)</f>
        <v>223.68997898415367</v>
      </c>
      <c r="AA555" s="166">
        <f>INDEX(Sorted_by_Variable!Z$227:Z$279,D550)</f>
        <v>225.30235659823256</v>
      </c>
      <c r="AB555" s="166">
        <f>INDEX(Sorted_by_Variable!AA$227:AA$279,D550)</f>
        <v>227.09125972803176</v>
      </c>
      <c r="AC555" s="166">
        <f>INDEX(Sorted_by_Variable!AB$227:AB$279,D550)</f>
        <v>229.05554832381875</v>
      </c>
      <c r="AD555" s="166">
        <f>INDEX(Sorted_by_Variable!AC$227:AC$279,D550)</f>
        <v>231.19424108715182</v>
      </c>
      <c r="AE555" s="166">
        <f>INDEX(Sorted_by_Variable!AD$227:AD$279,D550)</f>
        <v>233.43429589607314</v>
      </c>
      <c r="AF555" s="166">
        <f>INDEX(Sorted_by_Variable!AE$227:AE$279,D550)</f>
        <v>235.75289059953795</v>
      </c>
      <c r="AG555" s="166">
        <f>INDEX(Sorted_by_Variable!AF$227:AF$279,D550)</f>
        <v>238.1276594145757</v>
      </c>
      <c r="AH555" s="166">
        <f>INDEX(Sorted_by_Variable!AG$227:AG$279,D550)</f>
        <v>240.53676258581564</v>
      </c>
      <c r="AI555" s="166">
        <f>INDEX(Sorted_by_Variable!AH$227:AH$279,D550)</f>
        <v>242.74101288883128</v>
      </c>
      <c r="AJ555" s="166">
        <f>INDEX(Sorted_by_Variable!AI$227:AI$279,D550)</f>
        <v>244.95189748908194</v>
      </c>
      <c r="AK555" s="166">
        <f>INDEX(Sorted_by_Variable!AJ$227:AJ$279,D550)</f>
        <v>247.17161211846457</v>
      </c>
      <c r="AL555" s="166">
        <f>INDEX(Sorted_by_Variable!AK$227:AK$279,D550)</f>
        <v>249.4021681487834</v>
      </c>
      <c r="AM555" s="166">
        <f>INDEX(Sorted_by_Variable!AL$227:AL$279,D550)</f>
        <v>251.64539959890126</v>
      </c>
      <c r="AN555" s="166">
        <f>INDEX(Sorted_by_Variable!AM$227:AM$279,D550)</f>
        <v>253.90296972729556</v>
      </c>
      <c r="AO555" s="166">
        <f>INDEX(Sorted_by_Variable!AN$227:AN$279,D550)</f>
        <v>256.17637722618372</v>
      </c>
      <c r="AP555" s="166">
        <f>INDEX(Sorted_by_Variable!AO$227:AO$279,D550)</f>
        <v>258.46696203261837</v>
      </c>
      <c r="AQ555" s="168">
        <f>INDEX(Sorted_by_Variable!AP$227:AP$279,D550)</f>
        <v>260.77591077121707</v>
      </c>
      <c r="AS555" s="69" t="str">
        <f t="shared" si="117"/>
        <v>Annual first-year savings</v>
      </c>
    </row>
    <row r="556" spans="2:45" x14ac:dyDescent="0.35">
      <c r="C556" t="s">
        <v>2379</v>
      </c>
      <c r="D556" s="76" t="s">
        <v>1</v>
      </c>
      <c r="E556" s="174">
        <f>INDEX(Sorted_by_Variable!D$282:D$335,D550)</f>
        <v>0</v>
      </c>
      <c r="F556" s="173">
        <f>INDEX(Sorted_by_Variable!E$282:E$335,D550)</f>
        <v>6.598245175798721E-3</v>
      </c>
      <c r="G556" s="174">
        <f>INDEX(Sorted_by_Variable!F$282:F$335,D550)</f>
        <v>6.4917547084770415E-3</v>
      </c>
      <c r="H556" s="174">
        <f>INDEX(Sorted_by_Variable!G$282:G$335,D550)</f>
        <v>6.4291257924106553E-3</v>
      </c>
      <c r="I556" s="174">
        <f>INDEX(Sorted_by_Variable!H$282:H$335,D550)</f>
        <v>6.3671010860385339E-3</v>
      </c>
      <c r="J556" s="174">
        <f>INDEX(Sorted_by_Variable!I$282:I$335,D550)</f>
        <v>6.3056747602744084E-3</v>
      </c>
      <c r="K556" s="174">
        <f>INDEX(Sorted_by_Variable!J$282:J$335,D550)</f>
        <v>6.2840841488738157E-3</v>
      </c>
      <c r="L556" s="174">
        <f>INDEX(Sorted_by_Variable!K$282:K$335,D550)</f>
        <v>6.2726195673089144E-3</v>
      </c>
      <c r="M556" s="174">
        <f>INDEX(Sorted_by_Variable!L$282:L$335,D550)</f>
        <v>6.2704820098192253E-3</v>
      </c>
      <c r="N556" s="174">
        <f>INDEX(Sorted_by_Variable!M$282:M$335,D550)</f>
        <v>6.276911472342747E-3</v>
      </c>
      <c r="O556" s="174">
        <f>INDEX(Sorted_by_Variable!N$282:N$335,D550)</f>
        <v>6.2911745379590654E-3</v>
      </c>
      <c r="P556" s="174">
        <f>INDEX(Sorted_by_Variable!O$282:O$335,D550)</f>
        <v>6.304294169796153E-3</v>
      </c>
      <c r="Q556" s="174">
        <f>INDEX(Sorted_by_Variable!P$282:P$335,D550)</f>
        <v>6.3116372215133035E-3</v>
      </c>
      <c r="R556" s="175">
        <f>INDEX(Sorted_by_Variable!Q$282:Q$335,D550)</f>
        <v>6.3132548732409569E-3</v>
      </c>
      <c r="S556" s="174">
        <f>INDEX(Sorted_by_Variable!R$282:R$335,D550)</f>
        <v>6.3092238811893594E-3</v>
      </c>
      <c r="T556" s="174">
        <f>INDEX(Sorted_by_Variable!S$282:S$335,D550)</f>
        <v>6.2996453047550862E-3</v>
      </c>
      <c r="U556" s="174">
        <f>INDEX(Sorted_by_Variable!T$282:T$335,D550)</f>
        <v>6.2846430041234467E-3</v>
      </c>
      <c r="V556" s="174">
        <f>INDEX(Sorted_by_Variable!U$282:U$335,D550)</f>
        <v>6.2643619417382468E-3</v>
      </c>
      <c r="W556" s="174">
        <f>INDEX(Sorted_by_Variable!V$282:V$335,D550)</f>
        <v>6.2389663233291693E-3</v>
      </c>
      <c r="X556" s="174">
        <f>INDEX(Sorted_by_Variable!W$282:W$335,D550)</f>
        <v>6.2086376154262494E-3</v>
      </c>
      <c r="Y556" s="174">
        <f>INDEX(Sorted_by_Variable!X$282:X$335,D550)</f>
        <v>6.173572476486572E-3</v>
      </c>
      <c r="Z556" s="174">
        <f>INDEX(Sorted_by_Variable!Y$282:Y$335,D550)</f>
        <v>6.1339806379846866E-3</v>
      </c>
      <c r="AA556" s="174">
        <f>INDEX(Sorted_by_Variable!Z$282:Z$335,D550)</f>
        <v>6.0900827701806815E-3</v>
      </c>
      <c r="AB556" s="174">
        <f>INDEX(Sorted_by_Variable!AA$282:AA$335,D550)</f>
        <v>6.0421083649069614E-3</v>
      </c>
      <c r="AC556" s="174">
        <f>INDEX(Sorted_by_Variable!AB$282:AB$335,D550)</f>
        <v>5.9902936647499606E-3</v>
      </c>
      <c r="AD556" s="174">
        <f>INDEX(Sorted_by_Variable!AC$282:AC$335,D550)</f>
        <v>5.9348796645966812E-3</v>
      </c>
      <c r="AE556" s="174">
        <f>INDEX(Sorted_by_Variable!AD$282:AD$335,D550)</f>
        <v>5.877928068508299E-3</v>
      </c>
      <c r="AF556" s="174">
        <f>INDEX(Sorted_by_Variable!AE$282:AE$335,D550)</f>
        <v>5.8201195179860468E-3</v>
      </c>
      <c r="AG556" s="174">
        <f>INDEX(Sorted_by_Variable!AF$282:AF$335,D550)</f>
        <v>5.762077380566626E-3</v>
      </c>
      <c r="AH556" s="174">
        <f>INDEX(Sorted_by_Variable!AG$282:AG$335,D550)</f>
        <v>5.7043671214726524E-3</v>
      </c>
      <c r="AI556" s="174">
        <f>INDEX(Sorted_by_Variable!AH$282:AH$335,D550)</f>
        <v>5.6525676632501682E-3</v>
      </c>
      <c r="AJ556" s="174">
        <f>INDEX(Sorted_by_Variable!AI$282:AI$335,D550)</f>
        <v>5.6015487696361201E-3</v>
      </c>
      <c r="AK556" s="174">
        <f>INDEX(Sorted_by_Variable!AJ$282:AJ$335,D550)</f>
        <v>5.5512442882897665E-3</v>
      </c>
      <c r="AL556" s="174">
        <f>INDEX(Sorted_by_Variable!AK$282:AK$335,D550)</f>
        <v>5.5015961175664428E-3</v>
      </c>
      <c r="AM556" s="174">
        <f>INDEX(Sorted_by_Variable!AL$282:AL$335,D550)</f>
        <v>5.4525534827460078E-3</v>
      </c>
      <c r="AN556" s="174">
        <f>INDEX(Sorted_by_Variable!AM$282:AM$335,D550)</f>
        <v>5.4040722779797124E-3</v>
      </c>
      <c r="AO556" s="174">
        <f>INDEX(Sorted_by_Variable!AN$282:AN$335,D550)</f>
        <v>5.3561144663566472E-3</v>
      </c>
      <c r="AP556" s="174">
        <f>INDEX(Sorted_by_Variable!AO$282:AO$335,D550)</f>
        <v>5.3086475316208529E-3</v>
      </c>
      <c r="AQ556" s="175">
        <f>INDEX(Sorted_by_Variable!AP$282:AP$335,D550)</f>
        <v>5.2616439760180701E-3</v>
      </c>
      <c r="AS556" s="69" t="str">
        <f t="shared" si="117"/>
        <v>EIA and EERS savings as a percent of previous year sales</v>
      </c>
    </row>
    <row r="557" spans="2:45" x14ac:dyDescent="0.35">
      <c r="C557" t="s">
        <v>2391</v>
      </c>
      <c r="D557" s="76" t="s">
        <v>1</v>
      </c>
      <c r="E557" s="174">
        <f>INDEX(Sorted_by_Variable!D$337:D$389,D550)</f>
        <v>0</v>
      </c>
      <c r="F557" s="173">
        <f>INDEX(Sorted_by_Variable!E$337:E$389,D550)</f>
        <v>0</v>
      </c>
      <c r="G557" s="174">
        <f>INDEX(Sorted_by_Variable!F$337:F$389,D550)</f>
        <v>0</v>
      </c>
      <c r="H557" s="174">
        <f>INDEX(Sorted_by_Variable!G$337:G$389,D550)</f>
        <v>0</v>
      </c>
      <c r="I557" s="174">
        <f>INDEX(Sorted_by_Variable!H$337:H$389,D550)</f>
        <v>0</v>
      </c>
      <c r="J557" s="174">
        <f>INDEX(Sorted_by_Variable!I$337:I$389,D550)</f>
        <v>6.3056747602744084E-3</v>
      </c>
      <c r="K557" s="174">
        <f>INDEX(Sorted_by_Variable!J$337:J$389,D550)</f>
        <v>8.3056747602744084E-3</v>
      </c>
      <c r="L557" s="174">
        <f>INDEX(Sorted_by_Variable!K$337:K$389,D550)</f>
        <v>1.0305674760274408E-2</v>
      </c>
      <c r="M557" s="174">
        <f>INDEX(Sorted_by_Variable!L$337:L$389,D550)</f>
        <v>1.2305674760274408E-2</v>
      </c>
      <c r="N557" s="174">
        <f>INDEX(Sorted_by_Variable!M$337:M$389,D550)</f>
        <v>1.4305674760274409E-2</v>
      </c>
      <c r="O557" s="174">
        <f>INDEX(Sorted_by_Variable!N$337:N$389,D550)</f>
        <v>1.4999999999999999E-2</v>
      </c>
      <c r="P557" s="174">
        <f>INDEX(Sorted_by_Variable!O$337:O$389,D550)</f>
        <v>1.4999999999999999E-2</v>
      </c>
      <c r="Q557" s="174">
        <f>INDEX(Sorted_by_Variable!P$337:P$389,D550)</f>
        <v>1.4999999999999999E-2</v>
      </c>
      <c r="R557" s="175">
        <f>INDEX(Sorted_by_Variable!Q$337:Q$389,D550)</f>
        <v>1.4999999999999999E-2</v>
      </c>
      <c r="S557" s="174">
        <f>INDEX(Sorted_by_Variable!R$337:R$389,D550)</f>
        <v>1.4999999999999999E-2</v>
      </c>
      <c r="T557" s="174">
        <f>INDEX(Sorted_by_Variable!S$337:S$389,D550)</f>
        <v>1.4999999999999999E-2</v>
      </c>
      <c r="U557" s="174">
        <f>INDEX(Sorted_by_Variable!T$337:T$389,D550)</f>
        <v>1.4999999999999999E-2</v>
      </c>
      <c r="V557" s="174">
        <f>INDEX(Sorted_by_Variable!U$337:U$389,D550)</f>
        <v>1.4999999999999999E-2</v>
      </c>
      <c r="W557" s="174">
        <f>INDEX(Sorted_by_Variable!V$337:V$389,D550)</f>
        <v>1.4999999999999999E-2</v>
      </c>
      <c r="X557" s="174">
        <f>INDEX(Sorted_by_Variable!W$337:W$389,D550)</f>
        <v>1.4999999999999999E-2</v>
      </c>
      <c r="Y557" s="174">
        <f>INDEX(Sorted_by_Variable!X$337:X$389,D550)</f>
        <v>1.4999999999999999E-2</v>
      </c>
      <c r="Z557" s="174">
        <f>INDEX(Sorted_by_Variable!Y$337:Y$389,D550)</f>
        <v>1.4999999999999999E-2</v>
      </c>
      <c r="AA557" s="174">
        <f>INDEX(Sorted_by_Variable!Z$337:Z$389,D550)</f>
        <v>1.4999999999999999E-2</v>
      </c>
      <c r="AB557" s="174">
        <f>INDEX(Sorted_by_Variable!AA$337:AA$389,D550)</f>
        <v>1.4999999999999999E-2</v>
      </c>
      <c r="AC557" s="174">
        <f>INDEX(Sorted_by_Variable!AB$337:AB$389,D550)</f>
        <v>1.4999999999999999E-2</v>
      </c>
      <c r="AD557" s="174">
        <f>INDEX(Sorted_by_Variable!AC$337:AC$389,D550)</f>
        <v>1.4999999999999999E-2</v>
      </c>
      <c r="AE557" s="174">
        <f>INDEX(Sorted_by_Variable!AD$337:AD$389,D550)</f>
        <v>1.4999999999999999E-2</v>
      </c>
      <c r="AF557" s="174">
        <f>INDEX(Sorted_by_Variable!AE$337:AE$389,D550)</f>
        <v>1.4999999999999999E-2</v>
      </c>
      <c r="AG557" s="174">
        <f>INDEX(Sorted_by_Variable!AF$337:AF$389,D550)</f>
        <v>1.4999999999999999E-2</v>
      </c>
      <c r="AH557" s="174">
        <f>INDEX(Sorted_by_Variable!AG$337:AG$389,D550)</f>
        <v>1.4999999999999999E-2</v>
      </c>
      <c r="AI557" s="174">
        <f>INDEX(Sorted_by_Variable!AH$337:AH$389,D550)</f>
        <v>1.4999999999999999E-2</v>
      </c>
      <c r="AJ557" s="174">
        <f>INDEX(Sorted_by_Variable!AI$337:AI$389,D550)</f>
        <v>1.4999999999999999E-2</v>
      </c>
      <c r="AK557" s="174">
        <f>INDEX(Sorted_by_Variable!AJ$337:AJ$389,D550)</f>
        <v>1.4999999999999999E-2</v>
      </c>
      <c r="AL557" s="174">
        <f>INDEX(Sorted_by_Variable!AK$337:AK$389,D550)</f>
        <v>1.4999999999999999E-2</v>
      </c>
      <c r="AM557" s="174">
        <f>INDEX(Sorted_by_Variable!AL$337:AL$389,D550)</f>
        <v>1.4999999999999999E-2</v>
      </c>
      <c r="AN557" s="174">
        <f>INDEX(Sorted_by_Variable!AM$337:AM$389,D550)</f>
        <v>1.4999999999999999E-2</v>
      </c>
      <c r="AO557" s="174">
        <f>INDEX(Sorted_by_Variable!AN$337:AN$389,D550)</f>
        <v>1.4999999999999999E-2</v>
      </c>
      <c r="AP557" s="174">
        <f>INDEX(Sorted_by_Variable!AO$337:AO$389,D550)</f>
        <v>1.4999999999999999E-2</v>
      </c>
      <c r="AQ557" s="175">
        <f>INDEX(Sorted_by_Variable!AP$337:AP$389,D550)</f>
        <v>1.4999999999999999E-2</v>
      </c>
      <c r="AS557" s="69" t="str">
        <f t="shared" si="117"/>
        <v>First-year savings as a percent of previous year sales</v>
      </c>
    </row>
    <row r="558" spans="2:45" x14ac:dyDescent="0.35">
      <c r="B558" s="231"/>
      <c r="C558" s="231" t="s">
        <v>2414</v>
      </c>
      <c r="D558" s="248"/>
      <c r="E558" s="250"/>
      <c r="F558" s="249"/>
      <c r="G558" s="250"/>
      <c r="H558" s="250"/>
      <c r="I558" s="250"/>
      <c r="J558" s="250"/>
      <c r="K558" s="250"/>
      <c r="L558" s="250"/>
      <c r="M558" s="250"/>
      <c r="N558" s="250"/>
      <c r="O558" s="250"/>
      <c r="P558" s="250"/>
      <c r="Q558" s="250"/>
      <c r="R558" s="251"/>
      <c r="S558" s="250"/>
      <c r="T558" s="250"/>
      <c r="U558" s="250"/>
      <c r="V558" s="250"/>
      <c r="W558" s="250"/>
      <c r="X558" s="250"/>
      <c r="Y558" s="250"/>
      <c r="Z558" s="250"/>
      <c r="AA558" s="250"/>
      <c r="AB558" s="250"/>
      <c r="AC558" s="250"/>
      <c r="AD558" s="250"/>
      <c r="AE558" s="250"/>
      <c r="AF558" s="250"/>
      <c r="AG558" s="250"/>
      <c r="AH558" s="250"/>
      <c r="AI558" s="250"/>
      <c r="AJ558" s="250"/>
      <c r="AK558" s="250"/>
      <c r="AL558" s="250"/>
      <c r="AM558" s="250"/>
      <c r="AN558" s="250"/>
      <c r="AO558" s="250"/>
      <c r="AP558" s="250"/>
      <c r="AQ558" s="251"/>
      <c r="AS558" s="69" t="str">
        <f t="shared" si="117"/>
        <v>Levelized cost of saved energy associated with program year</v>
      </c>
    </row>
    <row r="559" spans="2:45" x14ac:dyDescent="0.35">
      <c r="B559" s="36"/>
      <c r="C559" s="267" t="s">
        <v>2403</v>
      </c>
      <c r="D559" s="76" t="s">
        <v>2375</v>
      </c>
      <c r="E559" s="197"/>
      <c r="F559" s="196">
        <f>INDEX(Sorted_by_Variable!E$392:E$444,D550)</f>
        <v>0</v>
      </c>
      <c r="G559" s="197">
        <f>INDEX(Sorted_by_Variable!F$392:F$444,D550)</f>
        <v>0</v>
      </c>
      <c r="H559" s="197">
        <f>INDEX(Sorted_by_Variable!G$392:G$444,D550)</f>
        <v>0</v>
      </c>
      <c r="I559" s="197">
        <f>INDEX(Sorted_by_Variable!H$392:H$444,D550)</f>
        <v>0</v>
      </c>
      <c r="J559" s="197">
        <f>INDEX(Sorted_by_Variable!I$392:I$444,D550)</f>
        <v>7.810672097861886</v>
      </c>
      <c r="K559" s="197">
        <f>INDEX(Sorted_by_Variable!J$392:J$444,D550)</f>
        <v>7.810672097861886</v>
      </c>
      <c r="L559" s="197">
        <f>INDEX(Sorted_by_Variable!K$392:K$444,D550)</f>
        <v>9.1124507808388664</v>
      </c>
      <c r="M559" s="197">
        <f>INDEX(Sorted_by_Variable!L$392:L$444,D550)</f>
        <v>9.1124507808388682</v>
      </c>
      <c r="N559" s="197">
        <f>INDEX(Sorted_by_Variable!M$392:M$444,D550)</f>
        <v>9.1124507808388664</v>
      </c>
      <c r="O559" s="197">
        <f>INDEX(Sorted_by_Variable!N$392:N$444,D550)</f>
        <v>9.1124507808388682</v>
      </c>
      <c r="P559" s="197">
        <f>INDEX(Sorted_by_Variable!O$392:O$444,D550)</f>
        <v>9.1124507808388664</v>
      </c>
      <c r="Q559" s="197">
        <f>INDEX(Sorted_by_Variable!P$392:P$444,D550)</f>
        <v>9.1124507808388646</v>
      </c>
      <c r="R559" s="198">
        <f>INDEX(Sorted_by_Variable!Q$392:Q$444,D550)</f>
        <v>9.1124507808388682</v>
      </c>
      <c r="S559" s="197">
        <f>INDEX(Sorted_by_Variable!R$392:R$444,D550)</f>
        <v>9.1124507808388682</v>
      </c>
      <c r="T559" s="197">
        <f>INDEX(Sorted_by_Variable!S$392:S$444,D550)</f>
        <v>9.1124507808388646</v>
      </c>
      <c r="U559" s="197">
        <f>INDEX(Sorted_by_Variable!T$392:T$444,D550)</f>
        <v>9.1124507808388682</v>
      </c>
      <c r="V559" s="197">
        <f>INDEX(Sorted_by_Variable!U$392:U$444,D550)</f>
        <v>9.1124507808388664</v>
      </c>
      <c r="W559" s="197">
        <f>INDEX(Sorted_by_Variable!V$392:V$444,D550)</f>
        <v>9.1124507808388664</v>
      </c>
      <c r="X559" s="197">
        <f>INDEX(Sorted_by_Variable!W$392:W$444,D550)</f>
        <v>9.1124507808388682</v>
      </c>
      <c r="Y559" s="197">
        <f>INDEX(Sorted_by_Variable!X$392:X$444,D550)</f>
        <v>9.1124507808388717</v>
      </c>
      <c r="Z559" s="197">
        <f>INDEX(Sorted_by_Variable!Y$392:Y$444,D550)</f>
        <v>9.1124507808388682</v>
      </c>
      <c r="AA559" s="197">
        <f>INDEX(Sorted_by_Variable!Z$392:Z$444,D550)</f>
        <v>9.1124507808388664</v>
      </c>
      <c r="AB559" s="197">
        <f>INDEX(Sorted_by_Variable!AA$392:AA$444,D550)</f>
        <v>9.1124507808388682</v>
      </c>
      <c r="AC559" s="197">
        <f>INDEX(Sorted_by_Variable!AB$392:AB$444,D550)</f>
        <v>9.1124507808388682</v>
      </c>
      <c r="AD559" s="197">
        <f>INDEX(Sorted_by_Variable!AC$392:AC$444,D550)</f>
        <v>9.1124507808388699</v>
      </c>
      <c r="AE559" s="197">
        <f>INDEX(Sorted_by_Variable!AD$392:AD$444,D550)</f>
        <v>9.1124507808388699</v>
      </c>
      <c r="AF559" s="197">
        <f>INDEX(Sorted_by_Variable!AE$392:AE$444,D550)</f>
        <v>9.1124507808388699</v>
      </c>
      <c r="AG559" s="197">
        <f>INDEX(Sorted_by_Variable!AF$392:AF$444,D550)</f>
        <v>9.1124507808388664</v>
      </c>
      <c r="AH559" s="197">
        <f>INDEX(Sorted_by_Variable!AG$392:AG$444,D550)</f>
        <v>9.1124507808388682</v>
      </c>
      <c r="AI559" s="197">
        <f>INDEX(Sorted_by_Variable!AH$392:AH$444,D550)</f>
        <v>9.1124507808388664</v>
      </c>
      <c r="AJ559" s="197">
        <f>INDEX(Sorted_by_Variable!AI$392:AI$444,D550)</f>
        <v>9.1124507808388682</v>
      </c>
      <c r="AK559" s="197">
        <f>INDEX(Sorted_by_Variable!AJ$392:AJ$444,D550)</f>
        <v>9.1124507808388664</v>
      </c>
      <c r="AL559" s="197">
        <f>INDEX(Sorted_by_Variable!AK$392:AK$444,D550)</f>
        <v>9.1124507808388682</v>
      </c>
      <c r="AM559" s="197">
        <f>INDEX(Sorted_by_Variable!AL$392:AL$444,D550)</f>
        <v>9.1124507808388682</v>
      </c>
      <c r="AN559" s="197">
        <f>INDEX(Sorted_by_Variable!AM$392:AM$444,D550)</f>
        <v>9.1124507808388682</v>
      </c>
      <c r="AO559" s="197">
        <f>INDEX(Sorted_by_Variable!AN$392:AN$444,D550)</f>
        <v>9.1124507808388664</v>
      </c>
      <c r="AP559" s="197">
        <f>INDEX(Sorted_by_Variable!AO$392:AO$444,D550)</f>
        <v>9.1124507808388699</v>
      </c>
      <c r="AQ559" s="198">
        <f>INDEX(Sorted_by_Variable!AP$392:AP$444,D550)</f>
        <v>9.1124507808388682</v>
      </c>
      <c r="AS559" s="69" t="str">
        <f t="shared" si="117"/>
        <v>Total levelized cost of saved energy</v>
      </c>
    </row>
    <row r="560" spans="2:45" x14ac:dyDescent="0.35">
      <c r="B560" s="36"/>
      <c r="C560" s="267" t="s">
        <v>2397</v>
      </c>
      <c r="D560" s="76" t="s">
        <v>2375</v>
      </c>
      <c r="E560" s="197"/>
      <c r="F560" s="196">
        <f>INDEX(Sorted_by_Variable!E$447:E$499,D550)</f>
        <v>0</v>
      </c>
      <c r="G560" s="197">
        <f>INDEX(Sorted_by_Variable!F$447:F$499,D550)</f>
        <v>0</v>
      </c>
      <c r="H560" s="197">
        <f>INDEX(Sorted_by_Variable!G$447:G$499,D550)</f>
        <v>0</v>
      </c>
      <c r="I560" s="197">
        <f>INDEX(Sorted_by_Variable!H$447:H$499,D550)</f>
        <v>0</v>
      </c>
      <c r="J560" s="197">
        <f>INDEX(Sorted_by_Variable!I$447:I$499,D550)</f>
        <v>3.905336048930943</v>
      </c>
      <c r="K560" s="197">
        <f>INDEX(Sorted_by_Variable!J$447:J$499,D550)</f>
        <v>3.905336048930943</v>
      </c>
      <c r="L560" s="197">
        <f>INDEX(Sorted_by_Variable!K$447:K$499,D550)</f>
        <v>4.5562253904194332</v>
      </c>
      <c r="M560" s="197">
        <f>INDEX(Sorted_by_Variable!L$447:L$499,D550)</f>
        <v>4.5562253904194341</v>
      </c>
      <c r="N560" s="197">
        <f>INDEX(Sorted_by_Variable!M$447:M$499,D550)</f>
        <v>4.5562253904194332</v>
      </c>
      <c r="O560" s="197">
        <f>INDEX(Sorted_by_Variable!N$447:N$499,D550)</f>
        <v>4.5562253904194341</v>
      </c>
      <c r="P560" s="197">
        <f>INDEX(Sorted_by_Variable!O$447:O$499,D550)</f>
        <v>4.5562253904194332</v>
      </c>
      <c r="Q560" s="197">
        <f>INDEX(Sorted_by_Variable!P$447:P$499,D550)</f>
        <v>4.5562253904194323</v>
      </c>
      <c r="R560" s="198">
        <f>INDEX(Sorted_by_Variable!Q$447:Q$499,D550)</f>
        <v>4.5562253904194341</v>
      </c>
      <c r="S560" s="197">
        <f>INDEX(Sorted_by_Variable!R$447:R$499,D550)</f>
        <v>4.5562253904194341</v>
      </c>
      <c r="T560" s="197">
        <f>INDEX(Sorted_by_Variable!S$447:S$499,D550)</f>
        <v>4.5562253904194323</v>
      </c>
      <c r="U560" s="197">
        <f>INDEX(Sorted_by_Variable!T$447:T$499,D550)</f>
        <v>4.5562253904194341</v>
      </c>
      <c r="V560" s="197">
        <f>INDEX(Sorted_by_Variable!U$447:U$499,D550)</f>
        <v>4.5562253904194332</v>
      </c>
      <c r="W560" s="197">
        <f>INDEX(Sorted_by_Variable!V$447:V$499,D550)</f>
        <v>4.5562253904194332</v>
      </c>
      <c r="X560" s="197">
        <f>INDEX(Sorted_by_Variable!W$447:W$499,D550)</f>
        <v>4.5562253904194341</v>
      </c>
      <c r="Y560" s="197">
        <f>INDEX(Sorted_by_Variable!X$447:X$499,D550)</f>
        <v>4.5562253904194359</v>
      </c>
      <c r="Z560" s="197">
        <f>INDEX(Sorted_by_Variable!Y$447:Y$499,D550)</f>
        <v>4.5562253904194341</v>
      </c>
      <c r="AA560" s="197">
        <f>INDEX(Sorted_by_Variable!Z$447:Z$499,D550)</f>
        <v>4.5562253904194332</v>
      </c>
      <c r="AB560" s="197">
        <f>INDEX(Sorted_by_Variable!AA$447:AA$499,D550)</f>
        <v>4.5562253904194341</v>
      </c>
      <c r="AC560" s="197">
        <f>INDEX(Sorted_by_Variable!AB$447:AB$499,D550)</f>
        <v>4.5562253904194341</v>
      </c>
      <c r="AD560" s="197">
        <f>INDEX(Sorted_by_Variable!AC$447:AC$499,D550)</f>
        <v>4.556225390419435</v>
      </c>
      <c r="AE560" s="197">
        <f>INDEX(Sorted_by_Variable!AD$447:AD$499,D550)</f>
        <v>4.556225390419435</v>
      </c>
      <c r="AF560" s="197">
        <f>INDEX(Sorted_by_Variable!AE$447:AE$499,D550)</f>
        <v>4.556225390419435</v>
      </c>
      <c r="AG560" s="197">
        <f>INDEX(Sorted_by_Variable!AF$447:AF$499,D550)</f>
        <v>4.5562253904194332</v>
      </c>
      <c r="AH560" s="197">
        <f>INDEX(Sorted_by_Variable!AG$447:AG$499,D550)</f>
        <v>4.5562253904194341</v>
      </c>
      <c r="AI560" s="197">
        <f>INDEX(Sorted_by_Variable!AH$447:AH$499,D550)</f>
        <v>4.5562253904194332</v>
      </c>
      <c r="AJ560" s="197">
        <f>INDEX(Sorted_by_Variable!AI$447:AI$499,D550)</f>
        <v>4.5562253904194341</v>
      </c>
      <c r="AK560" s="197">
        <f>INDEX(Sorted_by_Variable!AJ$447:AJ$499,D550)</f>
        <v>4.5562253904194332</v>
      </c>
      <c r="AL560" s="197">
        <f>INDEX(Sorted_by_Variable!AK$447:AK$499,D550)</f>
        <v>4.5562253904194341</v>
      </c>
      <c r="AM560" s="197">
        <f>INDEX(Sorted_by_Variable!AL$447:AL$499,D550)</f>
        <v>4.5562253904194341</v>
      </c>
      <c r="AN560" s="197">
        <f>INDEX(Sorted_by_Variable!AM$447:AM$499,D550)</f>
        <v>4.5562253904194341</v>
      </c>
      <c r="AO560" s="197">
        <f>INDEX(Sorted_by_Variable!AN$447:AN$499,D550)</f>
        <v>4.5562253904194332</v>
      </c>
      <c r="AP560" s="197">
        <f>INDEX(Sorted_by_Variable!AO$447:AO$499,D550)</f>
        <v>4.556225390419435</v>
      </c>
      <c r="AQ560" s="198">
        <f>INDEX(Sorted_by_Variable!AP$447:AP$499,D550)</f>
        <v>4.5562253904194341</v>
      </c>
      <c r="AS560" s="69" t="str">
        <f t="shared" si="117"/>
        <v>Program levelized cost of saved energy</v>
      </c>
    </row>
    <row r="561" spans="2:45" x14ac:dyDescent="0.35">
      <c r="B561" s="36"/>
      <c r="C561" s="244" t="s">
        <v>2398</v>
      </c>
      <c r="D561" s="76" t="s">
        <v>2375</v>
      </c>
      <c r="E561" s="197"/>
      <c r="F561" s="196">
        <f>INDEX(Sorted_by_Variable!E$502:E$554,D550)</f>
        <v>0</v>
      </c>
      <c r="G561" s="197">
        <f>INDEX(Sorted_by_Variable!F$502:F$554,D550)</f>
        <v>0</v>
      </c>
      <c r="H561" s="197">
        <f>INDEX(Sorted_by_Variable!G$502:G$554,D550)</f>
        <v>0</v>
      </c>
      <c r="I561" s="197">
        <f>INDEX(Sorted_by_Variable!H$502:H$554,D550)</f>
        <v>0</v>
      </c>
      <c r="J561" s="197">
        <f>INDEX(Sorted_by_Variable!I$502:I$554,D550)</f>
        <v>3.905336048930943</v>
      </c>
      <c r="K561" s="197">
        <f>INDEX(Sorted_by_Variable!J$502:J$554,D550)</f>
        <v>3.905336048930943</v>
      </c>
      <c r="L561" s="197">
        <f>INDEX(Sorted_by_Variable!K$502:K$554,D550)</f>
        <v>4.5562253904194332</v>
      </c>
      <c r="M561" s="197">
        <f>INDEX(Sorted_by_Variable!L$502:L$554,D550)</f>
        <v>4.5562253904194341</v>
      </c>
      <c r="N561" s="197">
        <f>INDEX(Sorted_by_Variable!M$502:M$554,D550)</f>
        <v>4.5562253904194332</v>
      </c>
      <c r="O561" s="197">
        <f>INDEX(Sorted_by_Variable!N$502:N$554,D550)</f>
        <v>4.5562253904194341</v>
      </c>
      <c r="P561" s="197">
        <f>INDEX(Sorted_by_Variable!O$502:O$554,D550)</f>
        <v>4.5562253904194332</v>
      </c>
      <c r="Q561" s="197">
        <f>INDEX(Sorted_by_Variable!P$502:P$554,D550)</f>
        <v>4.5562253904194323</v>
      </c>
      <c r="R561" s="198">
        <f>INDEX(Sorted_by_Variable!Q$502:Q$554,D550)</f>
        <v>4.5562253904194341</v>
      </c>
      <c r="S561" s="197">
        <f>INDEX(Sorted_by_Variable!R$502:R$554,D550)</f>
        <v>4.5562253904194341</v>
      </c>
      <c r="T561" s="197">
        <f>INDEX(Sorted_by_Variable!S$502:S$554,D550)</f>
        <v>4.5562253904194323</v>
      </c>
      <c r="U561" s="197">
        <f>INDEX(Sorted_by_Variable!T$502:T$554,D550)</f>
        <v>4.5562253904194341</v>
      </c>
      <c r="V561" s="197">
        <f>INDEX(Sorted_by_Variable!U$502:U$554,D550)</f>
        <v>4.5562253904194332</v>
      </c>
      <c r="W561" s="197">
        <f>INDEX(Sorted_by_Variable!V$502:V$554,D550)</f>
        <v>4.5562253904194332</v>
      </c>
      <c r="X561" s="197">
        <f>INDEX(Sorted_by_Variable!W$502:W$554,D550)</f>
        <v>4.5562253904194341</v>
      </c>
      <c r="Y561" s="197">
        <f>INDEX(Sorted_by_Variable!X$502:X$554,D550)</f>
        <v>4.5562253904194359</v>
      </c>
      <c r="Z561" s="197">
        <f>INDEX(Sorted_by_Variable!Y$502:Y$554,D550)</f>
        <v>4.5562253904194341</v>
      </c>
      <c r="AA561" s="197">
        <f>INDEX(Sorted_by_Variable!Z$502:Z$554,D550)</f>
        <v>4.5562253904194332</v>
      </c>
      <c r="AB561" s="197">
        <f>INDEX(Sorted_by_Variable!AA$502:AA$554,D550)</f>
        <v>4.5562253904194341</v>
      </c>
      <c r="AC561" s="197">
        <f>INDEX(Sorted_by_Variable!AB$502:AB$554,D550)</f>
        <v>4.5562253904194341</v>
      </c>
      <c r="AD561" s="197">
        <f>INDEX(Sorted_by_Variable!AC$502:AC$554,D550)</f>
        <v>4.556225390419435</v>
      </c>
      <c r="AE561" s="197">
        <f>INDEX(Sorted_by_Variable!AD$502:AD$554,D550)</f>
        <v>4.556225390419435</v>
      </c>
      <c r="AF561" s="197">
        <f>INDEX(Sorted_by_Variable!AE$502:AE$554,D550)</f>
        <v>4.556225390419435</v>
      </c>
      <c r="AG561" s="197">
        <f>INDEX(Sorted_by_Variable!AF$502:AF$554,D550)</f>
        <v>4.5562253904194332</v>
      </c>
      <c r="AH561" s="197">
        <f>INDEX(Sorted_by_Variable!AG$502:AG$554,D550)</f>
        <v>4.5562253904194341</v>
      </c>
      <c r="AI561" s="197">
        <f>INDEX(Sorted_by_Variable!AH$502:AH$554,D550)</f>
        <v>4.5562253904194332</v>
      </c>
      <c r="AJ561" s="197">
        <f>INDEX(Sorted_by_Variable!AI$502:AI$554,D550)</f>
        <v>4.5562253904194341</v>
      </c>
      <c r="AK561" s="197">
        <f>INDEX(Sorted_by_Variable!AJ$502:AJ$554,D550)</f>
        <v>4.5562253904194332</v>
      </c>
      <c r="AL561" s="197">
        <f>INDEX(Sorted_by_Variable!AK$502:AK$554,D550)</f>
        <v>4.5562253904194341</v>
      </c>
      <c r="AM561" s="197">
        <f>INDEX(Sorted_by_Variable!AL$502:AL$554,D550)</f>
        <v>4.5562253904194341</v>
      </c>
      <c r="AN561" s="197">
        <f>INDEX(Sorted_by_Variable!AM$502:AM$554,D550)</f>
        <v>4.5562253904194341</v>
      </c>
      <c r="AO561" s="197">
        <f>INDEX(Sorted_by_Variable!AN$502:AN$554,D550)</f>
        <v>4.5562253904194332</v>
      </c>
      <c r="AP561" s="197">
        <f>INDEX(Sorted_by_Variable!AO$502:AO$554,D550)</f>
        <v>4.556225390419435</v>
      </c>
      <c r="AQ561" s="198">
        <f>INDEX(Sorted_by_Variable!AP$502:AP$554,D550)</f>
        <v>4.5562253904194341</v>
      </c>
      <c r="AS561" s="69" t="str">
        <f t="shared" si="117"/>
        <v>Participant levelized cost of saved energy</v>
      </c>
    </row>
    <row r="562" spans="2:45" x14ac:dyDescent="0.35">
      <c r="B562" s="36"/>
      <c r="C562" s="247" t="s">
        <v>2418</v>
      </c>
      <c r="D562" s="248"/>
      <c r="E562" s="250"/>
      <c r="F562" s="249"/>
      <c r="G562" s="250"/>
      <c r="H562" s="250"/>
      <c r="I562" s="250"/>
      <c r="J562" s="250"/>
      <c r="K562" s="250"/>
      <c r="L562" s="250"/>
      <c r="M562" s="250"/>
      <c r="N562" s="250"/>
      <c r="O562" s="250"/>
      <c r="P562" s="250"/>
      <c r="Q562" s="250"/>
      <c r="R562" s="251"/>
      <c r="S562" s="250"/>
      <c r="T562" s="250"/>
      <c r="U562" s="250"/>
      <c r="V562" s="250"/>
      <c r="W562" s="250"/>
      <c r="X562" s="250"/>
      <c r="Y562" s="250"/>
      <c r="Z562" s="250"/>
      <c r="AA562" s="250"/>
      <c r="AB562" s="250"/>
      <c r="AC562" s="250"/>
      <c r="AD562" s="250"/>
      <c r="AE562" s="250"/>
      <c r="AF562" s="250"/>
      <c r="AG562" s="250"/>
      <c r="AH562" s="250"/>
      <c r="AI562" s="250"/>
      <c r="AJ562" s="250"/>
      <c r="AK562" s="250"/>
      <c r="AL562" s="250"/>
      <c r="AM562" s="250"/>
      <c r="AN562" s="250"/>
      <c r="AO562" s="250"/>
      <c r="AP562" s="250"/>
      <c r="AQ562" s="251"/>
      <c r="AS562" s="69" t="str">
        <f>C562</f>
        <v>Annualized total cost of EE</v>
      </c>
    </row>
    <row r="563" spans="2:45" x14ac:dyDescent="0.35">
      <c r="B563" s="36"/>
      <c r="C563" s="244" t="s">
        <v>2418</v>
      </c>
      <c r="D563" s="76" t="s">
        <v>2376</v>
      </c>
      <c r="E563" s="200"/>
      <c r="F563" s="199">
        <f>INDEX(Sorted_by_Variable!E$557:E$609,D550)</f>
        <v>0</v>
      </c>
      <c r="G563" s="200">
        <f>INDEX(Sorted_by_Variable!F$557:F$609,D550)</f>
        <v>0</v>
      </c>
      <c r="H563" s="200">
        <f>INDEX(Sorted_by_Variable!G$557:G$609,D550)</f>
        <v>0</v>
      </c>
      <c r="I563" s="200">
        <f>INDEX(Sorted_by_Variable!H$557:H$609,D550)</f>
        <v>0</v>
      </c>
      <c r="J563" s="200">
        <f>INDEX(Sorted_by_Variable!I$557:I$609,D550)</f>
        <v>7.1447341947981817</v>
      </c>
      <c r="K563" s="200">
        <f>INDEX(Sorted_by_Variable!J$557:J$609,D550)</f>
        <v>16.21189158038456</v>
      </c>
      <c r="L563" s="200">
        <f>INDEX(Sorted_by_Variable!K$557:K$609,D550)</f>
        <v>29.033789431837167</v>
      </c>
      <c r="M563" s="200">
        <f>INDEX(Sorted_by_Variable!L$557:L$609,D550)</f>
        <v>43.798223805658481</v>
      </c>
      <c r="N563" s="200">
        <f>INDEX(Sorted_by_Variable!M$557:M$609,D550)</f>
        <v>60.34087219528277</v>
      </c>
      <c r="O563" s="200">
        <f>INDEX(Sorted_by_Variable!N$557:N$609,D550)</f>
        <v>76.760534585163441</v>
      </c>
      <c r="P563" s="200">
        <f>INDEX(Sorted_by_Variable!O$557:O$609,D550)</f>
        <v>92.092820143322356</v>
      </c>
      <c r="Q563" s="200">
        <f>INDEX(Sorted_by_Variable!P$557:P$609,D550)</f>
        <v>106.358191450888</v>
      </c>
      <c r="R563" s="201">
        <f>INDEX(Sorted_by_Variable!Q$557:Q$609,D550)</f>
        <v>119.57586098249705</v>
      </c>
      <c r="S563" s="200">
        <f>INDEX(Sorted_by_Variable!R$557:R$609,D550)</f>
        <v>131.76382518734098</v>
      </c>
      <c r="T563" s="200">
        <f>INDEX(Sorted_by_Variable!S$557:S$609,D550)</f>
        <v>142.93889706403178</v>
      </c>
      <c r="U563" s="200">
        <f>INDEX(Sorted_by_Variable!T$557:T$609,D550)</f>
        <v>153.1167372787074</v>
      </c>
      <c r="V563" s="200">
        <f>INDEX(Sorted_by_Variable!U$557:U$609,D550)</f>
        <v>162.31188387386666</v>
      </c>
      <c r="W563" s="200">
        <f>INDEX(Sorted_by_Variable!V$557:V$609,D550)</f>
        <v>170.53778061355885</v>
      </c>
      <c r="X563" s="200">
        <f>INDEX(Sorted_by_Variable!W$557:W$609,D550)</f>
        <v>177.80680400875758</v>
      </c>
      <c r="Y563" s="200">
        <f>INDEX(Sorted_by_Variable!X$557:X$609,D550)</f>
        <v>184.13028906501154</v>
      </c>
      <c r="Z563" s="200">
        <f>INDEX(Sorted_by_Variable!Y$557:Y$609,D550)</f>
        <v>189.51855379279201</v>
      </c>
      <c r="AA563" s="200">
        <f>INDEX(Sorted_by_Variable!Z$557:Z$609,D550)</f>
        <v>193.98092251934079</v>
      </c>
      <c r="AB563" s="200">
        <f>INDEX(Sorted_by_Variable!AA$557:AA$609,D550)</f>
        <v>197.52574803926299</v>
      </c>
      <c r="AC563" s="200">
        <f>INDEX(Sorted_by_Variable!AB$557:AB$609,D550)</f>
        <v>200.16043263960125</v>
      </c>
      <c r="AD563" s="200">
        <f>INDEX(Sorted_by_Variable!AC$557:AC$609,D550)</f>
        <v>202.26748667550999</v>
      </c>
      <c r="AE563" s="200">
        <f>INDEX(Sorted_by_Variable!AD$557:AD$609,D550)</f>
        <v>203.96686116125164</v>
      </c>
      <c r="AF563" s="200">
        <f>INDEX(Sorted_by_Variable!AE$557:AE$609,D550)</f>
        <v>205.47874600033211</v>
      </c>
      <c r="AG563" s="200">
        <f>INDEX(Sorted_by_Variable!AF$557:AF$609,D550)</f>
        <v>206.93731489393804</v>
      </c>
      <c r="AH563" s="200">
        <f>INDEX(Sorted_by_Variable!AG$557:AG$609,D550)</f>
        <v>208.47321106736365</v>
      </c>
      <c r="AI563" s="200">
        <f>INDEX(Sorted_by_Variable!AH$557:AH$609,D550)</f>
        <v>210.10236483632011</v>
      </c>
      <c r="AJ563" s="200">
        <f>INDEX(Sorted_by_Variable!AI$557:AI$609,D550)</f>
        <v>211.81263227724844</v>
      </c>
      <c r="AK563" s="200">
        <f>INDEX(Sorted_by_Variable!AJ$557:AJ$609,D550)</f>
        <v>213.59300014140891</v>
      </c>
      <c r="AL563" s="200">
        <f>INDEX(Sorted_by_Variable!AK$557:AK$609,D550)</f>
        <v>215.4335433823496</v>
      </c>
      <c r="AM563" s="200">
        <f>INDEX(Sorted_by_Variable!AL$557:AL$609,D550)</f>
        <v>217.32538520288313</v>
      </c>
      <c r="AN563" s="200">
        <f>INDEX(Sorted_by_Variable!AM$557:AM$609,D550)</f>
        <v>219.26065952337908</v>
      </c>
      <c r="AO563" s="200">
        <f>INDEX(Sorted_by_Variable!AN$557:AN$609,D550)</f>
        <v>221.23247577782362</v>
      </c>
      <c r="AP563" s="200">
        <f>INDEX(Sorted_by_Variable!AO$557:AO$609,D550)</f>
        <v>223.23488594856929</v>
      </c>
      <c r="AQ563" s="201">
        <f>INDEX(Sorted_by_Variable!AP$557:AP$609,D550)</f>
        <v>225.26285375498074</v>
      </c>
      <c r="AS563" s="69" t="str">
        <f>C562&amp;"|"&amp;C563</f>
        <v>Annualized total cost of EE|Annualized total cost of EE</v>
      </c>
    </row>
    <row r="564" spans="2:45" x14ac:dyDescent="0.35">
      <c r="B564" s="36"/>
      <c r="C564" s="244" t="s">
        <v>2419</v>
      </c>
      <c r="D564" s="76" t="s">
        <v>2376</v>
      </c>
      <c r="E564" s="200"/>
      <c r="F564" s="199">
        <f>INDEX(Sorted_by_Variable!E$612:E$664,D550)</f>
        <v>0</v>
      </c>
      <c r="G564" s="200">
        <f>INDEX(Sorted_by_Variable!F$612:F$664,D550)</f>
        <v>0</v>
      </c>
      <c r="H564" s="200">
        <f>INDEX(Sorted_by_Variable!G$612:G$664,D550)</f>
        <v>0</v>
      </c>
      <c r="I564" s="200">
        <f>INDEX(Sorted_by_Variable!H$612:H$664,D550)</f>
        <v>0</v>
      </c>
      <c r="J564" s="200">
        <f>INDEX(Sorted_by_Variable!I$612:I$664,D550)</f>
        <v>3.5723670973990909</v>
      </c>
      <c r="K564" s="200">
        <f>INDEX(Sorted_by_Variable!J$612:J$664,D550)</f>
        <v>8.1059457901922798</v>
      </c>
      <c r="L564" s="200">
        <f>INDEX(Sorted_by_Variable!K$612:K$664,D550)</f>
        <v>14.516894715918584</v>
      </c>
      <c r="M564" s="200">
        <f>INDEX(Sorted_by_Variable!L$612:L$664,D550)</f>
        <v>21.89911190282924</v>
      </c>
      <c r="N564" s="200">
        <f>INDEX(Sorted_by_Variable!M$612:M$664,D550)</f>
        <v>30.170436097641385</v>
      </c>
      <c r="O564" s="200">
        <f>INDEX(Sorted_by_Variable!N$612:N$664,D550)</f>
        <v>38.380267292581721</v>
      </c>
      <c r="P564" s="200">
        <f>INDEX(Sorted_by_Variable!O$612:O$664,D550)</f>
        <v>46.046410071661178</v>
      </c>
      <c r="Q564" s="200">
        <f>INDEX(Sorted_by_Variable!P$612:P$664,D550)</f>
        <v>53.179095725444</v>
      </c>
      <c r="R564" s="201">
        <f>INDEX(Sorted_by_Variable!Q$612:Q$664,D550)</f>
        <v>59.787930491248524</v>
      </c>
      <c r="S564" s="200">
        <f>INDEX(Sorted_by_Variable!R$612:R$664,D550)</f>
        <v>65.881912593670492</v>
      </c>
      <c r="T564" s="200">
        <f>INDEX(Sorted_by_Variable!S$612:S$664,D550)</f>
        <v>71.469448532015889</v>
      </c>
      <c r="U564" s="200">
        <f>INDEX(Sorted_by_Variable!T$612:T$664,D550)</f>
        <v>76.558368639353702</v>
      </c>
      <c r="V564" s="200">
        <f>INDEX(Sorted_by_Variable!U$612:U$664,D550)</f>
        <v>81.155941936933331</v>
      </c>
      <c r="W564" s="200">
        <f>INDEX(Sorted_by_Variable!V$612:V$664,D550)</f>
        <v>85.268890306779426</v>
      </c>
      <c r="X564" s="200">
        <f>INDEX(Sorted_by_Variable!W$612:W$664,D550)</f>
        <v>88.90340200437879</v>
      </c>
      <c r="Y564" s="200">
        <f>INDEX(Sorted_by_Variable!X$612:X$664,D550)</f>
        <v>92.065144532505769</v>
      </c>
      <c r="Z564" s="200">
        <f>INDEX(Sorted_by_Variable!Y$612:Y$664,D550)</f>
        <v>94.759276896396003</v>
      </c>
      <c r="AA564" s="200">
        <f>INDEX(Sorted_by_Variable!Z$612:Z$664,D550)</f>
        <v>96.990461259670397</v>
      </c>
      <c r="AB564" s="200">
        <f>INDEX(Sorted_by_Variable!AA$612:AA$664,D550)</f>
        <v>98.762874019631496</v>
      </c>
      <c r="AC564" s="200">
        <f>INDEX(Sorted_by_Variable!AB$612:AB$664,D550)</f>
        <v>100.08021631980063</v>
      </c>
      <c r="AD564" s="200">
        <f>INDEX(Sorted_by_Variable!AC$612:AC$664,D550)</f>
        <v>101.13374333775499</v>
      </c>
      <c r="AE564" s="200">
        <f>INDEX(Sorted_by_Variable!AD$612:AD$664,D550)</f>
        <v>101.98343058062582</v>
      </c>
      <c r="AF564" s="200">
        <f>INDEX(Sorted_by_Variable!AE$612:AE$664,D550)</f>
        <v>102.73937300016605</v>
      </c>
      <c r="AG564" s="200">
        <f>INDEX(Sorted_by_Variable!AF$612:AF$664,D550)</f>
        <v>103.46865744696902</v>
      </c>
      <c r="AH564" s="200">
        <f>INDEX(Sorted_by_Variable!AG$612:AG$664,D550)</f>
        <v>104.23660553368182</v>
      </c>
      <c r="AI564" s="200">
        <f>INDEX(Sorted_by_Variable!AH$612:AH$664,D550)</f>
        <v>105.05118241816005</v>
      </c>
      <c r="AJ564" s="200">
        <f>INDEX(Sorted_by_Variable!AI$612:AI$664,D550)</f>
        <v>105.90631613862422</v>
      </c>
      <c r="AK564" s="200">
        <f>INDEX(Sorted_by_Variable!AJ$612:AJ$664,D550)</f>
        <v>106.79650007070445</v>
      </c>
      <c r="AL564" s="200">
        <f>INDEX(Sorted_by_Variable!AK$612:AK$664,D550)</f>
        <v>107.7167716911748</v>
      </c>
      <c r="AM564" s="200">
        <f>INDEX(Sorted_by_Variable!AL$612:AL$664,D550)</f>
        <v>108.66269260144156</v>
      </c>
      <c r="AN564" s="200">
        <f>INDEX(Sorted_by_Variable!AM$612:AM$664,D550)</f>
        <v>109.63032976168954</v>
      </c>
      <c r="AO564" s="200">
        <f>INDEX(Sorted_by_Variable!AN$612:AN$664,D550)</f>
        <v>110.61623788891181</v>
      </c>
      <c r="AP564" s="200">
        <f>INDEX(Sorted_by_Variable!AO$612:AO$664,D550)</f>
        <v>111.61744297428464</v>
      </c>
      <c r="AQ564" s="201">
        <f>INDEX(Sorted_by_Variable!AP$612:AP$664,D550)</f>
        <v>112.63142687749037</v>
      </c>
      <c r="AS564" s="69" t="str">
        <f>C562&amp;"|"&amp;C564</f>
        <v>Annualized total cost of EE|Annualized program cost of EE</v>
      </c>
    </row>
    <row r="565" spans="2:45" x14ac:dyDescent="0.35">
      <c r="B565" s="36"/>
      <c r="C565" s="244" t="s">
        <v>2420</v>
      </c>
      <c r="D565" s="76" t="s">
        <v>2376</v>
      </c>
      <c r="E565" s="200"/>
      <c r="F565" s="199">
        <f>INDEX(Sorted_by_Variable!E$667:E$719,D550)</f>
        <v>0</v>
      </c>
      <c r="G565" s="200">
        <f>INDEX(Sorted_by_Variable!F$667:F$719,D550)</f>
        <v>0</v>
      </c>
      <c r="H565" s="200">
        <f>INDEX(Sorted_by_Variable!G$667:G$719,D550)</f>
        <v>0</v>
      </c>
      <c r="I565" s="200">
        <f>INDEX(Sorted_by_Variable!H$667:H$719,D550)</f>
        <v>0</v>
      </c>
      <c r="J565" s="200">
        <f>INDEX(Sorted_by_Variable!I$667:I$719,D550)</f>
        <v>3.5723670973990909</v>
      </c>
      <c r="K565" s="200">
        <f>INDEX(Sorted_by_Variable!J$667:J$719,D550)</f>
        <v>8.1059457901922798</v>
      </c>
      <c r="L565" s="200">
        <f>INDEX(Sorted_by_Variable!K$667:K$719,D550)</f>
        <v>14.516894715918584</v>
      </c>
      <c r="M565" s="200">
        <f>INDEX(Sorted_by_Variable!L$667:L$719,D550)</f>
        <v>21.89911190282924</v>
      </c>
      <c r="N565" s="200">
        <f>INDEX(Sorted_by_Variable!M$667:M$719,D550)</f>
        <v>30.170436097641385</v>
      </c>
      <c r="O565" s="200">
        <f>INDEX(Sorted_by_Variable!N$667:N$719,D550)</f>
        <v>38.380267292581721</v>
      </c>
      <c r="P565" s="200">
        <f>INDEX(Sorted_by_Variable!O$667:O$719,D550)</f>
        <v>46.046410071661178</v>
      </c>
      <c r="Q565" s="200">
        <f>INDEX(Sorted_by_Variable!P$667:P$719,D550)</f>
        <v>53.179095725444</v>
      </c>
      <c r="R565" s="201">
        <f>INDEX(Sorted_by_Variable!Q$667:Q$719,D550)</f>
        <v>59.787930491248524</v>
      </c>
      <c r="S565" s="200">
        <f>INDEX(Sorted_by_Variable!R$667:R$719,D550)</f>
        <v>65.881912593670492</v>
      </c>
      <c r="T565" s="200">
        <f>INDEX(Sorted_by_Variable!S$667:S$719,D550)</f>
        <v>71.469448532015889</v>
      </c>
      <c r="U565" s="200">
        <f>INDEX(Sorted_by_Variable!T$667:T$719,D550)</f>
        <v>76.558368639353702</v>
      </c>
      <c r="V565" s="200">
        <f>INDEX(Sorted_by_Variable!U$667:U$719,D550)</f>
        <v>81.155941936933331</v>
      </c>
      <c r="W565" s="200">
        <f>INDEX(Sorted_by_Variable!V$667:V$719,D550)</f>
        <v>85.268890306779426</v>
      </c>
      <c r="X565" s="200">
        <f>INDEX(Sorted_by_Variable!W$667:W$719,D550)</f>
        <v>88.90340200437879</v>
      </c>
      <c r="Y565" s="200">
        <f>INDEX(Sorted_by_Variable!X$667:X$719,D550)</f>
        <v>92.065144532505769</v>
      </c>
      <c r="Z565" s="200">
        <f>INDEX(Sorted_by_Variable!Y$667:Y$719,D550)</f>
        <v>94.759276896396003</v>
      </c>
      <c r="AA565" s="200">
        <f>INDEX(Sorted_by_Variable!Z$667:Z$719,D550)</f>
        <v>96.990461259670397</v>
      </c>
      <c r="AB565" s="200">
        <f>INDEX(Sorted_by_Variable!AA$667:AA$719,D550)</f>
        <v>98.762874019631496</v>
      </c>
      <c r="AC565" s="200">
        <f>INDEX(Sorted_by_Variable!AB$667:AB$719,D550)</f>
        <v>100.08021631980063</v>
      </c>
      <c r="AD565" s="200">
        <f>INDEX(Sorted_by_Variable!AC$667:AC$719,D550)</f>
        <v>101.13374333775499</v>
      </c>
      <c r="AE565" s="200">
        <f>INDEX(Sorted_by_Variable!AD$667:AD$719,D550)</f>
        <v>101.98343058062582</v>
      </c>
      <c r="AF565" s="200">
        <f>INDEX(Sorted_by_Variable!AE$667:AE$719,D550)</f>
        <v>102.73937300016605</v>
      </c>
      <c r="AG565" s="200">
        <f>INDEX(Sorted_by_Variable!AF$667:AF$719,D550)</f>
        <v>103.46865744696902</v>
      </c>
      <c r="AH565" s="200">
        <f>INDEX(Sorted_by_Variable!AG$667:AG$719,D550)</f>
        <v>104.23660553368182</v>
      </c>
      <c r="AI565" s="200">
        <f>INDEX(Sorted_by_Variable!AH$667:AH$719,D550)</f>
        <v>105.05118241816005</v>
      </c>
      <c r="AJ565" s="200">
        <f>INDEX(Sorted_by_Variable!AI$667:AI$719,D550)</f>
        <v>105.90631613862422</v>
      </c>
      <c r="AK565" s="200">
        <f>INDEX(Sorted_by_Variable!AJ$667:AJ$719,D550)</f>
        <v>106.79650007070445</v>
      </c>
      <c r="AL565" s="200">
        <f>INDEX(Sorted_by_Variable!AK$667:AK$719,D550)</f>
        <v>107.7167716911748</v>
      </c>
      <c r="AM565" s="200">
        <f>INDEX(Sorted_by_Variable!AL$667:AL$719,D550)</f>
        <v>108.66269260144156</v>
      </c>
      <c r="AN565" s="200">
        <f>INDEX(Sorted_by_Variable!AM$667:AM$719,D550)</f>
        <v>109.63032976168954</v>
      </c>
      <c r="AO565" s="200">
        <f>INDEX(Sorted_by_Variable!AN$667:AN$719,D550)</f>
        <v>110.61623788891181</v>
      </c>
      <c r="AP565" s="200">
        <f>INDEX(Sorted_by_Variable!AO$667:AO$719,D550)</f>
        <v>111.61744297428464</v>
      </c>
      <c r="AQ565" s="201">
        <f>INDEX(Sorted_by_Variable!AP$667:AP$719,D550)</f>
        <v>112.63142687749037</v>
      </c>
      <c r="AS565" s="69" t="str">
        <f>C562&amp;"|"&amp;C565</f>
        <v>Annualized total cost of EE|Annualized participant cost of EE</v>
      </c>
    </row>
    <row r="566" spans="2:45" x14ac:dyDescent="0.35">
      <c r="B566" s="231"/>
      <c r="C566" s="247" t="s">
        <v>2421</v>
      </c>
      <c r="D566" s="248"/>
      <c r="E566" s="250"/>
      <c r="F566" s="249"/>
      <c r="G566" s="250"/>
      <c r="H566" s="250"/>
      <c r="I566" s="250"/>
      <c r="J566" s="250"/>
      <c r="K566" s="250"/>
      <c r="L566" s="250"/>
      <c r="M566" s="250"/>
      <c r="N566" s="250"/>
      <c r="O566" s="250"/>
      <c r="P566" s="250"/>
      <c r="Q566" s="250"/>
      <c r="R566" s="251"/>
      <c r="S566" s="250"/>
      <c r="T566" s="250"/>
      <c r="U566" s="250"/>
      <c r="V566" s="250"/>
      <c r="W566" s="250"/>
      <c r="X566" s="250"/>
      <c r="Y566" s="250"/>
      <c r="Z566" s="250"/>
      <c r="AA566" s="250"/>
      <c r="AB566" s="250"/>
      <c r="AC566" s="250"/>
      <c r="AD566" s="250"/>
      <c r="AE566" s="250"/>
      <c r="AF566" s="250"/>
      <c r="AG566" s="250"/>
      <c r="AH566" s="250"/>
      <c r="AI566" s="250"/>
      <c r="AJ566" s="250"/>
      <c r="AK566" s="250"/>
      <c r="AL566" s="250"/>
      <c r="AM566" s="250"/>
      <c r="AN566" s="250"/>
      <c r="AO566" s="250"/>
      <c r="AP566" s="250"/>
      <c r="AQ566" s="251"/>
      <c r="AS566" s="69" t="str">
        <f>C566</f>
        <v>Annual first-year costs</v>
      </c>
    </row>
    <row r="567" spans="2:45" x14ac:dyDescent="0.35">
      <c r="B567" s="36"/>
      <c r="C567" s="244" t="s">
        <v>2394</v>
      </c>
      <c r="D567" s="76" t="s">
        <v>2376</v>
      </c>
      <c r="E567" s="200"/>
      <c r="F567" s="199">
        <f>INDEX(Sorted_by_Variable!E$722:E$774,D550)</f>
        <v>0</v>
      </c>
      <c r="G567" s="200">
        <f>INDEX(Sorted_by_Variable!F$722:F$774,D550)</f>
        <v>0</v>
      </c>
      <c r="H567" s="200">
        <f>INDEX(Sorted_by_Variable!G$722:G$774,D550)</f>
        <v>0</v>
      </c>
      <c r="I567" s="200">
        <f>INDEX(Sorted_by_Variable!H$722:H$774,D550)</f>
        <v>0</v>
      </c>
      <c r="J567" s="200">
        <f>INDEX(Sorted_by_Variable!I$722:I$774,D550)</f>
        <v>60.372840000000004</v>
      </c>
      <c r="K567" s="200">
        <f>INDEX(Sorted_by_Variable!J$722:J$774,D550)</f>
        <v>79.794789744174395</v>
      </c>
      <c r="L567" s="200">
        <f>INDEX(Sorted_by_Variable!K$722:K$774,D550)</f>
        <v>115.72198629891571</v>
      </c>
      <c r="M567" s="200">
        <f>INDEX(Sorted_by_Variable!L$722:L$774,D550)</f>
        <v>138.22700619651735</v>
      </c>
      <c r="N567" s="200">
        <f>INDEX(Sorted_by_Variable!M$722:M$774,D550)</f>
        <v>160.52797941570401</v>
      </c>
      <c r="O567" s="200">
        <f>INDEX(Sorted_by_Variable!N$722:N$774,D550)</f>
        <v>167.93759156183728</v>
      </c>
      <c r="P567" s="200">
        <f>INDEX(Sorted_by_Variable!O$722:O$774,D550)</f>
        <v>167.58810289370783</v>
      </c>
      <c r="Q567" s="200">
        <f>INDEX(Sorted_by_Variable!P$722:P$774,D550)</f>
        <v>167.39312842614288</v>
      </c>
      <c r="R567" s="201">
        <f>INDEX(Sorted_by_Variable!Q$722:Q$774,D550)</f>
        <v>167.35023711431833</v>
      </c>
      <c r="S567" s="200">
        <f>INDEX(Sorted_by_Variable!R$722:R$774,D550)</f>
        <v>167.45715794774321</v>
      </c>
      <c r="T567" s="200">
        <f>INDEX(Sorted_by_Variable!S$722:S$774,D550)</f>
        <v>167.71177564592662</v>
      </c>
      <c r="U567" s="200">
        <f>INDEX(Sorted_by_Variable!T$722:T$774,D550)</f>
        <v>168.11212654510345</v>
      </c>
      <c r="V567" s="200">
        <f>INDEX(Sorted_by_Variable!U$722:U$774,D550)</f>
        <v>168.6563946697552</v>
      </c>
      <c r="W567" s="200">
        <f>INDEX(Sorted_by_Variable!V$722:V$774,D550)</f>
        <v>169.34290798290905</v>
      </c>
      <c r="X567" s="200">
        <f>INDEX(Sorted_by_Variable!W$722:W$774,D550)</f>
        <v>170.1701348094328</v>
      </c>
      <c r="Y567" s="200">
        <f>INDEX(Sorted_by_Variable!X$722:X$774,D550)</f>
        <v>171.13668042677236</v>
      </c>
      <c r="Z567" s="200">
        <f>INDEX(Sorted_by_Variable!Y$722:Y$774,D550)</f>
        <v>172.24128381779832</v>
      </c>
      <c r="AA567" s="200">
        <f>INDEX(Sorted_by_Variable!Z$722:Z$774,D550)</f>
        <v>173.48281458063906</v>
      </c>
      <c r="AB567" s="200">
        <f>INDEX(Sorted_by_Variable!AA$722:AA$774,D550)</f>
        <v>174.86026999058447</v>
      </c>
      <c r="AC567" s="200">
        <f>INDEX(Sorted_by_Variable!AB$722:AB$774,D550)</f>
        <v>176.37277220934044</v>
      </c>
      <c r="AD567" s="200">
        <f>INDEX(Sorted_by_Variable!AC$722:AC$774,D550)</f>
        <v>178.01956563710689</v>
      </c>
      <c r="AE567" s="200">
        <f>INDEX(Sorted_by_Variable!AD$722:AD$774,D550)</f>
        <v>179.7444078399763</v>
      </c>
      <c r="AF567" s="200">
        <f>INDEX(Sorted_by_Variable!AE$722:AE$774,D550)</f>
        <v>181.52972576164422</v>
      </c>
      <c r="AG567" s="200">
        <f>INDEX(Sorted_by_Variable!AF$722:AF$774,D550)</f>
        <v>183.35829774922328</v>
      </c>
      <c r="AH567" s="200">
        <f>INDEX(Sorted_by_Variable!AG$722:AG$774,D550)</f>
        <v>185.21330719107806</v>
      </c>
      <c r="AI567" s="200">
        <f>INDEX(Sorted_by_Variable!AH$722:AH$774,D550)</f>
        <v>186.91057992440008</v>
      </c>
      <c r="AJ567" s="200">
        <f>INDEX(Sorted_by_Variable!AI$722:AI$774,D550)</f>
        <v>188.6129610665931</v>
      </c>
      <c r="AK567" s="200">
        <f>INDEX(Sorted_by_Variable!AJ$722:AJ$774,D550)</f>
        <v>190.32214133121772</v>
      </c>
      <c r="AL567" s="200">
        <f>INDEX(Sorted_by_Variable!AK$722:AK$774,D550)</f>
        <v>192.03966947456323</v>
      </c>
      <c r="AM567" s="200">
        <f>INDEX(Sorted_by_Variable!AL$722:AL$774,D550)</f>
        <v>193.76695769115398</v>
      </c>
      <c r="AN567" s="200">
        <f>INDEX(Sorted_by_Variable!AM$722:AM$774,D550)</f>
        <v>195.50528669001756</v>
      </c>
      <c r="AO567" s="200">
        <f>INDEX(Sorted_by_Variable!AN$722:AN$774,D550)</f>
        <v>197.25581046416147</v>
      </c>
      <c r="AP567" s="200">
        <f>INDEX(Sorted_by_Variable!AO$722:AO$774,D550)</f>
        <v>199.01956076511615</v>
      </c>
      <c r="AQ567" s="201">
        <f>INDEX(Sorted_by_Variable!AP$722:AP$774,D550)</f>
        <v>200.79745129383716</v>
      </c>
      <c r="AS567" s="69" t="str">
        <f>C566&amp;"|"&amp;C567</f>
        <v>Annual first-year costs|Annual total cost of EE</v>
      </c>
    </row>
    <row r="568" spans="2:45" x14ac:dyDescent="0.35">
      <c r="B568" s="36"/>
      <c r="C568" s="244" t="s">
        <v>2385</v>
      </c>
      <c r="D568" s="76" t="s">
        <v>2376</v>
      </c>
      <c r="E568" s="200"/>
      <c r="F568" s="199">
        <f>INDEX(Sorted_by_Variable!E$777:E$829,D550)</f>
        <v>0</v>
      </c>
      <c r="G568" s="200">
        <f>INDEX(Sorted_by_Variable!F$777:F$829,D550)</f>
        <v>0</v>
      </c>
      <c r="H568" s="200">
        <f>INDEX(Sorted_by_Variable!G$777:G$829,D550)</f>
        <v>0</v>
      </c>
      <c r="I568" s="200">
        <f>INDEX(Sorted_by_Variable!H$777:H$829,D550)</f>
        <v>0</v>
      </c>
      <c r="J568" s="200">
        <f>INDEX(Sorted_by_Variable!I$777:I$829,D550)</f>
        <v>30.186420000000002</v>
      </c>
      <c r="K568" s="200">
        <f>INDEX(Sorted_by_Variable!J$777:J$829,D550)</f>
        <v>39.897394872087197</v>
      </c>
      <c r="L568" s="200">
        <f>INDEX(Sorted_by_Variable!K$777:K$829,D550)</f>
        <v>57.860993149457855</v>
      </c>
      <c r="M568" s="200">
        <f>INDEX(Sorted_by_Variable!L$777:L$829,D550)</f>
        <v>69.113503098258676</v>
      </c>
      <c r="N568" s="200">
        <f>INDEX(Sorted_by_Variable!M$777:M$829,D550)</f>
        <v>80.263989707852005</v>
      </c>
      <c r="O568" s="200">
        <f>INDEX(Sorted_by_Variable!N$777:N$829,D550)</f>
        <v>83.96879578091864</v>
      </c>
      <c r="P568" s="200">
        <f>INDEX(Sorted_by_Variable!O$777:O$829,D550)</f>
        <v>83.794051446853913</v>
      </c>
      <c r="Q568" s="200">
        <f>INDEX(Sorted_by_Variable!P$777:P$829,D550)</f>
        <v>83.69656421307144</v>
      </c>
      <c r="R568" s="201">
        <f>INDEX(Sorted_by_Variable!Q$777:Q$829,D550)</f>
        <v>83.675118557159166</v>
      </c>
      <c r="S568" s="200">
        <f>INDEX(Sorted_by_Variable!R$777:R$829,D550)</f>
        <v>83.728578973871606</v>
      </c>
      <c r="T568" s="200">
        <f>INDEX(Sorted_by_Variable!S$777:S$829,D550)</f>
        <v>83.855887822963311</v>
      </c>
      <c r="U568" s="200">
        <f>INDEX(Sorted_by_Variable!T$777:T$829,D550)</f>
        <v>84.056063272551725</v>
      </c>
      <c r="V568" s="200">
        <f>INDEX(Sorted_by_Variable!U$777:U$829,D550)</f>
        <v>84.328197334877601</v>
      </c>
      <c r="W568" s="200">
        <f>INDEX(Sorted_by_Variable!V$777:V$829,D550)</f>
        <v>84.671453991454527</v>
      </c>
      <c r="X568" s="200">
        <f>INDEX(Sorted_by_Variable!W$777:W$829,D550)</f>
        <v>85.085067404716398</v>
      </c>
      <c r="Y568" s="200">
        <f>INDEX(Sorted_by_Variable!X$777:X$829,D550)</f>
        <v>85.568340213386179</v>
      </c>
      <c r="Z568" s="200">
        <f>INDEX(Sorted_by_Variable!Y$777:Y$829,D550)</f>
        <v>86.120641908899159</v>
      </c>
      <c r="AA568" s="200">
        <f>INDEX(Sorted_by_Variable!Z$777:Z$829,D550)</f>
        <v>86.741407290319529</v>
      </c>
      <c r="AB568" s="200">
        <f>INDEX(Sorted_by_Variable!AA$777:AA$829,D550)</f>
        <v>87.430134995292235</v>
      </c>
      <c r="AC568" s="200">
        <f>INDEX(Sorted_by_Variable!AB$777:AB$829,D550)</f>
        <v>88.18638610467022</v>
      </c>
      <c r="AD568" s="200">
        <f>INDEX(Sorted_by_Variable!AC$777:AC$829,D550)</f>
        <v>89.009782818553447</v>
      </c>
      <c r="AE568" s="200">
        <f>INDEX(Sorted_by_Variable!AD$777:AD$829,D550)</f>
        <v>89.872203919988152</v>
      </c>
      <c r="AF568" s="200">
        <f>INDEX(Sorted_by_Variable!AE$777:AE$829,D550)</f>
        <v>90.764862880822108</v>
      </c>
      <c r="AG568" s="200">
        <f>INDEX(Sorted_by_Variable!AF$777:AF$829,D550)</f>
        <v>91.679148874611641</v>
      </c>
      <c r="AH568" s="200">
        <f>INDEX(Sorted_by_Variable!AG$777:AG$829,D550)</f>
        <v>92.606653595539029</v>
      </c>
      <c r="AI568" s="200">
        <f>INDEX(Sorted_by_Variable!AH$777:AH$829,D550)</f>
        <v>93.455289962200041</v>
      </c>
      <c r="AJ568" s="200">
        <f>INDEX(Sorted_by_Variable!AI$777:AI$829,D550)</f>
        <v>94.306480533296551</v>
      </c>
      <c r="AK568" s="200">
        <f>INDEX(Sorted_by_Variable!AJ$777:AJ$829,D550)</f>
        <v>95.161070665608861</v>
      </c>
      <c r="AL568" s="200">
        <f>INDEX(Sorted_by_Variable!AK$777:AK$829,D550)</f>
        <v>96.019834737281613</v>
      </c>
      <c r="AM568" s="200">
        <f>INDEX(Sorted_by_Variable!AL$777:AL$829,D550)</f>
        <v>96.883478845576988</v>
      </c>
      <c r="AN568" s="200">
        <f>INDEX(Sorted_by_Variable!AM$777:AM$829,D550)</f>
        <v>97.752643345008778</v>
      </c>
      <c r="AO568" s="200">
        <f>INDEX(Sorted_by_Variable!AN$777:AN$829,D550)</f>
        <v>98.627905232080735</v>
      </c>
      <c r="AP568" s="200">
        <f>INDEX(Sorted_by_Variable!AO$777:AO$829,D550)</f>
        <v>99.509780382558077</v>
      </c>
      <c r="AQ568" s="201">
        <f>INDEX(Sorted_by_Variable!AP$777:AP$829,D550)</f>
        <v>100.39872564691858</v>
      </c>
      <c r="AS568" s="69" t="str">
        <f>C566&amp;"|"&amp;C568</f>
        <v>Annual first-year costs|Annual program cost of EE</v>
      </c>
    </row>
    <row r="569" spans="2:45" ht="18" thickBot="1" x14ac:dyDescent="0.4">
      <c r="B569" s="29"/>
      <c r="C569" s="245" t="s">
        <v>2386</v>
      </c>
      <c r="D569" s="96" t="s">
        <v>2376</v>
      </c>
      <c r="E569" s="203"/>
      <c r="F569" s="202">
        <f>INDEX(Sorted_by_Variable!E$832:E$884,D550)</f>
        <v>0</v>
      </c>
      <c r="G569" s="203">
        <f>INDEX(Sorted_by_Variable!F$832:F$884,D550)</f>
        <v>0</v>
      </c>
      <c r="H569" s="203">
        <f>INDEX(Sorted_by_Variable!G$832:G$884,D550)</f>
        <v>0</v>
      </c>
      <c r="I569" s="203">
        <f>INDEX(Sorted_by_Variable!H$832:H$884,D550)</f>
        <v>0</v>
      </c>
      <c r="J569" s="203">
        <f>INDEX(Sorted_by_Variable!I$832:I$884,D550)</f>
        <v>30.186420000000002</v>
      </c>
      <c r="K569" s="203">
        <f>INDEX(Sorted_by_Variable!J$832:J$884,D550)</f>
        <v>39.897394872087197</v>
      </c>
      <c r="L569" s="203">
        <f>INDEX(Sorted_by_Variable!K$832:K$884,D550)</f>
        <v>57.860993149457855</v>
      </c>
      <c r="M569" s="203">
        <f>INDEX(Sorted_by_Variable!L$832:L$884,D550)</f>
        <v>69.113503098258676</v>
      </c>
      <c r="N569" s="203">
        <f>INDEX(Sorted_by_Variable!M$832:M$884,D550)</f>
        <v>80.263989707852005</v>
      </c>
      <c r="O569" s="203">
        <f>INDEX(Sorted_by_Variable!N$832:N$884,D550)</f>
        <v>83.96879578091864</v>
      </c>
      <c r="P569" s="203">
        <f>INDEX(Sorted_by_Variable!O$832:O$884,D550)</f>
        <v>83.794051446853913</v>
      </c>
      <c r="Q569" s="203">
        <f>INDEX(Sorted_by_Variable!P$832:P$884,D550)</f>
        <v>83.69656421307144</v>
      </c>
      <c r="R569" s="204">
        <f>INDEX(Sorted_by_Variable!Q$832:Q$884,D550)</f>
        <v>83.675118557159166</v>
      </c>
      <c r="S569" s="203">
        <f>INDEX(Sorted_by_Variable!R$832:R$884,D550)</f>
        <v>83.728578973871606</v>
      </c>
      <c r="T569" s="203">
        <f>INDEX(Sorted_by_Variable!S$832:S$884,D550)</f>
        <v>83.855887822963311</v>
      </c>
      <c r="U569" s="203">
        <f>INDEX(Sorted_by_Variable!T$832:T$884,D550)</f>
        <v>84.056063272551725</v>
      </c>
      <c r="V569" s="203">
        <f>INDEX(Sorted_by_Variable!U$832:U$884,D550)</f>
        <v>84.328197334877601</v>
      </c>
      <c r="W569" s="203">
        <f>INDEX(Sorted_by_Variable!V$832:V$884,D550)</f>
        <v>84.671453991454527</v>
      </c>
      <c r="X569" s="203">
        <f>INDEX(Sorted_by_Variable!W$832:W$884,D550)</f>
        <v>85.085067404716398</v>
      </c>
      <c r="Y569" s="203">
        <f>INDEX(Sorted_by_Variable!X$832:X$884,D550)</f>
        <v>85.568340213386179</v>
      </c>
      <c r="Z569" s="203">
        <f>INDEX(Sorted_by_Variable!Y$832:Y$884,D550)</f>
        <v>86.120641908899159</v>
      </c>
      <c r="AA569" s="203">
        <f>INDEX(Sorted_by_Variable!Z$832:Z$884,D550)</f>
        <v>86.741407290319529</v>
      </c>
      <c r="AB569" s="203">
        <f>INDEX(Sorted_by_Variable!AA$832:AA$884,D550)</f>
        <v>87.430134995292235</v>
      </c>
      <c r="AC569" s="203">
        <f>INDEX(Sorted_by_Variable!AB$832:AB$884,D550)</f>
        <v>88.18638610467022</v>
      </c>
      <c r="AD569" s="203">
        <f>INDEX(Sorted_by_Variable!AC$832:AC$884,D550)</f>
        <v>89.009782818553447</v>
      </c>
      <c r="AE569" s="203">
        <f>INDEX(Sorted_by_Variable!AD$832:AD$884,D550)</f>
        <v>89.872203919988152</v>
      </c>
      <c r="AF569" s="203">
        <f>INDEX(Sorted_by_Variable!AE$832:AE$884,D550)</f>
        <v>90.764862880822108</v>
      </c>
      <c r="AG569" s="203">
        <f>INDEX(Sorted_by_Variable!AF$832:AF$884,D550)</f>
        <v>91.679148874611641</v>
      </c>
      <c r="AH569" s="203">
        <f>INDEX(Sorted_by_Variable!AG$832:AG$884,D550)</f>
        <v>92.606653595539029</v>
      </c>
      <c r="AI569" s="203">
        <f>INDEX(Sorted_by_Variable!AH$832:AH$884,D550)</f>
        <v>93.455289962200041</v>
      </c>
      <c r="AJ569" s="203">
        <f>INDEX(Sorted_by_Variable!AI$832:AI$884,D550)</f>
        <v>94.306480533296551</v>
      </c>
      <c r="AK569" s="203">
        <f>INDEX(Sorted_by_Variable!AJ$832:AJ$884,D550)</f>
        <v>95.161070665608861</v>
      </c>
      <c r="AL569" s="203">
        <f>INDEX(Sorted_by_Variable!AK$832:AK$884,D550)</f>
        <v>96.019834737281613</v>
      </c>
      <c r="AM569" s="203">
        <f>INDEX(Sorted_by_Variable!AL$832:AL$884,D550)</f>
        <v>96.883478845576988</v>
      </c>
      <c r="AN569" s="203">
        <f>INDEX(Sorted_by_Variable!AM$832:AM$884,D550)</f>
        <v>97.752643345008778</v>
      </c>
      <c r="AO569" s="203">
        <f>INDEX(Sorted_by_Variable!AN$832:AN$884,D550)</f>
        <v>98.627905232080735</v>
      </c>
      <c r="AP569" s="203">
        <f>INDEX(Sorted_by_Variable!AO$832:AO$884,D550)</f>
        <v>99.509780382558077</v>
      </c>
      <c r="AQ569" s="204">
        <f>INDEX(Sorted_by_Variable!AP$832:AP$884,D550)</f>
        <v>100.39872564691858</v>
      </c>
      <c r="AS569" s="69" t="str">
        <f>C566&amp;"|"&amp;C569</f>
        <v>Annual first-year costs|Annual participant cost of EE</v>
      </c>
    </row>
    <row r="570" spans="2:45" ht="18.75" thickTop="1" thickBot="1" x14ac:dyDescent="0.4"/>
    <row r="571" spans="2:45" ht="25.5" thickTop="1" x14ac:dyDescent="0.5">
      <c r="B571" s="217" t="str">
        <f>INDEX(Sorted_by_Variable!$C$7:$C$59,D571)</f>
        <v>Nebraska</v>
      </c>
      <c r="C571" s="94"/>
      <c r="D571" s="228">
        <f>D550+1</f>
        <v>26</v>
      </c>
      <c r="E571" s="220"/>
      <c r="F571" s="222"/>
      <c r="G571" s="94"/>
      <c r="H571" s="94"/>
      <c r="I571" s="94"/>
      <c r="J571" s="94"/>
      <c r="K571" s="94"/>
      <c r="L571" s="94"/>
      <c r="M571" s="94"/>
      <c r="N571" s="94"/>
      <c r="O571" s="94"/>
      <c r="P571" s="94"/>
      <c r="Q571" s="94"/>
      <c r="R571" s="220"/>
      <c r="S571" s="94"/>
      <c r="T571" s="94"/>
      <c r="U571" s="94"/>
      <c r="V571" s="94"/>
      <c r="W571" s="94"/>
      <c r="X571" s="94"/>
      <c r="Y571" s="94"/>
      <c r="Z571" s="94"/>
      <c r="AA571" s="94"/>
      <c r="AB571" s="94"/>
      <c r="AC571" s="94"/>
      <c r="AD571" s="94"/>
      <c r="AE571" s="94"/>
      <c r="AF571" s="94"/>
      <c r="AG571" s="94"/>
      <c r="AH571" s="94"/>
      <c r="AI571" s="94"/>
      <c r="AJ571" s="94"/>
      <c r="AK571" s="94"/>
      <c r="AL571" s="94"/>
      <c r="AM571" s="94"/>
      <c r="AN571" s="94"/>
      <c r="AO571" s="94"/>
      <c r="AP571" s="94"/>
      <c r="AQ571" s="220"/>
      <c r="AS571" s="69"/>
    </row>
    <row r="572" spans="2:45" x14ac:dyDescent="0.35">
      <c r="C572" t="s">
        <v>2358</v>
      </c>
      <c r="D572" s="76" t="s">
        <v>0</v>
      </c>
      <c r="E572" s="166">
        <f>INDEX(Sorted_by_Variable!D$7:D$59,D571)</f>
        <v>30920.703999999998</v>
      </c>
      <c r="F572" s="167">
        <f>INDEX(Sorted_by_Variable!E$7:E$59,D571)</f>
        <v>31088.427103606627</v>
      </c>
      <c r="G572" s="166">
        <f>INDEX(Sorted_by_Variable!F$7:F$59,D571)</f>
        <v>31257.059987258483</v>
      </c>
      <c r="H572" s="166">
        <f>INDEX(Sorted_by_Variable!G$7:G$59,D571)</f>
        <v>31426.607585873367</v>
      </c>
      <c r="I572" s="166">
        <f>INDEX(Sorted_by_Variable!H$7:H$59,D571)</f>
        <v>31597.074861137553</v>
      </c>
      <c r="J572" s="166">
        <f>INDEX(Sorted_by_Variable!I$7:I$59,D571)</f>
        <v>31768.466801650971</v>
      </c>
      <c r="K572" s="166">
        <f>INDEX(Sorted_by_Variable!J$7:J$59,D571)</f>
        <v>31940.788423073212</v>
      </c>
      <c r="L572" s="166">
        <f>INDEX(Sorted_by_Variable!K$7:K$59,D571)</f>
        <v>32114.044768270287</v>
      </c>
      <c r="M572" s="166">
        <f>INDEX(Sorted_by_Variable!L$7:L$59,D571)</f>
        <v>32288.240907462219</v>
      </c>
      <c r="N572" s="166">
        <f>INDEX(Sorted_by_Variable!M$7:M$59,D571)</f>
        <v>32463.381938371418</v>
      </c>
      <c r="O572" s="166">
        <f>INDEX(Sorted_by_Variable!N$7:N$59,D571)</f>
        <v>32639.472986371849</v>
      </c>
      <c r="P572" s="166">
        <f>INDEX(Sorted_by_Variable!O$7:O$59,D571)</f>
        <v>32816.519204639037</v>
      </c>
      <c r="Q572" s="166">
        <f>INDEX(Sorted_by_Variable!P$7:P$59,D571)</f>
        <v>32994.525774300862</v>
      </c>
      <c r="R572" s="168">
        <f>INDEX(Sorted_by_Variable!Q$7:Q$59,D571)</f>
        <v>33173.497904589189</v>
      </c>
      <c r="S572" s="166">
        <f>INDEX(Sorted_by_Variable!R$7:R$59,D571)</f>
        <v>33353.440832992303</v>
      </c>
      <c r="T572" s="166">
        <f>INDEX(Sorted_by_Variable!S$7:S$59,D571)</f>
        <v>33534.359825408181</v>
      </c>
      <c r="U572" s="166">
        <f>INDEX(Sorted_by_Variable!T$7:T$59,D571)</f>
        <v>33716.260176298609</v>
      </c>
      <c r="V572" s="166">
        <f>INDEX(Sorted_by_Variable!U$7:U$59,D571)</f>
        <v>33899.147208844101</v>
      </c>
      <c r="W572" s="166">
        <f>INDEX(Sorted_by_Variable!V$7:V$59,D571)</f>
        <v>34083.026275099684</v>
      </c>
      <c r="X572" s="166">
        <f>INDEX(Sorted_by_Variable!W$7:W$59,D571)</f>
        <v>34267.90275615154</v>
      </c>
      <c r="Y572" s="166">
        <f>INDEX(Sorted_by_Variable!X$7:X$59,D571)</f>
        <v>34453.782062274455</v>
      </c>
      <c r="Z572" s="166">
        <f>INDEX(Sorted_by_Variable!Y$7:Y$59,D571)</f>
        <v>34640.669633090147</v>
      </c>
      <c r="AA572" s="166">
        <f>INDEX(Sorted_by_Variable!Z$7:Z$59,D571)</f>
        <v>34828.570937726479</v>
      </c>
      <c r="AB572" s="166">
        <f>INDEX(Sorted_by_Variable!AA$7:AA$59,D571)</f>
        <v>35017.491474977483</v>
      </c>
      <c r="AC572" s="166">
        <f>INDEX(Sorted_by_Variable!AB$7:AB$59,D571)</f>
        <v>35207.43677346428</v>
      </c>
      <c r="AD572" s="166">
        <f>INDEX(Sorted_by_Variable!AC$7:AC$59,D571)</f>
        <v>35398.41239179689</v>
      </c>
      <c r="AE572" s="166">
        <f>INDEX(Sorted_by_Variable!AD$7:AD$59,D571)</f>
        <v>35590.423918736888</v>
      </c>
      <c r="AF572" s="166">
        <f>INDEX(Sorted_by_Variable!AE$7:AE$59,D571)</f>
        <v>35783.476973360943</v>
      </c>
      <c r="AG572" s="166">
        <f>INDEX(Sorted_by_Variable!AF$7:AF$59,D571)</f>
        <v>35977.57720522528</v>
      </c>
      <c r="AH572" s="166">
        <f>INDEX(Sorted_by_Variable!AG$7:AG$59,D571)</f>
        <v>36245.401389460319</v>
      </c>
      <c r="AI572" s="166">
        <f>INDEX(Sorted_by_Variable!AH$7:AH$59,D571)</f>
        <v>36515.219309773027</v>
      </c>
      <c r="AJ572" s="166">
        <f>INDEX(Sorted_by_Variable!AI$7:AI$59,D571)</f>
        <v>36787.045807928196</v>
      </c>
      <c r="AK572" s="166">
        <f>INDEX(Sorted_by_Variable!AJ$7:AJ$59,D571)</f>
        <v>37060.895836175638</v>
      </c>
      <c r="AL572" s="166">
        <f>INDEX(Sorted_by_Variable!AK$7:AK$59,D571)</f>
        <v>37336.784458072667</v>
      </c>
      <c r="AM572" s="166">
        <f>INDEX(Sorted_by_Variable!AL$7:AL$59,D571)</f>
        <v>37614.72684931269</v>
      </c>
      <c r="AN572" s="166">
        <f>INDEX(Sorted_by_Variable!AM$7:AM$59,D571)</f>
        <v>37894.738298559969</v>
      </c>
      <c r="AO572" s="166">
        <f>INDEX(Sorted_by_Variable!AN$7:AN$59,D571)</f>
        <v>38176.834208290602</v>
      </c>
      <c r="AP572" s="166">
        <f>INDEX(Sorted_by_Variable!AO$7:AO$59,D571)</f>
        <v>38461.030095639762</v>
      </c>
      <c r="AQ572" s="168">
        <f>INDEX(Sorted_by_Variable!AP$7:AP$59,D571)</f>
        <v>38747.341593255223</v>
      </c>
      <c r="AS572" s="69" t="str">
        <f t="shared" ref="AS572:AS582" si="119">C572</f>
        <v>BAU sales</v>
      </c>
    </row>
    <row r="573" spans="2:45" x14ac:dyDescent="0.35">
      <c r="C573" t="s">
        <v>2372</v>
      </c>
      <c r="D573" s="76" t="s">
        <v>0</v>
      </c>
      <c r="E573" s="166">
        <f>INDEX(Sorted_by_Variable!D$62:D$114,D571)</f>
        <v>30827.938999999998</v>
      </c>
      <c r="F573" s="167">
        <f>INDEX(Sorted_by_Variable!E$62:E$114,D571)</f>
        <v>31088.427103606627</v>
      </c>
      <c r="G573" s="166">
        <f>INDEX(Sorted_by_Variable!F$62:F$114,D571)</f>
        <v>31257.059987258483</v>
      </c>
      <c r="H573" s="166">
        <f>INDEX(Sorted_by_Variable!G$62:G$114,D571)</f>
        <v>31426.607585873367</v>
      </c>
      <c r="I573" s="166">
        <f>INDEX(Sorted_by_Variable!H$62:H$114,D571)</f>
        <v>31597.074861137553</v>
      </c>
      <c r="J573" s="166">
        <f>INDEX(Sorted_by_Variable!I$62:I$114,D571)</f>
        <v>31675.701801650972</v>
      </c>
      <c r="K573" s="166">
        <f>INDEX(Sorted_by_Variable!J$62:J$114,D571)</f>
        <v>31696.558549176658</v>
      </c>
      <c r="L573" s="166">
        <f>INDEX(Sorted_by_Variable!K$62:K$114,D571)</f>
        <v>31663.082759348406</v>
      </c>
      <c r="M573" s="166">
        <f>INDEX(Sorted_by_Variable!L$62:L$114,D571)</f>
        <v>31579.023482122844</v>
      </c>
      <c r="N573" s="166">
        <f>INDEX(Sorted_by_Variable!M$62:M$114,D571)</f>
        <v>31448.393628855894</v>
      </c>
      <c r="O573" s="166">
        <f>INDEX(Sorted_by_Variable!N$62:N$114,D571)</f>
        <v>31275.421566980513</v>
      </c>
      <c r="P573" s="166">
        <f>INDEX(Sorted_by_Variable!O$62:O$114,D571)</f>
        <v>31064.502557240579</v>
      </c>
      <c r="Q573" s="166">
        <f>INDEX(Sorted_by_Variable!P$62:P$114,D571)</f>
        <v>30880.287650611983</v>
      </c>
      <c r="R573" s="168">
        <f>INDEX(Sorted_by_Variable!Q$62:Q$114,D571)</f>
        <v>30724.326135491348</v>
      </c>
      <c r="S573" s="166">
        <f>INDEX(Sorted_by_Variable!R$62:R$114,D571)</f>
        <v>30596.054015673319</v>
      </c>
      <c r="T573" s="166">
        <f>INDEX(Sorted_by_Variable!S$62:S$114,D571)</f>
        <v>30494.938088614395</v>
      </c>
      <c r="U573" s="166">
        <f>INDEX(Sorted_by_Variable!T$62:T$114,D571)</f>
        <v>30420.475038421962</v>
      </c>
      <c r="V573" s="166">
        <f>INDEX(Sorted_by_Variable!U$62:U$114,D571)</f>
        <v>30372.190566760073</v>
      </c>
      <c r="W573" s="166">
        <f>INDEX(Sorted_by_Variable!V$62:V$114,D571)</f>
        <v>30349.638560387219</v>
      </c>
      <c r="X573" s="166">
        <f>INDEX(Sorted_by_Variable!W$62:W$114,D571)</f>
        <v>30352.400294090516</v>
      </c>
      <c r="Y573" s="166">
        <f>INDEX(Sorted_by_Variable!X$62:X$114,D571)</f>
        <v>30380.083667828047</v>
      </c>
      <c r="Z573" s="166">
        <f>INDEX(Sorted_by_Variable!Y$62:Y$114,D571)</f>
        <v>30432.322476937101</v>
      </c>
      <c r="AA573" s="166">
        <f>INDEX(Sorted_by_Variable!Z$62:Z$114,D571)</f>
        <v>30508.775714310024</v>
      </c>
      <c r="AB573" s="166">
        <f>INDEX(Sorted_by_Variable!AA$62:AA$114,D571)</f>
        <v>30609.126903481978</v>
      </c>
      <c r="AC573" s="166">
        <f>INDEX(Sorted_by_Variable!AB$62:AB$114,D571)</f>
        <v>30733.083461616072</v>
      </c>
      <c r="AD573" s="166">
        <f>INDEX(Sorted_by_Variable!AC$62:AC$114,D571)</f>
        <v>30875.493722989875</v>
      </c>
      <c r="AE573" s="166">
        <f>INDEX(Sorted_by_Variable!AD$62:AD$114,D571)</f>
        <v>31032.837897450809</v>
      </c>
      <c r="AF573" s="166">
        <f>INDEX(Sorted_by_Variable!AE$62:AE$114,D571)</f>
        <v>31201.66812646158</v>
      </c>
      <c r="AG573" s="166">
        <f>INDEX(Sorted_by_Variable!AF$62:AF$114,D571)</f>
        <v>31378.621251966808</v>
      </c>
      <c r="AH573" s="166">
        <f>INDEX(Sorted_by_Variable!AG$62:AG$114,D571)</f>
        <v>31633.100918781041</v>
      </c>
      <c r="AI573" s="166">
        <f>INDEX(Sorted_by_Variable!AH$62:AH$114,D571)</f>
        <v>31889.118542023956</v>
      </c>
      <c r="AJ573" s="166">
        <f>INDEX(Sorted_by_Variable!AI$62:AI$114,D571)</f>
        <v>32143.692414982281</v>
      </c>
      <c r="AK573" s="166">
        <f>INDEX(Sorted_by_Variable!AJ$62:AJ$114,D571)</f>
        <v>32397.122222558064</v>
      </c>
      <c r="AL573" s="166">
        <f>INDEX(Sorted_by_Variable!AK$62:AK$114,D571)</f>
        <v>32649.786601483778</v>
      </c>
      <c r="AM573" s="166">
        <f>INDEX(Sorted_by_Variable!AL$62:AL$114,D571)</f>
        <v>32902.035412558384</v>
      </c>
      <c r="AN573" s="166">
        <f>INDEX(Sorted_by_Variable!AM$62:AM$114,D571)</f>
        <v>33154.190917305037</v>
      </c>
      <c r="AO573" s="166">
        <f>INDEX(Sorted_by_Variable!AN$62:AN$114,D571)</f>
        <v>33406.54888995643</v>
      </c>
      <c r="AP573" s="166">
        <f>INDEX(Sorted_by_Variable!AO$62:AO$114,D571)</f>
        <v>33659.379667383066</v>
      </c>
      <c r="AQ573" s="168">
        <f>INDEX(Sorted_by_Variable!AP$62:AP$114,D571)</f>
        <v>33912.929139459229</v>
      </c>
      <c r="AS573" s="69" t="str">
        <f t="shared" si="119"/>
        <v>Sales after EE</v>
      </c>
    </row>
    <row r="574" spans="2:45" x14ac:dyDescent="0.35">
      <c r="C574" t="s">
        <v>2356</v>
      </c>
      <c r="D574" s="76" t="s">
        <v>0</v>
      </c>
      <c r="E574" s="166">
        <f>INDEX(Sorted_by_Variable!D$117:D$169,D571)</f>
        <v>0</v>
      </c>
      <c r="F574" s="167">
        <f>INDEX(Sorted_by_Variable!E$117:E$169,D571)</f>
        <v>0</v>
      </c>
      <c r="G574" s="166">
        <f>INDEX(Sorted_by_Variable!F$117:F$169,D571)</f>
        <v>0</v>
      </c>
      <c r="H574" s="166">
        <f>INDEX(Sorted_by_Variable!G$117:G$169,D571)</f>
        <v>0</v>
      </c>
      <c r="I574" s="166">
        <f>INDEX(Sorted_by_Variable!H$117:H$169,D571)</f>
        <v>0</v>
      </c>
      <c r="J574" s="166">
        <f>INDEX(Sorted_by_Variable!I$117:I$169,D571)</f>
        <v>92.765000000000001</v>
      </c>
      <c r="K574" s="166">
        <f>INDEX(Sorted_by_Variable!J$117:J$169,D571)</f>
        <v>244.22987389655381</v>
      </c>
      <c r="L574" s="166">
        <f>INDEX(Sorted_by_Variable!K$117:K$169,D571)</f>
        <v>450.96200892188227</v>
      </c>
      <c r="M574" s="166">
        <f>INDEX(Sorted_by_Variable!L$117:L$169,D571)</f>
        <v>709.21742533937459</v>
      </c>
      <c r="N574" s="166">
        <f>INDEX(Sorted_by_Variable!M$117:M$169,D571)</f>
        <v>1014.9883095155227</v>
      </c>
      <c r="O574" s="166">
        <f>INDEX(Sorted_by_Variable!N$117:N$169,D571)</f>
        <v>1364.051419391335</v>
      </c>
      <c r="P574" s="166">
        <f>INDEX(Sorted_by_Variable!O$117:O$169,D571)</f>
        <v>1752.0166473984559</v>
      </c>
      <c r="Q574" s="166">
        <f>INDEX(Sorted_by_Variable!P$117:P$169,D571)</f>
        <v>2114.2381236888796</v>
      </c>
      <c r="R574" s="168">
        <f>INDEX(Sorted_by_Variable!Q$117:Q$169,D571)</f>
        <v>2449.1717690978421</v>
      </c>
      <c r="S574" s="166">
        <f>INDEX(Sorted_by_Variable!R$117:R$169,D571)</f>
        <v>2757.3868173189858</v>
      </c>
      <c r="T574" s="166">
        <f>INDEX(Sorted_by_Variable!S$117:S$169,D571)</f>
        <v>3039.4217367937867</v>
      </c>
      <c r="U574" s="166">
        <f>INDEX(Sorted_by_Variable!T$117:T$169,D571)</f>
        <v>3295.7851378766454</v>
      </c>
      <c r="V574" s="166">
        <f>INDEX(Sorted_by_Variable!U$117:U$169,D571)</f>
        <v>3526.9566420840283</v>
      </c>
      <c r="W574" s="166">
        <f>INDEX(Sorted_by_Variable!V$117:V$169,D571)</f>
        <v>3733.3877147124654</v>
      </c>
      <c r="X574" s="166">
        <f>INDEX(Sorted_by_Variable!W$117:W$169,D571)</f>
        <v>3915.5024620610247</v>
      </c>
      <c r="Y574" s="166">
        <f>INDEX(Sorted_by_Variable!X$117:X$169,D571)</f>
        <v>4073.6983944464073</v>
      </c>
      <c r="Z574" s="166">
        <f>INDEX(Sorted_by_Variable!Y$117:Y$169,D571)</f>
        <v>4208.3471561530441</v>
      </c>
      <c r="AA574" s="166">
        <f>INDEX(Sorted_by_Variable!Z$117:Z$169,D571)</f>
        <v>4319.7952234164532</v>
      </c>
      <c r="AB574" s="166">
        <f>INDEX(Sorted_by_Variable!AA$117:AA$169,D571)</f>
        <v>4408.3645714955055</v>
      </c>
      <c r="AC574" s="166">
        <f>INDEX(Sorted_by_Variable!AB$117:AB$169,D571)</f>
        <v>4474.3533118482073</v>
      </c>
      <c r="AD574" s="166">
        <f>INDEX(Sorted_by_Variable!AC$117:AC$169,D571)</f>
        <v>4522.9186688070149</v>
      </c>
      <c r="AE574" s="166">
        <f>INDEX(Sorted_by_Variable!AD$117:AD$169,D571)</f>
        <v>4557.5860212860798</v>
      </c>
      <c r="AF574" s="166">
        <f>INDEX(Sorted_by_Variable!AE$117:AE$169,D571)</f>
        <v>4581.8088468993637</v>
      </c>
      <c r="AG574" s="166">
        <f>INDEX(Sorted_by_Variable!AF$117:AF$169,D571)</f>
        <v>4598.9559532584726</v>
      </c>
      <c r="AH574" s="166">
        <f>INDEX(Sorted_by_Variable!AG$117:AG$169,D571)</f>
        <v>4612.3004706792772</v>
      </c>
      <c r="AI574" s="166">
        <f>INDEX(Sorted_by_Variable!AH$117:AH$169,D571)</f>
        <v>4626.1007677490697</v>
      </c>
      <c r="AJ574" s="166">
        <f>INDEX(Sorted_by_Variable!AI$117:AI$169,D571)</f>
        <v>4643.3533929459172</v>
      </c>
      <c r="AK574" s="166">
        <f>INDEX(Sorted_by_Variable!AJ$117:AJ$169,D571)</f>
        <v>4663.7736136175745</v>
      </c>
      <c r="AL574" s="166">
        <f>INDEX(Sorted_by_Variable!AK$117:AK$169,D571)</f>
        <v>4686.9978565888905</v>
      </c>
      <c r="AM574" s="166">
        <f>INDEX(Sorted_by_Variable!AL$117:AL$169,D571)</f>
        <v>4712.6914367543031</v>
      </c>
      <c r="AN574" s="166">
        <f>INDEX(Sorted_by_Variable!AM$117:AM$169,D571)</f>
        <v>4740.5473812549317</v>
      </c>
      <c r="AO574" s="166">
        <f>INDEX(Sorted_by_Variable!AN$117:AN$169,D571)</f>
        <v>4770.285318334174</v>
      </c>
      <c r="AP574" s="166">
        <f>INDEX(Sorted_by_Variable!AO$117:AO$169,D571)</f>
        <v>4801.6504282567003</v>
      </c>
      <c r="AQ574" s="168">
        <f>INDEX(Sorted_by_Variable!AP$117:AP$169,D571)</f>
        <v>4834.4124537959979</v>
      </c>
      <c r="AS574" s="69" t="str">
        <f t="shared" si="119"/>
        <v>Net cumulative savings</v>
      </c>
    </row>
    <row r="575" spans="2:45" x14ac:dyDescent="0.35">
      <c r="C575" t="s">
        <v>2390</v>
      </c>
      <c r="D575" s="76" t="s">
        <v>1</v>
      </c>
      <c r="E575" s="174">
        <f t="shared" ref="E575:AQ575" si="120">E574/E572</f>
        <v>0</v>
      </c>
      <c r="F575" s="173">
        <f t="shared" si="120"/>
        <v>0</v>
      </c>
      <c r="G575" s="174">
        <f t="shared" si="120"/>
        <v>0</v>
      </c>
      <c r="H575" s="174">
        <f t="shared" si="120"/>
        <v>0</v>
      </c>
      <c r="I575" s="174">
        <f t="shared" si="120"/>
        <v>0</v>
      </c>
      <c r="J575" s="174">
        <f t="shared" si="120"/>
        <v>2.920033899627133E-3</v>
      </c>
      <c r="K575" s="174">
        <f t="shared" si="120"/>
        <v>7.646332039823049E-3</v>
      </c>
      <c r="L575" s="174">
        <f t="shared" si="120"/>
        <v>1.4042516667581136E-2</v>
      </c>
      <c r="M575" s="174">
        <f t="shared" si="120"/>
        <v>2.1965192447987017E-2</v>
      </c>
      <c r="N575" s="174">
        <f t="shared" si="120"/>
        <v>3.1265636816348329E-2</v>
      </c>
      <c r="O575" s="174">
        <f t="shared" si="120"/>
        <v>4.1791465810764636E-2</v>
      </c>
      <c r="P575" s="174">
        <f t="shared" si="120"/>
        <v>5.3388253533933172E-2</v>
      </c>
      <c r="Q575" s="174">
        <f t="shared" si="120"/>
        <v>6.4078451624106705E-2</v>
      </c>
      <c r="R575" s="175">
        <f t="shared" si="120"/>
        <v>7.3829168577336735E-2</v>
      </c>
      <c r="S575" s="174">
        <f t="shared" si="120"/>
        <v>8.267173486315256E-2</v>
      </c>
      <c r="T575" s="174">
        <f t="shared" si="120"/>
        <v>9.0636044720045314E-2</v>
      </c>
      <c r="U575" s="174">
        <f t="shared" si="120"/>
        <v>9.7750614114476164E-2</v>
      </c>
      <c r="V575" s="174">
        <f t="shared" si="120"/>
        <v>0.10404263624554734</v>
      </c>
      <c r="W575" s="174">
        <f t="shared" si="120"/>
        <v>0.1095380346973472</v>
      </c>
      <c r="X575" s="174">
        <f t="shared" si="120"/>
        <v>0.11426151433671092</v>
      </c>
      <c r="Y575" s="174">
        <f t="shared" si="120"/>
        <v>0.11823661005004579</v>
      </c>
      <c r="Z575" s="174">
        <f t="shared" si="120"/>
        <v>0.1214857334089484</v>
      </c>
      <c r="AA575" s="174">
        <f t="shared" si="120"/>
        <v>0.12403021735058413</v>
      </c>
      <c r="AB575" s="174">
        <f t="shared" si="120"/>
        <v>0.12589035895519812</v>
      </c>
      <c r="AC575" s="174">
        <f t="shared" si="120"/>
        <v>0.12708546039967644</v>
      </c>
      <c r="AD575" s="174">
        <f t="shared" si="120"/>
        <v>0.12777179436033523</v>
      </c>
      <c r="AE575" s="174">
        <f t="shared" si="120"/>
        <v>0.1280565253083906</v>
      </c>
      <c r="AF575" s="174">
        <f t="shared" si="120"/>
        <v>0.12804258374082256</v>
      </c>
      <c r="AG575" s="174">
        <f t="shared" si="120"/>
        <v>0.12782839508688576</v>
      </c>
      <c r="AH575" s="174">
        <f t="shared" si="120"/>
        <v>0.12725201801794567</v>
      </c>
      <c r="AI575" s="174">
        <f t="shared" si="120"/>
        <v>0.12668966133008897</v>
      </c>
      <c r="AJ575" s="174">
        <f t="shared" si="120"/>
        <v>0.12622251368565182</v>
      </c>
      <c r="AK575" s="174">
        <f t="shared" si="120"/>
        <v>0.12584082247319026</v>
      </c>
      <c r="AL575" s="174">
        <f t="shared" si="120"/>
        <v>0.12553298106997279</v>
      </c>
      <c r="AM575" s="174">
        <f t="shared" si="120"/>
        <v>0.12528846628698609</v>
      </c>
      <c r="AN575" s="174">
        <f t="shared" si="120"/>
        <v>0.12509777330841407</v>
      </c>
      <c r="AO575" s="174">
        <f t="shared" si="120"/>
        <v>0.12495235441230598</v>
      </c>
      <c r="AP575" s="174">
        <f t="shared" si="120"/>
        <v>0.12484456126933148</v>
      </c>
      <c r="AQ575" s="175">
        <f t="shared" si="120"/>
        <v>0.1247675906271084</v>
      </c>
      <c r="AS575" s="69" t="str">
        <f t="shared" si="119"/>
        <v>Net cumulative savings as a percent of sales before EE</v>
      </c>
    </row>
    <row r="576" spans="2:45" x14ac:dyDescent="0.35">
      <c r="C576" t="s">
        <v>2378</v>
      </c>
      <c r="D576" s="76" t="s">
        <v>0</v>
      </c>
      <c r="E576" s="166">
        <f>INDEX(Sorted_by_Variable!D$227:D$279,D571)</f>
        <v>0</v>
      </c>
      <c r="F576" s="167">
        <f>INDEX(Sorted_by_Variable!E$227:E$279,D571)</f>
        <v>0</v>
      </c>
      <c r="G576" s="166">
        <f>INDEX(Sorted_by_Variable!F$227:F$279,D571)</f>
        <v>0</v>
      </c>
      <c r="H576" s="166">
        <f>INDEX(Sorted_by_Variable!G$227:G$279,D571)</f>
        <v>0</v>
      </c>
      <c r="I576" s="166">
        <f>INDEX(Sorted_by_Variable!H$227:H$279,D571)</f>
        <v>0</v>
      </c>
      <c r="J576" s="166">
        <f>INDEX(Sorted_by_Variable!I$227:I$279,D571)</f>
        <v>92.765000000000001</v>
      </c>
      <c r="K576" s="166">
        <f>INDEX(Sorted_by_Variable!J$227:J$279,D571)</f>
        <v>156.34724231760643</v>
      </c>
      <c r="L576" s="166">
        <f>INDEX(Sorted_by_Variable!K$227:K$279,D571)</f>
        <v>219.84330567362358</v>
      </c>
      <c r="M576" s="166">
        <f>INDEX(Sorted_by_Variable!L$227:L$279,D571)</f>
        <v>282.93728736439914</v>
      </c>
      <c r="N576" s="166">
        <f>INDEX(Sorted_by_Variable!M$227:M$279,D571)</f>
        <v>345.34419130012873</v>
      </c>
      <c r="O576" s="166">
        <f>INDEX(Sorted_by_Variable!N$227:N$279,D571)</f>
        <v>406.81242706822059</v>
      </c>
      <c r="P576" s="166">
        <f>INDEX(Sorted_by_Variable!O$227:O$279,D571)</f>
        <v>467.12572557154101</v>
      </c>
      <c r="Q576" s="166">
        <f>INDEX(Sorted_by_Variable!P$227:P$279,D571)</f>
        <v>465.96753835860869</v>
      </c>
      <c r="R576" s="168">
        <f>INDEX(Sorted_by_Variable!Q$227:Q$279,D571)</f>
        <v>463.20431475917974</v>
      </c>
      <c r="S576" s="166">
        <f>INDEX(Sorted_by_Variable!R$227:R$279,D571)</f>
        <v>460.86489203237022</v>
      </c>
      <c r="T576" s="166">
        <f>INDEX(Sorted_by_Variable!S$227:S$279,D571)</f>
        <v>458.94081023509978</v>
      </c>
      <c r="U576" s="166">
        <f>INDEX(Sorted_by_Variable!T$227:T$279,D571)</f>
        <v>457.42407132921591</v>
      </c>
      <c r="V576" s="166">
        <f>INDEX(Sorted_by_Variable!U$227:U$279,D571)</f>
        <v>456.30712557632944</v>
      </c>
      <c r="W576" s="166">
        <f>INDEX(Sorted_by_Variable!V$227:V$279,D571)</f>
        <v>455.58285850140106</v>
      </c>
      <c r="X576" s="166">
        <f>INDEX(Sorted_by_Variable!W$227:W$279,D571)</f>
        <v>455.24457840580828</v>
      </c>
      <c r="Y576" s="166">
        <f>INDEX(Sorted_by_Variable!X$227:X$279,D571)</f>
        <v>455.28600441135774</v>
      </c>
      <c r="Z576" s="166">
        <f>INDEX(Sorted_by_Variable!Y$227:Y$279,D571)</f>
        <v>455.70125501742069</v>
      </c>
      <c r="AA576" s="166">
        <f>INDEX(Sorted_by_Variable!Z$227:Z$279,D571)</f>
        <v>456.48483715405649</v>
      </c>
      <c r="AB576" s="166">
        <f>INDEX(Sorted_by_Variable!AA$227:AA$279,D571)</f>
        <v>457.63163571465037</v>
      </c>
      <c r="AC576" s="166">
        <f>INDEX(Sorted_by_Variable!AB$227:AB$279,D571)</f>
        <v>459.13690355222963</v>
      </c>
      <c r="AD576" s="166">
        <f>INDEX(Sorted_by_Variable!AC$227:AC$279,D571)</f>
        <v>460.99625192424105</v>
      </c>
      <c r="AE576" s="166">
        <f>INDEX(Sorted_by_Variable!AD$227:AD$279,D571)</f>
        <v>463.13240584484811</v>
      </c>
      <c r="AF576" s="166">
        <f>INDEX(Sorted_by_Variable!AE$227:AE$279,D571)</f>
        <v>465.49256846176212</v>
      </c>
      <c r="AG576" s="166">
        <f>INDEX(Sorted_by_Variable!AF$227:AF$279,D571)</f>
        <v>468.0250218969237</v>
      </c>
      <c r="AH576" s="166">
        <f>INDEX(Sorted_by_Variable!AG$227:AG$279,D571)</f>
        <v>470.67931877950213</v>
      </c>
      <c r="AI576" s="166">
        <f>INDEX(Sorted_by_Variable!AH$227:AH$279,D571)</f>
        <v>474.49651378171558</v>
      </c>
      <c r="AJ576" s="166">
        <f>INDEX(Sorted_by_Variable!AI$227:AI$279,D571)</f>
        <v>478.33677813035933</v>
      </c>
      <c r="AK576" s="166">
        <f>INDEX(Sorted_by_Variable!AJ$227:AJ$279,D571)</f>
        <v>482.15538622473417</v>
      </c>
      <c r="AL576" s="166">
        <f>INDEX(Sorted_by_Variable!AK$227:AK$279,D571)</f>
        <v>485.95683333837093</v>
      </c>
      <c r="AM576" s="166">
        <f>INDEX(Sorted_by_Variable!AL$227:AL$279,D571)</f>
        <v>489.74679902225665</v>
      </c>
      <c r="AN576" s="166">
        <f>INDEX(Sorted_by_Variable!AM$227:AM$279,D571)</f>
        <v>493.53053118837573</v>
      </c>
      <c r="AO576" s="166">
        <f>INDEX(Sorted_by_Variable!AN$227:AN$279,D571)</f>
        <v>497.31286375957552</v>
      </c>
      <c r="AP576" s="166">
        <f>INDEX(Sorted_by_Variable!AO$227:AO$279,D571)</f>
        <v>501.0982333493464</v>
      </c>
      <c r="AQ576" s="168">
        <f>INDEX(Sorted_by_Variable!AP$227:AP$279,D571)</f>
        <v>504.89069501074596</v>
      </c>
      <c r="AS576" s="69" t="str">
        <f t="shared" si="119"/>
        <v>Annual first-year savings</v>
      </c>
    </row>
    <row r="577" spans="2:45" x14ac:dyDescent="0.35">
      <c r="C577" t="s">
        <v>2379</v>
      </c>
      <c r="D577" s="76" t="s">
        <v>1</v>
      </c>
      <c r="E577" s="174">
        <f>INDEX(Sorted_by_Variable!D$282:D$335,D571)</f>
        <v>0</v>
      </c>
      <c r="F577" s="173">
        <f>INDEX(Sorted_by_Variable!E$282:E$335,D571)</f>
        <v>3.0091210443876902E-3</v>
      </c>
      <c r="G577" s="174">
        <f>INDEX(Sorted_by_Variable!F$282:F$335,D571)</f>
        <v>2.9839077960054838E-3</v>
      </c>
      <c r="H577" s="174">
        <f>INDEX(Sorted_by_Variable!G$282:G$335,D571)</f>
        <v>2.9678095136847289E-3</v>
      </c>
      <c r="I577" s="174">
        <f>INDEX(Sorted_by_Variable!H$282:H$335,D571)</f>
        <v>2.9517980821353101E-3</v>
      </c>
      <c r="J577" s="174">
        <f>INDEX(Sorted_by_Variable!I$282:I$335,D571)</f>
        <v>2.9358730327944125E-3</v>
      </c>
      <c r="K577" s="174">
        <f>INDEX(Sorted_by_Variable!J$282:J$335,D571)</f>
        <v>2.9285854684730295E-3</v>
      </c>
      <c r="L577" s="174">
        <f>INDEX(Sorted_by_Variable!K$282:K$335,D571)</f>
        <v>2.9266584211682387E-3</v>
      </c>
      <c r="M577" s="174">
        <f>INDEX(Sorted_by_Variable!L$282:L$335,D571)</f>
        <v>2.9297526303755589E-3</v>
      </c>
      <c r="N577" s="174">
        <f>INDEX(Sorted_by_Variable!M$282:M$335,D571)</f>
        <v>2.9375512530498311E-3</v>
      </c>
      <c r="O577" s="174">
        <f>INDEX(Sorted_by_Variable!N$282:N$335,D571)</f>
        <v>2.9497532082173581E-3</v>
      </c>
      <c r="P577" s="174">
        <f>INDEX(Sorted_by_Variable!O$282:O$335,D571)</f>
        <v>2.9660671336222055E-3</v>
      </c>
      <c r="Q577" s="174">
        <f>INDEX(Sorted_by_Variable!P$282:P$335,D571)</f>
        <v>2.9862058736999843E-3</v>
      </c>
      <c r="R577" s="175">
        <f>INDEX(Sorted_by_Variable!Q$282:Q$335,D571)</f>
        <v>3.0040199446834362E-3</v>
      </c>
      <c r="S577" s="174">
        <f>INDEX(Sorted_by_Variable!R$282:R$335,D571)</f>
        <v>3.0192688227209672E-3</v>
      </c>
      <c r="T577" s="174">
        <f>INDEX(Sorted_by_Variable!S$282:S$335,D571)</f>
        <v>3.0319269260173109E-3</v>
      </c>
      <c r="U577" s="174">
        <f>INDEX(Sorted_by_Variable!T$282:T$335,D571)</f>
        <v>3.0419802699856863E-3</v>
      </c>
      <c r="V577" s="174">
        <f>INDEX(Sorted_by_Variable!U$282:U$335,D571)</f>
        <v>3.0494264104303122E-3</v>
      </c>
      <c r="W577" s="174">
        <f>INDEX(Sorted_by_Variable!V$282:V$335,D571)</f>
        <v>3.0542742643503581E-3</v>
      </c>
      <c r="X577" s="174">
        <f>INDEX(Sorted_by_Variable!W$282:W$335,D571)</f>
        <v>3.0565438140366589E-3</v>
      </c>
      <c r="Y577" s="174">
        <f>INDEX(Sorted_by_Variable!X$282:X$335,D571)</f>
        <v>3.0562657022568641E-3</v>
      </c>
      <c r="Z577" s="174">
        <f>INDEX(Sorted_by_Variable!Y$282:Y$335,D571)</f>
        <v>3.0534807281731237E-3</v>
      </c>
      <c r="AA577" s="174">
        <f>INDEX(Sorted_by_Variable!Z$282:Z$335,D571)</f>
        <v>3.0482392551636909E-3</v>
      </c>
      <c r="AB577" s="174">
        <f>INDEX(Sorted_by_Variable!AA$282:AA$335,D571)</f>
        <v>3.0406005428952345E-3</v>
      </c>
      <c r="AC577" s="174">
        <f>INDEX(Sorted_by_Variable!AB$282:AB$335,D571)</f>
        <v>3.0306320168004336E-3</v>
      </c>
      <c r="AD577" s="174">
        <f>INDEX(Sorted_by_Variable!AC$282:AC$335,D571)</f>
        <v>3.0184084885546345E-3</v>
      </c>
      <c r="AE577" s="174">
        <f>INDEX(Sorted_by_Variable!AD$282:AD$335,D571)</f>
        <v>3.0044863681297908E-3</v>
      </c>
      <c r="AF577" s="174">
        <f>INDEX(Sorted_by_Variable!AE$282:AE$335,D571)</f>
        <v>2.9892528780817748E-3</v>
      </c>
      <c r="AG577" s="174">
        <f>INDEX(Sorted_by_Variable!AF$282:AF$335,D571)</f>
        <v>2.9730782221008131E-3</v>
      </c>
      <c r="AH577" s="174">
        <f>INDEX(Sorted_by_Variable!AG$282:AG$335,D571)</f>
        <v>2.9563121736645936E-3</v>
      </c>
      <c r="AI577" s="174">
        <f>INDEX(Sorted_by_Variable!AH$282:AH$335,D571)</f>
        <v>2.9325294487624527E-3</v>
      </c>
      <c r="AJ577" s="174">
        <f>INDEX(Sorted_by_Variable!AI$282:AI$335,D571)</f>
        <v>2.9089860190946609E-3</v>
      </c>
      <c r="AK577" s="174">
        <f>INDEX(Sorted_by_Variable!AJ$282:AJ$335,D571)</f>
        <v>2.885947227293711E-3</v>
      </c>
      <c r="AL577" s="174">
        <f>INDEX(Sorted_by_Variable!AK$282:AK$335,D571)</f>
        <v>2.863371609451406E-3</v>
      </c>
      <c r="AM577" s="174">
        <f>INDEX(Sorted_by_Variable!AL$282:AL$335,D571)</f>
        <v>2.8412130569877682E-3</v>
      </c>
      <c r="AN577" s="174">
        <f>INDEX(Sorted_by_Variable!AM$282:AM$335,D571)</f>
        <v>2.8194304345254126E-3</v>
      </c>
      <c r="AO577" s="174">
        <f>INDEX(Sorted_by_Variable!AN$282:AN$335,D571)</f>
        <v>2.7979871453168454E-3</v>
      </c>
      <c r="AP577" s="174">
        <f>INDEX(Sorted_by_Variable!AO$282:AO$335,D571)</f>
        <v>2.7768507398227386E-3</v>
      </c>
      <c r="AQ577" s="175">
        <f>INDEX(Sorted_by_Variable!AP$282:AP$335,D571)</f>
        <v>2.7559925618561541E-3</v>
      </c>
      <c r="AS577" s="69" t="str">
        <f t="shared" si="119"/>
        <v>EIA and EERS savings as a percent of previous year sales</v>
      </c>
    </row>
    <row r="578" spans="2:45" x14ac:dyDescent="0.35">
      <c r="C578" t="s">
        <v>2391</v>
      </c>
      <c r="D578" s="76" t="s">
        <v>1</v>
      </c>
      <c r="E578" s="174">
        <f>INDEX(Sorted_by_Variable!D$337:D$389,D571)</f>
        <v>0</v>
      </c>
      <c r="F578" s="173">
        <f>INDEX(Sorted_by_Variable!E$337:E$389,D571)</f>
        <v>0</v>
      </c>
      <c r="G578" s="174">
        <f>INDEX(Sorted_by_Variable!F$337:F$389,D571)</f>
        <v>0</v>
      </c>
      <c r="H578" s="174">
        <f>INDEX(Sorted_by_Variable!G$337:G$389,D571)</f>
        <v>0</v>
      </c>
      <c r="I578" s="174">
        <f>INDEX(Sorted_by_Variable!H$337:H$389,D571)</f>
        <v>0</v>
      </c>
      <c r="J578" s="174">
        <f>INDEX(Sorted_by_Variable!I$337:I$389,D571)</f>
        <v>2.9358730327944125E-3</v>
      </c>
      <c r="K578" s="174">
        <f>INDEX(Sorted_by_Variable!J$337:J$389,D571)</f>
        <v>4.9358730327944125E-3</v>
      </c>
      <c r="L578" s="174">
        <f>INDEX(Sorted_by_Variable!K$337:K$389,D571)</f>
        <v>6.9358730327944125E-3</v>
      </c>
      <c r="M578" s="174">
        <f>INDEX(Sorted_by_Variable!L$337:L$389,D571)</f>
        <v>8.9358730327944134E-3</v>
      </c>
      <c r="N578" s="174">
        <f>INDEX(Sorted_by_Variable!M$337:M$389,D571)</f>
        <v>1.0935873032794413E-2</v>
      </c>
      <c r="O578" s="174">
        <f>INDEX(Sorted_by_Variable!N$337:N$389,D571)</f>
        <v>1.2935873032794414E-2</v>
      </c>
      <c r="P578" s="174">
        <f>INDEX(Sorted_by_Variable!O$337:O$389,D571)</f>
        <v>1.4935873032794414E-2</v>
      </c>
      <c r="Q578" s="174">
        <f>INDEX(Sorted_by_Variable!P$337:P$389,D571)</f>
        <v>1.4999999999999999E-2</v>
      </c>
      <c r="R578" s="175">
        <f>INDEX(Sorted_by_Variable!Q$337:Q$389,D571)</f>
        <v>1.4999999999999999E-2</v>
      </c>
      <c r="S578" s="174">
        <f>INDEX(Sorted_by_Variable!R$337:R$389,D571)</f>
        <v>1.4999999999999999E-2</v>
      </c>
      <c r="T578" s="174">
        <f>INDEX(Sorted_by_Variable!S$337:S$389,D571)</f>
        <v>1.4999999999999999E-2</v>
      </c>
      <c r="U578" s="174">
        <f>INDEX(Sorted_by_Variable!T$337:T$389,D571)</f>
        <v>1.4999999999999999E-2</v>
      </c>
      <c r="V578" s="174">
        <f>INDEX(Sorted_by_Variable!U$337:U$389,D571)</f>
        <v>1.4999999999999999E-2</v>
      </c>
      <c r="W578" s="174">
        <f>INDEX(Sorted_by_Variable!V$337:V$389,D571)</f>
        <v>1.4999999999999999E-2</v>
      </c>
      <c r="X578" s="174">
        <f>INDEX(Sorted_by_Variable!W$337:W$389,D571)</f>
        <v>1.4999999999999999E-2</v>
      </c>
      <c r="Y578" s="174">
        <f>INDEX(Sorted_by_Variable!X$337:X$389,D571)</f>
        <v>1.4999999999999999E-2</v>
      </c>
      <c r="Z578" s="174">
        <f>INDEX(Sorted_by_Variable!Y$337:Y$389,D571)</f>
        <v>1.4999999999999999E-2</v>
      </c>
      <c r="AA578" s="174">
        <f>INDEX(Sorted_by_Variable!Z$337:Z$389,D571)</f>
        <v>1.4999999999999999E-2</v>
      </c>
      <c r="AB578" s="174">
        <f>INDEX(Sorted_by_Variable!AA$337:AA$389,D571)</f>
        <v>1.4999999999999999E-2</v>
      </c>
      <c r="AC578" s="174">
        <f>INDEX(Sorted_by_Variable!AB$337:AB$389,D571)</f>
        <v>1.4999999999999999E-2</v>
      </c>
      <c r="AD578" s="174">
        <f>INDEX(Sorted_by_Variable!AC$337:AC$389,D571)</f>
        <v>1.4999999999999999E-2</v>
      </c>
      <c r="AE578" s="174">
        <f>INDEX(Sorted_by_Variable!AD$337:AD$389,D571)</f>
        <v>1.4999999999999999E-2</v>
      </c>
      <c r="AF578" s="174">
        <f>INDEX(Sorted_by_Variable!AE$337:AE$389,D571)</f>
        <v>1.4999999999999999E-2</v>
      </c>
      <c r="AG578" s="174">
        <f>INDEX(Sorted_by_Variable!AF$337:AF$389,D571)</f>
        <v>1.4999999999999999E-2</v>
      </c>
      <c r="AH578" s="174">
        <f>INDEX(Sorted_by_Variable!AG$337:AG$389,D571)</f>
        <v>1.4999999999999999E-2</v>
      </c>
      <c r="AI578" s="174">
        <f>INDEX(Sorted_by_Variable!AH$337:AH$389,D571)</f>
        <v>1.4999999999999999E-2</v>
      </c>
      <c r="AJ578" s="174">
        <f>INDEX(Sorted_by_Variable!AI$337:AI$389,D571)</f>
        <v>1.4999999999999999E-2</v>
      </c>
      <c r="AK578" s="174">
        <f>INDEX(Sorted_by_Variable!AJ$337:AJ$389,D571)</f>
        <v>1.4999999999999999E-2</v>
      </c>
      <c r="AL578" s="174">
        <f>INDEX(Sorted_by_Variable!AK$337:AK$389,D571)</f>
        <v>1.4999999999999999E-2</v>
      </c>
      <c r="AM578" s="174">
        <f>INDEX(Sorted_by_Variable!AL$337:AL$389,D571)</f>
        <v>1.4999999999999999E-2</v>
      </c>
      <c r="AN578" s="174">
        <f>INDEX(Sorted_by_Variable!AM$337:AM$389,D571)</f>
        <v>1.4999999999999999E-2</v>
      </c>
      <c r="AO578" s="174">
        <f>INDEX(Sorted_by_Variable!AN$337:AN$389,D571)</f>
        <v>1.4999999999999999E-2</v>
      </c>
      <c r="AP578" s="174">
        <f>INDEX(Sorted_by_Variable!AO$337:AO$389,D571)</f>
        <v>1.4999999999999999E-2</v>
      </c>
      <c r="AQ578" s="175">
        <f>INDEX(Sorted_by_Variable!AP$337:AP$389,D571)</f>
        <v>1.4999999999999999E-2</v>
      </c>
      <c r="AS578" s="69" t="str">
        <f t="shared" si="119"/>
        <v>First-year savings as a percent of previous year sales</v>
      </c>
    </row>
    <row r="579" spans="2:45" x14ac:dyDescent="0.35">
      <c r="B579" s="231"/>
      <c r="C579" s="231" t="s">
        <v>2414</v>
      </c>
      <c r="D579" s="248"/>
      <c r="E579" s="250"/>
      <c r="F579" s="249"/>
      <c r="G579" s="250"/>
      <c r="H579" s="250"/>
      <c r="I579" s="250"/>
      <c r="J579" s="250"/>
      <c r="K579" s="250"/>
      <c r="L579" s="250"/>
      <c r="M579" s="250"/>
      <c r="N579" s="250"/>
      <c r="O579" s="250"/>
      <c r="P579" s="250"/>
      <c r="Q579" s="250"/>
      <c r="R579" s="251"/>
      <c r="S579" s="250"/>
      <c r="T579" s="250"/>
      <c r="U579" s="250"/>
      <c r="V579" s="250"/>
      <c r="W579" s="250"/>
      <c r="X579" s="250"/>
      <c r="Y579" s="250"/>
      <c r="Z579" s="250"/>
      <c r="AA579" s="250"/>
      <c r="AB579" s="250"/>
      <c r="AC579" s="250"/>
      <c r="AD579" s="250"/>
      <c r="AE579" s="250"/>
      <c r="AF579" s="250"/>
      <c r="AG579" s="250"/>
      <c r="AH579" s="250"/>
      <c r="AI579" s="250"/>
      <c r="AJ579" s="250"/>
      <c r="AK579" s="250"/>
      <c r="AL579" s="250"/>
      <c r="AM579" s="250"/>
      <c r="AN579" s="250"/>
      <c r="AO579" s="250"/>
      <c r="AP579" s="250"/>
      <c r="AQ579" s="251"/>
      <c r="AS579" s="69" t="str">
        <f t="shared" si="119"/>
        <v>Levelized cost of saved energy associated with program year</v>
      </c>
    </row>
    <row r="580" spans="2:45" x14ac:dyDescent="0.35">
      <c r="B580" s="36"/>
      <c r="C580" s="267" t="s">
        <v>2403</v>
      </c>
      <c r="D580" s="76" t="s">
        <v>2375</v>
      </c>
      <c r="E580" s="197"/>
      <c r="F580" s="196">
        <f>INDEX(Sorted_by_Variable!E$392:E$444,D571)</f>
        <v>0</v>
      </c>
      <c r="G580" s="197">
        <f>INDEX(Sorted_by_Variable!F$392:F$444,D571)</f>
        <v>0</v>
      </c>
      <c r="H580" s="197">
        <f>INDEX(Sorted_by_Variable!G$392:G$444,D571)</f>
        <v>0</v>
      </c>
      <c r="I580" s="197">
        <f>INDEX(Sorted_by_Variable!H$392:H$444,D571)</f>
        <v>0</v>
      </c>
      <c r="J580" s="197">
        <f>INDEX(Sorted_by_Variable!I$392:I$444,D571)</f>
        <v>6.5088934148849065</v>
      </c>
      <c r="K580" s="197">
        <f>INDEX(Sorted_by_Variable!J$392:J$444,D571)</f>
        <v>6.5088934148849056</v>
      </c>
      <c r="L580" s="197">
        <f>INDEX(Sorted_by_Variable!K$392:K$444,D571)</f>
        <v>7.8106720978618869</v>
      </c>
      <c r="M580" s="197">
        <f>INDEX(Sorted_by_Variable!L$392:L$444,D571)</f>
        <v>7.8106720978618869</v>
      </c>
      <c r="N580" s="197">
        <f>INDEX(Sorted_by_Variable!M$392:M$444,D571)</f>
        <v>9.1124507808388682</v>
      </c>
      <c r="O580" s="197">
        <f>INDEX(Sorted_by_Variable!N$392:N$444,D571)</f>
        <v>9.1124507808388699</v>
      </c>
      <c r="P580" s="197">
        <f>INDEX(Sorted_by_Variable!O$392:O$444,D571)</f>
        <v>9.1124507808388682</v>
      </c>
      <c r="Q580" s="197">
        <f>INDEX(Sorted_by_Variable!P$392:P$444,D571)</f>
        <v>9.1124507808388682</v>
      </c>
      <c r="R580" s="198">
        <f>INDEX(Sorted_by_Variable!Q$392:Q$444,D571)</f>
        <v>9.1124507808388664</v>
      </c>
      <c r="S580" s="197">
        <f>INDEX(Sorted_by_Variable!R$392:R$444,D571)</f>
        <v>9.1124507808388646</v>
      </c>
      <c r="T580" s="197">
        <f>INDEX(Sorted_by_Variable!S$392:S$444,D571)</f>
        <v>9.1124507808388717</v>
      </c>
      <c r="U580" s="197">
        <f>INDEX(Sorted_by_Variable!T$392:T$444,D571)</f>
        <v>9.1124507808388682</v>
      </c>
      <c r="V580" s="197">
        <f>INDEX(Sorted_by_Variable!U$392:U$444,D571)</f>
        <v>9.1124507808388699</v>
      </c>
      <c r="W580" s="197">
        <f>INDEX(Sorted_by_Variable!V$392:V$444,D571)</f>
        <v>9.1124507808388664</v>
      </c>
      <c r="X580" s="197">
        <f>INDEX(Sorted_by_Variable!W$392:W$444,D571)</f>
        <v>9.1124507808388682</v>
      </c>
      <c r="Y580" s="197">
        <f>INDEX(Sorted_by_Variable!X$392:X$444,D571)</f>
        <v>9.1124507808388682</v>
      </c>
      <c r="Z580" s="197">
        <f>INDEX(Sorted_by_Variable!Y$392:Y$444,D571)</f>
        <v>9.1124507808388664</v>
      </c>
      <c r="AA580" s="197">
        <f>INDEX(Sorted_by_Variable!Z$392:Z$444,D571)</f>
        <v>9.1124507808388682</v>
      </c>
      <c r="AB580" s="197">
        <f>INDEX(Sorted_by_Variable!AA$392:AA$444,D571)</f>
        <v>9.1124507808388699</v>
      </c>
      <c r="AC580" s="197">
        <f>INDEX(Sorted_by_Variable!AB$392:AB$444,D571)</f>
        <v>9.1124507808388664</v>
      </c>
      <c r="AD580" s="197">
        <f>INDEX(Sorted_by_Variable!AC$392:AC$444,D571)</f>
        <v>9.1124507808388664</v>
      </c>
      <c r="AE580" s="197">
        <f>INDEX(Sorted_by_Variable!AD$392:AD$444,D571)</f>
        <v>9.1124507808388682</v>
      </c>
      <c r="AF580" s="197">
        <f>INDEX(Sorted_by_Variable!AE$392:AE$444,D571)</f>
        <v>9.1124507808388682</v>
      </c>
      <c r="AG580" s="197">
        <f>INDEX(Sorted_by_Variable!AF$392:AF$444,D571)</f>
        <v>9.1124507808388682</v>
      </c>
      <c r="AH580" s="197">
        <f>INDEX(Sorted_by_Variable!AG$392:AG$444,D571)</f>
        <v>9.1124507808388664</v>
      </c>
      <c r="AI580" s="197">
        <f>INDEX(Sorted_by_Variable!AH$392:AH$444,D571)</f>
        <v>9.1124507808388682</v>
      </c>
      <c r="AJ580" s="197">
        <f>INDEX(Sorted_by_Variable!AI$392:AI$444,D571)</f>
        <v>9.1124507808388682</v>
      </c>
      <c r="AK580" s="197">
        <f>INDEX(Sorted_by_Variable!AJ$392:AJ$444,D571)</f>
        <v>9.1124507808388682</v>
      </c>
      <c r="AL580" s="197">
        <f>INDEX(Sorted_by_Variable!AK$392:AK$444,D571)</f>
        <v>9.1124507808388682</v>
      </c>
      <c r="AM580" s="197">
        <f>INDEX(Sorted_by_Variable!AL$392:AL$444,D571)</f>
        <v>9.1124507808388664</v>
      </c>
      <c r="AN580" s="197">
        <f>INDEX(Sorted_by_Variable!AM$392:AM$444,D571)</f>
        <v>9.1124507808388682</v>
      </c>
      <c r="AO580" s="197">
        <f>INDEX(Sorted_by_Variable!AN$392:AN$444,D571)</f>
        <v>9.1124507808388682</v>
      </c>
      <c r="AP580" s="197">
        <f>INDEX(Sorted_by_Variable!AO$392:AO$444,D571)</f>
        <v>9.1124507808388682</v>
      </c>
      <c r="AQ580" s="198">
        <f>INDEX(Sorted_by_Variable!AP$392:AP$444,D571)</f>
        <v>9.1124507808388682</v>
      </c>
      <c r="AS580" s="69" t="str">
        <f t="shared" si="119"/>
        <v>Total levelized cost of saved energy</v>
      </c>
    </row>
    <row r="581" spans="2:45" x14ac:dyDescent="0.35">
      <c r="B581" s="36"/>
      <c r="C581" s="267" t="s">
        <v>2397</v>
      </c>
      <c r="D581" s="76" t="s">
        <v>2375</v>
      </c>
      <c r="E581" s="197"/>
      <c r="F581" s="196">
        <f>INDEX(Sorted_by_Variable!E$447:E$499,D571)</f>
        <v>0</v>
      </c>
      <c r="G581" s="197">
        <f>INDEX(Sorted_by_Variable!F$447:F$499,D571)</f>
        <v>0</v>
      </c>
      <c r="H581" s="197">
        <f>INDEX(Sorted_by_Variable!G$447:G$499,D571)</f>
        <v>0</v>
      </c>
      <c r="I581" s="197">
        <f>INDEX(Sorted_by_Variable!H$447:H$499,D571)</f>
        <v>0</v>
      </c>
      <c r="J581" s="197">
        <f>INDEX(Sorted_by_Variable!I$447:I$499,D571)</f>
        <v>3.2544467074424532</v>
      </c>
      <c r="K581" s="197">
        <f>INDEX(Sorted_by_Variable!J$447:J$499,D571)</f>
        <v>3.2544467074424528</v>
      </c>
      <c r="L581" s="197">
        <f>INDEX(Sorted_by_Variable!K$447:K$499,D571)</f>
        <v>3.9053360489309434</v>
      </c>
      <c r="M581" s="197">
        <f>INDEX(Sorted_by_Variable!L$447:L$499,D571)</f>
        <v>3.9053360489309434</v>
      </c>
      <c r="N581" s="197">
        <f>INDEX(Sorted_by_Variable!M$447:M$499,D571)</f>
        <v>4.5562253904194341</v>
      </c>
      <c r="O581" s="197">
        <f>INDEX(Sorted_by_Variable!N$447:N$499,D571)</f>
        <v>4.556225390419435</v>
      </c>
      <c r="P581" s="197">
        <f>INDEX(Sorted_by_Variable!O$447:O$499,D571)</f>
        <v>4.5562253904194341</v>
      </c>
      <c r="Q581" s="197">
        <f>INDEX(Sorted_by_Variable!P$447:P$499,D571)</f>
        <v>4.5562253904194341</v>
      </c>
      <c r="R581" s="198">
        <f>INDEX(Sorted_by_Variable!Q$447:Q$499,D571)</f>
        <v>4.5562253904194332</v>
      </c>
      <c r="S581" s="197">
        <f>INDEX(Sorted_by_Variable!R$447:R$499,D571)</f>
        <v>4.5562253904194323</v>
      </c>
      <c r="T581" s="197">
        <f>INDEX(Sorted_by_Variable!S$447:S$499,D571)</f>
        <v>4.5562253904194359</v>
      </c>
      <c r="U581" s="197">
        <f>INDEX(Sorted_by_Variable!T$447:T$499,D571)</f>
        <v>4.5562253904194341</v>
      </c>
      <c r="V581" s="197">
        <f>INDEX(Sorted_by_Variable!U$447:U$499,D571)</f>
        <v>4.556225390419435</v>
      </c>
      <c r="W581" s="197">
        <f>INDEX(Sorted_by_Variable!V$447:V$499,D571)</f>
        <v>4.5562253904194332</v>
      </c>
      <c r="X581" s="197">
        <f>INDEX(Sorted_by_Variable!W$447:W$499,D571)</f>
        <v>4.5562253904194341</v>
      </c>
      <c r="Y581" s="197">
        <f>INDEX(Sorted_by_Variable!X$447:X$499,D571)</f>
        <v>4.5562253904194341</v>
      </c>
      <c r="Z581" s="197">
        <f>INDEX(Sorted_by_Variable!Y$447:Y$499,D571)</f>
        <v>4.5562253904194332</v>
      </c>
      <c r="AA581" s="197">
        <f>INDEX(Sorted_by_Variable!Z$447:Z$499,D571)</f>
        <v>4.5562253904194341</v>
      </c>
      <c r="AB581" s="197">
        <f>INDEX(Sorted_by_Variable!AA$447:AA$499,D571)</f>
        <v>4.556225390419435</v>
      </c>
      <c r="AC581" s="197">
        <f>INDEX(Sorted_by_Variable!AB$447:AB$499,D571)</f>
        <v>4.5562253904194332</v>
      </c>
      <c r="AD581" s="197">
        <f>INDEX(Sorted_by_Variable!AC$447:AC$499,D571)</f>
        <v>4.5562253904194332</v>
      </c>
      <c r="AE581" s="197">
        <f>INDEX(Sorted_by_Variable!AD$447:AD$499,D571)</f>
        <v>4.5562253904194341</v>
      </c>
      <c r="AF581" s="197">
        <f>INDEX(Sorted_by_Variable!AE$447:AE$499,D571)</f>
        <v>4.5562253904194341</v>
      </c>
      <c r="AG581" s="197">
        <f>INDEX(Sorted_by_Variable!AF$447:AF$499,D571)</f>
        <v>4.5562253904194341</v>
      </c>
      <c r="AH581" s="197">
        <f>INDEX(Sorted_by_Variable!AG$447:AG$499,D571)</f>
        <v>4.5562253904194332</v>
      </c>
      <c r="AI581" s="197">
        <f>INDEX(Sorted_by_Variable!AH$447:AH$499,D571)</f>
        <v>4.5562253904194341</v>
      </c>
      <c r="AJ581" s="197">
        <f>INDEX(Sorted_by_Variable!AI$447:AI$499,D571)</f>
        <v>4.5562253904194341</v>
      </c>
      <c r="AK581" s="197">
        <f>INDEX(Sorted_by_Variable!AJ$447:AJ$499,D571)</f>
        <v>4.5562253904194341</v>
      </c>
      <c r="AL581" s="197">
        <f>INDEX(Sorted_by_Variable!AK$447:AK$499,D571)</f>
        <v>4.5562253904194341</v>
      </c>
      <c r="AM581" s="197">
        <f>INDEX(Sorted_by_Variable!AL$447:AL$499,D571)</f>
        <v>4.5562253904194332</v>
      </c>
      <c r="AN581" s="197">
        <f>INDEX(Sorted_by_Variable!AM$447:AM$499,D571)</f>
        <v>4.5562253904194341</v>
      </c>
      <c r="AO581" s="197">
        <f>INDEX(Sorted_by_Variable!AN$447:AN$499,D571)</f>
        <v>4.5562253904194341</v>
      </c>
      <c r="AP581" s="197">
        <f>INDEX(Sorted_by_Variable!AO$447:AO$499,D571)</f>
        <v>4.5562253904194341</v>
      </c>
      <c r="AQ581" s="198">
        <f>INDEX(Sorted_by_Variable!AP$447:AP$499,D571)</f>
        <v>4.5562253904194341</v>
      </c>
      <c r="AS581" s="69" t="str">
        <f t="shared" si="119"/>
        <v>Program levelized cost of saved energy</v>
      </c>
    </row>
    <row r="582" spans="2:45" x14ac:dyDescent="0.35">
      <c r="B582" s="36"/>
      <c r="C582" s="244" t="s">
        <v>2398</v>
      </c>
      <c r="D582" s="76" t="s">
        <v>2375</v>
      </c>
      <c r="E582" s="197"/>
      <c r="F582" s="196">
        <f>INDEX(Sorted_by_Variable!E$502:E$554,D571)</f>
        <v>0</v>
      </c>
      <c r="G582" s="197">
        <f>INDEX(Sorted_by_Variable!F$502:F$554,D571)</f>
        <v>0</v>
      </c>
      <c r="H582" s="197">
        <f>INDEX(Sorted_by_Variable!G$502:G$554,D571)</f>
        <v>0</v>
      </c>
      <c r="I582" s="197">
        <f>INDEX(Sorted_by_Variable!H$502:H$554,D571)</f>
        <v>0</v>
      </c>
      <c r="J582" s="197">
        <f>INDEX(Sorted_by_Variable!I$502:I$554,D571)</f>
        <v>3.2544467074424532</v>
      </c>
      <c r="K582" s="197">
        <f>INDEX(Sorted_by_Variable!J$502:J$554,D571)</f>
        <v>3.2544467074424528</v>
      </c>
      <c r="L582" s="197">
        <f>INDEX(Sorted_by_Variable!K$502:K$554,D571)</f>
        <v>3.9053360489309434</v>
      </c>
      <c r="M582" s="197">
        <f>INDEX(Sorted_by_Variable!L$502:L$554,D571)</f>
        <v>3.9053360489309434</v>
      </c>
      <c r="N582" s="197">
        <f>INDEX(Sorted_by_Variable!M$502:M$554,D571)</f>
        <v>4.5562253904194341</v>
      </c>
      <c r="O582" s="197">
        <f>INDEX(Sorted_by_Variable!N$502:N$554,D571)</f>
        <v>4.556225390419435</v>
      </c>
      <c r="P582" s="197">
        <f>INDEX(Sorted_by_Variable!O$502:O$554,D571)</f>
        <v>4.5562253904194341</v>
      </c>
      <c r="Q582" s="197">
        <f>INDEX(Sorted_by_Variable!P$502:P$554,D571)</f>
        <v>4.5562253904194341</v>
      </c>
      <c r="R582" s="198">
        <f>INDEX(Sorted_by_Variable!Q$502:Q$554,D571)</f>
        <v>4.5562253904194332</v>
      </c>
      <c r="S582" s="197">
        <f>INDEX(Sorted_by_Variable!R$502:R$554,D571)</f>
        <v>4.5562253904194323</v>
      </c>
      <c r="T582" s="197">
        <f>INDEX(Sorted_by_Variable!S$502:S$554,D571)</f>
        <v>4.5562253904194359</v>
      </c>
      <c r="U582" s="197">
        <f>INDEX(Sorted_by_Variable!T$502:T$554,D571)</f>
        <v>4.5562253904194341</v>
      </c>
      <c r="V582" s="197">
        <f>INDEX(Sorted_by_Variable!U$502:U$554,D571)</f>
        <v>4.556225390419435</v>
      </c>
      <c r="W582" s="197">
        <f>INDEX(Sorted_by_Variable!V$502:V$554,D571)</f>
        <v>4.5562253904194332</v>
      </c>
      <c r="X582" s="197">
        <f>INDEX(Sorted_by_Variable!W$502:W$554,D571)</f>
        <v>4.5562253904194341</v>
      </c>
      <c r="Y582" s="197">
        <f>INDEX(Sorted_by_Variable!X$502:X$554,D571)</f>
        <v>4.5562253904194341</v>
      </c>
      <c r="Z582" s="197">
        <f>INDEX(Sorted_by_Variable!Y$502:Y$554,D571)</f>
        <v>4.5562253904194332</v>
      </c>
      <c r="AA582" s="197">
        <f>INDEX(Sorted_by_Variable!Z$502:Z$554,D571)</f>
        <v>4.5562253904194341</v>
      </c>
      <c r="AB582" s="197">
        <f>INDEX(Sorted_by_Variable!AA$502:AA$554,D571)</f>
        <v>4.556225390419435</v>
      </c>
      <c r="AC582" s="197">
        <f>INDEX(Sorted_by_Variable!AB$502:AB$554,D571)</f>
        <v>4.5562253904194332</v>
      </c>
      <c r="AD582" s="197">
        <f>INDEX(Sorted_by_Variable!AC$502:AC$554,D571)</f>
        <v>4.5562253904194332</v>
      </c>
      <c r="AE582" s="197">
        <f>INDEX(Sorted_by_Variable!AD$502:AD$554,D571)</f>
        <v>4.5562253904194341</v>
      </c>
      <c r="AF582" s="197">
        <f>INDEX(Sorted_by_Variable!AE$502:AE$554,D571)</f>
        <v>4.5562253904194341</v>
      </c>
      <c r="AG582" s="197">
        <f>INDEX(Sorted_by_Variable!AF$502:AF$554,D571)</f>
        <v>4.5562253904194341</v>
      </c>
      <c r="AH582" s="197">
        <f>INDEX(Sorted_by_Variable!AG$502:AG$554,D571)</f>
        <v>4.5562253904194332</v>
      </c>
      <c r="AI582" s="197">
        <f>INDEX(Sorted_by_Variable!AH$502:AH$554,D571)</f>
        <v>4.5562253904194341</v>
      </c>
      <c r="AJ582" s="197">
        <f>INDEX(Sorted_by_Variable!AI$502:AI$554,D571)</f>
        <v>4.5562253904194341</v>
      </c>
      <c r="AK582" s="197">
        <f>INDEX(Sorted_by_Variable!AJ$502:AJ$554,D571)</f>
        <v>4.5562253904194341</v>
      </c>
      <c r="AL582" s="197">
        <f>INDEX(Sorted_by_Variable!AK$502:AK$554,D571)</f>
        <v>4.5562253904194341</v>
      </c>
      <c r="AM582" s="197">
        <f>INDEX(Sorted_by_Variable!AL$502:AL$554,D571)</f>
        <v>4.5562253904194332</v>
      </c>
      <c r="AN582" s="197">
        <f>INDEX(Sorted_by_Variable!AM$502:AM$554,D571)</f>
        <v>4.5562253904194341</v>
      </c>
      <c r="AO582" s="197">
        <f>INDEX(Sorted_by_Variable!AN$502:AN$554,D571)</f>
        <v>4.5562253904194341</v>
      </c>
      <c r="AP582" s="197">
        <f>INDEX(Sorted_by_Variable!AO$502:AO$554,D571)</f>
        <v>4.5562253904194341</v>
      </c>
      <c r="AQ582" s="198">
        <f>INDEX(Sorted_by_Variable!AP$502:AP$554,D571)</f>
        <v>4.5562253904194341</v>
      </c>
      <c r="AS582" s="69" t="str">
        <f t="shared" si="119"/>
        <v>Participant levelized cost of saved energy</v>
      </c>
    </row>
    <row r="583" spans="2:45" x14ac:dyDescent="0.35">
      <c r="B583" s="36"/>
      <c r="C583" s="247" t="s">
        <v>2418</v>
      </c>
      <c r="D583" s="248"/>
      <c r="E583" s="250"/>
      <c r="F583" s="249"/>
      <c r="G583" s="250"/>
      <c r="H583" s="250"/>
      <c r="I583" s="250"/>
      <c r="J583" s="250"/>
      <c r="K583" s="250"/>
      <c r="L583" s="250"/>
      <c r="M583" s="250"/>
      <c r="N583" s="250"/>
      <c r="O583" s="250"/>
      <c r="P583" s="250"/>
      <c r="Q583" s="250"/>
      <c r="R583" s="251"/>
      <c r="S583" s="250"/>
      <c r="T583" s="250"/>
      <c r="U583" s="250"/>
      <c r="V583" s="250"/>
      <c r="W583" s="250"/>
      <c r="X583" s="250"/>
      <c r="Y583" s="250"/>
      <c r="Z583" s="250"/>
      <c r="AA583" s="250"/>
      <c r="AB583" s="250"/>
      <c r="AC583" s="250"/>
      <c r="AD583" s="250"/>
      <c r="AE583" s="250"/>
      <c r="AF583" s="250"/>
      <c r="AG583" s="250"/>
      <c r="AH583" s="250"/>
      <c r="AI583" s="250"/>
      <c r="AJ583" s="250"/>
      <c r="AK583" s="250"/>
      <c r="AL583" s="250"/>
      <c r="AM583" s="250"/>
      <c r="AN583" s="250"/>
      <c r="AO583" s="250"/>
      <c r="AP583" s="250"/>
      <c r="AQ583" s="251"/>
      <c r="AS583" s="69" t="str">
        <f>C583</f>
        <v>Annualized total cost of EE</v>
      </c>
    </row>
    <row r="584" spans="2:45" x14ac:dyDescent="0.35">
      <c r="B584" s="36"/>
      <c r="C584" s="244" t="s">
        <v>2418</v>
      </c>
      <c r="D584" s="76" t="s">
        <v>2376</v>
      </c>
      <c r="E584" s="200"/>
      <c r="F584" s="199">
        <f>INDEX(Sorted_by_Variable!E$557:E$609,D571)</f>
        <v>0</v>
      </c>
      <c r="G584" s="200">
        <f>INDEX(Sorted_by_Variable!F$557:F$609,D571)</f>
        <v>0</v>
      </c>
      <c r="H584" s="200">
        <f>INDEX(Sorted_by_Variable!G$557:G$609,D571)</f>
        <v>0</v>
      </c>
      <c r="I584" s="200">
        <f>INDEX(Sorted_by_Variable!H$557:H$609,D571)</f>
        <v>0</v>
      </c>
      <c r="J584" s="200">
        <f>INDEX(Sorted_by_Variable!I$557:I$609,D571)</f>
        <v>6.037974976317984</v>
      </c>
      <c r="K584" s="200">
        <f>INDEX(Sorted_by_Variable!J$557:J$609,D571)</f>
        <v>15.8966621792345</v>
      </c>
      <c r="L584" s="200">
        <f>INDEX(Sorted_by_Variable!K$557:K$609,D571)</f>
        <v>32.214509791560239</v>
      </c>
      <c r="M584" s="200">
        <f>INDEX(Sorted_by_Variable!L$557:L$609,D571)</f>
        <v>52.556671967486572</v>
      </c>
      <c r="N584" s="200">
        <f>INDEX(Sorted_by_Variable!M$557:M$609,D571)</f>
        <v>81.105728591051133</v>
      </c>
      <c r="O584" s="200">
        <f>INDEX(Sorted_by_Variable!N$557:N$609,D571)</f>
        <v>113.59976797342728</v>
      </c>
      <c r="P584" s="200">
        <f>INDEX(Sorted_by_Variable!O$557:O$609,D571)</f>
        <v>149.63874372322269</v>
      </c>
      <c r="Q584" s="200">
        <f>INDEX(Sorted_by_Variable!P$557:P$609,D571)</f>
        <v>183.33183276869272</v>
      </c>
      <c r="R584" s="201">
        <f>INDEX(Sorted_by_Variable!Q$557:Q$609,D571)</f>
        <v>214.53833165593099</v>
      </c>
      <c r="S584" s="200">
        <f>INDEX(Sorted_by_Variable!R$557:R$609,D571)</f>
        <v>243.31011152509865</v>
      </c>
      <c r="T584" s="200">
        <f>INDEX(Sorted_by_Variable!S$557:S$609,D571)</f>
        <v>269.69624004789574</v>
      </c>
      <c r="U584" s="200">
        <f>INDEX(Sorted_by_Variable!T$557:T$609,D571)</f>
        <v>293.74306409253296</v>
      </c>
      <c r="V584" s="200">
        <f>INDEX(Sorted_by_Variable!U$557:U$609,D571)</f>
        <v>315.49428893363284</v>
      </c>
      <c r="W584" s="200">
        <f>INDEX(Sorted_by_Variable!V$557:V$609,D571)</f>
        <v>334.99105412413417</v>
      </c>
      <c r="X584" s="200">
        <f>INDEX(Sorted_by_Variable!W$557:W$609,D571)</f>
        <v>352.27200614179782</v>
      </c>
      <c r="Y584" s="200">
        <f>INDEX(Sorted_by_Variable!X$557:X$609,D571)</f>
        <v>367.37336791858218</v>
      </c>
      <c r="Z584" s="200">
        <f>INDEX(Sorted_by_Variable!Y$557:Y$609,D571)</f>
        <v>380.3290053569857</v>
      </c>
      <c r="AA584" s="200">
        <f>INDEX(Sorted_by_Variable!Z$557:Z$609,D571)</f>
        <v>391.17049093343735</v>
      </c>
      <c r="AB584" s="200">
        <f>INDEX(Sorted_by_Variable!AA$557:AA$609,D571)</f>
        <v>399.92716448492803</v>
      </c>
      <c r="AC584" s="200">
        <f>INDEX(Sorted_by_Variable!AB$557:AB$609,D571)</f>
        <v>406.62619127134082</v>
      </c>
      <c r="AD584" s="200">
        <f>INDEX(Sorted_by_Variable!AC$557:AC$609,D571)</f>
        <v>411.61040555896869</v>
      </c>
      <c r="AE584" s="200">
        <f>INDEX(Sorted_by_Variable!AD$557:AD$609,D571)</f>
        <v>415.1139294423441</v>
      </c>
      <c r="AF584" s="200">
        <f>INDEX(Sorted_by_Variable!AE$557:AE$609,D571)</f>
        <v>417.51507604582514</v>
      </c>
      <c r="AG584" s="200">
        <f>INDEX(Sorted_by_Variable!AF$557:AF$609,D571)</f>
        <v>419.07759767313718</v>
      </c>
      <c r="AH584" s="200">
        <f>INDEX(Sorted_by_Variable!AG$557:AG$609,D571)</f>
        <v>420.29361025504841</v>
      </c>
      <c r="AI584" s="200">
        <f>INDEX(Sorted_by_Variable!AH$557:AH$609,D571)</f>
        <v>421.55115553314278</v>
      </c>
      <c r="AJ584" s="200">
        <f>INDEX(Sorted_by_Variable!AI$557:AI$609,D571)</f>
        <v>423.12329251260815</v>
      </c>
      <c r="AK584" s="200">
        <f>INDEX(Sorted_by_Variable!AJ$557:AJ$609,D571)</f>
        <v>424.9840750706515</v>
      </c>
      <c r="AL584" s="200">
        <f>INDEX(Sorted_by_Variable!AK$557:AK$609,D571)</f>
        <v>427.10037278063527</v>
      </c>
      <c r="AM584" s="200">
        <f>INDEX(Sorted_by_Variable!AL$557:AL$609,D571)</f>
        <v>429.44168762704379</v>
      </c>
      <c r="AN584" s="200">
        <f>INDEX(Sorted_by_Variable!AM$557:AM$609,D571)</f>
        <v>431.98004685920148</v>
      </c>
      <c r="AO584" s="200">
        <f>INDEX(Sorted_by_Variable!AN$557:AN$609,D571)</f>
        <v>434.68990173878427</v>
      </c>
      <c r="AP584" s="200">
        <f>INDEX(Sorted_by_Variable!AO$557:AO$609,D571)</f>
        <v>437.54803194283039</v>
      </c>
      <c r="AQ584" s="201">
        <f>INDEX(Sorted_by_Variable!AP$557:AP$609,D571)</f>
        <v>440.53345539490465</v>
      </c>
      <c r="AS584" s="69" t="str">
        <f>C583&amp;"|"&amp;C584</f>
        <v>Annualized total cost of EE|Annualized total cost of EE</v>
      </c>
    </row>
    <row r="585" spans="2:45" x14ac:dyDescent="0.35">
      <c r="B585" s="36"/>
      <c r="C585" s="244" t="s">
        <v>2419</v>
      </c>
      <c r="D585" s="76" t="s">
        <v>2376</v>
      </c>
      <c r="E585" s="200"/>
      <c r="F585" s="199">
        <f>INDEX(Sorted_by_Variable!E$612:E$664,D571)</f>
        <v>0</v>
      </c>
      <c r="G585" s="200">
        <f>INDEX(Sorted_by_Variable!F$612:F$664,D571)</f>
        <v>0</v>
      </c>
      <c r="H585" s="200">
        <f>INDEX(Sorted_by_Variable!G$612:G$664,D571)</f>
        <v>0</v>
      </c>
      <c r="I585" s="200">
        <f>INDEX(Sorted_by_Variable!H$612:H$664,D571)</f>
        <v>0</v>
      </c>
      <c r="J585" s="200">
        <f>INDEX(Sorted_by_Variable!I$612:I$664,D571)</f>
        <v>3.018987488158992</v>
      </c>
      <c r="K585" s="200">
        <f>INDEX(Sorted_by_Variable!J$612:J$664,D571)</f>
        <v>7.9483310896172501</v>
      </c>
      <c r="L585" s="200">
        <f>INDEX(Sorted_by_Variable!K$612:K$664,D571)</f>
        <v>16.10725489578012</v>
      </c>
      <c r="M585" s="200">
        <f>INDEX(Sorted_by_Variable!L$612:L$664,D571)</f>
        <v>26.278335983743286</v>
      </c>
      <c r="N585" s="200">
        <f>INDEX(Sorted_by_Variable!M$612:M$664,D571)</f>
        <v>40.552864295525566</v>
      </c>
      <c r="O585" s="200">
        <f>INDEX(Sorted_by_Variable!N$612:N$664,D571)</f>
        <v>56.799883986713638</v>
      </c>
      <c r="P585" s="200">
        <f>INDEX(Sorted_by_Variable!O$612:O$664,D571)</f>
        <v>74.819371861611344</v>
      </c>
      <c r="Q585" s="200">
        <f>INDEX(Sorted_by_Variable!P$612:P$664,D571)</f>
        <v>91.66591638434636</v>
      </c>
      <c r="R585" s="201">
        <f>INDEX(Sorted_by_Variable!Q$612:Q$664,D571)</f>
        <v>107.26916582796549</v>
      </c>
      <c r="S585" s="200">
        <f>INDEX(Sorted_by_Variable!R$612:R$664,D571)</f>
        <v>121.65505576254932</v>
      </c>
      <c r="T585" s="200">
        <f>INDEX(Sorted_by_Variable!S$612:S$664,D571)</f>
        <v>134.84812002394787</v>
      </c>
      <c r="U585" s="200">
        <f>INDEX(Sorted_by_Variable!T$612:T$664,D571)</f>
        <v>146.87153204626648</v>
      </c>
      <c r="V585" s="200">
        <f>INDEX(Sorted_by_Variable!U$612:U$664,D571)</f>
        <v>157.74714446681642</v>
      </c>
      <c r="W585" s="200">
        <f>INDEX(Sorted_by_Variable!V$612:V$664,D571)</f>
        <v>167.49552706206708</v>
      </c>
      <c r="X585" s="200">
        <f>INDEX(Sorted_by_Variable!W$612:W$664,D571)</f>
        <v>176.13600307089891</v>
      </c>
      <c r="Y585" s="200">
        <f>INDEX(Sorted_by_Variable!X$612:X$664,D571)</f>
        <v>183.68668395929109</v>
      </c>
      <c r="Z585" s="200">
        <f>INDEX(Sorted_by_Variable!Y$612:Y$664,D571)</f>
        <v>190.16450267849285</v>
      </c>
      <c r="AA585" s="200">
        <f>INDEX(Sorted_by_Variable!Z$612:Z$664,D571)</f>
        <v>195.58524546671867</v>
      </c>
      <c r="AB585" s="200">
        <f>INDEX(Sorted_by_Variable!AA$612:AA$664,D571)</f>
        <v>199.96358224246401</v>
      </c>
      <c r="AC585" s="200">
        <f>INDEX(Sorted_by_Variable!AB$612:AB$664,D571)</f>
        <v>203.31309563567041</v>
      </c>
      <c r="AD585" s="200">
        <f>INDEX(Sorted_by_Variable!AC$612:AC$664,D571)</f>
        <v>205.80520277948435</v>
      </c>
      <c r="AE585" s="200">
        <f>INDEX(Sorted_by_Variable!AD$612:AD$664,D571)</f>
        <v>207.55696472117205</v>
      </c>
      <c r="AF585" s="200">
        <f>INDEX(Sorted_by_Variable!AE$612:AE$664,D571)</f>
        <v>208.75753802291257</v>
      </c>
      <c r="AG585" s="200">
        <f>INDEX(Sorted_by_Variable!AF$612:AF$664,D571)</f>
        <v>209.53879883656859</v>
      </c>
      <c r="AH585" s="200">
        <f>INDEX(Sorted_by_Variable!AG$612:AG$664,D571)</f>
        <v>210.1468051275242</v>
      </c>
      <c r="AI585" s="200">
        <f>INDEX(Sorted_by_Variable!AH$612:AH$664,D571)</f>
        <v>210.77557776657139</v>
      </c>
      <c r="AJ585" s="200">
        <f>INDEX(Sorted_by_Variable!AI$612:AI$664,D571)</f>
        <v>211.56164625630407</v>
      </c>
      <c r="AK585" s="200">
        <f>INDEX(Sorted_by_Variable!AJ$612:AJ$664,D571)</f>
        <v>212.49203753532575</v>
      </c>
      <c r="AL585" s="200">
        <f>INDEX(Sorted_by_Variable!AK$612:AK$664,D571)</f>
        <v>213.55018639031763</v>
      </c>
      <c r="AM585" s="200">
        <f>INDEX(Sorted_by_Variable!AL$612:AL$664,D571)</f>
        <v>214.7208438135219</v>
      </c>
      <c r="AN585" s="200">
        <f>INDEX(Sorted_by_Variable!AM$612:AM$664,D571)</f>
        <v>215.99002342960074</v>
      </c>
      <c r="AO585" s="200">
        <f>INDEX(Sorted_by_Variable!AN$612:AN$664,D571)</f>
        <v>217.34495086939214</v>
      </c>
      <c r="AP585" s="200">
        <f>INDEX(Sorted_by_Variable!AO$612:AO$664,D571)</f>
        <v>218.7740159714152</v>
      </c>
      <c r="AQ585" s="201">
        <f>INDEX(Sorted_by_Variable!AP$612:AP$664,D571)</f>
        <v>220.26672769745232</v>
      </c>
      <c r="AS585" s="69" t="str">
        <f>C583&amp;"|"&amp;C585</f>
        <v>Annualized total cost of EE|Annualized program cost of EE</v>
      </c>
    </row>
    <row r="586" spans="2:45" x14ac:dyDescent="0.35">
      <c r="B586" s="36"/>
      <c r="C586" s="244" t="s">
        <v>2420</v>
      </c>
      <c r="D586" s="76" t="s">
        <v>2376</v>
      </c>
      <c r="E586" s="200"/>
      <c r="F586" s="199">
        <f>INDEX(Sorted_by_Variable!E$667:E$719,D571)</f>
        <v>0</v>
      </c>
      <c r="G586" s="200">
        <f>INDEX(Sorted_by_Variable!F$667:F$719,D571)</f>
        <v>0</v>
      </c>
      <c r="H586" s="200">
        <f>INDEX(Sorted_by_Variable!G$667:G$719,D571)</f>
        <v>0</v>
      </c>
      <c r="I586" s="200">
        <f>INDEX(Sorted_by_Variable!H$667:H$719,D571)</f>
        <v>0</v>
      </c>
      <c r="J586" s="200">
        <f>INDEX(Sorted_by_Variable!I$667:I$719,D571)</f>
        <v>3.018987488158992</v>
      </c>
      <c r="K586" s="200">
        <f>INDEX(Sorted_by_Variable!J$667:J$719,D571)</f>
        <v>7.9483310896172501</v>
      </c>
      <c r="L586" s="200">
        <f>INDEX(Sorted_by_Variable!K$667:K$719,D571)</f>
        <v>16.10725489578012</v>
      </c>
      <c r="M586" s="200">
        <f>INDEX(Sorted_by_Variable!L$667:L$719,D571)</f>
        <v>26.278335983743286</v>
      </c>
      <c r="N586" s="200">
        <f>INDEX(Sorted_by_Variable!M$667:M$719,D571)</f>
        <v>40.552864295525566</v>
      </c>
      <c r="O586" s="200">
        <f>INDEX(Sorted_by_Variable!N$667:N$719,D571)</f>
        <v>56.799883986713638</v>
      </c>
      <c r="P586" s="200">
        <f>INDEX(Sorted_by_Variable!O$667:O$719,D571)</f>
        <v>74.819371861611344</v>
      </c>
      <c r="Q586" s="200">
        <f>INDEX(Sorted_by_Variable!P$667:P$719,D571)</f>
        <v>91.66591638434636</v>
      </c>
      <c r="R586" s="201">
        <f>INDEX(Sorted_by_Variable!Q$667:Q$719,D571)</f>
        <v>107.26916582796549</v>
      </c>
      <c r="S586" s="200">
        <f>INDEX(Sorted_by_Variable!R$667:R$719,D571)</f>
        <v>121.65505576254932</v>
      </c>
      <c r="T586" s="200">
        <f>INDEX(Sorted_by_Variable!S$667:S$719,D571)</f>
        <v>134.84812002394787</v>
      </c>
      <c r="U586" s="200">
        <f>INDEX(Sorted_by_Variable!T$667:T$719,D571)</f>
        <v>146.87153204626648</v>
      </c>
      <c r="V586" s="200">
        <f>INDEX(Sorted_by_Variable!U$667:U$719,D571)</f>
        <v>157.74714446681642</v>
      </c>
      <c r="W586" s="200">
        <f>INDEX(Sorted_by_Variable!V$667:V$719,D571)</f>
        <v>167.49552706206708</v>
      </c>
      <c r="X586" s="200">
        <f>INDEX(Sorted_by_Variable!W$667:W$719,D571)</f>
        <v>176.13600307089891</v>
      </c>
      <c r="Y586" s="200">
        <f>INDEX(Sorted_by_Variable!X$667:X$719,D571)</f>
        <v>183.68668395929109</v>
      </c>
      <c r="Z586" s="200">
        <f>INDEX(Sorted_by_Variable!Y$667:Y$719,D571)</f>
        <v>190.16450267849285</v>
      </c>
      <c r="AA586" s="200">
        <f>INDEX(Sorted_by_Variable!Z$667:Z$719,D571)</f>
        <v>195.58524546671867</v>
      </c>
      <c r="AB586" s="200">
        <f>INDEX(Sorted_by_Variable!AA$667:AA$719,D571)</f>
        <v>199.96358224246401</v>
      </c>
      <c r="AC586" s="200">
        <f>INDEX(Sorted_by_Variable!AB$667:AB$719,D571)</f>
        <v>203.31309563567041</v>
      </c>
      <c r="AD586" s="200">
        <f>INDEX(Sorted_by_Variable!AC$667:AC$719,D571)</f>
        <v>205.80520277948435</v>
      </c>
      <c r="AE586" s="200">
        <f>INDEX(Sorted_by_Variable!AD$667:AD$719,D571)</f>
        <v>207.55696472117205</v>
      </c>
      <c r="AF586" s="200">
        <f>INDEX(Sorted_by_Variable!AE$667:AE$719,D571)</f>
        <v>208.75753802291257</v>
      </c>
      <c r="AG586" s="200">
        <f>INDEX(Sorted_by_Variable!AF$667:AF$719,D571)</f>
        <v>209.53879883656859</v>
      </c>
      <c r="AH586" s="200">
        <f>INDEX(Sorted_by_Variable!AG$667:AG$719,D571)</f>
        <v>210.1468051275242</v>
      </c>
      <c r="AI586" s="200">
        <f>INDEX(Sorted_by_Variable!AH$667:AH$719,D571)</f>
        <v>210.77557776657139</v>
      </c>
      <c r="AJ586" s="200">
        <f>INDEX(Sorted_by_Variable!AI$667:AI$719,D571)</f>
        <v>211.56164625630407</v>
      </c>
      <c r="AK586" s="200">
        <f>INDEX(Sorted_by_Variable!AJ$667:AJ$719,D571)</f>
        <v>212.49203753532575</v>
      </c>
      <c r="AL586" s="200">
        <f>INDEX(Sorted_by_Variable!AK$667:AK$719,D571)</f>
        <v>213.55018639031763</v>
      </c>
      <c r="AM586" s="200">
        <f>INDEX(Sorted_by_Variable!AL$667:AL$719,D571)</f>
        <v>214.7208438135219</v>
      </c>
      <c r="AN586" s="200">
        <f>INDEX(Sorted_by_Variable!AM$667:AM$719,D571)</f>
        <v>215.99002342960074</v>
      </c>
      <c r="AO586" s="200">
        <f>INDEX(Sorted_by_Variable!AN$667:AN$719,D571)</f>
        <v>217.34495086939214</v>
      </c>
      <c r="AP586" s="200">
        <f>INDEX(Sorted_by_Variable!AO$667:AO$719,D571)</f>
        <v>218.7740159714152</v>
      </c>
      <c r="AQ586" s="201">
        <f>INDEX(Sorted_by_Variable!AP$667:AP$719,D571)</f>
        <v>220.26672769745232</v>
      </c>
      <c r="AS586" s="69" t="str">
        <f>C583&amp;"|"&amp;C586</f>
        <v>Annualized total cost of EE|Annualized participant cost of EE</v>
      </c>
    </row>
    <row r="587" spans="2:45" x14ac:dyDescent="0.35">
      <c r="B587" s="231"/>
      <c r="C587" s="247" t="s">
        <v>2421</v>
      </c>
      <c r="D587" s="248"/>
      <c r="E587" s="250"/>
      <c r="F587" s="249"/>
      <c r="G587" s="250"/>
      <c r="H587" s="250"/>
      <c r="I587" s="250"/>
      <c r="J587" s="250"/>
      <c r="K587" s="250"/>
      <c r="L587" s="250"/>
      <c r="M587" s="250"/>
      <c r="N587" s="250"/>
      <c r="O587" s="250"/>
      <c r="P587" s="250"/>
      <c r="Q587" s="250"/>
      <c r="R587" s="251"/>
      <c r="S587" s="250"/>
      <c r="T587" s="250"/>
      <c r="U587" s="250"/>
      <c r="V587" s="250"/>
      <c r="W587" s="250"/>
      <c r="X587" s="250"/>
      <c r="Y587" s="250"/>
      <c r="Z587" s="250"/>
      <c r="AA587" s="250"/>
      <c r="AB587" s="250"/>
      <c r="AC587" s="250"/>
      <c r="AD587" s="250"/>
      <c r="AE587" s="250"/>
      <c r="AF587" s="250"/>
      <c r="AG587" s="250"/>
      <c r="AH587" s="250"/>
      <c r="AI587" s="250"/>
      <c r="AJ587" s="250"/>
      <c r="AK587" s="250"/>
      <c r="AL587" s="250"/>
      <c r="AM587" s="250"/>
      <c r="AN587" s="250"/>
      <c r="AO587" s="250"/>
      <c r="AP587" s="250"/>
      <c r="AQ587" s="251"/>
      <c r="AS587" s="69" t="str">
        <f>C587</f>
        <v>Annual first-year costs</v>
      </c>
    </row>
    <row r="588" spans="2:45" x14ac:dyDescent="0.35">
      <c r="B588" s="36"/>
      <c r="C588" s="244" t="s">
        <v>2394</v>
      </c>
      <c r="D588" s="76" t="s">
        <v>2376</v>
      </c>
      <c r="E588" s="200"/>
      <c r="F588" s="199">
        <f>INDEX(Sorted_by_Variable!E$722:E$774,D571)</f>
        <v>0</v>
      </c>
      <c r="G588" s="200">
        <f>INDEX(Sorted_by_Variable!F$722:F$774,D571)</f>
        <v>0</v>
      </c>
      <c r="H588" s="200">
        <f>INDEX(Sorted_by_Variable!G$722:G$774,D571)</f>
        <v>0</v>
      </c>
      <c r="I588" s="200">
        <f>INDEX(Sorted_by_Variable!H$722:H$774,D571)</f>
        <v>0</v>
      </c>
      <c r="J588" s="200">
        <f>INDEX(Sorted_by_Variable!I$722:I$774,D571)</f>
        <v>51.02075</v>
      </c>
      <c r="K588" s="200">
        <f>INDEX(Sorted_by_Variable!J$722:J$774,D571)</f>
        <v>85.990983274683529</v>
      </c>
      <c r="L588" s="200">
        <f>INDEX(Sorted_by_Variable!K$722:K$774,D571)</f>
        <v>145.09658174459156</v>
      </c>
      <c r="M588" s="200">
        <f>INDEX(Sorted_by_Variable!L$722:L$774,D571)</f>
        <v>186.73860966050341</v>
      </c>
      <c r="N588" s="200">
        <f>INDEX(Sorted_by_Variable!M$722:M$774,D571)</f>
        <v>265.91502730109909</v>
      </c>
      <c r="O588" s="200">
        <f>INDEX(Sorted_by_Variable!N$722:N$774,D571)</f>
        <v>313.24556884252985</v>
      </c>
      <c r="P588" s="200">
        <f>INDEX(Sorted_by_Variable!O$722:O$774,D571)</f>
        <v>359.68680869008654</v>
      </c>
      <c r="Q588" s="200">
        <f>INDEX(Sorted_by_Variable!P$722:P$774,D571)</f>
        <v>358.79500453612872</v>
      </c>
      <c r="R588" s="201">
        <f>INDEX(Sorted_by_Variable!Q$722:Q$774,D571)</f>
        <v>356.66732236456841</v>
      </c>
      <c r="S588" s="200">
        <f>INDEX(Sorted_by_Variable!R$722:R$774,D571)</f>
        <v>354.86596686492504</v>
      </c>
      <c r="T588" s="200">
        <f>INDEX(Sorted_by_Variable!S$722:S$774,D571)</f>
        <v>353.38442388102681</v>
      </c>
      <c r="U588" s="200">
        <f>INDEX(Sorted_by_Variable!T$722:T$774,D571)</f>
        <v>352.21653492349623</v>
      </c>
      <c r="V588" s="200">
        <f>INDEX(Sorted_by_Variable!U$722:U$774,D571)</f>
        <v>351.35648669377372</v>
      </c>
      <c r="W588" s="200">
        <f>INDEX(Sorted_by_Variable!V$722:V$774,D571)</f>
        <v>350.79880104607878</v>
      </c>
      <c r="X588" s="200">
        <f>INDEX(Sorted_by_Variable!W$722:W$774,D571)</f>
        <v>350.5383253724724</v>
      </c>
      <c r="Y588" s="200">
        <f>INDEX(Sorted_by_Variable!X$722:X$774,D571)</f>
        <v>350.5702233967454</v>
      </c>
      <c r="Z588" s="200">
        <f>INDEX(Sorted_by_Variable!Y$722:Y$774,D571)</f>
        <v>350.88996636341392</v>
      </c>
      <c r="AA588" s="200">
        <f>INDEX(Sorted_by_Variable!Z$722:Z$774,D571)</f>
        <v>351.49332460862354</v>
      </c>
      <c r="AB588" s="200">
        <f>INDEX(Sorted_by_Variable!AA$722:AA$774,D571)</f>
        <v>352.37635950028084</v>
      </c>
      <c r="AC588" s="200">
        <f>INDEX(Sorted_by_Variable!AB$722:AB$774,D571)</f>
        <v>353.53541573521682</v>
      </c>
      <c r="AD588" s="200">
        <f>INDEX(Sorted_by_Variable!AC$722:AC$774,D571)</f>
        <v>354.96711398166559</v>
      </c>
      <c r="AE588" s="200">
        <f>INDEX(Sorted_by_Variable!AD$722:AD$774,D571)</f>
        <v>356.61195250053311</v>
      </c>
      <c r="AF588" s="200">
        <f>INDEX(Sorted_by_Variable!AE$722:AE$774,D571)</f>
        <v>358.42927771555679</v>
      </c>
      <c r="AG588" s="200">
        <f>INDEX(Sorted_by_Variable!AF$722:AF$774,D571)</f>
        <v>360.37926686063128</v>
      </c>
      <c r="AH588" s="200">
        <f>INDEX(Sorted_by_Variable!AG$722:AG$774,D571)</f>
        <v>362.42307546021664</v>
      </c>
      <c r="AI588" s="200">
        <f>INDEX(Sorted_by_Variable!AH$722:AH$774,D571)</f>
        <v>365.36231561192102</v>
      </c>
      <c r="AJ588" s="200">
        <f>INDEX(Sorted_by_Variable!AI$722:AI$774,D571)</f>
        <v>368.31931916037666</v>
      </c>
      <c r="AK588" s="200">
        <f>INDEX(Sorted_by_Variable!AJ$722:AJ$774,D571)</f>
        <v>371.25964739304533</v>
      </c>
      <c r="AL588" s="200">
        <f>INDEX(Sorted_by_Variable!AK$722:AK$774,D571)</f>
        <v>374.18676167054559</v>
      </c>
      <c r="AM588" s="200">
        <f>INDEX(Sorted_by_Variable!AL$722:AL$774,D571)</f>
        <v>377.10503524713766</v>
      </c>
      <c r="AN588" s="200">
        <f>INDEX(Sorted_by_Variable!AM$722:AM$774,D571)</f>
        <v>380.01850901504935</v>
      </c>
      <c r="AO588" s="200">
        <f>INDEX(Sorted_by_Variable!AN$722:AN$774,D571)</f>
        <v>382.93090509487314</v>
      </c>
      <c r="AP588" s="200">
        <f>INDEX(Sorted_by_Variable!AO$722:AO$774,D571)</f>
        <v>385.84563967899675</v>
      </c>
      <c r="AQ588" s="201">
        <f>INDEX(Sorted_by_Variable!AP$722:AP$774,D571)</f>
        <v>388.7658351582744</v>
      </c>
      <c r="AS588" s="69" t="str">
        <f>C587&amp;"|"&amp;C588</f>
        <v>Annual first-year costs|Annual total cost of EE</v>
      </c>
    </row>
    <row r="589" spans="2:45" x14ac:dyDescent="0.35">
      <c r="B589" s="36"/>
      <c r="C589" s="244" t="s">
        <v>2385</v>
      </c>
      <c r="D589" s="76" t="s">
        <v>2376</v>
      </c>
      <c r="E589" s="200"/>
      <c r="F589" s="199">
        <f>INDEX(Sorted_by_Variable!E$777:E$829,D571)</f>
        <v>0</v>
      </c>
      <c r="G589" s="200">
        <f>INDEX(Sorted_by_Variable!F$777:F$829,D571)</f>
        <v>0</v>
      </c>
      <c r="H589" s="200">
        <f>INDEX(Sorted_by_Variable!G$777:G$829,D571)</f>
        <v>0</v>
      </c>
      <c r="I589" s="200">
        <f>INDEX(Sorted_by_Variable!H$777:H$829,D571)</f>
        <v>0</v>
      </c>
      <c r="J589" s="200">
        <f>INDEX(Sorted_by_Variable!I$777:I$829,D571)</f>
        <v>25.510375</v>
      </c>
      <c r="K589" s="200">
        <f>INDEX(Sorted_by_Variable!J$777:J$829,D571)</f>
        <v>42.995491637341765</v>
      </c>
      <c r="L589" s="200">
        <f>INDEX(Sorted_by_Variable!K$777:K$829,D571)</f>
        <v>72.54829087229578</v>
      </c>
      <c r="M589" s="200">
        <f>INDEX(Sorted_by_Variable!L$777:L$829,D571)</f>
        <v>93.369304830251707</v>
      </c>
      <c r="N589" s="200">
        <f>INDEX(Sorted_by_Variable!M$777:M$829,D571)</f>
        <v>132.95751365054954</v>
      </c>
      <c r="O589" s="200">
        <f>INDEX(Sorted_by_Variable!N$777:N$829,D571)</f>
        <v>156.62278442126492</v>
      </c>
      <c r="P589" s="200">
        <f>INDEX(Sorted_by_Variable!O$777:O$829,D571)</f>
        <v>179.84340434504327</v>
      </c>
      <c r="Q589" s="200">
        <f>INDEX(Sorted_by_Variable!P$777:P$829,D571)</f>
        <v>179.39750226806436</v>
      </c>
      <c r="R589" s="201">
        <f>INDEX(Sorted_by_Variable!Q$777:Q$829,D571)</f>
        <v>178.3336611822842</v>
      </c>
      <c r="S589" s="200">
        <f>INDEX(Sorted_by_Variable!R$777:R$829,D571)</f>
        <v>177.43298343246252</v>
      </c>
      <c r="T589" s="200">
        <f>INDEX(Sorted_by_Variable!S$777:S$829,D571)</f>
        <v>176.6922119405134</v>
      </c>
      <c r="U589" s="200">
        <f>INDEX(Sorted_by_Variable!T$777:T$829,D571)</f>
        <v>176.10826746174811</v>
      </c>
      <c r="V589" s="200">
        <f>INDEX(Sorted_by_Variable!U$777:U$829,D571)</f>
        <v>175.67824334688686</v>
      </c>
      <c r="W589" s="200">
        <f>INDEX(Sorted_by_Variable!V$777:V$829,D571)</f>
        <v>175.39940052303939</v>
      </c>
      <c r="X589" s="200">
        <f>INDEX(Sorted_by_Variable!W$777:W$829,D571)</f>
        <v>175.2691626862362</v>
      </c>
      <c r="Y589" s="200">
        <f>INDEX(Sorted_by_Variable!X$777:X$829,D571)</f>
        <v>175.2851116983727</v>
      </c>
      <c r="Z589" s="200">
        <f>INDEX(Sorted_by_Variable!Y$777:Y$829,D571)</f>
        <v>175.44498318170696</v>
      </c>
      <c r="AA589" s="200">
        <f>INDEX(Sorted_by_Variable!Z$777:Z$829,D571)</f>
        <v>175.74666230431177</v>
      </c>
      <c r="AB589" s="200">
        <f>INDEX(Sorted_by_Variable!AA$777:AA$829,D571)</f>
        <v>176.18817975014042</v>
      </c>
      <c r="AC589" s="200">
        <f>INDEX(Sorted_by_Variable!AB$777:AB$829,D571)</f>
        <v>176.76770786760841</v>
      </c>
      <c r="AD589" s="200">
        <f>INDEX(Sorted_by_Variable!AC$777:AC$829,D571)</f>
        <v>177.4835569908328</v>
      </c>
      <c r="AE589" s="200">
        <f>INDEX(Sorted_by_Variable!AD$777:AD$829,D571)</f>
        <v>178.30597625026655</v>
      </c>
      <c r="AF589" s="200">
        <f>INDEX(Sorted_by_Variable!AE$777:AE$829,D571)</f>
        <v>179.2146388577784</v>
      </c>
      <c r="AG589" s="200">
        <f>INDEX(Sorted_by_Variable!AF$777:AF$829,D571)</f>
        <v>180.18963343031564</v>
      </c>
      <c r="AH589" s="200">
        <f>INDEX(Sorted_by_Variable!AG$777:AG$829,D571)</f>
        <v>181.21153773010832</v>
      </c>
      <c r="AI589" s="200">
        <f>INDEX(Sorted_by_Variable!AH$777:AH$829,D571)</f>
        <v>182.68115780596051</v>
      </c>
      <c r="AJ589" s="200">
        <f>INDEX(Sorted_by_Variable!AI$777:AI$829,D571)</f>
        <v>184.15965958018833</v>
      </c>
      <c r="AK589" s="200">
        <f>INDEX(Sorted_by_Variable!AJ$777:AJ$829,D571)</f>
        <v>185.62982369652266</v>
      </c>
      <c r="AL589" s="200">
        <f>INDEX(Sorted_by_Variable!AK$777:AK$829,D571)</f>
        <v>187.0933808352728</v>
      </c>
      <c r="AM589" s="200">
        <f>INDEX(Sorted_by_Variable!AL$777:AL$829,D571)</f>
        <v>188.55251762356883</v>
      </c>
      <c r="AN589" s="200">
        <f>INDEX(Sorted_by_Variable!AM$777:AM$829,D571)</f>
        <v>190.00925450752467</v>
      </c>
      <c r="AO589" s="200">
        <f>INDEX(Sorted_by_Variable!AN$777:AN$829,D571)</f>
        <v>191.46545254743657</v>
      </c>
      <c r="AP589" s="200">
        <f>INDEX(Sorted_by_Variable!AO$777:AO$829,D571)</f>
        <v>192.92281983949837</v>
      </c>
      <c r="AQ589" s="201">
        <f>INDEX(Sorted_by_Variable!AP$777:AP$829,D571)</f>
        <v>194.3829175791372</v>
      </c>
      <c r="AS589" s="69" t="str">
        <f>C587&amp;"|"&amp;C589</f>
        <v>Annual first-year costs|Annual program cost of EE</v>
      </c>
    </row>
    <row r="590" spans="2:45" ht="18" thickBot="1" x14ac:dyDescent="0.4">
      <c r="B590" s="29"/>
      <c r="C590" s="245" t="s">
        <v>2386</v>
      </c>
      <c r="D590" s="96" t="s">
        <v>2376</v>
      </c>
      <c r="E590" s="203"/>
      <c r="F590" s="202">
        <f>INDEX(Sorted_by_Variable!E$832:E$884,D571)</f>
        <v>0</v>
      </c>
      <c r="G590" s="203">
        <f>INDEX(Sorted_by_Variable!F$832:F$884,D571)</f>
        <v>0</v>
      </c>
      <c r="H590" s="203">
        <f>INDEX(Sorted_by_Variable!G$832:G$884,D571)</f>
        <v>0</v>
      </c>
      <c r="I590" s="203">
        <f>INDEX(Sorted_by_Variable!H$832:H$884,D571)</f>
        <v>0</v>
      </c>
      <c r="J590" s="203">
        <f>INDEX(Sorted_by_Variable!I$832:I$884,D571)</f>
        <v>25.510375</v>
      </c>
      <c r="K590" s="203">
        <f>INDEX(Sorted_by_Variable!J$832:J$884,D571)</f>
        <v>42.995491637341765</v>
      </c>
      <c r="L590" s="203">
        <f>INDEX(Sorted_by_Variable!K$832:K$884,D571)</f>
        <v>72.54829087229578</v>
      </c>
      <c r="M590" s="203">
        <f>INDEX(Sorted_by_Variable!L$832:L$884,D571)</f>
        <v>93.369304830251707</v>
      </c>
      <c r="N590" s="203">
        <f>INDEX(Sorted_by_Variable!M$832:M$884,D571)</f>
        <v>132.95751365054954</v>
      </c>
      <c r="O590" s="203">
        <f>INDEX(Sorted_by_Variable!N$832:N$884,D571)</f>
        <v>156.62278442126492</v>
      </c>
      <c r="P590" s="203">
        <f>INDEX(Sorted_by_Variable!O$832:O$884,D571)</f>
        <v>179.84340434504327</v>
      </c>
      <c r="Q590" s="203">
        <f>INDEX(Sorted_by_Variable!P$832:P$884,D571)</f>
        <v>179.39750226806436</v>
      </c>
      <c r="R590" s="204">
        <f>INDEX(Sorted_by_Variable!Q$832:Q$884,D571)</f>
        <v>178.3336611822842</v>
      </c>
      <c r="S590" s="203">
        <f>INDEX(Sorted_by_Variable!R$832:R$884,D571)</f>
        <v>177.43298343246252</v>
      </c>
      <c r="T590" s="203">
        <f>INDEX(Sorted_by_Variable!S$832:S$884,D571)</f>
        <v>176.6922119405134</v>
      </c>
      <c r="U590" s="203">
        <f>INDEX(Sorted_by_Variable!T$832:T$884,D571)</f>
        <v>176.10826746174811</v>
      </c>
      <c r="V590" s="203">
        <f>INDEX(Sorted_by_Variable!U$832:U$884,D571)</f>
        <v>175.67824334688686</v>
      </c>
      <c r="W590" s="203">
        <f>INDEX(Sorted_by_Variable!V$832:V$884,D571)</f>
        <v>175.39940052303939</v>
      </c>
      <c r="X590" s="203">
        <f>INDEX(Sorted_by_Variable!W$832:W$884,D571)</f>
        <v>175.2691626862362</v>
      </c>
      <c r="Y590" s="203">
        <f>INDEX(Sorted_by_Variable!X$832:X$884,D571)</f>
        <v>175.2851116983727</v>
      </c>
      <c r="Z590" s="203">
        <f>INDEX(Sorted_by_Variable!Y$832:Y$884,D571)</f>
        <v>175.44498318170696</v>
      </c>
      <c r="AA590" s="203">
        <f>INDEX(Sorted_by_Variable!Z$832:Z$884,D571)</f>
        <v>175.74666230431177</v>
      </c>
      <c r="AB590" s="203">
        <f>INDEX(Sorted_by_Variable!AA$832:AA$884,D571)</f>
        <v>176.18817975014042</v>
      </c>
      <c r="AC590" s="203">
        <f>INDEX(Sorted_by_Variable!AB$832:AB$884,D571)</f>
        <v>176.76770786760841</v>
      </c>
      <c r="AD590" s="203">
        <f>INDEX(Sorted_by_Variable!AC$832:AC$884,D571)</f>
        <v>177.4835569908328</v>
      </c>
      <c r="AE590" s="203">
        <f>INDEX(Sorted_by_Variable!AD$832:AD$884,D571)</f>
        <v>178.30597625026655</v>
      </c>
      <c r="AF590" s="203">
        <f>INDEX(Sorted_by_Variable!AE$832:AE$884,D571)</f>
        <v>179.2146388577784</v>
      </c>
      <c r="AG590" s="203">
        <f>INDEX(Sorted_by_Variable!AF$832:AF$884,D571)</f>
        <v>180.18963343031564</v>
      </c>
      <c r="AH590" s="203">
        <f>INDEX(Sorted_by_Variable!AG$832:AG$884,D571)</f>
        <v>181.21153773010832</v>
      </c>
      <c r="AI590" s="203">
        <f>INDEX(Sorted_by_Variable!AH$832:AH$884,D571)</f>
        <v>182.68115780596051</v>
      </c>
      <c r="AJ590" s="203">
        <f>INDEX(Sorted_by_Variable!AI$832:AI$884,D571)</f>
        <v>184.15965958018833</v>
      </c>
      <c r="AK590" s="203">
        <f>INDEX(Sorted_by_Variable!AJ$832:AJ$884,D571)</f>
        <v>185.62982369652266</v>
      </c>
      <c r="AL590" s="203">
        <f>INDEX(Sorted_by_Variable!AK$832:AK$884,D571)</f>
        <v>187.0933808352728</v>
      </c>
      <c r="AM590" s="203">
        <f>INDEX(Sorted_by_Variable!AL$832:AL$884,D571)</f>
        <v>188.55251762356883</v>
      </c>
      <c r="AN590" s="203">
        <f>INDEX(Sorted_by_Variable!AM$832:AM$884,D571)</f>
        <v>190.00925450752467</v>
      </c>
      <c r="AO590" s="203">
        <f>INDEX(Sorted_by_Variable!AN$832:AN$884,D571)</f>
        <v>191.46545254743657</v>
      </c>
      <c r="AP590" s="203">
        <f>INDEX(Sorted_by_Variable!AO$832:AO$884,D571)</f>
        <v>192.92281983949837</v>
      </c>
      <c r="AQ590" s="204">
        <f>INDEX(Sorted_by_Variable!AP$832:AP$884,D571)</f>
        <v>194.3829175791372</v>
      </c>
      <c r="AS590" s="69" t="str">
        <f>C587&amp;"|"&amp;C590</f>
        <v>Annual first-year costs|Annual participant cost of EE</v>
      </c>
    </row>
    <row r="591" spans="2:45" ht="18.75" thickTop="1" thickBot="1" x14ac:dyDescent="0.4"/>
    <row r="592" spans="2:45" ht="25.5" thickTop="1" x14ac:dyDescent="0.5">
      <c r="B592" s="217" t="str">
        <f>INDEX(Sorted_by_Variable!$C$7:$C$59,D592)</f>
        <v>Nevada</v>
      </c>
      <c r="C592" s="94"/>
      <c r="D592" s="228">
        <f>D571+1</f>
        <v>27</v>
      </c>
      <c r="E592" s="220"/>
      <c r="F592" s="222"/>
      <c r="G592" s="94"/>
      <c r="H592" s="94"/>
      <c r="I592" s="94"/>
      <c r="J592" s="94"/>
      <c r="K592" s="94"/>
      <c r="L592" s="94"/>
      <c r="M592" s="94"/>
      <c r="N592" s="94"/>
      <c r="O592" s="94"/>
      <c r="P592" s="94"/>
      <c r="Q592" s="94"/>
      <c r="R592" s="220"/>
      <c r="S592" s="94"/>
      <c r="T592" s="94"/>
      <c r="U592" s="94"/>
      <c r="V592" s="94"/>
      <c r="W592" s="94"/>
      <c r="X592" s="94"/>
      <c r="Y592" s="94"/>
      <c r="Z592" s="94"/>
      <c r="AA592" s="94"/>
      <c r="AB592" s="94"/>
      <c r="AC592" s="94"/>
      <c r="AD592" s="94"/>
      <c r="AE592" s="94"/>
      <c r="AF592" s="94"/>
      <c r="AG592" s="94"/>
      <c r="AH592" s="94"/>
      <c r="AI592" s="94"/>
      <c r="AJ592" s="94"/>
      <c r="AK592" s="94"/>
      <c r="AL592" s="94"/>
      <c r="AM592" s="94"/>
      <c r="AN592" s="94"/>
      <c r="AO592" s="94"/>
      <c r="AP592" s="94"/>
      <c r="AQ592" s="220"/>
      <c r="AS592" s="69"/>
    </row>
    <row r="593" spans="2:45" x14ac:dyDescent="0.35">
      <c r="C593" t="s">
        <v>2358</v>
      </c>
      <c r="D593" s="76" t="s">
        <v>0</v>
      </c>
      <c r="E593" s="166">
        <f>INDEX(Sorted_by_Variable!D$7:D$59,D592)</f>
        <v>35368.674999999996</v>
      </c>
      <c r="F593" s="167">
        <f>INDEX(Sorted_by_Variable!E$7:E$59,D592)</f>
        <v>35713.216676345655</v>
      </c>
      <c r="G593" s="166">
        <f>INDEX(Sorted_by_Variable!F$7:F$59,D592)</f>
        <v>36061.114683307009</v>
      </c>
      <c r="H593" s="166">
        <f>INDEX(Sorted_by_Variable!G$7:G$59,D592)</f>
        <v>36412.401716363231</v>
      </c>
      <c r="I593" s="166">
        <f>INDEX(Sorted_by_Variable!H$7:H$59,D592)</f>
        <v>36767.110789494393</v>
      </c>
      <c r="J593" s="166">
        <f>INDEX(Sorted_by_Variable!I$7:I$59,D592)</f>
        <v>37125.27523828415</v>
      </c>
      <c r="K593" s="166">
        <f>INDEX(Sorted_by_Variable!J$7:J$59,D592)</f>
        <v>37486.928723052595</v>
      </c>
      <c r="L593" s="166">
        <f>INDEX(Sorted_by_Variable!K$7:K$59,D592)</f>
        <v>37852.105232019661</v>
      </c>
      <c r="M593" s="166">
        <f>INDEX(Sorted_by_Variable!L$7:L$59,D592)</f>
        <v>38220.839084499363</v>
      </c>
      <c r="N593" s="166">
        <f>INDEX(Sorted_by_Variable!M$7:M$59,D592)</f>
        <v>38593.164934125089</v>
      </c>
      <c r="O593" s="166">
        <f>INDEX(Sorted_by_Variable!N$7:N$59,D592)</f>
        <v>38969.11777210638</v>
      </c>
      <c r="P593" s="166">
        <f>INDEX(Sorted_by_Variable!O$7:O$59,D592)</f>
        <v>39348.732930517406</v>
      </c>
      <c r="Q593" s="166">
        <f>INDEX(Sorted_by_Variable!P$7:P$59,D592)</f>
        <v>39732.046085617454</v>
      </c>
      <c r="R593" s="168">
        <f>INDEX(Sorted_by_Variable!Q$7:Q$59,D592)</f>
        <v>40119.093261203809</v>
      </c>
      <c r="S593" s="166">
        <f>INDEX(Sorted_by_Variable!R$7:R$59,D592)</f>
        <v>40509.910831997258</v>
      </c>
      <c r="T593" s="166">
        <f>INDEX(Sorted_by_Variable!S$7:S$59,D592)</f>
        <v>40904.535527060601</v>
      </c>
      <c r="U593" s="166">
        <f>INDEX(Sorted_by_Variable!T$7:T$59,D592)</f>
        <v>41303.004433250448</v>
      </c>
      <c r="V593" s="166">
        <f>INDEX(Sorted_by_Variable!U$7:U$59,D592)</f>
        <v>41705.354998702627</v>
      </c>
      <c r="W593" s="166">
        <f>INDEX(Sorted_by_Variable!V$7:V$59,D592)</f>
        <v>42111.625036351586</v>
      </c>
      <c r="X593" s="166">
        <f>INDEX(Sorted_by_Variable!W$7:W$59,D592)</f>
        <v>42521.852727484053</v>
      </c>
      <c r="Y593" s="166">
        <f>INDEX(Sorted_by_Variable!X$7:X$59,D592)</f>
        <v>42936.076625327289</v>
      </c>
      <c r="Z593" s="166">
        <f>INDEX(Sorted_by_Variable!Y$7:Y$59,D592)</f>
        <v>43354.33565867236</v>
      </c>
      <c r="AA593" s="166">
        <f>INDEX(Sorted_by_Variable!Z$7:Z$59,D592)</f>
        <v>43776.669135532647</v>
      </c>
      <c r="AB593" s="166">
        <f>INDEX(Sorted_by_Variable!AA$7:AA$59,D592)</f>
        <v>44203.116746838015</v>
      </c>
      <c r="AC593" s="166">
        <f>INDEX(Sorted_by_Variable!AB$7:AB$59,D592)</f>
        <v>44633.718570164972</v>
      </c>
      <c r="AD593" s="166">
        <f>INDEX(Sorted_by_Variable!AC$7:AC$59,D592)</f>
        <v>45068.515073503171</v>
      </c>
      <c r="AE593" s="166">
        <f>INDEX(Sorted_by_Variable!AD$7:AD$59,D592)</f>
        <v>45507.547119058581</v>
      </c>
      <c r="AF593" s="166">
        <f>INDEX(Sorted_by_Variable!AE$7:AE$59,D592)</f>
        <v>45950.855967093732</v>
      </c>
      <c r="AG593" s="166">
        <f>INDEX(Sorted_by_Variable!AF$7:AF$59,D592)</f>
        <v>46398.483279805347</v>
      </c>
      <c r="AH593" s="166">
        <f>INDEX(Sorted_by_Variable!AG$7:AG$59,D592)</f>
        <v>46813.647953183827</v>
      </c>
      <c r="AI593" s="166">
        <f>INDEX(Sorted_by_Variable!AH$7:AH$59,D592)</f>
        <v>47232.527439932004</v>
      </c>
      <c r="AJ593" s="166">
        <f>INDEX(Sorted_by_Variable!AI$7:AI$59,D592)</f>
        <v>47655.154979482941</v>
      </c>
      <c r="AK593" s="166">
        <f>INDEX(Sorted_by_Variable!AJ$7:AJ$59,D592)</f>
        <v>48081.564108689738</v>
      </c>
      <c r="AL593" s="166">
        <f>INDEX(Sorted_by_Variable!AK$7:AK$59,D592)</f>
        <v>48511.788664486776</v>
      </c>
      <c r="AM593" s="166">
        <f>INDEX(Sorted_by_Variable!AL$7:AL$59,D592)</f>
        <v>48945.862786574806</v>
      </c>
      <c r="AN593" s="166">
        <f>INDEX(Sorted_by_Variable!AM$7:AM$59,D592)</f>
        <v>49383.82092013002</v>
      </c>
      <c r="AO593" s="166">
        <f>INDEX(Sorted_by_Variable!AN$7:AN$59,D592)</f>
        <v>49825.697818537403</v>
      </c>
      <c r="AP593" s="166">
        <f>INDEX(Sorted_by_Variable!AO$7:AO$59,D592)</f>
        <v>50271.528546148518</v>
      </c>
      <c r="AQ593" s="168">
        <f>INDEX(Sorted_by_Variable!AP$7:AP$59,D592)</f>
        <v>50721.348481063993</v>
      </c>
      <c r="AS593" s="69" t="str">
        <f t="shared" ref="AS593:AS603" si="121">C593</f>
        <v>BAU sales</v>
      </c>
    </row>
    <row r="594" spans="2:45" x14ac:dyDescent="0.35">
      <c r="C594" t="s">
        <v>2372</v>
      </c>
      <c r="D594" s="76" t="s">
        <v>0</v>
      </c>
      <c r="E594" s="166">
        <f>INDEX(Sorted_by_Variable!D$62:D$114,D592)</f>
        <v>35179.917999999998</v>
      </c>
      <c r="F594" s="167">
        <f>INDEX(Sorted_by_Variable!E$62:E$114,D592)</f>
        <v>35713.216676345655</v>
      </c>
      <c r="G594" s="166">
        <f>INDEX(Sorted_by_Variable!F$62:F$114,D592)</f>
        <v>36061.114683307009</v>
      </c>
      <c r="H594" s="166">
        <f>INDEX(Sorted_by_Variable!G$62:G$114,D592)</f>
        <v>36412.401716363231</v>
      </c>
      <c r="I594" s="166">
        <f>INDEX(Sorted_by_Variable!H$62:H$114,D592)</f>
        <v>36767.110789494393</v>
      </c>
      <c r="J594" s="166">
        <f>INDEX(Sorted_by_Variable!I$62:I$114,D592)</f>
        <v>36936.518238284152</v>
      </c>
      <c r="K594" s="166">
        <f>INDEX(Sorted_by_Variable!J$62:J$114,D592)</f>
        <v>37044.606552317091</v>
      </c>
      <c r="L594" s="166">
        <f>INDEX(Sorted_by_Variable!K$62:K$114,D592)</f>
        <v>37095.225999008311</v>
      </c>
      <c r="M594" s="166">
        <f>INDEX(Sorted_by_Variable!L$62:L$114,D592)</f>
        <v>37092.558410186226</v>
      </c>
      <c r="N594" s="166">
        <f>INDEX(Sorted_by_Variable!M$62:M$114,D592)</f>
        <v>37041.064920749712</v>
      </c>
      <c r="O594" s="166">
        <f>INDEX(Sorted_by_Variable!N$62:N$114,D592)</f>
        <v>36950.391149055897</v>
      </c>
      <c r="P594" s="166">
        <f>INDEX(Sorted_by_Variable!O$62:O$114,D592)</f>
        <v>36893.982750357296</v>
      </c>
      <c r="Q594" s="166">
        <f>INDEX(Sorted_by_Variable!P$62:P$114,D592)</f>
        <v>36871.289835761658</v>
      </c>
      <c r="R594" s="168">
        <f>INDEX(Sorted_by_Variable!Q$62:Q$114,D592)</f>
        <v>36881.798163858381</v>
      </c>
      <c r="S594" s="166">
        <f>INDEX(Sorted_by_Variable!R$62:R$114,D592)</f>
        <v>36925.028175268992</v>
      </c>
      <c r="T594" s="166">
        <f>INDEX(Sorted_by_Variable!S$62:S$114,D592)</f>
        <v>37000.534069855057</v>
      </c>
      <c r="U594" s="166">
        <f>INDEX(Sorted_by_Variable!T$62:T$114,D592)</f>
        <v>37107.902925181945</v>
      </c>
      <c r="V594" s="166">
        <f>INDEX(Sorted_by_Variable!U$62:U$114,D592)</f>
        <v>37246.753854891147</v>
      </c>
      <c r="W594" s="166">
        <f>INDEX(Sorted_by_Variable!V$62:V$114,D592)</f>
        <v>37416.737205687161</v>
      </c>
      <c r="X594" s="166">
        <f>INDEX(Sorted_by_Variable!W$62:W$114,D592)</f>
        <v>37617.533791695445</v>
      </c>
      <c r="Y594" s="166">
        <f>INDEX(Sorted_by_Variable!X$62:X$114,D592)</f>
        <v>37848.85416499729</v>
      </c>
      <c r="Z594" s="166">
        <f>INDEX(Sorted_by_Variable!Y$62:Y$114,D592)</f>
        <v>38110.437921194884</v>
      </c>
      <c r="AA594" s="166">
        <f>INDEX(Sorted_by_Variable!Z$62:Z$114,D592)</f>
        <v>38402.05303890552</v>
      </c>
      <c r="AB594" s="166">
        <f>INDEX(Sorted_by_Variable!AA$62:AA$114,D592)</f>
        <v>38723.495252128094</v>
      </c>
      <c r="AC594" s="166">
        <f>INDEX(Sorted_by_Variable!AB$62:AB$114,D592)</f>
        <v>39074.587454467794</v>
      </c>
      <c r="AD594" s="166">
        <f>INDEX(Sorted_by_Variable!AC$62:AC$114,D592)</f>
        <v>39445.244555298472</v>
      </c>
      <c r="AE594" s="166">
        <f>INDEX(Sorted_by_Variable!AD$62:AD$114,D592)</f>
        <v>39831.557292472549</v>
      </c>
      <c r="AF594" s="166">
        <f>INDEX(Sorted_by_Variable!AE$62:AE$114,D592)</f>
        <v>40229.6846999755</v>
      </c>
      <c r="AG594" s="166">
        <f>INDEX(Sorted_by_Variable!AF$62:AF$114,D592)</f>
        <v>40635.867108812003</v>
      </c>
      <c r="AH594" s="166">
        <f>INDEX(Sorted_by_Variable!AG$62:AG$114,D592)</f>
        <v>41009.613984417621</v>
      </c>
      <c r="AI594" s="166">
        <f>INDEX(Sorted_by_Variable!AH$62:AH$114,D592)</f>
        <v>41384.307471986271</v>
      </c>
      <c r="AJ594" s="166">
        <f>INDEX(Sorted_by_Variable!AI$62:AI$114,D592)</f>
        <v>41760.333259651015</v>
      </c>
      <c r="AK594" s="166">
        <f>INDEX(Sorted_by_Variable!AJ$62:AJ$114,D592)</f>
        <v>42138.045243357934</v>
      </c>
      <c r="AL594" s="166">
        <f>INDEX(Sorted_by_Variable!AK$62:AK$114,D592)</f>
        <v>42517.766745023611</v>
      </c>
      <c r="AM594" s="166">
        <f>INDEX(Sorted_by_Variable!AL$62:AL$114,D592)</f>
        <v>42899.791659202267</v>
      </c>
      <c r="AN594" s="166">
        <f>INDEX(Sorted_by_Variable!AM$62:AM$114,D592)</f>
        <v>43284.385531058921</v>
      </c>
      <c r="AO594" s="166">
        <f>INDEX(Sorted_by_Variable!AN$62:AN$114,D592)</f>
        <v>43671.786568313066</v>
      </c>
      <c r="AP594" s="166">
        <f>INDEX(Sorted_by_Variable!AO$62:AO$114,D592)</f>
        <v>44062.206589690446</v>
      </c>
      <c r="AQ594" s="168">
        <f>INDEX(Sorted_by_Variable!AP$62:AP$114,D592)</f>
        <v>44455.831912298971</v>
      </c>
      <c r="AS594" s="69" t="str">
        <f t="shared" si="121"/>
        <v>Sales after EE</v>
      </c>
    </row>
    <row r="595" spans="2:45" x14ac:dyDescent="0.35">
      <c r="C595" t="s">
        <v>2356</v>
      </c>
      <c r="D595" s="76" t="s">
        <v>0</v>
      </c>
      <c r="E595" s="166">
        <f>INDEX(Sorted_by_Variable!D$117:D$169,D592)</f>
        <v>0</v>
      </c>
      <c r="F595" s="167">
        <f>INDEX(Sorted_by_Variable!E$117:E$169,D592)</f>
        <v>0</v>
      </c>
      <c r="G595" s="166">
        <f>INDEX(Sorted_by_Variable!F$117:F$169,D592)</f>
        <v>0</v>
      </c>
      <c r="H595" s="166">
        <f>INDEX(Sorted_by_Variable!G$117:G$169,D592)</f>
        <v>0</v>
      </c>
      <c r="I595" s="166">
        <f>INDEX(Sorted_by_Variable!H$117:H$169,D592)</f>
        <v>0</v>
      </c>
      <c r="J595" s="166">
        <f>INDEX(Sorted_by_Variable!I$117:I$169,D592)</f>
        <v>188.75700000000001</v>
      </c>
      <c r="K595" s="166">
        <f>INDEX(Sorted_by_Variable!J$117:J$169,D592)</f>
        <v>442.32217073550231</v>
      </c>
      <c r="L595" s="166">
        <f>INDEX(Sorted_by_Variable!K$117:K$169,D592)</f>
        <v>756.87923301134856</v>
      </c>
      <c r="M595" s="166">
        <f>INDEX(Sorted_by_Variable!L$117:L$169,D592)</f>
        <v>1128.2806743131355</v>
      </c>
      <c r="N595" s="166">
        <f>INDEX(Sorted_by_Variable!M$117:M$169,D592)</f>
        <v>1552.1000133753785</v>
      </c>
      <c r="O595" s="166">
        <f>INDEX(Sorted_by_Variable!N$117:N$169,D592)</f>
        <v>2018.7266230504815</v>
      </c>
      <c r="P595" s="166">
        <f>INDEX(Sorted_by_Variable!O$117:O$169,D592)</f>
        <v>2454.750180160112</v>
      </c>
      <c r="Q595" s="166">
        <f>INDEX(Sorted_by_Variable!P$117:P$169,D592)</f>
        <v>2860.7562498557977</v>
      </c>
      <c r="R595" s="168">
        <f>INDEX(Sorted_by_Variable!Q$117:Q$169,D592)</f>
        <v>3237.2950973454253</v>
      </c>
      <c r="S595" s="166">
        <f>INDEX(Sorted_by_Variable!R$117:R$169,D592)</f>
        <v>3584.8826567282704</v>
      </c>
      <c r="T595" s="166">
        <f>INDEX(Sorted_by_Variable!S$117:S$169,D592)</f>
        <v>3904.0014572055447</v>
      </c>
      <c r="U595" s="166">
        <f>INDEX(Sorted_by_Variable!T$117:T$169,D592)</f>
        <v>4195.1015080685029</v>
      </c>
      <c r="V595" s="166">
        <f>INDEX(Sorted_by_Variable!U$117:U$169,D592)</f>
        <v>4458.6011438114792</v>
      </c>
      <c r="W595" s="166">
        <f>INDEX(Sorted_by_Variable!V$117:V$169,D592)</f>
        <v>4694.8878306644237</v>
      </c>
      <c r="X595" s="166">
        <f>INDEX(Sorted_by_Variable!W$117:W$169,D592)</f>
        <v>4904.318935788604</v>
      </c>
      <c r="Y595" s="166">
        <f>INDEX(Sorted_by_Variable!X$117:X$169,D592)</f>
        <v>5087.2224603299983</v>
      </c>
      <c r="Z595" s="166">
        <f>INDEX(Sorted_by_Variable!Y$117:Y$169,D592)</f>
        <v>5243.8977374774768</v>
      </c>
      <c r="AA595" s="166">
        <f>INDEX(Sorted_by_Variable!Z$117:Z$169,D592)</f>
        <v>5374.6160966271309</v>
      </c>
      <c r="AB595" s="166">
        <f>INDEX(Sorted_by_Variable!AA$117:AA$169,D592)</f>
        <v>5479.6214947099234</v>
      </c>
      <c r="AC595" s="166">
        <f>INDEX(Sorted_by_Variable!AB$117:AB$169,D592)</f>
        <v>5559.1311156971815</v>
      </c>
      <c r="AD595" s="166">
        <f>INDEX(Sorted_by_Variable!AC$117:AC$169,D592)</f>
        <v>5623.2705182046975</v>
      </c>
      <c r="AE595" s="166">
        <f>INDEX(Sorted_by_Variable!AD$117:AD$169,D592)</f>
        <v>5675.9898265860338</v>
      </c>
      <c r="AF595" s="166">
        <f>INDEX(Sorted_by_Variable!AE$117:AE$169,D592)</f>
        <v>5721.1712671182322</v>
      </c>
      <c r="AG595" s="166">
        <f>INDEX(Sorted_by_Variable!AF$117:AF$169,D592)</f>
        <v>5762.6161709933458</v>
      </c>
      <c r="AH595" s="166">
        <f>INDEX(Sorted_by_Variable!AG$117:AG$169,D592)</f>
        <v>5804.0339687662072</v>
      </c>
      <c r="AI595" s="166">
        <f>INDEX(Sorted_by_Variable!AH$117:AH$169,D592)</f>
        <v>5848.2199679457353</v>
      </c>
      <c r="AJ595" s="166">
        <f>INDEX(Sorted_by_Variable!AI$117:AI$169,D592)</f>
        <v>5894.8217198319289</v>
      </c>
      <c r="AK595" s="166">
        <f>INDEX(Sorted_by_Variable!AJ$117:AJ$169,D592)</f>
        <v>5943.5188653318073</v>
      </c>
      <c r="AL595" s="166">
        <f>INDEX(Sorted_by_Variable!AK$117:AK$169,D592)</f>
        <v>5994.0219194631663</v>
      </c>
      <c r="AM595" s="166">
        <f>INDEX(Sorted_by_Variable!AL$117:AL$169,D592)</f>
        <v>6046.0711273725374</v>
      </c>
      <c r="AN595" s="166">
        <f>INDEX(Sorted_by_Variable!AM$117:AM$169,D592)</f>
        <v>6099.4353890710991</v>
      </c>
      <c r="AO595" s="166">
        <f>INDEX(Sorted_by_Variable!AN$117:AN$169,D592)</f>
        <v>6153.9112502243388</v>
      </c>
      <c r="AP595" s="166">
        <f>INDEX(Sorted_by_Variable!AO$117:AO$169,D592)</f>
        <v>6209.3219564580704</v>
      </c>
      <c r="AQ595" s="168">
        <f>INDEX(Sorted_by_Variable!AP$117:AP$169,D592)</f>
        <v>6265.5165687650206</v>
      </c>
      <c r="AS595" s="69" t="str">
        <f t="shared" si="121"/>
        <v>Net cumulative savings</v>
      </c>
    </row>
    <row r="596" spans="2:45" x14ac:dyDescent="0.35">
      <c r="C596" t="s">
        <v>2390</v>
      </c>
      <c r="D596" s="76" t="s">
        <v>1</v>
      </c>
      <c r="E596" s="174">
        <f t="shared" ref="E596:AQ596" si="122">E595/E593</f>
        <v>0</v>
      </c>
      <c r="F596" s="173">
        <f t="shared" si="122"/>
        <v>0</v>
      </c>
      <c r="G596" s="174">
        <f t="shared" si="122"/>
        <v>0</v>
      </c>
      <c r="H596" s="174">
        <f t="shared" si="122"/>
        <v>0</v>
      </c>
      <c r="I596" s="174">
        <f t="shared" si="122"/>
        <v>0</v>
      </c>
      <c r="J596" s="174">
        <f t="shared" si="122"/>
        <v>5.0843259420566105E-3</v>
      </c>
      <c r="K596" s="174">
        <f t="shared" si="122"/>
        <v>1.1799370762094367E-2</v>
      </c>
      <c r="L596" s="174">
        <f t="shared" si="122"/>
        <v>1.9995697157977176E-2</v>
      </c>
      <c r="M596" s="174">
        <f t="shared" si="122"/>
        <v>2.9520039364355946E-2</v>
      </c>
      <c r="N596" s="174">
        <f t="shared" si="122"/>
        <v>4.0216966295059435E-2</v>
      </c>
      <c r="O596" s="174">
        <f t="shared" si="122"/>
        <v>5.1803241604187956E-2</v>
      </c>
      <c r="P596" s="174">
        <f t="shared" si="122"/>
        <v>6.2384478414965673E-2</v>
      </c>
      <c r="Q596" s="174">
        <f t="shared" si="122"/>
        <v>7.2001231542197341E-2</v>
      </c>
      <c r="R596" s="175">
        <f t="shared" si="122"/>
        <v>8.0692130210130469E-2</v>
      </c>
      <c r="S596" s="174">
        <f t="shared" si="122"/>
        <v>8.8493965627214025E-2</v>
      </c>
      <c r="T596" s="174">
        <f t="shared" si="122"/>
        <v>9.5441774534338206E-2</v>
      </c>
      <c r="U596" s="174">
        <f t="shared" si="122"/>
        <v>0.10156891891116983</v>
      </c>
      <c r="V596" s="174">
        <f t="shared" si="122"/>
        <v>0.10690716201672849</v>
      </c>
      <c r="W596" s="174">
        <f t="shared" si="122"/>
        <v>0.11148674093226524</v>
      </c>
      <c r="X596" s="174">
        <f t="shared" si="122"/>
        <v>0.11533643576679553</v>
      </c>
      <c r="Y596" s="174">
        <f t="shared" si="122"/>
        <v>0.11848363567828014</v>
      </c>
      <c r="Z596" s="174">
        <f t="shared" si="122"/>
        <v>0.12095440185642693</v>
      </c>
      <c r="AA596" s="174">
        <f t="shared" si="122"/>
        <v>0.12277352760639028</v>
      </c>
      <c r="AB596" s="174">
        <f t="shared" si="122"/>
        <v>0.12396459566625237</v>
      </c>
      <c r="AC596" s="174">
        <f t="shared" si="122"/>
        <v>0.12455003288507391</v>
      </c>
      <c r="AD596" s="174">
        <f t="shared" si="122"/>
        <v>0.12477159518199323</v>
      </c>
      <c r="AE596" s="174">
        <f t="shared" si="122"/>
        <v>0.12472634070424171</v>
      </c>
      <c r="AF596" s="174">
        <f t="shared" si="122"/>
        <v>0.12450630454447399</v>
      </c>
      <c r="AG596" s="174">
        <f t="shared" si="122"/>
        <v>0.12419837381842801</v>
      </c>
      <c r="AH596" s="174">
        <f t="shared" si="122"/>
        <v>0.12398166394916615</v>
      </c>
      <c r="AI596" s="174">
        <f t="shared" si="122"/>
        <v>0.12381763765200185</v>
      </c>
      <c r="AJ596" s="174">
        <f t="shared" si="122"/>
        <v>0.12369746195075511</v>
      </c>
      <c r="AK596" s="174">
        <f t="shared" si="122"/>
        <v>0.12361325958315987</v>
      </c>
      <c r="AL596" s="174">
        <f t="shared" si="122"/>
        <v>0.12355804814616352</v>
      </c>
      <c r="AM596" s="174">
        <f t="shared" si="122"/>
        <v>0.12352568293128328</v>
      </c>
      <c r="AN596" s="174">
        <f t="shared" si="122"/>
        <v>0.1235108032433518</v>
      </c>
      <c r="AO596" s="174">
        <f t="shared" si="122"/>
        <v>0.12350878200715951</v>
      </c>
      <c r="AP596" s="174">
        <f t="shared" si="122"/>
        <v>0.12351567847709276</v>
      </c>
      <c r="AQ596" s="175">
        <f t="shared" si="122"/>
        <v>0.12352819387489572</v>
      </c>
      <c r="AS596" s="69" t="str">
        <f t="shared" si="121"/>
        <v>Net cumulative savings as a percent of sales before EE</v>
      </c>
    </row>
    <row r="597" spans="2:45" x14ac:dyDescent="0.35">
      <c r="C597" t="s">
        <v>2378</v>
      </c>
      <c r="D597" s="76" t="s">
        <v>0</v>
      </c>
      <c r="E597" s="166">
        <f>INDEX(Sorted_by_Variable!D$227:D$279,D592)</f>
        <v>0</v>
      </c>
      <c r="F597" s="167">
        <f>INDEX(Sorted_by_Variable!E$227:E$279,D592)</f>
        <v>0</v>
      </c>
      <c r="G597" s="166">
        <f>INDEX(Sorted_by_Variable!F$227:F$279,D592)</f>
        <v>0</v>
      </c>
      <c r="H597" s="166">
        <f>INDEX(Sorted_by_Variable!G$227:G$279,D592)</f>
        <v>0</v>
      </c>
      <c r="I597" s="166">
        <f>INDEX(Sorted_by_Variable!H$227:H$279,D592)</f>
        <v>0</v>
      </c>
      <c r="J597" s="166">
        <f>INDEX(Sorted_by_Variable!I$227:I$279,D592)</f>
        <v>188.75700000000001</v>
      </c>
      <c r="K597" s="166">
        <f>INDEX(Sorted_by_Variable!J$227:J$279,D592)</f>
        <v>263.49974968287074</v>
      </c>
      <c r="L597" s="166">
        <f>INDEX(Sorted_by_Variable!K$227:K$279,D592)</f>
        <v>338.36004910126047</v>
      </c>
      <c r="M597" s="166">
        <f>INDEX(Sorted_by_Variable!L$227:L$279,D592)</f>
        <v>413.01285176410954</v>
      </c>
      <c r="N597" s="166">
        <f>INDEX(Sorted_by_Variable!M$227:M$279,D592)</f>
        <v>487.16826803846635</v>
      </c>
      <c r="O597" s="166">
        <f>INDEX(Sorted_by_Variable!N$227:N$279,D592)</f>
        <v>555.61597381124568</v>
      </c>
      <c r="P597" s="166">
        <f>INDEX(Sorted_by_Variable!O$227:O$279,D592)</f>
        <v>554.25586723583842</v>
      </c>
      <c r="Q597" s="166">
        <f>INDEX(Sorted_by_Variable!P$227:P$279,D592)</f>
        <v>553.40974125535945</v>
      </c>
      <c r="R597" s="168">
        <f>INDEX(Sorted_by_Variable!Q$227:Q$279,D592)</f>
        <v>553.06934753642486</v>
      </c>
      <c r="S597" s="166">
        <f>INDEX(Sorted_by_Variable!R$227:R$279,D592)</f>
        <v>553.22697245787572</v>
      </c>
      <c r="T597" s="166">
        <f>INDEX(Sorted_by_Variable!S$227:S$279,D592)</f>
        <v>553.8754226290348</v>
      </c>
      <c r="U597" s="166">
        <f>INDEX(Sorted_by_Variable!T$227:T$279,D592)</f>
        <v>555.00801104782579</v>
      </c>
      <c r="V597" s="166">
        <f>INDEX(Sorted_by_Variable!U$227:U$279,D592)</f>
        <v>556.61854387772917</v>
      </c>
      <c r="W597" s="166">
        <f>INDEX(Sorted_by_Variable!V$227:V$279,D592)</f>
        <v>558.70130782336719</v>
      </c>
      <c r="X597" s="166">
        <f>INDEX(Sorted_by_Variable!W$227:W$279,D592)</f>
        <v>561.25105808530736</v>
      </c>
      <c r="Y597" s="166">
        <f>INDEX(Sorted_by_Variable!X$227:X$279,D592)</f>
        <v>564.26300687543164</v>
      </c>
      <c r="Z597" s="166">
        <f>INDEX(Sorted_by_Variable!Y$227:Y$279,D592)</f>
        <v>567.73281247495936</v>
      </c>
      <c r="AA597" s="166">
        <f>INDEX(Sorted_by_Variable!Z$227:Z$279,D592)</f>
        <v>571.65656881792324</v>
      </c>
      <c r="AB597" s="166">
        <f>INDEX(Sorted_by_Variable!AA$227:AA$279,D592)</f>
        <v>576.03079558358274</v>
      </c>
      <c r="AC597" s="166">
        <f>INDEX(Sorted_by_Variable!AB$227:AB$279,D592)</f>
        <v>580.85242878192139</v>
      </c>
      <c r="AD597" s="166">
        <f>INDEX(Sorted_by_Variable!AC$227:AC$279,D592)</f>
        <v>586.11881181701688</v>
      </c>
      <c r="AE597" s="166">
        <f>INDEX(Sorted_by_Variable!AD$227:AD$279,D592)</f>
        <v>591.67866832947709</v>
      </c>
      <c r="AF597" s="166">
        <f>INDEX(Sorted_by_Variable!AE$227:AE$279,D592)</f>
        <v>597.47335938708818</v>
      </c>
      <c r="AG597" s="166">
        <f>INDEX(Sorted_by_Variable!AF$227:AF$279,D592)</f>
        <v>603.44527049963244</v>
      </c>
      <c r="AH597" s="166">
        <f>INDEX(Sorted_by_Variable!AG$227:AG$279,D592)</f>
        <v>609.53800663217999</v>
      </c>
      <c r="AI597" s="166">
        <f>INDEX(Sorted_by_Variable!AH$227:AH$279,D592)</f>
        <v>615.14420976626434</v>
      </c>
      <c r="AJ597" s="166">
        <f>INDEX(Sorted_by_Variable!AI$227:AI$279,D592)</f>
        <v>620.76461207979401</v>
      </c>
      <c r="AK597" s="166">
        <f>INDEX(Sorted_by_Variable!AJ$227:AJ$279,D592)</f>
        <v>626.40499889476519</v>
      </c>
      <c r="AL597" s="166">
        <f>INDEX(Sorted_by_Variable!AK$227:AK$279,D592)</f>
        <v>632.07067865036902</v>
      </c>
      <c r="AM597" s="166">
        <f>INDEX(Sorted_by_Variable!AL$227:AL$279,D592)</f>
        <v>637.76650117535416</v>
      </c>
      <c r="AN597" s="166">
        <f>INDEX(Sorted_by_Variable!AM$227:AM$279,D592)</f>
        <v>643.49687488803397</v>
      </c>
      <c r="AO597" s="166">
        <f>INDEX(Sorted_by_Variable!AN$227:AN$279,D592)</f>
        <v>649.26578296588377</v>
      </c>
      <c r="AP597" s="166">
        <f>INDEX(Sorted_by_Variable!AO$227:AO$279,D592)</f>
        <v>655.07679852469596</v>
      </c>
      <c r="AQ597" s="168">
        <f>INDEX(Sorted_by_Variable!AP$227:AP$279,D592)</f>
        <v>660.93309884535665</v>
      </c>
      <c r="AS597" s="69" t="str">
        <f t="shared" si="121"/>
        <v>Annual first-year savings</v>
      </c>
    </row>
    <row r="598" spans="2:45" x14ac:dyDescent="0.35">
      <c r="C598" t="s">
        <v>2379</v>
      </c>
      <c r="D598" s="76" t="s">
        <v>1</v>
      </c>
      <c r="E598" s="174">
        <f>INDEX(Sorted_by_Variable!D$282:D$335,D592)</f>
        <v>0</v>
      </c>
      <c r="F598" s="173">
        <f>INDEX(Sorted_by_Variable!E$282:E$335,D592)</f>
        <v>5.365475837663977E-3</v>
      </c>
      <c r="G598" s="174">
        <f>INDEX(Sorted_by_Variable!F$282:F$335,D592)</f>
        <v>5.2853542068368653E-3</v>
      </c>
      <c r="H598" s="174">
        <f>INDEX(Sorted_by_Variable!G$282:G$335,D592)</f>
        <v>5.2343639861852963E-3</v>
      </c>
      <c r="I598" s="174">
        <f>INDEX(Sorted_by_Variable!H$282:H$335,D592)</f>
        <v>5.1838656914293905E-3</v>
      </c>
      <c r="J598" s="174">
        <f>INDEX(Sorted_by_Variable!I$282:I$335,D592)</f>
        <v>5.1338545767358546E-3</v>
      </c>
      <c r="K598" s="174">
        <f>INDEX(Sorted_by_Variable!J$282:J$335,D592)</f>
        <v>5.110308415706497E-3</v>
      </c>
      <c r="L598" s="174">
        <f>INDEX(Sorted_by_Variable!K$282:K$335,D592)</f>
        <v>5.0953976183664854E-3</v>
      </c>
      <c r="M598" s="174">
        <f>INDEX(Sorted_by_Variable!L$282:L$335,D592)</f>
        <v>5.0884445347508106E-3</v>
      </c>
      <c r="N598" s="174">
        <f>INDEX(Sorted_by_Variable!M$282:M$335,D592)</f>
        <v>5.0888104808689671E-3</v>
      </c>
      <c r="O598" s="174">
        <f>INDEX(Sorted_by_Variable!N$282:N$335,D592)</f>
        <v>5.0958848079516702E-3</v>
      </c>
      <c r="P598" s="174">
        <f>INDEX(Sorted_by_Variable!O$282:O$335,D592)</f>
        <v>5.1083897661208617E-3</v>
      </c>
      <c r="Q598" s="174">
        <f>INDEX(Sorted_by_Variable!P$282:P$335,D592)</f>
        <v>5.1162001477916344E-3</v>
      </c>
      <c r="R598" s="175">
        <f>INDEX(Sorted_by_Variable!Q$282:Q$335,D592)</f>
        <v>5.1193489796747928E-3</v>
      </c>
      <c r="S598" s="174">
        <f>INDEX(Sorted_by_Variable!R$282:R$335,D592)</f>
        <v>5.1178903794601004E-3</v>
      </c>
      <c r="T598" s="174">
        <f>INDEX(Sorted_by_Variable!S$282:S$335,D592)</f>
        <v>5.1118986044923972E-3</v>
      </c>
      <c r="U598" s="174">
        <f>INDEX(Sorted_by_Variable!T$282:T$335,D592)</f>
        <v>5.1014669043326979E-3</v>
      </c>
      <c r="V598" s="174">
        <f>INDEX(Sorted_by_Variable!U$282:U$335,D592)</f>
        <v>5.086706203273666E-3</v>
      </c>
      <c r="W598" s="174">
        <f>INDEX(Sorted_by_Variable!V$282:V$335,D592)</f>
        <v>5.0677436411069397E-3</v>
      </c>
      <c r="X598" s="174">
        <f>INDEX(Sorted_by_Variable!W$282:W$335,D592)</f>
        <v>5.0447210017903399E-3</v>
      </c>
      <c r="Y598" s="174">
        <f>INDEX(Sorted_by_Variable!X$282:X$335,D592)</f>
        <v>5.0177930601519273E-3</v>
      </c>
      <c r="Z598" s="174">
        <f>INDEX(Sorted_by_Variable!Y$282:Y$335,D592)</f>
        <v>4.9871258764436497E-3</v>
      </c>
      <c r="AA598" s="174">
        <f>INDEX(Sorted_by_Variable!Z$282:Z$335,D592)</f>
        <v>4.9528950674960354E-3</v>
      </c>
      <c r="AB598" s="174">
        <f>INDEX(Sorted_by_Variable!AA$282:AA$335,D592)</f>
        <v>4.9152840815247121E-3</v>
      </c>
      <c r="AC598" s="174">
        <f>INDEX(Sorted_by_Variable!AB$282:AB$335,D592)</f>
        <v>4.8744825014117666E-3</v>
      </c>
      <c r="AD598" s="174">
        <f>INDEX(Sorted_by_Variable!AC$282:AC$335,D592)</f>
        <v>4.830684398650446E-3</v>
      </c>
      <c r="AE598" s="174">
        <f>INDEX(Sorted_by_Variable!AD$282:AD$335,D592)</f>
        <v>4.785291665143074E-3</v>
      </c>
      <c r="AF598" s="174">
        <f>INDEX(Sorted_by_Variable!AE$282:AE$335,D592)</f>
        <v>4.7388807475943632E-3</v>
      </c>
      <c r="AG598" s="174">
        <f>INDEX(Sorted_by_Variable!AF$282:AF$335,D592)</f>
        <v>4.691983081838943E-3</v>
      </c>
      <c r="AH598" s="174">
        <f>INDEX(Sorted_by_Variable!AG$282:AG$335,D592)</f>
        <v>4.6450836029795833E-3</v>
      </c>
      <c r="AI598" s="174">
        <f>INDEX(Sorted_by_Variable!AH$282:AH$335,D592)</f>
        <v>4.6027499813024774E-3</v>
      </c>
      <c r="AJ598" s="174">
        <f>INDEX(Sorted_by_Variable!AI$282:AI$335,D592)</f>
        <v>4.5610766865622383E-3</v>
      </c>
      <c r="AK598" s="174">
        <f>INDEX(Sorted_by_Variable!AJ$282:AJ$335,D592)</f>
        <v>4.5200070321847188E-3</v>
      </c>
      <c r="AL598" s="174">
        <f>INDEX(Sorted_by_Variable!AK$282:AK$335,D592)</f>
        <v>4.4794911322981476E-3</v>
      </c>
      <c r="AM598" s="174">
        <f>INDEX(Sorted_by_Variable!AL$282:AL$335,D592)</f>
        <v>4.4394852893371358E-3</v>
      </c>
      <c r="AN598" s="174">
        <f>INDEX(Sorted_by_Variable!AM$282:AM$335,D592)</f>
        <v>4.3999514379811791E-3</v>
      </c>
      <c r="AO598" s="174">
        <f>INDEX(Sorted_by_Variable!AN$282:AN$335,D592)</f>
        <v>4.3608566388116223E-3</v>
      </c>
      <c r="AP598" s="174">
        <f>INDEX(Sorted_by_Variable!AO$282:AO$335,D592)</f>
        <v>4.3221726160604657E-3</v>
      </c>
      <c r="AQ598" s="175">
        <f>INDEX(Sorted_by_Variable!AP$282:AP$335,D592)</f>
        <v>4.2838753346539126E-3</v>
      </c>
      <c r="AS598" s="69" t="str">
        <f t="shared" si="121"/>
        <v>EIA and EERS savings as a percent of previous year sales</v>
      </c>
    </row>
    <row r="599" spans="2:45" x14ac:dyDescent="0.35">
      <c r="C599" t="s">
        <v>2391</v>
      </c>
      <c r="D599" s="76" t="s">
        <v>1</v>
      </c>
      <c r="E599" s="174">
        <f>INDEX(Sorted_by_Variable!D$337:D$389,D592)</f>
        <v>0</v>
      </c>
      <c r="F599" s="173">
        <f>INDEX(Sorted_by_Variable!E$337:E$389,D592)</f>
        <v>0</v>
      </c>
      <c r="G599" s="174">
        <f>INDEX(Sorted_by_Variable!F$337:F$389,D592)</f>
        <v>0</v>
      </c>
      <c r="H599" s="174">
        <f>INDEX(Sorted_by_Variable!G$337:G$389,D592)</f>
        <v>0</v>
      </c>
      <c r="I599" s="174">
        <f>INDEX(Sorted_by_Variable!H$337:H$389,D592)</f>
        <v>0</v>
      </c>
      <c r="J599" s="174">
        <f>INDEX(Sorted_by_Variable!I$337:I$389,D592)</f>
        <v>5.1338545767358546E-3</v>
      </c>
      <c r="K599" s="174">
        <f>INDEX(Sorted_by_Variable!J$337:J$389,D592)</f>
        <v>7.1338545767358546E-3</v>
      </c>
      <c r="L599" s="174">
        <f>INDEX(Sorted_by_Variable!K$337:K$389,D592)</f>
        <v>9.1338545767358538E-3</v>
      </c>
      <c r="M599" s="174">
        <f>INDEX(Sorted_by_Variable!L$337:L$389,D592)</f>
        <v>1.1133854576735854E-2</v>
      </c>
      <c r="N599" s="174">
        <f>INDEX(Sorted_by_Variable!M$337:M$389,D592)</f>
        <v>1.3133854576735854E-2</v>
      </c>
      <c r="O599" s="174">
        <f>INDEX(Sorted_by_Variable!N$337:N$389,D592)</f>
        <v>1.4999999999999999E-2</v>
      </c>
      <c r="P599" s="174">
        <f>INDEX(Sorted_by_Variable!O$337:O$389,D592)</f>
        <v>1.4999999999999999E-2</v>
      </c>
      <c r="Q599" s="174">
        <f>INDEX(Sorted_by_Variable!P$337:P$389,D592)</f>
        <v>1.4999999999999999E-2</v>
      </c>
      <c r="R599" s="175">
        <f>INDEX(Sorted_by_Variable!Q$337:Q$389,D592)</f>
        <v>1.4999999999999999E-2</v>
      </c>
      <c r="S599" s="174">
        <f>INDEX(Sorted_by_Variable!R$337:R$389,D592)</f>
        <v>1.4999999999999999E-2</v>
      </c>
      <c r="T599" s="174">
        <f>INDEX(Sorted_by_Variable!S$337:S$389,D592)</f>
        <v>1.4999999999999999E-2</v>
      </c>
      <c r="U599" s="174">
        <f>INDEX(Sorted_by_Variable!T$337:T$389,D592)</f>
        <v>1.4999999999999999E-2</v>
      </c>
      <c r="V599" s="174">
        <f>INDEX(Sorted_by_Variable!U$337:U$389,D592)</f>
        <v>1.4999999999999999E-2</v>
      </c>
      <c r="W599" s="174">
        <f>INDEX(Sorted_by_Variable!V$337:V$389,D592)</f>
        <v>1.4999999999999999E-2</v>
      </c>
      <c r="X599" s="174">
        <f>INDEX(Sorted_by_Variable!W$337:W$389,D592)</f>
        <v>1.4999999999999999E-2</v>
      </c>
      <c r="Y599" s="174">
        <f>INDEX(Sorted_by_Variable!X$337:X$389,D592)</f>
        <v>1.4999999999999999E-2</v>
      </c>
      <c r="Z599" s="174">
        <f>INDEX(Sorted_by_Variable!Y$337:Y$389,D592)</f>
        <v>1.4999999999999999E-2</v>
      </c>
      <c r="AA599" s="174">
        <f>INDEX(Sorted_by_Variable!Z$337:Z$389,D592)</f>
        <v>1.4999999999999999E-2</v>
      </c>
      <c r="AB599" s="174">
        <f>INDEX(Sorted_by_Variable!AA$337:AA$389,D592)</f>
        <v>1.4999999999999999E-2</v>
      </c>
      <c r="AC599" s="174">
        <f>INDEX(Sorted_by_Variable!AB$337:AB$389,D592)</f>
        <v>1.4999999999999999E-2</v>
      </c>
      <c r="AD599" s="174">
        <f>INDEX(Sorted_by_Variable!AC$337:AC$389,D592)</f>
        <v>1.4999999999999999E-2</v>
      </c>
      <c r="AE599" s="174">
        <f>INDEX(Sorted_by_Variable!AD$337:AD$389,D592)</f>
        <v>1.4999999999999999E-2</v>
      </c>
      <c r="AF599" s="174">
        <f>INDEX(Sorted_by_Variable!AE$337:AE$389,D592)</f>
        <v>1.4999999999999999E-2</v>
      </c>
      <c r="AG599" s="174">
        <f>INDEX(Sorted_by_Variable!AF$337:AF$389,D592)</f>
        <v>1.4999999999999999E-2</v>
      </c>
      <c r="AH599" s="174">
        <f>INDEX(Sorted_by_Variable!AG$337:AG$389,D592)</f>
        <v>1.4999999999999999E-2</v>
      </c>
      <c r="AI599" s="174">
        <f>INDEX(Sorted_by_Variable!AH$337:AH$389,D592)</f>
        <v>1.4999999999999999E-2</v>
      </c>
      <c r="AJ599" s="174">
        <f>INDEX(Sorted_by_Variable!AI$337:AI$389,D592)</f>
        <v>1.4999999999999999E-2</v>
      </c>
      <c r="AK599" s="174">
        <f>INDEX(Sorted_by_Variable!AJ$337:AJ$389,D592)</f>
        <v>1.4999999999999999E-2</v>
      </c>
      <c r="AL599" s="174">
        <f>INDEX(Sorted_by_Variable!AK$337:AK$389,D592)</f>
        <v>1.4999999999999999E-2</v>
      </c>
      <c r="AM599" s="174">
        <f>INDEX(Sorted_by_Variable!AL$337:AL$389,D592)</f>
        <v>1.4999999999999999E-2</v>
      </c>
      <c r="AN599" s="174">
        <f>INDEX(Sorted_by_Variable!AM$337:AM$389,D592)</f>
        <v>1.4999999999999999E-2</v>
      </c>
      <c r="AO599" s="174">
        <f>INDEX(Sorted_by_Variable!AN$337:AN$389,D592)</f>
        <v>1.4999999999999999E-2</v>
      </c>
      <c r="AP599" s="174">
        <f>INDEX(Sorted_by_Variable!AO$337:AO$389,D592)</f>
        <v>1.4999999999999999E-2</v>
      </c>
      <c r="AQ599" s="175">
        <f>INDEX(Sorted_by_Variable!AP$337:AP$389,D592)</f>
        <v>1.4999999999999999E-2</v>
      </c>
      <c r="AS599" s="69" t="str">
        <f t="shared" si="121"/>
        <v>First-year savings as a percent of previous year sales</v>
      </c>
    </row>
    <row r="600" spans="2:45" x14ac:dyDescent="0.35">
      <c r="B600" s="231"/>
      <c r="C600" s="231" t="s">
        <v>2414</v>
      </c>
      <c r="D600" s="248"/>
      <c r="E600" s="250"/>
      <c r="F600" s="249"/>
      <c r="G600" s="250"/>
      <c r="H600" s="250"/>
      <c r="I600" s="250"/>
      <c r="J600" s="250"/>
      <c r="K600" s="250"/>
      <c r="L600" s="250"/>
      <c r="M600" s="250"/>
      <c r="N600" s="250"/>
      <c r="O600" s="250"/>
      <c r="P600" s="250"/>
      <c r="Q600" s="250"/>
      <c r="R600" s="251"/>
      <c r="S600" s="250"/>
      <c r="T600" s="250"/>
      <c r="U600" s="250"/>
      <c r="V600" s="250"/>
      <c r="W600" s="250"/>
      <c r="X600" s="250"/>
      <c r="Y600" s="250"/>
      <c r="Z600" s="250"/>
      <c r="AA600" s="250"/>
      <c r="AB600" s="250"/>
      <c r="AC600" s="250"/>
      <c r="AD600" s="250"/>
      <c r="AE600" s="250"/>
      <c r="AF600" s="250"/>
      <c r="AG600" s="250"/>
      <c r="AH600" s="250"/>
      <c r="AI600" s="250"/>
      <c r="AJ600" s="250"/>
      <c r="AK600" s="250"/>
      <c r="AL600" s="250"/>
      <c r="AM600" s="250"/>
      <c r="AN600" s="250"/>
      <c r="AO600" s="250"/>
      <c r="AP600" s="250"/>
      <c r="AQ600" s="251"/>
      <c r="AS600" s="69" t="str">
        <f t="shared" si="121"/>
        <v>Levelized cost of saved energy associated with program year</v>
      </c>
    </row>
    <row r="601" spans="2:45" x14ac:dyDescent="0.35">
      <c r="B601" s="36"/>
      <c r="C601" s="267" t="s">
        <v>2403</v>
      </c>
      <c r="D601" s="76" t="s">
        <v>2375</v>
      </c>
      <c r="E601" s="197"/>
      <c r="F601" s="196">
        <f>INDEX(Sorted_by_Variable!E$392:E$444,D592)</f>
        <v>0</v>
      </c>
      <c r="G601" s="197">
        <f>INDEX(Sorted_by_Variable!F$392:F$444,D592)</f>
        <v>0</v>
      </c>
      <c r="H601" s="197">
        <f>INDEX(Sorted_by_Variable!G$392:G$444,D592)</f>
        <v>0</v>
      </c>
      <c r="I601" s="197">
        <f>INDEX(Sorted_by_Variable!H$392:H$444,D592)</f>
        <v>0</v>
      </c>
      <c r="J601" s="197">
        <f>INDEX(Sorted_by_Variable!I$392:I$444,D592)</f>
        <v>7.8106720978618869</v>
      </c>
      <c r="K601" s="197">
        <f>INDEX(Sorted_by_Variable!J$392:J$444,D592)</f>
        <v>7.8106720978618878</v>
      </c>
      <c r="L601" s="197">
        <f>INDEX(Sorted_by_Variable!K$392:K$444,D592)</f>
        <v>7.8106720978618887</v>
      </c>
      <c r="M601" s="197">
        <f>INDEX(Sorted_by_Variable!L$392:L$444,D592)</f>
        <v>9.1124507808388664</v>
      </c>
      <c r="N601" s="197">
        <f>INDEX(Sorted_by_Variable!M$392:M$444,D592)</f>
        <v>9.1124507808388664</v>
      </c>
      <c r="O601" s="197">
        <f>INDEX(Sorted_by_Variable!N$392:N$444,D592)</f>
        <v>9.1124507808388664</v>
      </c>
      <c r="P601" s="197">
        <f>INDEX(Sorted_by_Variable!O$392:O$444,D592)</f>
        <v>9.1124507808388699</v>
      </c>
      <c r="Q601" s="197">
        <f>INDEX(Sorted_by_Variable!P$392:P$444,D592)</f>
        <v>9.1124507808388682</v>
      </c>
      <c r="R601" s="198">
        <f>INDEX(Sorted_by_Variable!Q$392:Q$444,D592)</f>
        <v>9.1124507808388664</v>
      </c>
      <c r="S601" s="197">
        <f>INDEX(Sorted_by_Variable!R$392:R$444,D592)</f>
        <v>9.1124507808388682</v>
      </c>
      <c r="T601" s="197">
        <f>INDEX(Sorted_by_Variable!S$392:S$444,D592)</f>
        <v>9.1124507808388682</v>
      </c>
      <c r="U601" s="197">
        <f>INDEX(Sorted_by_Variable!T$392:T$444,D592)</f>
        <v>9.1124507808388699</v>
      </c>
      <c r="V601" s="197">
        <f>INDEX(Sorted_by_Variable!U$392:U$444,D592)</f>
        <v>9.1124507808388682</v>
      </c>
      <c r="W601" s="197">
        <f>INDEX(Sorted_by_Variable!V$392:V$444,D592)</f>
        <v>9.1124507808388664</v>
      </c>
      <c r="X601" s="197">
        <f>INDEX(Sorted_by_Variable!W$392:W$444,D592)</f>
        <v>9.1124507808388682</v>
      </c>
      <c r="Y601" s="197">
        <f>INDEX(Sorted_by_Variable!X$392:X$444,D592)</f>
        <v>9.1124507808388682</v>
      </c>
      <c r="Z601" s="197">
        <f>INDEX(Sorted_by_Variable!Y$392:Y$444,D592)</f>
        <v>9.1124507808388682</v>
      </c>
      <c r="AA601" s="197">
        <f>INDEX(Sorted_by_Variable!Z$392:Z$444,D592)</f>
        <v>9.1124507808388664</v>
      </c>
      <c r="AB601" s="197">
        <f>INDEX(Sorted_by_Variable!AA$392:AA$444,D592)</f>
        <v>9.1124507808388664</v>
      </c>
      <c r="AC601" s="197">
        <f>INDEX(Sorted_by_Variable!AB$392:AB$444,D592)</f>
        <v>9.1124507808388664</v>
      </c>
      <c r="AD601" s="197">
        <f>INDEX(Sorted_by_Variable!AC$392:AC$444,D592)</f>
        <v>9.1124507808388682</v>
      </c>
      <c r="AE601" s="197">
        <f>INDEX(Sorted_by_Variable!AD$392:AD$444,D592)</f>
        <v>9.1124507808388664</v>
      </c>
      <c r="AF601" s="197">
        <f>INDEX(Sorted_by_Variable!AE$392:AE$444,D592)</f>
        <v>9.1124507808388664</v>
      </c>
      <c r="AG601" s="197">
        <f>INDEX(Sorted_by_Variable!AF$392:AF$444,D592)</f>
        <v>9.1124507808388682</v>
      </c>
      <c r="AH601" s="197">
        <f>INDEX(Sorted_by_Variable!AG$392:AG$444,D592)</f>
        <v>9.1124507808388682</v>
      </c>
      <c r="AI601" s="197">
        <f>INDEX(Sorted_by_Variable!AH$392:AH$444,D592)</f>
        <v>9.1124507808388682</v>
      </c>
      <c r="AJ601" s="197">
        <f>INDEX(Sorted_by_Variable!AI$392:AI$444,D592)</f>
        <v>9.1124507808388664</v>
      </c>
      <c r="AK601" s="197">
        <f>INDEX(Sorted_by_Variable!AJ$392:AJ$444,D592)</f>
        <v>9.1124507808388664</v>
      </c>
      <c r="AL601" s="197">
        <f>INDEX(Sorted_by_Variable!AK$392:AK$444,D592)</f>
        <v>9.1124507808388682</v>
      </c>
      <c r="AM601" s="197">
        <f>INDEX(Sorted_by_Variable!AL$392:AL$444,D592)</f>
        <v>9.1124507808388699</v>
      </c>
      <c r="AN601" s="197">
        <f>INDEX(Sorted_by_Variable!AM$392:AM$444,D592)</f>
        <v>9.1124507808388682</v>
      </c>
      <c r="AO601" s="197">
        <f>INDEX(Sorted_by_Variable!AN$392:AN$444,D592)</f>
        <v>9.1124507808388682</v>
      </c>
      <c r="AP601" s="197">
        <f>INDEX(Sorted_by_Variable!AO$392:AO$444,D592)</f>
        <v>9.1124507808388699</v>
      </c>
      <c r="AQ601" s="198">
        <f>INDEX(Sorted_by_Variable!AP$392:AP$444,D592)</f>
        <v>9.1124507808388682</v>
      </c>
      <c r="AS601" s="69" t="str">
        <f t="shared" si="121"/>
        <v>Total levelized cost of saved energy</v>
      </c>
    </row>
    <row r="602" spans="2:45" x14ac:dyDescent="0.35">
      <c r="B602" s="36"/>
      <c r="C602" s="267" t="s">
        <v>2397</v>
      </c>
      <c r="D602" s="76" t="s">
        <v>2375</v>
      </c>
      <c r="E602" s="197"/>
      <c r="F602" s="196">
        <f>INDEX(Sorted_by_Variable!E$447:E$499,D592)</f>
        <v>0</v>
      </c>
      <c r="G602" s="197">
        <f>INDEX(Sorted_by_Variable!F$447:F$499,D592)</f>
        <v>0</v>
      </c>
      <c r="H602" s="197">
        <f>INDEX(Sorted_by_Variable!G$447:G$499,D592)</f>
        <v>0</v>
      </c>
      <c r="I602" s="197">
        <f>INDEX(Sorted_by_Variable!H$447:H$499,D592)</f>
        <v>0</v>
      </c>
      <c r="J602" s="197">
        <f>INDEX(Sorted_by_Variable!I$447:I$499,D592)</f>
        <v>3.9053360489309434</v>
      </c>
      <c r="K602" s="197">
        <f>INDEX(Sorted_by_Variable!J$447:J$499,D592)</f>
        <v>3.9053360489309439</v>
      </c>
      <c r="L602" s="197">
        <f>INDEX(Sorted_by_Variable!K$447:K$499,D592)</f>
        <v>3.9053360489309443</v>
      </c>
      <c r="M602" s="197">
        <f>INDEX(Sorted_by_Variable!L$447:L$499,D592)</f>
        <v>4.5562253904194332</v>
      </c>
      <c r="N602" s="197">
        <f>INDEX(Sorted_by_Variable!M$447:M$499,D592)</f>
        <v>4.5562253904194332</v>
      </c>
      <c r="O602" s="197">
        <f>INDEX(Sorted_by_Variable!N$447:N$499,D592)</f>
        <v>4.5562253904194332</v>
      </c>
      <c r="P602" s="197">
        <f>INDEX(Sorted_by_Variable!O$447:O$499,D592)</f>
        <v>4.556225390419435</v>
      </c>
      <c r="Q602" s="197">
        <f>INDEX(Sorted_by_Variable!P$447:P$499,D592)</f>
        <v>4.5562253904194341</v>
      </c>
      <c r="R602" s="198">
        <f>INDEX(Sorted_by_Variable!Q$447:Q$499,D592)</f>
        <v>4.5562253904194332</v>
      </c>
      <c r="S602" s="197">
        <f>INDEX(Sorted_by_Variable!R$447:R$499,D592)</f>
        <v>4.5562253904194341</v>
      </c>
      <c r="T602" s="197">
        <f>INDEX(Sorted_by_Variable!S$447:S$499,D592)</f>
        <v>4.5562253904194341</v>
      </c>
      <c r="U602" s="197">
        <f>INDEX(Sorted_by_Variable!T$447:T$499,D592)</f>
        <v>4.556225390419435</v>
      </c>
      <c r="V602" s="197">
        <f>INDEX(Sorted_by_Variable!U$447:U$499,D592)</f>
        <v>4.5562253904194341</v>
      </c>
      <c r="W602" s="197">
        <f>INDEX(Sorted_by_Variable!V$447:V$499,D592)</f>
        <v>4.5562253904194332</v>
      </c>
      <c r="X602" s="197">
        <f>INDEX(Sorted_by_Variable!W$447:W$499,D592)</f>
        <v>4.5562253904194341</v>
      </c>
      <c r="Y602" s="197">
        <f>INDEX(Sorted_by_Variable!X$447:X$499,D592)</f>
        <v>4.5562253904194341</v>
      </c>
      <c r="Z602" s="197">
        <f>INDEX(Sorted_by_Variable!Y$447:Y$499,D592)</f>
        <v>4.5562253904194341</v>
      </c>
      <c r="AA602" s="197">
        <f>INDEX(Sorted_by_Variable!Z$447:Z$499,D592)</f>
        <v>4.5562253904194332</v>
      </c>
      <c r="AB602" s="197">
        <f>INDEX(Sorted_by_Variable!AA$447:AA$499,D592)</f>
        <v>4.5562253904194332</v>
      </c>
      <c r="AC602" s="197">
        <f>INDEX(Sorted_by_Variable!AB$447:AB$499,D592)</f>
        <v>4.5562253904194332</v>
      </c>
      <c r="AD602" s="197">
        <f>INDEX(Sorted_by_Variable!AC$447:AC$499,D592)</f>
        <v>4.5562253904194341</v>
      </c>
      <c r="AE602" s="197">
        <f>INDEX(Sorted_by_Variable!AD$447:AD$499,D592)</f>
        <v>4.5562253904194332</v>
      </c>
      <c r="AF602" s="197">
        <f>INDEX(Sorted_by_Variable!AE$447:AE$499,D592)</f>
        <v>4.5562253904194332</v>
      </c>
      <c r="AG602" s="197">
        <f>INDEX(Sorted_by_Variable!AF$447:AF$499,D592)</f>
        <v>4.5562253904194341</v>
      </c>
      <c r="AH602" s="197">
        <f>INDEX(Sorted_by_Variable!AG$447:AG$499,D592)</f>
        <v>4.5562253904194341</v>
      </c>
      <c r="AI602" s="197">
        <f>INDEX(Sorted_by_Variable!AH$447:AH$499,D592)</f>
        <v>4.5562253904194341</v>
      </c>
      <c r="AJ602" s="197">
        <f>INDEX(Sorted_by_Variable!AI$447:AI$499,D592)</f>
        <v>4.5562253904194332</v>
      </c>
      <c r="AK602" s="197">
        <f>INDEX(Sorted_by_Variable!AJ$447:AJ$499,D592)</f>
        <v>4.5562253904194332</v>
      </c>
      <c r="AL602" s="197">
        <f>INDEX(Sorted_by_Variable!AK$447:AK$499,D592)</f>
        <v>4.5562253904194341</v>
      </c>
      <c r="AM602" s="197">
        <f>INDEX(Sorted_by_Variable!AL$447:AL$499,D592)</f>
        <v>4.556225390419435</v>
      </c>
      <c r="AN602" s="197">
        <f>INDEX(Sorted_by_Variable!AM$447:AM$499,D592)</f>
        <v>4.5562253904194341</v>
      </c>
      <c r="AO602" s="197">
        <f>INDEX(Sorted_by_Variable!AN$447:AN$499,D592)</f>
        <v>4.5562253904194341</v>
      </c>
      <c r="AP602" s="197">
        <f>INDEX(Sorted_by_Variable!AO$447:AO$499,D592)</f>
        <v>4.556225390419435</v>
      </c>
      <c r="AQ602" s="198">
        <f>INDEX(Sorted_by_Variable!AP$447:AP$499,D592)</f>
        <v>4.5562253904194341</v>
      </c>
      <c r="AS602" s="69" t="str">
        <f t="shared" si="121"/>
        <v>Program levelized cost of saved energy</v>
      </c>
    </row>
    <row r="603" spans="2:45" x14ac:dyDescent="0.35">
      <c r="B603" s="36"/>
      <c r="C603" s="244" t="s">
        <v>2398</v>
      </c>
      <c r="D603" s="76" t="s">
        <v>2375</v>
      </c>
      <c r="E603" s="197"/>
      <c r="F603" s="196">
        <f>INDEX(Sorted_by_Variable!E$502:E$554,D592)</f>
        <v>0</v>
      </c>
      <c r="G603" s="197">
        <f>INDEX(Sorted_by_Variable!F$502:F$554,D592)</f>
        <v>0</v>
      </c>
      <c r="H603" s="197">
        <f>INDEX(Sorted_by_Variable!G$502:G$554,D592)</f>
        <v>0</v>
      </c>
      <c r="I603" s="197">
        <f>INDEX(Sorted_by_Variable!H$502:H$554,D592)</f>
        <v>0</v>
      </c>
      <c r="J603" s="197">
        <f>INDEX(Sorted_by_Variable!I$502:I$554,D592)</f>
        <v>3.9053360489309434</v>
      </c>
      <c r="K603" s="197">
        <f>INDEX(Sorted_by_Variable!J$502:J$554,D592)</f>
        <v>3.9053360489309439</v>
      </c>
      <c r="L603" s="197">
        <f>INDEX(Sorted_by_Variable!K$502:K$554,D592)</f>
        <v>3.9053360489309443</v>
      </c>
      <c r="M603" s="197">
        <f>INDEX(Sorted_by_Variable!L$502:L$554,D592)</f>
        <v>4.5562253904194332</v>
      </c>
      <c r="N603" s="197">
        <f>INDEX(Sorted_by_Variable!M$502:M$554,D592)</f>
        <v>4.5562253904194332</v>
      </c>
      <c r="O603" s="197">
        <f>INDEX(Sorted_by_Variable!N$502:N$554,D592)</f>
        <v>4.5562253904194332</v>
      </c>
      <c r="P603" s="197">
        <f>INDEX(Sorted_by_Variable!O$502:O$554,D592)</f>
        <v>4.556225390419435</v>
      </c>
      <c r="Q603" s="197">
        <f>INDEX(Sorted_by_Variable!P$502:P$554,D592)</f>
        <v>4.5562253904194341</v>
      </c>
      <c r="R603" s="198">
        <f>INDEX(Sorted_by_Variable!Q$502:Q$554,D592)</f>
        <v>4.5562253904194332</v>
      </c>
      <c r="S603" s="197">
        <f>INDEX(Sorted_by_Variable!R$502:R$554,D592)</f>
        <v>4.5562253904194341</v>
      </c>
      <c r="T603" s="197">
        <f>INDEX(Sorted_by_Variable!S$502:S$554,D592)</f>
        <v>4.5562253904194341</v>
      </c>
      <c r="U603" s="197">
        <f>INDEX(Sorted_by_Variable!T$502:T$554,D592)</f>
        <v>4.556225390419435</v>
      </c>
      <c r="V603" s="197">
        <f>INDEX(Sorted_by_Variable!U$502:U$554,D592)</f>
        <v>4.5562253904194341</v>
      </c>
      <c r="W603" s="197">
        <f>INDEX(Sorted_by_Variable!V$502:V$554,D592)</f>
        <v>4.5562253904194332</v>
      </c>
      <c r="X603" s="197">
        <f>INDEX(Sorted_by_Variable!W$502:W$554,D592)</f>
        <v>4.5562253904194341</v>
      </c>
      <c r="Y603" s="197">
        <f>INDEX(Sorted_by_Variable!X$502:X$554,D592)</f>
        <v>4.5562253904194341</v>
      </c>
      <c r="Z603" s="197">
        <f>INDEX(Sorted_by_Variable!Y$502:Y$554,D592)</f>
        <v>4.5562253904194341</v>
      </c>
      <c r="AA603" s="197">
        <f>INDEX(Sorted_by_Variable!Z$502:Z$554,D592)</f>
        <v>4.5562253904194332</v>
      </c>
      <c r="AB603" s="197">
        <f>INDEX(Sorted_by_Variable!AA$502:AA$554,D592)</f>
        <v>4.5562253904194332</v>
      </c>
      <c r="AC603" s="197">
        <f>INDEX(Sorted_by_Variable!AB$502:AB$554,D592)</f>
        <v>4.5562253904194332</v>
      </c>
      <c r="AD603" s="197">
        <f>INDEX(Sorted_by_Variable!AC$502:AC$554,D592)</f>
        <v>4.5562253904194341</v>
      </c>
      <c r="AE603" s="197">
        <f>INDEX(Sorted_by_Variable!AD$502:AD$554,D592)</f>
        <v>4.5562253904194332</v>
      </c>
      <c r="AF603" s="197">
        <f>INDEX(Sorted_by_Variable!AE$502:AE$554,D592)</f>
        <v>4.5562253904194332</v>
      </c>
      <c r="AG603" s="197">
        <f>INDEX(Sorted_by_Variable!AF$502:AF$554,D592)</f>
        <v>4.5562253904194341</v>
      </c>
      <c r="AH603" s="197">
        <f>INDEX(Sorted_by_Variable!AG$502:AG$554,D592)</f>
        <v>4.5562253904194341</v>
      </c>
      <c r="AI603" s="197">
        <f>INDEX(Sorted_by_Variable!AH$502:AH$554,D592)</f>
        <v>4.5562253904194341</v>
      </c>
      <c r="AJ603" s="197">
        <f>INDEX(Sorted_by_Variable!AI$502:AI$554,D592)</f>
        <v>4.5562253904194332</v>
      </c>
      <c r="AK603" s="197">
        <f>INDEX(Sorted_by_Variable!AJ$502:AJ$554,D592)</f>
        <v>4.5562253904194332</v>
      </c>
      <c r="AL603" s="197">
        <f>INDEX(Sorted_by_Variable!AK$502:AK$554,D592)</f>
        <v>4.5562253904194341</v>
      </c>
      <c r="AM603" s="197">
        <f>INDEX(Sorted_by_Variable!AL$502:AL$554,D592)</f>
        <v>4.556225390419435</v>
      </c>
      <c r="AN603" s="197">
        <f>INDEX(Sorted_by_Variable!AM$502:AM$554,D592)</f>
        <v>4.5562253904194341</v>
      </c>
      <c r="AO603" s="197">
        <f>INDEX(Sorted_by_Variable!AN$502:AN$554,D592)</f>
        <v>4.5562253904194341</v>
      </c>
      <c r="AP603" s="197">
        <f>INDEX(Sorted_by_Variable!AO$502:AO$554,D592)</f>
        <v>4.556225390419435</v>
      </c>
      <c r="AQ603" s="198">
        <f>INDEX(Sorted_by_Variable!AP$502:AP$554,D592)</f>
        <v>4.5562253904194341</v>
      </c>
      <c r="AS603" s="69" t="str">
        <f t="shared" si="121"/>
        <v>Participant levelized cost of saved energy</v>
      </c>
    </row>
    <row r="604" spans="2:45" x14ac:dyDescent="0.35">
      <c r="B604" s="36"/>
      <c r="C604" s="247" t="s">
        <v>2418</v>
      </c>
      <c r="D604" s="248"/>
      <c r="E604" s="250"/>
      <c r="F604" s="249"/>
      <c r="G604" s="250"/>
      <c r="H604" s="250"/>
      <c r="I604" s="250"/>
      <c r="J604" s="250"/>
      <c r="K604" s="250"/>
      <c r="L604" s="250"/>
      <c r="M604" s="250"/>
      <c r="N604" s="250"/>
      <c r="O604" s="250"/>
      <c r="P604" s="250"/>
      <c r="Q604" s="250"/>
      <c r="R604" s="251"/>
      <c r="S604" s="250"/>
      <c r="T604" s="250"/>
      <c r="U604" s="250"/>
      <c r="V604" s="250"/>
      <c r="W604" s="250"/>
      <c r="X604" s="250"/>
      <c r="Y604" s="250"/>
      <c r="Z604" s="250"/>
      <c r="AA604" s="250"/>
      <c r="AB604" s="250"/>
      <c r="AC604" s="250"/>
      <c r="AD604" s="250"/>
      <c r="AE604" s="250"/>
      <c r="AF604" s="250"/>
      <c r="AG604" s="250"/>
      <c r="AH604" s="250"/>
      <c r="AI604" s="250"/>
      <c r="AJ604" s="250"/>
      <c r="AK604" s="250"/>
      <c r="AL604" s="250"/>
      <c r="AM604" s="250"/>
      <c r="AN604" s="250"/>
      <c r="AO604" s="250"/>
      <c r="AP604" s="250"/>
      <c r="AQ604" s="251"/>
      <c r="AS604" s="69" t="str">
        <f>C604</f>
        <v>Annualized total cost of EE</v>
      </c>
    </row>
    <row r="605" spans="2:45" x14ac:dyDescent="0.35">
      <c r="B605" s="36"/>
      <c r="C605" s="244" t="s">
        <v>2418</v>
      </c>
      <c r="D605" s="76" t="s">
        <v>2376</v>
      </c>
      <c r="E605" s="200"/>
      <c r="F605" s="199">
        <f>INDEX(Sorted_by_Variable!E$557:E$609,D592)</f>
        <v>0</v>
      </c>
      <c r="G605" s="200">
        <f>INDEX(Sorted_by_Variable!F$557:F$609,D592)</f>
        <v>0</v>
      </c>
      <c r="H605" s="200">
        <f>INDEX(Sorted_by_Variable!G$557:G$609,D592)</f>
        <v>0</v>
      </c>
      <c r="I605" s="200">
        <f>INDEX(Sorted_by_Variable!H$557:H$609,D592)</f>
        <v>0</v>
      </c>
      <c r="J605" s="200">
        <f>INDEX(Sorted_by_Variable!I$557:I$609,D592)</f>
        <v>14.743190331761161</v>
      </c>
      <c r="K605" s="200">
        <f>INDEX(Sorted_by_Variable!J$557:J$609,D592)</f>
        <v>34.548334372294903</v>
      </c>
      <c r="L605" s="200">
        <f>INDEX(Sorted_by_Variable!K$557:K$609,D592)</f>
        <v>59.117355067328468</v>
      </c>
      <c r="M605" s="200">
        <f>INDEX(Sorted_by_Variable!L$557:L$609,D592)</f>
        <v>93.502817076364522</v>
      </c>
      <c r="N605" s="200">
        <f>INDEX(Sorted_by_Variable!M$557:M$609,D592)</f>
        <v>132.6648342191726</v>
      </c>
      <c r="O605" s="200">
        <f>INDEX(Sorted_by_Variable!N$557:N$609,D592)</f>
        <v>175.72764282719805</v>
      </c>
      <c r="P605" s="200">
        <f>INDEX(Sorted_by_Variable!O$557:O$609,D592)</f>
        <v>216.00176333276053</v>
      </c>
      <c r="Q605" s="200">
        <f>INDEX(Sorted_by_Variable!P$557:P$609,D592)</f>
        <v>253.54055507208287</v>
      </c>
      <c r="R605" s="201">
        <f>INDEX(Sorted_by_Variable!Q$557:Q$609,D592)</f>
        <v>288.39416069139759</v>
      </c>
      <c r="S605" s="200">
        <f>INDEX(Sorted_by_Variable!R$557:R$609,D592)</f>
        <v>320.6095944315631</v>
      </c>
      <c r="T605" s="200">
        <f>INDEX(Sorted_by_Variable!S$557:S$609,D592)</f>
        <v>350.23082652854265</v>
      </c>
      <c r="U605" s="200">
        <f>INDEX(Sorted_by_Variable!T$557:T$609,D592)</f>
        <v>377.29886385751115</v>
      </c>
      <c r="V605" s="200">
        <f>INDEX(Sorted_by_Variable!U$557:U$609,D592)</f>
        <v>401.85182694336413</v>
      </c>
      <c r="W605" s="200">
        <f>INDEX(Sorted_by_Variable!V$557:V$609,D592)</f>
        <v>423.92502345559819</v>
      </c>
      <c r="X605" s="200">
        <f>INDEX(Sorted_by_Variable!W$557:W$609,D592)</f>
        <v>443.55101830089058</v>
      </c>
      <c r="Y605" s="200">
        <f>INDEX(Sorted_by_Variable!X$557:X$609,D592)</f>
        <v>460.75970042222917</v>
      </c>
      <c r="Z605" s="200">
        <f>INDEX(Sorted_by_Variable!Y$557:Y$609,D592)</f>
        <v>475.57834640912068</v>
      </c>
      <c r="AA605" s="200">
        <f>INDEX(Sorted_by_Variable!Z$557:Z$609,D592)</f>
        <v>488.03168101923757</v>
      </c>
      <c r="AB605" s="200">
        <f>INDEX(Sorted_by_Variable!AA$557:AA$609,D592)</f>
        <v>498.14193470784056</v>
      </c>
      <c r="AC605" s="200">
        <f>INDEX(Sorted_by_Variable!AB$557:AB$609,D592)</f>
        <v>505.92889825742043</v>
      </c>
      <c r="AD605" s="200">
        <f>INDEX(Sorted_by_Variable!AC$557:AC$609,D592)</f>
        <v>512.18593198214603</v>
      </c>
      <c r="AE605" s="200">
        <f>INDEX(Sorted_by_Variable!AD$557:AD$609,D592)</f>
        <v>517.22177927307359</v>
      </c>
      <c r="AF605" s="200">
        <f>INDEX(Sorted_by_Variable!AE$557:AE$609,D592)</f>
        <v>521.33891580364423</v>
      </c>
      <c r="AG605" s="200">
        <f>INDEX(Sorted_by_Variable!AF$557:AF$609,D592)</f>
        <v>525.11556227042968</v>
      </c>
      <c r="AH605" s="200">
        <f>INDEX(Sorted_by_Variable!AG$557:AG$609,D592)</f>
        <v>528.88973870698919</v>
      </c>
      <c r="AI605" s="200">
        <f>INDEX(Sorted_by_Variable!AH$557:AH$609,D592)</f>
        <v>532.9161661342456</v>
      </c>
      <c r="AJ605" s="200">
        <f>INDEX(Sorted_by_Variable!AI$557:AI$609,D592)</f>
        <v>537.16272783788361</v>
      </c>
      <c r="AK605" s="200">
        <f>INDEX(Sorted_by_Variable!AJ$557:AJ$609,D592)</f>
        <v>541.6002312532338</v>
      </c>
      <c r="AL605" s="200">
        <f>INDEX(Sorted_by_Variable!AK$557:AK$609,D592)</f>
        <v>546.20229720377415</v>
      </c>
      <c r="AM605" s="200">
        <f>INDEX(Sorted_by_Variable!AL$557:AL$609,D592)</f>
        <v>550.94525565633228</v>
      </c>
      <c r="AN605" s="200">
        <f>INDEX(Sorted_by_Variable!AM$557:AM$609,D592)</f>
        <v>555.80804773817192</v>
      </c>
      <c r="AO605" s="200">
        <f>INDEX(Sorted_by_Variable!AN$557:AN$609,D592)</f>
        <v>560.7721337731989</v>
      </c>
      <c r="AP605" s="200">
        <f>INDEX(Sorted_by_Variable!AO$557:AO$609,D592)</f>
        <v>565.82140710606291</v>
      </c>
      <c r="AQ605" s="201">
        <f>INDEX(Sorted_by_Variable!AP$557:AP$609,D592)</f>
        <v>570.94211349401689</v>
      </c>
      <c r="AS605" s="69" t="str">
        <f>C604&amp;"|"&amp;C605</f>
        <v>Annualized total cost of EE|Annualized total cost of EE</v>
      </c>
    </row>
    <row r="606" spans="2:45" x14ac:dyDescent="0.35">
      <c r="B606" s="36"/>
      <c r="C606" s="244" t="s">
        <v>2419</v>
      </c>
      <c r="D606" s="76" t="s">
        <v>2376</v>
      </c>
      <c r="E606" s="200"/>
      <c r="F606" s="199">
        <f>INDEX(Sorted_by_Variable!E$612:E$664,D592)</f>
        <v>0</v>
      </c>
      <c r="G606" s="200">
        <f>INDEX(Sorted_by_Variable!F$612:F$664,D592)</f>
        <v>0</v>
      </c>
      <c r="H606" s="200">
        <f>INDEX(Sorted_by_Variable!G$612:G$664,D592)</f>
        <v>0</v>
      </c>
      <c r="I606" s="200">
        <f>INDEX(Sorted_by_Variable!H$612:H$664,D592)</f>
        <v>0</v>
      </c>
      <c r="J606" s="200">
        <f>INDEX(Sorted_by_Variable!I$612:I$664,D592)</f>
        <v>7.3715951658805805</v>
      </c>
      <c r="K606" s="200">
        <f>INDEX(Sorted_by_Variable!J$612:J$664,D592)</f>
        <v>17.274167186147452</v>
      </c>
      <c r="L606" s="200">
        <f>INDEX(Sorted_by_Variable!K$612:K$664,D592)</f>
        <v>29.558677533664234</v>
      </c>
      <c r="M606" s="200">
        <f>INDEX(Sorted_by_Variable!L$612:L$664,D592)</f>
        <v>46.751408538182261</v>
      </c>
      <c r="N606" s="200">
        <f>INDEX(Sorted_by_Variable!M$612:M$664,D592)</f>
        <v>66.332417109586302</v>
      </c>
      <c r="O606" s="200">
        <f>INDEX(Sorted_by_Variable!N$612:N$664,D592)</f>
        <v>87.863821413599027</v>
      </c>
      <c r="P606" s="200">
        <f>INDEX(Sorted_by_Variable!O$612:O$664,D592)</f>
        <v>108.00088166638027</v>
      </c>
      <c r="Q606" s="200">
        <f>INDEX(Sorted_by_Variable!P$612:P$664,D592)</f>
        <v>126.77027753604143</v>
      </c>
      <c r="R606" s="201">
        <f>INDEX(Sorted_by_Variable!Q$612:Q$664,D592)</f>
        <v>144.19708034569879</v>
      </c>
      <c r="S606" s="200">
        <f>INDEX(Sorted_by_Variable!R$612:R$664,D592)</f>
        <v>160.30479721578155</v>
      </c>
      <c r="T606" s="200">
        <f>INDEX(Sorted_by_Variable!S$612:S$664,D592)</f>
        <v>175.11541326427133</v>
      </c>
      <c r="U606" s="200">
        <f>INDEX(Sorted_by_Variable!T$612:T$664,D592)</f>
        <v>188.64943192875558</v>
      </c>
      <c r="V606" s="200">
        <f>INDEX(Sorted_by_Variable!U$612:U$664,D592)</f>
        <v>200.92591347168207</v>
      </c>
      <c r="W606" s="200">
        <f>INDEX(Sorted_by_Variable!V$612:V$664,D592)</f>
        <v>211.9625117277991</v>
      </c>
      <c r="X606" s="200">
        <f>INDEX(Sorted_by_Variable!W$612:W$664,D592)</f>
        <v>221.77550915044529</v>
      </c>
      <c r="Y606" s="200">
        <f>INDEX(Sorted_by_Variable!X$612:X$664,D592)</f>
        <v>230.37985021111459</v>
      </c>
      <c r="Z606" s="200">
        <f>INDEX(Sorted_by_Variable!Y$612:Y$664,D592)</f>
        <v>237.78917320456034</v>
      </c>
      <c r="AA606" s="200">
        <f>INDEX(Sorted_by_Variable!Z$612:Z$664,D592)</f>
        <v>244.01584050961878</v>
      </c>
      <c r="AB606" s="200">
        <f>INDEX(Sorted_by_Variable!AA$612:AA$664,D592)</f>
        <v>249.07096735392028</v>
      </c>
      <c r="AC606" s="200">
        <f>INDEX(Sorted_by_Variable!AB$612:AB$664,D592)</f>
        <v>252.96444912871021</v>
      </c>
      <c r="AD606" s="200">
        <f>INDEX(Sorted_by_Variable!AC$612:AC$664,D592)</f>
        <v>256.09296599107302</v>
      </c>
      <c r="AE606" s="200">
        <f>INDEX(Sorted_by_Variable!AD$612:AD$664,D592)</f>
        <v>258.6108896365368</v>
      </c>
      <c r="AF606" s="200">
        <f>INDEX(Sorted_by_Variable!AE$612:AE$664,D592)</f>
        <v>260.66945790182211</v>
      </c>
      <c r="AG606" s="200">
        <f>INDEX(Sorted_by_Variable!AF$612:AF$664,D592)</f>
        <v>262.55778113521484</v>
      </c>
      <c r="AH606" s="200">
        <f>INDEX(Sorted_by_Variable!AG$612:AG$664,D592)</f>
        <v>264.4448693534946</v>
      </c>
      <c r="AI606" s="200">
        <f>INDEX(Sorted_by_Variable!AH$612:AH$664,D592)</f>
        <v>266.4580830671228</v>
      </c>
      <c r="AJ606" s="200">
        <f>INDEX(Sorted_by_Variable!AI$612:AI$664,D592)</f>
        <v>268.5813639189418</v>
      </c>
      <c r="AK606" s="200">
        <f>INDEX(Sorted_by_Variable!AJ$612:AJ$664,D592)</f>
        <v>270.8001156266169</v>
      </c>
      <c r="AL606" s="200">
        <f>INDEX(Sorted_by_Variable!AK$612:AK$664,D592)</f>
        <v>273.10114860188708</v>
      </c>
      <c r="AM606" s="200">
        <f>INDEX(Sorted_by_Variable!AL$612:AL$664,D592)</f>
        <v>275.47262782816614</v>
      </c>
      <c r="AN606" s="200">
        <f>INDEX(Sorted_by_Variable!AM$612:AM$664,D592)</f>
        <v>277.90402386908596</v>
      </c>
      <c r="AO606" s="200">
        <f>INDEX(Sorted_by_Variable!AN$612:AN$664,D592)</f>
        <v>280.38606688659945</v>
      </c>
      <c r="AP606" s="200">
        <f>INDEX(Sorted_by_Variable!AO$612:AO$664,D592)</f>
        <v>282.91070355303145</v>
      </c>
      <c r="AQ606" s="201">
        <f>INDEX(Sorted_by_Variable!AP$612:AP$664,D592)</f>
        <v>285.47105674700845</v>
      </c>
      <c r="AS606" s="69" t="str">
        <f>C604&amp;"|"&amp;C606</f>
        <v>Annualized total cost of EE|Annualized program cost of EE</v>
      </c>
    </row>
    <row r="607" spans="2:45" x14ac:dyDescent="0.35">
      <c r="B607" s="36"/>
      <c r="C607" s="244" t="s">
        <v>2420</v>
      </c>
      <c r="D607" s="76" t="s">
        <v>2376</v>
      </c>
      <c r="E607" s="200"/>
      <c r="F607" s="199">
        <f>INDEX(Sorted_by_Variable!E$667:E$719,D592)</f>
        <v>0</v>
      </c>
      <c r="G607" s="200">
        <f>INDEX(Sorted_by_Variable!F$667:F$719,D592)</f>
        <v>0</v>
      </c>
      <c r="H607" s="200">
        <f>INDEX(Sorted_by_Variable!G$667:G$719,D592)</f>
        <v>0</v>
      </c>
      <c r="I607" s="200">
        <f>INDEX(Sorted_by_Variable!H$667:H$719,D592)</f>
        <v>0</v>
      </c>
      <c r="J607" s="200">
        <f>INDEX(Sorted_by_Variable!I$667:I$719,D592)</f>
        <v>7.3715951658805805</v>
      </c>
      <c r="K607" s="200">
        <f>INDEX(Sorted_by_Variable!J$667:J$719,D592)</f>
        <v>17.274167186147452</v>
      </c>
      <c r="L607" s="200">
        <f>INDEX(Sorted_by_Variable!K$667:K$719,D592)</f>
        <v>29.558677533664234</v>
      </c>
      <c r="M607" s="200">
        <f>INDEX(Sorted_by_Variable!L$667:L$719,D592)</f>
        <v>46.751408538182261</v>
      </c>
      <c r="N607" s="200">
        <f>INDEX(Sorted_by_Variable!M$667:M$719,D592)</f>
        <v>66.332417109586302</v>
      </c>
      <c r="O607" s="200">
        <f>INDEX(Sorted_by_Variable!N$667:N$719,D592)</f>
        <v>87.863821413599027</v>
      </c>
      <c r="P607" s="200">
        <f>INDEX(Sorted_by_Variable!O$667:O$719,D592)</f>
        <v>108.00088166638027</v>
      </c>
      <c r="Q607" s="200">
        <f>INDEX(Sorted_by_Variable!P$667:P$719,D592)</f>
        <v>126.77027753604143</v>
      </c>
      <c r="R607" s="201">
        <f>INDEX(Sorted_by_Variable!Q$667:Q$719,D592)</f>
        <v>144.19708034569879</v>
      </c>
      <c r="S607" s="200">
        <f>INDEX(Sorted_by_Variable!R$667:R$719,D592)</f>
        <v>160.30479721578155</v>
      </c>
      <c r="T607" s="200">
        <f>INDEX(Sorted_by_Variable!S$667:S$719,D592)</f>
        <v>175.11541326427133</v>
      </c>
      <c r="U607" s="200">
        <f>INDEX(Sorted_by_Variable!T$667:T$719,D592)</f>
        <v>188.64943192875558</v>
      </c>
      <c r="V607" s="200">
        <f>INDEX(Sorted_by_Variable!U$667:U$719,D592)</f>
        <v>200.92591347168207</v>
      </c>
      <c r="W607" s="200">
        <f>INDEX(Sorted_by_Variable!V$667:V$719,D592)</f>
        <v>211.9625117277991</v>
      </c>
      <c r="X607" s="200">
        <f>INDEX(Sorted_by_Variable!W$667:W$719,D592)</f>
        <v>221.77550915044529</v>
      </c>
      <c r="Y607" s="200">
        <f>INDEX(Sorted_by_Variable!X$667:X$719,D592)</f>
        <v>230.37985021111459</v>
      </c>
      <c r="Z607" s="200">
        <f>INDEX(Sorted_by_Variable!Y$667:Y$719,D592)</f>
        <v>237.78917320456034</v>
      </c>
      <c r="AA607" s="200">
        <f>INDEX(Sorted_by_Variable!Z$667:Z$719,D592)</f>
        <v>244.01584050961878</v>
      </c>
      <c r="AB607" s="200">
        <f>INDEX(Sorted_by_Variable!AA$667:AA$719,D592)</f>
        <v>249.07096735392028</v>
      </c>
      <c r="AC607" s="200">
        <f>INDEX(Sorted_by_Variable!AB$667:AB$719,D592)</f>
        <v>252.96444912871021</v>
      </c>
      <c r="AD607" s="200">
        <f>INDEX(Sorted_by_Variable!AC$667:AC$719,D592)</f>
        <v>256.09296599107302</v>
      </c>
      <c r="AE607" s="200">
        <f>INDEX(Sorted_by_Variable!AD$667:AD$719,D592)</f>
        <v>258.6108896365368</v>
      </c>
      <c r="AF607" s="200">
        <f>INDEX(Sorted_by_Variable!AE$667:AE$719,D592)</f>
        <v>260.66945790182211</v>
      </c>
      <c r="AG607" s="200">
        <f>INDEX(Sorted_by_Variable!AF$667:AF$719,D592)</f>
        <v>262.55778113521484</v>
      </c>
      <c r="AH607" s="200">
        <f>INDEX(Sorted_by_Variable!AG$667:AG$719,D592)</f>
        <v>264.4448693534946</v>
      </c>
      <c r="AI607" s="200">
        <f>INDEX(Sorted_by_Variable!AH$667:AH$719,D592)</f>
        <v>266.4580830671228</v>
      </c>
      <c r="AJ607" s="200">
        <f>INDEX(Sorted_by_Variable!AI$667:AI$719,D592)</f>
        <v>268.5813639189418</v>
      </c>
      <c r="AK607" s="200">
        <f>INDEX(Sorted_by_Variable!AJ$667:AJ$719,D592)</f>
        <v>270.8001156266169</v>
      </c>
      <c r="AL607" s="200">
        <f>INDEX(Sorted_by_Variable!AK$667:AK$719,D592)</f>
        <v>273.10114860188708</v>
      </c>
      <c r="AM607" s="200">
        <f>INDEX(Sorted_by_Variable!AL$667:AL$719,D592)</f>
        <v>275.47262782816614</v>
      </c>
      <c r="AN607" s="200">
        <f>INDEX(Sorted_by_Variable!AM$667:AM$719,D592)</f>
        <v>277.90402386908596</v>
      </c>
      <c r="AO607" s="200">
        <f>INDEX(Sorted_by_Variable!AN$667:AN$719,D592)</f>
        <v>280.38606688659945</v>
      </c>
      <c r="AP607" s="200">
        <f>INDEX(Sorted_by_Variable!AO$667:AO$719,D592)</f>
        <v>282.91070355303145</v>
      </c>
      <c r="AQ607" s="201">
        <f>INDEX(Sorted_by_Variable!AP$667:AP$719,D592)</f>
        <v>285.47105674700845</v>
      </c>
      <c r="AS607" s="69" t="str">
        <f>C604&amp;"|"&amp;C607</f>
        <v>Annualized total cost of EE|Annualized participant cost of EE</v>
      </c>
    </row>
    <row r="608" spans="2:45" x14ac:dyDescent="0.35">
      <c r="B608" s="231"/>
      <c r="C608" s="247" t="s">
        <v>2421</v>
      </c>
      <c r="D608" s="248"/>
      <c r="E608" s="250"/>
      <c r="F608" s="249"/>
      <c r="G608" s="250"/>
      <c r="H608" s="250"/>
      <c r="I608" s="250"/>
      <c r="J608" s="250"/>
      <c r="K608" s="250"/>
      <c r="L608" s="250"/>
      <c r="M608" s="250"/>
      <c r="N608" s="250"/>
      <c r="O608" s="250"/>
      <c r="P608" s="250"/>
      <c r="Q608" s="250"/>
      <c r="R608" s="251"/>
      <c r="S608" s="250"/>
      <c r="T608" s="250"/>
      <c r="U608" s="250"/>
      <c r="V608" s="250"/>
      <c r="W608" s="250"/>
      <c r="X608" s="250"/>
      <c r="Y608" s="250"/>
      <c r="Z608" s="250"/>
      <c r="AA608" s="250"/>
      <c r="AB608" s="250"/>
      <c r="AC608" s="250"/>
      <c r="AD608" s="250"/>
      <c r="AE608" s="250"/>
      <c r="AF608" s="250"/>
      <c r="AG608" s="250"/>
      <c r="AH608" s="250"/>
      <c r="AI608" s="250"/>
      <c r="AJ608" s="250"/>
      <c r="AK608" s="250"/>
      <c r="AL608" s="250"/>
      <c r="AM608" s="250"/>
      <c r="AN608" s="250"/>
      <c r="AO608" s="250"/>
      <c r="AP608" s="250"/>
      <c r="AQ608" s="251"/>
      <c r="AS608" s="69" t="str">
        <f>C608</f>
        <v>Annual first-year costs</v>
      </c>
    </row>
    <row r="609" spans="2:45" x14ac:dyDescent="0.35">
      <c r="B609" s="36"/>
      <c r="C609" s="244" t="s">
        <v>2394</v>
      </c>
      <c r="D609" s="76" t="s">
        <v>2376</v>
      </c>
      <c r="E609" s="200"/>
      <c r="F609" s="199">
        <f>INDEX(Sorted_by_Variable!E$722:E$774,D592)</f>
        <v>0</v>
      </c>
      <c r="G609" s="200">
        <f>INDEX(Sorted_by_Variable!F$722:F$774,D592)</f>
        <v>0</v>
      </c>
      <c r="H609" s="200">
        <f>INDEX(Sorted_by_Variable!G$722:G$774,D592)</f>
        <v>0</v>
      </c>
      <c r="I609" s="200">
        <f>INDEX(Sorted_by_Variable!H$722:H$774,D592)</f>
        <v>0</v>
      </c>
      <c r="J609" s="200">
        <f>INDEX(Sorted_by_Variable!I$722:I$774,D592)</f>
        <v>124.57961999999999</v>
      </c>
      <c r="K609" s="200">
        <f>INDEX(Sorted_by_Variable!J$722:J$774,D592)</f>
        <v>173.9098347906947</v>
      </c>
      <c r="L609" s="200">
        <f>INDEX(Sorted_by_Variable!K$722:K$774,D592)</f>
        <v>223.3176324068319</v>
      </c>
      <c r="M609" s="200">
        <f>INDEX(Sorted_by_Variable!L$722:L$774,D592)</f>
        <v>318.01989585836435</v>
      </c>
      <c r="N609" s="200">
        <f>INDEX(Sorted_by_Variable!M$722:M$774,D592)</f>
        <v>375.11956638961908</v>
      </c>
      <c r="O609" s="200">
        <f>INDEX(Sorted_by_Variable!N$722:N$774,D592)</f>
        <v>427.8242998346592</v>
      </c>
      <c r="P609" s="200">
        <f>INDEX(Sorted_by_Variable!O$722:O$774,D592)</f>
        <v>426.77701777159558</v>
      </c>
      <c r="Q609" s="200">
        <f>INDEX(Sorted_by_Variable!P$722:P$774,D592)</f>
        <v>426.12550076662677</v>
      </c>
      <c r="R609" s="201">
        <f>INDEX(Sorted_by_Variable!Q$722:Q$774,D592)</f>
        <v>425.86339760304713</v>
      </c>
      <c r="S609" s="200">
        <f>INDEX(Sorted_by_Variable!R$722:R$774,D592)</f>
        <v>425.9847687925643</v>
      </c>
      <c r="T609" s="200">
        <f>INDEX(Sorted_by_Variable!S$722:S$774,D592)</f>
        <v>426.48407542435677</v>
      </c>
      <c r="U609" s="200">
        <f>INDEX(Sorted_by_Variable!T$722:T$774,D592)</f>
        <v>427.35616850682584</v>
      </c>
      <c r="V609" s="200">
        <f>INDEX(Sorted_by_Variable!U$722:U$774,D592)</f>
        <v>428.59627878585144</v>
      </c>
      <c r="W609" s="200">
        <f>INDEX(Sorted_by_Variable!V$722:V$774,D592)</f>
        <v>430.20000702399273</v>
      </c>
      <c r="X609" s="200">
        <f>INDEX(Sorted_by_Variable!W$722:W$774,D592)</f>
        <v>432.16331472568663</v>
      </c>
      <c r="Y609" s="200">
        <f>INDEX(Sorted_by_Variable!X$722:X$774,D592)</f>
        <v>434.4825152940823</v>
      </c>
      <c r="Z609" s="200">
        <f>INDEX(Sorted_by_Variable!Y$722:Y$774,D592)</f>
        <v>437.15426560571871</v>
      </c>
      <c r="AA609" s="200">
        <f>INDEX(Sorted_by_Variable!Z$722:Z$774,D592)</f>
        <v>440.17555798980089</v>
      </c>
      <c r="AB609" s="200">
        <f>INDEX(Sorted_by_Variable!AA$722:AA$774,D592)</f>
        <v>443.54371259935868</v>
      </c>
      <c r="AC609" s="200">
        <f>INDEX(Sorted_by_Variable!AB$722:AB$774,D592)</f>
        <v>447.25637016207946</v>
      </c>
      <c r="AD609" s="200">
        <f>INDEX(Sorted_by_Variable!AC$722:AC$774,D592)</f>
        <v>451.31148509910304</v>
      </c>
      <c r="AE609" s="200">
        <f>INDEX(Sorted_by_Variable!AD$722:AD$774,D592)</f>
        <v>455.59257461369737</v>
      </c>
      <c r="AF609" s="200">
        <f>INDEX(Sorted_by_Variable!AE$722:AE$774,D592)</f>
        <v>460.0544867280579</v>
      </c>
      <c r="AG609" s="200">
        <f>INDEX(Sorted_by_Variable!AF$722:AF$774,D592)</f>
        <v>464.65285828471701</v>
      </c>
      <c r="AH609" s="200">
        <f>INDEX(Sorted_by_Variable!AG$722:AG$774,D592)</f>
        <v>469.34426510677861</v>
      </c>
      <c r="AI609" s="200">
        <f>INDEX(Sorted_by_Variable!AH$722:AH$774,D592)</f>
        <v>473.66104152002356</v>
      </c>
      <c r="AJ609" s="200">
        <f>INDEX(Sorted_by_Variable!AI$722:AI$774,D592)</f>
        <v>477.98875130144137</v>
      </c>
      <c r="AK609" s="200">
        <f>INDEX(Sorted_by_Variable!AJ$722:AJ$774,D592)</f>
        <v>482.33184914896918</v>
      </c>
      <c r="AL609" s="200">
        <f>INDEX(Sorted_by_Variable!AK$722:AK$774,D592)</f>
        <v>486.69442256078418</v>
      </c>
      <c r="AM609" s="200">
        <f>INDEX(Sorted_by_Variable!AL$722:AL$774,D592)</f>
        <v>491.08020590502275</v>
      </c>
      <c r="AN609" s="200">
        <f>INDEX(Sorted_by_Variable!AM$722:AM$774,D592)</f>
        <v>495.49259366378618</v>
      </c>
      <c r="AO609" s="200">
        <f>INDEX(Sorted_by_Variable!AN$722:AN$774,D592)</f>
        <v>499.93465288373051</v>
      </c>
      <c r="AP609" s="200">
        <f>INDEX(Sorted_by_Variable!AO$722:AO$774,D592)</f>
        <v>504.40913486401587</v>
      </c>
      <c r="AQ609" s="201">
        <f>INDEX(Sorted_by_Variable!AP$722:AP$774,D592)</f>
        <v>508.91848611092462</v>
      </c>
      <c r="AS609" s="69" t="str">
        <f>C608&amp;"|"&amp;C609</f>
        <v>Annual first-year costs|Annual total cost of EE</v>
      </c>
    </row>
    <row r="610" spans="2:45" x14ac:dyDescent="0.35">
      <c r="B610" s="36"/>
      <c r="C610" s="244" t="s">
        <v>2385</v>
      </c>
      <c r="D610" s="76" t="s">
        <v>2376</v>
      </c>
      <c r="E610" s="200"/>
      <c r="F610" s="199">
        <f>INDEX(Sorted_by_Variable!E$777:E$829,D592)</f>
        <v>0</v>
      </c>
      <c r="G610" s="200">
        <f>INDEX(Sorted_by_Variable!F$777:F$829,D592)</f>
        <v>0</v>
      </c>
      <c r="H610" s="200">
        <f>INDEX(Sorted_by_Variable!G$777:G$829,D592)</f>
        <v>0</v>
      </c>
      <c r="I610" s="200">
        <f>INDEX(Sorted_by_Variable!H$777:H$829,D592)</f>
        <v>0</v>
      </c>
      <c r="J610" s="200">
        <f>INDEX(Sorted_by_Variable!I$777:I$829,D592)</f>
        <v>62.289809999999996</v>
      </c>
      <c r="K610" s="200">
        <f>INDEX(Sorted_by_Variable!J$777:J$829,D592)</f>
        <v>86.954917395347351</v>
      </c>
      <c r="L610" s="200">
        <f>INDEX(Sorted_by_Variable!K$777:K$829,D592)</f>
        <v>111.65881620341595</v>
      </c>
      <c r="M610" s="200">
        <f>INDEX(Sorted_by_Variable!L$777:L$829,D592)</f>
        <v>159.00994792918218</v>
      </c>
      <c r="N610" s="200">
        <f>INDEX(Sorted_by_Variable!M$777:M$829,D592)</f>
        <v>187.55978319480954</v>
      </c>
      <c r="O610" s="200">
        <f>INDEX(Sorted_by_Variable!N$777:N$829,D592)</f>
        <v>213.9121499173296</v>
      </c>
      <c r="P610" s="200">
        <f>INDEX(Sorted_by_Variable!O$777:O$829,D592)</f>
        <v>213.38850888579779</v>
      </c>
      <c r="Q610" s="200">
        <f>INDEX(Sorted_by_Variable!P$777:P$829,D592)</f>
        <v>213.06275038331339</v>
      </c>
      <c r="R610" s="201">
        <f>INDEX(Sorted_by_Variable!Q$777:Q$829,D592)</f>
        <v>212.93169880152357</v>
      </c>
      <c r="S610" s="200">
        <f>INDEX(Sorted_by_Variable!R$777:R$829,D592)</f>
        <v>212.99238439628215</v>
      </c>
      <c r="T610" s="200">
        <f>INDEX(Sorted_by_Variable!S$777:S$829,D592)</f>
        <v>213.24203771217839</v>
      </c>
      <c r="U610" s="200">
        <f>INDEX(Sorted_by_Variable!T$777:T$829,D592)</f>
        <v>213.67808425341292</v>
      </c>
      <c r="V610" s="200">
        <f>INDEX(Sorted_by_Variable!U$777:U$829,D592)</f>
        <v>214.29813939292572</v>
      </c>
      <c r="W610" s="200">
        <f>INDEX(Sorted_by_Variable!V$777:V$829,D592)</f>
        <v>215.10000351199636</v>
      </c>
      <c r="X610" s="200">
        <f>INDEX(Sorted_by_Variable!W$777:W$829,D592)</f>
        <v>216.08165736284332</v>
      </c>
      <c r="Y610" s="200">
        <f>INDEX(Sorted_by_Variable!X$777:X$829,D592)</f>
        <v>217.24125764704115</v>
      </c>
      <c r="Z610" s="200">
        <f>INDEX(Sorted_by_Variable!Y$777:Y$829,D592)</f>
        <v>218.57713280285935</v>
      </c>
      <c r="AA610" s="200">
        <f>INDEX(Sorted_by_Variable!Z$777:Z$829,D592)</f>
        <v>220.08777899490045</v>
      </c>
      <c r="AB610" s="200">
        <f>INDEX(Sorted_by_Variable!AA$777:AA$829,D592)</f>
        <v>221.77185629967934</v>
      </c>
      <c r="AC610" s="200">
        <f>INDEX(Sorted_by_Variable!AB$777:AB$829,D592)</f>
        <v>223.62818508103973</v>
      </c>
      <c r="AD610" s="200">
        <f>INDEX(Sorted_by_Variable!AC$777:AC$829,D592)</f>
        <v>225.65574254955152</v>
      </c>
      <c r="AE610" s="200">
        <f>INDEX(Sorted_by_Variable!AD$777:AD$829,D592)</f>
        <v>227.79628730684868</v>
      </c>
      <c r="AF610" s="200">
        <f>INDEX(Sorted_by_Variable!AE$777:AE$829,D592)</f>
        <v>230.02724336402895</v>
      </c>
      <c r="AG610" s="200">
        <f>INDEX(Sorted_by_Variable!AF$777:AF$829,D592)</f>
        <v>232.32642914235851</v>
      </c>
      <c r="AH610" s="200">
        <f>INDEX(Sorted_by_Variable!AG$777:AG$829,D592)</f>
        <v>234.6721325533893</v>
      </c>
      <c r="AI610" s="200">
        <f>INDEX(Sorted_by_Variable!AH$777:AH$829,D592)</f>
        <v>236.83052076001178</v>
      </c>
      <c r="AJ610" s="200">
        <f>INDEX(Sorted_by_Variable!AI$777:AI$829,D592)</f>
        <v>238.99437565072068</v>
      </c>
      <c r="AK610" s="200">
        <f>INDEX(Sorted_by_Variable!AJ$777:AJ$829,D592)</f>
        <v>241.16592457448459</v>
      </c>
      <c r="AL610" s="200">
        <f>INDEX(Sorted_by_Variable!AK$777:AK$829,D592)</f>
        <v>243.34721128039209</v>
      </c>
      <c r="AM610" s="200">
        <f>INDEX(Sorted_by_Variable!AL$777:AL$829,D592)</f>
        <v>245.54010295251138</v>
      </c>
      <c r="AN610" s="200">
        <f>INDEX(Sorted_by_Variable!AM$777:AM$829,D592)</f>
        <v>247.74629683189309</v>
      </c>
      <c r="AO610" s="200">
        <f>INDEX(Sorted_by_Variable!AN$777:AN$829,D592)</f>
        <v>249.96732644186525</v>
      </c>
      <c r="AP610" s="200">
        <f>INDEX(Sorted_by_Variable!AO$777:AO$829,D592)</f>
        <v>252.20456743200793</v>
      </c>
      <c r="AQ610" s="201">
        <f>INDEX(Sorted_by_Variable!AP$777:AP$829,D592)</f>
        <v>254.45924305546231</v>
      </c>
      <c r="AS610" s="69" t="str">
        <f>C608&amp;"|"&amp;C610</f>
        <v>Annual first-year costs|Annual program cost of EE</v>
      </c>
    </row>
    <row r="611" spans="2:45" ht="18" thickBot="1" x14ac:dyDescent="0.4">
      <c r="B611" s="29"/>
      <c r="C611" s="245" t="s">
        <v>2386</v>
      </c>
      <c r="D611" s="96" t="s">
        <v>2376</v>
      </c>
      <c r="E611" s="203"/>
      <c r="F611" s="202">
        <f>INDEX(Sorted_by_Variable!E$832:E$884,D592)</f>
        <v>0</v>
      </c>
      <c r="G611" s="203">
        <f>INDEX(Sorted_by_Variable!F$832:F$884,D592)</f>
        <v>0</v>
      </c>
      <c r="H611" s="203">
        <f>INDEX(Sorted_by_Variable!G$832:G$884,D592)</f>
        <v>0</v>
      </c>
      <c r="I611" s="203">
        <f>INDEX(Sorted_by_Variable!H$832:H$884,D592)</f>
        <v>0</v>
      </c>
      <c r="J611" s="203">
        <f>INDEX(Sorted_by_Variable!I$832:I$884,D592)</f>
        <v>62.289809999999996</v>
      </c>
      <c r="K611" s="203">
        <f>INDEX(Sorted_by_Variable!J$832:J$884,D592)</f>
        <v>86.954917395347351</v>
      </c>
      <c r="L611" s="203">
        <f>INDEX(Sorted_by_Variable!K$832:K$884,D592)</f>
        <v>111.65881620341595</v>
      </c>
      <c r="M611" s="203">
        <f>INDEX(Sorted_by_Variable!L$832:L$884,D592)</f>
        <v>159.00994792918218</v>
      </c>
      <c r="N611" s="203">
        <f>INDEX(Sorted_by_Variable!M$832:M$884,D592)</f>
        <v>187.55978319480954</v>
      </c>
      <c r="O611" s="203">
        <f>INDEX(Sorted_by_Variable!N$832:N$884,D592)</f>
        <v>213.9121499173296</v>
      </c>
      <c r="P611" s="203">
        <f>INDEX(Sorted_by_Variable!O$832:O$884,D592)</f>
        <v>213.38850888579779</v>
      </c>
      <c r="Q611" s="203">
        <f>INDEX(Sorted_by_Variable!P$832:P$884,D592)</f>
        <v>213.06275038331339</v>
      </c>
      <c r="R611" s="204">
        <f>INDEX(Sorted_by_Variable!Q$832:Q$884,D592)</f>
        <v>212.93169880152357</v>
      </c>
      <c r="S611" s="203">
        <f>INDEX(Sorted_by_Variable!R$832:R$884,D592)</f>
        <v>212.99238439628215</v>
      </c>
      <c r="T611" s="203">
        <f>INDEX(Sorted_by_Variable!S$832:S$884,D592)</f>
        <v>213.24203771217839</v>
      </c>
      <c r="U611" s="203">
        <f>INDEX(Sorted_by_Variable!T$832:T$884,D592)</f>
        <v>213.67808425341292</v>
      </c>
      <c r="V611" s="203">
        <f>INDEX(Sorted_by_Variable!U$832:U$884,D592)</f>
        <v>214.29813939292572</v>
      </c>
      <c r="W611" s="203">
        <f>INDEX(Sorted_by_Variable!V$832:V$884,D592)</f>
        <v>215.10000351199636</v>
      </c>
      <c r="X611" s="203">
        <f>INDEX(Sorted_by_Variable!W$832:W$884,D592)</f>
        <v>216.08165736284332</v>
      </c>
      <c r="Y611" s="203">
        <f>INDEX(Sorted_by_Variable!X$832:X$884,D592)</f>
        <v>217.24125764704115</v>
      </c>
      <c r="Z611" s="203">
        <f>INDEX(Sorted_by_Variable!Y$832:Y$884,D592)</f>
        <v>218.57713280285935</v>
      </c>
      <c r="AA611" s="203">
        <f>INDEX(Sorted_by_Variable!Z$832:Z$884,D592)</f>
        <v>220.08777899490045</v>
      </c>
      <c r="AB611" s="203">
        <f>INDEX(Sorted_by_Variable!AA$832:AA$884,D592)</f>
        <v>221.77185629967934</v>
      </c>
      <c r="AC611" s="203">
        <f>INDEX(Sorted_by_Variable!AB$832:AB$884,D592)</f>
        <v>223.62818508103973</v>
      </c>
      <c r="AD611" s="203">
        <f>INDEX(Sorted_by_Variable!AC$832:AC$884,D592)</f>
        <v>225.65574254955152</v>
      </c>
      <c r="AE611" s="203">
        <f>INDEX(Sorted_by_Variable!AD$832:AD$884,D592)</f>
        <v>227.79628730684868</v>
      </c>
      <c r="AF611" s="203">
        <f>INDEX(Sorted_by_Variable!AE$832:AE$884,D592)</f>
        <v>230.02724336402895</v>
      </c>
      <c r="AG611" s="203">
        <f>INDEX(Sorted_by_Variable!AF$832:AF$884,D592)</f>
        <v>232.32642914235851</v>
      </c>
      <c r="AH611" s="203">
        <f>INDEX(Sorted_by_Variable!AG$832:AG$884,D592)</f>
        <v>234.6721325533893</v>
      </c>
      <c r="AI611" s="203">
        <f>INDEX(Sorted_by_Variable!AH$832:AH$884,D592)</f>
        <v>236.83052076001178</v>
      </c>
      <c r="AJ611" s="203">
        <f>INDEX(Sorted_by_Variable!AI$832:AI$884,D592)</f>
        <v>238.99437565072068</v>
      </c>
      <c r="AK611" s="203">
        <f>INDEX(Sorted_by_Variable!AJ$832:AJ$884,D592)</f>
        <v>241.16592457448459</v>
      </c>
      <c r="AL611" s="203">
        <f>INDEX(Sorted_by_Variable!AK$832:AK$884,D592)</f>
        <v>243.34721128039209</v>
      </c>
      <c r="AM611" s="203">
        <f>INDEX(Sorted_by_Variable!AL$832:AL$884,D592)</f>
        <v>245.54010295251138</v>
      </c>
      <c r="AN611" s="203">
        <f>INDEX(Sorted_by_Variable!AM$832:AM$884,D592)</f>
        <v>247.74629683189309</v>
      </c>
      <c r="AO611" s="203">
        <f>INDEX(Sorted_by_Variable!AN$832:AN$884,D592)</f>
        <v>249.96732644186525</v>
      </c>
      <c r="AP611" s="203">
        <f>INDEX(Sorted_by_Variable!AO$832:AO$884,D592)</f>
        <v>252.20456743200793</v>
      </c>
      <c r="AQ611" s="204">
        <f>INDEX(Sorted_by_Variable!AP$832:AP$884,D592)</f>
        <v>254.45924305546231</v>
      </c>
      <c r="AS611" s="69" t="str">
        <f>C608&amp;"|"&amp;C611</f>
        <v>Annual first-year costs|Annual participant cost of EE</v>
      </c>
    </row>
    <row r="612" spans="2:45" ht="18.75" thickTop="1" thickBot="1" x14ac:dyDescent="0.4"/>
    <row r="613" spans="2:45" ht="25.5" thickTop="1" x14ac:dyDescent="0.5">
      <c r="B613" s="217" t="str">
        <f>INDEX(Sorted_by_Variable!$C$7:$C$59,D613)</f>
        <v>New Hampshire</v>
      </c>
      <c r="C613" s="94"/>
      <c r="D613" s="228">
        <f>D592+1</f>
        <v>28</v>
      </c>
      <c r="E613" s="220"/>
      <c r="F613" s="222"/>
      <c r="G613" s="94"/>
      <c r="H613" s="94"/>
      <c r="I613" s="94"/>
      <c r="J613" s="94"/>
      <c r="K613" s="94"/>
      <c r="L613" s="94"/>
      <c r="M613" s="94"/>
      <c r="N613" s="94"/>
      <c r="O613" s="94"/>
      <c r="P613" s="94"/>
      <c r="Q613" s="94"/>
      <c r="R613" s="220"/>
      <c r="S613" s="94"/>
      <c r="T613" s="94"/>
      <c r="U613" s="94"/>
      <c r="V613" s="94"/>
      <c r="W613" s="94"/>
      <c r="X613" s="94"/>
      <c r="Y613" s="94"/>
      <c r="Z613" s="94"/>
      <c r="AA613" s="94"/>
      <c r="AB613" s="94"/>
      <c r="AC613" s="94"/>
      <c r="AD613" s="94"/>
      <c r="AE613" s="94"/>
      <c r="AF613" s="94"/>
      <c r="AG613" s="94"/>
      <c r="AH613" s="94"/>
      <c r="AI613" s="94"/>
      <c r="AJ613" s="94"/>
      <c r="AK613" s="94"/>
      <c r="AL613" s="94"/>
      <c r="AM613" s="94"/>
      <c r="AN613" s="94"/>
      <c r="AO613" s="94"/>
      <c r="AP613" s="94"/>
      <c r="AQ613" s="220"/>
      <c r="AS613" s="69"/>
    </row>
    <row r="614" spans="2:45" x14ac:dyDescent="0.35">
      <c r="C614" t="s">
        <v>2358</v>
      </c>
      <c r="D614" s="76" t="s">
        <v>0</v>
      </c>
      <c r="E614" s="166">
        <f>INDEX(Sorted_by_Variable!D$7:D$59,D613)</f>
        <v>10921.902</v>
      </c>
      <c r="F614" s="167">
        <f>INDEX(Sorted_by_Variable!E$7:E$59,D613)</f>
        <v>10945.859605825613</v>
      </c>
      <c r="G614" s="166">
        <f>INDEX(Sorted_by_Variable!F$7:F$59,D613)</f>
        <v>10969.869763567267</v>
      </c>
      <c r="H614" s="166">
        <f>INDEX(Sorted_by_Variable!G$7:G$59,D613)</f>
        <v>10993.932588499578</v>
      </c>
      <c r="I614" s="166">
        <f>INDEX(Sorted_by_Variable!H$7:H$59,D613)</f>
        <v>11018.048196150025</v>
      </c>
      <c r="J614" s="166">
        <f>INDEX(Sorted_by_Variable!I$7:I$59,D613)</f>
        <v>11042.2167022995</v>
      </c>
      <c r="K614" s="166">
        <f>INDEX(Sorted_by_Variable!J$7:J$59,D613)</f>
        <v>11066.438222982866</v>
      </c>
      <c r="L614" s="166">
        <f>INDEX(Sorted_by_Variable!K$7:K$59,D613)</f>
        <v>11090.712874489511</v>
      </c>
      <c r="M614" s="166">
        <f>INDEX(Sorted_by_Variable!L$7:L$59,D613)</f>
        <v>11115.040773363908</v>
      </c>
      <c r="N614" s="166">
        <f>INDEX(Sorted_by_Variable!M$7:M$59,D613)</f>
        <v>11139.422036406175</v>
      </c>
      <c r="O614" s="166">
        <f>INDEX(Sorted_by_Variable!N$7:N$59,D613)</f>
        <v>11163.856780672637</v>
      </c>
      <c r="P614" s="166">
        <f>INDEX(Sorted_by_Variable!O$7:O$59,D613)</f>
        <v>11188.345123476387</v>
      </c>
      <c r="Q614" s="166">
        <f>INDEX(Sorted_by_Variable!P$7:P$59,D613)</f>
        <v>11212.887182387845</v>
      </c>
      <c r="R614" s="168">
        <f>INDEX(Sorted_by_Variable!Q$7:Q$59,D613)</f>
        <v>11237.48307523533</v>
      </c>
      <c r="S614" s="166">
        <f>INDEX(Sorted_by_Variable!R$7:R$59,D613)</f>
        <v>11262.132920105618</v>
      </c>
      <c r="T614" s="166">
        <f>INDEX(Sorted_by_Variable!S$7:S$59,D613)</f>
        <v>11286.836835344517</v>
      </c>
      <c r="U614" s="166">
        <f>INDEX(Sorted_by_Variable!T$7:T$59,D613)</f>
        <v>11311.594939557428</v>
      </c>
      <c r="V614" s="166">
        <f>INDEX(Sorted_by_Variable!U$7:U$59,D613)</f>
        <v>11336.407351609918</v>
      </c>
      <c r="W614" s="166">
        <f>INDEX(Sorted_by_Variable!V$7:V$59,D613)</f>
        <v>11361.274190628292</v>
      </c>
      <c r="X614" s="166">
        <f>INDEX(Sorted_by_Variable!W$7:W$59,D613)</f>
        <v>11386.19557600016</v>
      </c>
      <c r="Y614" s="166">
        <f>INDEX(Sorted_by_Variable!X$7:X$59,D613)</f>
        <v>11411.171627375017</v>
      </c>
      <c r="Z614" s="166">
        <f>INDEX(Sorted_by_Variable!Y$7:Y$59,D613)</f>
        <v>11436.202464664811</v>
      </c>
      <c r="AA614" s="166">
        <f>INDEX(Sorted_by_Variable!Z$7:Z$59,D613)</f>
        <v>11461.288208044522</v>
      </c>
      <c r="AB614" s="166">
        <f>INDEX(Sorted_by_Variable!AA$7:AA$59,D613)</f>
        <v>11486.428977952737</v>
      </c>
      <c r="AC614" s="166">
        <f>INDEX(Sorted_by_Variable!AB$7:AB$59,D613)</f>
        <v>11511.624895092233</v>
      </c>
      <c r="AD614" s="166">
        <f>INDEX(Sorted_by_Variable!AC$7:AC$59,D613)</f>
        <v>11536.876080430549</v>
      </c>
      <c r="AE614" s="166">
        <f>INDEX(Sorted_by_Variable!AD$7:AD$59,D613)</f>
        <v>11562.182655200575</v>
      </c>
      <c r="AF614" s="166">
        <f>INDEX(Sorted_by_Variable!AE$7:AE$59,D613)</f>
        <v>11587.544740901129</v>
      </c>
      <c r="AG614" s="166">
        <f>INDEX(Sorted_by_Variable!AF$7:AF$59,D613)</f>
        <v>11612.962459297536</v>
      </c>
      <c r="AH614" s="166">
        <f>INDEX(Sorted_by_Variable!AG$7:AG$59,D613)</f>
        <v>11638.59749633982</v>
      </c>
      <c r="AI614" s="166">
        <f>INDEX(Sorted_by_Variable!AH$7:AH$59,D613)</f>
        <v>11664.28912145138</v>
      </c>
      <c r="AJ614" s="166">
        <f>INDEX(Sorted_by_Variable!AI$7:AI$59,D613)</f>
        <v>11690.037459547566</v>
      </c>
      <c r="AK614" s="166">
        <f>INDEX(Sorted_by_Variable!AJ$7:AJ$59,D613)</f>
        <v>11715.84263581947</v>
      </c>
      <c r="AL614" s="166">
        <f>INDEX(Sorted_by_Variable!AK$7:AK$59,D613)</f>
        <v>11741.704775734539</v>
      </c>
      <c r="AM614" s="166">
        <f>INDEX(Sorted_by_Variable!AL$7:AL$59,D613)</f>
        <v>11767.624005037182</v>
      </c>
      <c r="AN614" s="166">
        <f>INDEX(Sorted_by_Variable!AM$7:AM$59,D613)</f>
        <v>11793.600449749381</v>
      </c>
      <c r="AO614" s="166">
        <f>INDEX(Sorted_by_Variable!AN$7:AN$59,D613)</f>
        <v>11819.634236171309</v>
      </c>
      <c r="AP614" s="166">
        <f>INDEX(Sorted_by_Variable!AO$7:AO$59,D613)</f>
        <v>11845.725490881938</v>
      </c>
      <c r="AQ614" s="168">
        <f>INDEX(Sorted_by_Variable!AP$7:AP$59,D613)</f>
        <v>11871.874340739656</v>
      </c>
      <c r="AS614" s="69" t="str">
        <f t="shared" ref="AS614:AS624" si="123">C614</f>
        <v>BAU sales</v>
      </c>
    </row>
    <row r="615" spans="2:45" x14ac:dyDescent="0.35">
      <c r="C615" t="s">
        <v>2372</v>
      </c>
      <c r="D615" s="76" t="s">
        <v>0</v>
      </c>
      <c r="E615" s="166">
        <f>INDEX(Sorted_by_Variable!D$62:D$114,D613)</f>
        <v>10870.261</v>
      </c>
      <c r="F615" s="167">
        <f>INDEX(Sorted_by_Variable!E$62:E$114,D613)</f>
        <v>10945.859605825613</v>
      </c>
      <c r="G615" s="166">
        <f>INDEX(Sorted_by_Variable!F$62:F$114,D613)</f>
        <v>10969.869763567267</v>
      </c>
      <c r="H615" s="166">
        <f>INDEX(Sorted_by_Variable!G$62:G$114,D613)</f>
        <v>10993.932588499578</v>
      </c>
      <c r="I615" s="166">
        <f>INDEX(Sorted_by_Variable!H$62:H$114,D613)</f>
        <v>11018.048196150025</v>
      </c>
      <c r="J615" s="166">
        <f>INDEX(Sorted_by_Variable!I$62:I$114,D613)</f>
        <v>10990.5757022995</v>
      </c>
      <c r="K615" s="166">
        <f>INDEX(Sorted_by_Variable!J$62:J$114,D613)</f>
        <v>10944.021781049529</v>
      </c>
      <c r="L615" s="166">
        <f>INDEX(Sorted_by_Variable!K$62:K$114,D613)</f>
        <v>10879.81232375238</v>
      </c>
      <c r="M615" s="166">
        <f>INDEX(Sorted_by_Variable!L$62:L$114,D613)</f>
        <v>10799.457964297093</v>
      </c>
      <c r="N615" s="166">
        <f>INDEX(Sorted_by_Variable!M$62:M$114,D613)</f>
        <v>10704.536373163621</v>
      </c>
      <c r="O615" s="166">
        <f>INDEX(Sorted_by_Variable!N$62:N$114,D613)</f>
        <v>10596.674621058673</v>
      </c>
      <c r="P615" s="166">
        <f>INDEX(Sorted_by_Variable!O$62:O$114,D613)</f>
        <v>10495.407875184943</v>
      </c>
      <c r="Q615" s="166">
        <f>INDEX(Sorted_by_Variable!P$62:P$114,D613)</f>
        <v>10404.079642360495</v>
      </c>
      <c r="R615" s="168">
        <f>INDEX(Sorted_by_Variable!Q$62:Q$114,D613)</f>
        <v>10322.461015286954</v>
      </c>
      <c r="S615" s="166">
        <f>INDEX(Sorted_by_Variable!R$62:R$114,D613)</f>
        <v>10250.334366728392</v>
      </c>
      <c r="T615" s="166">
        <f>INDEX(Sorted_by_Variable!S$62:S$114,D613)</f>
        <v>10187.492999594679</v>
      </c>
      <c r="U615" s="166">
        <f>INDEX(Sorted_by_Variable!T$62:T$114,D613)</f>
        <v>10133.740811178874</v>
      </c>
      <c r="V615" s="166">
        <f>INDEX(Sorted_by_Variable!U$62:U$114,D613)</f>
        <v>10088.891971060144</v>
      </c>
      <c r="W615" s="166">
        <f>INDEX(Sorted_by_Variable!V$62:V$114,D613)</f>
        <v>10052.770612202115</v>
      </c>
      <c r="X615" s="166">
        <f>INDEX(Sorted_by_Variable!W$62:W$114,D613)</f>
        <v>10025.210534794447</v>
      </c>
      <c r="Y615" s="166">
        <f>INDEX(Sorted_by_Variable!X$62:X$114,D613)</f>
        <v>10006.05492240262</v>
      </c>
      <c r="Z615" s="166">
        <f>INDEX(Sorted_by_Variable!Y$62:Y$114,D613)</f>
        <v>9995.156070007497</v>
      </c>
      <c r="AA615" s="166">
        <f>INDEX(Sorted_by_Variable!Z$62:Z$114,D613)</f>
        <v>9992.3751235322197</v>
      </c>
      <c r="AB615" s="166">
        <f>INDEX(Sorted_by_Variable!AA$62:AA$114,D613)</f>
        <v>9997.5818304694258</v>
      </c>
      <c r="AC615" s="166">
        <f>INDEX(Sorted_by_Variable!AB$62:AB$114,D613)</f>
        <v>10010.654301236642</v>
      </c>
      <c r="AD615" s="166">
        <f>INDEX(Sorted_by_Variable!AC$62:AC$114,D613)</f>
        <v>10028.760833533646</v>
      </c>
      <c r="AE615" s="166">
        <f>INDEX(Sorted_by_Variable!AD$62:AD$114,D613)</f>
        <v>10050.686232289316</v>
      </c>
      <c r="AF615" s="166">
        <f>INDEX(Sorted_by_Variable!AE$62:AE$114,D613)</f>
        <v>10075.252012742052</v>
      </c>
      <c r="AG615" s="166">
        <f>INDEX(Sorted_by_Variable!AF$62:AF$114,D613)</f>
        <v>10101.320114112783</v>
      </c>
      <c r="AH615" s="166">
        <f>INDEX(Sorted_by_Variable!AG$62:AG$114,D613)</f>
        <v>10127.957493511494</v>
      </c>
      <c r="AI615" s="166">
        <f>INDEX(Sorted_by_Variable!AH$62:AH$114,D613)</f>
        <v>10153.952050343889</v>
      </c>
      <c r="AJ615" s="166">
        <f>INDEX(Sorted_by_Variable!AI$62:AI$114,D613)</f>
        <v>10179.243361970886</v>
      </c>
      <c r="AK615" s="166">
        <f>INDEX(Sorted_by_Variable!AJ$62:AJ$114,D613)</f>
        <v>10203.942571711164</v>
      </c>
      <c r="AL615" s="166">
        <f>INDEX(Sorted_by_Variable!AK$62:AK$114,D613)</f>
        <v>10228.15075462188</v>
      </c>
      <c r="AM615" s="166">
        <f>INDEX(Sorted_by_Variable!AL$62:AL$114,D613)</f>
        <v>10251.959336984213</v>
      </c>
      <c r="AN615" s="166">
        <f>INDEX(Sorted_by_Variable!AM$62:AM$114,D613)</f>
        <v>10275.450492642689</v>
      </c>
      <c r="AO615" s="166">
        <f>INDEX(Sorted_by_Variable!AN$62:AN$114,D613)</f>
        <v>10298.697517152901</v>
      </c>
      <c r="AP615" s="166">
        <f>INDEX(Sorted_by_Variable!AO$62:AO$114,D613)</f>
        <v>10321.765180648474</v>
      </c>
      <c r="AQ615" s="168">
        <f>INDEX(Sorted_by_Variable!AP$62:AP$114,D613)</f>
        <v>10344.710060296145</v>
      </c>
      <c r="AS615" s="69" t="str">
        <f t="shared" si="123"/>
        <v>Sales after EE</v>
      </c>
    </row>
    <row r="616" spans="2:45" x14ac:dyDescent="0.35">
      <c r="C616" t="s">
        <v>2356</v>
      </c>
      <c r="D616" s="76" t="s">
        <v>0</v>
      </c>
      <c r="E616" s="166">
        <f>INDEX(Sorted_by_Variable!D$117:D$169,D613)</f>
        <v>0</v>
      </c>
      <c r="F616" s="167">
        <f>INDEX(Sorted_by_Variable!E$117:E$169,D613)</f>
        <v>0</v>
      </c>
      <c r="G616" s="166">
        <f>INDEX(Sorted_by_Variable!F$117:F$169,D613)</f>
        <v>0</v>
      </c>
      <c r="H616" s="166">
        <f>INDEX(Sorted_by_Variable!G$117:G$169,D613)</f>
        <v>0</v>
      </c>
      <c r="I616" s="166">
        <f>INDEX(Sorted_by_Variable!H$117:H$169,D613)</f>
        <v>0</v>
      </c>
      <c r="J616" s="166">
        <f>INDEX(Sorted_by_Variable!I$117:I$169,D613)</f>
        <v>51.640999999999998</v>
      </c>
      <c r="K616" s="166">
        <f>INDEX(Sorted_by_Variable!J$117:J$169,D613)</f>
        <v>122.41644193333738</v>
      </c>
      <c r="L616" s="166">
        <f>INDEX(Sorted_by_Variable!K$117:K$169,D613)</f>
        <v>210.90055073713125</v>
      </c>
      <c r="M616" s="166">
        <f>INDEX(Sorted_by_Variable!L$117:L$169,D613)</f>
        <v>315.58280906681546</v>
      </c>
      <c r="N616" s="166">
        <f>INDEX(Sorted_by_Variable!M$117:M$169,D613)</f>
        <v>434.88566324255316</v>
      </c>
      <c r="O616" s="166">
        <f>INDEX(Sorted_by_Variable!N$117:N$169,D613)</f>
        <v>567.18215961396322</v>
      </c>
      <c r="P616" s="166">
        <f>INDEX(Sorted_by_Variable!O$117:O$169,D613)</f>
        <v>692.93724829144378</v>
      </c>
      <c r="Q616" s="166">
        <f>INDEX(Sorted_by_Variable!P$117:P$169,D613)</f>
        <v>808.8075400273508</v>
      </c>
      <c r="R616" s="168">
        <f>INDEX(Sorted_by_Variable!Q$117:Q$169,D613)</f>
        <v>915.02205994837686</v>
      </c>
      <c r="S616" s="166">
        <f>INDEX(Sorted_by_Variable!R$117:R$169,D613)</f>
        <v>1011.7985533772257</v>
      </c>
      <c r="T616" s="166">
        <f>INDEX(Sorted_by_Variable!S$117:S$169,D613)</f>
        <v>1099.343835749838</v>
      </c>
      <c r="U616" s="166">
        <f>INDEX(Sorted_by_Variable!T$117:T$169,D613)</f>
        <v>1177.8541283785537</v>
      </c>
      <c r="V616" s="166">
        <f>INDEX(Sorted_by_Variable!U$117:U$169,D613)</f>
        <v>1247.5153805497735</v>
      </c>
      <c r="W616" s="166">
        <f>INDEX(Sorted_by_Variable!V$117:V$169,D613)</f>
        <v>1308.5035784261761</v>
      </c>
      <c r="X616" s="166">
        <f>INDEX(Sorted_by_Variable!W$117:W$169,D613)</f>
        <v>1360.9850412057135</v>
      </c>
      <c r="Y616" s="166">
        <f>INDEX(Sorted_by_Variable!X$117:X$169,D613)</f>
        <v>1405.1167049723977</v>
      </c>
      <c r="Z616" s="166">
        <f>INDEX(Sorted_by_Variable!Y$117:Y$169,D613)</f>
        <v>1441.0463946573141</v>
      </c>
      <c r="AA616" s="166">
        <f>INDEX(Sorted_by_Variable!Z$117:Z$169,D613)</f>
        <v>1468.9130845123011</v>
      </c>
      <c r="AB616" s="166">
        <f>INDEX(Sorted_by_Variable!AA$117:AA$169,D613)</f>
        <v>1488.8471474833113</v>
      </c>
      <c r="AC616" s="166">
        <f>INDEX(Sorted_by_Variable!AB$117:AB$169,D613)</f>
        <v>1500.970593855591</v>
      </c>
      <c r="AD616" s="166">
        <f>INDEX(Sorted_by_Variable!AC$117:AC$169,D613)</f>
        <v>1508.1152468969028</v>
      </c>
      <c r="AE616" s="166">
        <f>INDEX(Sorted_by_Variable!AD$117:AD$169,D613)</f>
        <v>1511.4964229112597</v>
      </c>
      <c r="AF616" s="166">
        <f>INDEX(Sorted_by_Variable!AE$117:AE$169,D613)</f>
        <v>1512.292728159076</v>
      </c>
      <c r="AG616" s="166">
        <f>INDEX(Sorted_by_Variable!AF$117:AF$169,D613)</f>
        <v>1511.642345184754</v>
      </c>
      <c r="AH616" s="166">
        <f>INDEX(Sorted_by_Variable!AG$117:AG$169,D613)</f>
        <v>1510.6400028283265</v>
      </c>
      <c r="AI616" s="166">
        <f>INDEX(Sorted_by_Variable!AH$117:AH$169,D613)</f>
        <v>1510.3370711074917</v>
      </c>
      <c r="AJ616" s="166">
        <f>INDEX(Sorted_by_Variable!AI$117:AI$169,D613)</f>
        <v>1510.7940975766801</v>
      </c>
      <c r="AK616" s="166">
        <f>INDEX(Sorted_by_Variable!AJ$117:AJ$169,D613)</f>
        <v>1511.9000641083057</v>
      </c>
      <c r="AL616" s="166">
        <f>INDEX(Sorted_by_Variable!AK$117:AK$169,D613)</f>
        <v>1513.5540211126586</v>
      </c>
      <c r="AM616" s="166">
        <f>INDEX(Sorted_by_Variable!AL$117:AL$169,D613)</f>
        <v>1515.6646680529689</v>
      </c>
      <c r="AN616" s="166">
        <f>INDEX(Sorted_by_Variable!AM$117:AM$169,D613)</f>
        <v>1518.1499571066934</v>
      </c>
      <c r="AO616" s="166">
        <f>INDEX(Sorted_by_Variable!AN$117:AN$169,D613)</f>
        <v>1520.9367190184084</v>
      </c>
      <c r="AP616" s="166">
        <f>INDEX(Sorted_by_Variable!AO$117:AO$169,D613)</f>
        <v>1523.9603102334636</v>
      </c>
      <c r="AQ616" s="168">
        <f>INDEX(Sorted_by_Variable!AP$117:AP$169,D613)</f>
        <v>1527.1642804435105</v>
      </c>
      <c r="AS616" s="69" t="str">
        <f t="shared" si="123"/>
        <v>Net cumulative savings</v>
      </c>
    </row>
    <row r="617" spans="2:45" x14ac:dyDescent="0.35">
      <c r="C617" t="s">
        <v>2390</v>
      </c>
      <c r="D617" s="76" t="s">
        <v>1</v>
      </c>
      <c r="E617" s="174">
        <f t="shared" ref="E617:AQ617" si="124">E616/E614</f>
        <v>0</v>
      </c>
      <c r="F617" s="173">
        <f t="shared" si="124"/>
        <v>0</v>
      </c>
      <c r="G617" s="174">
        <f t="shared" si="124"/>
        <v>0</v>
      </c>
      <c r="H617" s="174">
        <f t="shared" si="124"/>
        <v>0</v>
      </c>
      <c r="I617" s="174">
        <f t="shared" si="124"/>
        <v>0</v>
      </c>
      <c r="J617" s="174">
        <f t="shared" si="124"/>
        <v>4.6766877876292679E-3</v>
      </c>
      <c r="K617" s="174">
        <f t="shared" si="124"/>
        <v>1.1061955027147031E-2</v>
      </c>
      <c r="L617" s="174">
        <f t="shared" si="124"/>
        <v>1.9015959850717773E-2</v>
      </c>
      <c r="M617" s="174">
        <f t="shared" si="124"/>
        <v>2.83924112831937E-2</v>
      </c>
      <c r="N617" s="174">
        <f t="shared" si="124"/>
        <v>3.9040235823837852E-2</v>
      </c>
      <c r="O617" s="174">
        <f t="shared" si="124"/>
        <v>5.0805216401189783E-2</v>
      </c>
      <c r="P617" s="174">
        <f t="shared" si="124"/>
        <v>6.1933846394983012E-2</v>
      </c>
      <c r="Q617" s="174">
        <f t="shared" si="124"/>
        <v>7.2131960918839E-2</v>
      </c>
      <c r="R617" s="175">
        <f t="shared" si="124"/>
        <v>8.1425889927688719E-2</v>
      </c>
      <c r="S617" s="174">
        <f t="shared" si="124"/>
        <v>8.9840757568304119E-2</v>
      </c>
      <c r="T617" s="174">
        <f t="shared" si="124"/>
        <v>9.7400525212454875E-2</v>
      </c>
      <c r="U617" s="174">
        <f t="shared" si="124"/>
        <v>0.10412803275509067</v>
      </c>
      <c r="V617" s="174">
        <f t="shared" si="124"/>
        <v>0.11004503824332053</v>
      </c>
      <c r="W617" s="174">
        <f t="shared" si="124"/>
        <v>0.11517225589938995</v>
      </c>
      <c r="X617" s="174">
        <f t="shared" si="124"/>
        <v>0.11952939259838465</v>
      </c>
      <c r="Y617" s="174">
        <f t="shared" si="124"/>
        <v>0.12313518285901247</v>
      </c>
      <c r="Z617" s="174">
        <f t="shared" si="124"/>
        <v>0.12600742240353038</v>
      </c>
      <c r="AA617" s="174">
        <f t="shared" si="124"/>
        <v>0.12816300034068517</v>
      </c>
      <c r="AB617" s="174">
        <f t="shared" si="124"/>
        <v>0.12961793002342434</v>
      </c>
      <c r="AC617" s="174">
        <f t="shared" si="124"/>
        <v>0.13038737863110028</v>
      </c>
      <c r="AD617" s="174">
        <f t="shared" si="124"/>
        <v>0.13072128333380009</v>
      </c>
      <c r="AE617" s="174">
        <f t="shared" si="124"/>
        <v>0.1307276029090754</v>
      </c>
      <c r="AF617" s="174">
        <f t="shared" si="124"/>
        <v>0.13051019538427858</v>
      </c>
      <c r="AG617" s="174">
        <f t="shared" si="124"/>
        <v>0.1301685380007844</v>
      </c>
      <c r="AH617" s="174">
        <f t="shared" si="124"/>
        <v>0.12979570805704055</v>
      </c>
      <c r="AI617" s="174">
        <f t="shared" si="124"/>
        <v>0.12948385069861518</v>
      </c>
      <c r="AJ617" s="174">
        <f t="shared" si="124"/>
        <v>0.12923774648324793</v>
      </c>
      <c r="AK617" s="174">
        <f t="shared" si="124"/>
        <v>0.12904748818372594</v>
      </c>
      <c r="AL617" s="174">
        <f t="shared" si="124"/>
        <v>0.1289041114575267</v>
      </c>
      <c r="AM617" s="174">
        <f t="shared" si="124"/>
        <v>0.1287995492891498</v>
      </c>
      <c r="AN617" s="174">
        <f t="shared" si="124"/>
        <v>0.12872658893060554</v>
      </c>
      <c r="AO617" s="174">
        <f t="shared" si="124"/>
        <v>0.1286788312250752</v>
      </c>
      <c r="AP617" s="174">
        <f t="shared" si="124"/>
        <v>0.12865065220416497</v>
      </c>
      <c r="AQ617" s="175">
        <f t="shared" si="124"/>
        <v>0.12863716685434218</v>
      </c>
      <c r="AS617" s="69" t="str">
        <f t="shared" si="123"/>
        <v>Net cumulative savings as a percent of sales before EE</v>
      </c>
    </row>
    <row r="618" spans="2:45" x14ac:dyDescent="0.35">
      <c r="C618" t="s">
        <v>2378</v>
      </c>
      <c r="D618" s="76" t="s">
        <v>0</v>
      </c>
      <c r="E618" s="166">
        <f>INDEX(Sorted_by_Variable!D$227:D$279,D613)</f>
        <v>0</v>
      </c>
      <c r="F618" s="167">
        <f>INDEX(Sorted_by_Variable!E$227:E$279,D613)</f>
        <v>0</v>
      </c>
      <c r="G618" s="166">
        <f>INDEX(Sorted_by_Variable!F$227:F$279,D613)</f>
        <v>0</v>
      </c>
      <c r="H618" s="166">
        <f>INDEX(Sorted_by_Variable!G$227:G$279,D613)</f>
        <v>0</v>
      </c>
      <c r="I618" s="166">
        <f>INDEX(Sorted_by_Variable!H$227:H$279,D613)</f>
        <v>0</v>
      </c>
      <c r="J618" s="166">
        <f>INDEX(Sorted_by_Variable!I$227:I$279,D613)</f>
        <v>51.640999999999998</v>
      </c>
      <c r="K618" s="166">
        <f>INDEX(Sorted_by_Variable!J$227:J$279,D613)</f>
        <v>73.493389301758441</v>
      </c>
      <c r="L618" s="166">
        <f>INDEX(Sorted_by_Variable!K$227:K$279,D613)</f>
        <v>95.070129293360111</v>
      </c>
      <c r="M618" s="166">
        <f>INDEX(Sorted_by_Variable!L$227:L$279,D613)</f>
        <v>116.27196983469042</v>
      </c>
      <c r="N618" s="166">
        <f>INDEX(Sorted_by_Variable!M$227:M$279,D613)</f>
        <v>137.01214304046448</v>
      </c>
      <c r="O618" s="166">
        <f>INDEX(Sorted_by_Variable!N$227:N$279,D613)</f>
        <v>157.21695065931925</v>
      </c>
      <c r="P618" s="166">
        <f>INDEX(Sorted_by_Variable!O$227:O$279,D613)</f>
        <v>158.9501193158801</v>
      </c>
      <c r="Q618" s="166">
        <f>INDEX(Sorted_by_Variable!P$227:P$279,D613)</f>
        <v>157.43111812777414</v>
      </c>
      <c r="R618" s="168">
        <f>INDEX(Sorted_by_Variable!Q$227:Q$279,D613)</f>
        <v>156.06119463540742</v>
      </c>
      <c r="S618" s="166">
        <f>INDEX(Sorted_by_Variable!R$227:R$279,D613)</f>
        <v>154.83691522930431</v>
      </c>
      <c r="T618" s="166">
        <f>INDEX(Sorted_by_Variable!S$227:S$279,D613)</f>
        <v>153.75501550092588</v>
      </c>
      <c r="U618" s="166">
        <f>INDEX(Sorted_by_Variable!T$227:T$279,D613)</f>
        <v>152.81239499392018</v>
      </c>
      <c r="V618" s="166">
        <f>INDEX(Sorted_by_Variable!U$227:U$279,D613)</f>
        <v>152.00611216768309</v>
      </c>
      <c r="W618" s="166">
        <f>INDEX(Sorted_by_Variable!V$227:V$279,D613)</f>
        <v>151.33337956590216</v>
      </c>
      <c r="X618" s="166">
        <f>INDEX(Sorted_by_Variable!W$227:W$279,D613)</f>
        <v>150.79155918303172</v>
      </c>
      <c r="Y618" s="166">
        <f>INDEX(Sorted_by_Variable!X$227:X$279,D613)</f>
        <v>150.3781580219167</v>
      </c>
      <c r="Z618" s="166">
        <f>INDEX(Sorted_by_Variable!Y$227:Y$279,D613)</f>
        <v>150.09082383603931</v>
      </c>
      <c r="AA618" s="166">
        <f>INDEX(Sorted_by_Variable!Z$227:Z$279,D613)</f>
        <v>149.92734105011246</v>
      </c>
      <c r="AB618" s="166">
        <f>INDEX(Sorted_by_Variable!AA$227:AA$279,D613)</f>
        <v>149.88562685298328</v>
      </c>
      <c r="AC618" s="166">
        <f>INDEX(Sorted_by_Variable!AB$227:AB$279,D613)</f>
        <v>149.96372745704139</v>
      </c>
      <c r="AD618" s="166">
        <f>INDEX(Sorted_by_Variable!AC$227:AC$279,D613)</f>
        <v>150.15981451854961</v>
      </c>
      <c r="AE618" s="166">
        <f>INDEX(Sorted_by_Variable!AD$227:AD$279,D613)</f>
        <v>150.43141250300468</v>
      </c>
      <c r="AF618" s="166">
        <f>INDEX(Sorted_by_Variable!AE$227:AE$279,D613)</f>
        <v>150.76029348433974</v>
      </c>
      <c r="AG618" s="166">
        <f>INDEX(Sorted_by_Variable!AF$227:AF$279,D613)</f>
        <v>151.12878019113077</v>
      </c>
      <c r="AH618" s="166">
        <f>INDEX(Sorted_by_Variable!AG$227:AG$279,D613)</f>
        <v>151.51980171169174</v>
      </c>
      <c r="AI618" s="166">
        <f>INDEX(Sorted_by_Variable!AH$227:AH$279,D613)</f>
        <v>151.91936240267242</v>
      </c>
      <c r="AJ618" s="166">
        <f>INDEX(Sorted_by_Variable!AI$227:AI$279,D613)</f>
        <v>152.30928075515834</v>
      </c>
      <c r="AK618" s="166">
        <f>INDEX(Sorted_by_Variable!AJ$227:AJ$279,D613)</f>
        <v>152.6886504295633</v>
      </c>
      <c r="AL618" s="166">
        <f>INDEX(Sorted_by_Variable!AK$227:AK$279,D613)</f>
        <v>153.05913857566745</v>
      </c>
      <c r="AM618" s="166">
        <f>INDEX(Sorted_by_Variable!AL$227:AL$279,D613)</f>
        <v>153.42226131932819</v>
      </c>
      <c r="AN618" s="166">
        <f>INDEX(Sorted_by_Variable!AM$227:AM$279,D613)</f>
        <v>153.77939005476318</v>
      </c>
      <c r="AO618" s="166">
        <f>INDEX(Sorted_by_Variable!AN$227:AN$279,D613)</f>
        <v>154.13175738964034</v>
      </c>
      <c r="AP618" s="166">
        <f>INDEX(Sorted_by_Variable!AO$227:AO$279,D613)</f>
        <v>154.48046275729351</v>
      </c>
      <c r="AQ618" s="168">
        <f>INDEX(Sorted_by_Variable!AP$227:AP$279,D613)</f>
        <v>154.8264777097271</v>
      </c>
      <c r="AS618" s="69" t="str">
        <f t="shared" si="123"/>
        <v>Annual first-year savings</v>
      </c>
    </row>
    <row r="619" spans="2:45" x14ac:dyDescent="0.35">
      <c r="C619" t="s">
        <v>2379</v>
      </c>
      <c r="D619" s="76" t="s">
        <v>1</v>
      </c>
      <c r="E619" s="174">
        <f>INDEX(Sorted_by_Variable!D$282:D$335,D613)</f>
        <v>0</v>
      </c>
      <c r="F619" s="173">
        <f>INDEX(Sorted_by_Variable!E$282:E$335,D613)</f>
        <v>4.7506679002463689E-3</v>
      </c>
      <c r="G619" s="174">
        <f>INDEX(Sorted_by_Variable!F$282:F$335,D613)</f>
        <v>4.7178569668950973E-3</v>
      </c>
      <c r="H619" s="174">
        <f>INDEX(Sorted_by_Variable!G$282:G$335,D613)</f>
        <v>4.707530819691972E-3</v>
      </c>
      <c r="I619" s="174">
        <f>INDEX(Sorted_by_Variable!H$282:H$335,D613)</f>
        <v>4.6972272737073259E-3</v>
      </c>
      <c r="J619" s="174">
        <f>INDEX(Sorted_by_Variable!I$282:I$335,D613)</f>
        <v>4.6869462794730402E-3</v>
      </c>
      <c r="K619" s="174">
        <f>INDEX(Sorted_by_Variable!J$282:J$335,D613)</f>
        <v>4.6986619626481823E-3</v>
      </c>
      <c r="L619" s="174">
        <f>INDEX(Sorted_by_Variable!K$282:K$335,D613)</f>
        <v>4.7186492345456243E-3</v>
      </c>
      <c r="M619" s="174">
        <f>INDEX(Sorted_by_Variable!L$282:L$335,D613)</f>
        <v>4.7464973166181732E-3</v>
      </c>
      <c r="N619" s="174">
        <f>INDEX(Sorted_by_Variable!M$282:M$335,D613)</f>
        <v>4.7818140661063414E-3</v>
      </c>
      <c r="O619" s="174">
        <f>INDEX(Sorted_by_Variable!N$282:N$335,D613)</f>
        <v>4.8242164069304764E-3</v>
      </c>
      <c r="P619" s="174">
        <f>INDEX(Sorted_by_Variable!O$282:O$335,D613)</f>
        <v>4.8733212867906987E-3</v>
      </c>
      <c r="Q619" s="174">
        <f>INDEX(Sorted_by_Variable!P$282:P$335,D613)</f>
        <v>4.9203423644066822E-3</v>
      </c>
      <c r="R619" s="175">
        <f>INDEX(Sorted_by_Variable!Q$282:Q$335,D613)</f>
        <v>4.9635337074643536E-3</v>
      </c>
      <c r="S619" s="174">
        <f>INDEX(Sorted_by_Variable!R$282:R$335,D613)</f>
        <v>5.0027798529364981E-3</v>
      </c>
      <c r="T619" s="174">
        <f>INDEX(Sorted_by_Variable!S$282:S$335,D613)</f>
        <v>5.0379819967260545E-3</v>
      </c>
      <c r="U619" s="174">
        <f>INDEX(Sorted_by_Variable!T$282:T$335,D613)</f>
        <v>5.0690586979598015E-3</v>
      </c>
      <c r="V619" s="174">
        <f>INDEX(Sorted_by_Variable!U$282:U$335,D613)</f>
        <v>5.0959463994809358E-3</v>
      </c>
      <c r="W619" s="174">
        <f>INDEX(Sorted_by_Variable!V$282:V$335,D613)</f>
        <v>5.1185997578457121E-3</v>
      </c>
      <c r="X619" s="174">
        <f>INDEX(Sorted_by_Variable!W$282:W$335,D613)</f>
        <v>5.1369917798897982E-3</v>
      </c>
      <c r="Y619" s="174">
        <f>INDEX(Sorted_by_Variable!X$282:X$335,D613)</f>
        <v>5.1511137667154061E-3</v>
      </c>
      <c r="Z619" s="174">
        <f>INDEX(Sorted_by_Variable!Y$282:Y$335,D613)</f>
        <v>5.1609750696431454E-3</v>
      </c>
      <c r="AA619" s="174">
        <f>INDEX(Sorted_by_Variable!Z$282:Z$335,D613)</f>
        <v>5.1666026661613962E-3</v>
      </c>
      <c r="AB619" s="174">
        <f>INDEX(Sorted_by_Variable!AA$282:AA$335,D613)</f>
        <v>5.1680405670904541E-3</v>
      </c>
      <c r="AC619" s="174">
        <f>INDEX(Sorted_by_Variable!AB$282:AB$335,D613)</f>
        <v>5.1653490689733371E-3</v>
      </c>
      <c r="AD619" s="174">
        <f>INDEX(Sorted_by_Variable!AC$282:AC$335,D613)</f>
        <v>5.1586038680429365E-3</v>
      </c>
      <c r="AE619" s="174">
        <f>INDEX(Sorted_by_Variable!AD$282:AD$335,D613)</f>
        <v>5.1492902121392228E-3</v>
      </c>
      <c r="AF619" s="174">
        <f>INDEX(Sorted_by_Variable!AE$282:AE$335,D613)</f>
        <v>5.1380571243081537E-3</v>
      </c>
      <c r="AG619" s="174">
        <f>INDEX(Sorted_by_Variable!AF$282:AF$335,D613)</f>
        <v>5.1255293599296809E-3</v>
      </c>
      <c r="AH619" s="174">
        <f>INDEX(Sorted_by_Variable!AG$282:AG$335,D613)</f>
        <v>5.1123020968171463E-3</v>
      </c>
      <c r="AI619" s="174">
        <f>INDEX(Sorted_by_Variable!AH$282:AH$335,D613)</f>
        <v>5.0988563126458577E-3</v>
      </c>
      <c r="AJ619" s="174">
        <f>INDEX(Sorted_by_Variable!AI$282:AI$335,D613)</f>
        <v>5.0858030197464882E-3</v>
      </c>
      <c r="AK619" s="174">
        <f>INDEX(Sorted_by_Variable!AJ$282:AJ$335,D613)</f>
        <v>5.0731668517650375E-3</v>
      </c>
      <c r="AL619" s="174">
        <f>INDEX(Sorted_by_Variable!AK$282:AK$335,D613)</f>
        <v>5.0608869696274648E-3</v>
      </c>
      <c r="AM619" s="174">
        <f>INDEX(Sorted_by_Variable!AL$282:AL$335,D613)</f>
        <v>5.048908765513116E-3</v>
      </c>
      <c r="AN619" s="174">
        <f>INDEX(Sorted_by_Variable!AM$282:AM$335,D613)</f>
        <v>5.0371834595269735E-3</v>
      </c>
      <c r="AO619" s="174">
        <f>INDEX(Sorted_by_Variable!AN$282:AN$335,D613)</f>
        <v>5.0256677346628646E-3</v>
      </c>
      <c r="AP619" s="174">
        <f>INDEX(Sorted_by_Variable!AO$282:AO$335,D613)</f>
        <v>5.0143234048761805E-3</v>
      </c>
      <c r="AQ619" s="175">
        <f>INDEX(Sorted_by_Variable!AP$282:AP$335,D613)</f>
        <v>5.0031171118693875E-3</v>
      </c>
      <c r="AS619" s="69" t="str">
        <f t="shared" si="123"/>
        <v>EIA and EERS savings as a percent of previous year sales</v>
      </c>
    </row>
    <row r="620" spans="2:45" x14ac:dyDescent="0.35">
      <c r="C620" t="s">
        <v>2391</v>
      </c>
      <c r="D620" s="76" t="s">
        <v>1</v>
      </c>
      <c r="E620" s="174">
        <f>INDEX(Sorted_by_Variable!D$337:D$389,D613)</f>
        <v>0</v>
      </c>
      <c r="F620" s="173">
        <f>INDEX(Sorted_by_Variable!E$337:E$389,D613)</f>
        <v>0</v>
      </c>
      <c r="G620" s="174">
        <f>INDEX(Sorted_by_Variable!F$337:F$389,D613)</f>
        <v>0</v>
      </c>
      <c r="H620" s="174">
        <f>INDEX(Sorted_by_Variable!G$337:G$389,D613)</f>
        <v>0</v>
      </c>
      <c r="I620" s="174">
        <f>INDEX(Sorted_by_Variable!H$337:H$389,D613)</f>
        <v>0</v>
      </c>
      <c r="J620" s="174">
        <f>INDEX(Sorted_by_Variable!I$337:I$389,D613)</f>
        <v>4.6869462794730402E-3</v>
      </c>
      <c r="K620" s="174">
        <f>INDEX(Sorted_by_Variable!J$337:J$389,D613)</f>
        <v>6.6869462794730402E-3</v>
      </c>
      <c r="L620" s="174">
        <f>INDEX(Sorted_by_Variable!K$337:K$389,D613)</f>
        <v>8.6869462794730394E-3</v>
      </c>
      <c r="M620" s="174">
        <f>INDEX(Sorted_by_Variable!L$337:L$389,D613)</f>
        <v>1.0686946279473039E-2</v>
      </c>
      <c r="N620" s="174">
        <f>INDEX(Sorted_by_Variable!M$337:M$389,D613)</f>
        <v>1.2686946279473039E-2</v>
      </c>
      <c r="O620" s="174">
        <f>INDEX(Sorted_by_Variable!N$337:N$389,D613)</f>
        <v>1.468694627947304E-2</v>
      </c>
      <c r="P620" s="174">
        <f>INDEX(Sorted_by_Variable!O$337:O$389,D613)</f>
        <v>1.4999999999999999E-2</v>
      </c>
      <c r="Q620" s="174">
        <f>INDEX(Sorted_by_Variable!P$337:P$389,D613)</f>
        <v>1.4999999999999999E-2</v>
      </c>
      <c r="R620" s="175">
        <f>INDEX(Sorted_by_Variable!Q$337:Q$389,D613)</f>
        <v>1.4999999999999999E-2</v>
      </c>
      <c r="S620" s="174">
        <f>INDEX(Sorted_by_Variable!R$337:R$389,D613)</f>
        <v>1.4999999999999999E-2</v>
      </c>
      <c r="T620" s="174">
        <f>INDEX(Sorted_by_Variable!S$337:S$389,D613)</f>
        <v>1.4999999999999999E-2</v>
      </c>
      <c r="U620" s="174">
        <f>INDEX(Sorted_by_Variable!T$337:T$389,D613)</f>
        <v>1.4999999999999999E-2</v>
      </c>
      <c r="V620" s="174">
        <f>INDEX(Sorted_by_Variable!U$337:U$389,D613)</f>
        <v>1.4999999999999999E-2</v>
      </c>
      <c r="W620" s="174">
        <f>INDEX(Sorted_by_Variable!V$337:V$389,D613)</f>
        <v>1.4999999999999999E-2</v>
      </c>
      <c r="X620" s="174">
        <f>INDEX(Sorted_by_Variable!W$337:W$389,D613)</f>
        <v>1.4999999999999999E-2</v>
      </c>
      <c r="Y620" s="174">
        <f>INDEX(Sorted_by_Variable!X$337:X$389,D613)</f>
        <v>1.4999999999999999E-2</v>
      </c>
      <c r="Z620" s="174">
        <f>INDEX(Sorted_by_Variable!Y$337:Y$389,D613)</f>
        <v>1.4999999999999999E-2</v>
      </c>
      <c r="AA620" s="174">
        <f>INDEX(Sorted_by_Variable!Z$337:Z$389,D613)</f>
        <v>1.4999999999999999E-2</v>
      </c>
      <c r="AB620" s="174">
        <f>INDEX(Sorted_by_Variable!AA$337:AA$389,D613)</f>
        <v>1.4999999999999999E-2</v>
      </c>
      <c r="AC620" s="174">
        <f>INDEX(Sorted_by_Variable!AB$337:AB$389,D613)</f>
        <v>1.4999999999999999E-2</v>
      </c>
      <c r="AD620" s="174">
        <f>INDEX(Sorted_by_Variable!AC$337:AC$389,D613)</f>
        <v>1.4999999999999999E-2</v>
      </c>
      <c r="AE620" s="174">
        <f>INDEX(Sorted_by_Variable!AD$337:AD$389,D613)</f>
        <v>1.4999999999999999E-2</v>
      </c>
      <c r="AF620" s="174">
        <f>INDEX(Sorted_by_Variable!AE$337:AE$389,D613)</f>
        <v>1.4999999999999999E-2</v>
      </c>
      <c r="AG620" s="174">
        <f>INDEX(Sorted_by_Variable!AF$337:AF$389,D613)</f>
        <v>1.4999999999999999E-2</v>
      </c>
      <c r="AH620" s="174">
        <f>INDEX(Sorted_by_Variable!AG$337:AG$389,D613)</f>
        <v>1.4999999999999999E-2</v>
      </c>
      <c r="AI620" s="174">
        <f>INDEX(Sorted_by_Variable!AH$337:AH$389,D613)</f>
        <v>1.4999999999999999E-2</v>
      </c>
      <c r="AJ620" s="174">
        <f>INDEX(Sorted_by_Variable!AI$337:AI$389,D613)</f>
        <v>1.4999999999999999E-2</v>
      </c>
      <c r="AK620" s="174">
        <f>INDEX(Sorted_by_Variable!AJ$337:AJ$389,D613)</f>
        <v>1.4999999999999999E-2</v>
      </c>
      <c r="AL620" s="174">
        <f>INDEX(Sorted_by_Variable!AK$337:AK$389,D613)</f>
        <v>1.4999999999999999E-2</v>
      </c>
      <c r="AM620" s="174">
        <f>INDEX(Sorted_by_Variable!AL$337:AL$389,D613)</f>
        <v>1.4999999999999999E-2</v>
      </c>
      <c r="AN620" s="174">
        <f>INDEX(Sorted_by_Variable!AM$337:AM$389,D613)</f>
        <v>1.4999999999999999E-2</v>
      </c>
      <c r="AO620" s="174">
        <f>INDEX(Sorted_by_Variable!AN$337:AN$389,D613)</f>
        <v>1.4999999999999999E-2</v>
      </c>
      <c r="AP620" s="174">
        <f>INDEX(Sorted_by_Variable!AO$337:AO$389,D613)</f>
        <v>1.4999999999999999E-2</v>
      </c>
      <c r="AQ620" s="175">
        <f>INDEX(Sorted_by_Variable!AP$337:AP$389,D613)</f>
        <v>1.4999999999999999E-2</v>
      </c>
      <c r="AS620" s="69" t="str">
        <f t="shared" si="123"/>
        <v>First-year savings as a percent of previous year sales</v>
      </c>
    </row>
    <row r="621" spans="2:45" x14ac:dyDescent="0.35">
      <c r="B621" s="231"/>
      <c r="C621" s="231" t="s">
        <v>2414</v>
      </c>
      <c r="D621" s="248"/>
      <c r="E621" s="250"/>
      <c r="F621" s="249"/>
      <c r="G621" s="250"/>
      <c r="H621" s="250"/>
      <c r="I621" s="250"/>
      <c r="J621" s="250"/>
      <c r="K621" s="250"/>
      <c r="L621" s="250"/>
      <c r="M621" s="250"/>
      <c r="N621" s="250"/>
      <c r="O621" s="250"/>
      <c r="P621" s="250"/>
      <c r="Q621" s="250"/>
      <c r="R621" s="251"/>
      <c r="S621" s="250"/>
      <c r="T621" s="250"/>
      <c r="U621" s="250"/>
      <c r="V621" s="250"/>
      <c r="W621" s="250"/>
      <c r="X621" s="250"/>
      <c r="Y621" s="250"/>
      <c r="Z621" s="250"/>
      <c r="AA621" s="250"/>
      <c r="AB621" s="250"/>
      <c r="AC621" s="250"/>
      <c r="AD621" s="250"/>
      <c r="AE621" s="250"/>
      <c r="AF621" s="250"/>
      <c r="AG621" s="250"/>
      <c r="AH621" s="250"/>
      <c r="AI621" s="250"/>
      <c r="AJ621" s="250"/>
      <c r="AK621" s="250"/>
      <c r="AL621" s="250"/>
      <c r="AM621" s="250"/>
      <c r="AN621" s="250"/>
      <c r="AO621" s="250"/>
      <c r="AP621" s="250"/>
      <c r="AQ621" s="251"/>
      <c r="AS621" s="69" t="str">
        <f t="shared" si="123"/>
        <v>Levelized cost of saved energy associated with program year</v>
      </c>
    </row>
    <row r="622" spans="2:45" x14ac:dyDescent="0.35">
      <c r="B622" s="36"/>
      <c r="C622" s="267" t="s">
        <v>2403</v>
      </c>
      <c r="D622" s="76" t="s">
        <v>2375</v>
      </c>
      <c r="E622" s="197"/>
      <c r="F622" s="196">
        <f>INDEX(Sorted_by_Variable!E$392:E$444,D613)</f>
        <v>0</v>
      </c>
      <c r="G622" s="197">
        <f>INDEX(Sorted_by_Variable!F$392:F$444,D613)</f>
        <v>0</v>
      </c>
      <c r="H622" s="197">
        <f>INDEX(Sorted_by_Variable!G$392:G$444,D613)</f>
        <v>0</v>
      </c>
      <c r="I622" s="197">
        <f>INDEX(Sorted_by_Variable!H$392:H$444,D613)</f>
        <v>0</v>
      </c>
      <c r="J622" s="197">
        <f>INDEX(Sorted_by_Variable!I$392:I$444,D613)</f>
        <v>6.5088934148849065</v>
      </c>
      <c r="K622" s="197">
        <f>INDEX(Sorted_by_Variable!J$392:J$444,D613)</f>
        <v>7.8106720978618887</v>
      </c>
      <c r="L622" s="197">
        <f>INDEX(Sorted_by_Variable!K$392:K$444,D613)</f>
        <v>7.8106720978618887</v>
      </c>
      <c r="M622" s="197">
        <f>INDEX(Sorted_by_Variable!L$392:L$444,D613)</f>
        <v>9.1124507808388682</v>
      </c>
      <c r="N622" s="197">
        <f>INDEX(Sorted_by_Variable!M$392:M$444,D613)</f>
        <v>9.1124507808388664</v>
      </c>
      <c r="O622" s="197">
        <f>INDEX(Sorted_by_Variable!N$392:N$444,D613)</f>
        <v>9.1124507808388682</v>
      </c>
      <c r="P622" s="197">
        <f>INDEX(Sorted_by_Variable!O$392:O$444,D613)</f>
        <v>9.1124507808388682</v>
      </c>
      <c r="Q622" s="197">
        <f>INDEX(Sorted_by_Variable!P$392:P$444,D613)</f>
        <v>9.1124507808388682</v>
      </c>
      <c r="R622" s="198">
        <f>INDEX(Sorted_by_Variable!Q$392:Q$444,D613)</f>
        <v>9.1124507808388682</v>
      </c>
      <c r="S622" s="197">
        <f>INDEX(Sorted_by_Variable!R$392:R$444,D613)</f>
        <v>9.1124507808388646</v>
      </c>
      <c r="T622" s="197">
        <f>INDEX(Sorted_by_Variable!S$392:S$444,D613)</f>
        <v>9.1124507808388682</v>
      </c>
      <c r="U622" s="197">
        <f>INDEX(Sorted_by_Variable!T$392:T$444,D613)</f>
        <v>9.1124507808388646</v>
      </c>
      <c r="V622" s="197">
        <f>INDEX(Sorted_by_Variable!U$392:U$444,D613)</f>
        <v>9.1124507808388682</v>
      </c>
      <c r="W622" s="197">
        <f>INDEX(Sorted_by_Variable!V$392:V$444,D613)</f>
        <v>9.1124507808388682</v>
      </c>
      <c r="X622" s="197">
        <f>INDEX(Sorted_by_Variable!W$392:W$444,D613)</f>
        <v>9.1124507808388682</v>
      </c>
      <c r="Y622" s="197">
        <f>INDEX(Sorted_by_Variable!X$392:X$444,D613)</f>
        <v>9.1124507808388682</v>
      </c>
      <c r="Z622" s="197">
        <f>INDEX(Sorted_by_Variable!Y$392:Y$444,D613)</f>
        <v>9.1124507808388664</v>
      </c>
      <c r="AA622" s="197">
        <f>INDEX(Sorted_by_Variable!Z$392:Z$444,D613)</f>
        <v>9.1124507808388682</v>
      </c>
      <c r="AB622" s="197">
        <f>INDEX(Sorted_by_Variable!AA$392:AA$444,D613)</f>
        <v>9.1124507808388699</v>
      </c>
      <c r="AC622" s="197">
        <f>INDEX(Sorted_by_Variable!AB$392:AB$444,D613)</f>
        <v>9.1124507808388682</v>
      </c>
      <c r="AD622" s="197">
        <f>INDEX(Sorted_by_Variable!AC$392:AC$444,D613)</f>
        <v>9.1124507808388699</v>
      </c>
      <c r="AE622" s="197">
        <f>INDEX(Sorted_by_Variable!AD$392:AD$444,D613)</f>
        <v>9.1124507808388699</v>
      </c>
      <c r="AF622" s="197">
        <f>INDEX(Sorted_by_Variable!AE$392:AE$444,D613)</f>
        <v>9.1124507808388717</v>
      </c>
      <c r="AG622" s="197">
        <f>INDEX(Sorted_by_Variable!AF$392:AF$444,D613)</f>
        <v>9.1124507808388664</v>
      </c>
      <c r="AH622" s="197">
        <f>INDEX(Sorted_by_Variable!AG$392:AG$444,D613)</f>
        <v>9.1124507808388682</v>
      </c>
      <c r="AI622" s="197">
        <f>INDEX(Sorted_by_Variable!AH$392:AH$444,D613)</f>
        <v>9.1124507808388646</v>
      </c>
      <c r="AJ622" s="197">
        <f>INDEX(Sorted_by_Variable!AI$392:AI$444,D613)</f>
        <v>9.1124507808388699</v>
      </c>
      <c r="AK622" s="197">
        <f>INDEX(Sorted_by_Variable!AJ$392:AJ$444,D613)</f>
        <v>9.1124507808388664</v>
      </c>
      <c r="AL622" s="197">
        <f>INDEX(Sorted_by_Variable!AK$392:AK$444,D613)</f>
        <v>9.1124507808388682</v>
      </c>
      <c r="AM622" s="197">
        <f>INDEX(Sorted_by_Variable!AL$392:AL$444,D613)</f>
        <v>9.1124507808388682</v>
      </c>
      <c r="AN622" s="197">
        <f>INDEX(Sorted_by_Variable!AM$392:AM$444,D613)</f>
        <v>9.1124507808388682</v>
      </c>
      <c r="AO622" s="197">
        <f>INDEX(Sorted_by_Variable!AN$392:AN$444,D613)</f>
        <v>9.1124507808388682</v>
      </c>
      <c r="AP622" s="197">
        <f>INDEX(Sorted_by_Variable!AO$392:AO$444,D613)</f>
        <v>9.1124507808388699</v>
      </c>
      <c r="AQ622" s="198">
        <f>INDEX(Sorted_by_Variable!AP$392:AP$444,D613)</f>
        <v>9.1124507808388699</v>
      </c>
      <c r="AS622" s="69" t="str">
        <f t="shared" si="123"/>
        <v>Total levelized cost of saved energy</v>
      </c>
    </row>
    <row r="623" spans="2:45" x14ac:dyDescent="0.35">
      <c r="B623" s="36"/>
      <c r="C623" s="267" t="s">
        <v>2397</v>
      </c>
      <c r="D623" s="76" t="s">
        <v>2375</v>
      </c>
      <c r="E623" s="197"/>
      <c r="F623" s="196">
        <f>INDEX(Sorted_by_Variable!E$447:E$499,D613)</f>
        <v>0</v>
      </c>
      <c r="G623" s="197">
        <f>INDEX(Sorted_by_Variable!F$447:F$499,D613)</f>
        <v>0</v>
      </c>
      <c r="H623" s="197">
        <f>INDEX(Sorted_by_Variable!G$447:G$499,D613)</f>
        <v>0</v>
      </c>
      <c r="I623" s="197">
        <f>INDEX(Sorted_by_Variable!H$447:H$499,D613)</f>
        <v>0</v>
      </c>
      <c r="J623" s="197">
        <f>INDEX(Sorted_by_Variable!I$447:I$499,D613)</f>
        <v>3.2544467074424532</v>
      </c>
      <c r="K623" s="197">
        <f>INDEX(Sorted_by_Variable!J$447:J$499,D613)</f>
        <v>3.9053360489309443</v>
      </c>
      <c r="L623" s="197">
        <f>INDEX(Sorted_by_Variable!K$447:K$499,D613)</f>
        <v>3.9053360489309443</v>
      </c>
      <c r="M623" s="197">
        <f>INDEX(Sorted_by_Variable!L$447:L$499,D613)</f>
        <v>4.5562253904194341</v>
      </c>
      <c r="N623" s="197">
        <f>INDEX(Sorted_by_Variable!M$447:M$499,D613)</f>
        <v>4.5562253904194332</v>
      </c>
      <c r="O623" s="197">
        <f>INDEX(Sorted_by_Variable!N$447:N$499,D613)</f>
        <v>4.5562253904194341</v>
      </c>
      <c r="P623" s="197">
        <f>INDEX(Sorted_by_Variable!O$447:O$499,D613)</f>
        <v>4.5562253904194341</v>
      </c>
      <c r="Q623" s="197">
        <f>INDEX(Sorted_by_Variable!P$447:P$499,D613)</f>
        <v>4.5562253904194341</v>
      </c>
      <c r="R623" s="198">
        <f>INDEX(Sorted_by_Variable!Q$447:Q$499,D613)</f>
        <v>4.5562253904194341</v>
      </c>
      <c r="S623" s="197">
        <f>INDEX(Sorted_by_Variable!R$447:R$499,D613)</f>
        <v>4.5562253904194323</v>
      </c>
      <c r="T623" s="197">
        <f>INDEX(Sorted_by_Variable!S$447:S$499,D613)</f>
        <v>4.5562253904194341</v>
      </c>
      <c r="U623" s="197">
        <f>INDEX(Sorted_by_Variable!T$447:T$499,D613)</f>
        <v>4.5562253904194323</v>
      </c>
      <c r="V623" s="197">
        <f>INDEX(Sorted_by_Variable!U$447:U$499,D613)</f>
        <v>4.5562253904194341</v>
      </c>
      <c r="W623" s="197">
        <f>INDEX(Sorted_by_Variable!V$447:V$499,D613)</f>
        <v>4.5562253904194341</v>
      </c>
      <c r="X623" s="197">
        <f>INDEX(Sorted_by_Variable!W$447:W$499,D613)</f>
        <v>4.5562253904194341</v>
      </c>
      <c r="Y623" s="197">
        <f>INDEX(Sorted_by_Variable!X$447:X$499,D613)</f>
        <v>4.5562253904194341</v>
      </c>
      <c r="Z623" s="197">
        <f>INDEX(Sorted_by_Variable!Y$447:Y$499,D613)</f>
        <v>4.5562253904194332</v>
      </c>
      <c r="AA623" s="197">
        <f>INDEX(Sorted_by_Variable!Z$447:Z$499,D613)</f>
        <v>4.5562253904194341</v>
      </c>
      <c r="AB623" s="197">
        <f>INDEX(Sorted_by_Variable!AA$447:AA$499,D613)</f>
        <v>4.556225390419435</v>
      </c>
      <c r="AC623" s="197">
        <f>INDEX(Sorted_by_Variable!AB$447:AB$499,D613)</f>
        <v>4.5562253904194341</v>
      </c>
      <c r="AD623" s="197">
        <f>INDEX(Sorted_by_Variable!AC$447:AC$499,D613)</f>
        <v>4.556225390419435</v>
      </c>
      <c r="AE623" s="197">
        <f>INDEX(Sorted_by_Variable!AD$447:AD$499,D613)</f>
        <v>4.556225390419435</v>
      </c>
      <c r="AF623" s="197">
        <f>INDEX(Sorted_by_Variable!AE$447:AE$499,D613)</f>
        <v>4.5562253904194359</v>
      </c>
      <c r="AG623" s="197">
        <f>INDEX(Sorted_by_Variable!AF$447:AF$499,D613)</f>
        <v>4.5562253904194332</v>
      </c>
      <c r="AH623" s="197">
        <f>INDEX(Sorted_by_Variable!AG$447:AG$499,D613)</f>
        <v>4.5562253904194341</v>
      </c>
      <c r="AI623" s="197">
        <f>INDEX(Sorted_by_Variable!AH$447:AH$499,D613)</f>
        <v>4.5562253904194323</v>
      </c>
      <c r="AJ623" s="197">
        <f>INDEX(Sorted_by_Variable!AI$447:AI$499,D613)</f>
        <v>4.556225390419435</v>
      </c>
      <c r="AK623" s="197">
        <f>INDEX(Sorted_by_Variable!AJ$447:AJ$499,D613)</f>
        <v>4.5562253904194332</v>
      </c>
      <c r="AL623" s="197">
        <f>INDEX(Sorted_by_Variable!AK$447:AK$499,D613)</f>
        <v>4.5562253904194341</v>
      </c>
      <c r="AM623" s="197">
        <f>INDEX(Sorted_by_Variable!AL$447:AL$499,D613)</f>
        <v>4.5562253904194341</v>
      </c>
      <c r="AN623" s="197">
        <f>INDEX(Sorted_by_Variable!AM$447:AM$499,D613)</f>
        <v>4.5562253904194341</v>
      </c>
      <c r="AO623" s="197">
        <f>INDEX(Sorted_by_Variable!AN$447:AN$499,D613)</f>
        <v>4.5562253904194341</v>
      </c>
      <c r="AP623" s="197">
        <f>INDEX(Sorted_by_Variable!AO$447:AO$499,D613)</f>
        <v>4.556225390419435</v>
      </c>
      <c r="AQ623" s="198">
        <f>INDEX(Sorted_by_Variable!AP$447:AP$499,D613)</f>
        <v>4.556225390419435</v>
      </c>
      <c r="AS623" s="69" t="str">
        <f t="shared" si="123"/>
        <v>Program levelized cost of saved energy</v>
      </c>
    </row>
    <row r="624" spans="2:45" x14ac:dyDescent="0.35">
      <c r="B624" s="36"/>
      <c r="C624" s="244" t="s">
        <v>2398</v>
      </c>
      <c r="D624" s="76" t="s">
        <v>2375</v>
      </c>
      <c r="E624" s="197"/>
      <c r="F624" s="196">
        <f>INDEX(Sorted_by_Variable!E$502:E$554,D613)</f>
        <v>0</v>
      </c>
      <c r="G624" s="197">
        <f>INDEX(Sorted_by_Variable!F$502:F$554,D613)</f>
        <v>0</v>
      </c>
      <c r="H624" s="197">
        <f>INDEX(Sorted_by_Variable!G$502:G$554,D613)</f>
        <v>0</v>
      </c>
      <c r="I624" s="197">
        <f>INDEX(Sorted_by_Variable!H$502:H$554,D613)</f>
        <v>0</v>
      </c>
      <c r="J624" s="197">
        <f>INDEX(Sorted_by_Variable!I$502:I$554,D613)</f>
        <v>3.2544467074424532</v>
      </c>
      <c r="K624" s="197">
        <f>INDEX(Sorted_by_Variable!J$502:J$554,D613)</f>
        <v>3.9053360489309443</v>
      </c>
      <c r="L624" s="197">
        <f>INDEX(Sorted_by_Variable!K$502:K$554,D613)</f>
        <v>3.9053360489309443</v>
      </c>
      <c r="M624" s="197">
        <f>INDEX(Sorted_by_Variable!L$502:L$554,D613)</f>
        <v>4.5562253904194341</v>
      </c>
      <c r="N624" s="197">
        <f>INDEX(Sorted_by_Variable!M$502:M$554,D613)</f>
        <v>4.5562253904194332</v>
      </c>
      <c r="O624" s="197">
        <f>INDEX(Sorted_by_Variable!N$502:N$554,D613)</f>
        <v>4.5562253904194341</v>
      </c>
      <c r="P624" s="197">
        <f>INDEX(Sorted_by_Variable!O$502:O$554,D613)</f>
        <v>4.5562253904194341</v>
      </c>
      <c r="Q624" s="197">
        <f>INDEX(Sorted_by_Variable!P$502:P$554,D613)</f>
        <v>4.5562253904194341</v>
      </c>
      <c r="R624" s="198">
        <f>INDEX(Sorted_by_Variable!Q$502:Q$554,D613)</f>
        <v>4.5562253904194341</v>
      </c>
      <c r="S624" s="197">
        <f>INDEX(Sorted_by_Variable!R$502:R$554,D613)</f>
        <v>4.5562253904194323</v>
      </c>
      <c r="T624" s="197">
        <f>INDEX(Sorted_by_Variable!S$502:S$554,D613)</f>
        <v>4.5562253904194341</v>
      </c>
      <c r="U624" s="197">
        <f>INDEX(Sorted_by_Variable!T$502:T$554,D613)</f>
        <v>4.5562253904194323</v>
      </c>
      <c r="V624" s="197">
        <f>INDEX(Sorted_by_Variable!U$502:U$554,D613)</f>
        <v>4.5562253904194341</v>
      </c>
      <c r="W624" s="197">
        <f>INDEX(Sorted_by_Variable!V$502:V$554,D613)</f>
        <v>4.5562253904194341</v>
      </c>
      <c r="X624" s="197">
        <f>INDEX(Sorted_by_Variable!W$502:W$554,D613)</f>
        <v>4.5562253904194341</v>
      </c>
      <c r="Y624" s="197">
        <f>INDEX(Sorted_by_Variable!X$502:X$554,D613)</f>
        <v>4.5562253904194341</v>
      </c>
      <c r="Z624" s="197">
        <f>INDEX(Sorted_by_Variable!Y$502:Y$554,D613)</f>
        <v>4.5562253904194332</v>
      </c>
      <c r="AA624" s="197">
        <f>INDEX(Sorted_by_Variable!Z$502:Z$554,D613)</f>
        <v>4.5562253904194341</v>
      </c>
      <c r="AB624" s="197">
        <f>INDEX(Sorted_by_Variable!AA$502:AA$554,D613)</f>
        <v>4.556225390419435</v>
      </c>
      <c r="AC624" s="197">
        <f>INDEX(Sorted_by_Variable!AB$502:AB$554,D613)</f>
        <v>4.5562253904194341</v>
      </c>
      <c r="AD624" s="197">
        <f>INDEX(Sorted_by_Variable!AC$502:AC$554,D613)</f>
        <v>4.556225390419435</v>
      </c>
      <c r="AE624" s="197">
        <f>INDEX(Sorted_by_Variable!AD$502:AD$554,D613)</f>
        <v>4.556225390419435</v>
      </c>
      <c r="AF624" s="197">
        <f>INDEX(Sorted_by_Variable!AE$502:AE$554,D613)</f>
        <v>4.5562253904194359</v>
      </c>
      <c r="AG624" s="197">
        <f>INDEX(Sorted_by_Variable!AF$502:AF$554,D613)</f>
        <v>4.5562253904194332</v>
      </c>
      <c r="AH624" s="197">
        <f>INDEX(Sorted_by_Variable!AG$502:AG$554,D613)</f>
        <v>4.5562253904194341</v>
      </c>
      <c r="AI624" s="197">
        <f>INDEX(Sorted_by_Variable!AH$502:AH$554,D613)</f>
        <v>4.5562253904194323</v>
      </c>
      <c r="AJ624" s="197">
        <f>INDEX(Sorted_by_Variable!AI$502:AI$554,D613)</f>
        <v>4.556225390419435</v>
      </c>
      <c r="AK624" s="197">
        <f>INDEX(Sorted_by_Variable!AJ$502:AJ$554,D613)</f>
        <v>4.5562253904194332</v>
      </c>
      <c r="AL624" s="197">
        <f>INDEX(Sorted_by_Variable!AK$502:AK$554,D613)</f>
        <v>4.5562253904194341</v>
      </c>
      <c r="AM624" s="197">
        <f>INDEX(Sorted_by_Variable!AL$502:AL$554,D613)</f>
        <v>4.5562253904194341</v>
      </c>
      <c r="AN624" s="197">
        <f>INDEX(Sorted_by_Variable!AM$502:AM$554,D613)</f>
        <v>4.5562253904194341</v>
      </c>
      <c r="AO624" s="197">
        <f>INDEX(Sorted_by_Variable!AN$502:AN$554,D613)</f>
        <v>4.5562253904194341</v>
      </c>
      <c r="AP624" s="197">
        <f>INDEX(Sorted_by_Variable!AO$502:AO$554,D613)</f>
        <v>4.556225390419435</v>
      </c>
      <c r="AQ624" s="198">
        <f>INDEX(Sorted_by_Variable!AP$502:AP$554,D613)</f>
        <v>4.556225390419435</v>
      </c>
      <c r="AS624" s="69" t="str">
        <f t="shared" si="123"/>
        <v>Participant levelized cost of saved energy</v>
      </c>
    </row>
    <row r="625" spans="2:45" x14ac:dyDescent="0.35">
      <c r="B625" s="36"/>
      <c r="C625" s="247" t="s">
        <v>2418</v>
      </c>
      <c r="D625" s="248"/>
      <c r="E625" s="250"/>
      <c r="F625" s="249"/>
      <c r="G625" s="250"/>
      <c r="H625" s="250"/>
      <c r="I625" s="250"/>
      <c r="J625" s="250"/>
      <c r="K625" s="250"/>
      <c r="L625" s="250"/>
      <c r="M625" s="250"/>
      <c r="N625" s="250"/>
      <c r="O625" s="250"/>
      <c r="P625" s="250"/>
      <c r="Q625" s="250"/>
      <c r="R625" s="251"/>
      <c r="S625" s="250"/>
      <c r="T625" s="250"/>
      <c r="U625" s="250"/>
      <c r="V625" s="250"/>
      <c r="W625" s="250"/>
      <c r="X625" s="250"/>
      <c r="Y625" s="250"/>
      <c r="Z625" s="250"/>
      <c r="AA625" s="250"/>
      <c r="AB625" s="250"/>
      <c r="AC625" s="250"/>
      <c r="AD625" s="250"/>
      <c r="AE625" s="250"/>
      <c r="AF625" s="250"/>
      <c r="AG625" s="250"/>
      <c r="AH625" s="250"/>
      <c r="AI625" s="250"/>
      <c r="AJ625" s="250"/>
      <c r="AK625" s="250"/>
      <c r="AL625" s="250"/>
      <c r="AM625" s="250"/>
      <c r="AN625" s="250"/>
      <c r="AO625" s="250"/>
      <c r="AP625" s="250"/>
      <c r="AQ625" s="251"/>
      <c r="AS625" s="69" t="str">
        <f>C625</f>
        <v>Annualized total cost of EE</v>
      </c>
    </row>
    <row r="626" spans="2:45" x14ac:dyDescent="0.35">
      <c r="B626" s="36"/>
      <c r="C626" s="244" t="s">
        <v>2418</v>
      </c>
      <c r="D626" s="76" t="s">
        <v>2376</v>
      </c>
      <c r="E626" s="200"/>
      <c r="F626" s="199">
        <f>INDEX(Sorted_by_Variable!E$557:E$609,D613)</f>
        <v>0</v>
      </c>
      <c r="G626" s="200">
        <f>INDEX(Sorted_by_Variable!F$557:F$609,D613)</f>
        <v>0</v>
      </c>
      <c r="H626" s="200">
        <f>INDEX(Sorted_by_Variable!G$557:G$609,D613)</f>
        <v>0</v>
      </c>
      <c r="I626" s="200">
        <f>INDEX(Sorted_by_Variable!H$557:H$609,D613)</f>
        <v>0</v>
      </c>
      <c r="J626" s="200">
        <f>INDEX(Sorted_by_Variable!I$557:I$609,D613)</f>
        <v>3.3612576483807146</v>
      </c>
      <c r="K626" s="200">
        <f>INDEX(Sorted_by_Variable!J$557:J$609,D613)</f>
        <v>8.9246770030629801</v>
      </c>
      <c r="L626" s="200">
        <f>INDEX(Sorted_by_Variable!K$557:K$609,D613)</f>
        <v>15.871262259899304</v>
      </c>
      <c r="M626" s="200">
        <f>INDEX(Sorted_by_Variable!L$557:L$609,D613)</f>
        <v>25.596635579709712</v>
      </c>
      <c r="N626" s="200">
        <f>INDEX(Sorted_by_Variable!M$557:M$609,D613)</f>
        <v>36.654303499857114</v>
      </c>
      <c r="O626" s="200">
        <f>INDEX(Sorted_by_Variable!N$557:N$609,D613)</f>
        <v>48.896010669723481</v>
      </c>
      <c r="P626" s="200">
        <f>INDEX(Sorted_by_Variable!O$557:O$609,D613)</f>
        <v>60.541635283106501</v>
      </c>
      <c r="Q626" s="200">
        <f>INDEX(Sorted_by_Variable!P$557:P$609,D613)</f>
        <v>71.28651264040279</v>
      </c>
      <c r="R626" s="201">
        <f>INDEX(Sorted_by_Variable!Q$557:Q$609,D613)</f>
        <v>81.151512543557914</v>
      </c>
      <c r="S626" s="200">
        <f>INDEX(Sorted_by_Variable!R$557:R$609,D613)</f>
        <v>90.156476927930868</v>
      </c>
      <c r="T626" s="200">
        <f>INDEX(Sorted_by_Variable!S$557:S$609,D613)</f>
        <v>98.320251748328914</v>
      </c>
      <c r="U626" s="200">
        <f>INDEX(Sorted_by_Variable!T$557:T$609,D613)</f>
        <v>105.66071757526052</v>
      </c>
      <c r="V626" s="200">
        <f>INDEX(Sorted_by_Variable!U$557:U$609,D613)</f>
        <v>112.19481894592631</v>
      </c>
      <c r="W626" s="200">
        <f>INDEX(Sorted_by_Variable!V$557:V$609,D613)</f>
        <v>117.93859251278147</v>
      </c>
      <c r="X626" s="200">
        <f>INDEX(Sorted_by_Variable!W$557:W$609,D613)</f>
        <v>122.90719403087846</v>
      </c>
      <c r="Y626" s="200">
        <f>INDEX(Sorted_by_Variable!X$557:X$609,D613)</f>
        <v>127.11492422363018</v>
      </c>
      <c r="Z626" s="200">
        <f>INDEX(Sorted_by_Variable!Y$557:Y$609,D613)</f>
        <v>130.57525356512366</v>
      </c>
      <c r="AA626" s="200">
        <f>INDEX(Sorted_by_Variable!Z$557:Z$609,D613)</f>
        <v>133.30084601565576</v>
      </c>
      <c r="AB626" s="200">
        <f>INDEX(Sorted_by_Variable!AA$557:AA$609,D613)</f>
        <v>135.30358174575781</v>
      </c>
      <c r="AC626" s="200">
        <f>INDEX(Sorted_by_Variable!AB$557:AB$609,D613)</f>
        <v>136.59457888262051</v>
      </c>
      <c r="AD626" s="200">
        <f>INDEX(Sorted_by_Variable!AC$557:AC$609,D613)</f>
        <v>137.3611226088058</v>
      </c>
      <c r="AE626" s="200">
        <f>INDEX(Sorted_by_Variable!AD$557:AD$609,D613)</f>
        <v>137.73436759192867</v>
      </c>
      <c r="AF626" s="200">
        <f>INDEX(Sorted_by_Variable!AE$557:AE$609,D613)</f>
        <v>137.80693051570114</v>
      </c>
      <c r="AG626" s="200">
        <f>INDEX(Sorted_by_Variable!AF$557:AF$609,D613)</f>
        <v>137.74766468727915</v>
      </c>
      <c r="AH626" s="200">
        <f>INDEX(Sorted_by_Variable!AG$557:AG$609,D613)</f>
        <v>137.6563267333942</v>
      </c>
      <c r="AI626" s="200">
        <f>INDEX(Sorted_by_Variable!AH$557:AH$609,D613)</f>
        <v>137.62872222943355</v>
      </c>
      <c r="AJ626" s="200">
        <f>INDEX(Sorted_by_Variable!AI$557:AI$609,D613)</f>
        <v>137.67036854149376</v>
      </c>
      <c r="AK626" s="200">
        <f>INDEX(Sorted_by_Variable!AJ$557:AJ$609,D613)</f>
        <v>137.77114919734069</v>
      </c>
      <c r="AL626" s="200">
        <f>INDEX(Sorted_by_Variable!AK$557:AK$609,D613)</f>
        <v>137.92186521529857</v>
      </c>
      <c r="AM626" s="200">
        <f>INDEX(Sorted_by_Variable!AL$557:AL$609,D613)</f>
        <v>138.1141968788917</v>
      </c>
      <c r="AN626" s="200">
        <f>INDEX(Sorted_by_Variable!AM$557:AM$609,D613)</f>
        <v>138.34066762067391</v>
      </c>
      <c r="AO626" s="200">
        <f>INDEX(Sorted_by_Variable!AN$557:AN$609,D613)</f>
        <v>138.59460992825805</v>
      </c>
      <c r="AP626" s="200">
        <f>INDEX(Sorted_by_Variable!AO$557:AO$609,D613)</f>
        <v>138.87013318954374</v>
      </c>
      <c r="AQ626" s="201">
        <f>INDEX(Sorted_by_Variable!AP$557:AP$609,D613)</f>
        <v>139.16209339796694</v>
      </c>
      <c r="AS626" s="69" t="str">
        <f>C625&amp;"|"&amp;C626</f>
        <v>Annualized total cost of EE|Annualized total cost of EE</v>
      </c>
    </row>
    <row r="627" spans="2:45" x14ac:dyDescent="0.35">
      <c r="B627" s="36"/>
      <c r="C627" s="244" t="s">
        <v>2419</v>
      </c>
      <c r="D627" s="76" t="s">
        <v>2376</v>
      </c>
      <c r="E627" s="200"/>
      <c r="F627" s="199">
        <f>INDEX(Sorted_by_Variable!E$612:E$664,D613)</f>
        <v>0</v>
      </c>
      <c r="G627" s="200">
        <f>INDEX(Sorted_by_Variable!F$612:F$664,D613)</f>
        <v>0</v>
      </c>
      <c r="H627" s="200">
        <f>INDEX(Sorted_by_Variable!G$612:G$664,D613)</f>
        <v>0</v>
      </c>
      <c r="I627" s="200">
        <f>INDEX(Sorted_by_Variable!H$612:H$664,D613)</f>
        <v>0</v>
      </c>
      <c r="J627" s="200">
        <f>INDEX(Sorted_by_Variable!I$612:I$664,D613)</f>
        <v>1.6806288241903573</v>
      </c>
      <c r="K627" s="200">
        <f>INDEX(Sorted_by_Variable!J$612:J$664,D613)</f>
        <v>4.46233850153149</v>
      </c>
      <c r="L627" s="200">
        <f>INDEX(Sorted_by_Variable!K$612:K$664,D613)</f>
        <v>7.9356311299496518</v>
      </c>
      <c r="M627" s="200">
        <f>INDEX(Sorted_by_Variable!L$612:L$664,D613)</f>
        <v>12.798317789854856</v>
      </c>
      <c r="N627" s="200">
        <f>INDEX(Sorted_by_Variable!M$612:M$664,D613)</f>
        <v>18.327151749928557</v>
      </c>
      <c r="O627" s="200">
        <f>INDEX(Sorted_by_Variable!N$612:N$664,D613)</f>
        <v>24.44800533486174</v>
      </c>
      <c r="P627" s="200">
        <f>INDEX(Sorted_by_Variable!O$612:O$664,D613)</f>
        <v>30.270817641553251</v>
      </c>
      <c r="Q627" s="200">
        <f>INDEX(Sorted_by_Variable!P$612:P$664,D613)</f>
        <v>35.643256320201395</v>
      </c>
      <c r="R627" s="201">
        <f>INDEX(Sorted_by_Variable!Q$612:Q$664,D613)</f>
        <v>40.575756271778957</v>
      </c>
      <c r="S627" s="200">
        <f>INDEX(Sorted_by_Variable!R$612:R$664,D613)</f>
        <v>45.078238463965434</v>
      </c>
      <c r="T627" s="200">
        <f>INDEX(Sorted_by_Variable!S$612:S$664,D613)</f>
        <v>49.160125874164457</v>
      </c>
      <c r="U627" s="200">
        <f>INDEX(Sorted_by_Variable!T$612:T$664,D613)</f>
        <v>52.83035878763026</v>
      </c>
      <c r="V627" s="200">
        <f>INDEX(Sorted_by_Variable!U$612:U$664,D613)</f>
        <v>56.097409472963157</v>
      </c>
      <c r="W627" s="200">
        <f>INDEX(Sorted_by_Variable!V$612:V$664,D613)</f>
        <v>58.969296256390734</v>
      </c>
      <c r="X627" s="200">
        <f>INDEX(Sorted_by_Variable!W$612:W$664,D613)</f>
        <v>61.453597015439229</v>
      </c>
      <c r="Y627" s="200">
        <f>INDEX(Sorted_by_Variable!X$612:X$664,D613)</f>
        <v>63.557462111815092</v>
      </c>
      <c r="Z627" s="200">
        <f>INDEX(Sorted_by_Variable!Y$612:Y$664,D613)</f>
        <v>65.28762678256183</v>
      </c>
      <c r="AA627" s="200">
        <f>INDEX(Sorted_by_Variable!Z$612:Z$664,D613)</f>
        <v>66.650423007827882</v>
      </c>
      <c r="AB627" s="200">
        <f>INDEX(Sorted_by_Variable!AA$612:AA$664,D613)</f>
        <v>67.651790872878905</v>
      </c>
      <c r="AC627" s="200">
        <f>INDEX(Sorted_by_Variable!AB$612:AB$664,D613)</f>
        <v>68.297289441310255</v>
      </c>
      <c r="AD627" s="200">
        <f>INDEX(Sorted_by_Variable!AC$612:AC$664,D613)</f>
        <v>68.6805613044029</v>
      </c>
      <c r="AE627" s="200">
        <f>INDEX(Sorted_by_Variable!AD$612:AD$664,D613)</f>
        <v>68.867183795964337</v>
      </c>
      <c r="AF627" s="200">
        <f>INDEX(Sorted_by_Variable!AE$612:AE$664,D613)</f>
        <v>68.90346525785057</v>
      </c>
      <c r="AG627" s="200">
        <f>INDEX(Sorted_by_Variable!AF$612:AF$664,D613)</f>
        <v>68.873832343639577</v>
      </c>
      <c r="AH627" s="200">
        <f>INDEX(Sorted_by_Variable!AG$612:AG$664,D613)</f>
        <v>68.828163366697098</v>
      </c>
      <c r="AI627" s="200">
        <f>INDEX(Sorted_by_Variable!AH$612:AH$664,D613)</f>
        <v>68.814361114716775</v>
      </c>
      <c r="AJ627" s="200">
        <f>INDEX(Sorted_by_Variable!AI$612:AI$664,D613)</f>
        <v>68.835184270746879</v>
      </c>
      <c r="AK627" s="200">
        <f>INDEX(Sorted_by_Variable!AJ$612:AJ$664,D613)</f>
        <v>68.885574598670345</v>
      </c>
      <c r="AL627" s="200">
        <f>INDEX(Sorted_by_Variable!AK$612:AK$664,D613)</f>
        <v>68.960932607649283</v>
      </c>
      <c r="AM627" s="200">
        <f>INDEX(Sorted_by_Variable!AL$612:AL$664,D613)</f>
        <v>69.057098439445852</v>
      </c>
      <c r="AN627" s="200">
        <f>INDEX(Sorted_by_Variable!AM$612:AM$664,D613)</f>
        <v>69.170333810336956</v>
      </c>
      <c r="AO627" s="200">
        <f>INDEX(Sorted_by_Variable!AN$612:AN$664,D613)</f>
        <v>69.297304964129026</v>
      </c>
      <c r="AP627" s="200">
        <f>INDEX(Sorted_by_Variable!AO$612:AO$664,D613)</f>
        <v>69.435066594771868</v>
      </c>
      <c r="AQ627" s="201">
        <f>INDEX(Sorted_by_Variable!AP$612:AP$664,D613)</f>
        <v>69.581046698983471</v>
      </c>
      <c r="AS627" s="69" t="str">
        <f>C625&amp;"|"&amp;C627</f>
        <v>Annualized total cost of EE|Annualized program cost of EE</v>
      </c>
    </row>
    <row r="628" spans="2:45" x14ac:dyDescent="0.35">
      <c r="B628" s="36"/>
      <c r="C628" s="244" t="s">
        <v>2420</v>
      </c>
      <c r="D628" s="76" t="s">
        <v>2376</v>
      </c>
      <c r="E628" s="200"/>
      <c r="F628" s="199">
        <f>INDEX(Sorted_by_Variable!E$667:E$719,D613)</f>
        <v>0</v>
      </c>
      <c r="G628" s="200">
        <f>INDEX(Sorted_by_Variable!F$667:F$719,D613)</f>
        <v>0</v>
      </c>
      <c r="H628" s="200">
        <f>INDEX(Sorted_by_Variable!G$667:G$719,D613)</f>
        <v>0</v>
      </c>
      <c r="I628" s="200">
        <f>INDEX(Sorted_by_Variable!H$667:H$719,D613)</f>
        <v>0</v>
      </c>
      <c r="J628" s="200">
        <f>INDEX(Sorted_by_Variable!I$667:I$719,D613)</f>
        <v>1.6806288241903573</v>
      </c>
      <c r="K628" s="200">
        <f>INDEX(Sorted_by_Variable!J$667:J$719,D613)</f>
        <v>4.46233850153149</v>
      </c>
      <c r="L628" s="200">
        <f>INDEX(Sorted_by_Variable!K$667:K$719,D613)</f>
        <v>7.9356311299496518</v>
      </c>
      <c r="M628" s="200">
        <f>INDEX(Sorted_by_Variable!L$667:L$719,D613)</f>
        <v>12.798317789854856</v>
      </c>
      <c r="N628" s="200">
        <f>INDEX(Sorted_by_Variable!M$667:M$719,D613)</f>
        <v>18.327151749928557</v>
      </c>
      <c r="O628" s="200">
        <f>INDEX(Sorted_by_Variable!N$667:N$719,D613)</f>
        <v>24.44800533486174</v>
      </c>
      <c r="P628" s="200">
        <f>INDEX(Sorted_by_Variable!O$667:O$719,D613)</f>
        <v>30.270817641553251</v>
      </c>
      <c r="Q628" s="200">
        <f>INDEX(Sorted_by_Variable!P$667:P$719,D613)</f>
        <v>35.643256320201395</v>
      </c>
      <c r="R628" s="201">
        <f>INDEX(Sorted_by_Variable!Q$667:Q$719,D613)</f>
        <v>40.575756271778957</v>
      </c>
      <c r="S628" s="200">
        <f>INDEX(Sorted_by_Variable!R$667:R$719,D613)</f>
        <v>45.078238463965434</v>
      </c>
      <c r="T628" s="200">
        <f>INDEX(Sorted_by_Variable!S$667:S$719,D613)</f>
        <v>49.160125874164457</v>
      </c>
      <c r="U628" s="200">
        <f>INDEX(Sorted_by_Variable!T$667:T$719,D613)</f>
        <v>52.83035878763026</v>
      </c>
      <c r="V628" s="200">
        <f>INDEX(Sorted_by_Variable!U$667:U$719,D613)</f>
        <v>56.097409472963157</v>
      </c>
      <c r="W628" s="200">
        <f>INDEX(Sorted_by_Variable!V$667:V$719,D613)</f>
        <v>58.969296256390734</v>
      </c>
      <c r="X628" s="200">
        <f>INDEX(Sorted_by_Variable!W$667:W$719,D613)</f>
        <v>61.453597015439229</v>
      </c>
      <c r="Y628" s="200">
        <f>INDEX(Sorted_by_Variable!X$667:X$719,D613)</f>
        <v>63.557462111815092</v>
      </c>
      <c r="Z628" s="200">
        <f>INDEX(Sorted_by_Variable!Y$667:Y$719,D613)</f>
        <v>65.28762678256183</v>
      </c>
      <c r="AA628" s="200">
        <f>INDEX(Sorted_by_Variable!Z$667:Z$719,D613)</f>
        <v>66.650423007827882</v>
      </c>
      <c r="AB628" s="200">
        <f>INDEX(Sorted_by_Variable!AA$667:AA$719,D613)</f>
        <v>67.651790872878905</v>
      </c>
      <c r="AC628" s="200">
        <f>INDEX(Sorted_by_Variable!AB$667:AB$719,D613)</f>
        <v>68.297289441310255</v>
      </c>
      <c r="AD628" s="200">
        <f>INDEX(Sorted_by_Variable!AC$667:AC$719,D613)</f>
        <v>68.6805613044029</v>
      </c>
      <c r="AE628" s="200">
        <f>INDEX(Sorted_by_Variable!AD$667:AD$719,D613)</f>
        <v>68.867183795964337</v>
      </c>
      <c r="AF628" s="200">
        <f>INDEX(Sorted_by_Variable!AE$667:AE$719,D613)</f>
        <v>68.90346525785057</v>
      </c>
      <c r="AG628" s="200">
        <f>INDEX(Sorted_by_Variable!AF$667:AF$719,D613)</f>
        <v>68.873832343639577</v>
      </c>
      <c r="AH628" s="200">
        <f>INDEX(Sorted_by_Variable!AG$667:AG$719,D613)</f>
        <v>68.828163366697098</v>
      </c>
      <c r="AI628" s="200">
        <f>INDEX(Sorted_by_Variable!AH$667:AH$719,D613)</f>
        <v>68.814361114716775</v>
      </c>
      <c r="AJ628" s="200">
        <f>INDEX(Sorted_by_Variable!AI$667:AI$719,D613)</f>
        <v>68.835184270746879</v>
      </c>
      <c r="AK628" s="200">
        <f>INDEX(Sorted_by_Variable!AJ$667:AJ$719,D613)</f>
        <v>68.885574598670345</v>
      </c>
      <c r="AL628" s="200">
        <f>INDEX(Sorted_by_Variable!AK$667:AK$719,D613)</f>
        <v>68.960932607649283</v>
      </c>
      <c r="AM628" s="200">
        <f>INDEX(Sorted_by_Variable!AL$667:AL$719,D613)</f>
        <v>69.057098439445852</v>
      </c>
      <c r="AN628" s="200">
        <f>INDEX(Sorted_by_Variable!AM$667:AM$719,D613)</f>
        <v>69.170333810336956</v>
      </c>
      <c r="AO628" s="200">
        <f>INDEX(Sorted_by_Variable!AN$667:AN$719,D613)</f>
        <v>69.297304964129026</v>
      </c>
      <c r="AP628" s="200">
        <f>INDEX(Sorted_by_Variable!AO$667:AO$719,D613)</f>
        <v>69.435066594771868</v>
      </c>
      <c r="AQ628" s="201">
        <f>INDEX(Sorted_by_Variable!AP$667:AP$719,D613)</f>
        <v>69.581046698983471</v>
      </c>
      <c r="AS628" s="69" t="str">
        <f>C625&amp;"|"&amp;C628</f>
        <v>Annualized total cost of EE|Annualized participant cost of EE</v>
      </c>
    </row>
    <row r="629" spans="2:45" x14ac:dyDescent="0.35">
      <c r="B629" s="231"/>
      <c r="C629" s="247" t="s">
        <v>2421</v>
      </c>
      <c r="D629" s="248"/>
      <c r="E629" s="250"/>
      <c r="F629" s="249"/>
      <c r="G629" s="250"/>
      <c r="H629" s="250"/>
      <c r="I629" s="250"/>
      <c r="J629" s="250"/>
      <c r="K629" s="250"/>
      <c r="L629" s="250"/>
      <c r="M629" s="250"/>
      <c r="N629" s="250"/>
      <c r="O629" s="250"/>
      <c r="P629" s="250"/>
      <c r="Q629" s="250"/>
      <c r="R629" s="251"/>
      <c r="S629" s="250"/>
      <c r="T629" s="250"/>
      <c r="U629" s="250"/>
      <c r="V629" s="250"/>
      <c r="W629" s="250"/>
      <c r="X629" s="250"/>
      <c r="Y629" s="250"/>
      <c r="Z629" s="250"/>
      <c r="AA629" s="250"/>
      <c r="AB629" s="250"/>
      <c r="AC629" s="250"/>
      <c r="AD629" s="250"/>
      <c r="AE629" s="250"/>
      <c r="AF629" s="250"/>
      <c r="AG629" s="250"/>
      <c r="AH629" s="250"/>
      <c r="AI629" s="250"/>
      <c r="AJ629" s="250"/>
      <c r="AK629" s="250"/>
      <c r="AL629" s="250"/>
      <c r="AM629" s="250"/>
      <c r="AN629" s="250"/>
      <c r="AO629" s="250"/>
      <c r="AP629" s="250"/>
      <c r="AQ629" s="251"/>
      <c r="AS629" s="69" t="str">
        <f>C629</f>
        <v>Annual first-year costs</v>
      </c>
    </row>
    <row r="630" spans="2:45" x14ac:dyDescent="0.35">
      <c r="B630" s="36"/>
      <c r="C630" s="244" t="s">
        <v>2394</v>
      </c>
      <c r="D630" s="76" t="s">
        <v>2376</v>
      </c>
      <c r="E630" s="200"/>
      <c r="F630" s="199">
        <f>INDEX(Sorted_by_Variable!E$722:E$774,D613)</f>
        <v>0</v>
      </c>
      <c r="G630" s="200">
        <f>INDEX(Sorted_by_Variable!F$722:F$774,D613)</f>
        <v>0</v>
      </c>
      <c r="H630" s="200">
        <f>INDEX(Sorted_by_Variable!G$722:G$774,D613)</f>
        <v>0</v>
      </c>
      <c r="I630" s="200">
        <f>INDEX(Sorted_by_Variable!H$722:H$774,D613)</f>
        <v>0</v>
      </c>
      <c r="J630" s="200">
        <f>INDEX(Sorted_by_Variable!I$722:I$774,D613)</f>
        <v>28.402550000000002</v>
      </c>
      <c r="K630" s="200">
        <f>INDEX(Sorted_by_Variable!J$722:J$774,D613)</f>
        <v>48.505636939160567</v>
      </c>
      <c r="L630" s="200">
        <f>INDEX(Sorted_by_Variable!K$722:K$774,D613)</f>
        <v>62.746285333617671</v>
      </c>
      <c r="M630" s="200">
        <f>INDEX(Sorted_by_Variable!L$722:L$774,D613)</f>
        <v>89.529416772711627</v>
      </c>
      <c r="N630" s="200">
        <f>INDEX(Sorted_by_Variable!M$722:M$774,D613)</f>
        <v>105.49935014115765</v>
      </c>
      <c r="O630" s="200">
        <f>INDEX(Sorted_by_Variable!N$722:N$774,D613)</f>
        <v>121.05705200767584</v>
      </c>
      <c r="P630" s="200">
        <f>INDEX(Sorted_by_Variable!O$722:O$774,D613)</f>
        <v>122.39159187322768</v>
      </c>
      <c r="Q630" s="200">
        <f>INDEX(Sorted_by_Variable!P$722:P$774,D613)</f>
        <v>121.22196095838608</v>
      </c>
      <c r="R630" s="201">
        <f>INDEX(Sorted_by_Variable!Q$722:Q$774,D613)</f>
        <v>120.16711986926371</v>
      </c>
      <c r="S630" s="200">
        <f>INDEX(Sorted_by_Variable!R$722:R$774,D613)</f>
        <v>119.22442472656432</v>
      </c>
      <c r="T630" s="200">
        <f>INDEX(Sorted_by_Variable!S$722:S$774,D613)</f>
        <v>118.39136193571292</v>
      </c>
      <c r="U630" s="200">
        <f>INDEX(Sorted_by_Variable!T$722:T$774,D613)</f>
        <v>117.66554414531855</v>
      </c>
      <c r="V630" s="200">
        <f>INDEX(Sorted_by_Variable!U$722:U$774,D613)</f>
        <v>117.04470636911597</v>
      </c>
      <c r="W630" s="200">
        <f>INDEX(Sorted_by_Variable!V$722:V$774,D613)</f>
        <v>116.52670226574466</v>
      </c>
      <c r="X630" s="200">
        <f>INDEX(Sorted_by_Variable!W$722:W$774,D613)</f>
        <v>116.10950057093443</v>
      </c>
      <c r="Y630" s="200">
        <f>INDEX(Sorted_by_Variable!X$722:X$774,D613)</f>
        <v>115.79118167687585</v>
      </c>
      <c r="Z630" s="200">
        <f>INDEX(Sorted_by_Variable!Y$722:Y$774,D613)</f>
        <v>115.56993435375027</v>
      </c>
      <c r="AA630" s="200">
        <f>INDEX(Sorted_by_Variable!Z$722:Z$774,D613)</f>
        <v>115.44405260858659</v>
      </c>
      <c r="AB630" s="200">
        <f>INDEX(Sorted_by_Variable!AA$722:AA$774,D613)</f>
        <v>115.41193267679714</v>
      </c>
      <c r="AC630" s="200">
        <f>INDEX(Sorted_by_Variable!AB$722:AB$774,D613)</f>
        <v>115.47207014192186</v>
      </c>
      <c r="AD630" s="200">
        <f>INDEX(Sorted_by_Variable!AC$722:AC$774,D613)</f>
        <v>115.62305717928321</v>
      </c>
      <c r="AE630" s="200">
        <f>INDEX(Sorted_by_Variable!AD$722:AD$774,D613)</f>
        <v>115.8321876273136</v>
      </c>
      <c r="AF630" s="200">
        <f>INDEX(Sorted_by_Variable!AE$722:AE$774,D613)</f>
        <v>116.0854259829416</v>
      </c>
      <c r="AG630" s="200">
        <f>INDEX(Sorted_by_Variable!AF$722:AF$774,D613)</f>
        <v>116.3691607471707</v>
      </c>
      <c r="AH630" s="200">
        <f>INDEX(Sorted_by_Variable!AG$722:AG$774,D613)</f>
        <v>116.67024731800264</v>
      </c>
      <c r="AI630" s="200">
        <f>INDEX(Sorted_by_Variable!AH$722:AH$774,D613)</f>
        <v>116.97790905005778</v>
      </c>
      <c r="AJ630" s="200">
        <f>INDEX(Sorted_by_Variable!AI$722:AI$774,D613)</f>
        <v>117.27814618147193</v>
      </c>
      <c r="AK630" s="200">
        <f>INDEX(Sorted_by_Variable!AJ$722:AJ$774,D613)</f>
        <v>117.57026083076374</v>
      </c>
      <c r="AL630" s="200">
        <f>INDEX(Sorted_by_Variable!AK$722:AK$774,D613)</f>
        <v>117.85553670326394</v>
      </c>
      <c r="AM630" s="200">
        <f>INDEX(Sorted_by_Variable!AL$722:AL$774,D613)</f>
        <v>118.1351412158827</v>
      </c>
      <c r="AN630" s="200">
        <f>INDEX(Sorted_by_Variable!AM$722:AM$774,D613)</f>
        <v>118.41013034216765</v>
      </c>
      <c r="AO630" s="200">
        <f>INDEX(Sorted_by_Variable!AN$722:AN$774,D613)</f>
        <v>118.68145319002306</v>
      </c>
      <c r="AP630" s="200">
        <f>INDEX(Sorted_by_Variable!AO$722:AO$774,D613)</f>
        <v>118.949956323116</v>
      </c>
      <c r="AQ630" s="201">
        <f>INDEX(Sorted_by_Variable!AP$722:AP$774,D613)</f>
        <v>119.21638783648987</v>
      </c>
      <c r="AS630" s="69" t="str">
        <f>C629&amp;"|"&amp;C630</f>
        <v>Annual first-year costs|Annual total cost of EE</v>
      </c>
    </row>
    <row r="631" spans="2:45" x14ac:dyDescent="0.35">
      <c r="B631" s="36"/>
      <c r="C631" s="244" t="s">
        <v>2385</v>
      </c>
      <c r="D631" s="76" t="s">
        <v>2376</v>
      </c>
      <c r="E631" s="200"/>
      <c r="F631" s="199">
        <f>INDEX(Sorted_by_Variable!E$777:E$829,D613)</f>
        <v>0</v>
      </c>
      <c r="G631" s="200">
        <f>INDEX(Sorted_by_Variable!F$777:F$829,D613)</f>
        <v>0</v>
      </c>
      <c r="H631" s="200">
        <f>INDEX(Sorted_by_Variable!G$777:G$829,D613)</f>
        <v>0</v>
      </c>
      <c r="I631" s="200">
        <f>INDEX(Sorted_by_Variable!H$777:H$829,D613)</f>
        <v>0</v>
      </c>
      <c r="J631" s="200">
        <f>INDEX(Sorted_by_Variable!I$777:I$829,D613)</f>
        <v>14.201275000000001</v>
      </c>
      <c r="K631" s="200">
        <f>INDEX(Sorted_by_Variable!J$777:J$829,D613)</f>
        <v>24.252818469580284</v>
      </c>
      <c r="L631" s="200">
        <f>INDEX(Sorted_by_Variable!K$777:K$829,D613)</f>
        <v>31.373142666808835</v>
      </c>
      <c r="M631" s="200">
        <f>INDEX(Sorted_by_Variable!L$777:L$829,D613)</f>
        <v>44.764708386355814</v>
      </c>
      <c r="N631" s="200">
        <f>INDEX(Sorted_by_Variable!M$777:M$829,D613)</f>
        <v>52.749675070578824</v>
      </c>
      <c r="O631" s="200">
        <f>INDEX(Sorted_by_Variable!N$777:N$829,D613)</f>
        <v>60.528526003837918</v>
      </c>
      <c r="P631" s="200">
        <f>INDEX(Sorted_by_Variable!O$777:O$829,D613)</f>
        <v>61.195795936613841</v>
      </c>
      <c r="Q631" s="200">
        <f>INDEX(Sorted_by_Variable!P$777:P$829,D613)</f>
        <v>60.610980479193039</v>
      </c>
      <c r="R631" s="201">
        <f>INDEX(Sorted_by_Variable!Q$777:Q$829,D613)</f>
        <v>60.083559934631857</v>
      </c>
      <c r="S631" s="200">
        <f>INDEX(Sorted_by_Variable!R$777:R$829,D613)</f>
        <v>59.612212363282161</v>
      </c>
      <c r="T631" s="200">
        <f>INDEX(Sorted_by_Variable!S$777:S$829,D613)</f>
        <v>59.195680967856461</v>
      </c>
      <c r="U631" s="200">
        <f>INDEX(Sorted_by_Variable!T$777:T$829,D613)</f>
        <v>58.832772072659274</v>
      </c>
      <c r="V631" s="200">
        <f>INDEX(Sorted_by_Variable!U$777:U$829,D613)</f>
        <v>58.522353184557986</v>
      </c>
      <c r="W631" s="200">
        <f>INDEX(Sorted_by_Variable!V$777:V$829,D613)</f>
        <v>58.26335113287233</v>
      </c>
      <c r="X631" s="200">
        <f>INDEX(Sorted_by_Variable!W$777:W$829,D613)</f>
        <v>58.054750285467215</v>
      </c>
      <c r="Y631" s="200">
        <f>INDEX(Sorted_by_Variable!X$777:X$829,D613)</f>
        <v>57.895590838437926</v>
      </c>
      <c r="Z631" s="200">
        <f>INDEX(Sorted_by_Variable!Y$777:Y$829,D613)</f>
        <v>57.784967176875135</v>
      </c>
      <c r="AA631" s="200">
        <f>INDEX(Sorted_by_Variable!Z$777:Z$829,D613)</f>
        <v>57.722026304293294</v>
      </c>
      <c r="AB631" s="200">
        <f>INDEX(Sorted_by_Variable!AA$777:AA$829,D613)</f>
        <v>57.705966338398568</v>
      </c>
      <c r="AC631" s="200">
        <f>INDEX(Sorted_by_Variable!AB$777:AB$829,D613)</f>
        <v>57.736035070960931</v>
      </c>
      <c r="AD631" s="200">
        <f>INDEX(Sorted_by_Variable!AC$777:AC$829,D613)</f>
        <v>57.811528589641604</v>
      </c>
      <c r="AE631" s="200">
        <f>INDEX(Sorted_by_Variable!AD$777:AD$829,D613)</f>
        <v>57.916093813656801</v>
      </c>
      <c r="AF631" s="200">
        <f>INDEX(Sorted_by_Variable!AE$777:AE$829,D613)</f>
        <v>58.0427129914708</v>
      </c>
      <c r="AG631" s="200">
        <f>INDEX(Sorted_by_Variable!AF$777:AF$829,D613)</f>
        <v>58.184580373585348</v>
      </c>
      <c r="AH631" s="200">
        <f>INDEX(Sorted_by_Variable!AG$777:AG$829,D613)</f>
        <v>58.335123659001319</v>
      </c>
      <c r="AI631" s="200">
        <f>INDEX(Sorted_by_Variable!AH$777:AH$829,D613)</f>
        <v>58.488954525028888</v>
      </c>
      <c r="AJ631" s="200">
        <f>INDEX(Sorted_by_Variable!AI$777:AI$829,D613)</f>
        <v>58.639073090735963</v>
      </c>
      <c r="AK631" s="200">
        <f>INDEX(Sorted_by_Variable!AJ$777:AJ$829,D613)</f>
        <v>58.785130415381872</v>
      </c>
      <c r="AL631" s="200">
        <f>INDEX(Sorted_by_Variable!AK$777:AK$829,D613)</f>
        <v>58.927768351631968</v>
      </c>
      <c r="AM631" s="200">
        <f>INDEX(Sorted_by_Variable!AL$777:AL$829,D613)</f>
        <v>59.067570607941349</v>
      </c>
      <c r="AN631" s="200">
        <f>INDEX(Sorted_by_Variable!AM$777:AM$829,D613)</f>
        <v>59.205065171083824</v>
      </c>
      <c r="AO631" s="200">
        <f>INDEX(Sorted_by_Variable!AN$777:AN$829,D613)</f>
        <v>59.340726595011532</v>
      </c>
      <c r="AP631" s="200">
        <f>INDEX(Sorted_by_Variable!AO$777:AO$829,D613)</f>
        <v>59.474978161557999</v>
      </c>
      <c r="AQ631" s="201">
        <f>INDEX(Sorted_by_Variable!AP$777:AP$829,D613)</f>
        <v>59.608193918244936</v>
      </c>
      <c r="AS631" s="69" t="str">
        <f>C629&amp;"|"&amp;C631</f>
        <v>Annual first-year costs|Annual program cost of EE</v>
      </c>
    </row>
    <row r="632" spans="2:45" ht="18" thickBot="1" x14ac:dyDescent="0.4">
      <c r="B632" s="29"/>
      <c r="C632" s="245" t="s">
        <v>2386</v>
      </c>
      <c r="D632" s="96" t="s">
        <v>2376</v>
      </c>
      <c r="E632" s="203"/>
      <c r="F632" s="202">
        <f>INDEX(Sorted_by_Variable!E$832:E$884,D613)</f>
        <v>0</v>
      </c>
      <c r="G632" s="203">
        <f>INDEX(Sorted_by_Variable!F$832:F$884,D613)</f>
        <v>0</v>
      </c>
      <c r="H632" s="203">
        <f>INDEX(Sorted_by_Variable!G$832:G$884,D613)</f>
        <v>0</v>
      </c>
      <c r="I632" s="203">
        <f>INDEX(Sorted_by_Variable!H$832:H$884,D613)</f>
        <v>0</v>
      </c>
      <c r="J632" s="203">
        <f>INDEX(Sorted_by_Variable!I$832:I$884,D613)</f>
        <v>14.201275000000001</v>
      </c>
      <c r="K632" s="203">
        <f>INDEX(Sorted_by_Variable!J$832:J$884,D613)</f>
        <v>24.252818469580284</v>
      </c>
      <c r="L632" s="203">
        <f>INDEX(Sorted_by_Variable!K$832:K$884,D613)</f>
        <v>31.373142666808835</v>
      </c>
      <c r="M632" s="203">
        <f>INDEX(Sorted_by_Variable!L$832:L$884,D613)</f>
        <v>44.764708386355814</v>
      </c>
      <c r="N632" s="203">
        <f>INDEX(Sorted_by_Variable!M$832:M$884,D613)</f>
        <v>52.749675070578824</v>
      </c>
      <c r="O632" s="203">
        <f>INDEX(Sorted_by_Variable!N$832:N$884,D613)</f>
        <v>60.528526003837918</v>
      </c>
      <c r="P632" s="203">
        <f>INDEX(Sorted_by_Variable!O$832:O$884,D613)</f>
        <v>61.195795936613841</v>
      </c>
      <c r="Q632" s="203">
        <f>INDEX(Sorted_by_Variable!P$832:P$884,D613)</f>
        <v>60.610980479193039</v>
      </c>
      <c r="R632" s="204">
        <f>INDEX(Sorted_by_Variable!Q$832:Q$884,D613)</f>
        <v>60.083559934631857</v>
      </c>
      <c r="S632" s="203">
        <f>INDEX(Sorted_by_Variable!R$832:R$884,D613)</f>
        <v>59.612212363282161</v>
      </c>
      <c r="T632" s="203">
        <f>INDEX(Sorted_by_Variable!S$832:S$884,D613)</f>
        <v>59.195680967856461</v>
      </c>
      <c r="U632" s="203">
        <f>INDEX(Sorted_by_Variable!T$832:T$884,D613)</f>
        <v>58.832772072659274</v>
      </c>
      <c r="V632" s="203">
        <f>INDEX(Sorted_by_Variable!U$832:U$884,D613)</f>
        <v>58.522353184557986</v>
      </c>
      <c r="W632" s="203">
        <f>INDEX(Sorted_by_Variable!V$832:V$884,D613)</f>
        <v>58.26335113287233</v>
      </c>
      <c r="X632" s="203">
        <f>INDEX(Sorted_by_Variable!W$832:W$884,D613)</f>
        <v>58.054750285467215</v>
      </c>
      <c r="Y632" s="203">
        <f>INDEX(Sorted_by_Variable!X$832:X$884,D613)</f>
        <v>57.895590838437926</v>
      </c>
      <c r="Z632" s="203">
        <f>INDEX(Sorted_by_Variable!Y$832:Y$884,D613)</f>
        <v>57.784967176875135</v>
      </c>
      <c r="AA632" s="203">
        <f>INDEX(Sorted_by_Variable!Z$832:Z$884,D613)</f>
        <v>57.722026304293294</v>
      </c>
      <c r="AB632" s="203">
        <f>INDEX(Sorted_by_Variable!AA$832:AA$884,D613)</f>
        <v>57.705966338398568</v>
      </c>
      <c r="AC632" s="203">
        <f>INDEX(Sorted_by_Variable!AB$832:AB$884,D613)</f>
        <v>57.736035070960931</v>
      </c>
      <c r="AD632" s="203">
        <f>INDEX(Sorted_by_Variable!AC$832:AC$884,D613)</f>
        <v>57.811528589641604</v>
      </c>
      <c r="AE632" s="203">
        <f>INDEX(Sorted_by_Variable!AD$832:AD$884,D613)</f>
        <v>57.916093813656801</v>
      </c>
      <c r="AF632" s="203">
        <f>INDEX(Sorted_by_Variable!AE$832:AE$884,D613)</f>
        <v>58.0427129914708</v>
      </c>
      <c r="AG632" s="203">
        <f>INDEX(Sorted_by_Variable!AF$832:AF$884,D613)</f>
        <v>58.184580373585348</v>
      </c>
      <c r="AH632" s="203">
        <f>INDEX(Sorted_by_Variable!AG$832:AG$884,D613)</f>
        <v>58.335123659001319</v>
      </c>
      <c r="AI632" s="203">
        <f>INDEX(Sorted_by_Variable!AH$832:AH$884,D613)</f>
        <v>58.488954525028888</v>
      </c>
      <c r="AJ632" s="203">
        <f>INDEX(Sorted_by_Variable!AI$832:AI$884,D613)</f>
        <v>58.639073090735963</v>
      </c>
      <c r="AK632" s="203">
        <f>INDEX(Sorted_by_Variable!AJ$832:AJ$884,D613)</f>
        <v>58.785130415381872</v>
      </c>
      <c r="AL632" s="203">
        <f>INDEX(Sorted_by_Variable!AK$832:AK$884,D613)</f>
        <v>58.927768351631968</v>
      </c>
      <c r="AM632" s="203">
        <f>INDEX(Sorted_by_Variable!AL$832:AL$884,D613)</f>
        <v>59.067570607941349</v>
      </c>
      <c r="AN632" s="203">
        <f>INDEX(Sorted_by_Variable!AM$832:AM$884,D613)</f>
        <v>59.205065171083824</v>
      </c>
      <c r="AO632" s="203">
        <f>INDEX(Sorted_by_Variable!AN$832:AN$884,D613)</f>
        <v>59.340726595011532</v>
      </c>
      <c r="AP632" s="203">
        <f>INDEX(Sorted_by_Variable!AO$832:AO$884,D613)</f>
        <v>59.474978161557999</v>
      </c>
      <c r="AQ632" s="204">
        <f>INDEX(Sorted_by_Variable!AP$832:AP$884,D613)</f>
        <v>59.608193918244936</v>
      </c>
      <c r="AS632" s="69" t="str">
        <f>C629&amp;"|"&amp;C632</f>
        <v>Annual first-year costs|Annual participant cost of EE</v>
      </c>
    </row>
    <row r="633" spans="2:45" ht="18.75" thickTop="1" thickBot="1" x14ac:dyDescent="0.4"/>
    <row r="634" spans="2:45" ht="25.5" thickTop="1" x14ac:dyDescent="0.5">
      <c r="B634" s="217" t="str">
        <f>INDEX(Sorted_by_Variable!$C$7:$C$59,D634)</f>
        <v>New Jersey</v>
      </c>
      <c r="C634" s="94"/>
      <c r="D634" s="228">
        <f>D613+1</f>
        <v>29</v>
      </c>
      <c r="E634" s="220"/>
      <c r="F634" s="222"/>
      <c r="G634" s="94"/>
      <c r="H634" s="94"/>
      <c r="I634" s="94"/>
      <c r="J634" s="94"/>
      <c r="K634" s="94"/>
      <c r="L634" s="94"/>
      <c r="M634" s="94"/>
      <c r="N634" s="94"/>
      <c r="O634" s="94"/>
      <c r="P634" s="94"/>
      <c r="Q634" s="94"/>
      <c r="R634" s="220"/>
      <c r="S634" s="94"/>
      <c r="T634" s="94"/>
      <c r="U634" s="94"/>
      <c r="V634" s="94"/>
      <c r="W634" s="94"/>
      <c r="X634" s="94"/>
      <c r="Y634" s="94"/>
      <c r="Z634" s="94"/>
      <c r="AA634" s="94"/>
      <c r="AB634" s="94"/>
      <c r="AC634" s="94"/>
      <c r="AD634" s="94"/>
      <c r="AE634" s="94"/>
      <c r="AF634" s="94"/>
      <c r="AG634" s="94"/>
      <c r="AH634" s="94"/>
      <c r="AI634" s="94"/>
      <c r="AJ634" s="94"/>
      <c r="AK634" s="94"/>
      <c r="AL634" s="94"/>
      <c r="AM634" s="94"/>
      <c r="AN634" s="94"/>
      <c r="AO634" s="94"/>
      <c r="AP634" s="94"/>
      <c r="AQ634" s="220"/>
      <c r="AS634" s="69"/>
    </row>
    <row r="635" spans="2:45" x14ac:dyDescent="0.35">
      <c r="C635" t="s">
        <v>2358</v>
      </c>
      <c r="D635" s="76" t="s">
        <v>0</v>
      </c>
      <c r="E635" s="166">
        <f>INDEX(Sorted_by_Variable!D$7:D$59,D634)</f>
        <v>75208.433000000005</v>
      </c>
      <c r="F635" s="167">
        <f>INDEX(Sorted_by_Variable!E$7:E$59,D634)</f>
        <v>75589.798961058696</v>
      </c>
      <c r="G635" s="166">
        <f>INDEX(Sorted_by_Variable!F$7:F$59,D634)</f>
        <v>75973.098747759708</v>
      </c>
      <c r="H635" s="166">
        <f>INDEX(Sorted_by_Variable!G$7:G$59,D634)</f>
        <v>76358.342166121394</v>
      </c>
      <c r="I635" s="166">
        <f>INDEX(Sorted_by_Variable!H$7:H$59,D634)</f>
        <v>76745.539071886349</v>
      </c>
      <c r="J635" s="166">
        <f>INDEX(Sorted_by_Variable!I$7:I$59,D634)</f>
        <v>77134.699370773538</v>
      </c>
      <c r="K635" s="166">
        <f>INDEX(Sorted_by_Variable!J$7:J$59,D634)</f>
        <v>77525.833018731719</v>
      </c>
      <c r="L635" s="166">
        <f>INDEX(Sorted_by_Variable!K$7:K$59,D634)</f>
        <v>77918.950022194127</v>
      </c>
      <c r="M635" s="166">
        <f>INDEX(Sorted_by_Variable!L$7:L$59,D634)</f>
        <v>78314.060438334534</v>
      </c>
      <c r="N635" s="166">
        <f>INDEX(Sorted_by_Variable!M$7:M$59,D634)</f>
        <v>78711.174375324466</v>
      </c>
      <c r="O635" s="166">
        <f>INDEX(Sorted_by_Variable!N$7:N$59,D634)</f>
        <v>79110.301992591849</v>
      </c>
      <c r="P635" s="166">
        <f>INDEX(Sorted_by_Variable!O$7:O$59,D634)</f>
        <v>79511.453501080905</v>
      </c>
      <c r="Q635" s="166">
        <f>INDEX(Sorted_by_Variable!P$7:P$59,D634)</f>
        <v>79914.639163513377</v>
      </c>
      <c r="R635" s="168">
        <f>INDEX(Sorted_by_Variable!Q$7:Q$59,D634)</f>
        <v>80319.869294651086</v>
      </c>
      <c r="S635" s="166">
        <f>INDEX(Sorted_by_Variable!R$7:R$59,D634)</f>
        <v>80727.154261559815</v>
      </c>
      <c r="T635" s="166">
        <f>INDEX(Sorted_by_Variable!S$7:S$59,D634)</f>
        <v>81136.504483874553</v>
      </c>
      <c r="U635" s="166">
        <f>INDEX(Sorted_by_Variable!T$7:T$59,D634)</f>
        <v>81547.930434066002</v>
      </c>
      <c r="V635" s="166">
        <f>INDEX(Sorted_by_Variable!U$7:U$59,D634)</f>
        <v>81961.442637708577</v>
      </c>
      <c r="W635" s="166">
        <f>INDEX(Sorted_by_Variable!V$7:V$59,D634)</f>
        <v>82377.051673749607</v>
      </c>
      <c r="X635" s="166">
        <f>INDEX(Sorted_by_Variable!W$7:W$59,D634)</f>
        <v>82794.768174780023</v>
      </c>
      <c r="Y635" s="166">
        <f>INDEX(Sorted_by_Variable!X$7:X$59,D634)</f>
        <v>83214.602827306371</v>
      </c>
      <c r="Z635" s="166">
        <f>INDEX(Sorted_by_Variable!Y$7:Y$59,D634)</f>
        <v>83636.566372024186</v>
      </c>
      <c r="AA635" s="166">
        <f>INDEX(Sorted_by_Variable!Z$7:Z$59,D634)</f>
        <v>84060.669604092793</v>
      </c>
      <c r="AB635" s="166">
        <f>INDEX(Sorted_by_Variable!AA$7:AA$59,D634)</f>
        <v>84486.923373411468</v>
      </c>
      <c r="AC635" s="166">
        <f>INDEX(Sorted_by_Variable!AB$7:AB$59,D634)</f>
        <v>84915.338584897036</v>
      </c>
      <c r="AD635" s="166">
        <f>INDEX(Sorted_by_Variable!AC$7:AC$59,D634)</f>
        <v>85345.926198762798</v>
      </c>
      <c r="AE635" s="166">
        <f>INDEX(Sorted_by_Variable!AD$7:AD$59,D634)</f>
        <v>85778.697230798993</v>
      </c>
      <c r="AF635" s="166">
        <f>INDEX(Sorted_by_Variable!AE$7:AE$59,D634)</f>
        <v>86213.662752654578</v>
      </c>
      <c r="AG635" s="166">
        <f>INDEX(Sorted_by_Variable!AF$7:AF$59,D634)</f>
        <v>86650.833892120485</v>
      </c>
      <c r="AH635" s="166">
        <f>INDEX(Sorted_by_Variable!AG$7:AG$59,D634)</f>
        <v>87122.744900441059</v>
      </c>
      <c r="AI635" s="166">
        <f>INDEX(Sorted_by_Variable!AH$7:AH$59,D634)</f>
        <v>87597.225993661821</v>
      </c>
      <c r="AJ635" s="166">
        <f>INDEX(Sorted_by_Variable!AI$7:AI$59,D634)</f>
        <v>88074.291168778538</v>
      </c>
      <c r="AK635" s="166">
        <f>INDEX(Sorted_by_Variable!AJ$7:AJ$59,D634)</f>
        <v>88553.954499016356</v>
      </c>
      <c r="AL635" s="166">
        <f>INDEX(Sorted_by_Variable!AK$7:AK$59,D634)</f>
        <v>89036.230134244892</v>
      </c>
      <c r="AM635" s="166">
        <f>INDEX(Sorted_by_Variable!AL$7:AL$59,D634)</f>
        <v>89521.132301395701</v>
      </c>
      <c r="AN635" s="166">
        <f>INDEX(Sorted_by_Variable!AM$7:AM$59,D634)</f>
        <v>90008.675304881937</v>
      </c>
      <c r="AO635" s="166">
        <f>INDEX(Sorted_by_Variable!AN$7:AN$59,D634)</f>
        <v>90498.873527020318</v>
      </c>
      <c r="AP635" s="166">
        <f>INDEX(Sorted_by_Variable!AO$7:AO$59,D634)</f>
        <v>90991.74142845544</v>
      </c>
      <c r="AQ635" s="168">
        <f>INDEX(Sorted_by_Variable!AP$7:AP$59,D634)</f>
        <v>91487.293548586298</v>
      </c>
      <c r="AS635" s="69" t="str">
        <f t="shared" ref="AS635:AS645" si="125">C635</f>
        <v>BAU sales</v>
      </c>
    </row>
    <row r="636" spans="2:45" x14ac:dyDescent="0.35">
      <c r="C636" t="s">
        <v>2372</v>
      </c>
      <c r="D636" s="76" t="s">
        <v>0</v>
      </c>
      <c r="E636" s="166">
        <f>INDEX(Sorted_by_Variable!D$62:D$114,D634)</f>
        <v>75186.399000000005</v>
      </c>
      <c r="F636" s="167">
        <f>INDEX(Sorted_by_Variable!E$62:E$114,D634)</f>
        <v>75589.798961058696</v>
      </c>
      <c r="G636" s="166">
        <f>INDEX(Sorted_by_Variable!F$62:F$114,D634)</f>
        <v>75973.098747759708</v>
      </c>
      <c r="H636" s="166">
        <f>INDEX(Sorted_by_Variable!G$62:G$114,D634)</f>
        <v>76358.342166121394</v>
      </c>
      <c r="I636" s="166">
        <f>INDEX(Sorted_by_Variable!H$62:H$114,D634)</f>
        <v>76745.539071886349</v>
      </c>
      <c r="J636" s="166">
        <f>INDEX(Sorted_by_Variable!I$62:I$114,D634)</f>
        <v>77112.665370773539</v>
      </c>
      <c r="K636" s="166">
        <f>INDEX(Sorted_by_Variable!J$62:J$114,D634)</f>
        <v>77328.593968538582</v>
      </c>
      <c r="L636" s="166">
        <f>INDEX(Sorted_by_Variable!K$62:K$114,D634)</f>
        <v>77400.637237016243</v>
      </c>
      <c r="M636" s="166">
        <f>INDEX(Sorted_by_Variable!L$62:L$114,D634)</f>
        <v>77337.011985280144</v>
      </c>
      <c r="N636" s="166">
        <f>INDEX(Sorted_by_Variable!M$62:M$114,D634)</f>
        <v>77146.728138782433</v>
      </c>
      <c r="O636" s="166">
        <f>INDEX(Sorted_by_Variable!N$62:N$114,D634)</f>
        <v>76839.472992667608</v>
      </c>
      <c r="P636" s="166">
        <f>INDEX(Sorted_by_Variable!O$62:O$114,D634)</f>
        <v>76425.492845238958</v>
      </c>
      <c r="Q636" s="166">
        <f>INDEX(Sorted_by_Variable!P$62:P$114,D634)</f>
        <v>75915.473780545086</v>
      </c>
      <c r="R636" s="168">
        <f>INDEX(Sorted_by_Variable!Q$62:Q$114,D634)</f>
        <v>75418.134460035828</v>
      </c>
      <c r="S636" s="166">
        <f>INDEX(Sorted_by_Variable!R$62:R$114,D634)</f>
        <v>74990.243333879363</v>
      </c>
      <c r="T636" s="166">
        <f>INDEX(Sorted_by_Variable!S$62:S$114,D634)</f>
        <v>74630.376462489687</v>
      </c>
      <c r="U636" s="166">
        <f>INDEX(Sorted_by_Variable!T$62:T$114,D634)</f>
        <v>74337.186145732208</v>
      </c>
      <c r="V636" s="166">
        <f>INDEX(Sorted_by_Variable!U$62:U$114,D634)</f>
        <v>74109.398655437093</v>
      </c>
      <c r="W636" s="166">
        <f>INDEX(Sorted_by_Variable!V$62:V$114,D634)</f>
        <v>73945.812062115161</v>
      </c>
      <c r="X636" s="166">
        <f>INDEX(Sorted_by_Variable!W$62:W$114,D634)</f>
        <v>73845.294152673596</v>
      </c>
      <c r="Y636" s="166">
        <f>INDEX(Sorted_by_Variable!X$62:X$114,D634)</f>
        <v>73806.780436050176</v>
      </c>
      <c r="Z636" s="166">
        <f>INDEX(Sorted_by_Variable!Y$62:Y$114,D634)</f>
        <v>73829.272233803917</v>
      </c>
      <c r="AA636" s="166">
        <f>INDEX(Sorted_by_Variable!Z$62:Z$114,D634)</f>
        <v>73911.834852812695</v>
      </c>
      <c r="AB636" s="166">
        <f>INDEX(Sorted_by_Variable!AA$62:AA$114,D634)</f>
        <v>74053.595837339424</v>
      </c>
      <c r="AC636" s="166">
        <f>INDEX(Sorted_by_Variable!AB$62:AB$114,D634)</f>
        <v>74253.743297833149</v>
      </c>
      <c r="AD636" s="166">
        <f>INDEX(Sorted_by_Variable!AC$62:AC$114,D634)</f>
        <v>74510.364629723888</v>
      </c>
      <c r="AE636" s="166">
        <f>INDEX(Sorted_by_Variable!AD$62:AD$114,D634)</f>
        <v>74814.659081652149</v>
      </c>
      <c r="AF636" s="166">
        <f>INDEX(Sorted_by_Variable!AE$62:AE$114,D634)</f>
        <v>75157.959380084474</v>
      </c>
      <c r="AG636" s="166">
        <f>INDEX(Sorted_by_Variable!AF$62:AF$114,D634)</f>
        <v>75531.768106444491</v>
      </c>
      <c r="AH636" s="166">
        <f>INDEX(Sorted_by_Variable!AG$62:AG$114,D634)</f>
        <v>75960.3132276166</v>
      </c>
      <c r="AI636" s="166">
        <f>INDEX(Sorted_by_Variable!AH$62:AH$114,D634)</f>
        <v>76402.86131250122</v>
      </c>
      <c r="AJ636" s="166">
        <f>INDEX(Sorted_by_Variable!AI$62:AI$114,D634)</f>
        <v>76851.632629252636</v>
      </c>
      <c r="AK636" s="166">
        <f>INDEX(Sorted_by_Variable!AJ$62:AJ$114,D634)</f>
        <v>77299.12021066912</v>
      </c>
      <c r="AL636" s="166">
        <f>INDEX(Sorted_by_Variable!AK$62:AK$114,D634)</f>
        <v>77743.246856130369</v>
      </c>
      <c r="AM636" s="166">
        <f>INDEX(Sorted_by_Variable!AL$62:AL$114,D634)</f>
        <v>78184.823122582457</v>
      </c>
      <c r="AN636" s="166">
        <f>INDEX(Sorted_by_Variable!AM$62:AM$114,D634)</f>
        <v>78624.590005206555</v>
      </c>
      <c r="AO636" s="166">
        <f>INDEX(Sorted_by_Variable!AN$62:AN$114,D634)</f>
        <v>79063.221745343515</v>
      </c>
      <c r="AP636" s="166">
        <f>INDEX(Sorted_by_Variable!AO$62:AO$114,D634)</f>
        <v>79501.3284811958</v>
      </c>
      <c r="AQ636" s="168">
        <f>INDEX(Sorted_by_Variable!AP$62:AP$114,D634)</f>
        <v>79939.458747671742</v>
      </c>
      <c r="AS636" s="69" t="str">
        <f t="shared" si="125"/>
        <v>Sales after EE</v>
      </c>
    </row>
    <row r="637" spans="2:45" x14ac:dyDescent="0.35">
      <c r="C637" t="s">
        <v>2356</v>
      </c>
      <c r="D637" s="76" t="s">
        <v>0</v>
      </c>
      <c r="E637" s="166">
        <f>INDEX(Sorted_by_Variable!D$117:D$169,D634)</f>
        <v>0</v>
      </c>
      <c r="F637" s="167">
        <f>INDEX(Sorted_by_Variable!E$117:E$169,D634)</f>
        <v>0</v>
      </c>
      <c r="G637" s="166">
        <f>INDEX(Sorted_by_Variable!F$117:F$169,D634)</f>
        <v>0</v>
      </c>
      <c r="H637" s="166">
        <f>INDEX(Sorted_by_Variable!G$117:G$169,D634)</f>
        <v>0</v>
      </c>
      <c r="I637" s="166">
        <f>INDEX(Sorted_by_Variable!H$117:H$169,D634)</f>
        <v>0</v>
      </c>
      <c r="J637" s="166">
        <f>INDEX(Sorted_by_Variable!I$117:I$169,D634)</f>
        <v>22.033999999999999</v>
      </c>
      <c r="K637" s="166">
        <f>INDEX(Sorted_by_Variable!J$117:J$169,D634)</f>
        <v>197.23905019314245</v>
      </c>
      <c r="L637" s="166">
        <f>INDEX(Sorted_by_Variable!K$117:K$169,D634)</f>
        <v>518.31278517788871</v>
      </c>
      <c r="M637" s="166">
        <f>INDEX(Sorted_by_Variable!L$117:L$169,D634)</f>
        <v>977.04845305439085</v>
      </c>
      <c r="N637" s="166">
        <f>INDEX(Sorted_by_Variable!M$117:M$169,D634)</f>
        <v>1564.4462365420391</v>
      </c>
      <c r="O637" s="166">
        <f>INDEX(Sorted_by_Variable!N$117:N$169,D634)</f>
        <v>2270.8289999242343</v>
      </c>
      <c r="P637" s="166">
        <f>INDEX(Sorted_by_Variable!O$117:O$169,D634)</f>
        <v>3085.9606558419441</v>
      </c>
      <c r="Q637" s="166">
        <f>INDEX(Sorted_by_Variable!P$117:P$169,D634)</f>
        <v>3999.1653829682941</v>
      </c>
      <c r="R637" s="168">
        <f>INDEX(Sorted_by_Variable!Q$117:Q$169,D634)</f>
        <v>4901.7348346152521</v>
      </c>
      <c r="S637" s="166">
        <f>INDEX(Sorted_by_Variable!R$117:R$169,D634)</f>
        <v>5736.9109276804556</v>
      </c>
      <c r="T637" s="166">
        <f>INDEX(Sorted_by_Variable!S$117:S$169,D634)</f>
        <v>6506.128021384864</v>
      </c>
      <c r="U637" s="166">
        <f>INDEX(Sorted_by_Variable!T$117:T$169,D634)</f>
        <v>7210.7442883337862</v>
      </c>
      <c r="V637" s="166">
        <f>INDEX(Sorted_by_Variable!U$117:U$169,D634)</f>
        <v>7852.0439822714834</v>
      </c>
      <c r="W637" s="166">
        <f>INDEX(Sorted_by_Variable!V$117:V$169,D634)</f>
        <v>8431.2396116344407</v>
      </c>
      <c r="X637" s="166">
        <f>INDEX(Sorted_by_Variable!W$117:W$169,D634)</f>
        <v>8949.4740221064349</v>
      </c>
      <c r="Y637" s="166">
        <f>INDEX(Sorted_by_Variable!X$117:X$169,D634)</f>
        <v>9407.822391256188</v>
      </c>
      <c r="Z637" s="166">
        <f>INDEX(Sorted_by_Variable!Y$117:Y$169,D634)</f>
        <v>9807.2941382202698</v>
      </c>
      <c r="AA637" s="166">
        <f>INDEX(Sorted_by_Variable!Z$117:Z$169,D634)</f>
        <v>10148.83475128009</v>
      </c>
      <c r="AB637" s="166">
        <f>INDEX(Sorted_by_Variable!AA$117:AA$169,D634)</f>
        <v>10433.32753607204</v>
      </c>
      <c r="AC637" s="166">
        <f>INDEX(Sorted_by_Variable!AB$117:AB$169,D634)</f>
        <v>10661.595287063881</v>
      </c>
      <c r="AD637" s="166">
        <f>INDEX(Sorted_by_Variable!AC$117:AC$169,D634)</f>
        <v>10835.561569038913</v>
      </c>
      <c r="AE637" s="166">
        <f>INDEX(Sorted_by_Variable!AD$117:AD$169,D634)</f>
        <v>10964.03814914684</v>
      </c>
      <c r="AF637" s="166">
        <f>INDEX(Sorted_by_Variable!AE$117:AE$169,D634)</f>
        <v>11055.703372570097</v>
      </c>
      <c r="AG637" s="166">
        <f>INDEX(Sorted_by_Variable!AF$117:AF$169,D634)</f>
        <v>11119.065785675999</v>
      </c>
      <c r="AH637" s="166">
        <f>INDEX(Sorted_by_Variable!AG$117:AG$169,D634)</f>
        <v>11162.431672824459</v>
      </c>
      <c r="AI637" s="166">
        <f>INDEX(Sorted_by_Variable!AH$117:AH$169,D634)</f>
        <v>11194.3646811606</v>
      </c>
      <c r="AJ637" s="166">
        <f>INDEX(Sorted_by_Variable!AI$117:AI$169,D634)</f>
        <v>11222.658539525897</v>
      </c>
      <c r="AK637" s="166">
        <f>INDEX(Sorted_by_Variable!AJ$117:AJ$169,D634)</f>
        <v>11254.834288347238</v>
      </c>
      <c r="AL637" s="166">
        <f>INDEX(Sorted_by_Variable!AK$117:AK$169,D634)</f>
        <v>11292.983278114531</v>
      </c>
      <c r="AM637" s="166">
        <f>INDEX(Sorted_by_Variable!AL$117:AL$169,D634)</f>
        <v>11336.309178813241</v>
      </c>
      <c r="AN637" s="166">
        <f>INDEX(Sorted_by_Variable!AM$117:AM$169,D634)</f>
        <v>11384.085299675378</v>
      </c>
      <c r="AO637" s="166">
        <f>INDEX(Sorted_by_Variable!AN$117:AN$169,D634)</f>
        <v>11435.651781676803</v>
      </c>
      <c r="AP637" s="166">
        <f>INDEX(Sorted_by_Variable!AO$117:AO$169,D634)</f>
        <v>11490.41294725964</v>
      </c>
      <c r="AQ637" s="168">
        <f>INDEX(Sorted_by_Variable!AP$117:AP$169,D634)</f>
        <v>11547.834800914548</v>
      </c>
      <c r="AS637" s="69" t="str">
        <f t="shared" si="125"/>
        <v>Net cumulative savings</v>
      </c>
    </row>
    <row r="638" spans="2:45" x14ac:dyDescent="0.35">
      <c r="C638" t="s">
        <v>2390</v>
      </c>
      <c r="D638" s="76" t="s">
        <v>1</v>
      </c>
      <c r="E638" s="174">
        <f t="shared" ref="E638:AQ638" si="126">E637/E635</f>
        <v>0</v>
      </c>
      <c r="F638" s="173">
        <f t="shared" si="126"/>
        <v>0</v>
      </c>
      <c r="G638" s="174">
        <f t="shared" si="126"/>
        <v>0</v>
      </c>
      <c r="H638" s="174">
        <f t="shared" si="126"/>
        <v>0</v>
      </c>
      <c r="I638" s="174">
        <f t="shared" si="126"/>
        <v>0</v>
      </c>
      <c r="J638" s="174">
        <f t="shared" si="126"/>
        <v>2.8565613374709951E-4</v>
      </c>
      <c r="K638" s="174">
        <f t="shared" si="126"/>
        <v>2.5441719555014098E-3</v>
      </c>
      <c r="L638" s="174">
        <f t="shared" si="126"/>
        <v>6.6519477614913258E-3</v>
      </c>
      <c r="M638" s="174">
        <f t="shared" si="126"/>
        <v>1.2476028539265065E-2</v>
      </c>
      <c r="N638" s="174">
        <f t="shared" si="126"/>
        <v>1.9875783190353269E-2</v>
      </c>
      <c r="O638" s="174">
        <f t="shared" si="126"/>
        <v>2.8704592736062139E-2</v>
      </c>
      <c r="P638" s="174">
        <f t="shared" si="126"/>
        <v>3.8811523622819859E-2</v>
      </c>
      <c r="Q638" s="174">
        <f t="shared" si="126"/>
        <v>5.0042963652574345E-2</v>
      </c>
      <c r="R638" s="175">
        <f t="shared" si="126"/>
        <v>6.1027674442962324E-2</v>
      </c>
      <c r="S638" s="174">
        <f t="shared" si="126"/>
        <v>7.1065442355277286E-2</v>
      </c>
      <c r="T638" s="174">
        <f t="shared" si="126"/>
        <v>8.0187433052134036E-2</v>
      </c>
      <c r="U638" s="174">
        <f t="shared" si="126"/>
        <v>8.8423387938261586E-2</v>
      </c>
      <c r="V638" s="174">
        <f t="shared" si="126"/>
        <v>9.5801681004806252E-2</v>
      </c>
      <c r="W638" s="174">
        <f t="shared" si="126"/>
        <v>0.10234937328208787</v>
      </c>
      <c r="X638" s="174">
        <f t="shared" si="126"/>
        <v>0.10809226499933022</v>
      </c>
      <c r="Y638" s="174">
        <f t="shared" si="126"/>
        <v>0.11305494554579629</v>
      </c>
      <c r="Z638" s="174">
        <f t="shared" si="126"/>
        <v>0.11726084132383437</v>
      </c>
      <c r="AA638" s="174">
        <f t="shared" si="126"/>
        <v>0.12073226158058058</v>
      </c>
      <c r="AB638" s="174">
        <f t="shared" si="126"/>
        <v>0.12349044230145881</v>
      </c>
      <c r="AC638" s="174">
        <f t="shared" si="126"/>
        <v>0.12555558824516239</v>
      </c>
      <c r="AD638" s="174">
        <f t="shared" si="126"/>
        <v>0.12696050124060859</v>
      </c>
      <c r="AE638" s="174">
        <f t="shared" si="126"/>
        <v>0.12781772751393783</v>
      </c>
      <c r="AF638" s="174">
        <f t="shared" si="126"/>
        <v>0.12823609413613138</v>
      </c>
      <c r="AG638" s="174">
        <f t="shared" si="126"/>
        <v>0.12832035522611515</v>
      </c>
      <c r="AH638" s="174">
        <f t="shared" si="126"/>
        <v>0.12812304852860473</v>
      </c>
      <c r="AI638" s="174">
        <f t="shared" si="126"/>
        <v>0.12779359796131648</v>
      </c>
      <c r="AJ638" s="174">
        <f t="shared" si="126"/>
        <v>0.1274226382136836</v>
      </c>
      <c r="AK638" s="174">
        <f t="shared" si="126"/>
        <v>0.12709578416932532</v>
      </c>
      <c r="AL638" s="174">
        <f t="shared" si="126"/>
        <v>0.12683582021708995</v>
      </c>
      <c r="AM638" s="174">
        <f t="shared" si="126"/>
        <v>0.12663277247931434</v>
      </c>
      <c r="AN638" s="174">
        <f t="shared" si="126"/>
        <v>0.12647764519491736</v>
      </c>
      <c r="AO638" s="174">
        <f t="shared" si="126"/>
        <v>0.1263623660272683</v>
      </c>
      <c r="AP638" s="174">
        <f t="shared" si="126"/>
        <v>0.12627973447781815</v>
      </c>
      <c r="AQ638" s="175">
        <f t="shared" si="126"/>
        <v>0.12622337324671018</v>
      </c>
      <c r="AS638" s="69" t="str">
        <f t="shared" si="125"/>
        <v>Net cumulative savings as a percent of sales before EE</v>
      </c>
    </row>
    <row r="639" spans="2:45" x14ac:dyDescent="0.35">
      <c r="C639" t="s">
        <v>2378</v>
      </c>
      <c r="D639" s="76" t="s">
        <v>0</v>
      </c>
      <c r="E639" s="166">
        <f>INDEX(Sorted_by_Variable!D$227:D$279,D634)</f>
        <v>0</v>
      </c>
      <c r="F639" s="167">
        <f>INDEX(Sorted_by_Variable!E$227:E$279,D634)</f>
        <v>0</v>
      </c>
      <c r="G639" s="166">
        <f>INDEX(Sorted_by_Variable!F$227:F$279,D634)</f>
        <v>0</v>
      </c>
      <c r="H639" s="166">
        <f>INDEX(Sorted_by_Variable!G$227:G$279,D634)</f>
        <v>0</v>
      </c>
      <c r="I639" s="166">
        <f>INDEX(Sorted_by_Variable!H$227:H$279,D634)</f>
        <v>0</v>
      </c>
      <c r="J639" s="166">
        <f>INDEX(Sorted_by_Variable!I$227:I$279,D634)</f>
        <v>22.033999999999999</v>
      </c>
      <c r="K639" s="166">
        <f>INDEX(Sorted_by_Variable!J$227:J$279,D634)</f>
        <v>176.36473440366876</v>
      </c>
      <c r="L639" s="166">
        <f>INDEX(Sorted_by_Variable!K$227:K$279,D634)</f>
        <v>331.51577363757099</v>
      </c>
      <c r="M639" s="166">
        <f>INDEX(Sorted_by_Variable!L$227:L$279,D634)</f>
        <v>486.62590514183046</v>
      </c>
      <c r="N639" s="166">
        <f>INDEX(Sorted_by_Variable!M$227:M$279,D634)</f>
        <v>640.8999104972836</v>
      </c>
      <c r="O639" s="166">
        <f>INDEX(Sorted_by_Variable!N$227:N$279,D634)</f>
        <v>793.6164646285298</v>
      </c>
      <c r="P639" s="166">
        <f>INDEX(Sorted_by_Variable!O$227:O$279,D634)</f>
        <v>944.13464477607204</v>
      </c>
      <c r="Q639" s="166">
        <f>INDEX(Sorted_by_Variable!P$227:P$279,D634)</f>
        <v>1091.8990130781904</v>
      </c>
      <c r="R639" s="168">
        <f>INDEX(Sorted_by_Variable!Q$227:Q$279,D634)</f>
        <v>1138.7321067081762</v>
      </c>
      <c r="S639" s="166">
        <f>INDEX(Sorted_by_Variable!R$227:R$279,D634)</f>
        <v>1131.2720169005374</v>
      </c>
      <c r="T639" s="166">
        <f>INDEX(Sorted_by_Variable!S$227:S$279,D634)</f>
        <v>1124.8536500081905</v>
      </c>
      <c r="U639" s="166">
        <f>INDEX(Sorted_by_Variable!T$227:T$279,D634)</f>
        <v>1119.4556469373454</v>
      </c>
      <c r="V639" s="166">
        <f>INDEX(Sorted_by_Variable!U$227:U$279,D634)</f>
        <v>1115.0577921859831</v>
      </c>
      <c r="W639" s="166">
        <f>INDEX(Sorted_by_Variable!V$227:V$279,D634)</f>
        <v>1111.6409798315563</v>
      </c>
      <c r="X639" s="166">
        <f>INDEX(Sorted_by_Variable!W$227:W$279,D634)</f>
        <v>1109.1871809317274</v>
      </c>
      <c r="Y639" s="166">
        <f>INDEX(Sorted_by_Variable!X$227:X$279,D634)</f>
        <v>1107.679412290104</v>
      </c>
      <c r="Z639" s="166">
        <f>INDEX(Sorted_by_Variable!Y$227:Y$279,D634)</f>
        <v>1107.1017065407525</v>
      </c>
      <c r="AA639" s="166">
        <f>INDEX(Sorted_by_Variable!Z$227:Z$279,D634)</f>
        <v>1107.4390835070587</v>
      </c>
      <c r="AB639" s="166">
        <f>INDEX(Sorted_by_Variable!AA$227:AA$279,D634)</f>
        <v>1108.6775227921903</v>
      </c>
      <c r="AC639" s="166">
        <f>INDEX(Sorted_by_Variable!AB$227:AB$279,D634)</f>
        <v>1110.8039375600913</v>
      </c>
      <c r="AD639" s="166">
        <f>INDEX(Sorted_by_Variable!AC$227:AC$279,D634)</f>
        <v>1113.8061494674971</v>
      </c>
      <c r="AE639" s="166">
        <f>INDEX(Sorted_by_Variable!AD$227:AD$279,D634)</f>
        <v>1117.6554694458582</v>
      </c>
      <c r="AF639" s="166">
        <f>INDEX(Sorted_by_Variable!AE$227:AE$279,D634)</f>
        <v>1122.2198862247822</v>
      </c>
      <c r="AG639" s="166">
        <f>INDEX(Sorted_by_Variable!AF$227:AF$279,D634)</f>
        <v>1127.3693907012671</v>
      </c>
      <c r="AH639" s="166">
        <f>INDEX(Sorted_by_Variable!AG$227:AG$279,D634)</f>
        <v>1132.9765215966672</v>
      </c>
      <c r="AI639" s="166">
        <f>INDEX(Sorted_by_Variable!AH$227:AH$279,D634)</f>
        <v>1139.404698414249</v>
      </c>
      <c r="AJ639" s="166">
        <f>INDEX(Sorted_by_Variable!AI$227:AI$279,D634)</f>
        <v>1146.0429196875182</v>
      </c>
      <c r="AK639" s="166">
        <f>INDEX(Sorted_by_Variable!AJ$227:AJ$279,D634)</f>
        <v>1152.7744894387895</v>
      </c>
      <c r="AL639" s="166">
        <f>INDEX(Sorted_by_Variable!AK$227:AK$279,D634)</f>
        <v>1159.4868031600367</v>
      </c>
      <c r="AM639" s="166">
        <f>INDEX(Sorted_by_Variable!AL$227:AL$279,D634)</f>
        <v>1166.1487028419556</v>
      </c>
      <c r="AN639" s="166">
        <f>INDEX(Sorted_by_Variable!AM$227:AM$279,D634)</f>
        <v>1172.7723468387369</v>
      </c>
      <c r="AO639" s="166">
        <f>INDEX(Sorted_by_Variable!AN$227:AN$279,D634)</f>
        <v>1179.3688500780984</v>
      </c>
      <c r="AP639" s="166">
        <f>INDEX(Sorted_by_Variable!AO$227:AO$279,D634)</f>
        <v>1185.9483261801527</v>
      </c>
      <c r="AQ639" s="168">
        <f>INDEX(Sorted_by_Variable!AP$227:AP$279,D634)</f>
        <v>1192.519927217937</v>
      </c>
      <c r="AS639" s="69" t="str">
        <f t="shared" si="125"/>
        <v>Annual first-year savings</v>
      </c>
    </row>
    <row r="640" spans="2:45" x14ac:dyDescent="0.35">
      <c r="C640" t="s">
        <v>2379</v>
      </c>
      <c r="D640" s="76" t="s">
        <v>1</v>
      </c>
      <c r="E640" s="174">
        <f>INDEX(Sorted_by_Variable!D$282:D$335,D634)</f>
        <v>0</v>
      </c>
      <c r="F640" s="173">
        <f>INDEX(Sorted_by_Variable!E$282:E$335,D634)</f>
        <v>2.9305832295545899E-4</v>
      </c>
      <c r="G640" s="174">
        <f>INDEX(Sorted_by_Variable!F$282:F$335,D634)</f>
        <v>2.9149435906492054E-4</v>
      </c>
      <c r="H640" s="174">
        <f>INDEX(Sorted_by_Variable!G$282:G$335,D634)</f>
        <v>2.9002371053938003E-4</v>
      </c>
      <c r="I640" s="174">
        <f>INDEX(Sorted_by_Variable!H$282:H$335,D634)</f>
        <v>2.8856048173576016E-4</v>
      </c>
      <c r="J640" s="174">
        <f>INDEX(Sorted_by_Variable!I$282:I$335,D634)</f>
        <v>2.8710463522004968E-4</v>
      </c>
      <c r="K640" s="174">
        <f>INDEX(Sorted_by_Variable!J$282:J$335,D634)</f>
        <v>2.8573775648988396E-4</v>
      </c>
      <c r="L640" s="174">
        <f>INDEX(Sorted_by_Variable!K$282:K$335,D634)</f>
        <v>2.8493987630196161E-4</v>
      </c>
      <c r="M640" s="174">
        <f>INDEX(Sorted_by_Variable!L$282:L$335,D634)</f>
        <v>2.8467465884715495E-4</v>
      </c>
      <c r="N640" s="174">
        <f>INDEX(Sorted_by_Variable!M$282:M$335,D634)</f>
        <v>2.8490886102754804E-4</v>
      </c>
      <c r="O640" s="174">
        <f>INDEX(Sorted_by_Variable!N$282:N$335,D634)</f>
        <v>2.8561159405700429E-4</v>
      </c>
      <c r="P640" s="174">
        <f>INDEX(Sorted_by_Variable!O$282:O$335,D634)</f>
        <v>2.8675365852785833E-4</v>
      </c>
      <c r="Q640" s="174">
        <f>INDEX(Sorted_by_Variable!P$282:P$335,D634)</f>
        <v>2.8830694025904001E-4</v>
      </c>
      <c r="R640" s="175">
        <f>INDEX(Sorted_by_Variable!Q$282:Q$335,D634)</f>
        <v>2.9024385810586445E-4</v>
      </c>
      <c r="S640" s="174">
        <f>INDEX(Sorted_by_Variable!R$282:R$335,D634)</f>
        <v>2.9215784980303174E-4</v>
      </c>
      <c r="T640" s="174">
        <f>INDEX(Sorted_by_Variable!S$282:S$335,D634)</f>
        <v>2.9382489001799782E-4</v>
      </c>
      <c r="U640" s="174">
        <f>INDEX(Sorted_by_Variable!T$282:T$335,D634)</f>
        <v>2.9524171047260638E-4</v>
      </c>
      <c r="V640" s="174">
        <f>INDEX(Sorted_by_Variable!U$282:U$335,D634)</f>
        <v>2.9640616147084281E-4</v>
      </c>
      <c r="W640" s="174">
        <f>INDEX(Sorted_by_Variable!V$282:V$335,D634)</f>
        <v>2.9731721481703668E-4</v>
      </c>
      <c r="X640" s="174">
        <f>INDEX(Sorted_by_Variable!W$282:W$335,D634)</f>
        <v>2.9797495470725558E-4</v>
      </c>
      <c r="Y640" s="174">
        <f>INDEX(Sorted_by_Variable!X$282:X$335,D634)</f>
        <v>2.9838055698505535E-4</v>
      </c>
      <c r="Z640" s="174">
        <f>INDEX(Sorted_by_Variable!Y$282:Y$335,D634)</f>
        <v>2.9853625737124976E-4</v>
      </c>
      <c r="AA640" s="174">
        <f>INDEX(Sorted_by_Variable!Z$282:Z$335,D634)</f>
        <v>2.9844530947321701E-4</v>
      </c>
      <c r="AB640" s="174">
        <f>INDEX(Sorted_by_Variable!AA$282:AA$335,D634)</f>
        <v>2.9811193354729035E-4</v>
      </c>
      <c r="AC640" s="174">
        <f>INDEX(Sorted_by_Variable!AB$282:AB$335,D634)</f>
        <v>2.9754125712407308E-4</v>
      </c>
      <c r="AD640" s="174">
        <f>INDEX(Sorted_by_Variable!AC$282:AC$335,D634)</f>
        <v>2.967392487085966E-4</v>
      </c>
      <c r="AE640" s="174">
        <f>INDEX(Sorted_by_Variable!AD$282:AD$335,D634)</f>
        <v>2.9571724832507575E-4</v>
      </c>
      <c r="AF640" s="174">
        <f>INDEX(Sorted_by_Variable!AE$282:AE$335,D634)</f>
        <v>2.9451447444213115E-4</v>
      </c>
      <c r="AG640" s="174">
        <f>INDEX(Sorted_by_Variable!AF$282:AF$335,D634)</f>
        <v>2.9316921563251778E-4</v>
      </c>
      <c r="AH640" s="174">
        <f>INDEX(Sorted_by_Variable!AG$282:AG$335,D634)</f>
        <v>2.9171831339825369E-4</v>
      </c>
      <c r="AI640" s="174">
        <f>INDEX(Sorted_by_Variable!AH$282:AH$335,D634)</f>
        <v>2.9007252687300903E-4</v>
      </c>
      <c r="AJ640" s="174">
        <f>INDEX(Sorted_by_Variable!AI$282:AI$335,D634)</f>
        <v>2.8839234056794076E-4</v>
      </c>
      <c r="AK640" s="174">
        <f>INDEX(Sorted_by_Variable!AJ$282:AJ$335,D634)</f>
        <v>2.8670828772495101E-4</v>
      </c>
      <c r="AL640" s="174">
        <f>INDEX(Sorted_by_Variable!AK$282:AK$335,D634)</f>
        <v>2.8504852241460288E-4</v>
      </c>
      <c r="AM640" s="174">
        <f>INDEX(Sorted_by_Variable!AL$282:AL$335,D634)</f>
        <v>2.8342011545743061E-4</v>
      </c>
      <c r="AN640" s="174">
        <f>INDEX(Sorted_by_Variable!AM$282:AM$335,D634)</f>
        <v>2.8181940074806954E-4</v>
      </c>
      <c r="AO640" s="174">
        <f>INDEX(Sorted_by_Variable!AN$282:AN$335,D634)</f>
        <v>2.802431147627084E-4</v>
      </c>
      <c r="AP640" s="174">
        <f>INDEX(Sorted_by_Variable!AO$282:AO$335,D634)</f>
        <v>2.7868836500199545E-4</v>
      </c>
      <c r="AQ640" s="175">
        <f>INDEX(Sorted_by_Variable!AP$282:AP$335,D634)</f>
        <v>2.7715260135824816E-4</v>
      </c>
      <c r="AS640" s="69" t="str">
        <f t="shared" si="125"/>
        <v>EIA and EERS savings as a percent of previous year sales</v>
      </c>
    </row>
    <row r="641" spans="2:45" x14ac:dyDescent="0.35">
      <c r="C641" t="s">
        <v>2391</v>
      </c>
      <c r="D641" s="76" t="s">
        <v>1</v>
      </c>
      <c r="E641" s="174">
        <f>INDEX(Sorted_by_Variable!D$337:D$389,D634)</f>
        <v>0</v>
      </c>
      <c r="F641" s="173">
        <f>INDEX(Sorted_by_Variable!E$337:E$389,D634)</f>
        <v>0</v>
      </c>
      <c r="G641" s="174">
        <f>INDEX(Sorted_by_Variable!F$337:F$389,D634)</f>
        <v>0</v>
      </c>
      <c r="H641" s="174">
        <f>INDEX(Sorted_by_Variable!G$337:G$389,D634)</f>
        <v>0</v>
      </c>
      <c r="I641" s="174">
        <f>INDEX(Sorted_by_Variable!H$337:H$389,D634)</f>
        <v>0</v>
      </c>
      <c r="J641" s="174">
        <f>INDEX(Sorted_by_Variable!I$337:I$389,D634)</f>
        <v>2.8710463522004968E-4</v>
      </c>
      <c r="K641" s="174">
        <f>INDEX(Sorted_by_Variable!J$337:J$389,D634)</f>
        <v>2.2871046352200496E-3</v>
      </c>
      <c r="L641" s="174">
        <f>INDEX(Sorted_by_Variable!K$337:K$389,D634)</f>
        <v>4.2871046352200501E-3</v>
      </c>
      <c r="M641" s="174">
        <f>INDEX(Sorted_by_Variable!L$337:L$389,D634)</f>
        <v>6.2871046352200501E-3</v>
      </c>
      <c r="N641" s="174">
        <f>INDEX(Sorted_by_Variable!M$337:M$389,D634)</f>
        <v>8.2871046352200502E-3</v>
      </c>
      <c r="O641" s="174">
        <f>INDEX(Sorted_by_Variable!N$337:N$389,D634)</f>
        <v>1.028710463522005E-2</v>
      </c>
      <c r="P641" s="174">
        <f>INDEX(Sorted_by_Variable!O$337:O$389,D634)</f>
        <v>1.228710463522005E-2</v>
      </c>
      <c r="Q641" s="174">
        <f>INDEX(Sorted_by_Variable!P$337:P$389,D634)</f>
        <v>1.428710463522005E-2</v>
      </c>
      <c r="R641" s="175">
        <f>INDEX(Sorted_by_Variable!Q$337:Q$389,D634)</f>
        <v>1.4999999999999999E-2</v>
      </c>
      <c r="S641" s="174">
        <f>INDEX(Sorted_by_Variable!R$337:R$389,D634)</f>
        <v>1.4999999999999999E-2</v>
      </c>
      <c r="T641" s="174">
        <f>INDEX(Sorted_by_Variable!S$337:S$389,D634)</f>
        <v>1.4999999999999999E-2</v>
      </c>
      <c r="U641" s="174">
        <f>INDEX(Sorted_by_Variable!T$337:T$389,D634)</f>
        <v>1.4999999999999999E-2</v>
      </c>
      <c r="V641" s="174">
        <f>INDEX(Sorted_by_Variable!U$337:U$389,D634)</f>
        <v>1.4999999999999999E-2</v>
      </c>
      <c r="W641" s="174">
        <f>INDEX(Sorted_by_Variable!V$337:V$389,D634)</f>
        <v>1.4999999999999999E-2</v>
      </c>
      <c r="X641" s="174">
        <f>INDEX(Sorted_by_Variable!W$337:W$389,D634)</f>
        <v>1.4999999999999999E-2</v>
      </c>
      <c r="Y641" s="174">
        <f>INDEX(Sorted_by_Variable!X$337:X$389,D634)</f>
        <v>1.4999999999999999E-2</v>
      </c>
      <c r="Z641" s="174">
        <f>INDEX(Sorted_by_Variable!Y$337:Y$389,D634)</f>
        <v>1.4999999999999999E-2</v>
      </c>
      <c r="AA641" s="174">
        <f>INDEX(Sorted_by_Variable!Z$337:Z$389,D634)</f>
        <v>1.4999999999999999E-2</v>
      </c>
      <c r="AB641" s="174">
        <f>INDEX(Sorted_by_Variable!AA$337:AA$389,D634)</f>
        <v>1.4999999999999999E-2</v>
      </c>
      <c r="AC641" s="174">
        <f>INDEX(Sorted_by_Variable!AB$337:AB$389,D634)</f>
        <v>1.4999999999999999E-2</v>
      </c>
      <c r="AD641" s="174">
        <f>INDEX(Sorted_by_Variable!AC$337:AC$389,D634)</f>
        <v>1.4999999999999999E-2</v>
      </c>
      <c r="AE641" s="174">
        <f>INDEX(Sorted_by_Variable!AD$337:AD$389,D634)</f>
        <v>1.4999999999999999E-2</v>
      </c>
      <c r="AF641" s="174">
        <f>INDEX(Sorted_by_Variable!AE$337:AE$389,D634)</f>
        <v>1.4999999999999999E-2</v>
      </c>
      <c r="AG641" s="174">
        <f>INDEX(Sorted_by_Variable!AF$337:AF$389,D634)</f>
        <v>1.4999999999999999E-2</v>
      </c>
      <c r="AH641" s="174">
        <f>INDEX(Sorted_by_Variable!AG$337:AG$389,D634)</f>
        <v>1.4999999999999999E-2</v>
      </c>
      <c r="AI641" s="174">
        <f>INDEX(Sorted_by_Variable!AH$337:AH$389,D634)</f>
        <v>1.4999999999999999E-2</v>
      </c>
      <c r="AJ641" s="174">
        <f>INDEX(Sorted_by_Variable!AI$337:AI$389,D634)</f>
        <v>1.4999999999999999E-2</v>
      </c>
      <c r="AK641" s="174">
        <f>INDEX(Sorted_by_Variable!AJ$337:AJ$389,D634)</f>
        <v>1.4999999999999999E-2</v>
      </c>
      <c r="AL641" s="174">
        <f>INDEX(Sorted_by_Variable!AK$337:AK$389,D634)</f>
        <v>1.4999999999999999E-2</v>
      </c>
      <c r="AM641" s="174">
        <f>INDEX(Sorted_by_Variable!AL$337:AL$389,D634)</f>
        <v>1.4999999999999999E-2</v>
      </c>
      <c r="AN641" s="174">
        <f>INDEX(Sorted_by_Variable!AM$337:AM$389,D634)</f>
        <v>1.4999999999999999E-2</v>
      </c>
      <c r="AO641" s="174">
        <f>INDEX(Sorted_by_Variable!AN$337:AN$389,D634)</f>
        <v>1.4999999999999999E-2</v>
      </c>
      <c r="AP641" s="174">
        <f>INDEX(Sorted_by_Variable!AO$337:AO$389,D634)</f>
        <v>1.4999999999999999E-2</v>
      </c>
      <c r="AQ641" s="175">
        <f>INDEX(Sorted_by_Variable!AP$337:AP$389,D634)</f>
        <v>1.4999999999999999E-2</v>
      </c>
      <c r="AS641" s="69" t="str">
        <f t="shared" si="125"/>
        <v>First-year savings as a percent of previous year sales</v>
      </c>
    </row>
    <row r="642" spans="2:45" x14ac:dyDescent="0.35">
      <c r="B642" s="231"/>
      <c r="C642" s="231" t="s">
        <v>2414</v>
      </c>
      <c r="D642" s="248"/>
      <c r="E642" s="250"/>
      <c r="F642" s="249"/>
      <c r="G642" s="250"/>
      <c r="H642" s="250"/>
      <c r="I642" s="250"/>
      <c r="J642" s="250"/>
      <c r="K642" s="250"/>
      <c r="L642" s="250"/>
      <c r="M642" s="250"/>
      <c r="N642" s="250"/>
      <c r="O642" s="250"/>
      <c r="P642" s="250"/>
      <c r="Q642" s="250"/>
      <c r="R642" s="251"/>
      <c r="S642" s="250"/>
      <c r="T642" s="250"/>
      <c r="U642" s="250"/>
      <c r="V642" s="250"/>
      <c r="W642" s="250"/>
      <c r="X642" s="250"/>
      <c r="Y642" s="250"/>
      <c r="Z642" s="250"/>
      <c r="AA642" s="250"/>
      <c r="AB642" s="250"/>
      <c r="AC642" s="250"/>
      <c r="AD642" s="250"/>
      <c r="AE642" s="250"/>
      <c r="AF642" s="250"/>
      <c r="AG642" s="250"/>
      <c r="AH642" s="250"/>
      <c r="AI642" s="250"/>
      <c r="AJ642" s="250"/>
      <c r="AK642" s="250"/>
      <c r="AL642" s="250"/>
      <c r="AM642" s="250"/>
      <c r="AN642" s="250"/>
      <c r="AO642" s="250"/>
      <c r="AP642" s="250"/>
      <c r="AQ642" s="251"/>
      <c r="AS642" s="69" t="str">
        <f t="shared" si="125"/>
        <v>Levelized cost of saved energy associated with program year</v>
      </c>
    </row>
    <row r="643" spans="2:45" x14ac:dyDescent="0.35">
      <c r="B643" s="36"/>
      <c r="C643" s="267" t="s">
        <v>2403</v>
      </c>
      <c r="D643" s="76" t="s">
        <v>2375</v>
      </c>
      <c r="E643" s="197"/>
      <c r="F643" s="196">
        <f>INDEX(Sorted_by_Variable!E$392:E$444,D634)</f>
        <v>0</v>
      </c>
      <c r="G643" s="197">
        <f>INDEX(Sorted_by_Variable!F$392:F$444,D634)</f>
        <v>0</v>
      </c>
      <c r="H643" s="197">
        <f>INDEX(Sorted_by_Variable!G$392:G$444,D634)</f>
        <v>0</v>
      </c>
      <c r="I643" s="197">
        <f>INDEX(Sorted_by_Variable!H$392:H$444,D634)</f>
        <v>0</v>
      </c>
      <c r="J643" s="197">
        <f>INDEX(Sorted_by_Variable!I$392:I$444,D634)</f>
        <v>6.5088934148849091</v>
      </c>
      <c r="K643" s="197">
        <f>INDEX(Sorted_by_Variable!J$392:J$444,D634)</f>
        <v>6.5088934148849065</v>
      </c>
      <c r="L643" s="197">
        <f>INDEX(Sorted_by_Variable!K$392:K$444,D634)</f>
        <v>6.5088934148849065</v>
      </c>
      <c r="M643" s="197">
        <f>INDEX(Sorted_by_Variable!L$392:L$444,D634)</f>
        <v>7.8106720978618887</v>
      </c>
      <c r="N643" s="197">
        <f>INDEX(Sorted_by_Variable!M$392:M$444,D634)</f>
        <v>7.8106720978618904</v>
      </c>
      <c r="O643" s="197">
        <f>INDEX(Sorted_by_Variable!N$392:N$444,D634)</f>
        <v>9.1124507808388682</v>
      </c>
      <c r="P643" s="197">
        <f>INDEX(Sorted_by_Variable!O$392:O$444,D634)</f>
        <v>9.1124507808388646</v>
      </c>
      <c r="Q643" s="197">
        <f>INDEX(Sorted_by_Variable!P$392:P$444,D634)</f>
        <v>9.1124507808388664</v>
      </c>
      <c r="R643" s="198">
        <f>INDEX(Sorted_by_Variable!Q$392:Q$444,D634)</f>
        <v>9.1124507808388664</v>
      </c>
      <c r="S643" s="197">
        <f>INDEX(Sorted_by_Variable!R$392:R$444,D634)</f>
        <v>9.1124507808388682</v>
      </c>
      <c r="T643" s="197">
        <f>INDEX(Sorted_by_Variable!S$392:S$444,D634)</f>
        <v>9.1124507808388699</v>
      </c>
      <c r="U643" s="197">
        <f>INDEX(Sorted_by_Variable!T$392:T$444,D634)</f>
        <v>9.1124507808388664</v>
      </c>
      <c r="V643" s="197">
        <f>INDEX(Sorted_by_Variable!U$392:U$444,D634)</f>
        <v>9.1124507808388682</v>
      </c>
      <c r="W643" s="197">
        <f>INDEX(Sorted_by_Variable!V$392:V$444,D634)</f>
        <v>9.1124507808388664</v>
      </c>
      <c r="X643" s="197">
        <f>INDEX(Sorted_by_Variable!W$392:W$444,D634)</f>
        <v>9.1124507808388664</v>
      </c>
      <c r="Y643" s="197">
        <f>INDEX(Sorted_by_Variable!X$392:X$444,D634)</f>
        <v>9.1124507808388682</v>
      </c>
      <c r="Z643" s="197">
        <f>INDEX(Sorted_by_Variable!Y$392:Y$444,D634)</f>
        <v>9.1124507808388664</v>
      </c>
      <c r="AA643" s="197">
        <f>INDEX(Sorted_by_Variable!Z$392:Z$444,D634)</f>
        <v>9.1124507808388682</v>
      </c>
      <c r="AB643" s="197">
        <f>INDEX(Sorted_by_Variable!AA$392:AA$444,D634)</f>
        <v>9.1124507808388682</v>
      </c>
      <c r="AC643" s="197">
        <f>INDEX(Sorted_by_Variable!AB$392:AB$444,D634)</f>
        <v>9.1124507808388628</v>
      </c>
      <c r="AD643" s="197">
        <f>INDEX(Sorted_by_Variable!AC$392:AC$444,D634)</f>
        <v>9.1124507808388646</v>
      </c>
      <c r="AE643" s="197">
        <f>INDEX(Sorted_by_Variable!AD$392:AD$444,D634)</f>
        <v>9.1124507808388664</v>
      </c>
      <c r="AF643" s="197">
        <f>INDEX(Sorted_by_Variable!AE$392:AE$444,D634)</f>
        <v>9.1124507808388664</v>
      </c>
      <c r="AG643" s="197">
        <f>INDEX(Sorted_by_Variable!AF$392:AF$444,D634)</f>
        <v>9.1124507808388682</v>
      </c>
      <c r="AH643" s="197">
        <f>INDEX(Sorted_by_Variable!AG$392:AG$444,D634)</f>
        <v>9.1124507808388699</v>
      </c>
      <c r="AI643" s="197">
        <f>INDEX(Sorted_by_Variable!AH$392:AH$444,D634)</f>
        <v>9.1124507808388664</v>
      </c>
      <c r="AJ643" s="197">
        <f>INDEX(Sorted_by_Variable!AI$392:AI$444,D634)</f>
        <v>9.1124507808388682</v>
      </c>
      <c r="AK643" s="197">
        <f>INDEX(Sorted_by_Variable!AJ$392:AJ$444,D634)</f>
        <v>9.1124507808388682</v>
      </c>
      <c r="AL643" s="197">
        <f>INDEX(Sorted_by_Variable!AK$392:AK$444,D634)</f>
        <v>9.1124507808388664</v>
      </c>
      <c r="AM643" s="197">
        <f>INDEX(Sorted_by_Variable!AL$392:AL$444,D634)</f>
        <v>9.1124507808388682</v>
      </c>
      <c r="AN643" s="197">
        <f>INDEX(Sorted_by_Variable!AM$392:AM$444,D634)</f>
        <v>9.1124507808388646</v>
      </c>
      <c r="AO643" s="197">
        <f>INDEX(Sorted_by_Variable!AN$392:AN$444,D634)</f>
        <v>9.1124507808388664</v>
      </c>
      <c r="AP643" s="197">
        <f>INDEX(Sorted_by_Variable!AO$392:AO$444,D634)</f>
        <v>9.1124507808388664</v>
      </c>
      <c r="AQ643" s="198">
        <f>INDEX(Sorted_by_Variable!AP$392:AP$444,D634)</f>
        <v>9.1124507808388664</v>
      </c>
      <c r="AS643" s="69" t="str">
        <f t="shared" si="125"/>
        <v>Total levelized cost of saved energy</v>
      </c>
    </row>
    <row r="644" spans="2:45" x14ac:dyDescent="0.35">
      <c r="B644" s="36"/>
      <c r="C644" s="267" t="s">
        <v>2397</v>
      </c>
      <c r="D644" s="76" t="s">
        <v>2375</v>
      </c>
      <c r="E644" s="197"/>
      <c r="F644" s="196">
        <f>INDEX(Sorted_by_Variable!E$447:E$499,D634)</f>
        <v>0</v>
      </c>
      <c r="G644" s="197">
        <f>INDEX(Sorted_by_Variable!F$447:F$499,D634)</f>
        <v>0</v>
      </c>
      <c r="H644" s="197">
        <f>INDEX(Sorted_by_Variable!G$447:G$499,D634)</f>
        <v>0</v>
      </c>
      <c r="I644" s="197">
        <f>INDEX(Sorted_by_Variable!H$447:H$499,D634)</f>
        <v>0</v>
      </c>
      <c r="J644" s="197">
        <f>INDEX(Sorted_by_Variable!I$447:I$499,D634)</f>
        <v>3.2544467074424546</v>
      </c>
      <c r="K644" s="197">
        <f>INDEX(Sorted_by_Variable!J$447:J$499,D634)</f>
        <v>3.2544467074424532</v>
      </c>
      <c r="L644" s="197">
        <f>INDEX(Sorted_by_Variable!K$447:K$499,D634)</f>
        <v>3.2544467074424532</v>
      </c>
      <c r="M644" s="197">
        <f>INDEX(Sorted_by_Variable!L$447:L$499,D634)</f>
        <v>3.9053360489309443</v>
      </c>
      <c r="N644" s="197">
        <f>INDEX(Sorted_by_Variable!M$447:M$499,D634)</f>
        <v>3.9053360489309452</v>
      </c>
      <c r="O644" s="197">
        <f>INDEX(Sorted_by_Variable!N$447:N$499,D634)</f>
        <v>4.5562253904194341</v>
      </c>
      <c r="P644" s="197">
        <f>INDEX(Sorted_by_Variable!O$447:O$499,D634)</f>
        <v>4.5562253904194323</v>
      </c>
      <c r="Q644" s="197">
        <f>INDEX(Sorted_by_Variable!P$447:P$499,D634)</f>
        <v>4.5562253904194332</v>
      </c>
      <c r="R644" s="198">
        <f>INDEX(Sorted_by_Variable!Q$447:Q$499,D634)</f>
        <v>4.5562253904194332</v>
      </c>
      <c r="S644" s="197">
        <f>INDEX(Sorted_by_Variable!R$447:R$499,D634)</f>
        <v>4.5562253904194341</v>
      </c>
      <c r="T644" s="197">
        <f>INDEX(Sorted_by_Variable!S$447:S$499,D634)</f>
        <v>4.556225390419435</v>
      </c>
      <c r="U644" s="197">
        <f>INDEX(Sorted_by_Variable!T$447:T$499,D634)</f>
        <v>4.5562253904194332</v>
      </c>
      <c r="V644" s="197">
        <f>INDEX(Sorted_by_Variable!U$447:U$499,D634)</f>
        <v>4.5562253904194341</v>
      </c>
      <c r="W644" s="197">
        <f>INDEX(Sorted_by_Variable!V$447:V$499,D634)</f>
        <v>4.5562253904194332</v>
      </c>
      <c r="X644" s="197">
        <f>INDEX(Sorted_by_Variable!W$447:W$499,D634)</f>
        <v>4.5562253904194332</v>
      </c>
      <c r="Y644" s="197">
        <f>INDEX(Sorted_by_Variable!X$447:X$499,D634)</f>
        <v>4.5562253904194341</v>
      </c>
      <c r="Z644" s="197">
        <f>INDEX(Sorted_by_Variable!Y$447:Y$499,D634)</f>
        <v>4.5562253904194332</v>
      </c>
      <c r="AA644" s="197">
        <f>INDEX(Sorted_by_Variable!Z$447:Z$499,D634)</f>
        <v>4.5562253904194341</v>
      </c>
      <c r="AB644" s="197">
        <f>INDEX(Sorted_by_Variable!AA$447:AA$499,D634)</f>
        <v>4.5562253904194341</v>
      </c>
      <c r="AC644" s="197">
        <f>INDEX(Sorted_by_Variable!AB$447:AB$499,D634)</f>
        <v>4.5562253904194314</v>
      </c>
      <c r="AD644" s="197">
        <f>INDEX(Sorted_by_Variable!AC$447:AC$499,D634)</f>
        <v>4.5562253904194323</v>
      </c>
      <c r="AE644" s="197">
        <f>INDEX(Sorted_by_Variable!AD$447:AD$499,D634)</f>
        <v>4.5562253904194332</v>
      </c>
      <c r="AF644" s="197">
        <f>INDEX(Sorted_by_Variable!AE$447:AE$499,D634)</f>
        <v>4.5562253904194332</v>
      </c>
      <c r="AG644" s="197">
        <f>INDEX(Sorted_by_Variable!AF$447:AF$499,D634)</f>
        <v>4.5562253904194341</v>
      </c>
      <c r="AH644" s="197">
        <f>INDEX(Sorted_by_Variable!AG$447:AG$499,D634)</f>
        <v>4.556225390419435</v>
      </c>
      <c r="AI644" s="197">
        <f>INDEX(Sorted_by_Variable!AH$447:AH$499,D634)</f>
        <v>4.5562253904194332</v>
      </c>
      <c r="AJ644" s="197">
        <f>INDEX(Sorted_by_Variable!AI$447:AI$499,D634)</f>
        <v>4.5562253904194341</v>
      </c>
      <c r="AK644" s="197">
        <f>INDEX(Sorted_by_Variable!AJ$447:AJ$499,D634)</f>
        <v>4.5562253904194341</v>
      </c>
      <c r="AL644" s="197">
        <f>INDEX(Sorted_by_Variable!AK$447:AK$499,D634)</f>
        <v>4.5562253904194332</v>
      </c>
      <c r="AM644" s="197">
        <f>INDEX(Sorted_by_Variable!AL$447:AL$499,D634)</f>
        <v>4.5562253904194341</v>
      </c>
      <c r="AN644" s="197">
        <f>INDEX(Sorted_by_Variable!AM$447:AM$499,D634)</f>
        <v>4.5562253904194323</v>
      </c>
      <c r="AO644" s="197">
        <f>INDEX(Sorted_by_Variable!AN$447:AN$499,D634)</f>
        <v>4.5562253904194332</v>
      </c>
      <c r="AP644" s="197">
        <f>INDEX(Sorted_by_Variable!AO$447:AO$499,D634)</f>
        <v>4.5562253904194332</v>
      </c>
      <c r="AQ644" s="198">
        <f>INDEX(Sorted_by_Variable!AP$447:AP$499,D634)</f>
        <v>4.5562253904194332</v>
      </c>
      <c r="AS644" s="69" t="str">
        <f t="shared" si="125"/>
        <v>Program levelized cost of saved energy</v>
      </c>
    </row>
    <row r="645" spans="2:45" x14ac:dyDescent="0.35">
      <c r="B645" s="36"/>
      <c r="C645" s="244" t="s">
        <v>2398</v>
      </c>
      <c r="D645" s="76" t="s">
        <v>2375</v>
      </c>
      <c r="E645" s="197"/>
      <c r="F645" s="196">
        <f>INDEX(Sorted_by_Variable!E$502:E$554,D634)</f>
        <v>0</v>
      </c>
      <c r="G645" s="197">
        <f>INDEX(Sorted_by_Variable!F$502:F$554,D634)</f>
        <v>0</v>
      </c>
      <c r="H645" s="197">
        <f>INDEX(Sorted_by_Variable!G$502:G$554,D634)</f>
        <v>0</v>
      </c>
      <c r="I645" s="197">
        <f>INDEX(Sorted_by_Variable!H$502:H$554,D634)</f>
        <v>0</v>
      </c>
      <c r="J645" s="197">
        <f>INDEX(Sorted_by_Variable!I$502:I$554,D634)</f>
        <v>3.2544467074424546</v>
      </c>
      <c r="K645" s="197">
        <f>INDEX(Sorted_by_Variable!J$502:J$554,D634)</f>
        <v>3.2544467074424532</v>
      </c>
      <c r="L645" s="197">
        <f>INDEX(Sorted_by_Variable!K$502:K$554,D634)</f>
        <v>3.2544467074424532</v>
      </c>
      <c r="M645" s="197">
        <f>INDEX(Sorted_by_Variable!L$502:L$554,D634)</f>
        <v>3.9053360489309443</v>
      </c>
      <c r="N645" s="197">
        <f>INDEX(Sorted_by_Variable!M$502:M$554,D634)</f>
        <v>3.9053360489309452</v>
      </c>
      <c r="O645" s="197">
        <f>INDEX(Sorted_by_Variable!N$502:N$554,D634)</f>
        <v>4.5562253904194341</v>
      </c>
      <c r="P645" s="197">
        <f>INDEX(Sorted_by_Variable!O$502:O$554,D634)</f>
        <v>4.5562253904194323</v>
      </c>
      <c r="Q645" s="197">
        <f>INDEX(Sorted_by_Variable!P$502:P$554,D634)</f>
        <v>4.5562253904194332</v>
      </c>
      <c r="R645" s="198">
        <f>INDEX(Sorted_by_Variable!Q$502:Q$554,D634)</f>
        <v>4.5562253904194332</v>
      </c>
      <c r="S645" s="197">
        <f>INDEX(Sorted_by_Variable!R$502:R$554,D634)</f>
        <v>4.5562253904194341</v>
      </c>
      <c r="T645" s="197">
        <f>INDEX(Sorted_by_Variable!S$502:S$554,D634)</f>
        <v>4.556225390419435</v>
      </c>
      <c r="U645" s="197">
        <f>INDEX(Sorted_by_Variable!T$502:T$554,D634)</f>
        <v>4.5562253904194332</v>
      </c>
      <c r="V645" s="197">
        <f>INDEX(Sorted_by_Variable!U$502:U$554,D634)</f>
        <v>4.5562253904194341</v>
      </c>
      <c r="W645" s="197">
        <f>INDEX(Sorted_by_Variable!V$502:V$554,D634)</f>
        <v>4.5562253904194332</v>
      </c>
      <c r="X645" s="197">
        <f>INDEX(Sorted_by_Variable!W$502:W$554,D634)</f>
        <v>4.5562253904194332</v>
      </c>
      <c r="Y645" s="197">
        <f>INDEX(Sorted_by_Variable!X$502:X$554,D634)</f>
        <v>4.5562253904194341</v>
      </c>
      <c r="Z645" s="197">
        <f>INDEX(Sorted_by_Variable!Y$502:Y$554,D634)</f>
        <v>4.5562253904194332</v>
      </c>
      <c r="AA645" s="197">
        <f>INDEX(Sorted_by_Variable!Z$502:Z$554,D634)</f>
        <v>4.5562253904194341</v>
      </c>
      <c r="AB645" s="197">
        <f>INDEX(Sorted_by_Variable!AA$502:AA$554,D634)</f>
        <v>4.5562253904194341</v>
      </c>
      <c r="AC645" s="197">
        <f>INDEX(Sorted_by_Variable!AB$502:AB$554,D634)</f>
        <v>4.5562253904194314</v>
      </c>
      <c r="AD645" s="197">
        <f>INDEX(Sorted_by_Variable!AC$502:AC$554,D634)</f>
        <v>4.5562253904194323</v>
      </c>
      <c r="AE645" s="197">
        <f>INDEX(Sorted_by_Variable!AD$502:AD$554,D634)</f>
        <v>4.5562253904194332</v>
      </c>
      <c r="AF645" s="197">
        <f>INDEX(Sorted_by_Variable!AE$502:AE$554,D634)</f>
        <v>4.5562253904194332</v>
      </c>
      <c r="AG645" s="197">
        <f>INDEX(Sorted_by_Variable!AF$502:AF$554,D634)</f>
        <v>4.5562253904194341</v>
      </c>
      <c r="AH645" s="197">
        <f>INDEX(Sorted_by_Variable!AG$502:AG$554,D634)</f>
        <v>4.556225390419435</v>
      </c>
      <c r="AI645" s="197">
        <f>INDEX(Sorted_by_Variable!AH$502:AH$554,D634)</f>
        <v>4.5562253904194332</v>
      </c>
      <c r="AJ645" s="197">
        <f>INDEX(Sorted_by_Variable!AI$502:AI$554,D634)</f>
        <v>4.5562253904194341</v>
      </c>
      <c r="AK645" s="197">
        <f>INDEX(Sorted_by_Variable!AJ$502:AJ$554,D634)</f>
        <v>4.5562253904194341</v>
      </c>
      <c r="AL645" s="197">
        <f>INDEX(Sorted_by_Variable!AK$502:AK$554,D634)</f>
        <v>4.5562253904194332</v>
      </c>
      <c r="AM645" s="197">
        <f>INDEX(Sorted_by_Variable!AL$502:AL$554,D634)</f>
        <v>4.5562253904194341</v>
      </c>
      <c r="AN645" s="197">
        <f>INDEX(Sorted_by_Variable!AM$502:AM$554,D634)</f>
        <v>4.5562253904194323</v>
      </c>
      <c r="AO645" s="197">
        <f>INDEX(Sorted_by_Variable!AN$502:AN$554,D634)</f>
        <v>4.5562253904194332</v>
      </c>
      <c r="AP645" s="197">
        <f>INDEX(Sorted_by_Variable!AO$502:AO$554,D634)</f>
        <v>4.5562253904194332</v>
      </c>
      <c r="AQ645" s="198">
        <f>INDEX(Sorted_by_Variable!AP$502:AP$554,D634)</f>
        <v>4.5562253904194332</v>
      </c>
      <c r="AS645" s="69" t="str">
        <f t="shared" si="125"/>
        <v>Participant levelized cost of saved energy</v>
      </c>
    </row>
    <row r="646" spans="2:45" x14ac:dyDescent="0.35">
      <c r="B646" s="36"/>
      <c r="C646" s="247" t="s">
        <v>2418</v>
      </c>
      <c r="D646" s="248"/>
      <c r="E646" s="250"/>
      <c r="F646" s="249"/>
      <c r="G646" s="250"/>
      <c r="H646" s="250"/>
      <c r="I646" s="250"/>
      <c r="J646" s="250"/>
      <c r="K646" s="250"/>
      <c r="L646" s="250"/>
      <c r="M646" s="250"/>
      <c r="N646" s="250"/>
      <c r="O646" s="250"/>
      <c r="P646" s="250"/>
      <c r="Q646" s="250"/>
      <c r="R646" s="251"/>
      <c r="S646" s="250"/>
      <c r="T646" s="250"/>
      <c r="U646" s="250"/>
      <c r="V646" s="250"/>
      <c r="W646" s="250"/>
      <c r="X646" s="250"/>
      <c r="Y646" s="250"/>
      <c r="Z646" s="250"/>
      <c r="AA646" s="250"/>
      <c r="AB646" s="250"/>
      <c r="AC646" s="250"/>
      <c r="AD646" s="250"/>
      <c r="AE646" s="250"/>
      <c r="AF646" s="250"/>
      <c r="AG646" s="250"/>
      <c r="AH646" s="250"/>
      <c r="AI646" s="250"/>
      <c r="AJ646" s="250"/>
      <c r="AK646" s="250"/>
      <c r="AL646" s="250"/>
      <c r="AM646" s="250"/>
      <c r="AN646" s="250"/>
      <c r="AO646" s="250"/>
      <c r="AP646" s="250"/>
      <c r="AQ646" s="251"/>
      <c r="AS646" s="69" t="str">
        <f>C646</f>
        <v>Annualized total cost of EE</v>
      </c>
    </row>
    <row r="647" spans="2:45" x14ac:dyDescent="0.35">
      <c r="B647" s="36"/>
      <c r="C647" s="244" t="s">
        <v>2418</v>
      </c>
      <c r="D647" s="76" t="s">
        <v>2376</v>
      </c>
      <c r="E647" s="200"/>
      <c r="F647" s="199">
        <f>INDEX(Sorted_by_Variable!E$557:E$609,D634)</f>
        <v>0</v>
      </c>
      <c r="G647" s="200">
        <f>INDEX(Sorted_by_Variable!F$557:F$609,D634)</f>
        <v>0</v>
      </c>
      <c r="H647" s="200">
        <f>INDEX(Sorted_by_Variable!G$557:G$609,D634)</f>
        <v>0</v>
      </c>
      <c r="I647" s="200">
        <f>INDEX(Sorted_by_Variable!H$557:H$609,D634)</f>
        <v>0</v>
      </c>
      <c r="J647" s="200">
        <f>INDEX(Sorted_by_Variable!I$557:I$609,D634)</f>
        <v>1.4341695750357408</v>
      </c>
      <c r="K647" s="200">
        <f>INDEX(Sorted_by_Variable!J$557:J$609,D634)</f>
        <v>12.838079549602984</v>
      </c>
      <c r="L647" s="200">
        <f>INDEX(Sorted_by_Variable!K$557:K$609,D634)</f>
        <v>33.736426742950158</v>
      </c>
      <c r="M647" s="200">
        <f>INDEX(Sorted_by_Variable!L$557:L$609,D634)</f>
        <v>69.929834720072236</v>
      </c>
      <c r="N647" s="200">
        <f>INDEX(Sorted_by_Variable!M$557:M$609,D634)</f>
        <v>116.17261866175294</v>
      </c>
      <c r="O647" s="200">
        <f>INDEX(Sorted_by_Variable!N$557:N$609,D634)</f>
        <v>182.0400591898333</v>
      </c>
      <c r="P647" s="200">
        <f>INDEX(Sorted_by_Variable!O$557:O$609,D634)</f>
        <v>257.8171890249198</v>
      </c>
      <c r="Q647" s="200">
        <f>INDEX(Sorted_by_Variable!P$557:P$609,D634)</f>
        <v>342.53117920315066</v>
      </c>
      <c r="R647" s="201">
        <f>INDEX(Sorted_by_Variable!Q$557:Q$609,D634)</f>
        <v>426.2760351379153</v>
      </c>
      <c r="S647" s="200">
        <f>INDEX(Sorted_by_Variable!R$557:R$609,D634)</f>
        <v>503.87970444236356</v>
      </c>
      <c r="T647" s="200">
        <f>INDEX(Sorted_by_Variable!S$557:S$609,D634)</f>
        <v>575.47289239452539</v>
      </c>
      <c r="U647" s="200">
        <f>INDEX(Sorted_by_Variable!T$557:T$609,D634)</f>
        <v>641.17936180457832</v>
      </c>
      <c r="V647" s="200">
        <f>INDEX(Sorted_by_Variable!U$557:U$609,D634)</f>
        <v>701.11613966286973</v>
      </c>
      <c r="W647" s="200">
        <f>INDEX(Sorted_by_Variable!V$557:V$609,D634)</f>
        <v>755.39371520388761</v>
      </c>
      <c r="X647" s="200">
        <f>INDEX(Sorted_by_Variable!W$557:W$609,D634)</f>
        <v>804.11622967806704</v>
      </c>
      <c r="Y647" s="200">
        <f>INDEX(Sorted_by_Variable!X$557:X$609,D634)</f>
        <v>847.38165811216402</v>
      </c>
      <c r="Z647" s="200">
        <f>INDEX(Sorted_by_Variable!Y$557:Y$609,D634)</f>
        <v>885.28198332817146</v>
      </c>
      <c r="AA647" s="200">
        <f>INDEX(Sorted_by_Variable!Z$557:Z$609,D634)</f>
        <v>917.90336248037147</v>
      </c>
      <c r="AB647" s="200">
        <f>INDEX(Sorted_by_Variable!AA$557:AA$609,D634)</f>
        <v>945.32628636012396</v>
      </c>
      <c r="AC647" s="200">
        <f>INDEX(Sorted_by_Variable!AB$557:AB$609,D634)</f>
        <v>967.62573170833173</v>
      </c>
      <c r="AD647" s="200">
        <f>INDEX(Sorted_by_Variable!AC$557:AC$609,D634)</f>
        <v>984.94678937542494</v>
      </c>
      <c r="AE647" s="200">
        <f>INDEX(Sorted_by_Variable!AD$557:AD$609,D634)</f>
        <v>997.88094892671165</v>
      </c>
      <c r="AF647" s="200">
        <f>INDEX(Sorted_by_Variable!AE$557:AE$609,D634)</f>
        <v>1007.0064178581471</v>
      </c>
      <c r="AG647" s="200">
        <f>INDEX(Sorted_by_Variable!AF$557:AF$609,D634)</f>
        <v>1013.2193970088201</v>
      </c>
      <c r="AH647" s="200">
        <f>INDEX(Sorted_by_Variable!AG$557:AG$609,D634)</f>
        <v>1017.1710921308978</v>
      </c>
      <c r="AI647" s="200">
        <f>INDEX(Sorted_by_Variable!AH$557:AH$609,D634)</f>
        <v>1020.0809717983701</v>
      </c>
      <c r="AJ647" s="200">
        <f>INDEX(Sorted_by_Variable!AI$557:AI$609,D634)</f>
        <v>1022.6592357159077</v>
      </c>
      <c r="AK647" s="200">
        <f>INDEX(Sorted_by_Variable!AJ$557:AJ$609,D634)</f>
        <v>1025.5912349906189</v>
      </c>
      <c r="AL647" s="200">
        <f>INDEX(Sorted_by_Variable!AK$557:AK$609,D634)</f>
        <v>1029.0675429065504</v>
      </c>
      <c r="AM647" s="200">
        <f>INDEX(Sorted_by_Variable!AL$557:AL$609,D634)</f>
        <v>1033.0155942830754</v>
      </c>
      <c r="AN647" s="200">
        <f>INDEX(Sorted_by_Variable!AM$557:AM$609,D634)</f>
        <v>1037.3691697816316</v>
      </c>
      <c r="AO647" s="200">
        <f>INDEX(Sorted_by_Variable!AN$557:AN$609,D634)</f>
        <v>1042.0681400734215</v>
      </c>
      <c r="AP647" s="200">
        <f>INDEX(Sorted_by_Variable!AO$557:AO$609,D634)</f>
        <v>1047.0582243341712</v>
      </c>
      <c r="AQ647" s="201">
        <f>INDEX(Sorted_by_Variable!AP$557:AP$609,D634)</f>
        <v>1052.2907624859204</v>
      </c>
      <c r="AS647" s="69" t="str">
        <f>C646&amp;"|"&amp;C647</f>
        <v>Annualized total cost of EE|Annualized total cost of EE</v>
      </c>
    </row>
    <row r="648" spans="2:45" x14ac:dyDescent="0.35">
      <c r="B648" s="36"/>
      <c r="C648" s="244" t="s">
        <v>2419</v>
      </c>
      <c r="D648" s="76" t="s">
        <v>2376</v>
      </c>
      <c r="E648" s="200"/>
      <c r="F648" s="199">
        <f>INDEX(Sorted_by_Variable!E$612:E$664,D634)</f>
        <v>0</v>
      </c>
      <c r="G648" s="200">
        <f>INDEX(Sorted_by_Variable!F$612:F$664,D634)</f>
        <v>0</v>
      </c>
      <c r="H648" s="200">
        <f>INDEX(Sorted_by_Variable!G$612:G$664,D634)</f>
        <v>0</v>
      </c>
      <c r="I648" s="200">
        <f>INDEX(Sorted_by_Variable!H$612:H$664,D634)</f>
        <v>0</v>
      </c>
      <c r="J648" s="200">
        <f>INDEX(Sorted_by_Variable!I$612:I$664,D634)</f>
        <v>0.71708478751787041</v>
      </c>
      <c r="K648" s="200">
        <f>INDEX(Sorted_by_Variable!J$612:J$664,D634)</f>
        <v>6.419039774801492</v>
      </c>
      <c r="L648" s="200">
        <f>INDEX(Sorted_by_Variable!K$612:K$664,D634)</f>
        <v>16.868213371475079</v>
      </c>
      <c r="M648" s="200">
        <f>INDEX(Sorted_by_Variable!L$612:L$664,D634)</f>
        <v>34.964917360036118</v>
      </c>
      <c r="N648" s="200">
        <f>INDEX(Sorted_by_Variable!M$612:M$664,D634)</f>
        <v>58.086309330876468</v>
      </c>
      <c r="O648" s="200">
        <f>INDEX(Sorted_by_Variable!N$612:N$664,D634)</f>
        <v>91.02002959491665</v>
      </c>
      <c r="P648" s="200">
        <f>INDEX(Sorted_by_Variable!O$612:O$664,D634)</f>
        <v>128.9085945124599</v>
      </c>
      <c r="Q648" s="200">
        <f>INDEX(Sorted_by_Variable!P$612:P$664,D634)</f>
        <v>171.26558960157533</v>
      </c>
      <c r="R648" s="201">
        <f>INDEX(Sorted_by_Variable!Q$612:Q$664,D634)</f>
        <v>213.13801756895765</v>
      </c>
      <c r="S648" s="200">
        <f>INDEX(Sorted_by_Variable!R$612:R$664,D634)</f>
        <v>251.93985222118178</v>
      </c>
      <c r="T648" s="200">
        <f>INDEX(Sorted_by_Variable!S$612:S$664,D634)</f>
        <v>287.73644619726269</v>
      </c>
      <c r="U648" s="200">
        <f>INDEX(Sorted_by_Variable!T$612:T$664,D634)</f>
        <v>320.58968090228916</v>
      </c>
      <c r="V648" s="200">
        <f>INDEX(Sorted_by_Variable!U$612:U$664,D634)</f>
        <v>350.55806983143486</v>
      </c>
      <c r="W648" s="200">
        <f>INDEX(Sorted_by_Variable!V$612:V$664,D634)</f>
        <v>377.6968576019438</v>
      </c>
      <c r="X648" s="200">
        <f>INDEX(Sorted_by_Variable!W$612:W$664,D634)</f>
        <v>402.05811483903352</v>
      </c>
      <c r="Y648" s="200">
        <f>INDEX(Sorted_by_Variable!X$612:X$664,D634)</f>
        <v>423.69082905608201</v>
      </c>
      <c r="Z648" s="200">
        <f>INDEX(Sorted_by_Variable!Y$612:Y$664,D634)</f>
        <v>442.64099166408573</v>
      </c>
      <c r="AA648" s="200">
        <f>INDEX(Sorted_by_Variable!Z$612:Z$664,D634)</f>
        <v>458.95168124018574</v>
      </c>
      <c r="AB648" s="200">
        <f>INDEX(Sorted_by_Variable!AA$612:AA$664,D634)</f>
        <v>472.66314318006198</v>
      </c>
      <c r="AC648" s="200">
        <f>INDEX(Sorted_by_Variable!AB$612:AB$664,D634)</f>
        <v>483.81286585416586</v>
      </c>
      <c r="AD648" s="200">
        <f>INDEX(Sorted_by_Variable!AC$612:AC$664,D634)</f>
        <v>492.47339468771247</v>
      </c>
      <c r="AE648" s="200">
        <f>INDEX(Sorted_by_Variable!AD$612:AD$664,D634)</f>
        <v>498.94047446335583</v>
      </c>
      <c r="AF648" s="200">
        <f>INDEX(Sorted_by_Variable!AE$612:AE$664,D634)</f>
        <v>503.50320892907354</v>
      </c>
      <c r="AG648" s="200">
        <f>INDEX(Sorted_by_Variable!AF$612:AF$664,D634)</f>
        <v>506.60969850441006</v>
      </c>
      <c r="AH648" s="200">
        <f>INDEX(Sorted_by_Variable!AG$612:AG$664,D634)</f>
        <v>508.58554606544891</v>
      </c>
      <c r="AI648" s="200">
        <f>INDEX(Sorted_by_Variable!AH$612:AH$664,D634)</f>
        <v>510.04048589918506</v>
      </c>
      <c r="AJ648" s="200">
        <f>INDEX(Sorted_by_Variable!AI$612:AI$664,D634)</f>
        <v>511.32961785795385</v>
      </c>
      <c r="AK648" s="200">
        <f>INDEX(Sorted_by_Variable!AJ$612:AJ$664,D634)</f>
        <v>512.79561749530944</v>
      </c>
      <c r="AL648" s="200">
        <f>INDEX(Sorted_by_Variable!AK$612:AK$664,D634)</f>
        <v>514.53377145327522</v>
      </c>
      <c r="AM648" s="200">
        <f>INDEX(Sorted_by_Variable!AL$612:AL$664,D634)</f>
        <v>516.50779714153771</v>
      </c>
      <c r="AN648" s="200">
        <f>INDEX(Sorted_by_Variable!AM$612:AM$664,D634)</f>
        <v>518.68458489081581</v>
      </c>
      <c r="AO648" s="200">
        <f>INDEX(Sorted_by_Variable!AN$612:AN$664,D634)</f>
        <v>521.03407003671077</v>
      </c>
      <c r="AP648" s="200">
        <f>INDEX(Sorted_by_Variable!AO$612:AO$664,D634)</f>
        <v>523.5291121670856</v>
      </c>
      <c r="AQ648" s="201">
        <f>INDEX(Sorted_by_Variable!AP$612:AP$664,D634)</f>
        <v>526.14538124296018</v>
      </c>
      <c r="AS648" s="69" t="str">
        <f>C646&amp;"|"&amp;C648</f>
        <v>Annualized total cost of EE|Annualized program cost of EE</v>
      </c>
    </row>
    <row r="649" spans="2:45" x14ac:dyDescent="0.35">
      <c r="B649" s="36"/>
      <c r="C649" s="244" t="s">
        <v>2420</v>
      </c>
      <c r="D649" s="76" t="s">
        <v>2376</v>
      </c>
      <c r="E649" s="200"/>
      <c r="F649" s="199">
        <f>INDEX(Sorted_by_Variable!E$667:E$719,D634)</f>
        <v>0</v>
      </c>
      <c r="G649" s="200">
        <f>INDEX(Sorted_by_Variable!F$667:F$719,D634)</f>
        <v>0</v>
      </c>
      <c r="H649" s="200">
        <f>INDEX(Sorted_by_Variable!G$667:G$719,D634)</f>
        <v>0</v>
      </c>
      <c r="I649" s="200">
        <f>INDEX(Sorted_by_Variable!H$667:H$719,D634)</f>
        <v>0</v>
      </c>
      <c r="J649" s="200">
        <f>INDEX(Sorted_by_Variable!I$667:I$719,D634)</f>
        <v>0.71708478751787041</v>
      </c>
      <c r="K649" s="200">
        <f>INDEX(Sorted_by_Variable!J$667:J$719,D634)</f>
        <v>6.419039774801492</v>
      </c>
      <c r="L649" s="200">
        <f>INDEX(Sorted_by_Variable!K$667:K$719,D634)</f>
        <v>16.868213371475079</v>
      </c>
      <c r="M649" s="200">
        <f>INDEX(Sorted_by_Variable!L$667:L$719,D634)</f>
        <v>34.964917360036118</v>
      </c>
      <c r="N649" s="200">
        <f>INDEX(Sorted_by_Variable!M$667:M$719,D634)</f>
        <v>58.086309330876468</v>
      </c>
      <c r="O649" s="200">
        <f>INDEX(Sorted_by_Variable!N$667:N$719,D634)</f>
        <v>91.02002959491665</v>
      </c>
      <c r="P649" s="200">
        <f>INDEX(Sorted_by_Variable!O$667:O$719,D634)</f>
        <v>128.9085945124599</v>
      </c>
      <c r="Q649" s="200">
        <f>INDEX(Sorted_by_Variable!P$667:P$719,D634)</f>
        <v>171.26558960157533</v>
      </c>
      <c r="R649" s="201">
        <f>INDEX(Sorted_by_Variable!Q$667:Q$719,D634)</f>
        <v>213.13801756895765</v>
      </c>
      <c r="S649" s="200">
        <f>INDEX(Sorted_by_Variable!R$667:R$719,D634)</f>
        <v>251.93985222118178</v>
      </c>
      <c r="T649" s="200">
        <f>INDEX(Sorted_by_Variable!S$667:S$719,D634)</f>
        <v>287.73644619726269</v>
      </c>
      <c r="U649" s="200">
        <f>INDEX(Sorted_by_Variable!T$667:T$719,D634)</f>
        <v>320.58968090228916</v>
      </c>
      <c r="V649" s="200">
        <f>INDEX(Sorted_by_Variable!U$667:U$719,D634)</f>
        <v>350.55806983143486</v>
      </c>
      <c r="W649" s="200">
        <f>INDEX(Sorted_by_Variable!V$667:V$719,D634)</f>
        <v>377.6968576019438</v>
      </c>
      <c r="X649" s="200">
        <f>INDEX(Sorted_by_Variable!W$667:W$719,D634)</f>
        <v>402.05811483903352</v>
      </c>
      <c r="Y649" s="200">
        <f>INDEX(Sorted_by_Variable!X$667:X$719,D634)</f>
        <v>423.69082905608201</v>
      </c>
      <c r="Z649" s="200">
        <f>INDEX(Sorted_by_Variable!Y$667:Y$719,D634)</f>
        <v>442.64099166408573</v>
      </c>
      <c r="AA649" s="200">
        <f>INDEX(Sorted_by_Variable!Z$667:Z$719,D634)</f>
        <v>458.95168124018574</v>
      </c>
      <c r="AB649" s="200">
        <f>INDEX(Sorted_by_Variable!AA$667:AA$719,D634)</f>
        <v>472.66314318006198</v>
      </c>
      <c r="AC649" s="200">
        <f>INDEX(Sorted_by_Variable!AB$667:AB$719,D634)</f>
        <v>483.81286585416586</v>
      </c>
      <c r="AD649" s="200">
        <f>INDEX(Sorted_by_Variable!AC$667:AC$719,D634)</f>
        <v>492.47339468771247</v>
      </c>
      <c r="AE649" s="200">
        <f>INDEX(Sorted_by_Variable!AD$667:AD$719,D634)</f>
        <v>498.94047446335583</v>
      </c>
      <c r="AF649" s="200">
        <f>INDEX(Sorted_by_Variable!AE$667:AE$719,D634)</f>
        <v>503.50320892907354</v>
      </c>
      <c r="AG649" s="200">
        <f>INDEX(Sorted_by_Variable!AF$667:AF$719,D634)</f>
        <v>506.60969850441006</v>
      </c>
      <c r="AH649" s="200">
        <f>INDEX(Sorted_by_Variable!AG$667:AG$719,D634)</f>
        <v>508.58554606544891</v>
      </c>
      <c r="AI649" s="200">
        <f>INDEX(Sorted_by_Variable!AH$667:AH$719,D634)</f>
        <v>510.04048589918506</v>
      </c>
      <c r="AJ649" s="200">
        <f>INDEX(Sorted_by_Variable!AI$667:AI$719,D634)</f>
        <v>511.32961785795385</v>
      </c>
      <c r="AK649" s="200">
        <f>INDEX(Sorted_by_Variable!AJ$667:AJ$719,D634)</f>
        <v>512.79561749530944</v>
      </c>
      <c r="AL649" s="200">
        <f>INDEX(Sorted_by_Variable!AK$667:AK$719,D634)</f>
        <v>514.53377145327522</v>
      </c>
      <c r="AM649" s="200">
        <f>INDEX(Sorted_by_Variable!AL$667:AL$719,D634)</f>
        <v>516.50779714153771</v>
      </c>
      <c r="AN649" s="200">
        <f>INDEX(Sorted_by_Variable!AM$667:AM$719,D634)</f>
        <v>518.68458489081581</v>
      </c>
      <c r="AO649" s="200">
        <f>INDEX(Sorted_by_Variable!AN$667:AN$719,D634)</f>
        <v>521.03407003671077</v>
      </c>
      <c r="AP649" s="200">
        <f>INDEX(Sorted_by_Variable!AO$667:AO$719,D634)</f>
        <v>523.5291121670856</v>
      </c>
      <c r="AQ649" s="201">
        <f>INDEX(Sorted_by_Variable!AP$667:AP$719,D634)</f>
        <v>526.14538124296018</v>
      </c>
      <c r="AS649" s="69" t="str">
        <f>C646&amp;"|"&amp;C649</f>
        <v>Annualized total cost of EE|Annualized participant cost of EE</v>
      </c>
    </row>
    <row r="650" spans="2:45" x14ac:dyDescent="0.35">
      <c r="B650" s="231"/>
      <c r="C650" s="247" t="s">
        <v>2421</v>
      </c>
      <c r="D650" s="248"/>
      <c r="E650" s="250"/>
      <c r="F650" s="249"/>
      <c r="G650" s="250"/>
      <c r="H650" s="250"/>
      <c r="I650" s="250"/>
      <c r="J650" s="250"/>
      <c r="K650" s="250"/>
      <c r="L650" s="250"/>
      <c r="M650" s="250"/>
      <c r="N650" s="250"/>
      <c r="O650" s="250"/>
      <c r="P650" s="250"/>
      <c r="Q650" s="250"/>
      <c r="R650" s="251"/>
      <c r="S650" s="250"/>
      <c r="T650" s="250"/>
      <c r="U650" s="250"/>
      <c r="V650" s="250"/>
      <c r="W650" s="250"/>
      <c r="X650" s="250"/>
      <c r="Y650" s="250"/>
      <c r="Z650" s="250"/>
      <c r="AA650" s="250"/>
      <c r="AB650" s="250"/>
      <c r="AC650" s="250"/>
      <c r="AD650" s="250"/>
      <c r="AE650" s="250"/>
      <c r="AF650" s="250"/>
      <c r="AG650" s="250"/>
      <c r="AH650" s="250"/>
      <c r="AI650" s="250"/>
      <c r="AJ650" s="250"/>
      <c r="AK650" s="250"/>
      <c r="AL650" s="250"/>
      <c r="AM650" s="250"/>
      <c r="AN650" s="250"/>
      <c r="AO650" s="250"/>
      <c r="AP650" s="250"/>
      <c r="AQ650" s="251"/>
      <c r="AS650" s="69" t="str">
        <f>C650</f>
        <v>Annual first-year costs</v>
      </c>
    </row>
    <row r="651" spans="2:45" x14ac:dyDescent="0.35">
      <c r="B651" s="36"/>
      <c r="C651" s="244" t="s">
        <v>2394</v>
      </c>
      <c r="D651" s="76" t="s">
        <v>2376</v>
      </c>
      <c r="E651" s="200"/>
      <c r="F651" s="199">
        <f>INDEX(Sorted_by_Variable!E$722:E$774,D634)</f>
        <v>0</v>
      </c>
      <c r="G651" s="200">
        <f>INDEX(Sorted_by_Variable!F$722:F$774,D634)</f>
        <v>0</v>
      </c>
      <c r="H651" s="200">
        <f>INDEX(Sorted_by_Variable!G$722:G$774,D634)</f>
        <v>0</v>
      </c>
      <c r="I651" s="200">
        <f>INDEX(Sorted_by_Variable!H$722:H$774,D634)</f>
        <v>0</v>
      </c>
      <c r="J651" s="200">
        <f>INDEX(Sorted_by_Variable!I$722:I$774,D634)</f>
        <v>12.118699999999999</v>
      </c>
      <c r="K651" s="200">
        <f>INDEX(Sorted_by_Variable!J$722:J$774,D634)</f>
        <v>97.000603922017817</v>
      </c>
      <c r="L651" s="200">
        <f>INDEX(Sorted_by_Variable!K$722:K$774,D634)</f>
        <v>182.33367550066404</v>
      </c>
      <c r="M651" s="200">
        <f>INDEX(Sorted_by_Variable!L$722:L$774,D634)</f>
        <v>321.17309739360809</v>
      </c>
      <c r="N651" s="200">
        <f>INDEX(Sorted_by_Variable!M$722:M$774,D634)</f>
        <v>422.99394092820717</v>
      </c>
      <c r="O651" s="200">
        <f>INDEX(Sorted_by_Variable!N$722:N$774,D634)</f>
        <v>611.08467776396787</v>
      </c>
      <c r="P651" s="200">
        <f>INDEX(Sorted_by_Variable!O$722:O$774,D634)</f>
        <v>726.9836764775755</v>
      </c>
      <c r="Q651" s="200">
        <f>INDEX(Sorted_by_Variable!P$722:P$774,D634)</f>
        <v>840.76224007020664</v>
      </c>
      <c r="R651" s="201">
        <f>INDEX(Sorted_by_Variable!Q$722:Q$774,D634)</f>
        <v>876.82372216529564</v>
      </c>
      <c r="S651" s="200">
        <f>INDEX(Sorted_by_Variable!R$722:R$774,D634)</f>
        <v>871.07945301341385</v>
      </c>
      <c r="T651" s="200">
        <f>INDEX(Sorted_by_Variable!S$722:S$774,D634)</f>
        <v>866.13731050630668</v>
      </c>
      <c r="U651" s="200">
        <f>INDEX(Sorted_by_Variable!T$722:T$774,D634)</f>
        <v>861.98084814175604</v>
      </c>
      <c r="V651" s="200">
        <f>INDEX(Sorted_by_Variable!U$722:U$774,D634)</f>
        <v>858.5944999832069</v>
      </c>
      <c r="W651" s="200">
        <f>INDEX(Sorted_by_Variable!V$722:V$774,D634)</f>
        <v>855.96355447029828</v>
      </c>
      <c r="X651" s="200">
        <f>INDEX(Sorted_by_Variable!W$722:W$774,D634)</f>
        <v>854.07412931743011</v>
      </c>
      <c r="Y651" s="200">
        <f>INDEX(Sorted_by_Variable!X$722:X$774,D634)</f>
        <v>852.91314746338003</v>
      </c>
      <c r="Z651" s="200">
        <f>INDEX(Sorted_by_Variable!Y$722:Y$774,D634)</f>
        <v>852.46831403637941</v>
      </c>
      <c r="AA651" s="200">
        <f>INDEX(Sorted_by_Variable!Z$722:Z$774,D634)</f>
        <v>852.72809430043515</v>
      </c>
      <c r="AB651" s="200">
        <f>INDEX(Sorted_by_Variable!AA$722:AA$774,D634)</f>
        <v>853.68169254998645</v>
      </c>
      <c r="AC651" s="200">
        <f>INDEX(Sorted_by_Variable!AB$722:AB$774,D634)</f>
        <v>855.31903192127038</v>
      </c>
      <c r="AD651" s="200">
        <f>INDEX(Sorted_by_Variable!AC$722:AC$774,D634)</f>
        <v>857.63073508997275</v>
      </c>
      <c r="AE651" s="200">
        <f>INDEX(Sorted_by_Variable!AD$722:AD$774,D634)</f>
        <v>860.59471147331089</v>
      </c>
      <c r="AF651" s="200">
        <f>INDEX(Sorted_by_Variable!AE$722:AE$774,D634)</f>
        <v>864.10931239308218</v>
      </c>
      <c r="AG651" s="200">
        <f>INDEX(Sorted_by_Variable!AF$722:AF$774,D634)</f>
        <v>868.07443083997566</v>
      </c>
      <c r="AH651" s="200">
        <f>INDEX(Sorted_by_Variable!AG$722:AG$774,D634)</f>
        <v>872.3919216294338</v>
      </c>
      <c r="AI651" s="200">
        <f>INDEX(Sorted_by_Variable!AH$722:AH$774,D634)</f>
        <v>877.34161777897168</v>
      </c>
      <c r="AJ651" s="200">
        <f>INDEX(Sorted_by_Variable!AI$722:AI$774,D634)</f>
        <v>882.45304815938903</v>
      </c>
      <c r="AK651" s="200">
        <f>INDEX(Sorted_by_Variable!AJ$722:AJ$774,D634)</f>
        <v>887.6363568678679</v>
      </c>
      <c r="AL651" s="200">
        <f>INDEX(Sorted_by_Variable!AK$722:AK$774,D634)</f>
        <v>892.80483843322827</v>
      </c>
      <c r="AM651" s="200">
        <f>INDEX(Sorted_by_Variable!AL$722:AL$774,D634)</f>
        <v>897.93450118830572</v>
      </c>
      <c r="AN651" s="200">
        <f>INDEX(Sorted_by_Variable!AM$722:AM$774,D634)</f>
        <v>903.03470706582743</v>
      </c>
      <c r="AO651" s="200">
        <f>INDEX(Sorted_by_Variable!AN$722:AN$774,D634)</f>
        <v>908.11401456013573</v>
      </c>
      <c r="AP651" s="200">
        <f>INDEX(Sorted_by_Variable!AO$722:AO$774,D634)</f>
        <v>913.18021115871761</v>
      </c>
      <c r="AQ651" s="201">
        <f>INDEX(Sorted_by_Variable!AP$722:AP$774,D634)</f>
        <v>918.24034395781155</v>
      </c>
      <c r="AS651" s="69" t="str">
        <f>C650&amp;"|"&amp;C651</f>
        <v>Annual first-year costs|Annual total cost of EE</v>
      </c>
    </row>
    <row r="652" spans="2:45" x14ac:dyDescent="0.35">
      <c r="B652" s="36"/>
      <c r="C652" s="244" t="s">
        <v>2385</v>
      </c>
      <c r="D652" s="76" t="s">
        <v>2376</v>
      </c>
      <c r="E652" s="200"/>
      <c r="F652" s="199">
        <f>INDEX(Sorted_by_Variable!E$777:E$829,D634)</f>
        <v>0</v>
      </c>
      <c r="G652" s="200">
        <f>INDEX(Sorted_by_Variable!F$777:F$829,D634)</f>
        <v>0</v>
      </c>
      <c r="H652" s="200">
        <f>INDEX(Sorted_by_Variable!G$777:G$829,D634)</f>
        <v>0</v>
      </c>
      <c r="I652" s="200">
        <f>INDEX(Sorted_by_Variable!H$777:H$829,D634)</f>
        <v>0</v>
      </c>
      <c r="J652" s="200">
        <f>INDEX(Sorted_by_Variable!I$777:I$829,D634)</f>
        <v>6.0593499999999993</v>
      </c>
      <c r="K652" s="200">
        <f>INDEX(Sorted_by_Variable!J$777:J$829,D634)</f>
        <v>48.500301961008908</v>
      </c>
      <c r="L652" s="200">
        <f>INDEX(Sorted_by_Variable!K$777:K$829,D634)</f>
        <v>91.166837750332022</v>
      </c>
      <c r="M652" s="200">
        <f>INDEX(Sorted_by_Variable!L$777:L$829,D634)</f>
        <v>160.58654869680404</v>
      </c>
      <c r="N652" s="200">
        <f>INDEX(Sorted_by_Variable!M$777:M$829,D634)</f>
        <v>211.49697046410358</v>
      </c>
      <c r="O652" s="200">
        <f>INDEX(Sorted_by_Variable!N$777:N$829,D634)</f>
        <v>305.54233888198394</v>
      </c>
      <c r="P652" s="200">
        <f>INDEX(Sorted_by_Variable!O$777:O$829,D634)</f>
        <v>363.49183823878775</v>
      </c>
      <c r="Q652" s="200">
        <f>INDEX(Sorted_by_Variable!P$777:P$829,D634)</f>
        <v>420.38112003510332</v>
      </c>
      <c r="R652" s="201">
        <f>INDEX(Sorted_by_Variable!Q$777:Q$829,D634)</f>
        <v>438.41186108264782</v>
      </c>
      <c r="S652" s="200">
        <f>INDEX(Sorted_by_Variable!R$777:R$829,D634)</f>
        <v>435.53972650670693</v>
      </c>
      <c r="T652" s="200">
        <f>INDEX(Sorted_by_Variable!S$777:S$829,D634)</f>
        <v>433.06865525315334</v>
      </c>
      <c r="U652" s="200">
        <f>INDEX(Sorted_by_Variable!T$777:T$829,D634)</f>
        <v>430.99042407087802</v>
      </c>
      <c r="V652" s="200">
        <f>INDEX(Sorted_by_Variable!U$777:U$829,D634)</f>
        <v>429.29724999160345</v>
      </c>
      <c r="W652" s="200">
        <f>INDEX(Sorted_by_Variable!V$777:V$829,D634)</f>
        <v>427.98177723514914</v>
      </c>
      <c r="X652" s="200">
        <f>INDEX(Sorted_by_Variable!W$777:W$829,D634)</f>
        <v>427.03706465871505</v>
      </c>
      <c r="Y652" s="200">
        <f>INDEX(Sorted_by_Variable!X$777:X$829,D634)</f>
        <v>426.45657373169001</v>
      </c>
      <c r="Z652" s="200">
        <f>INDEX(Sorted_by_Variable!Y$777:Y$829,D634)</f>
        <v>426.23415701818971</v>
      </c>
      <c r="AA652" s="200">
        <f>INDEX(Sorted_by_Variable!Z$777:Z$829,D634)</f>
        <v>426.36404715021757</v>
      </c>
      <c r="AB652" s="200">
        <f>INDEX(Sorted_by_Variable!AA$777:AA$829,D634)</f>
        <v>426.84084627499323</v>
      </c>
      <c r="AC652" s="200">
        <f>INDEX(Sorted_by_Variable!AB$777:AB$829,D634)</f>
        <v>427.65951596063519</v>
      </c>
      <c r="AD652" s="200">
        <f>INDEX(Sorted_by_Variable!AC$777:AC$829,D634)</f>
        <v>428.81536754498637</v>
      </c>
      <c r="AE652" s="200">
        <f>INDEX(Sorted_by_Variable!AD$777:AD$829,D634)</f>
        <v>430.29735573665545</v>
      </c>
      <c r="AF652" s="200">
        <f>INDEX(Sorted_by_Variable!AE$777:AE$829,D634)</f>
        <v>432.05465619654109</v>
      </c>
      <c r="AG652" s="200">
        <f>INDEX(Sorted_by_Variable!AF$777:AF$829,D634)</f>
        <v>434.03721541998783</v>
      </c>
      <c r="AH652" s="200">
        <f>INDEX(Sorted_by_Variable!AG$777:AG$829,D634)</f>
        <v>436.1959608147169</v>
      </c>
      <c r="AI652" s="200">
        <f>INDEX(Sorted_by_Variable!AH$777:AH$829,D634)</f>
        <v>438.67080888948584</v>
      </c>
      <c r="AJ652" s="200">
        <f>INDEX(Sorted_by_Variable!AI$777:AI$829,D634)</f>
        <v>441.22652407969451</v>
      </c>
      <c r="AK652" s="200">
        <f>INDEX(Sorted_by_Variable!AJ$777:AJ$829,D634)</f>
        <v>443.81817843393395</v>
      </c>
      <c r="AL652" s="200">
        <f>INDEX(Sorted_by_Variable!AK$777:AK$829,D634)</f>
        <v>446.40241921661413</v>
      </c>
      <c r="AM652" s="200">
        <f>INDEX(Sorted_by_Variable!AL$777:AL$829,D634)</f>
        <v>448.96725059415286</v>
      </c>
      <c r="AN652" s="200">
        <f>INDEX(Sorted_by_Variable!AM$777:AM$829,D634)</f>
        <v>451.51735353291372</v>
      </c>
      <c r="AO652" s="200">
        <f>INDEX(Sorted_by_Variable!AN$777:AN$829,D634)</f>
        <v>454.05700728006786</v>
      </c>
      <c r="AP652" s="200">
        <f>INDEX(Sorted_by_Variable!AO$777:AO$829,D634)</f>
        <v>456.59010557935881</v>
      </c>
      <c r="AQ652" s="201">
        <f>INDEX(Sorted_by_Variable!AP$777:AP$829,D634)</f>
        <v>459.12017197890577</v>
      </c>
      <c r="AS652" s="69" t="str">
        <f>C650&amp;"|"&amp;C652</f>
        <v>Annual first-year costs|Annual program cost of EE</v>
      </c>
    </row>
    <row r="653" spans="2:45" ht="18" thickBot="1" x14ac:dyDescent="0.4">
      <c r="B653" s="29"/>
      <c r="C653" s="245" t="s">
        <v>2386</v>
      </c>
      <c r="D653" s="96" t="s">
        <v>2376</v>
      </c>
      <c r="E653" s="203"/>
      <c r="F653" s="202">
        <f>INDEX(Sorted_by_Variable!E$832:E$884,D634)</f>
        <v>0</v>
      </c>
      <c r="G653" s="203">
        <f>INDEX(Sorted_by_Variable!F$832:F$884,D634)</f>
        <v>0</v>
      </c>
      <c r="H653" s="203">
        <f>INDEX(Sorted_by_Variable!G$832:G$884,D634)</f>
        <v>0</v>
      </c>
      <c r="I653" s="203">
        <f>INDEX(Sorted_by_Variable!H$832:H$884,D634)</f>
        <v>0</v>
      </c>
      <c r="J653" s="203">
        <f>INDEX(Sorted_by_Variable!I$832:I$884,D634)</f>
        <v>6.0593499999999993</v>
      </c>
      <c r="K653" s="203">
        <f>INDEX(Sorted_by_Variable!J$832:J$884,D634)</f>
        <v>48.500301961008908</v>
      </c>
      <c r="L653" s="203">
        <f>INDEX(Sorted_by_Variable!K$832:K$884,D634)</f>
        <v>91.166837750332022</v>
      </c>
      <c r="M653" s="203">
        <f>INDEX(Sorted_by_Variable!L$832:L$884,D634)</f>
        <v>160.58654869680404</v>
      </c>
      <c r="N653" s="203">
        <f>INDEX(Sorted_by_Variable!M$832:M$884,D634)</f>
        <v>211.49697046410358</v>
      </c>
      <c r="O653" s="203">
        <f>INDEX(Sorted_by_Variable!N$832:N$884,D634)</f>
        <v>305.54233888198394</v>
      </c>
      <c r="P653" s="203">
        <f>INDEX(Sorted_by_Variable!O$832:O$884,D634)</f>
        <v>363.49183823878775</v>
      </c>
      <c r="Q653" s="203">
        <f>INDEX(Sorted_by_Variable!P$832:P$884,D634)</f>
        <v>420.38112003510332</v>
      </c>
      <c r="R653" s="204">
        <f>INDEX(Sorted_by_Variable!Q$832:Q$884,D634)</f>
        <v>438.41186108264782</v>
      </c>
      <c r="S653" s="203">
        <f>INDEX(Sorted_by_Variable!R$832:R$884,D634)</f>
        <v>435.53972650670693</v>
      </c>
      <c r="T653" s="203">
        <f>INDEX(Sorted_by_Variable!S$832:S$884,D634)</f>
        <v>433.06865525315334</v>
      </c>
      <c r="U653" s="203">
        <f>INDEX(Sorted_by_Variable!T$832:T$884,D634)</f>
        <v>430.99042407087802</v>
      </c>
      <c r="V653" s="203">
        <f>INDEX(Sorted_by_Variable!U$832:U$884,D634)</f>
        <v>429.29724999160345</v>
      </c>
      <c r="W653" s="203">
        <f>INDEX(Sorted_by_Variable!V$832:V$884,D634)</f>
        <v>427.98177723514914</v>
      </c>
      <c r="X653" s="203">
        <f>INDEX(Sorted_by_Variable!W$832:W$884,D634)</f>
        <v>427.03706465871505</v>
      </c>
      <c r="Y653" s="203">
        <f>INDEX(Sorted_by_Variable!X$832:X$884,D634)</f>
        <v>426.45657373169001</v>
      </c>
      <c r="Z653" s="203">
        <f>INDEX(Sorted_by_Variable!Y$832:Y$884,D634)</f>
        <v>426.23415701818971</v>
      </c>
      <c r="AA653" s="203">
        <f>INDEX(Sorted_by_Variable!Z$832:Z$884,D634)</f>
        <v>426.36404715021757</v>
      </c>
      <c r="AB653" s="203">
        <f>INDEX(Sorted_by_Variable!AA$832:AA$884,D634)</f>
        <v>426.84084627499323</v>
      </c>
      <c r="AC653" s="203">
        <f>INDEX(Sorted_by_Variable!AB$832:AB$884,D634)</f>
        <v>427.65951596063519</v>
      </c>
      <c r="AD653" s="203">
        <f>INDEX(Sorted_by_Variable!AC$832:AC$884,D634)</f>
        <v>428.81536754498637</v>
      </c>
      <c r="AE653" s="203">
        <f>INDEX(Sorted_by_Variable!AD$832:AD$884,D634)</f>
        <v>430.29735573665545</v>
      </c>
      <c r="AF653" s="203">
        <f>INDEX(Sorted_by_Variable!AE$832:AE$884,D634)</f>
        <v>432.05465619654109</v>
      </c>
      <c r="AG653" s="203">
        <f>INDEX(Sorted_by_Variable!AF$832:AF$884,D634)</f>
        <v>434.03721541998783</v>
      </c>
      <c r="AH653" s="203">
        <f>INDEX(Sorted_by_Variable!AG$832:AG$884,D634)</f>
        <v>436.1959608147169</v>
      </c>
      <c r="AI653" s="203">
        <f>INDEX(Sorted_by_Variable!AH$832:AH$884,D634)</f>
        <v>438.67080888948584</v>
      </c>
      <c r="AJ653" s="203">
        <f>INDEX(Sorted_by_Variable!AI$832:AI$884,D634)</f>
        <v>441.22652407969451</v>
      </c>
      <c r="AK653" s="203">
        <f>INDEX(Sorted_by_Variable!AJ$832:AJ$884,D634)</f>
        <v>443.81817843393395</v>
      </c>
      <c r="AL653" s="203">
        <f>INDEX(Sorted_by_Variable!AK$832:AK$884,D634)</f>
        <v>446.40241921661413</v>
      </c>
      <c r="AM653" s="203">
        <f>INDEX(Sorted_by_Variable!AL$832:AL$884,D634)</f>
        <v>448.96725059415286</v>
      </c>
      <c r="AN653" s="203">
        <f>INDEX(Sorted_by_Variable!AM$832:AM$884,D634)</f>
        <v>451.51735353291372</v>
      </c>
      <c r="AO653" s="203">
        <f>INDEX(Sorted_by_Variable!AN$832:AN$884,D634)</f>
        <v>454.05700728006786</v>
      </c>
      <c r="AP653" s="203">
        <f>INDEX(Sorted_by_Variable!AO$832:AO$884,D634)</f>
        <v>456.59010557935881</v>
      </c>
      <c r="AQ653" s="204">
        <f>INDEX(Sorted_by_Variable!AP$832:AP$884,D634)</f>
        <v>459.12017197890577</v>
      </c>
      <c r="AS653" s="69" t="str">
        <f>C650&amp;"|"&amp;C653</f>
        <v>Annual first-year costs|Annual participant cost of EE</v>
      </c>
    </row>
    <row r="654" spans="2:45" ht="18.75" thickTop="1" thickBot="1" x14ac:dyDescent="0.4"/>
    <row r="655" spans="2:45" ht="25.5" thickTop="1" x14ac:dyDescent="0.5">
      <c r="B655" s="217" t="str">
        <f>INDEX(Sorted_by_Variable!$C$7:$C$59,D655)</f>
        <v>New Mexico</v>
      </c>
      <c r="C655" s="94"/>
      <c r="D655" s="228">
        <f>D634+1</f>
        <v>30</v>
      </c>
      <c r="E655" s="220"/>
      <c r="F655" s="222"/>
      <c r="G655" s="94"/>
      <c r="H655" s="94"/>
      <c r="I655" s="94"/>
      <c r="J655" s="94"/>
      <c r="K655" s="94"/>
      <c r="L655" s="94"/>
      <c r="M655" s="94"/>
      <c r="N655" s="94"/>
      <c r="O655" s="94"/>
      <c r="P655" s="94"/>
      <c r="Q655" s="94"/>
      <c r="R655" s="220"/>
      <c r="S655" s="94"/>
      <c r="T655" s="94"/>
      <c r="U655" s="94"/>
      <c r="V655" s="94"/>
      <c r="W655" s="94"/>
      <c r="X655" s="94"/>
      <c r="Y655" s="94"/>
      <c r="Z655" s="94"/>
      <c r="AA655" s="94"/>
      <c r="AB655" s="94"/>
      <c r="AC655" s="94"/>
      <c r="AD655" s="94"/>
      <c r="AE655" s="94"/>
      <c r="AF655" s="94"/>
      <c r="AG655" s="94"/>
      <c r="AH655" s="94"/>
      <c r="AI655" s="94"/>
      <c r="AJ655" s="94"/>
      <c r="AK655" s="94"/>
      <c r="AL655" s="94"/>
      <c r="AM655" s="94"/>
      <c r="AN655" s="94"/>
      <c r="AO655" s="94"/>
      <c r="AP655" s="94"/>
      <c r="AQ655" s="220"/>
      <c r="AS655" s="69"/>
    </row>
    <row r="656" spans="2:45" x14ac:dyDescent="0.35">
      <c r="C656" t="s">
        <v>2358</v>
      </c>
      <c r="D656" s="76" t="s">
        <v>0</v>
      </c>
      <c r="E656" s="166">
        <f>INDEX(Sorted_by_Variable!D$7:D$59,D655)</f>
        <v>23316.735000000001</v>
      </c>
      <c r="F656" s="167">
        <f>INDEX(Sorted_by_Variable!E$7:E$59,D655)</f>
        <v>23620.405716000278</v>
      </c>
      <c r="G656" s="166">
        <f>INDEX(Sorted_by_Variable!F$7:F$59,D655)</f>
        <v>23928.031355524632</v>
      </c>
      <c r="H656" s="166">
        <f>INDEX(Sorted_by_Variable!G$7:G$59,D655)</f>
        <v>24239.663426404593</v>
      </c>
      <c r="I656" s="166">
        <f>INDEX(Sorted_by_Variable!H$7:H$59,D655)</f>
        <v>24555.354107295465</v>
      </c>
      <c r="J656" s="166">
        <f>INDEX(Sorted_by_Variable!I$7:I$59,D655)</f>
        <v>24875.156256412945</v>
      </c>
      <c r="K656" s="166">
        <f>INDEX(Sorted_by_Variable!J$7:J$59,D655)</f>
        <v>25199.123420383534</v>
      </c>
      <c r="L656" s="166">
        <f>INDEX(Sorted_by_Variable!K$7:K$59,D655)</f>
        <v>25527.309843210198</v>
      </c>
      <c r="M656" s="166">
        <f>INDEX(Sorted_by_Variable!L$7:L$59,D655)</f>
        <v>25859.770475354817</v>
      </c>
      <c r="N656" s="166">
        <f>INDEX(Sorted_by_Variable!M$7:M$59,D655)</f>
        <v>26196.560982938914</v>
      </c>
      <c r="O656" s="166">
        <f>INDEX(Sorted_by_Variable!N$7:N$59,D655)</f>
        <v>26537.737757064195</v>
      </c>
      <c r="P656" s="166">
        <f>INDEX(Sorted_by_Variable!O$7:O$59,D655)</f>
        <v>26883.357923254502</v>
      </c>
      <c r="Q656" s="166">
        <f>INDEX(Sorted_by_Variable!P$7:P$59,D655)</f>
        <v>27233.479351020716</v>
      </c>
      <c r="R656" s="168">
        <f>INDEX(Sorted_by_Variable!Q$7:Q$59,D655)</f>
        <v>27588.160663550247</v>
      </c>
      <c r="S656" s="166">
        <f>INDEX(Sorted_by_Variable!R$7:R$59,D655)</f>
        <v>27947.461247522704</v>
      </c>
      <c r="T656" s="166">
        <f>INDEX(Sorted_by_Variable!S$7:S$59,D655)</f>
        <v>28311.441263053406</v>
      </c>
      <c r="U656" s="166">
        <f>INDEX(Sorted_by_Variable!T$7:T$59,D655)</f>
        <v>28680.161653766398</v>
      </c>
      <c r="V656" s="166">
        <f>INDEX(Sorted_by_Variable!U$7:U$59,D655)</f>
        <v>29053.684156998646</v>
      </c>
      <c r="W656" s="166">
        <f>INDEX(Sorted_by_Variable!V$7:V$59,D655)</f>
        <v>29432.071314137145</v>
      </c>
      <c r="X656" s="166">
        <f>INDEX(Sorted_by_Variable!W$7:W$59,D655)</f>
        <v>29815.386481090634</v>
      </c>
      <c r="Y656" s="166">
        <f>INDEX(Sorted_by_Variable!X$7:X$59,D655)</f>
        <v>30203.693838897711</v>
      </c>
      <c r="Z656" s="166">
        <f>INDEX(Sorted_by_Variable!Y$7:Y$59,D655)</f>
        <v>30597.058404473089</v>
      </c>
      <c r="AA656" s="166">
        <f>INDEX(Sorted_by_Variable!Z$7:Z$59,D655)</f>
        <v>30995.546041493824</v>
      </c>
      <c r="AB656" s="166">
        <f>INDEX(Sorted_by_Variable!AA$7:AA$59,D655)</f>
        <v>31399.223471427304</v>
      </c>
      <c r="AC656" s="166">
        <f>INDEX(Sorted_by_Variable!AB$7:AB$59,D655)</f>
        <v>31808.15828470288</v>
      </c>
      <c r="AD656" s="166">
        <f>INDEX(Sorted_by_Variable!AC$7:AC$59,D655)</f>
        <v>32222.418952028984</v>
      </c>
      <c r="AE656" s="166">
        <f>INDEX(Sorted_by_Variable!AD$7:AD$59,D655)</f>
        <v>32642.074835857642</v>
      </c>
      <c r="AF656" s="166">
        <f>INDEX(Sorted_by_Variable!AE$7:AE$59,D655)</f>
        <v>33067.196201998297</v>
      </c>
      <c r="AG656" s="166">
        <f>INDEX(Sorted_by_Variable!AF$7:AF$59,D655)</f>
        <v>33497.85423138288</v>
      </c>
      <c r="AH656" s="166">
        <f>INDEX(Sorted_by_Variable!AG$7:AG$59,D655)</f>
        <v>33950.766665118077</v>
      </c>
      <c r="AI656" s="166">
        <f>INDEX(Sorted_by_Variable!AH$7:AH$59,D655)</f>
        <v>34409.802764901106</v>
      </c>
      <c r="AJ656" s="166">
        <f>INDEX(Sorted_by_Variable!AI$7:AI$59,D655)</f>
        <v>34875.045326617161</v>
      </c>
      <c r="AK656" s="166">
        <f>INDEX(Sorted_by_Variable!AJ$7:AJ$59,D655)</f>
        <v>35346.578265604803</v>
      </c>
      <c r="AL656" s="166">
        <f>INDEX(Sorted_by_Variable!AK$7:AK$59,D655)</f>
        <v>35824.486631791697</v>
      </c>
      <c r="AM656" s="166">
        <f>INDEX(Sorted_by_Variable!AL$7:AL$59,D655)</f>
        <v>36308.856625034969</v>
      </c>
      <c r="AN656" s="166">
        <f>INDEX(Sorted_by_Variable!AM$7:AM$59,D655)</f>
        <v>36799.775610668999</v>
      </c>
      <c r="AO656" s="166">
        <f>INDEX(Sorted_by_Variable!AN$7:AN$59,D655)</f>
        <v>37297.332135263423</v>
      </c>
      <c r="AP656" s="166">
        <f>INDEX(Sorted_by_Variable!AO$7:AO$59,D655)</f>
        <v>37801.615942594173</v>
      </c>
      <c r="AQ656" s="168">
        <f>INDEX(Sorted_by_Variable!AP$7:AP$59,D655)</f>
        <v>38312.717989830497</v>
      </c>
      <c r="AS656" s="69" t="str">
        <f t="shared" ref="AS656:AS666" si="127">C656</f>
        <v>BAU sales</v>
      </c>
    </row>
    <row r="657" spans="2:45" x14ac:dyDescent="0.35">
      <c r="C657" t="s">
        <v>2372</v>
      </c>
      <c r="D657" s="76" t="s">
        <v>0</v>
      </c>
      <c r="E657" s="166">
        <f>INDEX(Sorted_by_Variable!D$62:D$114,D655)</f>
        <v>23178.567999999999</v>
      </c>
      <c r="F657" s="167">
        <f>INDEX(Sorted_by_Variable!E$62:E$114,D655)</f>
        <v>23620.405716000278</v>
      </c>
      <c r="G657" s="166">
        <f>INDEX(Sorted_by_Variable!F$62:F$114,D655)</f>
        <v>23928.031355524632</v>
      </c>
      <c r="H657" s="166">
        <f>INDEX(Sorted_by_Variable!G$62:G$114,D655)</f>
        <v>24239.663426404593</v>
      </c>
      <c r="I657" s="166">
        <f>INDEX(Sorted_by_Variable!H$62:H$114,D655)</f>
        <v>24555.354107295465</v>
      </c>
      <c r="J657" s="166">
        <f>INDEX(Sorted_by_Variable!I$62:I$114,D655)</f>
        <v>24736.989256412944</v>
      </c>
      <c r="K657" s="166">
        <f>INDEX(Sorted_by_Variable!J$62:J$114,D655)</f>
        <v>24879.565372470872</v>
      </c>
      <c r="L657" s="166">
        <f>INDEX(Sorted_by_Variable!K$62:K$114,D655)</f>
        <v>24985.443854640951</v>
      </c>
      <c r="M657" s="166">
        <f>INDEX(Sorted_by_Variable!L$62:L$114,D655)</f>
        <v>25057.212156222682</v>
      </c>
      <c r="N657" s="166">
        <f>INDEX(Sorted_by_Variable!M$62:M$114,D655)</f>
        <v>25097.650932856428</v>
      </c>
      <c r="O657" s="166">
        <f>INDEX(Sorted_by_Variable!N$62:N$114,D655)</f>
        <v>25125.430717641382</v>
      </c>
      <c r="P657" s="166">
        <f>INDEX(Sorted_by_Variable!O$62:O$114,D655)</f>
        <v>25177.05113266658</v>
      </c>
      <c r="Q657" s="166">
        <f>INDEX(Sorted_by_Variable!P$62:P$114,D655)</f>
        <v>25252.234369398342</v>
      </c>
      <c r="R657" s="168">
        <f>INDEX(Sorted_by_Variable!Q$62:Q$114,D655)</f>
        <v>25350.726361657707</v>
      </c>
      <c r="S657" s="166">
        <f>INDEX(Sorted_by_Variable!R$62:R$114,D655)</f>
        <v>25472.296219978263</v>
      </c>
      <c r="T657" s="166">
        <f>INDEX(Sorted_by_Variable!S$62:S$114,D655)</f>
        <v>25616.73569332041</v>
      </c>
      <c r="U657" s="166">
        <f>INDEX(Sorted_by_Variable!T$62:T$114,D655)</f>
        <v>25783.858657286801</v>
      </c>
      <c r="V657" s="166">
        <f>INDEX(Sorted_by_Variable!U$62:U$114,D655)</f>
        <v>25973.500628018202</v>
      </c>
      <c r="W657" s="166">
        <f>INDEX(Sorted_by_Variable!V$62:V$114,D655)</f>
        <v>26185.518300982218</v>
      </c>
      <c r="X657" s="166">
        <f>INDEX(Sorted_by_Variable!W$62:W$114,D655)</f>
        <v>26419.789113899409</v>
      </c>
      <c r="Y657" s="166">
        <f>INDEX(Sorted_by_Variable!X$62:X$114,D655)</f>
        <v>26676.210833082467</v>
      </c>
      <c r="Z657" s="166">
        <f>INDEX(Sorted_by_Variable!Y$62:Y$114,D655)</f>
        <v>26954.701162493897</v>
      </c>
      <c r="AA657" s="166">
        <f>INDEX(Sorted_by_Variable!Z$62:Z$114,D655)</f>
        <v>27255.197374856685</v>
      </c>
      <c r="AB657" s="166">
        <f>INDEX(Sorted_by_Variable!AA$62:AA$114,D655)</f>
        <v>27577.655964180321</v>
      </c>
      <c r="AC657" s="166">
        <f>INDEX(Sorted_by_Variable!AB$62:AB$114,D655)</f>
        <v>27922.052319091614</v>
      </c>
      <c r="AD657" s="166">
        <f>INDEX(Sorted_by_Variable!AC$62:AC$114,D655)</f>
        <v>28281.108469017272</v>
      </c>
      <c r="AE657" s="166">
        <f>INDEX(Sorted_by_Variable!AD$62:AD$114,D655)</f>
        <v>28652.288087381094</v>
      </c>
      <c r="AF657" s="166">
        <f>INDEX(Sorted_by_Variable!AE$62:AE$114,D655)</f>
        <v>29033.086920501431</v>
      </c>
      <c r="AG657" s="166">
        <f>INDEX(Sorted_by_Variable!AF$62:AF$114,D655)</f>
        <v>29421.041205309542</v>
      </c>
      <c r="AH657" s="166">
        <f>INDEX(Sorted_by_Variable!AG$62:AG$114,D655)</f>
        <v>29830.38046301113</v>
      </c>
      <c r="AI657" s="166">
        <f>INDEX(Sorted_by_Variable!AH$62:AH$114,D655)</f>
        <v>30243.1165007417</v>
      </c>
      <c r="AJ657" s="166">
        <f>INDEX(Sorted_by_Variable!AI$62:AI$114,D655)</f>
        <v>30659.582393848839</v>
      </c>
      <c r="AK657" s="166">
        <f>INDEX(Sorted_by_Variable!AJ$62:AJ$114,D655)</f>
        <v>31080.091201121544</v>
      </c>
      <c r="AL657" s="166">
        <f>INDEX(Sorted_by_Variable!AK$62:AK$114,D655)</f>
        <v>31504.936762451081</v>
      </c>
      <c r="AM657" s="166">
        <f>INDEX(Sorted_by_Variable!AL$62:AL$114,D655)</f>
        <v>31934.394450185053</v>
      </c>
      <c r="AN657" s="166">
        <f>INDEX(Sorted_by_Variable!AM$62:AM$114,D655)</f>
        <v>32368.721875948359</v>
      </c>
      <c r="AO657" s="166">
        <f>INDEX(Sorted_by_Variable!AN$62:AN$114,D655)</f>
        <v>32808.159554619975</v>
      </c>
      <c r="AP657" s="166">
        <f>INDEX(Sorted_by_Variable!AO$62:AO$114,D655)</f>
        <v>33252.931527073102</v>
      </c>
      <c r="AQ657" s="168">
        <f>INDEX(Sorted_by_Variable!AP$62:AP$114,D655)</f>
        <v>33703.245943208109</v>
      </c>
      <c r="AS657" s="69" t="str">
        <f t="shared" si="127"/>
        <v>Sales after EE</v>
      </c>
    </row>
    <row r="658" spans="2:45" x14ac:dyDescent="0.35">
      <c r="C658" t="s">
        <v>2356</v>
      </c>
      <c r="D658" s="76" t="s">
        <v>0</v>
      </c>
      <c r="E658" s="166">
        <f>INDEX(Sorted_by_Variable!D$117:D$169,D655)</f>
        <v>0</v>
      </c>
      <c r="F658" s="167">
        <f>INDEX(Sorted_by_Variable!E$117:E$169,D655)</f>
        <v>0</v>
      </c>
      <c r="G658" s="166">
        <f>INDEX(Sorted_by_Variable!F$117:F$169,D655)</f>
        <v>0</v>
      </c>
      <c r="H658" s="166">
        <f>INDEX(Sorted_by_Variable!G$117:G$169,D655)</f>
        <v>0</v>
      </c>
      <c r="I658" s="166">
        <f>INDEX(Sorted_by_Variable!H$117:H$169,D655)</f>
        <v>0</v>
      </c>
      <c r="J658" s="166">
        <f>INDEX(Sorted_by_Variable!I$117:I$169,D655)</f>
        <v>138.167</v>
      </c>
      <c r="K658" s="166">
        <f>INDEX(Sorted_by_Variable!J$117:J$169,D655)</f>
        <v>319.55804791266064</v>
      </c>
      <c r="L658" s="166">
        <f>INDEX(Sorted_by_Variable!K$117:K$169,D655)</f>
        <v>541.8659885692482</v>
      </c>
      <c r="M658" s="166">
        <f>INDEX(Sorted_by_Variable!L$117:L$169,D655)</f>
        <v>802.55831913213626</v>
      </c>
      <c r="N658" s="166">
        <f>INDEX(Sorted_by_Variable!M$117:M$169,D655)</f>
        <v>1098.9100500824879</v>
      </c>
      <c r="O658" s="166">
        <f>INDEX(Sorted_by_Variable!N$117:N$169,D655)</f>
        <v>1412.307039422813</v>
      </c>
      <c r="P658" s="166">
        <f>INDEX(Sorted_by_Variable!O$117:O$169,D655)</f>
        <v>1706.3067905879204</v>
      </c>
      <c r="Q658" s="166">
        <f>INDEX(Sorted_by_Variable!P$117:P$169,D655)</f>
        <v>1981.244981622373</v>
      </c>
      <c r="R658" s="168">
        <f>INDEX(Sorted_by_Variable!Q$117:Q$169,D655)</f>
        <v>2237.4343018925392</v>
      </c>
      <c r="S658" s="166">
        <f>INDEX(Sorted_by_Variable!R$117:R$169,D655)</f>
        <v>2475.1650275444395</v>
      </c>
      <c r="T658" s="166">
        <f>INDEX(Sorted_by_Variable!S$117:S$169,D655)</f>
        <v>2694.705569732997</v>
      </c>
      <c r="U658" s="166">
        <f>INDEX(Sorted_by_Variable!T$117:T$169,D655)</f>
        <v>2896.3029964795983</v>
      </c>
      <c r="V658" s="166">
        <f>INDEX(Sorted_by_Variable!U$117:U$169,D655)</f>
        <v>3080.183528980443</v>
      </c>
      <c r="W658" s="166">
        <f>INDEX(Sorted_by_Variable!V$117:V$169,D655)</f>
        <v>3246.5530131549267</v>
      </c>
      <c r="X658" s="166">
        <f>INDEX(Sorted_by_Variable!W$117:W$169,D655)</f>
        <v>3395.5973671912252</v>
      </c>
      <c r="Y658" s="166">
        <f>INDEX(Sorted_by_Variable!X$117:X$169,D655)</f>
        <v>3527.4830058152429</v>
      </c>
      <c r="Z658" s="166">
        <f>INDEX(Sorted_by_Variable!Y$117:Y$169,D655)</f>
        <v>3642.3572419791908</v>
      </c>
      <c r="AA658" s="166">
        <f>INDEX(Sorted_by_Variable!Z$117:Z$169,D655)</f>
        <v>3740.34866663714</v>
      </c>
      <c r="AB658" s="166">
        <f>INDEX(Sorted_by_Variable!AA$117:AA$169,D655)</f>
        <v>3821.5675072469826</v>
      </c>
      <c r="AC658" s="166">
        <f>INDEX(Sorted_by_Variable!AB$117:AB$169,D655)</f>
        <v>3886.1059656112666</v>
      </c>
      <c r="AD658" s="166">
        <f>INDEX(Sorted_by_Variable!AC$117:AC$169,D655)</f>
        <v>3941.3104830117099</v>
      </c>
      <c r="AE658" s="166">
        <f>INDEX(Sorted_by_Variable!AD$117:AD$169,D655)</f>
        <v>3989.7867484765488</v>
      </c>
      <c r="AF658" s="166">
        <f>INDEX(Sorted_by_Variable!AE$117:AE$169,D655)</f>
        <v>4034.1092814968633</v>
      </c>
      <c r="AG658" s="166">
        <f>INDEX(Sorted_by_Variable!AF$117:AF$169,D655)</f>
        <v>4076.8130260733396</v>
      </c>
      <c r="AH658" s="166">
        <f>INDEX(Sorted_by_Variable!AG$117:AG$169,D655)</f>
        <v>4120.3862021069481</v>
      </c>
      <c r="AI658" s="166">
        <f>INDEX(Sorted_by_Variable!AH$117:AH$169,D655)</f>
        <v>4166.6862641594071</v>
      </c>
      <c r="AJ658" s="166">
        <f>INDEX(Sorted_by_Variable!AI$117:AI$169,D655)</f>
        <v>4215.4629327683224</v>
      </c>
      <c r="AK658" s="166">
        <f>INDEX(Sorted_by_Variable!AJ$117:AJ$169,D655)</f>
        <v>4266.4870644832581</v>
      </c>
      <c r="AL658" s="166">
        <f>INDEX(Sorted_by_Variable!AK$117:AK$169,D655)</f>
        <v>4319.5498693406144</v>
      </c>
      <c r="AM658" s="166">
        <f>INDEX(Sorted_by_Variable!AL$117:AL$169,D655)</f>
        <v>4374.4621748499148</v>
      </c>
      <c r="AN658" s="166">
        <f>INDEX(Sorted_by_Variable!AM$117:AM$169,D655)</f>
        <v>4431.0537347206418</v>
      </c>
      <c r="AO658" s="166">
        <f>INDEX(Sorted_by_Variable!AN$117:AN$169,D655)</f>
        <v>4489.1725806434506</v>
      </c>
      <c r="AP658" s="166">
        <f>INDEX(Sorted_by_Variable!AO$117:AO$169,D655)</f>
        <v>4548.6844155210747</v>
      </c>
      <c r="AQ658" s="168">
        <f>INDEX(Sorted_by_Variable!AP$117:AP$169,D655)</f>
        <v>4609.4720466223898</v>
      </c>
      <c r="AS658" s="69" t="str">
        <f t="shared" si="127"/>
        <v>Net cumulative savings</v>
      </c>
    </row>
    <row r="659" spans="2:45" x14ac:dyDescent="0.35">
      <c r="C659" t="s">
        <v>2390</v>
      </c>
      <c r="D659" s="76" t="s">
        <v>1</v>
      </c>
      <c r="E659" s="174">
        <f t="shared" ref="E659:AQ659" si="128">E658/E656</f>
        <v>0</v>
      </c>
      <c r="F659" s="173">
        <f t="shared" si="128"/>
        <v>0</v>
      </c>
      <c r="G659" s="174">
        <f t="shared" si="128"/>
        <v>0</v>
      </c>
      <c r="H659" s="174">
        <f t="shared" si="128"/>
        <v>0</v>
      </c>
      <c r="I659" s="174">
        <f t="shared" si="128"/>
        <v>0</v>
      </c>
      <c r="J659" s="174">
        <f t="shared" si="128"/>
        <v>5.5544173703182195E-3</v>
      </c>
      <c r="K659" s="174">
        <f t="shared" si="128"/>
        <v>1.2681316035547912E-2</v>
      </c>
      <c r="L659" s="174">
        <f t="shared" si="128"/>
        <v>2.1226913133323162E-2</v>
      </c>
      <c r="M659" s="174">
        <f t="shared" si="128"/>
        <v>3.1035013241784176E-2</v>
      </c>
      <c r="N659" s="174">
        <f t="shared" si="128"/>
        <v>4.1948637868847644E-2</v>
      </c>
      <c r="O659" s="174">
        <f t="shared" si="128"/>
        <v>5.321881813557619E-2</v>
      </c>
      <c r="P659" s="174">
        <f t="shared" si="128"/>
        <v>6.3470746305540199E-2</v>
      </c>
      <c r="Q659" s="174">
        <f t="shared" si="128"/>
        <v>7.2750343651852012E-2</v>
      </c>
      <c r="R659" s="175">
        <f t="shared" si="128"/>
        <v>8.110124952435338E-2</v>
      </c>
      <c r="S659" s="174">
        <f t="shared" si="128"/>
        <v>8.8564932808121916E-2</v>
      </c>
      <c r="T659" s="174">
        <f t="shared" si="128"/>
        <v>9.5180797921778831E-2</v>
      </c>
      <c r="U659" s="174">
        <f t="shared" si="128"/>
        <v>0.10098628562294884</v>
      </c>
      <c r="V659" s="174">
        <f t="shared" si="128"/>
        <v>0.10601696887513207</v>
      </c>
      <c r="W659" s="174">
        <f t="shared" si="128"/>
        <v>0.11030664401779652</v>
      </c>
      <c r="X659" s="174">
        <f t="shared" si="128"/>
        <v>0.11388741746965997</v>
      </c>
      <c r="Y659" s="174">
        <f t="shared" si="128"/>
        <v>0.11678978818386734</v>
      </c>
      <c r="Z659" s="174">
        <f t="shared" si="128"/>
        <v>0.11904272606306174</v>
      </c>
      <c r="AA659" s="174">
        <f t="shared" si="128"/>
        <v>0.12067374653216062</v>
      </c>
      <c r="AB659" s="174">
        <f t="shared" si="128"/>
        <v>0.12170898145696299</v>
      </c>
      <c r="AC659" s="174">
        <f t="shared" si="128"/>
        <v>0.12217324658750096</v>
      </c>
      <c r="AD659" s="174">
        <f t="shared" si="128"/>
        <v>0.12231578544364786</v>
      </c>
      <c r="AE659" s="174">
        <f t="shared" si="128"/>
        <v>0.12222834389478603</v>
      </c>
      <c r="AF659" s="174">
        <f t="shared" si="128"/>
        <v>0.12199731893970123</v>
      </c>
      <c r="AG659" s="174">
        <f t="shared" si="128"/>
        <v>0.12170370668858922</v>
      </c>
      <c r="AH659" s="174">
        <f t="shared" si="128"/>
        <v>0.12136356868607455</v>
      </c>
      <c r="AI659" s="174">
        <f t="shared" si="128"/>
        <v>0.12109009437303533</v>
      </c>
      <c r="AJ659" s="174">
        <f t="shared" si="128"/>
        <v>0.12087333201402373</v>
      </c>
      <c r="AK659" s="174">
        <f t="shared" si="128"/>
        <v>0.12070438706750038</v>
      </c>
      <c r="AL659" s="174">
        <f t="shared" si="128"/>
        <v>0.12057534595645314</v>
      </c>
      <c r="AM659" s="174">
        <f t="shared" si="128"/>
        <v>0.1204792048404444</v>
      </c>
      <c r="AN659" s="174">
        <f t="shared" si="128"/>
        <v>0.12040980308140764</v>
      </c>
      <c r="AO659" s="174">
        <f t="shared" si="128"/>
        <v>0.1203617611137147</v>
      </c>
      <c r="AP659" s="174">
        <f t="shared" si="128"/>
        <v>0.1203304224461923</v>
      </c>
      <c r="AQ659" s="175">
        <f t="shared" si="128"/>
        <v>0.12031179953993086</v>
      </c>
      <c r="AS659" s="69" t="str">
        <f t="shared" si="127"/>
        <v>Net cumulative savings as a percent of sales before EE</v>
      </c>
    </row>
    <row r="660" spans="2:45" x14ac:dyDescent="0.35">
      <c r="C660" t="s">
        <v>2378</v>
      </c>
      <c r="D660" s="76" t="s">
        <v>0</v>
      </c>
      <c r="E660" s="166">
        <f>INDEX(Sorted_by_Variable!D$227:D$279,D655)</f>
        <v>0</v>
      </c>
      <c r="F660" s="167">
        <f>INDEX(Sorted_by_Variable!E$227:E$279,D655)</f>
        <v>0</v>
      </c>
      <c r="G660" s="166">
        <f>INDEX(Sorted_by_Variable!F$227:F$279,D655)</f>
        <v>0</v>
      </c>
      <c r="H660" s="166">
        <f>INDEX(Sorted_by_Variable!G$227:G$279,D655)</f>
        <v>0</v>
      </c>
      <c r="I660" s="166">
        <f>INDEX(Sorted_by_Variable!H$227:H$279,D655)</f>
        <v>0</v>
      </c>
      <c r="J660" s="166">
        <f>INDEX(Sorted_by_Variable!I$227:I$279,D655)</f>
        <v>138.167</v>
      </c>
      <c r="K660" s="166">
        <f>INDEX(Sorted_by_Variable!J$227:J$279,D655)</f>
        <v>188.66299528108169</v>
      </c>
      <c r="L660" s="166">
        <f>INDEX(Sorted_by_Variable!K$227:K$279,D655)</f>
        <v>239.50951935559198</v>
      </c>
      <c r="M660" s="166">
        <f>INDEX(Sorted_by_Variable!L$227:L$279,D655)</f>
        <v>290.4996734385025</v>
      </c>
      <c r="N660" s="166">
        <f>INDEX(Sorted_by_Variable!M$227:M$279,D655)</f>
        <v>341.44853032272931</v>
      </c>
      <c r="O660" s="166">
        <f>INDEX(Sorted_by_Variable!N$227:N$279,D655)</f>
        <v>376.46476399284643</v>
      </c>
      <c r="P660" s="166">
        <f>INDEX(Sorted_by_Variable!O$227:O$279,D655)</f>
        <v>376.88146076462073</v>
      </c>
      <c r="Q660" s="166">
        <f>INDEX(Sorted_by_Variable!P$227:P$279,D655)</f>
        <v>377.65576698999871</v>
      </c>
      <c r="R660" s="168">
        <f>INDEX(Sorted_by_Variable!Q$227:Q$279,D655)</f>
        <v>378.78351554097515</v>
      </c>
      <c r="S660" s="166">
        <f>INDEX(Sorted_by_Variable!R$227:R$279,D655)</f>
        <v>380.26089542486562</v>
      </c>
      <c r="T660" s="166">
        <f>INDEX(Sorted_by_Variable!S$227:S$279,D655)</f>
        <v>382.08444329967392</v>
      </c>
      <c r="U660" s="166">
        <f>INDEX(Sorted_by_Variable!T$227:T$279,D655)</f>
        <v>384.25103539980614</v>
      </c>
      <c r="V660" s="166">
        <f>INDEX(Sorted_by_Variable!U$227:U$279,D655)</f>
        <v>386.75787985930202</v>
      </c>
      <c r="W660" s="166">
        <f>INDEX(Sorted_by_Variable!V$227:V$279,D655)</f>
        <v>389.60250942027301</v>
      </c>
      <c r="X660" s="166">
        <f>INDEX(Sorted_by_Variable!W$227:W$279,D655)</f>
        <v>392.78277451473326</v>
      </c>
      <c r="Y660" s="166">
        <f>INDEX(Sorted_by_Variable!X$227:X$279,D655)</f>
        <v>396.29683670849113</v>
      </c>
      <c r="Z660" s="166">
        <f>INDEX(Sorted_by_Variable!Y$227:Y$279,D655)</f>
        <v>400.14316249623698</v>
      </c>
      <c r="AA660" s="166">
        <f>INDEX(Sorted_by_Variable!Z$227:Z$279,D655)</f>
        <v>404.32051743740845</v>
      </c>
      <c r="AB660" s="166">
        <f>INDEX(Sorted_by_Variable!AA$227:AA$279,D655)</f>
        <v>408.82796062285024</v>
      </c>
      <c r="AC660" s="166">
        <f>INDEX(Sorted_by_Variable!AB$227:AB$279,D655)</f>
        <v>413.66483946270483</v>
      </c>
      <c r="AD660" s="166">
        <f>INDEX(Sorted_by_Variable!AC$227:AC$279,D655)</f>
        <v>418.83078478637418</v>
      </c>
      <c r="AE660" s="166">
        <f>INDEX(Sorted_by_Variable!AD$227:AD$279,D655)</f>
        <v>424.21662703525908</v>
      </c>
      <c r="AF660" s="166">
        <f>INDEX(Sorted_by_Variable!AE$227:AE$279,D655)</f>
        <v>429.78432131071639</v>
      </c>
      <c r="AG660" s="166">
        <f>INDEX(Sorted_by_Variable!AF$227:AF$279,D655)</f>
        <v>435.49630380752143</v>
      </c>
      <c r="AH660" s="166">
        <f>INDEX(Sorted_by_Variable!AG$227:AG$279,D655)</f>
        <v>441.31561807964312</v>
      </c>
      <c r="AI660" s="166">
        <f>INDEX(Sorted_by_Variable!AH$227:AH$279,D655)</f>
        <v>447.45570694516692</v>
      </c>
      <c r="AJ660" s="166">
        <f>INDEX(Sorted_by_Variable!AI$227:AI$279,D655)</f>
        <v>453.64674751112551</v>
      </c>
      <c r="AK660" s="166">
        <f>INDEX(Sorted_by_Variable!AJ$227:AJ$279,D655)</f>
        <v>459.89373590773255</v>
      </c>
      <c r="AL660" s="166">
        <f>INDEX(Sorted_by_Variable!AK$227:AK$279,D655)</f>
        <v>466.20136801682315</v>
      </c>
      <c r="AM660" s="166">
        <f>INDEX(Sorted_by_Variable!AL$227:AL$279,D655)</f>
        <v>472.57405143676618</v>
      </c>
      <c r="AN660" s="166">
        <f>INDEX(Sorted_by_Variable!AM$227:AM$279,D655)</f>
        <v>479.01591675277575</v>
      </c>
      <c r="AO660" s="166">
        <f>INDEX(Sorted_by_Variable!AN$227:AN$279,D655)</f>
        <v>485.53082813922538</v>
      </c>
      <c r="AP660" s="166">
        <f>INDEX(Sorted_by_Variable!AO$227:AO$279,D655)</f>
        <v>492.12239331929959</v>
      </c>
      <c r="AQ660" s="168">
        <f>INDEX(Sorted_by_Variable!AP$227:AP$279,D655)</f>
        <v>498.79397290609654</v>
      </c>
      <c r="AS660" s="69" t="str">
        <f t="shared" si="127"/>
        <v>Annual first-year savings</v>
      </c>
    </row>
    <row r="661" spans="2:45" x14ac:dyDescent="0.35">
      <c r="C661" t="s">
        <v>2379</v>
      </c>
      <c r="D661" s="76" t="s">
        <v>1</v>
      </c>
      <c r="E661" s="174">
        <f>INDEX(Sorted_by_Variable!D$282:D$335,D655)</f>
        <v>0</v>
      </c>
      <c r="F661" s="173">
        <f>INDEX(Sorted_by_Variable!E$282:E$335,D655)</f>
        <v>5.9609808509309119E-3</v>
      </c>
      <c r="G661" s="174">
        <f>INDEX(Sorted_by_Variable!F$282:F$335,D655)</f>
        <v>5.8494761546964771E-3</v>
      </c>
      <c r="H661" s="174">
        <f>INDEX(Sorted_by_Variable!G$282:G$335,D655)</f>
        <v>5.7742736101898022E-3</v>
      </c>
      <c r="I661" s="174">
        <f>INDEX(Sorted_by_Variable!H$282:H$335,D655)</f>
        <v>5.700037891181807E-3</v>
      </c>
      <c r="J661" s="174">
        <f>INDEX(Sorted_by_Variable!I$282:I$335,D655)</f>
        <v>5.6267565678863578E-3</v>
      </c>
      <c r="K661" s="174">
        <f>INDEX(Sorted_by_Variable!J$282:J$335,D655)</f>
        <v>5.5854412421746467E-3</v>
      </c>
      <c r="L661" s="174">
        <f>INDEX(Sorted_by_Variable!K$282:K$335,D655)</f>
        <v>5.5534330255174458E-3</v>
      </c>
      <c r="M661" s="174">
        <f>INDEX(Sorted_by_Variable!L$282:L$335,D655)</f>
        <v>5.5298997609896771E-3</v>
      </c>
      <c r="N661" s="174">
        <f>INDEX(Sorted_by_Variable!M$282:M$335,D655)</f>
        <v>5.5140611468897094E-3</v>
      </c>
      <c r="O661" s="174">
        <f>INDEX(Sorted_by_Variable!N$282:N$335,D655)</f>
        <v>5.5051765748769564E-3</v>
      </c>
      <c r="P661" s="174">
        <f>INDEX(Sorted_by_Variable!O$282:O$335,D655)</f>
        <v>5.49908980875653E-3</v>
      </c>
      <c r="Q661" s="174">
        <f>INDEX(Sorted_by_Variable!P$282:P$335,D655)</f>
        <v>5.487815045215198E-3</v>
      </c>
      <c r="R661" s="175">
        <f>INDEX(Sorted_by_Variable!Q$282:Q$335,D655)</f>
        <v>5.4714762257804892E-3</v>
      </c>
      <c r="S661" s="174">
        <f>INDEX(Sorted_by_Variable!R$282:R$335,D655)</f>
        <v>5.4502185865953675E-3</v>
      </c>
      <c r="T661" s="174">
        <f>INDEX(Sorted_by_Variable!S$282:S$335,D655)</f>
        <v>5.4242067070354562E-3</v>
      </c>
      <c r="U661" s="174">
        <f>INDEX(Sorted_by_Variable!T$282:T$335,D655)</f>
        <v>5.393622421455798E-3</v>
      </c>
      <c r="V661" s="174">
        <f>INDEX(Sorted_by_Variable!U$282:U$335,D655)</f>
        <v>5.3586626360501129E-3</v>
      </c>
      <c r="W661" s="174">
        <f>INDEX(Sorted_by_Variable!V$282:V$335,D655)</f>
        <v>5.3195370920066177E-3</v>
      </c>
      <c r="X661" s="174">
        <f>INDEX(Sorted_by_Variable!W$282:W$335,D655)</f>
        <v>5.2764661142803261E-3</v>
      </c>
      <c r="Y661" s="174">
        <f>INDEX(Sorted_by_Variable!X$282:X$335,D655)</f>
        <v>5.2296783825314698E-3</v>
      </c>
      <c r="Z661" s="174">
        <f>INDEX(Sorted_by_Variable!Y$282:Y$335,D655)</f>
        <v>5.1794087572831892E-3</v>
      </c>
      <c r="AA661" s="174">
        <f>INDEX(Sorted_by_Variable!Z$282:Z$335,D655)</f>
        <v>5.1258961903184585E-3</v>
      </c>
      <c r="AB661" s="174">
        <f>INDEX(Sorted_by_Variable!AA$282:AA$335,D655)</f>
        <v>5.0693817439554142E-3</v>
      </c>
      <c r="AC661" s="174">
        <f>INDEX(Sorted_by_Variable!AB$282:AB$335,D655)</f>
        <v>5.0101067392914183E-3</v>
      </c>
      <c r="AD661" s="174">
        <f>INDEX(Sorted_by_Variable!AC$282:AC$335,D655)</f>
        <v>4.9483110489528291E-3</v>
      </c>
      <c r="AE661" s="174">
        <f>INDEX(Sorted_by_Variable!AD$282:AD$335,D655)</f>
        <v>4.8854874324097209E-3</v>
      </c>
      <c r="AF661" s="174">
        <f>INDEX(Sorted_by_Variable!AE$282:AE$335,D655)</f>
        <v>4.8221977797595463E-3</v>
      </c>
      <c r="AG661" s="174">
        <f>INDEX(Sorted_by_Variable!AF$282:AF$335,D655)</f>
        <v>4.7589496899978186E-3</v>
      </c>
      <c r="AH661" s="174">
        <f>INDEX(Sorted_by_Variable!AG$282:AG$335,D655)</f>
        <v>4.6961968149198388E-3</v>
      </c>
      <c r="AI661" s="174">
        <f>INDEX(Sorted_by_Variable!AH$282:AH$335,D655)</f>
        <v>4.6317545353242598E-3</v>
      </c>
      <c r="AJ661" s="174">
        <f>INDEX(Sorted_by_Variable!AI$282:AI$335,D655)</f>
        <v>4.5685437212336071E-3</v>
      </c>
      <c r="AK661" s="174">
        <f>INDEX(Sorted_by_Variable!AJ$282:AJ$335,D655)</f>
        <v>4.5064866906902208E-3</v>
      </c>
      <c r="AL661" s="174">
        <f>INDEX(Sorted_by_Variable!AK$282:AK$335,D655)</f>
        <v>4.445514625613909E-3</v>
      </c>
      <c r="AM661" s="174">
        <f>INDEX(Sorted_by_Variable!AL$282:AL$335,D655)</f>
        <v>4.3855666507692627E-3</v>
      </c>
      <c r="AN661" s="174">
        <f>INDEX(Sorted_by_Variable!AM$282:AM$335,D655)</f>
        <v>4.32658900783382E-3</v>
      </c>
      <c r="AO661" s="174">
        <f>INDEX(Sorted_by_Variable!AN$282:AN$335,D655)</f>
        <v>4.2685343131408987E-3</v>
      </c>
      <c r="AP661" s="174">
        <f>INDEX(Sorted_by_Variable!AO$282:AO$335,D655)</f>
        <v>4.2113608893536245E-3</v>
      </c>
      <c r="AQ661" s="175">
        <f>INDEX(Sorted_by_Variable!AP$282:AP$335,D655)</f>
        <v>4.1550321627285818E-3</v>
      </c>
      <c r="AS661" s="69" t="str">
        <f t="shared" si="127"/>
        <v>EIA and EERS savings as a percent of previous year sales</v>
      </c>
    </row>
    <row r="662" spans="2:45" x14ac:dyDescent="0.35">
      <c r="C662" t="s">
        <v>2391</v>
      </c>
      <c r="D662" s="76" t="s">
        <v>1</v>
      </c>
      <c r="E662" s="174">
        <f>INDEX(Sorted_by_Variable!D$337:D$389,D655)</f>
        <v>0</v>
      </c>
      <c r="F662" s="173">
        <f>INDEX(Sorted_by_Variable!E$337:E$389,D655)</f>
        <v>0</v>
      </c>
      <c r="G662" s="174">
        <f>INDEX(Sorted_by_Variable!F$337:F$389,D655)</f>
        <v>0</v>
      </c>
      <c r="H662" s="174">
        <f>INDEX(Sorted_by_Variable!G$337:G$389,D655)</f>
        <v>0</v>
      </c>
      <c r="I662" s="174">
        <f>INDEX(Sorted_by_Variable!H$337:H$389,D655)</f>
        <v>0</v>
      </c>
      <c r="J662" s="174">
        <f>INDEX(Sorted_by_Variable!I$337:I$389,D655)</f>
        <v>5.6267565678863578E-3</v>
      </c>
      <c r="K662" s="174">
        <f>INDEX(Sorted_by_Variable!J$337:J$389,D655)</f>
        <v>7.6267565678863579E-3</v>
      </c>
      <c r="L662" s="174">
        <f>INDEX(Sorted_by_Variable!K$337:K$389,D655)</f>
        <v>9.6267565678863579E-3</v>
      </c>
      <c r="M662" s="174">
        <f>INDEX(Sorted_by_Variable!L$337:L$389,D655)</f>
        <v>1.1626756567886358E-2</v>
      </c>
      <c r="N662" s="174">
        <f>INDEX(Sorted_by_Variable!M$337:M$389,D655)</f>
        <v>1.3626756567886358E-2</v>
      </c>
      <c r="O662" s="174">
        <f>INDEX(Sorted_by_Variable!N$337:N$389,D655)</f>
        <v>1.4999999999999999E-2</v>
      </c>
      <c r="P662" s="174">
        <f>INDEX(Sorted_by_Variable!O$337:O$389,D655)</f>
        <v>1.4999999999999999E-2</v>
      </c>
      <c r="Q662" s="174">
        <f>INDEX(Sorted_by_Variable!P$337:P$389,D655)</f>
        <v>1.4999999999999999E-2</v>
      </c>
      <c r="R662" s="175">
        <f>INDEX(Sorted_by_Variable!Q$337:Q$389,D655)</f>
        <v>1.4999999999999999E-2</v>
      </c>
      <c r="S662" s="174">
        <f>INDEX(Sorted_by_Variable!R$337:R$389,D655)</f>
        <v>1.4999999999999999E-2</v>
      </c>
      <c r="T662" s="174">
        <f>INDEX(Sorted_by_Variable!S$337:S$389,D655)</f>
        <v>1.4999999999999999E-2</v>
      </c>
      <c r="U662" s="174">
        <f>INDEX(Sorted_by_Variable!T$337:T$389,D655)</f>
        <v>1.4999999999999999E-2</v>
      </c>
      <c r="V662" s="174">
        <f>INDEX(Sorted_by_Variable!U$337:U$389,D655)</f>
        <v>1.4999999999999999E-2</v>
      </c>
      <c r="W662" s="174">
        <f>INDEX(Sorted_by_Variable!V$337:V$389,D655)</f>
        <v>1.4999999999999999E-2</v>
      </c>
      <c r="X662" s="174">
        <f>INDEX(Sorted_by_Variable!W$337:W$389,D655)</f>
        <v>1.4999999999999999E-2</v>
      </c>
      <c r="Y662" s="174">
        <f>INDEX(Sorted_by_Variable!X$337:X$389,D655)</f>
        <v>1.4999999999999999E-2</v>
      </c>
      <c r="Z662" s="174">
        <f>INDEX(Sorted_by_Variable!Y$337:Y$389,D655)</f>
        <v>1.4999999999999999E-2</v>
      </c>
      <c r="AA662" s="174">
        <f>INDEX(Sorted_by_Variable!Z$337:Z$389,D655)</f>
        <v>1.4999999999999999E-2</v>
      </c>
      <c r="AB662" s="174">
        <f>INDEX(Sorted_by_Variable!AA$337:AA$389,D655)</f>
        <v>1.4999999999999999E-2</v>
      </c>
      <c r="AC662" s="174">
        <f>INDEX(Sorted_by_Variable!AB$337:AB$389,D655)</f>
        <v>1.4999999999999999E-2</v>
      </c>
      <c r="AD662" s="174">
        <f>INDEX(Sorted_by_Variable!AC$337:AC$389,D655)</f>
        <v>1.4999999999999999E-2</v>
      </c>
      <c r="AE662" s="174">
        <f>INDEX(Sorted_by_Variable!AD$337:AD$389,D655)</f>
        <v>1.4999999999999999E-2</v>
      </c>
      <c r="AF662" s="174">
        <f>INDEX(Sorted_by_Variable!AE$337:AE$389,D655)</f>
        <v>1.4999999999999999E-2</v>
      </c>
      <c r="AG662" s="174">
        <f>INDEX(Sorted_by_Variable!AF$337:AF$389,D655)</f>
        <v>1.4999999999999999E-2</v>
      </c>
      <c r="AH662" s="174">
        <f>INDEX(Sorted_by_Variable!AG$337:AG$389,D655)</f>
        <v>1.4999999999999999E-2</v>
      </c>
      <c r="AI662" s="174">
        <f>INDEX(Sorted_by_Variable!AH$337:AH$389,D655)</f>
        <v>1.4999999999999999E-2</v>
      </c>
      <c r="AJ662" s="174">
        <f>INDEX(Sorted_by_Variable!AI$337:AI$389,D655)</f>
        <v>1.4999999999999999E-2</v>
      </c>
      <c r="AK662" s="174">
        <f>INDEX(Sorted_by_Variable!AJ$337:AJ$389,D655)</f>
        <v>1.4999999999999999E-2</v>
      </c>
      <c r="AL662" s="174">
        <f>INDEX(Sorted_by_Variable!AK$337:AK$389,D655)</f>
        <v>1.4999999999999999E-2</v>
      </c>
      <c r="AM662" s="174">
        <f>INDEX(Sorted_by_Variable!AL$337:AL$389,D655)</f>
        <v>1.4999999999999999E-2</v>
      </c>
      <c r="AN662" s="174">
        <f>INDEX(Sorted_by_Variable!AM$337:AM$389,D655)</f>
        <v>1.4999999999999999E-2</v>
      </c>
      <c r="AO662" s="174">
        <f>INDEX(Sorted_by_Variable!AN$337:AN$389,D655)</f>
        <v>1.4999999999999999E-2</v>
      </c>
      <c r="AP662" s="174">
        <f>INDEX(Sorted_by_Variable!AO$337:AO$389,D655)</f>
        <v>1.4999999999999999E-2</v>
      </c>
      <c r="AQ662" s="175">
        <f>INDEX(Sorted_by_Variable!AP$337:AP$389,D655)</f>
        <v>1.4999999999999999E-2</v>
      </c>
      <c r="AS662" s="69" t="str">
        <f t="shared" si="127"/>
        <v>First-year savings as a percent of previous year sales</v>
      </c>
    </row>
    <row r="663" spans="2:45" x14ac:dyDescent="0.35">
      <c r="B663" s="231"/>
      <c r="C663" s="231" t="s">
        <v>2414</v>
      </c>
      <c r="D663" s="248"/>
      <c r="E663" s="250"/>
      <c r="F663" s="249"/>
      <c r="G663" s="250"/>
      <c r="H663" s="250"/>
      <c r="I663" s="250"/>
      <c r="J663" s="250"/>
      <c r="K663" s="250"/>
      <c r="L663" s="250"/>
      <c r="M663" s="250"/>
      <c r="N663" s="250"/>
      <c r="O663" s="250"/>
      <c r="P663" s="250"/>
      <c r="Q663" s="250"/>
      <c r="R663" s="251"/>
      <c r="S663" s="250"/>
      <c r="T663" s="250"/>
      <c r="U663" s="250"/>
      <c r="V663" s="250"/>
      <c r="W663" s="250"/>
      <c r="X663" s="250"/>
      <c r="Y663" s="250"/>
      <c r="Z663" s="250"/>
      <c r="AA663" s="250"/>
      <c r="AB663" s="250"/>
      <c r="AC663" s="250"/>
      <c r="AD663" s="250"/>
      <c r="AE663" s="250"/>
      <c r="AF663" s="250"/>
      <c r="AG663" s="250"/>
      <c r="AH663" s="250"/>
      <c r="AI663" s="250"/>
      <c r="AJ663" s="250"/>
      <c r="AK663" s="250"/>
      <c r="AL663" s="250"/>
      <c r="AM663" s="250"/>
      <c r="AN663" s="250"/>
      <c r="AO663" s="250"/>
      <c r="AP663" s="250"/>
      <c r="AQ663" s="251"/>
      <c r="AS663" s="69" t="str">
        <f t="shared" si="127"/>
        <v>Levelized cost of saved energy associated with program year</v>
      </c>
    </row>
    <row r="664" spans="2:45" x14ac:dyDescent="0.35">
      <c r="B664" s="36"/>
      <c r="C664" s="267" t="s">
        <v>2403</v>
      </c>
      <c r="D664" s="76" t="s">
        <v>2375</v>
      </c>
      <c r="E664" s="197"/>
      <c r="F664" s="196">
        <f>INDEX(Sorted_by_Variable!E$392:E$444,D655)</f>
        <v>0</v>
      </c>
      <c r="G664" s="197">
        <f>INDEX(Sorted_by_Variable!F$392:F$444,D655)</f>
        <v>0</v>
      </c>
      <c r="H664" s="197">
        <f>INDEX(Sorted_by_Variable!G$392:G$444,D655)</f>
        <v>0</v>
      </c>
      <c r="I664" s="197">
        <f>INDEX(Sorted_by_Variable!H$392:H$444,D655)</f>
        <v>0</v>
      </c>
      <c r="J664" s="197">
        <f>INDEX(Sorted_by_Variable!I$392:I$444,D655)</f>
        <v>7.8106720978618887</v>
      </c>
      <c r="K664" s="197">
        <f>INDEX(Sorted_by_Variable!J$392:J$444,D655)</f>
        <v>7.8106720978618869</v>
      </c>
      <c r="L664" s="197">
        <f>INDEX(Sorted_by_Variable!K$392:K$444,D655)</f>
        <v>7.810672097861886</v>
      </c>
      <c r="M664" s="197">
        <f>INDEX(Sorted_by_Variable!L$392:L$444,D655)</f>
        <v>9.1124507808388646</v>
      </c>
      <c r="N664" s="197">
        <f>INDEX(Sorted_by_Variable!M$392:M$444,D655)</f>
        <v>9.1124507808388682</v>
      </c>
      <c r="O664" s="197">
        <f>INDEX(Sorted_by_Variable!N$392:N$444,D655)</f>
        <v>9.1124507808388682</v>
      </c>
      <c r="P664" s="197">
        <f>INDEX(Sorted_by_Variable!O$392:O$444,D655)</f>
        <v>9.1124507808388664</v>
      </c>
      <c r="Q664" s="197">
        <f>INDEX(Sorted_by_Variable!P$392:P$444,D655)</f>
        <v>9.1124507808388664</v>
      </c>
      <c r="R664" s="198">
        <f>INDEX(Sorted_by_Variable!Q$392:Q$444,D655)</f>
        <v>9.1124507808388699</v>
      </c>
      <c r="S664" s="197">
        <f>INDEX(Sorted_by_Variable!R$392:R$444,D655)</f>
        <v>9.1124507808388664</v>
      </c>
      <c r="T664" s="197">
        <f>INDEX(Sorted_by_Variable!S$392:S$444,D655)</f>
        <v>9.1124507808388682</v>
      </c>
      <c r="U664" s="197">
        <f>INDEX(Sorted_by_Variable!T$392:T$444,D655)</f>
        <v>9.1124507808388682</v>
      </c>
      <c r="V664" s="197">
        <f>INDEX(Sorted_by_Variable!U$392:U$444,D655)</f>
        <v>9.1124507808388682</v>
      </c>
      <c r="W664" s="197">
        <f>INDEX(Sorted_by_Variable!V$392:V$444,D655)</f>
        <v>9.1124507808388682</v>
      </c>
      <c r="X664" s="197">
        <f>INDEX(Sorted_by_Variable!W$392:W$444,D655)</f>
        <v>9.1124507808388682</v>
      </c>
      <c r="Y664" s="197">
        <f>INDEX(Sorted_by_Variable!X$392:X$444,D655)</f>
        <v>9.1124507808388682</v>
      </c>
      <c r="Z664" s="197">
        <f>INDEX(Sorted_by_Variable!Y$392:Y$444,D655)</f>
        <v>9.1124507808388699</v>
      </c>
      <c r="AA664" s="197">
        <f>INDEX(Sorted_by_Variable!Z$392:Z$444,D655)</f>
        <v>9.1124507808388682</v>
      </c>
      <c r="AB664" s="197">
        <f>INDEX(Sorted_by_Variable!AA$392:AA$444,D655)</f>
        <v>9.1124507808388682</v>
      </c>
      <c r="AC664" s="197">
        <f>INDEX(Sorted_by_Variable!AB$392:AB$444,D655)</f>
        <v>9.1124507808388628</v>
      </c>
      <c r="AD664" s="197">
        <f>INDEX(Sorted_by_Variable!AC$392:AC$444,D655)</f>
        <v>9.1124507808388664</v>
      </c>
      <c r="AE664" s="197">
        <f>INDEX(Sorted_by_Variable!AD$392:AD$444,D655)</f>
        <v>9.1124507808388664</v>
      </c>
      <c r="AF664" s="197">
        <f>INDEX(Sorted_by_Variable!AE$392:AE$444,D655)</f>
        <v>9.1124507808388699</v>
      </c>
      <c r="AG664" s="197">
        <f>INDEX(Sorted_by_Variable!AF$392:AF$444,D655)</f>
        <v>9.1124507808388664</v>
      </c>
      <c r="AH664" s="197">
        <f>INDEX(Sorted_by_Variable!AG$392:AG$444,D655)</f>
        <v>9.1124507808388699</v>
      </c>
      <c r="AI664" s="197">
        <f>INDEX(Sorted_by_Variable!AH$392:AH$444,D655)</f>
        <v>9.1124507808388664</v>
      </c>
      <c r="AJ664" s="197">
        <f>INDEX(Sorted_by_Variable!AI$392:AI$444,D655)</f>
        <v>9.1124507808388682</v>
      </c>
      <c r="AK664" s="197">
        <f>INDEX(Sorted_by_Variable!AJ$392:AJ$444,D655)</f>
        <v>9.1124507808388699</v>
      </c>
      <c r="AL664" s="197">
        <f>INDEX(Sorted_by_Variable!AK$392:AK$444,D655)</f>
        <v>9.1124507808388682</v>
      </c>
      <c r="AM664" s="197">
        <f>INDEX(Sorted_by_Variable!AL$392:AL$444,D655)</f>
        <v>9.1124507808388682</v>
      </c>
      <c r="AN664" s="197">
        <f>INDEX(Sorted_by_Variable!AM$392:AM$444,D655)</f>
        <v>9.1124507808388664</v>
      </c>
      <c r="AO664" s="197">
        <f>INDEX(Sorted_by_Variable!AN$392:AN$444,D655)</f>
        <v>9.1124507808388717</v>
      </c>
      <c r="AP664" s="197">
        <f>INDEX(Sorted_by_Variable!AO$392:AO$444,D655)</f>
        <v>9.1124507808388682</v>
      </c>
      <c r="AQ664" s="198">
        <f>INDEX(Sorted_by_Variable!AP$392:AP$444,D655)</f>
        <v>9.1124507808388682</v>
      </c>
      <c r="AS664" s="69" t="str">
        <f t="shared" si="127"/>
        <v>Total levelized cost of saved energy</v>
      </c>
    </row>
    <row r="665" spans="2:45" x14ac:dyDescent="0.35">
      <c r="B665" s="36"/>
      <c r="C665" s="267" t="s">
        <v>2397</v>
      </c>
      <c r="D665" s="76" t="s">
        <v>2375</v>
      </c>
      <c r="E665" s="197"/>
      <c r="F665" s="196">
        <f>INDEX(Sorted_by_Variable!E$447:E$499,D655)</f>
        <v>0</v>
      </c>
      <c r="G665" s="197">
        <f>INDEX(Sorted_by_Variable!F$447:F$499,D655)</f>
        <v>0</v>
      </c>
      <c r="H665" s="197">
        <f>INDEX(Sorted_by_Variable!G$447:G$499,D655)</f>
        <v>0</v>
      </c>
      <c r="I665" s="197">
        <f>INDEX(Sorted_by_Variable!H$447:H$499,D655)</f>
        <v>0</v>
      </c>
      <c r="J665" s="197">
        <f>INDEX(Sorted_by_Variable!I$447:I$499,D655)</f>
        <v>3.9053360489309443</v>
      </c>
      <c r="K665" s="197">
        <f>INDEX(Sorted_by_Variable!J$447:J$499,D655)</f>
        <v>3.9053360489309434</v>
      </c>
      <c r="L665" s="197">
        <f>INDEX(Sorted_by_Variable!K$447:K$499,D655)</f>
        <v>3.905336048930943</v>
      </c>
      <c r="M665" s="197">
        <f>INDEX(Sorted_by_Variable!L$447:L$499,D655)</f>
        <v>4.5562253904194323</v>
      </c>
      <c r="N665" s="197">
        <f>INDEX(Sorted_by_Variable!M$447:M$499,D655)</f>
        <v>4.5562253904194341</v>
      </c>
      <c r="O665" s="197">
        <f>INDEX(Sorted_by_Variable!N$447:N$499,D655)</f>
        <v>4.5562253904194341</v>
      </c>
      <c r="P665" s="197">
        <f>INDEX(Sorted_by_Variable!O$447:O$499,D655)</f>
        <v>4.5562253904194332</v>
      </c>
      <c r="Q665" s="197">
        <f>INDEX(Sorted_by_Variable!P$447:P$499,D655)</f>
        <v>4.5562253904194332</v>
      </c>
      <c r="R665" s="198">
        <f>INDEX(Sorted_by_Variable!Q$447:Q$499,D655)</f>
        <v>4.556225390419435</v>
      </c>
      <c r="S665" s="197">
        <f>INDEX(Sorted_by_Variable!R$447:R$499,D655)</f>
        <v>4.5562253904194332</v>
      </c>
      <c r="T665" s="197">
        <f>INDEX(Sorted_by_Variable!S$447:S$499,D655)</f>
        <v>4.5562253904194341</v>
      </c>
      <c r="U665" s="197">
        <f>INDEX(Sorted_by_Variable!T$447:T$499,D655)</f>
        <v>4.5562253904194341</v>
      </c>
      <c r="V665" s="197">
        <f>INDEX(Sorted_by_Variable!U$447:U$499,D655)</f>
        <v>4.5562253904194341</v>
      </c>
      <c r="W665" s="197">
        <f>INDEX(Sorted_by_Variable!V$447:V$499,D655)</f>
        <v>4.5562253904194341</v>
      </c>
      <c r="X665" s="197">
        <f>INDEX(Sorted_by_Variable!W$447:W$499,D655)</f>
        <v>4.5562253904194341</v>
      </c>
      <c r="Y665" s="197">
        <f>INDEX(Sorted_by_Variable!X$447:X$499,D655)</f>
        <v>4.5562253904194341</v>
      </c>
      <c r="Z665" s="197">
        <f>INDEX(Sorted_by_Variable!Y$447:Y$499,D655)</f>
        <v>4.556225390419435</v>
      </c>
      <c r="AA665" s="197">
        <f>INDEX(Sorted_by_Variable!Z$447:Z$499,D655)</f>
        <v>4.5562253904194341</v>
      </c>
      <c r="AB665" s="197">
        <f>INDEX(Sorted_by_Variable!AA$447:AA$499,D655)</f>
        <v>4.5562253904194341</v>
      </c>
      <c r="AC665" s="197">
        <f>INDEX(Sorted_by_Variable!AB$447:AB$499,D655)</f>
        <v>4.5562253904194314</v>
      </c>
      <c r="AD665" s="197">
        <f>INDEX(Sorted_by_Variable!AC$447:AC$499,D655)</f>
        <v>4.5562253904194332</v>
      </c>
      <c r="AE665" s="197">
        <f>INDEX(Sorted_by_Variable!AD$447:AD$499,D655)</f>
        <v>4.5562253904194332</v>
      </c>
      <c r="AF665" s="197">
        <f>INDEX(Sorted_by_Variable!AE$447:AE$499,D655)</f>
        <v>4.556225390419435</v>
      </c>
      <c r="AG665" s="197">
        <f>INDEX(Sorted_by_Variable!AF$447:AF$499,D655)</f>
        <v>4.5562253904194332</v>
      </c>
      <c r="AH665" s="197">
        <f>INDEX(Sorted_by_Variable!AG$447:AG$499,D655)</f>
        <v>4.556225390419435</v>
      </c>
      <c r="AI665" s="197">
        <f>INDEX(Sorted_by_Variable!AH$447:AH$499,D655)</f>
        <v>4.5562253904194332</v>
      </c>
      <c r="AJ665" s="197">
        <f>INDEX(Sorted_by_Variable!AI$447:AI$499,D655)</f>
        <v>4.5562253904194341</v>
      </c>
      <c r="AK665" s="197">
        <f>INDEX(Sorted_by_Variable!AJ$447:AJ$499,D655)</f>
        <v>4.556225390419435</v>
      </c>
      <c r="AL665" s="197">
        <f>INDEX(Sorted_by_Variable!AK$447:AK$499,D655)</f>
        <v>4.5562253904194341</v>
      </c>
      <c r="AM665" s="197">
        <f>INDEX(Sorted_by_Variable!AL$447:AL$499,D655)</f>
        <v>4.5562253904194341</v>
      </c>
      <c r="AN665" s="197">
        <f>INDEX(Sorted_by_Variable!AM$447:AM$499,D655)</f>
        <v>4.5562253904194332</v>
      </c>
      <c r="AO665" s="197">
        <f>INDEX(Sorted_by_Variable!AN$447:AN$499,D655)</f>
        <v>4.5562253904194359</v>
      </c>
      <c r="AP665" s="197">
        <f>INDEX(Sorted_by_Variable!AO$447:AO$499,D655)</f>
        <v>4.5562253904194341</v>
      </c>
      <c r="AQ665" s="198">
        <f>INDEX(Sorted_by_Variable!AP$447:AP$499,D655)</f>
        <v>4.5562253904194341</v>
      </c>
      <c r="AS665" s="69" t="str">
        <f t="shared" si="127"/>
        <v>Program levelized cost of saved energy</v>
      </c>
    </row>
    <row r="666" spans="2:45" x14ac:dyDescent="0.35">
      <c r="B666" s="36"/>
      <c r="C666" s="244" t="s">
        <v>2398</v>
      </c>
      <c r="D666" s="76" t="s">
        <v>2375</v>
      </c>
      <c r="E666" s="197"/>
      <c r="F666" s="196">
        <f>INDEX(Sorted_by_Variable!E$502:E$554,D655)</f>
        <v>0</v>
      </c>
      <c r="G666" s="197">
        <f>INDEX(Sorted_by_Variable!F$502:F$554,D655)</f>
        <v>0</v>
      </c>
      <c r="H666" s="197">
        <f>INDEX(Sorted_by_Variable!G$502:G$554,D655)</f>
        <v>0</v>
      </c>
      <c r="I666" s="197">
        <f>INDEX(Sorted_by_Variable!H$502:H$554,D655)</f>
        <v>0</v>
      </c>
      <c r="J666" s="197">
        <f>INDEX(Sorted_by_Variable!I$502:I$554,D655)</f>
        <v>3.9053360489309443</v>
      </c>
      <c r="K666" s="197">
        <f>INDEX(Sorted_by_Variable!J$502:J$554,D655)</f>
        <v>3.9053360489309434</v>
      </c>
      <c r="L666" s="197">
        <f>INDEX(Sorted_by_Variable!K$502:K$554,D655)</f>
        <v>3.905336048930943</v>
      </c>
      <c r="M666" s="197">
        <f>INDEX(Sorted_by_Variable!L$502:L$554,D655)</f>
        <v>4.5562253904194323</v>
      </c>
      <c r="N666" s="197">
        <f>INDEX(Sorted_by_Variable!M$502:M$554,D655)</f>
        <v>4.5562253904194341</v>
      </c>
      <c r="O666" s="197">
        <f>INDEX(Sorted_by_Variable!N$502:N$554,D655)</f>
        <v>4.5562253904194341</v>
      </c>
      <c r="P666" s="197">
        <f>INDEX(Sorted_by_Variable!O$502:O$554,D655)</f>
        <v>4.5562253904194332</v>
      </c>
      <c r="Q666" s="197">
        <f>INDEX(Sorted_by_Variable!P$502:P$554,D655)</f>
        <v>4.5562253904194332</v>
      </c>
      <c r="R666" s="198">
        <f>INDEX(Sorted_by_Variable!Q$502:Q$554,D655)</f>
        <v>4.556225390419435</v>
      </c>
      <c r="S666" s="197">
        <f>INDEX(Sorted_by_Variable!R$502:R$554,D655)</f>
        <v>4.5562253904194332</v>
      </c>
      <c r="T666" s="197">
        <f>INDEX(Sorted_by_Variable!S$502:S$554,D655)</f>
        <v>4.5562253904194341</v>
      </c>
      <c r="U666" s="197">
        <f>INDEX(Sorted_by_Variable!T$502:T$554,D655)</f>
        <v>4.5562253904194341</v>
      </c>
      <c r="V666" s="197">
        <f>INDEX(Sorted_by_Variable!U$502:U$554,D655)</f>
        <v>4.5562253904194341</v>
      </c>
      <c r="W666" s="197">
        <f>INDEX(Sorted_by_Variable!V$502:V$554,D655)</f>
        <v>4.5562253904194341</v>
      </c>
      <c r="X666" s="197">
        <f>INDEX(Sorted_by_Variable!W$502:W$554,D655)</f>
        <v>4.5562253904194341</v>
      </c>
      <c r="Y666" s="197">
        <f>INDEX(Sorted_by_Variable!X$502:X$554,D655)</f>
        <v>4.5562253904194341</v>
      </c>
      <c r="Z666" s="197">
        <f>INDEX(Sorted_by_Variable!Y$502:Y$554,D655)</f>
        <v>4.556225390419435</v>
      </c>
      <c r="AA666" s="197">
        <f>INDEX(Sorted_by_Variable!Z$502:Z$554,D655)</f>
        <v>4.5562253904194341</v>
      </c>
      <c r="AB666" s="197">
        <f>INDEX(Sorted_by_Variable!AA$502:AA$554,D655)</f>
        <v>4.5562253904194341</v>
      </c>
      <c r="AC666" s="197">
        <f>INDEX(Sorted_by_Variable!AB$502:AB$554,D655)</f>
        <v>4.5562253904194314</v>
      </c>
      <c r="AD666" s="197">
        <f>INDEX(Sorted_by_Variable!AC$502:AC$554,D655)</f>
        <v>4.5562253904194332</v>
      </c>
      <c r="AE666" s="197">
        <f>INDEX(Sorted_by_Variable!AD$502:AD$554,D655)</f>
        <v>4.5562253904194332</v>
      </c>
      <c r="AF666" s="197">
        <f>INDEX(Sorted_by_Variable!AE$502:AE$554,D655)</f>
        <v>4.556225390419435</v>
      </c>
      <c r="AG666" s="197">
        <f>INDEX(Sorted_by_Variable!AF$502:AF$554,D655)</f>
        <v>4.5562253904194332</v>
      </c>
      <c r="AH666" s="197">
        <f>INDEX(Sorted_by_Variable!AG$502:AG$554,D655)</f>
        <v>4.556225390419435</v>
      </c>
      <c r="AI666" s="197">
        <f>INDEX(Sorted_by_Variable!AH$502:AH$554,D655)</f>
        <v>4.5562253904194332</v>
      </c>
      <c r="AJ666" s="197">
        <f>INDEX(Sorted_by_Variable!AI$502:AI$554,D655)</f>
        <v>4.5562253904194341</v>
      </c>
      <c r="AK666" s="197">
        <f>INDEX(Sorted_by_Variable!AJ$502:AJ$554,D655)</f>
        <v>4.556225390419435</v>
      </c>
      <c r="AL666" s="197">
        <f>INDEX(Sorted_by_Variable!AK$502:AK$554,D655)</f>
        <v>4.5562253904194341</v>
      </c>
      <c r="AM666" s="197">
        <f>INDEX(Sorted_by_Variable!AL$502:AL$554,D655)</f>
        <v>4.5562253904194341</v>
      </c>
      <c r="AN666" s="197">
        <f>INDEX(Sorted_by_Variable!AM$502:AM$554,D655)</f>
        <v>4.5562253904194332</v>
      </c>
      <c r="AO666" s="197">
        <f>INDEX(Sorted_by_Variable!AN$502:AN$554,D655)</f>
        <v>4.5562253904194359</v>
      </c>
      <c r="AP666" s="197">
        <f>INDEX(Sorted_by_Variable!AO$502:AO$554,D655)</f>
        <v>4.5562253904194341</v>
      </c>
      <c r="AQ666" s="198">
        <f>INDEX(Sorted_by_Variable!AP$502:AP$554,D655)</f>
        <v>4.5562253904194341</v>
      </c>
      <c r="AS666" s="69" t="str">
        <f t="shared" si="127"/>
        <v>Participant levelized cost of saved energy</v>
      </c>
    </row>
    <row r="667" spans="2:45" x14ac:dyDescent="0.35">
      <c r="B667" s="36"/>
      <c r="C667" s="247" t="s">
        <v>2418</v>
      </c>
      <c r="D667" s="248"/>
      <c r="E667" s="250"/>
      <c r="F667" s="249"/>
      <c r="G667" s="250"/>
      <c r="H667" s="250"/>
      <c r="I667" s="250"/>
      <c r="J667" s="250"/>
      <c r="K667" s="250"/>
      <c r="L667" s="250"/>
      <c r="M667" s="250"/>
      <c r="N667" s="250"/>
      <c r="O667" s="250"/>
      <c r="P667" s="250"/>
      <c r="Q667" s="250"/>
      <c r="R667" s="251"/>
      <c r="S667" s="250"/>
      <c r="T667" s="250"/>
      <c r="U667" s="250"/>
      <c r="V667" s="250"/>
      <c r="W667" s="250"/>
      <c r="X667" s="250"/>
      <c r="Y667" s="250"/>
      <c r="Z667" s="250"/>
      <c r="AA667" s="250"/>
      <c r="AB667" s="250"/>
      <c r="AC667" s="250"/>
      <c r="AD667" s="250"/>
      <c r="AE667" s="250"/>
      <c r="AF667" s="250"/>
      <c r="AG667" s="250"/>
      <c r="AH667" s="250"/>
      <c r="AI667" s="250"/>
      <c r="AJ667" s="250"/>
      <c r="AK667" s="250"/>
      <c r="AL667" s="250"/>
      <c r="AM667" s="250"/>
      <c r="AN667" s="250"/>
      <c r="AO667" s="250"/>
      <c r="AP667" s="250"/>
      <c r="AQ667" s="251"/>
      <c r="AS667" s="69" t="str">
        <f>C667</f>
        <v>Annualized total cost of EE</v>
      </c>
    </row>
    <row r="668" spans="2:45" x14ac:dyDescent="0.35">
      <c r="B668" s="36"/>
      <c r="C668" s="244" t="s">
        <v>2418</v>
      </c>
      <c r="D668" s="76" t="s">
        <v>2376</v>
      </c>
      <c r="E668" s="200"/>
      <c r="F668" s="199">
        <f>INDEX(Sorted_by_Variable!E$557:E$609,D655)</f>
        <v>0</v>
      </c>
      <c r="G668" s="200">
        <f>INDEX(Sorted_by_Variable!F$557:F$609,D655)</f>
        <v>0</v>
      </c>
      <c r="H668" s="200">
        <f>INDEX(Sorted_by_Variable!G$557:G$609,D655)</f>
        <v>0</v>
      </c>
      <c r="I668" s="200">
        <f>INDEX(Sorted_by_Variable!H$557:H$609,D655)</f>
        <v>0</v>
      </c>
      <c r="J668" s="200">
        <f>INDEX(Sorted_by_Variable!I$557:I$609,D655)</f>
        <v>10.791771317452834</v>
      </c>
      <c r="K668" s="200">
        <f>INDEX(Sorted_by_Variable!J$557:J$609,D655)</f>
        <v>24.959631284786305</v>
      </c>
      <c r="L668" s="200">
        <f>INDEX(Sorted_by_Variable!K$557:K$609,D655)</f>
        <v>42.323375576981753</v>
      </c>
      <c r="M668" s="200">
        <f>INDEX(Sorted_by_Variable!L$557:L$609,D655)</f>
        <v>66.466861524463297</v>
      </c>
      <c r="N668" s="200">
        <f>INDEX(Sorted_by_Variable!M$557:M$609,D655)</f>
        <v>93.859792780994738</v>
      </c>
      <c r="O668" s="200">
        <f>INDEX(Sorted_by_Variable!N$557:N$609,D655)</f>
        <v>122.80596481877929</v>
      </c>
      <c r="P668" s="200">
        <f>INDEX(Sorted_by_Variable!O$557:O$609,D655)</f>
        <v>149.98457307500504</v>
      </c>
      <c r="Q668" s="200">
        <f>INDEX(Sorted_by_Variable!P$557:P$609,D655)</f>
        <v>175.42620604626492</v>
      </c>
      <c r="R668" s="201">
        <f>INDEX(Sorted_by_Variable!Q$557:Q$609,D655)</f>
        <v>199.15935739716602</v>
      </c>
      <c r="S668" s="200">
        <f>INDEX(Sorted_by_Variable!R$557:R$609,D655)</f>
        <v>221.21047839864312</v>
      </c>
      <c r="T668" s="200">
        <f>INDEX(Sorted_by_Variable!S$557:S$609,D655)</f>
        <v>241.60402788507878</v>
      </c>
      <c r="U668" s="200">
        <f>INDEX(Sorted_by_Variable!T$557:T$609,D655)</f>
        <v>260.36251980831719</v>
      </c>
      <c r="V668" s="200">
        <f>INDEX(Sorted_by_Variable!U$557:U$609,D655)</f>
        <v>277.50656846351768</v>
      </c>
      <c r="W668" s="200">
        <f>INDEX(Sorted_by_Variable!V$557:V$609,D655)</f>
        <v>293.05493145876966</v>
      </c>
      <c r="X668" s="200">
        <f>INDEX(Sorted_by_Variable!W$557:W$609,D655)</f>
        <v>307.02455049746317</v>
      </c>
      <c r="Y668" s="200">
        <f>INDEX(Sorted_by_Variable!X$557:X$609,D655)</f>
        <v>319.43059003958837</v>
      </c>
      <c r="Z668" s="200">
        <f>INDEX(Sorted_by_Variable!Y$557:Y$609,D655)</f>
        <v>330.28647390540942</v>
      </c>
      <c r="AA668" s="200">
        <f>INDEX(Sorted_by_Variable!Z$557:Z$609,D655)</f>
        <v>339.60391988232442</v>
      </c>
      <c r="AB668" s="200">
        <f>INDEX(Sorted_by_Variable!AA$557:AA$609,D655)</f>
        <v>347.39297239318086</v>
      </c>
      <c r="AC668" s="200">
        <f>INDEX(Sorted_by_Variable!AB$557:AB$609,D655)</f>
        <v>353.66203328185514</v>
      </c>
      <c r="AD668" s="200">
        <f>INDEX(Sorted_by_Variable!AC$557:AC$609,D655)</f>
        <v>358.98587873360731</v>
      </c>
      <c r="AE668" s="200">
        <f>INDEX(Sorted_by_Variable!AD$557:AD$609,D655)</f>
        <v>363.56735371535706</v>
      </c>
      <c r="AF668" s="200">
        <f>INDEX(Sorted_by_Variable!AE$557:AE$609,D655)</f>
        <v>367.60622272165415</v>
      </c>
      <c r="AG668" s="200">
        <f>INDEX(Sorted_by_Variable!AF$557:AF$609,D655)</f>
        <v>371.49758042776074</v>
      </c>
      <c r="AH668" s="200">
        <f>INDEX(Sorted_by_Variable!AG$557:AG$609,D655)</f>
        <v>375.4681646474715</v>
      </c>
      <c r="AI668" s="200">
        <f>INDEX(Sorted_by_Variable!AH$557:AH$609,D655)</f>
        <v>379.68723501349973</v>
      </c>
      <c r="AJ668" s="200">
        <f>INDEX(Sorted_by_Variable!AI$557:AI$609,D655)</f>
        <v>384.13198493301991</v>
      </c>
      <c r="AK668" s="200">
        <f>INDEX(Sorted_by_Variable!AJ$557:AJ$609,D655)</f>
        <v>388.78153382189396</v>
      </c>
      <c r="AL668" s="200">
        <f>INDEX(Sorted_by_Variable!AK$557:AK$609,D655)</f>
        <v>393.61685579745301</v>
      </c>
      <c r="AM668" s="200">
        <f>INDEX(Sorted_by_Variable!AL$557:AL$609,D655)</f>
        <v>398.62071260961204</v>
      </c>
      <c r="AN668" s="200">
        <f>INDEX(Sorted_by_Variable!AM$557:AM$609,D655)</f>
        <v>403.77759064894093</v>
      </c>
      <c r="AO668" s="200">
        <f>INDEX(Sorted_by_Variable!AN$557:AN$609,D655)</f>
        <v>409.07364187804848</v>
      </c>
      <c r="AP668" s="200">
        <f>INDEX(Sorted_by_Variable!AO$557:AO$609,D655)</f>
        <v>414.49662854004612</v>
      </c>
      <c r="AQ668" s="201">
        <f>INDEX(Sorted_by_Variable!AP$557:AP$609,D655)</f>
        <v>420.03587150499129</v>
      </c>
      <c r="AS668" s="69" t="str">
        <f>C667&amp;"|"&amp;C668</f>
        <v>Annualized total cost of EE|Annualized total cost of EE</v>
      </c>
    </row>
    <row r="669" spans="2:45" x14ac:dyDescent="0.35">
      <c r="B669" s="36"/>
      <c r="C669" s="244" t="s">
        <v>2419</v>
      </c>
      <c r="D669" s="76" t="s">
        <v>2376</v>
      </c>
      <c r="E669" s="200"/>
      <c r="F669" s="199">
        <f>INDEX(Sorted_by_Variable!E$612:E$664,D655)</f>
        <v>0</v>
      </c>
      <c r="G669" s="200">
        <f>INDEX(Sorted_by_Variable!F$612:F$664,D655)</f>
        <v>0</v>
      </c>
      <c r="H669" s="200">
        <f>INDEX(Sorted_by_Variable!G$612:G$664,D655)</f>
        <v>0</v>
      </c>
      <c r="I669" s="200">
        <f>INDEX(Sorted_by_Variable!H$612:H$664,D655)</f>
        <v>0</v>
      </c>
      <c r="J669" s="200">
        <f>INDEX(Sorted_by_Variable!I$612:I$664,D655)</f>
        <v>5.3958856587264172</v>
      </c>
      <c r="K669" s="200">
        <f>INDEX(Sorted_by_Variable!J$612:J$664,D655)</f>
        <v>12.479815642393152</v>
      </c>
      <c r="L669" s="200">
        <f>INDEX(Sorted_by_Variable!K$612:K$664,D655)</f>
        <v>21.161687788490877</v>
      </c>
      <c r="M669" s="200">
        <f>INDEX(Sorted_by_Variable!L$612:L$664,D655)</f>
        <v>33.233430762231649</v>
      </c>
      <c r="N669" s="200">
        <f>INDEX(Sorted_by_Variable!M$612:M$664,D655)</f>
        <v>46.929896390497369</v>
      </c>
      <c r="O669" s="200">
        <f>INDEX(Sorted_by_Variable!N$612:N$664,D655)</f>
        <v>61.402982409389644</v>
      </c>
      <c r="P669" s="200">
        <f>INDEX(Sorted_by_Variable!O$612:O$664,D655)</f>
        <v>74.992286537502522</v>
      </c>
      <c r="Q669" s="200">
        <f>INDEX(Sorted_by_Variable!P$612:P$664,D655)</f>
        <v>87.713103023132462</v>
      </c>
      <c r="R669" s="201">
        <f>INDEX(Sorted_by_Variable!Q$612:Q$664,D655)</f>
        <v>99.57967869858301</v>
      </c>
      <c r="S669" s="200">
        <f>INDEX(Sorted_by_Variable!R$612:R$664,D655)</f>
        <v>110.60523919932156</v>
      </c>
      <c r="T669" s="200">
        <f>INDEX(Sorted_by_Variable!S$612:S$664,D655)</f>
        <v>120.80201394253939</v>
      </c>
      <c r="U669" s="200">
        <f>INDEX(Sorted_by_Variable!T$612:T$664,D655)</f>
        <v>130.18125990415859</v>
      </c>
      <c r="V669" s="200">
        <f>INDEX(Sorted_by_Variable!U$612:U$664,D655)</f>
        <v>138.75328423175884</v>
      </c>
      <c r="W669" s="200">
        <f>INDEX(Sorted_by_Variable!V$612:V$664,D655)</f>
        <v>146.52746572938483</v>
      </c>
      <c r="X669" s="200">
        <f>INDEX(Sorted_by_Variable!W$612:W$664,D655)</f>
        <v>153.51227524873158</v>
      </c>
      <c r="Y669" s="200">
        <f>INDEX(Sorted_by_Variable!X$612:X$664,D655)</f>
        <v>159.71529501979418</v>
      </c>
      <c r="Z669" s="200">
        <f>INDEX(Sorted_by_Variable!Y$612:Y$664,D655)</f>
        <v>165.14323695270471</v>
      </c>
      <c r="AA669" s="200">
        <f>INDEX(Sorted_by_Variable!Z$612:Z$664,D655)</f>
        <v>169.80195994116221</v>
      </c>
      <c r="AB669" s="200">
        <f>INDEX(Sorted_by_Variable!AA$612:AA$664,D655)</f>
        <v>173.69648619659043</v>
      </c>
      <c r="AC669" s="200">
        <f>INDEX(Sorted_by_Variable!AB$612:AB$664,D655)</f>
        <v>176.83101664092757</v>
      </c>
      <c r="AD669" s="200">
        <f>INDEX(Sorted_by_Variable!AC$612:AC$664,D655)</f>
        <v>179.49293936680365</v>
      </c>
      <c r="AE669" s="200">
        <f>INDEX(Sorted_by_Variable!AD$612:AD$664,D655)</f>
        <v>181.78367685767853</v>
      </c>
      <c r="AF669" s="200">
        <f>INDEX(Sorted_by_Variable!AE$612:AE$664,D655)</f>
        <v>183.80311136082707</v>
      </c>
      <c r="AG669" s="200">
        <f>INDEX(Sorted_by_Variable!AF$612:AF$664,D655)</f>
        <v>185.74879021388037</v>
      </c>
      <c r="AH669" s="200">
        <f>INDEX(Sorted_by_Variable!AG$612:AG$664,D655)</f>
        <v>187.73408232373575</v>
      </c>
      <c r="AI669" s="200">
        <f>INDEX(Sorted_by_Variable!AH$612:AH$664,D655)</f>
        <v>189.84361750674987</v>
      </c>
      <c r="AJ669" s="200">
        <f>INDEX(Sorted_by_Variable!AI$612:AI$664,D655)</f>
        <v>192.06599246650995</v>
      </c>
      <c r="AK669" s="200">
        <f>INDEX(Sorted_by_Variable!AJ$612:AJ$664,D655)</f>
        <v>194.39076691094698</v>
      </c>
      <c r="AL669" s="200">
        <f>INDEX(Sorted_by_Variable!AK$612:AK$664,D655)</f>
        <v>196.80842789872651</v>
      </c>
      <c r="AM669" s="200">
        <f>INDEX(Sorted_by_Variable!AL$612:AL$664,D655)</f>
        <v>199.31035630480602</v>
      </c>
      <c r="AN669" s="200">
        <f>INDEX(Sorted_by_Variable!AM$612:AM$664,D655)</f>
        <v>201.88879532447046</v>
      </c>
      <c r="AO669" s="200">
        <f>INDEX(Sorted_by_Variable!AN$612:AN$664,D655)</f>
        <v>204.53682093902424</v>
      </c>
      <c r="AP669" s="200">
        <f>INDEX(Sorted_by_Variable!AO$612:AO$664,D655)</f>
        <v>207.24831427002306</v>
      </c>
      <c r="AQ669" s="201">
        <f>INDEX(Sorted_by_Variable!AP$612:AP$664,D655)</f>
        <v>210.01793575249565</v>
      </c>
      <c r="AS669" s="69" t="str">
        <f>C667&amp;"|"&amp;C669</f>
        <v>Annualized total cost of EE|Annualized program cost of EE</v>
      </c>
    </row>
    <row r="670" spans="2:45" x14ac:dyDescent="0.35">
      <c r="B670" s="36"/>
      <c r="C670" s="244" t="s">
        <v>2420</v>
      </c>
      <c r="D670" s="76" t="s">
        <v>2376</v>
      </c>
      <c r="E670" s="200"/>
      <c r="F670" s="199">
        <f>INDEX(Sorted_by_Variable!E$667:E$719,D655)</f>
        <v>0</v>
      </c>
      <c r="G670" s="200">
        <f>INDEX(Sorted_by_Variable!F$667:F$719,D655)</f>
        <v>0</v>
      </c>
      <c r="H670" s="200">
        <f>INDEX(Sorted_by_Variable!G$667:G$719,D655)</f>
        <v>0</v>
      </c>
      <c r="I670" s="200">
        <f>INDEX(Sorted_by_Variable!H$667:H$719,D655)</f>
        <v>0</v>
      </c>
      <c r="J670" s="200">
        <f>INDEX(Sorted_by_Variable!I$667:I$719,D655)</f>
        <v>5.3958856587264172</v>
      </c>
      <c r="K670" s="200">
        <f>INDEX(Sorted_by_Variable!J$667:J$719,D655)</f>
        <v>12.479815642393152</v>
      </c>
      <c r="L670" s="200">
        <f>INDEX(Sorted_by_Variable!K$667:K$719,D655)</f>
        <v>21.161687788490877</v>
      </c>
      <c r="M670" s="200">
        <f>INDEX(Sorted_by_Variable!L$667:L$719,D655)</f>
        <v>33.233430762231649</v>
      </c>
      <c r="N670" s="200">
        <f>INDEX(Sorted_by_Variable!M$667:M$719,D655)</f>
        <v>46.929896390497369</v>
      </c>
      <c r="O670" s="200">
        <f>INDEX(Sorted_by_Variable!N$667:N$719,D655)</f>
        <v>61.402982409389644</v>
      </c>
      <c r="P670" s="200">
        <f>INDEX(Sorted_by_Variable!O$667:O$719,D655)</f>
        <v>74.992286537502522</v>
      </c>
      <c r="Q670" s="200">
        <f>INDEX(Sorted_by_Variable!P$667:P$719,D655)</f>
        <v>87.713103023132462</v>
      </c>
      <c r="R670" s="201">
        <f>INDEX(Sorted_by_Variable!Q$667:Q$719,D655)</f>
        <v>99.57967869858301</v>
      </c>
      <c r="S670" s="200">
        <f>INDEX(Sorted_by_Variable!R$667:R$719,D655)</f>
        <v>110.60523919932156</v>
      </c>
      <c r="T670" s="200">
        <f>INDEX(Sorted_by_Variable!S$667:S$719,D655)</f>
        <v>120.80201394253939</v>
      </c>
      <c r="U670" s="200">
        <f>INDEX(Sorted_by_Variable!T$667:T$719,D655)</f>
        <v>130.18125990415859</v>
      </c>
      <c r="V670" s="200">
        <f>INDEX(Sorted_by_Variable!U$667:U$719,D655)</f>
        <v>138.75328423175884</v>
      </c>
      <c r="W670" s="200">
        <f>INDEX(Sorted_by_Variable!V$667:V$719,D655)</f>
        <v>146.52746572938483</v>
      </c>
      <c r="X670" s="200">
        <f>INDEX(Sorted_by_Variable!W$667:W$719,D655)</f>
        <v>153.51227524873158</v>
      </c>
      <c r="Y670" s="200">
        <f>INDEX(Sorted_by_Variable!X$667:X$719,D655)</f>
        <v>159.71529501979418</v>
      </c>
      <c r="Z670" s="200">
        <f>INDEX(Sorted_by_Variable!Y$667:Y$719,D655)</f>
        <v>165.14323695270471</v>
      </c>
      <c r="AA670" s="200">
        <f>INDEX(Sorted_by_Variable!Z$667:Z$719,D655)</f>
        <v>169.80195994116221</v>
      </c>
      <c r="AB670" s="200">
        <f>INDEX(Sorted_by_Variable!AA$667:AA$719,D655)</f>
        <v>173.69648619659043</v>
      </c>
      <c r="AC670" s="200">
        <f>INDEX(Sorted_by_Variable!AB$667:AB$719,D655)</f>
        <v>176.83101664092757</v>
      </c>
      <c r="AD670" s="200">
        <f>INDEX(Sorted_by_Variable!AC$667:AC$719,D655)</f>
        <v>179.49293936680365</v>
      </c>
      <c r="AE670" s="200">
        <f>INDEX(Sorted_by_Variable!AD$667:AD$719,D655)</f>
        <v>181.78367685767853</v>
      </c>
      <c r="AF670" s="200">
        <f>INDEX(Sorted_by_Variable!AE$667:AE$719,D655)</f>
        <v>183.80311136082707</v>
      </c>
      <c r="AG670" s="200">
        <f>INDEX(Sorted_by_Variable!AF$667:AF$719,D655)</f>
        <v>185.74879021388037</v>
      </c>
      <c r="AH670" s="200">
        <f>INDEX(Sorted_by_Variable!AG$667:AG$719,D655)</f>
        <v>187.73408232373575</v>
      </c>
      <c r="AI670" s="200">
        <f>INDEX(Sorted_by_Variable!AH$667:AH$719,D655)</f>
        <v>189.84361750674987</v>
      </c>
      <c r="AJ670" s="200">
        <f>INDEX(Sorted_by_Variable!AI$667:AI$719,D655)</f>
        <v>192.06599246650995</v>
      </c>
      <c r="AK670" s="200">
        <f>INDEX(Sorted_by_Variable!AJ$667:AJ$719,D655)</f>
        <v>194.39076691094698</v>
      </c>
      <c r="AL670" s="200">
        <f>INDEX(Sorted_by_Variable!AK$667:AK$719,D655)</f>
        <v>196.80842789872651</v>
      </c>
      <c r="AM670" s="200">
        <f>INDEX(Sorted_by_Variable!AL$667:AL$719,D655)</f>
        <v>199.31035630480602</v>
      </c>
      <c r="AN670" s="200">
        <f>INDEX(Sorted_by_Variable!AM$667:AM$719,D655)</f>
        <v>201.88879532447046</v>
      </c>
      <c r="AO670" s="200">
        <f>INDEX(Sorted_by_Variable!AN$667:AN$719,D655)</f>
        <v>204.53682093902424</v>
      </c>
      <c r="AP670" s="200">
        <f>INDEX(Sorted_by_Variable!AO$667:AO$719,D655)</f>
        <v>207.24831427002306</v>
      </c>
      <c r="AQ670" s="201">
        <f>INDEX(Sorted_by_Variable!AP$667:AP$719,D655)</f>
        <v>210.01793575249565</v>
      </c>
      <c r="AS670" s="69" t="str">
        <f>C667&amp;"|"&amp;C670</f>
        <v>Annualized total cost of EE|Annualized participant cost of EE</v>
      </c>
    </row>
    <row r="671" spans="2:45" x14ac:dyDescent="0.35">
      <c r="B671" s="231"/>
      <c r="C671" s="247" t="s">
        <v>2421</v>
      </c>
      <c r="D671" s="248"/>
      <c r="E671" s="250"/>
      <c r="F671" s="249"/>
      <c r="G671" s="250"/>
      <c r="H671" s="250"/>
      <c r="I671" s="250"/>
      <c r="J671" s="250"/>
      <c r="K671" s="250"/>
      <c r="L671" s="250"/>
      <c r="M671" s="250"/>
      <c r="N671" s="250"/>
      <c r="O671" s="250"/>
      <c r="P671" s="250"/>
      <c r="Q671" s="250"/>
      <c r="R671" s="251"/>
      <c r="S671" s="250"/>
      <c r="T671" s="250"/>
      <c r="U671" s="250"/>
      <c r="V671" s="250"/>
      <c r="W671" s="250"/>
      <c r="X671" s="250"/>
      <c r="Y671" s="250"/>
      <c r="Z671" s="250"/>
      <c r="AA671" s="250"/>
      <c r="AB671" s="250"/>
      <c r="AC671" s="250"/>
      <c r="AD671" s="250"/>
      <c r="AE671" s="250"/>
      <c r="AF671" s="250"/>
      <c r="AG671" s="250"/>
      <c r="AH671" s="250"/>
      <c r="AI671" s="250"/>
      <c r="AJ671" s="250"/>
      <c r="AK671" s="250"/>
      <c r="AL671" s="250"/>
      <c r="AM671" s="250"/>
      <c r="AN671" s="250"/>
      <c r="AO671" s="250"/>
      <c r="AP671" s="250"/>
      <c r="AQ671" s="251"/>
      <c r="AS671" s="69" t="str">
        <f>C671</f>
        <v>Annual first-year costs</v>
      </c>
    </row>
    <row r="672" spans="2:45" x14ac:dyDescent="0.35">
      <c r="B672" s="36"/>
      <c r="C672" s="244" t="s">
        <v>2394</v>
      </c>
      <c r="D672" s="76" t="s">
        <v>2376</v>
      </c>
      <c r="E672" s="200"/>
      <c r="F672" s="199">
        <f>INDEX(Sorted_by_Variable!E$722:E$774,D655)</f>
        <v>0</v>
      </c>
      <c r="G672" s="200">
        <f>INDEX(Sorted_by_Variable!F$722:F$774,D655)</f>
        <v>0</v>
      </c>
      <c r="H672" s="200">
        <f>INDEX(Sorted_by_Variable!G$722:G$774,D655)</f>
        <v>0</v>
      </c>
      <c r="I672" s="200">
        <f>INDEX(Sorted_by_Variable!H$722:H$774,D655)</f>
        <v>0</v>
      </c>
      <c r="J672" s="200">
        <f>INDEX(Sorted_by_Variable!I$722:I$774,D655)</f>
        <v>91.190220000000011</v>
      </c>
      <c r="K672" s="200">
        <f>INDEX(Sorted_by_Variable!J$722:J$774,D655)</f>
        <v>124.51757688551392</v>
      </c>
      <c r="L672" s="200">
        <f>INDEX(Sorted_by_Variable!K$722:K$774,D655)</f>
        <v>158.0762827746907</v>
      </c>
      <c r="M672" s="200">
        <f>INDEX(Sorted_by_Variable!L$722:L$774,D655)</f>
        <v>223.68474854764693</v>
      </c>
      <c r="N672" s="200">
        <f>INDEX(Sorted_by_Variable!M$722:M$774,D655)</f>
        <v>262.9153683485016</v>
      </c>
      <c r="O672" s="200">
        <f>INDEX(Sorted_by_Variable!N$722:N$774,D655)</f>
        <v>289.87786827449173</v>
      </c>
      <c r="P672" s="200">
        <f>INDEX(Sorted_by_Variable!O$722:O$774,D655)</f>
        <v>290.198724788758</v>
      </c>
      <c r="Q672" s="200">
        <f>INDEX(Sorted_by_Variable!P$722:P$774,D655)</f>
        <v>290.79494058229903</v>
      </c>
      <c r="R672" s="201">
        <f>INDEX(Sorted_by_Variable!Q$722:Q$774,D655)</f>
        <v>291.66330696655086</v>
      </c>
      <c r="S672" s="200">
        <f>INDEX(Sorted_by_Variable!R$722:R$774,D655)</f>
        <v>292.80088947714654</v>
      </c>
      <c r="T672" s="200">
        <f>INDEX(Sorted_by_Variable!S$722:S$774,D655)</f>
        <v>294.20502134074894</v>
      </c>
      <c r="U672" s="200">
        <f>INDEX(Sorted_by_Variable!T$722:T$774,D655)</f>
        <v>295.87329725785071</v>
      </c>
      <c r="V672" s="200">
        <f>INDEX(Sorted_by_Variable!U$722:U$774,D655)</f>
        <v>297.80356749166253</v>
      </c>
      <c r="W672" s="200">
        <f>INDEX(Sorted_by_Variable!V$722:V$774,D655)</f>
        <v>299.99393225361024</v>
      </c>
      <c r="X672" s="200">
        <f>INDEX(Sorted_by_Variable!W$722:W$774,D655)</f>
        <v>302.44273637634461</v>
      </c>
      <c r="Y672" s="200">
        <f>INDEX(Sorted_by_Variable!X$722:X$774,D655)</f>
        <v>305.14856426553814</v>
      </c>
      <c r="Z672" s="200">
        <f>INDEX(Sorted_by_Variable!Y$722:Y$774,D655)</f>
        <v>308.11023512210244</v>
      </c>
      <c r="AA672" s="200">
        <f>INDEX(Sorted_by_Variable!Z$722:Z$774,D655)</f>
        <v>311.32679842680454</v>
      </c>
      <c r="AB672" s="200">
        <f>INDEX(Sorted_by_Variable!AA$722:AA$774,D655)</f>
        <v>314.79752967959467</v>
      </c>
      <c r="AC672" s="200">
        <f>INDEX(Sorted_by_Variable!AB$722:AB$774,D655)</f>
        <v>318.5219263862827</v>
      </c>
      <c r="AD672" s="200">
        <f>INDEX(Sorted_by_Variable!AC$722:AC$774,D655)</f>
        <v>322.49970428550813</v>
      </c>
      <c r="AE672" s="200">
        <f>INDEX(Sorted_by_Variable!AD$722:AD$774,D655)</f>
        <v>326.64680281714953</v>
      </c>
      <c r="AF672" s="200">
        <f>INDEX(Sorted_by_Variable!AE$722:AE$774,D655)</f>
        <v>330.93392740925162</v>
      </c>
      <c r="AG672" s="200">
        <f>INDEX(Sorted_by_Variable!AF$722:AF$774,D655)</f>
        <v>335.33215393179148</v>
      </c>
      <c r="AH672" s="200">
        <f>INDEX(Sorted_by_Variable!AG$722:AG$774,D655)</f>
        <v>339.81302592132516</v>
      </c>
      <c r="AI672" s="200">
        <f>INDEX(Sorted_by_Variable!AH$722:AH$774,D655)</f>
        <v>344.54089434777853</v>
      </c>
      <c r="AJ672" s="200">
        <f>INDEX(Sorted_by_Variable!AI$722:AI$774,D655)</f>
        <v>349.30799558356665</v>
      </c>
      <c r="AK672" s="200">
        <f>INDEX(Sorted_by_Variable!AJ$722:AJ$774,D655)</f>
        <v>354.11817664895403</v>
      </c>
      <c r="AL672" s="200">
        <f>INDEX(Sorted_by_Variable!AK$722:AK$774,D655)</f>
        <v>358.97505337295382</v>
      </c>
      <c r="AM672" s="200">
        <f>INDEX(Sorted_by_Variable!AL$722:AL$774,D655)</f>
        <v>363.88201960631</v>
      </c>
      <c r="AN672" s="200">
        <f>INDEX(Sorted_by_Variable!AM$722:AM$774,D655)</f>
        <v>368.84225589963734</v>
      </c>
      <c r="AO672" s="200">
        <f>INDEX(Sorted_by_Variable!AN$722:AN$774,D655)</f>
        <v>373.85873766720351</v>
      </c>
      <c r="AP672" s="200">
        <f>INDEX(Sorted_by_Variable!AO$722:AO$774,D655)</f>
        <v>378.93424285586065</v>
      </c>
      <c r="AQ672" s="201">
        <f>INDEX(Sorted_by_Variable!AP$722:AP$774,D655)</f>
        <v>384.07135913769429</v>
      </c>
      <c r="AS672" s="69" t="str">
        <f>C671&amp;"|"&amp;C672</f>
        <v>Annual first-year costs|Annual total cost of EE</v>
      </c>
    </row>
    <row r="673" spans="2:45" x14ac:dyDescent="0.35">
      <c r="B673" s="36"/>
      <c r="C673" s="244" t="s">
        <v>2385</v>
      </c>
      <c r="D673" s="76" t="s">
        <v>2376</v>
      </c>
      <c r="E673" s="200"/>
      <c r="F673" s="199">
        <f>INDEX(Sorted_by_Variable!E$777:E$829,D655)</f>
        <v>0</v>
      </c>
      <c r="G673" s="200">
        <f>INDEX(Sorted_by_Variable!F$777:F$829,D655)</f>
        <v>0</v>
      </c>
      <c r="H673" s="200">
        <f>INDEX(Sorted_by_Variable!G$777:G$829,D655)</f>
        <v>0</v>
      </c>
      <c r="I673" s="200">
        <f>INDEX(Sorted_by_Variable!H$777:H$829,D655)</f>
        <v>0</v>
      </c>
      <c r="J673" s="200">
        <f>INDEX(Sorted_by_Variable!I$777:I$829,D655)</f>
        <v>45.595110000000005</v>
      </c>
      <c r="K673" s="200">
        <f>INDEX(Sorted_by_Variable!J$777:J$829,D655)</f>
        <v>62.258788442756959</v>
      </c>
      <c r="L673" s="200">
        <f>INDEX(Sorted_by_Variable!K$777:K$829,D655)</f>
        <v>79.038141387345348</v>
      </c>
      <c r="M673" s="200">
        <f>INDEX(Sorted_by_Variable!L$777:L$829,D655)</f>
        <v>111.84237427382347</v>
      </c>
      <c r="N673" s="200">
        <f>INDEX(Sorted_by_Variable!M$777:M$829,D655)</f>
        <v>131.4576841742508</v>
      </c>
      <c r="O673" s="200">
        <f>INDEX(Sorted_by_Variable!N$777:N$829,D655)</f>
        <v>144.93893413724587</v>
      </c>
      <c r="P673" s="200">
        <f>INDEX(Sorted_by_Variable!O$777:O$829,D655)</f>
        <v>145.099362394379</v>
      </c>
      <c r="Q673" s="200">
        <f>INDEX(Sorted_by_Variable!P$777:P$829,D655)</f>
        <v>145.39747029114952</v>
      </c>
      <c r="R673" s="201">
        <f>INDEX(Sorted_by_Variable!Q$777:Q$829,D655)</f>
        <v>145.83165348327543</v>
      </c>
      <c r="S673" s="200">
        <f>INDEX(Sorted_by_Variable!R$777:R$829,D655)</f>
        <v>146.40044473857327</v>
      </c>
      <c r="T673" s="200">
        <f>INDEX(Sorted_by_Variable!S$777:S$829,D655)</f>
        <v>147.10251067037447</v>
      </c>
      <c r="U673" s="200">
        <f>INDEX(Sorted_by_Variable!T$777:T$829,D655)</f>
        <v>147.93664862892535</v>
      </c>
      <c r="V673" s="200">
        <f>INDEX(Sorted_by_Variable!U$777:U$829,D655)</f>
        <v>148.90178374583127</v>
      </c>
      <c r="W673" s="200">
        <f>INDEX(Sorted_by_Variable!V$777:V$829,D655)</f>
        <v>149.99696612680512</v>
      </c>
      <c r="X673" s="200">
        <f>INDEX(Sorted_by_Variable!W$777:W$829,D655)</f>
        <v>151.22136818817231</v>
      </c>
      <c r="Y673" s="200">
        <f>INDEX(Sorted_by_Variable!X$777:X$829,D655)</f>
        <v>152.57428213276907</v>
      </c>
      <c r="Z673" s="200">
        <f>INDEX(Sorted_by_Variable!Y$777:Y$829,D655)</f>
        <v>154.05511756105122</v>
      </c>
      <c r="AA673" s="200">
        <f>INDEX(Sorted_by_Variable!Z$777:Z$829,D655)</f>
        <v>155.66339921340227</v>
      </c>
      <c r="AB673" s="200">
        <f>INDEX(Sorted_by_Variable!AA$777:AA$829,D655)</f>
        <v>157.39876483979734</v>
      </c>
      <c r="AC673" s="200">
        <f>INDEX(Sorted_by_Variable!AB$777:AB$829,D655)</f>
        <v>159.26096319314135</v>
      </c>
      <c r="AD673" s="200">
        <f>INDEX(Sorted_by_Variable!AC$777:AC$829,D655)</f>
        <v>161.24985214275407</v>
      </c>
      <c r="AE673" s="200">
        <f>INDEX(Sorted_by_Variable!AD$777:AD$829,D655)</f>
        <v>163.32340140857477</v>
      </c>
      <c r="AF673" s="200">
        <f>INDEX(Sorted_by_Variable!AE$777:AE$829,D655)</f>
        <v>165.46696370462581</v>
      </c>
      <c r="AG673" s="200">
        <f>INDEX(Sorted_by_Variable!AF$777:AF$829,D655)</f>
        <v>167.66607696589574</v>
      </c>
      <c r="AH673" s="200">
        <f>INDEX(Sorted_by_Variable!AG$777:AG$829,D655)</f>
        <v>169.90651296066258</v>
      </c>
      <c r="AI673" s="200">
        <f>INDEX(Sorted_by_Variable!AH$777:AH$829,D655)</f>
        <v>172.27044717388927</v>
      </c>
      <c r="AJ673" s="200">
        <f>INDEX(Sorted_by_Variable!AI$777:AI$829,D655)</f>
        <v>174.65399779178333</v>
      </c>
      <c r="AK673" s="200">
        <f>INDEX(Sorted_by_Variable!AJ$777:AJ$829,D655)</f>
        <v>177.05908832447702</v>
      </c>
      <c r="AL673" s="200">
        <f>INDEX(Sorted_by_Variable!AK$777:AK$829,D655)</f>
        <v>179.48752668647691</v>
      </c>
      <c r="AM673" s="200">
        <f>INDEX(Sorted_by_Variable!AL$777:AL$829,D655)</f>
        <v>181.941009803155</v>
      </c>
      <c r="AN673" s="200">
        <f>INDEX(Sorted_by_Variable!AM$777:AM$829,D655)</f>
        <v>184.42112794981867</v>
      </c>
      <c r="AO673" s="200">
        <f>INDEX(Sorted_by_Variable!AN$777:AN$829,D655)</f>
        <v>186.92936883360176</v>
      </c>
      <c r="AP673" s="200">
        <f>INDEX(Sorted_by_Variable!AO$777:AO$829,D655)</f>
        <v>189.46712142793032</v>
      </c>
      <c r="AQ673" s="201">
        <f>INDEX(Sorted_by_Variable!AP$777:AP$829,D655)</f>
        <v>192.03567956884714</v>
      </c>
      <c r="AS673" s="69" t="str">
        <f>C671&amp;"|"&amp;C673</f>
        <v>Annual first-year costs|Annual program cost of EE</v>
      </c>
    </row>
    <row r="674" spans="2:45" ht="18" thickBot="1" x14ac:dyDescent="0.4">
      <c r="B674" s="29"/>
      <c r="C674" s="245" t="s">
        <v>2386</v>
      </c>
      <c r="D674" s="96" t="s">
        <v>2376</v>
      </c>
      <c r="E674" s="203"/>
      <c r="F674" s="202">
        <f>INDEX(Sorted_by_Variable!E$832:E$884,D655)</f>
        <v>0</v>
      </c>
      <c r="G674" s="203">
        <f>INDEX(Sorted_by_Variable!F$832:F$884,D655)</f>
        <v>0</v>
      </c>
      <c r="H674" s="203">
        <f>INDEX(Sorted_by_Variable!G$832:G$884,D655)</f>
        <v>0</v>
      </c>
      <c r="I674" s="203">
        <f>INDEX(Sorted_by_Variable!H$832:H$884,D655)</f>
        <v>0</v>
      </c>
      <c r="J674" s="203">
        <f>INDEX(Sorted_by_Variable!I$832:I$884,D655)</f>
        <v>45.595110000000005</v>
      </c>
      <c r="K674" s="203">
        <f>INDEX(Sorted_by_Variable!J$832:J$884,D655)</f>
        <v>62.258788442756959</v>
      </c>
      <c r="L674" s="203">
        <f>INDEX(Sorted_by_Variable!K$832:K$884,D655)</f>
        <v>79.038141387345348</v>
      </c>
      <c r="M674" s="203">
        <f>INDEX(Sorted_by_Variable!L$832:L$884,D655)</f>
        <v>111.84237427382347</v>
      </c>
      <c r="N674" s="203">
        <f>INDEX(Sorted_by_Variable!M$832:M$884,D655)</f>
        <v>131.4576841742508</v>
      </c>
      <c r="O674" s="203">
        <f>INDEX(Sorted_by_Variable!N$832:N$884,D655)</f>
        <v>144.93893413724587</v>
      </c>
      <c r="P674" s="203">
        <f>INDEX(Sorted_by_Variable!O$832:O$884,D655)</f>
        <v>145.099362394379</v>
      </c>
      <c r="Q674" s="203">
        <f>INDEX(Sorted_by_Variable!P$832:P$884,D655)</f>
        <v>145.39747029114952</v>
      </c>
      <c r="R674" s="204">
        <f>INDEX(Sorted_by_Variable!Q$832:Q$884,D655)</f>
        <v>145.83165348327543</v>
      </c>
      <c r="S674" s="203">
        <f>INDEX(Sorted_by_Variable!R$832:R$884,D655)</f>
        <v>146.40044473857327</v>
      </c>
      <c r="T674" s="203">
        <f>INDEX(Sorted_by_Variable!S$832:S$884,D655)</f>
        <v>147.10251067037447</v>
      </c>
      <c r="U674" s="203">
        <f>INDEX(Sorted_by_Variable!T$832:T$884,D655)</f>
        <v>147.93664862892535</v>
      </c>
      <c r="V674" s="203">
        <f>INDEX(Sorted_by_Variable!U$832:U$884,D655)</f>
        <v>148.90178374583127</v>
      </c>
      <c r="W674" s="203">
        <f>INDEX(Sorted_by_Variable!V$832:V$884,D655)</f>
        <v>149.99696612680512</v>
      </c>
      <c r="X674" s="203">
        <f>INDEX(Sorted_by_Variable!W$832:W$884,D655)</f>
        <v>151.22136818817231</v>
      </c>
      <c r="Y674" s="203">
        <f>INDEX(Sorted_by_Variable!X$832:X$884,D655)</f>
        <v>152.57428213276907</v>
      </c>
      <c r="Z674" s="203">
        <f>INDEX(Sorted_by_Variable!Y$832:Y$884,D655)</f>
        <v>154.05511756105122</v>
      </c>
      <c r="AA674" s="203">
        <f>INDEX(Sorted_by_Variable!Z$832:Z$884,D655)</f>
        <v>155.66339921340227</v>
      </c>
      <c r="AB674" s="203">
        <f>INDEX(Sorted_by_Variable!AA$832:AA$884,D655)</f>
        <v>157.39876483979734</v>
      </c>
      <c r="AC674" s="203">
        <f>INDEX(Sorted_by_Variable!AB$832:AB$884,D655)</f>
        <v>159.26096319314135</v>
      </c>
      <c r="AD674" s="203">
        <f>INDEX(Sorted_by_Variable!AC$832:AC$884,D655)</f>
        <v>161.24985214275407</v>
      </c>
      <c r="AE674" s="203">
        <f>INDEX(Sorted_by_Variable!AD$832:AD$884,D655)</f>
        <v>163.32340140857477</v>
      </c>
      <c r="AF674" s="203">
        <f>INDEX(Sorted_by_Variable!AE$832:AE$884,D655)</f>
        <v>165.46696370462581</v>
      </c>
      <c r="AG674" s="203">
        <f>INDEX(Sorted_by_Variable!AF$832:AF$884,D655)</f>
        <v>167.66607696589574</v>
      </c>
      <c r="AH674" s="203">
        <f>INDEX(Sorted_by_Variable!AG$832:AG$884,D655)</f>
        <v>169.90651296066258</v>
      </c>
      <c r="AI674" s="203">
        <f>INDEX(Sorted_by_Variable!AH$832:AH$884,D655)</f>
        <v>172.27044717388927</v>
      </c>
      <c r="AJ674" s="203">
        <f>INDEX(Sorted_by_Variable!AI$832:AI$884,D655)</f>
        <v>174.65399779178333</v>
      </c>
      <c r="AK674" s="203">
        <f>INDEX(Sorted_by_Variable!AJ$832:AJ$884,D655)</f>
        <v>177.05908832447702</v>
      </c>
      <c r="AL674" s="203">
        <f>INDEX(Sorted_by_Variable!AK$832:AK$884,D655)</f>
        <v>179.48752668647691</v>
      </c>
      <c r="AM674" s="203">
        <f>INDEX(Sorted_by_Variable!AL$832:AL$884,D655)</f>
        <v>181.941009803155</v>
      </c>
      <c r="AN674" s="203">
        <f>INDEX(Sorted_by_Variable!AM$832:AM$884,D655)</f>
        <v>184.42112794981867</v>
      </c>
      <c r="AO674" s="203">
        <f>INDEX(Sorted_by_Variable!AN$832:AN$884,D655)</f>
        <v>186.92936883360176</v>
      </c>
      <c r="AP674" s="203">
        <f>INDEX(Sorted_by_Variable!AO$832:AO$884,D655)</f>
        <v>189.46712142793032</v>
      </c>
      <c r="AQ674" s="204">
        <f>INDEX(Sorted_by_Variable!AP$832:AP$884,D655)</f>
        <v>192.03567956884714</v>
      </c>
      <c r="AS674" s="69" t="str">
        <f>C671&amp;"|"&amp;C674</f>
        <v>Annual first-year costs|Annual participant cost of EE</v>
      </c>
    </row>
    <row r="675" spans="2:45" ht="18.75" thickTop="1" thickBot="1" x14ac:dyDescent="0.4"/>
    <row r="676" spans="2:45" ht="25.5" thickTop="1" x14ac:dyDescent="0.5">
      <c r="B676" s="217" t="str">
        <f>INDEX(Sorted_by_Variable!$C$7:$C$59,D676)</f>
        <v>New York</v>
      </c>
      <c r="C676" s="94"/>
      <c r="D676" s="228">
        <f>D655+1</f>
        <v>31</v>
      </c>
      <c r="E676" s="220"/>
      <c r="F676" s="222"/>
      <c r="G676" s="94"/>
      <c r="H676" s="94"/>
      <c r="I676" s="94"/>
      <c r="J676" s="94"/>
      <c r="K676" s="94"/>
      <c r="L676" s="94"/>
      <c r="M676" s="94"/>
      <c r="N676" s="94"/>
      <c r="O676" s="94"/>
      <c r="P676" s="94"/>
      <c r="Q676" s="94"/>
      <c r="R676" s="220"/>
      <c r="S676" s="94"/>
      <c r="T676" s="94"/>
      <c r="U676" s="94"/>
      <c r="V676" s="94"/>
      <c r="W676" s="94"/>
      <c r="X676" s="94"/>
      <c r="Y676" s="94"/>
      <c r="Z676" s="94"/>
      <c r="AA676" s="94"/>
      <c r="AB676" s="94"/>
      <c r="AC676" s="94"/>
      <c r="AD676" s="94"/>
      <c r="AE676" s="94"/>
      <c r="AF676" s="94"/>
      <c r="AG676" s="94"/>
      <c r="AH676" s="94"/>
      <c r="AI676" s="94"/>
      <c r="AJ676" s="94"/>
      <c r="AK676" s="94"/>
      <c r="AL676" s="94"/>
      <c r="AM676" s="94"/>
      <c r="AN676" s="94"/>
      <c r="AO676" s="94"/>
      <c r="AP676" s="94"/>
      <c r="AQ676" s="220"/>
      <c r="AS676" s="69"/>
    </row>
    <row r="677" spans="2:45" x14ac:dyDescent="0.35">
      <c r="C677" t="s">
        <v>2358</v>
      </c>
      <c r="D677" s="76" t="s">
        <v>0</v>
      </c>
      <c r="E677" s="166">
        <f>INDEX(Sorted_by_Variable!D$7:D$59,D676)</f>
        <v>144500.728</v>
      </c>
      <c r="F677" s="167">
        <f>INDEX(Sorted_by_Variable!E$7:E$59,D676)</f>
        <v>144826.53906449181</v>
      </c>
      <c r="G677" s="166">
        <f>INDEX(Sorted_by_Variable!F$7:F$59,D676)</f>
        <v>145153.08474708011</v>
      </c>
      <c r="H677" s="166">
        <f>INDEX(Sorted_by_Variable!G$7:G$59,D676)</f>
        <v>145480.36670413511</v>
      </c>
      <c r="I677" s="166">
        <f>INDEX(Sorted_by_Variable!H$7:H$59,D676)</f>
        <v>145808.38659576175</v>
      </c>
      <c r="J677" s="166">
        <f>INDEX(Sorted_by_Variable!I$7:I$59,D676)</f>
        <v>146137.14608580802</v>
      </c>
      <c r="K677" s="166">
        <f>INDEX(Sorted_by_Variable!J$7:J$59,D676)</f>
        <v>146466.6468418735</v>
      </c>
      <c r="L677" s="166">
        <f>INDEX(Sorted_by_Variable!K$7:K$59,D676)</f>
        <v>146796.89053531768</v>
      </c>
      <c r="M677" s="166">
        <f>INDEX(Sorted_by_Variable!L$7:L$59,D676)</f>
        <v>147127.87884126863</v>
      </c>
      <c r="N677" s="166">
        <f>INDEX(Sorted_by_Variable!M$7:M$59,D676)</f>
        <v>147459.61343863129</v>
      </c>
      <c r="O677" s="166">
        <f>INDEX(Sorted_by_Variable!N$7:N$59,D676)</f>
        <v>147792.0960100962</v>
      </c>
      <c r="P677" s="166">
        <f>INDEX(Sorted_by_Variable!O$7:O$59,D676)</f>
        <v>148125.32824214781</v>
      </c>
      <c r="Q677" s="166">
        <f>INDEX(Sorted_by_Variable!P$7:P$59,D676)</f>
        <v>148459.31182507324</v>
      </c>
      <c r="R677" s="168">
        <f>INDEX(Sorted_by_Variable!Q$7:Q$59,D676)</f>
        <v>148794.04845297069</v>
      </c>
      <c r="S677" s="166">
        <f>INDEX(Sorted_by_Variable!R$7:R$59,D676)</f>
        <v>149129.53982375815</v>
      </c>
      <c r="T677" s="166">
        <f>INDEX(Sorted_by_Variable!S$7:S$59,D676)</f>
        <v>149465.78763918197</v>
      </c>
      <c r="U677" s="166">
        <f>INDEX(Sorted_by_Variable!T$7:T$59,D676)</f>
        <v>149802.79360482545</v>
      </c>
      <c r="V677" s="166">
        <f>INDEX(Sorted_by_Variable!U$7:U$59,D676)</f>
        <v>150140.55943011757</v>
      </c>
      <c r="W677" s="166">
        <f>INDEX(Sorted_by_Variable!V$7:V$59,D676)</f>
        <v>150479.08682834162</v>
      </c>
      <c r="X677" s="166">
        <f>INDEX(Sorted_by_Variable!W$7:W$59,D676)</f>
        <v>150818.37751664387</v>
      </c>
      <c r="Y677" s="166">
        <f>INDEX(Sorted_by_Variable!X$7:X$59,D676)</f>
        <v>151158.43321604232</v>
      </c>
      <c r="Z677" s="166">
        <f>INDEX(Sorted_by_Variable!Y$7:Y$59,D676)</f>
        <v>151499.25565143538</v>
      </c>
      <c r="AA677" s="166">
        <f>INDEX(Sorted_by_Variable!Z$7:Z$59,D676)</f>
        <v>151840.84655161071</v>
      </c>
      <c r="AB677" s="166">
        <f>INDEX(Sorted_by_Variable!AA$7:AA$59,D676)</f>
        <v>152183.20764925386</v>
      </c>
      <c r="AC677" s="166">
        <f>INDEX(Sorted_by_Variable!AB$7:AB$59,D676)</f>
        <v>152526.34068095719</v>
      </c>
      <c r="AD677" s="166">
        <f>INDEX(Sorted_by_Variable!AC$7:AC$59,D676)</f>
        <v>152870.24738722859</v>
      </c>
      <c r="AE677" s="166">
        <f>INDEX(Sorted_by_Variable!AD$7:AD$59,D676)</f>
        <v>153214.92951250036</v>
      </c>
      <c r="AF677" s="166">
        <f>INDEX(Sorted_by_Variable!AE$7:AE$59,D676)</f>
        <v>153560.38880513798</v>
      </c>
      <c r="AG677" s="166">
        <f>INDEX(Sorted_by_Variable!AF$7:AF$59,D676)</f>
        <v>153906.62701744909</v>
      </c>
      <c r="AH677" s="166">
        <f>INDEX(Sorted_by_Variable!AG$7:AG$59,D676)</f>
        <v>154224.90628704103</v>
      </c>
      <c r="AI677" s="166">
        <f>INDEX(Sorted_by_Variable!AH$7:AH$59,D676)</f>
        <v>154543.84375891715</v>
      </c>
      <c r="AJ677" s="166">
        <f>INDEX(Sorted_by_Variable!AI$7:AI$59,D676)</f>
        <v>154863.44079424132</v>
      </c>
      <c r="AK677" s="166">
        <f>INDEX(Sorted_by_Variable!AJ$7:AJ$59,D676)</f>
        <v>155183.69875699232</v>
      </c>
      <c r="AL677" s="166">
        <f>INDEX(Sorted_by_Variable!AK$7:AK$59,D676)</f>
        <v>155504.61901396964</v>
      </c>
      <c r="AM677" s="166">
        <f>INDEX(Sorted_by_Variable!AL$7:AL$59,D676)</f>
        <v>155826.20293479931</v>
      </c>
      <c r="AN677" s="166">
        <f>INDEX(Sorted_by_Variable!AM$7:AM$59,D676)</f>
        <v>156148.45189193974</v>
      </c>
      <c r="AO677" s="166">
        <f>INDEX(Sorted_by_Variable!AN$7:AN$59,D676)</f>
        <v>156471.36726068761</v>
      </c>
      <c r="AP677" s="166">
        <f>INDEX(Sorted_by_Variable!AO$7:AO$59,D676)</f>
        <v>156794.95041918367</v>
      </c>
      <c r="AQ677" s="168">
        <f>INDEX(Sorted_by_Variable!AP$7:AP$59,D676)</f>
        <v>157119.20274841876</v>
      </c>
      <c r="AS677" s="69" t="str">
        <f t="shared" ref="AS677:AS687" si="129">C677</f>
        <v>BAU sales</v>
      </c>
    </row>
    <row r="678" spans="2:45" x14ac:dyDescent="0.35">
      <c r="C678" t="s">
        <v>2372</v>
      </c>
      <c r="D678" s="76" t="s">
        <v>0</v>
      </c>
      <c r="E678" s="166">
        <f>INDEX(Sorted_by_Variable!D$62:D$114,D676)</f>
        <v>143162.66800000001</v>
      </c>
      <c r="F678" s="167">
        <f>INDEX(Sorted_by_Variable!E$62:E$114,D676)</f>
        <v>144826.53906449181</v>
      </c>
      <c r="G678" s="166">
        <f>INDEX(Sorted_by_Variable!F$62:F$114,D676)</f>
        <v>145153.08474708011</v>
      </c>
      <c r="H678" s="166">
        <f>INDEX(Sorted_by_Variable!G$62:G$114,D676)</f>
        <v>145480.36670413511</v>
      </c>
      <c r="I678" s="166">
        <f>INDEX(Sorted_by_Variable!H$62:H$114,D676)</f>
        <v>145808.38659576175</v>
      </c>
      <c r="J678" s="166">
        <f>INDEX(Sorted_by_Variable!I$62:I$114,D676)</f>
        <v>144799.08608580803</v>
      </c>
      <c r="K678" s="166">
        <f>INDEX(Sorted_by_Variable!J$62:J$114,D676)</f>
        <v>143580.6150678971</v>
      </c>
      <c r="L678" s="166">
        <f>INDEX(Sorted_by_Variable!K$62:K$114,D676)</f>
        <v>142174.52314690818</v>
      </c>
      <c r="M678" s="166">
        <f>INDEX(Sorted_by_Variable!L$62:L$114,D676)</f>
        <v>140628.07226594436</v>
      </c>
      <c r="N678" s="166">
        <f>INDEX(Sorted_by_Variable!M$62:M$114,D676)</f>
        <v>139217.80748419641</v>
      </c>
      <c r="O678" s="166">
        <f>INDEX(Sorted_by_Variable!N$62:N$114,D676)</f>
        <v>137940.4668105921</v>
      </c>
      <c r="P678" s="166">
        <f>INDEX(Sorted_by_Variable!O$62:O$114,D676)</f>
        <v>136792.94470306087</v>
      </c>
      <c r="Q678" s="166">
        <f>INDEX(Sorted_by_Variable!P$62:P$114,D676)</f>
        <v>135772.28714655107</v>
      </c>
      <c r="R678" s="168">
        <f>INDEX(Sorted_by_Variable!Q$62:Q$114,D676)</f>
        <v>134875.68692838968</v>
      </c>
      <c r="S678" s="166">
        <f>INDEX(Sorted_by_Variable!R$62:R$114,D676)</f>
        <v>134100.47910413801</v>
      </c>
      <c r="T678" s="166">
        <f>INDEX(Sorted_by_Variable!S$62:S$114,D676)</f>
        <v>133444.13664735624</v>
      </c>
      <c r="U678" s="166">
        <f>INDEX(Sorted_by_Variable!T$62:T$114,D676)</f>
        <v>132904.26627693861</v>
      </c>
      <c r="V678" s="166">
        <f>INDEX(Sorted_by_Variable!U$62:U$114,D676)</f>
        <v>132478.60445592116</v>
      </c>
      <c r="W678" s="166">
        <f>INDEX(Sorted_by_Variable!V$62:V$114,D676)</f>
        <v>132165.01355589586</v>
      </c>
      <c r="X678" s="166">
        <f>INDEX(Sorted_by_Variable!W$62:W$114,D676)</f>
        <v>131961.478181388</v>
      </c>
      <c r="Y678" s="166">
        <f>INDEX(Sorted_by_Variable!X$62:X$114,D676)</f>
        <v>131866.10164876969</v>
      </c>
      <c r="Z678" s="166">
        <f>INDEX(Sorted_by_Variable!Y$62:Y$114,D676)</f>
        <v>131877.10261448898</v>
      </c>
      <c r="AA678" s="166">
        <f>INDEX(Sorted_by_Variable!Z$62:Z$114,D676)</f>
        <v>131992.81184759591</v>
      </c>
      <c r="AB678" s="166">
        <f>INDEX(Sorted_by_Variable!AA$62:AA$114,D676)</f>
        <v>132211.66914173809</v>
      </c>
      <c r="AC678" s="166">
        <f>INDEX(Sorted_by_Variable!AB$62:AB$114,D676)</f>
        <v>132532.22036198695</v>
      </c>
      <c r="AD678" s="166">
        <f>INDEX(Sorted_by_Variable!AC$62:AC$114,D676)</f>
        <v>132882.6904115068</v>
      </c>
      <c r="AE678" s="166">
        <f>INDEX(Sorted_by_Variable!AD$62:AD$114,D676)</f>
        <v>133248.13079354353</v>
      </c>
      <c r="AF678" s="166">
        <f>INDEX(Sorted_by_Variable!AE$62:AE$114,D676)</f>
        <v>133614.19841064644</v>
      </c>
      <c r="AG678" s="166">
        <f>INDEX(Sorted_by_Variable!AF$62:AF$114,D676)</f>
        <v>133968.50678130839</v>
      </c>
      <c r="AH678" s="166">
        <f>INDEX(Sorted_by_Variable!AG$62:AG$114,D676)</f>
        <v>134284.00431485812</v>
      </c>
      <c r="AI678" s="166">
        <f>INDEX(Sorted_by_Variable!AH$62:AH$114,D676)</f>
        <v>134591.28340292332</v>
      </c>
      <c r="AJ678" s="166">
        <f>INDEX(Sorted_by_Variable!AI$62:AI$114,D676)</f>
        <v>134891.72618719793</v>
      </c>
      <c r="AK678" s="166">
        <f>INDEX(Sorted_by_Variable!AJ$62:AJ$114,D676)</f>
        <v>135186.58510347723</v>
      </c>
      <c r="AL678" s="166">
        <f>INDEX(Sorted_by_Variable!AK$62:AK$114,D676)</f>
        <v>135476.9882505339</v>
      </c>
      <c r="AM678" s="166">
        <f>INDEX(Sorted_by_Variable!AL$62:AL$114,D676)</f>
        <v>135763.94446016478</v>
      </c>
      <c r="AN678" s="166">
        <f>INDEX(Sorted_by_Variable!AM$62:AM$114,D676)</f>
        <v>136048.34808070911</v>
      </c>
      <c r="AO678" s="166">
        <f>INDEX(Sorted_by_Variable!AN$62:AN$114,D676)</f>
        <v>136330.98348577335</v>
      </c>
      <c r="AP678" s="166">
        <f>INDEX(Sorted_by_Variable!AO$62:AO$114,D676)</f>
        <v>136612.52931935492</v>
      </c>
      <c r="AQ678" s="168">
        <f>INDEX(Sorted_by_Variable!AP$62:AP$114,D676)</f>
        <v>136893.56248803745</v>
      </c>
      <c r="AS678" s="69" t="str">
        <f t="shared" si="129"/>
        <v>Sales after EE</v>
      </c>
    </row>
    <row r="679" spans="2:45" x14ac:dyDescent="0.35">
      <c r="C679" t="s">
        <v>2356</v>
      </c>
      <c r="D679" s="76" t="s">
        <v>0</v>
      </c>
      <c r="E679" s="166">
        <f>INDEX(Sorted_by_Variable!D$117:D$169,D676)</f>
        <v>0</v>
      </c>
      <c r="F679" s="167">
        <f>INDEX(Sorted_by_Variable!E$117:E$169,D676)</f>
        <v>0</v>
      </c>
      <c r="G679" s="166">
        <f>INDEX(Sorted_by_Variable!F$117:F$169,D676)</f>
        <v>0</v>
      </c>
      <c r="H679" s="166">
        <f>INDEX(Sorted_by_Variable!G$117:G$169,D676)</f>
        <v>0</v>
      </c>
      <c r="I679" s="166">
        <f>INDEX(Sorted_by_Variable!H$117:H$169,D676)</f>
        <v>0</v>
      </c>
      <c r="J679" s="166">
        <f>INDEX(Sorted_by_Variable!I$117:I$169,D676)</f>
        <v>1338.06</v>
      </c>
      <c r="K679" s="166">
        <f>INDEX(Sorted_by_Variable!J$117:J$169,D676)</f>
        <v>2886.0317739764059</v>
      </c>
      <c r="L679" s="166">
        <f>INDEX(Sorted_by_Variable!K$117:K$169,D676)</f>
        <v>4622.367388409516</v>
      </c>
      <c r="M679" s="166">
        <f>INDEX(Sorted_by_Variable!L$117:L$169,D676)</f>
        <v>6499.8065753242654</v>
      </c>
      <c r="N679" s="166">
        <f>INDEX(Sorted_by_Variable!M$117:M$169,D676)</f>
        <v>8241.8059544348926</v>
      </c>
      <c r="O679" s="166">
        <f>INDEX(Sorted_by_Variable!N$117:N$169,D676)</f>
        <v>9851.629199504081</v>
      </c>
      <c r="P679" s="166">
        <f>INDEX(Sorted_by_Variable!O$117:O$169,D676)</f>
        <v>11332.383539086946</v>
      </c>
      <c r="Q679" s="166">
        <f>INDEX(Sorted_by_Variable!P$117:P$169,D676)</f>
        <v>12687.024678522163</v>
      </c>
      <c r="R679" s="168">
        <f>INDEX(Sorted_by_Variable!Q$117:Q$169,D676)</f>
        <v>13918.361524581</v>
      </c>
      <c r="S679" s="166">
        <f>INDEX(Sorted_by_Variable!R$117:R$169,D676)</f>
        <v>15029.060719620142</v>
      </c>
      <c r="T679" s="166">
        <f>INDEX(Sorted_by_Variable!S$117:S$169,D676)</f>
        <v>16021.650991825725</v>
      </c>
      <c r="U679" s="166">
        <f>INDEX(Sorted_by_Variable!T$117:T$169,D676)</f>
        <v>16898.527327886841</v>
      </c>
      <c r="V679" s="166">
        <f>INDEX(Sorted_by_Variable!U$117:U$169,D676)</f>
        <v>17661.954974196411</v>
      </c>
      <c r="W679" s="166">
        <f>INDEX(Sorted_by_Variable!V$117:V$169,D676)</f>
        <v>18314.07327244577</v>
      </c>
      <c r="X679" s="166">
        <f>INDEX(Sorted_by_Variable!W$117:W$169,D676)</f>
        <v>18856.899335255861</v>
      </c>
      <c r="Y679" s="166">
        <f>INDEX(Sorted_by_Variable!X$117:X$169,D676)</f>
        <v>19292.331567272631</v>
      </c>
      <c r="Z679" s="166">
        <f>INDEX(Sorted_by_Variable!Y$117:Y$169,D676)</f>
        <v>19622.153036946394</v>
      </c>
      <c r="AA679" s="166">
        <f>INDEX(Sorted_by_Variable!Z$117:Z$169,D676)</f>
        <v>19848.034704014819</v>
      </c>
      <c r="AB679" s="166">
        <f>INDEX(Sorted_by_Variable!AA$117:AA$169,D676)</f>
        <v>19971.538507515776</v>
      </c>
      <c r="AC679" s="166">
        <f>INDEX(Sorted_by_Variable!AB$117:AB$169,D676)</f>
        <v>19994.120318970236</v>
      </c>
      <c r="AD679" s="166">
        <f>INDEX(Sorted_by_Variable!AC$117:AC$169,D676)</f>
        <v>19987.556975721796</v>
      </c>
      <c r="AE679" s="166">
        <f>INDEX(Sorted_by_Variable!AD$117:AD$169,D676)</f>
        <v>19966.79871895683</v>
      </c>
      <c r="AF679" s="166">
        <f>INDEX(Sorted_by_Variable!AE$117:AE$169,D676)</f>
        <v>19946.190394491536</v>
      </c>
      <c r="AG679" s="166">
        <f>INDEX(Sorted_by_Variable!AF$117:AF$169,D676)</f>
        <v>19938.120236140701</v>
      </c>
      <c r="AH679" s="166">
        <f>INDEX(Sorted_by_Variable!AG$117:AG$169,D676)</f>
        <v>19940.901972182925</v>
      </c>
      <c r="AI679" s="166">
        <f>INDEX(Sorted_by_Variable!AH$117:AH$169,D676)</f>
        <v>19952.560355993832</v>
      </c>
      <c r="AJ679" s="166">
        <f>INDEX(Sorted_by_Variable!AI$117:AI$169,D676)</f>
        <v>19971.714607043403</v>
      </c>
      <c r="AK679" s="166">
        <f>INDEX(Sorted_by_Variable!AJ$117:AJ$169,D676)</f>
        <v>19997.113653515102</v>
      </c>
      <c r="AL679" s="166">
        <f>INDEX(Sorted_by_Variable!AK$117:AK$169,D676)</f>
        <v>20027.630763435744</v>
      </c>
      <c r="AM679" s="166">
        <f>INDEX(Sorted_by_Variable!AL$117:AL$169,D676)</f>
        <v>20062.258474634531</v>
      </c>
      <c r="AN679" s="166">
        <f>INDEX(Sorted_by_Variable!AM$117:AM$169,D676)</f>
        <v>20100.103811230627</v>
      </c>
      <c r="AO679" s="166">
        <f>INDEX(Sorted_by_Variable!AN$117:AN$169,D676)</f>
        <v>20140.383774914255</v>
      </c>
      <c r="AP679" s="166">
        <f>INDEX(Sorted_by_Variable!AO$117:AO$169,D676)</f>
        <v>20182.42109982876</v>
      </c>
      <c r="AQ679" s="168">
        <f>INDEX(Sorted_by_Variable!AP$117:AP$169,D676)</f>
        <v>20225.640260381319</v>
      </c>
      <c r="AS679" s="69" t="str">
        <f t="shared" si="129"/>
        <v>Net cumulative savings</v>
      </c>
    </row>
    <row r="680" spans="2:45" x14ac:dyDescent="0.35">
      <c r="C680" t="s">
        <v>2390</v>
      </c>
      <c r="D680" s="76" t="s">
        <v>1</v>
      </c>
      <c r="E680" s="174">
        <f t="shared" ref="E680:AQ680" si="130">E679/E677</f>
        <v>0</v>
      </c>
      <c r="F680" s="173">
        <f t="shared" si="130"/>
        <v>0</v>
      </c>
      <c r="G680" s="174">
        <f t="shared" si="130"/>
        <v>0</v>
      </c>
      <c r="H680" s="174">
        <f t="shared" si="130"/>
        <v>0</v>
      </c>
      <c r="I680" s="174">
        <f t="shared" si="130"/>
        <v>0</v>
      </c>
      <c r="J680" s="174">
        <f t="shared" si="130"/>
        <v>9.1561935882771735E-3</v>
      </c>
      <c r="K680" s="174">
        <f t="shared" si="130"/>
        <v>1.9704361615461762E-2</v>
      </c>
      <c r="L680" s="174">
        <f t="shared" si="130"/>
        <v>3.1488183241166312E-2</v>
      </c>
      <c r="M680" s="174">
        <f t="shared" si="130"/>
        <v>4.4177939806613338E-2</v>
      </c>
      <c r="N680" s="174">
        <f t="shared" si="130"/>
        <v>5.58919541577729E-2</v>
      </c>
      <c r="O680" s="174">
        <f t="shared" si="130"/>
        <v>6.6658701415474086E-2</v>
      </c>
      <c r="P680" s="174">
        <f t="shared" si="130"/>
        <v>7.6505373345477676E-2</v>
      </c>
      <c r="Q680" s="174">
        <f t="shared" si="130"/>
        <v>8.5457924616214306E-2</v>
      </c>
      <c r="R680" s="175">
        <f t="shared" si="130"/>
        <v>9.3541117197171855E-2</v>
      </c>
      <c r="S680" s="174">
        <f t="shared" si="130"/>
        <v>0.10077856296868844</v>
      </c>
      <c r="T680" s="174">
        <f t="shared" si="130"/>
        <v>0.10719276461114169</v>
      </c>
      <c r="U680" s="174">
        <f t="shared" si="130"/>
        <v>0.1128051548388648</v>
      </c>
      <c r="V680" s="174">
        <f t="shared" si="130"/>
        <v>0.11763613404156197</v>
      </c>
      <c r="W680" s="174">
        <f t="shared" si="130"/>
        <v>0.12170510639353807</v>
      </c>
      <c r="X680" s="174">
        <f t="shared" si="130"/>
        <v>0.12503051448869265</v>
      </c>
      <c r="Y680" s="174">
        <f t="shared" si="130"/>
        <v>0.12762987255695604</v>
      </c>
      <c r="Z680" s="174">
        <f t="shared" si="130"/>
        <v>0.12951979831565916</v>
      </c>
      <c r="AA680" s="174">
        <f t="shared" si="130"/>
        <v>0.13071604350722893</v>
      </c>
      <c r="AB680" s="174">
        <f t="shared" si="130"/>
        <v>0.13123352317257911</v>
      </c>
      <c r="AC680" s="174">
        <f t="shared" si="130"/>
        <v>0.13108634370762484</v>
      </c>
      <c r="AD680" s="174">
        <f t="shared" si="130"/>
        <v>0.13074850938843735</v>
      </c>
      <c r="AE680" s="174">
        <f t="shared" si="130"/>
        <v>0.13031888460535301</v>
      </c>
      <c r="AF680" s="174">
        <f t="shared" si="130"/>
        <v>0.12989150750199296</v>
      </c>
      <c r="AG680" s="174">
        <f t="shared" si="130"/>
        <v>0.1295468598235229</v>
      </c>
      <c r="AH680" s="174">
        <f t="shared" si="130"/>
        <v>0.12929754637081267</v>
      </c>
      <c r="AI680" s="174">
        <f t="shared" si="130"/>
        <v>0.12910614794283951</v>
      </c>
      <c r="AJ680" s="174">
        <f t="shared" si="130"/>
        <v>0.1289633919058969</v>
      </c>
      <c r="AK680" s="174">
        <f t="shared" si="130"/>
        <v>0.12886091653756296</v>
      </c>
      <c r="AL680" s="174">
        <f t="shared" si="130"/>
        <v>0.12879122749168356</v>
      </c>
      <c r="AM680" s="174">
        <f t="shared" si="130"/>
        <v>0.12874765666355206</v>
      </c>
      <c r="AN680" s="174">
        <f t="shared" si="130"/>
        <v>0.12872432334545725</v>
      </c>
      <c r="AO680" s="174">
        <f t="shared" si="130"/>
        <v>0.12871609756793115</v>
      </c>
      <c r="AP680" s="174">
        <f t="shared" si="130"/>
        <v>0.12871856552696395</v>
      </c>
      <c r="AQ680" s="175">
        <f t="shared" si="130"/>
        <v>0.128727997002167</v>
      </c>
      <c r="AS680" s="69" t="str">
        <f t="shared" si="129"/>
        <v>Net cumulative savings as a percent of sales before EE</v>
      </c>
    </row>
    <row r="681" spans="2:45" x14ac:dyDescent="0.35">
      <c r="C681" t="s">
        <v>2378</v>
      </c>
      <c r="D681" s="76" t="s">
        <v>0</v>
      </c>
      <c r="E681" s="166">
        <f>INDEX(Sorted_by_Variable!D$227:D$279,D676)</f>
        <v>0</v>
      </c>
      <c r="F681" s="167">
        <f>INDEX(Sorted_by_Variable!E$227:E$279,D676)</f>
        <v>0</v>
      </c>
      <c r="G681" s="166">
        <f>INDEX(Sorted_by_Variable!F$227:F$279,D676)</f>
        <v>0</v>
      </c>
      <c r="H681" s="166">
        <f>INDEX(Sorted_by_Variable!G$227:G$279,D676)</f>
        <v>0</v>
      </c>
      <c r="I681" s="166">
        <f>INDEX(Sorted_by_Variable!H$227:H$279,D676)</f>
        <v>0</v>
      </c>
      <c r="J681" s="166">
        <f>INDEX(Sorted_by_Variable!I$227:I$279,D676)</f>
        <v>1338.06</v>
      </c>
      <c r="K681" s="166">
        <f>INDEX(Sorted_by_Variable!J$227:J$279,D676)</f>
        <v>1618.3959845027214</v>
      </c>
      <c r="L681" s="166">
        <f>INDEX(Sorted_by_Variable!K$227:K$279,D676)</f>
        <v>1891.9385609858857</v>
      </c>
      <c r="M681" s="166">
        <f>INDEX(Sorted_by_Variable!L$227:L$279,D676)</f>
        <v>2132.6178472036227</v>
      </c>
      <c r="N681" s="166">
        <f>INDEX(Sorted_by_Variable!M$227:M$279,D676)</f>
        <v>2109.4210839891653</v>
      </c>
      <c r="O681" s="166">
        <f>INDEX(Sorted_by_Variable!N$227:N$279,D676)</f>
        <v>2088.2671122629463</v>
      </c>
      <c r="P681" s="166">
        <f>INDEX(Sorted_by_Variable!O$227:O$279,D676)</f>
        <v>2069.1070021588816</v>
      </c>
      <c r="Q681" s="166">
        <f>INDEX(Sorted_by_Variable!P$227:P$279,D676)</f>
        <v>2051.8941705459129</v>
      </c>
      <c r="R681" s="168">
        <f>INDEX(Sorted_by_Variable!Q$227:Q$279,D676)</f>
        <v>2036.5843071982661</v>
      </c>
      <c r="S681" s="166">
        <f>INDEX(Sorted_by_Variable!R$227:R$279,D676)</f>
        <v>2023.1353039258452</v>
      </c>
      <c r="T681" s="166">
        <f>INDEX(Sorted_by_Variable!S$227:S$279,D676)</f>
        <v>2011.50718656207</v>
      </c>
      <c r="U681" s="166">
        <f>INDEX(Sorted_by_Variable!T$227:T$279,D676)</f>
        <v>2001.6620497103436</v>
      </c>
      <c r="V681" s="166">
        <f>INDEX(Sorted_by_Variable!U$227:U$279,D676)</f>
        <v>1993.563994154079</v>
      </c>
      <c r="W681" s="166">
        <f>INDEX(Sorted_by_Variable!V$227:V$279,D676)</f>
        <v>1987.1790668388173</v>
      </c>
      <c r="X681" s="166">
        <f>INDEX(Sorted_by_Variable!W$227:W$279,D676)</f>
        <v>1982.4752033384377</v>
      </c>
      <c r="Y681" s="166">
        <f>INDEX(Sorted_by_Variable!X$227:X$279,D676)</f>
        <v>1979.4221727208198</v>
      </c>
      <c r="Z681" s="166">
        <f>INDEX(Sorted_by_Variable!Y$227:Y$279,D676)</f>
        <v>1977.9915247315453</v>
      </c>
      <c r="AA681" s="166">
        <f>INDEX(Sorted_by_Variable!Z$227:Z$279,D676)</f>
        <v>1978.1565392173345</v>
      </c>
      <c r="AB681" s="166">
        <f>INDEX(Sorted_by_Variable!AA$227:AA$279,D676)</f>
        <v>1979.8921777139385</v>
      </c>
      <c r="AC681" s="166">
        <f>INDEX(Sorted_by_Variable!AB$227:AB$279,D676)</f>
        <v>1983.1750371260714</v>
      </c>
      <c r="AD681" s="166">
        <f>INDEX(Sorted_by_Variable!AC$227:AC$279,D676)</f>
        <v>1987.9833054298042</v>
      </c>
      <c r="AE681" s="166">
        <f>INDEX(Sorted_by_Variable!AD$227:AD$279,D676)</f>
        <v>1993.2403561726019</v>
      </c>
      <c r="AF681" s="166">
        <f>INDEX(Sorted_by_Variable!AE$227:AE$279,D676)</f>
        <v>1998.721961903153</v>
      </c>
      <c r="AG681" s="166">
        <f>INDEX(Sorted_by_Variable!AF$227:AF$279,D676)</f>
        <v>2004.2129761596964</v>
      </c>
      <c r="AH681" s="166">
        <f>INDEX(Sorted_by_Variable!AG$227:AG$279,D676)</f>
        <v>2009.5276017196256</v>
      </c>
      <c r="AI681" s="166">
        <f>INDEX(Sorted_by_Variable!AH$227:AH$279,D676)</f>
        <v>2014.2600647228717</v>
      </c>
      <c r="AJ681" s="166">
        <f>INDEX(Sorted_by_Variable!AI$227:AI$279,D676)</f>
        <v>2018.8692510438498</v>
      </c>
      <c r="AK681" s="166">
        <f>INDEX(Sorted_by_Variable!AJ$227:AJ$279,D676)</f>
        <v>2023.3758928079687</v>
      </c>
      <c r="AL681" s="166">
        <f>INDEX(Sorted_by_Variable!AK$227:AK$279,D676)</f>
        <v>2027.7987765521584</v>
      </c>
      <c r="AM681" s="166">
        <f>INDEX(Sorted_by_Variable!AL$227:AL$279,D676)</f>
        <v>2032.1548237580084</v>
      </c>
      <c r="AN681" s="166">
        <f>INDEX(Sorted_by_Variable!AM$227:AM$279,D676)</f>
        <v>2036.4591669024717</v>
      </c>
      <c r="AO681" s="166">
        <f>INDEX(Sorted_by_Variable!AN$227:AN$279,D676)</f>
        <v>2040.7252212106366</v>
      </c>
      <c r="AP681" s="166">
        <f>INDEX(Sorted_by_Variable!AO$227:AO$279,D676)</f>
        <v>2044.9647522866003</v>
      </c>
      <c r="AQ681" s="168">
        <f>INDEX(Sorted_by_Variable!AP$227:AP$279,D676)</f>
        <v>2049.1879397903235</v>
      </c>
      <c r="AS681" s="69" t="str">
        <f t="shared" si="129"/>
        <v>Annual first-year savings</v>
      </c>
    </row>
    <row r="682" spans="2:45" x14ac:dyDescent="0.35">
      <c r="C682" t="s">
        <v>2379</v>
      </c>
      <c r="D682" s="76" t="s">
        <v>1</v>
      </c>
      <c r="E682" s="174">
        <f>INDEX(Sorted_by_Variable!D$282:D$335,D676)</f>
        <v>0</v>
      </c>
      <c r="F682" s="173">
        <f>INDEX(Sorted_by_Variable!E$282:E$335,D676)</f>
        <v>9.3464310123083198E-3</v>
      </c>
      <c r="G682" s="174">
        <f>INDEX(Sorted_by_Variable!F$282:F$335,D676)</f>
        <v>9.2390525151205653E-3</v>
      </c>
      <c r="H682" s="174">
        <f>INDEX(Sorted_by_Variable!G$282:G$335,D676)</f>
        <v>9.2182677504338492E-3</v>
      </c>
      <c r="I682" s="174">
        <f>INDEX(Sorted_by_Variable!H$282:H$335,D676)</f>
        <v>9.1975297444859081E-3</v>
      </c>
      <c r="J682" s="174">
        <f>INDEX(Sorted_by_Variable!I$282:I$335,D676)</f>
        <v>9.1768383920852858E-3</v>
      </c>
      <c r="K682" s="174">
        <f>INDEX(Sorted_by_Variable!J$282:J$335,D676)</f>
        <v>9.2408041802630216E-3</v>
      </c>
      <c r="L682" s="174">
        <f>INDEX(Sorted_by_Variable!K$282:K$335,D676)</f>
        <v>9.319224599833701E-3</v>
      </c>
      <c r="M682" s="174">
        <f>INDEX(Sorted_by_Variable!L$282:L$335,D676)</f>
        <v>9.4113908060545395E-3</v>
      </c>
      <c r="N682" s="174">
        <f>INDEX(Sorted_by_Variable!M$282:M$335,D676)</f>
        <v>9.5148854594946722E-3</v>
      </c>
      <c r="O682" s="174">
        <f>INDEX(Sorted_by_Variable!N$282:N$335,D676)</f>
        <v>9.6112704558423134E-3</v>
      </c>
      <c r="P682" s="174">
        <f>INDEX(Sorted_by_Variable!O$282:O$335,D676)</f>
        <v>9.7002716529682904E-3</v>
      </c>
      <c r="Q682" s="174">
        <f>INDEX(Sorted_by_Variable!P$282:P$335,D676)</f>
        <v>9.7816448275497916E-3</v>
      </c>
      <c r="R682" s="175">
        <f>INDEX(Sorted_by_Variable!Q$282:Q$335,D676)</f>
        <v>9.8551775779965548E-3</v>
      </c>
      <c r="S682" s="174">
        <f>INDEX(Sorted_by_Variable!R$282:R$335,D676)</f>
        <v>9.9206909004320686E-3</v>
      </c>
      <c r="T682" s="174">
        <f>INDEX(Sorted_by_Variable!S$282:S$335,D676)</f>
        <v>9.9780404137177377E-3</v>
      </c>
      <c r="U682" s="174">
        <f>INDEX(Sorted_by_Variable!T$282:T$335,D676)</f>
        <v>1.0027117216367478E-2</v>
      </c>
      <c r="V682" s="174">
        <f>INDEX(Sorted_by_Variable!U$282:U$335,D676)</f>
        <v>1.0067848365467999E-2</v>
      </c>
      <c r="W682" s="174">
        <f>INDEX(Sorted_by_Variable!V$282:V$335,D676)</f>
        <v>1.0100196975166694E-2</v>
      </c>
      <c r="X682" s="174">
        <f>INDEX(Sorted_by_Variable!W$282:W$335,D676)</f>
        <v>1.0124161939680815E-2</v>
      </c>
      <c r="Y682" s="174">
        <f>INDEX(Sorted_by_Variable!X$282:X$335,D676)</f>
        <v>1.0139777292891233E-2</v>
      </c>
      <c r="Z682" s="174">
        <f>INDEX(Sorted_by_Variable!Y$282:Y$335,D676)</f>
        <v>1.014711122320104E-2</v>
      </c>
      <c r="AA682" s="174">
        <f>INDEX(Sorted_by_Variable!Z$282:Z$335,D676)</f>
        <v>1.0146264768278212E-2</v>
      </c>
      <c r="AB682" s="174">
        <f>INDEX(Sorted_by_Variable!AA$282:AA$335,D676)</f>
        <v>1.0137370219409953E-2</v>
      </c>
      <c r="AC682" s="174">
        <f>INDEX(Sorted_by_Variable!AB$282:AB$335,D676)</f>
        <v>1.0120589269359628E-2</v>
      </c>
      <c r="AD682" s="174">
        <f>INDEX(Sorted_by_Variable!AC$282:AC$335,D676)</f>
        <v>1.0096110940760968E-2</v>
      </c>
      <c r="AE682" s="174">
        <f>INDEX(Sorted_by_Variable!AD$282:AD$335,D676)</f>
        <v>1.0069483059504133E-2</v>
      </c>
      <c r="AF682" s="174">
        <f>INDEX(Sorted_by_Variable!AE$282:AE$335,D676)</f>
        <v>1.0041866944259115E-2</v>
      </c>
      <c r="AG682" s="174">
        <f>INDEX(Sorted_by_Variable!AF$282:AF$335,D676)</f>
        <v>1.001435488081619E-2</v>
      </c>
      <c r="AH682" s="174">
        <f>INDEX(Sorted_by_Variable!AG$282:AG$335,D676)</f>
        <v>9.9878697773668791E-3</v>
      </c>
      <c r="AI682" s="174">
        <f>INDEX(Sorted_by_Variable!AH$282:AH$335,D676)</f>
        <v>9.9644034807200611E-3</v>
      </c>
      <c r="AJ682" s="174">
        <f>INDEX(Sorted_by_Variable!AI$282:AI$335,D676)</f>
        <v>9.9416542154091483E-3</v>
      </c>
      <c r="AK682" s="174">
        <f>INDEX(Sorted_by_Variable!AJ$282:AJ$335,D676)</f>
        <v>9.9195112837616745E-3</v>
      </c>
      <c r="AL682" s="174">
        <f>INDEX(Sorted_by_Variable!AK$282:AK$335,D676)</f>
        <v>9.8978755841476074E-3</v>
      </c>
      <c r="AM682" s="174">
        <f>INDEX(Sorted_by_Variable!AL$282:AL$335,D676)</f>
        <v>9.8766588870839236E-3</v>
      </c>
      <c r="AN682" s="174">
        <f>INDEX(Sorted_by_Variable!AM$282:AM$335,D676)</f>
        <v>9.8557831780779412E-3</v>
      </c>
      <c r="AO682" s="174">
        <f>INDEX(Sorted_by_Variable!AN$282:AN$335,D676)</f>
        <v>9.8351800582408486E-3</v>
      </c>
      <c r="AP682" s="174">
        <f>INDEX(Sorted_by_Variable!AO$282:AO$335,D676)</f>
        <v>9.8147901950669299E-3</v>
      </c>
      <c r="AQ682" s="175">
        <f>INDEX(Sorted_by_Variable!AP$282:AP$335,D676)</f>
        <v>9.7945628169438109E-3</v>
      </c>
      <c r="AS682" s="69" t="str">
        <f t="shared" si="129"/>
        <v>EIA and EERS savings as a percent of previous year sales</v>
      </c>
    </row>
    <row r="683" spans="2:45" x14ac:dyDescent="0.35">
      <c r="C683" t="s">
        <v>2391</v>
      </c>
      <c r="D683" s="76" t="s">
        <v>1</v>
      </c>
      <c r="E683" s="174">
        <f>INDEX(Sorted_by_Variable!D$337:D$389,D676)</f>
        <v>0</v>
      </c>
      <c r="F683" s="173">
        <f>INDEX(Sorted_by_Variable!E$337:E$389,D676)</f>
        <v>0</v>
      </c>
      <c r="G683" s="174">
        <f>INDEX(Sorted_by_Variable!F$337:F$389,D676)</f>
        <v>0</v>
      </c>
      <c r="H683" s="174">
        <f>INDEX(Sorted_by_Variable!G$337:G$389,D676)</f>
        <v>0</v>
      </c>
      <c r="I683" s="174">
        <f>INDEX(Sorted_by_Variable!H$337:H$389,D676)</f>
        <v>0</v>
      </c>
      <c r="J683" s="174">
        <f>INDEX(Sorted_by_Variable!I$337:I$389,D676)</f>
        <v>9.1768383920852858E-3</v>
      </c>
      <c r="K683" s="174">
        <f>INDEX(Sorted_by_Variable!J$337:J$389,D676)</f>
        <v>1.1176838392085286E-2</v>
      </c>
      <c r="L683" s="174">
        <f>INDEX(Sorted_by_Variable!K$337:K$389,D676)</f>
        <v>1.3176838392085286E-2</v>
      </c>
      <c r="M683" s="174">
        <f>INDEX(Sorted_by_Variable!L$337:L$389,D676)</f>
        <v>1.4999999999999999E-2</v>
      </c>
      <c r="N683" s="174">
        <f>INDEX(Sorted_by_Variable!M$337:M$389,D676)</f>
        <v>1.4999999999999999E-2</v>
      </c>
      <c r="O683" s="174">
        <f>INDEX(Sorted_by_Variable!N$337:N$389,D676)</f>
        <v>1.4999999999999999E-2</v>
      </c>
      <c r="P683" s="174">
        <f>INDEX(Sorted_by_Variable!O$337:O$389,D676)</f>
        <v>1.4999999999999999E-2</v>
      </c>
      <c r="Q683" s="174">
        <f>INDEX(Sorted_by_Variable!P$337:P$389,D676)</f>
        <v>1.4999999999999999E-2</v>
      </c>
      <c r="R683" s="175">
        <f>INDEX(Sorted_by_Variable!Q$337:Q$389,D676)</f>
        <v>1.4999999999999999E-2</v>
      </c>
      <c r="S683" s="174">
        <f>INDEX(Sorted_by_Variable!R$337:R$389,D676)</f>
        <v>1.4999999999999999E-2</v>
      </c>
      <c r="T683" s="174">
        <f>INDEX(Sorted_by_Variable!S$337:S$389,D676)</f>
        <v>1.4999999999999999E-2</v>
      </c>
      <c r="U683" s="174">
        <f>INDEX(Sorted_by_Variable!T$337:T$389,D676)</f>
        <v>1.4999999999999999E-2</v>
      </c>
      <c r="V683" s="174">
        <f>INDEX(Sorted_by_Variable!U$337:U$389,D676)</f>
        <v>1.4999999999999999E-2</v>
      </c>
      <c r="W683" s="174">
        <f>INDEX(Sorted_by_Variable!V$337:V$389,D676)</f>
        <v>1.4999999999999999E-2</v>
      </c>
      <c r="X683" s="174">
        <f>INDEX(Sorted_by_Variable!W$337:W$389,D676)</f>
        <v>1.4999999999999999E-2</v>
      </c>
      <c r="Y683" s="174">
        <f>INDEX(Sorted_by_Variable!X$337:X$389,D676)</f>
        <v>1.4999999999999999E-2</v>
      </c>
      <c r="Z683" s="174">
        <f>INDEX(Sorted_by_Variable!Y$337:Y$389,D676)</f>
        <v>1.4999999999999999E-2</v>
      </c>
      <c r="AA683" s="174">
        <f>INDEX(Sorted_by_Variable!Z$337:Z$389,D676)</f>
        <v>1.4999999999999999E-2</v>
      </c>
      <c r="AB683" s="174">
        <f>INDEX(Sorted_by_Variable!AA$337:AA$389,D676)</f>
        <v>1.4999999999999999E-2</v>
      </c>
      <c r="AC683" s="174">
        <f>INDEX(Sorted_by_Variable!AB$337:AB$389,D676)</f>
        <v>1.4999999999999999E-2</v>
      </c>
      <c r="AD683" s="174">
        <f>INDEX(Sorted_by_Variable!AC$337:AC$389,D676)</f>
        <v>1.4999999999999999E-2</v>
      </c>
      <c r="AE683" s="174">
        <f>INDEX(Sorted_by_Variable!AD$337:AD$389,D676)</f>
        <v>1.4999999999999999E-2</v>
      </c>
      <c r="AF683" s="174">
        <f>INDEX(Sorted_by_Variable!AE$337:AE$389,D676)</f>
        <v>1.4999999999999999E-2</v>
      </c>
      <c r="AG683" s="174">
        <f>INDEX(Sorted_by_Variable!AF$337:AF$389,D676)</f>
        <v>1.4999999999999999E-2</v>
      </c>
      <c r="AH683" s="174">
        <f>INDEX(Sorted_by_Variable!AG$337:AG$389,D676)</f>
        <v>1.4999999999999999E-2</v>
      </c>
      <c r="AI683" s="174">
        <f>INDEX(Sorted_by_Variable!AH$337:AH$389,D676)</f>
        <v>1.4999999999999999E-2</v>
      </c>
      <c r="AJ683" s="174">
        <f>INDEX(Sorted_by_Variable!AI$337:AI$389,D676)</f>
        <v>1.4999999999999999E-2</v>
      </c>
      <c r="AK683" s="174">
        <f>INDEX(Sorted_by_Variable!AJ$337:AJ$389,D676)</f>
        <v>1.4999999999999999E-2</v>
      </c>
      <c r="AL683" s="174">
        <f>INDEX(Sorted_by_Variable!AK$337:AK$389,D676)</f>
        <v>1.4999999999999999E-2</v>
      </c>
      <c r="AM683" s="174">
        <f>INDEX(Sorted_by_Variable!AL$337:AL$389,D676)</f>
        <v>1.4999999999999999E-2</v>
      </c>
      <c r="AN683" s="174">
        <f>INDEX(Sorted_by_Variable!AM$337:AM$389,D676)</f>
        <v>1.4999999999999999E-2</v>
      </c>
      <c r="AO683" s="174">
        <f>INDEX(Sorted_by_Variable!AN$337:AN$389,D676)</f>
        <v>1.4999999999999999E-2</v>
      </c>
      <c r="AP683" s="174">
        <f>INDEX(Sorted_by_Variable!AO$337:AO$389,D676)</f>
        <v>1.4999999999999999E-2</v>
      </c>
      <c r="AQ683" s="175">
        <f>INDEX(Sorted_by_Variable!AP$337:AP$389,D676)</f>
        <v>1.4999999999999999E-2</v>
      </c>
      <c r="AS683" s="69" t="str">
        <f t="shared" si="129"/>
        <v>First-year savings as a percent of previous year sales</v>
      </c>
    </row>
    <row r="684" spans="2:45" x14ac:dyDescent="0.35">
      <c r="B684" s="231"/>
      <c r="C684" s="231" t="s">
        <v>2414</v>
      </c>
      <c r="D684" s="248"/>
      <c r="E684" s="250"/>
      <c r="F684" s="249"/>
      <c r="G684" s="250"/>
      <c r="H684" s="250"/>
      <c r="I684" s="250"/>
      <c r="J684" s="250"/>
      <c r="K684" s="250"/>
      <c r="L684" s="250"/>
      <c r="M684" s="250"/>
      <c r="N684" s="250"/>
      <c r="O684" s="250"/>
      <c r="P684" s="250"/>
      <c r="Q684" s="250"/>
      <c r="R684" s="251"/>
      <c r="S684" s="250"/>
      <c r="T684" s="250"/>
      <c r="U684" s="250"/>
      <c r="V684" s="250"/>
      <c r="W684" s="250"/>
      <c r="X684" s="250"/>
      <c r="Y684" s="250"/>
      <c r="Z684" s="250"/>
      <c r="AA684" s="250"/>
      <c r="AB684" s="250"/>
      <c r="AC684" s="250"/>
      <c r="AD684" s="250"/>
      <c r="AE684" s="250"/>
      <c r="AF684" s="250"/>
      <c r="AG684" s="250"/>
      <c r="AH684" s="250"/>
      <c r="AI684" s="250"/>
      <c r="AJ684" s="250"/>
      <c r="AK684" s="250"/>
      <c r="AL684" s="250"/>
      <c r="AM684" s="250"/>
      <c r="AN684" s="250"/>
      <c r="AO684" s="250"/>
      <c r="AP684" s="250"/>
      <c r="AQ684" s="251"/>
      <c r="AS684" s="69" t="str">
        <f t="shared" si="129"/>
        <v>Levelized cost of saved energy associated with program year</v>
      </c>
    </row>
    <row r="685" spans="2:45" x14ac:dyDescent="0.35">
      <c r="B685" s="36"/>
      <c r="C685" s="267" t="s">
        <v>2403</v>
      </c>
      <c r="D685" s="76" t="s">
        <v>2375</v>
      </c>
      <c r="E685" s="197"/>
      <c r="F685" s="196">
        <f>INDEX(Sorted_by_Variable!E$392:E$444,D676)</f>
        <v>0</v>
      </c>
      <c r="G685" s="197">
        <f>INDEX(Sorted_by_Variable!F$392:F$444,D676)</f>
        <v>0</v>
      </c>
      <c r="H685" s="197">
        <f>INDEX(Sorted_by_Variable!G$392:G$444,D676)</f>
        <v>0</v>
      </c>
      <c r="I685" s="197">
        <f>INDEX(Sorted_by_Variable!H$392:H$444,D676)</f>
        <v>0</v>
      </c>
      <c r="J685" s="197">
        <f>INDEX(Sorted_by_Variable!I$392:I$444,D676)</f>
        <v>7.8106720978618851</v>
      </c>
      <c r="K685" s="197">
        <f>INDEX(Sorted_by_Variable!J$392:J$444,D676)</f>
        <v>9.1124507808388664</v>
      </c>
      <c r="L685" s="197">
        <f>INDEX(Sorted_by_Variable!K$392:K$444,D676)</f>
        <v>9.1124507808388682</v>
      </c>
      <c r="M685" s="197">
        <f>INDEX(Sorted_by_Variable!L$392:L$444,D676)</f>
        <v>9.1124507808388682</v>
      </c>
      <c r="N685" s="197">
        <f>INDEX(Sorted_by_Variable!M$392:M$444,D676)</f>
        <v>9.1124507808388664</v>
      </c>
      <c r="O685" s="197">
        <f>INDEX(Sorted_by_Variable!N$392:N$444,D676)</f>
        <v>9.1124507808388682</v>
      </c>
      <c r="P685" s="197">
        <f>INDEX(Sorted_by_Variable!O$392:O$444,D676)</f>
        <v>9.1124507808388664</v>
      </c>
      <c r="Q685" s="197">
        <f>INDEX(Sorted_by_Variable!P$392:P$444,D676)</f>
        <v>9.1124507808388664</v>
      </c>
      <c r="R685" s="198">
        <f>INDEX(Sorted_by_Variable!Q$392:Q$444,D676)</f>
        <v>9.1124507808388628</v>
      </c>
      <c r="S685" s="197">
        <f>INDEX(Sorted_by_Variable!R$392:R$444,D676)</f>
        <v>9.1124507808388682</v>
      </c>
      <c r="T685" s="197">
        <f>INDEX(Sorted_by_Variable!S$392:S$444,D676)</f>
        <v>9.1124507808388682</v>
      </c>
      <c r="U685" s="197">
        <f>INDEX(Sorted_by_Variable!T$392:T$444,D676)</f>
        <v>9.1124507808388664</v>
      </c>
      <c r="V685" s="197">
        <f>INDEX(Sorted_by_Variable!U$392:U$444,D676)</f>
        <v>9.1124507808388682</v>
      </c>
      <c r="W685" s="197">
        <f>INDEX(Sorted_by_Variable!V$392:V$444,D676)</f>
        <v>9.1124507808388682</v>
      </c>
      <c r="X685" s="197">
        <f>INDEX(Sorted_by_Variable!W$392:W$444,D676)</f>
        <v>9.1124507808388682</v>
      </c>
      <c r="Y685" s="197">
        <f>INDEX(Sorted_by_Variable!X$392:X$444,D676)</f>
        <v>9.1124507808388682</v>
      </c>
      <c r="Z685" s="197">
        <f>INDEX(Sorted_by_Variable!Y$392:Y$444,D676)</f>
        <v>9.1124507808388699</v>
      </c>
      <c r="AA685" s="197">
        <f>INDEX(Sorted_by_Variable!Z$392:Z$444,D676)</f>
        <v>9.1124507808388699</v>
      </c>
      <c r="AB685" s="197">
        <f>INDEX(Sorted_by_Variable!AA$392:AA$444,D676)</f>
        <v>9.1124507808388682</v>
      </c>
      <c r="AC685" s="197">
        <f>INDEX(Sorted_by_Variable!AB$392:AB$444,D676)</f>
        <v>9.1124507808388664</v>
      </c>
      <c r="AD685" s="197">
        <f>INDEX(Sorted_by_Variable!AC$392:AC$444,D676)</f>
        <v>9.1124507808388682</v>
      </c>
      <c r="AE685" s="197">
        <f>INDEX(Sorted_by_Variable!AD$392:AD$444,D676)</f>
        <v>9.1124507808388682</v>
      </c>
      <c r="AF685" s="197">
        <f>INDEX(Sorted_by_Variable!AE$392:AE$444,D676)</f>
        <v>9.1124507808388682</v>
      </c>
      <c r="AG685" s="197">
        <f>INDEX(Sorted_by_Variable!AF$392:AF$444,D676)</f>
        <v>9.1124507808388682</v>
      </c>
      <c r="AH685" s="197">
        <f>INDEX(Sorted_by_Variable!AG$392:AG$444,D676)</f>
        <v>9.1124507808388664</v>
      </c>
      <c r="AI685" s="197">
        <f>INDEX(Sorted_by_Variable!AH$392:AH$444,D676)</f>
        <v>9.1124507808388664</v>
      </c>
      <c r="AJ685" s="197">
        <f>INDEX(Sorted_by_Variable!AI$392:AI$444,D676)</f>
        <v>9.1124507808388664</v>
      </c>
      <c r="AK685" s="197">
        <f>INDEX(Sorted_by_Variable!AJ$392:AJ$444,D676)</f>
        <v>9.1124507808388682</v>
      </c>
      <c r="AL685" s="197">
        <f>INDEX(Sorted_by_Variable!AK$392:AK$444,D676)</f>
        <v>9.1124507808388682</v>
      </c>
      <c r="AM685" s="197">
        <f>INDEX(Sorted_by_Variable!AL$392:AL$444,D676)</f>
        <v>9.1124507808388646</v>
      </c>
      <c r="AN685" s="197">
        <f>INDEX(Sorted_by_Variable!AM$392:AM$444,D676)</f>
        <v>9.1124507808388682</v>
      </c>
      <c r="AO685" s="197">
        <f>INDEX(Sorted_by_Variable!AN$392:AN$444,D676)</f>
        <v>9.1124507808388664</v>
      </c>
      <c r="AP685" s="197">
        <f>INDEX(Sorted_by_Variable!AO$392:AO$444,D676)</f>
        <v>9.1124507808388646</v>
      </c>
      <c r="AQ685" s="198">
        <f>INDEX(Sorted_by_Variable!AP$392:AP$444,D676)</f>
        <v>9.1124507808388664</v>
      </c>
      <c r="AS685" s="69" t="str">
        <f t="shared" si="129"/>
        <v>Total levelized cost of saved energy</v>
      </c>
    </row>
    <row r="686" spans="2:45" x14ac:dyDescent="0.35">
      <c r="B686" s="36"/>
      <c r="C686" s="267" t="s">
        <v>2397</v>
      </c>
      <c r="D686" s="76" t="s">
        <v>2375</v>
      </c>
      <c r="E686" s="197"/>
      <c r="F686" s="196">
        <f>INDEX(Sorted_by_Variable!E$447:E$499,D676)</f>
        <v>0</v>
      </c>
      <c r="G686" s="197">
        <f>INDEX(Sorted_by_Variable!F$447:F$499,D676)</f>
        <v>0</v>
      </c>
      <c r="H686" s="197">
        <f>INDEX(Sorted_by_Variable!G$447:G$499,D676)</f>
        <v>0</v>
      </c>
      <c r="I686" s="197">
        <f>INDEX(Sorted_by_Variable!H$447:H$499,D676)</f>
        <v>0</v>
      </c>
      <c r="J686" s="197">
        <f>INDEX(Sorted_by_Variable!I$447:I$499,D676)</f>
        <v>3.9053360489309425</v>
      </c>
      <c r="K686" s="197">
        <f>INDEX(Sorted_by_Variable!J$447:J$499,D676)</f>
        <v>4.5562253904194332</v>
      </c>
      <c r="L686" s="197">
        <f>INDEX(Sorted_by_Variable!K$447:K$499,D676)</f>
        <v>4.5562253904194341</v>
      </c>
      <c r="M686" s="197">
        <f>INDEX(Sorted_by_Variable!L$447:L$499,D676)</f>
        <v>4.5562253904194341</v>
      </c>
      <c r="N686" s="197">
        <f>INDEX(Sorted_by_Variable!M$447:M$499,D676)</f>
        <v>4.5562253904194332</v>
      </c>
      <c r="O686" s="197">
        <f>INDEX(Sorted_by_Variable!N$447:N$499,D676)</f>
        <v>4.5562253904194341</v>
      </c>
      <c r="P686" s="197">
        <f>INDEX(Sorted_by_Variable!O$447:O$499,D676)</f>
        <v>4.5562253904194332</v>
      </c>
      <c r="Q686" s="197">
        <f>INDEX(Sorted_by_Variable!P$447:P$499,D676)</f>
        <v>4.5562253904194332</v>
      </c>
      <c r="R686" s="198">
        <f>INDEX(Sorted_by_Variable!Q$447:Q$499,D676)</f>
        <v>4.5562253904194314</v>
      </c>
      <c r="S686" s="197">
        <f>INDEX(Sorted_by_Variable!R$447:R$499,D676)</f>
        <v>4.5562253904194341</v>
      </c>
      <c r="T686" s="197">
        <f>INDEX(Sorted_by_Variable!S$447:S$499,D676)</f>
        <v>4.5562253904194341</v>
      </c>
      <c r="U686" s="197">
        <f>INDEX(Sorted_by_Variable!T$447:T$499,D676)</f>
        <v>4.5562253904194332</v>
      </c>
      <c r="V686" s="197">
        <f>INDEX(Sorted_by_Variable!U$447:U$499,D676)</f>
        <v>4.5562253904194341</v>
      </c>
      <c r="W686" s="197">
        <f>INDEX(Sorted_by_Variable!V$447:V$499,D676)</f>
        <v>4.5562253904194341</v>
      </c>
      <c r="X686" s="197">
        <f>INDEX(Sorted_by_Variable!W$447:W$499,D676)</f>
        <v>4.5562253904194341</v>
      </c>
      <c r="Y686" s="197">
        <f>INDEX(Sorted_by_Variable!X$447:X$499,D676)</f>
        <v>4.5562253904194341</v>
      </c>
      <c r="Z686" s="197">
        <f>INDEX(Sorted_by_Variable!Y$447:Y$499,D676)</f>
        <v>4.556225390419435</v>
      </c>
      <c r="AA686" s="197">
        <f>INDEX(Sorted_by_Variable!Z$447:Z$499,D676)</f>
        <v>4.556225390419435</v>
      </c>
      <c r="AB686" s="197">
        <f>INDEX(Sorted_by_Variable!AA$447:AA$499,D676)</f>
        <v>4.5562253904194341</v>
      </c>
      <c r="AC686" s="197">
        <f>INDEX(Sorted_by_Variable!AB$447:AB$499,D676)</f>
        <v>4.5562253904194332</v>
      </c>
      <c r="AD686" s="197">
        <f>INDEX(Sorted_by_Variable!AC$447:AC$499,D676)</f>
        <v>4.5562253904194341</v>
      </c>
      <c r="AE686" s="197">
        <f>INDEX(Sorted_by_Variable!AD$447:AD$499,D676)</f>
        <v>4.5562253904194341</v>
      </c>
      <c r="AF686" s="197">
        <f>INDEX(Sorted_by_Variable!AE$447:AE$499,D676)</f>
        <v>4.5562253904194341</v>
      </c>
      <c r="AG686" s="197">
        <f>INDEX(Sorted_by_Variable!AF$447:AF$499,D676)</f>
        <v>4.5562253904194341</v>
      </c>
      <c r="AH686" s="197">
        <f>INDEX(Sorted_by_Variable!AG$447:AG$499,D676)</f>
        <v>4.5562253904194332</v>
      </c>
      <c r="AI686" s="197">
        <f>INDEX(Sorted_by_Variable!AH$447:AH$499,D676)</f>
        <v>4.5562253904194332</v>
      </c>
      <c r="AJ686" s="197">
        <f>INDEX(Sorted_by_Variable!AI$447:AI$499,D676)</f>
        <v>4.5562253904194332</v>
      </c>
      <c r="AK686" s="197">
        <f>INDEX(Sorted_by_Variable!AJ$447:AJ$499,D676)</f>
        <v>4.5562253904194341</v>
      </c>
      <c r="AL686" s="197">
        <f>INDEX(Sorted_by_Variable!AK$447:AK$499,D676)</f>
        <v>4.5562253904194341</v>
      </c>
      <c r="AM686" s="197">
        <f>INDEX(Sorted_by_Variable!AL$447:AL$499,D676)</f>
        <v>4.5562253904194323</v>
      </c>
      <c r="AN686" s="197">
        <f>INDEX(Sorted_by_Variable!AM$447:AM$499,D676)</f>
        <v>4.5562253904194341</v>
      </c>
      <c r="AO686" s="197">
        <f>INDEX(Sorted_by_Variable!AN$447:AN$499,D676)</f>
        <v>4.5562253904194332</v>
      </c>
      <c r="AP686" s="197">
        <f>INDEX(Sorted_by_Variable!AO$447:AO$499,D676)</f>
        <v>4.5562253904194323</v>
      </c>
      <c r="AQ686" s="198">
        <f>INDEX(Sorted_by_Variable!AP$447:AP$499,D676)</f>
        <v>4.5562253904194332</v>
      </c>
      <c r="AS686" s="69" t="str">
        <f t="shared" si="129"/>
        <v>Program levelized cost of saved energy</v>
      </c>
    </row>
    <row r="687" spans="2:45" x14ac:dyDescent="0.35">
      <c r="B687" s="36"/>
      <c r="C687" s="244" t="s">
        <v>2398</v>
      </c>
      <c r="D687" s="76" t="s">
        <v>2375</v>
      </c>
      <c r="E687" s="197"/>
      <c r="F687" s="196">
        <f>INDEX(Sorted_by_Variable!E$502:E$554,D676)</f>
        <v>0</v>
      </c>
      <c r="G687" s="197">
        <f>INDEX(Sorted_by_Variable!F$502:F$554,D676)</f>
        <v>0</v>
      </c>
      <c r="H687" s="197">
        <f>INDEX(Sorted_by_Variable!G$502:G$554,D676)</f>
        <v>0</v>
      </c>
      <c r="I687" s="197">
        <f>INDEX(Sorted_by_Variable!H$502:H$554,D676)</f>
        <v>0</v>
      </c>
      <c r="J687" s="197">
        <f>INDEX(Sorted_by_Variable!I$502:I$554,D676)</f>
        <v>3.9053360489309425</v>
      </c>
      <c r="K687" s="197">
        <f>INDEX(Sorted_by_Variable!J$502:J$554,D676)</f>
        <v>4.5562253904194332</v>
      </c>
      <c r="L687" s="197">
        <f>INDEX(Sorted_by_Variable!K$502:K$554,D676)</f>
        <v>4.5562253904194341</v>
      </c>
      <c r="M687" s="197">
        <f>INDEX(Sorted_by_Variable!L$502:L$554,D676)</f>
        <v>4.5562253904194341</v>
      </c>
      <c r="N687" s="197">
        <f>INDEX(Sorted_by_Variable!M$502:M$554,D676)</f>
        <v>4.5562253904194332</v>
      </c>
      <c r="O687" s="197">
        <f>INDEX(Sorted_by_Variable!N$502:N$554,D676)</f>
        <v>4.5562253904194341</v>
      </c>
      <c r="P687" s="197">
        <f>INDEX(Sorted_by_Variable!O$502:O$554,D676)</f>
        <v>4.5562253904194332</v>
      </c>
      <c r="Q687" s="197">
        <f>INDEX(Sorted_by_Variable!P$502:P$554,D676)</f>
        <v>4.5562253904194332</v>
      </c>
      <c r="R687" s="198">
        <f>INDEX(Sorted_by_Variable!Q$502:Q$554,D676)</f>
        <v>4.5562253904194314</v>
      </c>
      <c r="S687" s="197">
        <f>INDEX(Sorted_by_Variable!R$502:R$554,D676)</f>
        <v>4.5562253904194341</v>
      </c>
      <c r="T687" s="197">
        <f>INDEX(Sorted_by_Variable!S$502:S$554,D676)</f>
        <v>4.5562253904194341</v>
      </c>
      <c r="U687" s="197">
        <f>INDEX(Sorted_by_Variable!T$502:T$554,D676)</f>
        <v>4.5562253904194332</v>
      </c>
      <c r="V687" s="197">
        <f>INDEX(Sorted_by_Variable!U$502:U$554,D676)</f>
        <v>4.5562253904194341</v>
      </c>
      <c r="W687" s="197">
        <f>INDEX(Sorted_by_Variable!V$502:V$554,D676)</f>
        <v>4.5562253904194341</v>
      </c>
      <c r="X687" s="197">
        <f>INDEX(Sorted_by_Variable!W$502:W$554,D676)</f>
        <v>4.5562253904194341</v>
      </c>
      <c r="Y687" s="197">
        <f>INDEX(Sorted_by_Variable!X$502:X$554,D676)</f>
        <v>4.5562253904194341</v>
      </c>
      <c r="Z687" s="197">
        <f>INDEX(Sorted_by_Variable!Y$502:Y$554,D676)</f>
        <v>4.556225390419435</v>
      </c>
      <c r="AA687" s="197">
        <f>INDEX(Sorted_by_Variable!Z$502:Z$554,D676)</f>
        <v>4.556225390419435</v>
      </c>
      <c r="AB687" s="197">
        <f>INDEX(Sorted_by_Variable!AA$502:AA$554,D676)</f>
        <v>4.5562253904194341</v>
      </c>
      <c r="AC687" s="197">
        <f>INDEX(Sorted_by_Variable!AB$502:AB$554,D676)</f>
        <v>4.5562253904194332</v>
      </c>
      <c r="AD687" s="197">
        <f>INDEX(Sorted_by_Variable!AC$502:AC$554,D676)</f>
        <v>4.5562253904194341</v>
      </c>
      <c r="AE687" s="197">
        <f>INDEX(Sorted_by_Variable!AD$502:AD$554,D676)</f>
        <v>4.5562253904194341</v>
      </c>
      <c r="AF687" s="197">
        <f>INDEX(Sorted_by_Variable!AE$502:AE$554,D676)</f>
        <v>4.5562253904194341</v>
      </c>
      <c r="AG687" s="197">
        <f>INDEX(Sorted_by_Variable!AF$502:AF$554,D676)</f>
        <v>4.5562253904194341</v>
      </c>
      <c r="AH687" s="197">
        <f>INDEX(Sorted_by_Variable!AG$502:AG$554,D676)</f>
        <v>4.5562253904194332</v>
      </c>
      <c r="AI687" s="197">
        <f>INDEX(Sorted_by_Variable!AH$502:AH$554,D676)</f>
        <v>4.5562253904194332</v>
      </c>
      <c r="AJ687" s="197">
        <f>INDEX(Sorted_by_Variable!AI$502:AI$554,D676)</f>
        <v>4.5562253904194332</v>
      </c>
      <c r="AK687" s="197">
        <f>INDEX(Sorted_by_Variable!AJ$502:AJ$554,D676)</f>
        <v>4.5562253904194341</v>
      </c>
      <c r="AL687" s="197">
        <f>INDEX(Sorted_by_Variable!AK$502:AK$554,D676)</f>
        <v>4.5562253904194341</v>
      </c>
      <c r="AM687" s="197">
        <f>INDEX(Sorted_by_Variable!AL$502:AL$554,D676)</f>
        <v>4.5562253904194323</v>
      </c>
      <c r="AN687" s="197">
        <f>INDEX(Sorted_by_Variable!AM$502:AM$554,D676)</f>
        <v>4.5562253904194341</v>
      </c>
      <c r="AO687" s="197">
        <f>INDEX(Sorted_by_Variable!AN$502:AN$554,D676)</f>
        <v>4.5562253904194332</v>
      </c>
      <c r="AP687" s="197">
        <f>INDEX(Sorted_by_Variable!AO$502:AO$554,D676)</f>
        <v>4.5562253904194323</v>
      </c>
      <c r="AQ687" s="198">
        <f>INDEX(Sorted_by_Variable!AP$502:AP$554,D676)</f>
        <v>4.5562253904194332</v>
      </c>
      <c r="AS687" s="69" t="str">
        <f t="shared" si="129"/>
        <v>Participant levelized cost of saved energy</v>
      </c>
    </row>
    <row r="688" spans="2:45" x14ac:dyDescent="0.35">
      <c r="B688" s="36"/>
      <c r="C688" s="247" t="s">
        <v>2418</v>
      </c>
      <c r="D688" s="248"/>
      <c r="E688" s="250"/>
      <c r="F688" s="249"/>
      <c r="G688" s="250"/>
      <c r="H688" s="250"/>
      <c r="I688" s="250"/>
      <c r="J688" s="250"/>
      <c r="K688" s="250"/>
      <c r="L688" s="250"/>
      <c r="M688" s="250"/>
      <c r="N688" s="250"/>
      <c r="O688" s="250"/>
      <c r="P688" s="250"/>
      <c r="Q688" s="250"/>
      <c r="R688" s="251"/>
      <c r="S688" s="250"/>
      <c r="T688" s="250"/>
      <c r="U688" s="250"/>
      <c r="V688" s="250"/>
      <c r="W688" s="250"/>
      <c r="X688" s="250"/>
      <c r="Y688" s="250"/>
      <c r="Z688" s="250"/>
      <c r="AA688" s="250"/>
      <c r="AB688" s="250"/>
      <c r="AC688" s="250"/>
      <c r="AD688" s="250"/>
      <c r="AE688" s="250"/>
      <c r="AF688" s="250"/>
      <c r="AG688" s="250"/>
      <c r="AH688" s="250"/>
      <c r="AI688" s="250"/>
      <c r="AJ688" s="250"/>
      <c r="AK688" s="250"/>
      <c r="AL688" s="250"/>
      <c r="AM688" s="250"/>
      <c r="AN688" s="250"/>
      <c r="AO688" s="250"/>
      <c r="AP688" s="250"/>
      <c r="AQ688" s="251"/>
      <c r="AS688" s="69" t="str">
        <f>C688</f>
        <v>Annualized total cost of EE</v>
      </c>
    </row>
    <row r="689" spans="2:45" x14ac:dyDescent="0.35">
      <c r="B689" s="36"/>
      <c r="C689" s="244" t="s">
        <v>2418</v>
      </c>
      <c r="D689" s="76" t="s">
        <v>2376</v>
      </c>
      <c r="E689" s="200"/>
      <c r="F689" s="199">
        <f>INDEX(Sorted_by_Variable!E$557:E$609,D676)</f>
        <v>0</v>
      </c>
      <c r="G689" s="200">
        <f>INDEX(Sorted_by_Variable!F$557:F$609,D676)</f>
        <v>0</v>
      </c>
      <c r="H689" s="200">
        <f>INDEX(Sorted_by_Variable!G$557:G$609,D676)</f>
        <v>0</v>
      </c>
      <c r="I689" s="200">
        <f>INDEX(Sorted_by_Variable!H$557:H$609,D676)</f>
        <v>0</v>
      </c>
      <c r="J689" s="200">
        <f>INDEX(Sorted_by_Variable!I$557:I$609,D676)</f>
        <v>104.51147907265073</v>
      </c>
      <c r="K689" s="200">
        <f>INDEX(Sorted_by_Variable!J$557:J$609,D676)</f>
        <v>246.48641243781537</v>
      </c>
      <c r="L689" s="200">
        <f>INDEX(Sorted_by_Variable!K$557:K$609,D676)</f>
        <v>405.62590805349521</v>
      </c>
      <c r="M689" s="200">
        <f>INDEX(Sorted_by_Variable!L$557:L$609,D676)</f>
        <v>577.62339726156961</v>
      </c>
      <c r="N689" s="200">
        <f>INDEX(Sorted_by_Variable!M$557:M$609,D676)</f>
        <v>737.27900064583037</v>
      </c>
      <c r="O689" s="200">
        <f>INDEX(Sorted_by_Variable!N$557:N$609,D676)</f>
        <v>884.8901188715497</v>
      </c>
      <c r="P689" s="200">
        <f>INDEX(Sorted_by_Variable!O$557:O$609,D676)</f>
        <v>1020.7398966114602</v>
      </c>
      <c r="Q689" s="200">
        <f>INDEX(Sorted_by_Variable!P$557:P$609,D676)</f>
        <v>1145.0976710597754</v>
      </c>
      <c r="R689" s="201">
        <f>INDEX(Sorted_by_Variable!Q$557:Q$609,D676)</f>
        <v>1258.2194024635071</v>
      </c>
      <c r="S689" s="200">
        <f>INDEX(Sorted_by_Variable!R$557:R$609,D676)</f>
        <v>1360.3480872949085</v>
      </c>
      <c r="T689" s="200">
        <f>INDEX(Sorted_by_Variable!S$557:S$609,D676)</f>
        <v>1451.7141546653233</v>
      </c>
      <c r="U689" s="200">
        <f>INDEX(Sorted_by_Variable!T$557:T$609,D676)</f>
        <v>1532.5358465580025</v>
      </c>
      <c r="V689" s="200">
        <f>INDEX(Sorted_by_Variable!U$557:U$609,D676)</f>
        <v>1603.0195824355651</v>
      </c>
      <c r="W689" s="200">
        <f>INDEX(Sorted_by_Variable!V$557:V$609,D676)</f>
        <v>1663.3603087566678</v>
      </c>
      <c r="X689" s="200">
        <f>INDEX(Sorted_by_Variable!W$557:W$609,D676)</f>
        <v>1713.7418339160899</v>
      </c>
      <c r="Y689" s="200">
        <f>INDEX(Sorted_by_Variable!X$557:X$609,D676)</f>
        <v>1754.3371491028122</v>
      </c>
      <c r="Z689" s="200">
        <f>INDEX(Sorted_by_Variable!Y$557:Y$609,D676)</f>
        <v>1785.30873555176</v>
      </c>
      <c r="AA689" s="200">
        <f>INDEX(Sorted_by_Variable!Z$557:Z$609,D676)</f>
        <v>1806.8088586465944</v>
      </c>
      <c r="AB689" s="200">
        <f>INDEX(Sorted_by_Variable!AA$557:AA$609,D676)</f>
        <v>1818.9798493133696</v>
      </c>
      <c r="AC689" s="200">
        <f>INDEX(Sorted_by_Variable!AB$557:AB$609,D676)</f>
        <v>1821.9543731278657</v>
      </c>
      <c r="AD689" s="200">
        <f>INDEX(Sorted_by_Variable!AC$557:AC$609,D676)</f>
        <v>1821.3562917047739</v>
      </c>
      <c r="AE689" s="200">
        <f>INDEX(Sorted_by_Variable!AD$557:AD$609,D676)</f>
        <v>1819.4647057741058</v>
      </c>
      <c r="AF689" s="200">
        <f>INDEX(Sorted_by_Variable!AE$557:AE$609,D676)</f>
        <v>1817.5867823504504</v>
      </c>
      <c r="AG689" s="200">
        <f>INDEX(Sorted_by_Variable!AF$557:AF$609,D676)</f>
        <v>1816.8513931427951</v>
      </c>
      <c r="AH689" s="200">
        <f>INDEX(Sorted_by_Variable!AG$557:AG$609,D676)</f>
        <v>1817.1048774704955</v>
      </c>
      <c r="AI689" s="200">
        <f>INDEX(Sorted_by_Variable!AH$557:AH$609,D676)</f>
        <v>1818.1672419571062</v>
      </c>
      <c r="AJ689" s="200">
        <f>INDEX(Sorted_by_Variable!AI$557:AI$609,D676)</f>
        <v>1819.9126636564367</v>
      </c>
      <c r="AK689" s="200">
        <f>INDEX(Sorted_by_Variable!AJ$557:AJ$609,D676)</f>
        <v>1822.2271392649734</v>
      </c>
      <c r="AL689" s="200">
        <f>INDEX(Sorted_by_Variable!AK$557:AK$609,D676)</f>
        <v>1825.0079958862259</v>
      </c>
      <c r="AM689" s="200">
        <f>INDEX(Sorted_by_Variable!AL$557:AL$609,D676)</f>
        <v>1828.1634290257462</v>
      </c>
      <c r="AN689" s="200">
        <f>INDEX(Sorted_by_Variable!AM$557:AM$609,D676)</f>
        <v>1831.6120666959084</v>
      </c>
      <c r="AO689" s="200">
        <f>INDEX(Sorted_by_Variable!AN$557:AN$609,D676)</f>
        <v>1835.2825585611183</v>
      </c>
      <c r="AP689" s="200">
        <f>INDEX(Sorted_by_Variable!AO$557:AO$609,D676)</f>
        <v>1839.1131891035336</v>
      </c>
      <c r="AQ689" s="201">
        <f>INDEX(Sorted_by_Variable!AP$557:AP$609,D676)</f>
        <v>1843.0515138367773</v>
      </c>
      <c r="AS689" s="69" t="str">
        <f>C688&amp;"|"&amp;C689</f>
        <v>Annualized total cost of EE|Annualized total cost of EE</v>
      </c>
    </row>
    <row r="690" spans="2:45" x14ac:dyDescent="0.35">
      <c r="B690" s="36"/>
      <c r="C690" s="244" t="s">
        <v>2419</v>
      </c>
      <c r="D690" s="76" t="s">
        <v>2376</v>
      </c>
      <c r="E690" s="200"/>
      <c r="F690" s="199">
        <f>INDEX(Sorted_by_Variable!E$612:E$664,D676)</f>
        <v>0</v>
      </c>
      <c r="G690" s="200">
        <f>INDEX(Sorted_by_Variable!F$612:F$664,D676)</f>
        <v>0</v>
      </c>
      <c r="H690" s="200">
        <f>INDEX(Sorted_by_Variable!G$612:G$664,D676)</f>
        <v>0</v>
      </c>
      <c r="I690" s="200">
        <f>INDEX(Sorted_by_Variable!H$612:H$664,D676)</f>
        <v>0</v>
      </c>
      <c r="J690" s="200">
        <f>INDEX(Sorted_by_Variable!I$612:I$664,D676)</f>
        <v>52.255739536325365</v>
      </c>
      <c r="K690" s="200">
        <f>INDEX(Sorted_by_Variable!J$612:J$664,D676)</f>
        <v>123.24320621890769</v>
      </c>
      <c r="L690" s="200">
        <f>INDEX(Sorted_by_Variable!K$612:K$664,D676)</f>
        <v>202.8129540267476</v>
      </c>
      <c r="M690" s="200">
        <f>INDEX(Sorted_by_Variable!L$612:L$664,D676)</f>
        <v>288.8116986307848</v>
      </c>
      <c r="N690" s="200">
        <f>INDEX(Sorted_by_Variable!M$612:M$664,D676)</f>
        <v>368.63950032291518</v>
      </c>
      <c r="O690" s="200">
        <f>INDEX(Sorted_by_Variable!N$612:N$664,D676)</f>
        <v>442.44505943577485</v>
      </c>
      <c r="P690" s="200">
        <f>INDEX(Sorted_by_Variable!O$612:O$664,D676)</f>
        <v>510.36994830573008</v>
      </c>
      <c r="Q690" s="200">
        <f>INDEX(Sorted_by_Variable!P$612:P$664,D676)</f>
        <v>572.5488355298877</v>
      </c>
      <c r="R690" s="201">
        <f>INDEX(Sorted_by_Variable!Q$612:Q$664,D676)</f>
        <v>629.10970123175355</v>
      </c>
      <c r="S690" s="200">
        <f>INDEX(Sorted_by_Variable!R$612:R$664,D676)</f>
        <v>680.17404364745425</v>
      </c>
      <c r="T690" s="200">
        <f>INDEX(Sorted_by_Variable!S$612:S$664,D676)</f>
        <v>725.85707733266167</v>
      </c>
      <c r="U690" s="200">
        <f>INDEX(Sorted_by_Variable!T$612:T$664,D676)</f>
        <v>766.26792327900125</v>
      </c>
      <c r="V690" s="200">
        <f>INDEX(Sorted_by_Variable!U$612:U$664,D676)</f>
        <v>801.50979121778255</v>
      </c>
      <c r="W690" s="200">
        <f>INDEX(Sorted_by_Variable!V$612:V$664,D676)</f>
        <v>831.6801543783339</v>
      </c>
      <c r="X690" s="200">
        <f>INDEX(Sorted_by_Variable!W$612:W$664,D676)</f>
        <v>856.87091695804497</v>
      </c>
      <c r="Y690" s="200">
        <f>INDEX(Sorted_by_Variable!X$612:X$664,D676)</f>
        <v>877.1685745514061</v>
      </c>
      <c r="Z690" s="200">
        <f>INDEX(Sorted_by_Variable!Y$612:Y$664,D676)</f>
        <v>892.65436777588002</v>
      </c>
      <c r="AA690" s="200">
        <f>INDEX(Sorted_by_Variable!Z$612:Z$664,D676)</f>
        <v>903.40442932329722</v>
      </c>
      <c r="AB690" s="200">
        <f>INDEX(Sorted_by_Variable!AA$612:AA$664,D676)</f>
        <v>909.48992465668482</v>
      </c>
      <c r="AC690" s="200">
        <f>INDEX(Sorted_by_Variable!AB$612:AB$664,D676)</f>
        <v>910.97718656393283</v>
      </c>
      <c r="AD690" s="200">
        <f>INDEX(Sorted_by_Variable!AC$612:AC$664,D676)</f>
        <v>910.67814585238693</v>
      </c>
      <c r="AE690" s="200">
        <f>INDEX(Sorted_by_Variable!AD$612:AD$664,D676)</f>
        <v>909.73235288705291</v>
      </c>
      <c r="AF690" s="200">
        <f>INDEX(Sorted_by_Variable!AE$612:AE$664,D676)</f>
        <v>908.79339117522522</v>
      </c>
      <c r="AG690" s="200">
        <f>INDEX(Sorted_by_Variable!AF$612:AF$664,D676)</f>
        <v>908.42569657139757</v>
      </c>
      <c r="AH690" s="200">
        <f>INDEX(Sorted_by_Variable!AG$612:AG$664,D676)</f>
        <v>908.55243873524773</v>
      </c>
      <c r="AI690" s="200">
        <f>INDEX(Sorted_by_Variable!AH$612:AH$664,D676)</f>
        <v>909.08362097855309</v>
      </c>
      <c r="AJ690" s="200">
        <f>INDEX(Sorted_by_Variable!AI$612:AI$664,D676)</f>
        <v>909.95633182821837</v>
      </c>
      <c r="AK690" s="200">
        <f>INDEX(Sorted_by_Variable!AJ$612:AJ$664,D676)</f>
        <v>911.1135696324867</v>
      </c>
      <c r="AL690" s="200">
        <f>INDEX(Sorted_by_Variable!AK$612:AK$664,D676)</f>
        <v>912.50399794311295</v>
      </c>
      <c r="AM690" s="200">
        <f>INDEX(Sorted_by_Variable!AL$612:AL$664,D676)</f>
        <v>914.08171451287308</v>
      </c>
      <c r="AN690" s="200">
        <f>INDEX(Sorted_by_Variable!AM$612:AM$664,D676)</f>
        <v>915.80603334795421</v>
      </c>
      <c r="AO690" s="200">
        <f>INDEX(Sorted_by_Variable!AN$612:AN$664,D676)</f>
        <v>917.64127928055916</v>
      </c>
      <c r="AP690" s="200">
        <f>INDEX(Sorted_by_Variable!AO$612:AO$664,D676)</f>
        <v>919.55659455176681</v>
      </c>
      <c r="AQ690" s="201">
        <f>INDEX(Sorted_by_Variable!AP$612:AP$664,D676)</f>
        <v>921.52575691838865</v>
      </c>
      <c r="AS690" s="69" t="str">
        <f>C688&amp;"|"&amp;C690</f>
        <v>Annualized total cost of EE|Annualized program cost of EE</v>
      </c>
    </row>
    <row r="691" spans="2:45" x14ac:dyDescent="0.35">
      <c r="B691" s="36"/>
      <c r="C691" s="244" t="s">
        <v>2420</v>
      </c>
      <c r="D691" s="76" t="s">
        <v>2376</v>
      </c>
      <c r="E691" s="200"/>
      <c r="F691" s="199">
        <f>INDEX(Sorted_by_Variable!E$667:E$719,D676)</f>
        <v>0</v>
      </c>
      <c r="G691" s="200">
        <f>INDEX(Sorted_by_Variable!F$667:F$719,D676)</f>
        <v>0</v>
      </c>
      <c r="H691" s="200">
        <f>INDEX(Sorted_by_Variable!G$667:G$719,D676)</f>
        <v>0</v>
      </c>
      <c r="I691" s="200">
        <f>INDEX(Sorted_by_Variable!H$667:H$719,D676)</f>
        <v>0</v>
      </c>
      <c r="J691" s="200">
        <f>INDEX(Sorted_by_Variable!I$667:I$719,D676)</f>
        <v>52.255739536325365</v>
      </c>
      <c r="K691" s="200">
        <f>INDEX(Sorted_by_Variable!J$667:J$719,D676)</f>
        <v>123.24320621890769</v>
      </c>
      <c r="L691" s="200">
        <f>INDEX(Sorted_by_Variable!K$667:K$719,D676)</f>
        <v>202.8129540267476</v>
      </c>
      <c r="M691" s="200">
        <f>INDEX(Sorted_by_Variable!L$667:L$719,D676)</f>
        <v>288.8116986307848</v>
      </c>
      <c r="N691" s="200">
        <f>INDEX(Sorted_by_Variable!M$667:M$719,D676)</f>
        <v>368.63950032291518</v>
      </c>
      <c r="O691" s="200">
        <f>INDEX(Sorted_by_Variable!N$667:N$719,D676)</f>
        <v>442.44505943577485</v>
      </c>
      <c r="P691" s="200">
        <f>INDEX(Sorted_by_Variable!O$667:O$719,D676)</f>
        <v>510.36994830573008</v>
      </c>
      <c r="Q691" s="200">
        <f>INDEX(Sorted_by_Variable!P$667:P$719,D676)</f>
        <v>572.5488355298877</v>
      </c>
      <c r="R691" s="201">
        <f>INDEX(Sorted_by_Variable!Q$667:Q$719,D676)</f>
        <v>629.10970123175355</v>
      </c>
      <c r="S691" s="200">
        <f>INDEX(Sorted_by_Variable!R$667:R$719,D676)</f>
        <v>680.17404364745425</v>
      </c>
      <c r="T691" s="200">
        <f>INDEX(Sorted_by_Variable!S$667:S$719,D676)</f>
        <v>725.85707733266167</v>
      </c>
      <c r="U691" s="200">
        <f>INDEX(Sorted_by_Variable!T$667:T$719,D676)</f>
        <v>766.26792327900125</v>
      </c>
      <c r="V691" s="200">
        <f>INDEX(Sorted_by_Variable!U$667:U$719,D676)</f>
        <v>801.50979121778255</v>
      </c>
      <c r="W691" s="200">
        <f>INDEX(Sorted_by_Variable!V$667:V$719,D676)</f>
        <v>831.6801543783339</v>
      </c>
      <c r="X691" s="200">
        <f>INDEX(Sorted_by_Variable!W$667:W$719,D676)</f>
        <v>856.87091695804497</v>
      </c>
      <c r="Y691" s="200">
        <f>INDEX(Sorted_by_Variable!X$667:X$719,D676)</f>
        <v>877.1685745514061</v>
      </c>
      <c r="Z691" s="200">
        <f>INDEX(Sorted_by_Variable!Y$667:Y$719,D676)</f>
        <v>892.65436777588002</v>
      </c>
      <c r="AA691" s="200">
        <f>INDEX(Sorted_by_Variable!Z$667:Z$719,D676)</f>
        <v>903.40442932329722</v>
      </c>
      <c r="AB691" s="200">
        <f>INDEX(Sorted_by_Variable!AA$667:AA$719,D676)</f>
        <v>909.48992465668482</v>
      </c>
      <c r="AC691" s="200">
        <f>INDEX(Sorted_by_Variable!AB$667:AB$719,D676)</f>
        <v>910.97718656393283</v>
      </c>
      <c r="AD691" s="200">
        <f>INDEX(Sorted_by_Variable!AC$667:AC$719,D676)</f>
        <v>910.67814585238693</v>
      </c>
      <c r="AE691" s="200">
        <f>INDEX(Sorted_by_Variable!AD$667:AD$719,D676)</f>
        <v>909.73235288705291</v>
      </c>
      <c r="AF691" s="200">
        <f>INDEX(Sorted_by_Variable!AE$667:AE$719,D676)</f>
        <v>908.79339117522522</v>
      </c>
      <c r="AG691" s="200">
        <f>INDEX(Sorted_by_Variable!AF$667:AF$719,D676)</f>
        <v>908.42569657139757</v>
      </c>
      <c r="AH691" s="200">
        <f>INDEX(Sorted_by_Variable!AG$667:AG$719,D676)</f>
        <v>908.55243873524773</v>
      </c>
      <c r="AI691" s="200">
        <f>INDEX(Sorted_by_Variable!AH$667:AH$719,D676)</f>
        <v>909.08362097855309</v>
      </c>
      <c r="AJ691" s="200">
        <f>INDEX(Sorted_by_Variable!AI$667:AI$719,D676)</f>
        <v>909.95633182821837</v>
      </c>
      <c r="AK691" s="200">
        <f>INDEX(Sorted_by_Variable!AJ$667:AJ$719,D676)</f>
        <v>911.1135696324867</v>
      </c>
      <c r="AL691" s="200">
        <f>INDEX(Sorted_by_Variable!AK$667:AK$719,D676)</f>
        <v>912.50399794311295</v>
      </c>
      <c r="AM691" s="200">
        <f>INDEX(Sorted_by_Variable!AL$667:AL$719,D676)</f>
        <v>914.08171451287308</v>
      </c>
      <c r="AN691" s="200">
        <f>INDEX(Sorted_by_Variable!AM$667:AM$719,D676)</f>
        <v>915.80603334795421</v>
      </c>
      <c r="AO691" s="200">
        <f>INDEX(Sorted_by_Variable!AN$667:AN$719,D676)</f>
        <v>917.64127928055916</v>
      </c>
      <c r="AP691" s="200">
        <f>INDEX(Sorted_by_Variable!AO$667:AO$719,D676)</f>
        <v>919.55659455176681</v>
      </c>
      <c r="AQ691" s="201">
        <f>INDEX(Sorted_by_Variable!AP$667:AP$719,D676)</f>
        <v>921.52575691838865</v>
      </c>
      <c r="AS691" s="69" t="str">
        <f>C688&amp;"|"&amp;C691</f>
        <v>Annualized total cost of EE|Annualized participant cost of EE</v>
      </c>
    </row>
    <row r="692" spans="2:45" x14ac:dyDescent="0.35">
      <c r="B692" s="231"/>
      <c r="C692" s="247" t="s">
        <v>2421</v>
      </c>
      <c r="D692" s="248"/>
      <c r="E692" s="250"/>
      <c r="F692" s="249"/>
      <c r="G692" s="250"/>
      <c r="H692" s="250"/>
      <c r="I692" s="250"/>
      <c r="J692" s="250"/>
      <c r="K692" s="250"/>
      <c r="L692" s="250"/>
      <c r="M692" s="250"/>
      <c r="N692" s="250"/>
      <c r="O692" s="250"/>
      <c r="P692" s="250"/>
      <c r="Q692" s="250"/>
      <c r="R692" s="251"/>
      <c r="S692" s="250"/>
      <c r="T692" s="250"/>
      <c r="U692" s="250"/>
      <c r="V692" s="250"/>
      <c r="W692" s="250"/>
      <c r="X692" s="250"/>
      <c r="Y692" s="250"/>
      <c r="Z692" s="250"/>
      <c r="AA692" s="250"/>
      <c r="AB692" s="250"/>
      <c r="AC692" s="250"/>
      <c r="AD692" s="250"/>
      <c r="AE692" s="250"/>
      <c r="AF692" s="250"/>
      <c r="AG692" s="250"/>
      <c r="AH692" s="250"/>
      <c r="AI692" s="250"/>
      <c r="AJ692" s="250"/>
      <c r="AK692" s="250"/>
      <c r="AL692" s="250"/>
      <c r="AM692" s="250"/>
      <c r="AN692" s="250"/>
      <c r="AO692" s="250"/>
      <c r="AP692" s="250"/>
      <c r="AQ692" s="251"/>
      <c r="AS692" s="69" t="str">
        <f>C692</f>
        <v>Annual first-year costs</v>
      </c>
    </row>
    <row r="693" spans="2:45" x14ac:dyDescent="0.35">
      <c r="B693" s="36"/>
      <c r="C693" s="244" t="s">
        <v>2394</v>
      </c>
      <c r="D693" s="76" t="s">
        <v>2376</v>
      </c>
      <c r="E693" s="200"/>
      <c r="F693" s="199">
        <f>INDEX(Sorted_by_Variable!E$722:E$774,D676)</f>
        <v>0</v>
      </c>
      <c r="G693" s="200">
        <f>INDEX(Sorted_by_Variable!F$722:F$774,D676)</f>
        <v>0</v>
      </c>
      <c r="H693" s="200">
        <f>INDEX(Sorted_by_Variable!G$722:G$774,D676)</f>
        <v>0</v>
      </c>
      <c r="I693" s="200">
        <f>INDEX(Sorted_by_Variable!H$722:H$774,D676)</f>
        <v>0</v>
      </c>
      <c r="J693" s="200">
        <f>INDEX(Sorted_by_Variable!I$722:I$774,D676)</f>
        <v>883.11959999999988</v>
      </c>
      <c r="K693" s="200">
        <f>INDEX(Sorted_by_Variable!J$722:J$774,D676)</f>
        <v>1246.1649080670954</v>
      </c>
      <c r="L693" s="200">
        <f>INDEX(Sorted_by_Variable!K$722:K$774,D676)</f>
        <v>1456.7926919591318</v>
      </c>
      <c r="M693" s="200">
        <f>INDEX(Sorted_by_Variable!L$722:L$774,D676)</f>
        <v>1642.1157423467894</v>
      </c>
      <c r="N693" s="200">
        <f>INDEX(Sorted_by_Variable!M$722:M$774,D676)</f>
        <v>1624.2542346716573</v>
      </c>
      <c r="O693" s="200">
        <f>INDEX(Sorted_by_Variable!N$722:N$774,D676)</f>
        <v>1607.9656764424685</v>
      </c>
      <c r="P693" s="200">
        <f>INDEX(Sorted_by_Variable!O$722:O$774,D676)</f>
        <v>1593.2123916623389</v>
      </c>
      <c r="Q693" s="200">
        <f>INDEX(Sorted_by_Variable!P$722:P$774,D676)</f>
        <v>1579.958511320353</v>
      </c>
      <c r="R693" s="201">
        <f>INDEX(Sorted_by_Variable!Q$722:Q$774,D676)</f>
        <v>1568.1699165426649</v>
      </c>
      <c r="S693" s="200">
        <f>INDEX(Sorted_by_Variable!R$722:R$774,D676)</f>
        <v>1557.8141840229009</v>
      </c>
      <c r="T693" s="200">
        <f>INDEX(Sorted_by_Variable!S$722:S$774,D676)</f>
        <v>1548.8605336527939</v>
      </c>
      <c r="U693" s="200">
        <f>INDEX(Sorted_by_Variable!T$722:T$774,D676)</f>
        <v>1541.2797782769644</v>
      </c>
      <c r="V693" s="200">
        <f>INDEX(Sorted_by_Variable!U$722:U$774,D676)</f>
        <v>1535.0442754986407</v>
      </c>
      <c r="W693" s="200">
        <f>INDEX(Sorted_by_Variable!V$722:V$774,D676)</f>
        <v>1530.1278814658892</v>
      </c>
      <c r="X693" s="200">
        <f>INDEX(Sorted_by_Variable!W$722:W$774,D676)</f>
        <v>1526.5059065705971</v>
      </c>
      <c r="Y693" s="200">
        <f>INDEX(Sorted_by_Variable!X$722:X$774,D676)</f>
        <v>1524.1550729950313</v>
      </c>
      <c r="Z693" s="200">
        <f>INDEX(Sorted_by_Variable!Y$722:Y$774,D676)</f>
        <v>1523.05347404329</v>
      </c>
      <c r="AA693" s="200">
        <f>INDEX(Sorted_by_Variable!Z$722:Z$774,D676)</f>
        <v>1523.1805351973476</v>
      </c>
      <c r="AB693" s="200">
        <f>INDEX(Sorted_by_Variable!AA$722:AA$774,D676)</f>
        <v>1524.5169768397327</v>
      </c>
      <c r="AC693" s="200">
        <f>INDEX(Sorted_by_Variable!AB$722:AB$774,D676)</f>
        <v>1527.0447785870749</v>
      </c>
      <c r="AD693" s="200">
        <f>INDEX(Sorted_by_Variable!AC$722:AC$774,D676)</f>
        <v>1530.7471451809492</v>
      </c>
      <c r="AE693" s="200">
        <f>INDEX(Sorted_by_Variable!AD$722:AD$774,D676)</f>
        <v>1534.7950742529035</v>
      </c>
      <c r="AF693" s="200">
        <f>INDEX(Sorted_by_Variable!AE$722:AE$774,D676)</f>
        <v>1539.0159106654278</v>
      </c>
      <c r="AG693" s="200">
        <f>INDEX(Sorted_by_Variable!AF$722:AF$774,D676)</f>
        <v>1543.2439916429662</v>
      </c>
      <c r="AH693" s="200">
        <f>INDEX(Sorted_by_Variable!AG$722:AG$774,D676)</f>
        <v>1547.3362533241118</v>
      </c>
      <c r="AI693" s="200">
        <f>INDEX(Sorted_by_Variable!AH$722:AH$774,D676)</f>
        <v>1550.9802498366114</v>
      </c>
      <c r="AJ693" s="200">
        <f>INDEX(Sorted_by_Variable!AI$722:AI$774,D676)</f>
        <v>1554.5293233037644</v>
      </c>
      <c r="AK693" s="200">
        <f>INDEX(Sorted_by_Variable!AJ$722:AJ$774,D676)</f>
        <v>1557.999437462136</v>
      </c>
      <c r="AL693" s="200">
        <f>INDEX(Sorted_by_Variable!AK$722:AK$774,D676)</f>
        <v>1561.4050579451621</v>
      </c>
      <c r="AM693" s="200">
        <f>INDEX(Sorted_by_Variable!AL$722:AL$774,D676)</f>
        <v>1564.7592142936667</v>
      </c>
      <c r="AN693" s="200">
        <f>INDEX(Sorted_by_Variable!AM$722:AM$774,D676)</f>
        <v>1568.0735585149032</v>
      </c>
      <c r="AO693" s="200">
        <f>INDEX(Sorted_by_Variable!AN$722:AN$774,D676)</f>
        <v>1571.3584203321902</v>
      </c>
      <c r="AP693" s="200">
        <f>INDEX(Sorted_by_Variable!AO$722:AO$774,D676)</f>
        <v>1574.6228592606824</v>
      </c>
      <c r="AQ693" s="201">
        <f>INDEX(Sorted_by_Variable!AP$722:AP$774,D676)</f>
        <v>1577.8747136385491</v>
      </c>
      <c r="AS693" s="69" t="str">
        <f>C692&amp;"|"&amp;C693</f>
        <v>Annual first-year costs|Annual total cost of EE</v>
      </c>
    </row>
    <row r="694" spans="2:45" x14ac:dyDescent="0.35">
      <c r="B694" s="36"/>
      <c r="C694" s="244" t="s">
        <v>2385</v>
      </c>
      <c r="D694" s="76" t="s">
        <v>2376</v>
      </c>
      <c r="E694" s="200"/>
      <c r="F694" s="199">
        <f>INDEX(Sorted_by_Variable!E$777:E$829,D676)</f>
        <v>0</v>
      </c>
      <c r="G694" s="200">
        <f>INDEX(Sorted_by_Variable!F$777:F$829,D676)</f>
        <v>0</v>
      </c>
      <c r="H694" s="200">
        <f>INDEX(Sorted_by_Variable!G$777:G$829,D676)</f>
        <v>0</v>
      </c>
      <c r="I694" s="200">
        <f>INDEX(Sorted_by_Variable!H$777:H$829,D676)</f>
        <v>0</v>
      </c>
      <c r="J694" s="200">
        <f>INDEX(Sorted_by_Variable!I$777:I$829,D676)</f>
        <v>441.55979999999994</v>
      </c>
      <c r="K694" s="200">
        <f>INDEX(Sorted_by_Variable!J$777:J$829,D676)</f>
        <v>623.08245403354772</v>
      </c>
      <c r="L694" s="200">
        <f>INDEX(Sorted_by_Variable!K$777:K$829,D676)</f>
        <v>728.39634597956592</v>
      </c>
      <c r="M694" s="200">
        <f>INDEX(Sorted_by_Variable!L$777:L$829,D676)</f>
        <v>821.05787117339469</v>
      </c>
      <c r="N694" s="200">
        <f>INDEX(Sorted_by_Variable!M$777:M$829,D676)</f>
        <v>812.12711733582864</v>
      </c>
      <c r="O694" s="200">
        <f>INDEX(Sorted_by_Variable!N$777:N$829,D676)</f>
        <v>803.98283822123426</v>
      </c>
      <c r="P694" s="200">
        <f>INDEX(Sorted_by_Variable!O$777:O$829,D676)</f>
        <v>796.60619583116943</v>
      </c>
      <c r="Q694" s="200">
        <f>INDEX(Sorted_by_Variable!P$777:P$829,D676)</f>
        <v>789.97925566017648</v>
      </c>
      <c r="R694" s="201">
        <f>INDEX(Sorted_by_Variable!Q$777:Q$829,D676)</f>
        <v>784.08495827133243</v>
      </c>
      <c r="S694" s="200">
        <f>INDEX(Sorted_by_Variable!R$777:R$829,D676)</f>
        <v>778.90709201145046</v>
      </c>
      <c r="T694" s="200">
        <f>INDEX(Sorted_by_Variable!S$777:S$829,D676)</f>
        <v>774.43026682639697</v>
      </c>
      <c r="U694" s="200">
        <f>INDEX(Sorted_by_Variable!T$777:T$829,D676)</f>
        <v>770.6398891384822</v>
      </c>
      <c r="V694" s="200">
        <f>INDEX(Sorted_by_Variable!U$777:U$829,D676)</f>
        <v>767.52213774932034</v>
      </c>
      <c r="W694" s="200">
        <f>INDEX(Sorted_by_Variable!V$777:V$829,D676)</f>
        <v>765.06394073294462</v>
      </c>
      <c r="X694" s="200">
        <f>INDEX(Sorted_by_Variable!W$777:W$829,D676)</f>
        <v>763.25295328529853</v>
      </c>
      <c r="Y694" s="200">
        <f>INDEX(Sorted_by_Variable!X$777:X$829,D676)</f>
        <v>762.07753649751567</v>
      </c>
      <c r="Z694" s="200">
        <f>INDEX(Sorted_by_Variable!Y$777:Y$829,D676)</f>
        <v>761.52673702164498</v>
      </c>
      <c r="AA694" s="200">
        <f>INDEX(Sorted_by_Variable!Z$777:Z$829,D676)</f>
        <v>761.59026759867379</v>
      </c>
      <c r="AB694" s="200">
        <f>INDEX(Sorted_by_Variable!AA$777:AA$829,D676)</f>
        <v>762.25848841986635</v>
      </c>
      <c r="AC694" s="200">
        <f>INDEX(Sorted_by_Variable!AB$777:AB$829,D676)</f>
        <v>763.52238929353746</v>
      </c>
      <c r="AD694" s="200">
        <f>INDEX(Sorted_by_Variable!AC$777:AC$829,D676)</f>
        <v>765.37357259047462</v>
      </c>
      <c r="AE694" s="200">
        <f>INDEX(Sorted_by_Variable!AD$777:AD$829,D676)</f>
        <v>767.39753712645177</v>
      </c>
      <c r="AF694" s="200">
        <f>INDEX(Sorted_by_Variable!AE$777:AE$829,D676)</f>
        <v>769.50795533271389</v>
      </c>
      <c r="AG694" s="200">
        <f>INDEX(Sorted_by_Variable!AF$777:AF$829,D676)</f>
        <v>771.6219958214831</v>
      </c>
      <c r="AH694" s="200">
        <f>INDEX(Sorted_by_Variable!AG$777:AG$829,D676)</f>
        <v>773.6681266620559</v>
      </c>
      <c r="AI694" s="200">
        <f>INDEX(Sorted_by_Variable!AH$777:AH$829,D676)</f>
        <v>775.4901249183057</v>
      </c>
      <c r="AJ694" s="200">
        <f>INDEX(Sorted_by_Variable!AI$777:AI$829,D676)</f>
        <v>777.26466165188219</v>
      </c>
      <c r="AK694" s="200">
        <f>INDEX(Sorted_by_Variable!AJ$777:AJ$829,D676)</f>
        <v>778.99971873106801</v>
      </c>
      <c r="AL694" s="200">
        <f>INDEX(Sorted_by_Variable!AK$777:AK$829,D676)</f>
        <v>780.70252897258104</v>
      </c>
      <c r="AM694" s="200">
        <f>INDEX(Sorted_by_Variable!AL$777:AL$829,D676)</f>
        <v>782.37960714683334</v>
      </c>
      <c r="AN694" s="200">
        <f>INDEX(Sorted_by_Variable!AM$777:AM$829,D676)</f>
        <v>784.0367792574516</v>
      </c>
      <c r="AO694" s="200">
        <f>INDEX(Sorted_by_Variable!AN$777:AN$829,D676)</f>
        <v>785.67921016609512</v>
      </c>
      <c r="AP694" s="200">
        <f>INDEX(Sorted_by_Variable!AO$777:AO$829,D676)</f>
        <v>787.31142963034119</v>
      </c>
      <c r="AQ694" s="201">
        <f>INDEX(Sorted_by_Variable!AP$777:AP$829,D676)</f>
        <v>788.93735681927456</v>
      </c>
      <c r="AS694" s="69" t="str">
        <f>C692&amp;"|"&amp;C694</f>
        <v>Annual first-year costs|Annual program cost of EE</v>
      </c>
    </row>
    <row r="695" spans="2:45" ht="18" thickBot="1" x14ac:dyDescent="0.4">
      <c r="B695" s="29"/>
      <c r="C695" s="245" t="s">
        <v>2386</v>
      </c>
      <c r="D695" s="96" t="s">
        <v>2376</v>
      </c>
      <c r="E695" s="203"/>
      <c r="F695" s="202">
        <f>INDEX(Sorted_by_Variable!E$832:E$884,D676)</f>
        <v>0</v>
      </c>
      <c r="G695" s="203">
        <f>INDEX(Sorted_by_Variable!F$832:F$884,D676)</f>
        <v>0</v>
      </c>
      <c r="H695" s="203">
        <f>INDEX(Sorted_by_Variable!G$832:G$884,D676)</f>
        <v>0</v>
      </c>
      <c r="I695" s="203">
        <f>INDEX(Sorted_by_Variable!H$832:H$884,D676)</f>
        <v>0</v>
      </c>
      <c r="J695" s="203">
        <f>INDEX(Sorted_by_Variable!I$832:I$884,D676)</f>
        <v>441.55979999999994</v>
      </c>
      <c r="K695" s="203">
        <f>INDEX(Sorted_by_Variable!J$832:J$884,D676)</f>
        <v>623.08245403354772</v>
      </c>
      <c r="L695" s="203">
        <f>INDEX(Sorted_by_Variable!K$832:K$884,D676)</f>
        <v>728.39634597956592</v>
      </c>
      <c r="M695" s="203">
        <f>INDEX(Sorted_by_Variable!L$832:L$884,D676)</f>
        <v>821.05787117339469</v>
      </c>
      <c r="N695" s="203">
        <f>INDEX(Sorted_by_Variable!M$832:M$884,D676)</f>
        <v>812.12711733582864</v>
      </c>
      <c r="O695" s="203">
        <f>INDEX(Sorted_by_Variable!N$832:N$884,D676)</f>
        <v>803.98283822123426</v>
      </c>
      <c r="P695" s="203">
        <f>INDEX(Sorted_by_Variable!O$832:O$884,D676)</f>
        <v>796.60619583116943</v>
      </c>
      <c r="Q695" s="203">
        <f>INDEX(Sorted_by_Variable!P$832:P$884,D676)</f>
        <v>789.97925566017648</v>
      </c>
      <c r="R695" s="204">
        <f>INDEX(Sorted_by_Variable!Q$832:Q$884,D676)</f>
        <v>784.08495827133243</v>
      </c>
      <c r="S695" s="203">
        <f>INDEX(Sorted_by_Variable!R$832:R$884,D676)</f>
        <v>778.90709201145046</v>
      </c>
      <c r="T695" s="203">
        <f>INDEX(Sorted_by_Variable!S$832:S$884,D676)</f>
        <v>774.43026682639697</v>
      </c>
      <c r="U695" s="203">
        <f>INDEX(Sorted_by_Variable!T$832:T$884,D676)</f>
        <v>770.6398891384822</v>
      </c>
      <c r="V695" s="203">
        <f>INDEX(Sorted_by_Variable!U$832:U$884,D676)</f>
        <v>767.52213774932034</v>
      </c>
      <c r="W695" s="203">
        <f>INDEX(Sorted_by_Variable!V$832:V$884,D676)</f>
        <v>765.06394073294462</v>
      </c>
      <c r="X695" s="203">
        <f>INDEX(Sorted_by_Variable!W$832:W$884,D676)</f>
        <v>763.25295328529853</v>
      </c>
      <c r="Y695" s="203">
        <f>INDEX(Sorted_by_Variable!X$832:X$884,D676)</f>
        <v>762.07753649751567</v>
      </c>
      <c r="Z695" s="203">
        <f>INDEX(Sorted_by_Variable!Y$832:Y$884,D676)</f>
        <v>761.52673702164498</v>
      </c>
      <c r="AA695" s="203">
        <f>INDEX(Sorted_by_Variable!Z$832:Z$884,D676)</f>
        <v>761.59026759867379</v>
      </c>
      <c r="AB695" s="203">
        <f>INDEX(Sorted_by_Variable!AA$832:AA$884,D676)</f>
        <v>762.25848841986635</v>
      </c>
      <c r="AC695" s="203">
        <f>INDEX(Sorted_by_Variable!AB$832:AB$884,D676)</f>
        <v>763.52238929353746</v>
      </c>
      <c r="AD695" s="203">
        <f>INDEX(Sorted_by_Variable!AC$832:AC$884,D676)</f>
        <v>765.37357259047462</v>
      </c>
      <c r="AE695" s="203">
        <f>INDEX(Sorted_by_Variable!AD$832:AD$884,D676)</f>
        <v>767.39753712645177</v>
      </c>
      <c r="AF695" s="203">
        <f>INDEX(Sorted_by_Variable!AE$832:AE$884,D676)</f>
        <v>769.50795533271389</v>
      </c>
      <c r="AG695" s="203">
        <f>INDEX(Sorted_by_Variable!AF$832:AF$884,D676)</f>
        <v>771.6219958214831</v>
      </c>
      <c r="AH695" s="203">
        <f>INDEX(Sorted_by_Variable!AG$832:AG$884,D676)</f>
        <v>773.6681266620559</v>
      </c>
      <c r="AI695" s="203">
        <f>INDEX(Sorted_by_Variable!AH$832:AH$884,D676)</f>
        <v>775.4901249183057</v>
      </c>
      <c r="AJ695" s="203">
        <f>INDEX(Sorted_by_Variable!AI$832:AI$884,D676)</f>
        <v>777.26466165188219</v>
      </c>
      <c r="AK695" s="203">
        <f>INDEX(Sorted_by_Variable!AJ$832:AJ$884,D676)</f>
        <v>778.99971873106801</v>
      </c>
      <c r="AL695" s="203">
        <f>INDEX(Sorted_by_Variable!AK$832:AK$884,D676)</f>
        <v>780.70252897258104</v>
      </c>
      <c r="AM695" s="203">
        <f>INDEX(Sorted_by_Variable!AL$832:AL$884,D676)</f>
        <v>782.37960714683334</v>
      </c>
      <c r="AN695" s="203">
        <f>INDEX(Sorted_by_Variable!AM$832:AM$884,D676)</f>
        <v>784.0367792574516</v>
      </c>
      <c r="AO695" s="203">
        <f>INDEX(Sorted_by_Variable!AN$832:AN$884,D676)</f>
        <v>785.67921016609512</v>
      </c>
      <c r="AP695" s="203">
        <f>INDEX(Sorted_by_Variable!AO$832:AO$884,D676)</f>
        <v>787.31142963034119</v>
      </c>
      <c r="AQ695" s="204">
        <f>INDEX(Sorted_by_Variable!AP$832:AP$884,D676)</f>
        <v>788.93735681927456</v>
      </c>
      <c r="AS695" s="69" t="str">
        <f>C692&amp;"|"&amp;C695</f>
        <v>Annual first-year costs|Annual participant cost of EE</v>
      </c>
    </row>
    <row r="696" spans="2:45" ht="18.75" thickTop="1" thickBot="1" x14ac:dyDescent="0.4"/>
    <row r="697" spans="2:45" ht="25.5" thickTop="1" x14ac:dyDescent="0.5">
      <c r="B697" s="217" t="str">
        <f>INDEX(Sorted_by_Variable!$C$7:$C$59,D697)</f>
        <v>North Carolina</v>
      </c>
      <c r="C697" s="94"/>
      <c r="D697" s="228">
        <f>D676+1</f>
        <v>32</v>
      </c>
      <c r="E697" s="220"/>
      <c r="F697" s="222"/>
      <c r="G697" s="94"/>
      <c r="H697" s="94"/>
      <c r="I697" s="94"/>
      <c r="J697" s="94"/>
      <c r="K697" s="94"/>
      <c r="L697" s="94"/>
      <c r="M697" s="94"/>
      <c r="N697" s="94"/>
      <c r="O697" s="94"/>
      <c r="P697" s="94"/>
      <c r="Q697" s="94"/>
      <c r="R697" s="220"/>
      <c r="S697" s="94"/>
      <c r="T697" s="94"/>
      <c r="U697" s="94"/>
      <c r="V697" s="94"/>
      <c r="W697" s="94"/>
      <c r="X697" s="94"/>
      <c r="Y697" s="94"/>
      <c r="Z697" s="94"/>
      <c r="AA697" s="94"/>
      <c r="AB697" s="94"/>
      <c r="AC697" s="94"/>
      <c r="AD697" s="94"/>
      <c r="AE697" s="94"/>
      <c r="AF697" s="94"/>
      <c r="AG697" s="94"/>
      <c r="AH697" s="94"/>
      <c r="AI697" s="94"/>
      <c r="AJ697" s="94"/>
      <c r="AK697" s="94"/>
      <c r="AL697" s="94"/>
      <c r="AM697" s="94"/>
      <c r="AN697" s="94"/>
      <c r="AO697" s="94"/>
      <c r="AP697" s="94"/>
      <c r="AQ697" s="220"/>
      <c r="AS697" s="69"/>
    </row>
    <row r="698" spans="2:45" x14ac:dyDescent="0.35">
      <c r="C698" t="s">
        <v>2358</v>
      </c>
      <c r="D698" s="76" t="s">
        <v>0</v>
      </c>
      <c r="E698" s="166">
        <f>INDEX(Sorted_by_Variable!D$7:D$59,D697)</f>
        <v>128555.117</v>
      </c>
      <c r="F698" s="167">
        <f>INDEX(Sorted_by_Variable!E$7:E$59,D697)</f>
        <v>129971.5871663032</v>
      </c>
      <c r="G698" s="166">
        <f>INDEX(Sorted_by_Variable!F$7:F$59,D697)</f>
        <v>131403.66455057522</v>
      </c>
      <c r="H698" s="166">
        <f>INDEX(Sorted_by_Variable!G$7:G$59,D697)</f>
        <v>132851.52111920022</v>
      </c>
      <c r="I698" s="166">
        <f>INDEX(Sorted_by_Variable!H$7:H$59,D697)</f>
        <v>134315.33073335464</v>
      </c>
      <c r="J698" s="166">
        <f>INDEX(Sorted_by_Variable!I$7:I$59,D697)</f>
        <v>135795.26916988488</v>
      </c>
      <c r="K698" s="166">
        <f>INDEX(Sorted_by_Variable!J$7:J$59,D697)</f>
        <v>137291.51414241488</v>
      </c>
      <c r="L698" s="166">
        <f>INDEX(Sorted_by_Variable!K$7:K$59,D697)</f>
        <v>138804.24532268615</v>
      </c>
      <c r="M698" s="166">
        <f>INDEX(Sorted_by_Variable!L$7:L$59,D697)</f>
        <v>140333.64436213329</v>
      </c>
      <c r="N698" s="166">
        <f>INDEX(Sorted_by_Variable!M$7:M$59,D697)</f>
        <v>141879.89491369683</v>
      </c>
      <c r="O698" s="166">
        <f>INDEX(Sorted_by_Variable!N$7:N$59,D697)</f>
        <v>143443.18265387666</v>
      </c>
      <c r="P698" s="166">
        <f>INDEX(Sorted_by_Variable!O$7:O$59,D697)</f>
        <v>145023.69530502844</v>
      </c>
      <c r="Q698" s="166">
        <f>INDEX(Sorted_by_Variable!P$7:P$59,D697)</f>
        <v>146621.62265790554</v>
      </c>
      <c r="R698" s="168">
        <f>INDEX(Sorted_by_Variable!Q$7:Q$59,D697)</f>
        <v>148237.15659444957</v>
      </c>
      <c r="S698" s="166">
        <f>INDEX(Sorted_by_Variable!R$7:R$59,D697)</f>
        <v>149870.49111083176</v>
      </c>
      <c r="T698" s="166">
        <f>INDEX(Sorted_by_Variable!S$7:S$59,D697)</f>
        <v>151521.82234074851</v>
      </c>
      <c r="U698" s="166">
        <f>INDEX(Sorted_by_Variable!T$7:T$59,D697)</f>
        <v>153191.34857897335</v>
      </c>
      <c r="V698" s="166">
        <f>INDEX(Sorted_by_Variable!U$7:U$59,D697)</f>
        <v>154879.27030516858</v>
      </c>
      <c r="W698" s="166">
        <f>INDEX(Sorted_by_Variable!V$7:V$59,D697)</f>
        <v>156585.79020795922</v>
      </c>
      <c r="X698" s="166">
        <f>INDEX(Sorted_by_Variable!W$7:W$59,D697)</f>
        <v>158311.11320927224</v>
      </c>
      <c r="Y698" s="166">
        <f>INDEX(Sorted_by_Variable!X$7:X$59,D697)</f>
        <v>160055.44648894388</v>
      </c>
      <c r="Z698" s="166">
        <f>INDEX(Sorted_by_Variable!Y$7:Y$59,D697)</f>
        <v>161818.99950959824</v>
      </c>
      <c r="AA698" s="166">
        <f>INDEX(Sorted_by_Variable!Z$7:Z$59,D697)</f>
        <v>163601.98404179994</v>
      </c>
      <c r="AB698" s="166">
        <f>INDEX(Sorted_by_Variable!AA$7:AA$59,D697)</f>
        <v>165404.61418948375</v>
      </c>
      <c r="AC698" s="166">
        <f>INDEX(Sorted_by_Variable!AB$7:AB$59,D697)</f>
        <v>167227.10641566478</v>
      </c>
      <c r="AD698" s="166">
        <f>INDEX(Sorted_by_Variable!AC$7:AC$59,D697)</f>
        <v>169069.6795684316</v>
      </c>
      <c r="AE698" s="166">
        <f>INDEX(Sorted_by_Variable!AD$7:AD$59,D697)</f>
        <v>170932.55490722597</v>
      </c>
      <c r="AF698" s="166">
        <f>INDEX(Sorted_by_Variable!AE$7:AE$59,D697)</f>
        <v>172815.95612941202</v>
      </c>
      <c r="AG698" s="166">
        <f>INDEX(Sorted_by_Variable!AF$7:AF$59,D697)</f>
        <v>174720.10939713824</v>
      </c>
      <c r="AH698" s="166">
        <f>INDEX(Sorted_by_Variable!AG$7:AG$59,D697)</f>
        <v>176680.1672656353</v>
      </c>
      <c r="AI698" s="166">
        <f>INDEX(Sorted_by_Variable!AH$7:AH$59,D697)</f>
        <v>178662.21359820277</v>
      </c>
      <c r="AJ698" s="166">
        <f>INDEX(Sorted_by_Variable!AI$7:AI$59,D697)</f>
        <v>180666.49506743127</v>
      </c>
      <c r="AK698" s="166">
        <f>INDEX(Sorted_by_Variable!AJ$7:AJ$59,D697)</f>
        <v>182693.26111315185</v>
      </c>
      <c r="AL698" s="166">
        <f>INDEX(Sorted_by_Variable!AK$7:AK$59,D697)</f>
        <v>184742.76397347965</v>
      </c>
      <c r="AM698" s="166">
        <f>INDEX(Sorted_by_Variable!AL$7:AL$59,D697)</f>
        <v>186815.25871620583</v>
      </c>
      <c r="AN698" s="166">
        <f>INDEX(Sorted_by_Variable!AM$7:AM$59,D697)</f>
        <v>188911.00327054167</v>
      </c>
      <c r="AO698" s="166">
        <f>INDEX(Sorted_by_Variable!AN$7:AN$59,D697)</f>
        <v>191030.25845921866</v>
      </c>
      <c r="AP698" s="166">
        <f>INDEX(Sorted_by_Variable!AO$7:AO$59,D697)</f>
        <v>193173.28803094896</v>
      </c>
      <c r="AQ698" s="168">
        <f>INDEX(Sorted_by_Variable!AP$7:AP$59,D697)</f>
        <v>195340.35869324967</v>
      </c>
      <c r="AS698" s="69" t="str">
        <f t="shared" ref="AS698:AS708" si="131">C698</f>
        <v>BAU sales</v>
      </c>
    </row>
    <row r="699" spans="2:45" x14ac:dyDescent="0.35">
      <c r="C699" t="s">
        <v>2372</v>
      </c>
      <c r="D699" s="76" t="s">
        <v>0</v>
      </c>
      <c r="E699" s="166">
        <f>INDEX(Sorted_by_Variable!D$62:D$114,D697)</f>
        <v>128084.893</v>
      </c>
      <c r="F699" s="167">
        <f>INDEX(Sorted_by_Variable!E$62:E$114,D697)</f>
        <v>129971.5871663032</v>
      </c>
      <c r="G699" s="166">
        <f>INDEX(Sorted_by_Variable!F$62:F$114,D697)</f>
        <v>131403.66455057522</v>
      </c>
      <c r="H699" s="166">
        <f>INDEX(Sorted_by_Variable!G$62:G$114,D697)</f>
        <v>132851.52111920022</v>
      </c>
      <c r="I699" s="166">
        <f>INDEX(Sorted_by_Variable!H$62:H$114,D697)</f>
        <v>134315.33073335464</v>
      </c>
      <c r="J699" s="166">
        <f>INDEX(Sorted_by_Variable!I$62:I$114,D697)</f>
        <v>135325.04516988489</v>
      </c>
      <c r="K699" s="166">
        <f>INDEX(Sorted_by_Variable!J$62:J$114,D697)</f>
        <v>136101.62977845292</v>
      </c>
      <c r="L699" s="166">
        <f>INDEX(Sorted_by_Variable!K$62:K$114,D697)</f>
        <v>136657.40484488005</v>
      </c>
      <c r="M699" s="166">
        <f>INDEX(Sorted_by_Variable!L$62:L$114,D697)</f>
        <v>137006.09489542921</v>
      </c>
      <c r="N699" s="166">
        <f>INDEX(Sorted_by_Variable!M$62:M$114,D697)</f>
        <v>137162.64654708633</v>
      </c>
      <c r="O699" s="166">
        <f>INDEX(Sorted_by_Variable!N$62:N$114,D697)</f>
        <v>137143.04081235197</v>
      </c>
      <c r="P699" s="166">
        <f>INDEX(Sorted_by_Variable!O$62:O$114,D697)</f>
        <v>137032.79713632734</v>
      </c>
      <c r="Q699" s="166">
        <f>INDEX(Sorted_by_Variable!P$62:P$114,D697)</f>
        <v>137049.89263886237</v>
      </c>
      <c r="R699" s="168">
        <f>INDEX(Sorted_by_Variable!Q$62:Q$114,D697)</f>
        <v>137192.52207973917</v>
      </c>
      <c r="S699" s="166">
        <f>INDEX(Sorted_by_Variable!R$62:R$114,D697)</f>
        <v>137459.00994250327</v>
      </c>
      <c r="T699" s="166">
        <f>INDEX(Sorted_by_Variable!S$62:S$114,D697)</f>
        <v>137847.80708671286</v>
      </c>
      <c r="U699" s="166">
        <f>INDEX(Sorted_by_Variable!T$62:T$114,D697)</f>
        <v>138357.48755307466</v>
      </c>
      <c r="V699" s="166">
        <f>INDEX(Sorted_by_Variable!U$62:U$114,D697)</f>
        <v>138986.74551653251</v>
      </c>
      <c r="W699" s="166">
        <f>INDEX(Sorted_by_Variable!V$62:V$114,D697)</f>
        <v>139734.39238257054</v>
      </c>
      <c r="X699" s="166">
        <f>INDEX(Sorted_by_Variable!W$62:W$114,D697)</f>
        <v>140599.35402217973</v>
      </c>
      <c r="Y699" s="166">
        <f>INDEX(Sorted_by_Variable!X$62:X$114,D697)</f>
        <v>141580.66814111863</v>
      </c>
      <c r="Z699" s="166">
        <f>INDEX(Sorted_by_Variable!Y$62:Y$114,D697)</f>
        <v>142677.48177927366</v>
      </c>
      <c r="AA699" s="166">
        <f>INDEX(Sorted_by_Variable!Z$62:Z$114,D697)</f>
        <v>143889.04893609401</v>
      </c>
      <c r="AB699" s="166">
        <f>INDEX(Sorted_by_Variable!AA$62:AA$114,D697)</f>
        <v>145214.7283182384</v>
      </c>
      <c r="AC699" s="166">
        <f>INDEX(Sorted_by_Variable!AB$62:AB$114,D697)</f>
        <v>146653.98120572892</v>
      </c>
      <c r="AD699" s="166">
        <f>INDEX(Sorted_by_Variable!AC$62:AC$114,D697)</f>
        <v>148181.62080148098</v>
      </c>
      <c r="AE699" s="166">
        <f>INDEX(Sorted_by_Variable!AD$62:AD$114,D697)</f>
        <v>149783.24802735299</v>
      </c>
      <c r="AF699" s="166">
        <f>INDEX(Sorted_by_Variable!AE$62:AE$114,D697)</f>
        <v>151444.63147274341</v>
      </c>
      <c r="AG699" s="166">
        <f>INDEX(Sorted_by_Variable!AF$62:AF$114,D697)</f>
        <v>153151.76099796809</v>
      </c>
      <c r="AH699" s="166">
        <f>INDEX(Sorted_by_Variable!AG$62:AG$114,D697)</f>
        <v>154925.81852990194</v>
      </c>
      <c r="AI699" s="166">
        <f>INDEX(Sorted_by_Variable!AH$62:AH$114,D697)</f>
        <v>156718.69880992945</v>
      </c>
      <c r="AJ699" s="166">
        <f>INDEX(Sorted_by_Variable!AI$62:AI$114,D697)</f>
        <v>158520.96005745773</v>
      </c>
      <c r="AK699" s="166">
        <f>INDEX(Sorted_by_Variable!AJ$62:AJ$114,D697)</f>
        <v>160334.21346408647</v>
      </c>
      <c r="AL699" s="166">
        <f>INDEX(Sorted_by_Variable!AK$62:AK$114,D697)</f>
        <v>162159.95572692185</v>
      </c>
      <c r="AM699" s="166">
        <f>INDEX(Sorted_by_Variable!AL$62:AL$114,D697)</f>
        <v>163999.57349456917</v>
      </c>
      <c r="AN699" s="166">
        <f>INDEX(Sorted_by_Variable!AM$62:AM$114,D697)</f>
        <v>165854.34755398333</v>
      </c>
      <c r="AO699" s="166">
        <f>INDEX(Sorted_by_Variable!AN$62:AN$114,D697)</f>
        <v>167725.45676822209</v>
      </c>
      <c r="AP699" s="166">
        <f>INDEX(Sorted_by_Variable!AO$62:AO$114,D697)</f>
        <v>169613.98177466966</v>
      </c>
      <c r="AQ699" s="168">
        <f>INDEX(Sorted_by_Variable!AP$62:AP$114,D697)</f>
        <v>171520.9084528423</v>
      </c>
      <c r="AS699" s="69" t="str">
        <f t="shared" si="131"/>
        <v>Sales after EE</v>
      </c>
    </row>
    <row r="700" spans="2:45" x14ac:dyDescent="0.35">
      <c r="C700" t="s">
        <v>2356</v>
      </c>
      <c r="D700" s="76" t="s">
        <v>0</v>
      </c>
      <c r="E700" s="166">
        <f>INDEX(Sorted_by_Variable!D$117:D$169,D697)</f>
        <v>0</v>
      </c>
      <c r="F700" s="167">
        <f>INDEX(Sorted_by_Variable!E$117:E$169,D697)</f>
        <v>0</v>
      </c>
      <c r="G700" s="166">
        <f>INDEX(Sorted_by_Variable!F$117:F$169,D697)</f>
        <v>0</v>
      </c>
      <c r="H700" s="166">
        <f>INDEX(Sorted_by_Variable!G$117:G$169,D697)</f>
        <v>0</v>
      </c>
      <c r="I700" s="166">
        <f>INDEX(Sorted_by_Variable!H$117:H$169,D697)</f>
        <v>0</v>
      </c>
      <c r="J700" s="166">
        <f>INDEX(Sorted_by_Variable!I$117:I$169,D697)</f>
        <v>470.22399999999999</v>
      </c>
      <c r="K700" s="166">
        <f>INDEX(Sorted_by_Variable!J$117:J$169,D697)</f>
        <v>1189.8843639619686</v>
      </c>
      <c r="L700" s="166">
        <f>INDEX(Sorted_by_Variable!K$117:K$169,D697)</f>
        <v>2146.8404778061104</v>
      </c>
      <c r="M700" s="166">
        <f>INDEX(Sorted_by_Variable!L$117:L$169,D697)</f>
        <v>3327.5494667040634</v>
      </c>
      <c r="N700" s="166">
        <f>INDEX(Sorted_by_Variable!M$117:M$169,D697)</f>
        <v>4717.2483666104908</v>
      </c>
      <c r="O700" s="166">
        <f>INDEX(Sorted_by_Variable!N$117:N$169,D697)</f>
        <v>6300.1418415246881</v>
      </c>
      <c r="P700" s="166">
        <f>INDEX(Sorted_by_Variable!O$117:O$169,D697)</f>
        <v>7990.8981687010973</v>
      </c>
      <c r="Q700" s="166">
        <f>INDEX(Sorted_by_Variable!P$117:P$169,D697)</f>
        <v>9571.7300190431743</v>
      </c>
      <c r="R700" s="168">
        <f>INDEX(Sorted_by_Variable!Q$117:Q$169,D697)</f>
        <v>11044.634514710389</v>
      </c>
      <c r="S700" s="166">
        <f>INDEX(Sorted_by_Variable!R$117:R$169,D697)</f>
        <v>12411.481168328493</v>
      </c>
      <c r="T700" s="166">
        <f>INDEX(Sorted_by_Variable!S$117:S$169,D697)</f>
        <v>13674.015254035636</v>
      </c>
      <c r="U700" s="166">
        <f>INDEX(Sorted_by_Variable!T$117:T$169,D697)</f>
        <v>14833.861025898685</v>
      </c>
      <c r="V700" s="166">
        <f>INDEX(Sorted_by_Variable!U$117:U$169,D697)</f>
        <v>15892.524788636067</v>
      </c>
      <c r="W700" s="166">
        <f>INDEX(Sorted_by_Variable!V$117:V$169,D697)</f>
        <v>16851.397825388678</v>
      </c>
      <c r="X700" s="166">
        <f>INDEX(Sorted_by_Variable!W$117:W$169,D697)</f>
        <v>17711.759187092495</v>
      </c>
      <c r="Y700" s="166">
        <f>INDEX(Sorted_by_Variable!X$117:X$169,D697)</f>
        <v>18474.778347825264</v>
      </c>
      <c r="Z700" s="166">
        <f>INDEX(Sorted_by_Variable!Y$117:Y$169,D697)</f>
        <v>19141.517730324602</v>
      </c>
      <c r="AA700" s="166">
        <f>INDEX(Sorted_by_Variable!Z$117:Z$169,D697)</f>
        <v>19712.935105705914</v>
      </c>
      <c r="AB700" s="166">
        <f>INDEX(Sorted_by_Variable!AA$117:AA$169,D697)</f>
        <v>20189.885871245362</v>
      </c>
      <c r="AC700" s="166">
        <f>INDEX(Sorted_by_Variable!AB$117:AB$169,D697)</f>
        <v>20573.12520993585</v>
      </c>
      <c r="AD700" s="166">
        <f>INDEX(Sorted_by_Variable!AC$117:AC$169,D697)</f>
        <v>20888.058766950613</v>
      </c>
      <c r="AE700" s="166">
        <f>INDEX(Sorted_by_Variable!AD$117:AD$169,D697)</f>
        <v>21149.306879872969</v>
      </c>
      <c r="AF700" s="166">
        <f>INDEX(Sorted_by_Variable!AE$117:AE$169,D697)</f>
        <v>21371.32465666861</v>
      </c>
      <c r="AG700" s="166">
        <f>INDEX(Sorted_by_Variable!AF$117:AF$169,D697)</f>
        <v>21568.348399170165</v>
      </c>
      <c r="AH700" s="166">
        <f>INDEX(Sorted_by_Variable!AG$117:AG$169,D697)</f>
        <v>21754.348735733362</v>
      </c>
      <c r="AI700" s="166">
        <f>INDEX(Sorted_by_Variable!AH$117:AH$169,D697)</f>
        <v>21943.514788273325</v>
      </c>
      <c r="AJ700" s="166">
        <f>INDEX(Sorted_by_Variable!AI$117:AI$169,D697)</f>
        <v>22145.535009973526</v>
      </c>
      <c r="AK700" s="166">
        <f>INDEX(Sorted_by_Variable!AJ$117:AJ$169,D697)</f>
        <v>22359.047649065389</v>
      </c>
      <c r="AL700" s="166">
        <f>INDEX(Sorted_by_Variable!AK$117:AK$169,D697)</f>
        <v>22582.80824655779</v>
      </c>
      <c r="AM700" s="166">
        <f>INDEX(Sorted_by_Variable!AL$117:AL$169,D697)</f>
        <v>22815.685221636661</v>
      </c>
      <c r="AN700" s="166">
        <f>INDEX(Sorted_by_Variable!AM$117:AM$169,D697)</f>
        <v>23056.655716558329</v>
      </c>
      <c r="AO700" s="166">
        <f>INDEX(Sorted_by_Variable!AN$117:AN$169,D697)</f>
        <v>23304.801690996581</v>
      </c>
      <c r="AP700" s="166">
        <f>INDEX(Sorted_by_Variable!AO$117:AO$169,D697)</f>
        <v>23559.306256279284</v>
      </c>
      <c r="AQ700" s="168">
        <f>INDEX(Sorted_by_Variable!AP$117:AP$169,D697)</f>
        <v>23819.450240407365</v>
      </c>
      <c r="AS700" s="69" t="str">
        <f t="shared" si="131"/>
        <v>Net cumulative savings</v>
      </c>
    </row>
    <row r="701" spans="2:45" x14ac:dyDescent="0.35">
      <c r="C701" t="s">
        <v>2390</v>
      </c>
      <c r="D701" s="76" t="s">
        <v>1</v>
      </c>
      <c r="E701" s="174">
        <f t="shared" ref="E701:AQ701" si="132">E700/E698</f>
        <v>0</v>
      </c>
      <c r="F701" s="173">
        <f t="shared" si="132"/>
        <v>0</v>
      </c>
      <c r="G701" s="174">
        <f t="shared" si="132"/>
        <v>0</v>
      </c>
      <c r="H701" s="174">
        <f t="shared" si="132"/>
        <v>0</v>
      </c>
      <c r="I701" s="174">
        <f t="shared" si="132"/>
        <v>0</v>
      </c>
      <c r="J701" s="174">
        <f t="shared" si="132"/>
        <v>3.4627421328774898E-3</v>
      </c>
      <c r="K701" s="174">
        <f t="shared" si="132"/>
        <v>8.6668456633647497E-3</v>
      </c>
      <c r="L701" s="174">
        <f t="shared" si="132"/>
        <v>1.5466677354249704E-2</v>
      </c>
      <c r="M701" s="174">
        <f t="shared" si="132"/>
        <v>2.3711701365905294E-2</v>
      </c>
      <c r="N701" s="174">
        <f t="shared" si="132"/>
        <v>3.3248180578932023E-2</v>
      </c>
      <c r="O701" s="174">
        <f t="shared" si="132"/>
        <v>4.3920817462107686E-2</v>
      </c>
      <c r="P701" s="174">
        <f t="shared" si="132"/>
        <v>5.5100638222559672E-2</v>
      </c>
      <c r="Q701" s="174">
        <f t="shared" si="132"/>
        <v>6.5281844829774741E-2</v>
      </c>
      <c r="R701" s="175">
        <f t="shared" si="132"/>
        <v>7.4506518935239296E-2</v>
      </c>
      <c r="S701" s="174">
        <f t="shared" si="132"/>
        <v>8.2814709395660768E-2</v>
      </c>
      <c r="T701" s="174">
        <f t="shared" si="132"/>
        <v>9.0244527440311195E-2</v>
      </c>
      <c r="U701" s="174">
        <f t="shared" si="132"/>
        <v>9.6832237352173431E-2</v>
      </c>
      <c r="V701" s="174">
        <f t="shared" si="132"/>
        <v>0.10261234287404637</v>
      </c>
      <c r="W701" s="174">
        <f t="shared" si="132"/>
        <v>0.10761766954082226</v>
      </c>
      <c r="X701" s="174">
        <f t="shared" si="132"/>
        <v>0.11187944312967614</v>
      </c>
      <c r="Y701" s="174">
        <f t="shared" si="132"/>
        <v>0.11542736441087897</v>
      </c>
      <c r="Z701" s="174">
        <f t="shared" si="132"/>
        <v>0.11828968037334348</v>
      </c>
      <c r="AA701" s="174">
        <f t="shared" si="132"/>
        <v>0.12049325209081391</v>
      </c>
      <c r="AB701" s="174">
        <f t="shared" si="132"/>
        <v>0.1220636193867983</v>
      </c>
      <c r="AC701" s="174">
        <f t="shared" si="132"/>
        <v>0.12302506244889908</v>
      </c>
      <c r="AD701" s="174">
        <f t="shared" si="132"/>
        <v>0.12354704178933569</v>
      </c>
      <c r="AE701" s="174">
        <f t="shared" si="132"/>
        <v>0.123728957841599</v>
      </c>
      <c r="AF701" s="174">
        <f t="shared" si="132"/>
        <v>0.12366522823080552</v>
      </c>
      <c r="AG701" s="174">
        <f t="shared" si="132"/>
        <v>0.12344514019359604</v>
      </c>
      <c r="AH701" s="174">
        <f t="shared" si="132"/>
        <v>0.12312841374564756</v>
      </c>
      <c r="AI701" s="174">
        <f t="shared" si="132"/>
        <v>0.12282124096829204</v>
      </c>
      <c r="AJ701" s="174">
        <f t="shared" si="132"/>
        <v>0.12257687847272407</v>
      </c>
      <c r="AK701" s="174">
        <f t="shared" si="132"/>
        <v>0.12238572738168606</v>
      </c>
      <c r="AL701" s="174">
        <f t="shared" si="132"/>
        <v>0.12223920309971986</v>
      </c>
      <c r="AM701" s="174">
        <f t="shared" si="132"/>
        <v>0.12212966637964165</v>
      </c>
      <c r="AN701" s="174">
        <f t="shared" si="132"/>
        <v>0.12205035872653019</v>
      </c>
      <c r="AO701" s="174">
        <f t="shared" si="132"/>
        <v>0.12199534188439427</v>
      </c>
      <c r="AP701" s="174">
        <f t="shared" si="132"/>
        <v>0.12195944116509921</v>
      </c>
      <c r="AQ701" s="175">
        <f t="shared" si="132"/>
        <v>0.12193819239275559</v>
      </c>
      <c r="AS701" s="69" t="str">
        <f t="shared" si="131"/>
        <v>Net cumulative savings as a percent of sales before EE</v>
      </c>
    </row>
    <row r="702" spans="2:45" x14ac:dyDescent="0.35">
      <c r="C702" t="s">
        <v>2378</v>
      </c>
      <c r="D702" s="76" t="s">
        <v>0</v>
      </c>
      <c r="E702" s="166">
        <f>INDEX(Sorted_by_Variable!D$227:D$279,D697)</f>
        <v>0</v>
      </c>
      <c r="F702" s="167">
        <f>INDEX(Sorted_by_Variable!E$227:E$279,D697)</f>
        <v>0</v>
      </c>
      <c r="G702" s="166">
        <f>INDEX(Sorted_by_Variable!F$227:F$279,D697)</f>
        <v>0</v>
      </c>
      <c r="H702" s="166">
        <f>INDEX(Sorted_by_Variable!G$227:G$279,D697)</f>
        <v>0</v>
      </c>
      <c r="I702" s="166">
        <f>INDEX(Sorted_by_Variable!H$227:H$279,D697)</f>
        <v>0</v>
      </c>
      <c r="J702" s="166">
        <f>INDEX(Sorted_by_Variable!I$227:I$279,D697)</f>
        <v>470.22399999999999</v>
      </c>
      <c r="K702" s="166">
        <f>INDEX(Sorted_by_Variable!J$227:J$279,D697)</f>
        <v>744.40899554091595</v>
      </c>
      <c r="L702" s="166">
        <f>INDEX(Sorted_by_Variable!K$227:K$279,D697)</f>
        <v>1020.8841662410319</v>
      </c>
      <c r="M702" s="166">
        <f>INDEX(Sorted_by_Variable!L$227:L$279,D697)</f>
        <v>1298.3677868864772</v>
      </c>
      <c r="N702" s="166">
        <f>INDEX(Sorted_by_Variable!M$227:M$279,D697)</f>
        <v>1575.6928445731862</v>
      </c>
      <c r="O702" s="166">
        <f>INDEX(Sorted_by_Variable!N$227:N$279,D697)</f>
        <v>1851.8186219269135</v>
      </c>
      <c r="P702" s="166">
        <f>INDEX(Sorted_by_Variable!O$227:O$279,D697)</f>
        <v>2057.1456121852793</v>
      </c>
      <c r="Q702" s="166">
        <f>INDEX(Sorted_by_Variable!P$227:P$279,D697)</f>
        <v>2055.4919570449101</v>
      </c>
      <c r="R702" s="168">
        <f>INDEX(Sorted_by_Variable!Q$227:Q$279,D697)</f>
        <v>2055.7483895829355</v>
      </c>
      <c r="S702" s="166">
        <f>INDEX(Sorted_by_Variable!R$227:R$279,D697)</f>
        <v>2057.8878311960875</v>
      </c>
      <c r="T702" s="166">
        <f>INDEX(Sorted_by_Variable!S$227:S$279,D697)</f>
        <v>2061.885149137549</v>
      </c>
      <c r="U702" s="166">
        <f>INDEX(Sorted_by_Variable!T$227:T$279,D697)</f>
        <v>2067.7171063006926</v>
      </c>
      <c r="V702" s="166">
        <f>INDEX(Sorted_by_Variable!U$227:U$279,D697)</f>
        <v>2075.3623132961197</v>
      </c>
      <c r="W702" s="166">
        <f>INDEX(Sorted_by_Variable!V$227:V$279,D697)</f>
        <v>2084.8011827479877</v>
      </c>
      <c r="X702" s="166">
        <f>INDEX(Sorted_by_Variable!W$227:W$279,D697)</f>
        <v>2096.0158857385582</v>
      </c>
      <c r="Y702" s="166">
        <f>INDEX(Sorted_by_Variable!X$227:X$279,D697)</f>
        <v>2108.990310332696</v>
      </c>
      <c r="Z702" s="166">
        <f>INDEX(Sorted_by_Variable!Y$227:Y$279,D697)</f>
        <v>2123.7100221167793</v>
      </c>
      <c r="AA702" s="166">
        <f>INDEX(Sorted_by_Variable!Z$227:Z$279,D697)</f>
        <v>2140.162226689105</v>
      </c>
      <c r="AB702" s="166">
        <f>INDEX(Sorted_by_Variable!AA$227:AA$279,D697)</f>
        <v>2158.33573404141</v>
      </c>
      <c r="AC702" s="166">
        <f>INDEX(Sorted_by_Variable!AB$227:AB$279,D697)</f>
        <v>2178.2209247735759</v>
      </c>
      <c r="AD702" s="166">
        <f>INDEX(Sorted_by_Variable!AC$227:AC$279,D697)</f>
        <v>2199.8097180859336</v>
      </c>
      <c r="AE702" s="166">
        <f>INDEX(Sorted_by_Variable!AD$227:AD$279,D697)</f>
        <v>2222.7243120222147</v>
      </c>
      <c r="AF702" s="166">
        <f>INDEX(Sorted_by_Variable!AE$227:AE$279,D697)</f>
        <v>2246.7487204102949</v>
      </c>
      <c r="AG702" s="166">
        <f>INDEX(Sorted_by_Variable!AF$227:AF$279,D697)</f>
        <v>2271.669472091151</v>
      </c>
      <c r="AH702" s="166">
        <f>INDEX(Sorted_by_Variable!AG$227:AG$279,D697)</f>
        <v>2297.2764149695213</v>
      </c>
      <c r="AI702" s="166">
        <f>INDEX(Sorted_by_Variable!AH$227:AH$279,D697)</f>
        <v>2323.8872779485291</v>
      </c>
      <c r="AJ702" s="166">
        <f>INDEX(Sorted_by_Variable!AI$227:AI$279,D697)</f>
        <v>2350.7804821489417</v>
      </c>
      <c r="AK702" s="166">
        <f>INDEX(Sorted_by_Variable!AJ$227:AJ$279,D697)</f>
        <v>2377.814400861866</v>
      </c>
      <c r="AL702" s="166">
        <f>INDEX(Sorted_by_Variable!AK$227:AK$279,D697)</f>
        <v>2405.013201961297</v>
      </c>
      <c r="AM702" s="166">
        <f>INDEX(Sorted_by_Variable!AL$227:AL$279,D697)</f>
        <v>2432.3993359038277</v>
      </c>
      <c r="AN702" s="166">
        <f>INDEX(Sorted_by_Variable!AM$227:AM$279,D697)</f>
        <v>2459.9936024185372</v>
      </c>
      <c r="AO702" s="166">
        <f>INDEX(Sorted_by_Variable!AN$227:AN$279,D697)</f>
        <v>2487.8152133097497</v>
      </c>
      <c r="AP702" s="166">
        <f>INDEX(Sorted_by_Variable!AO$227:AO$279,D697)</f>
        <v>2515.8818515233315</v>
      </c>
      <c r="AQ702" s="168">
        <f>INDEX(Sorted_by_Variable!AP$227:AP$279,D697)</f>
        <v>2544.2097266200449</v>
      </c>
      <c r="AS702" s="69" t="str">
        <f t="shared" si="131"/>
        <v>Annual first-year savings</v>
      </c>
    </row>
    <row r="703" spans="2:45" x14ac:dyDescent="0.35">
      <c r="C703" t="s">
        <v>2379</v>
      </c>
      <c r="D703" s="76" t="s">
        <v>1</v>
      </c>
      <c r="E703" s="174">
        <f>INDEX(Sorted_by_Variable!D$282:D$335,D697)</f>
        <v>0</v>
      </c>
      <c r="F703" s="173">
        <f>INDEX(Sorted_by_Variable!E$282:E$335,D697)</f>
        <v>3.6711901691638218E-3</v>
      </c>
      <c r="G703" s="174">
        <f>INDEX(Sorted_by_Variable!F$282:F$335,D697)</f>
        <v>3.6178984211243945E-3</v>
      </c>
      <c r="H703" s="174">
        <f>INDEX(Sorted_by_Variable!G$282:G$335,D697)</f>
        <v>3.5784694559946469E-3</v>
      </c>
      <c r="I703" s="174">
        <f>INDEX(Sorted_by_Variable!H$282:H$335,D697)</f>
        <v>3.5394701998036921E-3</v>
      </c>
      <c r="J703" s="174">
        <f>INDEX(Sorted_by_Variable!I$282:I$335,D697)</f>
        <v>3.5008959694518985E-3</v>
      </c>
      <c r="K703" s="174">
        <f>INDEX(Sorted_by_Variable!J$282:J$335,D697)</f>
        <v>3.4747743805271843E-3</v>
      </c>
      <c r="L703" s="174">
        <f>INDEX(Sorted_by_Variable!K$282:K$335,D697)</f>
        <v>3.4549476061780712E-3</v>
      </c>
      <c r="M703" s="174">
        <f>INDEX(Sorted_by_Variable!L$282:L$335,D697)</f>
        <v>3.440896602227678E-3</v>
      </c>
      <c r="N703" s="174">
        <f>INDEX(Sorted_by_Variable!M$282:M$335,D697)</f>
        <v>3.4321392808028101E-3</v>
      </c>
      <c r="O703" s="174">
        <f>INDEX(Sorted_by_Variable!N$282:N$335,D697)</f>
        <v>3.428221981985289E-3</v>
      </c>
      <c r="P703" s="174">
        <f>INDEX(Sorted_by_Variable!O$282:O$335,D697)</f>
        <v>3.4287120747409344E-3</v>
      </c>
      <c r="Q703" s="174">
        <f>INDEX(Sorted_by_Variable!P$282:P$335,D697)</f>
        <v>3.4314704933899637E-3</v>
      </c>
      <c r="R703" s="175">
        <f>INDEX(Sorted_by_Variable!Q$282:Q$335,D697)</f>
        <v>3.4310424542912891E-3</v>
      </c>
      <c r="S703" s="174">
        <f>INDEX(Sorted_by_Variable!R$282:R$335,D697)</f>
        <v>3.4274754401460448E-3</v>
      </c>
      <c r="T703" s="174">
        <f>INDEX(Sorted_by_Variable!S$282:S$335,D697)</f>
        <v>3.420830691248879E-3</v>
      </c>
      <c r="U703" s="174">
        <f>INDEX(Sorted_by_Variable!T$282:T$335,D697)</f>
        <v>3.4111823026985598E-3</v>
      </c>
      <c r="V703" s="174">
        <f>INDEX(Sorted_by_Variable!U$282:U$335,D697)</f>
        <v>3.3986162101969333E-3</v>
      </c>
      <c r="W703" s="174">
        <f>INDEX(Sorted_by_Variable!V$282:V$335,D697)</f>
        <v>3.3832290859999075E-3</v>
      </c>
      <c r="X703" s="174">
        <f>INDEX(Sorted_by_Variable!W$282:W$335,D697)</f>
        <v>3.3651271672087819E-3</v>
      </c>
      <c r="Y703" s="174">
        <f>INDEX(Sorted_by_Variable!X$282:X$335,D697)</f>
        <v>3.3444250385803449E-3</v>
      </c>
      <c r="Z703" s="174">
        <f>INDEX(Sorted_by_Variable!Y$282:Y$335,D697)</f>
        <v>3.3212443914398719E-3</v>
      </c>
      <c r="AA703" s="174">
        <f>INDEX(Sorted_by_Variable!Z$282:Z$335,D697)</f>
        <v>3.2957127791717728E-3</v>
      </c>
      <c r="AB703" s="174">
        <f>INDEX(Sorted_by_Variable!AA$282:AA$335,D697)</f>
        <v>3.2679623882206793E-3</v>
      </c>
      <c r="AC703" s="174">
        <f>INDEX(Sorted_by_Variable!AB$282:AB$335,D697)</f>
        <v>3.2381288416523635E-3</v>
      </c>
      <c r="AD703" s="174">
        <f>INDEX(Sorted_by_Variable!AC$282:AC$335,D697)</f>
        <v>3.206350050193053E-3</v>
      </c>
      <c r="AE703" s="174">
        <f>INDEX(Sorted_by_Variable!AD$282:AD$335,D697)</f>
        <v>3.1732950244211418E-3</v>
      </c>
      <c r="AF703" s="174">
        <f>INDEX(Sorted_by_Variable!AE$282:AE$335,D697)</f>
        <v>3.1393630876139699E-3</v>
      </c>
      <c r="AG703" s="174">
        <f>INDEX(Sorted_by_Variable!AF$282:AF$335,D697)</f>
        <v>3.1049235316382255E-3</v>
      </c>
      <c r="AH703" s="174">
        <f>INDEX(Sorted_by_Variable!AG$282:AG$335,D697)</f>
        <v>3.0703140266616887E-3</v>
      </c>
      <c r="AI703" s="174">
        <f>INDEX(Sorted_by_Variable!AH$282:AH$335,D697)</f>
        <v>3.0351558214245801E-3</v>
      </c>
      <c r="AJ703" s="174">
        <f>INDEX(Sorted_by_Variable!AI$282:AI$335,D697)</f>
        <v>3.0004332831418796E-3</v>
      </c>
      <c r="AK703" s="174">
        <f>INDEX(Sorted_by_Variable!AJ$282:AJ$335,D697)</f>
        <v>2.9663206671821942E-3</v>
      </c>
      <c r="AL703" s="174">
        <f>INDEX(Sorted_by_Variable!AK$282:AK$335,D697)</f>
        <v>2.9327739216765875E-3</v>
      </c>
      <c r="AM703" s="174">
        <f>INDEX(Sorted_by_Variable!AL$282:AL$335,D697)</f>
        <v>2.8997541217380416E-3</v>
      </c>
      <c r="AN703" s="174">
        <f>INDEX(Sorted_by_Variable!AM$282:AM$335,D697)</f>
        <v>2.867226968828498E-3</v>
      </c>
      <c r="AO703" s="174">
        <f>INDEX(Sorted_by_Variable!AN$282:AN$335,D697)</f>
        <v>2.8351623393348098E-3</v>
      </c>
      <c r="AP703" s="174">
        <f>INDEX(Sorted_by_Variable!AO$282:AO$335,D697)</f>
        <v>2.8035338764931623E-3</v>
      </c>
      <c r="AQ703" s="175">
        <f>INDEX(Sorted_by_Variable!AP$282:AP$335,D697)</f>
        <v>2.7723186206705971E-3</v>
      </c>
      <c r="AS703" s="69" t="str">
        <f t="shared" si="131"/>
        <v>EIA and EERS savings as a percent of previous year sales</v>
      </c>
    </row>
    <row r="704" spans="2:45" x14ac:dyDescent="0.35">
      <c r="C704" t="s">
        <v>2391</v>
      </c>
      <c r="D704" s="76" t="s">
        <v>1</v>
      </c>
      <c r="E704" s="174">
        <f>INDEX(Sorted_by_Variable!D$337:D$389,D697)</f>
        <v>0</v>
      </c>
      <c r="F704" s="173">
        <f>INDEX(Sorted_by_Variable!E$337:E$389,D697)</f>
        <v>0</v>
      </c>
      <c r="G704" s="174">
        <f>INDEX(Sorted_by_Variable!F$337:F$389,D697)</f>
        <v>0</v>
      </c>
      <c r="H704" s="174">
        <f>INDEX(Sorted_by_Variable!G$337:G$389,D697)</f>
        <v>0</v>
      </c>
      <c r="I704" s="174">
        <f>INDEX(Sorted_by_Variable!H$337:H$389,D697)</f>
        <v>0</v>
      </c>
      <c r="J704" s="174">
        <f>INDEX(Sorted_by_Variable!I$337:I$389,D697)</f>
        <v>3.5008959694518985E-3</v>
      </c>
      <c r="K704" s="174">
        <f>INDEX(Sorted_by_Variable!J$337:J$389,D697)</f>
        <v>5.5008959694518985E-3</v>
      </c>
      <c r="L704" s="174">
        <f>INDEX(Sorted_by_Variable!K$337:K$389,D697)</f>
        <v>7.5008959694518986E-3</v>
      </c>
      <c r="M704" s="174">
        <f>INDEX(Sorted_by_Variable!L$337:L$389,D697)</f>
        <v>9.5008959694518995E-3</v>
      </c>
      <c r="N704" s="174">
        <f>INDEX(Sorted_by_Variable!M$337:M$389,D697)</f>
        <v>1.15008959694519E-2</v>
      </c>
      <c r="O704" s="174">
        <f>INDEX(Sorted_by_Variable!N$337:N$389,D697)</f>
        <v>1.35008959694519E-2</v>
      </c>
      <c r="P704" s="174">
        <f>INDEX(Sorted_by_Variable!O$337:O$389,D697)</f>
        <v>1.4999999999999999E-2</v>
      </c>
      <c r="Q704" s="174">
        <f>INDEX(Sorted_by_Variable!P$337:P$389,D697)</f>
        <v>1.4999999999999999E-2</v>
      </c>
      <c r="R704" s="175">
        <f>INDEX(Sorted_by_Variable!Q$337:Q$389,D697)</f>
        <v>1.4999999999999999E-2</v>
      </c>
      <c r="S704" s="174">
        <f>INDEX(Sorted_by_Variable!R$337:R$389,D697)</f>
        <v>1.4999999999999999E-2</v>
      </c>
      <c r="T704" s="174">
        <f>INDEX(Sorted_by_Variable!S$337:S$389,D697)</f>
        <v>1.4999999999999999E-2</v>
      </c>
      <c r="U704" s="174">
        <f>INDEX(Sorted_by_Variable!T$337:T$389,D697)</f>
        <v>1.4999999999999999E-2</v>
      </c>
      <c r="V704" s="174">
        <f>INDEX(Sorted_by_Variable!U$337:U$389,D697)</f>
        <v>1.4999999999999999E-2</v>
      </c>
      <c r="W704" s="174">
        <f>INDEX(Sorted_by_Variable!V$337:V$389,D697)</f>
        <v>1.4999999999999999E-2</v>
      </c>
      <c r="X704" s="174">
        <f>INDEX(Sorted_by_Variable!W$337:W$389,D697)</f>
        <v>1.4999999999999999E-2</v>
      </c>
      <c r="Y704" s="174">
        <f>INDEX(Sorted_by_Variable!X$337:X$389,D697)</f>
        <v>1.4999999999999999E-2</v>
      </c>
      <c r="Z704" s="174">
        <f>INDEX(Sorted_by_Variable!Y$337:Y$389,D697)</f>
        <v>1.4999999999999999E-2</v>
      </c>
      <c r="AA704" s="174">
        <f>INDEX(Sorted_by_Variable!Z$337:Z$389,D697)</f>
        <v>1.4999999999999999E-2</v>
      </c>
      <c r="AB704" s="174">
        <f>INDEX(Sorted_by_Variable!AA$337:AA$389,D697)</f>
        <v>1.4999999999999999E-2</v>
      </c>
      <c r="AC704" s="174">
        <f>INDEX(Sorted_by_Variable!AB$337:AB$389,D697)</f>
        <v>1.4999999999999999E-2</v>
      </c>
      <c r="AD704" s="174">
        <f>INDEX(Sorted_by_Variable!AC$337:AC$389,D697)</f>
        <v>1.4999999999999999E-2</v>
      </c>
      <c r="AE704" s="174">
        <f>INDEX(Sorted_by_Variable!AD$337:AD$389,D697)</f>
        <v>1.4999999999999999E-2</v>
      </c>
      <c r="AF704" s="174">
        <f>INDEX(Sorted_by_Variable!AE$337:AE$389,D697)</f>
        <v>1.4999999999999999E-2</v>
      </c>
      <c r="AG704" s="174">
        <f>INDEX(Sorted_by_Variable!AF$337:AF$389,D697)</f>
        <v>1.4999999999999999E-2</v>
      </c>
      <c r="AH704" s="174">
        <f>INDEX(Sorted_by_Variable!AG$337:AG$389,D697)</f>
        <v>1.4999999999999999E-2</v>
      </c>
      <c r="AI704" s="174">
        <f>INDEX(Sorted_by_Variable!AH$337:AH$389,D697)</f>
        <v>1.4999999999999999E-2</v>
      </c>
      <c r="AJ704" s="174">
        <f>INDEX(Sorted_by_Variable!AI$337:AI$389,D697)</f>
        <v>1.4999999999999999E-2</v>
      </c>
      <c r="AK704" s="174">
        <f>INDEX(Sorted_by_Variable!AJ$337:AJ$389,D697)</f>
        <v>1.4999999999999999E-2</v>
      </c>
      <c r="AL704" s="174">
        <f>INDEX(Sorted_by_Variable!AK$337:AK$389,D697)</f>
        <v>1.4999999999999999E-2</v>
      </c>
      <c r="AM704" s="174">
        <f>INDEX(Sorted_by_Variable!AL$337:AL$389,D697)</f>
        <v>1.4999999999999999E-2</v>
      </c>
      <c r="AN704" s="174">
        <f>INDEX(Sorted_by_Variable!AM$337:AM$389,D697)</f>
        <v>1.4999999999999999E-2</v>
      </c>
      <c r="AO704" s="174">
        <f>INDEX(Sorted_by_Variable!AN$337:AN$389,D697)</f>
        <v>1.4999999999999999E-2</v>
      </c>
      <c r="AP704" s="174">
        <f>INDEX(Sorted_by_Variable!AO$337:AO$389,D697)</f>
        <v>1.4999999999999999E-2</v>
      </c>
      <c r="AQ704" s="175">
        <f>INDEX(Sorted_by_Variable!AP$337:AP$389,D697)</f>
        <v>1.4999999999999999E-2</v>
      </c>
      <c r="AS704" s="69" t="str">
        <f t="shared" si="131"/>
        <v>First-year savings as a percent of previous year sales</v>
      </c>
    </row>
    <row r="705" spans="2:45" x14ac:dyDescent="0.35">
      <c r="B705" s="231"/>
      <c r="C705" s="231" t="s">
        <v>2414</v>
      </c>
      <c r="D705" s="248"/>
      <c r="E705" s="250"/>
      <c r="F705" s="249"/>
      <c r="G705" s="250"/>
      <c r="H705" s="250"/>
      <c r="I705" s="250"/>
      <c r="J705" s="250"/>
      <c r="K705" s="250"/>
      <c r="L705" s="250"/>
      <c r="M705" s="250"/>
      <c r="N705" s="250"/>
      <c r="O705" s="250"/>
      <c r="P705" s="250"/>
      <c r="Q705" s="250"/>
      <c r="R705" s="251"/>
      <c r="S705" s="250"/>
      <c r="T705" s="250"/>
      <c r="U705" s="250"/>
      <c r="V705" s="250"/>
      <c r="W705" s="250"/>
      <c r="X705" s="250"/>
      <c r="Y705" s="250"/>
      <c r="Z705" s="250"/>
      <c r="AA705" s="250"/>
      <c r="AB705" s="250"/>
      <c r="AC705" s="250"/>
      <c r="AD705" s="250"/>
      <c r="AE705" s="250"/>
      <c r="AF705" s="250"/>
      <c r="AG705" s="250"/>
      <c r="AH705" s="250"/>
      <c r="AI705" s="250"/>
      <c r="AJ705" s="250"/>
      <c r="AK705" s="250"/>
      <c r="AL705" s="250"/>
      <c r="AM705" s="250"/>
      <c r="AN705" s="250"/>
      <c r="AO705" s="250"/>
      <c r="AP705" s="250"/>
      <c r="AQ705" s="251"/>
      <c r="AS705" s="69" t="str">
        <f t="shared" si="131"/>
        <v>Levelized cost of saved energy associated with program year</v>
      </c>
    </row>
    <row r="706" spans="2:45" x14ac:dyDescent="0.35">
      <c r="B706" s="36"/>
      <c r="C706" s="267" t="s">
        <v>2403</v>
      </c>
      <c r="D706" s="76" t="s">
        <v>2375</v>
      </c>
      <c r="E706" s="197"/>
      <c r="F706" s="196">
        <f>INDEX(Sorted_by_Variable!E$392:E$444,D697)</f>
        <v>0</v>
      </c>
      <c r="G706" s="197">
        <f>INDEX(Sorted_by_Variable!F$392:F$444,D697)</f>
        <v>0</v>
      </c>
      <c r="H706" s="197">
        <f>INDEX(Sorted_by_Variable!G$392:G$444,D697)</f>
        <v>0</v>
      </c>
      <c r="I706" s="197">
        <f>INDEX(Sorted_by_Variable!H$392:H$444,D697)</f>
        <v>0</v>
      </c>
      <c r="J706" s="197">
        <f>INDEX(Sorted_by_Variable!I$392:I$444,D697)</f>
        <v>6.5088934148849056</v>
      </c>
      <c r="K706" s="197">
        <f>INDEX(Sorted_by_Variable!J$392:J$444,D697)</f>
        <v>7.8106720978618878</v>
      </c>
      <c r="L706" s="197">
        <f>INDEX(Sorted_by_Variable!K$392:K$444,D697)</f>
        <v>7.810672097861886</v>
      </c>
      <c r="M706" s="197">
        <f>INDEX(Sorted_by_Variable!L$392:L$444,D697)</f>
        <v>7.8106720978618842</v>
      </c>
      <c r="N706" s="197">
        <f>INDEX(Sorted_by_Variable!M$392:M$444,D697)</f>
        <v>9.1124507808388664</v>
      </c>
      <c r="O706" s="197">
        <f>INDEX(Sorted_by_Variable!N$392:N$444,D697)</f>
        <v>9.1124507808388664</v>
      </c>
      <c r="P706" s="197">
        <f>INDEX(Sorted_by_Variable!O$392:O$444,D697)</f>
        <v>9.1124507808388682</v>
      </c>
      <c r="Q706" s="197">
        <f>INDEX(Sorted_by_Variable!P$392:P$444,D697)</f>
        <v>9.1124507808388664</v>
      </c>
      <c r="R706" s="198">
        <f>INDEX(Sorted_by_Variable!Q$392:Q$444,D697)</f>
        <v>9.1124507808388664</v>
      </c>
      <c r="S706" s="197">
        <f>INDEX(Sorted_by_Variable!R$392:R$444,D697)</f>
        <v>9.1124507808388699</v>
      </c>
      <c r="T706" s="197">
        <f>INDEX(Sorted_by_Variable!S$392:S$444,D697)</f>
        <v>9.1124507808388682</v>
      </c>
      <c r="U706" s="197">
        <f>INDEX(Sorted_by_Variable!T$392:T$444,D697)</f>
        <v>9.1124507808388664</v>
      </c>
      <c r="V706" s="197">
        <f>INDEX(Sorted_by_Variable!U$392:U$444,D697)</f>
        <v>9.1124507808388682</v>
      </c>
      <c r="W706" s="197">
        <f>INDEX(Sorted_by_Variable!V$392:V$444,D697)</f>
        <v>9.1124507808388682</v>
      </c>
      <c r="X706" s="197">
        <f>INDEX(Sorted_by_Variable!W$392:W$444,D697)</f>
        <v>9.1124507808388664</v>
      </c>
      <c r="Y706" s="197">
        <f>INDEX(Sorted_by_Variable!X$392:X$444,D697)</f>
        <v>9.1124507808388664</v>
      </c>
      <c r="Z706" s="197">
        <f>INDEX(Sorted_by_Variable!Y$392:Y$444,D697)</f>
        <v>9.1124507808388682</v>
      </c>
      <c r="AA706" s="197">
        <f>INDEX(Sorted_by_Variable!Z$392:Z$444,D697)</f>
        <v>9.1124507808388664</v>
      </c>
      <c r="AB706" s="197">
        <f>INDEX(Sorted_by_Variable!AA$392:AA$444,D697)</f>
        <v>9.1124507808388699</v>
      </c>
      <c r="AC706" s="197">
        <f>INDEX(Sorted_by_Variable!AB$392:AB$444,D697)</f>
        <v>9.1124507808388699</v>
      </c>
      <c r="AD706" s="197">
        <f>INDEX(Sorted_by_Variable!AC$392:AC$444,D697)</f>
        <v>9.1124507808388682</v>
      </c>
      <c r="AE706" s="197">
        <f>INDEX(Sorted_by_Variable!AD$392:AD$444,D697)</f>
        <v>9.1124507808388682</v>
      </c>
      <c r="AF706" s="197">
        <f>INDEX(Sorted_by_Variable!AE$392:AE$444,D697)</f>
        <v>9.1124507808388664</v>
      </c>
      <c r="AG706" s="197">
        <f>INDEX(Sorted_by_Variable!AF$392:AF$444,D697)</f>
        <v>9.1124507808388699</v>
      </c>
      <c r="AH706" s="197">
        <f>INDEX(Sorted_by_Variable!AG$392:AG$444,D697)</f>
        <v>9.1124507808388682</v>
      </c>
      <c r="AI706" s="197">
        <f>INDEX(Sorted_by_Variable!AH$392:AH$444,D697)</f>
        <v>9.1124507808388646</v>
      </c>
      <c r="AJ706" s="197">
        <f>INDEX(Sorted_by_Variable!AI$392:AI$444,D697)</f>
        <v>9.1124507808388682</v>
      </c>
      <c r="AK706" s="197">
        <f>INDEX(Sorted_by_Variable!AJ$392:AJ$444,D697)</f>
        <v>9.1124507808388682</v>
      </c>
      <c r="AL706" s="197">
        <f>INDEX(Sorted_by_Variable!AK$392:AK$444,D697)</f>
        <v>9.1124507808388664</v>
      </c>
      <c r="AM706" s="197">
        <f>INDEX(Sorted_by_Variable!AL$392:AL$444,D697)</f>
        <v>9.1124507808388664</v>
      </c>
      <c r="AN706" s="197">
        <f>INDEX(Sorted_by_Variable!AM$392:AM$444,D697)</f>
        <v>9.1124507808388699</v>
      </c>
      <c r="AO706" s="197">
        <f>INDEX(Sorted_by_Variable!AN$392:AN$444,D697)</f>
        <v>9.1124507808388682</v>
      </c>
      <c r="AP706" s="197">
        <f>INDEX(Sorted_by_Variable!AO$392:AO$444,D697)</f>
        <v>9.1124507808388664</v>
      </c>
      <c r="AQ706" s="198">
        <f>INDEX(Sorted_by_Variable!AP$392:AP$444,D697)</f>
        <v>9.1124507808388699</v>
      </c>
      <c r="AS706" s="69" t="str">
        <f t="shared" si="131"/>
        <v>Total levelized cost of saved energy</v>
      </c>
    </row>
    <row r="707" spans="2:45" x14ac:dyDescent="0.35">
      <c r="B707" s="36"/>
      <c r="C707" s="267" t="s">
        <v>2397</v>
      </c>
      <c r="D707" s="76" t="s">
        <v>2375</v>
      </c>
      <c r="E707" s="197"/>
      <c r="F707" s="196">
        <f>INDEX(Sorted_by_Variable!E$447:E$499,D697)</f>
        <v>0</v>
      </c>
      <c r="G707" s="197">
        <f>INDEX(Sorted_by_Variable!F$447:F$499,D697)</f>
        <v>0</v>
      </c>
      <c r="H707" s="197">
        <f>INDEX(Sorted_by_Variable!G$447:G$499,D697)</f>
        <v>0</v>
      </c>
      <c r="I707" s="197">
        <f>INDEX(Sorted_by_Variable!H$447:H$499,D697)</f>
        <v>0</v>
      </c>
      <c r="J707" s="197">
        <f>INDEX(Sorted_by_Variable!I$447:I$499,D697)</f>
        <v>3.2544467074424528</v>
      </c>
      <c r="K707" s="197">
        <f>INDEX(Sorted_by_Variable!J$447:J$499,D697)</f>
        <v>3.9053360489309439</v>
      </c>
      <c r="L707" s="197">
        <f>INDEX(Sorted_by_Variable!K$447:K$499,D697)</f>
        <v>3.905336048930943</v>
      </c>
      <c r="M707" s="197">
        <f>INDEX(Sorted_by_Variable!L$447:L$499,D697)</f>
        <v>3.9053360489309421</v>
      </c>
      <c r="N707" s="197">
        <f>INDEX(Sorted_by_Variable!M$447:M$499,D697)</f>
        <v>4.5562253904194332</v>
      </c>
      <c r="O707" s="197">
        <f>INDEX(Sorted_by_Variable!N$447:N$499,D697)</f>
        <v>4.5562253904194332</v>
      </c>
      <c r="P707" s="197">
        <f>INDEX(Sorted_by_Variable!O$447:O$499,D697)</f>
        <v>4.5562253904194341</v>
      </c>
      <c r="Q707" s="197">
        <f>INDEX(Sorted_by_Variable!P$447:P$499,D697)</f>
        <v>4.5562253904194332</v>
      </c>
      <c r="R707" s="198">
        <f>INDEX(Sorted_by_Variable!Q$447:Q$499,D697)</f>
        <v>4.5562253904194332</v>
      </c>
      <c r="S707" s="197">
        <f>INDEX(Sorted_by_Variable!R$447:R$499,D697)</f>
        <v>4.556225390419435</v>
      </c>
      <c r="T707" s="197">
        <f>INDEX(Sorted_by_Variable!S$447:S$499,D697)</f>
        <v>4.5562253904194341</v>
      </c>
      <c r="U707" s="197">
        <f>INDEX(Sorted_by_Variable!T$447:T$499,D697)</f>
        <v>4.5562253904194332</v>
      </c>
      <c r="V707" s="197">
        <f>INDEX(Sorted_by_Variable!U$447:U$499,D697)</f>
        <v>4.5562253904194341</v>
      </c>
      <c r="W707" s="197">
        <f>INDEX(Sorted_by_Variable!V$447:V$499,D697)</f>
        <v>4.5562253904194341</v>
      </c>
      <c r="X707" s="197">
        <f>INDEX(Sorted_by_Variable!W$447:W$499,D697)</f>
        <v>4.5562253904194332</v>
      </c>
      <c r="Y707" s="197">
        <f>INDEX(Sorted_by_Variable!X$447:X$499,D697)</f>
        <v>4.5562253904194332</v>
      </c>
      <c r="Z707" s="197">
        <f>INDEX(Sorted_by_Variable!Y$447:Y$499,D697)</f>
        <v>4.5562253904194341</v>
      </c>
      <c r="AA707" s="197">
        <f>INDEX(Sorted_by_Variable!Z$447:Z$499,D697)</f>
        <v>4.5562253904194332</v>
      </c>
      <c r="AB707" s="197">
        <f>INDEX(Sorted_by_Variable!AA$447:AA$499,D697)</f>
        <v>4.556225390419435</v>
      </c>
      <c r="AC707" s="197">
        <f>INDEX(Sorted_by_Variable!AB$447:AB$499,D697)</f>
        <v>4.556225390419435</v>
      </c>
      <c r="AD707" s="197">
        <f>INDEX(Sorted_by_Variable!AC$447:AC$499,D697)</f>
        <v>4.5562253904194341</v>
      </c>
      <c r="AE707" s="197">
        <f>INDEX(Sorted_by_Variable!AD$447:AD$499,D697)</f>
        <v>4.5562253904194341</v>
      </c>
      <c r="AF707" s="197">
        <f>INDEX(Sorted_by_Variable!AE$447:AE$499,D697)</f>
        <v>4.5562253904194332</v>
      </c>
      <c r="AG707" s="197">
        <f>INDEX(Sorted_by_Variable!AF$447:AF$499,D697)</f>
        <v>4.556225390419435</v>
      </c>
      <c r="AH707" s="197">
        <f>INDEX(Sorted_by_Variable!AG$447:AG$499,D697)</f>
        <v>4.5562253904194341</v>
      </c>
      <c r="AI707" s="197">
        <f>INDEX(Sorted_by_Variable!AH$447:AH$499,D697)</f>
        <v>4.5562253904194323</v>
      </c>
      <c r="AJ707" s="197">
        <f>INDEX(Sorted_by_Variable!AI$447:AI$499,D697)</f>
        <v>4.5562253904194341</v>
      </c>
      <c r="AK707" s="197">
        <f>INDEX(Sorted_by_Variable!AJ$447:AJ$499,D697)</f>
        <v>4.5562253904194341</v>
      </c>
      <c r="AL707" s="197">
        <f>INDEX(Sorted_by_Variable!AK$447:AK$499,D697)</f>
        <v>4.5562253904194332</v>
      </c>
      <c r="AM707" s="197">
        <f>INDEX(Sorted_by_Variable!AL$447:AL$499,D697)</f>
        <v>4.5562253904194332</v>
      </c>
      <c r="AN707" s="197">
        <f>INDEX(Sorted_by_Variable!AM$447:AM$499,D697)</f>
        <v>4.556225390419435</v>
      </c>
      <c r="AO707" s="197">
        <f>INDEX(Sorted_by_Variable!AN$447:AN$499,D697)</f>
        <v>4.5562253904194341</v>
      </c>
      <c r="AP707" s="197">
        <f>INDEX(Sorted_by_Variable!AO$447:AO$499,D697)</f>
        <v>4.5562253904194332</v>
      </c>
      <c r="AQ707" s="198">
        <f>INDEX(Sorted_by_Variable!AP$447:AP$499,D697)</f>
        <v>4.556225390419435</v>
      </c>
      <c r="AS707" s="69" t="str">
        <f t="shared" si="131"/>
        <v>Program levelized cost of saved energy</v>
      </c>
    </row>
    <row r="708" spans="2:45" x14ac:dyDescent="0.35">
      <c r="B708" s="36"/>
      <c r="C708" s="244" t="s">
        <v>2398</v>
      </c>
      <c r="D708" s="76" t="s">
        <v>2375</v>
      </c>
      <c r="E708" s="197"/>
      <c r="F708" s="196">
        <f>INDEX(Sorted_by_Variable!E$502:E$554,D697)</f>
        <v>0</v>
      </c>
      <c r="G708" s="197">
        <f>INDEX(Sorted_by_Variable!F$502:F$554,D697)</f>
        <v>0</v>
      </c>
      <c r="H708" s="197">
        <f>INDEX(Sorted_by_Variable!G$502:G$554,D697)</f>
        <v>0</v>
      </c>
      <c r="I708" s="197">
        <f>INDEX(Sorted_by_Variable!H$502:H$554,D697)</f>
        <v>0</v>
      </c>
      <c r="J708" s="197">
        <f>INDEX(Sorted_by_Variable!I$502:I$554,D697)</f>
        <v>3.2544467074424528</v>
      </c>
      <c r="K708" s="197">
        <f>INDEX(Sorted_by_Variable!J$502:J$554,D697)</f>
        <v>3.9053360489309439</v>
      </c>
      <c r="L708" s="197">
        <f>INDEX(Sorted_by_Variable!K$502:K$554,D697)</f>
        <v>3.905336048930943</v>
      </c>
      <c r="M708" s="197">
        <f>INDEX(Sorted_by_Variable!L$502:L$554,D697)</f>
        <v>3.9053360489309421</v>
      </c>
      <c r="N708" s="197">
        <f>INDEX(Sorted_by_Variable!M$502:M$554,D697)</f>
        <v>4.5562253904194332</v>
      </c>
      <c r="O708" s="197">
        <f>INDEX(Sorted_by_Variable!N$502:N$554,D697)</f>
        <v>4.5562253904194332</v>
      </c>
      <c r="P708" s="197">
        <f>INDEX(Sorted_by_Variable!O$502:O$554,D697)</f>
        <v>4.5562253904194341</v>
      </c>
      <c r="Q708" s="197">
        <f>INDEX(Sorted_by_Variable!P$502:P$554,D697)</f>
        <v>4.5562253904194332</v>
      </c>
      <c r="R708" s="198">
        <f>INDEX(Sorted_by_Variable!Q$502:Q$554,D697)</f>
        <v>4.5562253904194332</v>
      </c>
      <c r="S708" s="197">
        <f>INDEX(Sorted_by_Variable!R$502:R$554,D697)</f>
        <v>4.556225390419435</v>
      </c>
      <c r="T708" s="197">
        <f>INDEX(Sorted_by_Variable!S$502:S$554,D697)</f>
        <v>4.5562253904194341</v>
      </c>
      <c r="U708" s="197">
        <f>INDEX(Sorted_by_Variable!T$502:T$554,D697)</f>
        <v>4.5562253904194332</v>
      </c>
      <c r="V708" s="197">
        <f>INDEX(Sorted_by_Variable!U$502:U$554,D697)</f>
        <v>4.5562253904194341</v>
      </c>
      <c r="W708" s="197">
        <f>INDEX(Sorted_by_Variable!V$502:V$554,D697)</f>
        <v>4.5562253904194341</v>
      </c>
      <c r="X708" s="197">
        <f>INDEX(Sorted_by_Variable!W$502:W$554,D697)</f>
        <v>4.5562253904194332</v>
      </c>
      <c r="Y708" s="197">
        <f>INDEX(Sorted_by_Variable!X$502:X$554,D697)</f>
        <v>4.5562253904194332</v>
      </c>
      <c r="Z708" s="197">
        <f>INDEX(Sorted_by_Variable!Y$502:Y$554,D697)</f>
        <v>4.5562253904194341</v>
      </c>
      <c r="AA708" s="197">
        <f>INDEX(Sorted_by_Variable!Z$502:Z$554,D697)</f>
        <v>4.5562253904194332</v>
      </c>
      <c r="AB708" s="197">
        <f>INDEX(Sorted_by_Variable!AA$502:AA$554,D697)</f>
        <v>4.556225390419435</v>
      </c>
      <c r="AC708" s="197">
        <f>INDEX(Sorted_by_Variable!AB$502:AB$554,D697)</f>
        <v>4.556225390419435</v>
      </c>
      <c r="AD708" s="197">
        <f>INDEX(Sorted_by_Variable!AC$502:AC$554,D697)</f>
        <v>4.5562253904194341</v>
      </c>
      <c r="AE708" s="197">
        <f>INDEX(Sorted_by_Variable!AD$502:AD$554,D697)</f>
        <v>4.5562253904194341</v>
      </c>
      <c r="AF708" s="197">
        <f>INDEX(Sorted_by_Variable!AE$502:AE$554,D697)</f>
        <v>4.5562253904194332</v>
      </c>
      <c r="AG708" s="197">
        <f>INDEX(Sorted_by_Variable!AF$502:AF$554,D697)</f>
        <v>4.556225390419435</v>
      </c>
      <c r="AH708" s="197">
        <f>INDEX(Sorted_by_Variable!AG$502:AG$554,D697)</f>
        <v>4.5562253904194341</v>
      </c>
      <c r="AI708" s="197">
        <f>INDEX(Sorted_by_Variable!AH$502:AH$554,D697)</f>
        <v>4.5562253904194323</v>
      </c>
      <c r="AJ708" s="197">
        <f>INDEX(Sorted_by_Variable!AI$502:AI$554,D697)</f>
        <v>4.5562253904194341</v>
      </c>
      <c r="AK708" s="197">
        <f>INDEX(Sorted_by_Variable!AJ$502:AJ$554,D697)</f>
        <v>4.5562253904194341</v>
      </c>
      <c r="AL708" s="197">
        <f>INDEX(Sorted_by_Variable!AK$502:AK$554,D697)</f>
        <v>4.5562253904194332</v>
      </c>
      <c r="AM708" s="197">
        <f>INDEX(Sorted_by_Variable!AL$502:AL$554,D697)</f>
        <v>4.5562253904194332</v>
      </c>
      <c r="AN708" s="197">
        <f>INDEX(Sorted_by_Variable!AM$502:AM$554,D697)</f>
        <v>4.556225390419435</v>
      </c>
      <c r="AO708" s="197">
        <f>INDEX(Sorted_by_Variable!AN$502:AN$554,D697)</f>
        <v>4.5562253904194341</v>
      </c>
      <c r="AP708" s="197">
        <f>INDEX(Sorted_by_Variable!AO$502:AO$554,D697)</f>
        <v>4.5562253904194332</v>
      </c>
      <c r="AQ708" s="198">
        <f>INDEX(Sorted_by_Variable!AP$502:AP$554,D697)</f>
        <v>4.556225390419435</v>
      </c>
      <c r="AS708" s="69" t="str">
        <f t="shared" si="131"/>
        <v>Participant levelized cost of saved energy</v>
      </c>
    </row>
    <row r="709" spans="2:45" x14ac:dyDescent="0.35">
      <c r="B709" s="36"/>
      <c r="C709" s="247" t="s">
        <v>2418</v>
      </c>
      <c r="D709" s="248"/>
      <c r="E709" s="250"/>
      <c r="F709" s="249"/>
      <c r="G709" s="250"/>
      <c r="H709" s="250"/>
      <c r="I709" s="250"/>
      <c r="J709" s="250"/>
      <c r="K709" s="250"/>
      <c r="L709" s="250"/>
      <c r="M709" s="250"/>
      <c r="N709" s="250"/>
      <c r="O709" s="250"/>
      <c r="P709" s="250"/>
      <c r="Q709" s="250"/>
      <c r="R709" s="251"/>
      <c r="S709" s="250"/>
      <c r="T709" s="250"/>
      <c r="U709" s="250"/>
      <c r="V709" s="250"/>
      <c r="W709" s="250"/>
      <c r="X709" s="250"/>
      <c r="Y709" s="250"/>
      <c r="Z709" s="250"/>
      <c r="AA709" s="250"/>
      <c r="AB709" s="250"/>
      <c r="AC709" s="250"/>
      <c r="AD709" s="250"/>
      <c r="AE709" s="250"/>
      <c r="AF709" s="250"/>
      <c r="AG709" s="250"/>
      <c r="AH709" s="250"/>
      <c r="AI709" s="250"/>
      <c r="AJ709" s="250"/>
      <c r="AK709" s="250"/>
      <c r="AL709" s="250"/>
      <c r="AM709" s="250"/>
      <c r="AN709" s="250"/>
      <c r="AO709" s="250"/>
      <c r="AP709" s="250"/>
      <c r="AQ709" s="251"/>
      <c r="AS709" s="69" t="str">
        <f>C709</f>
        <v>Annualized total cost of EE</v>
      </c>
    </row>
    <row r="710" spans="2:45" x14ac:dyDescent="0.35">
      <c r="B710" s="36"/>
      <c r="C710" s="244" t="s">
        <v>2418</v>
      </c>
      <c r="D710" s="76" t="s">
        <v>2376</v>
      </c>
      <c r="E710" s="200"/>
      <c r="F710" s="199">
        <f>INDEX(Sorted_by_Variable!E$557:E$609,D697)</f>
        <v>0</v>
      </c>
      <c r="G710" s="200">
        <f>INDEX(Sorted_by_Variable!F$557:F$609,D697)</f>
        <v>0</v>
      </c>
      <c r="H710" s="200">
        <f>INDEX(Sorted_by_Variable!G$557:G$609,D697)</f>
        <v>0</v>
      </c>
      <c r="I710" s="200">
        <f>INDEX(Sorted_by_Variable!H$557:H$609,D697)</f>
        <v>0</v>
      </c>
      <c r="J710" s="200">
        <f>INDEX(Sorted_by_Variable!I$557:I$609,D697)</f>
        <v>30.606378971208397</v>
      </c>
      <c r="K710" s="200">
        <f>INDEX(Sorted_by_Variable!J$557:J$609,D697)</f>
        <v>87.13886262878043</v>
      </c>
      <c r="L710" s="200">
        <f>INDEX(Sorted_by_Variable!K$557:K$609,D697)</f>
        <v>162.20573921181148</v>
      </c>
      <c r="M710" s="200">
        <f>INDEX(Sorted_by_Variable!L$557:L$609,D697)</f>
        <v>254.74921917483437</v>
      </c>
      <c r="N710" s="200">
        <f>INDEX(Sorted_by_Variable!M$557:M$609,D697)</f>
        <v>384.12824936418986</v>
      </c>
      <c r="O710" s="200">
        <f>INDEX(Sorted_by_Variable!N$557:N$609,D697)</f>
        <v>531.11204011237919</v>
      </c>
      <c r="P710" s="200">
        <f>INDEX(Sorted_by_Variable!O$557:O$609,D697)</f>
        <v>687.92478018377165</v>
      </c>
      <c r="Q710" s="200">
        <f>INDEX(Sorted_by_Variable!P$557:P$609,D697)</f>
        <v>834.72070640754089</v>
      </c>
      <c r="R710" s="201">
        <f>INDEX(Sorted_by_Variable!Q$557:Q$609,D697)</f>
        <v>971.68180555750189</v>
      </c>
      <c r="S710" s="200">
        <f>INDEX(Sorted_by_Variable!R$557:R$609,D697)</f>
        <v>1098.978436051518</v>
      </c>
      <c r="T710" s="200">
        <f>INDEX(Sorted_by_Variable!S$557:S$609,D697)</f>
        <v>1216.7696351364182</v>
      </c>
      <c r="U710" s="200">
        <f>INDEX(Sorted_by_Variable!T$557:T$609,D697)</f>
        <v>1325.2034121646025</v>
      </c>
      <c r="V710" s="200">
        <f>INDEX(Sorted_by_Variable!U$557:U$609,D697)</f>
        <v>1424.4170284121465</v>
      </c>
      <c r="W710" s="200">
        <f>INDEX(Sorted_by_Variable!V$557:V$609,D697)</f>
        <v>1514.5372638704864</v>
      </c>
      <c r="X710" s="200">
        <f>INDEX(Sorted_by_Variable!W$557:W$609,D697)</f>
        <v>1595.6806714266247</v>
      </c>
      <c r="Y710" s="200">
        <f>INDEX(Sorted_by_Variable!X$557:X$609,D697)</f>
        <v>1667.9538188302911</v>
      </c>
      <c r="Z710" s="200">
        <f>INDEX(Sorted_by_Variable!Y$557:Y$609,D697)</f>
        <v>1731.4535188305354</v>
      </c>
      <c r="AA710" s="200">
        <f>INDEX(Sorted_by_Variable!Z$557:Z$609,D697)</f>
        <v>1786.2670478488415</v>
      </c>
      <c r="AB710" s="200">
        <f>INDEX(Sorted_by_Variable!AA$557:AA$609,D697)</f>
        <v>1832.4723535409821</v>
      </c>
      <c r="AC710" s="200">
        <f>INDEX(Sorted_by_Variable!AB$557:AB$609,D697)</f>
        <v>1870.138251585488</v>
      </c>
      <c r="AD710" s="200">
        <f>INDEX(Sorted_by_Variable!AC$557:AC$609,D697)</f>
        <v>1900.9354740738804</v>
      </c>
      <c r="AE710" s="200">
        <f>INDEX(Sorted_by_Variable!AD$557:AD$609,D697)</f>
        <v>1926.3306075445557</v>
      </c>
      <c r="AF710" s="200">
        <f>INDEX(Sorted_by_Variable!AE$557:AE$609,D697)</f>
        <v>1947.4514405522098</v>
      </c>
      <c r="AG710" s="200">
        <f>INDEX(Sorted_by_Variable!AF$557:AF$609,D697)</f>
        <v>1965.4051321142313</v>
      </c>
      <c r="AH710" s="200">
        <f>INDEX(Sorted_by_Variable!AG$557:AG$609,D697)</f>
        <v>1982.354321235747</v>
      </c>
      <c r="AI710" s="200">
        <f>INDEX(Sorted_by_Variable!AH$557:AH$609,D697)</f>
        <v>1999.5919846675067</v>
      </c>
      <c r="AJ710" s="200">
        <f>INDEX(Sorted_by_Variable!AI$557:AI$609,D697)</f>
        <v>2018.000977937279</v>
      </c>
      <c r="AK710" s="200">
        <f>INDEX(Sorted_by_Variable!AJ$557:AJ$609,D697)</f>
        <v>2037.457212085395</v>
      </c>
      <c r="AL710" s="200">
        <f>INDEX(Sorted_by_Variable!AK$557:AK$609,D697)</f>
        <v>2057.8472863988013</v>
      </c>
      <c r="AM710" s="200">
        <f>INDEX(Sorted_by_Variable!AL$557:AL$609,D697)</f>
        <v>2079.0680861327692</v>
      </c>
      <c r="AN710" s="200">
        <f>INDEX(Sorted_by_Variable!AM$557:AM$609,D697)</f>
        <v>2101.0264038788505</v>
      </c>
      <c r="AO710" s="200">
        <f>INDEX(Sorted_by_Variable!AN$557:AN$609,D697)</f>
        <v>2123.6385836641698</v>
      </c>
      <c r="AP710" s="200">
        <f>INDEX(Sorted_by_Variable!AO$557:AO$609,D697)</f>
        <v>2146.830186910543</v>
      </c>
      <c r="AQ710" s="201">
        <f>INDEX(Sorted_by_Variable!AP$557:AP$609,D697)</f>
        <v>2170.5356794235286</v>
      </c>
      <c r="AS710" s="69" t="str">
        <f>C709&amp;"|"&amp;C710</f>
        <v>Annualized total cost of EE|Annualized total cost of EE</v>
      </c>
    </row>
    <row r="711" spans="2:45" x14ac:dyDescent="0.35">
      <c r="B711" s="36"/>
      <c r="C711" s="244" t="s">
        <v>2419</v>
      </c>
      <c r="D711" s="76" t="s">
        <v>2376</v>
      </c>
      <c r="E711" s="200"/>
      <c r="F711" s="199">
        <f>INDEX(Sorted_by_Variable!E$612:E$664,D697)</f>
        <v>0</v>
      </c>
      <c r="G711" s="200">
        <f>INDEX(Sorted_by_Variable!F$612:F$664,D697)</f>
        <v>0</v>
      </c>
      <c r="H711" s="200">
        <f>INDEX(Sorted_by_Variable!G$612:G$664,D697)</f>
        <v>0</v>
      </c>
      <c r="I711" s="200">
        <f>INDEX(Sorted_by_Variable!H$612:H$664,D697)</f>
        <v>0</v>
      </c>
      <c r="J711" s="200">
        <f>INDEX(Sorted_by_Variable!I$612:I$664,D697)</f>
        <v>15.303189485604198</v>
      </c>
      <c r="K711" s="200">
        <f>INDEX(Sorted_by_Variable!J$612:J$664,D697)</f>
        <v>43.569431314390215</v>
      </c>
      <c r="L711" s="200">
        <f>INDEX(Sorted_by_Variable!K$612:K$664,D697)</f>
        <v>81.102869605905738</v>
      </c>
      <c r="M711" s="200">
        <f>INDEX(Sorted_by_Variable!L$612:L$664,D697)</f>
        <v>127.37460958741718</v>
      </c>
      <c r="N711" s="200">
        <f>INDEX(Sorted_by_Variable!M$612:M$664,D697)</f>
        <v>192.06412468209493</v>
      </c>
      <c r="O711" s="200">
        <f>INDEX(Sorted_by_Variable!N$612:N$664,D697)</f>
        <v>265.5560200561896</v>
      </c>
      <c r="P711" s="200">
        <f>INDEX(Sorted_by_Variable!O$612:O$664,D697)</f>
        <v>343.96239009188582</v>
      </c>
      <c r="Q711" s="200">
        <f>INDEX(Sorted_by_Variable!P$612:P$664,D697)</f>
        <v>417.36035320377044</v>
      </c>
      <c r="R711" s="201">
        <f>INDEX(Sorted_by_Variable!Q$612:Q$664,D697)</f>
        <v>485.84090277875094</v>
      </c>
      <c r="S711" s="200">
        <f>INDEX(Sorted_by_Variable!R$612:R$664,D697)</f>
        <v>549.48921802575899</v>
      </c>
      <c r="T711" s="200">
        <f>INDEX(Sorted_by_Variable!S$612:S$664,D697)</f>
        <v>608.38481756820909</v>
      </c>
      <c r="U711" s="200">
        <f>INDEX(Sorted_by_Variable!T$612:T$664,D697)</f>
        <v>662.60170608230123</v>
      </c>
      <c r="V711" s="200">
        <f>INDEX(Sorted_by_Variable!U$612:U$664,D697)</f>
        <v>712.20851420607323</v>
      </c>
      <c r="W711" s="200">
        <f>INDEX(Sorted_by_Variable!V$612:V$664,D697)</f>
        <v>757.26863193524321</v>
      </c>
      <c r="X711" s="200">
        <f>INDEX(Sorted_by_Variable!W$612:W$664,D697)</f>
        <v>797.84033571331236</v>
      </c>
      <c r="Y711" s="200">
        <f>INDEX(Sorted_by_Variable!X$612:X$664,D697)</f>
        <v>833.97690941514554</v>
      </c>
      <c r="Z711" s="200">
        <f>INDEX(Sorted_by_Variable!Y$612:Y$664,D697)</f>
        <v>865.72675941526768</v>
      </c>
      <c r="AA711" s="200">
        <f>INDEX(Sorted_by_Variable!Z$612:Z$664,D697)</f>
        <v>893.13352392442073</v>
      </c>
      <c r="AB711" s="200">
        <f>INDEX(Sorted_by_Variable!AA$612:AA$664,D697)</f>
        <v>916.23617677049106</v>
      </c>
      <c r="AC711" s="200">
        <f>INDEX(Sorted_by_Variable!AB$612:AB$664,D697)</f>
        <v>935.06912579274399</v>
      </c>
      <c r="AD711" s="200">
        <f>INDEX(Sorted_by_Variable!AC$612:AC$664,D697)</f>
        <v>950.46773703694021</v>
      </c>
      <c r="AE711" s="200">
        <f>INDEX(Sorted_by_Variable!AD$612:AD$664,D697)</f>
        <v>963.16530377227787</v>
      </c>
      <c r="AF711" s="200">
        <f>INDEX(Sorted_by_Variable!AE$612:AE$664,D697)</f>
        <v>973.72572027610488</v>
      </c>
      <c r="AG711" s="200">
        <f>INDEX(Sorted_by_Variable!AF$612:AF$664,D697)</f>
        <v>982.70256605711563</v>
      </c>
      <c r="AH711" s="200">
        <f>INDEX(Sorted_by_Variable!AG$612:AG$664,D697)</f>
        <v>991.17716061787348</v>
      </c>
      <c r="AI711" s="200">
        <f>INDEX(Sorted_by_Variable!AH$612:AH$664,D697)</f>
        <v>999.79599233375336</v>
      </c>
      <c r="AJ711" s="200">
        <f>INDEX(Sorted_by_Variable!AI$612:AI$664,D697)</f>
        <v>1009.0004889686395</v>
      </c>
      <c r="AK711" s="200">
        <f>INDEX(Sorted_by_Variable!AJ$612:AJ$664,D697)</f>
        <v>1018.7286060426975</v>
      </c>
      <c r="AL711" s="200">
        <f>INDEX(Sorted_by_Variable!AK$612:AK$664,D697)</f>
        <v>1028.9236431994007</v>
      </c>
      <c r="AM711" s="200">
        <f>INDEX(Sorted_by_Variable!AL$612:AL$664,D697)</f>
        <v>1039.5340430663846</v>
      </c>
      <c r="AN711" s="200">
        <f>INDEX(Sorted_by_Variable!AM$612:AM$664,D697)</f>
        <v>1050.5132019394252</v>
      </c>
      <c r="AO711" s="200">
        <f>INDEX(Sorted_by_Variable!AN$612:AN$664,D697)</f>
        <v>1061.8192918320849</v>
      </c>
      <c r="AP711" s="200">
        <f>INDEX(Sorted_by_Variable!AO$612:AO$664,D697)</f>
        <v>1073.4150934552715</v>
      </c>
      <c r="AQ711" s="201">
        <f>INDEX(Sorted_by_Variable!AP$612:AP$664,D697)</f>
        <v>1085.2678397117643</v>
      </c>
      <c r="AS711" s="69" t="str">
        <f>C709&amp;"|"&amp;C711</f>
        <v>Annualized total cost of EE|Annualized program cost of EE</v>
      </c>
    </row>
    <row r="712" spans="2:45" x14ac:dyDescent="0.35">
      <c r="B712" s="36"/>
      <c r="C712" s="244" t="s">
        <v>2420</v>
      </c>
      <c r="D712" s="76" t="s">
        <v>2376</v>
      </c>
      <c r="E712" s="200"/>
      <c r="F712" s="199">
        <f>INDEX(Sorted_by_Variable!E$667:E$719,D697)</f>
        <v>0</v>
      </c>
      <c r="G712" s="200">
        <f>INDEX(Sorted_by_Variable!F$667:F$719,D697)</f>
        <v>0</v>
      </c>
      <c r="H712" s="200">
        <f>INDEX(Sorted_by_Variable!G$667:G$719,D697)</f>
        <v>0</v>
      </c>
      <c r="I712" s="200">
        <f>INDEX(Sorted_by_Variable!H$667:H$719,D697)</f>
        <v>0</v>
      </c>
      <c r="J712" s="200">
        <f>INDEX(Sorted_by_Variable!I$667:I$719,D697)</f>
        <v>15.303189485604198</v>
      </c>
      <c r="K712" s="200">
        <f>INDEX(Sorted_by_Variable!J$667:J$719,D697)</f>
        <v>43.569431314390215</v>
      </c>
      <c r="L712" s="200">
        <f>INDEX(Sorted_by_Variable!K$667:K$719,D697)</f>
        <v>81.102869605905738</v>
      </c>
      <c r="M712" s="200">
        <f>INDEX(Sorted_by_Variable!L$667:L$719,D697)</f>
        <v>127.37460958741718</v>
      </c>
      <c r="N712" s="200">
        <f>INDEX(Sorted_by_Variable!M$667:M$719,D697)</f>
        <v>192.06412468209493</v>
      </c>
      <c r="O712" s="200">
        <f>INDEX(Sorted_by_Variable!N$667:N$719,D697)</f>
        <v>265.5560200561896</v>
      </c>
      <c r="P712" s="200">
        <f>INDEX(Sorted_by_Variable!O$667:O$719,D697)</f>
        <v>343.96239009188582</v>
      </c>
      <c r="Q712" s="200">
        <f>INDEX(Sorted_by_Variable!P$667:P$719,D697)</f>
        <v>417.36035320377044</v>
      </c>
      <c r="R712" s="201">
        <f>INDEX(Sorted_by_Variable!Q$667:Q$719,D697)</f>
        <v>485.84090277875094</v>
      </c>
      <c r="S712" s="200">
        <f>INDEX(Sorted_by_Variable!R$667:R$719,D697)</f>
        <v>549.48921802575899</v>
      </c>
      <c r="T712" s="200">
        <f>INDEX(Sorted_by_Variable!S$667:S$719,D697)</f>
        <v>608.38481756820909</v>
      </c>
      <c r="U712" s="200">
        <f>INDEX(Sorted_by_Variable!T$667:T$719,D697)</f>
        <v>662.60170608230123</v>
      </c>
      <c r="V712" s="200">
        <f>INDEX(Sorted_by_Variable!U$667:U$719,D697)</f>
        <v>712.20851420607323</v>
      </c>
      <c r="W712" s="200">
        <f>INDEX(Sorted_by_Variable!V$667:V$719,D697)</f>
        <v>757.26863193524321</v>
      </c>
      <c r="X712" s="200">
        <f>INDEX(Sorted_by_Variable!W$667:W$719,D697)</f>
        <v>797.84033571331236</v>
      </c>
      <c r="Y712" s="200">
        <f>INDEX(Sorted_by_Variable!X$667:X$719,D697)</f>
        <v>833.97690941514554</v>
      </c>
      <c r="Z712" s="200">
        <f>INDEX(Sorted_by_Variable!Y$667:Y$719,D697)</f>
        <v>865.72675941526768</v>
      </c>
      <c r="AA712" s="200">
        <f>INDEX(Sorted_by_Variable!Z$667:Z$719,D697)</f>
        <v>893.13352392442073</v>
      </c>
      <c r="AB712" s="200">
        <f>INDEX(Sorted_by_Variable!AA$667:AA$719,D697)</f>
        <v>916.23617677049106</v>
      </c>
      <c r="AC712" s="200">
        <f>INDEX(Sorted_by_Variable!AB$667:AB$719,D697)</f>
        <v>935.06912579274399</v>
      </c>
      <c r="AD712" s="200">
        <f>INDEX(Sorted_by_Variable!AC$667:AC$719,D697)</f>
        <v>950.46773703694021</v>
      </c>
      <c r="AE712" s="200">
        <f>INDEX(Sorted_by_Variable!AD$667:AD$719,D697)</f>
        <v>963.16530377227787</v>
      </c>
      <c r="AF712" s="200">
        <f>INDEX(Sorted_by_Variable!AE$667:AE$719,D697)</f>
        <v>973.72572027610488</v>
      </c>
      <c r="AG712" s="200">
        <f>INDEX(Sorted_by_Variable!AF$667:AF$719,D697)</f>
        <v>982.70256605711563</v>
      </c>
      <c r="AH712" s="200">
        <f>INDEX(Sorted_by_Variable!AG$667:AG$719,D697)</f>
        <v>991.17716061787348</v>
      </c>
      <c r="AI712" s="200">
        <f>INDEX(Sorted_by_Variable!AH$667:AH$719,D697)</f>
        <v>999.79599233375336</v>
      </c>
      <c r="AJ712" s="200">
        <f>INDEX(Sorted_by_Variable!AI$667:AI$719,D697)</f>
        <v>1009.0004889686395</v>
      </c>
      <c r="AK712" s="200">
        <f>INDEX(Sorted_by_Variable!AJ$667:AJ$719,D697)</f>
        <v>1018.7286060426975</v>
      </c>
      <c r="AL712" s="200">
        <f>INDEX(Sorted_by_Variable!AK$667:AK$719,D697)</f>
        <v>1028.9236431994007</v>
      </c>
      <c r="AM712" s="200">
        <f>INDEX(Sorted_by_Variable!AL$667:AL$719,D697)</f>
        <v>1039.5340430663846</v>
      </c>
      <c r="AN712" s="200">
        <f>INDEX(Sorted_by_Variable!AM$667:AM$719,D697)</f>
        <v>1050.5132019394252</v>
      </c>
      <c r="AO712" s="200">
        <f>INDEX(Sorted_by_Variable!AN$667:AN$719,D697)</f>
        <v>1061.8192918320849</v>
      </c>
      <c r="AP712" s="200">
        <f>INDEX(Sorted_by_Variable!AO$667:AO$719,D697)</f>
        <v>1073.4150934552715</v>
      </c>
      <c r="AQ712" s="201">
        <f>INDEX(Sorted_by_Variable!AP$667:AP$719,D697)</f>
        <v>1085.2678397117643</v>
      </c>
      <c r="AS712" s="69" t="str">
        <f>C709&amp;"|"&amp;C712</f>
        <v>Annualized total cost of EE|Annualized participant cost of EE</v>
      </c>
    </row>
    <row r="713" spans="2:45" x14ac:dyDescent="0.35">
      <c r="B713" s="231"/>
      <c r="C713" s="247" t="s">
        <v>2421</v>
      </c>
      <c r="D713" s="248"/>
      <c r="E713" s="250"/>
      <c r="F713" s="249"/>
      <c r="G713" s="250"/>
      <c r="H713" s="250"/>
      <c r="I713" s="250"/>
      <c r="J713" s="250"/>
      <c r="K713" s="250"/>
      <c r="L713" s="250"/>
      <c r="M713" s="250"/>
      <c r="N713" s="250"/>
      <c r="O713" s="250"/>
      <c r="P713" s="250"/>
      <c r="Q713" s="250"/>
      <c r="R713" s="251"/>
      <c r="S713" s="250"/>
      <c r="T713" s="250"/>
      <c r="U713" s="250"/>
      <c r="V713" s="250"/>
      <c r="W713" s="250"/>
      <c r="X713" s="250"/>
      <c r="Y713" s="250"/>
      <c r="Z713" s="250"/>
      <c r="AA713" s="250"/>
      <c r="AB713" s="250"/>
      <c r="AC713" s="250"/>
      <c r="AD713" s="250"/>
      <c r="AE713" s="250"/>
      <c r="AF713" s="250"/>
      <c r="AG713" s="250"/>
      <c r="AH713" s="250"/>
      <c r="AI713" s="250"/>
      <c r="AJ713" s="250"/>
      <c r="AK713" s="250"/>
      <c r="AL713" s="250"/>
      <c r="AM713" s="250"/>
      <c r="AN713" s="250"/>
      <c r="AO713" s="250"/>
      <c r="AP713" s="250"/>
      <c r="AQ713" s="251"/>
      <c r="AS713" s="69" t="str">
        <f>C713</f>
        <v>Annual first-year costs</v>
      </c>
    </row>
    <row r="714" spans="2:45" x14ac:dyDescent="0.35">
      <c r="B714" s="36"/>
      <c r="C714" s="244" t="s">
        <v>2394</v>
      </c>
      <c r="D714" s="76" t="s">
        <v>2376</v>
      </c>
      <c r="E714" s="200"/>
      <c r="F714" s="199">
        <f>INDEX(Sorted_by_Variable!E$722:E$774,D697)</f>
        <v>0</v>
      </c>
      <c r="G714" s="200">
        <f>INDEX(Sorted_by_Variable!F$722:F$774,D697)</f>
        <v>0</v>
      </c>
      <c r="H714" s="200">
        <f>INDEX(Sorted_by_Variable!G$722:G$774,D697)</f>
        <v>0</v>
      </c>
      <c r="I714" s="200">
        <f>INDEX(Sorted_by_Variable!H$722:H$774,D697)</f>
        <v>0</v>
      </c>
      <c r="J714" s="200">
        <f>INDEX(Sorted_by_Variable!I$722:I$774,D697)</f>
        <v>258.6232</v>
      </c>
      <c r="K714" s="200">
        <f>INDEX(Sorted_by_Variable!J$722:J$774,D697)</f>
        <v>491.3099370570045</v>
      </c>
      <c r="L714" s="200">
        <f>INDEX(Sorted_by_Variable!K$722:K$774,D697)</f>
        <v>673.78354971908107</v>
      </c>
      <c r="M714" s="200">
        <f>INDEX(Sorted_by_Variable!L$722:L$774,D697)</f>
        <v>856.922739345075</v>
      </c>
      <c r="N714" s="200">
        <f>INDEX(Sorted_by_Variable!M$722:M$774,D697)</f>
        <v>1213.2834903213534</v>
      </c>
      <c r="O714" s="200">
        <f>INDEX(Sorted_by_Variable!N$722:N$774,D697)</f>
        <v>1425.9003388837234</v>
      </c>
      <c r="P714" s="200">
        <f>INDEX(Sorted_by_Variable!O$722:O$774,D697)</f>
        <v>1584.0021213826651</v>
      </c>
      <c r="Q714" s="200">
        <f>INDEX(Sorted_by_Variable!P$722:P$774,D697)</f>
        <v>1582.7288069245808</v>
      </c>
      <c r="R714" s="201">
        <f>INDEX(Sorted_by_Variable!Q$722:Q$774,D697)</f>
        <v>1582.9262599788603</v>
      </c>
      <c r="S714" s="200">
        <f>INDEX(Sorted_by_Variable!R$722:R$774,D697)</f>
        <v>1584.5736300209874</v>
      </c>
      <c r="T714" s="200">
        <f>INDEX(Sorted_by_Variable!S$722:S$774,D697)</f>
        <v>1587.6515648359127</v>
      </c>
      <c r="U714" s="200">
        <f>INDEX(Sorted_by_Variable!T$722:T$774,D697)</f>
        <v>1592.1421718515332</v>
      </c>
      <c r="V714" s="200">
        <f>INDEX(Sorted_by_Variable!U$722:U$774,D697)</f>
        <v>1598.0289812380122</v>
      </c>
      <c r="W714" s="200">
        <f>INDEX(Sorted_by_Variable!V$722:V$774,D697)</f>
        <v>1605.2969107159506</v>
      </c>
      <c r="X714" s="200">
        <f>INDEX(Sorted_by_Variable!W$722:W$774,D697)</f>
        <v>1613.9322320186898</v>
      </c>
      <c r="Y714" s="200">
        <f>INDEX(Sorted_by_Variable!X$722:X$774,D697)</f>
        <v>1623.9225389561759</v>
      </c>
      <c r="Z714" s="200">
        <f>INDEX(Sorted_by_Variable!Y$722:Y$774,D697)</f>
        <v>1635.2567170299199</v>
      </c>
      <c r="AA714" s="200">
        <f>INDEX(Sorted_by_Variable!Z$722:Z$774,D697)</f>
        <v>1647.9249145506108</v>
      </c>
      <c r="AB714" s="200">
        <f>INDEX(Sorted_by_Variable!AA$722:AA$774,D697)</f>
        <v>1661.9185152118857</v>
      </c>
      <c r="AC714" s="200">
        <f>INDEX(Sorted_by_Variable!AB$722:AB$774,D697)</f>
        <v>1677.2301120756536</v>
      </c>
      <c r="AD714" s="200">
        <f>INDEX(Sorted_by_Variable!AC$722:AC$774,D697)</f>
        <v>1693.8534829261689</v>
      </c>
      <c r="AE714" s="200">
        <f>INDEX(Sorted_by_Variable!AD$722:AD$774,D697)</f>
        <v>1711.4977202571054</v>
      </c>
      <c r="AF714" s="200">
        <f>INDEX(Sorted_by_Variable!AE$722:AE$774,D697)</f>
        <v>1729.9965147159271</v>
      </c>
      <c r="AG714" s="200">
        <f>INDEX(Sorted_by_Variable!AF$722:AF$774,D697)</f>
        <v>1749.1854935101862</v>
      </c>
      <c r="AH714" s="200">
        <f>INDEX(Sorted_by_Variable!AG$722:AG$774,D697)</f>
        <v>1768.9028395265314</v>
      </c>
      <c r="AI714" s="200">
        <f>INDEX(Sorted_by_Variable!AH$722:AH$774,D697)</f>
        <v>1789.3932040203674</v>
      </c>
      <c r="AJ714" s="200">
        <f>INDEX(Sorted_by_Variable!AI$722:AI$774,D697)</f>
        <v>1810.1009712546852</v>
      </c>
      <c r="AK714" s="200">
        <f>INDEX(Sorted_by_Variable!AJ$722:AJ$774,D697)</f>
        <v>1830.9170886636368</v>
      </c>
      <c r="AL714" s="200">
        <f>INDEX(Sorted_by_Variable!AK$722:AK$774,D697)</f>
        <v>1851.8601655101986</v>
      </c>
      <c r="AM714" s="200">
        <f>INDEX(Sorted_by_Variable!AL$722:AL$774,D697)</f>
        <v>1872.9474886459473</v>
      </c>
      <c r="AN714" s="200">
        <f>INDEX(Sorted_by_Variable!AM$722:AM$774,D697)</f>
        <v>1894.1950738622736</v>
      </c>
      <c r="AO714" s="200">
        <f>INDEX(Sorted_by_Variable!AN$722:AN$774,D697)</f>
        <v>1915.6177142485071</v>
      </c>
      <c r="AP714" s="200">
        <f>INDEX(Sorted_by_Variable!AO$722:AO$774,D697)</f>
        <v>1937.2290256729652</v>
      </c>
      <c r="AQ714" s="201">
        <f>INDEX(Sorted_by_Variable!AP$722:AP$774,D697)</f>
        <v>1959.0414894974344</v>
      </c>
      <c r="AS714" s="69" t="str">
        <f>C713&amp;"|"&amp;C714</f>
        <v>Annual first-year costs|Annual total cost of EE</v>
      </c>
    </row>
    <row r="715" spans="2:45" x14ac:dyDescent="0.35">
      <c r="B715" s="36"/>
      <c r="C715" s="244" t="s">
        <v>2385</v>
      </c>
      <c r="D715" s="76" t="s">
        <v>2376</v>
      </c>
      <c r="E715" s="200"/>
      <c r="F715" s="199">
        <f>INDEX(Sorted_by_Variable!E$777:E$829,D697)</f>
        <v>0</v>
      </c>
      <c r="G715" s="200">
        <f>INDEX(Sorted_by_Variable!F$777:F$829,D697)</f>
        <v>0</v>
      </c>
      <c r="H715" s="200">
        <f>INDEX(Sorted_by_Variable!G$777:G$829,D697)</f>
        <v>0</v>
      </c>
      <c r="I715" s="200">
        <f>INDEX(Sorted_by_Variable!H$777:H$829,D697)</f>
        <v>0</v>
      </c>
      <c r="J715" s="200">
        <f>INDEX(Sorted_by_Variable!I$777:I$829,D697)</f>
        <v>129.3116</v>
      </c>
      <c r="K715" s="200">
        <f>INDEX(Sorted_by_Variable!J$777:J$829,D697)</f>
        <v>245.65496852850225</v>
      </c>
      <c r="L715" s="200">
        <f>INDEX(Sorted_by_Variable!K$777:K$829,D697)</f>
        <v>336.89177485954053</v>
      </c>
      <c r="M715" s="200">
        <f>INDEX(Sorted_by_Variable!L$777:L$829,D697)</f>
        <v>428.4613696725375</v>
      </c>
      <c r="N715" s="200">
        <f>INDEX(Sorted_by_Variable!M$777:M$829,D697)</f>
        <v>606.64174516067669</v>
      </c>
      <c r="O715" s="200">
        <f>INDEX(Sorted_by_Variable!N$777:N$829,D697)</f>
        <v>712.9501694418617</v>
      </c>
      <c r="P715" s="200">
        <f>INDEX(Sorted_by_Variable!O$777:O$829,D697)</f>
        <v>792.00106069133255</v>
      </c>
      <c r="Q715" s="200">
        <f>INDEX(Sorted_by_Variable!P$777:P$829,D697)</f>
        <v>791.3644034622904</v>
      </c>
      <c r="R715" s="201">
        <f>INDEX(Sorted_by_Variable!Q$777:Q$829,D697)</f>
        <v>791.46312998943017</v>
      </c>
      <c r="S715" s="200">
        <f>INDEX(Sorted_by_Variable!R$777:R$829,D697)</f>
        <v>792.28681501049368</v>
      </c>
      <c r="T715" s="200">
        <f>INDEX(Sorted_by_Variable!S$777:S$829,D697)</f>
        <v>793.82578241795636</v>
      </c>
      <c r="U715" s="200">
        <f>INDEX(Sorted_by_Variable!T$777:T$829,D697)</f>
        <v>796.07108592576662</v>
      </c>
      <c r="V715" s="200">
        <f>INDEX(Sorted_by_Variable!U$777:U$829,D697)</f>
        <v>799.0144906190061</v>
      </c>
      <c r="W715" s="200">
        <f>INDEX(Sorted_by_Variable!V$777:V$829,D697)</f>
        <v>802.64845535797531</v>
      </c>
      <c r="X715" s="200">
        <f>INDEX(Sorted_by_Variable!W$777:W$829,D697)</f>
        <v>806.96611600934489</v>
      </c>
      <c r="Y715" s="200">
        <f>INDEX(Sorted_by_Variable!X$777:X$829,D697)</f>
        <v>811.96126947808796</v>
      </c>
      <c r="Z715" s="200">
        <f>INDEX(Sorted_by_Variable!Y$777:Y$829,D697)</f>
        <v>817.62835851495993</v>
      </c>
      <c r="AA715" s="200">
        <f>INDEX(Sorted_by_Variable!Z$777:Z$829,D697)</f>
        <v>823.96245727530538</v>
      </c>
      <c r="AB715" s="200">
        <f>INDEX(Sorted_by_Variable!AA$777:AA$829,D697)</f>
        <v>830.95925760594287</v>
      </c>
      <c r="AC715" s="200">
        <f>INDEX(Sorted_by_Variable!AB$777:AB$829,D697)</f>
        <v>838.61505603782678</v>
      </c>
      <c r="AD715" s="200">
        <f>INDEX(Sorted_by_Variable!AC$777:AC$829,D697)</f>
        <v>846.92674146308445</v>
      </c>
      <c r="AE715" s="200">
        <f>INDEX(Sorted_by_Variable!AD$777:AD$829,D697)</f>
        <v>855.74886012855268</v>
      </c>
      <c r="AF715" s="200">
        <f>INDEX(Sorted_by_Variable!AE$777:AE$829,D697)</f>
        <v>864.99825735796355</v>
      </c>
      <c r="AG715" s="200">
        <f>INDEX(Sorted_by_Variable!AF$777:AF$829,D697)</f>
        <v>874.59274675509312</v>
      </c>
      <c r="AH715" s="200">
        <f>INDEX(Sorted_by_Variable!AG$777:AG$829,D697)</f>
        <v>884.45141976326568</v>
      </c>
      <c r="AI715" s="200">
        <f>INDEX(Sorted_by_Variable!AH$777:AH$829,D697)</f>
        <v>894.69660201018371</v>
      </c>
      <c r="AJ715" s="200">
        <f>INDEX(Sorted_by_Variable!AI$777:AI$829,D697)</f>
        <v>905.0504856273426</v>
      </c>
      <c r="AK715" s="200">
        <f>INDEX(Sorted_by_Variable!AJ$777:AJ$829,D697)</f>
        <v>915.45854433181842</v>
      </c>
      <c r="AL715" s="200">
        <f>INDEX(Sorted_by_Variable!AK$777:AK$829,D697)</f>
        <v>925.93008275509931</v>
      </c>
      <c r="AM715" s="200">
        <f>INDEX(Sorted_by_Variable!AL$777:AL$829,D697)</f>
        <v>936.47374432297363</v>
      </c>
      <c r="AN715" s="200">
        <f>INDEX(Sorted_by_Variable!AM$777:AM$829,D697)</f>
        <v>947.0975369311368</v>
      </c>
      <c r="AO715" s="200">
        <f>INDEX(Sorted_by_Variable!AN$777:AN$829,D697)</f>
        <v>957.80885712425356</v>
      </c>
      <c r="AP715" s="200">
        <f>INDEX(Sorted_by_Variable!AO$777:AO$829,D697)</f>
        <v>968.61451283648262</v>
      </c>
      <c r="AQ715" s="201">
        <f>INDEX(Sorted_by_Variable!AP$777:AP$829,D697)</f>
        <v>979.52074474871722</v>
      </c>
      <c r="AS715" s="69" t="str">
        <f>C713&amp;"|"&amp;C715</f>
        <v>Annual first-year costs|Annual program cost of EE</v>
      </c>
    </row>
    <row r="716" spans="2:45" ht="18" thickBot="1" x14ac:dyDescent="0.4">
      <c r="B716" s="29"/>
      <c r="C716" s="245" t="s">
        <v>2386</v>
      </c>
      <c r="D716" s="96" t="s">
        <v>2376</v>
      </c>
      <c r="E716" s="203"/>
      <c r="F716" s="202">
        <f>INDEX(Sorted_by_Variable!E$832:E$884,D697)</f>
        <v>0</v>
      </c>
      <c r="G716" s="203">
        <f>INDEX(Sorted_by_Variable!F$832:F$884,D697)</f>
        <v>0</v>
      </c>
      <c r="H716" s="203">
        <f>INDEX(Sorted_by_Variable!G$832:G$884,D697)</f>
        <v>0</v>
      </c>
      <c r="I716" s="203">
        <f>INDEX(Sorted_by_Variable!H$832:H$884,D697)</f>
        <v>0</v>
      </c>
      <c r="J716" s="203">
        <f>INDEX(Sorted_by_Variable!I$832:I$884,D697)</f>
        <v>129.3116</v>
      </c>
      <c r="K716" s="203">
        <f>INDEX(Sorted_by_Variable!J$832:J$884,D697)</f>
        <v>245.65496852850225</v>
      </c>
      <c r="L716" s="203">
        <f>INDEX(Sorted_by_Variable!K$832:K$884,D697)</f>
        <v>336.89177485954053</v>
      </c>
      <c r="M716" s="203">
        <f>INDEX(Sorted_by_Variable!L$832:L$884,D697)</f>
        <v>428.4613696725375</v>
      </c>
      <c r="N716" s="203">
        <f>INDEX(Sorted_by_Variable!M$832:M$884,D697)</f>
        <v>606.64174516067669</v>
      </c>
      <c r="O716" s="203">
        <f>INDEX(Sorted_by_Variable!N$832:N$884,D697)</f>
        <v>712.9501694418617</v>
      </c>
      <c r="P716" s="203">
        <f>INDEX(Sorted_by_Variable!O$832:O$884,D697)</f>
        <v>792.00106069133255</v>
      </c>
      <c r="Q716" s="203">
        <f>INDEX(Sorted_by_Variable!P$832:P$884,D697)</f>
        <v>791.3644034622904</v>
      </c>
      <c r="R716" s="204">
        <f>INDEX(Sorted_by_Variable!Q$832:Q$884,D697)</f>
        <v>791.46312998943017</v>
      </c>
      <c r="S716" s="203">
        <f>INDEX(Sorted_by_Variable!R$832:R$884,D697)</f>
        <v>792.28681501049368</v>
      </c>
      <c r="T716" s="203">
        <f>INDEX(Sorted_by_Variable!S$832:S$884,D697)</f>
        <v>793.82578241795636</v>
      </c>
      <c r="U716" s="203">
        <f>INDEX(Sorted_by_Variable!T$832:T$884,D697)</f>
        <v>796.07108592576662</v>
      </c>
      <c r="V716" s="203">
        <f>INDEX(Sorted_by_Variable!U$832:U$884,D697)</f>
        <v>799.0144906190061</v>
      </c>
      <c r="W716" s="203">
        <f>INDEX(Sorted_by_Variable!V$832:V$884,D697)</f>
        <v>802.64845535797531</v>
      </c>
      <c r="X716" s="203">
        <f>INDEX(Sorted_by_Variable!W$832:W$884,D697)</f>
        <v>806.96611600934489</v>
      </c>
      <c r="Y716" s="203">
        <f>INDEX(Sorted_by_Variable!X$832:X$884,D697)</f>
        <v>811.96126947808796</v>
      </c>
      <c r="Z716" s="203">
        <f>INDEX(Sorted_by_Variable!Y$832:Y$884,D697)</f>
        <v>817.62835851495993</v>
      </c>
      <c r="AA716" s="203">
        <f>INDEX(Sorted_by_Variable!Z$832:Z$884,D697)</f>
        <v>823.96245727530538</v>
      </c>
      <c r="AB716" s="203">
        <f>INDEX(Sorted_by_Variable!AA$832:AA$884,D697)</f>
        <v>830.95925760594287</v>
      </c>
      <c r="AC716" s="203">
        <f>INDEX(Sorted_by_Variable!AB$832:AB$884,D697)</f>
        <v>838.61505603782678</v>
      </c>
      <c r="AD716" s="203">
        <f>INDEX(Sorted_by_Variable!AC$832:AC$884,D697)</f>
        <v>846.92674146308445</v>
      </c>
      <c r="AE716" s="203">
        <f>INDEX(Sorted_by_Variable!AD$832:AD$884,D697)</f>
        <v>855.74886012855268</v>
      </c>
      <c r="AF716" s="203">
        <f>INDEX(Sorted_by_Variable!AE$832:AE$884,D697)</f>
        <v>864.99825735796355</v>
      </c>
      <c r="AG716" s="203">
        <f>INDEX(Sorted_by_Variable!AF$832:AF$884,D697)</f>
        <v>874.59274675509312</v>
      </c>
      <c r="AH716" s="203">
        <f>INDEX(Sorted_by_Variable!AG$832:AG$884,D697)</f>
        <v>884.45141976326568</v>
      </c>
      <c r="AI716" s="203">
        <f>INDEX(Sorted_by_Variable!AH$832:AH$884,D697)</f>
        <v>894.69660201018371</v>
      </c>
      <c r="AJ716" s="203">
        <f>INDEX(Sorted_by_Variable!AI$832:AI$884,D697)</f>
        <v>905.0504856273426</v>
      </c>
      <c r="AK716" s="203">
        <f>INDEX(Sorted_by_Variable!AJ$832:AJ$884,D697)</f>
        <v>915.45854433181842</v>
      </c>
      <c r="AL716" s="203">
        <f>INDEX(Sorted_by_Variable!AK$832:AK$884,D697)</f>
        <v>925.93008275509931</v>
      </c>
      <c r="AM716" s="203">
        <f>INDEX(Sorted_by_Variable!AL$832:AL$884,D697)</f>
        <v>936.47374432297363</v>
      </c>
      <c r="AN716" s="203">
        <f>INDEX(Sorted_by_Variable!AM$832:AM$884,D697)</f>
        <v>947.0975369311368</v>
      </c>
      <c r="AO716" s="203">
        <f>INDEX(Sorted_by_Variable!AN$832:AN$884,D697)</f>
        <v>957.80885712425356</v>
      </c>
      <c r="AP716" s="203">
        <f>INDEX(Sorted_by_Variable!AO$832:AO$884,D697)</f>
        <v>968.61451283648262</v>
      </c>
      <c r="AQ716" s="204">
        <f>INDEX(Sorted_by_Variable!AP$832:AP$884,D697)</f>
        <v>979.52074474871722</v>
      </c>
      <c r="AS716" s="69" t="str">
        <f>C713&amp;"|"&amp;C716</f>
        <v>Annual first-year costs|Annual participant cost of EE</v>
      </c>
    </row>
    <row r="717" spans="2:45" ht="18.75" thickTop="1" thickBot="1" x14ac:dyDescent="0.4"/>
    <row r="718" spans="2:45" ht="25.5" thickTop="1" x14ac:dyDescent="0.5">
      <c r="B718" s="217" t="str">
        <f>INDEX(Sorted_by_Variable!$C$7:$C$59,D718)</f>
        <v>North Dakota</v>
      </c>
      <c r="C718" s="94"/>
      <c r="D718" s="228">
        <f>D697+1</f>
        <v>33</v>
      </c>
      <c r="E718" s="220"/>
      <c r="F718" s="222"/>
      <c r="G718" s="94"/>
      <c r="H718" s="94"/>
      <c r="I718" s="94"/>
      <c r="J718" s="94"/>
      <c r="K718" s="94"/>
      <c r="L718" s="94"/>
      <c r="M718" s="94"/>
      <c r="N718" s="94"/>
      <c r="O718" s="94"/>
      <c r="P718" s="94"/>
      <c r="Q718" s="94"/>
      <c r="R718" s="220"/>
      <c r="S718" s="94"/>
      <c r="T718" s="94"/>
      <c r="U718" s="94"/>
      <c r="V718" s="94"/>
      <c r="W718" s="94"/>
      <c r="X718" s="94"/>
      <c r="Y718" s="94"/>
      <c r="Z718" s="94"/>
      <c r="AA718" s="94"/>
      <c r="AB718" s="94"/>
      <c r="AC718" s="94"/>
      <c r="AD718" s="94"/>
      <c r="AE718" s="94"/>
      <c r="AF718" s="94"/>
      <c r="AG718" s="94"/>
      <c r="AH718" s="94"/>
      <c r="AI718" s="94"/>
      <c r="AJ718" s="94"/>
      <c r="AK718" s="94"/>
      <c r="AL718" s="94"/>
      <c r="AM718" s="94"/>
      <c r="AN718" s="94"/>
      <c r="AO718" s="94"/>
      <c r="AP718" s="94"/>
      <c r="AQ718" s="220"/>
      <c r="AS718" s="69"/>
    </row>
    <row r="719" spans="2:45" x14ac:dyDescent="0.35">
      <c r="C719" t="s">
        <v>2358</v>
      </c>
      <c r="D719" s="76" t="s">
        <v>0</v>
      </c>
      <c r="E719" s="166">
        <f>INDEX(Sorted_by_Variable!D$7:D$59,D718)</f>
        <v>14727.286</v>
      </c>
      <c r="F719" s="167">
        <f>INDEX(Sorted_by_Variable!E$7:E$59,D718)</f>
        <v>14807.171183585164</v>
      </c>
      <c r="G719" s="166">
        <f>INDEX(Sorted_by_Variable!F$7:F$59,D718)</f>
        <v>14887.489688187956</v>
      </c>
      <c r="H719" s="166">
        <f>INDEX(Sorted_by_Variable!G$7:G$59,D718)</f>
        <v>14968.243864270577</v>
      </c>
      <c r="I719" s="166">
        <f>INDEX(Sorted_by_Variable!H$7:H$59,D718)</f>
        <v>15049.436075044832</v>
      </c>
      <c r="J719" s="166">
        <f>INDEX(Sorted_by_Variable!I$7:I$59,D718)</f>
        <v>15131.068696541293</v>
      </c>
      <c r="K719" s="166">
        <f>INDEX(Sorted_by_Variable!J$7:J$59,D718)</f>
        <v>15213.144117678828</v>
      </c>
      <c r="L719" s="166">
        <f>INDEX(Sorted_by_Variable!K$7:K$59,D718)</f>
        <v>15295.66474033451</v>
      </c>
      <c r="M719" s="166">
        <f>INDEX(Sorted_by_Variable!L$7:L$59,D718)</f>
        <v>15378.632979413913</v>
      </c>
      <c r="N719" s="166">
        <f>INDEX(Sorted_by_Variable!M$7:M$59,D718)</f>
        <v>15462.051262921772</v>
      </c>
      <c r="O719" s="166">
        <f>INDEX(Sorted_by_Variable!N$7:N$59,D718)</f>
        <v>15545.922032033046</v>
      </c>
      <c r="P719" s="166">
        <f>INDEX(Sorted_by_Variable!O$7:O$59,D718)</f>
        <v>15630.247741164354</v>
      </c>
      <c r="Q719" s="166">
        <f>INDEX(Sorted_by_Variable!P$7:P$59,D718)</f>
        <v>15715.0308580458</v>
      </c>
      <c r="R719" s="168">
        <f>INDEX(Sorted_by_Variable!Q$7:Q$59,D718)</f>
        <v>15800.273863793193</v>
      </c>
      <c r="S719" s="166">
        <f>INDEX(Sorted_by_Variable!R$7:R$59,D718)</f>
        <v>15885.979252980649</v>
      </c>
      <c r="T719" s="166">
        <f>INDEX(Sorted_by_Variable!S$7:S$59,D718)</f>
        <v>15972.1495337136</v>
      </c>
      <c r="U719" s="166">
        <f>INDEX(Sorted_by_Variable!T$7:T$59,D718)</f>
        <v>16058.787227702187</v>
      </c>
      <c r="V719" s="166">
        <f>INDEX(Sorted_by_Variable!U$7:U$59,D718)</f>
        <v>16145.894870335056</v>
      </c>
      <c r="W719" s="166">
        <f>INDEX(Sorted_by_Variable!V$7:V$59,D718)</f>
        <v>16233.47501075356</v>
      </c>
      <c r="X719" s="166">
        <f>INDEX(Sorted_by_Variable!W$7:W$59,D718)</f>
        <v>16321.530211926349</v>
      </c>
      <c r="Y719" s="166">
        <f>INDEX(Sorted_by_Variable!X$7:X$59,D718)</f>
        <v>16410.06305072438</v>
      </c>
      <c r="Z719" s="166">
        <f>INDEX(Sorted_by_Variable!Y$7:Y$59,D718)</f>
        <v>16499.07611799633</v>
      </c>
      <c r="AA719" s="166">
        <f>INDEX(Sorted_by_Variable!Z$7:Z$59,D718)</f>
        <v>16588.572018644401</v>
      </c>
      <c r="AB719" s="166">
        <f>INDEX(Sorted_by_Variable!AA$7:AA$59,D718)</f>
        <v>16678.553371700567</v>
      </c>
      <c r="AC719" s="166">
        <f>INDEX(Sorted_by_Variable!AB$7:AB$59,D718)</f>
        <v>16769.022810403207</v>
      </c>
      <c r="AD719" s="166">
        <f>INDEX(Sorted_by_Variable!AC$7:AC$59,D718)</f>
        <v>16859.98298227417</v>
      </c>
      <c r="AE719" s="166">
        <f>INDEX(Sorted_by_Variable!AD$7:AD$59,D718)</f>
        <v>16951.436549196256</v>
      </c>
      <c r="AF719" s="166">
        <f>INDEX(Sorted_by_Variable!AE$7:AE$59,D718)</f>
        <v>17043.386187491105</v>
      </c>
      <c r="AG719" s="166">
        <f>INDEX(Sorted_by_Variable!AF$7:AF$59,D718)</f>
        <v>17135.834587997524</v>
      </c>
      <c r="AH719" s="166">
        <f>INDEX(Sorted_by_Variable!AG$7:AG$59,D718)</f>
        <v>17263.397122115315</v>
      </c>
      <c r="AI719" s="166">
        <f>INDEX(Sorted_by_Variable!AH$7:AH$59,D718)</f>
        <v>17391.909256909221</v>
      </c>
      <c r="AJ719" s="166">
        <f>INDEX(Sorted_by_Variable!AI$7:AI$59,D718)</f>
        <v>17521.378061394062</v>
      </c>
      <c r="AK719" s="166">
        <f>INDEX(Sorted_by_Variable!AJ$7:AJ$59,D718)</f>
        <v>17651.810657207796</v>
      </c>
      <c r="AL719" s="166">
        <f>INDEX(Sorted_by_Variable!AK$7:AK$59,D718)</f>
        <v>17783.214219003265</v>
      </c>
      <c r="AM719" s="166">
        <f>INDEX(Sorted_by_Variable!AL$7:AL$59,D718)</f>
        <v>17915.595974842836</v>
      </c>
      <c r="AN719" s="166">
        <f>INDEX(Sorted_by_Variable!AM$7:AM$59,D718)</f>
        <v>18048.963206596007</v>
      </c>
      <c r="AO719" s="166">
        <f>INDEX(Sorted_by_Variable!AN$7:AN$59,D718)</f>
        <v>18183.323250339941</v>
      </c>
      <c r="AP719" s="166">
        <f>INDEX(Sorted_by_Variable!AO$7:AO$59,D718)</f>
        <v>18318.683496763013</v>
      </c>
      <c r="AQ719" s="168">
        <f>INDEX(Sorted_by_Variable!AP$7:AP$59,D718)</f>
        <v>18455.051391571335</v>
      </c>
      <c r="AS719" s="69" t="str">
        <f t="shared" ref="AS719:AS729" si="133">C719</f>
        <v>BAU sales</v>
      </c>
    </row>
    <row r="720" spans="2:45" x14ac:dyDescent="0.35">
      <c r="C720" t="s">
        <v>2372</v>
      </c>
      <c r="D720" s="76" t="s">
        <v>0</v>
      </c>
      <c r="E720" s="166">
        <f>INDEX(Sorted_by_Variable!D$62:D$114,D718)</f>
        <v>14716.956</v>
      </c>
      <c r="F720" s="167">
        <f>INDEX(Sorted_by_Variable!E$62:E$114,D718)</f>
        <v>14807.171183585164</v>
      </c>
      <c r="G720" s="166">
        <f>INDEX(Sorted_by_Variable!F$62:F$114,D718)</f>
        <v>14887.489688187956</v>
      </c>
      <c r="H720" s="166">
        <f>INDEX(Sorted_by_Variable!G$62:G$114,D718)</f>
        <v>14968.243864270577</v>
      </c>
      <c r="I720" s="166">
        <f>INDEX(Sorted_by_Variable!H$62:H$114,D718)</f>
        <v>15049.436075044832</v>
      </c>
      <c r="J720" s="166">
        <f>INDEX(Sorted_by_Variable!I$62:I$114,D718)</f>
        <v>15120.738696541293</v>
      </c>
      <c r="K720" s="166">
        <f>INDEX(Sorted_by_Variable!J$62:J$114,D718)</f>
        <v>15162.737382059067</v>
      </c>
      <c r="L720" s="166">
        <f>INDEX(Sorted_by_Variable!K$62:K$114,D718)</f>
        <v>15176.880885708075</v>
      </c>
      <c r="M720" s="166">
        <f>INDEX(Sorted_by_Variable!L$62:L$114,D718)</f>
        <v>15164.791894465074</v>
      </c>
      <c r="N720" s="166">
        <f>INDEX(Sorted_by_Variable!M$62:M$114,D718)</f>
        <v>15128.245183325495</v>
      </c>
      <c r="O720" s="166">
        <f>INDEX(Sorted_by_Variable!N$62:N$114,D718)</f>
        <v>15069.144954090078</v>
      </c>
      <c r="P720" s="166">
        <f>INDEX(Sorted_by_Variable!O$62:O$114,D718)</f>
        <v>14989.501709538396</v>
      </c>
      <c r="Q720" s="166">
        <f>INDEX(Sorted_by_Variable!P$62:P$114,D718)</f>
        <v>14891.409006662625</v>
      </c>
      <c r="R720" s="168">
        <f>INDEX(Sorted_by_Variable!Q$62:Q$114,D718)</f>
        <v>14802.133357255931</v>
      </c>
      <c r="S720" s="166">
        <f>INDEX(Sorted_by_Variable!R$62:R$114,D718)</f>
        <v>14726.415601561976</v>
      </c>
      <c r="T720" s="166">
        <f>INDEX(Sorted_by_Variable!S$62:S$114,D718)</f>
        <v>14663.984398504654</v>
      </c>
      <c r="U720" s="166">
        <f>INDEX(Sorted_by_Variable!T$62:T$114,D718)</f>
        <v>14614.583194329007</v>
      </c>
      <c r="V720" s="166">
        <f>INDEX(Sorted_by_Variable!U$62:U$114,D718)</f>
        <v>14577.969786648571</v>
      </c>
      <c r="W720" s="166">
        <f>INDEX(Sorted_by_Variable!V$62:V$114,D718)</f>
        <v>14553.915906706605</v>
      </c>
      <c r="X720" s="166">
        <f>INDEX(Sorted_by_Variable!W$62:W$114,D718)</f>
        <v>14542.206819233828</v>
      </c>
      <c r="Y720" s="166">
        <f>INDEX(Sorted_by_Variable!X$62:X$114,D718)</f>
        <v>14542.640939308943</v>
      </c>
      <c r="Z720" s="166">
        <f>INDEX(Sorted_by_Variable!Y$62:Y$114,D718)</f>
        <v>14555.029465650983</v>
      </c>
      <c r="AA720" s="166">
        <f>INDEX(Sorted_by_Variable!Z$62:Z$114,D718)</f>
        <v>14579.196029794519</v>
      </c>
      <c r="AB720" s="166">
        <f>INDEX(Sorted_by_Variable!AA$62:AA$114,D718)</f>
        <v>14614.976360620038</v>
      </c>
      <c r="AC720" s="166">
        <f>INDEX(Sorted_by_Variable!AB$62:AB$114,D718)</f>
        <v>14662.217963732117</v>
      </c>
      <c r="AD720" s="166">
        <f>INDEX(Sorted_by_Variable!AC$62:AC$114,D718)</f>
        <v>14720.23613098738</v>
      </c>
      <c r="AE720" s="166">
        <f>INDEX(Sorted_by_Variable!AD$62:AD$114,D718)</f>
        <v>14787.31493918629</v>
      </c>
      <c r="AF720" s="166">
        <f>INDEX(Sorted_by_Variable!AE$62:AE$114,D718)</f>
        <v>14861.764943051527</v>
      </c>
      <c r="AG720" s="166">
        <f>INDEX(Sorted_by_Variable!AF$62:AF$114,D718)</f>
        <v>14941.930167496013</v>
      </c>
      <c r="AH720" s="166">
        <f>INDEX(Sorted_by_Variable!AG$62:AG$114,D718)</f>
        <v>15060.806992355805</v>
      </c>
      <c r="AI720" s="166">
        <f>INDEX(Sorted_by_Variable!AH$62:AH$114,D718)</f>
        <v>15182.137760558606</v>
      </c>
      <c r="AJ720" s="166">
        <f>INDEX(Sorted_by_Variable!AI$62:AI$114,D718)</f>
        <v>15304.433596780553</v>
      </c>
      <c r="AK720" s="166">
        <f>INDEX(Sorted_by_Variable!AJ$62:AJ$114,D718)</f>
        <v>15426.25827003493</v>
      </c>
      <c r="AL720" s="166">
        <f>INDEX(Sorted_by_Variable!AK$62:AK$114,D718)</f>
        <v>15547.552611217057</v>
      </c>
      <c r="AM720" s="166">
        <f>INDEX(Sorted_by_Variable!AL$62:AL$114,D718)</f>
        <v>15668.498461519854</v>
      </c>
      <c r="AN720" s="166">
        <f>INDEX(Sorted_by_Variable!AM$62:AM$114,D718)</f>
        <v>15789.263866041962</v>
      </c>
      <c r="AO720" s="166">
        <f>INDEX(Sorted_by_Variable!AN$62:AN$114,D718)</f>
        <v>15910.003638905171</v>
      </c>
      <c r="AP720" s="166">
        <f>INDEX(Sorted_by_Variable!AO$62:AO$114,D718)</f>
        <v>16030.859897332237</v>
      </c>
      <c r="AQ720" s="168">
        <f>INDEX(Sorted_by_Variable!AP$62:AP$114,D718)</f>
        <v>16151.962565940983</v>
      </c>
      <c r="AS720" s="69" t="str">
        <f t="shared" si="133"/>
        <v>Sales after EE</v>
      </c>
    </row>
    <row r="721" spans="2:45" x14ac:dyDescent="0.35">
      <c r="C721" t="s">
        <v>2356</v>
      </c>
      <c r="D721" s="76" t="s">
        <v>0</v>
      </c>
      <c r="E721" s="166">
        <f>INDEX(Sorted_by_Variable!D$117:D$169,D718)</f>
        <v>0</v>
      </c>
      <c r="F721" s="167">
        <f>INDEX(Sorted_by_Variable!E$117:E$169,D718)</f>
        <v>0</v>
      </c>
      <c r="G721" s="166">
        <f>INDEX(Sorted_by_Variable!F$117:F$169,D718)</f>
        <v>0</v>
      </c>
      <c r="H721" s="166">
        <f>INDEX(Sorted_by_Variable!G$117:G$169,D718)</f>
        <v>0</v>
      </c>
      <c r="I721" s="166">
        <f>INDEX(Sorted_by_Variable!H$117:H$169,D718)</f>
        <v>0</v>
      </c>
      <c r="J721" s="166">
        <f>INDEX(Sorted_by_Variable!I$117:I$169,D718)</f>
        <v>10.33</v>
      </c>
      <c r="K721" s="166">
        <f>INDEX(Sorted_by_Variable!J$117:J$169,D718)</f>
        <v>50.406735619760269</v>
      </c>
      <c r="L721" s="166">
        <f>INDEX(Sorted_by_Variable!K$117:K$169,D718)</f>
        <v>118.78385462643647</v>
      </c>
      <c r="M721" s="166">
        <f>INDEX(Sorted_by_Variable!L$117:L$169,D718)</f>
        <v>213.84108494883944</v>
      </c>
      <c r="N721" s="166">
        <f>INDEX(Sorted_by_Variable!M$117:M$169,D718)</f>
        <v>333.80607959627764</v>
      </c>
      <c r="O721" s="166">
        <f>INDEX(Sorted_by_Variable!N$117:N$169,D718)</f>
        <v>476.77707794296902</v>
      </c>
      <c r="P721" s="166">
        <f>INDEX(Sorted_by_Variable!O$117:O$169,D718)</f>
        <v>640.74603162595838</v>
      </c>
      <c r="Q721" s="166">
        <f>INDEX(Sorted_by_Variable!P$117:P$169,D718)</f>
        <v>823.62185138317511</v>
      </c>
      <c r="R721" s="168">
        <f>INDEX(Sorted_by_Variable!Q$117:Q$169,D718)</f>
        <v>998.14050653726235</v>
      </c>
      <c r="S721" s="166">
        <f>INDEX(Sorted_by_Variable!R$117:R$169,D718)</f>
        <v>1159.5636514186733</v>
      </c>
      <c r="T721" s="166">
        <f>INDEX(Sorted_by_Variable!S$117:S$169,D718)</f>
        <v>1308.1651352089466</v>
      </c>
      <c r="U721" s="166">
        <f>INDEX(Sorted_by_Variable!T$117:T$169,D718)</f>
        <v>1444.2040333731795</v>
      </c>
      <c r="V721" s="166">
        <f>INDEX(Sorted_by_Variable!U$117:U$169,D718)</f>
        <v>1567.9250836864849</v>
      </c>
      <c r="W721" s="166">
        <f>INDEX(Sorted_by_Variable!V$117:V$169,D718)</f>
        <v>1679.5591040469549</v>
      </c>
      <c r="X721" s="166">
        <f>INDEX(Sorted_by_Variable!W$117:W$169,D718)</f>
        <v>1779.3233926925209</v>
      </c>
      <c r="Y721" s="166">
        <f>INDEX(Sorted_by_Variable!X$117:X$169,D718)</f>
        <v>1867.422111415437</v>
      </c>
      <c r="Z721" s="166">
        <f>INDEX(Sorted_by_Variable!Y$117:Y$169,D718)</f>
        <v>1944.0466523453479</v>
      </c>
      <c r="AA721" s="166">
        <f>INDEX(Sorted_by_Variable!Z$117:Z$169,D718)</f>
        <v>2009.3759888498826</v>
      </c>
      <c r="AB721" s="166">
        <f>INDEX(Sorted_by_Variable!AA$117:AA$169,D718)</f>
        <v>2063.5770110805297</v>
      </c>
      <c r="AC721" s="166">
        <f>INDEX(Sorted_by_Variable!AB$117:AB$169,D718)</f>
        <v>2106.8048466710907</v>
      </c>
      <c r="AD721" s="166">
        <f>INDEX(Sorted_by_Variable!AC$117:AC$169,D718)</f>
        <v>2139.7468512867904</v>
      </c>
      <c r="AE721" s="166">
        <f>INDEX(Sorted_by_Variable!AD$117:AD$169,D718)</f>
        <v>2164.1216100099668</v>
      </c>
      <c r="AF721" s="166">
        <f>INDEX(Sorted_by_Variable!AE$117:AE$169,D718)</f>
        <v>2181.6212444395778</v>
      </c>
      <c r="AG721" s="166">
        <f>INDEX(Sorted_by_Variable!AF$117:AF$169,D718)</f>
        <v>2193.9044205015111</v>
      </c>
      <c r="AH721" s="166">
        <f>INDEX(Sorted_by_Variable!AG$117:AG$169,D718)</f>
        <v>2202.5901297595096</v>
      </c>
      <c r="AI721" s="166">
        <f>INDEX(Sorted_by_Variable!AH$117:AH$169,D718)</f>
        <v>2209.7714963506155</v>
      </c>
      <c r="AJ721" s="166">
        <f>INDEX(Sorted_by_Variable!AI$117:AI$169,D718)</f>
        <v>2216.9444646135094</v>
      </c>
      <c r="AK721" s="166">
        <f>INDEX(Sorted_by_Variable!AJ$117:AJ$169,D718)</f>
        <v>2225.5523871728656</v>
      </c>
      <c r="AL721" s="166">
        <f>INDEX(Sorted_by_Variable!AK$117:AK$169,D718)</f>
        <v>2235.6616077862077</v>
      </c>
      <c r="AM721" s="166">
        <f>INDEX(Sorted_by_Variable!AL$117:AL$169,D718)</f>
        <v>2247.0975133229826</v>
      </c>
      <c r="AN721" s="166">
        <f>INDEX(Sorted_by_Variable!AM$117:AM$169,D718)</f>
        <v>2259.6993405540461</v>
      </c>
      <c r="AO721" s="166">
        <f>INDEX(Sorted_by_Variable!AN$117:AN$169,D718)</f>
        <v>2273.3196114347711</v>
      </c>
      <c r="AP721" s="166">
        <f>INDEX(Sorted_by_Variable!AO$117:AO$169,D718)</f>
        <v>2287.8235994307761</v>
      </c>
      <c r="AQ721" s="168">
        <f>INDEX(Sorted_by_Variable!AP$117:AP$169,D718)</f>
        <v>2303.0888256303524</v>
      </c>
      <c r="AS721" s="69" t="str">
        <f t="shared" si="133"/>
        <v>Net cumulative savings</v>
      </c>
    </row>
    <row r="722" spans="2:45" x14ac:dyDescent="0.35">
      <c r="C722" t="s">
        <v>2390</v>
      </c>
      <c r="D722" s="76" t="s">
        <v>1</v>
      </c>
      <c r="E722" s="174">
        <f t="shared" ref="E722:AQ722" si="134">E721/E719</f>
        <v>0</v>
      </c>
      <c r="F722" s="173">
        <f t="shared" si="134"/>
        <v>0</v>
      </c>
      <c r="G722" s="174">
        <f t="shared" si="134"/>
        <v>0</v>
      </c>
      <c r="H722" s="174">
        <f t="shared" si="134"/>
        <v>0</v>
      </c>
      <c r="I722" s="174">
        <f t="shared" si="134"/>
        <v>0</v>
      </c>
      <c r="J722" s="174">
        <f t="shared" si="134"/>
        <v>6.8270128218777192E-4</v>
      </c>
      <c r="K722" s="174">
        <f t="shared" si="134"/>
        <v>3.313367390057379E-3</v>
      </c>
      <c r="L722" s="174">
        <f t="shared" si="134"/>
        <v>7.7658510854519882E-3</v>
      </c>
      <c r="M722" s="174">
        <f t="shared" si="134"/>
        <v>1.3905077599230736E-2</v>
      </c>
      <c r="N722" s="174">
        <f t="shared" si="134"/>
        <v>2.1588731916621539E-2</v>
      </c>
      <c r="O722" s="174">
        <f t="shared" si="134"/>
        <v>3.0668948227100919E-2</v>
      </c>
      <c r="P722" s="174">
        <f t="shared" si="134"/>
        <v>4.0993977973776304E-2</v>
      </c>
      <c r="Q722" s="174">
        <f t="shared" si="134"/>
        <v>5.240981445235255E-2</v>
      </c>
      <c r="R722" s="175">
        <f t="shared" si="134"/>
        <v>6.3172354804844968E-2</v>
      </c>
      <c r="S722" s="174">
        <f t="shared" si="134"/>
        <v>7.2992897255679534E-2</v>
      </c>
      <c r="T722" s="174">
        <f t="shared" si="134"/>
        <v>8.1902885547603055E-2</v>
      </c>
      <c r="U722" s="174">
        <f t="shared" si="134"/>
        <v>8.993232259045425E-2</v>
      </c>
      <c r="V722" s="174">
        <f t="shared" si="134"/>
        <v>9.7109828614531768E-2</v>
      </c>
      <c r="W722" s="174">
        <f t="shared" si="134"/>
        <v>0.10346269686153843</v>
      </c>
      <c r="X722" s="174">
        <f t="shared" si="134"/>
        <v>0.10901694691545201</v>
      </c>
      <c r="Y722" s="174">
        <f t="shared" si="134"/>
        <v>0.11379737577138709</v>
      </c>
      <c r="Z722" s="174">
        <f t="shared" si="134"/>
        <v>0.11782760673640892</v>
      </c>
      <c r="AA722" s="174">
        <f t="shared" si="134"/>
        <v>0.12113013625232381</v>
      </c>
      <c r="AB722" s="174">
        <f t="shared" si="134"/>
        <v>0.12372637872670156</v>
      </c>
      <c r="AC722" s="174">
        <f t="shared" si="134"/>
        <v>0.12563670945477312</v>
      </c>
      <c r="AD722" s="174">
        <f t="shared" si="134"/>
        <v>0.12691275273150776</v>
      </c>
      <c r="AE722" s="174">
        <f t="shared" si="134"/>
        <v>0.12766597118357959</v>
      </c>
      <c r="AF722" s="174">
        <f t="shared" si="134"/>
        <v>0.12800397881265907</v>
      </c>
      <c r="AG722" s="174">
        <f t="shared" si="134"/>
        <v>0.12803020531245035</v>
      </c>
      <c r="AH722" s="174">
        <f t="shared" si="134"/>
        <v>0.12758729433026114</v>
      </c>
      <c r="AI722" s="174">
        <f t="shared" si="134"/>
        <v>0.12705744169362818</v>
      </c>
      <c r="AJ722" s="174">
        <f t="shared" si="134"/>
        <v>0.12652797381835168</v>
      </c>
      <c r="AK722" s="174">
        <f t="shared" si="134"/>
        <v>0.12608068545444667</v>
      </c>
      <c r="AL722" s="174">
        <f t="shared" si="134"/>
        <v>0.12571752104280251</v>
      </c>
      <c r="AM722" s="174">
        <f t="shared" si="134"/>
        <v>0.12542689154624651</v>
      </c>
      <c r="AN722" s="174">
        <f t="shared" si="134"/>
        <v>0.12519829059922052</v>
      </c>
      <c r="AO722" s="174">
        <f t="shared" si="134"/>
        <v>0.12502222944269942</v>
      </c>
      <c r="AP722" s="174">
        <f t="shared" si="134"/>
        <v>0.12489017564144519</v>
      </c>
      <c r="AQ722" s="175">
        <f t="shared" si="134"/>
        <v>0.12479449538039235</v>
      </c>
      <c r="AS722" s="69" t="str">
        <f t="shared" si="133"/>
        <v>Net cumulative savings as a percent of sales before EE</v>
      </c>
    </row>
    <row r="723" spans="2:45" x14ac:dyDescent="0.35">
      <c r="C723" t="s">
        <v>2378</v>
      </c>
      <c r="D723" s="76" t="s">
        <v>0</v>
      </c>
      <c r="E723" s="166">
        <f>INDEX(Sorted_by_Variable!D$227:D$279,D718)</f>
        <v>0</v>
      </c>
      <c r="F723" s="167">
        <f>INDEX(Sorted_by_Variable!E$227:E$279,D718)</f>
        <v>0</v>
      </c>
      <c r="G723" s="166">
        <f>INDEX(Sorted_by_Variable!F$227:F$279,D718)</f>
        <v>0</v>
      </c>
      <c r="H723" s="166">
        <f>INDEX(Sorted_by_Variable!G$227:G$279,D718)</f>
        <v>0</v>
      </c>
      <c r="I723" s="166">
        <f>INDEX(Sorted_by_Variable!H$227:H$279,D718)</f>
        <v>0</v>
      </c>
      <c r="J723" s="166">
        <f>INDEX(Sorted_by_Variable!I$227:I$279,D718)</f>
        <v>10.33</v>
      </c>
      <c r="K723" s="166">
        <f>INDEX(Sorted_by_Variable!J$227:J$279,D718)</f>
        <v>40.620419830286586</v>
      </c>
      <c r="L723" s="166">
        <f>INDEX(Sorted_by_Variable!K$227:K$279,D718)</f>
        <v>71.058720050375499</v>
      </c>
      <c r="M723" s="166">
        <f>INDEX(Sorted_by_Variable!L$227:L$279,D718)</f>
        <v>101.47876400033253</v>
      </c>
      <c r="N723" s="166">
        <f>INDEX(Sorted_by_Variable!M$227:M$279,D718)</f>
        <v>131.72751590433265</v>
      </c>
      <c r="O723" s="166">
        <f>INDEX(Sorted_by_Variable!N$227:N$279,D718)</f>
        <v>161.66654675644543</v>
      </c>
      <c r="P723" s="166">
        <f>INDEX(Sorted_by_Variable!O$227:O$279,D718)</f>
        <v>191.17326771150368</v>
      </c>
      <c r="Q723" s="166">
        <f>INDEX(Sorted_by_Variable!P$227:P$279,D718)</f>
        <v>220.1418847179155</v>
      </c>
      <c r="R723" s="168">
        <f>INDEX(Sorted_by_Variable!Q$227:Q$279,D718)</f>
        <v>223.37113509993938</v>
      </c>
      <c r="S723" s="166">
        <f>INDEX(Sorted_by_Variable!R$227:R$279,D718)</f>
        <v>222.03200035883896</v>
      </c>
      <c r="T723" s="166">
        <f>INDEX(Sorted_by_Variable!S$227:S$279,D718)</f>
        <v>220.89623402342963</v>
      </c>
      <c r="U723" s="166">
        <f>INDEX(Sorted_by_Variable!T$227:T$279,D718)</f>
        <v>219.95976597756979</v>
      </c>
      <c r="V723" s="166">
        <f>INDEX(Sorted_by_Variable!U$227:U$279,D718)</f>
        <v>219.21874791493511</v>
      </c>
      <c r="W723" s="166">
        <f>INDEX(Sorted_by_Variable!V$227:V$279,D718)</f>
        <v>218.66954679972855</v>
      </c>
      <c r="X723" s="166">
        <f>INDEX(Sorted_by_Variable!W$227:W$279,D718)</f>
        <v>218.30873860059907</v>
      </c>
      <c r="Y723" s="166">
        <f>INDEX(Sorted_by_Variable!X$227:X$279,D718)</f>
        <v>218.13310228850742</v>
      </c>
      <c r="Z723" s="166">
        <f>INDEX(Sorted_by_Variable!Y$227:Y$279,D718)</f>
        <v>218.13961408963414</v>
      </c>
      <c r="AA723" s="166">
        <f>INDEX(Sorted_by_Variable!Z$227:Z$279,D718)</f>
        <v>218.32544198476475</v>
      </c>
      <c r="AB723" s="166">
        <f>INDEX(Sorted_by_Variable!AA$227:AA$279,D718)</f>
        <v>218.68794044691776</v>
      </c>
      <c r="AC723" s="166">
        <f>INDEX(Sorted_by_Variable!AB$227:AB$279,D718)</f>
        <v>219.22464540930056</v>
      </c>
      <c r="AD723" s="166">
        <f>INDEX(Sorted_by_Variable!AC$227:AC$279,D718)</f>
        <v>219.93326945598176</v>
      </c>
      <c r="AE723" s="166">
        <f>INDEX(Sorted_by_Variable!AD$227:AD$279,D718)</f>
        <v>220.80354196481068</v>
      </c>
      <c r="AF723" s="166">
        <f>INDEX(Sorted_by_Variable!AE$227:AE$279,D718)</f>
        <v>221.80972408779434</v>
      </c>
      <c r="AG723" s="166">
        <f>INDEX(Sorted_by_Variable!AF$227:AF$279,D718)</f>
        <v>222.92647414577289</v>
      </c>
      <c r="AH723" s="166">
        <f>INDEX(Sorted_by_Variable!AG$227:AG$279,D718)</f>
        <v>224.12895251244018</v>
      </c>
      <c r="AI723" s="166">
        <f>INDEX(Sorted_by_Variable!AH$227:AH$279,D718)</f>
        <v>225.91210488533707</v>
      </c>
      <c r="AJ723" s="166">
        <f>INDEX(Sorted_by_Variable!AI$227:AI$279,D718)</f>
        <v>227.73206640837907</v>
      </c>
      <c r="AK723" s="166">
        <f>INDEX(Sorted_by_Variable!AJ$227:AJ$279,D718)</f>
        <v>229.56650395170828</v>
      </c>
      <c r="AL723" s="166">
        <f>INDEX(Sorted_by_Variable!AK$227:AK$279,D718)</f>
        <v>231.39387405052395</v>
      </c>
      <c r="AM723" s="166">
        <f>INDEX(Sorted_by_Variable!AL$227:AL$279,D718)</f>
        <v>233.21328916825584</v>
      </c>
      <c r="AN723" s="166">
        <f>INDEX(Sorted_by_Variable!AM$227:AM$279,D718)</f>
        <v>235.0274769227978</v>
      </c>
      <c r="AO723" s="166">
        <f>INDEX(Sorted_by_Variable!AN$227:AN$279,D718)</f>
        <v>236.83895799062941</v>
      </c>
      <c r="AP723" s="166">
        <f>INDEX(Sorted_by_Variable!AO$227:AO$279,D718)</f>
        <v>238.65005458357757</v>
      </c>
      <c r="AQ723" s="168">
        <f>INDEX(Sorted_by_Variable!AP$227:AP$279,D718)</f>
        <v>240.46289845998353</v>
      </c>
      <c r="AS723" s="69" t="str">
        <f t="shared" si="133"/>
        <v>Annual first-year savings</v>
      </c>
    </row>
    <row r="724" spans="2:45" x14ac:dyDescent="0.35">
      <c r="C724" t="s">
        <v>2379</v>
      </c>
      <c r="D724" s="76" t="s">
        <v>1</v>
      </c>
      <c r="E724" s="174">
        <f>INDEX(Sorted_by_Variable!D$282:D$335,D718)</f>
        <v>0</v>
      </c>
      <c r="F724" s="173">
        <f>INDEX(Sorted_by_Variable!E$282:E$335,D718)</f>
        <v>7.0191145505904887E-4</v>
      </c>
      <c r="G724" s="174">
        <f>INDEX(Sorted_by_Variable!F$282:F$335,D718)</f>
        <v>6.9763494133515277E-4</v>
      </c>
      <c r="H724" s="174">
        <f>INDEX(Sorted_by_Variable!G$282:G$335,D718)</f>
        <v>6.9387117750254682E-4</v>
      </c>
      <c r="I724" s="174">
        <f>INDEX(Sorted_by_Variable!H$282:H$335,D718)</f>
        <v>6.90127719301652E-4</v>
      </c>
      <c r="J724" s="174">
        <f>INDEX(Sorted_by_Variable!I$282:I$335,D718)</f>
        <v>6.864044571829066E-4</v>
      </c>
      <c r="K724" s="174">
        <f>INDEX(Sorted_by_Variable!J$282:J$335,D718)</f>
        <v>6.8316768163997682E-4</v>
      </c>
      <c r="L724" s="174">
        <f>INDEX(Sorted_by_Variable!K$282:K$335,D718)</f>
        <v>6.8127540164500346E-4</v>
      </c>
      <c r="M724" s="174">
        <f>INDEX(Sorted_by_Variable!L$282:L$335,D718)</f>
        <v>6.8064051354107039E-4</v>
      </c>
      <c r="N724" s="174">
        <f>INDEX(Sorted_by_Variable!M$282:M$335,D718)</f>
        <v>6.8118310306455963E-4</v>
      </c>
      <c r="O724" s="174">
        <f>INDEX(Sorted_by_Variable!N$282:N$335,D718)</f>
        <v>6.8282870054127832E-4</v>
      </c>
      <c r="P724" s="174">
        <f>INDEX(Sorted_by_Variable!O$282:O$335,D718)</f>
        <v>6.8550671132778672E-4</v>
      </c>
      <c r="Q724" s="174">
        <f>INDEX(Sorted_by_Variable!P$282:P$335,D718)</f>
        <v>6.8914899241958281E-4</v>
      </c>
      <c r="R724" s="175">
        <f>INDEX(Sorted_by_Variable!Q$282:Q$335,D718)</f>
        <v>6.936885552856827E-4</v>
      </c>
      <c r="S724" s="174">
        <f>INDEX(Sorted_by_Variable!R$282:R$335,D718)</f>
        <v>6.9787237762834276E-4</v>
      </c>
      <c r="T724" s="174">
        <f>INDEX(Sorted_by_Variable!S$282:S$335,D718)</f>
        <v>7.0146057801766346E-4</v>
      </c>
      <c r="U724" s="174">
        <f>INDEX(Sorted_by_Variable!T$282:T$335,D718)</f>
        <v>7.0444701244045185E-4</v>
      </c>
      <c r="V724" s="174">
        <f>INDEX(Sorted_by_Variable!U$282:U$335,D718)</f>
        <v>7.0682823195453279E-4</v>
      </c>
      <c r="W724" s="174">
        <f>INDEX(Sorted_by_Variable!V$282:V$335,D718)</f>
        <v>7.0860347162064155E-4</v>
      </c>
      <c r="X724" s="174">
        <f>INDEX(Sorted_by_Variable!W$282:W$335,D718)</f>
        <v>7.0977461091690261E-4</v>
      </c>
      <c r="Y724" s="174">
        <f>INDEX(Sorted_by_Variable!X$282:X$335,D718)</f>
        <v>7.1034610691530836E-4</v>
      </c>
      <c r="Z724" s="174">
        <f>INDEX(Sorted_by_Variable!Y$282:Y$335,D718)</f>
        <v>7.1032490199753734E-4</v>
      </c>
      <c r="AA724" s="174">
        <f>INDEX(Sorted_by_Variable!Z$282:Z$335,D718)</f>
        <v>7.0972030832216419E-4</v>
      </c>
      <c r="AB724" s="174">
        <f>INDEX(Sorted_by_Variable!AA$282:AA$335,D718)</f>
        <v>7.0854387161605316E-4</v>
      </c>
      <c r="AC724" s="174">
        <f>INDEX(Sorted_by_Variable!AB$282:AB$335,D718)</f>
        <v>7.0680921714208998E-4</v>
      </c>
      <c r="AD724" s="174">
        <f>INDEX(Sorted_by_Variable!AC$282:AC$335,D718)</f>
        <v>7.0453188088949979E-4</v>
      </c>
      <c r="AE724" s="174">
        <f>INDEX(Sorted_by_Variable!AD$282:AD$335,D718)</f>
        <v>7.0175504713911822E-4</v>
      </c>
      <c r="AF724" s="174">
        <f>INDEX(Sorted_by_Variable!AE$282:AE$335,D718)</f>
        <v>6.985717178867657E-4</v>
      </c>
      <c r="AG724" s="174">
        <f>INDEX(Sorted_by_Variable!AF$282:AF$335,D718)</f>
        <v>6.9507222322404518E-4</v>
      </c>
      <c r="AH724" s="174">
        <f>INDEX(Sorted_by_Variable!AG$282:AG$335,D718)</f>
        <v>6.9134307845123018E-4</v>
      </c>
      <c r="AI724" s="174">
        <f>INDEX(Sorted_by_Variable!AH$282:AH$335,D718)</f>
        <v>6.8588622145168232E-4</v>
      </c>
      <c r="AJ724" s="174">
        <f>INDEX(Sorted_by_Variable!AI$282:AI$335,D718)</f>
        <v>6.8040483908900597E-4</v>
      </c>
      <c r="AK724" s="174">
        <f>INDEX(Sorted_by_Variable!AJ$282:AJ$335,D718)</f>
        <v>6.7496780816331703E-4</v>
      </c>
      <c r="AL724" s="174">
        <f>INDEX(Sorted_by_Variable!AK$282:AK$335,D718)</f>
        <v>6.6963743372984571E-4</v>
      </c>
      <c r="AM724" s="174">
        <f>INDEX(Sorted_by_Variable!AL$282:AL$335,D718)</f>
        <v>6.6441325257502186E-4</v>
      </c>
      <c r="AN724" s="174">
        <f>INDEX(Sorted_by_Variable!AM$282:AM$335,D718)</f>
        <v>6.5928461654250845E-4</v>
      </c>
      <c r="AO724" s="174">
        <f>INDEX(Sorted_by_Variable!AN$282:AN$335,D718)</f>
        <v>6.5424202721805005E-4</v>
      </c>
      <c r="AP724" s="174">
        <f>INDEX(Sorted_by_Variable!AO$282:AO$335,D718)</f>
        <v>6.4927703565948694E-4</v>
      </c>
      <c r="AQ724" s="175">
        <f>INDEX(Sorted_by_Variable!AP$282:AP$335,D718)</f>
        <v>6.4438215205904579E-4</v>
      </c>
      <c r="AS724" s="69" t="str">
        <f t="shared" si="133"/>
        <v>EIA and EERS savings as a percent of previous year sales</v>
      </c>
    </row>
    <row r="725" spans="2:45" x14ac:dyDescent="0.35">
      <c r="C725" t="s">
        <v>2391</v>
      </c>
      <c r="D725" s="76" t="s">
        <v>1</v>
      </c>
      <c r="E725" s="174">
        <f>INDEX(Sorted_by_Variable!D$337:D$389,D718)</f>
        <v>0</v>
      </c>
      <c r="F725" s="173">
        <f>INDEX(Sorted_by_Variable!E$337:E$389,D718)</f>
        <v>0</v>
      </c>
      <c r="G725" s="174">
        <f>INDEX(Sorted_by_Variable!F$337:F$389,D718)</f>
        <v>0</v>
      </c>
      <c r="H725" s="174">
        <f>INDEX(Sorted_by_Variable!G$337:G$389,D718)</f>
        <v>0</v>
      </c>
      <c r="I725" s="174">
        <f>INDEX(Sorted_by_Variable!H$337:H$389,D718)</f>
        <v>0</v>
      </c>
      <c r="J725" s="174">
        <f>INDEX(Sorted_by_Variable!I$337:I$389,D718)</f>
        <v>6.864044571829066E-4</v>
      </c>
      <c r="K725" s="174">
        <f>INDEX(Sorted_by_Variable!J$337:J$389,D718)</f>
        <v>2.6864044571829069E-3</v>
      </c>
      <c r="L725" s="174">
        <f>INDEX(Sorted_by_Variable!K$337:K$389,D718)</f>
        <v>4.6864044571829069E-3</v>
      </c>
      <c r="M725" s="174">
        <f>INDEX(Sorted_by_Variable!L$337:L$389,D718)</f>
        <v>6.6864044571829069E-3</v>
      </c>
      <c r="N725" s="174">
        <f>INDEX(Sorted_by_Variable!M$337:M$389,D718)</f>
        <v>8.6864044571829079E-3</v>
      </c>
      <c r="O725" s="174">
        <f>INDEX(Sorted_by_Variable!N$337:N$389,D718)</f>
        <v>1.0686404457182908E-2</v>
      </c>
      <c r="P725" s="174">
        <f>INDEX(Sorted_by_Variable!O$337:O$389,D718)</f>
        <v>1.2686404457182908E-2</v>
      </c>
      <c r="Q725" s="174">
        <f>INDEX(Sorted_by_Variable!P$337:P$389,D718)</f>
        <v>1.4686404457182908E-2</v>
      </c>
      <c r="R725" s="175">
        <f>INDEX(Sorted_by_Variable!Q$337:Q$389,D718)</f>
        <v>1.4999999999999999E-2</v>
      </c>
      <c r="S725" s="174">
        <f>INDEX(Sorted_by_Variable!R$337:R$389,D718)</f>
        <v>1.4999999999999999E-2</v>
      </c>
      <c r="T725" s="174">
        <f>INDEX(Sorted_by_Variable!S$337:S$389,D718)</f>
        <v>1.4999999999999999E-2</v>
      </c>
      <c r="U725" s="174">
        <f>INDEX(Sorted_by_Variable!T$337:T$389,D718)</f>
        <v>1.4999999999999999E-2</v>
      </c>
      <c r="V725" s="174">
        <f>INDEX(Sorted_by_Variable!U$337:U$389,D718)</f>
        <v>1.4999999999999999E-2</v>
      </c>
      <c r="W725" s="174">
        <f>INDEX(Sorted_by_Variable!V$337:V$389,D718)</f>
        <v>1.4999999999999999E-2</v>
      </c>
      <c r="X725" s="174">
        <f>INDEX(Sorted_by_Variable!W$337:W$389,D718)</f>
        <v>1.4999999999999999E-2</v>
      </c>
      <c r="Y725" s="174">
        <f>INDEX(Sorted_by_Variable!X$337:X$389,D718)</f>
        <v>1.4999999999999999E-2</v>
      </c>
      <c r="Z725" s="174">
        <f>INDEX(Sorted_by_Variable!Y$337:Y$389,D718)</f>
        <v>1.4999999999999999E-2</v>
      </c>
      <c r="AA725" s="174">
        <f>INDEX(Sorted_by_Variable!Z$337:Z$389,D718)</f>
        <v>1.4999999999999999E-2</v>
      </c>
      <c r="AB725" s="174">
        <f>INDEX(Sorted_by_Variable!AA$337:AA$389,D718)</f>
        <v>1.4999999999999999E-2</v>
      </c>
      <c r="AC725" s="174">
        <f>INDEX(Sorted_by_Variable!AB$337:AB$389,D718)</f>
        <v>1.4999999999999999E-2</v>
      </c>
      <c r="AD725" s="174">
        <f>INDEX(Sorted_by_Variable!AC$337:AC$389,D718)</f>
        <v>1.4999999999999999E-2</v>
      </c>
      <c r="AE725" s="174">
        <f>INDEX(Sorted_by_Variable!AD$337:AD$389,D718)</f>
        <v>1.4999999999999999E-2</v>
      </c>
      <c r="AF725" s="174">
        <f>INDEX(Sorted_by_Variable!AE$337:AE$389,D718)</f>
        <v>1.4999999999999999E-2</v>
      </c>
      <c r="AG725" s="174">
        <f>INDEX(Sorted_by_Variable!AF$337:AF$389,D718)</f>
        <v>1.4999999999999999E-2</v>
      </c>
      <c r="AH725" s="174">
        <f>INDEX(Sorted_by_Variable!AG$337:AG$389,D718)</f>
        <v>1.4999999999999999E-2</v>
      </c>
      <c r="AI725" s="174">
        <f>INDEX(Sorted_by_Variable!AH$337:AH$389,D718)</f>
        <v>1.4999999999999999E-2</v>
      </c>
      <c r="AJ725" s="174">
        <f>INDEX(Sorted_by_Variable!AI$337:AI$389,D718)</f>
        <v>1.4999999999999999E-2</v>
      </c>
      <c r="AK725" s="174">
        <f>INDEX(Sorted_by_Variable!AJ$337:AJ$389,D718)</f>
        <v>1.4999999999999999E-2</v>
      </c>
      <c r="AL725" s="174">
        <f>INDEX(Sorted_by_Variable!AK$337:AK$389,D718)</f>
        <v>1.4999999999999999E-2</v>
      </c>
      <c r="AM725" s="174">
        <f>INDEX(Sorted_by_Variable!AL$337:AL$389,D718)</f>
        <v>1.4999999999999999E-2</v>
      </c>
      <c r="AN725" s="174">
        <f>INDEX(Sorted_by_Variable!AM$337:AM$389,D718)</f>
        <v>1.4999999999999999E-2</v>
      </c>
      <c r="AO725" s="174">
        <f>INDEX(Sorted_by_Variable!AN$337:AN$389,D718)</f>
        <v>1.4999999999999999E-2</v>
      </c>
      <c r="AP725" s="174">
        <f>INDEX(Sorted_by_Variable!AO$337:AO$389,D718)</f>
        <v>1.4999999999999999E-2</v>
      </c>
      <c r="AQ725" s="175">
        <f>INDEX(Sorted_by_Variable!AP$337:AP$389,D718)</f>
        <v>1.4999999999999999E-2</v>
      </c>
      <c r="AS725" s="69" t="str">
        <f t="shared" si="133"/>
        <v>First-year savings as a percent of previous year sales</v>
      </c>
    </row>
    <row r="726" spans="2:45" x14ac:dyDescent="0.35">
      <c r="B726" s="231"/>
      <c r="C726" s="231" t="s">
        <v>2414</v>
      </c>
      <c r="D726" s="248"/>
      <c r="E726" s="250"/>
      <c r="F726" s="249"/>
      <c r="G726" s="250"/>
      <c r="H726" s="250"/>
      <c r="I726" s="250"/>
      <c r="J726" s="250"/>
      <c r="K726" s="250"/>
      <c r="L726" s="250"/>
      <c r="M726" s="250"/>
      <c r="N726" s="250"/>
      <c r="O726" s="250"/>
      <c r="P726" s="250"/>
      <c r="Q726" s="250"/>
      <c r="R726" s="251"/>
      <c r="S726" s="250"/>
      <c r="T726" s="250"/>
      <c r="U726" s="250"/>
      <c r="V726" s="250"/>
      <c r="W726" s="250"/>
      <c r="X726" s="250"/>
      <c r="Y726" s="250"/>
      <c r="Z726" s="250"/>
      <c r="AA726" s="250"/>
      <c r="AB726" s="250"/>
      <c r="AC726" s="250"/>
      <c r="AD726" s="250"/>
      <c r="AE726" s="250"/>
      <c r="AF726" s="250"/>
      <c r="AG726" s="250"/>
      <c r="AH726" s="250"/>
      <c r="AI726" s="250"/>
      <c r="AJ726" s="250"/>
      <c r="AK726" s="250"/>
      <c r="AL726" s="250"/>
      <c r="AM726" s="250"/>
      <c r="AN726" s="250"/>
      <c r="AO726" s="250"/>
      <c r="AP726" s="250"/>
      <c r="AQ726" s="251"/>
      <c r="AS726" s="69" t="str">
        <f t="shared" si="133"/>
        <v>Levelized cost of saved energy associated with program year</v>
      </c>
    </row>
    <row r="727" spans="2:45" x14ac:dyDescent="0.35">
      <c r="B727" s="36"/>
      <c r="C727" s="267" t="s">
        <v>2403</v>
      </c>
      <c r="D727" s="76" t="s">
        <v>2375</v>
      </c>
      <c r="E727" s="197"/>
      <c r="F727" s="196">
        <f>INDEX(Sorted_by_Variable!E$392:E$444,D718)</f>
        <v>0</v>
      </c>
      <c r="G727" s="197">
        <f>INDEX(Sorted_by_Variable!F$392:F$444,D718)</f>
        <v>0</v>
      </c>
      <c r="H727" s="197">
        <f>INDEX(Sorted_by_Variable!G$392:G$444,D718)</f>
        <v>0</v>
      </c>
      <c r="I727" s="197">
        <f>INDEX(Sorted_by_Variable!H$392:H$444,D718)</f>
        <v>0</v>
      </c>
      <c r="J727" s="197">
        <f>INDEX(Sorted_by_Variable!I$392:I$444,D718)</f>
        <v>6.5088934148849082</v>
      </c>
      <c r="K727" s="197">
        <f>INDEX(Sorted_by_Variable!J$392:J$444,D718)</f>
        <v>6.5088934148849065</v>
      </c>
      <c r="L727" s="197">
        <f>INDEX(Sorted_by_Variable!K$392:K$444,D718)</f>
        <v>6.5088934148849047</v>
      </c>
      <c r="M727" s="197">
        <f>INDEX(Sorted_by_Variable!L$392:L$444,D718)</f>
        <v>7.8106720978618887</v>
      </c>
      <c r="N727" s="197">
        <f>INDEX(Sorted_by_Variable!M$392:M$444,D718)</f>
        <v>7.8106720978618869</v>
      </c>
      <c r="O727" s="197">
        <f>INDEX(Sorted_by_Variable!N$392:N$444,D718)</f>
        <v>9.1124507808388664</v>
      </c>
      <c r="P727" s="197">
        <f>INDEX(Sorted_by_Variable!O$392:O$444,D718)</f>
        <v>9.1124507808388646</v>
      </c>
      <c r="Q727" s="197">
        <f>INDEX(Sorted_by_Variable!P$392:P$444,D718)</f>
        <v>9.1124507808388699</v>
      </c>
      <c r="R727" s="198">
        <f>INDEX(Sorted_by_Variable!Q$392:Q$444,D718)</f>
        <v>9.1124507808388646</v>
      </c>
      <c r="S727" s="197">
        <f>INDEX(Sorted_by_Variable!R$392:R$444,D718)</f>
        <v>9.1124507808388682</v>
      </c>
      <c r="T727" s="197">
        <f>INDEX(Sorted_by_Variable!S$392:S$444,D718)</f>
        <v>9.1124507808388699</v>
      </c>
      <c r="U727" s="197">
        <f>INDEX(Sorted_by_Variable!T$392:T$444,D718)</f>
        <v>9.1124507808388664</v>
      </c>
      <c r="V727" s="197">
        <f>INDEX(Sorted_by_Variable!U$392:U$444,D718)</f>
        <v>9.1124507808388646</v>
      </c>
      <c r="W727" s="197">
        <f>INDEX(Sorted_by_Variable!V$392:V$444,D718)</f>
        <v>9.1124507808388682</v>
      </c>
      <c r="X727" s="197">
        <f>INDEX(Sorted_by_Variable!W$392:W$444,D718)</f>
        <v>9.1124507808388699</v>
      </c>
      <c r="Y727" s="197">
        <f>INDEX(Sorted_by_Variable!X$392:X$444,D718)</f>
        <v>9.1124507808388682</v>
      </c>
      <c r="Z727" s="197">
        <f>INDEX(Sorted_by_Variable!Y$392:Y$444,D718)</f>
        <v>9.1124507808388682</v>
      </c>
      <c r="AA727" s="197">
        <f>INDEX(Sorted_by_Variable!Z$392:Z$444,D718)</f>
        <v>9.1124507808388682</v>
      </c>
      <c r="AB727" s="197">
        <f>INDEX(Sorted_by_Variable!AA$392:AA$444,D718)</f>
        <v>9.1124507808388682</v>
      </c>
      <c r="AC727" s="197">
        <f>INDEX(Sorted_by_Variable!AB$392:AB$444,D718)</f>
        <v>9.1124507808388699</v>
      </c>
      <c r="AD727" s="197">
        <f>INDEX(Sorted_by_Variable!AC$392:AC$444,D718)</f>
        <v>9.1124507808388664</v>
      </c>
      <c r="AE727" s="197">
        <f>INDEX(Sorted_by_Variable!AD$392:AD$444,D718)</f>
        <v>9.1124507808388682</v>
      </c>
      <c r="AF727" s="197">
        <f>INDEX(Sorted_by_Variable!AE$392:AE$444,D718)</f>
        <v>9.1124507808388682</v>
      </c>
      <c r="AG727" s="197">
        <f>INDEX(Sorted_by_Variable!AF$392:AF$444,D718)</f>
        <v>9.1124507808388699</v>
      </c>
      <c r="AH727" s="197">
        <f>INDEX(Sorted_by_Variable!AG$392:AG$444,D718)</f>
        <v>9.1124507808388682</v>
      </c>
      <c r="AI727" s="197">
        <f>INDEX(Sorted_by_Variable!AH$392:AH$444,D718)</f>
        <v>9.1124507808388664</v>
      </c>
      <c r="AJ727" s="197">
        <f>INDEX(Sorted_by_Variable!AI$392:AI$444,D718)</f>
        <v>9.1124507808388664</v>
      </c>
      <c r="AK727" s="197">
        <f>INDEX(Sorted_by_Variable!AJ$392:AJ$444,D718)</f>
        <v>9.1124507808388646</v>
      </c>
      <c r="AL727" s="197">
        <f>INDEX(Sorted_by_Variable!AK$392:AK$444,D718)</f>
        <v>9.1124507808388682</v>
      </c>
      <c r="AM727" s="197">
        <f>INDEX(Sorted_by_Variable!AL$392:AL$444,D718)</f>
        <v>9.1124507808388664</v>
      </c>
      <c r="AN727" s="197">
        <f>INDEX(Sorted_by_Variable!AM$392:AM$444,D718)</f>
        <v>9.1124507808388664</v>
      </c>
      <c r="AO727" s="197">
        <f>INDEX(Sorted_by_Variable!AN$392:AN$444,D718)</f>
        <v>9.1124507808388664</v>
      </c>
      <c r="AP727" s="197">
        <f>INDEX(Sorted_by_Variable!AO$392:AO$444,D718)</f>
        <v>9.1124507808388664</v>
      </c>
      <c r="AQ727" s="198">
        <f>INDEX(Sorted_by_Variable!AP$392:AP$444,D718)</f>
        <v>9.1124507808388682</v>
      </c>
      <c r="AS727" s="69" t="str">
        <f t="shared" si="133"/>
        <v>Total levelized cost of saved energy</v>
      </c>
    </row>
    <row r="728" spans="2:45" x14ac:dyDescent="0.35">
      <c r="B728" s="36"/>
      <c r="C728" s="267" t="s">
        <v>2397</v>
      </c>
      <c r="D728" s="76" t="s">
        <v>2375</v>
      </c>
      <c r="E728" s="197"/>
      <c r="F728" s="196">
        <f>INDEX(Sorted_by_Variable!E$447:E$499,D718)</f>
        <v>0</v>
      </c>
      <c r="G728" s="197">
        <f>INDEX(Sorted_by_Variable!F$447:F$499,D718)</f>
        <v>0</v>
      </c>
      <c r="H728" s="197">
        <f>INDEX(Sorted_by_Variable!G$447:G$499,D718)</f>
        <v>0</v>
      </c>
      <c r="I728" s="197">
        <f>INDEX(Sorted_by_Variable!H$447:H$499,D718)</f>
        <v>0</v>
      </c>
      <c r="J728" s="197">
        <f>INDEX(Sorted_by_Variable!I$447:I$499,D718)</f>
        <v>3.2544467074424541</v>
      </c>
      <c r="K728" s="197">
        <f>INDEX(Sorted_by_Variable!J$447:J$499,D718)</f>
        <v>3.2544467074424532</v>
      </c>
      <c r="L728" s="197">
        <f>INDEX(Sorted_by_Variable!K$447:K$499,D718)</f>
        <v>3.2544467074424523</v>
      </c>
      <c r="M728" s="197">
        <f>INDEX(Sorted_by_Variable!L$447:L$499,D718)</f>
        <v>3.9053360489309443</v>
      </c>
      <c r="N728" s="197">
        <f>INDEX(Sorted_by_Variable!M$447:M$499,D718)</f>
        <v>3.9053360489309434</v>
      </c>
      <c r="O728" s="197">
        <f>INDEX(Sorted_by_Variable!N$447:N$499,D718)</f>
        <v>4.5562253904194332</v>
      </c>
      <c r="P728" s="197">
        <f>INDEX(Sorted_by_Variable!O$447:O$499,D718)</f>
        <v>4.5562253904194323</v>
      </c>
      <c r="Q728" s="197">
        <f>INDEX(Sorted_by_Variable!P$447:P$499,D718)</f>
        <v>4.556225390419435</v>
      </c>
      <c r="R728" s="198">
        <f>INDEX(Sorted_by_Variable!Q$447:Q$499,D718)</f>
        <v>4.5562253904194323</v>
      </c>
      <c r="S728" s="197">
        <f>INDEX(Sorted_by_Variable!R$447:R$499,D718)</f>
        <v>4.5562253904194341</v>
      </c>
      <c r="T728" s="197">
        <f>INDEX(Sorted_by_Variable!S$447:S$499,D718)</f>
        <v>4.556225390419435</v>
      </c>
      <c r="U728" s="197">
        <f>INDEX(Sorted_by_Variable!T$447:T$499,D718)</f>
        <v>4.5562253904194332</v>
      </c>
      <c r="V728" s="197">
        <f>INDEX(Sorted_by_Variable!U$447:U$499,D718)</f>
        <v>4.5562253904194323</v>
      </c>
      <c r="W728" s="197">
        <f>INDEX(Sorted_by_Variable!V$447:V$499,D718)</f>
        <v>4.5562253904194341</v>
      </c>
      <c r="X728" s="197">
        <f>INDEX(Sorted_by_Variable!W$447:W$499,D718)</f>
        <v>4.556225390419435</v>
      </c>
      <c r="Y728" s="197">
        <f>INDEX(Sorted_by_Variable!X$447:X$499,D718)</f>
        <v>4.5562253904194341</v>
      </c>
      <c r="Z728" s="197">
        <f>INDEX(Sorted_by_Variable!Y$447:Y$499,D718)</f>
        <v>4.5562253904194341</v>
      </c>
      <c r="AA728" s="197">
        <f>INDEX(Sorted_by_Variable!Z$447:Z$499,D718)</f>
        <v>4.5562253904194341</v>
      </c>
      <c r="AB728" s="197">
        <f>INDEX(Sorted_by_Variable!AA$447:AA$499,D718)</f>
        <v>4.5562253904194341</v>
      </c>
      <c r="AC728" s="197">
        <f>INDEX(Sorted_by_Variable!AB$447:AB$499,D718)</f>
        <v>4.556225390419435</v>
      </c>
      <c r="AD728" s="197">
        <f>INDEX(Sorted_by_Variable!AC$447:AC$499,D718)</f>
        <v>4.5562253904194332</v>
      </c>
      <c r="AE728" s="197">
        <f>INDEX(Sorted_by_Variable!AD$447:AD$499,D718)</f>
        <v>4.5562253904194341</v>
      </c>
      <c r="AF728" s="197">
        <f>INDEX(Sorted_by_Variable!AE$447:AE$499,D718)</f>
        <v>4.5562253904194341</v>
      </c>
      <c r="AG728" s="197">
        <f>INDEX(Sorted_by_Variable!AF$447:AF$499,D718)</f>
        <v>4.556225390419435</v>
      </c>
      <c r="AH728" s="197">
        <f>INDEX(Sorted_by_Variable!AG$447:AG$499,D718)</f>
        <v>4.5562253904194341</v>
      </c>
      <c r="AI728" s="197">
        <f>INDEX(Sorted_by_Variable!AH$447:AH$499,D718)</f>
        <v>4.5562253904194332</v>
      </c>
      <c r="AJ728" s="197">
        <f>INDEX(Sorted_by_Variable!AI$447:AI$499,D718)</f>
        <v>4.5562253904194332</v>
      </c>
      <c r="AK728" s="197">
        <f>INDEX(Sorted_by_Variable!AJ$447:AJ$499,D718)</f>
        <v>4.5562253904194323</v>
      </c>
      <c r="AL728" s="197">
        <f>INDEX(Sorted_by_Variable!AK$447:AK$499,D718)</f>
        <v>4.5562253904194341</v>
      </c>
      <c r="AM728" s="197">
        <f>INDEX(Sorted_by_Variable!AL$447:AL$499,D718)</f>
        <v>4.5562253904194332</v>
      </c>
      <c r="AN728" s="197">
        <f>INDEX(Sorted_by_Variable!AM$447:AM$499,D718)</f>
        <v>4.5562253904194332</v>
      </c>
      <c r="AO728" s="197">
        <f>INDEX(Sorted_by_Variable!AN$447:AN$499,D718)</f>
        <v>4.5562253904194332</v>
      </c>
      <c r="AP728" s="197">
        <f>INDEX(Sorted_by_Variable!AO$447:AO$499,D718)</f>
        <v>4.5562253904194332</v>
      </c>
      <c r="AQ728" s="198">
        <f>INDEX(Sorted_by_Variable!AP$447:AP$499,D718)</f>
        <v>4.5562253904194341</v>
      </c>
      <c r="AS728" s="69" t="str">
        <f t="shared" si="133"/>
        <v>Program levelized cost of saved energy</v>
      </c>
    </row>
    <row r="729" spans="2:45" x14ac:dyDescent="0.35">
      <c r="B729" s="36"/>
      <c r="C729" s="244" t="s">
        <v>2398</v>
      </c>
      <c r="D729" s="76" t="s">
        <v>2375</v>
      </c>
      <c r="E729" s="197"/>
      <c r="F729" s="196">
        <f>INDEX(Sorted_by_Variable!E$502:E$554,D718)</f>
        <v>0</v>
      </c>
      <c r="G729" s="197">
        <f>INDEX(Sorted_by_Variable!F$502:F$554,D718)</f>
        <v>0</v>
      </c>
      <c r="H729" s="197">
        <f>INDEX(Sorted_by_Variable!G$502:G$554,D718)</f>
        <v>0</v>
      </c>
      <c r="I729" s="197">
        <f>INDEX(Sorted_by_Variable!H$502:H$554,D718)</f>
        <v>0</v>
      </c>
      <c r="J729" s="197">
        <f>INDEX(Sorted_by_Variable!I$502:I$554,D718)</f>
        <v>3.2544467074424541</v>
      </c>
      <c r="K729" s="197">
        <f>INDEX(Sorted_by_Variable!J$502:J$554,D718)</f>
        <v>3.2544467074424532</v>
      </c>
      <c r="L729" s="197">
        <f>INDEX(Sorted_by_Variable!K$502:K$554,D718)</f>
        <v>3.2544467074424523</v>
      </c>
      <c r="M729" s="197">
        <f>INDEX(Sorted_by_Variable!L$502:L$554,D718)</f>
        <v>3.9053360489309443</v>
      </c>
      <c r="N729" s="197">
        <f>INDEX(Sorted_by_Variable!M$502:M$554,D718)</f>
        <v>3.9053360489309434</v>
      </c>
      <c r="O729" s="197">
        <f>INDEX(Sorted_by_Variable!N$502:N$554,D718)</f>
        <v>4.5562253904194332</v>
      </c>
      <c r="P729" s="197">
        <f>INDEX(Sorted_by_Variable!O$502:O$554,D718)</f>
        <v>4.5562253904194323</v>
      </c>
      <c r="Q729" s="197">
        <f>INDEX(Sorted_by_Variable!P$502:P$554,D718)</f>
        <v>4.556225390419435</v>
      </c>
      <c r="R729" s="198">
        <f>INDEX(Sorted_by_Variable!Q$502:Q$554,D718)</f>
        <v>4.5562253904194323</v>
      </c>
      <c r="S729" s="197">
        <f>INDEX(Sorted_by_Variable!R$502:R$554,D718)</f>
        <v>4.5562253904194341</v>
      </c>
      <c r="T729" s="197">
        <f>INDEX(Sorted_by_Variable!S$502:S$554,D718)</f>
        <v>4.556225390419435</v>
      </c>
      <c r="U729" s="197">
        <f>INDEX(Sorted_by_Variable!T$502:T$554,D718)</f>
        <v>4.5562253904194332</v>
      </c>
      <c r="V729" s="197">
        <f>INDEX(Sorted_by_Variable!U$502:U$554,D718)</f>
        <v>4.5562253904194323</v>
      </c>
      <c r="W729" s="197">
        <f>INDEX(Sorted_by_Variable!V$502:V$554,D718)</f>
        <v>4.5562253904194341</v>
      </c>
      <c r="X729" s="197">
        <f>INDEX(Sorted_by_Variable!W$502:W$554,D718)</f>
        <v>4.556225390419435</v>
      </c>
      <c r="Y729" s="197">
        <f>INDEX(Sorted_by_Variable!X$502:X$554,D718)</f>
        <v>4.5562253904194341</v>
      </c>
      <c r="Z729" s="197">
        <f>INDEX(Sorted_by_Variable!Y$502:Y$554,D718)</f>
        <v>4.5562253904194341</v>
      </c>
      <c r="AA729" s="197">
        <f>INDEX(Sorted_by_Variable!Z$502:Z$554,D718)</f>
        <v>4.5562253904194341</v>
      </c>
      <c r="AB729" s="197">
        <f>INDEX(Sorted_by_Variable!AA$502:AA$554,D718)</f>
        <v>4.5562253904194341</v>
      </c>
      <c r="AC729" s="197">
        <f>INDEX(Sorted_by_Variable!AB$502:AB$554,D718)</f>
        <v>4.556225390419435</v>
      </c>
      <c r="AD729" s="197">
        <f>INDEX(Sorted_by_Variable!AC$502:AC$554,D718)</f>
        <v>4.5562253904194332</v>
      </c>
      <c r="AE729" s="197">
        <f>INDEX(Sorted_by_Variable!AD$502:AD$554,D718)</f>
        <v>4.5562253904194341</v>
      </c>
      <c r="AF729" s="197">
        <f>INDEX(Sorted_by_Variable!AE$502:AE$554,D718)</f>
        <v>4.5562253904194341</v>
      </c>
      <c r="AG729" s="197">
        <f>INDEX(Sorted_by_Variable!AF$502:AF$554,D718)</f>
        <v>4.556225390419435</v>
      </c>
      <c r="AH729" s="197">
        <f>INDEX(Sorted_by_Variable!AG$502:AG$554,D718)</f>
        <v>4.5562253904194341</v>
      </c>
      <c r="AI729" s="197">
        <f>INDEX(Sorted_by_Variable!AH$502:AH$554,D718)</f>
        <v>4.5562253904194332</v>
      </c>
      <c r="AJ729" s="197">
        <f>INDEX(Sorted_by_Variable!AI$502:AI$554,D718)</f>
        <v>4.5562253904194332</v>
      </c>
      <c r="AK729" s="197">
        <f>INDEX(Sorted_by_Variable!AJ$502:AJ$554,D718)</f>
        <v>4.5562253904194323</v>
      </c>
      <c r="AL729" s="197">
        <f>INDEX(Sorted_by_Variable!AK$502:AK$554,D718)</f>
        <v>4.5562253904194341</v>
      </c>
      <c r="AM729" s="197">
        <f>INDEX(Sorted_by_Variable!AL$502:AL$554,D718)</f>
        <v>4.5562253904194332</v>
      </c>
      <c r="AN729" s="197">
        <f>INDEX(Sorted_by_Variable!AM$502:AM$554,D718)</f>
        <v>4.5562253904194332</v>
      </c>
      <c r="AO729" s="197">
        <f>INDEX(Sorted_by_Variable!AN$502:AN$554,D718)</f>
        <v>4.5562253904194332</v>
      </c>
      <c r="AP729" s="197">
        <f>INDEX(Sorted_by_Variable!AO$502:AO$554,D718)</f>
        <v>4.5562253904194332</v>
      </c>
      <c r="AQ729" s="198">
        <f>INDEX(Sorted_by_Variable!AP$502:AP$554,D718)</f>
        <v>4.5562253904194341</v>
      </c>
      <c r="AS729" s="69" t="str">
        <f t="shared" si="133"/>
        <v>Participant levelized cost of saved energy</v>
      </c>
    </row>
    <row r="730" spans="2:45" x14ac:dyDescent="0.35">
      <c r="B730" s="36"/>
      <c r="C730" s="247" t="s">
        <v>2418</v>
      </c>
      <c r="D730" s="248"/>
      <c r="E730" s="250"/>
      <c r="F730" s="249"/>
      <c r="G730" s="250"/>
      <c r="H730" s="250"/>
      <c r="I730" s="250"/>
      <c r="J730" s="250"/>
      <c r="K730" s="250"/>
      <c r="L730" s="250"/>
      <c r="M730" s="250"/>
      <c r="N730" s="250"/>
      <c r="O730" s="250"/>
      <c r="P730" s="250"/>
      <c r="Q730" s="250"/>
      <c r="R730" s="251"/>
      <c r="S730" s="250"/>
      <c r="T730" s="250"/>
      <c r="U730" s="250"/>
      <c r="V730" s="250"/>
      <c r="W730" s="250"/>
      <c r="X730" s="250"/>
      <c r="Y730" s="250"/>
      <c r="Z730" s="250"/>
      <c r="AA730" s="250"/>
      <c r="AB730" s="250"/>
      <c r="AC730" s="250"/>
      <c r="AD730" s="250"/>
      <c r="AE730" s="250"/>
      <c r="AF730" s="250"/>
      <c r="AG730" s="250"/>
      <c r="AH730" s="250"/>
      <c r="AI730" s="250"/>
      <c r="AJ730" s="250"/>
      <c r="AK730" s="250"/>
      <c r="AL730" s="250"/>
      <c r="AM730" s="250"/>
      <c r="AN730" s="250"/>
      <c r="AO730" s="250"/>
      <c r="AP730" s="250"/>
      <c r="AQ730" s="251"/>
      <c r="AS730" s="69" t="str">
        <f>C730</f>
        <v>Annualized total cost of EE</v>
      </c>
    </row>
    <row r="731" spans="2:45" x14ac:dyDescent="0.35">
      <c r="B731" s="36"/>
      <c r="C731" s="244" t="s">
        <v>2418</v>
      </c>
      <c r="D731" s="76" t="s">
        <v>2376</v>
      </c>
      <c r="E731" s="200"/>
      <c r="F731" s="199">
        <f>INDEX(Sorted_by_Variable!E$557:E$609,D718)</f>
        <v>0</v>
      </c>
      <c r="G731" s="200">
        <f>INDEX(Sorted_by_Variable!F$557:F$609,D718)</f>
        <v>0</v>
      </c>
      <c r="H731" s="200">
        <f>INDEX(Sorted_by_Variable!G$557:G$609,D718)</f>
        <v>0</v>
      </c>
      <c r="I731" s="200">
        <f>INDEX(Sorted_by_Variable!H$557:H$609,D718)</f>
        <v>0</v>
      </c>
      <c r="J731" s="200">
        <f>INDEX(Sorted_by_Variable!I$557:I$609,D718)</f>
        <v>0.67236868975761099</v>
      </c>
      <c r="K731" s="200">
        <f>INDEX(Sorted_by_Variable!J$557:J$609,D718)</f>
        <v>3.280920695413021</v>
      </c>
      <c r="L731" s="200">
        <f>INDEX(Sorted_by_Variable!K$557:K$609,D718)</f>
        <v>7.7315144917265837</v>
      </c>
      <c r="M731" s="200">
        <f>INDEX(Sorted_by_Variable!L$557:L$609,D718)</f>
        <v>15.239717214058299</v>
      </c>
      <c r="N731" s="200">
        <f>INDEX(Sorted_by_Variable!M$557:M$609,D718)</f>
        <v>24.693383734726734</v>
      </c>
      <c r="O731" s="200">
        <f>INDEX(Sorted_by_Variable!N$557:N$609,D718)</f>
        <v>38.048514410346229</v>
      </c>
      <c r="P731" s="200">
        <f>INDEX(Sorted_by_Variable!O$557:O$609,D718)</f>
        <v>53.317073430968399</v>
      </c>
      <c r="Q731" s="200">
        <f>INDEX(Sorted_by_Variable!P$557:P$609,D718)</f>
        <v>70.308511316803688</v>
      </c>
      <c r="R731" s="201">
        <f>INDEX(Sorted_by_Variable!Q$557:Q$609,D718)</f>
        <v>86.53840669150506</v>
      </c>
      <c r="S731" s="200">
        <f>INDEX(Sorted_by_Variable!R$557:R$609,D718)</f>
        <v>101.57498013810917</v>
      </c>
      <c r="T731" s="200">
        <f>INDEX(Sorted_by_Variable!S$557:S$609,D718)</f>
        <v>115.44318602849735</v>
      </c>
      <c r="U731" s="200">
        <f>INDEX(Sorted_by_Variable!T$557:T$609,D718)</f>
        <v>128.16663248691191</v>
      </c>
      <c r="V731" s="200">
        <f>INDEX(Sorted_by_Variable!U$557:U$609,D718)</f>
        <v>139.76762112265203</v>
      </c>
      <c r="W731" s="200">
        <f>INDEX(Sorted_by_Variable!V$557:V$609,D718)</f>
        <v>150.26718510307478</v>
      </c>
      <c r="X731" s="200">
        <f>INDEX(Sorted_by_Variable!W$557:W$609,D718)</f>
        <v>159.68512562315934</v>
      </c>
      <c r="Y731" s="200">
        <f>INDEX(Sorted_by_Variable!X$557:X$609,D718)</f>
        <v>168.04004682573805</v>
      </c>
      <c r="Z731" s="200">
        <f>INDEX(Sorted_by_Variable!Y$557:Y$609,D718)</f>
        <v>175.34938922442316</v>
      </c>
      <c r="AA731" s="200">
        <f>INDEX(Sorted_by_Variable!Z$557:Z$609,D718)</f>
        <v>181.6294616792508</v>
      </c>
      <c r="AB731" s="200">
        <f>INDEX(Sorted_by_Variable!AA$557:AA$609,D718)</f>
        <v>186.8954719731334</v>
      </c>
      <c r="AC731" s="200">
        <f>INDEX(Sorted_by_Variable!AB$557:AB$609,D718)</f>
        <v>191.16155603534847</v>
      </c>
      <c r="AD731" s="200">
        <f>INDEX(Sorted_by_Variable!AC$557:AC$609,D718)</f>
        <v>194.47619368226842</v>
      </c>
      <c r="AE731" s="200">
        <f>INDEX(Sorted_by_Variable!AD$557:AD$609,D718)</f>
        <v>196.95448337277062</v>
      </c>
      <c r="AF731" s="200">
        <f>INDEX(Sorted_by_Variable!AE$557:AE$609,D718)</f>
        <v>198.70890945432009</v>
      </c>
      <c r="AG731" s="200">
        <f>INDEX(Sorted_by_Variable!AF$557:AF$609,D718)</f>
        <v>199.91846049684841</v>
      </c>
      <c r="AH731" s="200">
        <f>INDEX(Sorted_by_Variable!AG$557:AG$609,D718)</f>
        <v>200.70994147795028</v>
      </c>
      <c r="AI731" s="200">
        <f>INDEX(Sorted_by_Variable!AH$557:AH$609,D718)</f>
        <v>201.36433997395648</v>
      </c>
      <c r="AJ731" s="200">
        <f>INDEX(Sorted_by_Variable!AI$557:AI$609,D718)</f>
        <v>202.01797317643786</v>
      </c>
      <c r="AK731" s="200">
        <f>INDEX(Sorted_by_Variable!AJ$557:AJ$609,D718)</f>
        <v>202.80236588291197</v>
      </c>
      <c r="AL731" s="200">
        <f>INDEX(Sorted_by_Variable!AK$557:AK$609,D718)</f>
        <v>203.72356363562918</v>
      </c>
      <c r="AM731" s="200">
        <f>INDEX(Sorted_by_Variable!AL$557:AL$609,D718)</f>
        <v>204.765654899011</v>
      </c>
      <c r="AN731" s="200">
        <f>INDEX(Sorted_by_Variable!AM$557:AM$609,D718)</f>
        <v>205.91399020292801</v>
      </c>
      <c r="AO731" s="200">
        <f>INDEX(Sorted_by_Variable!AN$557:AN$609,D718)</f>
        <v>207.15513068315099</v>
      </c>
      <c r="AP731" s="200">
        <f>INDEX(Sorted_by_Variable!AO$557:AO$609,D718)</f>
        <v>208.47679945054568</v>
      </c>
      <c r="AQ731" s="201">
        <f>INDEX(Sorted_by_Variable!AP$557:AP$609,D718)</f>
        <v>209.86783567456578</v>
      </c>
      <c r="AS731" s="69" t="str">
        <f>C730&amp;"|"&amp;C731</f>
        <v>Annualized total cost of EE|Annualized total cost of EE</v>
      </c>
    </row>
    <row r="732" spans="2:45" x14ac:dyDescent="0.35">
      <c r="B732" s="36"/>
      <c r="C732" s="244" t="s">
        <v>2419</v>
      </c>
      <c r="D732" s="76" t="s">
        <v>2376</v>
      </c>
      <c r="E732" s="200"/>
      <c r="F732" s="199">
        <f>INDEX(Sorted_by_Variable!E$612:E$664,D718)</f>
        <v>0</v>
      </c>
      <c r="G732" s="200">
        <f>INDEX(Sorted_by_Variable!F$612:F$664,D718)</f>
        <v>0</v>
      </c>
      <c r="H732" s="200">
        <f>INDEX(Sorted_by_Variable!G$612:G$664,D718)</f>
        <v>0</v>
      </c>
      <c r="I732" s="200">
        <f>INDEX(Sorted_by_Variable!H$612:H$664,D718)</f>
        <v>0</v>
      </c>
      <c r="J732" s="200">
        <f>INDEX(Sorted_by_Variable!I$612:I$664,D718)</f>
        <v>0.3361843448788055</v>
      </c>
      <c r="K732" s="200">
        <f>INDEX(Sorted_by_Variable!J$612:J$664,D718)</f>
        <v>1.6404603477065105</v>
      </c>
      <c r="L732" s="200">
        <f>INDEX(Sorted_by_Variable!K$612:K$664,D718)</f>
        <v>3.8657572458632918</v>
      </c>
      <c r="M732" s="200">
        <f>INDEX(Sorted_by_Variable!L$612:L$664,D718)</f>
        <v>7.6198586070291494</v>
      </c>
      <c r="N732" s="200">
        <f>INDEX(Sorted_by_Variable!M$612:M$664,D718)</f>
        <v>12.346691867363367</v>
      </c>
      <c r="O732" s="200">
        <f>INDEX(Sorted_by_Variable!N$612:N$664,D718)</f>
        <v>19.024257205173114</v>
      </c>
      <c r="P732" s="200">
        <f>INDEX(Sorted_by_Variable!O$612:O$664,D718)</f>
        <v>26.6585367154842</v>
      </c>
      <c r="Q732" s="200">
        <f>INDEX(Sorted_by_Variable!P$612:P$664,D718)</f>
        <v>35.154255658401844</v>
      </c>
      <c r="R732" s="201">
        <f>INDEX(Sorted_by_Variable!Q$612:Q$664,D718)</f>
        <v>43.26920334575253</v>
      </c>
      <c r="S732" s="200">
        <f>INDEX(Sorted_by_Variable!R$612:R$664,D718)</f>
        <v>50.787490069054584</v>
      </c>
      <c r="T732" s="200">
        <f>INDEX(Sorted_by_Variable!S$612:S$664,D718)</f>
        <v>57.721593014248676</v>
      </c>
      <c r="U732" s="200">
        <f>INDEX(Sorted_by_Variable!T$612:T$664,D718)</f>
        <v>64.083316243455954</v>
      </c>
      <c r="V732" s="200">
        <f>INDEX(Sorted_by_Variable!U$612:U$664,D718)</f>
        <v>69.883810561326015</v>
      </c>
      <c r="W732" s="200">
        <f>INDEX(Sorted_by_Variable!V$612:V$664,D718)</f>
        <v>75.13359255153739</v>
      </c>
      <c r="X732" s="200">
        <f>INDEX(Sorted_by_Variable!W$612:W$664,D718)</f>
        <v>79.842562811579668</v>
      </c>
      <c r="Y732" s="200">
        <f>INDEX(Sorted_by_Variable!X$612:X$664,D718)</f>
        <v>84.020023412869023</v>
      </c>
      <c r="Z732" s="200">
        <f>INDEX(Sorted_by_Variable!Y$612:Y$664,D718)</f>
        <v>87.674694612211582</v>
      </c>
      <c r="AA732" s="200">
        <f>INDEX(Sorted_by_Variable!Z$612:Z$664,D718)</f>
        <v>90.814730839625398</v>
      </c>
      <c r="AB732" s="200">
        <f>INDEX(Sorted_by_Variable!AA$612:AA$664,D718)</f>
        <v>93.447735986566698</v>
      </c>
      <c r="AC732" s="200">
        <f>INDEX(Sorted_by_Variable!AB$612:AB$664,D718)</f>
        <v>95.580778017674234</v>
      </c>
      <c r="AD732" s="200">
        <f>INDEX(Sorted_by_Variable!AC$612:AC$664,D718)</f>
        <v>97.238096841134208</v>
      </c>
      <c r="AE732" s="200">
        <f>INDEX(Sorted_by_Variable!AD$612:AD$664,D718)</f>
        <v>98.477241686385312</v>
      </c>
      <c r="AF732" s="200">
        <f>INDEX(Sorted_by_Variable!AE$612:AE$664,D718)</f>
        <v>99.354454727160046</v>
      </c>
      <c r="AG732" s="200">
        <f>INDEX(Sorted_by_Variable!AF$612:AF$664,D718)</f>
        <v>99.959230248424205</v>
      </c>
      <c r="AH732" s="200">
        <f>INDEX(Sorted_by_Variable!AG$612:AG$664,D718)</f>
        <v>100.35497073897514</v>
      </c>
      <c r="AI732" s="200">
        <f>INDEX(Sorted_by_Variable!AH$612:AH$664,D718)</f>
        <v>100.68216998697824</v>
      </c>
      <c r="AJ732" s="200">
        <f>INDEX(Sorted_by_Variable!AI$612:AI$664,D718)</f>
        <v>101.00898658821893</v>
      </c>
      <c r="AK732" s="200">
        <f>INDEX(Sorted_by_Variable!AJ$612:AJ$664,D718)</f>
        <v>101.40118294145599</v>
      </c>
      <c r="AL732" s="200">
        <f>INDEX(Sorted_by_Variable!AK$612:AK$664,D718)</f>
        <v>101.86178181781459</v>
      </c>
      <c r="AM732" s="200">
        <f>INDEX(Sorted_by_Variable!AL$612:AL$664,D718)</f>
        <v>102.3828274495055</v>
      </c>
      <c r="AN732" s="200">
        <f>INDEX(Sorted_by_Variable!AM$612:AM$664,D718)</f>
        <v>102.956995101464</v>
      </c>
      <c r="AO732" s="200">
        <f>INDEX(Sorted_by_Variable!AN$612:AN$664,D718)</f>
        <v>103.57756534157549</v>
      </c>
      <c r="AP732" s="200">
        <f>INDEX(Sorted_by_Variable!AO$612:AO$664,D718)</f>
        <v>104.23839972527284</v>
      </c>
      <c r="AQ732" s="201">
        <f>INDEX(Sorted_by_Variable!AP$612:AP$664,D718)</f>
        <v>104.93391783728289</v>
      </c>
      <c r="AS732" s="69" t="str">
        <f>C730&amp;"|"&amp;C732</f>
        <v>Annualized total cost of EE|Annualized program cost of EE</v>
      </c>
    </row>
    <row r="733" spans="2:45" x14ac:dyDescent="0.35">
      <c r="B733" s="36"/>
      <c r="C733" s="244" t="s">
        <v>2420</v>
      </c>
      <c r="D733" s="76" t="s">
        <v>2376</v>
      </c>
      <c r="E733" s="200"/>
      <c r="F733" s="199">
        <f>INDEX(Sorted_by_Variable!E$667:E$719,D718)</f>
        <v>0</v>
      </c>
      <c r="G733" s="200">
        <f>INDEX(Sorted_by_Variable!F$667:F$719,D718)</f>
        <v>0</v>
      </c>
      <c r="H733" s="200">
        <f>INDEX(Sorted_by_Variable!G$667:G$719,D718)</f>
        <v>0</v>
      </c>
      <c r="I733" s="200">
        <f>INDEX(Sorted_by_Variable!H$667:H$719,D718)</f>
        <v>0</v>
      </c>
      <c r="J733" s="200">
        <f>INDEX(Sorted_by_Variable!I$667:I$719,D718)</f>
        <v>0.3361843448788055</v>
      </c>
      <c r="K733" s="200">
        <f>INDEX(Sorted_by_Variable!J$667:J$719,D718)</f>
        <v>1.6404603477065105</v>
      </c>
      <c r="L733" s="200">
        <f>INDEX(Sorted_by_Variable!K$667:K$719,D718)</f>
        <v>3.8657572458632918</v>
      </c>
      <c r="M733" s="200">
        <f>INDEX(Sorted_by_Variable!L$667:L$719,D718)</f>
        <v>7.6198586070291494</v>
      </c>
      <c r="N733" s="200">
        <f>INDEX(Sorted_by_Variable!M$667:M$719,D718)</f>
        <v>12.346691867363367</v>
      </c>
      <c r="O733" s="200">
        <f>INDEX(Sorted_by_Variable!N$667:N$719,D718)</f>
        <v>19.024257205173114</v>
      </c>
      <c r="P733" s="200">
        <f>INDEX(Sorted_by_Variable!O$667:O$719,D718)</f>
        <v>26.6585367154842</v>
      </c>
      <c r="Q733" s="200">
        <f>INDEX(Sorted_by_Variable!P$667:P$719,D718)</f>
        <v>35.154255658401844</v>
      </c>
      <c r="R733" s="201">
        <f>INDEX(Sorted_by_Variable!Q$667:Q$719,D718)</f>
        <v>43.26920334575253</v>
      </c>
      <c r="S733" s="200">
        <f>INDEX(Sorted_by_Variable!R$667:R$719,D718)</f>
        <v>50.787490069054584</v>
      </c>
      <c r="T733" s="200">
        <f>INDEX(Sorted_by_Variable!S$667:S$719,D718)</f>
        <v>57.721593014248676</v>
      </c>
      <c r="U733" s="200">
        <f>INDEX(Sorted_by_Variable!T$667:T$719,D718)</f>
        <v>64.083316243455954</v>
      </c>
      <c r="V733" s="200">
        <f>INDEX(Sorted_by_Variable!U$667:U$719,D718)</f>
        <v>69.883810561326015</v>
      </c>
      <c r="W733" s="200">
        <f>INDEX(Sorted_by_Variable!V$667:V$719,D718)</f>
        <v>75.13359255153739</v>
      </c>
      <c r="X733" s="200">
        <f>INDEX(Sorted_by_Variable!W$667:W$719,D718)</f>
        <v>79.842562811579668</v>
      </c>
      <c r="Y733" s="200">
        <f>INDEX(Sorted_by_Variable!X$667:X$719,D718)</f>
        <v>84.020023412869023</v>
      </c>
      <c r="Z733" s="200">
        <f>INDEX(Sorted_by_Variable!Y$667:Y$719,D718)</f>
        <v>87.674694612211582</v>
      </c>
      <c r="AA733" s="200">
        <f>INDEX(Sorted_by_Variable!Z$667:Z$719,D718)</f>
        <v>90.814730839625398</v>
      </c>
      <c r="AB733" s="200">
        <f>INDEX(Sorted_by_Variable!AA$667:AA$719,D718)</f>
        <v>93.447735986566698</v>
      </c>
      <c r="AC733" s="200">
        <f>INDEX(Sorted_by_Variable!AB$667:AB$719,D718)</f>
        <v>95.580778017674234</v>
      </c>
      <c r="AD733" s="200">
        <f>INDEX(Sorted_by_Variable!AC$667:AC$719,D718)</f>
        <v>97.238096841134208</v>
      </c>
      <c r="AE733" s="200">
        <f>INDEX(Sorted_by_Variable!AD$667:AD$719,D718)</f>
        <v>98.477241686385312</v>
      </c>
      <c r="AF733" s="200">
        <f>INDEX(Sorted_by_Variable!AE$667:AE$719,D718)</f>
        <v>99.354454727160046</v>
      </c>
      <c r="AG733" s="200">
        <f>INDEX(Sorted_by_Variable!AF$667:AF$719,D718)</f>
        <v>99.959230248424205</v>
      </c>
      <c r="AH733" s="200">
        <f>INDEX(Sorted_by_Variable!AG$667:AG$719,D718)</f>
        <v>100.35497073897514</v>
      </c>
      <c r="AI733" s="200">
        <f>INDEX(Sorted_by_Variable!AH$667:AH$719,D718)</f>
        <v>100.68216998697824</v>
      </c>
      <c r="AJ733" s="200">
        <f>INDEX(Sorted_by_Variable!AI$667:AI$719,D718)</f>
        <v>101.00898658821893</v>
      </c>
      <c r="AK733" s="200">
        <f>INDEX(Sorted_by_Variable!AJ$667:AJ$719,D718)</f>
        <v>101.40118294145599</v>
      </c>
      <c r="AL733" s="200">
        <f>INDEX(Sorted_by_Variable!AK$667:AK$719,D718)</f>
        <v>101.86178181781459</v>
      </c>
      <c r="AM733" s="200">
        <f>INDEX(Sorted_by_Variable!AL$667:AL$719,D718)</f>
        <v>102.3828274495055</v>
      </c>
      <c r="AN733" s="200">
        <f>INDEX(Sorted_by_Variable!AM$667:AM$719,D718)</f>
        <v>102.956995101464</v>
      </c>
      <c r="AO733" s="200">
        <f>INDEX(Sorted_by_Variable!AN$667:AN$719,D718)</f>
        <v>103.57756534157549</v>
      </c>
      <c r="AP733" s="200">
        <f>INDEX(Sorted_by_Variable!AO$667:AO$719,D718)</f>
        <v>104.23839972527284</v>
      </c>
      <c r="AQ733" s="201">
        <f>INDEX(Sorted_by_Variable!AP$667:AP$719,D718)</f>
        <v>104.93391783728289</v>
      </c>
      <c r="AS733" s="69" t="str">
        <f>C730&amp;"|"&amp;C733</f>
        <v>Annualized total cost of EE|Annualized participant cost of EE</v>
      </c>
    </row>
    <row r="734" spans="2:45" x14ac:dyDescent="0.35">
      <c r="B734" s="231"/>
      <c r="C734" s="247" t="s">
        <v>2421</v>
      </c>
      <c r="D734" s="248"/>
      <c r="E734" s="250"/>
      <c r="F734" s="249"/>
      <c r="G734" s="250"/>
      <c r="H734" s="250"/>
      <c r="I734" s="250"/>
      <c r="J734" s="250"/>
      <c r="K734" s="250"/>
      <c r="L734" s="250"/>
      <c r="M734" s="250"/>
      <c r="N734" s="250"/>
      <c r="O734" s="250"/>
      <c r="P734" s="250"/>
      <c r="Q734" s="250"/>
      <c r="R734" s="251"/>
      <c r="S734" s="250"/>
      <c r="T734" s="250"/>
      <c r="U734" s="250"/>
      <c r="V734" s="250"/>
      <c r="W734" s="250"/>
      <c r="X734" s="250"/>
      <c r="Y734" s="250"/>
      <c r="Z734" s="250"/>
      <c r="AA734" s="250"/>
      <c r="AB734" s="250"/>
      <c r="AC734" s="250"/>
      <c r="AD734" s="250"/>
      <c r="AE734" s="250"/>
      <c r="AF734" s="250"/>
      <c r="AG734" s="250"/>
      <c r="AH734" s="250"/>
      <c r="AI734" s="250"/>
      <c r="AJ734" s="250"/>
      <c r="AK734" s="250"/>
      <c r="AL734" s="250"/>
      <c r="AM734" s="250"/>
      <c r="AN734" s="250"/>
      <c r="AO734" s="250"/>
      <c r="AP734" s="250"/>
      <c r="AQ734" s="251"/>
      <c r="AS734" s="69" t="str">
        <f>C734</f>
        <v>Annual first-year costs</v>
      </c>
    </row>
    <row r="735" spans="2:45" x14ac:dyDescent="0.35">
      <c r="B735" s="36"/>
      <c r="C735" s="244" t="s">
        <v>2394</v>
      </c>
      <c r="D735" s="76" t="s">
        <v>2376</v>
      </c>
      <c r="E735" s="200"/>
      <c r="F735" s="199">
        <f>INDEX(Sorted_by_Variable!E$722:E$774,D718)</f>
        <v>0</v>
      </c>
      <c r="G735" s="200">
        <f>INDEX(Sorted_by_Variable!F$722:F$774,D718)</f>
        <v>0</v>
      </c>
      <c r="H735" s="200">
        <f>INDEX(Sorted_by_Variable!G$722:G$774,D718)</f>
        <v>0</v>
      </c>
      <c r="I735" s="200">
        <f>INDEX(Sorted_by_Variable!H$722:H$774,D718)</f>
        <v>0</v>
      </c>
      <c r="J735" s="200">
        <f>INDEX(Sorted_by_Variable!I$722:I$774,D718)</f>
        <v>5.6814999999999998</v>
      </c>
      <c r="K735" s="200">
        <f>INDEX(Sorted_by_Variable!J$722:J$774,D718)</f>
        <v>22.341230906657625</v>
      </c>
      <c r="L735" s="200">
        <f>INDEX(Sorted_by_Variable!K$722:K$774,D718)</f>
        <v>39.082296027706526</v>
      </c>
      <c r="M735" s="200">
        <f>INDEX(Sorted_by_Variable!L$722:L$774,D718)</f>
        <v>66.975984240219475</v>
      </c>
      <c r="N735" s="200">
        <f>INDEX(Sorted_by_Variable!M$722:M$774,D718)</f>
        <v>86.940160496859548</v>
      </c>
      <c r="O735" s="200">
        <f>INDEX(Sorted_by_Variable!N$722:N$774,D718)</f>
        <v>124.48324100246299</v>
      </c>
      <c r="P735" s="200">
        <f>INDEX(Sorted_by_Variable!O$722:O$774,D718)</f>
        <v>147.20341613785783</v>
      </c>
      <c r="Q735" s="200">
        <f>INDEX(Sorted_by_Variable!P$722:P$774,D718)</f>
        <v>169.50925123279492</v>
      </c>
      <c r="R735" s="201">
        <f>INDEX(Sorted_by_Variable!Q$722:Q$774,D718)</f>
        <v>171.99577402695334</v>
      </c>
      <c r="S735" s="200">
        <f>INDEX(Sorted_by_Variable!R$722:R$774,D718)</f>
        <v>170.96464027630597</v>
      </c>
      <c r="T735" s="200">
        <f>INDEX(Sorted_by_Variable!S$722:S$774,D718)</f>
        <v>170.09010019804083</v>
      </c>
      <c r="U735" s="200">
        <f>INDEX(Sorted_by_Variable!T$722:T$774,D718)</f>
        <v>169.36901980272873</v>
      </c>
      <c r="V735" s="200">
        <f>INDEX(Sorted_by_Variable!U$722:U$774,D718)</f>
        <v>168.79843589450005</v>
      </c>
      <c r="W735" s="200">
        <f>INDEX(Sorted_by_Variable!V$722:V$774,D718)</f>
        <v>168.37555103579101</v>
      </c>
      <c r="X735" s="200">
        <f>INDEX(Sorted_by_Variable!W$722:W$774,D718)</f>
        <v>168.09772872246128</v>
      </c>
      <c r="Y735" s="200">
        <f>INDEX(Sorted_by_Variable!X$722:X$774,D718)</f>
        <v>167.96248876215071</v>
      </c>
      <c r="Z735" s="200">
        <f>INDEX(Sorted_by_Variable!Y$722:Y$774,D718)</f>
        <v>167.96750284901827</v>
      </c>
      <c r="AA735" s="200">
        <f>INDEX(Sorted_by_Variable!Z$722:Z$774,D718)</f>
        <v>168.11059032826884</v>
      </c>
      <c r="AB735" s="200">
        <f>INDEX(Sorted_by_Variable!AA$722:AA$774,D718)</f>
        <v>168.38971414412666</v>
      </c>
      <c r="AC735" s="200">
        <f>INDEX(Sorted_by_Variable!AB$722:AB$774,D718)</f>
        <v>168.80297696516143</v>
      </c>
      <c r="AD735" s="200">
        <f>INDEX(Sorted_by_Variable!AC$722:AC$774,D718)</f>
        <v>169.34861748110595</v>
      </c>
      <c r="AE735" s="200">
        <f>INDEX(Sorted_by_Variable!AD$722:AD$774,D718)</f>
        <v>170.01872731290422</v>
      </c>
      <c r="AF735" s="200">
        <f>INDEX(Sorted_by_Variable!AE$722:AE$774,D718)</f>
        <v>170.79348754760164</v>
      </c>
      <c r="AG735" s="200">
        <f>INDEX(Sorted_by_Variable!AF$722:AF$774,D718)</f>
        <v>171.65338509224512</v>
      </c>
      <c r="AH735" s="200">
        <f>INDEX(Sorted_by_Variable!AG$722:AG$774,D718)</f>
        <v>172.57929343457894</v>
      </c>
      <c r="AI735" s="200">
        <f>INDEX(Sorted_by_Variable!AH$722:AH$774,D718)</f>
        <v>173.95232076170956</v>
      </c>
      <c r="AJ735" s="200">
        <f>INDEX(Sorted_by_Variable!AI$722:AI$774,D718)</f>
        <v>175.35369113445188</v>
      </c>
      <c r="AK735" s="200">
        <f>INDEX(Sorted_by_Variable!AJ$722:AJ$774,D718)</f>
        <v>176.76620804281538</v>
      </c>
      <c r="AL735" s="200">
        <f>INDEX(Sorted_by_Variable!AK$722:AK$774,D718)</f>
        <v>178.17328301890345</v>
      </c>
      <c r="AM735" s="200">
        <f>INDEX(Sorted_by_Variable!AL$722:AL$774,D718)</f>
        <v>179.57423265955697</v>
      </c>
      <c r="AN735" s="200">
        <f>INDEX(Sorted_by_Variable!AM$722:AM$774,D718)</f>
        <v>180.9711572305543</v>
      </c>
      <c r="AO735" s="200">
        <f>INDEX(Sorted_by_Variable!AN$722:AN$774,D718)</f>
        <v>182.36599765278464</v>
      </c>
      <c r="AP735" s="200">
        <f>INDEX(Sorted_by_Variable!AO$722:AO$774,D718)</f>
        <v>183.76054202935472</v>
      </c>
      <c r="AQ735" s="201">
        <f>INDEX(Sorted_by_Variable!AP$722:AP$774,D718)</f>
        <v>185.1564318141873</v>
      </c>
      <c r="AS735" s="69" t="str">
        <f>C734&amp;"|"&amp;C735</f>
        <v>Annual first-year costs|Annual total cost of EE</v>
      </c>
    </row>
    <row r="736" spans="2:45" x14ac:dyDescent="0.35">
      <c r="B736" s="36"/>
      <c r="C736" s="244" t="s">
        <v>2385</v>
      </c>
      <c r="D736" s="76" t="s">
        <v>2376</v>
      </c>
      <c r="E736" s="200"/>
      <c r="F736" s="199">
        <f>INDEX(Sorted_by_Variable!E$777:E$829,D718)</f>
        <v>0</v>
      </c>
      <c r="G736" s="200">
        <f>INDEX(Sorted_by_Variable!F$777:F$829,D718)</f>
        <v>0</v>
      </c>
      <c r="H736" s="200">
        <f>INDEX(Sorted_by_Variable!G$777:G$829,D718)</f>
        <v>0</v>
      </c>
      <c r="I736" s="200">
        <f>INDEX(Sorted_by_Variable!H$777:H$829,D718)</f>
        <v>0</v>
      </c>
      <c r="J736" s="200">
        <f>INDEX(Sorted_by_Variable!I$777:I$829,D718)</f>
        <v>2.8407499999999999</v>
      </c>
      <c r="K736" s="200">
        <f>INDEX(Sorted_by_Variable!J$777:J$829,D718)</f>
        <v>11.170615453328812</v>
      </c>
      <c r="L736" s="200">
        <f>INDEX(Sorted_by_Variable!K$777:K$829,D718)</f>
        <v>19.541148013853263</v>
      </c>
      <c r="M736" s="200">
        <f>INDEX(Sorted_by_Variable!L$777:L$829,D718)</f>
        <v>33.487992120109737</v>
      </c>
      <c r="N736" s="200">
        <f>INDEX(Sorted_by_Variable!M$777:M$829,D718)</f>
        <v>43.470080248429774</v>
      </c>
      <c r="O736" s="200">
        <f>INDEX(Sorted_by_Variable!N$777:N$829,D718)</f>
        <v>62.241620501231495</v>
      </c>
      <c r="P736" s="200">
        <f>INDEX(Sorted_by_Variable!O$777:O$829,D718)</f>
        <v>73.601708068928914</v>
      </c>
      <c r="Q736" s="200">
        <f>INDEX(Sorted_by_Variable!P$777:P$829,D718)</f>
        <v>84.754625616397462</v>
      </c>
      <c r="R736" s="201">
        <f>INDEX(Sorted_by_Variable!Q$777:Q$829,D718)</f>
        <v>85.997887013476671</v>
      </c>
      <c r="S736" s="200">
        <f>INDEX(Sorted_by_Variable!R$777:R$829,D718)</f>
        <v>85.482320138152986</v>
      </c>
      <c r="T736" s="200">
        <f>INDEX(Sorted_by_Variable!S$777:S$829,D718)</f>
        <v>85.045050099020415</v>
      </c>
      <c r="U736" s="200">
        <f>INDEX(Sorted_by_Variable!T$777:T$829,D718)</f>
        <v>84.684509901364365</v>
      </c>
      <c r="V736" s="200">
        <f>INDEX(Sorted_by_Variable!U$777:U$829,D718)</f>
        <v>84.399217947250023</v>
      </c>
      <c r="W736" s="200">
        <f>INDEX(Sorted_by_Variable!V$777:V$829,D718)</f>
        <v>84.187775517895503</v>
      </c>
      <c r="X736" s="200">
        <f>INDEX(Sorted_by_Variable!W$777:W$829,D718)</f>
        <v>84.048864361230642</v>
      </c>
      <c r="Y736" s="200">
        <f>INDEX(Sorted_by_Variable!X$777:X$829,D718)</f>
        <v>83.981244381075356</v>
      </c>
      <c r="Z736" s="200">
        <f>INDEX(Sorted_by_Variable!Y$777:Y$829,D718)</f>
        <v>83.983751424509137</v>
      </c>
      <c r="AA736" s="200">
        <f>INDEX(Sorted_by_Variable!Z$777:Z$829,D718)</f>
        <v>84.055295164134421</v>
      </c>
      <c r="AB736" s="200">
        <f>INDEX(Sorted_by_Variable!AA$777:AA$829,D718)</f>
        <v>84.194857072063328</v>
      </c>
      <c r="AC736" s="200">
        <f>INDEX(Sorted_by_Variable!AB$777:AB$829,D718)</f>
        <v>84.401488482580717</v>
      </c>
      <c r="AD736" s="200">
        <f>INDEX(Sorted_by_Variable!AC$777:AC$829,D718)</f>
        <v>84.674308740552974</v>
      </c>
      <c r="AE736" s="200">
        <f>INDEX(Sorted_by_Variable!AD$777:AD$829,D718)</f>
        <v>85.009363656452109</v>
      </c>
      <c r="AF736" s="200">
        <f>INDEX(Sorted_by_Variable!AE$777:AE$829,D718)</f>
        <v>85.396743773800821</v>
      </c>
      <c r="AG736" s="200">
        <f>INDEX(Sorted_by_Variable!AF$777:AF$829,D718)</f>
        <v>85.826692546122558</v>
      </c>
      <c r="AH736" s="200">
        <f>INDEX(Sorted_by_Variable!AG$777:AG$829,D718)</f>
        <v>86.289646717289472</v>
      </c>
      <c r="AI736" s="200">
        <f>INDEX(Sorted_by_Variable!AH$777:AH$829,D718)</f>
        <v>86.976160380854779</v>
      </c>
      <c r="AJ736" s="200">
        <f>INDEX(Sorted_by_Variable!AI$777:AI$829,D718)</f>
        <v>87.676845567225939</v>
      </c>
      <c r="AK736" s="200">
        <f>INDEX(Sorted_by_Variable!AJ$777:AJ$829,D718)</f>
        <v>88.383104021407689</v>
      </c>
      <c r="AL736" s="200">
        <f>INDEX(Sorted_by_Variable!AK$777:AK$829,D718)</f>
        <v>89.086641509451724</v>
      </c>
      <c r="AM736" s="200">
        <f>INDEX(Sorted_by_Variable!AL$777:AL$829,D718)</f>
        <v>89.787116329778485</v>
      </c>
      <c r="AN736" s="200">
        <f>INDEX(Sorted_by_Variable!AM$777:AM$829,D718)</f>
        <v>90.485578615277149</v>
      </c>
      <c r="AO736" s="200">
        <f>INDEX(Sorted_by_Variable!AN$777:AN$829,D718)</f>
        <v>91.182998826392321</v>
      </c>
      <c r="AP736" s="200">
        <f>INDEX(Sorted_by_Variable!AO$777:AO$829,D718)</f>
        <v>91.880271014677362</v>
      </c>
      <c r="AQ736" s="201">
        <f>INDEX(Sorted_by_Variable!AP$777:AP$829,D718)</f>
        <v>92.57821590709365</v>
      </c>
      <c r="AS736" s="69" t="str">
        <f>C734&amp;"|"&amp;C736</f>
        <v>Annual first-year costs|Annual program cost of EE</v>
      </c>
    </row>
    <row r="737" spans="2:45" ht="18" thickBot="1" x14ac:dyDescent="0.4">
      <c r="B737" s="29"/>
      <c r="C737" s="245" t="s">
        <v>2386</v>
      </c>
      <c r="D737" s="96" t="s">
        <v>2376</v>
      </c>
      <c r="E737" s="203"/>
      <c r="F737" s="202">
        <f>INDEX(Sorted_by_Variable!E$832:E$884,D718)</f>
        <v>0</v>
      </c>
      <c r="G737" s="203">
        <f>INDEX(Sorted_by_Variable!F$832:F$884,D718)</f>
        <v>0</v>
      </c>
      <c r="H737" s="203">
        <f>INDEX(Sorted_by_Variable!G$832:G$884,D718)</f>
        <v>0</v>
      </c>
      <c r="I737" s="203">
        <f>INDEX(Sorted_by_Variable!H$832:H$884,D718)</f>
        <v>0</v>
      </c>
      <c r="J737" s="203">
        <f>INDEX(Sorted_by_Variable!I$832:I$884,D718)</f>
        <v>2.8407499999999999</v>
      </c>
      <c r="K737" s="203">
        <f>INDEX(Sorted_by_Variable!J$832:J$884,D718)</f>
        <v>11.170615453328812</v>
      </c>
      <c r="L737" s="203">
        <f>INDEX(Sorted_by_Variable!K$832:K$884,D718)</f>
        <v>19.541148013853263</v>
      </c>
      <c r="M737" s="203">
        <f>INDEX(Sorted_by_Variable!L$832:L$884,D718)</f>
        <v>33.487992120109737</v>
      </c>
      <c r="N737" s="203">
        <f>INDEX(Sorted_by_Variable!M$832:M$884,D718)</f>
        <v>43.470080248429774</v>
      </c>
      <c r="O737" s="203">
        <f>INDEX(Sorted_by_Variable!N$832:N$884,D718)</f>
        <v>62.241620501231495</v>
      </c>
      <c r="P737" s="203">
        <f>INDEX(Sorted_by_Variable!O$832:O$884,D718)</f>
        <v>73.601708068928914</v>
      </c>
      <c r="Q737" s="203">
        <f>INDEX(Sorted_by_Variable!P$832:P$884,D718)</f>
        <v>84.754625616397462</v>
      </c>
      <c r="R737" s="204">
        <f>INDEX(Sorted_by_Variable!Q$832:Q$884,D718)</f>
        <v>85.997887013476671</v>
      </c>
      <c r="S737" s="203">
        <f>INDEX(Sorted_by_Variable!R$832:R$884,D718)</f>
        <v>85.482320138152986</v>
      </c>
      <c r="T737" s="203">
        <f>INDEX(Sorted_by_Variable!S$832:S$884,D718)</f>
        <v>85.045050099020415</v>
      </c>
      <c r="U737" s="203">
        <f>INDEX(Sorted_by_Variable!T$832:T$884,D718)</f>
        <v>84.684509901364365</v>
      </c>
      <c r="V737" s="203">
        <f>INDEX(Sorted_by_Variable!U$832:U$884,D718)</f>
        <v>84.399217947250023</v>
      </c>
      <c r="W737" s="203">
        <f>INDEX(Sorted_by_Variable!V$832:V$884,D718)</f>
        <v>84.187775517895503</v>
      </c>
      <c r="X737" s="203">
        <f>INDEX(Sorted_by_Variable!W$832:W$884,D718)</f>
        <v>84.048864361230642</v>
      </c>
      <c r="Y737" s="203">
        <f>INDEX(Sorted_by_Variable!X$832:X$884,D718)</f>
        <v>83.981244381075356</v>
      </c>
      <c r="Z737" s="203">
        <f>INDEX(Sorted_by_Variable!Y$832:Y$884,D718)</f>
        <v>83.983751424509137</v>
      </c>
      <c r="AA737" s="203">
        <f>INDEX(Sorted_by_Variable!Z$832:Z$884,D718)</f>
        <v>84.055295164134421</v>
      </c>
      <c r="AB737" s="203">
        <f>INDEX(Sorted_by_Variable!AA$832:AA$884,D718)</f>
        <v>84.194857072063328</v>
      </c>
      <c r="AC737" s="203">
        <f>INDEX(Sorted_by_Variable!AB$832:AB$884,D718)</f>
        <v>84.401488482580717</v>
      </c>
      <c r="AD737" s="203">
        <f>INDEX(Sorted_by_Variable!AC$832:AC$884,D718)</f>
        <v>84.674308740552974</v>
      </c>
      <c r="AE737" s="203">
        <f>INDEX(Sorted_by_Variable!AD$832:AD$884,D718)</f>
        <v>85.009363656452109</v>
      </c>
      <c r="AF737" s="203">
        <f>INDEX(Sorted_by_Variable!AE$832:AE$884,D718)</f>
        <v>85.396743773800821</v>
      </c>
      <c r="AG737" s="203">
        <f>INDEX(Sorted_by_Variable!AF$832:AF$884,D718)</f>
        <v>85.826692546122558</v>
      </c>
      <c r="AH737" s="203">
        <f>INDEX(Sorted_by_Variable!AG$832:AG$884,D718)</f>
        <v>86.289646717289472</v>
      </c>
      <c r="AI737" s="203">
        <f>INDEX(Sorted_by_Variable!AH$832:AH$884,D718)</f>
        <v>86.976160380854779</v>
      </c>
      <c r="AJ737" s="203">
        <f>INDEX(Sorted_by_Variable!AI$832:AI$884,D718)</f>
        <v>87.676845567225939</v>
      </c>
      <c r="AK737" s="203">
        <f>INDEX(Sorted_by_Variable!AJ$832:AJ$884,D718)</f>
        <v>88.383104021407689</v>
      </c>
      <c r="AL737" s="203">
        <f>INDEX(Sorted_by_Variable!AK$832:AK$884,D718)</f>
        <v>89.086641509451724</v>
      </c>
      <c r="AM737" s="203">
        <f>INDEX(Sorted_by_Variable!AL$832:AL$884,D718)</f>
        <v>89.787116329778485</v>
      </c>
      <c r="AN737" s="203">
        <f>INDEX(Sorted_by_Variable!AM$832:AM$884,D718)</f>
        <v>90.485578615277149</v>
      </c>
      <c r="AO737" s="203">
        <f>INDEX(Sorted_by_Variable!AN$832:AN$884,D718)</f>
        <v>91.182998826392321</v>
      </c>
      <c r="AP737" s="203">
        <f>INDEX(Sorted_by_Variable!AO$832:AO$884,D718)</f>
        <v>91.880271014677362</v>
      </c>
      <c r="AQ737" s="204">
        <f>INDEX(Sorted_by_Variable!AP$832:AP$884,D718)</f>
        <v>92.57821590709365</v>
      </c>
      <c r="AS737" s="69" t="str">
        <f>C734&amp;"|"&amp;C737</f>
        <v>Annual first-year costs|Annual participant cost of EE</v>
      </c>
    </row>
    <row r="738" spans="2:45" ht="18.75" thickTop="1" thickBot="1" x14ac:dyDescent="0.4"/>
    <row r="739" spans="2:45" ht="25.5" thickTop="1" x14ac:dyDescent="0.5">
      <c r="B739" s="217" t="str">
        <f>INDEX(Sorted_by_Variable!$C$7:$C$59,D739)</f>
        <v>Ohio</v>
      </c>
      <c r="C739" s="94"/>
      <c r="D739" s="228">
        <f>D718+1</f>
        <v>34</v>
      </c>
      <c r="E739" s="220"/>
      <c r="F739" s="222"/>
      <c r="G739" s="94"/>
      <c r="H739" s="94"/>
      <c r="I739" s="94"/>
      <c r="J739" s="94"/>
      <c r="K739" s="94"/>
      <c r="L739" s="94"/>
      <c r="M739" s="94"/>
      <c r="N739" s="94"/>
      <c r="O739" s="94"/>
      <c r="P739" s="94"/>
      <c r="Q739" s="94"/>
      <c r="R739" s="220"/>
      <c r="S739" s="94"/>
      <c r="T739" s="94"/>
      <c r="U739" s="94"/>
      <c r="V739" s="94"/>
      <c r="W739" s="94"/>
      <c r="X739" s="94"/>
      <c r="Y739" s="94"/>
      <c r="Z739" s="94"/>
      <c r="AA739" s="94"/>
      <c r="AB739" s="94"/>
      <c r="AC739" s="94"/>
      <c r="AD739" s="94"/>
      <c r="AE739" s="94"/>
      <c r="AF739" s="94"/>
      <c r="AG739" s="94"/>
      <c r="AH739" s="94"/>
      <c r="AI739" s="94"/>
      <c r="AJ739" s="94"/>
      <c r="AK739" s="94"/>
      <c r="AL739" s="94"/>
      <c r="AM739" s="94"/>
      <c r="AN739" s="94"/>
      <c r="AO739" s="94"/>
      <c r="AP739" s="94"/>
      <c r="AQ739" s="220"/>
      <c r="AS739" s="69"/>
    </row>
    <row r="740" spans="2:45" x14ac:dyDescent="0.35">
      <c r="C740" t="s">
        <v>2358</v>
      </c>
      <c r="D740" s="76" t="s">
        <v>0</v>
      </c>
      <c r="E740" s="166">
        <f>INDEX(Sorted_by_Variable!D$7:D$59,D739)</f>
        <v>153780.36199999999</v>
      </c>
      <c r="F740" s="167">
        <f>INDEX(Sorted_by_Variable!E$7:E$59,D739)</f>
        <v>154406.21313582451</v>
      </c>
      <c r="G740" s="166">
        <f>INDEX(Sorted_by_Variable!F$7:F$59,D739)</f>
        <v>155034.61134358408</v>
      </c>
      <c r="H740" s="166">
        <f>INDEX(Sorted_by_Variable!G$7:G$59,D739)</f>
        <v>155665.56698928282</v>
      </c>
      <c r="I740" s="166">
        <f>INDEX(Sorted_by_Variable!H$7:H$59,D739)</f>
        <v>156299.0904811121</v>
      </c>
      <c r="J740" s="166">
        <f>INDEX(Sorted_by_Variable!I$7:I$59,D739)</f>
        <v>156935.19226962229</v>
      </c>
      <c r="K740" s="166">
        <f>INDEX(Sorted_by_Variable!J$7:J$59,D739)</f>
        <v>157573.88284789509</v>
      </c>
      <c r="L740" s="166">
        <f>INDEX(Sorted_by_Variable!K$7:K$59,D739)</f>
        <v>158215.17275171672</v>
      </c>
      <c r="M740" s="166">
        <f>INDEX(Sorted_by_Variable!L$7:L$59,D739)</f>
        <v>158859.0725597516</v>
      </c>
      <c r="N740" s="166">
        <f>INDEX(Sorted_by_Variable!M$7:M$59,D739)</f>
        <v>159505.59289371694</v>
      </c>
      <c r="O740" s="166">
        <f>INDEX(Sorted_by_Variable!N$7:N$59,D739)</f>
        <v>160154.74441855791</v>
      </c>
      <c r="P740" s="166">
        <f>INDEX(Sorted_by_Variable!O$7:O$59,D739)</f>
        <v>160806.5378426236</v>
      </c>
      <c r="Q740" s="166">
        <f>INDEX(Sorted_by_Variable!P$7:P$59,D739)</f>
        <v>161460.98391784361</v>
      </c>
      <c r="R740" s="168">
        <f>INDEX(Sorted_by_Variable!Q$7:Q$59,D739)</f>
        <v>162118.0934399055</v>
      </c>
      <c r="S740" s="166">
        <f>INDEX(Sorted_by_Variable!R$7:R$59,D739)</f>
        <v>162777.87724843281</v>
      </c>
      <c r="T740" s="166">
        <f>INDEX(Sorted_by_Variable!S$7:S$59,D739)</f>
        <v>163440.34622716389</v>
      </c>
      <c r="U740" s="166">
        <f>INDEX(Sorted_by_Variable!T$7:T$59,D739)</f>
        <v>164105.51130413139</v>
      </c>
      <c r="V740" s="166">
        <f>INDEX(Sorted_by_Variable!U$7:U$59,D739)</f>
        <v>164773.38345184264</v>
      </c>
      <c r="W740" s="166">
        <f>INDEX(Sorted_by_Variable!V$7:V$59,D739)</f>
        <v>165443.97368746053</v>
      </c>
      <c r="X740" s="166">
        <f>INDEX(Sorted_by_Variable!W$7:W$59,D739)</f>
        <v>166117.29307298531</v>
      </c>
      <c r="Y740" s="166">
        <f>INDEX(Sorted_by_Variable!X$7:X$59,D739)</f>
        <v>166793.35271543707</v>
      </c>
      <c r="Z740" s="166">
        <f>INDEX(Sorted_by_Variable!Y$7:Y$59,D739)</f>
        <v>167472.16376703893</v>
      </c>
      <c r="AA740" s="166">
        <f>INDEX(Sorted_by_Variable!Z$7:Z$59,D739)</f>
        <v>168153.73742540105</v>
      </c>
      <c r="AB740" s="166">
        <f>INDEX(Sorted_by_Variable!AA$7:AA$59,D739)</f>
        <v>168838.08493370528</v>
      </c>
      <c r="AC740" s="166">
        <f>INDEX(Sorted_by_Variable!AB$7:AB$59,D739)</f>
        <v>169525.21758089072</v>
      </c>
      <c r="AD740" s="166">
        <f>INDEX(Sorted_by_Variable!AC$7:AC$59,D739)</f>
        <v>170215.14670183984</v>
      </c>
      <c r="AE740" s="166">
        <f>INDEX(Sorted_by_Variable!AD$7:AD$59,D739)</f>
        <v>170907.88367756552</v>
      </c>
      <c r="AF740" s="166">
        <f>INDEX(Sorted_by_Variable!AE$7:AE$59,D739)</f>
        <v>171603.43993539881</v>
      </c>
      <c r="AG740" s="166">
        <f>INDEX(Sorted_by_Variable!AF$7:AF$59,D739)</f>
        <v>172301.82694917737</v>
      </c>
      <c r="AH740" s="166">
        <f>INDEX(Sorted_by_Variable!AG$7:AG$59,D739)</f>
        <v>173141.90547324592</v>
      </c>
      <c r="AI740" s="166">
        <f>INDEX(Sorted_by_Variable!AH$7:AH$59,D739)</f>
        <v>173986.07990238466</v>
      </c>
      <c r="AJ740" s="166">
        <f>INDEX(Sorted_by_Variable!AI$7:AI$59,D739)</f>
        <v>174834.37020667715</v>
      </c>
      <c r="AK740" s="166">
        <f>INDEX(Sorted_by_Variable!AJ$7:AJ$59,D739)</f>
        <v>175686.79645357357</v>
      </c>
      <c r="AL740" s="166">
        <f>INDEX(Sorted_by_Variable!AK$7:AK$59,D739)</f>
        <v>176543.37880836535</v>
      </c>
      <c r="AM740" s="166">
        <f>INDEX(Sorted_by_Variable!AL$7:AL$59,D739)</f>
        <v>177404.13753466227</v>
      </c>
      <c r="AN740" s="166">
        <f>INDEX(Sorted_by_Variable!AM$7:AM$59,D739)</f>
        <v>178269.09299487184</v>
      </c>
      <c r="AO740" s="166">
        <f>INDEX(Sorted_by_Variable!AN$7:AN$59,D739)</f>
        <v>179138.26565068093</v>
      </c>
      <c r="AP740" s="166">
        <f>INDEX(Sorted_by_Variable!AO$7:AO$59,D739)</f>
        <v>180011.67606353984</v>
      </c>
      <c r="AQ740" s="168">
        <f>INDEX(Sorted_by_Variable!AP$7:AP$59,D739)</f>
        <v>180889.34489514877</v>
      </c>
      <c r="AS740" s="69" t="str">
        <f t="shared" ref="AS740:AS750" si="135">C740</f>
        <v>BAU sales</v>
      </c>
    </row>
    <row r="741" spans="2:45" x14ac:dyDescent="0.35">
      <c r="C741" t="s">
        <v>2372</v>
      </c>
      <c r="D741" s="76" t="s">
        <v>0</v>
      </c>
      <c r="E741" s="166">
        <f>INDEX(Sorted_by_Variable!D$62:D$114,D739)</f>
        <v>152456.864</v>
      </c>
      <c r="F741" s="167">
        <f>INDEX(Sorted_by_Variable!E$62:E$114,D739)</f>
        <v>154406.21313582451</v>
      </c>
      <c r="G741" s="166">
        <f>INDEX(Sorted_by_Variable!F$62:F$114,D739)</f>
        <v>155034.61134358408</v>
      </c>
      <c r="H741" s="166">
        <f>INDEX(Sorted_by_Variable!G$62:G$114,D739)</f>
        <v>155665.56698928282</v>
      </c>
      <c r="I741" s="166">
        <f>INDEX(Sorted_by_Variable!H$62:H$114,D739)</f>
        <v>156299.0904811121</v>
      </c>
      <c r="J741" s="166">
        <f>INDEX(Sorted_by_Variable!I$62:I$114,D739)</f>
        <v>155611.6942696223</v>
      </c>
      <c r="K741" s="166">
        <f>INDEX(Sorted_by_Variable!J$62:J$114,D739)</f>
        <v>154691.14193216374</v>
      </c>
      <c r="L741" s="166">
        <f>INDEX(Sorted_by_Variable!K$62:K$114,D739)</f>
        <v>153559.17434284271</v>
      </c>
      <c r="M741" s="166">
        <f>INDEX(Sorted_by_Variable!L$62:L$114,D739)</f>
        <v>152238.31910322854</v>
      </c>
      <c r="N741" s="166">
        <f>INDEX(Sorted_by_Variable!M$62:M$114,D739)</f>
        <v>150975.09085004442</v>
      </c>
      <c r="O741" s="166">
        <f>INDEX(Sorted_by_Variable!N$62:N$114,D739)</f>
        <v>149853.63035819412</v>
      </c>
      <c r="P741" s="166">
        <f>INDEX(Sorted_by_Variable!O$62:O$114,D739)</f>
        <v>148870.82453414373</v>
      </c>
      <c r="Q741" s="166">
        <f>INDEX(Sorted_by_Variable!P$62:P$114,D739)</f>
        <v>148023.71894625959</v>
      </c>
      <c r="R741" s="168">
        <f>INDEX(Sorted_by_Variable!Q$62:Q$114,D739)</f>
        <v>147309.51298735203</v>
      </c>
      <c r="S741" s="166">
        <f>INDEX(Sorted_by_Variable!R$62:R$114,D739)</f>
        <v>146725.55523504058</v>
      </c>
      <c r="T741" s="166">
        <f>INDEX(Sorted_by_Variable!S$62:S$114,D739)</f>
        <v>146269.33900315492</v>
      </c>
      <c r="U741" s="166">
        <f>INDEX(Sorted_by_Variable!T$62:T$114,D739)</f>
        <v>145938.49807764322</v>
      </c>
      <c r="V741" s="166">
        <f>INDEX(Sorted_by_Variable!U$62:U$114,D739)</f>
        <v>145730.80263070783</v>
      </c>
      <c r="W741" s="166">
        <f>INDEX(Sorted_by_Variable!V$62:V$114,D739)</f>
        <v>145644.15530712859</v>
      </c>
      <c r="X741" s="166">
        <f>INDEX(Sorted_by_Variable!W$62:W$114,D739)</f>
        <v>145676.58747696574</v>
      </c>
      <c r="Y741" s="166">
        <f>INDEX(Sorted_by_Variable!X$62:X$114,D739)</f>
        <v>145826.25564905637</v>
      </c>
      <c r="Z741" s="166">
        <f>INDEX(Sorted_by_Variable!Y$62:Y$114,D739)</f>
        <v>146091.43803993441</v>
      </c>
      <c r="AA741" s="166">
        <f>INDEX(Sorted_by_Variable!Z$62:Z$114,D739)</f>
        <v>146470.53129301142</v>
      </c>
      <c r="AB741" s="166">
        <f>INDEX(Sorted_by_Variable!AA$62:AA$114,D739)</f>
        <v>146962.0473430554</v>
      </c>
      <c r="AC741" s="166">
        <f>INDEX(Sorted_by_Variable!AB$62:AB$114,D739)</f>
        <v>147564.61042119807</v>
      </c>
      <c r="AD741" s="166">
        <f>INDEX(Sorted_by_Variable!AC$62:AC$114,D739)</f>
        <v>148207.29640641366</v>
      </c>
      <c r="AE741" s="166">
        <f>INDEX(Sorted_by_Variable!AD$62:AD$114,D739)</f>
        <v>148873.91671721244</v>
      </c>
      <c r="AF741" s="166">
        <f>INDEX(Sorted_by_Variable!AE$62:AE$114,D739)</f>
        <v>149548.85503426829</v>
      </c>
      <c r="AG741" s="166">
        <f>INDEX(Sorted_by_Variable!AF$62:AF$114,D739)</f>
        <v>150217.1030096747</v>
      </c>
      <c r="AH741" s="166">
        <f>INDEX(Sorted_by_Variable!AG$62:AG$114,D739)</f>
        <v>151014.89551463298</v>
      </c>
      <c r="AI741" s="166">
        <f>INDEX(Sorted_by_Variable!AH$62:AH$114,D739)</f>
        <v>151804.21862563412</v>
      </c>
      <c r="AJ741" s="166">
        <f>INDEX(Sorted_by_Variable!AI$62:AI$114,D739)</f>
        <v>152586.7345534054</v>
      </c>
      <c r="AK741" s="166">
        <f>INDEX(Sorted_by_Variable!AJ$62:AJ$114,D739)</f>
        <v>153363.96452230471</v>
      </c>
      <c r="AL741" s="166">
        <f>INDEX(Sorted_by_Variable!AK$62:AK$114,D739)</f>
        <v>154137.29453030834</v>
      </c>
      <c r="AM741" s="166">
        <f>INDEX(Sorted_by_Variable!AL$62:AL$114,D739)</f>
        <v>154907.98078985626</v>
      </c>
      <c r="AN741" s="166">
        <f>INDEX(Sorted_by_Variable!AM$62:AM$114,D739)</f>
        <v>155677.15486255143</v>
      </c>
      <c r="AO741" s="166">
        <f>INDEX(Sorted_by_Variable!AN$62:AN$114,D739)</f>
        <v>156445.82850011362</v>
      </c>
      <c r="AP741" s="166">
        <f>INDEX(Sorted_by_Variable!AO$62:AO$114,D739)</f>
        <v>157214.89820341347</v>
      </c>
      <c r="AQ741" s="168">
        <f>INDEX(Sorted_by_Variable!AP$62:AP$114,D739)</f>
        <v>157985.14951086335</v>
      </c>
      <c r="AS741" s="69" t="str">
        <f t="shared" si="135"/>
        <v>Sales after EE</v>
      </c>
    </row>
    <row r="742" spans="2:45" x14ac:dyDescent="0.35">
      <c r="C742" t="s">
        <v>2356</v>
      </c>
      <c r="D742" s="76" t="s">
        <v>0</v>
      </c>
      <c r="E742" s="166">
        <f>INDEX(Sorted_by_Variable!D$117:D$169,D739)</f>
        <v>0</v>
      </c>
      <c r="F742" s="167">
        <f>INDEX(Sorted_by_Variable!E$117:E$169,D739)</f>
        <v>0</v>
      </c>
      <c r="G742" s="166">
        <f>INDEX(Sorted_by_Variable!F$117:F$169,D739)</f>
        <v>0</v>
      </c>
      <c r="H742" s="166">
        <f>INDEX(Sorted_by_Variable!G$117:G$169,D739)</f>
        <v>0</v>
      </c>
      <c r="I742" s="166">
        <f>INDEX(Sorted_by_Variable!H$117:H$169,D739)</f>
        <v>0</v>
      </c>
      <c r="J742" s="166">
        <f>INDEX(Sorted_by_Variable!I$117:I$169,D739)</f>
        <v>1323.498</v>
      </c>
      <c r="K742" s="166">
        <f>INDEX(Sorted_by_Variable!J$117:J$169,D739)</f>
        <v>2882.7409157313582</v>
      </c>
      <c r="L742" s="166">
        <f>INDEX(Sorted_by_Variable!K$117:K$169,D739)</f>
        <v>4655.9984088739984</v>
      </c>
      <c r="M742" s="166">
        <f>INDEX(Sorted_by_Variable!L$117:L$169,D739)</f>
        <v>6620.7534565230726</v>
      </c>
      <c r="N742" s="166">
        <f>INDEX(Sorted_by_Variable!M$117:M$169,D739)</f>
        <v>8530.5020436725299</v>
      </c>
      <c r="O742" s="166">
        <f>INDEX(Sorted_by_Variable!N$117:N$169,D739)</f>
        <v>10301.114060363783</v>
      </c>
      <c r="P742" s="166">
        <f>INDEX(Sorted_by_Variable!O$117:O$169,D739)</f>
        <v>11935.713308479879</v>
      </c>
      <c r="Q742" s="166">
        <f>INDEX(Sorted_by_Variable!P$117:P$169,D739)</f>
        <v>13437.264971584011</v>
      </c>
      <c r="R742" s="168">
        <f>INDEX(Sorted_by_Variable!Q$117:Q$169,D739)</f>
        <v>14808.580452553453</v>
      </c>
      <c r="S742" s="166">
        <f>INDEX(Sorted_by_Variable!R$117:R$169,D739)</f>
        <v>16052.322013392235</v>
      </c>
      <c r="T742" s="166">
        <f>INDEX(Sorted_by_Variable!S$117:S$169,D739)</f>
        <v>17171.007224008961</v>
      </c>
      <c r="U742" s="166">
        <f>INDEX(Sorted_by_Variable!T$117:T$169,D739)</f>
        <v>18167.013226488158</v>
      </c>
      <c r="V742" s="166">
        <f>INDEX(Sorted_by_Variable!U$117:U$169,D739)</f>
        <v>19042.580821134823</v>
      </c>
      <c r="W742" s="166">
        <f>INDEX(Sorted_by_Variable!V$117:V$169,D739)</f>
        <v>19799.818380331948</v>
      </c>
      <c r="X742" s="166">
        <f>INDEX(Sorted_by_Variable!W$117:W$169,D739)</f>
        <v>20440.705596019565</v>
      </c>
      <c r="Y742" s="166">
        <f>INDEX(Sorted_by_Variable!X$117:X$169,D739)</f>
        <v>20967.097066380684</v>
      </c>
      <c r="Z742" s="166">
        <f>INDEX(Sorted_by_Variable!Y$117:Y$169,D739)</f>
        <v>21380.725727104513</v>
      </c>
      <c r="AA742" s="166">
        <f>INDEX(Sorted_by_Variable!Z$117:Z$169,D739)</f>
        <v>21683.206132389623</v>
      </c>
      <c r="AB742" s="166">
        <f>INDEX(Sorted_by_Variable!AA$117:AA$169,D739)</f>
        <v>21876.037590649888</v>
      </c>
      <c r="AC742" s="166">
        <f>INDEX(Sorted_by_Variable!AB$117:AB$169,D739)</f>
        <v>21960.607159692649</v>
      </c>
      <c r="AD742" s="166">
        <f>INDEX(Sorted_by_Variable!AC$117:AC$169,D739)</f>
        <v>22007.850295426189</v>
      </c>
      <c r="AE742" s="166">
        <f>INDEX(Sorted_by_Variable!AD$117:AD$169,D739)</f>
        <v>22033.966960353071</v>
      </c>
      <c r="AF742" s="166">
        <f>INDEX(Sorted_by_Variable!AE$117:AE$169,D739)</f>
        <v>22054.584901130536</v>
      </c>
      <c r="AG742" s="166">
        <f>INDEX(Sorted_by_Variable!AF$117:AF$169,D739)</f>
        <v>22084.723939502655</v>
      </c>
      <c r="AH742" s="166">
        <f>INDEX(Sorted_by_Variable!AG$117:AG$169,D739)</f>
        <v>22127.009958612947</v>
      </c>
      <c r="AI742" s="166">
        <f>INDEX(Sorted_by_Variable!AH$117:AH$169,D739)</f>
        <v>22181.86127675054</v>
      </c>
      <c r="AJ742" s="166">
        <f>INDEX(Sorted_by_Variable!AI$117:AI$169,D739)</f>
        <v>22247.635653271747</v>
      </c>
      <c r="AK742" s="166">
        <f>INDEX(Sorted_by_Variable!AJ$117:AJ$169,D739)</f>
        <v>22322.831931268869</v>
      </c>
      <c r="AL742" s="166">
        <f>INDEX(Sorted_by_Variable!AK$117:AK$169,D739)</f>
        <v>22406.084278056995</v>
      </c>
      <c r="AM742" s="166">
        <f>INDEX(Sorted_by_Variable!AL$117:AL$169,D739)</f>
        <v>22496.156744806009</v>
      </c>
      <c r="AN742" s="166">
        <f>INDEX(Sorted_by_Variable!AM$117:AM$169,D739)</f>
        <v>22591.9381323204</v>
      </c>
      <c r="AO742" s="166">
        <f>INDEX(Sorted_by_Variable!AN$117:AN$169,D739)</f>
        <v>22692.437150567297</v>
      </c>
      <c r="AP742" s="166">
        <f>INDEX(Sorted_by_Variable!AO$117:AO$169,D739)</f>
        <v>22796.777860126378</v>
      </c>
      <c r="AQ742" s="168">
        <f>INDEX(Sorted_by_Variable!AP$117:AP$169,D739)</f>
        <v>22904.195384285427</v>
      </c>
      <c r="AS742" s="69" t="str">
        <f t="shared" si="135"/>
        <v>Net cumulative savings</v>
      </c>
    </row>
    <row r="743" spans="2:45" x14ac:dyDescent="0.35">
      <c r="C743" t="s">
        <v>2390</v>
      </c>
      <c r="D743" s="76" t="s">
        <v>1</v>
      </c>
      <c r="E743" s="174">
        <f t="shared" ref="E743:AQ743" si="136">E742/E740</f>
        <v>0</v>
      </c>
      <c r="F743" s="173">
        <f t="shared" si="136"/>
        <v>0</v>
      </c>
      <c r="G743" s="174">
        <f t="shared" si="136"/>
        <v>0</v>
      </c>
      <c r="H743" s="174">
        <f t="shared" si="136"/>
        <v>0</v>
      </c>
      <c r="I743" s="174">
        <f t="shared" si="136"/>
        <v>0</v>
      </c>
      <c r="J743" s="174">
        <f t="shared" si="136"/>
        <v>8.4334047759419446E-3</v>
      </c>
      <c r="K743" s="174">
        <f t="shared" si="136"/>
        <v>1.8294535005614138E-2</v>
      </c>
      <c r="L743" s="174">
        <f t="shared" si="136"/>
        <v>2.9428267389882672E-2</v>
      </c>
      <c r="M743" s="174">
        <f t="shared" si="136"/>
        <v>4.1676898585901109E-2</v>
      </c>
      <c r="N743" s="174">
        <f t="shared" si="136"/>
        <v>5.3480896117270589E-2</v>
      </c>
      <c r="O743" s="174">
        <f t="shared" si="136"/>
        <v>6.4319755857136771E-2</v>
      </c>
      <c r="P743" s="174">
        <f t="shared" si="136"/>
        <v>7.4224054995581046E-2</v>
      </c>
      <c r="Q743" s="174">
        <f t="shared" si="136"/>
        <v>8.3222984559671156E-2</v>
      </c>
      <c r="R743" s="175">
        <f t="shared" si="136"/>
        <v>9.134440294933982E-2</v>
      </c>
      <c r="S743" s="174">
        <f t="shared" si="136"/>
        <v>9.8614887260712103E-2</v>
      </c>
      <c r="T743" s="174">
        <f t="shared" si="136"/>
        <v>0.10505978248567323</v>
      </c>
      <c r="U743" s="174">
        <f t="shared" si="136"/>
        <v>0.11070324867286038</v>
      </c>
      <c r="V743" s="174">
        <f t="shared" si="136"/>
        <v>0.11556830613179882</v>
      </c>
      <c r="W743" s="174">
        <f t="shared" si="136"/>
        <v>0.11967687875858021</v>
      </c>
      <c r="X743" s="174">
        <f t="shared" si="136"/>
        <v>0.12304983555829274</v>
      </c>
      <c r="Y743" s="174">
        <f t="shared" si="136"/>
        <v>0.12570703043635226</v>
      </c>
      <c r="Z743" s="174">
        <f t="shared" si="136"/>
        <v>0.12766734032794866</v>
      </c>
      <c r="AA743" s="174">
        <f t="shared" si="136"/>
        <v>0.12894870173200321</v>
      </c>
      <c r="AB743" s="174">
        <f t="shared" si="136"/>
        <v>0.12956814571332986</v>
      </c>
      <c r="AC743" s="174">
        <f t="shared" si="136"/>
        <v>0.1295418314340987</v>
      </c>
      <c r="AD743" s="174">
        <f t="shared" si="136"/>
        <v>0.12929431206246647</v>
      </c>
      <c r="AE743" s="174">
        <f t="shared" si="136"/>
        <v>0.12892305776790444</v>
      </c>
      <c r="AF743" s="174">
        <f t="shared" si="136"/>
        <v>0.12852064567839155</v>
      </c>
      <c r="AG743" s="174">
        <f t="shared" si="136"/>
        <v>0.12817463593126513</v>
      </c>
      <c r="AH743" s="174">
        <f t="shared" si="136"/>
        <v>0.12779696456576214</v>
      </c>
      <c r="AI743" s="174">
        <f t="shared" si="136"/>
        <v>0.12749216080502376</v>
      </c>
      <c r="AJ743" s="174">
        <f t="shared" si="136"/>
        <v>0.12724978290579891</v>
      </c>
      <c r="AK743" s="174">
        <f t="shared" si="136"/>
        <v>0.12706038462695646</v>
      </c>
      <c r="AL743" s="174">
        <f t="shared" si="136"/>
        <v>0.12691546083061203</v>
      </c>
      <c r="AM743" s="174">
        <f t="shared" si="136"/>
        <v>0.12680739613759334</v>
      </c>
      <c r="AN743" s="174">
        <f t="shared" si="136"/>
        <v>0.12672941648371033</v>
      </c>
      <c r="AO743" s="174">
        <f t="shared" si="136"/>
        <v>0.12667554343089085</v>
      </c>
      <c r="AP743" s="174">
        <f t="shared" si="136"/>
        <v>0.12664055109447267</v>
      </c>
      <c r="AQ743" s="175">
        <f t="shared" si="136"/>
        <v>0.12661992555482846</v>
      </c>
      <c r="AS743" s="69" t="str">
        <f t="shared" si="135"/>
        <v>Net cumulative savings as a percent of sales before EE</v>
      </c>
    </row>
    <row r="744" spans="2:45" x14ac:dyDescent="0.35">
      <c r="C744" t="s">
        <v>2378</v>
      </c>
      <c r="D744" s="76" t="s">
        <v>0</v>
      </c>
      <c r="E744" s="166">
        <f>INDEX(Sorted_by_Variable!D$227:D$279,D739)</f>
        <v>0</v>
      </c>
      <c r="F744" s="167">
        <f>INDEX(Sorted_by_Variable!E$227:E$279,D739)</f>
        <v>0</v>
      </c>
      <c r="G744" s="166">
        <f>INDEX(Sorted_by_Variable!F$227:F$279,D739)</f>
        <v>0</v>
      </c>
      <c r="H744" s="166">
        <f>INDEX(Sorted_by_Variable!G$227:G$279,D739)</f>
        <v>0</v>
      </c>
      <c r="I744" s="166">
        <f>INDEX(Sorted_by_Variable!H$227:H$279,D739)</f>
        <v>0</v>
      </c>
      <c r="J744" s="166">
        <f>INDEX(Sorted_by_Variable!I$227:I$279,D739)</f>
        <v>1323.498</v>
      </c>
      <c r="K744" s="166">
        <f>INDEX(Sorted_by_Variable!J$227:J$279,D739)</f>
        <v>1628.9007052050426</v>
      </c>
      <c r="L744" s="166">
        <f>INDEX(Sorted_by_Variable!K$227:K$279,D739)</f>
        <v>1928.6468986797477</v>
      </c>
      <c r="M744" s="166">
        <f>INDEX(Sorted_by_Variable!L$227:L$279,D739)</f>
        <v>2221.652184695643</v>
      </c>
      <c r="N744" s="166">
        <f>INDEX(Sorted_by_Variable!M$227:M$279,D739)</f>
        <v>2283.5747865484282</v>
      </c>
      <c r="O744" s="166">
        <f>INDEX(Sorted_by_Variable!N$227:N$279,D739)</f>
        <v>2264.6263627506664</v>
      </c>
      <c r="P744" s="166">
        <f>INDEX(Sorted_by_Variable!O$227:O$279,D739)</f>
        <v>2247.8044553729119</v>
      </c>
      <c r="Q744" s="166">
        <f>INDEX(Sorted_by_Variable!P$227:P$279,D739)</f>
        <v>2233.0623680121557</v>
      </c>
      <c r="R744" s="168">
        <f>INDEX(Sorted_by_Variable!Q$227:Q$279,D739)</f>
        <v>2220.3557841938937</v>
      </c>
      <c r="S744" s="166">
        <f>INDEX(Sorted_by_Variable!R$227:R$279,D739)</f>
        <v>2209.6426948102803</v>
      </c>
      <c r="T744" s="166">
        <f>INDEX(Sorted_by_Variable!S$227:S$279,D739)</f>
        <v>2200.8833285256087</v>
      </c>
      <c r="U744" s="166">
        <f>INDEX(Sorted_by_Variable!T$227:T$279,D739)</f>
        <v>2194.0400850473238</v>
      </c>
      <c r="V744" s="166">
        <f>INDEX(Sorted_by_Variable!U$227:U$279,D739)</f>
        <v>2189.0774711646482</v>
      </c>
      <c r="W744" s="166">
        <f>INDEX(Sorted_by_Variable!V$227:V$279,D739)</f>
        <v>2185.9620394606172</v>
      </c>
      <c r="X744" s="166">
        <f>INDEX(Sorted_by_Variable!W$227:W$279,D739)</f>
        <v>2184.6623296069288</v>
      </c>
      <c r="Y744" s="166">
        <f>INDEX(Sorted_by_Variable!X$227:X$279,D739)</f>
        <v>2185.1488121544862</v>
      </c>
      <c r="Z744" s="166">
        <f>INDEX(Sorted_by_Variable!Y$227:Y$279,D739)</f>
        <v>2187.3938347358453</v>
      </c>
      <c r="AA744" s="166">
        <f>INDEX(Sorted_by_Variable!Z$227:Z$279,D739)</f>
        <v>2191.3715705990162</v>
      </c>
      <c r="AB744" s="166">
        <f>INDEX(Sorted_by_Variable!AA$227:AA$279,D739)</f>
        <v>2197.0579693951713</v>
      </c>
      <c r="AC744" s="166">
        <f>INDEX(Sorted_by_Variable!AB$227:AB$279,D739)</f>
        <v>2204.4307101458307</v>
      </c>
      <c r="AD744" s="166">
        <f>INDEX(Sorted_by_Variable!AC$227:AC$279,D739)</f>
        <v>2213.4691563179708</v>
      </c>
      <c r="AE744" s="166">
        <f>INDEX(Sorted_by_Variable!AD$227:AD$279,D739)</f>
        <v>2223.1094460962049</v>
      </c>
      <c r="AF744" s="166">
        <f>INDEX(Sorted_by_Variable!AE$227:AE$279,D739)</f>
        <v>2233.1087507581865</v>
      </c>
      <c r="AG744" s="166">
        <f>INDEX(Sorted_by_Variable!AF$227:AF$279,D739)</f>
        <v>2243.2328255140242</v>
      </c>
      <c r="AH744" s="166">
        <f>INDEX(Sorted_by_Variable!AG$227:AG$279,D739)</f>
        <v>2253.2565451451205</v>
      </c>
      <c r="AI744" s="166">
        <f>INDEX(Sorted_by_Variable!AH$227:AH$279,D739)</f>
        <v>2265.2234327194947</v>
      </c>
      <c r="AJ744" s="166">
        <f>INDEX(Sorted_by_Variable!AI$227:AI$279,D739)</f>
        <v>2277.0632793845116</v>
      </c>
      <c r="AK744" s="166">
        <f>INDEX(Sorted_by_Variable!AJ$227:AJ$279,D739)</f>
        <v>2288.8010183010811</v>
      </c>
      <c r="AL744" s="166">
        <f>INDEX(Sorted_by_Variable!AK$227:AK$279,D739)</f>
        <v>2300.4594678345707</v>
      </c>
      <c r="AM744" s="166">
        <f>INDEX(Sorted_by_Variable!AL$227:AL$279,D739)</f>
        <v>2312.0594179546251</v>
      </c>
      <c r="AN744" s="166">
        <f>INDEX(Sorted_by_Variable!AM$227:AM$279,D739)</f>
        <v>2323.619711847844</v>
      </c>
      <c r="AO744" s="166">
        <f>INDEX(Sorted_by_Variable!AN$227:AN$279,D739)</f>
        <v>2335.1573229382711</v>
      </c>
      <c r="AP744" s="166">
        <f>INDEX(Sorted_by_Variable!AO$227:AO$279,D739)</f>
        <v>2346.6874275017044</v>
      </c>
      <c r="AQ744" s="168">
        <f>INDEX(Sorted_by_Variable!AP$227:AP$279,D739)</f>
        <v>2358.2234730512018</v>
      </c>
      <c r="AS744" s="69" t="str">
        <f t="shared" si="135"/>
        <v>Annual first-year savings</v>
      </c>
    </row>
    <row r="745" spans="2:45" x14ac:dyDescent="0.35">
      <c r="C745" t="s">
        <v>2379</v>
      </c>
      <c r="D745" s="76" t="s">
        <v>1</v>
      </c>
      <c r="E745" s="174">
        <f>INDEX(Sorted_by_Variable!D$282:D$335,D739)</f>
        <v>0</v>
      </c>
      <c r="F745" s="173">
        <f>INDEX(Sorted_by_Variable!E$282:E$335,D739)</f>
        <v>8.6811309459966339E-3</v>
      </c>
      <c r="G745" s="174">
        <f>INDEX(Sorted_by_Variable!F$282:F$335,D739)</f>
        <v>8.5715333154098901E-3</v>
      </c>
      <c r="H745" s="174">
        <f>INDEX(Sorted_by_Variable!G$282:G$335,D739)</f>
        <v>8.5367905174857685E-3</v>
      </c>
      <c r="I745" s="174">
        <f>INDEX(Sorted_by_Variable!H$282:H$335,D739)</f>
        <v>8.5021885417416662E-3</v>
      </c>
      <c r="J745" s="174">
        <f>INDEX(Sorted_by_Variable!I$282:I$335,D739)</f>
        <v>8.4677268173862959E-3</v>
      </c>
      <c r="K745" s="174">
        <f>INDEX(Sorted_by_Variable!J$282:J$335,D739)</f>
        <v>8.5051319967432964E-3</v>
      </c>
      <c r="L745" s="174">
        <f>INDEX(Sorted_by_Variable!K$282:K$335,D739)</f>
        <v>8.5557452318788217E-3</v>
      </c>
      <c r="M745" s="174">
        <f>INDEX(Sorted_by_Variable!L$282:L$335,D739)</f>
        <v>8.6188142497113356E-3</v>
      </c>
      <c r="N745" s="174">
        <f>INDEX(Sorted_by_Variable!M$282:M$335,D739)</f>
        <v>8.6935930966406238E-3</v>
      </c>
      <c r="O745" s="174">
        <f>INDEX(Sorted_by_Variable!N$282:N$335,D739)</f>
        <v>8.7663335226243425E-3</v>
      </c>
      <c r="P745" s="174">
        <f>INDEX(Sorted_by_Variable!O$282:O$335,D739)</f>
        <v>8.8319381841898102E-3</v>
      </c>
      <c r="Q745" s="174">
        <f>INDEX(Sorted_by_Variable!P$282:P$335,D739)</f>
        <v>8.8902443050313997E-3</v>
      </c>
      <c r="R745" s="175">
        <f>INDEX(Sorted_by_Variable!Q$282:Q$335,D739)</f>
        <v>8.9411211218149416E-3</v>
      </c>
      <c r="S745" s="174">
        <f>INDEX(Sorted_by_Variable!R$282:R$335,D739)</f>
        <v>8.9844706778280867E-3</v>
      </c>
      <c r="T745" s="174">
        <f>INDEX(Sorted_by_Variable!S$282:S$335,D739)</f>
        <v>9.0202282613950947E-3</v>
      </c>
      <c r="U745" s="174">
        <f>INDEX(Sorted_by_Variable!T$282:T$335,D739)</f>
        <v>9.0483624867645929E-3</v>
      </c>
      <c r="V745" s="174">
        <f>INDEX(Sorted_by_Variable!U$282:U$335,D739)</f>
        <v>9.0688750222430239E-3</v>
      </c>
      <c r="W745" s="174">
        <f>INDEX(Sorted_by_Variable!V$282:V$335,D739)</f>
        <v>9.0817999771389286E-3</v>
      </c>
      <c r="X745" s="174">
        <f>INDEX(Sorted_by_Variable!W$282:W$335,D739)</f>
        <v>9.0872029653991972E-3</v>
      </c>
      <c r="Y745" s="174">
        <f>INDEX(Sorted_by_Variable!X$282:X$335,D739)</f>
        <v>9.0851798694781376E-3</v>
      </c>
      <c r="Z745" s="174">
        <f>INDEX(Sorted_by_Variable!Y$282:Y$335,D739)</f>
        <v>9.0758553328360407E-3</v>
      </c>
      <c r="AA745" s="174">
        <f>INDEX(Sorted_by_Variable!Z$282:Z$335,D739)</f>
        <v>9.0593810134048987E-3</v>
      </c>
      <c r="AB745" s="174">
        <f>INDEX(Sorted_by_Variable!AA$282:AA$335,D739)</f>
        <v>9.0359336333147335E-3</v>
      </c>
      <c r="AC745" s="174">
        <f>INDEX(Sorted_by_Variable!AB$282:AB$335,D739)</f>
        <v>9.0057128621142679E-3</v>
      </c>
      <c r="AD745" s="174">
        <f>INDEX(Sorted_by_Variable!AC$282:AC$335,D739)</f>
        <v>8.9689390716534284E-3</v>
      </c>
      <c r="AE745" s="174">
        <f>INDEX(Sorted_by_Variable!AD$282:AD$335,D739)</f>
        <v>8.9300461724280255E-3</v>
      </c>
      <c r="AF745" s="174">
        <f>INDEX(Sorted_by_Variable!AE$282:AE$335,D739)</f>
        <v>8.890059650368428E-3</v>
      </c>
      <c r="AG745" s="174">
        <f>INDEX(Sorted_by_Variable!AF$282:AF$335,D739)</f>
        <v>8.8499373645938503E-3</v>
      </c>
      <c r="AH745" s="174">
        <f>INDEX(Sorted_by_Variable!AG$282:AG$335,D739)</f>
        <v>8.8105679944763711E-3</v>
      </c>
      <c r="AI745" s="174">
        <f>INDEX(Sorted_by_Variable!AH$282:AH$335,D739)</f>
        <v>8.7640228832377414E-3</v>
      </c>
      <c r="AJ745" s="174">
        <f>INDEX(Sorted_by_Variable!AI$282:AI$335,D739)</f>
        <v>8.7184533604029238E-3</v>
      </c>
      <c r="AK745" s="174">
        <f>INDEX(Sorted_by_Variable!AJ$282:AJ$335,D739)</f>
        <v>8.673742208807643E-3</v>
      </c>
      <c r="AL745" s="174">
        <f>INDEX(Sorted_by_Variable!AK$282:AK$335,D739)</f>
        <v>8.6297847354325219E-3</v>
      </c>
      <c r="AM745" s="174">
        <f>INDEX(Sorted_by_Variable!AL$282:AL$335,D739)</f>
        <v>8.5864878064260946E-3</v>
      </c>
      <c r="AN745" s="174">
        <f>INDEX(Sorted_by_Variable!AM$282:AM$335,D739)</f>
        <v>8.543768973371486E-3</v>
      </c>
      <c r="AO745" s="174">
        <f>INDEX(Sorted_by_Variable!AN$282:AN$335,D739)</f>
        <v>8.5015556789210765E-3</v>
      </c>
      <c r="AP745" s="174">
        <f>INDEX(Sorted_by_Variable!AO$282:AO$335,D739)</f>
        <v>8.4597845317367394E-3</v>
      </c>
      <c r="AQ745" s="175">
        <f>INDEX(Sorted_by_Variable!AP$282:AP$335,D739)</f>
        <v>8.4184006422062113E-3</v>
      </c>
      <c r="AS745" s="69" t="str">
        <f t="shared" si="135"/>
        <v>EIA and EERS savings as a percent of previous year sales</v>
      </c>
    </row>
    <row r="746" spans="2:45" x14ac:dyDescent="0.35">
      <c r="C746" t="s">
        <v>2391</v>
      </c>
      <c r="D746" s="76" t="s">
        <v>1</v>
      </c>
      <c r="E746" s="174">
        <f>INDEX(Sorted_by_Variable!D$337:D$389,D739)</f>
        <v>0</v>
      </c>
      <c r="F746" s="173">
        <f>INDEX(Sorted_by_Variable!E$337:E$389,D739)</f>
        <v>0</v>
      </c>
      <c r="G746" s="174">
        <f>INDEX(Sorted_by_Variable!F$337:F$389,D739)</f>
        <v>0</v>
      </c>
      <c r="H746" s="174">
        <f>INDEX(Sorted_by_Variable!G$337:G$389,D739)</f>
        <v>0</v>
      </c>
      <c r="I746" s="174">
        <f>INDEX(Sorted_by_Variable!H$337:H$389,D739)</f>
        <v>0</v>
      </c>
      <c r="J746" s="174">
        <f>INDEX(Sorted_by_Variable!I$337:I$389,D739)</f>
        <v>8.4677268173862959E-3</v>
      </c>
      <c r="K746" s="174">
        <f>INDEX(Sorted_by_Variable!J$337:J$389,D739)</f>
        <v>1.0467726817386296E-2</v>
      </c>
      <c r="L746" s="174">
        <f>INDEX(Sorted_by_Variable!K$337:K$389,D739)</f>
        <v>1.2467726817386296E-2</v>
      </c>
      <c r="M746" s="174">
        <f>INDEX(Sorted_by_Variable!L$337:L$389,D739)</f>
        <v>1.4467726817386296E-2</v>
      </c>
      <c r="N746" s="174">
        <f>INDEX(Sorted_by_Variable!M$337:M$389,D739)</f>
        <v>1.4999999999999999E-2</v>
      </c>
      <c r="O746" s="174">
        <f>INDEX(Sorted_by_Variable!N$337:N$389,D739)</f>
        <v>1.4999999999999999E-2</v>
      </c>
      <c r="P746" s="174">
        <f>INDEX(Sorted_by_Variable!O$337:O$389,D739)</f>
        <v>1.4999999999999999E-2</v>
      </c>
      <c r="Q746" s="174">
        <f>INDEX(Sorted_by_Variable!P$337:P$389,D739)</f>
        <v>1.4999999999999999E-2</v>
      </c>
      <c r="R746" s="175">
        <f>INDEX(Sorted_by_Variable!Q$337:Q$389,D739)</f>
        <v>1.4999999999999999E-2</v>
      </c>
      <c r="S746" s="174">
        <f>INDEX(Sorted_by_Variable!R$337:R$389,D739)</f>
        <v>1.4999999999999999E-2</v>
      </c>
      <c r="T746" s="174">
        <f>INDEX(Sorted_by_Variable!S$337:S$389,D739)</f>
        <v>1.4999999999999999E-2</v>
      </c>
      <c r="U746" s="174">
        <f>INDEX(Sorted_by_Variable!T$337:T$389,D739)</f>
        <v>1.4999999999999999E-2</v>
      </c>
      <c r="V746" s="174">
        <f>INDEX(Sorted_by_Variable!U$337:U$389,D739)</f>
        <v>1.4999999999999999E-2</v>
      </c>
      <c r="W746" s="174">
        <f>INDEX(Sorted_by_Variable!V$337:V$389,D739)</f>
        <v>1.4999999999999999E-2</v>
      </c>
      <c r="X746" s="174">
        <f>INDEX(Sorted_by_Variable!W$337:W$389,D739)</f>
        <v>1.4999999999999999E-2</v>
      </c>
      <c r="Y746" s="174">
        <f>INDEX(Sorted_by_Variable!X$337:X$389,D739)</f>
        <v>1.4999999999999999E-2</v>
      </c>
      <c r="Z746" s="174">
        <f>INDEX(Sorted_by_Variable!Y$337:Y$389,D739)</f>
        <v>1.4999999999999999E-2</v>
      </c>
      <c r="AA746" s="174">
        <f>INDEX(Sorted_by_Variable!Z$337:Z$389,D739)</f>
        <v>1.4999999999999999E-2</v>
      </c>
      <c r="AB746" s="174">
        <f>INDEX(Sorted_by_Variable!AA$337:AA$389,D739)</f>
        <v>1.4999999999999999E-2</v>
      </c>
      <c r="AC746" s="174">
        <f>INDEX(Sorted_by_Variable!AB$337:AB$389,D739)</f>
        <v>1.4999999999999999E-2</v>
      </c>
      <c r="AD746" s="174">
        <f>INDEX(Sorted_by_Variable!AC$337:AC$389,D739)</f>
        <v>1.4999999999999999E-2</v>
      </c>
      <c r="AE746" s="174">
        <f>INDEX(Sorted_by_Variable!AD$337:AD$389,D739)</f>
        <v>1.4999999999999999E-2</v>
      </c>
      <c r="AF746" s="174">
        <f>INDEX(Sorted_by_Variable!AE$337:AE$389,D739)</f>
        <v>1.4999999999999999E-2</v>
      </c>
      <c r="AG746" s="174">
        <f>INDEX(Sorted_by_Variable!AF$337:AF$389,D739)</f>
        <v>1.4999999999999999E-2</v>
      </c>
      <c r="AH746" s="174">
        <f>INDEX(Sorted_by_Variable!AG$337:AG$389,D739)</f>
        <v>1.4999999999999999E-2</v>
      </c>
      <c r="AI746" s="174">
        <f>INDEX(Sorted_by_Variable!AH$337:AH$389,D739)</f>
        <v>1.4999999999999999E-2</v>
      </c>
      <c r="AJ746" s="174">
        <f>INDEX(Sorted_by_Variable!AI$337:AI$389,D739)</f>
        <v>1.4999999999999999E-2</v>
      </c>
      <c r="AK746" s="174">
        <f>INDEX(Sorted_by_Variable!AJ$337:AJ$389,D739)</f>
        <v>1.4999999999999999E-2</v>
      </c>
      <c r="AL746" s="174">
        <f>INDEX(Sorted_by_Variable!AK$337:AK$389,D739)</f>
        <v>1.4999999999999999E-2</v>
      </c>
      <c r="AM746" s="174">
        <f>INDEX(Sorted_by_Variable!AL$337:AL$389,D739)</f>
        <v>1.4999999999999999E-2</v>
      </c>
      <c r="AN746" s="174">
        <f>INDEX(Sorted_by_Variable!AM$337:AM$389,D739)</f>
        <v>1.4999999999999999E-2</v>
      </c>
      <c r="AO746" s="174">
        <f>INDEX(Sorted_by_Variable!AN$337:AN$389,D739)</f>
        <v>1.4999999999999999E-2</v>
      </c>
      <c r="AP746" s="174">
        <f>INDEX(Sorted_by_Variable!AO$337:AO$389,D739)</f>
        <v>1.4999999999999999E-2</v>
      </c>
      <c r="AQ746" s="175">
        <f>INDEX(Sorted_by_Variable!AP$337:AP$389,D739)</f>
        <v>1.4999999999999999E-2</v>
      </c>
      <c r="AS746" s="69" t="str">
        <f t="shared" si="135"/>
        <v>First-year savings as a percent of previous year sales</v>
      </c>
    </row>
    <row r="747" spans="2:45" x14ac:dyDescent="0.35">
      <c r="B747" s="231"/>
      <c r="C747" s="231" t="s">
        <v>2414</v>
      </c>
      <c r="D747" s="248"/>
      <c r="E747" s="250"/>
      <c r="F747" s="249"/>
      <c r="G747" s="250"/>
      <c r="H747" s="250"/>
      <c r="I747" s="250"/>
      <c r="J747" s="250"/>
      <c r="K747" s="250"/>
      <c r="L747" s="250"/>
      <c r="M747" s="250"/>
      <c r="N747" s="250"/>
      <c r="O747" s="250"/>
      <c r="P747" s="250"/>
      <c r="Q747" s="250"/>
      <c r="R747" s="251"/>
      <c r="S747" s="250"/>
      <c r="T747" s="250"/>
      <c r="U747" s="250"/>
      <c r="V747" s="250"/>
      <c r="W747" s="250"/>
      <c r="X747" s="250"/>
      <c r="Y747" s="250"/>
      <c r="Z747" s="250"/>
      <c r="AA747" s="250"/>
      <c r="AB747" s="250"/>
      <c r="AC747" s="250"/>
      <c r="AD747" s="250"/>
      <c r="AE747" s="250"/>
      <c r="AF747" s="250"/>
      <c r="AG747" s="250"/>
      <c r="AH747" s="250"/>
      <c r="AI747" s="250"/>
      <c r="AJ747" s="250"/>
      <c r="AK747" s="250"/>
      <c r="AL747" s="250"/>
      <c r="AM747" s="250"/>
      <c r="AN747" s="250"/>
      <c r="AO747" s="250"/>
      <c r="AP747" s="250"/>
      <c r="AQ747" s="251"/>
      <c r="AS747" s="69" t="str">
        <f t="shared" si="135"/>
        <v>Levelized cost of saved energy associated with program year</v>
      </c>
    </row>
    <row r="748" spans="2:45" x14ac:dyDescent="0.35">
      <c r="B748" s="36"/>
      <c r="C748" s="267" t="s">
        <v>2403</v>
      </c>
      <c r="D748" s="76" t="s">
        <v>2375</v>
      </c>
      <c r="E748" s="197"/>
      <c r="F748" s="196">
        <f>INDEX(Sorted_by_Variable!E$392:E$444,D739)</f>
        <v>0</v>
      </c>
      <c r="G748" s="197">
        <f>INDEX(Sorted_by_Variable!F$392:F$444,D739)</f>
        <v>0</v>
      </c>
      <c r="H748" s="197">
        <f>INDEX(Sorted_by_Variable!G$392:G$444,D739)</f>
        <v>0</v>
      </c>
      <c r="I748" s="197">
        <f>INDEX(Sorted_by_Variable!H$392:H$444,D739)</f>
        <v>0</v>
      </c>
      <c r="J748" s="197">
        <f>INDEX(Sorted_by_Variable!I$392:I$444,D739)</f>
        <v>7.8106720978618878</v>
      </c>
      <c r="K748" s="197">
        <f>INDEX(Sorted_by_Variable!J$392:J$444,D739)</f>
        <v>9.1124507808388682</v>
      </c>
      <c r="L748" s="197">
        <f>INDEX(Sorted_by_Variable!K$392:K$444,D739)</f>
        <v>9.1124507808388664</v>
      </c>
      <c r="M748" s="197">
        <f>INDEX(Sorted_by_Variable!L$392:L$444,D739)</f>
        <v>9.1124507808388699</v>
      </c>
      <c r="N748" s="197">
        <f>INDEX(Sorted_by_Variable!M$392:M$444,D739)</f>
        <v>9.1124507808388682</v>
      </c>
      <c r="O748" s="197">
        <f>INDEX(Sorted_by_Variable!N$392:N$444,D739)</f>
        <v>9.1124507808388682</v>
      </c>
      <c r="P748" s="197">
        <f>INDEX(Sorted_by_Variable!O$392:O$444,D739)</f>
        <v>9.1124507808388682</v>
      </c>
      <c r="Q748" s="197">
        <f>INDEX(Sorted_by_Variable!P$392:P$444,D739)</f>
        <v>9.1124507808388664</v>
      </c>
      <c r="R748" s="198">
        <f>INDEX(Sorted_by_Variable!Q$392:Q$444,D739)</f>
        <v>9.1124507808388664</v>
      </c>
      <c r="S748" s="197">
        <f>INDEX(Sorted_by_Variable!R$392:R$444,D739)</f>
        <v>9.1124507808388664</v>
      </c>
      <c r="T748" s="197">
        <f>INDEX(Sorted_by_Variable!S$392:S$444,D739)</f>
        <v>9.1124507808388682</v>
      </c>
      <c r="U748" s="197">
        <f>INDEX(Sorted_by_Variable!T$392:T$444,D739)</f>
        <v>9.1124507808388699</v>
      </c>
      <c r="V748" s="197">
        <f>INDEX(Sorted_by_Variable!U$392:U$444,D739)</f>
        <v>9.1124507808388682</v>
      </c>
      <c r="W748" s="197">
        <f>INDEX(Sorted_by_Variable!V$392:V$444,D739)</f>
        <v>9.1124507808388682</v>
      </c>
      <c r="X748" s="197">
        <f>INDEX(Sorted_by_Variable!W$392:W$444,D739)</f>
        <v>9.1124507808388682</v>
      </c>
      <c r="Y748" s="197">
        <f>INDEX(Sorted_by_Variable!X$392:X$444,D739)</f>
        <v>9.1124507808388664</v>
      </c>
      <c r="Z748" s="197">
        <f>INDEX(Sorted_by_Variable!Y$392:Y$444,D739)</f>
        <v>9.1124507808388699</v>
      </c>
      <c r="AA748" s="197">
        <f>INDEX(Sorted_by_Variable!Z$392:Z$444,D739)</f>
        <v>9.1124507808388682</v>
      </c>
      <c r="AB748" s="197">
        <f>INDEX(Sorted_by_Variable!AA$392:AA$444,D739)</f>
        <v>9.1124507808388682</v>
      </c>
      <c r="AC748" s="197">
        <f>INDEX(Sorted_by_Variable!AB$392:AB$444,D739)</f>
        <v>9.1124507808388682</v>
      </c>
      <c r="AD748" s="197">
        <f>INDEX(Sorted_by_Variable!AC$392:AC$444,D739)</f>
        <v>9.1124507808388664</v>
      </c>
      <c r="AE748" s="197">
        <f>INDEX(Sorted_by_Variable!AD$392:AD$444,D739)</f>
        <v>9.1124507808388682</v>
      </c>
      <c r="AF748" s="197">
        <f>INDEX(Sorted_by_Variable!AE$392:AE$444,D739)</f>
        <v>9.1124507808388664</v>
      </c>
      <c r="AG748" s="197">
        <f>INDEX(Sorted_by_Variable!AF$392:AF$444,D739)</f>
        <v>9.1124507808388682</v>
      </c>
      <c r="AH748" s="197">
        <f>INDEX(Sorted_by_Variable!AG$392:AG$444,D739)</f>
        <v>9.1124507808388682</v>
      </c>
      <c r="AI748" s="197">
        <f>INDEX(Sorted_by_Variable!AH$392:AH$444,D739)</f>
        <v>9.1124507808388682</v>
      </c>
      <c r="AJ748" s="197">
        <f>INDEX(Sorted_by_Variable!AI$392:AI$444,D739)</f>
        <v>9.1124507808388699</v>
      </c>
      <c r="AK748" s="197">
        <f>INDEX(Sorted_by_Variable!AJ$392:AJ$444,D739)</f>
        <v>9.1124507808388682</v>
      </c>
      <c r="AL748" s="197">
        <f>INDEX(Sorted_by_Variable!AK$392:AK$444,D739)</f>
        <v>9.1124507808388646</v>
      </c>
      <c r="AM748" s="197">
        <f>INDEX(Sorted_by_Variable!AL$392:AL$444,D739)</f>
        <v>9.1124507808388682</v>
      </c>
      <c r="AN748" s="197">
        <f>INDEX(Sorted_by_Variable!AM$392:AM$444,D739)</f>
        <v>9.1124507808388682</v>
      </c>
      <c r="AO748" s="197">
        <f>INDEX(Sorted_by_Variable!AN$392:AN$444,D739)</f>
        <v>9.1124507808388664</v>
      </c>
      <c r="AP748" s="197">
        <f>INDEX(Sorted_by_Variable!AO$392:AO$444,D739)</f>
        <v>9.1124507808388646</v>
      </c>
      <c r="AQ748" s="198">
        <f>INDEX(Sorted_by_Variable!AP$392:AP$444,D739)</f>
        <v>9.1124507808388664</v>
      </c>
      <c r="AS748" s="69" t="str">
        <f t="shared" si="135"/>
        <v>Total levelized cost of saved energy</v>
      </c>
    </row>
    <row r="749" spans="2:45" x14ac:dyDescent="0.35">
      <c r="B749" s="36"/>
      <c r="C749" s="267" t="s">
        <v>2397</v>
      </c>
      <c r="D749" s="76" t="s">
        <v>2375</v>
      </c>
      <c r="E749" s="197"/>
      <c r="F749" s="196">
        <f>INDEX(Sorted_by_Variable!E$447:E$499,D739)</f>
        <v>0</v>
      </c>
      <c r="G749" s="197">
        <f>INDEX(Sorted_by_Variable!F$447:F$499,D739)</f>
        <v>0</v>
      </c>
      <c r="H749" s="197">
        <f>INDEX(Sorted_by_Variable!G$447:G$499,D739)</f>
        <v>0</v>
      </c>
      <c r="I749" s="197">
        <f>INDEX(Sorted_by_Variable!H$447:H$499,D739)</f>
        <v>0</v>
      </c>
      <c r="J749" s="197">
        <f>INDEX(Sorted_by_Variable!I$447:I$499,D739)</f>
        <v>3.9053360489309439</v>
      </c>
      <c r="K749" s="197">
        <f>INDEX(Sorted_by_Variable!J$447:J$499,D739)</f>
        <v>4.5562253904194341</v>
      </c>
      <c r="L749" s="197">
        <f>INDEX(Sorted_by_Variable!K$447:K$499,D739)</f>
        <v>4.5562253904194332</v>
      </c>
      <c r="M749" s="197">
        <f>INDEX(Sorted_by_Variable!L$447:L$499,D739)</f>
        <v>4.556225390419435</v>
      </c>
      <c r="N749" s="197">
        <f>INDEX(Sorted_by_Variable!M$447:M$499,D739)</f>
        <v>4.5562253904194341</v>
      </c>
      <c r="O749" s="197">
        <f>INDEX(Sorted_by_Variable!N$447:N$499,D739)</f>
        <v>4.5562253904194341</v>
      </c>
      <c r="P749" s="197">
        <f>INDEX(Sorted_by_Variable!O$447:O$499,D739)</f>
        <v>4.5562253904194341</v>
      </c>
      <c r="Q749" s="197">
        <f>INDEX(Sorted_by_Variable!P$447:P$499,D739)</f>
        <v>4.5562253904194332</v>
      </c>
      <c r="R749" s="198">
        <f>INDEX(Sorted_by_Variable!Q$447:Q$499,D739)</f>
        <v>4.5562253904194332</v>
      </c>
      <c r="S749" s="197">
        <f>INDEX(Sorted_by_Variable!R$447:R$499,D739)</f>
        <v>4.5562253904194332</v>
      </c>
      <c r="T749" s="197">
        <f>INDEX(Sorted_by_Variable!S$447:S$499,D739)</f>
        <v>4.5562253904194341</v>
      </c>
      <c r="U749" s="197">
        <f>INDEX(Sorted_by_Variable!T$447:T$499,D739)</f>
        <v>4.556225390419435</v>
      </c>
      <c r="V749" s="197">
        <f>INDEX(Sorted_by_Variable!U$447:U$499,D739)</f>
        <v>4.5562253904194341</v>
      </c>
      <c r="W749" s="197">
        <f>INDEX(Sorted_by_Variable!V$447:V$499,D739)</f>
        <v>4.5562253904194341</v>
      </c>
      <c r="X749" s="197">
        <f>INDEX(Sorted_by_Variable!W$447:W$499,D739)</f>
        <v>4.5562253904194341</v>
      </c>
      <c r="Y749" s="197">
        <f>INDEX(Sorted_by_Variable!X$447:X$499,D739)</f>
        <v>4.5562253904194332</v>
      </c>
      <c r="Z749" s="197">
        <f>INDEX(Sorted_by_Variable!Y$447:Y$499,D739)</f>
        <v>4.556225390419435</v>
      </c>
      <c r="AA749" s="197">
        <f>INDEX(Sorted_by_Variable!Z$447:Z$499,D739)</f>
        <v>4.5562253904194341</v>
      </c>
      <c r="AB749" s="197">
        <f>INDEX(Sorted_by_Variable!AA$447:AA$499,D739)</f>
        <v>4.5562253904194341</v>
      </c>
      <c r="AC749" s="197">
        <f>INDEX(Sorted_by_Variable!AB$447:AB$499,D739)</f>
        <v>4.5562253904194341</v>
      </c>
      <c r="AD749" s="197">
        <f>INDEX(Sorted_by_Variable!AC$447:AC$499,D739)</f>
        <v>4.5562253904194332</v>
      </c>
      <c r="AE749" s="197">
        <f>INDEX(Sorted_by_Variable!AD$447:AD$499,D739)</f>
        <v>4.5562253904194341</v>
      </c>
      <c r="AF749" s="197">
        <f>INDEX(Sorted_by_Variable!AE$447:AE$499,D739)</f>
        <v>4.5562253904194332</v>
      </c>
      <c r="AG749" s="197">
        <f>INDEX(Sorted_by_Variable!AF$447:AF$499,D739)</f>
        <v>4.5562253904194341</v>
      </c>
      <c r="AH749" s="197">
        <f>INDEX(Sorted_by_Variable!AG$447:AG$499,D739)</f>
        <v>4.5562253904194341</v>
      </c>
      <c r="AI749" s="197">
        <f>INDEX(Sorted_by_Variable!AH$447:AH$499,D739)</f>
        <v>4.5562253904194341</v>
      </c>
      <c r="AJ749" s="197">
        <f>INDEX(Sorted_by_Variable!AI$447:AI$499,D739)</f>
        <v>4.556225390419435</v>
      </c>
      <c r="AK749" s="197">
        <f>INDEX(Sorted_by_Variable!AJ$447:AJ$499,D739)</f>
        <v>4.5562253904194341</v>
      </c>
      <c r="AL749" s="197">
        <f>INDEX(Sorted_by_Variable!AK$447:AK$499,D739)</f>
        <v>4.5562253904194323</v>
      </c>
      <c r="AM749" s="197">
        <f>INDEX(Sorted_by_Variable!AL$447:AL$499,D739)</f>
        <v>4.5562253904194341</v>
      </c>
      <c r="AN749" s="197">
        <f>INDEX(Sorted_by_Variable!AM$447:AM$499,D739)</f>
        <v>4.5562253904194341</v>
      </c>
      <c r="AO749" s="197">
        <f>INDEX(Sorted_by_Variable!AN$447:AN$499,D739)</f>
        <v>4.5562253904194332</v>
      </c>
      <c r="AP749" s="197">
        <f>INDEX(Sorted_by_Variable!AO$447:AO$499,D739)</f>
        <v>4.5562253904194323</v>
      </c>
      <c r="AQ749" s="198">
        <f>INDEX(Sorted_by_Variable!AP$447:AP$499,D739)</f>
        <v>4.5562253904194332</v>
      </c>
      <c r="AS749" s="69" t="str">
        <f t="shared" si="135"/>
        <v>Program levelized cost of saved energy</v>
      </c>
    </row>
    <row r="750" spans="2:45" x14ac:dyDescent="0.35">
      <c r="B750" s="36"/>
      <c r="C750" s="244" t="s">
        <v>2398</v>
      </c>
      <c r="D750" s="76" t="s">
        <v>2375</v>
      </c>
      <c r="E750" s="197"/>
      <c r="F750" s="196">
        <f>INDEX(Sorted_by_Variable!E$502:E$554,D739)</f>
        <v>0</v>
      </c>
      <c r="G750" s="197">
        <f>INDEX(Sorted_by_Variable!F$502:F$554,D739)</f>
        <v>0</v>
      </c>
      <c r="H750" s="197">
        <f>INDEX(Sorted_by_Variable!G$502:G$554,D739)</f>
        <v>0</v>
      </c>
      <c r="I750" s="197">
        <f>INDEX(Sorted_by_Variable!H$502:H$554,D739)</f>
        <v>0</v>
      </c>
      <c r="J750" s="197">
        <f>INDEX(Sorted_by_Variable!I$502:I$554,D739)</f>
        <v>3.9053360489309439</v>
      </c>
      <c r="K750" s="197">
        <f>INDEX(Sorted_by_Variable!J$502:J$554,D739)</f>
        <v>4.5562253904194341</v>
      </c>
      <c r="L750" s="197">
        <f>INDEX(Sorted_by_Variable!K$502:K$554,D739)</f>
        <v>4.5562253904194332</v>
      </c>
      <c r="M750" s="197">
        <f>INDEX(Sorted_by_Variable!L$502:L$554,D739)</f>
        <v>4.556225390419435</v>
      </c>
      <c r="N750" s="197">
        <f>INDEX(Sorted_by_Variable!M$502:M$554,D739)</f>
        <v>4.5562253904194341</v>
      </c>
      <c r="O750" s="197">
        <f>INDEX(Sorted_by_Variable!N$502:N$554,D739)</f>
        <v>4.5562253904194341</v>
      </c>
      <c r="P750" s="197">
        <f>INDEX(Sorted_by_Variable!O$502:O$554,D739)</f>
        <v>4.5562253904194341</v>
      </c>
      <c r="Q750" s="197">
        <f>INDEX(Sorted_by_Variable!P$502:P$554,D739)</f>
        <v>4.5562253904194332</v>
      </c>
      <c r="R750" s="198">
        <f>INDEX(Sorted_by_Variable!Q$502:Q$554,D739)</f>
        <v>4.5562253904194332</v>
      </c>
      <c r="S750" s="197">
        <f>INDEX(Sorted_by_Variable!R$502:R$554,D739)</f>
        <v>4.5562253904194332</v>
      </c>
      <c r="T750" s="197">
        <f>INDEX(Sorted_by_Variable!S$502:S$554,D739)</f>
        <v>4.5562253904194341</v>
      </c>
      <c r="U750" s="197">
        <f>INDEX(Sorted_by_Variable!T$502:T$554,D739)</f>
        <v>4.556225390419435</v>
      </c>
      <c r="V750" s="197">
        <f>INDEX(Sorted_by_Variable!U$502:U$554,D739)</f>
        <v>4.5562253904194341</v>
      </c>
      <c r="W750" s="197">
        <f>INDEX(Sorted_by_Variable!V$502:V$554,D739)</f>
        <v>4.5562253904194341</v>
      </c>
      <c r="X750" s="197">
        <f>INDEX(Sorted_by_Variable!W$502:W$554,D739)</f>
        <v>4.5562253904194341</v>
      </c>
      <c r="Y750" s="197">
        <f>INDEX(Sorted_by_Variable!X$502:X$554,D739)</f>
        <v>4.5562253904194332</v>
      </c>
      <c r="Z750" s="197">
        <f>INDEX(Sorted_by_Variable!Y$502:Y$554,D739)</f>
        <v>4.556225390419435</v>
      </c>
      <c r="AA750" s="197">
        <f>INDEX(Sorted_by_Variable!Z$502:Z$554,D739)</f>
        <v>4.5562253904194341</v>
      </c>
      <c r="AB750" s="197">
        <f>INDEX(Sorted_by_Variable!AA$502:AA$554,D739)</f>
        <v>4.5562253904194341</v>
      </c>
      <c r="AC750" s="197">
        <f>INDEX(Sorted_by_Variable!AB$502:AB$554,D739)</f>
        <v>4.5562253904194341</v>
      </c>
      <c r="AD750" s="197">
        <f>INDEX(Sorted_by_Variable!AC$502:AC$554,D739)</f>
        <v>4.5562253904194332</v>
      </c>
      <c r="AE750" s="197">
        <f>INDEX(Sorted_by_Variable!AD$502:AD$554,D739)</f>
        <v>4.5562253904194341</v>
      </c>
      <c r="AF750" s="197">
        <f>INDEX(Sorted_by_Variable!AE$502:AE$554,D739)</f>
        <v>4.5562253904194332</v>
      </c>
      <c r="AG750" s="197">
        <f>INDEX(Sorted_by_Variable!AF$502:AF$554,D739)</f>
        <v>4.5562253904194341</v>
      </c>
      <c r="AH750" s="197">
        <f>INDEX(Sorted_by_Variable!AG$502:AG$554,D739)</f>
        <v>4.5562253904194341</v>
      </c>
      <c r="AI750" s="197">
        <f>INDEX(Sorted_by_Variable!AH$502:AH$554,D739)</f>
        <v>4.5562253904194341</v>
      </c>
      <c r="AJ750" s="197">
        <f>INDEX(Sorted_by_Variable!AI$502:AI$554,D739)</f>
        <v>4.556225390419435</v>
      </c>
      <c r="AK750" s="197">
        <f>INDEX(Sorted_by_Variable!AJ$502:AJ$554,D739)</f>
        <v>4.5562253904194341</v>
      </c>
      <c r="AL750" s="197">
        <f>INDEX(Sorted_by_Variable!AK$502:AK$554,D739)</f>
        <v>4.5562253904194323</v>
      </c>
      <c r="AM750" s="197">
        <f>INDEX(Sorted_by_Variable!AL$502:AL$554,D739)</f>
        <v>4.5562253904194341</v>
      </c>
      <c r="AN750" s="197">
        <f>INDEX(Sorted_by_Variable!AM$502:AM$554,D739)</f>
        <v>4.5562253904194341</v>
      </c>
      <c r="AO750" s="197">
        <f>INDEX(Sorted_by_Variable!AN$502:AN$554,D739)</f>
        <v>4.5562253904194332</v>
      </c>
      <c r="AP750" s="197">
        <f>INDEX(Sorted_by_Variable!AO$502:AO$554,D739)</f>
        <v>4.5562253904194323</v>
      </c>
      <c r="AQ750" s="198">
        <f>INDEX(Sorted_by_Variable!AP$502:AP$554,D739)</f>
        <v>4.5562253904194332</v>
      </c>
      <c r="AS750" s="69" t="str">
        <f t="shared" si="135"/>
        <v>Participant levelized cost of saved energy</v>
      </c>
    </row>
    <row r="751" spans="2:45" x14ac:dyDescent="0.35">
      <c r="B751" s="36"/>
      <c r="C751" s="247" t="s">
        <v>2418</v>
      </c>
      <c r="D751" s="248"/>
      <c r="E751" s="250"/>
      <c r="F751" s="249"/>
      <c r="G751" s="250"/>
      <c r="H751" s="250"/>
      <c r="I751" s="250"/>
      <c r="J751" s="250"/>
      <c r="K751" s="250"/>
      <c r="L751" s="250"/>
      <c r="M751" s="250"/>
      <c r="N751" s="250"/>
      <c r="O751" s="250"/>
      <c r="P751" s="250"/>
      <c r="Q751" s="250"/>
      <c r="R751" s="251"/>
      <c r="S751" s="250"/>
      <c r="T751" s="250"/>
      <c r="U751" s="250"/>
      <c r="V751" s="250"/>
      <c r="W751" s="250"/>
      <c r="X751" s="250"/>
      <c r="Y751" s="250"/>
      <c r="Z751" s="250"/>
      <c r="AA751" s="250"/>
      <c r="AB751" s="250"/>
      <c r="AC751" s="250"/>
      <c r="AD751" s="250"/>
      <c r="AE751" s="250"/>
      <c r="AF751" s="250"/>
      <c r="AG751" s="250"/>
      <c r="AH751" s="250"/>
      <c r="AI751" s="250"/>
      <c r="AJ751" s="250"/>
      <c r="AK751" s="250"/>
      <c r="AL751" s="250"/>
      <c r="AM751" s="250"/>
      <c r="AN751" s="250"/>
      <c r="AO751" s="250"/>
      <c r="AP751" s="250"/>
      <c r="AQ751" s="251"/>
      <c r="AS751" s="69" t="str">
        <f>C751</f>
        <v>Annualized total cost of EE</v>
      </c>
    </row>
    <row r="752" spans="2:45" x14ac:dyDescent="0.35">
      <c r="B752" s="36"/>
      <c r="C752" s="244" t="s">
        <v>2418</v>
      </c>
      <c r="D752" s="76" t="s">
        <v>2376</v>
      </c>
      <c r="E752" s="200"/>
      <c r="F752" s="199">
        <f>INDEX(Sorted_by_Variable!E$557:E$609,D739)</f>
        <v>0</v>
      </c>
      <c r="G752" s="200">
        <f>INDEX(Sorted_by_Variable!F$557:F$609,D739)</f>
        <v>0</v>
      </c>
      <c r="H752" s="200">
        <f>INDEX(Sorted_by_Variable!G$557:G$609,D739)</f>
        <v>0</v>
      </c>
      <c r="I752" s="200">
        <f>INDEX(Sorted_by_Variable!H$557:H$609,D739)</f>
        <v>0</v>
      </c>
      <c r="J752" s="200">
        <f>INDEX(Sorted_by_Variable!I$557:I$609,D739)</f>
        <v>103.37408900176013</v>
      </c>
      <c r="K752" s="200">
        <f>INDEX(Sorted_by_Variable!J$557:J$609,D739)</f>
        <v>246.36612250589843</v>
      </c>
      <c r="L752" s="200">
        <f>INDEX(Sorted_by_Variable!K$557:K$609,D739)</f>
        <v>408.86012904046009</v>
      </c>
      <c r="M752" s="200">
        <f>INDEX(Sorted_by_Variable!L$557:L$609,D739)</f>
        <v>588.8042559759308</v>
      </c>
      <c r="N752" s="200">
        <f>INDEX(Sorted_by_Variable!M$557:M$609,D739)</f>
        <v>763.73594627209218</v>
      </c>
      <c r="O752" s="200">
        <f>INDEX(Sorted_by_Variable!N$557:N$609,D739)</f>
        <v>925.9888850671025</v>
      </c>
      <c r="P752" s="200">
        <f>INDEX(Sorted_by_Variable!O$557:O$609,D739)</f>
        <v>1075.8477272700452</v>
      </c>
      <c r="Q752" s="200">
        <f>INDEX(Sorted_by_Variable!P$557:P$609,D739)</f>
        <v>1213.5826737736782</v>
      </c>
      <c r="R752" s="201">
        <f>INDEX(Sorted_by_Variable!Q$557:Q$609,D739)</f>
        <v>1339.4499122814436</v>
      </c>
      <c r="S752" s="200">
        <f>INDEX(Sorted_by_Variable!R$557:R$609,D739)</f>
        <v>1453.6920401081161</v>
      </c>
      <c r="T752" s="200">
        <f>INDEX(Sorted_by_Variable!S$557:S$609,D739)</f>
        <v>1556.5384695724904</v>
      </c>
      <c r="U752" s="200">
        <f>INDEX(Sorted_by_Variable!T$557:T$609,D739)</f>
        <v>1648.2058165770093</v>
      </c>
      <c r="V752" s="200">
        <f>INDEX(Sorted_by_Variable!U$557:U$609,D739)</f>
        <v>1728.8982729465629</v>
      </c>
      <c r="W752" s="200">
        <f>INDEX(Sorted_by_Variable!V$557:V$609,D739)</f>
        <v>1798.8079630768279</v>
      </c>
      <c r="X752" s="200">
        <f>INDEX(Sorted_by_Variable!W$557:W$609,D739)</f>
        <v>1858.115285421452</v>
      </c>
      <c r="Y752" s="200">
        <f>INDEX(Sorted_by_Variable!X$557:X$609,D739)</f>
        <v>1906.9892393270443</v>
      </c>
      <c r="Z752" s="200">
        <f>INDEX(Sorted_by_Variable!Y$557:Y$609,D739)</f>
        <v>1945.5877377053478</v>
      </c>
      <c r="AA752" s="200">
        <f>INDEX(Sorted_by_Variable!Z$557:Z$609,D739)</f>
        <v>1974.0579060130369</v>
      </c>
      <c r="AB752" s="200">
        <f>INDEX(Sorted_by_Variable!AA$557:AA$609,D739)</f>
        <v>1992.5363679913787</v>
      </c>
      <c r="AC752" s="200">
        <f>INDEX(Sorted_by_Variable!AB$557:AB$609,D739)</f>
        <v>2001.1495186003685</v>
      </c>
      <c r="AD752" s="200">
        <f>INDEX(Sorted_by_Variable!AC$557:AC$609,D739)</f>
        <v>2005.4545260914119</v>
      </c>
      <c r="AE752" s="200">
        <f>INDEX(Sorted_by_Variable!AD$557:AD$609,D739)</f>
        <v>2007.8343943284706</v>
      </c>
      <c r="AF752" s="200">
        <f>INDEX(Sorted_by_Variable!AE$557:AE$609,D739)</f>
        <v>2009.7131940338404</v>
      </c>
      <c r="AG752" s="200">
        <f>INDEX(Sorted_by_Variable!AF$557:AF$609,D739)</f>
        <v>2012.4595990713181</v>
      </c>
      <c r="AH752" s="200">
        <f>INDEX(Sorted_by_Variable!AG$557:AG$609,D739)</f>
        <v>2016.3128917499191</v>
      </c>
      <c r="AI752" s="200">
        <f>INDEX(Sorted_by_Variable!AH$557:AH$609,D739)</f>
        <v>2021.3111911178478</v>
      </c>
      <c r="AJ752" s="200">
        <f>INDEX(Sorted_by_Variable!AI$557:AI$609,D739)</f>
        <v>2027.3048488047468</v>
      </c>
      <c r="AK752" s="200">
        <f>INDEX(Sorted_by_Variable!AJ$557:AJ$609,D739)</f>
        <v>2034.1570726262576</v>
      </c>
      <c r="AL752" s="200">
        <f>INDEX(Sorted_by_Variable!AK$557:AK$609,D739)</f>
        <v>2041.7434017512185</v>
      </c>
      <c r="AM752" s="200">
        <f>INDEX(Sorted_by_Variable!AL$557:AL$609,D739)</f>
        <v>2049.95121095081</v>
      </c>
      <c r="AN752" s="200">
        <f>INDEX(Sorted_by_Variable!AM$557:AM$609,D739)</f>
        <v>2058.6792427452633</v>
      </c>
      <c r="AO752" s="200">
        <f>INDEX(Sorted_by_Variable!AN$557:AN$609,D739)</f>
        <v>2067.8371663182379</v>
      </c>
      <c r="AP752" s="200">
        <f>INDEX(Sorted_by_Variable!AO$557:AO$609,D739)</f>
        <v>2077.3451621211871</v>
      </c>
      <c r="AQ752" s="201">
        <f>INDEX(Sorted_by_Variable!AP$557:AP$609,D739)</f>
        <v>2087.1335311401758</v>
      </c>
      <c r="AS752" s="69" t="str">
        <f>C751&amp;"|"&amp;C752</f>
        <v>Annualized total cost of EE|Annualized total cost of EE</v>
      </c>
    </row>
    <row r="753" spans="2:45" x14ac:dyDescent="0.35">
      <c r="B753" s="36"/>
      <c r="C753" s="244" t="s">
        <v>2419</v>
      </c>
      <c r="D753" s="76" t="s">
        <v>2376</v>
      </c>
      <c r="E753" s="200"/>
      <c r="F753" s="199">
        <f>INDEX(Sorted_by_Variable!E$612:E$664,D739)</f>
        <v>0</v>
      </c>
      <c r="G753" s="200">
        <f>INDEX(Sorted_by_Variable!F$612:F$664,D739)</f>
        <v>0</v>
      </c>
      <c r="H753" s="200">
        <f>INDEX(Sorted_by_Variable!G$612:G$664,D739)</f>
        <v>0</v>
      </c>
      <c r="I753" s="200">
        <f>INDEX(Sorted_by_Variable!H$612:H$664,D739)</f>
        <v>0</v>
      </c>
      <c r="J753" s="200">
        <f>INDEX(Sorted_by_Variable!I$612:I$664,D739)</f>
        <v>51.687044500880063</v>
      </c>
      <c r="K753" s="200">
        <f>INDEX(Sorted_by_Variable!J$612:J$664,D739)</f>
        <v>123.18306125294922</v>
      </c>
      <c r="L753" s="200">
        <f>INDEX(Sorted_by_Variable!K$612:K$664,D739)</f>
        <v>204.43006452023005</v>
      </c>
      <c r="M753" s="200">
        <f>INDEX(Sorted_by_Variable!L$612:L$664,D739)</f>
        <v>294.4021279879654</v>
      </c>
      <c r="N753" s="200">
        <f>INDEX(Sorted_by_Variable!M$612:M$664,D739)</f>
        <v>381.86797313604609</v>
      </c>
      <c r="O753" s="200">
        <f>INDEX(Sorted_by_Variable!N$612:N$664,D739)</f>
        <v>462.99444253355125</v>
      </c>
      <c r="P753" s="200">
        <f>INDEX(Sorted_by_Variable!O$612:O$664,D739)</f>
        <v>537.9238636350226</v>
      </c>
      <c r="Q753" s="200">
        <f>INDEX(Sorted_by_Variable!P$612:P$664,D739)</f>
        <v>606.79133688683908</v>
      </c>
      <c r="R753" s="201">
        <f>INDEX(Sorted_by_Variable!Q$612:Q$664,D739)</f>
        <v>669.72495614072182</v>
      </c>
      <c r="S753" s="200">
        <f>INDEX(Sorted_by_Variable!R$612:R$664,D739)</f>
        <v>726.84602005405804</v>
      </c>
      <c r="T753" s="200">
        <f>INDEX(Sorted_by_Variable!S$612:S$664,D739)</f>
        <v>778.26923478624519</v>
      </c>
      <c r="U753" s="200">
        <f>INDEX(Sorted_by_Variable!T$612:T$664,D739)</f>
        <v>824.10290828850464</v>
      </c>
      <c r="V753" s="200">
        <f>INDEX(Sorted_by_Variable!U$612:U$664,D739)</f>
        <v>864.44913647328144</v>
      </c>
      <c r="W753" s="200">
        <f>INDEX(Sorted_by_Variable!V$612:V$664,D739)</f>
        <v>899.40398153841397</v>
      </c>
      <c r="X753" s="200">
        <f>INDEX(Sorted_by_Variable!W$612:W$664,D739)</f>
        <v>929.05764271072599</v>
      </c>
      <c r="Y753" s="200">
        <f>INDEX(Sorted_by_Variable!X$612:X$664,D739)</f>
        <v>953.49461966352214</v>
      </c>
      <c r="Z753" s="200">
        <f>INDEX(Sorted_by_Variable!Y$612:Y$664,D739)</f>
        <v>972.79386885267388</v>
      </c>
      <c r="AA753" s="200">
        <f>INDEX(Sorted_by_Variable!Z$612:Z$664,D739)</f>
        <v>987.02895300651846</v>
      </c>
      <c r="AB753" s="200">
        <f>INDEX(Sorted_by_Variable!AA$612:AA$664,D739)</f>
        <v>996.26818399568936</v>
      </c>
      <c r="AC753" s="200">
        <f>INDEX(Sorted_by_Variable!AB$612:AB$664,D739)</f>
        <v>1000.5747593001843</v>
      </c>
      <c r="AD753" s="200">
        <f>INDEX(Sorted_by_Variable!AC$612:AC$664,D739)</f>
        <v>1002.727263045706</v>
      </c>
      <c r="AE753" s="200">
        <f>INDEX(Sorted_by_Variable!AD$612:AD$664,D739)</f>
        <v>1003.9171971642353</v>
      </c>
      <c r="AF753" s="200">
        <f>INDEX(Sorted_by_Variable!AE$612:AE$664,D739)</f>
        <v>1004.8565970169202</v>
      </c>
      <c r="AG753" s="200">
        <f>INDEX(Sorted_by_Variable!AF$612:AF$664,D739)</f>
        <v>1006.229799535659</v>
      </c>
      <c r="AH753" s="200">
        <f>INDEX(Sorted_by_Variable!AG$612:AG$664,D739)</f>
        <v>1008.1564458749596</v>
      </c>
      <c r="AI753" s="200">
        <f>INDEX(Sorted_by_Variable!AH$612:AH$664,D739)</f>
        <v>1010.6555955589239</v>
      </c>
      <c r="AJ753" s="200">
        <f>INDEX(Sorted_by_Variable!AI$612:AI$664,D739)</f>
        <v>1013.6524244023734</v>
      </c>
      <c r="AK753" s="200">
        <f>INDEX(Sorted_by_Variable!AJ$612:AJ$664,D739)</f>
        <v>1017.0785363131288</v>
      </c>
      <c r="AL753" s="200">
        <f>INDEX(Sorted_by_Variable!AK$612:AK$664,D739)</f>
        <v>1020.8717008756092</v>
      </c>
      <c r="AM753" s="200">
        <f>INDEX(Sorted_by_Variable!AL$612:AL$664,D739)</f>
        <v>1024.975605475405</v>
      </c>
      <c r="AN753" s="200">
        <f>INDEX(Sorted_by_Variable!AM$612:AM$664,D739)</f>
        <v>1029.3396213726317</v>
      </c>
      <c r="AO753" s="200">
        <f>INDEX(Sorted_by_Variable!AN$612:AN$664,D739)</f>
        <v>1033.918583159119</v>
      </c>
      <c r="AP753" s="200">
        <f>INDEX(Sorted_by_Variable!AO$612:AO$664,D739)</f>
        <v>1038.6725810605935</v>
      </c>
      <c r="AQ753" s="201">
        <f>INDEX(Sorted_by_Variable!AP$612:AP$664,D739)</f>
        <v>1043.5667655700879</v>
      </c>
      <c r="AS753" s="69" t="str">
        <f>C751&amp;"|"&amp;C753</f>
        <v>Annualized total cost of EE|Annualized program cost of EE</v>
      </c>
    </row>
    <row r="754" spans="2:45" x14ac:dyDescent="0.35">
      <c r="B754" s="36"/>
      <c r="C754" s="244" t="s">
        <v>2420</v>
      </c>
      <c r="D754" s="76" t="s">
        <v>2376</v>
      </c>
      <c r="E754" s="200"/>
      <c r="F754" s="199">
        <f>INDEX(Sorted_by_Variable!E$667:E$719,D739)</f>
        <v>0</v>
      </c>
      <c r="G754" s="200">
        <f>INDEX(Sorted_by_Variable!F$667:F$719,D739)</f>
        <v>0</v>
      </c>
      <c r="H754" s="200">
        <f>INDEX(Sorted_by_Variable!G$667:G$719,D739)</f>
        <v>0</v>
      </c>
      <c r="I754" s="200">
        <f>INDEX(Sorted_by_Variable!H$667:H$719,D739)</f>
        <v>0</v>
      </c>
      <c r="J754" s="200">
        <f>INDEX(Sorted_by_Variable!I$667:I$719,D739)</f>
        <v>51.687044500880063</v>
      </c>
      <c r="K754" s="200">
        <f>INDEX(Sorted_by_Variable!J$667:J$719,D739)</f>
        <v>123.18306125294922</v>
      </c>
      <c r="L754" s="200">
        <f>INDEX(Sorted_by_Variable!K$667:K$719,D739)</f>
        <v>204.43006452023005</v>
      </c>
      <c r="M754" s="200">
        <f>INDEX(Sorted_by_Variable!L$667:L$719,D739)</f>
        <v>294.4021279879654</v>
      </c>
      <c r="N754" s="200">
        <f>INDEX(Sorted_by_Variable!M$667:M$719,D739)</f>
        <v>381.86797313604609</v>
      </c>
      <c r="O754" s="200">
        <f>INDEX(Sorted_by_Variable!N$667:N$719,D739)</f>
        <v>462.99444253355125</v>
      </c>
      <c r="P754" s="200">
        <f>INDEX(Sorted_by_Variable!O$667:O$719,D739)</f>
        <v>537.9238636350226</v>
      </c>
      <c r="Q754" s="200">
        <f>INDEX(Sorted_by_Variable!P$667:P$719,D739)</f>
        <v>606.79133688683908</v>
      </c>
      <c r="R754" s="201">
        <f>INDEX(Sorted_by_Variable!Q$667:Q$719,D739)</f>
        <v>669.72495614072182</v>
      </c>
      <c r="S754" s="200">
        <f>INDEX(Sorted_by_Variable!R$667:R$719,D739)</f>
        <v>726.84602005405804</v>
      </c>
      <c r="T754" s="200">
        <f>INDEX(Sorted_by_Variable!S$667:S$719,D739)</f>
        <v>778.26923478624519</v>
      </c>
      <c r="U754" s="200">
        <f>INDEX(Sorted_by_Variable!T$667:T$719,D739)</f>
        <v>824.10290828850464</v>
      </c>
      <c r="V754" s="200">
        <f>INDEX(Sorted_by_Variable!U$667:U$719,D739)</f>
        <v>864.44913647328144</v>
      </c>
      <c r="W754" s="200">
        <f>INDEX(Sorted_by_Variable!V$667:V$719,D739)</f>
        <v>899.40398153841397</v>
      </c>
      <c r="X754" s="200">
        <f>INDEX(Sorted_by_Variable!W$667:W$719,D739)</f>
        <v>929.05764271072599</v>
      </c>
      <c r="Y754" s="200">
        <f>INDEX(Sorted_by_Variable!X$667:X$719,D739)</f>
        <v>953.49461966352214</v>
      </c>
      <c r="Z754" s="200">
        <f>INDEX(Sorted_by_Variable!Y$667:Y$719,D739)</f>
        <v>972.79386885267388</v>
      </c>
      <c r="AA754" s="200">
        <f>INDEX(Sorted_by_Variable!Z$667:Z$719,D739)</f>
        <v>987.02895300651846</v>
      </c>
      <c r="AB754" s="200">
        <f>INDEX(Sorted_by_Variable!AA$667:AA$719,D739)</f>
        <v>996.26818399568936</v>
      </c>
      <c r="AC754" s="200">
        <f>INDEX(Sorted_by_Variable!AB$667:AB$719,D739)</f>
        <v>1000.5747593001843</v>
      </c>
      <c r="AD754" s="200">
        <f>INDEX(Sorted_by_Variable!AC$667:AC$719,D739)</f>
        <v>1002.727263045706</v>
      </c>
      <c r="AE754" s="200">
        <f>INDEX(Sorted_by_Variable!AD$667:AD$719,D739)</f>
        <v>1003.9171971642353</v>
      </c>
      <c r="AF754" s="200">
        <f>INDEX(Sorted_by_Variable!AE$667:AE$719,D739)</f>
        <v>1004.8565970169202</v>
      </c>
      <c r="AG754" s="200">
        <f>INDEX(Sorted_by_Variable!AF$667:AF$719,D739)</f>
        <v>1006.229799535659</v>
      </c>
      <c r="AH754" s="200">
        <f>INDEX(Sorted_by_Variable!AG$667:AG$719,D739)</f>
        <v>1008.1564458749596</v>
      </c>
      <c r="AI754" s="200">
        <f>INDEX(Sorted_by_Variable!AH$667:AH$719,D739)</f>
        <v>1010.6555955589239</v>
      </c>
      <c r="AJ754" s="200">
        <f>INDEX(Sorted_by_Variable!AI$667:AI$719,D739)</f>
        <v>1013.6524244023734</v>
      </c>
      <c r="AK754" s="200">
        <f>INDEX(Sorted_by_Variable!AJ$667:AJ$719,D739)</f>
        <v>1017.0785363131288</v>
      </c>
      <c r="AL754" s="200">
        <f>INDEX(Sorted_by_Variable!AK$667:AK$719,D739)</f>
        <v>1020.8717008756092</v>
      </c>
      <c r="AM754" s="200">
        <f>INDEX(Sorted_by_Variable!AL$667:AL$719,D739)</f>
        <v>1024.975605475405</v>
      </c>
      <c r="AN754" s="200">
        <f>INDEX(Sorted_by_Variable!AM$667:AM$719,D739)</f>
        <v>1029.3396213726317</v>
      </c>
      <c r="AO754" s="200">
        <f>INDEX(Sorted_by_Variable!AN$667:AN$719,D739)</f>
        <v>1033.918583159119</v>
      </c>
      <c r="AP754" s="200">
        <f>INDEX(Sorted_by_Variable!AO$667:AO$719,D739)</f>
        <v>1038.6725810605935</v>
      </c>
      <c r="AQ754" s="201">
        <f>INDEX(Sorted_by_Variable!AP$667:AP$719,D739)</f>
        <v>1043.5667655700879</v>
      </c>
      <c r="AS754" s="69" t="str">
        <f>C751&amp;"|"&amp;C754</f>
        <v>Annualized total cost of EE|Annualized participant cost of EE</v>
      </c>
    </row>
    <row r="755" spans="2:45" x14ac:dyDescent="0.35">
      <c r="B755" s="231"/>
      <c r="C755" s="247" t="s">
        <v>2421</v>
      </c>
      <c r="D755" s="248"/>
      <c r="E755" s="250"/>
      <c r="F755" s="249"/>
      <c r="G755" s="250"/>
      <c r="H755" s="250"/>
      <c r="I755" s="250"/>
      <c r="J755" s="250"/>
      <c r="K755" s="250"/>
      <c r="L755" s="250"/>
      <c r="M755" s="250"/>
      <c r="N755" s="250"/>
      <c r="O755" s="250"/>
      <c r="P755" s="250"/>
      <c r="Q755" s="250"/>
      <c r="R755" s="251"/>
      <c r="S755" s="250"/>
      <c r="T755" s="250"/>
      <c r="U755" s="250"/>
      <c r="V755" s="250"/>
      <c r="W755" s="250"/>
      <c r="X755" s="250"/>
      <c r="Y755" s="250"/>
      <c r="Z755" s="250"/>
      <c r="AA755" s="250"/>
      <c r="AB755" s="250"/>
      <c r="AC755" s="250"/>
      <c r="AD755" s="250"/>
      <c r="AE755" s="250"/>
      <c r="AF755" s="250"/>
      <c r="AG755" s="250"/>
      <c r="AH755" s="250"/>
      <c r="AI755" s="250"/>
      <c r="AJ755" s="250"/>
      <c r="AK755" s="250"/>
      <c r="AL755" s="250"/>
      <c r="AM755" s="250"/>
      <c r="AN755" s="250"/>
      <c r="AO755" s="250"/>
      <c r="AP755" s="250"/>
      <c r="AQ755" s="251"/>
      <c r="AS755" s="69" t="str">
        <f>C755</f>
        <v>Annual first-year costs</v>
      </c>
    </row>
    <row r="756" spans="2:45" x14ac:dyDescent="0.35">
      <c r="B756" s="36"/>
      <c r="C756" s="244" t="s">
        <v>2394</v>
      </c>
      <c r="D756" s="76" t="s">
        <v>2376</v>
      </c>
      <c r="E756" s="200"/>
      <c r="F756" s="199">
        <f>INDEX(Sorted_by_Variable!E$722:E$774,D739)</f>
        <v>0</v>
      </c>
      <c r="G756" s="200">
        <f>INDEX(Sorted_by_Variable!F$722:F$774,D739)</f>
        <v>0</v>
      </c>
      <c r="H756" s="200">
        <f>INDEX(Sorted_by_Variable!G$722:G$774,D739)</f>
        <v>0</v>
      </c>
      <c r="I756" s="200">
        <f>INDEX(Sorted_by_Variable!H$722:H$774,D739)</f>
        <v>0</v>
      </c>
      <c r="J756" s="200">
        <f>INDEX(Sorted_by_Variable!I$722:I$774,D739)</f>
        <v>873.50868000000003</v>
      </c>
      <c r="K756" s="200">
        <f>INDEX(Sorted_by_Variable!J$722:J$774,D739)</f>
        <v>1254.2535430078829</v>
      </c>
      <c r="L756" s="200">
        <f>INDEX(Sorted_by_Variable!K$722:K$774,D739)</f>
        <v>1485.0581119834058</v>
      </c>
      <c r="M756" s="200">
        <f>INDEX(Sorted_by_Variable!L$722:L$774,D739)</f>
        <v>1710.6721822156451</v>
      </c>
      <c r="N756" s="200">
        <f>INDEX(Sorted_by_Variable!M$722:M$774,D739)</f>
        <v>1758.3525856422898</v>
      </c>
      <c r="O756" s="200">
        <f>INDEX(Sorted_by_Variable!N$722:N$774,D739)</f>
        <v>1743.7622993180132</v>
      </c>
      <c r="P756" s="200">
        <f>INDEX(Sorted_by_Variable!O$722:O$774,D739)</f>
        <v>1730.8094306371422</v>
      </c>
      <c r="Q756" s="200">
        <f>INDEX(Sorted_by_Variable!P$722:P$774,D739)</f>
        <v>1719.45802336936</v>
      </c>
      <c r="R756" s="201">
        <f>INDEX(Sorted_by_Variable!Q$722:Q$774,D739)</f>
        <v>1709.6739538292982</v>
      </c>
      <c r="S756" s="200">
        <f>INDEX(Sorted_by_Variable!R$722:R$774,D739)</f>
        <v>1701.4248750039158</v>
      </c>
      <c r="T756" s="200">
        <f>INDEX(Sorted_by_Variable!S$722:S$774,D739)</f>
        <v>1694.6801629647189</v>
      </c>
      <c r="U756" s="200">
        <f>INDEX(Sorted_by_Variable!T$722:T$774,D739)</f>
        <v>1689.4108654864394</v>
      </c>
      <c r="V756" s="200">
        <f>INDEX(Sorted_by_Variable!U$722:U$774,D739)</f>
        <v>1685.5896527967791</v>
      </c>
      <c r="W756" s="200">
        <f>INDEX(Sorted_by_Variable!V$722:V$774,D739)</f>
        <v>1683.190770384675</v>
      </c>
      <c r="X756" s="200">
        <f>INDEX(Sorted_by_Variable!W$722:W$774,D739)</f>
        <v>1682.1899937973351</v>
      </c>
      <c r="Y756" s="200">
        <f>INDEX(Sorted_by_Variable!X$722:X$774,D739)</f>
        <v>1682.5645853589544</v>
      </c>
      <c r="Z756" s="200">
        <f>INDEX(Sorted_by_Variable!Y$722:Y$774,D739)</f>
        <v>1684.2932527466007</v>
      </c>
      <c r="AA756" s="200">
        <f>INDEX(Sorted_by_Variable!Z$722:Z$774,D739)</f>
        <v>1687.3561093612425</v>
      </c>
      <c r="AB756" s="200">
        <f>INDEX(Sorted_by_Variable!AA$722:AA$774,D739)</f>
        <v>1691.734636434282</v>
      </c>
      <c r="AC756" s="200">
        <f>INDEX(Sorted_by_Variable!AB$722:AB$774,D739)</f>
        <v>1697.4116468122895</v>
      </c>
      <c r="AD756" s="200">
        <f>INDEX(Sorted_by_Variable!AC$722:AC$774,D739)</f>
        <v>1704.3712503648376</v>
      </c>
      <c r="AE756" s="200">
        <f>INDEX(Sorted_by_Variable!AD$722:AD$774,D739)</f>
        <v>1711.7942734940777</v>
      </c>
      <c r="AF756" s="200">
        <f>INDEX(Sorted_by_Variable!AE$722:AE$774,D739)</f>
        <v>1719.4937380838037</v>
      </c>
      <c r="AG756" s="200">
        <f>INDEX(Sorted_by_Variable!AF$722:AF$774,D739)</f>
        <v>1727.2892756457984</v>
      </c>
      <c r="AH756" s="200">
        <f>INDEX(Sorted_by_Variable!AG$722:AG$774,D739)</f>
        <v>1735.0075397617429</v>
      </c>
      <c r="AI756" s="200">
        <f>INDEX(Sorted_by_Variable!AH$722:AH$774,D739)</f>
        <v>1744.2220431940109</v>
      </c>
      <c r="AJ756" s="200">
        <f>INDEX(Sorted_by_Variable!AI$722:AI$774,D739)</f>
        <v>1753.338725126074</v>
      </c>
      <c r="AK756" s="200">
        <f>INDEX(Sorted_by_Variable!AJ$722:AJ$774,D739)</f>
        <v>1762.3767840918326</v>
      </c>
      <c r="AL756" s="200">
        <f>INDEX(Sorted_by_Variable!AK$722:AK$774,D739)</f>
        <v>1771.3537902326195</v>
      </c>
      <c r="AM756" s="200">
        <f>INDEX(Sorted_by_Variable!AL$722:AL$774,D739)</f>
        <v>1780.2857518250614</v>
      </c>
      <c r="AN756" s="200">
        <f>INDEX(Sorted_by_Variable!AM$722:AM$774,D739)</f>
        <v>1789.1871781228399</v>
      </c>
      <c r="AO756" s="200">
        <f>INDEX(Sorted_by_Variable!AN$722:AN$774,D739)</f>
        <v>1798.0711386624689</v>
      </c>
      <c r="AP756" s="200">
        <f>INDEX(Sorted_by_Variable!AO$722:AO$774,D739)</f>
        <v>1806.9493191763124</v>
      </c>
      <c r="AQ756" s="201">
        <f>INDEX(Sorted_by_Variable!AP$722:AP$774,D739)</f>
        <v>1815.8320742494254</v>
      </c>
      <c r="AS756" s="69" t="str">
        <f>C755&amp;"|"&amp;C756</f>
        <v>Annual first-year costs|Annual total cost of EE</v>
      </c>
    </row>
    <row r="757" spans="2:45" x14ac:dyDescent="0.35">
      <c r="B757" s="36"/>
      <c r="C757" s="244" t="s">
        <v>2385</v>
      </c>
      <c r="D757" s="76" t="s">
        <v>2376</v>
      </c>
      <c r="E757" s="200"/>
      <c r="F757" s="199">
        <f>INDEX(Sorted_by_Variable!E$777:E$829,D739)</f>
        <v>0</v>
      </c>
      <c r="G757" s="200">
        <f>INDEX(Sorted_by_Variable!F$777:F$829,D739)</f>
        <v>0</v>
      </c>
      <c r="H757" s="200">
        <f>INDEX(Sorted_by_Variable!G$777:G$829,D739)</f>
        <v>0</v>
      </c>
      <c r="I757" s="200">
        <f>INDEX(Sorted_by_Variable!H$777:H$829,D739)</f>
        <v>0</v>
      </c>
      <c r="J757" s="200">
        <f>INDEX(Sorted_by_Variable!I$777:I$829,D739)</f>
        <v>436.75434000000001</v>
      </c>
      <c r="K757" s="200">
        <f>INDEX(Sorted_by_Variable!J$777:J$829,D739)</f>
        <v>627.12677150394143</v>
      </c>
      <c r="L757" s="200">
        <f>INDEX(Sorted_by_Variable!K$777:K$829,D739)</f>
        <v>742.52905599170288</v>
      </c>
      <c r="M757" s="200">
        <f>INDEX(Sorted_by_Variable!L$777:L$829,D739)</f>
        <v>855.33609110782254</v>
      </c>
      <c r="N757" s="200">
        <f>INDEX(Sorted_by_Variable!M$777:M$829,D739)</f>
        <v>879.1762928211449</v>
      </c>
      <c r="O757" s="200">
        <f>INDEX(Sorted_by_Variable!N$777:N$829,D739)</f>
        <v>871.88114965900661</v>
      </c>
      <c r="P757" s="200">
        <f>INDEX(Sorted_by_Variable!O$777:O$829,D739)</f>
        <v>865.40471531857111</v>
      </c>
      <c r="Q757" s="200">
        <f>INDEX(Sorted_by_Variable!P$777:P$829,D739)</f>
        <v>859.72901168468002</v>
      </c>
      <c r="R757" s="201">
        <f>INDEX(Sorted_by_Variable!Q$777:Q$829,D739)</f>
        <v>854.83697691464909</v>
      </c>
      <c r="S757" s="200">
        <f>INDEX(Sorted_by_Variable!R$777:R$829,D739)</f>
        <v>850.71243750195788</v>
      </c>
      <c r="T757" s="200">
        <f>INDEX(Sorted_by_Variable!S$777:S$829,D739)</f>
        <v>847.34008148235944</v>
      </c>
      <c r="U757" s="200">
        <f>INDEX(Sorted_by_Variable!T$777:T$829,D739)</f>
        <v>844.70543274321972</v>
      </c>
      <c r="V757" s="200">
        <f>INDEX(Sorted_by_Variable!U$777:U$829,D739)</f>
        <v>842.79482639838955</v>
      </c>
      <c r="W757" s="200">
        <f>INDEX(Sorted_by_Variable!V$777:V$829,D739)</f>
        <v>841.59538519233752</v>
      </c>
      <c r="X757" s="200">
        <f>INDEX(Sorted_by_Variable!W$777:W$829,D739)</f>
        <v>841.09499689866755</v>
      </c>
      <c r="Y757" s="200">
        <f>INDEX(Sorted_by_Variable!X$777:X$829,D739)</f>
        <v>841.28229267947722</v>
      </c>
      <c r="Z757" s="200">
        <f>INDEX(Sorted_by_Variable!Y$777:Y$829,D739)</f>
        <v>842.14662637330036</v>
      </c>
      <c r="AA757" s="200">
        <f>INDEX(Sorted_by_Variable!Z$777:Z$829,D739)</f>
        <v>843.67805468062124</v>
      </c>
      <c r="AB757" s="200">
        <f>INDEX(Sorted_by_Variable!AA$777:AA$829,D739)</f>
        <v>845.86731821714102</v>
      </c>
      <c r="AC757" s="200">
        <f>INDEX(Sorted_by_Variable!AB$777:AB$829,D739)</f>
        <v>848.70582340614476</v>
      </c>
      <c r="AD757" s="200">
        <f>INDEX(Sorted_by_Variable!AC$777:AC$829,D739)</f>
        <v>852.18562518241879</v>
      </c>
      <c r="AE757" s="200">
        <f>INDEX(Sorted_by_Variable!AD$777:AD$829,D739)</f>
        <v>855.89713674703887</v>
      </c>
      <c r="AF757" s="200">
        <f>INDEX(Sorted_by_Variable!AE$777:AE$829,D739)</f>
        <v>859.74686904190185</v>
      </c>
      <c r="AG757" s="200">
        <f>INDEX(Sorted_by_Variable!AF$777:AF$829,D739)</f>
        <v>863.6446378228992</v>
      </c>
      <c r="AH757" s="200">
        <f>INDEX(Sorted_by_Variable!AG$777:AG$829,D739)</f>
        <v>867.50376988087146</v>
      </c>
      <c r="AI757" s="200">
        <f>INDEX(Sorted_by_Variable!AH$777:AH$829,D739)</f>
        <v>872.11102159700545</v>
      </c>
      <c r="AJ757" s="200">
        <f>INDEX(Sorted_by_Variable!AI$777:AI$829,D739)</f>
        <v>876.669362563037</v>
      </c>
      <c r="AK757" s="200">
        <f>INDEX(Sorted_by_Variable!AJ$777:AJ$829,D739)</f>
        <v>881.18839204591632</v>
      </c>
      <c r="AL757" s="200">
        <f>INDEX(Sorted_by_Variable!AK$777:AK$829,D739)</f>
        <v>885.67689511630977</v>
      </c>
      <c r="AM757" s="200">
        <f>INDEX(Sorted_by_Variable!AL$777:AL$829,D739)</f>
        <v>890.14287591253071</v>
      </c>
      <c r="AN757" s="200">
        <f>INDEX(Sorted_by_Variable!AM$777:AM$829,D739)</f>
        <v>894.59358906141995</v>
      </c>
      <c r="AO757" s="200">
        <f>INDEX(Sorted_by_Variable!AN$777:AN$829,D739)</f>
        <v>899.03556933123446</v>
      </c>
      <c r="AP757" s="200">
        <f>INDEX(Sorted_by_Variable!AO$777:AO$829,D739)</f>
        <v>903.47465958815621</v>
      </c>
      <c r="AQ757" s="201">
        <f>INDEX(Sorted_by_Variable!AP$777:AP$829,D739)</f>
        <v>907.91603712471272</v>
      </c>
      <c r="AS757" s="69" t="str">
        <f>C755&amp;"|"&amp;C757</f>
        <v>Annual first-year costs|Annual program cost of EE</v>
      </c>
    </row>
    <row r="758" spans="2:45" ht="18" thickBot="1" x14ac:dyDescent="0.4">
      <c r="B758" s="29"/>
      <c r="C758" s="245" t="s">
        <v>2386</v>
      </c>
      <c r="D758" s="96" t="s">
        <v>2376</v>
      </c>
      <c r="E758" s="203"/>
      <c r="F758" s="202">
        <f>INDEX(Sorted_by_Variable!E$832:E$884,D739)</f>
        <v>0</v>
      </c>
      <c r="G758" s="203">
        <f>INDEX(Sorted_by_Variable!F$832:F$884,D739)</f>
        <v>0</v>
      </c>
      <c r="H758" s="203">
        <f>INDEX(Sorted_by_Variable!G$832:G$884,D739)</f>
        <v>0</v>
      </c>
      <c r="I758" s="203">
        <f>INDEX(Sorted_by_Variable!H$832:H$884,D739)</f>
        <v>0</v>
      </c>
      <c r="J758" s="203">
        <f>INDEX(Sorted_by_Variable!I$832:I$884,D739)</f>
        <v>436.75434000000001</v>
      </c>
      <c r="K758" s="203">
        <f>INDEX(Sorted_by_Variable!J$832:J$884,D739)</f>
        <v>627.12677150394143</v>
      </c>
      <c r="L758" s="203">
        <f>INDEX(Sorted_by_Variable!K$832:K$884,D739)</f>
        <v>742.52905599170288</v>
      </c>
      <c r="M758" s="203">
        <f>INDEX(Sorted_by_Variable!L$832:L$884,D739)</f>
        <v>855.33609110782254</v>
      </c>
      <c r="N758" s="203">
        <f>INDEX(Sorted_by_Variable!M$832:M$884,D739)</f>
        <v>879.1762928211449</v>
      </c>
      <c r="O758" s="203">
        <f>INDEX(Sorted_by_Variable!N$832:N$884,D739)</f>
        <v>871.88114965900661</v>
      </c>
      <c r="P758" s="203">
        <f>INDEX(Sorted_by_Variable!O$832:O$884,D739)</f>
        <v>865.40471531857111</v>
      </c>
      <c r="Q758" s="203">
        <f>INDEX(Sorted_by_Variable!P$832:P$884,D739)</f>
        <v>859.72901168468002</v>
      </c>
      <c r="R758" s="204">
        <f>INDEX(Sorted_by_Variable!Q$832:Q$884,D739)</f>
        <v>854.83697691464909</v>
      </c>
      <c r="S758" s="203">
        <f>INDEX(Sorted_by_Variable!R$832:R$884,D739)</f>
        <v>850.71243750195788</v>
      </c>
      <c r="T758" s="203">
        <f>INDEX(Sorted_by_Variable!S$832:S$884,D739)</f>
        <v>847.34008148235944</v>
      </c>
      <c r="U758" s="203">
        <f>INDEX(Sorted_by_Variable!T$832:T$884,D739)</f>
        <v>844.70543274321972</v>
      </c>
      <c r="V758" s="203">
        <f>INDEX(Sorted_by_Variable!U$832:U$884,D739)</f>
        <v>842.79482639838955</v>
      </c>
      <c r="W758" s="203">
        <f>INDEX(Sorted_by_Variable!V$832:V$884,D739)</f>
        <v>841.59538519233752</v>
      </c>
      <c r="X758" s="203">
        <f>INDEX(Sorted_by_Variable!W$832:W$884,D739)</f>
        <v>841.09499689866755</v>
      </c>
      <c r="Y758" s="203">
        <f>INDEX(Sorted_by_Variable!X$832:X$884,D739)</f>
        <v>841.28229267947722</v>
      </c>
      <c r="Z758" s="203">
        <f>INDEX(Sorted_by_Variable!Y$832:Y$884,D739)</f>
        <v>842.14662637330036</v>
      </c>
      <c r="AA758" s="203">
        <f>INDEX(Sorted_by_Variable!Z$832:Z$884,D739)</f>
        <v>843.67805468062124</v>
      </c>
      <c r="AB758" s="203">
        <f>INDEX(Sorted_by_Variable!AA$832:AA$884,D739)</f>
        <v>845.86731821714102</v>
      </c>
      <c r="AC758" s="203">
        <f>INDEX(Sorted_by_Variable!AB$832:AB$884,D739)</f>
        <v>848.70582340614476</v>
      </c>
      <c r="AD758" s="203">
        <f>INDEX(Sorted_by_Variable!AC$832:AC$884,D739)</f>
        <v>852.18562518241879</v>
      </c>
      <c r="AE758" s="203">
        <f>INDEX(Sorted_by_Variable!AD$832:AD$884,D739)</f>
        <v>855.89713674703887</v>
      </c>
      <c r="AF758" s="203">
        <f>INDEX(Sorted_by_Variable!AE$832:AE$884,D739)</f>
        <v>859.74686904190185</v>
      </c>
      <c r="AG758" s="203">
        <f>INDEX(Sorted_by_Variable!AF$832:AF$884,D739)</f>
        <v>863.6446378228992</v>
      </c>
      <c r="AH758" s="203">
        <f>INDEX(Sorted_by_Variable!AG$832:AG$884,D739)</f>
        <v>867.50376988087146</v>
      </c>
      <c r="AI758" s="203">
        <f>INDEX(Sorted_by_Variable!AH$832:AH$884,D739)</f>
        <v>872.11102159700545</v>
      </c>
      <c r="AJ758" s="203">
        <f>INDEX(Sorted_by_Variable!AI$832:AI$884,D739)</f>
        <v>876.669362563037</v>
      </c>
      <c r="AK758" s="203">
        <f>INDEX(Sorted_by_Variable!AJ$832:AJ$884,D739)</f>
        <v>881.18839204591632</v>
      </c>
      <c r="AL758" s="203">
        <f>INDEX(Sorted_by_Variable!AK$832:AK$884,D739)</f>
        <v>885.67689511630977</v>
      </c>
      <c r="AM758" s="203">
        <f>INDEX(Sorted_by_Variable!AL$832:AL$884,D739)</f>
        <v>890.14287591253071</v>
      </c>
      <c r="AN758" s="203">
        <f>INDEX(Sorted_by_Variable!AM$832:AM$884,D739)</f>
        <v>894.59358906141995</v>
      </c>
      <c r="AO758" s="203">
        <f>INDEX(Sorted_by_Variable!AN$832:AN$884,D739)</f>
        <v>899.03556933123446</v>
      </c>
      <c r="AP758" s="203">
        <f>INDEX(Sorted_by_Variable!AO$832:AO$884,D739)</f>
        <v>903.47465958815621</v>
      </c>
      <c r="AQ758" s="204">
        <f>INDEX(Sorted_by_Variable!AP$832:AP$884,D739)</f>
        <v>907.91603712471272</v>
      </c>
      <c r="AS758" s="69" t="str">
        <f>C755&amp;"|"&amp;C758</f>
        <v>Annual first-year costs|Annual participant cost of EE</v>
      </c>
    </row>
    <row r="759" spans="2:45" ht="18.75" thickTop="1" thickBot="1" x14ac:dyDescent="0.4"/>
    <row r="760" spans="2:45" ht="25.5" thickTop="1" x14ac:dyDescent="0.5">
      <c r="B760" s="217" t="str">
        <f>INDEX(Sorted_by_Variable!$C$7:$C$59,D760)</f>
        <v>Oklahoma</v>
      </c>
      <c r="C760" s="94"/>
      <c r="D760" s="228">
        <f>D739+1</f>
        <v>35</v>
      </c>
      <c r="E760" s="220"/>
      <c r="F760" s="222"/>
      <c r="G760" s="94"/>
      <c r="H760" s="94"/>
      <c r="I760" s="94"/>
      <c r="J760" s="94"/>
      <c r="K760" s="94"/>
      <c r="L760" s="94"/>
      <c r="M760" s="94"/>
      <c r="N760" s="94"/>
      <c r="O760" s="94"/>
      <c r="P760" s="94"/>
      <c r="Q760" s="94"/>
      <c r="R760" s="220"/>
      <c r="S760" s="94"/>
      <c r="T760" s="94"/>
      <c r="U760" s="94"/>
      <c r="V760" s="94"/>
      <c r="W760" s="94"/>
      <c r="X760" s="94"/>
      <c r="Y760" s="94"/>
      <c r="Z760" s="94"/>
      <c r="AA760" s="94"/>
      <c r="AB760" s="94"/>
      <c r="AC760" s="94"/>
      <c r="AD760" s="94"/>
      <c r="AE760" s="94"/>
      <c r="AF760" s="94"/>
      <c r="AG760" s="94"/>
      <c r="AH760" s="94"/>
      <c r="AI760" s="94"/>
      <c r="AJ760" s="94"/>
      <c r="AK760" s="94"/>
      <c r="AL760" s="94"/>
      <c r="AM760" s="94"/>
      <c r="AN760" s="94"/>
      <c r="AO760" s="94"/>
      <c r="AP760" s="94"/>
      <c r="AQ760" s="220"/>
      <c r="AS760" s="69"/>
    </row>
    <row r="761" spans="2:45" x14ac:dyDescent="0.35">
      <c r="C761" t="s">
        <v>2358</v>
      </c>
      <c r="D761" s="76" t="s">
        <v>0</v>
      </c>
      <c r="E761" s="166">
        <f>INDEX(Sorted_by_Variable!D$7:D$59,D760)</f>
        <v>59464.775000000001</v>
      </c>
      <c r="F761" s="167">
        <f>INDEX(Sorted_by_Variable!E$7:E$59,D760)</f>
        <v>59986.435686216311</v>
      </c>
      <c r="G761" s="166">
        <f>INDEX(Sorted_by_Variable!F$7:F$59,D760)</f>
        <v>60512.672692977743</v>
      </c>
      <c r="H761" s="166">
        <f>INDEX(Sorted_by_Variable!G$7:G$59,D760)</f>
        <v>61043.526166513999</v>
      </c>
      <c r="I761" s="166">
        <f>INDEX(Sorted_by_Variable!H$7:H$59,D760)</f>
        <v>61579.036605241585</v>
      </c>
      <c r="J761" s="166">
        <f>INDEX(Sorted_by_Variable!I$7:I$59,D760)</f>
        <v>62119.244862853418</v>
      </c>
      <c r="K761" s="166">
        <f>INDEX(Sorted_by_Variable!J$7:J$59,D760)</f>
        <v>62664.192151435527</v>
      </c>
      <c r="L761" s="166">
        <f>INDEX(Sorted_by_Variable!K$7:K$59,D760)</f>
        <v>63213.920044611084</v>
      </c>
      <c r="M761" s="166">
        <f>INDEX(Sorted_by_Variable!L$7:L$59,D760)</f>
        <v>63768.470480712036</v>
      </c>
      <c r="N761" s="166">
        <f>INDEX(Sorted_by_Variable!M$7:M$59,D760)</f>
        <v>64327.885765978528</v>
      </c>
      <c r="O761" s="166">
        <f>INDEX(Sorted_by_Variable!N$7:N$59,D760)</f>
        <v>64892.208577786441</v>
      </c>
      <c r="P761" s="166">
        <f>INDEX(Sorted_by_Variable!O$7:O$59,D760)</f>
        <v>65461.481967903193</v>
      </c>
      <c r="Q761" s="166">
        <f>INDEX(Sorted_by_Variable!P$7:P$59,D760)</f>
        <v>66035.74936577215</v>
      </c>
      <c r="R761" s="168">
        <f>INDEX(Sorted_by_Variable!Q$7:Q$59,D760)</f>
        <v>66615.054581825811</v>
      </c>
      <c r="S761" s="166">
        <f>INDEX(Sorted_by_Variable!R$7:R$59,D760)</f>
        <v>67199.441810828066</v>
      </c>
      <c r="T761" s="166">
        <f>INDEX(Sorted_by_Variable!S$7:S$59,D760)</f>
        <v>67788.955635245788</v>
      </c>
      <c r="U761" s="166">
        <f>INDEX(Sorted_by_Variable!T$7:T$59,D760)</f>
        <v>68383.641028650018</v>
      </c>
      <c r="V761" s="166">
        <f>INDEX(Sorted_by_Variable!U$7:U$59,D760)</f>
        <v>68983.543359146948</v>
      </c>
      <c r="W761" s="166">
        <f>INDEX(Sorted_by_Variable!V$7:V$59,D760)</f>
        <v>69588.708392838991</v>
      </c>
      <c r="X761" s="166">
        <f>INDEX(Sorted_by_Variable!W$7:W$59,D760)</f>
        <v>70199.182297316307</v>
      </c>
      <c r="Y761" s="166">
        <f>INDEX(Sorted_by_Variable!X$7:X$59,D760)</f>
        <v>70815.011645178834</v>
      </c>
      <c r="Z761" s="166">
        <f>INDEX(Sorted_by_Variable!Y$7:Y$59,D760)</f>
        <v>71436.243417589314</v>
      </c>
      <c r="AA761" s="166">
        <f>INDEX(Sorted_by_Variable!Z$7:Z$59,D760)</f>
        <v>72062.925007857411</v>
      </c>
      <c r="AB761" s="166">
        <f>INDEX(Sorted_by_Variable!AA$7:AA$59,D760)</f>
        <v>72695.104225055387</v>
      </c>
      <c r="AC761" s="166">
        <f>INDEX(Sorted_by_Variable!AB$7:AB$59,D760)</f>
        <v>73332.829297665317</v>
      </c>
      <c r="AD761" s="166">
        <f>INDEX(Sorted_by_Variable!AC$7:AC$59,D760)</f>
        <v>73976.148877258514</v>
      </c>
      <c r="AE761" s="166">
        <f>INDEX(Sorted_by_Variable!AD$7:AD$59,D760)</f>
        <v>74625.112042207023</v>
      </c>
      <c r="AF761" s="166">
        <f>INDEX(Sorted_by_Variable!AE$7:AE$59,D760)</f>
        <v>75279.76830142783</v>
      </c>
      <c r="AG761" s="166">
        <f>INDEX(Sorted_by_Variable!AF$7:AF$59,D760)</f>
        <v>75940.167598159853</v>
      </c>
      <c r="AH761" s="166">
        <f>INDEX(Sorted_by_Variable!AG$7:AG$59,D760)</f>
        <v>76651.108696732786</v>
      </c>
      <c r="AI761" s="166">
        <f>INDEX(Sorted_by_Variable!AH$7:AH$59,D760)</f>
        <v>77368.705525226076</v>
      </c>
      <c r="AJ761" s="166">
        <f>INDEX(Sorted_by_Variable!AI$7:AI$59,D760)</f>
        <v>78093.020393641011</v>
      </c>
      <c r="AK761" s="166">
        <f>INDEX(Sorted_by_Variable!AJ$7:AJ$59,D760)</f>
        <v>78824.11619531631</v>
      </c>
      <c r="AL761" s="166">
        <f>INDEX(Sorted_by_Variable!AK$7:AK$59,D760)</f>
        <v>79562.056412389211</v>
      </c>
      <c r="AM761" s="166">
        <f>INDEX(Sorted_by_Variable!AL$7:AL$59,D760)</f>
        <v>80306.905121307733</v>
      </c>
      <c r="AN761" s="166">
        <f>INDEX(Sorted_by_Variable!AM$7:AM$59,D760)</f>
        <v>81058.72699839453</v>
      </c>
      <c r="AO761" s="166">
        <f>INDEX(Sorted_by_Variable!AN$7:AN$59,D760)</f>
        <v>81817.587325462839</v>
      </c>
      <c r="AP761" s="166">
        <f>INDEX(Sorted_by_Variable!AO$7:AO$59,D760)</f>
        <v>82583.551995484988</v>
      </c>
      <c r="AQ761" s="168">
        <f>INDEX(Sorted_by_Variable!AP$7:AP$59,D760)</f>
        <v>83356.687518313978</v>
      </c>
      <c r="AS761" s="69" t="str">
        <f t="shared" ref="AS761:AS771" si="137">C761</f>
        <v>BAU sales</v>
      </c>
    </row>
    <row r="762" spans="2:45" x14ac:dyDescent="0.35">
      <c r="C762" t="s">
        <v>2372</v>
      </c>
      <c r="D762" s="76" t="s">
        <v>0</v>
      </c>
      <c r="E762" s="166">
        <f>INDEX(Sorted_by_Variable!D$62:D$114,D760)</f>
        <v>59340.624000000003</v>
      </c>
      <c r="F762" s="167">
        <f>INDEX(Sorted_by_Variable!E$62:E$114,D760)</f>
        <v>59986.435686216311</v>
      </c>
      <c r="G762" s="166">
        <f>INDEX(Sorted_by_Variable!F$62:F$114,D760)</f>
        <v>60512.672692977743</v>
      </c>
      <c r="H762" s="166">
        <f>INDEX(Sorted_by_Variable!G$62:G$114,D760)</f>
        <v>61043.526166513999</v>
      </c>
      <c r="I762" s="166">
        <f>INDEX(Sorted_by_Variable!H$62:H$114,D760)</f>
        <v>61579.036605241585</v>
      </c>
      <c r="J762" s="166">
        <f>INDEX(Sorted_by_Variable!I$62:I$114,D760)</f>
        <v>61995.09386285342</v>
      </c>
      <c r="K762" s="166">
        <f>INDEX(Sorted_by_Variable!J$62:J$114,D760)</f>
        <v>62297.595403666877</v>
      </c>
      <c r="L762" s="166">
        <f>INDEX(Sorted_by_Variable!K$62:K$114,D760)</f>
        <v>62492.171685540045</v>
      </c>
      <c r="M762" s="166">
        <f>INDEX(Sorted_by_Variable!L$62:L$114,D760)</f>
        <v>62585.141365821823</v>
      </c>
      <c r="N762" s="166">
        <f>INDEX(Sorted_by_Variable!M$62:M$114,D760)</f>
        <v>62583.425883594115</v>
      </c>
      <c r="O762" s="166">
        <f>INDEX(Sorted_by_Variable!N$62:N$114,D760)</f>
        <v>62494.460919851052</v>
      </c>
      <c r="P762" s="166">
        <f>INDEX(Sorted_by_Variable!O$62:O$114,D760)</f>
        <v>62326.10611257737</v>
      </c>
      <c r="Q762" s="166">
        <f>INDEX(Sorted_by_Variable!P$62:P$114,D760)</f>
        <v>62149.885448063644</v>
      </c>
      <c r="R762" s="168">
        <f>INDEX(Sorted_by_Variable!Q$62:Q$114,D760)</f>
        <v>62030.550732317512</v>
      </c>
      <c r="S762" s="166">
        <f>INDEX(Sorted_by_Variable!R$62:R$114,D760)</f>
        <v>61967.153749294121</v>
      </c>
      <c r="T762" s="166">
        <f>INDEX(Sorted_by_Variable!S$62:S$114,D760)</f>
        <v>61958.805803851792</v>
      </c>
      <c r="U762" s="166">
        <f>INDEX(Sorted_by_Variable!T$62:T$114,D760)</f>
        <v>62004.676083748105</v>
      </c>
      <c r="V762" s="166">
        <f>INDEX(Sorted_by_Variable!U$62:U$114,D760)</f>
        <v>62103.990093225926</v>
      </c>
      <c r="W762" s="166">
        <f>INDEX(Sorted_by_Variable!V$62:V$114,D760)</f>
        <v>62256.028155822802</v>
      </c>
      <c r="X762" s="166">
        <f>INDEX(Sorted_by_Variable!W$62:W$114,D760)</f>
        <v>62460.123984129081</v>
      </c>
      <c r="Y762" s="166">
        <f>INDEX(Sorted_by_Variable!X$62:X$114,D760)</f>
        <v>62715.663314308462</v>
      </c>
      <c r="Z762" s="166">
        <f>INDEX(Sorted_by_Variable!Y$62:Y$114,D760)</f>
        <v>63022.082603281102</v>
      </c>
      <c r="AA762" s="166">
        <f>INDEX(Sorted_by_Variable!Z$62:Z$114,D760)</f>
        <v>63378.867786551229</v>
      </c>
      <c r="AB762" s="166">
        <f>INDEX(Sorted_by_Variable!AA$62:AA$114,D760)</f>
        <v>63785.553094741605</v>
      </c>
      <c r="AC762" s="166">
        <f>INDEX(Sorted_by_Variable!AB$62:AB$114,D760)</f>
        <v>64241.71992697363</v>
      </c>
      <c r="AD762" s="166">
        <f>INDEX(Sorted_by_Variable!AC$62:AC$114,D760)</f>
        <v>64740.461516148651</v>
      </c>
      <c r="AE762" s="166">
        <f>INDEX(Sorted_by_Variable!AD$62:AD$114,D760)</f>
        <v>65274.978503050734</v>
      </c>
      <c r="AF762" s="166">
        <f>INDEX(Sorted_by_Variable!AE$62:AE$114,D760)</f>
        <v>65838.555926115296</v>
      </c>
      <c r="AG762" s="166">
        <f>INDEX(Sorted_by_Variable!AF$62:AF$114,D760)</f>
        <v>66424.590075528802</v>
      </c>
      <c r="AH762" s="166">
        <f>INDEX(Sorted_by_Variable!AG$62:AG$114,D760)</f>
        <v>67071.360660625156</v>
      </c>
      <c r="AI762" s="166">
        <f>INDEX(Sorted_by_Variable!AH$62:AH$114,D760)</f>
        <v>67727.946396788408</v>
      </c>
      <c r="AJ762" s="166">
        <f>INDEX(Sorted_by_Variable!AI$62:AI$114,D760)</f>
        <v>68388.2508747018</v>
      </c>
      <c r="AK762" s="166">
        <f>INDEX(Sorted_by_Variable!AJ$62:AJ$114,D760)</f>
        <v>69049.696329457554</v>
      </c>
      <c r="AL762" s="166">
        <f>INDEX(Sorted_by_Variable!AK$62:AK$114,D760)</f>
        <v>69712.989543126387</v>
      </c>
      <c r="AM762" s="166">
        <f>INDEX(Sorted_by_Variable!AL$62:AL$114,D760)</f>
        <v>70378.783281170385</v>
      </c>
      <c r="AN762" s="166">
        <f>INDEX(Sorted_by_Variable!AM$62:AM$114,D760)</f>
        <v>71047.678414833455</v>
      </c>
      <c r="AO762" s="166">
        <f>INDEX(Sorted_by_Variable!AN$62:AN$114,D760)</f>
        <v>71720.225922113081</v>
      </c>
      <c r="AP762" s="166">
        <f>INDEX(Sorted_by_Variable!AO$62:AO$114,D760)</f>
        <v>72396.928772103987</v>
      </c>
      <c r="AQ762" s="168">
        <f>INDEX(Sorted_by_Variable!AP$62:AP$114,D760)</f>
        <v>73078.243697279948</v>
      </c>
      <c r="AS762" s="69" t="str">
        <f t="shared" si="137"/>
        <v>Sales after EE</v>
      </c>
    </row>
    <row r="763" spans="2:45" x14ac:dyDescent="0.35">
      <c r="C763" t="s">
        <v>2356</v>
      </c>
      <c r="D763" s="76" t="s">
        <v>0</v>
      </c>
      <c r="E763" s="166">
        <f>INDEX(Sorted_by_Variable!D$117:D$169,D760)</f>
        <v>0</v>
      </c>
      <c r="F763" s="167">
        <f>INDEX(Sorted_by_Variable!E$117:E$169,D760)</f>
        <v>0</v>
      </c>
      <c r="G763" s="166">
        <f>INDEX(Sorted_by_Variable!F$117:F$169,D760)</f>
        <v>0</v>
      </c>
      <c r="H763" s="166">
        <f>INDEX(Sorted_by_Variable!G$117:G$169,D760)</f>
        <v>0</v>
      </c>
      <c r="I763" s="166">
        <f>INDEX(Sorted_by_Variable!H$117:H$169,D760)</f>
        <v>0</v>
      </c>
      <c r="J763" s="166">
        <f>INDEX(Sorted_by_Variable!I$117:I$169,D760)</f>
        <v>124.15099999999998</v>
      </c>
      <c r="K763" s="166">
        <f>INDEX(Sorted_by_Variable!J$117:J$169,D760)</f>
        <v>366.59674776865074</v>
      </c>
      <c r="L763" s="166">
        <f>INDEX(Sorted_by_Variable!K$117:K$169,D760)</f>
        <v>721.74835907103989</v>
      </c>
      <c r="M763" s="166">
        <f>INDEX(Sorted_by_Variable!L$117:L$169,D760)</f>
        <v>1183.3291148902149</v>
      </c>
      <c r="N763" s="166">
        <f>INDEX(Sorted_by_Variable!M$117:M$169,D760)</f>
        <v>1744.4598823844126</v>
      </c>
      <c r="O763" s="166">
        <f>INDEX(Sorted_by_Variable!N$117:N$169,D760)</f>
        <v>2397.7476579353884</v>
      </c>
      <c r="P763" s="166">
        <f>INDEX(Sorted_by_Variable!O$117:O$169,D760)</f>
        <v>3135.3758553258217</v>
      </c>
      <c r="Q763" s="166">
        <f>INDEX(Sorted_by_Variable!P$117:P$169,D760)</f>
        <v>3885.8639177085074</v>
      </c>
      <c r="R763" s="168">
        <f>INDEX(Sorted_by_Variable!Q$117:Q$169,D760)</f>
        <v>4584.5038495082954</v>
      </c>
      <c r="S763" s="166">
        <f>INDEX(Sorted_by_Variable!R$117:R$169,D760)</f>
        <v>5232.2880615339454</v>
      </c>
      <c r="T763" s="166">
        <f>INDEX(Sorted_by_Variable!S$117:S$169,D760)</f>
        <v>5830.1498313939937</v>
      </c>
      <c r="U763" s="166">
        <f>INDEX(Sorted_by_Variable!T$117:T$169,D760)</f>
        <v>6378.9649449019125</v>
      </c>
      <c r="V763" s="166">
        <f>INDEX(Sorted_by_Variable!U$117:U$169,D760)</f>
        <v>6879.5532659210239</v>
      </c>
      <c r="W763" s="166">
        <f>INDEX(Sorted_by_Variable!V$117:V$169,D760)</f>
        <v>7332.6802370161859</v>
      </c>
      <c r="X763" s="166">
        <f>INDEX(Sorted_by_Variable!W$117:W$169,D760)</f>
        <v>7739.0583131872281</v>
      </c>
      <c r="Y763" s="166">
        <f>INDEX(Sorted_by_Variable!X$117:X$169,D760)</f>
        <v>8099.3483308703735</v>
      </c>
      <c r="Z763" s="166">
        <f>INDEX(Sorted_by_Variable!Y$117:Y$169,D760)</f>
        <v>8414.1608143082121</v>
      </c>
      <c r="AA763" s="166">
        <f>INDEX(Sorted_by_Variable!Z$117:Z$169,D760)</f>
        <v>8684.057221306186</v>
      </c>
      <c r="AB763" s="166">
        <f>INDEX(Sorted_by_Variable!AA$117:AA$169,D760)</f>
        <v>8909.551130313781</v>
      </c>
      <c r="AC763" s="166">
        <f>INDEX(Sorted_by_Variable!AB$117:AB$169,D760)</f>
        <v>9091.1093706916909</v>
      </c>
      <c r="AD763" s="166">
        <f>INDEX(Sorted_by_Variable!AC$117:AC$169,D760)</f>
        <v>9235.6873611098654</v>
      </c>
      <c r="AE763" s="166">
        <f>INDEX(Sorted_by_Variable!AD$117:AD$169,D760)</f>
        <v>9350.1335391562916</v>
      </c>
      <c r="AF763" s="166">
        <f>INDEX(Sorted_by_Variable!AE$117:AE$169,D760)</f>
        <v>9441.2123753125379</v>
      </c>
      <c r="AG763" s="166">
        <f>INDEX(Sorted_by_Variable!AF$117:AF$169,D760)</f>
        <v>9515.577522631047</v>
      </c>
      <c r="AH763" s="166">
        <f>INDEX(Sorted_by_Variable!AG$117:AG$169,D760)</f>
        <v>9579.7480361076286</v>
      </c>
      <c r="AI763" s="166">
        <f>INDEX(Sorted_by_Variable!AH$117:AH$169,D760)</f>
        <v>9640.7591284376631</v>
      </c>
      <c r="AJ763" s="166">
        <f>INDEX(Sorted_by_Variable!AI$117:AI$169,D760)</f>
        <v>9704.769518939207</v>
      </c>
      <c r="AK763" s="166">
        <f>INDEX(Sorted_by_Variable!AJ$117:AJ$169,D760)</f>
        <v>9774.4198658587611</v>
      </c>
      <c r="AL763" s="166">
        <f>INDEX(Sorted_by_Variable!AK$117:AK$169,D760)</f>
        <v>9849.0668692628296</v>
      </c>
      <c r="AM763" s="166">
        <f>INDEX(Sorted_by_Variable!AL$117:AL$169,D760)</f>
        <v>9928.121840137348</v>
      </c>
      <c r="AN763" s="166">
        <f>INDEX(Sorted_by_Variable!AM$117:AM$169,D760)</f>
        <v>10011.048583561078</v>
      </c>
      <c r="AO763" s="166">
        <f>INDEX(Sorted_by_Variable!AN$117:AN$169,D760)</f>
        <v>10097.361403349765</v>
      </c>
      <c r="AP763" s="166">
        <f>INDEX(Sorted_by_Variable!AO$117:AO$169,D760)</f>
        <v>10186.623223381004</v>
      </c>
      <c r="AQ763" s="168">
        <f>INDEX(Sorted_by_Variable!AP$117:AP$169,D760)</f>
        <v>10278.443821034038</v>
      </c>
      <c r="AS763" s="69" t="str">
        <f t="shared" si="137"/>
        <v>Net cumulative savings</v>
      </c>
    </row>
    <row r="764" spans="2:45" x14ac:dyDescent="0.35">
      <c r="C764" t="s">
        <v>2390</v>
      </c>
      <c r="D764" s="76" t="s">
        <v>1</v>
      </c>
      <c r="E764" s="174">
        <f t="shared" ref="E764:AQ764" si="138">E763/E761</f>
        <v>0</v>
      </c>
      <c r="F764" s="173">
        <f t="shared" si="138"/>
        <v>0</v>
      </c>
      <c r="G764" s="174">
        <f t="shared" si="138"/>
        <v>0</v>
      </c>
      <c r="H764" s="174">
        <f t="shared" si="138"/>
        <v>0</v>
      </c>
      <c r="I764" s="174">
        <f t="shared" si="138"/>
        <v>0</v>
      </c>
      <c r="J764" s="174">
        <f t="shared" si="138"/>
        <v>1.9985915842038967E-3</v>
      </c>
      <c r="K764" s="174">
        <f t="shared" si="138"/>
        <v>5.8501791083929687E-3</v>
      </c>
      <c r="L764" s="174">
        <f t="shared" si="138"/>
        <v>1.1417554212136985E-2</v>
      </c>
      <c r="M764" s="174">
        <f t="shared" si="138"/>
        <v>1.8556648857496666E-2</v>
      </c>
      <c r="N764" s="174">
        <f t="shared" si="138"/>
        <v>2.7118253019082054E-2</v>
      </c>
      <c r="O764" s="174">
        <f t="shared" si="138"/>
        <v>3.6949700287380462E-2</v>
      </c>
      <c r="P764" s="174">
        <f t="shared" si="138"/>
        <v>4.7896499759402737E-2</v>
      </c>
      <c r="Q764" s="174">
        <f t="shared" si="138"/>
        <v>5.8844852296362979E-2</v>
      </c>
      <c r="R764" s="175">
        <f t="shared" si="138"/>
        <v>6.8820837546218247E-2</v>
      </c>
      <c r="S764" s="174">
        <f t="shared" si="138"/>
        <v>7.7862076239610223E-2</v>
      </c>
      <c r="T764" s="174">
        <f t="shared" si="138"/>
        <v>8.6004420288822089E-2</v>
      </c>
      <c r="U764" s="174">
        <f t="shared" si="138"/>
        <v>9.3282031330115645E-2</v>
      </c>
      <c r="V764" s="174">
        <f t="shared" si="138"/>
        <v>9.9727455722362829E-2</v>
      </c>
      <c r="W764" s="174">
        <f t="shared" si="138"/>
        <v>0.10537169616113688</v>
      </c>
      <c r="X764" s="174">
        <f t="shared" si="138"/>
        <v>0.11024428006026916</v>
      </c>
      <c r="Y764" s="174">
        <f t="shared" si="138"/>
        <v>0.11437332484604323</v>
      </c>
      <c r="Z764" s="174">
        <f t="shared" si="138"/>
        <v>0.11778560030266715</v>
      </c>
      <c r="AA764" s="174">
        <f t="shared" si="138"/>
        <v>0.12050658810143103</v>
      </c>
      <c r="AB764" s="174">
        <f t="shared" si="138"/>
        <v>0.12256053864000073</v>
      </c>
      <c r="AC764" s="174">
        <f t="shared" si="138"/>
        <v>0.12397052531261224</v>
      </c>
      <c r="AD764" s="174">
        <f t="shared" si="138"/>
        <v>0.12484682564962594</v>
      </c>
      <c r="AE764" s="174">
        <f t="shared" si="138"/>
        <v>0.12529473367983654</v>
      </c>
      <c r="AF764" s="174">
        <f t="shared" si="138"/>
        <v>0.12541500310560158</v>
      </c>
      <c r="AG764" s="174">
        <f t="shared" si="138"/>
        <v>0.12530361498519557</v>
      </c>
      <c r="AH764" s="174">
        <f t="shared" si="138"/>
        <v>0.12497859716562665</v>
      </c>
      <c r="AI764" s="174">
        <f t="shared" si="138"/>
        <v>0.12460799315421262</v>
      </c>
      <c r="AJ764" s="174">
        <f t="shared" si="138"/>
        <v>0.12427191918074987</v>
      </c>
      <c r="AK764" s="174">
        <f t="shared" si="138"/>
        <v>0.12400291100808501</v>
      </c>
      <c r="AL764" s="174">
        <f t="shared" si="138"/>
        <v>0.12379100432262277</v>
      </c>
      <c r="AM764" s="174">
        <f t="shared" si="138"/>
        <v>0.12362725004954937</v>
      </c>
      <c r="AN764" s="174">
        <f t="shared" si="138"/>
        <v>0.12350364919695025</v>
      </c>
      <c r="AO764" s="174">
        <f t="shared" si="138"/>
        <v>0.12341309165208442</v>
      </c>
      <c r="AP764" s="174">
        <f t="shared" si="138"/>
        <v>0.12334929870705885</v>
      </c>
      <c r="AQ764" s="175">
        <f t="shared" si="138"/>
        <v>0.12330676910326842</v>
      </c>
      <c r="AS764" s="69" t="str">
        <f t="shared" si="137"/>
        <v>Net cumulative savings as a percent of sales before EE</v>
      </c>
    </row>
    <row r="765" spans="2:45" x14ac:dyDescent="0.35">
      <c r="C765" t="s">
        <v>2378</v>
      </c>
      <c r="D765" s="76" t="s">
        <v>0</v>
      </c>
      <c r="E765" s="166">
        <f>INDEX(Sorted_by_Variable!D$227:D$279,D760)</f>
        <v>0</v>
      </c>
      <c r="F765" s="167">
        <f>INDEX(Sorted_by_Variable!E$227:E$279,D760)</f>
        <v>0</v>
      </c>
      <c r="G765" s="166">
        <f>INDEX(Sorted_by_Variable!F$227:F$279,D760)</f>
        <v>0</v>
      </c>
      <c r="H765" s="166">
        <f>INDEX(Sorted_by_Variable!G$227:G$279,D760)</f>
        <v>0</v>
      </c>
      <c r="I765" s="166">
        <f>INDEX(Sorted_by_Variable!H$227:H$279,D760)</f>
        <v>0</v>
      </c>
      <c r="J765" s="166">
        <f>INDEX(Sorted_by_Variable!I$227:I$279,D760)</f>
        <v>124.15099999999998</v>
      </c>
      <c r="K765" s="166">
        <f>INDEX(Sorted_by_Variable!J$227:J$279,D760)</f>
        <v>248.98001092654548</v>
      </c>
      <c r="L765" s="166">
        <f>INDEX(Sorted_by_Variable!K$227:K$279,D760)</f>
        <v>374.790085561681</v>
      </c>
      <c r="M765" s="166">
        <f>INDEX(Sorted_by_Variable!L$227:L$279,D760)</f>
        <v>500.9450240553976</v>
      </c>
      <c r="N765" s="166">
        <f>INDEX(Sorted_by_Variable!M$227:M$279,D760)</f>
        <v>626.86056331228303</v>
      </c>
      <c r="O765" s="166">
        <f>INDEX(Sorted_by_Variable!N$227:N$279,D760)</f>
        <v>752.01023259602323</v>
      </c>
      <c r="P765" s="166">
        <f>INDEX(Sorted_by_Variable!O$227:O$279,D760)</f>
        <v>875.93014036158763</v>
      </c>
      <c r="Q765" s="166">
        <f>INDEX(Sorted_by_Variable!P$227:P$279,D760)</f>
        <v>934.89159168866047</v>
      </c>
      <c r="R765" s="168">
        <f>INDEX(Sorted_by_Variable!Q$227:Q$279,D760)</f>
        <v>932.24828172095465</v>
      </c>
      <c r="S765" s="166">
        <f>INDEX(Sorted_by_Variable!R$227:R$279,D760)</f>
        <v>930.45826098476266</v>
      </c>
      <c r="T765" s="166">
        <f>INDEX(Sorted_by_Variable!S$227:S$279,D760)</f>
        <v>929.50730623941172</v>
      </c>
      <c r="U765" s="166">
        <f>INDEX(Sorted_by_Variable!T$227:T$279,D760)</f>
        <v>929.38208705777686</v>
      </c>
      <c r="V765" s="166">
        <f>INDEX(Sorted_by_Variable!U$227:U$279,D760)</f>
        <v>930.07014125622152</v>
      </c>
      <c r="W765" s="166">
        <f>INDEX(Sorted_by_Variable!V$227:V$279,D760)</f>
        <v>931.5598513983889</v>
      </c>
      <c r="X765" s="166">
        <f>INDEX(Sorted_by_Variable!W$227:W$279,D760)</f>
        <v>933.84042233734203</v>
      </c>
      <c r="Y765" s="166">
        <f>INDEX(Sorted_by_Variable!X$227:X$279,D760)</f>
        <v>936.90185976193618</v>
      </c>
      <c r="Z765" s="166">
        <f>INDEX(Sorted_by_Variable!Y$227:Y$279,D760)</f>
        <v>940.73494971462685</v>
      </c>
      <c r="AA765" s="166">
        <f>INDEX(Sorted_by_Variable!Z$227:Z$279,D760)</f>
        <v>945.33123904921649</v>
      </c>
      <c r="AB765" s="166">
        <f>INDEX(Sorted_by_Variable!AA$227:AA$279,D760)</f>
        <v>950.68301679826845</v>
      </c>
      <c r="AC765" s="166">
        <f>INDEX(Sorted_by_Variable!AB$227:AB$279,D760)</f>
        <v>956.78329642112408</v>
      </c>
      <c r="AD765" s="166">
        <f>INDEX(Sorted_by_Variable!AC$227:AC$279,D760)</f>
        <v>963.62579890460438</v>
      </c>
      <c r="AE765" s="166">
        <f>INDEX(Sorted_by_Variable!AD$227:AD$279,D760)</f>
        <v>971.1069227422297</v>
      </c>
      <c r="AF765" s="166">
        <f>INDEX(Sorted_by_Variable!AE$227:AE$279,D760)</f>
        <v>979.12467754576096</v>
      </c>
      <c r="AG765" s="166">
        <f>INDEX(Sorted_by_Variable!AF$227:AF$279,D760)</f>
        <v>987.57833889172935</v>
      </c>
      <c r="AH765" s="166">
        <f>INDEX(Sorted_by_Variable!AG$227:AG$279,D760)</f>
        <v>996.36885113293204</v>
      </c>
      <c r="AI765" s="166">
        <f>INDEX(Sorted_by_Variable!AH$227:AH$279,D760)</f>
        <v>1006.0704099093773</v>
      </c>
      <c r="AJ765" s="166">
        <f>INDEX(Sorted_by_Variable!AI$227:AI$279,D760)</f>
        <v>1015.9191959518261</v>
      </c>
      <c r="AK765" s="166">
        <f>INDEX(Sorted_by_Variable!AJ$227:AJ$279,D760)</f>
        <v>1025.823763120527</v>
      </c>
      <c r="AL765" s="166">
        <f>INDEX(Sorted_by_Variable!AK$227:AK$279,D760)</f>
        <v>1035.7454449418633</v>
      </c>
      <c r="AM765" s="166">
        <f>INDEX(Sorted_by_Variable!AL$227:AL$279,D760)</f>
        <v>1045.6948431468957</v>
      </c>
      <c r="AN765" s="166">
        <f>INDEX(Sorted_by_Variable!AM$227:AM$279,D760)</f>
        <v>1055.6817492175558</v>
      </c>
      <c r="AO765" s="166">
        <f>INDEX(Sorted_by_Variable!AN$227:AN$279,D760)</f>
        <v>1065.7151762225019</v>
      </c>
      <c r="AP765" s="166">
        <f>INDEX(Sorted_by_Variable!AO$227:AO$279,D760)</f>
        <v>1075.8033888316961</v>
      </c>
      <c r="AQ765" s="168">
        <f>INDEX(Sorted_by_Variable!AP$227:AP$279,D760)</f>
        <v>1085.9539315815598</v>
      </c>
      <c r="AS765" s="69" t="str">
        <f t="shared" si="137"/>
        <v>Annual first-year savings</v>
      </c>
    </row>
    <row r="766" spans="2:45" x14ac:dyDescent="0.35">
      <c r="C766" t="s">
        <v>2379</v>
      </c>
      <c r="D766" s="76" t="s">
        <v>1</v>
      </c>
      <c r="E766" s="174">
        <f>INDEX(Sorted_by_Variable!D$282:D$335,D760)</f>
        <v>0</v>
      </c>
      <c r="F766" s="173">
        <f>INDEX(Sorted_by_Variable!E$282:E$335,D760)</f>
        <v>2.0921755052660043E-3</v>
      </c>
      <c r="G766" s="174">
        <f>INDEX(Sorted_by_Variable!F$282:F$335,D760)</f>
        <v>2.0696512233102627E-3</v>
      </c>
      <c r="H766" s="174">
        <f>INDEX(Sorted_by_Variable!G$282:G$335,D760)</f>
        <v>2.0516528931039469E-3</v>
      </c>
      <c r="I766" s="174">
        <f>INDEX(Sorted_by_Variable!H$282:H$335,D760)</f>
        <v>2.0338110819702973E-3</v>
      </c>
      <c r="J766" s="174">
        <f>INDEX(Sorted_by_Variable!I$282:I$335,D760)</f>
        <v>2.0161244287708181E-3</v>
      </c>
      <c r="K766" s="174">
        <f>INDEX(Sorted_by_Variable!J$282:J$335,D760)</f>
        <v>2.0025939516221864E-3</v>
      </c>
      <c r="L766" s="174">
        <f>INDEX(Sorted_by_Variable!K$282:K$335,D760)</f>
        <v>1.9928698563009446E-3</v>
      </c>
      <c r="M766" s="174">
        <f>INDEX(Sorted_by_Variable!L$282:L$335,D760)</f>
        <v>1.9866648357929778E-3</v>
      </c>
      <c r="N766" s="174">
        <f>INDEX(Sorted_by_Variable!M$282:M$335,D760)</f>
        <v>1.9837136625499375E-3</v>
      </c>
      <c r="O766" s="174">
        <f>INDEX(Sorted_by_Variable!N$282:N$335,D760)</f>
        <v>1.9837680383768424E-3</v>
      </c>
      <c r="P766" s="174">
        <f>INDEX(Sorted_by_Variable!O$282:O$335,D760)</f>
        <v>1.9865920622825E-3</v>
      </c>
      <c r="Q766" s="174">
        <f>INDEX(Sorted_by_Variable!P$282:P$335,D760)</f>
        <v>1.9919582297625105E-3</v>
      </c>
      <c r="R766" s="175">
        <f>INDEX(Sorted_by_Variable!Q$282:Q$335,D760)</f>
        <v>1.9976062563099714E-3</v>
      </c>
      <c r="S766" s="174">
        <f>INDEX(Sorted_by_Variable!R$282:R$335,D760)</f>
        <v>2.0014492622474514E-3</v>
      </c>
      <c r="T766" s="174">
        <f>INDEX(Sorted_by_Variable!S$282:S$335,D760)</f>
        <v>2.0034968929231191E-3</v>
      </c>
      <c r="U766" s="174">
        <f>INDEX(Sorted_by_Variable!T$282:T$335,D760)</f>
        <v>2.0037668316757956E-3</v>
      </c>
      <c r="V766" s="174">
        <f>INDEX(Sorted_by_Variable!U$282:U$335,D760)</f>
        <v>2.002284470163387E-3</v>
      </c>
      <c r="W766" s="174">
        <f>INDEX(Sorted_by_Variable!V$282:V$335,D760)</f>
        <v>1.9990825036142394E-3</v>
      </c>
      <c r="X766" s="174">
        <f>INDEX(Sorted_by_Variable!W$282:W$335,D760)</f>
        <v>1.994200460223034E-3</v>
      </c>
      <c r="Y766" s="174">
        <f>INDEX(Sorted_by_Variable!X$282:X$335,D760)</f>
        <v>1.9876841748112184E-3</v>
      </c>
      <c r="Z766" s="174">
        <f>INDEX(Sorted_by_Variable!Y$282:Y$335,D760)</f>
        <v>1.9795852174567556E-3</v>
      </c>
      <c r="AA766" s="174">
        <f>INDEX(Sorted_by_Variable!Z$282:Z$335,D760)</f>
        <v>1.9699602880710954E-3</v>
      </c>
      <c r="AB766" s="174">
        <f>INDEX(Sorted_by_Variable!AA$282:AA$335,D760)</f>
        <v>1.9588705878766802E-3</v>
      </c>
      <c r="AC766" s="174">
        <f>INDEX(Sorted_by_Variable!AB$282:AB$335,D760)</f>
        <v>1.9463811784401512E-3</v>
      </c>
      <c r="AD766" s="174">
        <f>INDEX(Sorted_by_Variable!AC$282:AC$335,D760)</f>
        <v>1.9325603383771148E-3</v>
      </c>
      <c r="AE766" s="174">
        <f>INDEX(Sorted_by_Variable!AD$282:AD$335,D760)</f>
        <v>1.9176724584984951E-3</v>
      </c>
      <c r="AF766" s="174">
        <f>INDEX(Sorted_by_Variable!AE$282:AE$335,D760)</f>
        <v>1.9019692207818588E-3</v>
      </c>
      <c r="AG766" s="174">
        <f>INDEX(Sorted_by_Variable!AF$282:AF$335,D760)</f>
        <v>1.8856883820374726E-3</v>
      </c>
      <c r="AH766" s="174">
        <f>INDEX(Sorted_by_Variable!AG$282:AG$335,D760)</f>
        <v>1.8690518053454716E-3</v>
      </c>
      <c r="AI766" s="174">
        <f>INDEX(Sorted_by_Variable!AH$282:AH$335,D760)</f>
        <v>1.8510284982616127E-3</v>
      </c>
      <c r="AJ766" s="174">
        <f>INDEX(Sorted_by_Variable!AI$282:AI$335,D760)</f>
        <v>1.8330837801083411E-3</v>
      </c>
      <c r="AK766" s="174">
        <f>INDEX(Sorted_by_Variable!AJ$282:AJ$335,D760)</f>
        <v>1.8153849296052981E-3</v>
      </c>
      <c r="AL766" s="174">
        <f>INDEX(Sorted_by_Variable!AK$282:AK$335,D760)</f>
        <v>1.7979948732524036E-3</v>
      </c>
      <c r="AM766" s="174">
        <f>INDEX(Sorted_by_Variable!AL$282:AL$335,D760)</f>
        <v>1.7808876195618715E-3</v>
      </c>
      <c r="AN766" s="174">
        <f>INDEX(Sorted_by_Variable!AM$282:AM$335,D760)</f>
        <v>1.7640401582960613E-3</v>
      </c>
      <c r="AO766" s="174">
        <f>INDEX(Sorted_by_Variable!AN$282:AN$335,D760)</f>
        <v>1.7474321859625964E-3</v>
      </c>
      <c r="AP766" s="174">
        <f>INDEX(Sorted_by_Variable!AO$282:AO$335,D760)</f>
        <v>1.7310458577588117E-3</v>
      </c>
      <c r="AQ766" s="175">
        <f>INDEX(Sorted_by_Variable!AP$282:AP$335,D760)</f>
        <v>1.7148655627479865E-3</v>
      </c>
      <c r="AS766" s="69" t="str">
        <f t="shared" si="137"/>
        <v>EIA and EERS savings as a percent of previous year sales</v>
      </c>
    </row>
    <row r="767" spans="2:45" x14ac:dyDescent="0.35">
      <c r="C767" t="s">
        <v>2391</v>
      </c>
      <c r="D767" s="76" t="s">
        <v>1</v>
      </c>
      <c r="E767" s="174">
        <f>INDEX(Sorted_by_Variable!D$337:D$389,D760)</f>
        <v>0</v>
      </c>
      <c r="F767" s="173">
        <f>INDEX(Sorted_by_Variable!E$337:E$389,D760)</f>
        <v>0</v>
      </c>
      <c r="G767" s="174">
        <f>INDEX(Sorted_by_Variable!F$337:F$389,D760)</f>
        <v>0</v>
      </c>
      <c r="H767" s="174">
        <f>INDEX(Sorted_by_Variable!G$337:G$389,D760)</f>
        <v>0</v>
      </c>
      <c r="I767" s="174">
        <f>INDEX(Sorted_by_Variable!H$337:H$389,D760)</f>
        <v>0</v>
      </c>
      <c r="J767" s="174">
        <f>INDEX(Sorted_by_Variable!I$337:I$389,D760)</f>
        <v>2.0161244287708181E-3</v>
      </c>
      <c r="K767" s="174">
        <f>INDEX(Sorted_by_Variable!J$337:J$389,D760)</f>
        <v>4.0161244287708186E-3</v>
      </c>
      <c r="L767" s="174">
        <f>INDEX(Sorted_by_Variable!K$337:K$389,D760)</f>
        <v>6.0161244287708186E-3</v>
      </c>
      <c r="M767" s="174">
        <f>INDEX(Sorted_by_Variable!L$337:L$389,D760)</f>
        <v>8.0161244287708187E-3</v>
      </c>
      <c r="N767" s="174">
        <f>INDEX(Sorted_by_Variable!M$337:M$389,D760)</f>
        <v>1.0016124428770819E-2</v>
      </c>
      <c r="O767" s="174">
        <f>INDEX(Sorted_by_Variable!N$337:N$389,D760)</f>
        <v>1.2016124428770819E-2</v>
      </c>
      <c r="P767" s="174">
        <f>INDEX(Sorted_by_Variable!O$337:O$389,D760)</f>
        <v>1.4016124428770819E-2</v>
      </c>
      <c r="Q767" s="174">
        <f>INDEX(Sorted_by_Variable!P$337:P$389,D760)</f>
        <v>1.4999999999999999E-2</v>
      </c>
      <c r="R767" s="175">
        <f>INDEX(Sorted_by_Variable!Q$337:Q$389,D760)</f>
        <v>1.4999999999999999E-2</v>
      </c>
      <c r="S767" s="174">
        <f>INDEX(Sorted_by_Variable!R$337:R$389,D760)</f>
        <v>1.4999999999999999E-2</v>
      </c>
      <c r="T767" s="174">
        <f>INDEX(Sorted_by_Variable!S$337:S$389,D760)</f>
        <v>1.4999999999999999E-2</v>
      </c>
      <c r="U767" s="174">
        <f>INDEX(Sorted_by_Variable!T$337:T$389,D760)</f>
        <v>1.4999999999999999E-2</v>
      </c>
      <c r="V767" s="174">
        <f>INDEX(Sorted_by_Variable!U$337:U$389,D760)</f>
        <v>1.4999999999999999E-2</v>
      </c>
      <c r="W767" s="174">
        <f>INDEX(Sorted_by_Variable!V$337:V$389,D760)</f>
        <v>1.4999999999999999E-2</v>
      </c>
      <c r="X767" s="174">
        <f>INDEX(Sorted_by_Variable!W$337:W$389,D760)</f>
        <v>1.4999999999999999E-2</v>
      </c>
      <c r="Y767" s="174">
        <f>INDEX(Sorted_by_Variable!X$337:X$389,D760)</f>
        <v>1.4999999999999999E-2</v>
      </c>
      <c r="Z767" s="174">
        <f>INDEX(Sorted_by_Variable!Y$337:Y$389,D760)</f>
        <v>1.4999999999999999E-2</v>
      </c>
      <c r="AA767" s="174">
        <f>INDEX(Sorted_by_Variable!Z$337:Z$389,D760)</f>
        <v>1.4999999999999999E-2</v>
      </c>
      <c r="AB767" s="174">
        <f>INDEX(Sorted_by_Variable!AA$337:AA$389,D760)</f>
        <v>1.4999999999999999E-2</v>
      </c>
      <c r="AC767" s="174">
        <f>INDEX(Sorted_by_Variable!AB$337:AB$389,D760)</f>
        <v>1.4999999999999999E-2</v>
      </c>
      <c r="AD767" s="174">
        <f>INDEX(Sorted_by_Variable!AC$337:AC$389,D760)</f>
        <v>1.4999999999999999E-2</v>
      </c>
      <c r="AE767" s="174">
        <f>INDEX(Sorted_by_Variable!AD$337:AD$389,D760)</f>
        <v>1.4999999999999999E-2</v>
      </c>
      <c r="AF767" s="174">
        <f>INDEX(Sorted_by_Variable!AE$337:AE$389,D760)</f>
        <v>1.4999999999999999E-2</v>
      </c>
      <c r="AG767" s="174">
        <f>INDEX(Sorted_by_Variable!AF$337:AF$389,D760)</f>
        <v>1.4999999999999999E-2</v>
      </c>
      <c r="AH767" s="174">
        <f>INDEX(Sorted_by_Variable!AG$337:AG$389,D760)</f>
        <v>1.4999999999999999E-2</v>
      </c>
      <c r="AI767" s="174">
        <f>INDEX(Sorted_by_Variable!AH$337:AH$389,D760)</f>
        <v>1.4999999999999999E-2</v>
      </c>
      <c r="AJ767" s="174">
        <f>INDEX(Sorted_by_Variable!AI$337:AI$389,D760)</f>
        <v>1.4999999999999999E-2</v>
      </c>
      <c r="AK767" s="174">
        <f>INDEX(Sorted_by_Variable!AJ$337:AJ$389,D760)</f>
        <v>1.4999999999999999E-2</v>
      </c>
      <c r="AL767" s="174">
        <f>INDEX(Sorted_by_Variable!AK$337:AK$389,D760)</f>
        <v>1.4999999999999999E-2</v>
      </c>
      <c r="AM767" s="174">
        <f>INDEX(Sorted_by_Variable!AL$337:AL$389,D760)</f>
        <v>1.4999999999999999E-2</v>
      </c>
      <c r="AN767" s="174">
        <f>INDEX(Sorted_by_Variable!AM$337:AM$389,D760)</f>
        <v>1.4999999999999999E-2</v>
      </c>
      <c r="AO767" s="174">
        <f>INDEX(Sorted_by_Variable!AN$337:AN$389,D760)</f>
        <v>1.4999999999999999E-2</v>
      </c>
      <c r="AP767" s="174">
        <f>INDEX(Sorted_by_Variable!AO$337:AO$389,D760)</f>
        <v>1.4999999999999999E-2</v>
      </c>
      <c r="AQ767" s="175">
        <f>INDEX(Sorted_by_Variable!AP$337:AP$389,D760)</f>
        <v>1.4999999999999999E-2</v>
      </c>
      <c r="AS767" s="69" t="str">
        <f t="shared" si="137"/>
        <v>First-year savings as a percent of previous year sales</v>
      </c>
    </row>
    <row r="768" spans="2:45" x14ac:dyDescent="0.35">
      <c r="B768" s="231"/>
      <c r="C768" s="231" t="s">
        <v>2414</v>
      </c>
      <c r="D768" s="248"/>
      <c r="E768" s="250"/>
      <c r="F768" s="249"/>
      <c r="G768" s="250"/>
      <c r="H768" s="250"/>
      <c r="I768" s="250"/>
      <c r="J768" s="250"/>
      <c r="K768" s="250"/>
      <c r="L768" s="250"/>
      <c r="M768" s="250"/>
      <c r="N768" s="250"/>
      <c r="O768" s="250"/>
      <c r="P768" s="250"/>
      <c r="Q768" s="250"/>
      <c r="R768" s="251"/>
      <c r="S768" s="250"/>
      <c r="T768" s="250"/>
      <c r="U768" s="250"/>
      <c r="V768" s="250"/>
      <c r="W768" s="250"/>
      <c r="X768" s="250"/>
      <c r="Y768" s="250"/>
      <c r="Z768" s="250"/>
      <c r="AA768" s="250"/>
      <c r="AB768" s="250"/>
      <c r="AC768" s="250"/>
      <c r="AD768" s="250"/>
      <c r="AE768" s="250"/>
      <c r="AF768" s="250"/>
      <c r="AG768" s="250"/>
      <c r="AH768" s="250"/>
      <c r="AI768" s="250"/>
      <c r="AJ768" s="250"/>
      <c r="AK768" s="250"/>
      <c r="AL768" s="250"/>
      <c r="AM768" s="250"/>
      <c r="AN768" s="250"/>
      <c r="AO768" s="250"/>
      <c r="AP768" s="250"/>
      <c r="AQ768" s="251"/>
      <c r="AS768" s="69" t="str">
        <f t="shared" si="137"/>
        <v>Levelized cost of saved energy associated with program year</v>
      </c>
    </row>
    <row r="769" spans="2:45" x14ac:dyDescent="0.35">
      <c r="B769" s="36"/>
      <c r="C769" s="267" t="s">
        <v>2403</v>
      </c>
      <c r="D769" s="76" t="s">
        <v>2375</v>
      </c>
      <c r="E769" s="197"/>
      <c r="F769" s="196">
        <f>INDEX(Sorted_by_Variable!E$392:E$444,D760)</f>
        <v>0</v>
      </c>
      <c r="G769" s="197">
        <f>INDEX(Sorted_by_Variable!F$392:F$444,D760)</f>
        <v>0</v>
      </c>
      <c r="H769" s="197">
        <f>INDEX(Sorted_by_Variable!G$392:G$444,D760)</f>
        <v>0</v>
      </c>
      <c r="I769" s="197">
        <f>INDEX(Sorted_by_Variable!H$392:H$444,D760)</f>
        <v>0</v>
      </c>
      <c r="J769" s="197">
        <f>INDEX(Sorted_by_Variable!I$392:I$444,D760)</f>
        <v>6.5088934148849029</v>
      </c>
      <c r="K769" s="197">
        <f>INDEX(Sorted_by_Variable!J$392:J$444,D760)</f>
        <v>6.5088934148849056</v>
      </c>
      <c r="L769" s="197">
        <f>INDEX(Sorted_by_Variable!K$392:K$444,D760)</f>
        <v>7.8106720978618895</v>
      </c>
      <c r="M769" s="197">
        <f>INDEX(Sorted_by_Variable!L$392:L$444,D760)</f>
        <v>7.8106720978618851</v>
      </c>
      <c r="N769" s="197">
        <f>INDEX(Sorted_by_Variable!M$392:M$444,D760)</f>
        <v>9.1124507808388664</v>
      </c>
      <c r="O769" s="197">
        <f>INDEX(Sorted_by_Variable!N$392:N$444,D760)</f>
        <v>9.1124507808388664</v>
      </c>
      <c r="P769" s="197">
        <f>INDEX(Sorted_by_Variable!O$392:O$444,D760)</f>
        <v>9.1124507808388664</v>
      </c>
      <c r="Q769" s="197">
        <f>INDEX(Sorted_by_Variable!P$392:P$444,D760)</f>
        <v>9.1124507808388664</v>
      </c>
      <c r="R769" s="198">
        <f>INDEX(Sorted_by_Variable!Q$392:Q$444,D760)</f>
        <v>9.1124507808388664</v>
      </c>
      <c r="S769" s="197">
        <f>INDEX(Sorted_by_Variable!R$392:R$444,D760)</f>
        <v>9.1124507808388682</v>
      </c>
      <c r="T769" s="197">
        <f>INDEX(Sorted_by_Variable!S$392:S$444,D760)</f>
        <v>9.1124507808388682</v>
      </c>
      <c r="U769" s="197">
        <f>INDEX(Sorted_by_Variable!T$392:T$444,D760)</f>
        <v>9.1124507808388682</v>
      </c>
      <c r="V769" s="197">
        <f>INDEX(Sorted_by_Variable!U$392:U$444,D760)</f>
        <v>9.1124507808388682</v>
      </c>
      <c r="W769" s="197">
        <f>INDEX(Sorted_by_Variable!V$392:V$444,D760)</f>
        <v>9.1124507808388664</v>
      </c>
      <c r="X769" s="197">
        <f>INDEX(Sorted_by_Variable!W$392:W$444,D760)</f>
        <v>9.1124507808388664</v>
      </c>
      <c r="Y769" s="197">
        <f>INDEX(Sorted_by_Variable!X$392:X$444,D760)</f>
        <v>9.1124507808388664</v>
      </c>
      <c r="Z769" s="197">
        <f>INDEX(Sorted_by_Variable!Y$392:Y$444,D760)</f>
        <v>9.1124507808388664</v>
      </c>
      <c r="AA769" s="197">
        <f>INDEX(Sorted_by_Variable!Z$392:Z$444,D760)</f>
        <v>9.1124507808388682</v>
      </c>
      <c r="AB769" s="197">
        <f>INDEX(Sorted_by_Variable!AA$392:AA$444,D760)</f>
        <v>9.1124507808388664</v>
      </c>
      <c r="AC769" s="197">
        <f>INDEX(Sorted_by_Variable!AB$392:AB$444,D760)</f>
        <v>9.1124507808388682</v>
      </c>
      <c r="AD769" s="197">
        <f>INDEX(Sorted_by_Variable!AC$392:AC$444,D760)</f>
        <v>9.1124507808388682</v>
      </c>
      <c r="AE769" s="197">
        <f>INDEX(Sorted_by_Variable!AD$392:AD$444,D760)</f>
        <v>9.1124507808388664</v>
      </c>
      <c r="AF769" s="197">
        <f>INDEX(Sorted_by_Variable!AE$392:AE$444,D760)</f>
        <v>9.1124507808388664</v>
      </c>
      <c r="AG769" s="197">
        <f>INDEX(Sorted_by_Variable!AF$392:AF$444,D760)</f>
        <v>9.1124507808388664</v>
      </c>
      <c r="AH769" s="197">
        <f>INDEX(Sorted_by_Variable!AG$392:AG$444,D760)</f>
        <v>9.1124507808388646</v>
      </c>
      <c r="AI769" s="197">
        <f>INDEX(Sorted_by_Variable!AH$392:AH$444,D760)</f>
        <v>9.1124507808388682</v>
      </c>
      <c r="AJ769" s="197">
        <f>INDEX(Sorted_by_Variable!AI$392:AI$444,D760)</f>
        <v>9.1124507808388699</v>
      </c>
      <c r="AK769" s="197">
        <f>INDEX(Sorted_by_Variable!AJ$392:AJ$444,D760)</f>
        <v>9.1124507808388699</v>
      </c>
      <c r="AL769" s="197">
        <f>INDEX(Sorted_by_Variable!AK$392:AK$444,D760)</f>
        <v>9.1124507808388682</v>
      </c>
      <c r="AM769" s="197">
        <f>INDEX(Sorted_by_Variable!AL$392:AL$444,D760)</f>
        <v>9.1124507808388664</v>
      </c>
      <c r="AN769" s="197">
        <f>INDEX(Sorted_by_Variable!AM$392:AM$444,D760)</f>
        <v>9.1124507808388682</v>
      </c>
      <c r="AO769" s="197">
        <f>INDEX(Sorted_by_Variable!AN$392:AN$444,D760)</f>
        <v>9.1124507808388699</v>
      </c>
      <c r="AP769" s="197">
        <f>INDEX(Sorted_by_Variable!AO$392:AO$444,D760)</f>
        <v>9.1124507808388682</v>
      </c>
      <c r="AQ769" s="198">
        <f>INDEX(Sorted_by_Variable!AP$392:AP$444,D760)</f>
        <v>9.1124507808388699</v>
      </c>
      <c r="AS769" s="69" t="str">
        <f t="shared" si="137"/>
        <v>Total levelized cost of saved energy</v>
      </c>
    </row>
    <row r="770" spans="2:45" x14ac:dyDescent="0.35">
      <c r="B770" s="36"/>
      <c r="C770" s="267" t="s">
        <v>2397</v>
      </c>
      <c r="D770" s="76" t="s">
        <v>2375</v>
      </c>
      <c r="E770" s="197"/>
      <c r="F770" s="196">
        <f>INDEX(Sorted_by_Variable!E$447:E$499,D760)</f>
        <v>0</v>
      </c>
      <c r="G770" s="197">
        <f>INDEX(Sorted_by_Variable!F$447:F$499,D760)</f>
        <v>0</v>
      </c>
      <c r="H770" s="197">
        <f>INDEX(Sorted_by_Variable!G$447:G$499,D760)</f>
        <v>0</v>
      </c>
      <c r="I770" s="197">
        <f>INDEX(Sorted_by_Variable!H$447:H$499,D760)</f>
        <v>0</v>
      </c>
      <c r="J770" s="197">
        <f>INDEX(Sorted_by_Variable!I$447:I$499,D760)</f>
        <v>3.2544467074424515</v>
      </c>
      <c r="K770" s="197">
        <f>INDEX(Sorted_by_Variable!J$447:J$499,D760)</f>
        <v>3.2544467074424528</v>
      </c>
      <c r="L770" s="197">
        <f>INDEX(Sorted_by_Variable!K$447:K$499,D760)</f>
        <v>3.9053360489309448</v>
      </c>
      <c r="M770" s="197">
        <f>INDEX(Sorted_by_Variable!L$447:L$499,D760)</f>
        <v>3.9053360489309425</v>
      </c>
      <c r="N770" s="197">
        <f>INDEX(Sorted_by_Variable!M$447:M$499,D760)</f>
        <v>4.5562253904194332</v>
      </c>
      <c r="O770" s="197">
        <f>INDEX(Sorted_by_Variable!N$447:N$499,D760)</f>
        <v>4.5562253904194332</v>
      </c>
      <c r="P770" s="197">
        <f>INDEX(Sorted_by_Variable!O$447:O$499,D760)</f>
        <v>4.5562253904194332</v>
      </c>
      <c r="Q770" s="197">
        <f>INDEX(Sorted_by_Variable!P$447:P$499,D760)</f>
        <v>4.5562253904194332</v>
      </c>
      <c r="R770" s="198">
        <f>INDEX(Sorted_by_Variable!Q$447:Q$499,D760)</f>
        <v>4.5562253904194332</v>
      </c>
      <c r="S770" s="197">
        <f>INDEX(Sorted_by_Variable!R$447:R$499,D760)</f>
        <v>4.5562253904194341</v>
      </c>
      <c r="T770" s="197">
        <f>INDEX(Sorted_by_Variable!S$447:S$499,D760)</f>
        <v>4.5562253904194341</v>
      </c>
      <c r="U770" s="197">
        <f>INDEX(Sorted_by_Variable!T$447:T$499,D760)</f>
        <v>4.5562253904194341</v>
      </c>
      <c r="V770" s="197">
        <f>INDEX(Sorted_by_Variable!U$447:U$499,D760)</f>
        <v>4.5562253904194341</v>
      </c>
      <c r="W770" s="197">
        <f>INDEX(Sorted_by_Variable!V$447:V$499,D760)</f>
        <v>4.5562253904194332</v>
      </c>
      <c r="X770" s="197">
        <f>INDEX(Sorted_by_Variable!W$447:W$499,D760)</f>
        <v>4.5562253904194332</v>
      </c>
      <c r="Y770" s="197">
        <f>INDEX(Sorted_by_Variable!X$447:X$499,D760)</f>
        <v>4.5562253904194332</v>
      </c>
      <c r="Z770" s="197">
        <f>INDEX(Sorted_by_Variable!Y$447:Y$499,D760)</f>
        <v>4.5562253904194332</v>
      </c>
      <c r="AA770" s="197">
        <f>INDEX(Sorted_by_Variable!Z$447:Z$499,D760)</f>
        <v>4.5562253904194341</v>
      </c>
      <c r="AB770" s="197">
        <f>INDEX(Sorted_by_Variable!AA$447:AA$499,D760)</f>
        <v>4.5562253904194332</v>
      </c>
      <c r="AC770" s="197">
        <f>INDEX(Sorted_by_Variable!AB$447:AB$499,D760)</f>
        <v>4.5562253904194341</v>
      </c>
      <c r="AD770" s="197">
        <f>INDEX(Sorted_by_Variable!AC$447:AC$499,D760)</f>
        <v>4.5562253904194341</v>
      </c>
      <c r="AE770" s="197">
        <f>INDEX(Sorted_by_Variable!AD$447:AD$499,D760)</f>
        <v>4.5562253904194332</v>
      </c>
      <c r="AF770" s="197">
        <f>INDEX(Sorted_by_Variable!AE$447:AE$499,D760)</f>
        <v>4.5562253904194332</v>
      </c>
      <c r="AG770" s="197">
        <f>INDEX(Sorted_by_Variable!AF$447:AF$499,D760)</f>
        <v>4.5562253904194332</v>
      </c>
      <c r="AH770" s="197">
        <f>INDEX(Sorted_by_Variable!AG$447:AG$499,D760)</f>
        <v>4.5562253904194323</v>
      </c>
      <c r="AI770" s="197">
        <f>INDEX(Sorted_by_Variable!AH$447:AH$499,D760)</f>
        <v>4.5562253904194341</v>
      </c>
      <c r="AJ770" s="197">
        <f>INDEX(Sorted_by_Variable!AI$447:AI$499,D760)</f>
        <v>4.556225390419435</v>
      </c>
      <c r="AK770" s="197">
        <f>INDEX(Sorted_by_Variable!AJ$447:AJ$499,D760)</f>
        <v>4.556225390419435</v>
      </c>
      <c r="AL770" s="197">
        <f>INDEX(Sorted_by_Variable!AK$447:AK$499,D760)</f>
        <v>4.5562253904194341</v>
      </c>
      <c r="AM770" s="197">
        <f>INDEX(Sorted_by_Variable!AL$447:AL$499,D760)</f>
        <v>4.5562253904194332</v>
      </c>
      <c r="AN770" s="197">
        <f>INDEX(Sorted_by_Variable!AM$447:AM$499,D760)</f>
        <v>4.5562253904194341</v>
      </c>
      <c r="AO770" s="197">
        <f>INDEX(Sorted_by_Variable!AN$447:AN$499,D760)</f>
        <v>4.556225390419435</v>
      </c>
      <c r="AP770" s="197">
        <f>INDEX(Sorted_by_Variable!AO$447:AO$499,D760)</f>
        <v>4.5562253904194341</v>
      </c>
      <c r="AQ770" s="198">
        <f>INDEX(Sorted_by_Variable!AP$447:AP$499,D760)</f>
        <v>4.556225390419435</v>
      </c>
      <c r="AS770" s="69" t="str">
        <f t="shared" si="137"/>
        <v>Program levelized cost of saved energy</v>
      </c>
    </row>
    <row r="771" spans="2:45" x14ac:dyDescent="0.35">
      <c r="B771" s="36"/>
      <c r="C771" s="244" t="s">
        <v>2398</v>
      </c>
      <c r="D771" s="76" t="s">
        <v>2375</v>
      </c>
      <c r="E771" s="197"/>
      <c r="F771" s="196">
        <f>INDEX(Sorted_by_Variable!E$502:E$554,D760)</f>
        <v>0</v>
      </c>
      <c r="G771" s="197">
        <f>INDEX(Sorted_by_Variable!F$502:F$554,D760)</f>
        <v>0</v>
      </c>
      <c r="H771" s="197">
        <f>INDEX(Sorted_by_Variable!G$502:G$554,D760)</f>
        <v>0</v>
      </c>
      <c r="I771" s="197">
        <f>INDEX(Sorted_by_Variable!H$502:H$554,D760)</f>
        <v>0</v>
      </c>
      <c r="J771" s="197">
        <f>INDEX(Sorted_by_Variable!I$502:I$554,D760)</f>
        <v>3.2544467074424515</v>
      </c>
      <c r="K771" s="197">
        <f>INDEX(Sorted_by_Variable!J$502:J$554,D760)</f>
        <v>3.2544467074424528</v>
      </c>
      <c r="L771" s="197">
        <f>INDEX(Sorted_by_Variable!K$502:K$554,D760)</f>
        <v>3.9053360489309448</v>
      </c>
      <c r="M771" s="197">
        <f>INDEX(Sorted_by_Variable!L$502:L$554,D760)</f>
        <v>3.9053360489309425</v>
      </c>
      <c r="N771" s="197">
        <f>INDEX(Sorted_by_Variable!M$502:M$554,D760)</f>
        <v>4.5562253904194332</v>
      </c>
      <c r="O771" s="197">
        <f>INDEX(Sorted_by_Variable!N$502:N$554,D760)</f>
        <v>4.5562253904194332</v>
      </c>
      <c r="P771" s="197">
        <f>INDEX(Sorted_by_Variable!O$502:O$554,D760)</f>
        <v>4.5562253904194332</v>
      </c>
      <c r="Q771" s="197">
        <f>INDEX(Sorted_by_Variable!P$502:P$554,D760)</f>
        <v>4.5562253904194332</v>
      </c>
      <c r="R771" s="198">
        <f>INDEX(Sorted_by_Variable!Q$502:Q$554,D760)</f>
        <v>4.5562253904194332</v>
      </c>
      <c r="S771" s="197">
        <f>INDEX(Sorted_by_Variable!R$502:R$554,D760)</f>
        <v>4.5562253904194341</v>
      </c>
      <c r="T771" s="197">
        <f>INDEX(Sorted_by_Variable!S$502:S$554,D760)</f>
        <v>4.5562253904194341</v>
      </c>
      <c r="U771" s="197">
        <f>INDEX(Sorted_by_Variable!T$502:T$554,D760)</f>
        <v>4.5562253904194341</v>
      </c>
      <c r="V771" s="197">
        <f>INDEX(Sorted_by_Variable!U$502:U$554,D760)</f>
        <v>4.5562253904194341</v>
      </c>
      <c r="W771" s="197">
        <f>INDEX(Sorted_by_Variable!V$502:V$554,D760)</f>
        <v>4.5562253904194332</v>
      </c>
      <c r="X771" s="197">
        <f>INDEX(Sorted_by_Variable!W$502:W$554,D760)</f>
        <v>4.5562253904194332</v>
      </c>
      <c r="Y771" s="197">
        <f>INDEX(Sorted_by_Variable!X$502:X$554,D760)</f>
        <v>4.5562253904194332</v>
      </c>
      <c r="Z771" s="197">
        <f>INDEX(Sorted_by_Variable!Y$502:Y$554,D760)</f>
        <v>4.5562253904194332</v>
      </c>
      <c r="AA771" s="197">
        <f>INDEX(Sorted_by_Variable!Z$502:Z$554,D760)</f>
        <v>4.5562253904194341</v>
      </c>
      <c r="AB771" s="197">
        <f>INDEX(Sorted_by_Variable!AA$502:AA$554,D760)</f>
        <v>4.5562253904194332</v>
      </c>
      <c r="AC771" s="197">
        <f>INDEX(Sorted_by_Variable!AB$502:AB$554,D760)</f>
        <v>4.5562253904194341</v>
      </c>
      <c r="AD771" s="197">
        <f>INDEX(Sorted_by_Variable!AC$502:AC$554,D760)</f>
        <v>4.5562253904194341</v>
      </c>
      <c r="AE771" s="197">
        <f>INDEX(Sorted_by_Variable!AD$502:AD$554,D760)</f>
        <v>4.5562253904194332</v>
      </c>
      <c r="AF771" s="197">
        <f>INDEX(Sorted_by_Variable!AE$502:AE$554,D760)</f>
        <v>4.5562253904194332</v>
      </c>
      <c r="AG771" s="197">
        <f>INDEX(Sorted_by_Variable!AF$502:AF$554,D760)</f>
        <v>4.5562253904194332</v>
      </c>
      <c r="AH771" s="197">
        <f>INDEX(Sorted_by_Variable!AG$502:AG$554,D760)</f>
        <v>4.5562253904194323</v>
      </c>
      <c r="AI771" s="197">
        <f>INDEX(Sorted_by_Variable!AH$502:AH$554,D760)</f>
        <v>4.5562253904194341</v>
      </c>
      <c r="AJ771" s="197">
        <f>INDEX(Sorted_by_Variable!AI$502:AI$554,D760)</f>
        <v>4.556225390419435</v>
      </c>
      <c r="AK771" s="197">
        <f>INDEX(Sorted_by_Variable!AJ$502:AJ$554,D760)</f>
        <v>4.556225390419435</v>
      </c>
      <c r="AL771" s="197">
        <f>INDEX(Sorted_by_Variable!AK$502:AK$554,D760)</f>
        <v>4.5562253904194341</v>
      </c>
      <c r="AM771" s="197">
        <f>INDEX(Sorted_by_Variable!AL$502:AL$554,D760)</f>
        <v>4.5562253904194332</v>
      </c>
      <c r="AN771" s="197">
        <f>INDEX(Sorted_by_Variable!AM$502:AM$554,D760)</f>
        <v>4.5562253904194341</v>
      </c>
      <c r="AO771" s="197">
        <f>INDEX(Sorted_by_Variable!AN$502:AN$554,D760)</f>
        <v>4.556225390419435</v>
      </c>
      <c r="AP771" s="197">
        <f>INDEX(Sorted_by_Variable!AO$502:AO$554,D760)</f>
        <v>4.5562253904194341</v>
      </c>
      <c r="AQ771" s="198">
        <f>INDEX(Sorted_by_Variable!AP$502:AP$554,D760)</f>
        <v>4.556225390419435</v>
      </c>
      <c r="AS771" s="69" t="str">
        <f t="shared" si="137"/>
        <v>Participant levelized cost of saved energy</v>
      </c>
    </row>
    <row r="772" spans="2:45" x14ac:dyDescent="0.35">
      <c r="B772" s="36"/>
      <c r="C772" s="247" t="s">
        <v>2418</v>
      </c>
      <c r="D772" s="248"/>
      <c r="E772" s="250"/>
      <c r="F772" s="249"/>
      <c r="G772" s="250"/>
      <c r="H772" s="250"/>
      <c r="I772" s="250"/>
      <c r="J772" s="250"/>
      <c r="K772" s="250"/>
      <c r="L772" s="250"/>
      <c r="M772" s="250"/>
      <c r="N772" s="250"/>
      <c r="O772" s="250"/>
      <c r="P772" s="250"/>
      <c r="Q772" s="250"/>
      <c r="R772" s="251"/>
      <c r="S772" s="250"/>
      <c r="T772" s="250"/>
      <c r="U772" s="250"/>
      <c r="V772" s="250"/>
      <c r="W772" s="250"/>
      <c r="X772" s="250"/>
      <c r="Y772" s="250"/>
      <c r="Z772" s="250"/>
      <c r="AA772" s="250"/>
      <c r="AB772" s="250"/>
      <c r="AC772" s="250"/>
      <c r="AD772" s="250"/>
      <c r="AE772" s="250"/>
      <c r="AF772" s="250"/>
      <c r="AG772" s="250"/>
      <c r="AH772" s="250"/>
      <c r="AI772" s="250"/>
      <c r="AJ772" s="250"/>
      <c r="AK772" s="250"/>
      <c r="AL772" s="250"/>
      <c r="AM772" s="250"/>
      <c r="AN772" s="250"/>
      <c r="AO772" s="250"/>
      <c r="AP772" s="250"/>
      <c r="AQ772" s="251"/>
      <c r="AS772" s="69" t="str">
        <f>C772</f>
        <v>Annualized total cost of EE</v>
      </c>
    </row>
    <row r="773" spans="2:45" x14ac:dyDescent="0.35">
      <c r="B773" s="36"/>
      <c r="C773" s="244" t="s">
        <v>2418</v>
      </c>
      <c r="D773" s="76" t="s">
        <v>2376</v>
      </c>
      <c r="E773" s="200"/>
      <c r="F773" s="199">
        <f>INDEX(Sorted_by_Variable!E$557:E$609,D760)</f>
        <v>0</v>
      </c>
      <c r="G773" s="200">
        <f>INDEX(Sorted_by_Variable!F$557:F$609,D760)</f>
        <v>0</v>
      </c>
      <c r="H773" s="200">
        <f>INDEX(Sorted_by_Variable!G$557:G$609,D760)</f>
        <v>0</v>
      </c>
      <c r="I773" s="200">
        <f>INDEX(Sorted_by_Variable!H$557:H$609,D760)</f>
        <v>0</v>
      </c>
      <c r="J773" s="200">
        <f>INDEX(Sorted_by_Variable!I$557:I$609,D760)</f>
        <v>8.0808562635137555</v>
      </c>
      <c r="K773" s="200">
        <f>INDEX(Sorted_by_Variable!J$557:J$609,D760)</f>
        <v>23.861391574695933</v>
      </c>
      <c r="L773" s="200">
        <f>INDEX(Sorted_by_Variable!K$557:K$609,D760)</f>
        <v>51.856768855367932</v>
      </c>
      <c r="M773" s="200">
        <f>INDEX(Sorted_by_Variable!L$557:L$609,D760)</f>
        <v>88.164977630805623</v>
      </c>
      <c r="N773" s="200">
        <f>INDEX(Sorted_by_Variable!M$557:M$609,D760)</f>
        <v>140.40904857675127</v>
      </c>
      <c r="O773" s="200">
        <f>INDEX(Sorted_by_Variable!N$557:N$609,D760)</f>
        <v>201.05088152296452</v>
      </c>
      <c r="P773" s="200">
        <f>INDEX(Sorted_by_Variable!O$557:O$609,D760)</f>
        <v>269.37819389765025</v>
      </c>
      <c r="Q773" s="200">
        <f>INDEX(Sorted_by_Variable!P$557:P$609,D760)</f>
        <v>338.87735514023723</v>
      </c>
      <c r="R773" s="201">
        <f>INDEX(Sorted_by_Variable!Q$557:Q$609,D760)</f>
        <v>403.65188100267261</v>
      </c>
      <c r="S773" s="200">
        <f>INDEX(Sorted_by_Variable!R$557:R$609,D760)</f>
        <v>463.79220443144857</v>
      </c>
      <c r="T773" s="200">
        <f>INDEX(Sorted_by_Variable!S$557:S$609,D760)</f>
        <v>519.38336988929098</v>
      </c>
      <c r="U773" s="200">
        <f>INDEX(Sorted_by_Variable!T$557:T$609,D760)</f>
        <v>570.50518292739866</v>
      </c>
      <c r="V773" s="200">
        <f>INDEX(Sorted_by_Variable!U$557:U$609,D760)</f>
        <v>617.23235323678648</v>
      </c>
      <c r="W773" s="200">
        <f>INDEX(Sorted_by_Variable!V$557:V$609,D760)</f>
        <v>659.6346313944324</v>
      </c>
      <c r="X773" s="200">
        <f>INDEX(Sorted_by_Variable!W$557:W$609,D760)</f>
        <v>697.77693951153219</v>
      </c>
      <c r="Y773" s="200">
        <f>INDEX(Sorted_by_Variable!X$557:X$609,D760)</f>
        <v>731.71949598307788</v>
      </c>
      <c r="Z773" s="200">
        <f>INDEX(Sorted_by_Variable!Y$557:Y$609,D760)</f>
        <v>761.51793453018081</v>
      </c>
      <c r="AA773" s="200">
        <f>INDEX(Sorted_by_Variable!Z$557:Z$609,D760)</f>
        <v>787.22341771901733</v>
      </c>
      <c r="AB773" s="200">
        <f>INDEX(Sorted_by_Variable!AA$557:AA$609,D760)</f>
        <v>808.88274513301769</v>
      </c>
      <c r="AC773" s="200">
        <f>INDEX(Sorted_by_Variable!AB$557:AB$609,D760)</f>
        <v>826.53845636790538</v>
      </c>
      <c r="AD773" s="200">
        <f>INDEX(Sorted_by_Variable!AC$557:AC$609,D760)</f>
        <v>840.65423723682227</v>
      </c>
      <c r="AE773" s="200">
        <f>INDEX(Sorted_by_Variable!AD$557:AD$609,D760)</f>
        <v>851.68309588060902</v>
      </c>
      <c r="AF773" s="200">
        <f>INDEX(Sorted_by_Variable!AE$557:AE$609,D760)</f>
        <v>860.32583081482278</v>
      </c>
      <c r="AG773" s="200">
        <f>INDEX(Sorted_by_Variable!AF$557:AF$609,D760)</f>
        <v>867.10231826232018</v>
      </c>
      <c r="AH773" s="200">
        <f>INDEX(Sorted_by_Variable!AG$557:AG$609,D760)</f>
        <v>872.94982471868548</v>
      </c>
      <c r="AI773" s="200">
        <f>INDEX(Sorted_by_Variable!AH$557:AH$609,D760)</f>
        <v>878.50943047811188</v>
      </c>
      <c r="AJ773" s="200">
        <f>INDEX(Sorted_by_Variable!AI$557:AI$609,D760)</f>
        <v>884.34234580718817</v>
      </c>
      <c r="AK773" s="200">
        <f>INDEX(Sorted_by_Variable!AJ$557:AJ$609,D760)</f>
        <v>890.68919938891599</v>
      </c>
      <c r="AL773" s="200">
        <f>INDEX(Sorted_by_Variable!AK$557:AK$609,D760)</f>
        <v>897.49137083348296</v>
      </c>
      <c r="AM773" s="200">
        <f>INDEX(Sorted_by_Variable!AL$557:AL$609,D760)</f>
        <v>904.69521614423013</v>
      </c>
      <c r="AN773" s="200">
        <f>INDEX(Sorted_by_Variable!AM$557:AM$609,D760)</f>
        <v>912.25187482287004</v>
      </c>
      <c r="AO773" s="200">
        <f>INDEX(Sorted_by_Variable!AN$557:AN$609,D760)</f>
        <v>920.11708804366867</v>
      </c>
      <c r="AP773" s="200">
        <f>INDEX(Sorted_by_Variable!AO$557:AO$609,D760)</f>
        <v>928.25102746009611</v>
      </c>
      <c r="AQ773" s="201">
        <f>INDEX(Sorted_by_Variable!AP$557:AP$609,D760)</f>
        <v>936.61813422790078</v>
      </c>
      <c r="AS773" s="69" t="str">
        <f>C772&amp;"|"&amp;C773</f>
        <v>Annualized total cost of EE|Annualized total cost of EE</v>
      </c>
    </row>
    <row r="774" spans="2:45" x14ac:dyDescent="0.35">
      <c r="B774" s="36"/>
      <c r="C774" s="244" t="s">
        <v>2419</v>
      </c>
      <c r="D774" s="76" t="s">
        <v>2376</v>
      </c>
      <c r="E774" s="200"/>
      <c r="F774" s="199">
        <f>INDEX(Sorted_by_Variable!E$612:E$664,D760)</f>
        <v>0</v>
      </c>
      <c r="G774" s="200">
        <f>INDEX(Sorted_by_Variable!F$612:F$664,D760)</f>
        <v>0</v>
      </c>
      <c r="H774" s="200">
        <f>INDEX(Sorted_by_Variable!G$612:G$664,D760)</f>
        <v>0</v>
      </c>
      <c r="I774" s="200">
        <f>INDEX(Sorted_by_Variable!H$612:H$664,D760)</f>
        <v>0</v>
      </c>
      <c r="J774" s="200">
        <f>INDEX(Sorted_by_Variable!I$612:I$664,D760)</f>
        <v>4.0404281317568778</v>
      </c>
      <c r="K774" s="200">
        <f>INDEX(Sorted_by_Variable!J$612:J$664,D760)</f>
        <v>11.930695787347966</v>
      </c>
      <c r="L774" s="200">
        <f>INDEX(Sorted_by_Variable!K$612:K$664,D760)</f>
        <v>25.928384427683966</v>
      </c>
      <c r="M774" s="200">
        <f>INDEX(Sorted_by_Variable!L$612:L$664,D760)</f>
        <v>44.082488815402812</v>
      </c>
      <c r="N774" s="200">
        <f>INDEX(Sorted_by_Variable!M$612:M$664,D760)</f>
        <v>70.204524288375637</v>
      </c>
      <c r="O774" s="200">
        <f>INDEX(Sorted_by_Variable!N$612:N$664,D760)</f>
        <v>100.52544076148226</v>
      </c>
      <c r="P774" s="200">
        <f>INDEX(Sorted_by_Variable!O$612:O$664,D760)</f>
        <v>134.68909694882512</v>
      </c>
      <c r="Q774" s="200">
        <f>INDEX(Sorted_by_Variable!P$612:P$664,D760)</f>
        <v>169.43867757011861</v>
      </c>
      <c r="R774" s="201">
        <f>INDEX(Sorted_by_Variable!Q$612:Q$664,D760)</f>
        <v>201.82594050133631</v>
      </c>
      <c r="S774" s="200">
        <f>INDEX(Sorted_by_Variable!R$612:R$664,D760)</f>
        <v>231.89610221572428</v>
      </c>
      <c r="T774" s="200">
        <f>INDEX(Sorted_by_Variable!S$612:S$664,D760)</f>
        <v>259.69168494464549</v>
      </c>
      <c r="U774" s="200">
        <f>INDEX(Sorted_by_Variable!T$612:T$664,D760)</f>
        <v>285.25259146369933</v>
      </c>
      <c r="V774" s="200">
        <f>INDEX(Sorted_by_Variable!U$612:U$664,D760)</f>
        <v>308.61617661839324</v>
      </c>
      <c r="W774" s="200">
        <f>INDEX(Sorted_by_Variable!V$612:V$664,D760)</f>
        <v>329.8173156972162</v>
      </c>
      <c r="X774" s="200">
        <f>INDEX(Sorted_by_Variable!W$612:W$664,D760)</f>
        <v>348.8884697557661</v>
      </c>
      <c r="Y774" s="200">
        <f>INDEX(Sorted_by_Variable!X$612:X$664,D760)</f>
        <v>365.85974799153894</v>
      </c>
      <c r="Z774" s="200">
        <f>INDEX(Sorted_by_Variable!Y$612:Y$664,D760)</f>
        <v>380.7589672650904</v>
      </c>
      <c r="AA774" s="200">
        <f>INDEX(Sorted_by_Variable!Z$612:Z$664,D760)</f>
        <v>393.61170885950867</v>
      </c>
      <c r="AB774" s="200">
        <f>INDEX(Sorted_by_Variable!AA$612:AA$664,D760)</f>
        <v>404.44137256650885</v>
      </c>
      <c r="AC774" s="200">
        <f>INDEX(Sorted_by_Variable!AB$612:AB$664,D760)</f>
        <v>413.26922818395269</v>
      </c>
      <c r="AD774" s="200">
        <f>INDEX(Sorted_by_Variable!AC$612:AC$664,D760)</f>
        <v>420.32711861841113</v>
      </c>
      <c r="AE774" s="200">
        <f>INDEX(Sorted_by_Variable!AD$612:AD$664,D760)</f>
        <v>425.84154794030451</v>
      </c>
      <c r="AF774" s="200">
        <f>INDEX(Sorted_by_Variable!AE$612:AE$664,D760)</f>
        <v>430.16291540741139</v>
      </c>
      <c r="AG774" s="200">
        <f>INDEX(Sorted_by_Variable!AF$612:AF$664,D760)</f>
        <v>433.55115913116009</v>
      </c>
      <c r="AH774" s="200">
        <f>INDEX(Sorted_by_Variable!AG$612:AG$664,D760)</f>
        <v>436.47491235934274</v>
      </c>
      <c r="AI774" s="200">
        <f>INDEX(Sorted_by_Variable!AH$612:AH$664,D760)</f>
        <v>439.25471523905594</v>
      </c>
      <c r="AJ774" s="200">
        <f>INDEX(Sorted_by_Variable!AI$612:AI$664,D760)</f>
        <v>442.17117290359408</v>
      </c>
      <c r="AK774" s="200">
        <f>INDEX(Sorted_by_Variable!AJ$612:AJ$664,D760)</f>
        <v>445.344599694458</v>
      </c>
      <c r="AL774" s="200">
        <f>INDEX(Sorted_by_Variable!AK$612:AK$664,D760)</f>
        <v>448.74568541674148</v>
      </c>
      <c r="AM774" s="200">
        <f>INDEX(Sorted_by_Variable!AL$612:AL$664,D760)</f>
        <v>452.34760807211507</v>
      </c>
      <c r="AN774" s="200">
        <f>INDEX(Sorted_by_Variable!AM$612:AM$664,D760)</f>
        <v>456.12593741143502</v>
      </c>
      <c r="AO774" s="200">
        <f>INDEX(Sorted_by_Variable!AN$612:AN$664,D760)</f>
        <v>460.05854402183434</v>
      </c>
      <c r="AP774" s="200">
        <f>INDEX(Sorted_by_Variable!AO$612:AO$664,D760)</f>
        <v>464.12551373004806</v>
      </c>
      <c r="AQ774" s="201">
        <f>INDEX(Sorted_by_Variable!AP$612:AP$664,D760)</f>
        <v>468.30906711395039</v>
      </c>
      <c r="AS774" s="69" t="str">
        <f>C772&amp;"|"&amp;C774</f>
        <v>Annualized total cost of EE|Annualized program cost of EE</v>
      </c>
    </row>
    <row r="775" spans="2:45" x14ac:dyDescent="0.35">
      <c r="B775" s="36"/>
      <c r="C775" s="244" t="s">
        <v>2420</v>
      </c>
      <c r="D775" s="76" t="s">
        <v>2376</v>
      </c>
      <c r="E775" s="200"/>
      <c r="F775" s="199">
        <f>INDEX(Sorted_by_Variable!E$667:E$719,D760)</f>
        <v>0</v>
      </c>
      <c r="G775" s="200">
        <f>INDEX(Sorted_by_Variable!F$667:F$719,D760)</f>
        <v>0</v>
      </c>
      <c r="H775" s="200">
        <f>INDEX(Sorted_by_Variable!G$667:G$719,D760)</f>
        <v>0</v>
      </c>
      <c r="I775" s="200">
        <f>INDEX(Sorted_by_Variable!H$667:H$719,D760)</f>
        <v>0</v>
      </c>
      <c r="J775" s="200">
        <f>INDEX(Sorted_by_Variable!I$667:I$719,D760)</f>
        <v>4.0404281317568778</v>
      </c>
      <c r="K775" s="200">
        <f>INDEX(Sorted_by_Variable!J$667:J$719,D760)</f>
        <v>11.930695787347966</v>
      </c>
      <c r="L775" s="200">
        <f>INDEX(Sorted_by_Variable!K$667:K$719,D760)</f>
        <v>25.928384427683966</v>
      </c>
      <c r="M775" s="200">
        <f>INDEX(Sorted_by_Variable!L$667:L$719,D760)</f>
        <v>44.082488815402812</v>
      </c>
      <c r="N775" s="200">
        <f>INDEX(Sorted_by_Variable!M$667:M$719,D760)</f>
        <v>70.204524288375637</v>
      </c>
      <c r="O775" s="200">
        <f>INDEX(Sorted_by_Variable!N$667:N$719,D760)</f>
        <v>100.52544076148226</v>
      </c>
      <c r="P775" s="200">
        <f>INDEX(Sorted_by_Variable!O$667:O$719,D760)</f>
        <v>134.68909694882512</v>
      </c>
      <c r="Q775" s="200">
        <f>INDEX(Sorted_by_Variable!P$667:P$719,D760)</f>
        <v>169.43867757011861</v>
      </c>
      <c r="R775" s="201">
        <f>INDEX(Sorted_by_Variable!Q$667:Q$719,D760)</f>
        <v>201.82594050133631</v>
      </c>
      <c r="S775" s="200">
        <f>INDEX(Sorted_by_Variable!R$667:R$719,D760)</f>
        <v>231.89610221572428</v>
      </c>
      <c r="T775" s="200">
        <f>INDEX(Sorted_by_Variable!S$667:S$719,D760)</f>
        <v>259.69168494464549</v>
      </c>
      <c r="U775" s="200">
        <f>INDEX(Sorted_by_Variable!T$667:T$719,D760)</f>
        <v>285.25259146369933</v>
      </c>
      <c r="V775" s="200">
        <f>INDEX(Sorted_by_Variable!U$667:U$719,D760)</f>
        <v>308.61617661839324</v>
      </c>
      <c r="W775" s="200">
        <f>INDEX(Sorted_by_Variable!V$667:V$719,D760)</f>
        <v>329.8173156972162</v>
      </c>
      <c r="X775" s="200">
        <f>INDEX(Sorted_by_Variable!W$667:W$719,D760)</f>
        <v>348.8884697557661</v>
      </c>
      <c r="Y775" s="200">
        <f>INDEX(Sorted_by_Variable!X$667:X$719,D760)</f>
        <v>365.85974799153894</v>
      </c>
      <c r="Z775" s="200">
        <f>INDEX(Sorted_by_Variable!Y$667:Y$719,D760)</f>
        <v>380.7589672650904</v>
      </c>
      <c r="AA775" s="200">
        <f>INDEX(Sorted_by_Variable!Z$667:Z$719,D760)</f>
        <v>393.61170885950867</v>
      </c>
      <c r="AB775" s="200">
        <f>INDEX(Sorted_by_Variable!AA$667:AA$719,D760)</f>
        <v>404.44137256650885</v>
      </c>
      <c r="AC775" s="200">
        <f>INDEX(Sorted_by_Variable!AB$667:AB$719,D760)</f>
        <v>413.26922818395269</v>
      </c>
      <c r="AD775" s="200">
        <f>INDEX(Sorted_by_Variable!AC$667:AC$719,D760)</f>
        <v>420.32711861841113</v>
      </c>
      <c r="AE775" s="200">
        <f>INDEX(Sorted_by_Variable!AD$667:AD$719,D760)</f>
        <v>425.84154794030451</v>
      </c>
      <c r="AF775" s="200">
        <f>INDEX(Sorted_by_Variable!AE$667:AE$719,D760)</f>
        <v>430.16291540741139</v>
      </c>
      <c r="AG775" s="200">
        <f>INDEX(Sorted_by_Variable!AF$667:AF$719,D760)</f>
        <v>433.55115913116009</v>
      </c>
      <c r="AH775" s="200">
        <f>INDEX(Sorted_by_Variable!AG$667:AG$719,D760)</f>
        <v>436.47491235934274</v>
      </c>
      <c r="AI775" s="200">
        <f>INDEX(Sorted_by_Variable!AH$667:AH$719,D760)</f>
        <v>439.25471523905594</v>
      </c>
      <c r="AJ775" s="200">
        <f>INDEX(Sorted_by_Variable!AI$667:AI$719,D760)</f>
        <v>442.17117290359408</v>
      </c>
      <c r="AK775" s="200">
        <f>INDEX(Sorted_by_Variable!AJ$667:AJ$719,D760)</f>
        <v>445.344599694458</v>
      </c>
      <c r="AL775" s="200">
        <f>INDEX(Sorted_by_Variable!AK$667:AK$719,D760)</f>
        <v>448.74568541674148</v>
      </c>
      <c r="AM775" s="200">
        <f>INDEX(Sorted_by_Variable!AL$667:AL$719,D760)</f>
        <v>452.34760807211507</v>
      </c>
      <c r="AN775" s="200">
        <f>INDEX(Sorted_by_Variable!AM$667:AM$719,D760)</f>
        <v>456.12593741143502</v>
      </c>
      <c r="AO775" s="200">
        <f>INDEX(Sorted_by_Variable!AN$667:AN$719,D760)</f>
        <v>460.05854402183434</v>
      </c>
      <c r="AP775" s="200">
        <f>INDEX(Sorted_by_Variable!AO$667:AO$719,D760)</f>
        <v>464.12551373004806</v>
      </c>
      <c r="AQ775" s="201">
        <f>INDEX(Sorted_by_Variable!AP$667:AP$719,D760)</f>
        <v>468.30906711395039</v>
      </c>
      <c r="AS775" s="69" t="str">
        <f>C772&amp;"|"&amp;C775</f>
        <v>Annualized total cost of EE|Annualized participant cost of EE</v>
      </c>
    </row>
    <row r="776" spans="2:45" x14ac:dyDescent="0.35">
      <c r="B776" s="231"/>
      <c r="C776" s="247" t="s">
        <v>2421</v>
      </c>
      <c r="D776" s="248"/>
      <c r="E776" s="250"/>
      <c r="F776" s="249"/>
      <c r="G776" s="250"/>
      <c r="H776" s="250"/>
      <c r="I776" s="250"/>
      <c r="J776" s="250"/>
      <c r="K776" s="250"/>
      <c r="L776" s="250"/>
      <c r="M776" s="250"/>
      <c r="N776" s="250"/>
      <c r="O776" s="250"/>
      <c r="P776" s="250"/>
      <c r="Q776" s="250"/>
      <c r="R776" s="251"/>
      <c r="S776" s="250"/>
      <c r="T776" s="250"/>
      <c r="U776" s="250"/>
      <c r="V776" s="250"/>
      <c r="W776" s="250"/>
      <c r="X776" s="250"/>
      <c r="Y776" s="250"/>
      <c r="Z776" s="250"/>
      <c r="AA776" s="250"/>
      <c r="AB776" s="250"/>
      <c r="AC776" s="250"/>
      <c r="AD776" s="250"/>
      <c r="AE776" s="250"/>
      <c r="AF776" s="250"/>
      <c r="AG776" s="250"/>
      <c r="AH776" s="250"/>
      <c r="AI776" s="250"/>
      <c r="AJ776" s="250"/>
      <c r="AK776" s="250"/>
      <c r="AL776" s="250"/>
      <c r="AM776" s="250"/>
      <c r="AN776" s="250"/>
      <c r="AO776" s="250"/>
      <c r="AP776" s="250"/>
      <c r="AQ776" s="251"/>
      <c r="AS776" s="69" t="str">
        <f>C776</f>
        <v>Annual first-year costs</v>
      </c>
    </row>
    <row r="777" spans="2:45" x14ac:dyDescent="0.35">
      <c r="B777" s="36"/>
      <c r="C777" s="244" t="s">
        <v>2394</v>
      </c>
      <c r="D777" s="76" t="s">
        <v>2376</v>
      </c>
      <c r="E777" s="200"/>
      <c r="F777" s="199">
        <f>INDEX(Sorted_by_Variable!E$722:E$774,D760)</f>
        <v>0</v>
      </c>
      <c r="G777" s="200">
        <f>INDEX(Sorted_by_Variable!F$722:F$774,D760)</f>
        <v>0</v>
      </c>
      <c r="H777" s="200">
        <f>INDEX(Sorted_by_Variable!G$722:G$774,D760)</f>
        <v>0</v>
      </c>
      <c r="I777" s="200">
        <f>INDEX(Sorted_by_Variable!H$722:H$774,D760)</f>
        <v>0</v>
      </c>
      <c r="J777" s="200">
        <f>INDEX(Sorted_by_Variable!I$722:I$774,D760)</f>
        <v>68.283049999999989</v>
      </c>
      <c r="K777" s="200">
        <f>INDEX(Sorted_by_Variable!J$722:J$774,D760)</f>
        <v>136.93900600960001</v>
      </c>
      <c r="L777" s="200">
        <f>INDEX(Sorted_by_Variable!K$722:K$774,D760)</f>
        <v>247.36145647070944</v>
      </c>
      <c r="M777" s="200">
        <f>INDEX(Sorted_by_Variable!L$722:L$774,D760)</f>
        <v>330.62371587656241</v>
      </c>
      <c r="N777" s="200">
        <f>INDEX(Sorted_by_Variable!M$722:M$774,D760)</f>
        <v>482.68263375045797</v>
      </c>
      <c r="O777" s="200">
        <f>INDEX(Sorted_by_Variable!N$722:N$774,D760)</f>
        <v>579.04787909893787</v>
      </c>
      <c r="P777" s="200">
        <f>INDEX(Sorted_by_Variable!O$722:O$774,D760)</f>
        <v>674.46620807842248</v>
      </c>
      <c r="Q777" s="200">
        <f>INDEX(Sorted_by_Variable!P$722:P$774,D760)</f>
        <v>719.86652560026846</v>
      </c>
      <c r="R777" s="201">
        <f>INDEX(Sorted_by_Variable!Q$722:Q$774,D760)</f>
        <v>717.83117692513508</v>
      </c>
      <c r="S777" s="200">
        <f>INDEX(Sorted_by_Variable!R$722:R$774,D760)</f>
        <v>716.45286095826725</v>
      </c>
      <c r="T777" s="200">
        <f>INDEX(Sorted_by_Variable!S$722:S$774,D760)</f>
        <v>715.72062580434704</v>
      </c>
      <c r="U777" s="200">
        <f>INDEX(Sorted_by_Variable!T$722:T$774,D760)</f>
        <v>715.62420703448822</v>
      </c>
      <c r="V777" s="200">
        <f>INDEX(Sorted_by_Variable!U$722:U$774,D760)</f>
        <v>716.15400876729052</v>
      </c>
      <c r="W777" s="200">
        <f>INDEX(Sorted_by_Variable!V$722:V$774,D760)</f>
        <v>717.30108557675953</v>
      </c>
      <c r="X777" s="200">
        <f>INDEX(Sorted_by_Variable!W$722:W$774,D760)</f>
        <v>719.05712519975339</v>
      </c>
      <c r="Y777" s="200">
        <f>INDEX(Sorted_by_Variable!X$722:X$774,D760)</f>
        <v>721.41443201669085</v>
      </c>
      <c r="Z777" s="200">
        <f>INDEX(Sorted_by_Variable!Y$722:Y$774,D760)</f>
        <v>724.36591128026271</v>
      </c>
      <c r="AA777" s="200">
        <f>INDEX(Sorted_by_Variable!Z$722:Z$774,D760)</f>
        <v>727.90505406789669</v>
      </c>
      <c r="AB777" s="200">
        <f>INDEX(Sorted_by_Variable!AA$722:AA$774,D760)</f>
        <v>732.02592293466671</v>
      </c>
      <c r="AC777" s="200">
        <f>INDEX(Sorted_by_Variable!AB$722:AB$774,D760)</f>
        <v>736.72313824426556</v>
      </c>
      <c r="AD777" s="200">
        <f>INDEX(Sorted_by_Variable!AC$722:AC$774,D760)</f>
        <v>741.99186515654537</v>
      </c>
      <c r="AE777" s="200">
        <f>INDEX(Sorted_by_Variable!AD$722:AD$774,D760)</f>
        <v>747.7523305115169</v>
      </c>
      <c r="AF777" s="200">
        <f>INDEX(Sorted_by_Variable!AE$722:AE$774,D760)</f>
        <v>753.92600171023582</v>
      </c>
      <c r="AG777" s="200">
        <f>INDEX(Sorted_by_Variable!AF$722:AF$774,D760)</f>
        <v>760.43532094663158</v>
      </c>
      <c r="AH777" s="200">
        <f>INDEX(Sorted_by_Variable!AG$722:AG$774,D760)</f>
        <v>767.20401537235773</v>
      </c>
      <c r="AI777" s="200">
        <f>INDEX(Sorted_by_Variable!AH$722:AH$774,D760)</f>
        <v>774.6742156302206</v>
      </c>
      <c r="AJ777" s="200">
        <f>INDEX(Sorted_by_Variable!AI$722:AI$774,D760)</f>
        <v>782.2577808829061</v>
      </c>
      <c r="AK777" s="200">
        <f>INDEX(Sorted_by_Variable!AJ$722:AJ$774,D760)</f>
        <v>789.88429760280576</v>
      </c>
      <c r="AL777" s="200">
        <f>INDEX(Sorted_by_Variable!AK$722:AK$774,D760)</f>
        <v>797.52399260523464</v>
      </c>
      <c r="AM777" s="200">
        <f>INDEX(Sorted_by_Variable!AL$722:AL$774,D760)</f>
        <v>805.18502922310961</v>
      </c>
      <c r="AN777" s="200">
        <f>INDEX(Sorted_by_Variable!AM$722:AM$774,D760)</f>
        <v>812.87494689751793</v>
      </c>
      <c r="AO777" s="200">
        <f>INDEX(Sorted_by_Variable!AN$722:AN$774,D760)</f>
        <v>820.60068569132648</v>
      </c>
      <c r="AP777" s="200">
        <f>INDEX(Sorted_by_Variable!AO$722:AO$774,D760)</f>
        <v>828.36860940040594</v>
      </c>
      <c r="AQ777" s="201">
        <f>INDEX(Sorted_by_Variable!AP$722:AP$774,D760)</f>
        <v>836.1845273178011</v>
      </c>
      <c r="AS777" s="69" t="str">
        <f>C776&amp;"|"&amp;C777</f>
        <v>Annual first-year costs|Annual total cost of EE</v>
      </c>
    </row>
    <row r="778" spans="2:45" x14ac:dyDescent="0.35">
      <c r="B778" s="36"/>
      <c r="C778" s="244" t="s">
        <v>2385</v>
      </c>
      <c r="D778" s="76" t="s">
        <v>2376</v>
      </c>
      <c r="E778" s="200"/>
      <c r="F778" s="199">
        <f>INDEX(Sorted_by_Variable!E$777:E$829,D760)</f>
        <v>0</v>
      </c>
      <c r="G778" s="200">
        <f>INDEX(Sorted_by_Variable!F$777:F$829,D760)</f>
        <v>0</v>
      </c>
      <c r="H778" s="200">
        <f>INDEX(Sorted_by_Variable!G$777:G$829,D760)</f>
        <v>0</v>
      </c>
      <c r="I778" s="200">
        <f>INDEX(Sorted_by_Variable!H$777:H$829,D760)</f>
        <v>0</v>
      </c>
      <c r="J778" s="200">
        <f>INDEX(Sorted_by_Variable!I$777:I$829,D760)</f>
        <v>34.141524999999994</v>
      </c>
      <c r="K778" s="200">
        <f>INDEX(Sorted_by_Variable!J$777:J$829,D760)</f>
        <v>68.469503004800004</v>
      </c>
      <c r="L778" s="200">
        <f>INDEX(Sorted_by_Variable!K$777:K$829,D760)</f>
        <v>123.68072823535472</v>
      </c>
      <c r="M778" s="200">
        <f>INDEX(Sorted_by_Variable!L$777:L$829,D760)</f>
        <v>165.31185793828121</v>
      </c>
      <c r="N778" s="200">
        <f>INDEX(Sorted_by_Variable!M$777:M$829,D760)</f>
        <v>241.34131687522898</v>
      </c>
      <c r="O778" s="200">
        <f>INDEX(Sorted_by_Variable!N$777:N$829,D760)</f>
        <v>289.52393954946893</v>
      </c>
      <c r="P778" s="200">
        <f>INDEX(Sorted_by_Variable!O$777:O$829,D760)</f>
        <v>337.23310403921124</v>
      </c>
      <c r="Q778" s="200">
        <f>INDEX(Sorted_by_Variable!P$777:P$829,D760)</f>
        <v>359.93326280013423</v>
      </c>
      <c r="R778" s="201">
        <f>INDEX(Sorted_by_Variable!Q$777:Q$829,D760)</f>
        <v>358.91558846256754</v>
      </c>
      <c r="S778" s="200">
        <f>INDEX(Sorted_by_Variable!R$777:R$829,D760)</f>
        <v>358.22643047913363</v>
      </c>
      <c r="T778" s="200">
        <f>INDEX(Sorted_by_Variable!S$777:S$829,D760)</f>
        <v>357.86031290217352</v>
      </c>
      <c r="U778" s="200">
        <f>INDEX(Sorted_by_Variable!T$777:T$829,D760)</f>
        <v>357.81210351724411</v>
      </c>
      <c r="V778" s="200">
        <f>INDEX(Sorted_by_Variable!U$777:U$829,D760)</f>
        <v>358.07700438364526</v>
      </c>
      <c r="W778" s="200">
        <f>INDEX(Sorted_by_Variable!V$777:V$829,D760)</f>
        <v>358.65054278837977</v>
      </c>
      <c r="X778" s="200">
        <f>INDEX(Sorted_by_Variable!W$777:W$829,D760)</f>
        <v>359.52856259987669</v>
      </c>
      <c r="Y778" s="200">
        <f>INDEX(Sorted_by_Variable!X$777:X$829,D760)</f>
        <v>360.70721600834543</v>
      </c>
      <c r="Z778" s="200">
        <f>INDEX(Sorted_by_Variable!Y$777:Y$829,D760)</f>
        <v>362.18295564013135</v>
      </c>
      <c r="AA778" s="200">
        <f>INDEX(Sorted_by_Variable!Z$777:Z$829,D760)</f>
        <v>363.95252703394834</v>
      </c>
      <c r="AB778" s="200">
        <f>INDEX(Sorted_by_Variable!AA$777:AA$829,D760)</f>
        <v>366.01296146733335</v>
      </c>
      <c r="AC778" s="200">
        <f>INDEX(Sorted_by_Variable!AB$777:AB$829,D760)</f>
        <v>368.36156912213278</v>
      </c>
      <c r="AD778" s="200">
        <f>INDEX(Sorted_by_Variable!AC$777:AC$829,D760)</f>
        <v>370.99593257827269</v>
      </c>
      <c r="AE778" s="200">
        <f>INDEX(Sorted_by_Variable!AD$777:AD$829,D760)</f>
        <v>373.87616525575845</v>
      </c>
      <c r="AF778" s="200">
        <f>INDEX(Sorted_by_Variable!AE$777:AE$829,D760)</f>
        <v>376.96300085511791</v>
      </c>
      <c r="AG778" s="200">
        <f>INDEX(Sorted_by_Variable!AF$777:AF$829,D760)</f>
        <v>380.21766047331579</v>
      </c>
      <c r="AH778" s="200">
        <f>INDEX(Sorted_by_Variable!AG$777:AG$829,D760)</f>
        <v>383.60200768617887</v>
      </c>
      <c r="AI778" s="200">
        <f>INDEX(Sorted_by_Variable!AH$777:AH$829,D760)</f>
        <v>387.3371078151103</v>
      </c>
      <c r="AJ778" s="200">
        <f>INDEX(Sorted_by_Variable!AI$777:AI$829,D760)</f>
        <v>391.12889044145305</v>
      </c>
      <c r="AK778" s="200">
        <f>INDEX(Sorted_by_Variable!AJ$777:AJ$829,D760)</f>
        <v>394.94214880140288</v>
      </c>
      <c r="AL778" s="200">
        <f>INDEX(Sorted_by_Variable!AK$777:AK$829,D760)</f>
        <v>398.76199630261732</v>
      </c>
      <c r="AM778" s="200">
        <f>INDEX(Sorted_by_Variable!AL$777:AL$829,D760)</f>
        <v>402.5925146115548</v>
      </c>
      <c r="AN778" s="200">
        <f>INDEX(Sorted_by_Variable!AM$777:AM$829,D760)</f>
        <v>406.43747344875896</v>
      </c>
      <c r="AO778" s="200">
        <f>INDEX(Sorted_by_Variable!AN$777:AN$829,D760)</f>
        <v>410.30034284566324</v>
      </c>
      <c r="AP778" s="200">
        <f>INDEX(Sorted_by_Variable!AO$777:AO$829,D760)</f>
        <v>414.18430470020297</v>
      </c>
      <c r="AQ778" s="201">
        <f>INDEX(Sorted_by_Variable!AP$777:AP$829,D760)</f>
        <v>418.09226365890055</v>
      </c>
      <c r="AS778" s="69" t="str">
        <f>C776&amp;"|"&amp;C778</f>
        <v>Annual first-year costs|Annual program cost of EE</v>
      </c>
    </row>
    <row r="779" spans="2:45" ht="18" thickBot="1" x14ac:dyDescent="0.4">
      <c r="B779" s="29"/>
      <c r="C779" s="245" t="s">
        <v>2386</v>
      </c>
      <c r="D779" s="96" t="s">
        <v>2376</v>
      </c>
      <c r="E779" s="203"/>
      <c r="F779" s="202">
        <f>INDEX(Sorted_by_Variable!E$832:E$884,D760)</f>
        <v>0</v>
      </c>
      <c r="G779" s="203">
        <f>INDEX(Sorted_by_Variable!F$832:F$884,D760)</f>
        <v>0</v>
      </c>
      <c r="H779" s="203">
        <f>INDEX(Sorted_by_Variable!G$832:G$884,D760)</f>
        <v>0</v>
      </c>
      <c r="I779" s="203">
        <f>INDEX(Sorted_by_Variable!H$832:H$884,D760)</f>
        <v>0</v>
      </c>
      <c r="J779" s="203">
        <f>INDEX(Sorted_by_Variable!I$832:I$884,D760)</f>
        <v>34.141524999999994</v>
      </c>
      <c r="K779" s="203">
        <f>INDEX(Sorted_by_Variable!J$832:J$884,D760)</f>
        <v>68.469503004800004</v>
      </c>
      <c r="L779" s="203">
        <f>INDEX(Sorted_by_Variable!K$832:K$884,D760)</f>
        <v>123.68072823535472</v>
      </c>
      <c r="M779" s="203">
        <f>INDEX(Sorted_by_Variable!L$832:L$884,D760)</f>
        <v>165.31185793828121</v>
      </c>
      <c r="N779" s="203">
        <f>INDEX(Sorted_by_Variable!M$832:M$884,D760)</f>
        <v>241.34131687522898</v>
      </c>
      <c r="O779" s="203">
        <f>INDEX(Sorted_by_Variable!N$832:N$884,D760)</f>
        <v>289.52393954946893</v>
      </c>
      <c r="P779" s="203">
        <f>INDEX(Sorted_by_Variable!O$832:O$884,D760)</f>
        <v>337.23310403921124</v>
      </c>
      <c r="Q779" s="203">
        <f>INDEX(Sorted_by_Variable!P$832:P$884,D760)</f>
        <v>359.93326280013423</v>
      </c>
      <c r="R779" s="204">
        <f>INDEX(Sorted_by_Variable!Q$832:Q$884,D760)</f>
        <v>358.91558846256754</v>
      </c>
      <c r="S779" s="203">
        <f>INDEX(Sorted_by_Variable!R$832:R$884,D760)</f>
        <v>358.22643047913363</v>
      </c>
      <c r="T779" s="203">
        <f>INDEX(Sorted_by_Variable!S$832:S$884,D760)</f>
        <v>357.86031290217352</v>
      </c>
      <c r="U779" s="203">
        <f>INDEX(Sorted_by_Variable!T$832:T$884,D760)</f>
        <v>357.81210351724411</v>
      </c>
      <c r="V779" s="203">
        <f>INDEX(Sorted_by_Variable!U$832:U$884,D760)</f>
        <v>358.07700438364526</v>
      </c>
      <c r="W779" s="203">
        <f>INDEX(Sorted_by_Variable!V$832:V$884,D760)</f>
        <v>358.65054278837977</v>
      </c>
      <c r="X779" s="203">
        <f>INDEX(Sorted_by_Variable!W$832:W$884,D760)</f>
        <v>359.52856259987669</v>
      </c>
      <c r="Y779" s="203">
        <f>INDEX(Sorted_by_Variable!X$832:X$884,D760)</f>
        <v>360.70721600834543</v>
      </c>
      <c r="Z779" s="203">
        <f>INDEX(Sorted_by_Variable!Y$832:Y$884,D760)</f>
        <v>362.18295564013135</v>
      </c>
      <c r="AA779" s="203">
        <f>INDEX(Sorted_by_Variable!Z$832:Z$884,D760)</f>
        <v>363.95252703394834</v>
      </c>
      <c r="AB779" s="203">
        <f>INDEX(Sorted_by_Variable!AA$832:AA$884,D760)</f>
        <v>366.01296146733335</v>
      </c>
      <c r="AC779" s="203">
        <f>INDEX(Sorted_by_Variable!AB$832:AB$884,D760)</f>
        <v>368.36156912213278</v>
      </c>
      <c r="AD779" s="203">
        <f>INDEX(Sorted_by_Variable!AC$832:AC$884,D760)</f>
        <v>370.99593257827269</v>
      </c>
      <c r="AE779" s="203">
        <f>INDEX(Sorted_by_Variable!AD$832:AD$884,D760)</f>
        <v>373.87616525575845</v>
      </c>
      <c r="AF779" s="203">
        <f>INDEX(Sorted_by_Variable!AE$832:AE$884,D760)</f>
        <v>376.96300085511791</v>
      </c>
      <c r="AG779" s="203">
        <f>INDEX(Sorted_by_Variable!AF$832:AF$884,D760)</f>
        <v>380.21766047331579</v>
      </c>
      <c r="AH779" s="203">
        <f>INDEX(Sorted_by_Variable!AG$832:AG$884,D760)</f>
        <v>383.60200768617887</v>
      </c>
      <c r="AI779" s="203">
        <f>INDEX(Sorted_by_Variable!AH$832:AH$884,D760)</f>
        <v>387.3371078151103</v>
      </c>
      <c r="AJ779" s="203">
        <f>INDEX(Sorted_by_Variable!AI$832:AI$884,D760)</f>
        <v>391.12889044145305</v>
      </c>
      <c r="AK779" s="203">
        <f>INDEX(Sorted_by_Variable!AJ$832:AJ$884,D760)</f>
        <v>394.94214880140288</v>
      </c>
      <c r="AL779" s="203">
        <f>INDEX(Sorted_by_Variable!AK$832:AK$884,D760)</f>
        <v>398.76199630261732</v>
      </c>
      <c r="AM779" s="203">
        <f>INDEX(Sorted_by_Variable!AL$832:AL$884,D760)</f>
        <v>402.5925146115548</v>
      </c>
      <c r="AN779" s="203">
        <f>INDEX(Sorted_by_Variable!AM$832:AM$884,D760)</f>
        <v>406.43747344875896</v>
      </c>
      <c r="AO779" s="203">
        <f>INDEX(Sorted_by_Variable!AN$832:AN$884,D760)</f>
        <v>410.30034284566324</v>
      </c>
      <c r="AP779" s="203">
        <f>INDEX(Sorted_by_Variable!AO$832:AO$884,D760)</f>
        <v>414.18430470020297</v>
      </c>
      <c r="AQ779" s="204">
        <f>INDEX(Sorted_by_Variable!AP$832:AP$884,D760)</f>
        <v>418.09226365890055</v>
      </c>
      <c r="AS779" s="69" t="str">
        <f>C776&amp;"|"&amp;C779</f>
        <v>Annual first-year costs|Annual participant cost of EE</v>
      </c>
    </row>
    <row r="780" spans="2:45" ht="18.75" thickTop="1" thickBot="1" x14ac:dyDescent="0.4"/>
    <row r="781" spans="2:45" ht="25.5" thickTop="1" x14ac:dyDescent="0.5">
      <c r="B781" s="217" t="str">
        <f>INDEX(Sorted_by_Variable!$C$7:$C$59,D781)</f>
        <v>Oregon</v>
      </c>
      <c r="C781" s="94"/>
      <c r="D781" s="228">
        <f>D760+1</f>
        <v>36</v>
      </c>
      <c r="E781" s="220"/>
      <c r="F781" s="222"/>
      <c r="G781" s="94"/>
      <c r="H781" s="94"/>
      <c r="I781" s="94"/>
      <c r="J781" s="94"/>
      <c r="K781" s="94"/>
      <c r="L781" s="94"/>
      <c r="M781" s="94"/>
      <c r="N781" s="94"/>
      <c r="O781" s="94"/>
      <c r="P781" s="94"/>
      <c r="Q781" s="94"/>
      <c r="R781" s="220"/>
      <c r="S781" s="94"/>
      <c r="T781" s="94"/>
      <c r="U781" s="94"/>
      <c r="V781" s="94"/>
      <c r="W781" s="94"/>
      <c r="X781" s="94"/>
      <c r="Y781" s="94"/>
      <c r="Z781" s="94"/>
      <c r="AA781" s="94"/>
      <c r="AB781" s="94"/>
      <c r="AC781" s="94"/>
      <c r="AD781" s="94"/>
      <c r="AE781" s="94"/>
      <c r="AF781" s="94"/>
      <c r="AG781" s="94"/>
      <c r="AH781" s="94"/>
      <c r="AI781" s="94"/>
      <c r="AJ781" s="94"/>
      <c r="AK781" s="94"/>
      <c r="AL781" s="94"/>
      <c r="AM781" s="94"/>
      <c r="AN781" s="94"/>
      <c r="AO781" s="94"/>
      <c r="AP781" s="94"/>
      <c r="AQ781" s="220"/>
      <c r="AS781" s="69"/>
    </row>
    <row r="782" spans="2:45" x14ac:dyDescent="0.35">
      <c r="C782" t="s">
        <v>2358</v>
      </c>
      <c r="D782" s="76" t="s">
        <v>0</v>
      </c>
      <c r="E782" s="166">
        <f>INDEX(Sorted_by_Variable!D$7:D$59,D781)</f>
        <v>47199.849000000002</v>
      </c>
      <c r="F782" s="167">
        <f>INDEX(Sorted_by_Variable!E$7:E$59,D781)</f>
        <v>47659.643298138741</v>
      </c>
      <c r="G782" s="166">
        <f>INDEX(Sorted_by_Variable!F$7:F$59,D781)</f>
        <v>48123.91665290753</v>
      </c>
      <c r="H782" s="166">
        <f>INDEX(Sorted_by_Variable!G$7:G$59,D781)</f>
        <v>48592.712696748917</v>
      </c>
      <c r="I782" s="166">
        <f>INDEX(Sorted_by_Variable!H$7:H$59,D781)</f>
        <v>49066.075487148075</v>
      </c>
      <c r="J782" s="166">
        <f>INDEX(Sorted_by_Variable!I$7:I$59,D781)</f>
        <v>49544.049510773351</v>
      </c>
      <c r="K782" s="166">
        <f>INDEX(Sorted_by_Variable!J$7:J$59,D781)</f>
        <v>50026.67968765711</v>
      </c>
      <c r="L782" s="166">
        <f>INDEX(Sorted_by_Variable!K$7:K$59,D781)</f>
        <v>50514.011375417336</v>
      </c>
      <c r="M782" s="166">
        <f>INDEX(Sorted_by_Variable!L$7:L$59,D781)</f>
        <v>51006.090373520317</v>
      </c>
      <c r="N782" s="166">
        <f>INDEX(Sorted_by_Variable!M$7:M$59,D781)</f>
        <v>51502.962927584922</v>
      </c>
      <c r="O782" s="166">
        <f>INDEX(Sorted_by_Variable!N$7:N$59,D781)</f>
        <v>52004.675733728734</v>
      </c>
      <c r="P782" s="166">
        <f>INDEX(Sorted_by_Variable!O$7:O$59,D781)</f>
        <v>52511.27594295657</v>
      </c>
      <c r="Q782" s="166">
        <f>INDEX(Sorted_by_Variable!P$7:P$59,D781)</f>
        <v>53022.811165591738</v>
      </c>
      <c r="R782" s="168">
        <f>INDEX(Sorted_by_Variable!Q$7:Q$59,D781)</f>
        <v>53539.329475750441</v>
      </c>
      <c r="S782" s="166">
        <f>INDEX(Sorted_by_Variable!R$7:R$59,D781)</f>
        <v>54060.87941585981</v>
      </c>
      <c r="T782" s="166">
        <f>INDEX(Sorted_by_Variable!S$7:S$59,D781)</f>
        <v>54587.510001219904</v>
      </c>
      <c r="U782" s="166">
        <f>INDEX(Sorted_by_Variable!T$7:T$59,D781)</f>
        <v>55119.270724610185</v>
      </c>
      <c r="V782" s="166">
        <f>INDEX(Sorted_by_Variable!U$7:U$59,D781)</f>
        <v>55656.21156094085</v>
      </c>
      <c r="W782" s="166">
        <f>INDEX(Sorted_by_Variable!V$7:V$59,D781)</f>
        <v>56198.382971949468</v>
      </c>
      <c r="X782" s="166">
        <f>INDEX(Sorted_by_Variable!W$7:W$59,D781)</f>
        <v>56745.835910943395</v>
      </c>
      <c r="Y782" s="166">
        <f>INDEX(Sorted_by_Variable!X$7:X$59,D781)</f>
        <v>57298.621827588344</v>
      </c>
      <c r="Z782" s="166">
        <f>INDEX(Sorted_by_Variable!Y$7:Y$59,D781)</f>
        <v>57856.79267274365</v>
      </c>
      <c r="AA782" s="166">
        <f>INDEX(Sorted_by_Variable!Z$7:Z$59,D781)</f>
        <v>58420.400903344613</v>
      </c>
      <c r="AB782" s="166">
        <f>INDEX(Sorted_by_Variable!AA$7:AA$59,D781)</f>
        <v>58989.499487332389</v>
      </c>
      <c r="AC782" s="166">
        <f>INDEX(Sorted_by_Variable!AB$7:AB$59,D781)</f>
        <v>59564.141908631944</v>
      </c>
      <c r="AD782" s="166">
        <f>INDEX(Sorted_by_Variable!AC$7:AC$59,D781)</f>
        <v>60144.382172178455</v>
      </c>
      <c r="AE782" s="166">
        <f>INDEX(Sorted_by_Variable!AD$7:AD$59,D781)</f>
        <v>60730.274808992712</v>
      </c>
      <c r="AF782" s="166">
        <f>INDEX(Sorted_by_Variable!AE$7:AE$59,D781)</f>
        <v>61321.874881305936</v>
      </c>
      <c r="AG782" s="166">
        <f>INDEX(Sorted_by_Variable!AF$7:AF$59,D781)</f>
        <v>61919.237987734552</v>
      </c>
      <c r="AH782" s="166">
        <f>INDEX(Sorted_by_Variable!AG$7:AG$59,D781)</f>
        <v>62473.279378699823</v>
      </c>
      <c r="AI782" s="166">
        <f>INDEX(Sorted_by_Variable!AH$7:AH$59,D781)</f>
        <v>63032.278225100243</v>
      </c>
      <c r="AJ782" s="166">
        <f>INDEX(Sorted_by_Variable!AI$7:AI$59,D781)</f>
        <v>63596.278885290252</v>
      </c>
      <c r="AK782" s="166">
        <f>INDEX(Sorted_by_Variable!AJ$7:AJ$59,D781)</f>
        <v>64165.326114534277</v>
      </c>
      <c r="AL782" s="166">
        <f>INDEX(Sorted_by_Variable!AK$7:AK$59,D781)</f>
        <v>64739.465068558209</v>
      </c>
      <c r="AM782" s="166">
        <f>INDEX(Sorted_by_Variable!AL$7:AL$59,D781)</f>
        <v>65318.741307132666</v>
      </c>
      <c r="AN782" s="166">
        <f>INDEX(Sorted_by_Variable!AM$7:AM$59,D781)</f>
        <v>65903.200797688303</v>
      </c>
      <c r="AO782" s="166">
        <f>INDEX(Sorted_by_Variable!AN$7:AN$59,D781)</f>
        <v>66492.889918963469</v>
      </c>
      <c r="AP782" s="166">
        <f>INDEX(Sorted_by_Variable!AO$7:AO$59,D781)</f>
        <v>67087.8554646845</v>
      </c>
      <c r="AQ782" s="168">
        <f>INDEX(Sorted_by_Variable!AP$7:AP$59,D781)</f>
        <v>67688.144647278983</v>
      </c>
      <c r="AS782" s="69" t="str">
        <f t="shared" ref="AS782:AS792" si="139">C782</f>
        <v>BAU sales</v>
      </c>
    </row>
    <row r="783" spans="2:45" x14ac:dyDescent="0.35">
      <c r="C783" t="s">
        <v>2372</v>
      </c>
      <c r="D783" s="76" t="s">
        <v>0</v>
      </c>
      <c r="E783" s="166">
        <f>INDEX(Sorted_by_Variable!D$62:D$114,D781)</f>
        <v>46688.856</v>
      </c>
      <c r="F783" s="167">
        <f>INDEX(Sorted_by_Variable!E$62:E$114,D781)</f>
        <v>47659.643298138741</v>
      </c>
      <c r="G783" s="166">
        <f>INDEX(Sorted_by_Variable!F$62:F$114,D781)</f>
        <v>48123.91665290753</v>
      </c>
      <c r="H783" s="166">
        <f>INDEX(Sorted_by_Variable!G$62:G$114,D781)</f>
        <v>48592.712696748917</v>
      </c>
      <c r="I783" s="166">
        <f>INDEX(Sorted_by_Variable!H$62:H$114,D781)</f>
        <v>49066.075487148075</v>
      </c>
      <c r="J783" s="166">
        <f>INDEX(Sorted_by_Variable!I$62:I$114,D781)</f>
        <v>49033.056510773349</v>
      </c>
      <c r="K783" s="166">
        <f>INDEX(Sorted_by_Variable!J$62:J$114,D781)</f>
        <v>48933.865815388512</v>
      </c>
      <c r="L783" s="166">
        <f>INDEX(Sorted_by_Variable!K$62:K$114,D781)</f>
        <v>48774.777934975973</v>
      </c>
      <c r="M783" s="166">
        <f>INDEX(Sorted_by_Variable!L$62:L$114,D781)</f>
        <v>48631.291044134858</v>
      </c>
      <c r="N783" s="166">
        <f>INDEX(Sorted_by_Variable!M$62:M$114,D781)</f>
        <v>48533.256416250857</v>
      </c>
      <c r="O783" s="166">
        <f>INDEX(Sorted_by_Variable!N$62:N$114,D781)</f>
        <v>48479.925684372851</v>
      </c>
      <c r="P783" s="166">
        <f>INDEX(Sorted_by_Variable!O$62:O$114,D781)</f>
        <v>48470.59804530671</v>
      </c>
      <c r="Q783" s="166">
        <f>INDEX(Sorted_by_Variable!P$62:P$114,D781)</f>
        <v>48504.61895977419</v>
      </c>
      <c r="R783" s="168">
        <f>INDEX(Sorted_by_Variable!Q$62:Q$114,D781)</f>
        <v>48581.378909662904</v>
      </c>
      <c r="S783" s="166">
        <f>INDEX(Sorted_by_Variable!R$62:R$114,D781)</f>
        <v>48700.312210485354</v>
      </c>
      <c r="T783" s="166">
        <f>INDEX(Sorted_by_Variable!S$62:S$114,D781)</f>
        <v>48860.895877238036</v>
      </c>
      <c r="U783" s="166">
        <f>INDEX(Sorted_by_Variable!T$62:T$114,D781)</f>
        <v>49062.64854192263</v>
      </c>
      <c r="V783" s="166">
        <f>INDEX(Sorted_by_Variable!U$62:U$114,D781)</f>
        <v>49305.129421059362</v>
      </c>
      <c r="W783" s="166">
        <f>INDEX(Sorted_by_Variable!V$62:V$114,D781)</f>
        <v>49587.937331588524</v>
      </c>
      <c r="X783" s="166">
        <f>INDEX(Sorted_by_Variable!W$62:W$114,D781)</f>
        <v>49910.709753619572</v>
      </c>
      <c r="Y783" s="166">
        <f>INDEX(Sorted_by_Variable!X$62:X$114,D781)</f>
        <v>50273.121938548749</v>
      </c>
      <c r="Z783" s="166">
        <f>INDEX(Sorted_by_Variable!Y$62:Y$114,D781)</f>
        <v>50674.886061125093</v>
      </c>
      <c r="AA783" s="166">
        <f>INDEX(Sorted_by_Variable!Z$62:Z$114,D781)</f>
        <v>51115.750414102047</v>
      </c>
      <c r="AB783" s="166">
        <f>INDEX(Sorted_by_Variable!AA$62:AA$114,D781)</f>
        <v>51595.498644166779</v>
      </c>
      <c r="AC783" s="166">
        <f>INDEX(Sorted_by_Variable!AB$62:AB$114,D781)</f>
        <v>52113.949027892922</v>
      </c>
      <c r="AD783" s="166">
        <f>INDEX(Sorted_by_Variable!AC$62:AC$114,D781)</f>
        <v>52644.059418092373</v>
      </c>
      <c r="AE783" s="166">
        <f>INDEX(Sorted_by_Variable!AD$62:AD$114,D781)</f>
        <v>53180.975472797567</v>
      </c>
      <c r="AF783" s="166">
        <f>INDEX(Sorted_by_Variable!AE$62:AE$114,D781)</f>
        <v>53719.982554309077</v>
      </c>
      <c r="AG783" s="166">
        <f>INDEX(Sorted_by_Variable!AF$62:AF$114,D781)</f>
        <v>54260.146140716854</v>
      </c>
      <c r="AH783" s="166">
        <f>INDEX(Sorted_by_Variable!AG$62:AG$114,D781)</f>
        <v>54752.902945899514</v>
      </c>
      <c r="AI783" s="166">
        <f>INDEX(Sorted_by_Variable!AH$62:AH$114,D781)</f>
        <v>55247.74708316943</v>
      </c>
      <c r="AJ783" s="166">
        <f>INDEX(Sorted_by_Variable!AI$62:AI$114,D781)</f>
        <v>55745.122722639513</v>
      </c>
      <c r="AK783" s="166">
        <f>INDEX(Sorted_by_Variable!AJ$62:AJ$114,D781)</f>
        <v>56245.43467739092</v>
      </c>
      <c r="AL783" s="166">
        <f>INDEX(Sorted_by_Variable!AK$62:AK$114,D781)</f>
        <v>56749.049864782181</v>
      </c>
      <c r="AM783" s="166">
        <f>INDEX(Sorted_by_Variable!AL$62:AL$114,D781)</f>
        <v>57256.298679256033</v>
      </c>
      <c r="AN783" s="166">
        <f>INDEX(Sorted_by_Variable!AM$62:AM$114,D781)</f>
        <v>57767.476280063143</v>
      </c>
      <c r="AO783" s="166">
        <f>INDEX(Sorted_by_Variable!AN$62:AN$114,D781)</f>
        <v>58282.84379715821</v>
      </c>
      <c r="AP783" s="166">
        <f>INDEX(Sorted_by_Variable!AO$62:AO$114,D781)</f>
        <v>58802.62945836757</v>
      </c>
      <c r="AQ783" s="168">
        <f>INDEX(Sorted_by_Variable!AP$62:AP$114,D781)</f>
        <v>59327.029640776527</v>
      </c>
      <c r="AS783" s="69" t="str">
        <f t="shared" si="139"/>
        <v>Sales after EE</v>
      </c>
    </row>
    <row r="784" spans="2:45" x14ac:dyDescent="0.35">
      <c r="C784" t="s">
        <v>2356</v>
      </c>
      <c r="D784" s="76" t="s">
        <v>0</v>
      </c>
      <c r="E784" s="166">
        <f>INDEX(Sorted_by_Variable!D$117:D$169,D781)</f>
        <v>0</v>
      </c>
      <c r="F784" s="167">
        <f>INDEX(Sorted_by_Variable!E$117:E$169,D781)</f>
        <v>0</v>
      </c>
      <c r="G784" s="166">
        <f>INDEX(Sorted_by_Variable!F$117:F$169,D781)</f>
        <v>0</v>
      </c>
      <c r="H784" s="166">
        <f>INDEX(Sorted_by_Variable!G$117:G$169,D781)</f>
        <v>0</v>
      </c>
      <c r="I784" s="166">
        <f>INDEX(Sorted_by_Variable!H$117:H$169,D781)</f>
        <v>0</v>
      </c>
      <c r="J784" s="166">
        <f>INDEX(Sorted_by_Variable!I$117:I$169,D781)</f>
        <v>510.99299999999994</v>
      </c>
      <c r="K784" s="166">
        <f>INDEX(Sorted_by_Variable!J$117:J$169,D781)</f>
        <v>1092.8138722685999</v>
      </c>
      <c r="L784" s="166">
        <f>INDEX(Sorted_by_Variable!K$117:K$169,D781)</f>
        <v>1739.2334404413646</v>
      </c>
      <c r="M784" s="166">
        <f>INDEX(Sorted_by_Variable!L$117:L$169,D781)</f>
        <v>2374.7993293854624</v>
      </c>
      <c r="N784" s="166">
        <f>INDEX(Sorted_by_Variable!M$117:M$169,D781)</f>
        <v>2969.7065113340677</v>
      </c>
      <c r="O784" s="166">
        <f>INDEX(Sorted_by_Variable!N$117:N$169,D781)</f>
        <v>3524.7500493558855</v>
      </c>
      <c r="P784" s="166">
        <f>INDEX(Sorted_by_Variable!O$117:O$169,D781)</f>
        <v>4040.6778976498617</v>
      </c>
      <c r="Q784" s="166">
        <f>INDEX(Sorted_by_Variable!P$117:P$169,D781)</f>
        <v>4518.1922058175514</v>
      </c>
      <c r="R784" s="168">
        <f>INDEX(Sorted_by_Variable!Q$117:Q$169,D781)</f>
        <v>4957.9505660875366</v>
      </c>
      <c r="S784" s="166">
        <f>INDEX(Sorted_by_Variable!R$117:R$169,D781)</f>
        <v>5360.5672053744529</v>
      </c>
      <c r="T784" s="166">
        <f>INDEX(Sorted_by_Variable!S$117:S$169,D781)</f>
        <v>5726.6141239818662</v>
      </c>
      <c r="U784" s="166">
        <f>INDEX(Sorted_by_Variable!T$117:T$169,D781)</f>
        <v>6056.6221826875553</v>
      </c>
      <c r="V784" s="166">
        <f>INDEX(Sorted_by_Variable!U$117:U$169,D781)</f>
        <v>6351.0821398814842</v>
      </c>
      <c r="W784" s="166">
        <f>INDEX(Sorted_by_Variable!V$117:V$169,D781)</f>
        <v>6610.4456403609456</v>
      </c>
      <c r="X784" s="166">
        <f>INDEX(Sorted_by_Variable!W$117:W$169,D781)</f>
        <v>6835.1261573238235</v>
      </c>
      <c r="Y784" s="166">
        <f>INDEX(Sorted_by_Variable!X$117:X$169,D781)</f>
        <v>7025.4998890395973</v>
      </c>
      <c r="Z784" s="166">
        <f>INDEX(Sorted_by_Variable!Y$117:Y$169,D781)</f>
        <v>7181.9066116185568</v>
      </c>
      <c r="AA784" s="166">
        <f>INDEX(Sorted_by_Variable!Z$117:Z$169,D781)</f>
        <v>7304.6504892425692</v>
      </c>
      <c r="AB784" s="166">
        <f>INDEX(Sorted_by_Variable!AA$117:AA$169,D781)</f>
        <v>7394.0008431656115</v>
      </c>
      <c r="AC784" s="166">
        <f>INDEX(Sorted_by_Variable!AB$117:AB$169,D781)</f>
        <v>7450.1928807390186</v>
      </c>
      <c r="AD784" s="166">
        <f>INDEX(Sorted_by_Variable!AC$117:AC$169,D781)</f>
        <v>7500.3227540860798</v>
      </c>
      <c r="AE784" s="166">
        <f>INDEX(Sorted_by_Variable!AD$117:AD$169,D781)</f>
        <v>7549.2993361951467</v>
      </c>
      <c r="AF784" s="166">
        <f>INDEX(Sorted_by_Variable!AE$117:AE$169,D781)</f>
        <v>7601.8923269968582</v>
      </c>
      <c r="AG784" s="166">
        <f>INDEX(Sorted_by_Variable!AF$117:AF$169,D781)</f>
        <v>7659.0918470176985</v>
      </c>
      <c r="AH784" s="166">
        <f>INDEX(Sorted_by_Variable!AG$117:AG$169,D781)</f>
        <v>7720.3764328003072</v>
      </c>
      <c r="AI784" s="166">
        <f>INDEX(Sorted_by_Variable!AH$117:AH$169,D781)</f>
        <v>7784.5311419308127</v>
      </c>
      <c r="AJ784" s="166">
        <f>INDEX(Sorted_by_Variable!AI$117:AI$169,D781)</f>
        <v>7851.156162650741</v>
      </c>
      <c r="AK784" s="166">
        <f>INDEX(Sorted_by_Variable!AJ$117:AJ$169,D781)</f>
        <v>7919.8914371433548</v>
      </c>
      <c r="AL784" s="166">
        <f>INDEX(Sorted_by_Variable!AK$117:AK$169,D781)</f>
        <v>7990.4152037760305</v>
      </c>
      <c r="AM784" s="166">
        <f>INDEX(Sorted_by_Variable!AL$117:AL$169,D781)</f>
        <v>8062.4426278766332</v>
      </c>
      <c r="AN784" s="166">
        <f>INDEX(Sorted_by_Variable!AM$117:AM$169,D781)</f>
        <v>8135.7245176251618</v>
      </c>
      <c r="AO784" s="166">
        <f>INDEX(Sorted_by_Variable!AN$117:AN$169,D781)</f>
        <v>8210.0461218052569</v>
      </c>
      <c r="AP784" s="166">
        <f>INDEX(Sorted_by_Variable!AO$117:AO$169,D781)</f>
        <v>8285.2260063169306</v>
      </c>
      <c r="AQ784" s="168">
        <f>INDEX(Sorted_by_Variable!AP$117:AP$169,D781)</f>
        <v>8361.1150065024558</v>
      </c>
      <c r="AS784" s="69" t="str">
        <f t="shared" si="139"/>
        <v>Net cumulative savings</v>
      </c>
    </row>
    <row r="785" spans="2:45" x14ac:dyDescent="0.35">
      <c r="C785" t="s">
        <v>2390</v>
      </c>
      <c r="D785" s="76" t="s">
        <v>1</v>
      </c>
      <c r="E785" s="174">
        <f t="shared" ref="E785:AQ785" si="140">E784/E782</f>
        <v>0</v>
      </c>
      <c r="F785" s="173">
        <f t="shared" si="140"/>
        <v>0</v>
      </c>
      <c r="G785" s="174">
        <f t="shared" si="140"/>
        <v>0</v>
      </c>
      <c r="H785" s="174">
        <f t="shared" si="140"/>
        <v>0</v>
      </c>
      <c r="I785" s="174">
        <f t="shared" si="140"/>
        <v>0</v>
      </c>
      <c r="J785" s="174">
        <f t="shared" si="140"/>
        <v>1.0313912670559651E-2</v>
      </c>
      <c r="K785" s="174">
        <f t="shared" si="140"/>
        <v>2.1844621291910876E-2</v>
      </c>
      <c r="L785" s="174">
        <f t="shared" si="140"/>
        <v>3.4430713243410384E-2</v>
      </c>
      <c r="M785" s="174">
        <f t="shared" si="140"/>
        <v>4.65591326838556E-2</v>
      </c>
      <c r="N785" s="174">
        <f t="shared" si="140"/>
        <v>5.7660886724314978E-2</v>
      </c>
      <c r="O785" s="174">
        <f t="shared" si="140"/>
        <v>6.7777560375592044E-2</v>
      </c>
      <c r="P785" s="174">
        <f t="shared" si="140"/>
        <v>7.6948766242878636E-2</v>
      </c>
      <c r="Q785" s="174">
        <f t="shared" si="140"/>
        <v>8.5212234253425556E-2</v>
      </c>
      <c r="R785" s="175">
        <f t="shared" si="140"/>
        <v>9.2603897258988654E-2</v>
      </c>
      <c r="S785" s="174">
        <f t="shared" si="140"/>
        <v>9.9157972702194452E-2</v>
      </c>
      <c r="T785" s="174">
        <f t="shared" si="140"/>
        <v>0.10490704052729076</v>
      </c>
      <c r="U785" s="174">
        <f t="shared" si="140"/>
        <v>0.10988211750746797</v>
      </c>
      <c r="V785" s="174">
        <f t="shared" si="140"/>
        <v>0.11411272815303566</v>
      </c>
      <c r="W785" s="174">
        <f t="shared" si="140"/>
        <v>0.11762697235720189</v>
      </c>
      <c r="X785" s="174">
        <f t="shared" si="140"/>
        <v>0.12045158992900964</v>
      </c>
      <c r="Y785" s="174">
        <f t="shared" si="140"/>
        <v>0.12261202215612339</v>
      </c>
      <c r="Z785" s="174">
        <f t="shared" si="140"/>
        <v>0.12413247053361039</v>
      </c>
      <c r="AA785" s="174">
        <f t="shared" si="140"/>
        <v>0.12503595278861518</v>
      </c>
      <c r="AB785" s="174">
        <f t="shared" si="140"/>
        <v>0.12534435632486465</v>
      </c>
      <c r="AC785" s="174">
        <f t="shared" si="140"/>
        <v>0.12507848920525366</v>
      </c>
      <c r="AD785" s="174">
        <f t="shared" si="140"/>
        <v>0.12470529221855693</v>
      </c>
      <c r="AE785" s="174">
        <f t="shared" si="140"/>
        <v>0.12430866417020189</v>
      </c>
      <c r="AF785" s="174">
        <f t="shared" si="140"/>
        <v>0.12396705648206308</v>
      </c>
      <c r="AG785" s="174">
        <f t="shared" si="140"/>
        <v>0.12369486602103973</v>
      </c>
      <c r="AH785" s="174">
        <f t="shared" si="140"/>
        <v>0.12357885658604563</v>
      </c>
      <c r="AI785" s="174">
        <f t="shared" si="140"/>
        <v>0.1235007104476023</v>
      </c>
      <c r="AJ785" s="174">
        <f t="shared" si="140"/>
        <v>0.12345307461796644</v>
      </c>
      <c r="AK785" s="174">
        <f t="shared" si="140"/>
        <v>0.12342945819376731</v>
      </c>
      <c r="AL785" s="174">
        <f t="shared" si="140"/>
        <v>0.12342417712772712</v>
      </c>
      <c r="AM785" s="174">
        <f t="shared" si="140"/>
        <v>0.12343230237653449</v>
      </c>
      <c r="AN785" s="174">
        <f t="shared" si="140"/>
        <v>0.12344961123512745</v>
      </c>
      <c r="AO785" s="174">
        <f t="shared" si="140"/>
        <v>0.12347254167793043</v>
      </c>
      <c r="AP785" s="174">
        <f t="shared" si="140"/>
        <v>0.12349814953733809</v>
      </c>
      <c r="AQ785" s="175">
        <f t="shared" si="140"/>
        <v>0.12352406835897173</v>
      </c>
      <c r="AS785" s="69" t="str">
        <f t="shared" si="139"/>
        <v>Net cumulative savings as a percent of sales before EE</v>
      </c>
    </row>
    <row r="786" spans="2:45" x14ac:dyDescent="0.35">
      <c r="C786" t="s">
        <v>2378</v>
      </c>
      <c r="D786" s="76" t="s">
        <v>0</v>
      </c>
      <c r="E786" s="166">
        <f>INDEX(Sorted_by_Variable!D$227:D$279,D781)</f>
        <v>0</v>
      </c>
      <c r="F786" s="167">
        <f>INDEX(Sorted_by_Variable!E$227:E$279,D781)</f>
        <v>0</v>
      </c>
      <c r="G786" s="166">
        <f>INDEX(Sorted_by_Variable!F$227:F$279,D781)</f>
        <v>0</v>
      </c>
      <c r="H786" s="166">
        <f>INDEX(Sorted_by_Variable!G$227:G$279,D781)</f>
        <v>0</v>
      </c>
      <c r="I786" s="166">
        <f>INDEX(Sorted_by_Variable!H$227:H$279,D781)</f>
        <v>0</v>
      </c>
      <c r="J786" s="166">
        <f>INDEX(Sorted_by_Variable!I$227:I$279,D781)</f>
        <v>510.99299999999994</v>
      </c>
      <c r="K786" s="166">
        <f>INDEX(Sorted_by_Variable!J$227:J$279,D781)</f>
        <v>608.71524068965266</v>
      </c>
      <c r="L786" s="166">
        <f>INDEX(Sorted_by_Variable!K$227:K$279,D781)</f>
        <v>705.35158084064119</v>
      </c>
      <c r="M786" s="166">
        <f>INDEX(Sorted_by_Variable!L$227:L$279,D781)</f>
        <v>731.62166902463957</v>
      </c>
      <c r="N786" s="166">
        <f>INDEX(Sorted_by_Variable!M$227:M$279,D781)</f>
        <v>729.46936566202282</v>
      </c>
      <c r="O786" s="166">
        <f>INDEX(Sorted_by_Variable!N$227:N$279,D781)</f>
        <v>727.99884624376284</v>
      </c>
      <c r="P786" s="166">
        <f>INDEX(Sorted_by_Variable!O$227:O$279,D781)</f>
        <v>727.19888526559271</v>
      </c>
      <c r="Q786" s="166">
        <f>INDEX(Sorted_by_Variable!P$227:P$279,D781)</f>
        <v>727.05897067960063</v>
      </c>
      <c r="R786" s="168">
        <f>INDEX(Sorted_by_Variable!Q$227:Q$279,D781)</f>
        <v>727.56928439661283</v>
      </c>
      <c r="S786" s="166">
        <f>INDEX(Sorted_by_Variable!R$227:R$279,D781)</f>
        <v>728.72068364494351</v>
      </c>
      <c r="T786" s="166">
        <f>INDEX(Sorted_by_Variable!S$227:S$279,D781)</f>
        <v>730.50468315728028</v>
      </c>
      <c r="U786" s="166">
        <f>INDEX(Sorted_by_Variable!T$227:T$279,D781)</f>
        <v>732.91343815857056</v>
      </c>
      <c r="V786" s="166">
        <f>INDEX(Sorted_by_Variable!U$227:U$279,D781)</f>
        <v>735.93972812883942</v>
      </c>
      <c r="W786" s="166">
        <f>INDEX(Sorted_by_Variable!V$227:V$279,D781)</f>
        <v>739.57694131589039</v>
      </c>
      <c r="X786" s="166">
        <f>INDEX(Sorted_by_Variable!W$227:W$279,D781)</f>
        <v>743.81905997382785</v>
      </c>
      <c r="Y786" s="166">
        <f>INDEX(Sorted_by_Variable!X$227:X$279,D781)</f>
        <v>748.66064630429355</v>
      </c>
      <c r="Z786" s="166">
        <f>INDEX(Sorted_by_Variable!Y$227:Y$279,D781)</f>
        <v>754.09682907823117</v>
      </c>
      <c r="AA786" s="166">
        <f>INDEX(Sorted_by_Variable!Z$227:Z$279,D781)</f>
        <v>760.12329091687639</v>
      </c>
      <c r="AB786" s="166">
        <f>INDEX(Sorted_by_Variable!AA$227:AA$279,D781)</f>
        <v>766.73625621153064</v>
      </c>
      <c r="AC786" s="166">
        <f>INDEX(Sorted_by_Variable!AB$227:AB$279,D781)</f>
        <v>773.93247966250169</v>
      </c>
      <c r="AD786" s="166">
        <f>INDEX(Sorted_by_Variable!AC$227:AC$279,D781)</f>
        <v>781.70923541839386</v>
      </c>
      <c r="AE786" s="166">
        <f>INDEX(Sorted_by_Variable!AD$227:AD$279,D781)</f>
        <v>789.66089127138559</v>
      </c>
      <c r="AF786" s="166">
        <f>INDEX(Sorted_by_Variable!AE$227:AE$279,D781)</f>
        <v>797.71463209196349</v>
      </c>
      <c r="AG786" s="166">
        <f>INDEX(Sorted_by_Variable!AF$227:AF$279,D781)</f>
        <v>805.7997383146361</v>
      </c>
      <c r="AH786" s="166">
        <f>INDEX(Sorted_by_Variable!AG$227:AG$279,D781)</f>
        <v>813.90219211075282</v>
      </c>
      <c r="AI786" s="166">
        <f>INDEX(Sorted_by_Variable!AH$227:AH$279,D781)</f>
        <v>821.29354418849266</v>
      </c>
      <c r="AJ786" s="166">
        <f>INDEX(Sorted_by_Variable!AI$227:AI$279,D781)</f>
        <v>828.71620624754144</v>
      </c>
      <c r="AK786" s="166">
        <f>INDEX(Sorted_by_Variable!AJ$227:AJ$279,D781)</f>
        <v>836.17684083959261</v>
      </c>
      <c r="AL786" s="166">
        <f>INDEX(Sorted_by_Variable!AK$227:AK$279,D781)</f>
        <v>843.68152016086378</v>
      </c>
      <c r="AM786" s="166">
        <f>INDEX(Sorted_by_Variable!AL$227:AL$279,D781)</f>
        <v>851.23574797173262</v>
      </c>
      <c r="AN786" s="166">
        <f>INDEX(Sorted_by_Variable!AM$227:AM$279,D781)</f>
        <v>858.84448018884052</v>
      </c>
      <c r="AO786" s="166">
        <f>INDEX(Sorted_by_Variable!AN$227:AN$279,D781)</f>
        <v>866.51214420094709</v>
      </c>
      <c r="AP786" s="166">
        <f>INDEX(Sorted_by_Variable!AO$227:AO$279,D781)</f>
        <v>874.24265695737313</v>
      </c>
      <c r="AQ786" s="168">
        <f>INDEX(Sorted_by_Variable!AP$227:AP$279,D781)</f>
        <v>882.03944187551349</v>
      </c>
      <c r="AS786" s="69" t="str">
        <f t="shared" si="139"/>
        <v>Annual first-year savings</v>
      </c>
    </row>
    <row r="787" spans="2:45" x14ac:dyDescent="0.35">
      <c r="C787" t="s">
        <v>2379</v>
      </c>
      <c r="D787" s="76" t="s">
        <v>1</v>
      </c>
      <c r="E787" s="174">
        <f>INDEX(Sorted_by_Variable!D$282:D$335,D781)</f>
        <v>0</v>
      </c>
      <c r="F787" s="173">
        <f>INDEX(Sorted_by_Variable!E$282:E$335,D781)</f>
        <v>1.0944645977189931E-2</v>
      </c>
      <c r="G787" s="174">
        <f>INDEX(Sorted_by_Variable!F$282:F$335,D781)</f>
        <v>1.0721712640680966E-2</v>
      </c>
      <c r="H787" s="174">
        <f>INDEX(Sorted_by_Variable!G$282:G$335,D781)</f>
        <v>1.061827539278491E-2</v>
      </c>
      <c r="I787" s="174">
        <f>INDEX(Sorted_by_Variable!H$282:H$335,D781)</f>
        <v>1.0515836051157273E-2</v>
      </c>
      <c r="J787" s="174">
        <f>INDEX(Sorted_by_Variable!I$282:I$335,D781)</f>
        <v>1.041438498854152E-2</v>
      </c>
      <c r="K787" s="174">
        <f>INDEX(Sorted_by_Variable!J$282:J$335,D781)</f>
        <v>1.0421398060056212E-2</v>
      </c>
      <c r="L787" s="174">
        <f>INDEX(Sorted_by_Variable!K$282:K$335,D781)</f>
        <v>1.0442522606487082E-2</v>
      </c>
      <c r="M787" s="174">
        <f>INDEX(Sorted_by_Variable!L$282:L$335,D781)</f>
        <v>1.047658280845952E-2</v>
      </c>
      <c r="N787" s="174">
        <f>INDEX(Sorted_by_Variable!M$282:M$335,D781)</f>
        <v>1.0507494023472525E-2</v>
      </c>
      <c r="O787" s="174">
        <f>INDEX(Sorted_by_Variable!N$282:N$335,D781)</f>
        <v>1.0528718609305996E-2</v>
      </c>
      <c r="P787" s="174">
        <f>INDEX(Sorted_by_Variable!O$282:O$335,D781)</f>
        <v>1.0540300810830551E-2</v>
      </c>
      <c r="Q787" s="174">
        <f>INDEX(Sorted_by_Variable!P$282:P$335,D781)</f>
        <v>1.0542329177006683E-2</v>
      </c>
      <c r="R787" s="175">
        <f>INDEX(Sorted_by_Variable!Q$282:Q$335,D781)</f>
        <v>1.0534934836283866E-2</v>
      </c>
      <c r="S787" s="174">
        <f>INDEX(Sorted_by_Variable!R$282:R$335,D781)</f>
        <v>1.0518289341893562E-2</v>
      </c>
      <c r="T787" s="174">
        <f>INDEX(Sorted_by_Variable!S$282:S$335,D781)</f>
        <v>1.0492602137568665E-2</v>
      </c>
      <c r="U787" s="174">
        <f>INDEX(Sorted_by_Variable!T$282:T$335,D781)</f>
        <v>1.0458117699762589E-2</v>
      </c>
      <c r="V787" s="174">
        <f>INDEX(Sorted_by_Variable!U$282:U$335,D781)</f>
        <v>1.0415112416187053E-2</v>
      </c>
      <c r="W787" s="174">
        <f>INDEX(Sorted_by_Variable!V$282:V$335,D781)</f>
        <v>1.036389126243208E-2</v>
      </c>
      <c r="X787" s="174">
        <f>INDEX(Sorted_by_Variable!W$282:W$335,D781)</f>
        <v>1.0304784338639694E-2</v>
      </c>
      <c r="Y787" s="174">
        <f>INDEX(Sorted_by_Variable!X$282:X$335,D781)</f>
        <v>1.0238143326802566E-2</v>
      </c>
      <c r="Z787" s="174">
        <f>INDEX(Sorted_by_Variable!Y$282:Y$335,D781)</f>
        <v>1.016433792642938E-2</v>
      </c>
      <c r="AA787" s="174">
        <f>INDEX(Sorted_by_Variable!Z$282:Z$335,D781)</f>
        <v>1.0083752322277147E-2</v>
      </c>
      <c r="AB787" s="174">
        <f>INDEX(Sorted_by_Variable!AA$282:AA$335,D781)</f>
        <v>9.9967817328379654E-3</v>
      </c>
      <c r="AC787" s="174">
        <f>INDEX(Sorted_by_Variable!AB$282:AB$335,D781)</f>
        <v>9.9038290825351136E-3</v>
      </c>
      <c r="AD787" s="174">
        <f>INDEX(Sorted_by_Variable!AC$282:AC$335,D781)</f>
        <v>9.8053018343803016E-3</v>
      </c>
      <c r="AE787" s="174">
        <f>INDEX(Sorted_by_Variable!AD$282:AD$335,D781)</f>
        <v>9.7065652924247167E-3</v>
      </c>
      <c r="AF787" s="174">
        <f>INDEX(Sorted_by_Variable!AE$282:AE$335,D781)</f>
        <v>9.6085676401587716E-3</v>
      </c>
      <c r="AG787" s="174">
        <f>INDEX(Sorted_by_Variable!AF$282:AF$335,D781)</f>
        <v>9.512158710837321E-3</v>
      </c>
      <c r="AH787" s="174">
        <f>INDEX(Sorted_by_Variable!AG$282:AG$335,D781)</f>
        <v>9.4174644991704224E-3</v>
      </c>
      <c r="AI787" s="174">
        <f>INDEX(Sorted_by_Variable!AH$282:AH$335,D781)</f>
        <v>9.3327106419344406E-3</v>
      </c>
      <c r="AJ787" s="174">
        <f>INDEX(Sorted_by_Variable!AI$282:AI$335,D781)</f>
        <v>9.2491192307037617E-3</v>
      </c>
      <c r="AK787" s="174">
        <f>INDEX(Sorted_by_Variable!AJ$282:AJ$335,D781)</f>
        <v>9.1665956597216849E-3</v>
      </c>
      <c r="AL787" s="174">
        <f>INDEX(Sorted_by_Variable!AK$282:AK$335,D781)</f>
        <v>9.0850573549821779E-3</v>
      </c>
      <c r="AM787" s="174">
        <f>INDEX(Sorted_by_Variable!AL$282:AL$335,D781)</f>
        <v>9.0044326947774419E-3</v>
      </c>
      <c r="AN787" s="174">
        <f>INDEX(Sorted_by_Variable!AM$282:AM$335,D781)</f>
        <v>8.9246600249612857E-3</v>
      </c>
      <c r="AO787" s="174">
        <f>INDEX(Sorted_by_Variable!AN$282:AN$335,D781)</f>
        <v>8.8456867584564228E-3</v>
      </c>
      <c r="AP787" s="174">
        <f>INDEX(Sorted_by_Variable!AO$282:AO$335,D781)</f>
        <v>8.767468550066106E-3</v>
      </c>
      <c r="AQ787" s="175">
        <f>INDEX(Sorted_by_Variable!AP$282:AP$335,D781)</f>
        <v>8.6899685389372674E-3</v>
      </c>
      <c r="AS787" s="69" t="str">
        <f t="shared" si="139"/>
        <v>EIA and EERS savings as a percent of previous year sales</v>
      </c>
    </row>
    <row r="788" spans="2:45" x14ac:dyDescent="0.35">
      <c r="C788" t="s">
        <v>2391</v>
      </c>
      <c r="D788" s="76" t="s">
        <v>1</v>
      </c>
      <c r="E788" s="174">
        <f>INDEX(Sorted_by_Variable!D$337:D$389,D781)</f>
        <v>0</v>
      </c>
      <c r="F788" s="173">
        <f>INDEX(Sorted_by_Variable!E$337:E$389,D781)</f>
        <v>0</v>
      </c>
      <c r="G788" s="174">
        <f>INDEX(Sorted_by_Variable!F$337:F$389,D781)</f>
        <v>0</v>
      </c>
      <c r="H788" s="174">
        <f>INDEX(Sorted_by_Variable!G$337:G$389,D781)</f>
        <v>0</v>
      </c>
      <c r="I788" s="174">
        <f>INDEX(Sorted_by_Variable!H$337:H$389,D781)</f>
        <v>0</v>
      </c>
      <c r="J788" s="174">
        <f>INDEX(Sorted_by_Variable!I$337:I$389,D781)</f>
        <v>1.041438498854152E-2</v>
      </c>
      <c r="K788" s="174">
        <f>INDEX(Sorted_by_Variable!J$337:J$389,D781)</f>
        <v>1.241438498854152E-2</v>
      </c>
      <c r="L788" s="174">
        <f>INDEX(Sorted_by_Variable!K$337:K$389,D781)</f>
        <v>1.441438498854152E-2</v>
      </c>
      <c r="M788" s="174">
        <f>INDEX(Sorted_by_Variable!L$337:L$389,D781)</f>
        <v>1.4999999999999999E-2</v>
      </c>
      <c r="N788" s="174">
        <f>INDEX(Sorted_by_Variable!M$337:M$389,D781)</f>
        <v>1.4999999999999999E-2</v>
      </c>
      <c r="O788" s="174">
        <f>INDEX(Sorted_by_Variable!N$337:N$389,D781)</f>
        <v>1.4999999999999999E-2</v>
      </c>
      <c r="P788" s="174">
        <f>INDEX(Sorted_by_Variable!O$337:O$389,D781)</f>
        <v>1.4999999999999999E-2</v>
      </c>
      <c r="Q788" s="174">
        <f>INDEX(Sorted_by_Variable!P$337:P$389,D781)</f>
        <v>1.4999999999999999E-2</v>
      </c>
      <c r="R788" s="175">
        <f>INDEX(Sorted_by_Variable!Q$337:Q$389,D781)</f>
        <v>1.4999999999999999E-2</v>
      </c>
      <c r="S788" s="174">
        <f>INDEX(Sorted_by_Variable!R$337:R$389,D781)</f>
        <v>1.4999999999999999E-2</v>
      </c>
      <c r="T788" s="174">
        <f>INDEX(Sorted_by_Variable!S$337:S$389,D781)</f>
        <v>1.4999999999999999E-2</v>
      </c>
      <c r="U788" s="174">
        <f>INDEX(Sorted_by_Variable!T$337:T$389,D781)</f>
        <v>1.4999999999999999E-2</v>
      </c>
      <c r="V788" s="174">
        <f>INDEX(Sorted_by_Variable!U$337:U$389,D781)</f>
        <v>1.4999999999999999E-2</v>
      </c>
      <c r="W788" s="174">
        <f>INDEX(Sorted_by_Variable!V$337:V$389,D781)</f>
        <v>1.4999999999999999E-2</v>
      </c>
      <c r="X788" s="174">
        <f>INDEX(Sorted_by_Variable!W$337:W$389,D781)</f>
        <v>1.4999999999999999E-2</v>
      </c>
      <c r="Y788" s="174">
        <f>INDEX(Sorted_by_Variable!X$337:X$389,D781)</f>
        <v>1.4999999999999999E-2</v>
      </c>
      <c r="Z788" s="174">
        <f>INDEX(Sorted_by_Variable!Y$337:Y$389,D781)</f>
        <v>1.4999999999999999E-2</v>
      </c>
      <c r="AA788" s="174">
        <f>INDEX(Sorted_by_Variable!Z$337:Z$389,D781)</f>
        <v>1.4999999999999999E-2</v>
      </c>
      <c r="AB788" s="174">
        <f>INDEX(Sorted_by_Variable!AA$337:AA$389,D781)</f>
        <v>1.4999999999999999E-2</v>
      </c>
      <c r="AC788" s="174">
        <f>INDEX(Sorted_by_Variable!AB$337:AB$389,D781)</f>
        <v>1.4999999999999999E-2</v>
      </c>
      <c r="AD788" s="174">
        <f>INDEX(Sorted_by_Variable!AC$337:AC$389,D781)</f>
        <v>1.4999999999999999E-2</v>
      </c>
      <c r="AE788" s="174">
        <f>INDEX(Sorted_by_Variable!AD$337:AD$389,D781)</f>
        <v>1.4999999999999999E-2</v>
      </c>
      <c r="AF788" s="174">
        <f>INDEX(Sorted_by_Variable!AE$337:AE$389,D781)</f>
        <v>1.4999999999999999E-2</v>
      </c>
      <c r="AG788" s="174">
        <f>INDEX(Sorted_by_Variable!AF$337:AF$389,D781)</f>
        <v>1.4999999999999999E-2</v>
      </c>
      <c r="AH788" s="174">
        <f>INDEX(Sorted_by_Variable!AG$337:AG$389,D781)</f>
        <v>1.4999999999999999E-2</v>
      </c>
      <c r="AI788" s="174">
        <f>INDEX(Sorted_by_Variable!AH$337:AH$389,D781)</f>
        <v>1.4999999999999999E-2</v>
      </c>
      <c r="AJ788" s="174">
        <f>INDEX(Sorted_by_Variable!AI$337:AI$389,D781)</f>
        <v>1.4999999999999999E-2</v>
      </c>
      <c r="AK788" s="174">
        <f>INDEX(Sorted_by_Variable!AJ$337:AJ$389,D781)</f>
        <v>1.4999999999999999E-2</v>
      </c>
      <c r="AL788" s="174">
        <f>INDEX(Sorted_by_Variable!AK$337:AK$389,D781)</f>
        <v>1.4999999999999999E-2</v>
      </c>
      <c r="AM788" s="174">
        <f>INDEX(Sorted_by_Variable!AL$337:AL$389,D781)</f>
        <v>1.4999999999999999E-2</v>
      </c>
      <c r="AN788" s="174">
        <f>INDEX(Sorted_by_Variable!AM$337:AM$389,D781)</f>
        <v>1.4999999999999999E-2</v>
      </c>
      <c r="AO788" s="174">
        <f>INDEX(Sorted_by_Variable!AN$337:AN$389,D781)</f>
        <v>1.4999999999999999E-2</v>
      </c>
      <c r="AP788" s="174">
        <f>INDEX(Sorted_by_Variable!AO$337:AO$389,D781)</f>
        <v>1.4999999999999999E-2</v>
      </c>
      <c r="AQ788" s="175">
        <f>INDEX(Sorted_by_Variable!AP$337:AP$389,D781)</f>
        <v>1.4999999999999999E-2</v>
      </c>
      <c r="AS788" s="69" t="str">
        <f t="shared" si="139"/>
        <v>First-year savings as a percent of previous year sales</v>
      </c>
    </row>
    <row r="789" spans="2:45" x14ac:dyDescent="0.35">
      <c r="B789" s="231"/>
      <c r="C789" s="231" t="s">
        <v>2414</v>
      </c>
      <c r="D789" s="248"/>
      <c r="E789" s="250"/>
      <c r="F789" s="249"/>
      <c r="G789" s="250"/>
      <c r="H789" s="250"/>
      <c r="I789" s="250"/>
      <c r="J789" s="250"/>
      <c r="K789" s="250"/>
      <c r="L789" s="250"/>
      <c r="M789" s="250"/>
      <c r="N789" s="250"/>
      <c r="O789" s="250"/>
      <c r="P789" s="250"/>
      <c r="Q789" s="250"/>
      <c r="R789" s="251"/>
      <c r="S789" s="250"/>
      <c r="T789" s="250"/>
      <c r="U789" s="250"/>
      <c r="V789" s="250"/>
      <c r="W789" s="250"/>
      <c r="X789" s="250"/>
      <c r="Y789" s="250"/>
      <c r="Z789" s="250"/>
      <c r="AA789" s="250"/>
      <c r="AB789" s="250"/>
      <c r="AC789" s="250"/>
      <c r="AD789" s="250"/>
      <c r="AE789" s="250"/>
      <c r="AF789" s="250"/>
      <c r="AG789" s="250"/>
      <c r="AH789" s="250"/>
      <c r="AI789" s="250"/>
      <c r="AJ789" s="250"/>
      <c r="AK789" s="250"/>
      <c r="AL789" s="250"/>
      <c r="AM789" s="250"/>
      <c r="AN789" s="250"/>
      <c r="AO789" s="250"/>
      <c r="AP789" s="250"/>
      <c r="AQ789" s="251"/>
      <c r="AS789" s="69" t="str">
        <f t="shared" si="139"/>
        <v>Levelized cost of saved energy associated with program year</v>
      </c>
    </row>
    <row r="790" spans="2:45" x14ac:dyDescent="0.35">
      <c r="B790" s="36"/>
      <c r="C790" s="267" t="s">
        <v>2403</v>
      </c>
      <c r="D790" s="76" t="s">
        <v>2375</v>
      </c>
      <c r="E790" s="197"/>
      <c r="F790" s="196">
        <f>INDEX(Sorted_by_Variable!E$392:E$444,D781)</f>
        <v>0</v>
      </c>
      <c r="G790" s="197">
        <f>INDEX(Sorted_by_Variable!F$392:F$444,D781)</f>
        <v>0</v>
      </c>
      <c r="H790" s="197">
        <f>INDEX(Sorted_by_Variable!G$392:G$444,D781)</f>
        <v>0</v>
      </c>
      <c r="I790" s="197">
        <f>INDEX(Sorted_by_Variable!H$392:H$444,D781)</f>
        <v>0</v>
      </c>
      <c r="J790" s="197">
        <f>INDEX(Sorted_by_Variable!I$392:I$444,D781)</f>
        <v>9.1124507808388682</v>
      </c>
      <c r="K790" s="197">
        <f>INDEX(Sorted_by_Variable!J$392:J$444,D781)</f>
        <v>9.1124507808388646</v>
      </c>
      <c r="L790" s="197">
        <f>INDEX(Sorted_by_Variable!K$392:K$444,D781)</f>
        <v>9.1124507808388735</v>
      </c>
      <c r="M790" s="197">
        <f>INDEX(Sorted_by_Variable!L$392:L$444,D781)</f>
        <v>9.1124507808388682</v>
      </c>
      <c r="N790" s="197">
        <f>INDEX(Sorted_by_Variable!M$392:M$444,D781)</f>
        <v>9.1124507808388717</v>
      </c>
      <c r="O790" s="197">
        <f>INDEX(Sorted_by_Variable!N$392:N$444,D781)</f>
        <v>9.1124507808388682</v>
      </c>
      <c r="P790" s="197">
        <f>INDEX(Sorted_by_Variable!O$392:O$444,D781)</f>
        <v>9.1124507808388682</v>
      </c>
      <c r="Q790" s="197">
        <f>INDEX(Sorted_by_Variable!P$392:P$444,D781)</f>
        <v>9.1124507808388682</v>
      </c>
      <c r="R790" s="198">
        <f>INDEX(Sorted_by_Variable!Q$392:Q$444,D781)</f>
        <v>9.1124507808388682</v>
      </c>
      <c r="S790" s="197">
        <f>INDEX(Sorted_by_Variable!R$392:R$444,D781)</f>
        <v>9.1124507808388699</v>
      </c>
      <c r="T790" s="197">
        <f>INDEX(Sorted_by_Variable!S$392:S$444,D781)</f>
        <v>9.1124507808388646</v>
      </c>
      <c r="U790" s="197">
        <f>INDEX(Sorted_by_Variable!T$392:T$444,D781)</f>
        <v>9.1124507808388664</v>
      </c>
      <c r="V790" s="197">
        <f>INDEX(Sorted_by_Variable!U$392:U$444,D781)</f>
        <v>9.1124507808388646</v>
      </c>
      <c r="W790" s="197">
        <f>INDEX(Sorted_by_Variable!V$392:V$444,D781)</f>
        <v>9.1124507808388646</v>
      </c>
      <c r="X790" s="197">
        <f>INDEX(Sorted_by_Variable!W$392:W$444,D781)</f>
        <v>9.1124507808388682</v>
      </c>
      <c r="Y790" s="197">
        <f>INDEX(Sorted_by_Variable!X$392:X$444,D781)</f>
        <v>9.1124507808388664</v>
      </c>
      <c r="Z790" s="197">
        <f>INDEX(Sorted_by_Variable!Y$392:Y$444,D781)</f>
        <v>9.1124507808388682</v>
      </c>
      <c r="AA790" s="197">
        <f>INDEX(Sorted_by_Variable!Z$392:Z$444,D781)</f>
        <v>9.1124507808388699</v>
      </c>
      <c r="AB790" s="197">
        <f>INDEX(Sorted_by_Variable!AA$392:AA$444,D781)</f>
        <v>9.1124507808388664</v>
      </c>
      <c r="AC790" s="197">
        <f>INDEX(Sorted_by_Variable!AB$392:AB$444,D781)</f>
        <v>9.1124507808388699</v>
      </c>
      <c r="AD790" s="197">
        <f>INDEX(Sorted_by_Variable!AC$392:AC$444,D781)</f>
        <v>9.1124507808388664</v>
      </c>
      <c r="AE790" s="197">
        <f>INDEX(Sorted_by_Variable!AD$392:AD$444,D781)</f>
        <v>9.1124507808388682</v>
      </c>
      <c r="AF790" s="197">
        <f>INDEX(Sorted_by_Variable!AE$392:AE$444,D781)</f>
        <v>9.1124507808388664</v>
      </c>
      <c r="AG790" s="197">
        <f>INDEX(Sorted_by_Variable!AF$392:AF$444,D781)</f>
        <v>9.1124507808388682</v>
      </c>
      <c r="AH790" s="197">
        <f>INDEX(Sorted_by_Variable!AG$392:AG$444,D781)</f>
        <v>9.1124507808388682</v>
      </c>
      <c r="AI790" s="197">
        <f>INDEX(Sorted_by_Variable!AH$392:AH$444,D781)</f>
        <v>9.1124507808388664</v>
      </c>
      <c r="AJ790" s="197">
        <f>INDEX(Sorted_by_Variable!AI$392:AI$444,D781)</f>
        <v>9.1124507808388664</v>
      </c>
      <c r="AK790" s="197">
        <f>INDEX(Sorted_by_Variable!AJ$392:AJ$444,D781)</f>
        <v>9.1124507808388699</v>
      </c>
      <c r="AL790" s="197">
        <f>INDEX(Sorted_by_Variable!AK$392:AK$444,D781)</f>
        <v>9.1124507808388664</v>
      </c>
      <c r="AM790" s="197">
        <f>INDEX(Sorted_by_Variable!AL$392:AL$444,D781)</f>
        <v>9.1124507808388682</v>
      </c>
      <c r="AN790" s="197">
        <f>INDEX(Sorted_by_Variable!AM$392:AM$444,D781)</f>
        <v>9.1124507808388699</v>
      </c>
      <c r="AO790" s="197">
        <f>INDEX(Sorted_by_Variable!AN$392:AN$444,D781)</f>
        <v>9.1124507808388646</v>
      </c>
      <c r="AP790" s="197">
        <f>INDEX(Sorted_by_Variable!AO$392:AO$444,D781)</f>
        <v>9.1124507808388699</v>
      </c>
      <c r="AQ790" s="198">
        <f>INDEX(Sorted_by_Variable!AP$392:AP$444,D781)</f>
        <v>9.1124507808388664</v>
      </c>
      <c r="AS790" s="69" t="str">
        <f t="shared" si="139"/>
        <v>Total levelized cost of saved energy</v>
      </c>
    </row>
    <row r="791" spans="2:45" x14ac:dyDescent="0.35">
      <c r="B791" s="36"/>
      <c r="C791" s="267" t="s">
        <v>2397</v>
      </c>
      <c r="D791" s="76" t="s">
        <v>2375</v>
      </c>
      <c r="E791" s="197"/>
      <c r="F791" s="196">
        <f>INDEX(Sorted_by_Variable!E$447:E$499,D781)</f>
        <v>0</v>
      </c>
      <c r="G791" s="197">
        <f>INDEX(Sorted_by_Variable!F$447:F$499,D781)</f>
        <v>0</v>
      </c>
      <c r="H791" s="197">
        <f>INDEX(Sorted_by_Variable!G$447:G$499,D781)</f>
        <v>0</v>
      </c>
      <c r="I791" s="197">
        <f>INDEX(Sorted_by_Variable!H$447:H$499,D781)</f>
        <v>0</v>
      </c>
      <c r="J791" s="197">
        <f>INDEX(Sorted_by_Variable!I$447:I$499,D781)</f>
        <v>4.5562253904194341</v>
      </c>
      <c r="K791" s="197">
        <f>INDEX(Sorted_by_Variable!J$447:J$499,D781)</f>
        <v>4.5562253904194323</v>
      </c>
      <c r="L791" s="197">
        <f>INDEX(Sorted_by_Variable!K$447:K$499,D781)</f>
        <v>4.5562253904194367</v>
      </c>
      <c r="M791" s="197">
        <f>INDEX(Sorted_by_Variable!L$447:L$499,D781)</f>
        <v>4.5562253904194341</v>
      </c>
      <c r="N791" s="197">
        <f>INDEX(Sorted_by_Variable!M$447:M$499,D781)</f>
        <v>4.5562253904194359</v>
      </c>
      <c r="O791" s="197">
        <f>INDEX(Sorted_by_Variable!N$447:N$499,D781)</f>
        <v>4.5562253904194341</v>
      </c>
      <c r="P791" s="197">
        <f>INDEX(Sorted_by_Variable!O$447:O$499,D781)</f>
        <v>4.5562253904194341</v>
      </c>
      <c r="Q791" s="197">
        <f>INDEX(Sorted_by_Variable!P$447:P$499,D781)</f>
        <v>4.5562253904194341</v>
      </c>
      <c r="R791" s="198">
        <f>INDEX(Sorted_by_Variable!Q$447:Q$499,D781)</f>
        <v>4.5562253904194341</v>
      </c>
      <c r="S791" s="197">
        <f>INDEX(Sorted_by_Variable!R$447:R$499,D781)</f>
        <v>4.556225390419435</v>
      </c>
      <c r="T791" s="197">
        <f>INDEX(Sorted_by_Variable!S$447:S$499,D781)</f>
        <v>4.5562253904194323</v>
      </c>
      <c r="U791" s="197">
        <f>INDEX(Sorted_by_Variable!T$447:T$499,D781)</f>
        <v>4.5562253904194332</v>
      </c>
      <c r="V791" s="197">
        <f>INDEX(Sorted_by_Variable!U$447:U$499,D781)</f>
        <v>4.5562253904194323</v>
      </c>
      <c r="W791" s="197">
        <f>INDEX(Sorted_by_Variable!V$447:V$499,D781)</f>
        <v>4.5562253904194323</v>
      </c>
      <c r="X791" s="197">
        <f>INDEX(Sorted_by_Variable!W$447:W$499,D781)</f>
        <v>4.5562253904194341</v>
      </c>
      <c r="Y791" s="197">
        <f>INDEX(Sorted_by_Variable!X$447:X$499,D781)</f>
        <v>4.5562253904194332</v>
      </c>
      <c r="Z791" s="197">
        <f>INDEX(Sorted_by_Variable!Y$447:Y$499,D781)</f>
        <v>4.5562253904194341</v>
      </c>
      <c r="AA791" s="197">
        <f>INDEX(Sorted_by_Variable!Z$447:Z$499,D781)</f>
        <v>4.556225390419435</v>
      </c>
      <c r="AB791" s="197">
        <f>INDEX(Sorted_by_Variable!AA$447:AA$499,D781)</f>
        <v>4.5562253904194332</v>
      </c>
      <c r="AC791" s="197">
        <f>INDEX(Sorted_by_Variable!AB$447:AB$499,D781)</f>
        <v>4.556225390419435</v>
      </c>
      <c r="AD791" s="197">
        <f>INDEX(Sorted_by_Variable!AC$447:AC$499,D781)</f>
        <v>4.5562253904194332</v>
      </c>
      <c r="AE791" s="197">
        <f>INDEX(Sorted_by_Variable!AD$447:AD$499,D781)</f>
        <v>4.5562253904194341</v>
      </c>
      <c r="AF791" s="197">
        <f>INDEX(Sorted_by_Variable!AE$447:AE$499,D781)</f>
        <v>4.5562253904194332</v>
      </c>
      <c r="AG791" s="197">
        <f>INDEX(Sorted_by_Variable!AF$447:AF$499,D781)</f>
        <v>4.5562253904194341</v>
      </c>
      <c r="AH791" s="197">
        <f>INDEX(Sorted_by_Variable!AG$447:AG$499,D781)</f>
        <v>4.5562253904194341</v>
      </c>
      <c r="AI791" s="197">
        <f>INDEX(Sorted_by_Variable!AH$447:AH$499,D781)</f>
        <v>4.5562253904194332</v>
      </c>
      <c r="AJ791" s="197">
        <f>INDEX(Sorted_by_Variable!AI$447:AI$499,D781)</f>
        <v>4.5562253904194332</v>
      </c>
      <c r="AK791" s="197">
        <f>INDEX(Sorted_by_Variable!AJ$447:AJ$499,D781)</f>
        <v>4.556225390419435</v>
      </c>
      <c r="AL791" s="197">
        <f>INDEX(Sorted_by_Variable!AK$447:AK$499,D781)</f>
        <v>4.5562253904194332</v>
      </c>
      <c r="AM791" s="197">
        <f>INDEX(Sorted_by_Variable!AL$447:AL$499,D781)</f>
        <v>4.5562253904194341</v>
      </c>
      <c r="AN791" s="197">
        <f>INDEX(Sorted_by_Variable!AM$447:AM$499,D781)</f>
        <v>4.556225390419435</v>
      </c>
      <c r="AO791" s="197">
        <f>INDEX(Sorted_by_Variable!AN$447:AN$499,D781)</f>
        <v>4.5562253904194323</v>
      </c>
      <c r="AP791" s="197">
        <f>INDEX(Sorted_by_Variable!AO$447:AO$499,D781)</f>
        <v>4.556225390419435</v>
      </c>
      <c r="AQ791" s="198">
        <f>INDEX(Sorted_by_Variable!AP$447:AP$499,D781)</f>
        <v>4.5562253904194332</v>
      </c>
      <c r="AS791" s="69" t="str">
        <f t="shared" si="139"/>
        <v>Program levelized cost of saved energy</v>
      </c>
    </row>
    <row r="792" spans="2:45" x14ac:dyDescent="0.35">
      <c r="B792" s="36"/>
      <c r="C792" s="244" t="s">
        <v>2398</v>
      </c>
      <c r="D792" s="76" t="s">
        <v>2375</v>
      </c>
      <c r="E792" s="197"/>
      <c r="F792" s="196">
        <f>INDEX(Sorted_by_Variable!E$502:E$554,D781)</f>
        <v>0</v>
      </c>
      <c r="G792" s="197">
        <f>INDEX(Sorted_by_Variable!F$502:F$554,D781)</f>
        <v>0</v>
      </c>
      <c r="H792" s="197">
        <f>INDEX(Sorted_by_Variable!G$502:G$554,D781)</f>
        <v>0</v>
      </c>
      <c r="I792" s="197">
        <f>INDEX(Sorted_by_Variable!H$502:H$554,D781)</f>
        <v>0</v>
      </c>
      <c r="J792" s="197">
        <f>INDEX(Sorted_by_Variable!I$502:I$554,D781)</f>
        <v>4.5562253904194341</v>
      </c>
      <c r="K792" s="197">
        <f>INDEX(Sorted_by_Variable!J$502:J$554,D781)</f>
        <v>4.5562253904194323</v>
      </c>
      <c r="L792" s="197">
        <f>INDEX(Sorted_by_Variable!K$502:K$554,D781)</f>
        <v>4.5562253904194367</v>
      </c>
      <c r="M792" s="197">
        <f>INDEX(Sorted_by_Variable!L$502:L$554,D781)</f>
        <v>4.5562253904194341</v>
      </c>
      <c r="N792" s="197">
        <f>INDEX(Sorted_by_Variable!M$502:M$554,D781)</f>
        <v>4.5562253904194359</v>
      </c>
      <c r="O792" s="197">
        <f>INDEX(Sorted_by_Variable!N$502:N$554,D781)</f>
        <v>4.5562253904194341</v>
      </c>
      <c r="P792" s="197">
        <f>INDEX(Sorted_by_Variable!O$502:O$554,D781)</f>
        <v>4.5562253904194341</v>
      </c>
      <c r="Q792" s="197">
        <f>INDEX(Sorted_by_Variable!P$502:P$554,D781)</f>
        <v>4.5562253904194341</v>
      </c>
      <c r="R792" s="198">
        <f>INDEX(Sorted_by_Variable!Q$502:Q$554,D781)</f>
        <v>4.5562253904194341</v>
      </c>
      <c r="S792" s="197">
        <f>INDEX(Sorted_by_Variable!R$502:R$554,D781)</f>
        <v>4.556225390419435</v>
      </c>
      <c r="T792" s="197">
        <f>INDEX(Sorted_by_Variable!S$502:S$554,D781)</f>
        <v>4.5562253904194323</v>
      </c>
      <c r="U792" s="197">
        <f>INDEX(Sorted_by_Variable!T$502:T$554,D781)</f>
        <v>4.5562253904194332</v>
      </c>
      <c r="V792" s="197">
        <f>INDEX(Sorted_by_Variable!U$502:U$554,D781)</f>
        <v>4.5562253904194323</v>
      </c>
      <c r="W792" s="197">
        <f>INDEX(Sorted_by_Variable!V$502:V$554,D781)</f>
        <v>4.5562253904194323</v>
      </c>
      <c r="X792" s="197">
        <f>INDEX(Sorted_by_Variable!W$502:W$554,D781)</f>
        <v>4.5562253904194341</v>
      </c>
      <c r="Y792" s="197">
        <f>INDEX(Sorted_by_Variable!X$502:X$554,D781)</f>
        <v>4.5562253904194332</v>
      </c>
      <c r="Z792" s="197">
        <f>INDEX(Sorted_by_Variable!Y$502:Y$554,D781)</f>
        <v>4.5562253904194341</v>
      </c>
      <c r="AA792" s="197">
        <f>INDEX(Sorted_by_Variable!Z$502:Z$554,D781)</f>
        <v>4.556225390419435</v>
      </c>
      <c r="AB792" s="197">
        <f>INDEX(Sorted_by_Variable!AA$502:AA$554,D781)</f>
        <v>4.5562253904194332</v>
      </c>
      <c r="AC792" s="197">
        <f>INDEX(Sorted_by_Variable!AB$502:AB$554,D781)</f>
        <v>4.556225390419435</v>
      </c>
      <c r="AD792" s="197">
        <f>INDEX(Sorted_by_Variable!AC$502:AC$554,D781)</f>
        <v>4.5562253904194332</v>
      </c>
      <c r="AE792" s="197">
        <f>INDEX(Sorted_by_Variable!AD$502:AD$554,D781)</f>
        <v>4.5562253904194341</v>
      </c>
      <c r="AF792" s="197">
        <f>INDEX(Sorted_by_Variable!AE$502:AE$554,D781)</f>
        <v>4.5562253904194332</v>
      </c>
      <c r="AG792" s="197">
        <f>INDEX(Sorted_by_Variable!AF$502:AF$554,D781)</f>
        <v>4.5562253904194341</v>
      </c>
      <c r="AH792" s="197">
        <f>INDEX(Sorted_by_Variable!AG$502:AG$554,D781)</f>
        <v>4.5562253904194341</v>
      </c>
      <c r="AI792" s="197">
        <f>INDEX(Sorted_by_Variable!AH$502:AH$554,D781)</f>
        <v>4.5562253904194332</v>
      </c>
      <c r="AJ792" s="197">
        <f>INDEX(Sorted_by_Variable!AI$502:AI$554,D781)</f>
        <v>4.5562253904194332</v>
      </c>
      <c r="AK792" s="197">
        <f>INDEX(Sorted_by_Variable!AJ$502:AJ$554,D781)</f>
        <v>4.556225390419435</v>
      </c>
      <c r="AL792" s="197">
        <f>INDEX(Sorted_by_Variable!AK$502:AK$554,D781)</f>
        <v>4.5562253904194332</v>
      </c>
      <c r="AM792" s="197">
        <f>INDEX(Sorted_by_Variable!AL$502:AL$554,D781)</f>
        <v>4.5562253904194341</v>
      </c>
      <c r="AN792" s="197">
        <f>INDEX(Sorted_by_Variable!AM$502:AM$554,D781)</f>
        <v>4.556225390419435</v>
      </c>
      <c r="AO792" s="197">
        <f>INDEX(Sorted_by_Variable!AN$502:AN$554,D781)</f>
        <v>4.5562253904194323</v>
      </c>
      <c r="AP792" s="197">
        <f>INDEX(Sorted_by_Variable!AO$502:AO$554,D781)</f>
        <v>4.556225390419435</v>
      </c>
      <c r="AQ792" s="198">
        <f>INDEX(Sorted_by_Variable!AP$502:AP$554,D781)</f>
        <v>4.5562253904194332</v>
      </c>
      <c r="AS792" s="69" t="str">
        <f t="shared" si="139"/>
        <v>Participant levelized cost of saved energy</v>
      </c>
    </row>
    <row r="793" spans="2:45" x14ac:dyDescent="0.35">
      <c r="B793" s="36"/>
      <c r="C793" s="247" t="s">
        <v>2418</v>
      </c>
      <c r="D793" s="248"/>
      <c r="E793" s="250"/>
      <c r="F793" s="249"/>
      <c r="G793" s="250"/>
      <c r="H793" s="250"/>
      <c r="I793" s="250"/>
      <c r="J793" s="250"/>
      <c r="K793" s="250"/>
      <c r="L793" s="250"/>
      <c r="M793" s="250"/>
      <c r="N793" s="250"/>
      <c r="O793" s="250"/>
      <c r="P793" s="250"/>
      <c r="Q793" s="250"/>
      <c r="R793" s="251"/>
      <c r="S793" s="250"/>
      <c r="T793" s="250"/>
      <c r="U793" s="250"/>
      <c r="V793" s="250"/>
      <c r="W793" s="250"/>
      <c r="X793" s="250"/>
      <c r="Y793" s="250"/>
      <c r="Z793" s="250"/>
      <c r="AA793" s="250"/>
      <c r="AB793" s="250"/>
      <c r="AC793" s="250"/>
      <c r="AD793" s="250"/>
      <c r="AE793" s="250"/>
      <c r="AF793" s="250"/>
      <c r="AG793" s="250"/>
      <c r="AH793" s="250"/>
      <c r="AI793" s="250"/>
      <c r="AJ793" s="250"/>
      <c r="AK793" s="250"/>
      <c r="AL793" s="250"/>
      <c r="AM793" s="250"/>
      <c r="AN793" s="250"/>
      <c r="AO793" s="250"/>
      <c r="AP793" s="250"/>
      <c r="AQ793" s="251"/>
      <c r="AS793" s="69" t="str">
        <f>C793</f>
        <v>Annualized total cost of EE</v>
      </c>
    </row>
    <row r="794" spans="2:45" x14ac:dyDescent="0.35">
      <c r="B794" s="36"/>
      <c r="C794" s="244" t="s">
        <v>2418</v>
      </c>
      <c r="D794" s="76" t="s">
        <v>2376</v>
      </c>
      <c r="E794" s="200"/>
      <c r="F794" s="199">
        <f>INDEX(Sorted_by_Variable!E$557:E$609,D781)</f>
        <v>0</v>
      </c>
      <c r="G794" s="200">
        <f>INDEX(Sorted_by_Variable!F$557:F$609,D781)</f>
        <v>0</v>
      </c>
      <c r="H794" s="200">
        <f>INDEX(Sorted_by_Variable!G$557:G$609,D781)</f>
        <v>0</v>
      </c>
      <c r="I794" s="200">
        <f>INDEX(Sorted_by_Variable!H$557:H$609,D781)</f>
        <v>0</v>
      </c>
      <c r="J794" s="200">
        <f>INDEX(Sorted_by_Variable!I$557:I$609,D781)</f>
        <v>46.563985618531952</v>
      </c>
      <c r="K794" s="200">
        <f>INDEX(Sorted_by_Variable!J$557:J$609,D781)</f>
        <v>99.582126236655483</v>
      </c>
      <c r="L794" s="200">
        <f>INDEX(Sorted_by_Variable!K$557:K$609,D781)</f>
        <v>158.48679122410988</v>
      </c>
      <c r="M794" s="200">
        <f>INDEX(Sorted_by_Variable!L$557:L$609,D781)</f>
        <v>216.40242003394178</v>
      </c>
      <c r="N794" s="200">
        <f>INDEX(Sorted_by_Variable!M$557:M$609,D781)</f>
        <v>270.61304418068403</v>
      </c>
      <c r="O794" s="200">
        <f>INDEX(Sorted_by_Variable!N$557:N$609,D781)</f>
        <v>321.19111339514882</v>
      </c>
      <c r="P794" s="200">
        <f>INDEX(Sorted_by_Variable!O$557:O$609,D781)</f>
        <v>368.20478463557833</v>
      </c>
      <c r="Q794" s="200">
        <f>INDEX(Sorted_by_Variable!P$557:P$609,D781)</f>
        <v>411.7180409388223</v>
      </c>
      <c r="R794" s="201">
        <f>INDEX(Sorted_by_Variable!Q$557:Q$609,D781)</f>
        <v>451.79080507304889</v>
      </c>
      <c r="S794" s="200">
        <f>INDEX(Sorted_by_Variable!R$557:R$609,D781)</f>
        <v>488.47904816353673</v>
      </c>
      <c r="T794" s="200">
        <f>INDEX(Sorted_by_Variable!S$557:S$609,D781)</f>
        <v>521.83489345641453</v>
      </c>
      <c r="U794" s="200">
        <f>INDEX(Sorted_by_Variable!T$557:T$609,D781)</f>
        <v>551.90671537877222</v>
      </c>
      <c r="V794" s="200">
        <f>INDEX(Sorted_by_Variable!U$557:U$609,D781)</f>
        <v>578.73923404734808</v>
      </c>
      <c r="W794" s="200">
        <f>INDEX(Sorted_by_Variable!V$557:V$609,D781)</f>
        <v>602.37360537199982</v>
      </c>
      <c r="X794" s="200">
        <f>INDEX(Sorted_by_Variable!W$557:W$609,D781)</f>
        <v>622.84750689437647</v>
      </c>
      <c r="Y794" s="200">
        <f>INDEX(Sorted_by_Variable!X$557:X$609,D781)</f>
        <v>640.19521949662249</v>
      </c>
      <c r="Z794" s="200">
        <f>INDEX(Sorted_by_Variable!Y$557:Y$609,D781)</f>
        <v>654.44770510955323</v>
      </c>
      <c r="AA794" s="200">
        <f>INDEX(Sorted_by_Variable!Z$557:Z$609,D781)</f>
        <v>665.63268054453465</v>
      </c>
      <c r="AB794" s="200">
        <f>INDEX(Sorted_by_Variable!AA$557:AA$609,D781)</f>
        <v>673.77468756827716</v>
      </c>
      <c r="AC794" s="200">
        <f>INDEX(Sorted_by_Variable!AB$557:AB$609,D781)</f>
        <v>678.89515933490452</v>
      </c>
      <c r="AD794" s="200">
        <f>INDEX(Sorted_by_Variable!AC$557:AC$609,D781)</f>
        <v>683.46321937015216</v>
      </c>
      <c r="AE794" s="200">
        <f>INDEX(Sorted_by_Variable!AD$557:AD$609,D781)</f>
        <v>687.92618630897789</v>
      </c>
      <c r="AF794" s="200">
        <f>INDEX(Sorted_by_Variable!AE$557:AE$609,D781)</f>
        <v>692.71869670995511</v>
      </c>
      <c r="AG794" s="200">
        <f>INDEX(Sorted_by_Variable!AF$557:AF$609,D781)</f>
        <v>697.93097481873031</v>
      </c>
      <c r="AH794" s="200">
        <f>INDEX(Sorted_by_Variable!AG$557:AG$609,D781)</f>
        <v>703.51550253441144</v>
      </c>
      <c r="AI794" s="200">
        <f>INDEX(Sorted_by_Variable!AH$557:AH$609,D781)</f>
        <v>709.36156882751914</v>
      </c>
      <c r="AJ794" s="200">
        <f>INDEX(Sorted_by_Variable!AI$557:AI$609,D781)</f>
        <v>715.43274104834654</v>
      </c>
      <c r="AK794" s="200">
        <f>INDEX(Sorted_by_Variable!AJ$557:AJ$609,D781)</f>
        <v>721.69620910556046</v>
      </c>
      <c r="AL794" s="200">
        <f>INDEX(Sorted_by_Variable!AK$557:AK$609,D781)</f>
        <v>728.12265262875712</v>
      </c>
      <c r="AM794" s="200">
        <f>INDEX(Sorted_by_Variable!AL$557:AL$609,D781)</f>
        <v>734.68611619863077</v>
      </c>
      <c r="AN794" s="200">
        <f>INDEX(Sorted_by_Variable!AM$557:AM$609,D781)</f>
        <v>741.36389233323382</v>
      </c>
      <c r="AO794" s="200">
        <f>INDEX(Sorted_by_Variable!AN$557:AN$609,D781)</f>
        <v>748.13641193367505</v>
      </c>
      <c r="AP794" s="200">
        <f>INDEX(Sorted_by_Variable!AO$557:AO$609,D781)</f>
        <v>754.98714190689282</v>
      </c>
      <c r="AQ794" s="201">
        <f>INDEX(Sorted_by_Variable!AP$557:AP$609,D781)</f>
        <v>761.90248969686957</v>
      </c>
      <c r="AS794" s="69" t="str">
        <f>C793&amp;"|"&amp;C794</f>
        <v>Annualized total cost of EE|Annualized total cost of EE</v>
      </c>
    </row>
    <row r="795" spans="2:45" x14ac:dyDescent="0.35">
      <c r="B795" s="36"/>
      <c r="C795" s="244" t="s">
        <v>2419</v>
      </c>
      <c r="D795" s="76" t="s">
        <v>2376</v>
      </c>
      <c r="E795" s="200"/>
      <c r="F795" s="199">
        <f>INDEX(Sorted_by_Variable!E$612:E$664,D781)</f>
        <v>0</v>
      </c>
      <c r="G795" s="200">
        <f>INDEX(Sorted_by_Variable!F$612:F$664,D781)</f>
        <v>0</v>
      </c>
      <c r="H795" s="200">
        <f>INDEX(Sorted_by_Variable!G$612:G$664,D781)</f>
        <v>0</v>
      </c>
      <c r="I795" s="200">
        <f>INDEX(Sorted_by_Variable!H$612:H$664,D781)</f>
        <v>0</v>
      </c>
      <c r="J795" s="200">
        <f>INDEX(Sorted_by_Variable!I$612:I$664,D781)</f>
        <v>23.281992809265976</v>
      </c>
      <c r="K795" s="200">
        <f>INDEX(Sorted_by_Variable!J$612:J$664,D781)</f>
        <v>49.791063118327742</v>
      </c>
      <c r="L795" s="200">
        <f>INDEX(Sorted_by_Variable!K$612:K$664,D781)</f>
        <v>79.24339561205494</v>
      </c>
      <c r="M795" s="200">
        <f>INDEX(Sorted_by_Variable!L$612:L$664,D781)</f>
        <v>108.20121001697089</v>
      </c>
      <c r="N795" s="200">
        <f>INDEX(Sorted_by_Variable!M$612:M$664,D781)</f>
        <v>135.30652209034201</v>
      </c>
      <c r="O795" s="200">
        <f>INDEX(Sorted_by_Variable!N$612:N$664,D781)</f>
        <v>160.59555669757441</v>
      </c>
      <c r="P795" s="200">
        <f>INDEX(Sorted_by_Variable!O$612:O$664,D781)</f>
        <v>184.10239231778917</v>
      </c>
      <c r="Q795" s="200">
        <f>INDEX(Sorted_by_Variable!P$612:P$664,D781)</f>
        <v>205.85902046941115</v>
      </c>
      <c r="R795" s="201">
        <f>INDEX(Sorted_by_Variable!Q$612:Q$664,D781)</f>
        <v>225.89540253652444</v>
      </c>
      <c r="S795" s="200">
        <f>INDEX(Sorted_by_Variable!R$612:R$664,D781)</f>
        <v>244.23952408176837</v>
      </c>
      <c r="T795" s="200">
        <f>INDEX(Sorted_by_Variable!S$612:S$664,D781)</f>
        <v>260.91744672820727</v>
      </c>
      <c r="U795" s="200">
        <f>INDEX(Sorted_by_Variable!T$612:T$664,D781)</f>
        <v>275.95335768938611</v>
      </c>
      <c r="V795" s="200">
        <f>INDEX(Sorted_by_Variable!U$612:U$664,D781)</f>
        <v>289.36961702367404</v>
      </c>
      <c r="W795" s="200">
        <f>INDEX(Sorted_by_Variable!V$612:V$664,D781)</f>
        <v>301.18680268599991</v>
      </c>
      <c r="X795" s="200">
        <f>INDEX(Sorted_by_Variable!W$612:W$664,D781)</f>
        <v>311.42375344718823</v>
      </c>
      <c r="Y795" s="200">
        <f>INDEX(Sorted_by_Variable!X$612:X$664,D781)</f>
        <v>320.09760974831124</v>
      </c>
      <c r="Z795" s="200">
        <f>INDEX(Sorted_by_Variable!Y$612:Y$664,D781)</f>
        <v>327.22385255477661</v>
      </c>
      <c r="AA795" s="200">
        <f>INDEX(Sorted_by_Variable!Z$612:Z$664,D781)</f>
        <v>332.81634027226733</v>
      </c>
      <c r="AB795" s="200">
        <f>INDEX(Sorted_by_Variable!AA$612:AA$664,D781)</f>
        <v>336.88734378413858</v>
      </c>
      <c r="AC795" s="200">
        <f>INDEX(Sorted_by_Variable!AB$612:AB$664,D781)</f>
        <v>339.44757966745226</v>
      </c>
      <c r="AD795" s="200">
        <f>INDEX(Sorted_by_Variable!AC$612:AC$664,D781)</f>
        <v>341.73160968507608</v>
      </c>
      <c r="AE795" s="200">
        <f>INDEX(Sorted_by_Variable!AD$612:AD$664,D781)</f>
        <v>343.96309315448894</v>
      </c>
      <c r="AF795" s="200">
        <f>INDEX(Sorted_by_Variable!AE$612:AE$664,D781)</f>
        <v>346.35934835497756</v>
      </c>
      <c r="AG795" s="200">
        <f>INDEX(Sorted_by_Variable!AF$612:AF$664,D781)</f>
        <v>348.96548740936515</v>
      </c>
      <c r="AH795" s="200">
        <f>INDEX(Sorted_by_Variable!AG$612:AG$664,D781)</f>
        <v>351.75775126720572</v>
      </c>
      <c r="AI795" s="200">
        <f>INDEX(Sorted_by_Variable!AH$612:AH$664,D781)</f>
        <v>354.68078441375957</v>
      </c>
      <c r="AJ795" s="200">
        <f>INDEX(Sorted_by_Variable!AI$612:AI$664,D781)</f>
        <v>357.71637052417327</v>
      </c>
      <c r="AK795" s="200">
        <f>INDEX(Sorted_by_Variable!AJ$612:AJ$664,D781)</f>
        <v>360.84810455278023</v>
      </c>
      <c r="AL795" s="200">
        <f>INDEX(Sorted_by_Variable!AK$612:AK$664,D781)</f>
        <v>364.06132631437856</v>
      </c>
      <c r="AM795" s="200">
        <f>INDEX(Sorted_by_Variable!AL$612:AL$664,D781)</f>
        <v>367.34305809931539</v>
      </c>
      <c r="AN795" s="200">
        <f>INDEX(Sorted_by_Variable!AM$612:AM$664,D781)</f>
        <v>370.68194616661691</v>
      </c>
      <c r="AO795" s="200">
        <f>INDEX(Sorted_by_Variable!AN$612:AN$664,D781)</f>
        <v>374.06820596683752</v>
      </c>
      <c r="AP795" s="200">
        <f>INDEX(Sorted_by_Variable!AO$612:AO$664,D781)</f>
        <v>377.49357095344641</v>
      </c>
      <c r="AQ795" s="201">
        <f>INDEX(Sorted_by_Variable!AP$612:AP$664,D781)</f>
        <v>380.95124484843478</v>
      </c>
      <c r="AS795" s="69" t="str">
        <f>C793&amp;"|"&amp;C795</f>
        <v>Annualized total cost of EE|Annualized program cost of EE</v>
      </c>
    </row>
    <row r="796" spans="2:45" x14ac:dyDescent="0.35">
      <c r="B796" s="36"/>
      <c r="C796" s="244" t="s">
        <v>2420</v>
      </c>
      <c r="D796" s="76" t="s">
        <v>2376</v>
      </c>
      <c r="E796" s="200"/>
      <c r="F796" s="199">
        <f>INDEX(Sorted_by_Variable!E$667:E$719,D781)</f>
        <v>0</v>
      </c>
      <c r="G796" s="200">
        <f>INDEX(Sorted_by_Variable!F$667:F$719,D781)</f>
        <v>0</v>
      </c>
      <c r="H796" s="200">
        <f>INDEX(Sorted_by_Variable!G$667:G$719,D781)</f>
        <v>0</v>
      </c>
      <c r="I796" s="200">
        <f>INDEX(Sorted_by_Variable!H$667:H$719,D781)</f>
        <v>0</v>
      </c>
      <c r="J796" s="200">
        <f>INDEX(Sorted_by_Variable!I$667:I$719,D781)</f>
        <v>23.281992809265976</v>
      </c>
      <c r="K796" s="200">
        <f>INDEX(Sorted_by_Variable!J$667:J$719,D781)</f>
        <v>49.791063118327742</v>
      </c>
      <c r="L796" s="200">
        <f>INDEX(Sorted_by_Variable!K$667:K$719,D781)</f>
        <v>79.24339561205494</v>
      </c>
      <c r="M796" s="200">
        <f>INDEX(Sorted_by_Variable!L$667:L$719,D781)</f>
        <v>108.20121001697089</v>
      </c>
      <c r="N796" s="200">
        <f>INDEX(Sorted_by_Variable!M$667:M$719,D781)</f>
        <v>135.30652209034201</v>
      </c>
      <c r="O796" s="200">
        <f>INDEX(Sorted_by_Variable!N$667:N$719,D781)</f>
        <v>160.59555669757441</v>
      </c>
      <c r="P796" s="200">
        <f>INDEX(Sorted_by_Variable!O$667:O$719,D781)</f>
        <v>184.10239231778917</v>
      </c>
      <c r="Q796" s="200">
        <f>INDEX(Sorted_by_Variable!P$667:P$719,D781)</f>
        <v>205.85902046941115</v>
      </c>
      <c r="R796" s="201">
        <f>INDEX(Sorted_by_Variable!Q$667:Q$719,D781)</f>
        <v>225.89540253652444</v>
      </c>
      <c r="S796" s="200">
        <f>INDEX(Sorted_by_Variable!R$667:R$719,D781)</f>
        <v>244.23952408176837</v>
      </c>
      <c r="T796" s="200">
        <f>INDEX(Sorted_by_Variable!S$667:S$719,D781)</f>
        <v>260.91744672820727</v>
      </c>
      <c r="U796" s="200">
        <f>INDEX(Sorted_by_Variable!T$667:T$719,D781)</f>
        <v>275.95335768938611</v>
      </c>
      <c r="V796" s="200">
        <f>INDEX(Sorted_by_Variable!U$667:U$719,D781)</f>
        <v>289.36961702367404</v>
      </c>
      <c r="W796" s="200">
        <f>INDEX(Sorted_by_Variable!V$667:V$719,D781)</f>
        <v>301.18680268599991</v>
      </c>
      <c r="X796" s="200">
        <f>INDEX(Sorted_by_Variable!W$667:W$719,D781)</f>
        <v>311.42375344718823</v>
      </c>
      <c r="Y796" s="200">
        <f>INDEX(Sorted_by_Variable!X$667:X$719,D781)</f>
        <v>320.09760974831124</v>
      </c>
      <c r="Z796" s="200">
        <f>INDEX(Sorted_by_Variable!Y$667:Y$719,D781)</f>
        <v>327.22385255477661</v>
      </c>
      <c r="AA796" s="200">
        <f>INDEX(Sorted_by_Variable!Z$667:Z$719,D781)</f>
        <v>332.81634027226733</v>
      </c>
      <c r="AB796" s="200">
        <f>INDEX(Sorted_by_Variable!AA$667:AA$719,D781)</f>
        <v>336.88734378413858</v>
      </c>
      <c r="AC796" s="200">
        <f>INDEX(Sorted_by_Variable!AB$667:AB$719,D781)</f>
        <v>339.44757966745226</v>
      </c>
      <c r="AD796" s="200">
        <f>INDEX(Sorted_by_Variable!AC$667:AC$719,D781)</f>
        <v>341.73160968507608</v>
      </c>
      <c r="AE796" s="200">
        <f>INDEX(Sorted_by_Variable!AD$667:AD$719,D781)</f>
        <v>343.96309315448894</v>
      </c>
      <c r="AF796" s="200">
        <f>INDEX(Sorted_by_Variable!AE$667:AE$719,D781)</f>
        <v>346.35934835497756</v>
      </c>
      <c r="AG796" s="200">
        <f>INDEX(Sorted_by_Variable!AF$667:AF$719,D781)</f>
        <v>348.96548740936515</v>
      </c>
      <c r="AH796" s="200">
        <f>INDEX(Sorted_by_Variable!AG$667:AG$719,D781)</f>
        <v>351.75775126720572</v>
      </c>
      <c r="AI796" s="200">
        <f>INDEX(Sorted_by_Variable!AH$667:AH$719,D781)</f>
        <v>354.68078441375957</v>
      </c>
      <c r="AJ796" s="200">
        <f>INDEX(Sorted_by_Variable!AI$667:AI$719,D781)</f>
        <v>357.71637052417327</v>
      </c>
      <c r="AK796" s="200">
        <f>INDEX(Sorted_by_Variable!AJ$667:AJ$719,D781)</f>
        <v>360.84810455278023</v>
      </c>
      <c r="AL796" s="200">
        <f>INDEX(Sorted_by_Variable!AK$667:AK$719,D781)</f>
        <v>364.06132631437856</v>
      </c>
      <c r="AM796" s="200">
        <f>INDEX(Sorted_by_Variable!AL$667:AL$719,D781)</f>
        <v>367.34305809931539</v>
      </c>
      <c r="AN796" s="200">
        <f>INDEX(Sorted_by_Variable!AM$667:AM$719,D781)</f>
        <v>370.68194616661691</v>
      </c>
      <c r="AO796" s="200">
        <f>INDEX(Sorted_by_Variable!AN$667:AN$719,D781)</f>
        <v>374.06820596683752</v>
      </c>
      <c r="AP796" s="200">
        <f>INDEX(Sorted_by_Variable!AO$667:AO$719,D781)</f>
        <v>377.49357095344641</v>
      </c>
      <c r="AQ796" s="201">
        <f>INDEX(Sorted_by_Variable!AP$667:AP$719,D781)</f>
        <v>380.95124484843478</v>
      </c>
      <c r="AS796" s="69" t="str">
        <f>C793&amp;"|"&amp;C796</f>
        <v>Annualized total cost of EE|Annualized participant cost of EE</v>
      </c>
    </row>
    <row r="797" spans="2:45" x14ac:dyDescent="0.35">
      <c r="B797" s="231"/>
      <c r="C797" s="247" t="s">
        <v>2421</v>
      </c>
      <c r="D797" s="248"/>
      <c r="E797" s="250"/>
      <c r="F797" s="249"/>
      <c r="G797" s="250"/>
      <c r="H797" s="250"/>
      <c r="I797" s="250"/>
      <c r="J797" s="250"/>
      <c r="K797" s="250"/>
      <c r="L797" s="250"/>
      <c r="M797" s="250"/>
      <c r="N797" s="250"/>
      <c r="O797" s="250"/>
      <c r="P797" s="250"/>
      <c r="Q797" s="250"/>
      <c r="R797" s="251"/>
      <c r="S797" s="250"/>
      <c r="T797" s="250"/>
      <c r="U797" s="250"/>
      <c r="V797" s="250"/>
      <c r="W797" s="250"/>
      <c r="X797" s="250"/>
      <c r="Y797" s="250"/>
      <c r="Z797" s="250"/>
      <c r="AA797" s="250"/>
      <c r="AB797" s="250"/>
      <c r="AC797" s="250"/>
      <c r="AD797" s="250"/>
      <c r="AE797" s="250"/>
      <c r="AF797" s="250"/>
      <c r="AG797" s="250"/>
      <c r="AH797" s="250"/>
      <c r="AI797" s="250"/>
      <c r="AJ797" s="250"/>
      <c r="AK797" s="250"/>
      <c r="AL797" s="250"/>
      <c r="AM797" s="250"/>
      <c r="AN797" s="250"/>
      <c r="AO797" s="250"/>
      <c r="AP797" s="250"/>
      <c r="AQ797" s="251"/>
      <c r="AS797" s="69" t="str">
        <f>C797</f>
        <v>Annual first-year costs</v>
      </c>
    </row>
    <row r="798" spans="2:45" x14ac:dyDescent="0.35">
      <c r="B798" s="36"/>
      <c r="C798" s="244" t="s">
        <v>2394</v>
      </c>
      <c r="D798" s="76" t="s">
        <v>2376</v>
      </c>
      <c r="E798" s="200"/>
      <c r="F798" s="199">
        <f>INDEX(Sorted_by_Variable!E$722:E$774,D781)</f>
        <v>0</v>
      </c>
      <c r="G798" s="200">
        <f>INDEX(Sorted_by_Variable!F$722:F$774,D781)</f>
        <v>0</v>
      </c>
      <c r="H798" s="200">
        <f>INDEX(Sorted_by_Variable!G$722:G$774,D781)</f>
        <v>0</v>
      </c>
      <c r="I798" s="200">
        <f>INDEX(Sorted_by_Variable!H$722:H$774,D781)</f>
        <v>0</v>
      </c>
      <c r="J798" s="200">
        <f>INDEX(Sorted_by_Variable!I$722:I$774,D781)</f>
        <v>393.46460999999994</v>
      </c>
      <c r="K798" s="200">
        <f>INDEX(Sorted_by_Variable!J$722:J$774,D781)</f>
        <v>468.71073533103254</v>
      </c>
      <c r="L798" s="200">
        <f>INDEX(Sorted_by_Variable!K$722:K$774,D781)</f>
        <v>543.12071724729367</v>
      </c>
      <c r="M798" s="200">
        <f>INDEX(Sorted_by_Variable!L$722:L$774,D781)</f>
        <v>563.34868514897244</v>
      </c>
      <c r="N798" s="200">
        <f>INDEX(Sorted_by_Variable!M$722:M$774,D781)</f>
        <v>561.69141155975751</v>
      </c>
      <c r="O798" s="200">
        <f>INDEX(Sorted_by_Variable!N$722:N$774,D781)</f>
        <v>560.55911160769745</v>
      </c>
      <c r="P798" s="200">
        <f>INDEX(Sorted_by_Variable!O$722:O$774,D781)</f>
        <v>559.94314165450635</v>
      </c>
      <c r="Q798" s="200">
        <f>INDEX(Sorted_by_Variable!P$722:P$774,D781)</f>
        <v>559.83540742329251</v>
      </c>
      <c r="R798" s="201">
        <f>INDEX(Sorted_by_Variable!Q$722:Q$774,D781)</f>
        <v>560.2283489853919</v>
      </c>
      <c r="S798" s="200">
        <f>INDEX(Sorted_by_Variable!R$722:R$774,D781)</f>
        <v>561.11492640660651</v>
      </c>
      <c r="T798" s="200">
        <f>INDEX(Sorted_by_Variable!S$722:S$774,D781)</f>
        <v>562.48860603110586</v>
      </c>
      <c r="U798" s="200">
        <f>INDEX(Sorted_by_Variable!T$722:T$774,D781)</f>
        <v>564.3433473820993</v>
      </c>
      <c r="V798" s="200">
        <f>INDEX(Sorted_by_Variable!U$722:U$774,D781)</f>
        <v>566.67359065920641</v>
      </c>
      <c r="W798" s="200">
        <f>INDEX(Sorted_by_Variable!V$722:V$774,D781)</f>
        <v>569.4742448132356</v>
      </c>
      <c r="X798" s="200">
        <f>INDEX(Sorted_by_Variable!W$722:W$774,D781)</f>
        <v>572.74067617984747</v>
      </c>
      <c r="Y798" s="200">
        <f>INDEX(Sorted_by_Variable!X$722:X$774,D781)</f>
        <v>576.46869765430597</v>
      </c>
      <c r="Z798" s="200">
        <f>INDEX(Sorted_by_Variable!Y$722:Y$774,D781)</f>
        <v>580.65455839023798</v>
      </c>
      <c r="AA798" s="200">
        <f>INDEX(Sorted_by_Variable!Z$722:Z$774,D781)</f>
        <v>585.29493400599483</v>
      </c>
      <c r="AB798" s="200">
        <f>INDEX(Sorted_by_Variable!AA$722:AA$774,D781)</f>
        <v>590.38691728287858</v>
      </c>
      <c r="AC798" s="200">
        <f>INDEX(Sorted_by_Variable!AB$722:AB$774,D781)</f>
        <v>595.92800934012632</v>
      </c>
      <c r="AD798" s="200">
        <f>INDEX(Sorted_by_Variable!AC$722:AC$774,D781)</f>
        <v>601.91611127216322</v>
      </c>
      <c r="AE798" s="200">
        <f>INDEX(Sorted_by_Variable!AD$722:AD$774,D781)</f>
        <v>608.03888627896686</v>
      </c>
      <c r="AF798" s="200">
        <f>INDEX(Sorted_by_Variable!AE$722:AE$774,D781)</f>
        <v>614.24026671081197</v>
      </c>
      <c r="AG798" s="200">
        <f>INDEX(Sorted_by_Variable!AF$722:AF$774,D781)</f>
        <v>620.46579850226988</v>
      </c>
      <c r="AH798" s="200">
        <f>INDEX(Sorted_by_Variable!AG$722:AG$774,D781)</f>
        <v>626.7046879252797</v>
      </c>
      <c r="AI798" s="200">
        <f>INDEX(Sorted_by_Variable!AH$722:AH$774,D781)</f>
        <v>632.39602902513934</v>
      </c>
      <c r="AJ798" s="200">
        <f>INDEX(Sorted_by_Variable!AI$722:AI$774,D781)</f>
        <v>638.11147881060697</v>
      </c>
      <c r="AK798" s="200">
        <f>INDEX(Sorted_by_Variable!AJ$722:AJ$774,D781)</f>
        <v>643.85616744648632</v>
      </c>
      <c r="AL798" s="200">
        <f>INDEX(Sorted_by_Variable!AK$722:AK$774,D781)</f>
        <v>649.63477052386509</v>
      </c>
      <c r="AM798" s="200">
        <f>INDEX(Sorted_by_Variable!AL$722:AL$774,D781)</f>
        <v>655.45152593823411</v>
      </c>
      <c r="AN798" s="200">
        <f>INDEX(Sorted_by_Variable!AM$722:AM$774,D781)</f>
        <v>661.31024974540719</v>
      </c>
      <c r="AO798" s="200">
        <f>INDEX(Sorted_by_Variable!AN$722:AN$774,D781)</f>
        <v>667.21435103472913</v>
      </c>
      <c r="AP798" s="200">
        <f>INDEX(Sorted_by_Variable!AO$722:AO$774,D781)</f>
        <v>673.16684585717724</v>
      </c>
      <c r="AQ798" s="201">
        <f>INDEX(Sorted_by_Variable!AP$722:AP$774,D781)</f>
        <v>679.17037024414549</v>
      </c>
      <c r="AS798" s="69" t="str">
        <f>C797&amp;"|"&amp;C798</f>
        <v>Annual first-year costs|Annual total cost of EE</v>
      </c>
    </row>
    <row r="799" spans="2:45" x14ac:dyDescent="0.35">
      <c r="B799" s="36"/>
      <c r="C799" s="244" t="s">
        <v>2385</v>
      </c>
      <c r="D799" s="76" t="s">
        <v>2376</v>
      </c>
      <c r="E799" s="200"/>
      <c r="F799" s="199">
        <f>INDEX(Sorted_by_Variable!E$777:E$829,D781)</f>
        <v>0</v>
      </c>
      <c r="G799" s="200">
        <f>INDEX(Sorted_by_Variable!F$777:F$829,D781)</f>
        <v>0</v>
      </c>
      <c r="H799" s="200">
        <f>INDEX(Sorted_by_Variable!G$777:G$829,D781)</f>
        <v>0</v>
      </c>
      <c r="I799" s="200">
        <f>INDEX(Sorted_by_Variable!H$777:H$829,D781)</f>
        <v>0</v>
      </c>
      <c r="J799" s="200">
        <f>INDEX(Sorted_by_Variable!I$777:I$829,D781)</f>
        <v>196.73230499999997</v>
      </c>
      <c r="K799" s="200">
        <f>INDEX(Sorted_by_Variable!J$777:J$829,D781)</f>
        <v>234.35536766551627</v>
      </c>
      <c r="L799" s="200">
        <f>INDEX(Sorted_by_Variable!K$777:K$829,D781)</f>
        <v>271.56035862364683</v>
      </c>
      <c r="M799" s="200">
        <f>INDEX(Sorted_by_Variable!L$777:L$829,D781)</f>
        <v>281.67434257448622</v>
      </c>
      <c r="N799" s="200">
        <f>INDEX(Sorted_by_Variable!M$777:M$829,D781)</f>
        <v>280.84570577987876</v>
      </c>
      <c r="O799" s="200">
        <f>INDEX(Sorted_by_Variable!N$777:N$829,D781)</f>
        <v>280.27955580384872</v>
      </c>
      <c r="P799" s="200">
        <f>INDEX(Sorted_by_Variable!O$777:O$829,D781)</f>
        <v>279.97157082725317</v>
      </c>
      <c r="Q799" s="200">
        <f>INDEX(Sorted_by_Variable!P$777:P$829,D781)</f>
        <v>279.91770371164625</v>
      </c>
      <c r="R799" s="201">
        <f>INDEX(Sorted_by_Variable!Q$777:Q$829,D781)</f>
        <v>280.11417449269595</v>
      </c>
      <c r="S799" s="200">
        <f>INDEX(Sorted_by_Variable!R$777:R$829,D781)</f>
        <v>280.55746320330326</v>
      </c>
      <c r="T799" s="200">
        <f>INDEX(Sorted_by_Variable!S$777:S$829,D781)</f>
        <v>281.24430301555293</v>
      </c>
      <c r="U799" s="200">
        <f>INDEX(Sorted_by_Variable!T$777:T$829,D781)</f>
        <v>282.17167369104965</v>
      </c>
      <c r="V799" s="200">
        <f>INDEX(Sorted_by_Variable!U$777:U$829,D781)</f>
        <v>283.33679532960321</v>
      </c>
      <c r="W799" s="200">
        <f>INDEX(Sorted_by_Variable!V$777:V$829,D781)</f>
        <v>284.7371224066178</v>
      </c>
      <c r="X799" s="200">
        <f>INDEX(Sorted_by_Variable!W$777:W$829,D781)</f>
        <v>286.37033808992373</v>
      </c>
      <c r="Y799" s="200">
        <f>INDEX(Sorted_by_Variable!X$777:X$829,D781)</f>
        <v>288.23434882715298</v>
      </c>
      <c r="Z799" s="200">
        <f>INDEX(Sorted_by_Variable!Y$777:Y$829,D781)</f>
        <v>290.32727919511899</v>
      </c>
      <c r="AA799" s="200">
        <f>INDEX(Sorted_by_Variable!Z$777:Z$829,D781)</f>
        <v>292.64746700299742</v>
      </c>
      <c r="AB799" s="200">
        <f>INDEX(Sorted_by_Variable!AA$777:AA$829,D781)</f>
        <v>295.19345864143929</v>
      </c>
      <c r="AC799" s="200">
        <f>INDEX(Sorted_by_Variable!AB$777:AB$829,D781)</f>
        <v>297.96400467006316</v>
      </c>
      <c r="AD799" s="200">
        <f>INDEX(Sorted_by_Variable!AC$777:AC$829,D781)</f>
        <v>300.95805563608161</v>
      </c>
      <c r="AE799" s="200">
        <f>INDEX(Sorted_by_Variable!AD$777:AD$829,D781)</f>
        <v>304.01944313948343</v>
      </c>
      <c r="AF799" s="200">
        <f>INDEX(Sorted_by_Variable!AE$777:AE$829,D781)</f>
        <v>307.12013335540598</v>
      </c>
      <c r="AG799" s="200">
        <f>INDEX(Sorted_by_Variable!AF$777:AF$829,D781)</f>
        <v>310.23289925113494</v>
      </c>
      <c r="AH799" s="200">
        <f>INDEX(Sorted_by_Variable!AG$777:AG$829,D781)</f>
        <v>313.35234396263985</v>
      </c>
      <c r="AI799" s="200">
        <f>INDEX(Sorted_by_Variable!AH$777:AH$829,D781)</f>
        <v>316.19801451256967</v>
      </c>
      <c r="AJ799" s="200">
        <f>INDEX(Sorted_by_Variable!AI$777:AI$829,D781)</f>
        <v>319.05573940530348</v>
      </c>
      <c r="AK799" s="200">
        <f>INDEX(Sorted_by_Variable!AJ$777:AJ$829,D781)</f>
        <v>321.92808372324316</v>
      </c>
      <c r="AL799" s="200">
        <f>INDEX(Sorted_by_Variable!AK$777:AK$829,D781)</f>
        <v>324.81738526193254</v>
      </c>
      <c r="AM799" s="200">
        <f>INDEX(Sorted_by_Variable!AL$777:AL$829,D781)</f>
        <v>327.72576296911706</v>
      </c>
      <c r="AN799" s="200">
        <f>INDEX(Sorted_by_Variable!AM$777:AM$829,D781)</f>
        <v>330.6551248727036</v>
      </c>
      <c r="AO799" s="200">
        <f>INDEX(Sorted_by_Variable!AN$777:AN$829,D781)</f>
        <v>333.60717551736457</v>
      </c>
      <c r="AP799" s="200">
        <f>INDEX(Sorted_by_Variable!AO$777:AO$829,D781)</f>
        <v>336.58342292858862</v>
      </c>
      <c r="AQ799" s="201">
        <f>INDEX(Sorted_by_Variable!AP$777:AP$829,D781)</f>
        <v>339.58518512207274</v>
      </c>
      <c r="AS799" s="69" t="str">
        <f>C797&amp;"|"&amp;C799</f>
        <v>Annual first-year costs|Annual program cost of EE</v>
      </c>
    </row>
    <row r="800" spans="2:45" ht="18" thickBot="1" x14ac:dyDescent="0.4">
      <c r="B800" s="29"/>
      <c r="C800" s="245" t="s">
        <v>2386</v>
      </c>
      <c r="D800" s="96" t="s">
        <v>2376</v>
      </c>
      <c r="E800" s="203"/>
      <c r="F800" s="202">
        <f>INDEX(Sorted_by_Variable!E$832:E$884,D781)</f>
        <v>0</v>
      </c>
      <c r="G800" s="203">
        <f>INDEX(Sorted_by_Variable!F$832:F$884,D781)</f>
        <v>0</v>
      </c>
      <c r="H800" s="203">
        <f>INDEX(Sorted_by_Variable!G$832:G$884,D781)</f>
        <v>0</v>
      </c>
      <c r="I800" s="203">
        <f>INDEX(Sorted_by_Variable!H$832:H$884,D781)</f>
        <v>0</v>
      </c>
      <c r="J800" s="203">
        <f>INDEX(Sorted_by_Variable!I$832:I$884,D781)</f>
        <v>196.73230499999997</v>
      </c>
      <c r="K800" s="203">
        <f>INDEX(Sorted_by_Variable!J$832:J$884,D781)</f>
        <v>234.35536766551627</v>
      </c>
      <c r="L800" s="203">
        <f>INDEX(Sorted_by_Variable!K$832:K$884,D781)</f>
        <v>271.56035862364683</v>
      </c>
      <c r="M800" s="203">
        <f>INDEX(Sorted_by_Variable!L$832:L$884,D781)</f>
        <v>281.67434257448622</v>
      </c>
      <c r="N800" s="203">
        <f>INDEX(Sorted_by_Variable!M$832:M$884,D781)</f>
        <v>280.84570577987876</v>
      </c>
      <c r="O800" s="203">
        <f>INDEX(Sorted_by_Variable!N$832:N$884,D781)</f>
        <v>280.27955580384872</v>
      </c>
      <c r="P800" s="203">
        <f>INDEX(Sorted_by_Variable!O$832:O$884,D781)</f>
        <v>279.97157082725317</v>
      </c>
      <c r="Q800" s="203">
        <f>INDEX(Sorted_by_Variable!P$832:P$884,D781)</f>
        <v>279.91770371164625</v>
      </c>
      <c r="R800" s="204">
        <f>INDEX(Sorted_by_Variable!Q$832:Q$884,D781)</f>
        <v>280.11417449269595</v>
      </c>
      <c r="S800" s="203">
        <f>INDEX(Sorted_by_Variable!R$832:R$884,D781)</f>
        <v>280.55746320330326</v>
      </c>
      <c r="T800" s="203">
        <f>INDEX(Sorted_by_Variable!S$832:S$884,D781)</f>
        <v>281.24430301555293</v>
      </c>
      <c r="U800" s="203">
        <f>INDEX(Sorted_by_Variable!T$832:T$884,D781)</f>
        <v>282.17167369104965</v>
      </c>
      <c r="V800" s="203">
        <f>INDEX(Sorted_by_Variable!U$832:U$884,D781)</f>
        <v>283.33679532960321</v>
      </c>
      <c r="W800" s="203">
        <f>INDEX(Sorted_by_Variable!V$832:V$884,D781)</f>
        <v>284.7371224066178</v>
      </c>
      <c r="X800" s="203">
        <f>INDEX(Sorted_by_Variable!W$832:W$884,D781)</f>
        <v>286.37033808992373</v>
      </c>
      <c r="Y800" s="203">
        <f>INDEX(Sorted_by_Variable!X$832:X$884,D781)</f>
        <v>288.23434882715298</v>
      </c>
      <c r="Z800" s="203">
        <f>INDEX(Sorted_by_Variable!Y$832:Y$884,D781)</f>
        <v>290.32727919511899</v>
      </c>
      <c r="AA800" s="203">
        <f>INDEX(Sorted_by_Variable!Z$832:Z$884,D781)</f>
        <v>292.64746700299742</v>
      </c>
      <c r="AB800" s="203">
        <f>INDEX(Sorted_by_Variable!AA$832:AA$884,D781)</f>
        <v>295.19345864143929</v>
      </c>
      <c r="AC800" s="203">
        <f>INDEX(Sorted_by_Variable!AB$832:AB$884,D781)</f>
        <v>297.96400467006316</v>
      </c>
      <c r="AD800" s="203">
        <f>INDEX(Sorted_by_Variable!AC$832:AC$884,D781)</f>
        <v>300.95805563608161</v>
      </c>
      <c r="AE800" s="203">
        <f>INDEX(Sorted_by_Variable!AD$832:AD$884,D781)</f>
        <v>304.01944313948343</v>
      </c>
      <c r="AF800" s="203">
        <f>INDEX(Sorted_by_Variable!AE$832:AE$884,D781)</f>
        <v>307.12013335540598</v>
      </c>
      <c r="AG800" s="203">
        <f>INDEX(Sorted_by_Variable!AF$832:AF$884,D781)</f>
        <v>310.23289925113494</v>
      </c>
      <c r="AH800" s="203">
        <f>INDEX(Sorted_by_Variable!AG$832:AG$884,D781)</f>
        <v>313.35234396263985</v>
      </c>
      <c r="AI800" s="203">
        <f>INDEX(Sorted_by_Variable!AH$832:AH$884,D781)</f>
        <v>316.19801451256967</v>
      </c>
      <c r="AJ800" s="203">
        <f>INDEX(Sorted_by_Variable!AI$832:AI$884,D781)</f>
        <v>319.05573940530348</v>
      </c>
      <c r="AK800" s="203">
        <f>INDEX(Sorted_by_Variable!AJ$832:AJ$884,D781)</f>
        <v>321.92808372324316</v>
      </c>
      <c r="AL800" s="203">
        <f>INDEX(Sorted_by_Variable!AK$832:AK$884,D781)</f>
        <v>324.81738526193254</v>
      </c>
      <c r="AM800" s="203">
        <f>INDEX(Sorted_by_Variable!AL$832:AL$884,D781)</f>
        <v>327.72576296911706</v>
      </c>
      <c r="AN800" s="203">
        <f>INDEX(Sorted_by_Variable!AM$832:AM$884,D781)</f>
        <v>330.6551248727036</v>
      </c>
      <c r="AO800" s="203">
        <f>INDEX(Sorted_by_Variable!AN$832:AN$884,D781)</f>
        <v>333.60717551736457</v>
      </c>
      <c r="AP800" s="203">
        <f>INDEX(Sorted_by_Variable!AO$832:AO$884,D781)</f>
        <v>336.58342292858862</v>
      </c>
      <c r="AQ800" s="204">
        <f>INDEX(Sorted_by_Variable!AP$832:AP$884,D781)</f>
        <v>339.58518512207274</v>
      </c>
      <c r="AS800" s="69" t="str">
        <f>C797&amp;"|"&amp;C800</f>
        <v>Annual first-year costs|Annual participant cost of EE</v>
      </c>
    </row>
    <row r="801" spans="2:45" ht="18.75" thickTop="1" thickBot="1" x14ac:dyDescent="0.4"/>
    <row r="802" spans="2:45" ht="25.5" thickTop="1" x14ac:dyDescent="0.5">
      <c r="B802" s="217" t="str">
        <f>INDEX(Sorted_by_Variable!$C$7:$C$59,D802)</f>
        <v>Pennsylvania</v>
      </c>
      <c r="C802" s="94"/>
      <c r="D802" s="228">
        <f>D781+1</f>
        <v>37</v>
      </c>
      <c r="E802" s="220"/>
      <c r="F802" s="222"/>
      <c r="G802" s="94"/>
      <c r="H802" s="94"/>
      <c r="I802" s="94"/>
      <c r="J802" s="94"/>
      <c r="K802" s="94"/>
      <c r="L802" s="94"/>
      <c r="M802" s="94"/>
      <c r="N802" s="94"/>
      <c r="O802" s="94"/>
      <c r="P802" s="94"/>
      <c r="Q802" s="94"/>
      <c r="R802" s="220"/>
      <c r="S802" s="94"/>
      <c r="T802" s="94"/>
      <c r="U802" s="94"/>
      <c r="V802" s="94"/>
      <c r="W802" s="94"/>
      <c r="X802" s="94"/>
      <c r="Y802" s="94"/>
      <c r="Z802" s="94"/>
      <c r="AA802" s="94"/>
      <c r="AB802" s="94"/>
      <c r="AC802" s="94"/>
      <c r="AD802" s="94"/>
      <c r="AE802" s="94"/>
      <c r="AF802" s="94"/>
      <c r="AG802" s="94"/>
      <c r="AH802" s="94"/>
      <c r="AI802" s="94"/>
      <c r="AJ802" s="94"/>
      <c r="AK802" s="94"/>
      <c r="AL802" s="94"/>
      <c r="AM802" s="94"/>
      <c r="AN802" s="94"/>
      <c r="AO802" s="94"/>
      <c r="AP802" s="94"/>
      <c r="AQ802" s="220"/>
      <c r="AS802" s="69"/>
    </row>
    <row r="803" spans="2:45" x14ac:dyDescent="0.35">
      <c r="C803" t="s">
        <v>2358</v>
      </c>
      <c r="D803" s="76" t="s">
        <v>0</v>
      </c>
      <c r="E803" s="166">
        <f>INDEX(Sorted_by_Variable!D$7:D$59,D802)</f>
        <v>146243.70300000001</v>
      </c>
      <c r="F803" s="167">
        <f>INDEX(Sorted_by_Variable!E$7:E$59,D802)</f>
        <v>146985.27370050078</v>
      </c>
      <c r="G803" s="166">
        <f>INDEX(Sorted_by_Variable!F$7:F$59,D802)</f>
        <v>147730.60474823404</v>
      </c>
      <c r="H803" s="166">
        <f>INDEX(Sorted_by_Variable!G$7:G$59,D802)</f>
        <v>148479.71521112043</v>
      </c>
      <c r="I803" s="166">
        <f>INDEX(Sorted_by_Variable!H$7:H$59,D802)</f>
        <v>149232.62425377007</v>
      </c>
      <c r="J803" s="166">
        <f>INDEX(Sorted_by_Variable!I$7:I$59,D802)</f>
        <v>149989.35113797267</v>
      </c>
      <c r="K803" s="166">
        <f>INDEX(Sorted_by_Variable!J$7:J$59,D802)</f>
        <v>150749.91522319036</v>
      </c>
      <c r="L803" s="166">
        <f>INDEX(Sorted_by_Variable!K$7:K$59,D802)</f>
        <v>151514.33596705305</v>
      </c>
      <c r="M803" s="166">
        <f>INDEX(Sorted_by_Variable!L$7:L$59,D802)</f>
        <v>152282.6329258561</v>
      </c>
      <c r="N803" s="166">
        <f>INDEX(Sorted_by_Variable!M$7:M$59,D802)</f>
        <v>153054.82575506074</v>
      </c>
      <c r="O803" s="166">
        <f>INDEX(Sorted_by_Variable!N$7:N$59,D802)</f>
        <v>153830.93420979677</v>
      </c>
      <c r="P803" s="166">
        <f>INDEX(Sorted_by_Variable!O$7:O$59,D802)</f>
        <v>154610.97814536814</v>
      </c>
      <c r="Q803" s="166">
        <f>INDEX(Sorted_by_Variable!P$7:P$59,D802)</f>
        <v>155394.97751776074</v>
      </c>
      <c r="R803" s="168">
        <f>INDEX(Sorted_by_Variable!Q$7:Q$59,D802)</f>
        <v>156182.95238415309</v>
      </c>
      <c r="S803" s="166">
        <f>INDEX(Sorted_by_Variable!R$7:R$59,D802)</f>
        <v>156974.92290342937</v>
      </c>
      <c r="T803" s="166">
        <f>INDEX(Sorted_by_Variable!S$7:S$59,D802)</f>
        <v>157770.90933669516</v>
      </c>
      <c r="U803" s="166">
        <f>INDEX(Sorted_by_Variable!T$7:T$59,D802)</f>
        <v>158570.9320477958</v>
      </c>
      <c r="V803" s="166">
        <f>INDEX(Sorted_by_Variable!U$7:U$59,D802)</f>
        <v>159375.01150383736</v>
      </c>
      <c r="W803" s="166">
        <f>INDEX(Sorted_by_Variable!V$7:V$59,D802)</f>
        <v>160183.16827571028</v>
      </c>
      <c r="X803" s="166">
        <f>INDEX(Sorted_by_Variable!W$7:W$59,D802)</f>
        <v>160995.42303861555</v>
      </c>
      <c r="Y803" s="166">
        <f>INDEX(Sorted_by_Variable!X$7:X$59,D802)</f>
        <v>161811.79657259374</v>
      </c>
      <c r="Z803" s="166">
        <f>INDEX(Sorted_by_Variable!Y$7:Y$59,D802)</f>
        <v>162632.30976305658</v>
      </c>
      <c r="AA803" s="166">
        <f>INDEX(Sorted_by_Variable!Z$7:Z$59,D802)</f>
        <v>163456.98360132126</v>
      </c>
      <c r="AB803" s="166">
        <f>INDEX(Sorted_by_Variable!AA$7:AA$59,D802)</f>
        <v>164285.83918514752</v>
      </c>
      <c r="AC803" s="166">
        <f>INDEX(Sorted_by_Variable!AB$7:AB$59,D802)</f>
        <v>165118.89771927727</v>
      </c>
      <c r="AD803" s="166">
        <f>INDEX(Sorted_by_Variable!AC$7:AC$59,D802)</f>
        <v>165956.18051597726</v>
      </c>
      <c r="AE803" s="166">
        <f>INDEX(Sorted_by_Variable!AD$7:AD$59,D802)</f>
        <v>166797.70899558414</v>
      </c>
      <c r="AF803" s="166">
        <f>INDEX(Sorted_by_Variable!AE$7:AE$59,D802)</f>
        <v>167643.50468705251</v>
      </c>
      <c r="AG803" s="166">
        <f>INDEX(Sorted_by_Variable!AF$7:AF$59,D802)</f>
        <v>168493.58922850579</v>
      </c>
      <c r="AH803" s="166">
        <f>INDEX(Sorted_by_Variable!AG$7:AG$59,D802)</f>
        <v>169411.22586299418</v>
      </c>
      <c r="AI803" s="166">
        <f>INDEX(Sorted_by_Variable!AH$7:AH$59,D802)</f>
        <v>170333.86005849845</v>
      </c>
      <c r="AJ803" s="166">
        <f>INDEX(Sorted_by_Variable!AI$7:AI$59,D802)</f>
        <v>171261.51903234533</v>
      </c>
      <c r="AK803" s="166">
        <f>INDEX(Sorted_by_Variable!AJ$7:AJ$59,D802)</f>
        <v>172194.23015009047</v>
      </c>
      <c r="AL803" s="166">
        <f>INDEX(Sorted_by_Variable!AK$7:AK$59,D802)</f>
        <v>173132.02092632561</v>
      </c>
      <c r="AM803" s="166">
        <f>INDEX(Sorted_by_Variable!AL$7:AL$59,D802)</f>
        <v>174074.91902549035</v>
      </c>
      <c r="AN803" s="166">
        <f>INDEX(Sorted_by_Variable!AM$7:AM$59,D802)</f>
        <v>175022.95226268822</v>
      </c>
      <c r="AO803" s="166">
        <f>INDEX(Sorted_by_Variable!AN$7:AN$59,D802)</f>
        <v>175976.14860450715</v>
      </c>
      <c r="AP803" s="166">
        <f>INDEX(Sorted_by_Variable!AO$7:AO$59,D802)</f>
        <v>176934.53616984453</v>
      </c>
      <c r="AQ803" s="168">
        <f>INDEX(Sorted_by_Variable!AP$7:AP$59,D802)</f>
        <v>177898.14323073675</v>
      </c>
      <c r="AS803" s="69" t="str">
        <f t="shared" ref="AS803:AS813" si="141">C803</f>
        <v>BAU sales</v>
      </c>
    </row>
    <row r="804" spans="2:45" x14ac:dyDescent="0.35">
      <c r="C804" t="s">
        <v>2372</v>
      </c>
      <c r="D804" s="76" t="s">
        <v>0</v>
      </c>
      <c r="E804" s="166">
        <f>INDEX(Sorted_by_Variable!D$62:D$114,D802)</f>
        <v>144709.72700000001</v>
      </c>
      <c r="F804" s="167">
        <f>INDEX(Sorted_by_Variable!E$62:E$114,D802)</f>
        <v>146985.27370050078</v>
      </c>
      <c r="G804" s="166">
        <f>INDEX(Sorted_by_Variable!F$62:F$114,D802)</f>
        <v>147730.60474823404</v>
      </c>
      <c r="H804" s="166">
        <f>INDEX(Sorted_by_Variable!G$62:G$114,D802)</f>
        <v>148479.71521112043</v>
      </c>
      <c r="I804" s="166">
        <f>INDEX(Sorted_by_Variable!H$62:H$114,D802)</f>
        <v>149232.62425377007</v>
      </c>
      <c r="J804" s="166">
        <f>INDEX(Sorted_by_Variable!I$62:I$114,D802)</f>
        <v>148455.37513797267</v>
      </c>
      <c r="K804" s="166">
        <f>INDEX(Sorted_by_Variable!J$62:J$114,D802)</f>
        <v>147473.77746768566</v>
      </c>
      <c r="L804" s="166">
        <f>INDEX(Sorted_by_Variable!K$62:K$114,D802)</f>
        <v>146309.083995008</v>
      </c>
      <c r="M804" s="166">
        <f>INDEX(Sorted_by_Variable!L$62:L$114,D802)</f>
        <v>145170.25338309177</v>
      </c>
      <c r="N804" s="166">
        <f>INDEX(Sorted_by_Variable!M$62:M$114,D802)</f>
        <v>144167.90827233088</v>
      </c>
      <c r="O804" s="166">
        <f>INDEX(Sorted_by_Variable!N$62:N$114,D802)</f>
        <v>143299.12205853892</v>
      </c>
      <c r="P804" s="166">
        <f>INDEX(Sorted_by_Variable!O$62:O$114,D802)</f>
        <v>142561.11988847784</v>
      </c>
      <c r="Q804" s="166">
        <f>INDEX(Sorted_by_Variable!P$62:P$114,D802)</f>
        <v>141951.27407362463</v>
      </c>
      <c r="R804" s="168">
        <f>INDEX(Sorted_by_Variable!Q$62:Q$114,D802)</f>
        <v>141467.09969253748</v>
      </c>
      <c r="S804" s="166">
        <f>INDEX(Sorted_by_Variable!R$62:R$114,D802)</f>
        <v>141106.25037537186</v>
      </c>
      <c r="T804" s="166">
        <f>INDEX(Sorted_by_Variable!S$62:S$114,D802)</f>
        <v>140866.51426434208</v>
      </c>
      <c r="U804" s="166">
        <f>INDEX(Sorted_by_Variable!T$62:T$114,D802)</f>
        <v>140745.81014416157</v>
      </c>
      <c r="V804" s="166">
        <f>INDEX(Sorted_by_Variable!U$62:U$114,D802)</f>
        <v>140742.18373672286</v>
      </c>
      <c r="W804" s="166">
        <f>INDEX(Sorted_by_Variable!V$62:V$114,D802)</f>
        <v>140853.80415449879</v>
      </c>
      <c r="X804" s="166">
        <f>INDEX(Sorted_by_Variable!W$62:W$114,D802)</f>
        <v>141078.96050735889</v>
      </c>
      <c r="Y804" s="166">
        <f>INDEX(Sorted_by_Variable!X$62:X$114,D802)</f>
        <v>141416.05865769993</v>
      </c>
      <c r="Z804" s="166">
        <f>INDEX(Sorted_by_Variable!Y$62:Y$114,D802)</f>
        <v>141863.61811898684</v>
      </c>
      <c r="AA804" s="166">
        <f>INDEX(Sorted_by_Variable!Z$62:Z$114,D802)</f>
        <v>142420.26909299134</v>
      </c>
      <c r="AB804" s="166">
        <f>INDEX(Sorted_by_Variable!AA$62:AA$114,D802)</f>
        <v>143084.74964119916</v>
      </c>
      <c r="AC804" s="166">
        <f>INDEX(Sorted_by_Variable!AB$62:AB$114,D802)</f>
        <v>143855.90298603446</v>
      </c>
      <c r="AD804" s="166">
        <f>INDEX(Sorted_by_Variable!AC$62:AC$114,D802)</f>
        <v>144651.93935877367</v>
      </c>
      <c r="AE804" s="166">
        <f>INDEX(Sorted_by_Variable!AD$62:AD$114,D802)</f>
        <v>145457.90935358332</v>
      </c>
      <c r="AF804" s="166">
        <f>INDEX(Sorted_by_Variable!AE$62:AE$114,D802)</f>
        <v>146259.42476453882</v>
      </c>
      <c r="AG804" s="166">
        <f>INDEX(Sorted_by_Variable!AF$62:AF$114,D802)</f>
        <v>147052.5343143348</v>
      </c>
      <c r="AH804" s="166">
        <f>INDEX(Sorted_by_Variable!AG$62:AG$114,D802)</f>
        <v>147902.1591860622</v>
      </c>
      <c r="AI804" s="166">
        <f>INDEX(Sorted_by_Variable!AH$62:AH$114,D802)</f>
        <v>148746.31458207851</v>
      </c>
      <c r="AJ804" s="166">
        <f>INDEX(Sorted_by_Variable!AI$62:AI$114,D802)</f>
        <v>149586.46640217683</v>
      </c>
      <c r="AK804" s="166">
        <f>INDEX(Sorted_by_Variable!AJ$62:AJ$114,D802)</f>
        <v>150423.95113731423</v>
      </c>
      <c r="AL804" s="166">
        <f>INDEX(Sorted_by_Variable!AK$62:AK$114,D802)</f>
        <v>151259.98104333185</v>
      </c>
      <c r="AM804" s="166">
        <f>INDEX(Sorted_by_Variable!AL$62:AL$114,D802)</f>
        <v>152095.64902219785</v>
      </c>
      <c r="AN804" s="166">
        <f>INDEX(Sorted_by_Variable!AM$62:AM$114,D802)</f>
        <v>152931.9332225729</v>
      </c>
      <c r="AO804" s="166">
        <f>INDEX(Sorted_by_Variable!AN$62:AN$114,D802)</f>
        <v>153769.70137095117</v>
      </c>
      <c r="AP804" s="166">
        <f>INDEX(Sorted_by_Variable!AO$62:AO$114,D802)</f>
        <v>154609.71484410518</v>
      </c>
      <c r="AQ804" s="168">
        <f>INDEX(Sorted_by_Variable!AP$62:AP$114,D802)</f>
        <v>155452.6324930595</v>
      </c>
      <c r="AS804" s="69" t="str">
        <f t="shared" si="141"/>
        <v>Sales after EE</v>
      </c>
    </row>
    <row r="805" spans="2:45" x14ac:dyDescent="0.35">
      <c r="C805" t="s">
        <v>2356</v>
      </c>
      <c r="D805" s="76" t="s">
        <v>0</v>
      </c>
      <c r="E805" s="166">
        <f>INDEX(Sorted_by_Variable!D$117:D$169,D802)</f>
        <v>0</v>
      </c>
      <c r="F805" s="167">
        <f>INDEX(Sorted_by_Variable!E$117:E$169,D802)</f>
        <v>0</v>
      </c>
      <c r="G805" s="166">
        <f>INDEX(Sorted_by_Variable!F$117:F$169,D802)</f>
        <v>0</v>
      </c>
      <c r="H805" s="166">
        <f>INDEX(Sorted_by_Variable!G$117:G$169,D802)</f>
        <v>0</v>
      </c>
      <c r="I805" s="166">
        <f>INDEX(Sorted_by_Variable!H$117:H$169,D802)</f>
        <v>0</v>
      </c>
      <c r="J805" s="166">
        <f>INDEX(Sorted_by_Variable!I$117:I$169,D802)</f>
        <v>1533.9760000000001</v>
      </c>
      <c r="K805" s="166">
        <f>INDEX(Sorted_by_Variable!J$117:J$169,D802)</f>
        <v>3276.137755504682</v>
      </c>
      <c r="L805" s="166">
        <f>INDEX(Sorted_by_Variable!K$117:K$169,D802)</f>
        <v>5205.2519720450509</v>
      </c>
      <c r="M805" s="166">
        <f>INDEX(Sorted_by_Variable!L$117:L$169,D802)</f>
        <v>7112.3795427643308</v>
      </c>
      <c r="N805" s="166">
        <f>INDEX(Sorted_by_Variable!M$117:M$169,D802)</f>
        <v>8886.917482729863</v>
      </c>
      <c r="O805" s="166">
        <f>INDEX(Sorted_by_Variable!N$117:N$169,D802)</f>
        <v>10531.812151257855</v>
      </c>
      <c r="P805" s="166">
        <f>INDEX(Sorted_by_Variable!O$117:O$169,D802)</f>
        <v>12049.858256890286</v>
      </c>
      <c r="Q805" s="166">
        <f>INDEX(Sorted_by_Variable!P$117:P$169,D802)</f>
        <v>13443.703444136112</v>
      </c>
      <c r="R805" s="168">
        <f>INDEX(Sorted_by_Variable!Q$117:Q$169,D802)</f>
        <v>14715.852691615604</v>
      </c>
      <c r="S805" s="166">
        <f>INDEX(Sorted_by_Variable!R$117:R$169,D802)</f>
        <v>15868.672528057506</v>
      </c>
      <c r="T805" s="166">
        <f>INDEX(Sorted_by_Variable!S$117:S$169,D802)</f>
        <v>16904.39507235308</v>
      </c>
      <c r="U805" s="166">
        <f>INDEX(Sorted_by_Variable!T$117:T$169,D802)</f>
        <v>17825.12190363423</v>
      </c>
      <c r="V805" s="166">
        <f>INDEX(Sorted_by_Variable!U$117:U$169,D802)</f>
        <v>18632.827767114504</v>
      </c>
      <c r="W805" s="166">
        <f>INDEX(Sorted_by_Variable!V$117:V$169,D802)</f>
        <v>19329.364121211496</v>
      </c>
      <c r="X805" s="166">
        <f>INDEX(Sorted_by_Variable!W$117:W$169,D802)</f>
        <v>19916.46253125666</v>
      </c>
      <c r="Y805" s="166">
        <f>INDEX(Sorted_by_Variable!X$117:X$169,D802)</f>
        <v>20395.737914893802</v>
      </c>
      <c r="Z805" s="166">
        <f>INDEX(Sorted_by_Variable!Y$117:Y$169,D802)</f>
        <v>20768.691644069728</v>
      </c>
      <c r="AA805" s="166">
        <f>INDEX(Sorted_by_Variable!Z$117:Z$169,D802)</f>
        <v>21036.714508329929</v>
      </c>
      <c r="AB805" s="166">
        <f>INDEX(Sorted_by_Variable!AA$117:AA$169,D802)</f>
        <v>21201.089543948365</v>
      </c>
      <c r="AC805" s="166">
        <f>INDEX(Sorted_by_Variable!AB$117:AB$169,D802)</f>
        <v>21262.99473324282</v>
      </c>
      <c r="AD805" s="166">
        <f>INDEX(Sorted_by_Variable!AC$117:AC$169,D802)</f>
        <v>21304.241157203596</v>
      </c>
      <c r="AE805" s="166">
        <f>INDEX(Sorted_by_Variable!AD$117:AD$169,D802)</f>
        <v>21339.799642000806</v>
      </c>
      <c r="AF805" s="166">
        <f>INDEX(Sorted_by_Variable!AE$117:AE$169,D802)</f>
        <v>21384.079922513702</v>
      </c>
      <c r="AG805" s="166">
        <f>INDEX(Sorted_by_Variable!AF$117:AF$169,D802)</f>
        <v>21441.054914171</v>
      </c>
      <c r="AH805" s="166">
        <f>INDEX(Sorted_by_Variable!AG$117:AG$169,D802)</f>
        <v>21509.066676931991</v>
      </c>
      <c r="AI805" s="166">
        <f>INDEX(Sorted_by_Variable!AH$117:AH$169,D802)</f>
        <v>21587.545476419938</v>
      </c>
      <c r="AJ805" s="166">
        <f>INDEX(Sorted_by_Variable!AI$117:AI$169,D802)</f>
        <v>21675.052630168509</v>
      </c>
      <c r="AK805" s="166">
        <f>INDEX(Sorted_by_Variable!AJ$117:AJ$169,D802)</f>
        <v>21770.279012776242</v>
      </c>
      <c r="AL805" s="166">
        <f>INDEX(Sorted_by_Variable!AK$117:AK$169,D802)</f>
        <v>21872.039882993755</v>
      </c>
      <c r="AM805" s="166">
        <f>INDEX(Sorted_by_Variable!AL$117:AL$169,D802)</f>
        <v>21979.270003292499</v>
      </c>
      <c r="AN805" s="166">
        <f>INDEX(Sorted_by_Variable!AM$117:AM$169,D802)</f>
        <v>22091.019040115316</v>
      </c>
      <c r="AO805" s="166">
        <f>INDEX(Sorted_by_Variable!AN$117:AN$169,D802)</f>
        <v>22206.447233555984</v>
      </c>
      <c r="AP805" s="166">
        <f>INDEX(Sorted_by_Variable!AO$117:AO$169,D802)</f>
        <v>22324.821325739365</v>
      </c>
      <c r="AQ805" s="168">
        <f>INDEX(Sorted_by_Variable!AP$117:AP$169,D802)</f>
        <v>22445.510737677243</v>
      </c>
      <c r="AS805" s="69" t="str">
        <f t="shared" si="141"/>
        <v>Net cumulative savings</v>
      </c>
    </row>
    <row r="806" spans="2:45" x14ac:dyDescent="0.35">
      <c r="C806" t="s">
        <v>2390</v>
      </c>
      <c r="D806" s="76" t="s">
        <v>1</v>
      </c>
      <c r="E806" s="174">
        <f t="shared" ref="E806:AQ806" si="142">E805/E803</f>
        <v>0</v>
      </c>
      <c r="F806" s="173">
        <f t="shared" si="142"/>
        <v>0</v>
      </c>
      <c r="G806" s="174">
        <f t="shared" si="142"/>
        <v>0</v>
      </c>
      <c r="H806" s="174">
        <f t="shared" si="142"/>
        <v>0</v>
      </c>
      <c r="I806" s="174">
        <f t="shared" si="142"/>
        <v>0</v>
      </c>
      <c r="J806" s="174">
        <f t="shared" si="142"/>
        <v>1.022723272260123E-2</v>
      </c>
      <c r="K806" s="174">
        <f t="shared" si="142"/>
        <v>2.1732269306117016E-2</v>
      </c>
      <c r="L806" s="174">
        <f t="shared" si="142"/>
        <v>3.4354847934501317E-2</v>
      </c>
      <c r="M806" s="174">
        <f t="shared" si="142"/>
        <v>4.6705125897233669E-2</v>
      </c>
      <c r="N806" s="174">
        <f t="shared" si="142"/>
        <v>5.8063621574088252E-2</v>
      </c>
      <c r="O806" s="174">
        <f t="shared" si="142"/>
        <v>6.8463551920541696E-2</v>
      </c>
      <c r="P806" s="174">
        <f t="shared" si="142"/>
        <v>7.7936627795995084E-2</v>
      </c>
      <c r="Q806" s="174">
        <f t="shared" si="142"/>
        <v>8.6513114251711098E-2</v>
      </c>
      <c r="R806" s="175">
        <f t="shared" si="142"/>
        <v>9.4221888285348679E-2</v>
      </c>
      <c r="S806" s="174">
        <f t="shared" si="142"/>
        <v>0.10109049416651014</v>
      </c>
      <c r="T806" s="174">
        <f t="shared" si="142"/>
        <v>0.1071451964333793</v>
      </c>
      <c r="U806" s="174">
        <f t="shared" si="142"/>
        <v>0.11241103065637184</v>
      </c>
      <c r="V806" s="174">
        <f t="shared" si="142"/>
        <v>0.11691185206073457</v>
      </c>
      <c r="W806" s="174">
        <f t="shared" si="142"/>
        <v>0.1206703820962102</v>
      </c>
      <c r="X806" s="174">
        <f t="shared" si="142"/>
        <v>0.12370825303822207</v>
      </c>
      <c r="Y806" s="174">
        <f t="shared" si="142"/>
        <v>0.12604605070152378</v>
      </c>
      <c r="Z806" s="174">
        <f t="shared" si="142"/>
        <v>0.12770335534389321</v>
      </c>
      <c r="AA806" s="174">
        <f t="shared" si="142"/>
        <v>0.12869878083422484</v>
      </c>
      <c r="AB806" s="174">
        <f t="shared" si="142"/>
        <v>0.12905001215628253</v>
      </c>
      <c r="AC806" s="174">
        <f t="shared" si="142"/>
        <v>0.12877384131641045</v>
      </c>
      <c r="AD806" s="174">
        <f t="shared" si="142"/>
        <v>0.12837268904939972</v>
      </c>
      <c r="AE806" s="174">
        <f t="shared" si="142"/>
        <v>0.12793820592922989</v>
      </c>
      <c r="AF806" s="174">
        <f t="shared" si="142"/>
        <v>0.1275568651611782</v>
      </c>
      <c r="AG806" s="174">
        <f t="shared" si="142"/>
        <v>0.12725145812576469</v>
      </c>
      <c r="AH806" s="174">
        <f t="shared" si="142"/>
        <v>0.12696364463076815</v>
      </c>
      <c r="AI806" s="174">
        <f t="shared" si="142"/>
        <v>0.12673666568118658</v>
      </c>
      <c r="AJ806" s="174">
        <f t="shared" si="142"/>
        <v>0.12656113733333668</v>
      </c>
      <c r="AK806" s="174">
        <f t="shared" si="142"/>
        <v>0.12642862071394906</v>
      </c>
      <c r="AL806" s="174">
        <f t="shared" si="142"/>
        <v>0.12633156920348754</v>
      </c>
      <c r="AM806" s="174">
        <f t="shared" si="142"/>
        <v>0.12626327862932399</v>
      </c>
      <c r="AN806" s="174">
        <f t="shared" si="142"/>
        <v>0.12621784031479125</v>
      </c>
      <c r="AO806" s="174">
        <f t="shared" si="142"/>
        <v>0.12619009683785765</v>
      </c>
      <c r="AP806" s="174">
        <f t="shared" si="142"/>
        <v>0.12617560036051487</v>
      </c>
      <c r="AQ806" s="175">
        <f t="shared" si="142"/>
        <v>0.12617057339696375</v>
      </c>
      <c r="AS806" s="69" t="str">
        <f t="shared" si="141"/>
        <v>Net cumulative savings as a percent of sales before EE</v>
      </c>
    </row>
    <row r="807" spans="2:45" x14ac:dyDescent="0.35">
      <c r="C807" t="s">
        <v>2378</v>
      </c>
      <c r="D807" s="76" t="s">
        <v>0</v>
      </c>
      <c r="E807" s="166">
        <f>INDEX(Sorted_by_Variable!D$227:D$279,D802)</f>
        <v>0</v>
      </c>
      <c r="F807" s="167">
        <f>INDEX(Sorted_by_Variable!E$227:E$279,D802)</f>
        <v>0</v>
      </c>
      <c r="G807" s="166">
        <f>INDEX(Sorted_by_Variable!F$227:F$279,D802)</f>
        <v>0</v>
      </c>
      <c r="H807" s="166">
        <f>INDEX(Sorted_by_Variable!G$227:G$279,D802)</f>
        <v>0</v>
      </c>
      <c r="I807" s="166">
        <f>INDEX(Sorted_by_Variable!H$227:H$279,D802)</f>
        <v>0</v>
      </c>
      <c r="J807" s="166">
        <f>INDEX(Sorted_by_Variable!I$227:I$279,D802)</f>
        <v>1533.9760000000001</v>
      </c>
      <c r="K807" s="166">
        <f>INDEX(Sorted_by_Variable!J$227:J$279,D802)</f>
        <v>1822.8973344520507</v>
      </c>
      <c r="L807" s="166">
        <f>INDEX(Sorted_by_Variable!K$227:K$279,D802)</f>
        <v>2105.791760458897</v>
      </c>
      <c r="M807" s="166">
        <f>INDEX(Sorted_by_Variable!L$227:L$279,D802)</f>
        <v>2194.6362599251197</v>
      </c>
      <c r="N807" s="166">
        <f>INDEX(Sorted_by_Variable!M$227:M$279,D802)</f>
        <v>2177.5538007463765</v>
      </c>
      <c r="O807" s="166">
        <f>INDEX(Sorted_by_Variable!N$227:N$279,D802)</f>
        <v>2162.518624084963</v>
      </c>
      <c r="P807" s="166">
        <f>INDEX(Sorted_by_Variable!O$227:O$279,D802)</f>
        <v>2149.4868308780838</v>
      </c>
      <c r="Q807" s="166">
        <f>INDEX(Sorted_by_Variable!P$227:P$279,D802)</f>
        <v>2138.4167983271677</v>
      </c>
      <c r="R807" s="168">
        <f>INDEX(Sorted_by_Variable!Q$227:Q$279,D802)</f>
        <v>2129.2691111043696</v>
      </c>
      <c r="S807" s="166">
        <f>INDEX(Sorted_by_Variable!R$227:R$279,D802)</f>
        <v>2122.0064953880619</v>
      </c>
      <c r="T807" s="166">
        <f>INDEX(Sorted_by_Variable!S$227:S$279,D802)</f>
        <v>2116.593755630578</v>
      </c>
      <c r="U807" s="166">
        <f>INDEX(Sorted_by_Variable!T$227:T$279,D802)</f>
        <v>2112.997713965131</v>
      </c>
      <c r="V807" s="166">
        <f>INDEX(Sorted_by_Variable!U$227:U$279,D802)</f>
        <v>2111.1871521624234</v>
      </c>
      <c r="W807" s="166">
        <f>INDEX(Sorted_by_Variable!V$227:V$279,D802)</f>
        <v>2111.132756050843</v>
      </c>
      <c r="X807" s="166">
        <f>INDEX(Sorted_by_Variable!W$227:W$279,D802)</f>
        <v>2112.8070623174817</v>
      </c>
      <c r="Y807" s="166">
        <f>INDEX(Sorted_by_Variable!X$227:X$279,D802)</f>
        <v>2116.1844076103835</v>
      </c>
      <c r="Z807" s="166">
        <f>INDEX(Sorted_by_Variable!Y$227:Y$279,D802)</f>
        <v>2121.2408798654988</v>
      </c>
      <c r="AA807" s="166">
        <f>INDEX(Sorted_by_Variable!Z$227:Z$279,D802)</f>
        <v>2127.9542717848026</v>
      </c>
      <c r="AB807" s="166">
        <f>INDEX(Sorted_by_Variable!AA$227:AA$279,D802)</f>
        <v>2136.3040363948699</v>
      </c>
      <c r="AC807" s="166">
        <f>INDEX(Sorted_by_Variable!AB$227:AB$279,D802)</f>
        <v>2146.2712446179871</v>
      </c>
      <c r="AD807" s="166">
        <f>INDEX(Sorted_by_Variable!AC$227:AC$279,D802)</f>
        <v>2157.8385447905166</v>
      </c>
      <c r="AE807" s="166">
        <f>INDEX(Sorted_by_Variable!AD$227:AD$279,D802)</f>
        <v>2169.7790903816049</v>
      </c>
      <c r="AF807" s="166">
        <f>INDEX(Sorted_by_Variable!AE$227:AE$279,D802)</f>
        <v>2181.86864030375</v>
      </c>
      <c r="AG807" s="166">
        <f>INDEX(Sorted_by_Variable!AF$227:AF$279,D802)</f>
        <v>2193.8913714680821</v>
      </c>
      <c r="AH807" s="166">
        <f>INDEX(Sorted_by_Variable!AG$227:AG$279,D802)</f>
        <v>2205.7880147150217</v>
      </c>
      <c r="AI807" s="166">
        <f>INDEX(Sorted_by_Variable!AH$227:AH$279,D802)</f>
        <v>2218.5323877909327</v>
      </c>
      <c r="AJ807" s="166">
        <f>INDEX(Sorted_by_Variable!AI$227:AI$279,D802)</f>
        <v>2231.1947187311775</v>
      </c>
      <c r="AK807" s="166">
        <f>INDEX(Sorted_by_Variable!AJ$227:AJ$279,D802)</f>
        <v>2243.7969960326523</v>
      </c>
      <c r="AL807" s="166">
        <f>INDEX(Sorted_by_Variable!AK$227:AK$279,D802)</f>
        <v>2256.3592670597131</v>
      </c>
      <c r="AM807" s="166">
        <f>INDEX(Sorted_by_Variable!AL$227:AL$279,D802)</f>
        <v>2268.8997156499777</v>
      </c>
      <c r="AN807" s="166">
        <f>INDEX(Sorted_by_Variable!AM$227:AM$279,D802)</f>
        <v>2281.4347353329676</v>
      </c>
      <c r="AO807" s="166">
        <f>INDEX(Sorted_by_Variable!AN$227:AN$279,D802)</f>
        <v>2293.9789983385936</v>
      </c>
      <c r="AP807" s="166">
        <f>INDEX(Sorted_by_Variable!AO$227:AO$279,D802)</f>
        <v>2306.5455205642675</v>
      </c>
      <c r="AQ807" s="168">
        <f>INDEX(Sorted_by_Variable!AP$227:AP$279,D802)</f>
        <v>2319.1457226615776</v>
      </c>
      <c r="AS807" s="69" t="str">
        <f t="shared" si="141"/>
        <v>Annual first-year savings</v>
      </c>
    </row>
    <row r="808" spans="2:45" x14ac:dyDescent="0.35">
      <c r="C808" t="s">
        <v>2379</v>
      </c>
      <c r="D808" s="76" t="s">
        <v>1</v>
      </c>
      <c r="E808" s="174">
        <f>INDEX(Sorted_by_Variable!D$282:D$335,D802)</f>
        <v>0</v>
      </c>
      <c r="F808" s="173">
        <f>INDEX(Sorted_by_Variable!E$282:E$335,D802)</f>
        <v>1.0600365516548863E-2</v>
      </c>
      <c r="G808" s="174">
        <f>INDEX(Sorted_by_Variable!F$282:F$335,D802)</f>
        <v>1.0436256377122859E-2</v>
      </c>
      <c r="H808" s="174">
        <f>INDEX(Sorted_by_Variable!G$282:G$335,D802)</f>
        <v>1.0383603334016252E-2</v>
      </c>
      <c r="I808" s="174">
        <f>INDEX(Sorted_by_Variable!H$282:H$335,D802)</f>
        <v>1.0331215936256809E-2</v>
      </c>
      <c r="J808" s="174">
        <f>INDEX(Sorted_by_Variable!I$282:I$335,D802)</f>
        <v>1.0279092843609545E-2</v>
      </c>
      <c r="K808" s="174">
        <f>INDEX(Sorted_by_Variable!J$282:J$335,D802)</f>
        <v>1.0332909795784362E-2</v>
      </c>
      <c r="L808" s="174">
        <f>INDEX(Sorted_by_Variable!K$282:K$335,D802)</f>
        <v>1.0401686498714143E-2</v>
      </c>
      <c r="M808" s="174">
        <f>INDEX(Sorted_by_Variable!L$282:L$335,D802)</f>
        <v>1.0484489124765068E-2</v>
      </c>
      <c r="N808" s="174">
        <f>INDEX(Sorted_by_Variable!M$282:M$335,D802)</f>
        <v>1.0566737773419529E-2</v>
      </c>
      <c r="O808" s="174">
        <f>INDEX(Sorted_by_Variable!N$282:N$335,D802)</f>
        <v>1.0640204317193421E-2</v>
      </c>
      <c r="P808" s="174">
        <f>INDEX(Sorted_by_Variable!O$282:O$335,D802)</f>
        <v>1.0704713175935285E-2</v>
      </c>
      <c r="Q808" s="174">
        <f>INDEX(Sorted_by_Variable!P$282:P$335,D802)</f>
        <v>1.0760128716721593E-2</v>
      </c>
      <c r="R808" s="175">
        <f>INDEX(Sorted_by_Variable!Q$282:Q$335,D802)</f>
        <v>1.0806355983845457E-2</v>
      </c>
      <c r="S808" s="174">
        <f>INDEX(Sorted_by_Variable!R$282:R$335,D802)</f>
        <v>1.0843340984115183E-2</v>
      </c>
      <c r="T808" s="174">
        <f>INDEX(Sorted_by_Variable!S$282:S$335,D802)</f>
        <v>1.0871070529613721E-2</v>
      </c>
      <c r="U808" s="174">
        <f>INDEX(Sorted_by_Variable!T$282:T$335,D802)</f>
        <v>1.088957164881235E-2</v>
      </c>
      <c r="V808" s="174">
        <f>INDEX(Sorted_by_Variable!U$282:U$335,D802)</f>
        <v>1.0898910585180447E-2</v>
      </c>
      <c r="W808" s="174">
        <f>INDEX(Sorted_by_Variable!V$282:V$335,D802)</f>
        <v>1.0899191409943646E-2</v>
      </c>
      <c r="X808" s="174">
        <f>INDEX(Sorted_by_Variable!W$282:W$335,D802)</f>
        <v>1.0890554282207547E-2</v>
      </c>
      <c r="Y808" s="174">
        <f>INDEX(Sorted_by_Variable!X$282:X$335,D802)</f>
        <v>1.087317339512142E-2</v>
      </c>
      <c r="Z808" s="174">
        <f>INDEX(Sorted_by_Variable!Y$282:Y$335,D802)</f>
        <v>1.0847254650994171E-2</v>
      </c>
      <c r="AA808" s="174">
        <f>INDEX(Sorted_by_Variable!Z$282:Z$335,D802)</f>
        <v>1.0813033111233576E-2</v>
      </c>
      <c r="AB808" s="174">
        <f>INDEX(Sorted_by_Variable!AA$282:AA$335,D802)</f>
        <v>1.0770770268650537E-2</v>
      </c>
      <c r="AC808" s="174">
        <f>INDEX(Sorted_by_Variable!AB$282:AB$335,D802)</f>
        <v>1.0720751190092687E-2</v>
      </c>
      <c r="AD808" s="174">
        <f>INDEX(Sorted_by_Variable!AC$282:AC$335,D802)</f>
        <v>1.0663281576626845E-2</v>
      </c>
      <c r="AE808" s="174">
        <f>INDEX(Sorted_by_Variable!AD$282:AD$335,D802)</f>
        <v>1.0604600303320848E-2</v>
      </c>
      <c r="AF808" s="174">
        <f>INDEX(Sorted_by_Variable!AE$282:AE$335,D802)</f>
        <v>1.054584110837979E-2</v>
      </c>
      <c r="AG808" s="174">
        <f>INDEX(Sorted_by_Variable!AF$282:AF$335,D802)</f>
        <v>1.0488048906725351E-2</v>
      </c>
      <c r="AH808" s="174">
        <f>INDEX(Sorted_by_Variable!AG$282:AG$335,D802)</f>
        <v>1.0431482919709646E-2</v>
      </c>
      <c r="AI808" s="174">
        <f>INDEX(Sorted_by_Variable!AH$282:AH$335,D802)</f>
        <v>1.037155920131122E-2</v>
      </c>
      <c r="AJ808" s="174">
        <f>INDEX(Sorted_by_Variable!AI$282:AI$335,D802)</f>
        <v>1.031269920407708E-2</v>
      </c>
      <c r="AK808" s="174">
        <f>INDEX(Sorted_by_Variable!AJ$282:AJ$335,D802)</f>
        <v>1.0254777968187082E-2</v>
      </c>
      <c r="AL808" s="174">
        <f>INDEX(Sorted_by_Variable!AK$282:AK$335,D802)</f>
        <v>1.0197684533626648E-2</v>
      </c>
      <c r="AM808" s="174">
        <f>INDEX(Sorted_by_Variable!AL$282:AL$335,D802)</f>
        <v>1.0141320853138002E-2</v>
      </c>
      <c r="AN808" s="174">
        <f>INDEX(Sorted_by_Variable!AM$282:AM$335,D802)</f>
        <v>1.0085600803584602E-2</v>
      </c>
      <c r="AO808" s="174">
        <f>INDEX(Sorted_by_Variable!AN$282:AN$335,D802)</f>
        <v>1.0030449283391285E-2</v>
      </c>
      <c r="AP808" s="174">
        <f>INDEX(Sorted_by_Variable!AO$282:AO$335,D802)</f>
        <v>9.975801385602388E-3</v>
      </c>
      <c r="AQ808" s="175">
        <f>INDEX(Sorted_by_Variable!AP$282:AP$335,D802)</f>
        <v>9.9216016376896272E-3</v>
      </c>
      <c r="AS808" s="69" t="str">
        <f t="shared" si="141"/>
        <v>EIA and EERS savings as a percent of previous year sales</v>
      </c>
    </row>
    <row r="809" spans="2:45" x14ac:dyDescent="0.35">
      <c r="C809" t="s">
        <v>2391</v>
      </c>
      <c r="D809" s="76" t="s">
        <v>1</v>
      </c>
      <c r="E809" s="174">
        <f>INDEX(Sorted_by_Variable!D$337:D$389,D802)</f>
        <v>0</v>
      </c>
      <c r="F809" s="173">
        <f>INDEX(Sorted_by_Variable!E$337:E$389,D802)</f>
        <v>0</v>
      </c>
      <c r="G809" s="174">
        <f>INDEX(Sorted_by_Variable!F$337:F$389,D802)</f>
        <v>0</v>
      </c>
      <c r="H809" s="174">
        <f>INDEX(Sorted_by_Variable!G$337:G$389,D802)</f>
        <v>0</v>
      </c>
      <c r="I809" s="174">
        <f>INDEX(Sorted_by_Variable!H$337:H$389,D802)</f>
        <v>0</v>
      </c>
      <c r="J809" s="174">
        <f>INDEX(Sorted_by_Variable!I$337:I$389,D802)</f>
        <v>1.0279092843609545E-2</v>
      </c>
      <c r="K809" s="174">
        <f>INDEX(Sorted_by_Variable!J$337:J$389,D802)</f>
        <v>1.2279092843609545E-2</v>
      </c>
      <c r="L809" s="174">
        <f>INDEX(Sorted_by_Variable!K$337:K$389,D802)</f>
        <v>1.4279092843609545E-2</v>
      </c>
      <c r="M809" s="174">
        <f>INDEX(Sorted_by_Variable!L$337:L$389,D802)</f>
        <v>1.4999999999999999E-2</v>
      </c>
      <c r="N809" s="174">
        <f>INDEX(Sorted_by_Variable!M$337:M$389,D802)</f>
        <v>1.4999999999999999E-2</v>
      </c>
      <c r="O809" s="174">
        <f>INDEX(Sorted_by_Variable!N$337:N$389,D802)</f>
        <v>1.4999999999999999E-2</v>
      </c>
      <c r="P809" s="174">
        <f>INDEX(Sorted_by_Variable!O$337:O$389,D802)</f>
        <v>1.4999999999999999E-2</v>
      </c>
      <c r="Q809" s="174">
        <f>INDEX(Sorted_by_Variable!P$337:P$389,D802)</f>
        <v>1.4999999999999999E-2</v>
      </c>
      <c r="R809" s="175">
        <f>INDEX(Sorted_by_Variable!Q$337:Q$389,D802)</f>
        <v>1.4999999999999999E-2</v>
      </c>
      <c r="S809" s="174">
        <f>INDEX(Sorted_by_Variable!R$337:R$389,D802)</f>
        <v>1.4999999999999999E-2</v>
      </c>
      <c r="T809" s="174">
        <f>INDEX(Sorted_by_Variable!S$337:S$389,D802)</f>
        <v>1.4999999999999999E-2</v>
      </c>
      <c r="U809" s="174">
        <f>INDEX(Sorted_by_Variable!T$337:T$389,D802)</f>
        <v>1.4999999999999999E-2</v>
      </c>
      <c r="V809" s="174">
        <f>INDEX(Sorted_by_Variable!U$337:U$389,D802)</f>
        <v>1.4999999999999999E-2</v>
      </c>
      <c r="W809" s="174">
        <f>INDEX(Sorted_by_Variable!V$337:V$389,D802)</f>
        <v>1.4999999999999999E-2</v>
      </c>
      <c r="X809" s="174">
        <f>INDEX(Sorted_by_Variable!W$337:W$389,D802)</f>
        <v>1.4999999999999999E-2</v>
      </c>
      <c r="Y809" s="174">
        <f>INDEX(Sorted_by_Variable!X$337:X$389,D802)</f>
        <v>1.4999999999999999E-2</v>
      </c>
      <c r="Z809" s="174">
        <f>INDEX(Sorted_by_Variable!Y$337:Y$389,D802)</f>
        <v>1.4999999999999999E-2</v>
      </c>
      <c r="AA809" s="174">
        <f>INDEX(Sorted_by_Variable!Z$337:Z$389,D802)</f>
        <v>1.4999999999999999E-2</v>
      </c>
      <c r="AB809" s="174">
        <f>INDEX(Sorted_by_Variable!AA$337:AA$389,D802)</f>
        <v>1.4999999999999999E-2</v>
      </c>
      <c r="AC809" s="174">
        <f>INDEX(Sorted_by_Variable!AB$337:AB$389,D802)</f>
        <v>1.4999999999999999E-2</v>
      </c>
      <c r="AD809" s="174">
        <f>INDEX(Sorted_by_Variable!AC$337:AC$389,D802)</f>
        <v>1.4999999999999999E-2</v>
      </c>
      <c r="AE809" s="174">
        <f>INDEX(Sorted_by_Variable!AD$337:AD$389,D802)</f>
        <v>1.4999999999999999E-2</v>
      </c>
      <c r="AF809" s="174">
        <f>INDEX(Sorted_by_Variable!AE$337:AE$389,D802)</f>
        <v>1.4999999999999999E-2</v>
      </c>
      <c r="AG809" s="174">
        <f>INDEX(Sorted_by_Variable!AF$337:AF$389,D802)</f>
        <v>1.4999999999999999E-2</v>
      </c>
      <c r="AH809" s="174">
        <f>INDEX(Sorted_by_Variable!AG$337:AG$389,D802)</f>
        <v>1.4999999999999999E-2</v>
      </c>
      <c r="AI809" s="174">
        <f>INDEX(Sorted_by_Variable!AH$337:AH$389,D802)</f>
        <v>1.4999999999999999E-2</v>
      </c>
      <c r="AJ809" s="174">
        <f>INDEX(Sorted_by_Variable!AI$337:AI$389,D802)</f>
        <v>1.4999999999999999E-2</v>
      </c>
      <c r="AK809" s="174">
        <f>INDEX(Sorted_by_Variable!AJ$337:AJ$389,D802)</f>
        <v>1.4999999999999999E-2</v>
      </c>
      <c r="AL809" s="174">
        <f>INDEX(Sorted_by_Variable!AK$337:AK$389,D802)</f>
        <v>1.4999999999999999E-2</v>
      </c>
      <c r="AM809" s="174">
        <f>INDEX(Sorted_by_Variable!AL$337:AL$389,D802)</f>
        <v>1.4999999999999999E-2</v>
      </c>
      <c r="AN809" s="174">
        <f>INDEX(Sorted_by_Variable!AM$337:AM$389,D802)</f>
        <v>1.4999999999999999E-2</v>
      </c>
      <c r="AO809" s="174">
        <f>INDEX(Sorted_by_Variable!AN$337:AN$389,D802)</f>
        <v>1.4999999999999999E-2</v>
      </c>
      <c r="AP809" s="174">
        <f>INDEX(Sorted_by_Variable!AO$337:AO$389,D802)</f>
        <v>1.4999999999999999E-2</v>
      </c>
      <c r="AQ809" s="175">
        <f>INDEX(Sorted_by_Variable!AP$337:AP$389,D802)</f>
        <v>1.4999999999999999E-2</v>
      </c>
      <c r="AS809" s="69" t="str">
        <f t="shared" si="141"/>
        <v>First-year savings as a percent of previous year sales</v>
      </c>
    </row>
    <row r="810" spans="2:45" x14ac:dyDescent="0.35">
      <c r="B810" s="231"/>
      <c r="C810" s="231" t="s">
        <v>2414</v>
      </c>
      <c r="D810" s="248"/>
      <c r="E810" s="250"/>
      <c r="F810" s="249"/>
      <c r="G810" s="250"/>
      <c r="H810" s="250"/>
      <c r="I810" s="250"/>
      <c r="J810" s="250"/>
      <c r="K810" s="250"/>
      <c r="L810" s="250"/>
      <c r="M810" s="250"/>
      <c r="N810" s="250"/>
      <c r="O810" s="250"/>
      <c r="P810" s="250"/>
      <c r="Q810" s="250"/>
      <c r="R810" s="251"/>
      <c r="S810" s="250"/>
      <c r="T810" s="250"/>
      <c r="U810" s="250"/>
      <c r="V810" s="250"/>
      <c r="W810" s="250"/>
      <c r="X810" s="250"/>
      <c r="Y810" s="250"/>
      <c r="Z810" s="250"/>
      <c r="AA810" s="250"/>
      <c r="AB810" s="250"/>
      <c r="AC810" s="250"/>
      <c r="AD810" s="250"/>
      <c r="AE810" s="250"/>
      <c r="AF810" s="250"/>
      <c r="AG810" s="250"/>
      <c r="AH810" s="250"/>
      <c r="AI810" s="250"/>
      <c r="AJ810" s="250"/>
      <c r="AK810" s="250"/>
      <c r="AL810" s="250"/>
      <c r="AM810" s="250"/>
      <c r="AN810" s="250"/>
      <c r="AO810" s="250"/>
      <c r="AP810" s="250"/>
      <c r="AQ810" s="251"/>
      <c r="AS810" s="69" t="str">
        <f t="shared" si="141"/>
        <v>Levelized cost of saved energy associated with program year</v>
      </c>
    </row>
    <row r="811" spans="2:45" x14ac:dyDescent="0.35">
      <c r="B811" s="36"/>
      <c r="C811" s="267" t="s">
        <v>2403</v>
      </c>
      <c r="D811" s="76" t="s">
        <v>2375</v>
      </c>
      <c r="E811" s="197"/>
      <c r="F811" s="196">
        <f>INDEX(Sorted_by_Variable!E$392:E$444,D802)</f>
        <v>0</v>
      </c>
      <c r="G811" s="197">
        <f>INDEX(Sorted_by_Variable!F$392:F$444,D802)</f>
        <v>0</v>
      </c>
      <c r="H811" s="197">
        <f>INDEX(Sorted_by_Variable!G$392:G$444,D802)</f>
        <v>0</v>
      </c>
      <c r="I811" s="197">
        <f>INDEX(Sorted_by_Variable!H$392:H$444,D802)</f>
        <v>0</v>
      </c>
      <c r="J811" s="197">
        <f>INDEX(Sorted_by_Variable!I$392:I$444,D802)</f>
        <v>9.1124507808388664</v>
      </c>
      <c r="K811" s="197">
        <f>INDEX(Sorted_by_Variable!J$392:J$444,D802)</f>
        <v>9.1124507808388664</v>
      </c>
      <c r="L811" s="197">
        <f>INDEX(Sorted_by_Variable!K$392:K$444,D802)</f>
        <v>9.1124507808388682</v>
      </c>
      <c r="M811" s="197">
        <f>INDEX(Sorted_by_Variable!L$392:L$444,D802)</f>
        <v>9.1124507808388646</v>
      </c>
      <c r="N811" s="197">
        <f>INDEX(Sorted_by_Variable!M$392:M$444,D802)</f>
        <v>9.1124507808388682</v>
      </c>
      <c r="O811" s="197">
        <f>INDEX(Sorted_by_Variable!N$392:N$444,D802)</f>
        <v>9.1124507808388664</v>
      </c>
      <c r="P811" s="197">
        <f>INDEX(Sorted_by_Variable!O$392:O$444,D802)</f>
        <v>9.1124507808388699</v>
      </c>
      <c r="Q811" s="197">
        <f>INDEX(Sorted_by_Variable!P$392:P$444,D802)</f>
        <v>9.1124507808388682</v>
      </c>
      <c r="R811" s="198">
        <f>INDEX(Sorted_by_Variable!Q$392:Q$444,D802)</f>
        <v>9.1124507808388682</v>
      </c>
      <c r="S811" s="197">
        <f>INDEX(Sorted_by_Variable!R$392:R$444,D802)</f>
        <v>9.1124507808388682</v>
      </c>
      <c r="T811" s="197">
        <f>INDEX(Sorted_by_Variable!S$392:S$444,D802)</f>
        <v>9.1124507808388699</v>
      </c>
      <c r="U811" s="197">
        <f>INDEX(Sorted_by_Variable!T$392:T$444,D802)</f>
        <v>9.1124507808388664</v>
      </c>
      <c r="V811" s="197">
        <f>INDEX(Sorted_by_Variable!U$392:U$444,D802)</f>
        <v>9.1124507808388682</v>
      </c>
      <c r="W811" s="197">
        <f>INDEX(Sorted_by_Variable!V$392:V$444,D802)</f>
        <v>9.1124507808388646</v>
      </c>
      <c r="X811" s="197">
        <f>INDEX(Sorted_by_Variable!W$392:W$444,D802)</f>
        <v>9.1124507808388682</v>
      </c>
      <c r="Y811" s="197">
        <f>INDEX(Sorted_by_Variable!X$392:X$444,D802)</f>
        <v>9.1124507808388682</v>
      </c>
      <c r="Z811" s="197">
        <f>INDEX(Sorted_by_Variable!Y$392:Y$444,D802)</f>
        <v>9.1124507808388682</v>
      </c>
      <c r="AA811" s="197">
        <f>INDEX(Sorted_by_Variable!Z$392:Z$444,D802)</f>
        <v>9.1124507808388682</v>
      </c>
      <c r="AB811" s="197">
        <f>INDEX(Sorted_by_Variable!AA$392:AA$444,D802)</f>
        <v>9.1124507808388682</v>
      </c>
      <c r="AC811" s="197">
        <f>INDEX(Sorted_by_Variable!AB$392:AB$444,D802)</f>
        <v>9.1124507808388664</v>
      </c>
      <c r="AD811" s="197">
        <f>INDEX(Sorted_by_Variable!AC$392:AC$444,D802)</f>
        <v>9.1124507808388682</v>
      </c>
      <c r="AE811" s="197">
        <f>INDEX(Sorted_by_Variable!AD$392:AD$444,D802)</f>
        <v>9.1124507808388699</v>
      </c>
      <c r="AF811" s="197">
        <f>INDEX(Sorted_by_Variable!AE$392:AE$444,D802)</f>
        <v>9.1124507808388664</v>
      </c>
      <c r="AG811" s="197">
        <f>INDEX(Sorted_by_Variable!AF$392:AF$444,D802)</f>
        <v>9.1124507808388682</v>
      </c>
      <c r="AH811" s="197">
        <f>INDEX(Sorted_by_Variable!AG$392:AG$444,D802)</f>
        <v>9.1124507808388682</v>
      </c>
      <c r="AI811" s="197">
        <f>INDEX(Sorted_by_Variable!AH$392:AH$444,D802)</f>
        <v>9.1124507808388664</v>
      </c>
      <c r="AJ811" s="197">
        <f>INDEX(Sorted_by_Variable!AI$392:AI$444,D802)</f>
        <v>9.1124507808388682</v>
      </c>
      <c r="AK811" s="197">
        <f>INDEX(Sorted_by_Variable!AJ$392:AJ$444,D802)</f>
        <v>9.1124507808388699</v>
      </c>
      <c r="AL811" s="197">
        <f>INDEX(Sorted_by_Variable!AK$392:AK$444,D802)</f>
        <v>9.1124507808388699</v>
      </c>
      <c r="AM811" s="197">
        <f>INDEX(Sorted_by_Variable!AL$392:AL$444,D802)</f>
        <v>9.1124507808388682</v>
      </c>
      <c r="AN811" s="197">
        <f>INDEX(Sorted_by_Variable!AM$392:AM$444,D802)</f>
        <v>9.1124507808388646</v>
      </c>
      <c r="AO811" s="197">
        <f>INDEX(Sorted_by_Variable!AN$392:AN$444,D802)</f>
        <v>9.1124507808388699</v>
      </c>
      <c r="AP811" s="197">
        <f>INDEX(Sorted_by_Variable!AO$392:AO$444,D802)</f>
        <v>9.1124507808388699</v>
      </c>
      <c r="AQ811" s="198">
        <f>INDEX(Sorted_by_Variable!AP$392:AP$444,D802)</f>
        <v>9.1124507808388682</v>
      </c>
      <c r="AS811" s="69" t="str">
        <f t="shared" si="141"/>
        <v>Total levelized cost of saved energy</v>
      </c>
    </row>
    <row r="812" spans="2:45" x14ac:dyDescent="0.35">
      <c r="B812" s="36"/>
      <c r="C812" s="267" t="s">
        <v>2397</v>
      </c>
      <c r="D812" s="76" t="s">
        <v>2375</v>
      </c>
      <c r="E812" s="197"/>
      <c r="F812" s="196">
        <f>INDEX(Sorted_by_Variable!E$447:E$499,D802)</f>
        <v>0</v>
      </c>
      <c r="G812" s="197">
        <f>INDEX(Sorted_by_Variable!F$447:F$499,D802)</f>
        <v>0</v>
      </c>
      <c r="H812" s="197">
        <f>INDEX(Sorted_by_Variable!G$447:G$499,D802)</f>
        <v>0</v>
      </c>
      <c r="I812" s="197">
        <f>INDEX(Sorted_by_Variable!H$447:H$499,D802)</f>
        <v>0</v>
      </c>
      <c r="J812" s="197">
        <f>INDEX(Sorted_by_Variable!I$447:I$499,D802)</f>
        <v>4.5562253904194332</v>
      </c>
      <c r="K812" s="197">
        <f>INDEX(Sorted_by_Variable!J$447:J$499,D802)</f>
        <v>4.5562253904194332</v>
      </c>
      <c r="L812" s="197">
        <f>INDEX(Sorted_by_Variable!K$447:K$499,D802)</f>
        <v>4.5562253904194341</v>
      </c>
      <c r="M812" s="197">
        <f>INDEX(Sorted_by_Variable!L$447:L$499,D802)</f>
        <v>4.5562253904194323</v>
      </c>
      <c r="N812" s="197">
        <f>INDEX(Sorted_by_Variable!M$447:M$499,D802)</f>
        <v>4.5562253904194341</v>
      </c>
      <c r="O812" s="197">
        <f>INDEX(Sorted_by_Variable!N$447:N$499,D802)</f>
        <v>4.5562253904194332</v>
      </c>
      <c r="P812" s="197">
        <f>INDEX(Sorted_by_Variable!O$447:O$499,D802)</f>
        <v>4.556225390419435</v>
      </c>
      <c r="Q812" s="197">
        <f>INDEX(Sorted_by_Variable!P$447:P$499,D802)</f>
        <v>4.5562253904194341</v>
      </c>
      <c r="R812" s="198">
        <f>INDEX(Sorted_by_Variable!Q$447:Q$499,D802)</f>
        <v>4.5562253904194341</v>
      </c>
      <c r="S812" s="197">
        <f>INDEX(Sorted_by_Variable!R$447:R$499,D802)</f>
        <v>4.5562253904194341</v>
      </c>
      <c r="T812" s="197">
        <f>INDEX(Sorted_by_Variable!S$447:S$499,D802)</f>
        <v>4.556225390419435</v>
      </c>
      <c r="U812" s="197">
        <f>INDEX(Sorted_by_Variable!T$447:T$499,D802)</f>
        <v>4.5562253904194332</v>
      </c>
      <c r="V812" s="197">
        <f>INDEX(Sorted_by_Variable!U$447:U$499,D802)</f>
        <v>4.5562253904194341</v>
      </c>
      <c r="W812" s="197">
        <f>INDEX(Sorted_by_Variable!V$447:V$499,D802)</f>
        <v>4.5562253904194323</v>
      </c>
      <c r="X812" s="197">
        <f>INDEX(Sorted_by_Variable!W$447:W$499,D802)</f>
        <v>4.5562253904194341</v>
      </c>
      <c r="Y812" s="197">
        <f>INDEX(Sorted_by_Variable!X$447:X$499,D802)</f>
        <v>4.5562253904194341</v>
      </c>
      <c r="Z812" s="197">
        <f>INDEX(Sorted_by_Variable!Y$447:Y$499,D802)</f>
        <v>4.5562253904194341</v>
      </c>
      <c r="AA812" s="197">
        <f>INDEX(Sorted_by_Variable!Z$447:Z$499,D802)</f>
        <v>4.5562253904194341</v>
      </c>
      <c r="AB812" s="197">
        <f>INDEX(Sorted_by_Variable!AA$447:AA$499,D802)</f>
        <v>4.5562253904194341</v>
      </c>
      <c r="AC812" s="197">
        <f>INDEX(Sorted_by_Variable!AB$447:AB$499,D802)</f>
        <v>4.5562253904194332</v>
      </c>
      <c r="AD812" s="197">
        <f>INDEX(Sorted_by_Variable!AC$447:AC$499,D802)</f>
        <v>4.5562253904194341</v>
      </c>
      <c r="AE812" s="197">
        <f>INDEX(Sorted_by_Variable!AD$447:AD$499,D802)</f>
        <v>4.556225390419435</v>
      </c>
      <c r="AF812" s="197">
        <f>INDEX(Sorted_by_Variable!AE$447:AE$499,D802)</f>
        <v>4.5562253904194332</v>
      </c>
      <c r="AG812" s="197">
        <f>INDEX(Sorted_by_Variable!AF$447:AF$499,D802)</f>
        <v>4.5562253904194341</v>
      </c>
      <c r="AH812" s="197">
        <f>INDEX(Sorted_by_Variable!AG$447:AG$499,D802)</f>
        <v>4.5562253904194341</v>
      </c>
      <c r="AI812" s="197">
        <f>INDEX(Sorted_by_Variable!AH$447:AH$499,D802)</f>
        <v>4.5562253904194332</v>
      </c>
      <c r="AJ812" s="197">
        <f>INDEX(Sorted_by_Variable!AI$447:AI$499,D802)</f>
        <v>4.5562253904194341</v>
      </c>
      <c r="AK812" s="197">
        <f>INDEX(Sorted_by_Variable!AJ$447:AJ$499,D802)</f>
        <v>4.556225390419435</v>
      </c>
      <c r="AL812" s="197">
        <f>INDEX(Sorted_by_Variable!AK$447:AK$499,D802)</f>
        <v>4.556225390419435</v>
      </c>
      <c r="AM812" s="197">
        <f>INDEX(Sorted_by_Variable!AL$447:AL$499,D802)</f>
        <v>4.5562253904194341</v>
      </c>
      <c r="AN812" s="197">
        <f>INDEX(Sorted_by_Variable!AM$447:AM$499,D802)</f>
        <v>4.5562253904194323</v>
      </c>
      <c r="AO812" s="197">
        <f>INDEX(Sorted_by_Variable!AN$447:AN$499,D802)</f>
        <v>4.556225390419435</v>
      </c>
      <c r="AP812" s="197">
        <f>INDEX(Sorted_by_Variable!AO$447:AO$499,D802)</f>
        <v>4.556225390419435</v>
      </c>
      <c r="AQ812" s="198">
        <f>INDEX(Sorted_by_Variable!AP$447:AP$499,D802)</f>
        <v>4.5562253904194341</v>
      </c>
      <c r="AS812" s="69" t="str">
        <f t="shared" si="141"/>
        <v>Program levelized cost of saved energy</v>
      </c>
    </row>
    <row r="813" spans="2:45" x14ac:dyDescent="0.35">
      <c r="B813" s="36"/>
      <c r="C813" s="244" t="s">
        <v>2398</v>
      </c>
      <c r="D813" s="76" t="s">
        <v>2375</v>
      </c>
      <c r="E813" s="197"/>
      <c r="F813" s="196">
        <f>INDEX(Sorted_by_Variable!E$502:E$554,D802)</f>
        <v>0</v>
      </c>
      <c r="G813" s="197">
        <f>INDEX(Sorted_by_Variable!F$502:F$554,D802)</f>
        <v>0</v>
      </c>
      <c r="H813" s="197">
        <f>INDEX(Sorted_by_Variable!G$502:G$554,D802)</f>
        <v>0</v>
      </c>
      <c r="I813" s="197">
        <f>INDEX(Sorted_by_Variable!H$502:H$554,D802)</f>
        <v>0</v>
      </c>
      <c r="J813" s="197">
        <f>INDEX(Sorted_by_Variable!I$502:I$554,D802)</f>
        <v>4.5562253904194332</v>
      </c>
      <c r="K813" s="197">
        <f>INDEX(Sorted_by_Variable!J$502:J$554,D802)</f>
        <v>4.5562253904194332</v>
      </c>
      <c r="L813" s="197">
        <f>INDEX(Sorted_by_Variable!K$502:K$554,D802)</f>
        <v>4.5562253904194341</v>
      </c>
      <c r="M813" s="197">
        <f>INDEX(Sorted_by_Variable!L$502:L$554,D802)</f>
        <v>4.5562253904194323</v>
      </c>
      <c r="N813" s="197">
        <f>INDEX(Sorted_by_Variable!M$502:M$554,D802)</f>
        <v>4.5562253904194341</v>
      </c>
      <c r="O813" s="197">
        <f>INDEX(Sorted_by_Variable!N$502:N$554,D802)</f>
        <v>4.5562253904194332</v>
      </c>
      <c r="P813" s="197">
        <f>INDEX(Sorted_by_Variable!O$502:O$554,D802)</f>
        <v>4.556225390419435</v>
      </c>
      <c r="Q813" s="197">
        <f>INDEX(Sorted_by_Variable!P$502:P$554,D802)</f>
        <v>4.5562253904194341</v>
      </c>
      <c r="R813" s="198">
        <f>INDEX(Sorted_by_Variable!Q$502:Q$554,D802)</f>
        <v>4.5562253904194341</v>
      </c>
      <c r="S813" s="197">
        <f>INDEX(Sorted_by_Variable!R$502:R$554,D802)</f>
        <v>4.5562253904194341</v>
      </c>
      <c r="T813" s="197">
        <f>INDEX(Sorted_by_Variable!S$502:S$554,D802)</f>
        <v>4.556225390419435</v>
      </c>
      <c r="U813" s="197">
        <f>INDEX(Sorted_by_Variable!T$502:T$554,D802)</f>
        <v>4.5562253904194332</v>
      </c>
      <c r="V813" s="197">
        <f>INDEX(Sorted_by_Variable!U$502:U$554,D802)</f>
        <v>4.5562253904194341</v>
      </c>
      <c r="W813" s="197">
        <f>INDEX(Sorted_by_Variable!V$502:V$554,D802)</f>
        <v>4.5562253904194323</v>
      </c>
      <c r="X813" s="197">
        <f>INDEX(Sorted_by_Variable!W$502:W$554,D802)</f>
        <v>4.5562253904194341</v>
      </c>
      <c r="Y813" s="197">
        <f>INDEX(Sorted_by_Variable!X$502:X$554,D802)</f>
        <v>4.5562253904194341</v>
      </c>
      <c r="Z813" s="197">
        <f>INDEX(Sorted_by_Variable!Y$502:Y$554,D802)</f>
        <v>4.5562253904194341</v>
      </c>
      <c r="AA813" s="197">
        <f>INDEX(Sorted_by_Variable!Z$502:Z$554,D802)</f>
        <v>4.5562253904194341</v>
      </c>
      <c r="AB813" s="197">
        <f>INDEX(Sorted_by_Variable!AA$502:AA$554,D802)</f>
        <v>4.5562253904194341</v>
      </c>
      <c r="AC813" s="197">
        <f>INDEX(Sorted_by_Variable!AB$502:AB$554,D802)</f>
        <v>4.5562253904194332</v>
      </c>
      <c r="AD813" s="197">
        <f>INDEX(Sorted_by_Variable!AC$502:AC$554,D802)</f>
        <v>4.5562253904194341</v>
      </c>
      <c r="AE813" s="197">
        <f>INDEX(Sorted_by_Variable!AD$502:AD$554,D802)</f>
        <v>4.556225390419435</v>
      </c>
      <c r="AF813" s="197">
        <f>INDEX(Sorted_by_Variable!AE$502:AE$554,D802)</f>
        <v>4.5562253904194332</v>
      </c>
      <c r="AG813" s="197">
        <f>INDEX(Sorted_by_Variable!AF$502:AF$554,D802)</f>
        <v>4.5562253904194341</v>
      </c>
      <c r="AH813" s="197">
        <f>INDEX(Sorted_by_Variable!AG$502:AG$554,D802)</f>
        <v>4.5562253904194341</v>
      </c>
      <c r="AI813" s="197">
        <f>INDEX(Sorted_by_Variable!AH$502:AH$554,D802)</f>
        <v>4.5562253904194332</v>
      </c>
      <c r="AJ813" s="197">
        <f>INDEX(Sorted_by_Variable!AI$502:AI$554,D802)</f>
        <v>4.5562253904194341</v>
      </c>
      <c r="AK813" s="197">
        <f>INDEX(Sorted_by_Variable!AJ$502:AJ$554,D802)</f>
        <v>4.556225390419435</v>
      </c>
      <c r="AL813" s="197">
        <f>INDEX(Sorted_by_Variable!AK$502:AK$554,D802)</f>
        <v>4.556225390419435</v>
      </c>
      <c r="AM813" s="197">
        <f>INDEX(Sorted_by_Variable!AL$502:AL$554,D802)</f>
        <v>4.5562253904194341</v>
      </c>
      <c r="AN813" s="197">
        <f>INDEX(Sorted_by_Variable!AM$502:AM$554,D802)</f>
        <v>4.5562253904194323</v>
      </c>
      <c r="AO813" s="197">
        <f>INDEX(Sorted_by_Variable!AN$502:AN$554,D802)</f>
        <v>4.556225390419435</v>
      </c>
      <c r="AP813" s="197">
        <f>INDEX(Sorted_by_Variable!AO$502:AO$554,D802)</f>
        <v>4.556225390419435</v>
      </c>
      <c r="AQ813" s="198">
        <f>INDEX(Sorted_by_Variable!AP$502:AP$554,D802)</f>
        <v>4.5562253904194341</v>
      </c>
      <c r="AS813" s="69" t="str">
        <f t="shared" si="141"/>
        <v>Participant levelized cost of saved energy</v>
      </c>
    </row>
    <row r="814" spans="2:45" x14ac:dyDescent="0.35">
      <c r="B814" s="36"/>
      <c r="C814" s="247" t="s">
        <v>2418</v>
      </c>
      <c r="D814" s="248"/>
      <c r="E814" s="250"/>
      <c r="F814" s="249"/>
      <c r="G814" s="250"/>
      <c r="H814" s="250"/>
      <c r="I814" s="250"/>
      <c r="J814" s="250"/>
      <c r="K814" s="250"/>
      <c r="L814" s="250"/>
      <c r="M814" s="250"/>
      <c r="N814" s="250"/>
      <c r="O814" s="250"/>
      <c r="P814" s="250"/>
      <c r="Q814" s="250"/>
      <c r="R814" s="251"/>
      <c r="S814" s="250"/>
      <c r="T814" s="250"/>
      <c r="U814" s="250"/>
      <c r="V814" s="250"/>
      <c r="W814" s="250"/>
      <c r="X814" s="250"/>
      <c r="Y814" s="250"/>
      <c r="Z814" s="250"/>
      <c r="AA814" s="250"/>
      <c r="AB814" s="250"/>
      <c r="AC814" s="250"/>
      <c r="AD814" s="250"/>
      <c r="AE814" s="250"/>
      <c r="AF814" s="250"/>
      <c r="AG814" s="250"/>
      <c r="AH814" s="250"/>
      <c r="AI814" s="250"/>
      <c r="AJ814" s="250"/>
      <c r="AK814" s="250"/>
      <c r="AL814" s="250"/>
      <c r="AM814" s="250"/>
      <c r="AN814" s="250"/>
      <c r="AO814" s="250"/>
      <c r="AP814" s="250"/>
      <c r="AQ814" s="251"/>
      <c r="AS814" s="69" t="str">
        <f>C814</f>
        <v>Annualized total cost of EE</v>
      </c>
    </row>
    <row r="815" spans="2:45" x14ac:dyDescent="0.35">
      <c r="B815" s="36"/>
      <c r="C815" s="244" t="s">
        <v>2418</v>
      </c>
      <c r="D815" s="76" t="s">
        <v>2376</v>
      </c>
      <c r="E815" s="200"/>
      <c r="F815" s="199">
        <f>INDEX(Sorted_by_Variable!E$557:E$609,D802)</f>
        <v>0</v>
      </c>
      <c r="G815" s="200">
        <f>INDEX(Sorted_by_Variable!F$557:F$609,D802)</f>
        <v>0</v>
      </c>
      <c r="H815" s="200">
        <f>INDEX(Sorted_by_Variable!G$557:G$609,D802)</f>
        <v>0</v>
      </c>
      <c r="I815" s="200">
        <f>INDEX(Sorted_by_Variable!H$557:H$609,D802)</f>
        <v>0</v>
      </c>
      <c r="J815" s="200">
        <f>INDEX(Sorted_by_Variable!I$557:I$609,D802)</f>
        <v>139.78280798988081</v>
      </c>
      <c r="K815" s="200">
        <f>INDEX(Sorted_by_Variable!J$557:J$609,D802)</f>
        <v>298.53644048284332</v>
      </c>
      <c r="L815" s="200">
        <f>INDEX(Sorted_by_Variable!K$557:K$609,D802)</f>
        <v>474.3260239712497</v>
      </c>
      <c r="M815" s="200">
        <f>INDEX(Sorted_by_Variable!L$557:L$609,D802)</f>
        <v>648.11208518085209</v>
      </c>
      <c r="N815" s="200">
        <f>INDEX(Sorted_by_Variable!M$557:M$609,D802)</f>
        <v>809.81598154752305</v>
      </c>
      <c r="O815" s="200">
        <f>INDEX(Sorted_by_Variable!N$557:N$609,D802)</f>
        <v>959.70619861377895</v>
      </c>
      <c r="P815" s="200">
        <f>INDEX(Sorted_by_Variable!O$557:O$609,D802)</f>
        <v>1098.0374028199756</v>
      </c>
      <c r="Q815" s="200">
        <f>INDEX(Sorted_by_Variable!P$557:P$609,D802)</f>
        <v>1225.0508594688429</v>
      </c>
      <c r="R815" s="201">
        <f>INDEX(Sorted_by_Variable!Q$557:Q$609,D802)</f>
        <v>1340.9748335042234</v>
      </c>
      <c r="S815" s="200">
        <f>INDEX(Sorted_by_Variable!R$557:R$609,D802)</f>
        <v>1446.0249736917392</v>
      </c>
      <c r="T815" s="200">
        <f>INDEX(Sorted_by_Variable!S$557:S$609,D802)</f>
        <v>1540.4046807667257</v>
      </c>
      <c r="U815" s="200">
        <f>INDEX(Sorted_by_Variable!T$557:T$609,D802)</f>
        <v>1624.3054600931971</v>
      </c>
      <c r="V815" s="200">
        <f>INDEX(Sorted_by_Variable!U$557:U$609,D802)</f>
        <v>1697.9072593567869</v>
      </c>
      <c r="W815" s="200">
        <f>INDEX(Sorted_by_Variable!V$557:V$609,D802)</f>
        <v>1761.3787917945242</v>
      </c>
      <c r="X815" s="200">
        <f>INDEX(Sorted_by_Variable!W$557:W$609,D802)</f>
        <v>1814.8778454449773</v>
      </c>
      <c r="Y815" s="200">
        <f>INDEX(Sorted_by_Variable!X$557:X$609,D802)</f>
        <v>1858.5515788835892</v>
      </c>
      <c r="Z815" s="200">
        <f>INDEX(Sorted_by_Variable!Y$557:Y$609,D802)</f>
        <v>1892.5368038900481</v>
      </c>
      <c r="AA815" s="200">
        <f>INDEX(Sorted_by_Variable!Z$557:Z$609,D802)</f>
        <v>1916.9602554771539</v>
      </c>
      <c r="AB815" s="200">
        <f>INDEX(Sorted_by_Variable!AA$557:AA$609,D802)</f>
        <v>1931.9388496938702</v>
      </c>
      <c r="AC815" s="200">
        <f>INDEX(Sorted_by_Variable!AB$557:AB$609,D802)</f>
        <v>1937.5799295991119</v>
      </c>
      <c r="AD815" s="200">
        <f>INDEX(Sorted_by_Variable!AC$557:AC$609,D802)</f>
        <v>1941.3384896813945</v>
      </c>
      <c r="AE815" s="200">
        <f>INDEX(Sorted_by_Variable!AD$557:AD$609,D802)</f>
        <v>1944.5787391069523</v>
      </c>
      <c r="AF815" s="200">
        <f>INDEX(Sorted_by_Variable!AE$557:AE$609,D802)</f>
        <v>1948.6137578743069</v>
      </c>
      <c r="AG815" s="200">
        <f>INDEX(Sorted_by_Variable!AF$557:AF$609,D802)</f>
        <v>1953.8055759464648</v>
      </c>
      <c r="AH815" s="200">
        <f>INDEX(Sorted_by_Variable!AG$557:AG$609,D802)</f>
        <v>1960.0031143532419</v>
      </c>
      <c r="AI815" s="200">
        <f>INDEX(Sorted_by_Variable!AH$557:AH$609,D802)</f>
        <v>1967.1544563299738</v>
      </c>
      <c r="AJ815" s="200">
        <f>INDEX(Sorted_by_Variable!AI$557:AI$609,D802)</f>
        <v>1975.1285026450257</v>
      </c>
      <c r="AK815" s="200">
        <f>INDEX(Sorted_by_Variable!AJ$557:AJ$609,D802)</f>
        <v>1983.8059598905286</v>
      </c>
      <c r="AL815" s="200">
        <f>INDEX(Sorted_by_Variable!AK$557:AK$609,D802)</f>
        <v>1993.0788691032528</v>
      </c>
      <c r="AM815" s="200">
        <f>INDEX(Sorted_by_Variable!AL$557:AL$609,D802)</f>
        <v>2002.8501610377102</v>
      </c>
      <c r="AN815" s="200">
        <f>INDEX(Sorted_by_Variable!AM$557:AM$609,D802)</f>
        <v>2013.033237016251</v>
      </c>
      <c r="AO815" s="200">
        <f>INDEX(Sorted_by_Variable!AN$557:AN$609,D802)</f>
        <v>2023.5515743307426</v>
      </c>
      <c r="AP815" s="200">
        <f>INDEX(Sorted_by_Variable!AO$557:AO$609,D802)</f>
        <v>2034.3383552182186</v>
      </c>
      <c r="AQ815" s="201">
        <f>INDEX(Sorted_by_Variable!AP$557:AP$609,D802)</f>
        <v>2045.3361184787409</v>
      </c>
      <c r="AS815" s="69" t="str">
        <f>C814&amp;"|"&amp;C815</f>
        <v>Annualized total cost of EE|Annualized total cost of EE</v>
      </c>
    </row>
    <row r="816" spans="2:45" x14ac:dyDescent="0.35">
      <c r="B816" s="36"/>
      <c r="C816" s="244" t="s">
        <v>2419</v>
      </c>
      <c r="D816" s="76" t="s">
        <v>2376</v>
      </c>
      <c r="E816" s="200"/>
      <c r="F816" s="199">
        <f>INDEX(Sorted_by_Variable!E$612:E$664,D802)</f>
        <v>0</v>
      </c>
      <c r="G816" s="200">
        <f>INDEX(Sorted_by_Variable!F$612:F$664,D802)</f>
        <v>0</v>
      </c>
      <c r="H816" s="200">
        <f>INDEX(Sorted_by_Variable!G$612:G$664,D802)</f>
        <v>0</v>
      </c>
      <c r="I816" s="200">
        <f>INDEX(Sorted_by_Variable!H$612:H$664,D802)</f>
        <v>0</v>
      </c>
      <c r="J816" s="200">
        <f>INDEX(Sorted_by_Variable!I$612:I$664,D802)</f>
        <v>69.891403994940404</v>
      </c>
      <c r="K816" s="200">
        <f>INDEX(Sorted_by_Variable!J$612:J$664,D802)</f>
        <v>149.26822024142166</v>
      </c>
      <c r="L816" s="200">
        <f>INDEX(Sorted_by_Variable!K$612:K$664,D802)</f>
        <v>237.16301198562485</v>
      </c>
      <c r="M816" s="200">
        <f>INDEX(Sorted_by_Variable!L$612:L$664,D802)</f>
        <v>324.05604259042605</v>
      </c>
      <c r="N816" s="200">
        <f>INDEX(Sorted_by_Variable!M$612:M$664,D802)</f>
        <v>404.90799077376153</v>
      </c>
      <c r="O816" s="200">
        <f>INDEX(Sorted_by_Variable!N$612:N$664,D802)</f>
        <v>479.85309930688948</v>
      </c>
      <c r="P816" s="200">
        <f>INDEX(Sorted_by_Variable!O$612:O$664,D802)</f>
        <v>549.01870140998778</v>
      </c>
      <c r="Q816" s="200">
        <f>INDEX(Sorted_by_Variable!P$612:P$664,D802)</f>
        <v>612.52542973442144</v>
      </c>
      <c r="R816" s="201">
        <f>INDEX(Sorted_by_Variable!Q$612:Q$664,D802)</f>
        <v>670.4874167521117</v>
      </c>
      <c r="S816" s="200">
        <f>INDEX(Sorted_by_Variable!R$612:R$664,D802)</f>
        <v>723.0124868458696</v>
      </c>
      <c r="T816" s="200">
        <f>INDEX(Sorted_by_Variable!S$612:S$664,D802)</f>
        <v>770.20234038336287</v>
      </c>
      <c r="U816" s="200">
        <f>INDEX(Sorted_by_Variable!T$612:T$664,D802)</f>
        <v>812.15273004659855</v>
      </c>
      <c r="V816" s="200">
        <f>INDEX(Sorted_by_Variable!U$612:U$664,D802)</f>
        <v>848.95362967839344</v>
      </c>
      <c r="W816" s="200">
        <f>INDEX(Sorted_by_Variable!V$612:V$664,D802)</f>
        <v>880.6893958972621</v>
      </c>
      <c r="X816" s="200">
        <f>INDEX(Sorted_by_Variable!W$612:W$664,D802)</f>
        <v>907.43892272248866</v>
      </c>
      <c r="Y816" s="200">
        <f>INDEX(Sorted_by_Variable!X$612:X$664,D802)</f>
        <v>929.27578944179459</v>
      </c>
      <c r="Z816" s="200">
        <f>INDEX(Sorted_by_Variable!Y$612:Y$664,D802)</f>
        <v>946.26840194502404</v>
      </c>
      <c r="AA816" s="200">
        <f>INDEX(Sorted_by_Variable!Z$612:Z$664,D802)</f>
        <v>958.48012773857693</v>
      </c>
      <c r="AB816" s="200">
        <f>INDEX(Sorted_by_Variable!AA$612:AA$664,D802)</f>
        <v>965.96942484693511</v>
      </c>
      <c r="AC816" s="200">
        <f>INDEX(Sorted_by_Variable!AB$612:AB$664,D802)</f>
        <v>968.78996479955595</v>
      </c>
      <c r="AD816" s="200">
        <f>INDEX(Sorted_by_Variable!AC$612:AC$664,D802)</f>
        <v>970.66924484069727</v>
      </c>
      <c r="AE816" s="200">
        <f>INDEX(Sorted_by_Variable!AD$612:AD$664,D802)</f>
        <v>972.28936955347615</v>
      </c>
      <c r="AF816" s="200">
        <f>INDEX(Sorted_by_Variable!AE$612:AE$664,D802)</f>
        <v>974.30687893715344</v>
      </c>
      <c r="AG816" s="200">
        <f>INDEX(Sorted_by_Variable!AF$612:AF$664,D802)</f>
        <v>976.90278797323242</v>
      </c>
      <c r="AH816" s="200">
        <f>INDEX(Sorted_by_Variable!AG$612:AG$664,D802)</f>
        <v>980.00155717662096</v>
      </c>
      <c r="AI816" s="200">
        <f>INDEX(Sorted_by_Variable!AH$612:AH$664,D802)</f>
        <v>983.57722816498688</v>
      </c>
      <c r="AJ816" s="200">
        <f>INDEX(Sorted_by_Variable!AI$612:AI$664,D802)</f>
        <v>987.56425132251286</v>
      </c>
      <c r="AK816" s="200">
        <f>INDEX(Sorted_by_Variable!AJ$612:AJ$664,D802)</f>
        <v>991.90297994526429</v>
      </c>
      <c r="AL816" s="200">
        <f>INDEX(Sorted_by_Variable!AK$612:AK$664,D802)</f>
        <v>996.53943455162641</v>
      </c>
      <c r="AM816" s="200">
        <f>INDEX(Sorted_by_Variable!AL$612:AL$664,D802)</f>
        <v>1001.4250805188551</v>
      </c>
      <c r="AN816" s="200">
        <f>INDEX(Sorted_by_Variable!AM$612:AM$664,D802)</f>
        <v>1006.5166185081255</v>
      </c>
      <c r="AO816" s="200">
        <f>INDEX(Sorted_by_Variable!AN$612:AN$664,D802)</f>
        <v>1011.7757871653713</v>
      </c>
      <c r="AP816" s="200">
        <f>INDEX(Sorted_by_Variable!AO$612:AO$664,D802)</f>
        <v>1017.1691776091093</v>
      </c>
      <c r="AQ816" s="201">
        <f>INDEX(Sorted_by_Variable!AP$612:AP$664,D802)</f>
        <v>1022.6680592393705</v>
      </c>
      <c r="AS816" s="69" t="str">
        <f>C814&amp;"|"&amp;C816</f>
        <v>Annualized total cost of EE|Annualized program cost of EE</v>
      </c>
    </row>
    <row r="817" spans="2:45" x14ac:dyDescent="0.35">
      <c r="B817" s="36"/>
      <c r="C817" s="244" t="s">
        <v>2420</v>
      </c>
      <c r="D817" s="76" t="s">
        <v>2376</v>
      </c>
      <c r="E817" s="200"/>
      <c r="F817" s="199">
        <f>INDEX(Sorted_by_Variable!E$667:E$719,D802)</f>
        <v>0</v>
      </c>
      <c r="G817" s="200">
        <f>INDEX(Sorted_by_Variable!F$667:F$719,D802)</f>
        <v>0</v>
      </c>
      <c r="H817" s="200">
        <f>INDEX(Sorted_by_Variable!G$667:G$719,D802)</f>
        <v>0</v>
      </c>
      <c r="I817" s="200">
        <f>INDEX(Sorted_by_Variable!H$667:H$719,D802)</f>
        <v>0</v>
      </c>
      <c r="J817" s="200">
        <f>INDEX(Sorted_by_Variable!I$667:I$719,D802)</f>
        <v>69.891403994940404</v>
      </c>
      <c r="K817" s="200">
        <f>INDEX(Sorted_by_Variable!J$667:J$719,D802)</f>
        <v>149.26822024142166</v>
      </c>
      <c r="L817" s="200">
        <f>INDEX(Sorted_by_Variable!K$667:K$719,D802)</f>
        <v>237.16301198562485</v>
      </c>
      <c r="M817" s="200">
        <f>INDEX(Sorted_by_Variable!L$667:L$719,D802)</f>
        <v>324.05604259042605</v>
      </c>
      <c r="N817" s="200">
        <f>INDEX(Sorted_by_Variable!M$667:M$719,D802)</f>
        <v>404.90799077376153</v>
      </c>
      <c r="O817" s="200">
        <f>INDEX(Sorted_by_Variable!N$667:N$719,D802)</f>
        <v>479.85309930688948</v>
      </c>
      <c r="P817" s="200">
        <f>INDEX(Sorted_by_Variable!O$667:O$719,D802)</f>
        <v>549.01870140998778</v>
      </c>
      <c r="Q817" s="200">
        <f>INDEX(Sorted_by_Variable!P$667:P$719,D802)</f>
        <v>612.52542973442144</v>
      </c>
      <c r="R817" s="201">
        <f>INDEX(Sorted_by_Variable!Q$667:Q$719,D802)</f>
        <v>670.4874167521117</v>
      </c>
      <c r="S817" s="200">
        <f>INDEX(Sorted_by_Variable!R$667:R$719,D802)</f>
        <v>723.0124868458696</v>
      </c>
      <c r="T817" s="200">
        <f>INDEX(Sorted_by_Variable!S$667:S$719,D802)</f>
        <v>770.20234038336287</v>
      </c>
      <c r="U817" s="200">
        <f>INDEX(Sorted_by_Variable!T$667:T$719,D802)</f>
        <v>812.15273004659855</v>
      </c>
      <c r="V817" s="200">
        <f>INDEX(Sorted_by_Variable!U$667:U$719,D802)</f>
        <v>848.95362967839344</v>
      </c>
      <c r="W817" s="200">
        <f>INDEX(Sorted_by_Variable!V$667:V$719,D802)</f>
        <v>880.6893958972621</v>
      </c>
      <c r="X817" s="200">
        <f>INDEX(Sorted_by_Variable!W$667:W$719,D802)</f>
        <v>907.43892272248866</v>
      </c>
      <c r="Y817" s="200">
        <f>INDEX(Sorted_by_Variable!X$667:X$719,D802)</f>
        <v>929.27578944179459</v>
      </c>
      <c r="Z817" s="200">
        <f>INDEX(Sorted_by_Variable!Y$667:Y$719,D802)</f>
        <v>946.26840194502404</v>
      </c>
      <c r="AA817" s="200">
        <f>INDEX(Sorted_by_Variable!Z$667:Z$719,D802)</f>
        <v>958.48012773857693</v>
      </c>
      <c r="AB817" s="200">
        <f>INDEX(Sorted_by_Variable!AA$667:AA$719,D802)</f>
        <v>965.96942484693511</v>
      </c>
      <c r="AC817" s="200">
        <f>INDEX(Sorted_by_Variable!AB$667:AB$719,D802)</f>
        <v>968.78996479955595</v>
      </c>
      <c r="AD817" s="200">
        <f>INDEX(Sorted_by_Variable!AC$667:AC$719,D802)</f>
        <v>970.66924484069727</v>
      </c>
      <c r="AE817" s="200">
        <f>INDEX(Sorted_by_Variable!AD$667:AD$719,D802)</f>
        <v>972.28936955347615</v>
      </c>
      <c r="AF817" s="200">
        <f>INDEX(Sorted_by_Variable!AE$667:AE$719,D802)</f>
        <v>974.30687893715344</v>
      </c>
      <c r="AG817" s="200">
        <f>INDEX(Sorted_by_Variable!AF$667:AF$719,D802)</f>
        <v>976.90278797323242</v>
      </c>
      <c r="AH817" s="200">
        <f>INDEX(Sorted_by_Variable!AG$667:AG$719,D802)</f>
        <v>980.00155717662096</v>
      </c>
      <c r="AI817" s="200">
        <f>INDEX(Sorted_by_Variable!AH$667:AH$719,D802)</f>
        <v>983.57722816498688</v>
      </c>
      <c r="AJ817" s="200">
        <f>INDEX(Sorted_by_Variable!AI$667:AI$719,D802)</f>
        <v>987.56425132251286</v>
      </c>
      <c r="AK817" s="200">
        <f>INDEX(Sorted_by_Variable!AJ$667:AJ$719,D802)</f>
        <v>991.90297994526429</v>
      </c>
      <c r="AL817" s="200">
        <f>INDEX(Sorted_by_Variable!AK$667:AK$719,D802)</f>
        <v>996.53943455162641</v>
      </c>
      <c r="AM817" s="200">
        <f>INDEX(Sorted_by_Variable!AL$667:AL$719,D802)</f>
        <v>1001.4250805188551</v>
      </c>
      <c r="AN817" s="200">
        <f>INDEX(Sorted_by_Variable!AM$667:AM$719,D802)</f>
        <v>1006.5166185081255</v>
      </c>
      <c r="AO817" s="200">
        <f>INDEX(Sorted_by_Variable!AN$667:AN$719,D802)</f>
        <v>1011.7757871653713</v>
      </c>
      <c r="AP817" s="200">
        <f>INDEX(Sorted_by_Variable!AO$667:AO$719,D802)</f>
        <v>1017.1691776091093</v>
      </c>
      <c r="AQ817" s="201">
        <f>INDEX(Sorted_by_Variable!AP$667:AP$719,D802)</f>
        <v>1022.6680592393705</v>
      </c>
      <c r="AS817" s="69" t="str">
        <f>C814&amp;"|"&amp;C817</f>
        <v>Annualized total cost of EE|Annualized participant cost of EE</v>
      </c>
    </row>
    <row r="818" spans="2:45" x14ac:dyDescent="0.35">
      <c r="B818" s="231"/>
      <c r="C818" s="247" t="s">
        <v>2421</v>
      </c>
      <c r="D818" s="248"/>
      <c r="E818" s="250"/>
      <c r="F818" s="249"/>
      <c r="G818" s="250"/>
      <c r="H818" s="250"/>
      <c r="I818" s="250"/>
      <c r="J818" s="250"/>
      <c r="K818" s="250"/>
      <c r="L818" s="250"/>
      <c r="M818" s="250"/>
      <c r="N818" s="250"/>
      <c r="O818" s="250"/>
      <c r="P818" s="250"/>
      <c r="Q818" s="250"/>
      <c r="R818" s="251"/>
      <c r="S818" s="250"/>
      <c r="T818" s="250"/>
      <c r="U818" s="250"/>
      <c r="V818" s="250"/>
      <c r="W818" s="250"/>
      <c r="X818" s="250"/>
      <c r="Y818" s="250"/>
      <c r="Z818" s="250"/>
      <c r="AA818" s="250"/>
      <c r="AB818" s="250"/>
      <c r="AC818" s="250"/>
      <c r="AD818" s="250"/>
      <c r="AE818" s="250"/>
      <c r="AF818" s="250"/>
      <c r="AG818" s="250"/>
      <c r="AH818" s="250"/>
      <c r="AI818" s="250"/>
      <c r="AJ818" s="250"/>
      <c r="AK818" s="250"/>
      <c r="AL818" s="250"/>
      <c r="AM818" s="250"/>
      <c r="AN818" s="250"/>
      <c r="AO818" s="250"/>
      <c r="AP818" s="250"/>
      <c r="AQ818" s="251"/>
      <c r="AS818" s="69" t="str">
        <f>C818</f>
        <v>Annual first-year costs</v>
      </c>
    </row>
    <row r="819" spans="2:45" x14ac:dyDescent="0.35">
      <c r="B819" s="36"/>
      <c r="C819" s="244" t="s">
        <v>2394</v>
      </c>
      <c r="D819" s="76" t="s">
        <v>2376</v>
      </c>
      <c r="E819" s="200"/>
      <c r="F819" s="199">
        <f>INDEX(Sorted_by_Variable!E$722:E$774,D802)</f>
        <v>0</v>
      </c>
      <c r="G819" s="200">
        <f>INDEX(Sorted_by_Variable!F$722:F$774,D802)</f>
        <v>0</v>
      </c>
      <c r="H819" s="200">
        <f>INDEX(Sorted_by_Variable!G$722:G$774,D802)</f>
        <v>0</v>
      </c>
      <c r="I819" s="200">
        <f>INDEX(Sorted_by_Variable!H$722:H$774,D802)</f>
        <v>0</v>
      </c>
      <c r="J819" s="200">
        <f>INDEX(Sorted_by_Variable!I$722:I$774,D802)</f>
        <v>1181.1615200000001</v>
      </c>
      <c r="K819" s="200">
        <f>INDEX(Sorted_by_Variable!J$722:J$774,D802)</f>
        <v>1403.6309475280789</v>
      </c>
      <c r="L819" s="200">
        <f>INDEX(Sorted_by_Variable!K$722:K$774,D802)</f>
        <v>1621.4596555533508</v>
      </c>
      <c r="M819" s="200">
        <f>INDEX(Sorted_by_Variable!L$722:L$774,D802)</f>
        <v>1689.8699201423422</v>
      </c>
      <c r="N819" s="200">
        <f>INDEX(Sorted_by_Variable!M$722:M$774,D802)</f>
        <v>1676.7164265747101</v>
      </c>
      <c r="O819" s="200">
        <f>INDEX(Sorted_by_Variable!N$722:N$774,D802)</f>
        <v>1665.1393405454216</v>
      </c>
      <c r="P819" s="200">
        <f>INDEX(Sorted_by_Variable!O$722:O$774,D802)</f>
        <v>1655.1048597761244</v>
      </c>
      <c r="Q819" s="200">
        <f>INDEX(Sorted_by_Variable!P$722:P$774,D802)</f>
        <v>1646.5809347119191</v>
      </c>
      <c r="R819" s="201">
        <f>INDEX(Sorted_by_Variable!Q$722:Q$774,D802)</f>
        <v>1639.5372155503646</v>
      </c>
      <c r="S819" s="200">
        <f>INDEX(Sorted_by_Variable!R$722:R$774,D802)</f>
        <v>1633.9450014488075</v>
      </c>
      <c r="T819" s="200">
        <f>INDEX(Sorted_by_Variable!S$722:S$774,D802)</f>
        <v>1629.777191835545</v>
      </c>
      <c r="U819" s="200">
        <f>INDEX(Sorted_by_Variable!T$722:T$774,D802)</f>
        <v>1627.0082397531507</v>
      </c>
      <c r="V819" s="200">
        <f>INDEX(Sorted_by_Variable!U$722:U$774,D802)</f>
        <v>1625.6141071650659</v>
      </c>
      <c r="W819" s="200">
        <f>INDEX(Sorted_by_Variable!V$722:V$774,D802)</f>
        <v>1625.5722221591493</v>
      </c>
      <c r="X819" s="200">
        <f>INDEX(Sorted_by_Variable!W$722:W$774,D802)</f>
        <v>1626.8614379844607</v>
      </c>
      <c r="Y819" s="200">
        <f>INDEX(Sorted_by_Variable!X$722:X$774,D802)</f>
        <v>1629.4619938599953</v>
      </c>
      <c r="Z819" s="200">
        <f>INDEX(Sorted_by_Variable!Y$722:Y$774,D802)</f>
        <v>1633.3554774964341</v>
      </c>
      <c r="AA819" s="200">
        <f>INDEX(Sorted_by_Variable!Z$722:Z$774,D802)</f>
        <v>1638.524789274298</v>
      </c>
      <c r="AB819" s="200">
        <f>INDEX(Sorted_by_Variable!AA$722:AA$774,D802)</f>
        <v>1644.9541080240497</v>
      </c>
      <c r="AC819" s="200">
        <f>INDEX(Sorted_by_Variable!AB$722:AB$774,D802)</f>
        <v>1652.6288583558501</v>
      </c>
      <c r="AD819" s="200">
        <f>INDEX(Sorted_by_Variable!AC$722:AC$774,D802)</f>
        <v>1661.5356794886977</v>
      </c>
      <c r="AE819" s="200">
        <f>INDEX(Sorted_by_Variable!AD$722:AD$774,D802)</f>
        <v>1670.7298995938359</v>
      </c>
      <c r="AF819" s="200">
        <f>INDEX(Sorted_by_Variable!AE$722:AE$774,D802)</f>
        <v>1680.0388530338876</v>
      </c>
      <c r="AG819" s="200">
        <f>INDEX(Sorted_by_Variable!AF$722:AF$774,D802)</f>
        <v>1689.2963560304231</v>
      </c>
      <c r="AH819" s="200">
        <f>INDEX(Sorted_by_Variable!AG$722:AG$774,D802)</f>
        <v>1698.4567713305669</v>
      </c>
      <c r="AI819" s="200">
        <f>INDEX(Sorted_by_Variable!AH$722:AH$774,D802)</f>
        <v>1708.2699385990181</v>
      </c>
      <c r="AJ819" s="200">
        <f>INDEX(Sorted_by_Variable!AI$722:AI$774,D802)</f>
        <v>1718.0199334230067</v>
      </c>
      <c r="AK819" s="200">
        <f>INDEX(Sorted_by_Variable!AJ$722:AJ$774,D802)</f>
        <v>1727.7236869451422</v>
      </c>
      <c r="AL819" s="200">
        <f>INDEX(Sorted_by_Variable!AK$722:AK$774,D802)</f>
        <v>1737.3966356359792</v>
      </c>
      <c r="AM819" s="200">
        <f>INDEX(Sorted_by_Variable!AL$722:AL$774,D802)</f>
        <v>1747.052781050483</v>
      </c>
      <c r="AN819" s="200">
        <f>INDEX(Sorted_by_Variable!AM$722:AM$774,D802)</f>
        <v>1756.7047462063849</v>
      </c>
      <c r="AO819" s="200">
        <f>INDEX(Sorted_by_Variable!AN$722:AN$774,D802)</f>
        <v>1766.363828720717</v>
      </c>
      <c r="AP819" s="200">
        <f>INDEX(Sorted_by_Variable!AO$722:AO$774,D802)</f>
        <v>1776.040050834486</v>
      </c>
      <c r="AQ819" s="201">
        <f>INDEX(Sorted_by_Variable!AP$722:AP$774,D802)</f>
        <v>1785.7422064494147</v>
      </c>
      <c r="AS819" s="69" t="str">
        <f>C818&amp;"|"&amp;C819</f>
        <v>Annual first-year costs|Annual total cost of EE</v>
      </c>
    </row>
    <row r="820" spans="2:45" x14ac:dyDescent="0.35">
      <c r="B820" s="36"/>
      <c r="C820" s="244" t="s">
        <v>2385</v>
      </c>
      <c r="D820" s="76" t="s">
        <v>2376</v>
      </c>
      <c r="E820" s="200"/>
      <c r="F820" s="199">
        <f>INDEX(Sorted_by_Variable!E$777:E$829,D802)</f>
        <v>0</v>
      </c>
      <c r="G820" s="200">
        <f>INDEX(Sorted_by_Variable!F$777:F$829,D802)</f>
        <v>0</v>
      </c>
      <c r="H820" s="200">
        <f>INDEX(Sorted_by_Variable!G$777:G$829,D802)</f>
        <v>0</v>
      </c>
      <c r="I820" s="200">
        <f>INDEX(Sorted_by_Variable!H$777:H$829,D802)</f>
        <v>0</v>
      </c>
      <c r="J820" s="200">
        <f>INDEX(Sorted_by_Variable!I$777:I$829,D802)</f>
        <v>590.58076000000005</v>
      </c>
      <c r="K820" s="200">
        <f>INDEX(Sorted_by_Variable!J$777:J$829,D802)</f>
        <v>701.81547376403944</v>
      </c>
      <c r="L820" s="200">
        <f>INDEX(Sorted_by_Variable!K$777:K$829,D802)</f>
        <v>810.72982777667539</v>
      </c>
      <c r="M820" s="200">
        <f>INDEX(Sorted_by_Variable!L$777:L$829,D802)</f>
        <v>844.93496007117108</v>
      </c>
      <c r="N820" s="200">
        <f>INDEX(Sorted_by_Variable!M$777:M$829,D802)</f>
        <v>838.35821328735506</v>
      </c>
      <c r="O820" s="200">
        <f>INDEX(Sorted_by_Variable!N$777:N$829,D802)</f>
        <v>832.56967027271082</v>
      </c>
      <c r="P820" s="200">
        <f>INDEX(Sorted_by_Variable!O$777:O$829,D802)</f>
        <v>827.55242988806219</v>
      </c>
      <c r="Q820" s="200">
        <f>INDEX(Sorted_by_Variable!P$777:P$829,D802)</f>
        <v>823.29046735595955</v>
      </c>
      <c r="R820" s="201">
        <f>INDEX(Sorted_by_Variable!Q$777:Q$829,D802)</f>
        <v>819.76860777518232</v>
      </c>
      <c r="S820" s="200">
        <f>INDEX(Sorted_by_Variable!R$777:R$829,D802)</f>
        <v>816.97250072440374</v>
      </c>
      <c r="T820" s="200">
        <f>INDEX(Sorted_by_Variable!S$777:S$829,D802)</f>
        <v>814.88859591777248</v>
      </c>
      <c r="U820" s="200">
        <f>INDEX(Sorted_by_Variable!T$777:T$829,D802)</f>
        <v>813.50411987657537</v>
      </c>
      <c r="V820" s="200">
        <f>INDEX(Sorted_by_Variable!U$777:U$829,D802)</f>
        <v>812.80705358253294</v>
      </c>
      <c r="W820" s="200">
        <f>INDEX(Sorted_by_Variable!V$777:V$829,D802)</f>
        <v>812.78611107957465</v>
      </c>
      <c r="X820" s="200">
        <f>INDEX(Sorted_by_Variable!W$777:W$829,D802)</f>
        <v>813.43071899223037</v>
      </c>
      <c r="Y820" s="200">
        <f>INDEX(Sorted_by_Variable!X$777:X$829,D802)</f>
        <v>814.73099692999767</v>
      </c>
      <c r="Z820" s="200">
        <f>INDEX(Sorted_by_Variable!Y$777:Y$829,D802)</f>
        <v>816.67773874821705</v>
      </c>
      <c r="AA820" s="200">
        <f>INDEX(Sorted_by_Variable!Z$777:Z$829,D802)</f>
        <v>819.26239463714899</v>
      </c>
      <c r="AB820" s="200">
        <f>INDEX(Sorted_by_Variable!AA$777:AA$829,D802)</f>
        <v>822.47705401202484</v>
      </c>
      <c r="AC820" s="200">
        <f>INDEX(Sorted_by_Variable!AB$777:AB$829,D802)</f>
        <v>826.31442917792504</v>
      </c>
      <c r="AD820" s="200">
        <f>INDEX(Sorted_by_Variable!AC$777:AC$829,D802)</f>
        <v>830.76783974434886</v>
      </c>
      <c r="AE820" s="200">
        <f>INDEX(Sorted_by_Variable!AD$777:AD$829,D802)</f>
        <v>835.36494979691793</v>
      </c>
      <c r="AF820" s="200">
        <f>INDEX(Sorted_by_Variable!AE$777:AE$829,D802)</f>
        <v>840.01942651694378</v>
      </c>
      <c r="AG820" s="200">
        <f>INDEX(Sorted_by_Variable!AF$777:AF$829,D802)</f>
        <v>844.64817801521156</v>
      </c>
      <c r="AH820" s="200">
        <f>INDEX(Sorted_by_Variable!AG$777:AG$829,D802)</f>
        <v>849.22838566528344</v>
      </c>
      <c r="AI820" s="200">
        <f>INDEX(Sorted_by_Variable!AH$777:AH$829,D802)</f>
        <v>854.13496929950907</v>
      </c>
      <c r="AJ820" s="200">
        <f>INDEX(Sorted_by_Variable!AI$777:AI$829,D802)</f>
        <v>859.00996671150335</v>
      </c>
      <c r="AK820" s="200">
        <f>INDEX(Sorted_by_Variable!AJ$777:AJ$829,D802)</f>
        <v>863.86184347257108</v>
      </c>
      <c r="AL820" s="200">
        <f>INDEX(Sorted_by_Variable!AK$777:AK$829,D802)</f>
        <v>868.69831781798962</v>
      </c>
      <c r="AM820" s="200">
        <f>INDEX(Sorted_by_Variable!AL$777:AL$829,D802)</f>
        <v>873.52639052524148</v>
      </c>
      <c r="AN820" s="200">
        <f>INDEX(Sorted_by_Variable!AM$777:AM$829,D802)</f>
        <v>878.35237310319246</v>
      </c>
      <c r="AO820" s="200">
        <f>INDEX(Sorted_by_Variable!AN$777:AN$829,D802)</f>
        <v>883.18191436035852</v>
      </c>
      <c r="AP820" s="200">
        <f>INDEX(Sorted_by_Variable!AO$777:AO$829,D802)</f>
        <v>888.020025417243</v>
      </c>
      <c r="AQ820" s="201">
        <f>INDEX(Sorted_by_Variable!AP$777:AP$829,D802)</f>
        <v>892.87110322470733</v>
      </c>
      <c r="AS820" s="69" t="str">
        <f>C818&amp;"|"&amp;C820</f>
        <v>Annual first-year costs|Annual program cost of EE</v>
      </c>
    </row>
    <row r="821" spans="2:45" ht="18" thickBot="1" x14ac:dyDescent="0.4">
      <c r="B821" s="29"/>
      <c r="C821" s="245" t="s">
        <v>2386</v>
      </c>
      <c r="D821" s="96" t="s">
        <v>2376</v>
      </c>
      <c r="E821" s="203"/>
      <c r="F821" s="202">
        <f>INDEX(Sorted_by_Variable!E$832:E$884,D802)</f>
        <v>0</v>
      </c>
      <c r="G821" s="203">
        <f>INDEX(Sorted_by_Variable!F$832:F$884,D802)</f>
        <v>0</v>
      </c>
      <c r="H821" s="203">
        <f>INDEX(Sorted_by_Variable!G$832:G$884,D802)</f>
        <v>0</v>
      </c>
      <c r="I821" s="203">
        <f>INDEX(Sorted_by_Variable!H$832:H$884,D802)</f>
        <v>0</v>
      </c>
      <c r="J821" s="203">
        <f>INDEX(Sorted_by_Variable!I$832:I$884,D802)</f>
        <v>590.58076000000005</v>
      </c>
      <c r="K821" s="203">
        <f>INDEX(Sorted_by_Variable!J$832:J$884,D802)</f>
        <v>701.81547376403944</v>
      </c>
      <c r="L821" s="203">
        <f>INDEX(Sorted_by_Variable!K$832:K$884,D802)</f>
        <v>810.72982777667539</v>
      </c>
      <c r="M821" s="203">
        <f>INDEX(Sorted_by_Variable!L$832:L$884,D802)</f>
        <v>844.93496007117108</v>
      </c>
      <c r="N821" s="203">
        <f>INDEX(Sorted_by_Variable!M$832:M$884,D802)</f>
        <v>838.35821328735506</v>
      </c>
      <c r="O821" s="203">
        <f>INDEX(Sorted_by_Variable!N$832:N$884,D802)</f>
        <v>832.56967027271082</v>
      </c>
      <c r="P821" s="203">
        <f>INDEX(Sorted_by_Variable!O$832:O$884,D802)</f>
        <v>827.55242988806219</v>
      </c>
      <c r="Q821" s="203">
        <f>INDEX(Sorted_by_Variable!P$832:P$884,D802)</f>
        <v>823.29046735595955</v>
      </c>
      <c r="R821" s="204">
        <f>INDEX(Sorted_by_Variable!Q$832:Q$884,D802)</f>
        <v>819.76860777518232</v>
      </c>
      <c r="S821" s="203">
        <f>INDEX(Sorted_by_Variable!R$832:R$884,D802)</f>
        <v>816.97250072440374</v>
      </c>
      <c r="T821" s="203">
        <f>INDEX(Sorted_by_Variable!S$832:S$884,D802)</f>
        <v>814.88859591777248</v>
      </c>
      <c r="U821" s="203">
        <f>INDEX(Sorted_by_Variable!T$832:T$884,D802)</f>
        <v>813.50411987657537</v>
      </c>
      <c r="V821" s="203">
        <f>INDEX(Sorted_by_Variable!U$832:U$884,D802)</f>
        <v>812.80705358253294</v>
      </c>
      <c r="W821" s="203">
        <f>INDEX(Sorted_by_Variable!V$832:V$884,D802)</f>
        <v>812.78611107957465</v>
      </c>
      <c r="X821" s="203">
        <f>INDEX(Sorted_by_Variable!W$832:W$884,D802)</f>
        <v>813.43071899223037</v>
      </c>
      <c r="Y821" s="203">
        <f>INDEX(Sorted_by_Variable!X$832:X$884,D802)</f>
        <v>814.73099692999767</v>
      </c>
      <c r="Z821" s="203">
        <f>INDEX(Sorted_by_Variable!Y$832:Y$884,D802)</f>
        <v>816.67773874821705</v>
      </c>
      <c r="AA821" s="203">
        <f>INDEX(Sorted_by_Variable!Z$832:Z$884,D802)</f>
        <v>819.26239463714899</v>
      </c>
      <c r="AB821" s="203">
        <f>INDEX(Sorted_by_Variable!AA$832:AA$884,D802)</f>
        <v>822.47705401202484</v>
      </c>
      <c r="AC821" s="203">
        <f>INDEX(Sorted_by_Variable!AB$832:AB$884,D802)</f>
        <v>826.31442917792504</v>
      </c>
      <c r="AD821" s="203">
        <f>INDEX(Sorted_by_Variable!AC$832:AC$884,D802)</f>
        <v>830.76783974434886</v>
      </c>
      <c r="AE821" s="203">
        <f>INDEX(Sorted_by_Variable!AD$832:AD$884,D802)</f>
        <v>835.36494979691793</v>
      </c>
      <c r="AF821" s="203">
        <f>INDEX(Sorted_by_Variable!AE$832:AE$884,D802)</f>
        <v>840.01942651694378</v>
      </c>
      <c r="AG821" s="203">
        <f>INDEX(Sorted_by_Variable!AF$832:AF$884,D802)</f>
        <v>844.64817801521156</v>
      </c>
      <c r="AH821" s="203">
        <f>INDEX(Sorted_by_Variable!AG$832:AG$884,D802)</f>
        <v>849.22838566528344</v>
      </c>
      <c r="AI821" s="203">
        <f>INDEX(Sorted_by_Variable!AH$832:AH$884,D802)</f>
        <v>854.13496929950907</v>
      </c>
      <c r="AJ821" s="203">
        <f>INDEX(Sorted_by_Variable!AI$832:AI$884,D802)</f>
        <v>859.00996671150335</v>
      </c>
      <c r="AK821" s="203">
        <f>INDEX(Sorted_by_Variable!AJ$832:AJ$884,D802)</f>
        <v>863.86184347257108</v>
      </c>
      <c r="AL821" s="203">
        <f>INDEX(Sorted_by_Variable!AK$832:AK$884,D802)</f>
        <v>868.69831781798962</v>
      </c>
      <c r="AM821" s="203">
        <f>INDEX(Sorted_by_Variable!AL$832:AL$884,D802)</f>
        <v>873.52639052524148</v>
      </c>
      <c r="AN821" s="203">
        <f>INDEX(Sorted_by_Variable!AM$832:AM$884,D802)</f>
        <v>878.35237310319246</v>
      </c>
      <c r="AO821" s="203">
        <f>INDEX(Sorted_by_Variable!AN$832:AN$884,D802)</f>
        <v>883.18191436035852</v>
      </c>
      <c r="AP821" s="203">
        <f>INDEX(Sorted_by_Variable!AO$832:AO$884,D802)</f>
        <v>888.020025417243</v>
      </c>
      <c r="AQ821" s="204">
        <f>INDEX(Sorted_by_Variable!AP$832:AP$884,D802)</f>
        <v>892.87110322470733</v>
      </c>
      <c r="AS821" s="69" t="str">
        <f>C818&amp;"|"&amp;C821</f>
        <v>Annual first-year costs|Annual participant cost of EE</v>
      </c>
    </row>
    <row r="822" spans="2:45" ht="18.75" thickTop="1" thickBot="1" x14ac:dyDescent="0.4"/>
    <row r="823" spans="2:45" ht="25.5" thickTop="1" x14ac:dyDescent="0.5">
      <c r="B823" s="217" t="str">
        <f>INDEX(Sorted_by_Variable!$C$7:$C$59,D823)</f>
        <v>Rhode Island</v>
      </c>
      <c r="C823" s="94"/>
      <c r="D823" s="228">
        <f>D802+1</f>
        <v>38</v>
      </c>
      <c r="E823" s="220"/>
      <c r="F823" s="222"/>
      <c r="G823" s="94"/>
      <c r="H823" s="94"/>
      <c r="I823" s="94"/>
      <c r="J823" s="94"/>
      <c r="K823" s="94"/>
      <c r="L823" s="94"/>
      <c r="M823" s="94"/>
      <c r="N823" s="94"/>
      <c r="O823" s="94"/>
      <c r="P823" s="94"/>
      <c r="Q823" s="94"/>
      <c r="R823" s="220"/>
      <c r="S823" s="94"/>
      <c r="T823" s="94"/>
      <c r="U823" s="94"/>
      <c r="V823" s="94"/>
      <c r="W823" s="94"/>
      <c r="X823" s="94"/>
      <c r="Y823" s="94"/>
      <c r="Z823" s="94"/>
      <c r="AA823" s="94"/>
      <c r="AB823" s="94"/>
      <c r="AC823" s="94"/>
      <c r="AD823" s="94"/>
      <c r="AE823" s="94"/>
      <c r="AF823" s="94"/>
      <c r="AG823" s="94"/>
      <c r="AH823" s="94"/>
      <c r="AI823" s="94"/>
      <c r="AJ823" s="94"/>
      <c r="AK823" s="94"/>
      <c r="AL823" s="94"/>
      <c r="AM823" s="94"/>
      <c r="AN823" s="94"/>
      <c r="AO823" s="94"/>
      <c r="AP823" s="94"/>
      <c r="AQ823" s="220"/>
      <c r="AS823" s="69"/>
    </row>
    <row r="824" spans="2:45" x14ac:dyDescent="0.35">
      <c r="C824" t="s">
        <v>2358</v>
      </c>
      <c r="D824" s="76" t="s">
        <v>0</v>
      </c>
      <c r="E824" s="166">
        <f>INDEX(Sorted_by_Variable!D$7:D$59,D823)</f>
        <v>7768.2939999999999</v>
      </c>
      <c r="F824" s="167">
        <f>INDEX(Sorted_by_Variable!E$7:E$59,D823)</f>
        <v>7785.3340471996062</v>
      </c>
      <c r="G824" s="166">
        <f>INDEX(Sorted_by_Variable!F$7:F$59,D823)</f>
        <v>7802.4114723883267</v>
      </c>
      <c r="H824" s="166">
        <f>INDEX(Sorted_by_Variable!G$7:G$59,D823)</f>
        <v>7819.5263575561958</v>
      </c>
      <c r="I824" s="166">
        <f>INDEX(Sorted_by_Variable!H$7:H$59,D823)</f>
        <v>7836.6787848730974</v>
      </c>
      <c r="J824" s="166">
        <f>INDEX(Sorted_by_Variable!I$7:I$59,D823)</f>
        <v>7853.8688366891583</v>
      </c>
      <c r="K824" s="166">
        <f>INDEX(Sorted_by_Variable!J$7:J$59,D823)</f>
        <v>7871.0965955351421</v>
      </c>
      <c r="L824" s="166">
        <f>INDEX(Sorted_by_Variable!K$7:K$59,D823)</f>
        <v>7888.3621441228479</v>
      </c>
      <c r="M824" s="166">
        <f>INDEX(Sorted_by_Variable!L$7:L$59,D823)</f>
        <v>7905.6655653455055</v>
      </c>
      <c r="N824" s="166">
        <f>INDEX(Sorted_by_Variable!M$7:M$59,D823)</f>
        <v>7923.0069422781744</v>
      </c>
      <c r="O824" s="166">
        <f>INDEX(Sorted_by_Variable!N$7:N$59,D823)</f>
        <v>7940.3863581781425</v>
      </c>
      <c r="P824" s="166">
        <f>INDEX(Sorted_by_Variable!O$7:O$59,D823)</f>
        <v>7957.8038964853267</v>
      </c>
      <c r="Q824" s="166">
        <f>INDEX(Sorted_by_Variable!P$7:P$59,D823)</f>
        <v>7975.2596408226709</v>
      </c>
      <c r="R824" s="168">
        <f>INDEX(Sorted_by_Variable!Q$7:Q$59,D823)</f>
        <v>7992.7536749965493</v>
      </c>
      <c r="S824" s="166">
        <f>INDEX(Sorted_by_Variable!R$7:R$59,D823)</f>
        <v>8010.2860829971696</v>
      </c>
      <c r="T824" s="166">
        <f>INDEX(Sorted_by_Variable!S$7:S$59,D823)</f>
        <v>8027.8569489989741</v>
      </c>
      <c r="U824" s="166">
        <f>INDEX(Sorted_by_Variable!T$7:T$59,D823)</f>
        <v>8045.466357361046</v>
      </c>
      <c r="V824" s="166">
        <f>INDEX(Sorted_by_Variable!U$7:U$59,D823)</f>
        <v>8063.1143926275126</v>
      </c>
      <c r="W824" s="166">
        <f>INDEX(Sorted_by_Variable!V$7:V$59,D823)</f>
        <v>8080.8011395279518</v>
      </c>
      <c r="X824" s="166">
        <f>INDEX(Sorted_by_Variable!W$7:W$59,D823)</f>
        <v>8098.5266829777993</v>
      </c>
      <c r="Y824" s="166">
        <f>INDEX(Sorted_by_Variable!X$7:X$59,D823)</f>
        <v>8116.2911080787562</v>
      </c>
      <c r="Z824" s="166">
        <f>INDEX(Sorted_by_Variable!Y$7:Y$59,D823)</f>
        <v>8134.0945001191976</v>
      </c>
      <c r="AA824" s="166">
        <f>INDEX(Sorted_by_Variable!Z$7:Z$59,D823)</f>
        <v>8151.9369445745815</v>
      </c>
      <c r="AB824" s="166">
        <f>INDEX(Sorted_by_Variable!AA$7:AA$59,D823)</f>
        <v>8169.8185271078592</v>
      </c>
      <c r="AC824" s="166">
        <f>INDEX(Sorted_by_Variable!AB$7:AB$59,D823)</f>
        <v>8187.739333569888</v>
      </c>
      <c r="AD824" s="166">
        <f>INDEX(Sorted_by_Variable!AC$7:AC$59,D823)</f>
        <v>8205.6994499998418</v>
      </c>
      <c r="AE824" s="166">
        <f>INDEX(Sorted_by_Variable!AD$7:AD$59,D823)</f>
        <v>8223.6989626256236</v>
      </c>
      <c r="AF824" s="166">
        <f>INDEX(Sorted_by_Variable!AE$7:AE$59,D823)</f>
        <v>8241.7379578642813</v>
      </c>
      <c r="AG824" s="166">
        <f>INDEX(Sorted_by_Variable!AF$7:AF$59,D823)</f>
        <v>8259.8165223224223</v>
      </c>
      <c r="AH824" s="166">
        <f>INDEX(Sorted_by_Variable!AG$7:AG$59,D823)</f>
        <v>8278.049656482146</v>
      </c>
      <c r="AI824" s="166">
        <f>INDEX(Sorted_by_Variable!AH$7:AH$59,D823)</f>
        <v>8296.3230393786762</v>
      </c>
      <c r="AJ824" s="166">
        <f>INDEX(Sorted_by_Variable!AI$7:AI$59,D823)</f>
        <v>8314.6367598590987</v>
      </c>
      <c r="AK824" s="166">
        <f>INDEX(Sorted_by_Variable!AJ$7:AJ$59,D823)</f>
        <v>8332.9909069666246</v>
      </c>
      <c r="AL824" s="166">
        <f>INDEX(Sorted_by_Variable!AK$7:AK$59,D823)</f>
        <v>8351.3855699410215</v>
      </c>
      <c r="AM824" s="166">
        <f>INDEX(Sorted_by_Variable!AL$7:AL$59,D823)</f>
        <v>8369.8208382190514</v>
      </c>
      <c r="AN824" s="166">
        <f>INDEX(Sorted_by_Variable!AM$7:AM$59,D823)</f>
        <v>8388.2968014349008</v>
      </c>
      <c r="AO824" s="166">
        <f>INDEX(Sorted_by_Variable!AN$7:AN$59,D823)</f>
        <v>8406.8135494206217</v>
      </c>
      <c r="AP824" s="166">
        <f>INDEX(Sorted_by_Variable!AO$7:AO$59,D823)</f>
        <v>8425.3711722065655</v>
      </c>
      <c r="AQ824" s="168">
        <f>INDEX(Sorted_by_Variable!AP$7:AP$59,D823)</f>
        <v>8443.9697600218205</v>
      </c>
      <c r="AS824" s="69" t="str">
        <f t="shared" ref="AS824:AS834" si="143">C824</f>
        <v>BAU sales</v>
      </c>
    </row>
    <row r="825" spans="2:45" x14ac:dyDescent="0.35">
      <c r="C825" t="s">
        <v>2372</v>
      </c>
      <c r="D825" s="76" t="s">
        <v>0</v>
      </c>
      <c r="E825" s="166">
        <f>INDEX(Sorted_by_Variable!D$62:D$114,D823)</f>
        <v>7708.3339999999998</v>
      </c>
      <c r="F825" s="167">
        <f>INDEX(Sorted_by_Variable!E$62:E$114,D823)</f>
        <v>7785.3340471996062</v>
      </c>
      <c r="G825" s="166">
        <f>INDEX(Sorted_by_Variable!F$62:F$114,D823)</f>
        <v>7802.4114723883267</v>
      </c>
      <c r="H825" s="166">
        <f>INDEX(Sorted_by_Variable!G$62:G$114,D823)</f>
        <v>7819.5263575561958</v>
      </c>
      <c r="I825" s="166">
        <f>INDEX(Sorted_by_Variable!H$62:H$114,D823)</f>
        <v>7836.6787848730974</v>
      </c>
      <c r="J825" s="166">
        <f>INDEX(Sorted_by_Variable!I$62:I$114,D823)</f>
        <v>7793.9088366891583</v>
      </c>
      <c r="K825" s="166">
        <f>INDEX(Sorted_by_Variable!J$62:J$114,D823)</f>
        <v>7739.0718087809009</v>
      </c>
      <c r="L825" s="166">
        <f>INDEX(Sorted_by_Variable!K$62:K$114,D823)</f>
        <v>7673.2826478397174</v>
      </c>
      <c r="M825" s="166">
        <f>INDEX(Sorted_by_Variable!L$62:L$114,D823)</f>
        <v>7597.697078868825</v>
      </c>
      <c r="N825" s="166">
        <f>INDEX(Sorted_by_Variable!M$62:M$114,D823)</f>
        <v>7518.4466613143386</v>
      </c>
      <c r="O825" s="166">
        <f>INDEX(Sorted_by_Variable!N$62:N$114,D823)</f>
        <v>7446.4212208948393</v>
      </c>
      <c r="P825" s="166">
        <f>INDEX(Sorted_by_Variable!O$62:O$114,D823)</f>
        <v>7381.4499002740959</v>
      </c>
      <c r="Q825" s="166">
        <f>INDEX(Sorted_by_Variable!P$62:P$114,D823)</f>
        <v>7323.3701090882669</v>
      </c>
      <c r="R825" s="168">
        <f>INDEX(Sorted_by_Variable!Q$62:Q$114,D823)</f>
        <v>7272.0272650543448</v>
      </c>
      <c r="S825" s="166">
        <f>INDEX(Sorted_by_Variable!R$62:R$114,D823)</f>
        <v>7227.2745454885317</v>
      </c>
      <c r="T825" s="166">
        <f>INDEX(Sorted_by_Variable!S$62:S$114,D823)</f>
        <v>7188.9726488740125</v>
      </c>
      <c r="U825" s="166">
        <f>INDEX(Sorted_by_Variable!T$62:T$114,D823)</f>
        <v>7156.9895661312066</v>
      </c>
      <c r="V825" s="166">
        <f>INDEX(Sorted_by_Variable!U$62:U$114,D823)</f>
        <v>7131.2003612567323</v>
      </c>
      <c r="W825" s="166">
        <f>INDEX(Sorted_by_Variable!V$62:V$114,D823)</f>
        <v>7111.4869610099777</v>
      </c>
      <c r="X825" s="166">
        <f>INDEX(Sorted_by_Variable!W$62:W$114,D823)</f>
        <v>7097.7379533383782</v>
      </c>
      <c r="Y825" s="166">
        <f>INDEX(Sorted_by_Variable!X$62:X$114,D823)</f>
        <v>7089.8483942442845</v>
      </c>
      <c r="Z825" s="166">
        <f>INDEX(Sorted_by_Variable!Y$62:Y$114,D823)</f>
        <v>7087.71962280767</v>
      </c>
      <c r="AA825" s="166">
        <f>INDEX(Sorted_by_Variable!Z$62:Z$114,D823)</f>
        <v>7091.2590840898465</v>
      </c>
      <c r="AB825" s="166">
        <f>INDEX(Sorted_by_Variable!AA$62:AA$114,D823)</f>
        <v>7100.3801596539524</v>
      </c>
      <c r="AC825" s="166">
        <f>INDEX(Sorted_by_Variable!AB$62:AB$114,D823)</f>
        <v>7115.0020054481556</v>
      </c>
      <c r="AD825" s="166">
        <f>INDEX(Sorted_by_Variable!AC$62:AC$114,D823)</f>
        <v>7131.8936073336245</v>
      </c>
      <c r="AE825" s="166">
        <f>INDEX(Sorted_by_Variable!AD$62:AD$114,D823)</f>
        <v>7150.2293605368377</v>
      </c>
      <c r="AF825" s="166">
        <f>INDEX(Sorted_by_Variable!AE$62:AE$114,D823)</f>
        <v>7169.2142404449442</v>
      </c>
      <c r="AG825" s="166">
        <f>INDEX(Sorted_by_Variable!AF$62:AF$114,D823)</f>
        <v>7188.0857016956543</v>
      </c>
      <c r="AH825" s="166">
        <f>INDEX(Sorted_by_Variable!AG$62:AG$114,D823)</f>
        <v>7206.4903848041149</v>
      </c>
      <c r="AI825" s="166">
        <f>INDEX(Sorted_by_Variable!AH$62:AH$114,D823)</f>
        <v>7224.3984351188456</v>
      </c>
      <c r="AJ825" s="166">
        <f>INDEX(Sorted_by_Variable!AI$62:AI$114,D823)</f>
        <v>7241.8887831816228</v>
      </c>
      <c r="AK825" s="166">
        <f>INDEX(Sorted_by_Variable!AJ$62:AJ$114,D823)</f>
        <v>7259.0332146517558</v>
      </c>
      <c r="AL825" s="166">
        <f>INDEX(Sorted_by_Variable!AK$62:AK$114,D823)</f>
        <v>7275.8966681541497</v>
      </c>
      <c r="AM825" s="166">
        <f>INDEX(Sorted_by_Variable!AL$62:AL$114,D823)</f>
        <v>7292.537516696797</v>
      </c>
      <c r="AN825" s="166">
        <f>INDEX(Sorted_by_Variable!AM$62:AM$114,D823)</f>
        <v>7309.0078333354386</v>
      </c>
      <c r="AO825" s="166">
        <f>INDEX(Sorted_by_Variable!AN$62:AN$114,D823)</f>
        <v>7325.3536417321266</v>
      </c>
      <c r="AP825" s="166">
        <f>INDEX(Sorted_by_Variable!AO$62:AO$114,D823)</f>
        <v>7341.6151522245655</v>
      </c>
      <c r="AQ825" s="168">
        <f>INDEX(Sorted_by_Variable!AP$62:AP$114,D823)</f>
        <v>7357.826983994566</v>
      </c>
      <c r="AS825" s="69" t="str">
        <f t="shared" si="143"/>
        <v>Sales after EE</v>
      </c>
    </row>
    <row r="826" spans="2:45" x14ac:dyDescent="0.35">
      <c r="C826" t="s">
        <v>2356</v>
      </c>
      <c r="D826" s="76" t="s">
        <v>0</v>
      </c>
      <c r="E826" s="166">
        <f>INDEX(Sorted_by_Variable!D$117:D$169,D823)</f>
        <v>0</v>
      </c>
      <c r="F826" s="167">
        <f>INDEX(Sorted_by_Variable!E$117:E$169,D823)</f>
        <v>0</v>
      </c>
      <c r="G826" s="166">
        <f>INDEX(Sorted_by_Variable!F$117:F$169,D823)</f>
        <v>0</v>
      </c>
      <c r="H826" s="166">
        <f>INDEX(Sorted_by_Variable!G$117:G$169,D823)</f>
        <v>0</v>
      </c>
      <c r="I826" s="166">
        <f>INDEX(Sorted_by_Variable!H$117:H$169,D823)</f>
        <v>0</v>
      </c>
      <c r="J826" s="166">
        <f>INDEX(Sorted_by_Variable!I$117:I$169,D823)</f>
        <v>59.96</v>
      </c>
      <c r="K826" s="166">
        <f>INDEX(Sorted_by_Variable!J$117:J$169,D823)</f>
        <v>132.02478675424157</v>
      </c>
      <c r="L826" s="166">
        <f>INDEX(Sorted_by_Variable!K$117:K$169,D823)</f>
        <v>215.0794962831302</v>
      </c>
      <c r="M826" s="166">
        <f>INDEX(Sorted_by_Variable!L$117:L$169,D823)</f>
        <v>307.96848647668003</v>
      </c>
      <c r="N826" s="166">
        <f>INDEX(Sorted_by_Variable!M$117:M$169,D823)</f>
        <v>404.56028096383551</v>
      </c>
      <c r="O826" s="166">
        <f>INDEX(Sorted_by_Variable!N$117:N$169,D823)</f>
        <v>493.96513728330353</v>
      </c>
      <c r="P826" s="166">
        <f>INDEX(Sorted_by_Variable!O$117:O$169,D823)</f>
        <v>576.35399621123099</v>
      </c>
      <c r="Q826" s="166">
        <f>INDEX(Sorted_by_Variable!P$117:P$169,D823)</f>
        <v>651.88953173440404</v>
      </c>
      <c r="R826" s="168">
        <f>INDEX(Sorted_by_Variable!Q$117:Q$169,D823)</f>
        <v>720.72640994220478</v>
      </c>
      <c r="S826" s="166">
        <f>INDEX(Sorted_by_Variable!R$117:R$169,D823)</f>
        <v>783.0115375086375</v>
      </c>
      <c r="T826" s="166">
        <f>INDEX(Sorted_by_Variable!S$117:S$169,D823)</f>
        <v>838.88430012496133</v>
      </c>
      <c r="U826" s="166">
        <f>INDEX(Sorted_by_Variable!T$117:T$169,D823)</f>
        <v>888.47679122983936</v>
      </c>
      <c r="V826" s="166">
        <f>INDEX(Sorted_by_Variable!U$117:U$169,D823)</f>
        <v>931.91403137078009</v>
      </c>
      <c r="W826" s="166">
        <f>INDEX(Sorted_by_Variable!V$117:V$169,D823)</f>
        <v>969.31417851797369</v>
      </c>
      <c r="X826" s="166">
        <f>INDEX(Sorted_by_Variable!W$117:W$169,D823)</f>
        <v>1000.7887296394214</v>
      </c>
      <c r="Y826" s="166">
        <f>INDEX(Sorted_by_Variable!X$117:X$169,D823)</f>
        <v>1026.4427138344715</v>
      </c>
      <c r="Z826" s="166">
        <f>INDEX(Sorted_by_Variable!Y$117:Y$169,D823)</f>
        <v>1046.3748773115271</v>
      </c>
      <c r="AA826" s="166">
        <f>INDEX(Sorted_by_Variable!Z$117:Z$169,D823)</f>
        <v>1060.6778604847354</v>
      </c>
      <c r="AB826" s="166">
        <f>INDEX(Sorted_by_Variable!AA$117:AA$169,D823)</f>
        <v>1069.4383674539072</v>
      </c>
      <c r="AC826" s="166">
        <f>INDEX(Sorted_by_Variable!AB$117:AB$169,D823)</f>
        <v>1072.7373281217324</v>
      </c>
      <c r="AD826" s="166">
        <f>INDEX(Sorted_by_Variable!AC$117:AC$169,D823)</f>
        <v>1073.8058426662178</v>
      </c>
      <c r="AE826" s="166">
        <f>INDEX(Sorted_by_Variable!AD$117:AD$169,D823)</f>
        <v>1073.4696020887855</v>
      </c>
      <c r="AF826" s="166">
        <f>INDEX(Sorted_by_Variable!AE$117:AE$169,D823)</f>
        <v>1072.5237174193369</v>
      </c>
      <c r="AG826" s="166">
        <f>INDEX(Sorted_by_Variable!AF$117:AF$169,D823)</f>
        <v>1071.730820626768</v>
      </c>
      <c r="AH826" s="166">
        <f>INDEX(Sorted_by_Variable!AG$117:AG$169,D823)</f>
        <v>1071.5592716780311</v>
      </c>
      <c r="AI826" s="166">
        <f>INDEX(Sorted_by_Variable!AH$117:AH$169,D823)</f>
        <v>1071.9246042598306</v>
      </c>
      <c r="AJ826" s="166">
        <f>INDEX(Sorted_by_Variable!AI$117:AI$169,D823)</f>
        <v>1072.7479766774754</v>
      </c>
      <c r="AK826" s="166">
        <f>INDEX(Sorted_by_Variable!AJ$117:AJ$169,D823)</f>
        <v>1073.9576923148684</v>
      </c>
      <c r="AL826" s="166">
        <f>INDEX(Sorted_by_Variable!AK$117:AK$169,D823)</f>
        <v>1075.4889017868716</v>
      </c>
      <c r="AM826" s="166">
        <f>INDEX(Sorted_by_Variable!AL$117:AL$169,D823)</f>
        <v>1077.2833215222545</v>
      </c>
      <c r="AN826" s="166">
        <f>INDEX(Sorted_by_Variable!AM$117:AM$169,D823)</f>
        <v>1079.2889680994622</v>
      </c>
      <c r="AO826" s="166">
        <f>INDEX(Sorted_by_Variable!AN$117:AN$169,D823)</f>
        <v>1081.4599076884947</v>
      </c>
      <c r="AP826" s="166">
        <f>INDEX(Sorted_by_Variable!AO$117:AO$169,D823)</f>
        <v>1083.7560199820005</v>
      </c>
      <c r="AQ826" s="168">
        <f>INDEX(Sorted_by_Variable!AP$117:AP$169,D823)</f>
        <v>1086.1427760272545</v>
      </c>
      <c r="AS826" s="69" t="str">
        <f t="shared" si="143"/>
        <v>Net cumulative savings</v>
      </c>
    </row>
    <row r="827" spans="2:45" x14ac:dyDescent="0.35">
      <c r="C827" t="s">
        <v>2390</v>
      </c>
      <c r="D827" s="76" t="s">
        <v>1</v>
      </c>
      <c r="E827" s="174">
        <f t="shared" ref="E827:AQ827" si="144">E826/E824</f>
        <v>0</v>
      </c>
      <c r="F827" s="173">
        <f t="shared" si="144"/>
        <v>0</v>
      </c>
      <c r="G827" s="174">
        <f t="shared" si="144"/>
        <v>0</v>
      </c>
      <c r="H827" s="174">
        <f t="shared" si="144"/>
        <v>0</v>
      </c>
      <c r="I827" s="174">
        <f t="shared" si="144"/>
        <v>0</v>
      </c>
      <c r="J827" s="174">
        <f t="shared" si="144"/>
        <v>7.6344539547055215E-3</v>
      </c>
      <c r="K827" s="174">
        <f t="shared" si="144"/>
        <v>1.6773366347597903E-2</v>
      </c>
      <c r="L827" s="174">
        <f t="shared" si="144"/>
        <v>2.7265418645031809E-2</v>
      </c>
      <c r="M827" s="174">
        <f t="shared" si="144"/>
        <v>3.8955415446190925E-2</v>
      </c>
      <c r="N827" s="174">
        <f t="shared" si="144"/>
        <v>5.106145733699289E-2</v>
      </c>
      <c r="O827" s="174">
        <f t="shared" si="144"/>
        <v>6.2209206832177351E-2</v>
      </c>
      <c r="P827" s="174">
        <f t="shared" si="144"/>
        <v>7.2426262786619511E-2</v>
      </c>
      <c r="Q827" s="174">
        <f t="shared" si="144"/>
        <v>8.1738972910374089E-2</v>
      </c>
      <c r="R827" s="175">
        <f t="shared" si="144"/>
        <v>9.0172478628589278E-2</v>
      </c>
      <c r="S827" s="174">
        <f t="shared" si="144"/>
        <v>9.7750758137175278E-2</v>
      </c>
      <c r="T827" s="174">
        <f t="shared" si="144"/>
        <v>0.1044966677227059</v>
      </c>
      <c r="U827" s="174">
        <f t="shared" si="144"/>
        <v>0.11043198141235709</v>
      </c>
      <c r="V827" s="174">
        <f t="shared" si="144"/>
        <v>0.11557742901711443</v>
      </c>
      <c r="W827" s="174">
        <f t="shared" si="144"/>
        <v>0.11995273262900727</v>
      </c>
      <c r="X827" s="174">
        <f t="shared" si="144"/>
        <v>0.12357664163075091</v>
      </c>
      <c r="Y827" s="174">
        <f t="shared" si="144"/>
        <v>0.12646696627389026</v>
      </c>
      <c r="Z827" s="174">
        <f t="shared" si="144"/>
        <v>0.12864060987934103</v>
      </c>
      <c r="AA827" s="174">
        <f t="shared" si="144"/>
        <v>0.13011359971210967</v>
      </c>
      <c r="AB827" s="174">
        <f t="shared" si="144"/>
        <v>0.13090111657994094</v>
      </c>
      <c r="AC827" s="174">
        <f t="shared" si="144"/>
        <v>0.13101752320368687</v>
      </c>
      <c r="AD827" s="174">
        <f t="shared" si="144"/>
        <v>0.13086097647242473</v>
      </c>
      <c r="AE827" s="174">
        <f t="shared" si="144"/>
        <v>0.1305336694554847</v>
      </c>
      <c r="AF827" s="174">
        <f t="shared" si="144"/>
        <v>0.13013319798598216</v>
      </c>
      <c r="AG827" s="174">
        <f t="shared" si="144"/>
        <v>0.12975237618540081</v>
      </c>
      <c r="AH827" s="174">
        <f t="shared" si="144"/>
        <v>0.12944586178447773</v>
      </c>
      <c r="AI827" s="174">
        <f t="shared" si="144"/>
        <v>0.12920478134372509</v>
      </c>
      <c r="AJ827" s="174">
        <f t="shared" si="144"/>
        <v>0.1290192232878318</v>
      </c>
      <c r="AK827" s="174">
        <f t="shared" si="144"/>
        <v>0.12888021891599669</v>
      </c>
      <c r="AL827" s="174">
        <f t="shared" si="144"/>
        <v>0.12877969682753695</v>
      </c>
      <c r="AM827" s="174">
        <f t="shared" si="144"/>
        <v>0.12871043984634217</v>
      </c>
      <c r="AN827" s="174">
        <f t="shared" si="144"/>
        <v>0.12866604432914666</v>
      </c>
      <c r="AO827" s="174">
        <f t="shared" si="144"/>
        <v>0.12864088174799909</v>
      </c>
      <c r="AP827" s="174">
        <f t="shared" si="144"/>
        <v>0.12863006244247988</v>
      </c>
      <c r="AQ827" s="175">
        <f t="shared" si="144"/>
        <v>0.12862940144215387</v>
      </c>
      <c r="AS827" s="69" t="str">
        <f t="shared" si="143"/>
        <v>Net cumulative savings as a percent of sales before EE</v>
      </c>
    </row>
    <row r="828" spans="2:45" x14ac:dyDescent="0.35">
      <c r="C828" t="s">
        <v>2378</v>
      </c>
      <c r="D828" s="76" t="s">
        <v>0</v>
      </c>
      <c r="E828" s="166">
        <f>INDEX(Sorted_by_Variable!D$227:D$279,D823)</f>
        <v>0</v>
      </c>
      <c r="F828" s="167">
        <f>INDEX(Sorted_by_Variable!E$227:E$279,D823)</f>
        <v>0</v>
      </c>
      <c r="G828" s="166">
        <f>INDEX(Sorted_by_Variable!F$227:F$279,D823)</f>
        <v>0</v>
      </c>
      <c r="H828" s="166">
        <f>INDEX(Sorted_by_Variable!G$227:G$279,D823)</f>
        <v>0</v>
      </c>
      <c r="I828" s="166">
        <f>INDEX(Sorted_by_Variable!H$227:H$279,D823)</f>
        <v>0</v>
      </c>
      <c r="J828" s="166">
        <f>INDEX(Sorted_by_Variable!I$227:I$279,D823)</f>
        <v>59.96</v>
      </c>
      <c r="K828" s="166">
        <f>INDEX(Sorted_by_Variable!J$227:J$279,D823)</f>
        <v>75.220576227925804</v>
      </c>
      <c r="L828" s="166">
        <f>INDEX(Sorted_by_Variable!K$227:K$279,D823)</f>
        <v>90.169476698779434</v>
      </c>
      <c r="M828" s="166">
        <f>INDEX(Sorted_by_Variable!L$227:L$279,D823)</f>
        <v>104.74951929495535</v>
      </c>
      <c r="N828" s="166">
        <f>INDEX(Sorted_by_Variable!M$227:M$279,D823)</f>
        <v>113.96545618303237</v>
      </c>
      <c r="O828" s="166">
        <f>INDEX(Sorted_by_Variable!N$227:N$279,D823)</f>
        <v>112.77669991971507</v>
      </c>
      <c r="P828" s="166">
        <f>INDEX(Sorted_by_Variable!O$227:O$279,D823)</f>
        <v>111.69631831342258</v>
      </c>
      <c r="Q828" s="166">
        <f>INDEX(Sorted_by_Variable!P$227:P$279,D823)</f>
        <v>110.72174850411143</v>
      </c>
      <c r="R828" s="168">
        <f>INDEX(Sorted_by_Variable!Q$227:Q$279,D823)</f>
        <v>109.850551636324</v>
      </c>
      <c r="S828" s="166">
        <f>INDEX(Sorted_by_Variable!R$227:R$279,D823)</f>
        <v>109.08040897581516</v>
      </c>
      <c r="T828" s="166">
        <f>INDEX(Sorted_by_Variable!S$227:S$279,D823)</f>
        <v>108.40911818232797</v>
      </c>
      <c r="U828" s="166">
        <f>INDEX(Sorted_by_Variable!T$227:T$279,D823)</f>
        <v>107.83458973311018</v>
      </c>
      <c r="V828" s="166">
        <f>INDEX(Sorted_by_Variable!U$227:U$279,D823)</f>
        <v>107.3548434919681</v>
      </c>
      <c r="W828" s="166">
        <f>INDEX(Sorted_by_Variable!V$227:V$279,D823)</f>
        <v>106.96800541885098</v>
      </c>
      <c r="X828" s="166">
        <f>INDEX(Sorted_by_Variable!W$227:W$279,D823)</f>
        <v>106.67230441514967</v>
      </c>
      <c r="Y828" s="166">
        <f>INDEX(Sorted_by_Variable!X$227:X$279,D823)</f>
        <v>106.46606930007567</v>
      </c>
      <c r="Z828" s="166">
        <f>INDEX(Sorted_by_Variable!Y$227:Y$279,D823)</f>
        <v>106.34772591366426</v>
      </c>
      <c r="AA828" s="166">
        <f>INDEX(Sorted_by_Variable!Z$227:Z$279,D823)</f>
        <v>106.31579434211504</v>
      </c>
      <c r="AB828" s="166">
        <f>INDEX(Sorted_by_Variable!AA$227:AA$279,D823)</f>
        <v>106.3688862613477</v>
      </c>
      <c r="AC828" s="166">
        <f>INDEX(Sorted_by_Variable!AB$227:AB$279,D823)</f>
        <v>106.50570239480928</v>
      </c>
      <c r="AD828" s="166">
        <f>INDEX(Sorted_by_Variable!AC$227:AC$279,D823)</f>
        <v>106.72503008172232</v>
      </c>
      <c r="AE828" s="166">
        <f>INDEX(Sorted_by_Variable!AD$227:AD$279,D823)</f>
        <v>106.97840411000436</v>
      </c>
      <c r="AF828" s="166">
        <f>INDEX(Sorted_by_Variable!AE$227:AE$279,D823)</f>
        <v>107.25344040805255</v>
      </c>
      <c r="AG828" s="166">
        <f>INDEX(Sorted_by_Variable!AF$227:AF$279,D823)</f>
        <v>107.53821360667416</v>
      </c>
      <c r="AH828" s="166">
        <f>INDEX(Sorted_by_Variable!AG$227:AG$279,D823)</f>
        <v>107.82128552543482</v>
      </c>
      <c r="AI828" s="166">
        <f>INDEX(Sorted_by_Variable!AH$227:AH$279,D823)</f>
        <v>108.09735577206172</v>
      </c>
      <c r="AJ828" s="166">
        <f>INDEX(Sorted_by_Variable!AI$227:AI$279,D823)</f>
        <v>108.36597652678267</v>
      </c>
      <c r="AK828" s="166">
        <f>INDEX(Sorted_by_Variable!AJ$227:AJ$279,D823)</f>
        <v>108.62833174772433</v>
      </c>
      <c r="AL828" s="166">
        <f>INDEX(Sorted_by_Variable!AK$227:AK$279,D823)</f>
        <v>108.88549821977634</v>
      </c>
      <c r="AM828" s="166">
        <f>INDEX(Sorted_by_Variable!AL$227:AL$279,D823)</f>
        <v>109.13845002231224</v>
      </c>
      <c r="AN828" s="166">
        <f>INDEX(Sorted_by_Variable!AM$227:AM$279,D823)</f>
        <v>109.38806275045195</v>
      </c>
      <c r="AO828" s="166">
        <f>INDEX(Sorted_by_Variable!AN$227:AN$279,D823)</f>
        <v>109.63511750003157</v>
      </c>
      <c r="AP828" s="166">
        <f>INDEX(Sorted_by_Variable!AO$227:AO$279,D823)</f>
        <v>109.88030462598189</v>
      </c>
      <c r="AQ828" s="168">
        <f>INDEX(Sorted_by_Variable!AP$227:AP$279,D823)</f>
        <v>110.12422728336848</v>
      </c>
      <c r="AS828" s="69" t="str">
        <f t="shared" si="143"/>
        <v>Annual first-year savings</v>
      </c>
    </row>
    <row r="829" spans="2:45" x14ac:dyDescent="0.35">
      <c r="C829" t="s">
        <v>2379</v>
      </c>
      <c r="D829" s="76" t="s">
        <v>1</v>
      </c>
      <c r="E829" s="174">
        <f>INDEX(Sorted_by_Variable!D$282:D$335,D823)</f>
        <v>0</v>
      </c>
      <c r="F829" s="173">
        <f>INDEX(Sorted_by_Variable!E$282:E$335,D823)</f>
        <v>7.7785939218513369E-3</v>
      </c>
      <c r="G829" s="174">
        <f>INDEX(Sorted_by_Variable!F$282:F$335,D823)</f>
        <v>7.7016605371695883E-3</v>
      </c>
      <c r="H829" s="174">
        <f>INDEX(Sorted_by_Variable!G$282:G$335,D823)</f>
        <v>7.6848036292613232E-3</v>
      </c>
      <c r="I829" s="174">
        <f>INDEX(Sorted_by_Variable!H$282:H$335,D823)</f>
        <v>7.6679836166878845E-3</v>
      </c>
      <c r="J829" s="174">
        <f>INDEX(Sorted_by_Variable!I$282:I$335,D823)</f>
        <v>7.6512004186950937E-3</v>
      </c>
      <c r="K829" s="174">
        <f>INDEX(Sorted_by_Variable!J$282:J$335,D823)</f>
        <v>7.6931872384423377E-3</v>
      </c>
      <c r="L829" s="174">
        <f>INDEX(Sorted_by_Variable!K$282:K$335,D823)</f>
        <v>7.7476991403501675E-3</v>
      </c>
      <c r="M829" s="174">
        <f>INDEX(Sorted_by_Variable!L$282:L$335,D823)</f>
        <v>7.8141263331255924E-3</v>
      </c>
      <c r="N829" s="174">
        <f>INDEX(Sorted_by_Variable!M$282:M$335,D823)</f>
        <v>7.8918650451022029E-3</v>
      </c>
      <c r="O829" s="174">
        <f>INDEX(Sorted_by_Variable!N$282:N$335,D823)</f>
        <v>7.975051589914196E-3</v>
      </c>
      <c r="P829" s="174">
        <f>INDEX(Sorted_by_Variable!O$282:O$335,D823)</f>
        <v>8.0521902026910296E-3</v>
      </c>
      <c r="Q829" s="174">
        <f>INDEX(Sorted_by_Variable!P$282:P$335,D823)</f>
        <v>8.1230653611526239E-3</v>
      </c>
      <c r="R829" s="175">
        <f>INDEX(Sorted_by_Variable!Q$282:Q$335,D823)</f>
        <v>8.1874873325861186E-3</v>
      </c>
      <c r="S829" s="174">
        <f>INDEX(Sorted_by_Variable!R$282:R$335,D823)</f>
        <v>8.2452936182097654E-3</v>
      </c>
      <c r="T829" s="174">
        <f>INDEX(Sorted_by_Variable!S$282:S$335,D823)</f>
        <v>8.2963501140867445E-3</v>
      </c>
      <c r="U829" s="174">
        <f>INDEX(Sorted_by_Variable!T$282:T$335,D823)</f>
        <v>8.3405519715520626E-3</v>
      </c>
      <c r="V829" s="174">
        <f>INDEX(Sorted_by_Variable!U$282:U$335,D823)</f>
        <v>8.3778241460273732E-3</v>
      </c>
      <c r="W829" s="174">
        <f>INDEX(Sorted_by_Variable!V$282:V$335,D823)</f>
        <v>8.4081216292502606E-3</v>
      </c>
      <c r="X829" s="174">
        <f>INDEX(Sorted_by_Variable!W$282:W$335,D823)</f>
        <v>8.4314293661426395E-3</v>
      </c>
      <c r="Y829" s="174">
        <f>INDEX(Sorted_by_Variable!X$282:X$335,D823)</f>
        <v>8.4477618635946088E-3</v>
      </c>
      <c r="Z829" s="174">
        <f>INDEX(Sorted_by_Variable!Y$282:Y$335,D823)</f>
        <v>8.4571625041625752E-3</v>
      </c>
      <c r="AA829" s="174">
        <f>INDEX(Sorted_by_Variable!Z$282:Z$335,D823)</f>
        <v>8.4597025829088804E-3</v>
      </c>
      <c r="AB829" s="174">
        <f>INDEX(Sorted_by_Variable!AA$282:AA$335,D823)</f>
        <v>8.4554800902040071E-3</v>
      </c>
      <c r="AC829" s="174">
        <f>INDEX(Sorted_by_Variable!AB$282:AB$335,D823)</f>
        <v>8.444618267160817E-3</v>
      </c>
      <c r="AD829" s="174">
        <f>INDEX(Sorted_by_Variable!AC$282:AC$335,D823)</f>
        <v>8.4272639633955065E-3</v>
      </c>
      <c r="AE829" s="174">
        <f>INDEX(Sorted_by_Variable!AD$282:AD$335,D823)</f>
        <v>8.4073043291537589E-3</v>
      </c>
      <c r="AF829" s="174">
        <f>INDEX(Sorted_by_Variable!AE$282:AE$335,D823)</f>
        <v>8.385744984759233E-3</v>
      </c>
      <c r="AG829" s="174">
        <f>INDEX(Sorted_by_Variable!AF$282:AF$335,D823)</f>
        <v>8.3635385955879438E-3</v>
      </c>
      <c r="AH829" s="174">
        <f>INDEX(Sorted_by_Variable!AG$282:AG$335,D823)</f>
        <v>8.3415811230319031E-3</v>
      </c>
      <c r="AI829" s="174">
        <f>INDEX(Sorted_by_Variable!AH$282:AH$335,D823)</f>
        <v>8.3202775273847566E-3</v>
      </c>
      <c r="AJ829" s="174">
        <f>INDEX(Sorted_by_Variable!AI$282:AI$335,D823)</f>
        <v>8.2996529798973675E-3</v>
      </c>
      <c r="AK829" s="174">
        <f>INDEX(Sorted_by_Variable!AJ$282:AJ$335,D823)</f>
        <v>8.2796079579749368E-3</v>
      </c>
      <c r="AL829" s="174">
        <f>INDEX(Sorted_by_Variable!AK$282:AK$335,D823)</f>
        <v>8.2600531264928941E-3</v>
      </c>
      <c r="AM829" s="174">
        <f>INDEX(Sorted_by_Variable!AL$282:AL$335,D823)</f>
        <v>8.240908678986433E-3</v>
      </c>
      <c r="AN829" s="174">
        <f>INDEX(Sorted_by_Variable!AM$282:AM$335,D823)</f>
        <v>8.2221037413543925E-3</v>
      </c>
      <c r="AO829" s="174">
        <f>INDEX(Sorted_by_Variable!AN$282:AN$335,D823)</f>
        <v>8.2035758296126332E-3</v>
      </c>
      <c r="AP829" s="174">
        <f>INDEX(Sorted_by_Variable!AO$282:AO$335,D823)</f>
        <v>8.1852703545138433E-3</v>
      </c>
      <c r="AQ829" s="175">
        <f>INDEX(Sorted_by_Variable!AP$282:AP$335,D823)</f>
        <v>8.1671401669470046E-3</v>
      </c>
      <c r="AS829" s="69" t="str">
        <f t="shared" si="143"/>
        <v>EIA and EERS savings as a percent of previous year sales</v>
      </c>
    </row>
    <row r="830" spans="2:45" x14ac:dyDescent="0.35">
      <c r="C830" t="s">
        <v>2391</v>
      </c>
      <c r="D830" s="76" t="s">
        <v>1</v>
      </c>
      <c r="E830" s="174">
        <f>INDEX(Sorted_by_Variable!D$337:D$389,D823)</f>
        <v>0</v>
      </c>
      <c r="F830" s="173">
        <f>INDEX(Sorted_by_Variable!E$337:E$389,D823)</f>
        <v>0</v>
      </c>
      <c r="G830" s="174">
        <f>INDEX(Sorted_by_Variable!F$337:F$389,D823)</f>
        <v>0</v>
      </c>
      <c r="H830" s="174">
        <f>INDEX(Sorted_by_Variable!G$337:G$389,D823)</f>
        <v>0</v>
      </c>
      <c r="I830" s="174">
        <f>INDEX(Sorted_by_Variable!H$337:H$389,D823)</f>
        <v>0</v>
      </c>
      <c r="J830" s="174">
        <f>INDEX(Sorted_by_Variable!I$337:I$389,D823)</f>
        <v>7.6512004186950937E-3</v>
      </c>
      <c r="K830" s="174">
        <f>INDEX(Sorted_by_Variable!J$337:J$389,D823)</f>
        <v>9.6512004186950946E-3</v>
      </c>
      <c r="L830" s="174">
        <f>INDEX(Sorted_by_Variable!K$337:K$389,D823)</f>
        <v>1.1651200418695095E-2</v>
      </c>
      <c r="M830" s="174">
        <f>INDEX(Sorted_by_Variable!L$337:L$389,D823)</f>
        <v>1.3651200418695095E-2</v>
      </c>
      <c r="N830" s="174">
        <f>INDEX(Sorted_by_Variable!M$337:M$389,D823)</f>
        <v>1.4999999999999999E-2</v>
      </c>
      <c r="O830" s="174">
        <f>INDEX(Sorted_by_Variable!N$337:N$389,D823)</f>
        <v>1.4999999999999999E-2</v>
      </c>
      <c r="P830" s="174">
        <f>INDEX(Sorted_by_Variable!O$337:O$389,D823)</f>
        <v>1.4999999999999999E-2</v>
      </c>
      <c r="Q830" s="174">
        <f>INDEX(Sorted_by_Variable!P$337:P$389,D823)</f>
        <v>1.4999999999999999E-2</v>
      </c>
      <c r="R830" s="175">
        <f>INDEX(Sorted_by_Variable!Q$337:Q$389,D823)</f>
        <v>1.4999999999999999E-2</v>
      </c>
      <c r="S830" s="174">
        <f>INDEX(Sorted_by_Variable!R$337:R$389,D823)</f>
        <v>1.4999999999999999E-2</v>
      </c>
      <c r="T830" s="174">
        <f>INDEX(Sorted_by_Variable!S$337:S$389,D823)</f>
        <v>1.4999999999999999E-2</v>
      </c>
      <c r="U830" s="174">
        <f>INDEX(Sorted_by_Variable!T$337:T$389,D823)</f>
        <v>1.4999999999999999E-2</v>
      </c>
      <c r="V830" s="174">
        <f>INDEX(Sorted_by_Variable!U$337:U$389,D823)</f>
        <v>1.4999999999999999E-2</v>
      </c>
      <c r="W830" s="174">
        <f>INDEX(Sorted_by_Variable!V$337:V$389,D823)</f>
        <v>1.4999999999999999E-2</v>
      </c>
      <c r="X830" s="174">
        <f>INDEX(Sorted_by_Variable!W$337:W$389,D823)</f>
        <v>1.4999999999999999E-2</v>
      </c>
      <c r="Y830" s="174">
        <f>INDEX(Sorted_by_Variable!X$337:X$389,D823)</f>
        <v>1.4999999999999999E-2</v>
      </c>
      <c r="Z830" s="174">
        <f>INDEX(Sorted_by_Variable!Y$337:Y$389,D823)</f>
        <v>1.4999999999999999E-2</v>
      </c>
      <c r="AA830" s="174">
        <f>INDEX(Sorted_by_Variable!Z$337:Z$389,D823)</f>
        <v>1.4999999999999999E-2</v>
      </c>
      <c r="AB830" s="174">
        <f>INDEX(Sorted_by_Variable!AA$337:AA$389,D823)</f>
        <v>1.4999999999999999E-2</v>
      </c>
      <c r="AC830" s="174">
        <f>INDEX(Sorted_by_Variable!AB$337:AB$389,D823)</f>
        <v>1.4999999999999999E-2</v>
      </c>
      <c r="AD830" s="174">
        <f>INDEX(Sorted_by_Variable!AC$337:AC$389,D823)</f>
        <v>1.4999999999999999E-2</v>
      </c>
      <c r="AE830" s="174">
        <f>INDEX(Sorted_by_Variable!AD$337:AD$389,D823)</f>
        <v>1.4999999999999999E-2</v>
      </c>
      <c r="AF830" s="174">
        <f>INDEX(Sorted_by_Variable!AE$337:AE$389,D823)</f>
        <v>1.4999999999999999E-2</v>
      </c>
      <c r="AG830" s="174">
        <f>INDEX(Sorted_by_Variable!AF$337:AF$389,D823)</f>
        <v>1.4999999999999999E-2</v>
      </c>
      <c r="AH830" s="174">
        <f>INDEX(Sorted_by_Variable!AG$337:AG$389,D823)</f>
        <v>1.4999999999999999E-2</v>
      </c>
      <c r="AI830" s="174">
        <f>INDEX(Sorted_by_Variable!AH$337:AH$389,D823)</f>
        <v>1.4999999999999999E-2</v>
      </c>
      <c r="AJ830" s="174">
        <f>INDEX(Sorted_by_Variable!AI$337:AI$389,D823)</f>
        <v>1.4999999999999999E-2</v>
      </c>
      <c r="AK830" s="174">
        <f>INDEX(Sorted_by_Variable!AJ$337:AJ$389,D823)</f>
        <v>1.4999999999999999E-2</v>
      </c>
      <c r="AL830" s="174">
        <f>INDEX(Sorted_by_Variable!AK$337:AK$389,D823)</f>
        <v>1.4999999999999999E-2</v>
      </c>
      <c r="AM830" s="174">
        <f>INDEX(Sorted_by_Variable!AL$337:AL$389,D823)</f>
        <v>1.4999999999999999E-2</v>
      </c>
      <c r="AN830" s="174">
        <f>INDEX(Sorted_by_Variable!AM$337:AM$389,D823)</f>
        <v>1.4999999999999999E-2</v>
      </c>
      <c r="AO830" s="174">
        <f>INDEX(Sorted_by_Variable!AN$337:AN$389,D823)</f>
        <v>1.4999999999999999E-2</v>
      </c>
      <c r="AP830" s="174">
        <f>INDEX(Sorted_by_Variable!AO$337:AO$389,D823)</f>
        <v>1.4999999999999999E-2</v>
      </c>
      <c r="AQ830" s="175">
        <f>INDEX(Sorted_by_Variable!AP$337:AP$389,D823)</f>
        <v>1.4999999999999999E-2</v>
      </c>
      <c r="AS830" s="69" t="str">
        <f t="shared" si="143"/>
        <v>First-year savings as a percent of previous year sales</v>
      </c>
    </row>
    <row r="831" spans="2:45" x14ac:dyDescent="0.35">
      <c r="B831" s="231"/>
      <c r="C831" s="231" t="s">
        <v>2414</v>
      </c>
      <c r="D831" s="248"/>
      <c r="E831" s="250"/>
      <c r="F831" s="249"/>
      <c r="G831" s="250"/>
      <c r="H831" s="250"/>
      <c r="I831" s="250"/>
      <c r="J831" s="250"/>
      <c r="K831" s="250"/>
      <c r="L831" s="250"/>
      <c r="M831" s="250"/>
      <c r="N831" s="250"/>
      <c r="O831" s="250"/>
      <c r="P831" s="250"/>
      <c r="Q831" s="250"/>
      <c r="R831" s="251"/>
      <c r="S831" s="250"/>
      <c r="T831" s="250"/>
      <c r="U831" s="250"/>
      <c r="V831" s="250"/>
      <c r="W831" s="250"/>
      <c r="X831" s="250"/>
      <c r="Y831" s="250"/>
      <c r="Z831" s="250"/>
      <c r="AA831" s="250"/>
      <c r="AB831" s="250"/>
      <c r="AC831" s="250"/>
      <c r="AD831" s="250"/>
      <c r="AE831" s="250"/>
      <c r="AF831" s="250"/>
      <c r="AG831" s="250"/>
      <c r="AH831" s="250"/>
      <c r="AI831" s="250"/>
      <c r="AJ831" s="250"/>
      <c r="AK831" s="250"/>
      <c r="AL831" s="250"/>
      <c r="AM831" s="250"/>
      <c r="AN831" s="250"/>
      <c r="AO831" s="250"/>
      <c r="AP831" s="250"/>
      <c r="AQ831" s="251"/>
      <c r="AS831" s="69" t="str">
        <f t="shared" si="143"/>
        <v>Levelized cost of saved energy associated with program year</v>
      </c>
    </row>
    <row r="832" spans="2:45" x14ac:dyDescent="0.35">
      <c r="B832" s="36"/>
      <c r="C832" s="267" t="s">
        <v>2403</v>
      </c>
      <c r="D832" s="76" t="s">
        <v>2375</v>
      </c>
      <c r="E832" s="197"/>
      <c r="F832" s="196">
        <f>INDEX(Sorted_by_Variable!E$392:E$444,D823)</f>
        <v>0</v>
      </c>
      <c r="G832" s="197">
        <f>INDEX(Sorted_by_Variable!F$392:F$444,D823)</f>
        <v>0</v>
      </c>
      <c r="H832" s="197">
        <f>INDEX(Sorted_by_Variable!G$392:G$444,D823)</f>
        <v>0</v>
      </c>
      <c r="I832" s="197">
        <f>INDEX(Sorted_by_Variable!H$392:H$444,D823)</f>
        <v>0</v>
      </c>
      <c r="J832" s="197">
        <f>INDEX(Sorted_by_Variable!I$392:I$444,D823)</f>
        <v>7.8106720978618851</v>
      </c>
      <c r="K832" s="197">
        <f>INDEX(Sorted_by_Variable!J$392:J$444,D823)</f>
        <v>7.8106720978618869</v>
      </c>
      <c r="L832" s="197">
        <f>INDEX(Sorted_by_Variable!K$392:K$444,D823)</f>
        <v>9.1124507808388699</v>
      </c>
      <c r="M832" s="197">
        <f>INDEX(Sorted_by_Variable!L$392:L$444,D823)</f>
        <v>9.1124507808388682</v>
      </c>
      <c r="N832" s="197">
        <f>INDEX(Sorted_by_Variable!M$392:M$444,D823)</f>
        <v>9.1124507808388682</v>
      </c>
      <c r="O832" s="197">
        <f>INDEX(Sorted_by_Variable!N$392:N$444,D823)</f>
        <v>9.1124507808388682</v>
      </c>
      <c r="P832" s="197">
        <f>INDEX(Sorted_by_Variable!O$392:O$444,D823)</f>
        <v>9.1124507808388699</v>
      </c>
      <c r="Q832" s="197">
        <f>INDEX(Sorted_by_Variable!P$392:P$444,D823)</f>
        <v>9.1124507808388646</v>
      </c>
      <c r="R832" s="198">
        <f>INDEX(Sorted_by_Variable!Q$392:Q$444,D823)</f>
        <v>9.1124507808388699</v>
      </c>
      <c r="S832" s="197">
        <f>INDEX(Sorted_by_Variable!R$392:R$444,D823)</f>
        <v>9.1124507808388682</v>
      </c>
      <c r="T832" s="197">
        <f>INDEX(Sorted_by_Variable!S$392:S$444,D823)</f>
        <v>9.1124507808388717</v>
      </c>
      <c r="U832" s="197">
        <f>INDEX(Sorted_by_Variable!T$392:T$444,D823)</f>
        <v>9.1124507808388664</v>
      </c>
      <c r="V832" s="197">
        <f>INDEX(Sorted_by_Variable!U$392:U$444,D823)</f>
        <v>9.1124507808388664</v>
      </c>
      <c r="W832" s="197">
        <f>INDEX(Sorted_by_Variable!V$392:V$444,D823)</f>
        <v>9.1124507808388664</v>
      </c>
      <c r="X832" s="197">
        <f>INDEX(Sorted_by_Variable!W$392:W$444,D823)</f>
        <v>9.1124507808388682</v>
      </c>
      <c r="Y832" s="197">
        <f>INDEX(Sorted_by_Variable!X$392:X$444,D823)</f>
        <v>9.1124507808388699</v>
      </c>
      <c r="Z832" s="197">
        <f>INDEX(Sorted_by_Variable!Y$392:Y$444,D823)</f>
        <v>9.1124507808388646</v>
      </c>
      <c r="AA832" s="197">
        <f>INDEX(Sorted_by_Variable!Z$392:Z$444,D823)</f>
        <v>9.1124507808388682</v>
      </c>
      <c r="AB832" s="197">
        <f>INDEX(Sorted_by_Variable!AA$392:AA$444,D823)</f>
        <v>9.1124507808388682</v>
      </c>
      <c r="AC832" s="197">
        <f>INDEX(Sorted_by_Variable!AB$392:AB$444,D823)</f>
        <v>9.1124507808388682</v>
      </c>
      <c r="AD832" s="197">
        <f>INDEX(Sorted_by_Variable!AC$392:AC$444,D823)</f>
        <v>9.1124507808388682</v>
      </c>
      <c r="AE832" s="197">
        <f>INDEX(Sorted_by_Variable!AD$392:AD$444,D823)</f>
        <v>9.1124507808388664</v>
      </c>
      <c r="AF832" s="197">
        <f>INDEX(Sorted_by_Variable!AE$392:AE$444,D823)</f>
        <v>9.1124507808388664</v>
      </c>
      <c r="AG832" s="197">
        <f>INDEX(Sorted_by_Variable!AF$392:AF$444,D823)</f>
        <v>9.1124507808388699</v>
      </c>
      <c r="AH832" s="197">
        <f>INDEX(Sorted_by_Variable!AG$392:AG$444,D823)</f>
        <v>9.1124507808388664</v>
      </c>
      <c r="AI832" s="197">
        <f>INDEX(Sorted_by_Variable!AH$392:AH$444,D823)</f>
        <v>9.1124507808388664</v>
      </c>
      <c r="AJ832" s="197">
        <f>INDEX(Sorted_by_Variable!AI$392:AI$444,D823)</f>
        <v>9.1124507808388682</v>
      </c>
      <c r="AK832" s="197">
        <f>INDEX(Sorted_by_Variable!AJ$392:AJ$444,D823)</f>
        <v>9.1124507808388664</v>
      </c>
      <c r="AL832" s="197">
        <f>INDEX(Sorted_by_Variable!AK$392:AK$444,D823)</f>
        <v>9.1124507808388682</v>
      </c>
      <c r="AM832" s="197">
        <f>INDEX(Sorted_by_Variable!AL$392:AL$444,D823)</f>
        <v>9.1124507808388682</v>
      </c>
      <c r="AN832" s="197">
        <f>INDEX(Sorted_by_Variable!AM$392:AM$444,D823)</f>
        <v>9.1124507808388699</v>
      </c>
      <c r="AO832" s="197">
        <f>INDEX(Sorted_by_Variable!AN$392:AN$444,D823)</f>
        <v>9.1124507808388664</v>
      </c>
      <c r="AP832" s="197">
        <f>INDEX(Sorted_by_Variable!AO$392:AO$444,D823)</f>
        <v>9.1124507808388699</v>
      </c>
      <c r="AQ832" s="198">
        <f>INDEX(Sorted_by_Variable!AP$392:AP$444,D823)</f>
        <v>9.1124507808388682</v>
      </c>
      <c r="AS832" s="69" t="str">
        <f t="shared" si="143"/>
        <v>Total levelized cost of saved energy</v>
      </c>
    </row>
    <row r="833" spans="2:45" x14ac:dyDescent="0.35">
      <c r="B833" s="36"/>
      <c r="C833" s="267" t="s">
        <v>2397</v>
      </c>
      <c r="D833" s="76" t="s">
        <v>2375</v>
      </c>
      <c r="E833" s="197"/>
      <c r="F833" s="196">
        <f>INDEX(Sorted_by_Variable!E$447:E$499,D823)</f>
        <v>0</v>
      </c>
      <c r="G833" s="197">
        <f>INDEX(Sorted_by_Variable!F$447:F$499,D823)</f>
        <v>0</v>
      </c>
      <c r="H833" s="197">
        <f>INDEX(Sorted_by_Variable!G$447:G$499,D823)</f>
        <v>0</v>
      </c>
      <c r="I833" s="197">
        <f>INDEX(Sorted_by_Variable!H$447:H$499,D823)</f>
        <v>0</v>
      </c>
      <c r="J833" s="197">
        <f>INDEX(Sorted_by_Variable!I$447:I$499,D823)</f>
        <v>3.9053360489309425</v>
      </c>
      <c r="K833" s="197">
        <f>INDEX(Sorted_by_Variable!J$447:J$499,D823)</f>
        <v>3.9053360489309434</v>
      </c>
      <c r="L833" s="197">
        <f>INDEX(Sorted_by_Variable!K$447:K$499,D823)</f>
        <v>4.556225390419435</v>
      </c>
      <c r="M833" s="197">
        <f>INDEX(Sorted_by_Variable!L$447:L$499,D823)</f>
        <v>4.5562253904194341</v>
      </c>
      <c r="N833" s="197">
        <f>INDEX(Sorted_by_Variable!M$447:M$499,D823)</f>
        <v>4.5562253904194341</v>
      </c>
      <c r="O833" s="197">
        <f>INDEX(Sorted_by_Variable!N$447:N$499,D823)</f>
        <v>4.5562253904194341</v>
      </c>
      <c r="P833" s="197">
        <f>INDEX(Sorted_by_Variable!O$447:O$499,D823)</f>
        <v>4.556225390419435</v>
      </c>
      <c r="Q833" s="197">
        <f>INDEX(Sorted_by_Variable!P$447:P$499,D823)</f>
        <v>4.5562253904194323</v>
      </c>
      <c r="R833" s="198">
        <f>INDEX(Sorted_by_Variable!Q$447:Q$499,D823)</f>
        <v>4.556225390419435</v>
      </c>
      <c r="S833" s="197">
        <f>INDEX(Sorted_by_Variable!R$447:R$499,D823)</f>
        <v>4.5562253904194341</v>
      </c>
      <c r="T833" s="197">
        <f>INDEX(Sorted_by_Variable!S$447:S$499,D823)</f>
        <v>4.5562253904194359</v>
      </c>
      <c r="U833" s="197">
        <f>INDEX(Sorted_by_Variable!T$447:T$499,D823)</f>
        <v>4.5562253904194332</v>
      </c>
      <c r="V833" s="197">
        <f>INDEX(Sorted_by_Variable!U$447:U$499,D823)</f>
        <v>4.5562253904194332</v>
      </c>
      <c r="W833" s="197">
        <f>INDEX(Sorted_by_Variable!V$447:V$499,D823)</f>
        <v>4.5562253904194332</v>
      </c>
      <c r="X833" s="197">
        <f>INDEX(Sorted_by_Variable!W$447:W$499,D823)</f>
        <v>4.5562253904194341</v>
      </c>
      <c r="Y833" s="197">
        <f>INDEX(Sorted_by_Variable!X$447:X$499,D823)</f>
        <v>4.556225390419435</v>
      </c>
      <c r="Z833" s="197">
        <f>INDEX(Sorted_by_Variable!Y$447:Y$499,D823)</f>
        <v>4.5562253904194323</v>
      </c>
      <c r="AA833" s="197">
        <f>INDEX(Sorted_by_Variable!Z$447:Z$499,D823)</f>
        <v>4.5562253904194341</v>
      </c>
      <c r="AB833" s="197">
        <f>INDEX(Sorted_by_Variable!AA$447:AA$499,D823)</f>
        <v>4.5562253904194341</v>
      </c>
      <c r="AC833" s="197">
        <f>INDEX(Sorted_by_Variable!AB$447:AB$499,D823)</f>
        <v>4.5562253904194341</v>
      </c>
      <c r="AD833" s="197">
        <f>INDEX(Sorted_by_Variable!AC$447:AC$499,D823)</f>
        <v>4.5562253904194341</v>
      </c>
      <c r="AE833" s="197">
        <f>INDEX(Sorted_by_Variable!AD$447:AD$499,D823)</f>
        <v>4.5562253904194332</v>
      </c>
      <c r="AF833" s="197">
        <f>INDEX(Sorted_by_Variable!AE$447:AE$499,D823)</f>
        <v>4.5562253904194332</v>
      </c>
      <c r="AG833" s="197">
        <f>INDEX(Sorted_by_Variable!AF$447:AF$499,D823)</f>
        <v>4.556225390419435</v>
      </c>
      <c r="AH833" s="197">
        <f>INDEX(Sorted_by_Variable!AG$447:AG$499,D823)</f>
        <v>4.5562253904194332</v>
      </c>
      <c r="AI833" s="197">
        <f>INDEX(Sorted_by_Variable!AH$447:AH$499,D823)</f>
        <v>4.5562253904194332</v>
      </c>
      <c r="AJ833" s="197">
        <f>INDEX(Sorted_by_Variable!AI$447:AI$499,D823)</f>
        <v>4.5562253904194341</v>
      </c>
      <c r="AK833" s="197">
        <f>INDEX(Sorted_by_Variable!AJ$447:AJ$499,D823)</f>
        <v>4.5562253904194332</v>
      </c>
      <c r="AL833" s="197">
        <f>INDEX(Sorted_by_Variable!AK$447:AK$499,D823)</f>
        <v>4.5562253904194341</v>
      </c>
      <c r="AM833" s="197">
        <f>INDEX(Sorted_by_Variable!AL$447:AL$499,D823)</f>
        <v>4.5562253904194341</v>
      </c>
      <c r="AN833" s="197">
        <f>INDEX(Sorted_by_Variable!AM$447:AM$499,D823)</f>
        <v>4.556225390419435</v>
      </c>
      <c r="AO833" s="197">
        <f>INDEX(Sorted_by_Variable!AN$447:AN$499,D823)</f>
        <v>4.5562253904194332</v>
      </c>
      <c r="AP833" s="197">
        <f>INDEX(Sorted_by_Variable!AO$447:AO$499,D823)</f>
        <v>4.556225390419435</v>
      </c>
      <c r="AQ833" s="198">
        <f>INDEX(Sorted_by_Variable!AP$447:AP$499,D823)</f>
        <v>4.5562253904194341</v>
      </c>
      <c r="AS833" s="69" t="str">
        <f t="shared" si="143"/>
        <v>Program levelized cost of saved energy</v>
      </c>
    </row>
    <row r="834" spans="2:45" x14ac:dyDescent="0.35">
      <c r="B834" s="36"/>
      <c r="C834" s="244" t="s">
        <v>2398</v>
      </c>
      <c r="D834" s="76" t="s">
        <v>2375</v>
      </c>
      <c r="E834" s="197"/>
      <c r="F834" s="196">
        <f>INDEX(Sorted_by_Variable!E$502:E$554,D823)</f>
        <v>0</v>
      </c>
      <c r="G834" s="197">
        <f>INDEX(Sorted_by_Variable!F$502:F$554,D823)</f>
        <v>0</v>
      </c>
      <c r="H834" s="197">
        <f>INDEX(Sorted_by_Variable!G$502:G$554,D823)</f>
        <v>0</v>
      </c>
      <c r="I834" s="197">
        <f>INDEX(Sorted_by_Variable!H$502:H$554,D823)</f>
        <v>0</v>
      </c>
      <c r="J834" s="197">
        <f>INDEX(Sorted_by_Variable!I$502:I$554,D823)</f>
        <v>3.9053360489309425</v>
      </c>
      <c r="K834" s="197">
        <f>INDEX(Sorted_by_Variable!J$502:J$554,D823)</f>
        <v>3.9053360489309434</v>
      </c>
      <c r="L834" s="197">
        <f>INDEX(Sorted_by_Variable!K$502:K$554,D823)</f>
        <v>4.556225390419435</v>
      </c>
      <c r="M834" s="197">
        <f>INDEX(Sorted_by_Variable!L$502:L$554,D823)</f>
        <v>4.5562253904194341</v>
      </c>
      <c r="N834" s="197">
        <f>INDEX(Sorted_by_Variable!M$502:M$554,D823)</f>
        <v>4.5562253904194341</v>
      </c>
      <c r="O834" s="197">
        <f>INDEX(Sorted_by_Variable!N$502:N$554,D823)</f>
        <v>4.5562253904194341</v>
      </c>
      <c r="P834" s="197">
        <f>INDEX(Sorted_by_Variable!O$502:O$554,D823)</f>
        <v>4.556225390419435</v>
      </c>
      <c r="Q834" s="197">
        <f>INDEX(Sorted_by_Variable!P$502:P$554,D823)</f>
        <v>4.5562253904194323</v>
      </c>
      <c r="R834" s="198">
        <f>INDEX(Sorted_by_Variable!Q$502:Q$554,D823)</f>
        <v>4.556225390419435</v>
      </c>
      <c r="S834" s="197">
        <f>INDEX(Sorted_by_Variable!R$502:R$554,D823)</f>
        <v>4.5562253904194341</v>
      </c>
      <c r="T834" s="197">
        <f>INDEX(Sorted_by_Variable!S$502:S$554,D823)</f>
        <v>4.5562253904194359</v>
      </c>
      <c r="U834" s="197">
        <f>INDEX(Sorted_by_Variable!T$502:T$554,D823)</f>
        <v>4.5562253904194332</v>
      </c>
      <c r="V834" s="197">
        <f>INDEX(Sorted_by_Variable!U$502:U$554,D823)</f>
        <v>4.5562253904194332</v>
      </c>
      <c r="W834" s="197">
        <f>INDEX(Sorted_by_Variable!V$502:V$554,D823)</f>
        <v>4.5562253904194332</v>
      </c>
      <c r="X834" s="197">
        <f>INDEX(Sorted_by_Variable!W$502:W$554,D823)</f>
        <v>4.5562253904194341</v>
      </c>
      <c r="Y834" s="197">
        <f>INDEX(Sorted_by_Variable!X$502:X$554,D823)</f>
        <v>4.556225390419435</v>
      </c>
      <c r="Z834" s="197">
        <f>INDEX(Sorted_by_Variable!Y$502:Y$554,D823)</f>
        <v>4.5562253904194323</v>
      </c>
      <c r="AA834" s="197">
        <f>INDEX(Sorted_by_Variable!Z$502:Z$554,D823)</f>
        <v>4.5562253904194341</v>
      </c>
      <c r="AB834" s="197">
        <f>INDEX(Sorted_by_Variable!AA$502:AA$554,D823)</f>
        <v>4.5562253904194341</v>
      </c>
      <c r="AC834" s="197">
        <f>INDEX(Sorted_by_Variable!AB$502:AB$554,D823)</f>
        <v>4.5562253904194341</v>
      </c>
      <c r="AD834" s="197">
        <f>INDEX(Sorted_by_Variable!AC$502:AC$554,D823)</f>
        <v>4.5562253904194341</v>
      </c>
      <c r="AE834" s="197">
        <f>INDEX(Sorted_by_Variable!AD$502:AD$554,D823)</f>
        <v>4.5562253904194332</v>
      </c>
      <c r="AF834" s="197">
        <f>INDEX(Sorted_by_Variable!AE$502:AE$554,D823)</f>
        <v>4.5562253904194332</v>
      </c>
      <c r="AG834" s="197">
        <f>INDEX(Sorted_by_Variable!AF$502:AF$554,D823)</f>
        <v>4.556225390419435</v>
      </c>
      <c r="AH834" s="197">
        <f>INDEX(Sorted_by_Variable!AG$502:AG$554,D823)</f>
        <v>4.5562253904194332</v>
      </c>
      <c r="AI834" s="197">
        <f>INDEX(Sorted_by_Variable!AH$502:AH$554,D823)</f>
        <v>4.5562253904194332</v>
      </c>
      <c r="AJ834" s="197">
        <f>INDEX(Sorted_by_Variable!AI$502:AI$554,D823)</f>
        <v>4.5562253904194341</v>
      </c>
      <c r="AK834" s="197">
        <f>INDEX(Sorted_by_Variable!AJ$502:AJ$554,D823)</f>
        <v>4.5562253904194332</v>
      </c>
      <c r="AL834" s="197">
        <f>INDEX(Sorted_by_Variable!AK$502:AK$554,D823)</f>
        <v>4.5562253904194341</v>
      </c>
      <c r="AM834" s="197">
        <f>INDEX(Sorted_by_Variable!AL$502:AL$554,D823)</f>
        <v>4.5562253904194341</v>
      </c>
      <c r="AN834" s="197">
        <f>INDEX(Sorted_by_Variable!AM$502:AM$554,D823)</f>
        <v>4.556225390419435</v>
      </c>
      <c r="AO834" s="197">
        <f>INDEX(Sorted_by_Variable!AN$502:AN$554,D823)</f>
        <v>4.5562253904194332</v>
      </c>
      <c r="AP834" s="197">
        <f>INDEX(Sorted_by_Variable!AO$502:AO$554,D823)</f>
        <v>4.556225390419435</v>
      </c>
      <c r="AQ834" s="198">
        <f>INDEX(Sorted_by_Variable!AP$502:AP$554,D823)</f>
        <v>4.5562253904194341</v>
      </c>
      <c r="AS834" s="69" t="str">
        <f t="shared" si="143"/>
        <v>Participant levelized cost of saved energy</v>
      </c>
    </row>
    <row r="835" spans="2:45" x14ac:dyDescent="0.35">
      <c r="B835" s="36"/>
      <c r="C835" s="247" t="s">
        <v>2418</v>
      </c>
      <c r="D835" s="248"/>
      <c r="E835" s="250"/>
      <c r="F835" s="249"/>
      <c r="G835" s="250"/>
      <c r="H835" s="250"/>
      <c r="I835" s="250"/>
      <c r="J835" s="250"/>
      <c r="K835" s="250"/>
      <c r="L835" s="250"/>
      <c r="M835" s="250"/>
      <c r="N835" s="250"/>
      <c r="O835" s="250"/>
      <c r="P835" s="250"/>
      <c r="Q835" s="250"/>
      <c r="R835" s="251"/>
      <c r="S835" s="250"/>
      <c r="T835" s="250"/>
      <c r="U835" s="250"/>
      <c r="V835" s="250"/>
      <c r="W835" s="250"/>
      <c r="X835" s="250"/>
      <c r="Y835" s="250"/>
      <c r="Z835" s="250"/>
      <c r="AA835" s="250"/>
      <c r="AB835" s="250"/>
      <c r="AC835" s="250"/>
      <c r="AD835" s="250"/>
      <c r="AE835" s="250"/>
      <c r="AF835" s="250"/>
      <c r="AG835" s="250"/>
      <c r="AH835" s="250"/>
      <c r="AI835" s="250"/>
      <c r="AJ835" s="250"/>
      <c r="AK835" s="250"/>
      <c r="AL835" s="250"/>
      <c r="AM835" s="250"/>
      <c r="AN835" s="250"/>
      <c r="AO835" s="250"/>
      <c r="AP835" s="250"/>
      <c r="AQ835" s="251"/>
      <c r="AS835" s="69" t="str">
        <f>C835</f>
        <v>Annualized total cost of EE</v>
      </c>
    </row>
    <row r="836" spans="2:45" x14ac:dyDescent="0.35">
      <c r="B836" s="36"/>
      <c r="C836" s="244" t="s">
        <v>2418</v>
      </c>
      <c r="D836" s="76" t="s">
        <v>2376</v>
      </c>
      <c r="E836" s="200"/>
      <c r="F836" s="199">
        <f>INDEX(Sorted_by_Variable!E$557:E$609,D823)</f>
        <v>0</v>
      </c>
      <c r="G836" s="200">
        <f>INDEX(Sorted_by_Variable!F$557:F$609,D823)</f>
        <v>0</v>
      </c>
      <c r="H836" s="200">
        <f>INDEX(Sorted_by_Variable!G$557:G$609,D823)</f>
        <v>0</v>
      </c>
      <c r="I836" s="200">
        <f>INDEX(Sorted_by_Variable!H$557:H$609,D823)</f>
        <v>0</v>
      </c>
      <c r="J836" s="200">
        <f>INDEX(Sorted_by_Variable!I$557:I$609,D823)</f>
        <v>4.6832789898779863</v>
      </c>
      <c r="K836" s="200">
        <f>INDEX(Sorted_by_Variable!J$557:J$609,D823)</f>
        <v>10.312023181275205</v>
      </c>
      <c r="L836" s="200">
        <f>INDEX(Sorted_by_Variable!K$557:K$609,D823)</f>
        <v>17.972961230624954</v>
      </c>
      <c r="M836" s="200">
        <f>INDEX(Sorted_by_Variable!L$557:L$609,D823)</f>
        <v>26.530043265191502</v>
      </c>
      <c r="N836" s="200">
        <f>INDEX(Sorted_by_Variable!M$557:M$609,D823)</f>
        <v>35.424541518523668</v>
      </c>
      <c r="O836" s="200">
        <f>INDEX(Sorted_by_Variable!N$557:N$609,D823)</f>
        <v>43.664133568675993</v>
      </c>
      <c r="P836" s="200">
        <f>INDEX(Sorted_by_Variable!O$557:O$609,D823)</f>
        <v>51.264396309739233</v>
      </c>
      <c r="Q836" s="200">
        <f>INDEX(Sorted_by_Variable!P$557:P$609,D823)</f>
        <v>58.240153328692507</v>
      </c>
      <c r="R836" s="201">
        <f>INDEX(Sorted_by_Variable!Q$557:Q$609,D823)</f>
        <v>64.605498496805424</v>
      </c>
      <c r="S836" s="200">
        <f>INDEX(Sorted_by_Variable!R$557:R$609,D823)</f>
        <v>70.373818612440402</v>
      </c>
      <c r="T836" s="200">
        <f>INDEX(Sorted_by_Variable!S$557:S$609,D823)</f>
        <v>75.557815128108928</v>
      </c>
      <c r="U836" s="200">
        <f>INDEX(Sorted_by_Variable!T$557:T$609,D823)</f>
        <v>80.169524993393921</v>
      </c>
      <c r="V836" s="200">
        <f>INDEX(Sorted_by_Variable!U$557:U$609,D823)</f>
        <v>84.220340644152984</v>
      </c>
      <c r="W836" s="200">
        <f>INDEX(Sorted_by_Variable!V$557:V$609,D823)</f>
        <v>87.721029167263424</v>
      </c>
      <c r="X836" s="200">
        <f>INDEX(Sorted_by_Variable!W$557:W$609,D823)</f>
        <v>90.681750669056413</v>
      </c>
      <c r="Y836" s="200">
        <f>INDEX(Sorted_by_Variable!X$557:X$609,D823)</f>
        <v>93.112075874515611</v>
      </c>
      <c r="Z836" s="200">
        <f>INDEX(Sorted_by_Variable!Y$557:Y$609,D823)</f>
        <v>95.021002983279715</v>
      </c>
      <c r="AA836" s="200">
        <f>INDEX(Sorted_by_Variable!Z$557:Z$609,D823)</f>
        <v>96.416973807491061</v>
      </c>
      <c r="AB836" s="200">
        <f>INDEX(Sorted_by_Variable!AA$557:AA$609,D823)</f>
        <v>97.307889215569915</v>
      </c>
      <c r="AC836" s="200">
        <f>INDEX(Sorted_by_Variable!AB$557:AB$609,D823)</f>
        <v>97.701123905065828</v>
      </c>
      <c r="AD836" s="200">
        <f>INDEX(Sorted_by_Variable!AC$557:AC$609,D823)</f>
        <v>97.850028894731196</v>
      </c>
      <c r="AE836" s="200">
        <f>INDEX(Sorted_by_Variable!AD$557:AD$609,D823)</f>
        <v>97.819389137607459</v>
      </c>
      <c r="AF836" s="200">
        <f>INDEX(Sorted_by_Variable!AE$557:AE$609,D823)</f>
        <v>97.73319586266048</v>
      </c>
      <c r="AG836" s="200">
        <f>INDEX(Sorted_by_Variable!AF$557:AF$609,D823)</f>
        <v>97.660943532694816</v>
      </c>
      <c r="AH836" s="200">
        <f>INDEX(Sorted_by_Variable!AG$557:AG$609,D823)</f>
        <v>97.645311219176079</v>
      </c>
      <c r="AI836" s="200">
        <f>INDEX(Sorted_by_Variable!AH$557:AH$609,D823)</f>
        <v>97.67860197087893</v>
      </c>
      <c r="AJ836" s="200">
        <f>INDEX(Sorted_by_Variable!AI$557:AI$609,D823)</f>
        <v>97.753631377179815</v>
      </c>
      <c r="AK836" s="200">
        <f>INDEX(Sorted_by_Variable!AJ$557:AJ$609,D823)</f>
        <v>97.863866119225378</v>
      </c>
      <c r="AL836" s="200">
        <f>INDEX(Sorted_by_Variable!AK$557:AK$609,D823)</f>
        <v>98.003396828713235</v>
      </c>
      <c r="AM836" s="200">
        <f>INDEX(Sorted_by_Variable!AL$557:AL$609,D823)</f>
        <v>98.16691244390168</v>
      </c>
      <c r="AN836" s="200">
        <f>INDEX(Sorted_by_Variable!AM$557:AM$609,D823)</f>
        <v>98.349676001087332</v>
      </c>
      <c r="AO836" s="200">
        <f>INDEX(Sorted_by_Variable!AN$557:AN$609,D823)</f>
        <v>98.547501802619664</v>
      </c>
      <c r="AP836" s="200">
        <f>INDEX(Sorted_by_Variable!AO$557:AO$609,D823)</f>
        <v>98.756733905238207</v>
      </c>
      <c r="AQ836" s="201">
        <f>INDEX(Sorted_by_Variable!AP$557:AP$609,D823)</f>
        <v>98.974225875120709</v>
      </c>
      <c r="AS836" s="69" t="str">
        <f>C835&amp;"|"&amp;C836</f>
        <v>Annualized total cost of EE|Annualized total cost of EE</v>
      </c>
    </row>
    <row r="837" spans="2:45" x14ac:dyDescent="0.35">
      <c r="B837" s="36"/>
      <c r="C837" s="244" t="s">
        <v>2419</v>
      </c>
      <c r="D837" s="76" t="s">
        <v>2376</v>
      </c>
      <c r="E837" s="200"/>
      <c r="F837" s="199">
        <f>INDEX(Sorted_by_Variable!E$612:E$664,D823)</f>
        <v>0</v>
      </c>
      <c r="G837" s="200">
        <f>INDEX(Sorted_by_Variable!F$612:F$664,D823)</f>
        <v>0</v>
      </c>
      <c r="H837" s="200">
        <f>INDEX(Sorted_by_Variable!G$612:G$664,D823)</f>
        <v>0</v>
      </c>
      <c r="I837" s="200">
        <f>INDEX(Sorted_by_Variable!H$612:H$664,D823)</f>
        <v>0</v>
      </c>
      <c r="J837" s="200">
        <f>INDEX(Sorted_by_Variable!I$612:I$664,D823)</f>
        <v>2.3416394949389931</v>
      </c>
      <c r="K837" s="200">
        <f>INDEX(Sorted_by_Variable!J$612:J$664,D823)</f>
        <v>5.1560115906376023</v>
      </c>
      <c r="L837" s="200">
        <f>INDEX(Sorted_by_Variable!K$612:K$664,D823)</f>
        <v>8.9864806153124768</v>
      </c>
      <c r="M837" s="200">
        <f>INDEX(Sorted_by_Variable!L$612:L$664,D823)</f>
        <v>13.265021632595751</v>
      </c>
      <c r="N837" s="200">
        <f>INDEX(Sorted_by_Variable!M$612:M$664,D823)</f>
        <v>17.712270759261834</v>
      </c>
      <c r="O837" s="200">
        <f>INDEX(Sorted_by_Variable!N$612:N$664,D823)</f>
        <v>21.832066784337997</v>
      </c>
      <c r="P837" s="200">
        <f>INDEX(Sorted_by_Variable!O$612:O$664,D823)</f>
        <v>25.632198154869617</v>
      </c>
      <c r="Q837" s="200">
        <f>INDEX(Sorted_by_Variable!P$612:P$664,D823)</f>
        <v>29.120076664346254</v>
      </c>
      <c r="R837" s="201">
        <f>INDEX(Sorted_by_Variable!Q$612:Q$664,D823)</f>
        <v>32.302749248402712</v>
      </c>
      <c r="S837" s="200">
        <f>INDEX(Sorted_by_Variable!R$612:R$664,D823)</f>
        <v>35.186909306220201</v>
      </c>
      <c r="T837" s="200">
        <f>INDEX(Sorted_by_Variable!S$612:S$664,D823)</f>
        <v>37.778907564054464</v>
      </c>
      <c r="U837" s="200">
        <f>INDEX(Sorted_by_Variable!T$612:T$664,D823)</f>
        <v>40.08476249669696</v>
      </c>
      <c r="V837" s="200">
        <f>INDEX(Sorted_by_Variable!U$612:U$664,D823)</f>
        <v>42.110170322076492</v>
      </c>
      <c r="W837" s="200">
        <f>INDEX(Sorted_by_Variable!V$612:V$664,D823)</f>
        <v>43.860514583631712</v>
      </c>
      <c r="X837" s="200">
        <f>INDEX(Sorted_by_Variable!W$612:W$664,D823)</f>
        <v>45.340875334528207</v>
      </c>
      <c r="Y837" s="200">
        <f>INDEX(Sorted_by_Variable!X$612:X$664,D823)</f>
        <v>46.556037937257805</v>
      </c>
      <c r="Z837" s="200">
        <f>INDEX(Sorted_by_Variable!Y$612:Y$664,D823)</f>
        <v>47.510501491639857</v>
      </c>
      <c r="AA837" s="200">
        <f>INDEX(Sorted_by_Variable!Z$612:Z$664,D823)</f>
        <v>48.208486903745531</v>
      </c>
      <c r="AB837" s="200">
        <f>INDEX(Sorted_by_Variable!AA$612:AA$664,D823)</f>
        <v>48.653944607784958</v>
      </c>
      <c r="AC837" s="200">
        <f>INDEX(Sorted_by_Variable!AB$612:AB$664,D823)</f>
        <v>48.850561952532914</v>
      </c>
      <c r="AD837" s="200">
        <f>INDEX(Sorted_by_Variable!AC$612:AC$664,D823)</f>
        <v>48.925014447365598</v>
      </c>
      <c r="AE837" s="200">
        <f>INDEX(Sorted_by_Variable!AD$612:AD$664,D823)</f>
        <v>48.909694568803729</v>
      </c>
      <c r="AF837" s="200">
        <f>INDEX(Sorted_by_Variable!AE$612:AE$664,D823)</f>
        <v>48.86659793133024</v>
      </c>
      <c r="AG837" s="200">
        <f>INDEX(Sorted_by_Variable!AF$612:AF$664,D823)</f>
        <v>48.830471766347408</v>
      </c>
      <c r="AH837" s="200">
        <f>INDEX(Sorted_by_Variable!AG$612:AG$664,D823)</f>
        <v>48.82265560958804</v>
      </c>
      <c r="AI837" s="200">
        <f>INDEX(Sorted_by_Variable!AH$612:AH$664,D823)</f>
        <v>48.839300985439465</v>
      </c>
      <c r="AJ837" s="200">
        <f>INDEX(Sorted_by_Variable!AI$612:AI$664,D823)</f>
        <v>48.876815688589907</v>
      </c>
      <c r="AK837" s="200">
        <f>INDEX(Sorted_by_Variable!AJ$612:AJ$664,D823)</f>
        <v>48.931933059612689</v>
      </c>
      <c r="AL837" s="200">
        <f>INDEX(Sorted_by_Variable!AK$612:AK$664,D823)</f>
        <v>49.001698414356618</v>
      </c>
      <c r="AM837" s="200">
        <f>INDEX(Sorted_by_Variable!AL$612:AL$664,D823)</f>
        <v>49.08345622195084</v>
      </c>
      <c r="AN837" s="200">
        <f>INDEX(Sorted_by_Variable!AM$612:AM$664,D823)</f>
        <v>49.174838000543666</v>
      </c>
      <c r="AO837" s="200">
        <f>INDEX(Sorted_by_Variable!AN$612:AN$664,D823)</f>
        <v>49.273750901309832</v>
      </c>
      <c r="AP837" s="200">
        <f>INDEX(Sorted_by_Variable!AO$612:AO$664,D823)</f>
        <v>49.378366952619103</v>
      </c>
      <c r="AQ837" s="201">
        <f>INDEX(Sorted_by_Variable!AP$612:AP$664,D823)</f>
        <v>49.487112937560354</v>
      </c>
      <c r="AS837" s="69" t="str">
        <f>C835&amp;"|"&amp;C837</f>
        <v>Annualized total cost of EE|Annualized program cost of EE</v>
      </c>
    </row>
    <row r="838" spans="2:45" x14ac:dyDescent="0.35">
      <c r="B838" s="36"/>
      <c r="C838" s="244" t="s">
        <v>2420</v>
      </c>
      <c r="D838" s="76" t="s">
        <v>2376</v>
      </c>
      <c r="E838" s="200"/>
      <c r="F838" s="199">
        <f>INDEX(Sorted_by_Variable!E$667:E$719,D823)</f>
        <v>0</v>
      </c>
      <c r="G838" s="200">
        <f>INDEX(Sorted_by_Variable!F$667:F$719,D823)</f>
        <v>0</v>
      </c>
      <c r="H838" s="200">
        <f>INDEX(Sorted_by_Variable!G$667:G$719,D823)</f>
        <v>0</v>
      </c>
      <c r="I838" s="200">
        <f>INDEX(Sorted_by_Variable!H$667:H$719,D823)</f>
        <v>0</v>
      </c>
      <c r="J838" s="200">
        <f>INDEX(Sorted_by_Variable!I$667:I$719,D823)</f>
        <v>2.3416394949389931</v>
      </c>
      <c r="K838" s="200">
        <f>INDEX(Sorted_by_Variable!J$667:J$719,D823)</f>
        <v>5.1560115906376023</v>
      </c>
      <c r="L838" s="200">
        <f>INDEX(Sorted_by_Variable!K$667:K$719,D823)</f>
        <v>8.9864806153124768</v>
      </c>
      <c r="M838" s="200">
        <f>INDEX(Sorted_by_Variable!L$667:L$719,D823)</f>
        <v>13.265021632595751</v>
      </c>
      <c r="N838" s="200">
        <f>INDEX(Sorted_by_Variable!M$667:M$719,D823)</f>
        <v>17.712270759261834</v>
      </c>
      <c r="O838" s="200">
        <f>INDEX(Sorted_by_Variable!N$667:N$719,D823)</f>
        <v>21.832066784337997</v>
      </c>
      <c r="P838" s="200">
        <f>INDEX(Sorted_by_Variable!O$667:O$719,D823)</f>
        <v>25.632198154869617</v>
      </c>
      <c r="Q838" s="200">
        <f>INDEX(Sorted_by_Variable!P$667:P$719,D823)</f>
        <v>29.120076664346254</v>
      </c>
      <c r="R838" s="201">
        <f>INDEX(Sorted_by_Variable!Q$667:Q$719,D823)</f>
        <v>32.302749248402712</v>
      </c>
      <c r="S838" s="200">
        <f>INDEX(Sorted_by_Variable!R$667:R$719,D823)</f>
        <v>35.186909306220201</v>
      </c>
      <c r="T838" s="200">
        <f>INDEX(Sorted_by_Variable!S$667:S$719,D823)</f>
        <v>37.778907564054464</v>
      </c>
      <c r="U838" s="200">
        <f>INDEX(Sorted_by_Variable!T$667:T$719,D823)</f>
        <v>40.08476249669696</v>
      </c>
      <c r="V838" s="200">
        <f>INDEX(Sorted_by_Variable!U$667:U$719,D823)</f>
        <v>42.110170322076492</v>
      </c>
      <c r="W838" s="200">
        <f>INDEX(Sorted_by_Variable!V$667:V$719,D823)</f>
        <v>43.860514583631712</v>
      </c>
      <c r="X838" s="200">
        <f>INDEX(Sorted_by_Variable!W$667:W$719,D823)</f>
        <v>45.340875334528207</v>
      </c>
      <c r="Y838" s="200">
        <f>INDEX(Sorted_by_Variable!X$667:X$719,D823)</f>
        <v>46.556037937257805</v>
      </c>
      <c r="Z838" s="200">
        <f>INDEX(Sorted_by_Variable!Y$667:Y$719,D823)</f>
        <v>47.510501491639857</v>
      </c>
      <c r="AA838" s="200">
        <f>INDEX(Sorted_by_Variable!Z$667:Z$719,D823)</f>
        <v>48.208486903745531</v>
      </c>
      <c r="AB838" s="200">
        <f>INDEX(Sorted_by_Variable!AA$667:AA$719,D823)</f>
        <v>48.653944607784958</v>
      </c>
      <c r="AC838" s="200">
        <f>INDEX(Sorted_by_Variable!AB$667:AB$719,D823)</f>
        <v>48.850561952532914</v>
      </c>
      <c r="AD838" s="200">
        <f>INDEX(Sorted_by_Variable!AC$667:AC$719,D823)</f>
        <v>48.925014447365598</v>
      </c>
      <c r="AE838" s="200">
        <f>INDEX(Sorted_by_Variable!AD$667:AD$719,D823)</f>
        <v>48.909694568803729</v>
      </c>
      <c r="AF838" s="200">
        <f>INDEX(Sorted_by_Variable!AE$667:AE$719,D823)</f>
        <v>48.86659793133024</v>
      </c>
      <c r="AG838" s="200">
        <f>INDEX(Sorted_by_Variable!AF$667:AF$719,D823)</f>
        <v>48.830471766347408</v>
      </c>
      <c r="AH838" s="200">
        <f>INDEX(Sorted_by_Variable!AG$667:AG$719,D823)</f>
        <v>48.82265560958804</v>
      </c>
      <c r="AI838" s="200">
        <f>INDEX(Sorted_by_Variable!AH$667:AH$719,D823)</f>
        <v>48.839300985439465</v>
      </c>
      <c r="AJ838" s="200">
        <f>INDEX(Sorted_by_Variable!AI$667:AI$719,D823)</f>
        <v>48.876815688589907</v>
      </c>
      <c r="AK838" s="200">
        <f>INDEX(Sorted_by_Variable!AJ$667:AJ$719,D823)</f>
        <v>48.931933059612689</v>
      </c>
      <c r="AL838" s="200">
        <f>INDEX(Sorted_by_Variable!AK$667:AK$719,D823)</f>
        <v>49.001698414356618</v>
      </c>
      <c r="AM838" s="200">
        <f>INDEX(Sorted_by_Variable!AL$667:AL$719,D823)</f>
        <v>49.08345622195084</v>
      </c>
      <c r="AN838" s="200">
        <f>INDEX(Sorted_by_Variable!AM$667:AM$719,D823)</f>
        <v>49.174838000543666</v>
      </c>
      <c r="AO838" s="200">
        <f>INDEX(Sorted_by_Variable!AN$667:AN$719,D823)</f>
        <v>49.273750901309832</v>
      </c>
      <c r="AP838" s="200">
        <f>INDEX(Sorted_by_Variable!AO$667:AO$719,D823)</f>
        <v>49.378366952619103</v>
      </c>
      <c r="AQ838" s="201">
        <f>INDEX(Sorted_by_Variable!AP$667:AP$719,D823)</f>
        <v>49.487112937560354</v>
      </c>
      <c r="AS838" s="69" t="str">
        <f>C835&amp;"|"&amp;C838</f>
        <v>Annualized total cost of EE|Annualized participant cost of EE</v>
      </c>
    </row>
    <row r="839" spans="2:45" x14ac:dyDescent="0.35">
      <c r="B839" s="231"/>
      <c r="C839" s="247" t="s">
        <v>2421</v>
      </c>
      <c r="D839" s="248"/>
      <c r="E839" s="250"/>
      <c r="F839" s="249"/>
      <c r="G839" s="250"/>
      <c r="H839" s="250"/>
      <c r="I839" s="250"/>
      <c r="J839" s="250"/>
      <c r="K839" s="250"/>
      <c r="L839" s="250"/>
      <c r="M839" s="250"/>
      <c r="N839" s="250"/>
      <c r="O839" s="250"/>
      <c r="P839" s="250"/>
      <c r="Q839" s="250"/>
      <c r="R839" s="251"/>
      <c r="S839" s="250"/>
      <c r="T839" s="250"/>
      <c r="U839" s="250"/>
      <c r="V839" s="250"/>
      <c r="W839" s="250"/>
      <c r="X839" s="250"/>
      <c r="Y839" s="250"/>
      <c r="Z839" s="250"/>
      <c r="AA839" s="250"/>
      <c r="AB839" s="250"/>
      <c r="AC839" s="250"/>
      <c r="AD839" s="250"/>
      <c r="AE839" s="250"/>
      <c r="AF839" s="250"/>
      <c r="AG839" s="250"/>
      <c r="AH839" s="250"/>
      <c r="AI839" s="250"/>
      <c r="AJ839" s="250"/>
      <c r="AK839" s="250"/>
      <c r="AL839" s="250"/>
      <c r="AM839" s="250"/>
      <c r="AN839" s="250"/>
      <c r="AO839" s="250"/>
      <c r="AP839" s="250"/>
      <c r="AQ839" s="251"/>
      <c r="AS839" s="69" t="str">
        <f>C839</f>
        <v>Annual first-year costs</v>
      </c>
    </row>
    <row r="840" spans="2:45" x14ac:dyDescent="0.35">
      <c r="B840" s="36"/>
      <c r="C840" s="244" t="s">
        <v>2394</v>
      </c>
      <c r="D840" s="76" t="s">
        <v>2376</v>
      </c>
      <c r="E840" s="200"/>
      <c r="F840" s="199">
        <f>INDEX(Sorted_by_Variable!E$722:E$774,D823)</f>
        <v>0</v>
      </c>
      <c r="G840" s="200">
        <f>INDEX(Sorted_by_Variable!F$722:F$774,D823)</f>
        <v>0</v>
      </c>
      <c r="H840" s="200">
        <f>INDEX(Sorted_by_Variable!G$722:G$774,D823)</f>
        <v>0</v>
      </c>
      <c r="I840" s="200">
        <f>INDEX(Sorted_by_Variable!H$722:H$774,D823)</f>
        <v>0</v>
      </c>
      <c r="J840" s="200">
        <f>INDEX(Sorted_by_Variable!I$722:I$774,D823)</f>
        <v>39.573599999999999</v>
      </c>
      <c r="K840" s="200">
        <f>INDEX(Sorted_by_Variable!J$722:J$774,D823)</f>
        <v>49.645580310431029</v>
      </c>
      <c r="L840" s="200">
        <f>INDEX(Sorted_by_Variable!K$722:K$774,D823)</f>
        <v>69.430497058060169</v>
      </c>
      <c r="M840" s="200">
        <f>INDEX(Sorted_by_Variable!L$722:L$774,D823)</f>
        <v>80.657129857115621</v>
      </c>
      <c r="N840" s="200">
        <f>INDEX(Sorted_by_Variable!M$722:M$774,D823)</f>
        <v>87.753401260934936</v>
      </c>
      <c r="O840" s="200">
        <f>INDEX(Sorted_by_Variable!N$722:N$774,D823)</f>
        <v>86.838058938180609</v>
      </c>
      <c r="P840" s="200">
        <f>INDEX(Sorted_by_Variable!O$722:O$774,D823)</f>
        <v>86.006165101335398</v>
      </c>
      <c r="Q840" s="200">
        <f>INDEX(Sorted_by_Variable!P$722:P$774,D823)</f>
        <v>85.2557463481658</v>
      </c>
      <c r="R840" s="201">
        <f>INDEX(Sorted_by_Variable!Q$722:Q$774,D823)</f>
        <v>84.584924759969468</v>
      </c>
      <c r="S840" s="200">
        <f>INDEX(Sorted_by_Variable!R$722:R$774,D823)</f>
        <v>83.991914911377677</v>
      </c>
      <c r="T840" s="200">
        <f>INDEX(Sorted_by_Variable!S$722:S$774,D823)</f>
        <v>83.47502100039253</v>
      </c>
      <c r="U840" s="200">
        <f>INDEX(Sorted_by_Variable!T$722:T$774,D823)</f>
        <v>83.032634094494838</v>
      </c>
      <c r="V840" s="200">
        <f>INDEX(Sorted_by_Variable!U$722:U$774,D823)</f>
        <v>82.663229488815432</v>
      </c>
      <c r="W840" s="200">
        <f>INDEX(Sorted_by_Variable!V$722:V$774,D823)</f>
        <v>82.365364172515257</v>
      </c>
      <c r="X840" s="200">
        <f>INDEX(Sorted_by_Variable!W$722:W$774,D823)</f>
        <v>82.137674399665244</v>
      </c>
      <c r="Y840" s="200">
        <f>INDEX(Sorted_by_Variable!X$722:X$774,D823)</f>
        <v>81.978873361058263</v>
      </c>
      <c r="Z840" s="200">
        <f>INDEX(Sorted_by_Variable!Y$722:Y$774,D823)</f>
        <v>81.887748953521481</v>
      </c>
      <c r="AA840" s="200">
        <f>INDEX(Sorted_by_Variable!Z$722:Z$774,D823)</f>
        <v>81.863161643428583</v>
      </c>
      <c r="AB840" s="200">
        <f>INDEX(Sorted_by_Variable!AA$722:AA$774,D823)</f>
        <v>81.904042421237733</v>
      </c>
      <c r="AC840" s="200">
        <f>INDEX(Sorted_by_Variable!AB$722:AB$774,D823)</f>
        <v>82.009390844003136</v>
      </c>
      <c r="AD840" s="200">
        <f>INDEX(Sorted_by_Variable!AC$722:AC$774,D823)</f>
        <v>82.178273162926203</v>
      </c>
      <c r="AE840" s="200">
        <f>INDEX(Sorted_by_Variable!AD$722:AD$774,D823)</f>
        <v>82.373371164703372</v>
      </c>
      <c r="AF840" s="200">
        <f>INDEX(Sorted_by_Variable!AE$722:AE$774,D823)</f>
        <v>82.585149114200462</v>
      </c>
      <c r="AG840" s="200">
        <f>INDEX(Sorted_by_Variable!AF$722:AF$774,D823)</f>
        <v>82.804424477139108</v>
      </c>
      <c r="AH840" s="200">
        <f>INDEX(Sorted_by_Variable!AG$722:AG$774,D823)</f>
        <v>83.022389854584816</v>
      </c>
      <c r="AI840" s="200">
        <f>INDEX(Sorted_by_Variable!AH$722:AH$774,D823)</f>
        <v>83.234963944487518</v>
      </c>
      <c r="AJ840" s="200">
        <f>INDEX(Sorted_by_Variable!AI$722:AI$774,D823)</f>
        <v>83.441801925622656</v>
      </c>
      <c r="AK840" s="200">
        <f>INDEX(Sorted_by_Variable!AJ$722:AJ$774,D823)</f>
        <v>83.643815445747734</v>
      </c>
      <c r="AL840" s="200">
        <f>INDEX(Sorted_by_Variable!AK$722:AK$774,D823)</f>
        <v>83.841833629227779</v>
      </c>
      <c r="AM840" s="200">
        <f>INDEX(Sorted_by_Variable!AL$722:AL$774,D823)</f>
        <v>84.036606517180431</v>
      </c>
      <c r="AN840" s="200">
        <f>INDEX(Sorted_by_Variable!AM$722:AM$774,D823)</f>
        <v>84.228808317847992</v>
      </c>
      <c r="AO840" s="200">
        <f>INDEX(Sorted_by_Variable!AN$722:AN$774,D823)</f>
        <v>84.419040475024303</v>
      </c>
      <c r="AP840" s="200">
        <f>INDEX(Sorted_by_Variable!AO$722:AO$774,D823)</f>
        <v>84.607834562006062</v>
      </c>
      <c r="AQ840" s="201">
        <f>INDEX(Sorted_by_Variable!AP$722:AP$774,D823)</f>
        <v>84.795655008193734</v>
      </c>
      <c r="AS840" s="69" t="str">
        <f>C839&amp;"|"&amp;C840</f>
        <v>Annual first-year costs|Annual total cost of EE</v>
      </c>
    </row>
    <row r="841" spans="2:45" x14ac:dyDescent="0.35">
      <c r="B841" s="36"/>
      <c r="C841" s="244" t="s">
        <v>2385</v>
      </c>
      <c r="D841" s="76" t="s">
        <v>2376</v>
      </c>
      <c r="E841" s="200"/>
      <c r="F841" s="199">
        <f>INDEX(Sorted_by_Variable!E$777:E$829,D823)</f>
        <v>0</v>
      </c>
      <c r="G841" s="200">
        <f>INDEX(Sorted_by_Variable!F$777:F$829,D823)</f>
        <v>0</v>
      </c>
      <c r="H841" s="200">
        <f>INDEX(Sorted_by_Variable!G$777:G$829,D823)</f>
        <v>0</v>
      </c>
      <c r="I841" s="200">
        <f>INDEX(Sorted_by_Variable!H$777:H$829,D823)</f>
        <v>0</v>
      </c>
      <c r="J841" s="200">
        <f>INDEX(Sorted_by_Variable!I$777:I$829,D823)</f>
        <v>19.786799999999999</v>
      </c>
      <c r="K841" s="200">
        <f>INDEX(Sorted_by_Variable!J$777:J$829,D823)</f>
        <v>24.822790155215515</v>
      </c>
      <c r="L841" s="200">
        <f>INDEX(Sorted_by_Variable!K$777:K$829,D823)</f>
        <v>34.715248529030085</v>
      </c>
      <c r="M841" s="200">
        <f>INDEX(Sorted_by_Variable!L$777:L$829,D823)</f>
        <v>40.32856492855781</v>
      </c>
      <c r="N841" s="200">
        <f>INDEX(Sorted_by_Variable!M$777:M$829,D823)</f>
        <v>43.876700630467468</v>
      </c>
      <c r="O841" s="200">
        <f>INDEX(Sorted_by_Variable!N$777:N$829,D823)</f>
        <v>43.419029469090304</v>
      </c>
      <c r="P841" s="200">
        <f>INDEX(Sorted_by_Variable!O$777:O$829,D823)</f>
        <v>43.003082550667699</v>
      </c>
      <c r="Q841" s="200">
        <f>INDEX(Sorted_by_Variable!P$777:P$829,D823)</f>
        <v>42.6278731740829</v>
      </c>
      <c r="R841" s="201">
        <f>INDEX(Sorted_by_Variable!Q$777:Q$829,D823)</f>
        <v>42.292462379984734</v>
      </c>
      <c r="S841" s="200">
        <f>INDEX(Sorted_by_Variable!R$777:R$829,D823)</f>
        <v>41.995957455688838</v>
      </c>
      <c r="T841" s="200">
        <f>INDEX(Sorted_by_Variable!S$777:S$829,D823)</f>
        <v>41.737510500196265</v>
      </c>
      <c r="U841" s="200">
        <f>INDEX(Sorted_by_Variable!T$777:T$829,D823)</f>
        <v>41.516317047247419</v>
      </c>
      <c r="V841" s="200">
        <f>INDEX(Sorted_by_Variable!U$777:U$829,D823)</f>
        <v>41.331614744407716</v>
      </c>
      <c r="W841" s="200">
        <f>INDEX(Sorted_by_Variable!V$777:V$829,D823)</f>
        <v>41.182682086257628</v>
      </c>
      <c r="X841" s="200">
        <f>INDEX(Sorted_by_Variable!W$777:W$829,D823)</f>
        <v>41.068837199832622</v>
      </c>
      <c r="Y841" s="200">
        <f>INDEX(Sorted_by_Variable!X$777:X$829,D823)</f>
        <v>40.989436680529131</v>
      </c>
      <c r="Z841" s="200">
        <f>INDEX(Sorted_by_Variable!Y$777:Y$829,D823)</f>
        <v>40.94387447676074</v>
      </c>
      <c r="AA841" s="200">
        <f>INDEX(Sorted_by_Variable!Z$777:Z$829,D823)</f>
        <v>40.931580821714292</v>
      </c>
      <c r="AB841" s="200">
        <f>INDEX(Sorted_by_Variable!AA$777:AA$829,D823)</f>
        <v>40.952021210618867</v>
      </c>
      <c r="AC841" s="200">
        <f>INDEX(Sorted_by_Variable!AB$777:AB$829,D823)</f>
        <v>41.004695422001568</v>
      </c>
      <c r="AD841" s="200">
        <f>INDEX(Sorted_by_Variable!AC$777:AC$829,D823)</f>
        <v>41.089136581463102</v>
      </c>
      <c r="AE841" s="200">
        <f>INDEX(Sorted_by_Variable!AD$777:AD$829,D823)</f>
        <v>41.186685582351686</v>
      </c>
      <c r="AF841" s="200">
        <f>INDEX(Sorted_by_Variable!AE$777:AE$829,D823)</f>
        <v>41.292574557100231</v>
      </c>
      <c r="AG841" s="200">
        <f>INDEX(Sorted_by_Variable!AF$777:AF$829,D823)</f>
        <v>41.402212238569554</v>
      </c>
      <c r="AH841" s="200">
        <f>INDEX(Sorted_by_Variable!AG$777:AG$829,D823)</f>
        <v>41.511194927292408</v>
      </c>
      <c r="AI841" s="200">
        <f>INDEX(Sorted_by_Variable!AH$777:AH$829,D823)</f>
        <v>41.617481972243759</v>
      </c>
      <c r="AJ841" s="200">
        <f>INDEX(Sorted_by_Variable!AI$777:AI$829,D823)</f>
        <v>41.720900962811328</v>
      </c>
      <c r="AK841" s="200">
        <f>INDEX(Sorted_by_Variable!AJ$777:AJ$829,D823)</f>
        <v>41.821907722873867</v>
      </c>
      <c r="AL841" s="200">
        <f>INDEX(Sorted_by_Variable!AK$777:AK$829,D823)</f>
        <v>41.920916814613889</v>
      </c>
      <c r="AM841" s="200">
        <f>INDEX(Sorted_by_Variable!AL$777:AL$829,D823)</f>
        <v>42.018303258590215</v>
      </c>
      <c r="AN841" s="200">
        <f>INDEX(Sorted_by_Variable!AM$777:AM$829,D823)</f>
        <v>42.114404158923996</v>
      </c>
      <c r="AO841" s="200">
        <f>INDEX(Sorted_by_Variable!AN$777:AN$829,D823)</f>
        <v>42.209520237512152</v>
      </c>
      <c r="AP841" s="200">
        <f>INDEX(Sorted_by_Variable!AO$777:AO$829,D823)</f>
        <v>42.303917281003031</v>
      </c>
      <c r="AQ841" s="201">
        <f>INDEX(Sorted_by_Variable!AP$777:AP$829,D823)</f>
        <v>42.397827504096867</v>
      </c>
      <c r="AS841" s="69" t="str">
        <f>C839&amp;"|"&amp;C841</f>
        <v>Annual first-year costs|Annual program cost of EE</v>
      </c>
    </row>
    <row r="842" spans="2:45" ht="18" thickBot="1" x14ac:dyDescent="0.4">
      <c r="B842" s="29"/>
      <c r="C842" s="245" t="s">
        <v>2386</v>
      </c>
      <c r="D842" s="96" t="s">
        <v>2376</v>
      </c>
      <c r="E842" s="203"/>
      <c r="F842" s="202">
        <f>INDEX(Sorted_by_Variable!E$832:E$884,D823)</f>
        <v>0</v>
      </c>
      <c r="G842" s="203">
        <f>INDEX(Sorted_by_Variable!F$832:F$884,D823)</f>
        <v>0</v>
      </c>
      <c r="H842" s="203">
        <f>INDEX(Sorted_by_Variable!G$832:G$884,D823)</f>
        <v>0</v>
      </c>
      <c r="I842" s="203">
        <f>INDEX(Sorted_by_Variable!H$832:H$884,D823)</f>
        <v>0</v>
      </c>
      <c r="J842" s="203">
        <f>INDEX(Sorted_by_Variable!I$832:I$884,D823)</f>
        <v>19.786799999999999</v>
      </c>
      <c r="K842" s="203">
        <f>INDEX(Sorted_by_Variable!J$832:J$884,D823)</f>
        <v>24.822790155215515</v>
      </c>
      <c r="L842" s="203">
        <f>INDEX(Sorted_by_Variable!K$832:K$884,D823)</f>
        <v>34.715248529030085</v>
      </c>
      <c r="M842" s="203">
        <f>INDEX(Sorted_by_Variable!L$832:L$884,D823)</f>
        <v>40.32856492855781</v>
      </c>
      <c r="N842" s="203">
        <f>INDEX(Sorted_by_Variable!M$832:M$884,D823)</f>
        <v>43.876700630467468</v>
      </c>
      <c r="O842" s="203">
        <f>INDEX(Sorted_by_Variable!N$832:N$884,D823)</f>
        <v>43.419029469090304</v>
      </c>
      <c r="P842" s="203">
        <f>INDEX(Sorted_by_Variable!O$832:O$884,D823)</f>
        <v>43.003082550667699</v>
      </c>
      <c r="Q842" s="203">
        <f>INDEX(Sorted_by_Variable!P$832:P$884,D823)</f>
        <v>42.6278731740829</v>
      </c>
      <c r="R842" s="204">
        <f>INDEX(Sorted_by_Variable!Q$832:Q$884,D823)</f>
        <v>42.292462379984734</v>
      </c>
      <c r="S842" s="203">
        <f>INDEX(Sorted_by_Variable!R$832:R$884,D823)</f>
        <v>41.995957455688838</v>
      </c>
      <c r="T842" s="203">
        <f>INDEX(Sorted_by_Variable!S$832:S$884,D823)</f>
        <v>41.737510500196265</v>
      </c>
      <c r="U842" s="203">
        <f>INDEX(Sorted_by_Variable!T$832:T$884,D823)</f>
        <v>41.516317047247419</v>
      </c>
      <c r="V842" s="203">
        <f>INDEX(Sorted_by_Variable!U$832:U$884,D823)</f>
        <v>41.331614744407716</v>
      </c>
      <c r="W842" s="203">
        <f>INDEX(Sorted_by_Variable!V$832:V$884,D823)</f>
        <v>41.182682086257628</v>
      </c>
      <c r="X842" s="203">
        <f>INDEX(Sorted_by_Variable!W$832:W$884,D823)</f>
        <v>41.068837199832622</v>
      </c>
      <c r="Y842" s="203">
        <f>INDEX(Sorted_by_Variable!X$832:X$884,D823)</f>
        <v>40.989436680529131</v>
      </c>
      <c r="Z842" s="203">
        <f>INDEX(Sorted_by_Variable!Y$832:Y$884,D823)</f>
        <v>40.94387447676074</v>
      </c>
      <c r="AA842" s="203">
        <f>INDEX(Sorted_by_Variable!Z$832:Z$884,D823)</f>
        <v>40.931580821714292</v>
      </c>
      <c r="AB842" s="203">
        <f>INDEX(Sorted_by_Variable!AA$832:AA$884,D823)</f>
        <v>40.952021210618867</v>
      </c>
      <c r="AC842" s="203">
        <f>INDEX(Sorted_by_Variable!AB$832:AB$884,D823)</f>
        <v>41.004695422001568</v>
      </c>
      <c r="AD842" s="203">
        <f>INDEX(Sorted_by_Variable!AC$832:AC$884,D823)</f>
        <v>41.089136581463102</v>
      </c>
      <c r="AE842" s="203">
        <f>INDEX(Sorted_by_Variable!AD$832:AD$884,D823)</f>
        <v>41.186685582351686</v>
      </c>
      <c r="AF842" s="203">
        <f>INDEX(Sorted_by_Variable!AE$832:AE$884,D823)</f>
        <v>41.292574557100231</v>
      </c>
      <c r="AG842" s="203">
        <f>INDEX(Sorted_by_Variable!AF$832:AF$884,D823)</f>
        <v>41.402212238569554</v>
      </c>
      <c r="AH842" s="203">
        <f>INDEX(Sorted_by_Variable!AG$832:AG$884,D823)</f>
        <v>41.511194927292408</v>
      </c>
      <c r="AI842" s="203">
        <f>INDEX(Sorted_by_Variable!AH$832:AH$884,D823)</f>
        <v>41.617481972243759</v>
      </c>
      <c r="AJ842" s="203">
        <f>INDEX(Sorted_by_Variable!AI$832:AI$884,D823)</f>
        <v>41.720900962811328</v>
      </c>
      <c r="AK842" s="203">
        <f>INDEX(Sorted_by_Variable!AJ$832:AJ$884,D823)</f>
        <v>41.821907722873867</v>
      </c>
      <c r="AL842" s="203">
        <f>INDEX(Sorted_by_Variable!AK$832:AK$884,D823)</f>
        <v>41.920916814613889</v>
      </c>
      <c r="AM842" s="203">
        <f>INDEX(Sorted_by_Variable!AL$832:AL$884,D823)</f>
        <v>42.018303258590215</v>
      </c>
      <c r="AN842" s="203">
        <f>INDEX(Sorted_by_Variable!AM$832:AM$884,D823)</f>
        <v>42.114404158923996</v>
      </c>
      <c r="AO842" s="203">
        <f>INDEX(Sorted_by_Variable!AN$832:AN$884,D823)</f>
        <v>42.209520237512152</v>
      </c>
      <c r="AP842" s="203">
        <f>INDEX(Sorted_by_Variable!AO$832:AO$884,D823)</f>
        <v>42.303917281003031</v>
      </c>
      <c r="AQ842" s="204">
        <f>INDEX(Sorted_by_Variable!AP$832:AP$884,D823)</f>
        <v>42.397827504096867</v>
      </c>
      <c r="AS842" s="69" t="str">
        <f>C839&amp;"|"&amp;C842</f>
        <v>Annual first-year costs|Annual participant cost of EE</v>
      </c>
    </row>
    <row r="843" spans="2:45" ht="18.75" thickTop="1" thickBot="1" x14ac:dyDescent="0.4"/>
    <row r="844" spans="2:45" ht="25.5" thickTop="1" x14ac:dyDescent="0.5">
      <c r="B844" s="217" t="str">
        <f>INDEX(Sorted_by_Variable!$C$7:$C$59,D844)</f>
        <v>South Carolina</v>
      </c>
      <c r="C844" s="94"/>
      <c r="D844" s="228">
        <f>D823+1</f>
        <v>39</v>
      </c>
      <c r="E844" s="220"/>
      <c r="F844" s="222"/>
      <c r="G844" s="94"/>
      <c r="H844" s="94"/>
      <c r="I844" s="94"/>
      <c r="J844" s="94"/>
      <c r="K844" s="94"/>
      <c r="L844" s="94"/>
      <c r="M844" s="94"/>
      <c r="N844" s="94"/>
      <c r="O844" s="94"/>
      <c r="P844" s="94"/>
      <c r="Q844" s="94"/>
      <c r="R844" s="220"/>
      <c r="S844" s="94"/>
      <c r="T844" s="94"/>
      <c r="U844" s="94"/>
      <c r="V844" s="94"/>
      <c r="W844" s="94"/>
      <c r="X844" s="94"/>
      <c r="Y844" s="94"/>
      <c r="Z844" s="94"/>
      <c r="AA844" s="94"/>
      <c r="AB844" s="94"/>
      <c r="AC844" s="94"/>
      <c r="AD844" s="94"/>
      <c r="AE844" s="94"/>
      <c r="AF844" s="94"/>
      <c r="AG844" s="94"/>
      <c r="AH844" s="94"/>
      <c r="AI844" s="94"/>
      <c r="AJ844" s="94"/>
      <c r="AK844" s="94"/>
      <c r="AL844" s="94"/>
      <c r="AM844" s="94"/>
      <c r="AN844" s="94"/>
      <c r="AO844" s="94"/>
      <c r="AP844" s="94"/>
      <c r="AQ844" s="220"/>
      <c r="AS844" s="69"/>
    </row>
    <row r="845" spans="2:45" x14ac:dyDescent="0.35">
      <c r="C845" t="s">
        <v>2358</v>
      </c>
      <c r="D845" s="76" t="s">
        <v>0</v>
      </c>
      <c r="E845" s="166">
        <f>INDEX(Sorted_by_Variable!D$7:D$59,D844)</f>
        <v>78054.710999999996</v>
      </c>
      <c r="F845" s="167">
        <f>INDEX(Sorted_by_Variable!E$7:E$59,D844)</f>
        <v>78914.748095768955</v>
      </c>
      <c r="G845" s="166">
        <f>INDEX(Sorted_by_Variable!F$7:F$59,D844)</f>
        <v>79784.261414005741</v>
      </c>
      <c r="H845" s="166">
        <f>INDEX(Sorted_by_Variable!G$7:G$59,D844)</f>
        <v>80663.355367406868</v>
      </c>
      <c r="I845" s="166">
        <f>INDEX(Sorted_by_Variable!H$7:H$59,D844)</f>
        <v>81552.135519128438</v>
      </c>
      <c r="J845" s="166">
        <f>INDEX(Sorted_by_Variable!I$7:I$59,D844)</f>
        <v>82450.708595462391</v>
      </c>
      <c r="K845" s="166">
        <f>INDEX(Sorted_by_Variable!J$7:J$59,D844)</f>
        <v>83359.182498652342</v>
      </c>
      <c r="L845" s="166">
        <f>INDEX(Sorted_by_Variable!K$7:K$59,D844)</f>
        <v>84277.666319850716</v>
      </c>
      <c r="M845" s="166">
        <f>INDEX(Sorted_by_Variable!L$7:L$59,D844)</f>
        <v>85206.270352218591</v>
      </c>
      <c r="N845" s="166">
        <f>INDEX(Sorted_by_Variable!M$7:M$59,D844)</f>
        <v>86145.106104169885</v>
      </c>
      <c r="O845" s="166">
        <f>INDEX(Sorted_by_Variable!N$7:N$59,D844)</f>
        <v>87094.286312761498</v>
      </c>
      <c r="P845" s="166">
        <f>INDEX(Sorted_by_Variable!O$7:O$59,D844)</f>
        <v>88053.924957230978</v>
      </c>
      <c r="Q845" s="166">
        <f>INDEX(Sorted_by_Variable!P$7:P$59,D844)</f>
        <v>89024.137272683336</v>
      </c>
      <c r="R845" s="168">
        <f>INDEX(Sorted_by_Variable!Q$7:Q$59,D844)</f>
        <v>90005.039763928682</v>
      </c>
      <c r="S845" s="166">
        <f>INDEX(Sorted_by_Variable!R$7:R$59,D844)</f>
        <v>90996.750219472335</v>
      </c>
      <c r="T845" s="166">
        <f>INDEX(Sorted_by_Variable!S$7:S$59,D844)</f>
        <v>91999.387725659093</v>
      </c>
      <c r="U845" s="166">
        <f>INDEX(Sorted_by_Variable!T$7:T$59,D844)</f>
        <v>93013.072680973288</v>
      </c>
      <c r="V845" s="166">
        <f>INDEX(Sorted_by_Variable!U$7:U$59,D844)</f>
        <v>94037.926810496501</v>
      </c>
      <c r="W845" s="166">
        <f>INDEX(Sorted_by_Variable!V$7:V$59,D844)</f>
        <v>95074.073180524472</v>
      </c>
      <c r="X845" s="166">
        <f>INDEX(Sorted_by_Variable!W$7:W$59,D844)</f>
        <v>96121.636213345177</v>
      </c>
      <c r="Y845" s="166">
        <f>INDEX(Sorted_by_Variable!X$7:X$59,D844)</f>
        <v>97180.741702179614</v>
      </c>
      <c r="Z845" s="166">
        <f>INDEX(Sorted_by_Variable!Y$7:Y$59,D844)</f>
        <v>98251.516826287305</v>
      </c>
      <c r="AA845" s="166">
        <f>INDEX(Sorted_by_Variable!Z$7:Z$59,D844)</f>
        <v>99334.090166238238</v>
      </c>
      <c r="AB845" s="166">
        <f>INDEX(Sorted_by_Variable!AA$7:AA$59,D844)</f>
        <v>100428.59171935299</v>
      </c>
      <c r="AC845" s="166">
        <f>INDEX(Sorted_by_Variable!AB$7:AB$59,D844)</f>
        <v>101535.15291531307</v>
      </c>
      <c r="AD845" s="166">
        <f>INDEX(Sorted_by_Variable!AC$7:AC$59,D844)</f>
        <v>102653.90663194322</v>
      </c>
      <c r="AE845" s="166">
        <f>INDEX(Sorted_by_Variable!AD$7:AD$59,D844)</f>
        <v>103784.98721116762</v>
      </c>
      <c r="AF845" s="166">
        <f>INDEX(Sorted_by_Variable!AE$7:AE$59,D844)</f>
        <v>104928.53047514192</v>
      </c>
      <c r="AG845" s="166">
        <f>INDEX(Sorted_by_Variable!AF$7:AF$59,D844)</f>
        <v>106084.67374256295</v>
      </c>
      <c r="AH845" s="166">
        <f>INDEX(Sorted_by_Variable!AG$7:AG$59,D844)</f>
        <v>107274.76056321291</v>
      </c>
      <c r="AI845" s="166">
        <f>INDEX(Sorted_by_Variable!AH$7:AH$59,D844)</f>
        <v>108478.19810259272</v>
      </c>
      <c r="AJ845" s="166">
        <f>INDEX(Sorted_by_Variable!AI$7:AI$59,D844)</f>
        <v>109695.13613270852</v>
      </c>
      <c r="AK845" s="166">
        <f>INDEX(Sorted_by_Variable!AJ$7:AJ$59,D844)</f>
        <v>110925.72610574967</v>
      </c>
      <c r="AL845" s="166">
        <f>INDEX(Sorted_by_Variable!AK$7:AK$59,D844)</f>
        <v>112170.12117293754</v>
      </c>
      <c r="AM845" s="166">
        <f>INDEX(Sorted_by_Variable!AL$7:AL$59,D844)</f>
        <v>113428.47620358568</v>
      </c>
      <c r="AN845" s="166">
        <f>INDEX(Sorted_by_Variable!AM$7:AM$59,D844)</f>
        <v>114700.94780437391</v>
      </c>
      <c r="AO845" s="166">
        <f>INDEX(Sorted_by_Variable!AN$7:AN$59,D844)</f>
        <v>115987.69433883845</v>
      </c>
      <c r="AP845" s="166">
        <f>INDEX(Sorted_by_Variable!AO$7:AO$59,D844)</f>
        <v>117288.87594708095</v>
      </c>
      <c r="AQ845" s="168">
        <f>INDEX(Sorted_by_Variable!AP$7:AP$59,D844)</f>
        <v>118604.65456569837</v>
      </c>
      <c r="AS845" s="69" t="str">
        <f t="shared" ref="AS845:AS855" si="145">C845</f>
        <v>BAU sales</v>
      </c>
    </row>
    <row r="846" spans="2:45" x14ac:dyDescent="0.35">
      <c r="C846" t="s">
        <v>2372</v>
      </c>
      <c r="D846" s="76" t="s">
        <v>0</v>
      </c>
      <c r="E846" s="166">
        <f>INDEX(Sorted_by_Variable!D$62:D$114,D844)</f>
        <v>77780.952999999994</v>
      </c>
      <c r="F846" s="167">
        <f>INDEX(Sorted_by_Variable!E$62:E$114,D844)</f>
        <v>78914.748095768955</v>
      </c>
      <c r="G846" s="166">
        <f>INDEX(Sorted_by_Variable!F$62:F$114,D844)</f>
        <v>79784.261414005741</v>
      </c>
      <c r="H846" s="166">
        <f>INDEX(Sorted_by_Variable!G$62:G$114,D844)</f>
        <v>80663.355367406868</v>
      </c>
      <c r="I846" s="166">
        <f>INDEX(Sorted_by_Variable!H$62:H$114,D844)</f>
        <v>81552.135519128438</v>
      </c>
      <c r="J846" s="166">
        <f>INDEX(Sorted_by_Variable!I$62:I$114,D844)</f>
        <v>82176.950595462389</v>
      </c>
      <c r="K846" s="166">
        <f>INDEX(Sorted_by_Variable!J$62:J$114,D844)</f>
        <v>82659.623504953997</v>
      </c>
      <c r="L846" s="166">
        <f>INDEX(Sorted_by_Variable!K$62:K$114,D844)</f>
        <v>83007.570391788002</v>
      </c>
      <c r="M846" s="166">
        <f>INDEX(Sorted_by_Variable!L$62:L$114,D844)</f>
        <v>83229.068565657377</v>
      </c>
      <c r="N846" s="166">
        <f>INDEX(Sorted_by_Variable!M$62:M$114,D844)</f>
        <v>83333.146170925538</v>
      </c>
      <c r="O846" s="166">
        <f>INDEX(Sorted_by_Variable!N$62:N$114,D844)</f>
        <v>83329.468355281657</v>
      </c>
      <c r="P846" s="166">
        <f>INDEX(Sorted_by_Variable!O$62:O$114,D844)</f>
        <v>83257.957519730873</v>
      </c>
      <c r="Q846" s="166">
        <f>INDEX(Sorted_by_Variable!P$62:P$114,D844)</f>
        <v>83263.879440082004</v>
      </c>
      <c r="R846" s="168">
        <f>INDEX(Sorted_by_Variable!Q$62:Q$114,D844)</f>
        <v>83346.132673883782</v>
      </c>
      <c r="S846" s="166">
        <f>INDEX(Sorted_by_Variable!R$62:R$114,D844)</f>
        <v>83503.694715140067</v>
      </c>
      <c r="T846" s="166">
        <f>INDEX(Sorted_by_Variable!S$62:S$114,D844)</f>
        <v>83735.619954847367</v>
      </c>
      <c r="U846" s="166">
        <f>INDEX(Sorted_by_Variable!T$62:T$114,D844)</f>
        <v>84041.037734598445</v>
      </c>
      <c r="V846" s="166">
        <f>INDEX(Sorted_by_Variable!U$62:U$114,D844)</f>
        <v>84419.150490247674</v>
      </c>
      <c r="W846" s="166">
        <f>INDEX(Sorted_by_Variable!V$62:V$114,D844)</f>
        <v>84869.231982752142</v>
      </c>
      <c r="X846" s="166">
        <f>INDEX(Sorted_by_Variable!W$62:W$114,D844)</f>
        <v>85390.625613417229</v>
      </c>
      <c r="Y846" s="166">
        <f>INDEX(Sorted_by_Variable!X$62:X$114,D844)</f>
        <v>85982.742820885614</v>
      </c>
      <c r="Z846" s="166">
        <f>INDEX(Sorted_by_Variable!Y$62:Y$114,D844)</f>
        <v>86645.061557315305</v>
      </c>
      <c r="AA846" s="166">
        <f>INDEX(Sorted_by_Variable!Z$62:Z$114,D844)</f>
        <v>87377.12484129511</v>
      </c>
      <c r="AB846" s="166">
        <f>INDEX(Sorted_by_Variable!AA$62:AA$114,D844)</f>
        <v>88178.539385145341</v>
      </c>
      <c r="AC846" s="166">
        <f>INDEX(Sorted_by_Variable!AB$62:AB$114,D844)</f>
        <v>89048.974294347325</v>
      </c>
      <c r="AD846" s="166">
        <f>INDEX(Sorted_by_Variable!AC$62:AC$114,D844)</f>
        <v>89973.751521148573</v>
      </c>
      <c r="AE846" s="166">
        <f>INDEX(Sorted_by_Variable!AD$62:AD$114,D844)</f>
        <v>90944.116862927709</v>
      </c>
      <c r="AF846" s="166">
        <f>INDEX(Sorted_by_Variable!AE$62:AE$114,D844)</f>
        <v>91951.41530994256</v>
      </c>
      <c r="AG846" s="166">
        <f>INDEX(Sorted_by_Variable!AF$62:AF$114,D844)</f>
        <v>92987.123897338257</v>
      </c>
      <c r="AH846" s="166">
        <f>INDEX(Sorted_by_Variable!AG$62:AG$114,D844)</f>
        <v>94064.085223589296</v>
      </c>
      <c r="AI846" s="166">
        <f>INDEX(Sorted_by_Variable!AH$62:AH$114,D844)</f>
        <v>95153.071207486588</v>
      </c>
      <c r="AJ846" s="166">
        <f>INDEX(Sorted_by_Variable!AI$62:AI$114,D844)</f>
        <v>96247.697589888994</v>
      </c>
      <c r="AK846" s="166">
        <f>INDEX(Sorted_by_Variable!AJ$62:AJ$114,D844)</f>
        <v>97348.947398707911</v>
      </c>
      <c r="AL846" s="166">
        <f>INDEX(Sorted_by_Variable!AK$62:AK$114,D844)</f>
        <v>98457.733937291108</v>
      </c>
      <c r="AM846" s="166">
        <f>INDEX(Sorted_by_Variable!AL$62:AL$114,D844)</f>
        <v>99574.903494985949</v>
      </c>
      <c r="AN846" s="166">
        <f>INDEX(Sorted_by_Variable!AM$62:AM$114,D844)</f>
        <v>100701.237899894</v>
      </c>
      <c r="AO846" s="166">
        <f>INDEX(Sorted_by_Variable!AN$62:AN$114,D844)</f>
        <v>101837.45691993643</v>
      </c>
      <c r="AP846" s="166">
        <f>INDEX(Sorted_by_Variable!AO$62:AO$114,D844)</f>
        <v>102984.22051806036</v>
      </c>
      <c r="AQ846" s="168">
        <f>INDEX(Sorted_by_Variable!AP$62:AP$114,D844)</f>
        <v>104142.13096713711</v>
      </c>
      <c r="AS846" s="69" t="str">
        <f t="shared" si="145"/>
        <v>Sales after EE</v>
      </c>
    </row>
    <row r="847" spans="2:45" x14ac:dyDescent="0.35">
      <c r="C847" t="s">
        <v>2356</v>
      </c>
      <c r="D847" s="76" t="s">
        <v>0</v>
      </c>
      <c r="E847" s="166">
        <f>INDEX(Sorted_by_Variable!D$117:D$169,D844)</f>
        <v>0</v>
      </c>
      <c r="F847" s="167">
        <f>INDEX(Sorted_by_Variable!E$117:E$169,D844)</f>
        <v>0</v>
      </c>
      <c r="G847" s="166">
        <f>INDEX(Sorted_by_Variable!F$117:F$169,D844)</f>
        <v>0</v>
      </c>
      <c r="H847" s="166">
        <f>INDEX(Sorted_by_Variable!G$117:G$169,D844)</f>
        <v>0</v>
      </c>
      <c r="I847" s="166">
        <f>INDEX(Sorted_by_Variable!H$117:H$169,D844)</f>
        <v>0</v>
      </c>
      <c r="J847" s="166">
        <f>INDEX(Sorted_by_Variable!I$117:I$169,D844)</f>
        <v>273.75799999999998</v>
      </c>
      <c r="K847" s="166">
        <f>INDEX(Sorted_by_Variable!J$117:J$169,D844)</f>
        <v>699.55899369834242</v>
      </c>
      <c r="L847" s="166">
        <f>INDEX(Sorted_by_Variable!K$117:K$169,D844)</f>
        <v>1270.0959280627194</v>
      </c>
      <c r="M847" s="166">
        <f>INDEX(Sorted_by_Variable!L$117:L$169,D844)</f>
        <v>1977.2017865612079</v>
      </c>
      <c r="N847" s="166">
        <f>INDEX(Sorted_by_Variable!M$117:M$169,D844)</f>
        <v>2811.9599332443527</v>
      </c>
      <c r="O847" s="166">
        <f>INDEX(Sorted_by_Variable!N$117:N$169,D844)</f>
        <v>3764.8179574798478</v>
      </c>
      <c r="P847" s="166">
        <f>INDEX(Sorted_by_Variable!O$117:O$169,D844)</f>
        <v>4795.9674375000986</v>
      </c>
      <c r="Q847" s="166">
        <f>INDEX(Sorted_by_Variable!P$117:P$169,D844)</f>
        <v>5760.257832601339</v>
      </c>
      <c r="R847" s="168">
        <f>INDEX(Sorted_by_Variable!Q$117:Q$169,D844)</f>
        <v>6658.9070900449005</v>
      </c>
      <c r="S847" s="166">
        <f>INDEX(Sorted_by_Variable!R$117:R$169,D844)</f>
        <v>7493.0555043322674</v>
      </c>
      <c r="T847" s="166">
        <f>INDEX(Sorted_by_Variable!S$117:S$169,D844)</f>
        <v>8263.767770811728</v>
      </c>
      <c r="U847" s="166">
        <f>INDEX(Sorted_by_Variable!T$117:T$169,D844)</f>
        <v>8972.0349463748462</v>
      </c>
      <c r="V847" s="166">
        <f>INDEX(Sorted_by_Variable!U$117:U$169,D844)</f>
        <v>9618.7763202488222</v>
      </c>
      <c r="W847" s="166">
        <f>INDEX(Sorted_by_Variable!V$117:V$169,D844)</f>
        <v>10204.841197772328</v>
      </c>
      <c r="X847" s="166">
        <f>INDEX(Sorted_by_Variable!W$117:W$169,D844)</f>
        <v>10731.010599927944</v>
      </c>
      <c r="Y847" s="166">
        <f>INDEX(Sorted_by_Variable!X$117:X$169,D844)</f>
        <v>11197.998881293996</v>
      </c>
      <c r="Z847" s="166">
        <f>INDEX(Sorted_by_Variable!Y$117:Y$169,D844)</f>
        <v>11606.455268972004</v>
      </c>
      <c r="AA847" s="166">
        <f>INDEX(Sorted_by_Variable!Z$117:Z$169,D844)</f>
        <v>11956.965324943127</v>
      </c>
      <c r="AB847" s="166">
        <f>INDEX(Sorted_by_Variable!AA$117:AA$169,D844)</f>
        <v>12250.052334207647</v>
      </c>
      <c r="AC847" s="166">
        <f>INDEX(Sorted_by_Variable!AB$117:AB$169,D844)</f>
        <v>12486.178620965738</v>
      </c>
      <c r="AD847" s="166">
        <f>INDEX(Sorted_by_Variable!AC$117:AC$169,D844)</f>
        <v>12680.155110794642</v>
      </c>
      <c r="AE847" s="166">
        <f>INDEX(Sorted_by_Variable!AD$117:AD$169,D844)</f>
        <v>12840.870348239911</v>
      </c>
      <c r="AF847" s="166">
        <f>INDEX(Sorted_by_Variable!AE$117:AE$169,D844)</f>
        <v>12977.115165199357</v>
      </c>
      <c r="AG847" s="166">
        <f>INDEX(Sorted_by_Variable!AF$117:AF$169,D844)</f>
        <v>13097.549845224701</v>
      </c>
      <c r="AH847" s="166">
        <f>INDEX(Sorted_by_Variable!AG$117:AG$169,D844)</f>
        <v>13210.675339623613</v>
      </c>
      <c r="AI847" s="166">
        <f>INDEX(Sorted_by_Variable!AH$117:AH$169,D844)</f>
        <v>13325.126895106143</v>
      </c>
      <c r="AJ847" s="166">
        <f>INDEX(Sorted_by_Variable!AI$117:AI$169,D844)</f>
        <v>13447.43854281952</v>
      </c>
      <c r="AK847" s="166">
        <f>INDEX(Sorted_by_Variable!AJ$117:AJ$169,D844)</f>
        <v>13576.778707041754</v>
      </c>
      <c r="AL847" s="166">
        <f>INDEX(Sorted_by_Variable!AK$117:AK$169,D844)</f>
        <v>13712.387235646427</v>
      </c>
      <c r="AM847" s="166">
        <f>INDEX(Sorted_by_Variable!AL$117:AL$169,D844)</f>
        <v>13853.572708599728</v>
      </c>
      <c r="AN847" s="166">
        <f>INDEX(Sorted_by_Variable!AM$117:AM$169,D844)</f>
        <v>13999.709904479907</v>
      </c>
      <c r="AO847" s="166">
        <f>INDEX(Sorted_by_Variable!AN$117:AN$169,D844)</f>
        <v>14150.237418902019</v>
      </c>
      <c r="AP847" s="166">
        <f>INDEX(Sorted_by_Variable!AO$117:AO$169,D844)</f>
        <v>14304.655429020586</v>
      </c>
      <c r="AQ847" s="168">
        <f>INDEX(Sorted_by_Variable!AP$117:AP$169,D844)</f>
        <v>14462.523598561256</v>
      </c>
      <c r="AS847" s="69" t="str">
        <f t="shared" si="145"/>
        <v>Net cumulative savings</v>
      </c>
    </row>
    <row r="848" spans="2:45" x14ac:dyDescent="0.35">
      <c r="C848" t="s">
        <v>2390</v>
      </c>
      <c r="D848" s="76" t="s">
        <v>1</v>
      </c>
      <c r="E848" s="174">
        <f t="shared" ref="E848:AQ848" si="146">E847/E845</f>
        <v>0</v>
      </c>
      <c r="F848" s="173">
        <f t="shared" si="146"/>
        <v>0</v>
      </c>
      <c r="G848" s="174">
        <f t="shared" si="146"/>
        <v>0</v>
      </c>
      <c r="H848" s="174">
        <f t="shared" si="146"/>
        <v>0</v>
      </c>
      <c r="I848" s="174">
        <f t="shared" si="146"/>
        <v>0</v>
      </c>
      <c r="J848" s="174">
        <f t="shared" si="146"/>
        <v>3.3202625503580699E-3</v>
      </c>
      <c r="K848" s="174">
        <f t="shared" si="146"/>
        <v>8.3921047775348812E-3</v>
      </c>
      <c r="L848" s="174">
        <f t="shared" si="146"/>
        <v>1.5070373724427176E-2</v>
      </c>
      <c r="M848" s="174">
        <f t="shared" si="146"/>
        <v>2.3204885959542832E-2</v>
      </c>
      <c r="N848" s="174">
        <f t="shared" si="146"/>
        <v>3.2642132100273065E-2</v>
      </c>
      <c r="O848" s="174">
        <f t="shared" si="146"/>
        <v>4.3226922417851046E-2</v>
      </c>
      <c r="P848" s="174">
        <f t="shared" si="146"/>
        <v>5.4466253944154872E-2</v>
      </c>
      <c r="Q848" s="174">
        <f t="shared" si="146"/>
        <v>6.4704449928647031E-2</v>
      </c>
      <c r="R848" s="175">
        <f t="shared" si="146"/>
        <v>7.398371366214973E-2</v>
      </c>
      <c r="S848" s="174">
        <f t="shared" si="146"/>
        <v>8.2344209944421001E-2</v>
      </c>
      <c r="T848" s="174">
        <f t="shared" si="146"/>
        <v>8.9824160520004429E-2</v>
      </c>
      <c r="U848" s="174">
        <f t="shared" si="146"/>
        <v>9.6459935015243956E-2</v>
      </c>
      <c r="V848" s="174">
        <f t="shared" si="146"/>
        <v>0.10228613758821378</v>
      </c>
      <c r="W848" s="174">
        <f t="shared" si="146"/>
        <v>0.10733568949334493</v>
      </c>
      <c r="X848" s="174">
        <f t="shared" si="146"/>
        <v>0.11163990775302772</v>
      </c>
      <c r="Y848" s="174">
        <f t="shared" si="146"/>
        <v>0.11522858011941724</v>
      </c>
      <c r="Z848" s="174">
        <f t="shared" si="146"/>
        <v>0.11813003650104141</v>
      </c>
      <c r="AA848" s="174">
        <f t="shared" si="146"/>
        <v>0.12037121702059009</v>
      </c>
      <c r="AB848" s="174">
        <f t="shared" si="146"/>
        <v>0.12197773686242991</v>
      </c>
      <c r="AC848" s="174">
        <f t="shared" si="146"/>
        <v>0.12297394806092453</v>
      </c>
      <c r="AD848" s="174">
        <f t="shared" si="146"/>
        <v>0.12352335655629991</v>
      </c>
      <c r="AE848" s="174">
        <f t="shared" si="146"/>
        <v>0.12372570150356187</v>
      </c>
      <c r="AF848" s="174">
        <f t="shared" si="146"/>
        <v>0.12367575440574477</v>
      </c>
      <c r="AG848" s="174">
        <f t="shared" si="146"/>
        <v>0.12346316751662634</v>
      </c>
      <c r="AH848" s="174">
        <f t="shared" si="146"/>
        <v>0.12314802913812208</v>
      </c>
      <c r="AI848" s="174">
        <f t="shared" si="146"/>
        <v>0.12283691219229112</v>
      </c>
      <c r="AJ848" s="174">
        <f t="shared" si="146"/>
        <v>0.12258919599270919</v>
      </c>
      <c r="AK848" s="174">
        <f t="shared" si="146"/>
        <v>0.1223952205108714</v>
      </c>
      <c r="AL848" s="174">
        <f t="shared" si="146"/>
        <v>0.12224634414458237</v>
      </c>
      <c r="AM848" s="174">
        <f t="shared" si="146"/>
        <v>0.12213487452423161</v>
      </c>
      <c r="AN848" s="174">
        <f t="shared" si="146"/>
        <v>0.12205400367185155</v>
      </c>
      <c r="AO848" s="174">
        <f t="shared" si="146"/>
        <v>0.12199774725726069</v>
      </c>
      <c r="AP848" s="174">
        <f t="shared" si="146"/>
        <v>0.12196088771005564</v>
      </c>
      <c r="AQ848" s="175">
        <f t="shared" si="146"/>
        <v>0.12193892095988584</v>
      </c>
      <c r="AS848" s="69" t="str">
        <f t="shared" si="145"/>
        <v>Net cumulative savings as a percent of sales before EE</v>
      </c>
    </row>
    <row r="849" spans="2:45" x14ac:dyDescent="0.35">
      <c r="C849" t="s">
        <v>2378</v>
      </c>
      <c r="D849" s="76" t="s">
        <v>0</v>
      </c>
      <c r="E849" s="166">
        <f>INDEX(Sorted_by_Variable!D$227:D$279,D844)</f>
        <v>0</v>
      </c>
      <c r="F849" s="167">
        <f>INDEX(Sorted_by_Variable!E$227:E$279,D844)</f>
        <v>0</v>
      </c>
      <c r="G849" s="166">
        <f>INDEX(Sorted_by_Variable!F$227:F$279,D844)</f>
        <v>0</v>
      </c>
      <c r="H849" s="166">
        <f>INDEX(Sorted_by_Variable!G$227:G$279,D844)</f>
        <v>0</v>
      </c>
      <c r="I849" s="166">
        <f>INDEX(Sorted_by_Variable!H$227:H$279,D844)</f>
        <v>0</v>
      </c>
      <c r="J849" s="166">
        <f>INDEX(Sorted_by_Variable!I$227:I$279,D844)</f>
        <v>273.75799999999998</v>
      </c>
      <c r="K849" s="166">
        <f>INDEX(Sorted_by_Variable!J$227:J$279,D844)</f>
        <v>440.20930948781614</v>
      </c>
      <c r="L849" s="166">
        <f>INDEX(Sorted_by_Variable!K$227:K$279,D844)</f>
        <v>608.11416117952535</v>
      </c>
      <c r="M849" s="166">
        <f>INDEX(Sorted_by_Variable!L$227:L$279,D844)</f>
        <v>776.68909379676984</v>
      </c>
      <c r="N849" s="166">
        <f>INDEX(Sorted_by_Variable!M$227:M$279,D844)</f>
        <v>945.21975533915042</v>
      </c>
      <c r="O849" s="166">
        <f>INDEX(Sorted_by_Variable!N$227:N$279,D844)</f>
        <v>1113.0680410672455</v>
      </c>
      <c r="P849" s="166">
        <f>INDEX(Sorted_by_Variable!O$227:O$279,D844)</f>
        <v>1249.9420253292249</v>
      </c>
      <c r="Q849" s="166">
        <f>INDEX(Sorted_by_Variable!P$227:P$279,D844)</f>
        <v>1248.8693627959631</v>
      </c>
      <c r="R849" s="168">
        <f>INDEX(Sorted_by_Variable!Q$227:Q$279,D844)</f>
        <v>1248.9581916012301</v>
      </c>
      <c r="S849" s="166">
        <f>INDEX(Sorted_by_Variable!R$227:R$279,D844)</f>
        <v>1250.1919901082567</v>
      </c>
      <c r="T849" s="166">
        <f>INDEX(Sorted_by_Variable!S$227:S$279,D844)</f>
        <v>1252.5554207271009</v>
      </c>
      <c r="U849" s="166">
        <f>INDEX(Sorted_by_Variable!T$227:T$279,D844)</f>
        <v>1256.0342993227105</v>
      </c>
      <c r="V849" s="166">
        <f>INDEX(Sorted_by_Variable!U$227:U$279,D844)</f>
        <v>1260.6155660189766</v>
      </c>
      <c r="W849" s="166">
        <f>INDEX(Sorted_by_Variable!V$227:V$279,D844)</f>
        <v>1266.2872573537149</v>
      </c>
      <c r="X849" s="166">
        <f>INDEX(Sorted_by_Variable!W$227:W$279,D844)</f>
        <v>1273.0384797412821</v>
      </c>
      <c r="Y849" s="166">
        <f>INDEX(Sorted_by_Variable!X$227:X$279,D844)</f>
        <v>1280.8593842012583</v>
      </c>
      <c r="Z849" s="166">
        <f>INDEX(Sorted_by_Variable!Y$227:Y$279,D844)</f>
        <v>1289.7411423132842</v>
      </c>
      <c r="AA849" s="166">
        <f>INDEX(Sorted_by_Variable!Z$227:Z$279,D844)</f>
        <v>1299.6759233597295</v>
      </c>
      <c r="AB849" s="166">
        <f>INDEX(Sorted_by_Variable!AA$227:AA$279,D844)</f>
        <v>1310.6568726194266</v>
      </c>
      <c r="AC849" s="166">
        <f>INDEX(Sorted_by_Variable!AB$227:AB$279,D844)</f>
        <v>1322.6780907771802</v>
      </c>
      <c r="AD849" s="166">
        <f>INDEX(Sorted_by_Variable!AC$227:AC$279,D844)</f>
        <v>1335.7346144152098</v>
      </c>
      <c r="AE849" s="166">
        <f>INDEX(Sorted_by_Variable!AD$227:AD$279,D844)</f>
        <v>1349.6062728172285</v>
      </c>
      <c r="AF849" s="166">
        <f>INDEX(Sorted_by_Variable!AE$227:AE$279,D844)</f>
        <v>1364.1617529439156</v>
      </c>
      <c r="AG849" s="166">
        <f>INDEX(Sorted_by_Variable!AF$227:AF$279,D844)</f>
        <v>1379.2712296491384</v>
      </c>
      <c r="AH849" s="166">
        <f>INDEX(Sorted_by_Variable!AG$227:AG$279,D844)</f>
        <v>1394.8068584600737</v>
      </c>
      <c r="AI849" s="166">
        <f>INDEX(Sorted_by_Variable!AH$227:AH$279,D844)</f>
        <v>1410.9612783538394</v>
      </c>
      <c r="AJ849" s="166">
        <f>INDEX(Sorted_by_Variable!AI$227:AI$279,D844)</f>
        <v>1427.2960681122988</v>
      </c>
      <c r="AK849" s="166">
        <f>INDEX(Sorted_by_Variable!AJ$227:AJ$279,D844)</f>
        <v>1443.7154638483348</v>
      </c>
      <c r="AL849" s="166">
        <f>INDEX(Sorted_by_Variable!AK$227:AK$279,D844)</f>
        <v>1460.2342109806186</v>
      </c>
      <c r="AM849" s="166">
        <f>INDEX(Sorted_by_Variable!AL$227:AL$279,D844)</f>
        <v>1476.8660090593667</v>
      </c>
      <c r="AN849" s="166">
        <f>INDEX(Sorted_by_Variable!AM$227:AM$279,D844)</f>
        <v>1493.6235524247891</v>
      </c>
      <c r="AO849" s="166">
        <f>INDEX(Sorted_by_Variable!AN$227:AN$279,D844)</f>
        <v>1510.5185684984099</v>
      </c>
      <c r="AP849" s="166">
        <f>INDEX(Sorted_by_Variable!AO$227:AO$279,D844)</f>
        <v>1527.5618537990465</v>
      </c>
      <c r="AQ849" s="168">
        <f>INDEX(Sorted_by_Variable!AP$227:AP$279,D844)</f>
        <v>1544.7633077709054</v>
      </c>
      <c r="AS849" s="69" t="str">
        <f t="shared" si="145"/>
        <v>Annual first-year savings</v>
      </c>
    </row>
    <row r="850" spans="2:45" x14ac:dyDescent="0.35">
      <c r="C850" t="s">
        <v>2379</v>
      </c>
      <c r="D850" s="76" t="s">
        <v>1</v>
      </c>
      <c r="E850" s="174">
        <f>INDEX(Sorted_by_Variable!D$282:D$335,D844)</f>
        <v>0</v>
      </c>
      <c r="F850" s="173">
        <f>INDEX(Sorted_by_Variable!E$282:E$335,D844)</f>
        <v>3.5196020290468801E-3</v>
      </c>
      <c r="G850" s="174">
        <f>INDEX(Sorted_by_Variable!F$282:F$335,D844)</f>
        <v>3.469034706513593E-3</v>
      </c>
      <c r="H850" s="174">
        <f>INDEX(Sorted_by_Variable!G$282:G$335,D844)</f>
        <v>3.4312281037415619E-3</v>
      </c>
      <c r="I850" s="174">
        <f>INDEX(Sorted_by_Variable!H$282:H$335,D844)</f>
        <v>3.3938335289064314E-3</v>
      </c>
      <c r="J850" s="174">
        <f>INDEX(Sorted_by_Variable!I$282:I$335,D844)</f>
        <v>3.3568464916015443E-3</v>
      </c>
      <c r="K850" s="174">
        <f>INDEX(Sorted_by_Variable!J$282:J$335,D844)</f>
        <v>3.331323418748471E-3</v>
      </c>
      <c r="L850" s="174">
        <f>INDEX(Sorted_by_Variable!K$282:K$335,D844)</f>
        <v>3.3118708795424525E-3</v>
      </c>
      <c r="M850" s="174">
        <f>INDEX(Sorted_by_Variable!L$282:L$335,D844)</f>
        <v>3.2979883486275734E-3</v>
      </c>
      <c r="N850" s="174">
        <f>INDEX(Sorted_by_Variable!M$282:M$335,D844)</f>
        <v>3.2892113863323964E-3</v>
      </c>
      <c r="O850" s="174">
        <f>INDEX(Sorted_by_Variable!N$282:N$335,D844)</f>
        <v>3.2851033781742972E-3</v>
      </c>
      <c r="P850" s="174">
        <f>INDEX(Sorted_by_Variable!O$282:O$335,D844)</f>
        <v>3.2852483689540836E-3</v>
      </c>
      <c r="Q850" s="174">
        <f>INDEX(Sorted_by_Variable!P$282:P$335,D844)</f>
        <v>3.2880700914999445E-3</v>
      </c>
      <c r="R850" s="175">
        <f>INDEX(Sorted_by_Variable!Q$282:Q$335,D844)</f>
        <v>3.2878362363238257E-3</v>
      </c>
      <c r="S850" s="174">
        <f>INDEX(Sorted_by_Variable!R$282:R$335,D844)</f>
        <v>3.2845915127359122E-3</v>
      </c>
      <c r="T850" s="174">
        <f>INDEX(Sorted_by_Variable!S$282:S$335,D844)</f>
        <v>3.2783938595038584E-3</v>
      </c>
      <c r="U850" s="174">
        <f>INDEX(Sorted_by_Variable!T$282:T$335,D844)</f>
        <v>3.2693135865909644E-3</v>
      </c>
      <c r="V850" s="174">
        <f>INDEX(Sorted_by_Variable!U$282:U$335,D844)</f>
        <v>3.257432408968195E-3</v>
      </c>
      <c r="W850" s="174">
        <f>INDEX(Sorted_by_Variable!V$282:V$335,D844)</f>
        <v>3.2428423931087206E-3</v>
      </c>
      <c r="X850" s="174">
        <f>INDEX(Sorted_by_Variable!W$282:W$335,D844)</f>
        <v>3.2256448374086318E-3</v>
      </c>
      <c r="Y850" s="174">
        <f>INDEX(Sorted_by_Variable!X$282:X$335,D844)</f>
        <v>3.2059491078021219E-3</v>
      </c>
      <c r="Z850" s="174">
        <f>INDEX(Sorted_by_Variable!Y$282:Y$335,D844)</f>
        <v>3.1838714493009042E-3</v>
      </c>
      <c r="AA850" s="174">
        <f>INDEX(Sorted_by_Variable!Z$282:Z$335,D844)</f>
        <v>3.1595337931511576E-3</v>
      </c>
      <c r="AB850" s="174">
        <f>INDEX(Sorted_by_Variable!AA$282:AA$335,D844)</f>
        <v>3.1330625778455442E-3</v>
      </c>
      <c r="AC850" s="174">
        <f>INDEX(Sorted_by_Variable!AB$282:AB$335,D844)</f>
        <v>3.1045876004396323E-3</v>
      </c>
      <c r="AD850" s="174">
        <f>INDEX(Sorted_by_Variable!AC$282:AC$335,D844)</f>
        <v>3.0742409125915971E-3</v>
      </c>
      <c r="AE850" s="174">
        <f>INDEX(Sorted_by_Variable!AD$282:AD$335,D844)</f>
        <v>3.042642941654516E-3</v>
      </c>
      <c r="AF850" s="174">
        <f>INDEX(Sorted_by_Variable!AE$282:AE$335,D844)</f>
        <v>3.0101782220021116E-3</v>
      </c>
      <c r="AG850" s="174">
        <f>INDEX(Sorted_by_Variable!AF$282:AF$335,D844)</f>
        <v>2.9772026790151969E-3</v>
      </c>
      <c r="AH850" s="174">
        <f>INDEX(Sorted_by_Variable!AG$282:AG$335,D844)</f>
        <v>2.9440420192180638E-3</v>
      </c>
      <c r="AI850" s="174">
        <f>INDEX(Sorted_by_Variable!AH$282:AH$335,D844)</f>
        <v>2.9103350056430169E-3</v>
      </c>
      <c r="AJ850" s="174">
        <f>INDEX(Sorted_by_Variable!AI$282:AI$335,D844)</f>
        <v>2.8770274729551857E-3</v>
      </c>
      <c r="AK850" s="174">
        <f>INDEX(Sorted_by_Variable!AJ$282:AJ$335,D844)</f>
        <v>2.8443070001163205E-3</v>
      </c>
      <c r="AL850" s="174">
        <f>INDEX(Sorted_by_Variable!AK$282:AK$335,D844)</f>
        <v>2.8121310739887208E-3</v>
      </c>
      <c r="AM850" s="174">
        <f>INDEX(Sorted_by_Variable!AL$282:AL$335,D844)</f>
        <v>2.780462123720618E-3</v>
      </c>
      <c r="AN850" s="174">
        <f>INDEX(Sorted_by_Variable!AM$282:AM$335,D844)</f>
        <v>2.7492670380924343E-3</v>
      </c>
      <c r="AO850" s="174">
        <f>INDEX(Sorted_by_Variable!AN$282:AN$335,D844)</f>
        <v>2.7185167303716744E-3</v>
      </c>
      <c r="AP850" s="174">
        <f>INDEX(Sorted_by_Variable!AO$282:AO$335,D844)</f>
        <v>2.6881857450076125E-3</v>
      </c>
      <c r="AQ850" s="175">
        <f>INDEX(Sorted_by_Variable!AP$282:AP$335,D844)</f>
        <v>2.6582519013385259E-3</v>
      </c>
      <c r="AS850" s="69" t="str">
        <f t="shared" si="145"/>
        <v>EIA and EERS savings as a percent of previous year sales</v>
      </c>
    </row>
    <row r="851" spans="2:45" x14ac:dyDescent="0.35">
      <c r="C851" t="s">
        <v>2391</v>
      </c>
      <c r="D851" s="76" t="s">
        <v>1</v>
      </c>
      <c r="E851" s="174">
        <f>INDEX(Sorted_by_Variable!D$337:D$389,D844)</f>
        <v>0</v>
      </c>
      <c r="F851" s="173">
        <f>INDEX(Sorted_by_Variable!E$337:E$389,D844)</f>
        <v>0</v>
      </c>
      <c r="G851" s="174">
        <f>INDEX(Sorted_by_Variable!F$337:F$389,D844)</f>
        <v>0</v>
      </c>
      <c r="H851" s="174">
        <f>INDEX(Sorted_by_Variable!G$337:G$389,D844)</f>
        <v>0</v>
      </c>
      <c r="I851" s="174">
        <f>INDEX(Sorted_by_Variable!H$337:H$389,D844)</f>
        <v>0</v>
      </c>
      <c r="J851" s="174">
        <f>INDEX(Sorted_by_Variable!I$337:I$389,D844)</f>
        <v>3.3568464916015443E-3</v>
      </c>
      <c r="K851" s="174">
        <f>INDEX(Sorted_by_Variable!J$337:J$389,D844)</f>
        <v>5.3568464916015444E-3</v>
      </c>
      <c r="L851" s="174">
        <f>INDEX(Sorted_by_Variable!K$337:K$389,D844)</f>
        <v>7.3568464916015444E-3</v>
      </c>
      <c r="M851" s="174">
        <f>INDEX(Sorted_by_Variable!L$337:L$389,D844)</f>
        <v>9.3568464916015445E-3</v>
      </c>
      <c r="N851" s="174">
        <f>INDEX(Sorted_by_Variable!M$337:M$389,D844)</f>
        <v>1.1356846491601544E-2</v>
      </c>
      <c r="O851" s="174">
        <f>INDEX(Sorted_by_Variable!N$337:N$389,D844)</f>
        <v>1.3356846491601545E-2</v>
      </c>
      <c r="P851" s="174">
        <f>INDEX(Sorted_by_Variable!O$337:O$389,D844)</f>
        <v>1.4999999999999999E-2</v>
      </c>
      <c r="Q851" s="174">
        <f>INDEX(Sorted_by_Variable!P$337:P$389,D844)</f>
        <v>1.4999999999999999E-2</v>
      </c>
      <c r="R851" s="175">
        <f>INDEX(Sorted_by_Variable!Q$337:Q$389,D844)</f>
        <v>1.4999999999999999E-2</v>
      </c>
      <c r="S851" s="174">
        <f>INDEX(Sorted_by_Variable!R$337:R$389,D844)</f>
        <v>1.4999999999999999E-2</v>
      </c>
      <c r="T851" s="174">
        <f>INDEX(Sorted_by_Variable!S$337:S$389,D844)</f>
        <v>1.4999999999999999E-2</v>
      </c>
      <c r="U851" s="174">
        <f>INDEX(Sorted_by_Variable!T$337:T$389,D844)</f>
        <v>1.4999999999999999E-2</v>
      </c>
      <c r="V851" s="174">
        <f>INDEX(Sorted_by_Variable!U$337:U$389,D844)</f>
        <v>1.4999999999999999E-2</v>
      </c>
      <c r="W851" s="174">
        <f>INDEX(Sorted_by_Variable!V$337:V$389,D844)</f>
        <v>1.4999999999999999E-2</v>
      </c>
      <c r="X851" s="174">
        <f>INDEX(Sorted_by_Variable!W$337:W$389,D844)</f>
        <v>1.4999999999999999E-2</v>
      </c>
      <c r="Y851" s="174">
        <f>INDEX(Sorted_by_Variable!X$337:X$389,D844)</f>
        <v>1.4999999999999999E-2</v>
      </c>
      <c r="Z851" s="174">
        <f>INDEX(Sorted_by_Variable!Y$337:Y$389,D844)</f>
        <v>1.4999999999999999E-2</v>
      </c>
      <c r="AA851" s="174">
        <f>INDEX(Sorted_by_Variable!Z$337:Z$389,D844)</f>
        <v>1.4999999999999999E-2</v>
      </c>
      <c r="AB851" s="174">
        <f>INDEX(Sorted_by_Variable!AA$337:AA$389,D844)</f>
        <v>1.4999999999999999E-2</v>
      </c>
      <c r="AC851" s="174">
        <f>INDEX(Sorted_by_Variable!AB$337:AB$389,D844)</f>
        <v>1.4999999999999999E-2</v>
      </c>
      <c r="AD851" s="174">
        <f>INDEX(Sorted_by_Variable!AC$337:AC$389,D844)</f>
        <v>1.4999999999999999E-2</v>
      </c>
      <c r="AE851" s="174">
        <f>INDEX(Sorted_by_Variable!AD$337:AD$389,D844)</f>
        <v>1.4999999999999999E-2</v>
      </c>
      <c r="AF851" s="174">
        <f>INDEX(Sorted_by_Variable!AE$337:AE$389,D844)</f>
        <v>1.4999999999999999E-2</v>
      </c>
      <c r="AG851" s="174">
        <f>INDEX(Sorted_by_Variable!AF$337:AF$389,D844)</f>
        <v>1.4999999999999999E-2</v>
      </c>
      <c r="AH851" s="174">
        <f>INDEX(Sorted_by_Variable!AG$337:AG$389,D844)</f>
        <v>1.4999999999999999E-2</v>
      </c>
      <c r="AI851" s="174">
        <f>INDEX(Sorted_by_Variable!AH$337:AH$389,D844)</f>
        <v>1.4999999999999999E-2</v>
      </c>
      <c r="AJ851" s="174">
        <f>INDEX(Sorted_by_Variable!AI$337:AI$389,D844)</f>
        <v>1.4999999999999999E-2</v>
      </c>
      <c r="AK851" s="174">
        <f>INDEX(Sorted_by_Variable!AJ$337:AJ$389,D844)</f>
        <v>1.4999999999999999E-2</v>
      </c>
      <c r="AL851" s="174">
        <f>INDEX(Sorted_by_Variable!AK$337:AK$389,D844)</f>
        <v>1.4999999999999999E-2</v>
      </c>
      <c r="AM851" s="174">
        <f>INDEX(Sorted_by_Variable!AL$337:AL$389,D844)</f>
        <v>1.4999999999999999E-2</v>
      </c>
      <c r="AN851" s="174">
        <f>INDEX(Sorted_by_Variable!AM$337:AM$389,D844)</f>
        <v>1.4999999999999999E-2</v>
      </c>
      <c r="AO851" s="174">
        <f>INDEX(Sorted_by_Variable!AN$337:AN$389,D844)</f>
        <v>1.4999999999999999E-2</v>
      </c>
      <c r="AP851" s="174">
        <f>INDEX(Sorted_by_Variable!AO$337:AO$389,D844)</f>
        <v>1.4999999999999999E-2</v>
      </c>
      <c r="AQ851" s="175">
        <f>INDEX(Sorted_by_Variable!AP$337:AP$389,D844)</f>
        <v>1.4999999999999999E-2</v>
      </c>
      <c r="AS851" s="69" t="str">
        <f t="shared" si="145"/>
        <v>First-year savings as a percent of previous year sales</v>
      </c>
    </row>
    <row r="852" spans="2:45" x14ac:dyDescent="0.35">
      <c r="B852" s="231"/>
      <c r="C852" s="231" t="s">
        <v>2414</v>
      </c>
      <c r="D852" s="248"/>
      <c r="E852" s="250"/>
      <c r="F852" s="249"/>
      <c r="G852" s="250"/>
      <c r="H852" s="250"/>
      <c r="I852" s="250"/>
      <c r="J852" s="250"/>
      <c r="K852" s="250"/>
      <c r="L852" s="250"/>
      <c r="M852" s="250"/>
      <c r="N852" s="250"/>
      <c r="O852" s="250"/>
      <c r="P852" s="250"/>
      <c r="Q852" s="250"/>
      <c r="R852" s="251"/>
      <c r="S852" s="250"/>
      <c r="T852" s="250"/>
      <c r="U852" s="250"/>
      <c r="V852" s="250"/>
      <c r="W852" s="250"/>
      <c r="X852" s="250"/>
      <c r="Y852" s="250"/>
      <c r="Z852" s="250"/>
      <c r="AA852" s="250"/>
      <c r="AB852" s="250"/>
      <c r="AC852" s="250"/>
      <c r="AD852" s="250"/>
      <c r="AE852" s="250"/>
      <c r="AF852" s="250"/>
      <c r="AG852" s="250"/>
      <c r="AH852" s="250"/>
      <c r="AI852" s="250"/>
      <c r="AJ852" s="250"/>
      <c r="AK852" s="250"/>
      <c r="AL852" s="250"/>
      <c r="AM852" s="250"/>
      <c r="AN852" s="250"/>
      <c r="AO852" s="250"/>
      <c r="AP852" s="250"/>
      <c r="AQ852" s="251"/>
      <c r="AS852" s="69" t="str">
        <f t="shared" si="145"/>
        <v>Levelized cost of saved energy associated with program year</v>
      </c>
    </row>
    <row r="853" spans="2:45" x14ac:dyDescent="0.35">
      <c r="B853" s="36"/>
      <c r="C853" s="267" t="s">
        <v>2403</v>
      </c>
      <c r="D853" s="76" t="s">
        <v>2375</v>
      </c>
      <c r="E853" s="197"/>
      <c r="F853" s="196">
        <f>INDEX(Sorted_by_Variable!E$392:E$444,D844)</f>
        <v>0</v>
      </c>
      <c r="G853" s="197">
        <f>INDEX(Sorted_by_Variable!F$392:F$444,D844)</f>
        <v>0</v>
      </c>
      <c r="H853" s="197">
        <f>INDEX(Sorted_by_Variable!G$392:G$444,D844)</f>
        <v>0</v>
      </c>
      <c r="I853" s="197">
        <f>INDEX(Sorted_by_Variable!H$392:H$444,D844)</f>
        <v>0</v>
      </c>
      <c r="J853" s="197">
        <f>INDEX(Sorted_by_Variable!I$392:I$444,D844)</f>
        <v>6.5088934148849074</v>
      </c>
      <c r="K853" s="197">
        <f>INDEX(Sorted_by_Variable!J$392:J$444,D844)</f>
        <v>7.8106720978618869</v>
      </c>
      <c r="L853" s="197">
        <f>INDEX(Sorted_by_Variable!K$392:K$444,D844)</f>
        <v>7.8106720978618869</v>
      </c>
      <c r="M853" s="197">
        <f>INDEX(Sorted_by_Variable!L$392:L$444,D844)</f>
        <v>7.8106720978618851</v>
      </c>
      <c r="N853" s="197">
        <f>INDEX(Sorted_by_Variable!M$392:M$444,D844)</f>
        <v>9.1124507808388682</v>
      </c>
      <c r="O853" s="197">
        <f>INDEX(Sorted_by_Variable!N$392:N$444,D844)</f>
        <v>9.1124507808388699</v>
      </c>
      <c r="P853" s="197">
        <f>INDEX(Sorted_by_Variable!O$392:O$444,D844)</f>
        <v>9.1124507808388682</v>
      </c>
      <c r="Q853" s="197">
        <f>INDEX(Sorted_by_Variable!P$392:P$444,D844)</f>
        <v>9.1124507808388699</v>
      </c>
      <c r="R853" s="198">
        <f>INDEX(Sorted_by_Variable!Q$392:Q$444,D844)</f>
        <v>9.1124507808388664</v>
      </c>
      <c r="S853" s="197">
        <f>INDEX(Sorted_by_Variable!R$392:R$444,D844)</f>
        <v>9.1124507808388682</v>
      </c>
      <c r="T853" s="197">
        <f>INDEX(Sorted_by_Variable!S$392:S$444,D844)</f>
        <v>9.1124507808388699</v>
      </c>
      <c r="U853" s="197">
        <f>INDEX(Sorted_by_Variable!T$392:T$444,D844)</f>
        <v>9.1124507808388682</v>
      </c>
      <c r="V853" s="197">
        <f>INDEX(Sorted_by_Variable!U$392:U$444,D844)</f>
        <v>9.1124507808388682</v>
      </c>
      <c r="W853" s="197">
        <f>INDEX(Sorted_by_Variable!V$392:V$444,D844)</f>
        <v>9.1124507808388664</v>
      </c>
      <c r="X853" s="197">
        <f>INDEX(Sorted_by_Variable!W$392:W$444,D844)</f>
        <v>9.1124507808388682</v>
      </c>
      <c r="Y853" s="197">
        <f>INDEX(Sorted_by_Variable!X$392:X$444,D844)</f>
        <v>9.1124507808388699</v>
      </c>
      <c r="Z853" s="197">
        <f>INDEX(Sorted_by_Variable!Y$392:Y$444,D844)</f>
        <v>9.1124507808388664</v>
      </c>
      <c r="AA853" s="197">
        <f>INDEX(Sorted_by_Variable!Z$392:Z$444,D844)</f>
        <v>9.1124507808388682</v>
      </c>
      <c r="AB853" s="197">
        <f>INDEX(Sorted_by_Variable!AA$392:AA$444,D844)</f>
        <v>9.1124507808388664</v>
      </c>
      <c r="AC853" s="197">
        <f>INDEX(Sorted_by_Variable!AB$392:AB$444,D844)</f>
        <v>9.1124507808388682</v>
      </c>
      <c r="AD853" s="197">
        <f>INDEX(Sorted_by_Variable!AC$392:AC$444,D844)</f>
        <v>9.1124507808388682</v>
      </c>
      <c r="AE853" s="197">
        <f>INDEX(Sorted_by_Variable!AD$392:AD$444,D844)</f>
        <v>9.1124507808388682</v>
      </c>
      <c r="AF853" s="197">
        <f>INDEX(Sorted_by_Variable!AE$392:AE$444,D844)</f>
        <v>9.1124507808388682</v>
      </c>
      <c r="AG853" s="197">
        <f>INDEX(Sorted_by_Variable!AF$392:AF$444,D844)</f>
        <v>9.1124507808388664</v>
      </c>
      <c r="AH853" s="197">
        <f>INDEX(Sorted_by_Variable!AG$392:AG$444,D844)</f>
        <v>9.1124507808388682</v>
      </c>
      <c r="AI853" s="197">
        <f>INDEX(Sorted_by_Variable!AH$392:AH$444,D844)</f>
        <v>9.1124507808388664</v>
      </c>
      <c r="AJ853" s="197">
        <f>INDEX(Sorted_by_Variable!AI$392:AI$444,D844)</f>
        <v>9.1124507808388682</v>
      </c>
      <c r="AK853" s="197">
        <f>INDEX(Sorted_by_Variable!AJ$392:AJ$444,D844)</f>
        <v>9.1124507808388682</v>
      </c>
      <c r="AL853" s="197">
        <f>INDEX(Sorted_by_Variable!AK$392:AK$444,D844)</f>
        <v>9.1124507808388682</v>
      </c>
      <c r="AM853" s="197">
        <f>INDEX(Sorted_by_Variable!AL$392:AL$444,D844)</f>
        <v>9.1124507808388682</v>
      </c>
      <c r="AN853" s="197">
        <f>INDEX(Sorted_by_Variable!AM$392:AM$444,D844)</f>
        <v>9.1124507808388682</v>
      </c>
      <c r="AO853" s="197">
        <f>INDEX(Sorted_by_Variable!AN$392:AN$444,D844)</f>
        <v>9.1124507808388664</v>
      </c>
      <c r="AP853" s="197">
        <f>INDEX(Sorted_by_Variable!AO$392:AO$444,D844)</f>
        <v>9.1124507808388646</v>
      </c>
      <c r="AQ853" s="198">
        <f>INDEX(Sorted_by_Variable!AP$392:AP$444,D844)</f>
        <v>9.1124507808388664</v>
      </c>
      <c r="AS853" s="69" t="str">
        <f t="shared" si="145"/>
        <v>Total levelized cost of saved energy</v>
      </c>
    </row>
    <row r="854" spans="2:45" x14ac:dyDescent="0.35">
      <c r="B854" s="36"/>
      <c r="C854" s="267" t="s">
        <v>2397</v>
      </c>
      <c r="D854" s="76" t="s">
        <v>2375</v>
      </c>
      <c r="E854" s="197"/>
      <c r="F854" s="196">
        <f>INDEX(Sorted_by_Variable!E$447:E$499,D844)</f>
        <v>0</v>
      </c>
      <c r="G854" s="197">
        <f>INDEX(Sorted_by_Variable!F$447:F$499,D844)</f>
        <v>0</v>
      </c>
      <c r="H854" s="197">
        <f>INDEX(Sorted_by_Variable!G$447:G$499,D844)</f>
        <v>0</v>
      </c>
      <c r="I854" s="197">
        <f>INDEX(Sorted_by_Variable!H$447:H$499,D844)</f>
        <v>0</v>
      </c>
      <c r="J854" s="197">
        <f>INDEX(Sorted_by_Variable!I$447:I$499,D844)</f>
        <v>3.2544467074424537</v>
      </c>
      <c r="K854" s="197">
        <f>INDEX(Sorted_by_Variable!J$447:J$499,D844)</f>
        <v>3.9053360489309434</v>
      </c>
      <c r="L854" s="197">
        <f>INDEX(Sorted_by_Variable!K$447:K$499,D844)</f>
        <v>3.9053360489309434</v>
      </c>
      <c r="M854" s="197">
        <f>INDEX(Sorted_by_Variable!L$447:L$499,D844)</f>
        <v>3.9053360489309425</v>
      </c>
      <c r="N854" s="197">
        <f>INDEX(Sorted_by_Variable!M$447:M$499,D844)</f>
        <v>4.5562253904194341</v>
      </c>
      <c r="O854" s="197">
        <f>INDEX(Sorted_by_Variable!N$447:N$499,D844)</f>
        <v>4.556225390419435</v>
      </c>
      <c r="P854" s="197">
        <f>INDEX(Sorted_by_Variable!O$447:O$499,D844)</f>
        <v>4.5562253904194341</v>
      </c>
      <c r="Q854" s="197">
        <f>INDEX(Sorted_by_Variable!P$447:P$499,D844)</f>
        <v>4.556225390419435</v>
      </c>
      <c r="R854" s="198">
        <f>INDEX(Sorted_by_Variable!Q$447:Q$499,D844)</f>
        <v>4.5562253904194332</v>
      </c>
      <c r="S854" s="197">
        <f>INDEX(Sorted_by_Variable!R$447:R$499,D844)</f>
        <v>4.5562253904194341</v>
      </c>
      <c r="T854" s="197">
        <f>INDEX(Sorted_by_Variable!S$447:S$499,D844)</f>
        <v>4.556225390419435</v>
      </c>
      <c r="U854" s="197">
        <f>INDEX(Sorted_by_Variable!T$447:T$499,D844)</f>
        <v>4.5562253904194341</v>
      </c>
      <c r="V854" s="197">
        <f>INDEX(Sorted_by_Variable!U$447:U$499,D844)</f>
        <v>4.5562253904194341</v>
      </c>
      <c r="W854" s="197">
        <f>INDEX(Sorted_by_Variable!V$447:V$499,D844)</f>
        <v>4.5562253904194332</v>
      </c>
      <c r="X854" s="197">
        <f>INDEX(Sorted_by_Variable!W$447:W$499,D844)</f>
        <v>4.5562253904194341</v>
      </c>
      <c r="Y854" s="197">
        <f>INDEX(Sorted_by_Variable!X$447:X$499,D844)</f>
        <v>4.556225390419435</v>
      </c>
      <c r="Z854" s="197">
        <f>INDEX(Sorted_by_Variable!Y$447:Y$499,D844)</f>
        <v>4.5562253904194332</v>
      </c>
      <c r="AA854" s="197">
        <f>INDEX(Sorted_by_Variable!Z$447:Z$499,D844)</f>
        <v>4.5562253904194341</v>
      </c>
      <c r="AB854" s="197">
        <f>INDEX(Sorted_by_Variable!AA$447:AA$499,D844)</f>
        <v>4.5562253904194332</v>
      </c>
      <c r="AC854" s="197">
        <f>INDEX(Sorted_by_Variable!AB$447:AB$499,D844)</f>
        <v>4.5562253904194341</v>
      </c>
      <c r="AD854" s="197">
        <f>INDEX(Sorted_by_Variable!AC$447:AC$499,D844)</f>
        <v>4.5562253904194341</v>
      </c>
      <c r="AE854" s="197">
        <f>INDEX(Sorted_by_Variable!AD$447:AD$499,D844)</f>
        <v>4.5562253904194341</v>
      </c>
      <c r="AF854" s="197">
        <f>INDEX(Sorted_by_Variable!AE$447:AE$499,D844)</f>
        <v>4.5562253904194341</v>
      </c>
      <c r="AG854" s="197">
        <f>INDEX(Sorted_by_Variable!AF$447:AF$499,D844)</f>
        <v>4.5562253904194332</v>
      </c>
      <c r="AH854" s="197">
        <f>INDEX(Sorted_by_Variable!AG$447:AG$499,D844)</f>
        <v>4.5562253904194341</v>
      </c>
      <c r="AI854" s="197">
        <f>INDEX(Sorted_by_Variable!AH$447:AH$499,D844)</f>
        <v>4.5562253904194332</v>
      </c>
      <c r="AJ854" s="197">
        <f>INDEX(Sorted_by_Variable!AI$447:AI$499,D844)</f>
        <v>4.5562253904194341</v>
      </c>
      <c r="AK854" s="197">
        <f>INDEX(Sorted_by_Variable!AJ$447:AJ$499,D844)</f>
        <v>4.5562253904194341</v>
      </c>
      <c r="AL854" s="197">
        <f>INDEX(Sorted_by_Variable!AK$447:AK$499,D844)</f>
        <v>4.5562253904194341</v>
      </c>
      <c r="AM854" s="197">
        <f>INDEX(Sorted_by_Variable!AL$447:AL$499,D844)</f>
        <v>4.5562253904194341</v>
      </c>
      <c r="AN854" s="197">
        <f>INDEX(Sorted_by_Variable!AM$447:AM$499,D844)</f>
        <v>4.5562253904194341</v>
      </c>
      <c r="AO854" s="197">
        <f>INDEX(Sorted_by_Variable!AN$447:AN$499,D844)</f>
        <v>4.5562253904194332</v>
      </c>
      <c r="AP854" s="197">
        <f>INDEX(Sorted_by_Variable!AO$447:AO$499,D844)</f>
        <v>4.5562253904194323</v>
      </c>
      <c r="AQ854" s="198">
        <f>INDEX(Sorted_by_Variable!AP$447:AP$499,D844)</f>
        <v>4.5562253904194332</v>
      </c>
      <c r="AS854" s="69" t="str">
        <f t="shared" si="145"/>
        <v>Program levelized cost of saved energy</v>
      </c>
    </row>
    <row r="855" spans="2:45" x14ac:dyDescent="0.35">
      <c r="B855" s="36"/>
      <c r="C855" s="244" t="s">
        <v>2398</v>
      </c>
      <c r="D855" s="76" t="s">
        <v>2375</v>
      </c>
      <c r="E855" s="197"/>
      <c r="F855" s="196">
        <f>INDEX(Sorted_by_Variable!E$502:E$554,D844)</f>
        <v>0</v>
      </c>
      <c r="G855" s="197">
        <f>INDEX(Sorted_by_Variable!F$502:F$554,D844)</f>
        <v>0</v>
      </c>
      <c r="H855" s="197">
        <f>INDEX(Sorted_by_Variable!G$502:G$554,D844)</f>
        <v>0</v>
      </c>
      <c r="I855" s="197">
        <f>INDEX(Sorted_by_Variable!H$502:H$554,D844)</f>
        <v>0</v>
      </c>
      <c r="J855" s="197">
        <f>INDEX(Sorted_by_Variable!I$502:I$554,D844)</f>
        <v>3.2544467074424537</v>
      </c>
      <c r="K855" s="197">
        <f>INDEX(Sorted_by_Variable!J$502:J$554,D844)</f>
        <v>3.9053360489309434</v>
      </c>
      <c r="L855" s="197">
        <f>INDEX(Sorted_by_Variable!K$502:K$554,D844)</f>
        <v>3.9053360489309434</v>
      </c>
      <c r="M855" s="197">
        <f>INDEX(Sorted_by_Variable!L$502:L$554,D844)</f>
        <v>3.9053360489309425</v>
      </c>
      <c r="N855" s="197">
        <f>INDEX(Sorted_by_Variable!M$502:M$554,D844)</f>
        <v>4.5562253904194341</v>
      </c>
      <c r="O855" s="197">
        <f>INDEX(Sorted_by_Variable!N$502:N$554,D844)</f>
        <v>4.556225390419435</v>
      </c>
      <c r="P855" s="197">
        <f>INDEX(Sorted_by_Variable!O$502:O$554,D844)</f>
        <v>4.5562253904194341</v>
      </c>
      <c r="Q855" s="197">
        <f>INDEX(Sorted_by_Variable!P$502:P$554,D844)</f>
        <v>4.556225390419435</v>
      </c>
      <c r="R855" s="198">
        <f>INDEX(Sorted_by_Variable!Q$502:Q$554,D844)</f>
        <v>4.5562253904194332</v>
      </c>
      <c r="S855" s="197">
        <f>INDEX(Sorted_by_Variable!R$502:R$554,D844)</f>
        <v>4.5562253904194341</v>
      </c>
      <c r="T855" s="197">
        <f>INDEX(Sorted_by_Variable!S$502:S$554,D844)</f>
        <v>4.556225390419435</v>
      </c>
      <c r="U855" s="197">
        <f>INDEX(Sorted_by_Variable!T$502:T$554,D844)</f>
        <v>4.5562253904194341</v>
      </c>
      <c r="V855" s="197">
        <f>INDEX(Sorted_by_Variable!U$502:U$554,D844)</f>
        <v>4.5562253904194341</v>
      </c>
      <c r="W855" s="197">
        <f>INDEX(Sorted_by_Variable!V$502:V$554,D844)</f>
        <v>4.5562253904194332</v>
      </c>
      <c r="X855" s="197">
        <f>INDEX(Sorted_by_Variable!W$502:W$554,D844)</f>
        <v>4.5562253904194341</v>
      </c>
      <c r="Y855" s="197">
        <f>INDEX(Sorted_by_Variable!X$502:X$554,D844)</f>
        <v>4.556225390419435</v>
      </c>
      <c r="Z855" s="197">
        <f>INDEX(Sorted_by_Variable!Y$502:Y$554,D844)</f>
        <v>4.5562253904194332</v>
      </c>
      <c r="AA855" s="197">
        <f>INDEX(Sorted_by_Variable!Z$502:Z$554,D844)</f>
        <v>4.5562253904194341</v>
      </c>
      <c r="AB855" s="197">
        <f>INDEX(Sorted_by_Variable!AA$502:AA$554,D844)</f>
        <v>4.5562253904194332</v>
      </c>
      <c r="AC855" s="197">
        <f>INDEX(Sorted_by_Variable!AB$502:AB$554,D844)</f>
        <v>4.5562253904194341</v>
      </c>
      <c r="AD855" s="197">
        <f>INDEX(Sorted_by_Variable!AC$502:AC$554,D844)</f>
        <v>4.5562253904194341</v>
      </c>
      <c r="AE855" s="197">
        <f>INDEX(Sorted_by_Variable!AD$502:AD$554,D844)</f>
        <v>4.5562253904194341</v>
      </c>
      <c r="AF855" s="197">
        <f>INDEX(Sorted_by_Variable!AE$502:AE$554,D844)</f>
        <v>4.5562253904194341</v>
      </c>
      <c r="AG855" s="197">
        <f>INDEX(Sorted_by_Variable!AF$502:AF$554,D844)</f>
        <v>4.5562253904194332</v>
      </c>
      <c r="AH855" s="197">
        <f>INDEX(Sorted_by_Variable!AG$502:AG$554,D844)</f>
        <v>4.5562253904194341</v>
      </c>
      <c r="AI855" s="197">
        <f>INDEX(Sorted_by_Variable!AH$502:AH$554,D844)</f>
        <v>4.5562253904194332</v>
      </c>
      <c r="AJ855" s="197">
        <f>INDEX(Sorted_by_Variable!AI$502:AI$554,D844)</f>
        <v>4.5562253904194341</v>
      </c>
      <c r="AK855" s="197">
        <f>INDEX(Sorted_by_Variable!AJ$502:AJ$554,D844)</f>
        <v>4.5562253904194341</v>
      </c>
      <c r="AL855" s="197">
        <f>INDEX(Sorted_by_Variable!AK$502:AK$554,D844)</f>
        <v>4.5562253904194341</v>
      </c>
      <c r="AM855" s="197">
        <f>INDEX(Sorted_by_Variable!AL$502:AL$554,D844)</f>
        <v>4.5562253904194341</v>
      </c>
      <c r="AN855" s="197">
        <f>INDEX(Sorted_by_Variable!AM$502:AM$554,D844)</f>
        <v>4.5562253904194341</v>
      </c>
      <c r="AO855" s="197">
        <f>INDEX(Sorted_by_Variable!AN$502:AN$554,D844)</f>
        <v>4.5562253904194332</v>
      </c>
      <c r="AP855" s="197">
        <f>INDEX(Sorted_by_Variable!AO$502:AO$554,D844)</f>
        <v>4.5562253904194323</v>
      </c>
      <c r="AQ855" s="198">
        <f>INDEX(Sorted_by_Variable!AP$502:AP$554,D844)</f>
        <v>4.5562253904194332</v>
      </c>
      <c r="AS855" s="69" t="str">
        <f t="shared" si="145"/>
        <v>Participant levelized cost of saved energy</v>
      </c>
    </row>
    <row r="856" spans="2:45" x14ac:dyDescent="0.35">
      <c r="B856" s="36"/>
      <c r="C856" s="247" t="s">
        <v>2418</v>
      </c>
      <c r="D856" s="248"/>
      <c r="E856" s="250"/>
      <c r="F856" s="249"/>
      <c r="G856" s="250"/>
      <c r="H856" s="250"/>
      <c r="I856" s="250"/>
      <c r="J856" s="250"/>
      <c r="K856" s="250"/>
      <c r="L856" s="250"/>
      <c r="M856" s="250"/>
      <c r="N856" s="250"/>
      <c r="O856" s="250"/>
      <c r="P856" s="250"/>
      <c r="Q856" s="250"/>
      <c r="R856" s="251"/>
      <c r="S856" s="250"/>
      <c r="T856" s="250"/>
      <c r="U856" s="250"/>
      <c r="V856" s="250"/>
      <c r="W856" s="250"/>
      <c r="X856" s="250"/>
      <c r="Y856" s="250"/>
      <c r="Z856" s="250"/>
      <c r="AA856" s="250"/>
      <c r="AB856" s="250"/>
      <c r="AC856" s="250"/>
      <c r="AD856" s="250"/>
      <c r="AE856" s="250"/>
      <c r="AF856" s="250"/>
      <c r="AG856" s="250"/>
      <c r="AH856" s="250"/>
      <c r="AI856" s="250"/>
      <c r="AJ856" s="250"/>
      <c r="AK856" s="250"/>
      <c r="AL856" s="250"/>
      <c r="AM856" s="250"/>
      <c r="AN856" s="250"/>
      <c r="AO856" s="250"/>
      <c r="AP856" s="250"/>
      <c r="AQ856" s="251"/>
      <c r="AS856" s="69" t="str">
        <f>C856</f>
        <v>Annualized total cost of EE</v>
      </c>
    </row>
    <row r="857" spans="2:45" x14ac:dyDescent="0.35">
      <c r="B857" s="36"/>
      <c r="C857" s="244" t="s">
        <v>2418</v>
      </c>
      <c r="D857" s="76" t="s">
        <v>2376</v>
      </c>
      <c r="E857" s="200"/>
      <c r="F857" s="199">
        <f>INDEX(Sorted_by_Variable!E$557:E$609,D844)</f>
        <v>0</v>
      </c>
      <c r="G857" s="200">
        <f>INDEX(Sorted_by_Variable!F$557:F$609,D844)</f>
        <v>0</v>
      </c>
      <c r="H857" s="200">
        <f>INDEX(Sorted_by_Variable!G$557:G$609,D844)</f>
        <v>0</v>
      </c>
      <c r="I857" s="200">
        <f>INDEX(Sorted_by_Variable!H$557:H$609,D844)</f>
        <v>0</v>
      </c>
      <c r="J857" s="200">
        <f>INDEX(Sorted_by_Variable!I$557:I$609,D844)</f>
        <v>17.818616434720624</v>
      </c>
      <c r="K857" s="200">
        <f>INDEX(Sorted_by_Variable!J$557:J$609,D844)</f>
        <v>51.264100225459082</v>
      </c>
      <c r="L857" s="200">
        <f>INDEX(Sorted_by_Variable!K$557:K$609,D844)</f>
        <v>96.01443374937746</v>
      </c>
      <c r="M857" s="200">
        <f>INDEX(Sorted_by_Variable!L$557:L$609,D844)</f>
        <v>151.43171812498903</v>
      </c>
      <c r="N857" s="200">
        <f>INDEX(Sorted_by_Variable!M$557:M$609,D844)</f>
        <v>229.124173438414</v>
      </c>
      <c r="O857" s="200">
        <f>INDEX(Sorted_by_Variable!N$557:N$609,D844)</f>
        <v>317.57842196602797</v>
      </c>
      <c r="P857" s="200">
        <f>INDEX(Sorted_by_Variable!O$557:O$609,D844)</f>
        <v>413.16694086762993</v>
      </c>
      <c r="Q857" s="200">
        <f>INDEX(Sorted_by_Variable!P$557:P$609,D844)</f>
        <v>502.6629585634679</v>
      </c>
      <c r="R857" s="201">
        <f>INDEX(Sorted_by_Variable!Q$557:Q$609,D844)</f>
        <v>586.1774598982671</v>
      </c>
      <c r="S857" s="200">
        <f>INDEX(Sorted_by_Variable!R$557:R$609,D844)</f>
        <v>663.81435364723188</v>
      </c>
      <c r="T857" s="200">
        <f>INDEX(Sorted_by_Variable!S$557:S$609,D844)</f>
        <v>735.67065964994117</v>
      </c>
      <c r="U857" s="200">
        <f>INDEX(Sorted_by_Variable!T$557:T$609,D844)</f>
        <v>801.8366874778485</v>
      </c>
      <c r="V857" s="200">
        <f>INDEX(Sorted_by_Variable!U$557:U$609,D844)</f>
        <v>862.39620690931645</v>
      </c>
      <c r="W857" s="200">
        <f>INDEX(Sorted_by_Variable!V$557:V$609,D844)</f>
        <v>917.42661047531021</v>
      </c>
      <c r="X857" s="200">
        <f>INDEX(Sorted_by_Variable!W$557:W$609,D844)</f>
        <v>966.99906832845545</v>
      </c>
      <c r="Y857" s="200">
        <f>INDEX(Sorted_by_Variable!X$557:X$609,D844)</f>
        <v>1011.1786756781026</v>
      </c>
      <c r="Z857" s="200">
        <f>INDEX(Sorted_by_Variable!Y$557:Y$609,D844)</f>
        <v>1050.0245930243343</v>
      </c>
      <c r="AA857" s="200">
        <f>INDEX(Sorted_by_Variable!Z$557:Z$609,D844)</f>
        <v>1083.5901794144747</v>
      </c>
      <c r="AB857" s="200">
        <f>INDEX(Sorted_by_Variable!AA$557:AA$609,D844)</f>
        <v>1111.9231189366171</v>
      </c>
      <c r="AC857" s="200">
        <f>INDEX(Sorted_by_Variable!AB$557:AB$609,D844)</f>
        <v>1135.0655406559513</v>
      </c>
      <c r="AD857" s="200">
        <f>INDEX(Sorted_by_Variable!AC$557:AC$609,D844)</f>
        <v>1153.9919541088432</v>
      </c>
      <c r="AE857" s="200">
        <f>INDEX(Sorted_by_Variable!AD$557:AD$609,D844)</f>
        <v>1169.5858443643756</v>
      </c>
      <c r="AF857" s="200">
        <f>INDEX(Sorted_by_Variable!AE$557:AE$609,D844)</f>
        <v>1182.5332322015677</v>
      </c>
      <c r="AG857" s="200">
        <f>INDEX(Sorted_by_Variable!AF$557:AF$609,D844)</f>
        <v>1193.5077831419378</v>
      </c>
      <c r="AH857" s="200">
        <f>INDEX(Sorted_by_Variable!AG$557:AG$609,D844)</f>
        <v>1203.8162881396192</v>
      </c>
      <c r="AI857" s="200">
        <f>INDEX(Sorted_by_Variable!AH$557:AH$609,D844)</f>
        <v>1214.2456298008694</v>
      </c>
      <c r="AJ857" s="200">
        <f>INDEX(Sorted_by_Variable!AI$557:AI$609,D844)</f>
        <v>1225.3912184979833</v>
      </c>
      <c r="AK857" s="200">
        <f>INDEX(Sorted_by_Variable!AJ$557:AJ$609,D844)</f>
        <v>1237.1772773025912</v>
      </c>
      <c r="AL857" s="200">
        <f>INDEX(Sorted_by_Variable!AK$557:AK$609,D844)</f>
        <v>1249.5345377263118</v>
      </c>
      <c r="AM857" s="200">
        <f>INDEX(Sorted_by_Variable!AL$557:AL$609,D844)</f>
        <v>1262.3999944588757</v>
      </c>
      <c r="AN857" s="200">
        <f>INDEX(Sorted_by_Variable!AM$557:AM$609,D844)</f>
        <v>1275.7166745059551</v>
      </c>
      <c r="AO857" s="200">
        <f>INDEX(Sorted_by_Variable!AN$557:AN$609,D844)</f>
        <v>1289.4334201692902</v>
      </c>
      <c r="AP857" s="200">
        <f>INDEX(Sorted_by_Variable!AO$557:AO$609,D844)</f>
        <v>1303.5046853380952</v>
      </c>
      <c r="AQ857" s="201">
        <f>INDEX(Sorted_by_Variable!AP$557:AP$609,D844)</f>
        <v>1317.8903445861004</v>
      </c>
      <c r="AS857" s="69" t="str">
        <f>C856&amp;"|"&amp;C857</f>
        <v>Annualized total cost of EE|Annualized total cost of EE</v>
      </c>
    </row>
    <row r="858" spans="2:45" x14ac:dyDescent="0.35">
      <c r="B858" s="36"/>
      <c r="C858" s="244" t="s">
        <v>2419</v>
      </c>
      <c r="D858" s="76" t="s">
        <v>2376</v>
      </c>
      <c r="E858" s="200"/>
      <c r="F858" s="199">
        <f>INDEX(Sorted_by_Variable!E$612:E$664,D844)</f>
        <v>0</v>
      </c>
      <c r="G858" s="200">
        <f>INDEX(Sorted_by_Variable!F$612:F$664,D844)</f>
        <v>0</v>
      </c>
      <c r="H858" s="200">
        <f>INDEX(Sorted_by_Variable!G$612:G$664,D844)</f>
        <v>0</v>
      </c>
      <c r="I858" s="200">
        <f>INDEX(Sorted_by_Variable!H$612:H$664,D844)</f>
        <v>0</v>
      </c>
      <c r="J858" s="200">
        <f>INDEX(Sorted_by_Variable!I$612:I$664,D844)</f>
        <v>8.9093082173603122</v>
      </c>
      <c r="K858" s="200">
        <f>INDEX(Sorted_by_Variable!J$612:J$664,D844)</f>
        <v>25.632050112729541</v>
      </c>
      <c r="L858" s="200">
        <f>INDEX(Sorted_by_Variable!K$612:K$664,D844)</f>
        <v>48.00721687468873</v>
      </c>
      <c r="M858" s="200">
        <f>INDEX(Sorted_by_Variable!L$612:L$664,D844)</f>
        <v>75.715859062494516</v>
      </c>
      <c r="N858" s="200">
        <f>INDEX(Sorted_by_Variable!M$612:M$664,D844)</f>
        <v>114.562086719207</v>
      </c>
      <c r="O858" s="200">
        <f>INDEX(Sorted_by_Variable!N$612:N$664,D844)</f>
        <v>158.78921098301399</v>
      </c>
      <c r="P858" s="200">
        <f>INDEX(Sorted_by_Variable!O$612:O$664,D844)</f>
        <v>206.58347043381497</v>
      </c>
      <c r="Q858" s="200">
        <f>INDEX(Sorted_by_Variable!P$612:P$664,D844)</f>
        <v>251.33147928173395</v>
      </c>
      <c r="R858" s="201">
        <f>INDEX(Sorted_by_Variable!Q$612:Q$664,D844)</f>
        <v>293.08872994913355</v>
      </c>
      <c r="S858" s="200">
        <f>INDEX(Sorted_by_Variable!R$612:R$664,D844)</f>
        <v>331.90717682361594</v>
      </c>
      <c r="T858" s="200">
        <f>INDEX(Sorted_by_Variable!S$612:S$664,D844)</f>
        <v>367.83532982497059</v>
      </c>
      <c r="U858" s="200">
        <f>INDEX(Sorted_by_Variable!T$612:T$664,D844)</f>
        <v>400.91834373892425</v>
      </c>
      <c r="V858" s="200">
        <f>INDEX(Sorted_by_Variable!U$612:U$664,D844)</f>
        <v>431.19810345465822</v>
      </c>
      <c r="W858" s="200">
        <f>INDEX(Sorted_by_Variable!V$612:V$664,D844)</f>
        <v>458.71330523765511</v>
      </c>
      <c r="X858" s="200">
        <f>INDEX(Sorted_by_Variable!W$612:W$664,D844)</f>
        <v>483.49953416422773</v>
      </c>
      <c r="Y858" s="200">
        <f>INDEX(Sorted_by_Variable!X$612:X$664,D844)</f>
        <v>505.58933783905132</v>
      </c>
      <c r="Z858" s="200">
        <f>INDEX(Sorted_by_Variable!Y$612:Y$664,D844)</f>
        <v>525.01229651216715</v>
      </c>
      <c r="AA858" s="200">
        <f>INDEX(Sorted_by_Variable!Z$612:Z$664,D844)</f>
        <v>541.79508970723737</v>
      </c>
      <c r="AB858" s="200">
        <f>INDEX(Sorted_by_Variable!AA$612:AA$664,D844)</f>
        <v>555.96155946830856</v>
      </c>
      <c r="AC858" s="200">
        <f>INDEX(Sorted_by_Variable!AB$612:AB$664,D844)</f>
        <v>567.53277032797564</v>
      </c>
      <c r="AD858" s="200">
        <f>INDEX(Sorted_by_Variable!AC$612:AC$664,D844)</f>
        <v>576.99597705442159</v>
      </c>
      <c r="AE858" s="200">
        <f>INDEX(Sorted_by_Variable!AD$612:AD$664,D844)</f>
        <v>584.79292218218779</v>
      </c>
      <c r="AF858" s="200">
        <f>INDEX(Sorted_by_Variable!AE$612:AE$664,D844)</f>
        <v>591.26661610078384</v>
      </c>
      <c r="AG858" s="200">
        <f>INDEX(Sorted_by_Variable!AF$612:AF$664,D844)</f>
        <v>596.7538915709689</v>
      </c>
      <c r="AH858" s="200">
        <f>INDEX(Sorted_by_Variable!AG$612:AG$664,D844)</f>
        <v>601.90814406980962</v>
      </c>
      <c r="AI858" s="200">
        <f>INDEX(Sorted_by_Variable!AH$612:AH$664,D844)</f>
        <v>607.12281490043472</v>
      </c>
      <c r="AJ858" s="200">
        <f>INDEX(Sorted_by_Variable!AI$612:AI$664,D844)</f>
        <v>612.69560924899167</v>
      </c>
      <c r="AK858" s="200">
        <f>INDEX(Sorted_by_Variable!AJ$612:AJ$664,D844)</f>
        <v>618.58863865129558</v>
      </c>
      <c r="AL858" s="200">
        <f>INDEX(Sorted_by_Variable!AK$612:AK$664,D844)</f>
        <v>624.76726886315589</v>
      </c>
      <c r="AM858" s="200">
        <f>INDEX(Sorted_by_Variable!AL$612:AL$664,D844)</f>
        <v>631.19999722943783</v>
      </c>
      <c r="AN858" s="200">
        <f>INDEX(Sorted_by_Variable!AM$612:AM$664,D844)</f>
        <v>637.85833725297755</v>
      </c>
      <c r="AO858" s="200">
        <f>INDEX(Sorted_by_Variable!AN$612:AN$664,D844)</f>
        <v>644.71671008464511</v>
      </c>
      <c r="AP858" s="200">
        <f>INDEX(Sorted_by_Variable!AO$612:AO$664,D844)</f>
        <v>651.75234266904761</v>
      </c>
      <c r="AQ858" s="201">
        <f>INDEX(Sorted_by_Variable!AP$612:AP$664,D844)</f>
        <v>658.94517229305018</v>
      </c>
      <c r="AS858" s="69" t="str">
        <f>C856&amp;"|"&amp;C858</f>
        <v>Annualized total cost of EE|Annualized program cost of EE</v>
      </c>
    </row>
    <row r="859" spans="2:45" x14ac:dyDescent="0.35">
      <c r="B859" s="36"/>
      <c r="C859" s="244" t="s">
        <v>2420</v>
      </c>
      <c r="D859" s="76" t="s">
        <v>2376</v>
      </c>
      <c r="E859" s="200"/>
      <c r="F859" s="199">
        <f>INDEX(Sorted_by_Variable!E$667:E$719,D844)</f>
        <v>0</v>
      </c>
      <c r="G859" s="200">
        <f>INDEX(Sorted_by_Variable!F$667:F$719,D844)</f>
        <v>0</v>
      </c>
      <c r="H859" s="200">
        <f>INDEX(Sorted_by_Variable!G$667:G$719,D844)</f>
        <v>0</v>
      </c>
      <c r="I859" s="200">
        <f>INDEX(Sorted_by_Variable!H$667:H$719,D844)</f>
        <v>0</v>
      </c>
      <c r="J859" s="200">
        <f>INDEX(Sorted_by_Variable!I$667:I$719,D844)</f>
        <v>8.9093082173603122</v>
      </c>
      <c r="K859" s="200">
        <f>INDEX(Sorted_by_Variable!J$667:J$719,D844)</f>
        <v>25.632050112729541</v>
      </c>
      <c r="L859" s="200">
        <f>INDEX(Sorted_by_Variable!K$667:K$719,D844)</f>
        <v>48.00721687468873</v>
      </c>
      <c r="M859" s="200">
        <f>INDEX(Sorted_by_Variable!L$667:L$719,D844)</f>
        <v>75.715859062494516</v>
      </c>
      <c r="N859" s="200">
        <f>INDEX(Sorted_by_Variable!M$667:M$719,D844)</f>
        <v>114.562086719207</v>
      </c>
      <c r="O859" s="200">
        <f>INDEX(Sorted_by_Variable!N$667:N$719,D844)</f>
        <v>158.78921098301399</v>
      </c>
      <c r="P859" s="200">
        <f>INDEX(Sorted_by_Variable!O$667:O$719,D844)</f>
        <v>206.58347043381497</v>
      </c>
      <c r="Q859" s="200">
        <f>INDEX(Sorted_by_Variable!P$667:P$719,D844)</f>
        <v>251.33147928173395</v>
      </c>
      <c r="R859" s="201">
        <f>INDEX(Sorted_by_Variable!Q$667:Q$719,D844)</f>
        <v>293.08872994913355</v>
      </c>
      <c r="S859" s="200">
        <f>INDEX(Sorted_by_Variable!R$667:R$719,D844)</f>
        <v>331.90717682361594</v>
      </c>
      <c r="T859" s="200">
        <f>INDEX(Sorted_by_Variable!S$667:S$719,D844)</f>
        <v>367.83532982497059</v>
      </c>
      <c r="U859" s="200">
        <f>INDEX(Sorted_by_Variable!T$667:T$719,D844)</f>
        <v>400.91834373892425</v>
      </c>
      <c r="V859" s="200">
        <f>INDEX(Sorted_by_Variable!U$667:U$719,D844)</f>
        <v>431.19810345465822</v>
      </c>
      <c r="W859" s="200">
        <f>INDEX(Sorted_by_Variable!V$667:V$719,D844)</f>
        <v>458.71330523765511</v>
      </c>
      <c r="X859" s="200">
        <f>INDEX(Sorted_by_Variable!W$667:W$719,D844)</f>
        <v>483.49953416422773</v>
      </c>
      <c r="Y859" s="200">
        <f>INDEX(Sorted_by_Variable!X$667:X$719,D844)</f>
        <v>505.58933783905132</v>
      </c>
      <c r="Z859" s="200">
        <f>INDEX(Sorted_by_Variable!Y$667:Y$719,D844)</f>
        <v>525.01229651216715</v>
      </c>
      <c r="AA859" s="200">
        <f>INDEX(Sorted_by_Variable!Z$667:Z$719,D844)</f>
        <v>541.79508970723737</v>
      </c>
      <c r="AB859" s="200">
        <f>INDEX(Sorted_by_Variable!AA$667:AA$719,D844)</f>
        <v>555.96155946830856</v>
      </c>
      <c r="AC859" s="200">
        <f>INDEX(Sorted_by_Variable!AB$667:AB$719,D844)</f>
        <v>567.53277032797564</v>
      </c>
      <c r="AD859" s="200">
        <f>INDEX(Sorted_by_Variable!AC$667:AC$719,D844)</f>
        <v>576.99597705442159</v>
      </c>
      <c r="AE859" s="200">
        <f>INDEX(Sorted_by_Variable!AD$667:AD$719,D844)</f>
        <v>584.79292218218779</v>
      </c>
      <c r="AF859" s="200">
        <f>INDEX(Sorted_by_Variable!AE$667:AE$719,D844)</f>
        <v>591.26661610078384</v>
      </c>
      <c r="AG859" s="200">
        <f>INDEX(Sorted_by_Variable!AF$667:AF$719,D844)</f>
        <v>596.7538915709689</v>
      </c>
      <c r="AH859" s="200">
        <f>INDEX(Sorted_by_Variable!AG$667:AG$719,D844)</f>
        <v>601.90814406980962</v>
      </c>
      <c r="AI859" s="200">
        <f>INDEX(Sorted_by_Variable!AH$667:AH$719,D844)</f>
        <v>607.12281490043472</v>
      </c>
      <c r="AJ859" s="200">
        <f>INDEX(Sorted_by_Variable!AI$667:AI$719,D844)</f>
        <v>612.69560924899167</v>
      </c>
      <c r="AK859" s="200">
        <f>INDEX(Sorted_by_Variable!AJ$667:AJ$719,D844)</f>
        <v>618.58863865129558</v>
      </c>
      <c r="AL859" s="200">
        <f>INDEX(Sorted_by_Variable!AK$667:AK$719,D844)</f>
        <v>624.76726886315589</v>
      </c>
      <c r="AM859" s="200">
        <f>INDEX(Sorted_by_Variable!AL$667:AL$719,D844)</f>
        <v>631.19999722943783</v>
      </c>
      <c r="AN859" s="200">
        <f>INDEX(Sorted_by_Variable!AM$667:AM$719,D844)</f>
        <v>637.85833725297755</v>
      </c>
      <c r="AO859" s="200">
        <f>INDEX(Sorted_by_Variable!AN$667:AN$719,D844)</f>
        <v>644.71671008464511</v>
      </c>
      <c r="AP859" s="200">
        <f>INDEX(Sorted_by_Variable!AO$667:AO$719,D844)</f>
        <v>651.75234266904761</v>
      </c>
      <c r="AQ859" s="201">
        <f>INDEX(Sorted_by_Variable!AP$667:AP$719,D844)</f>
        <v>658.94517229305018</v>
      </c>
      <c r="AS859" s="69" t="str">
        <f>C856&amp;"|"&amp;C859</f>
        <v>Annualized total cost of EE|Annualized participant cost of EE</v>
      </c>
    </row>
    <row r="860" spans="2:45" x14ac:dyDescent="0.35">
      <c r="B860" s="231"/>
      <c r="C860" s="247" t="s">
        <v>2421</v>
      </c>
      <c r="D860" s="248"/>
      <c r="E860" s="250"/>
      <c r="F860" s="249"/>
      <c r="G860" s="250"/>
      <c r="H860" s="250"/>
      <c r="I860" s="250"/>
      <c r="J860" s="250"/>
      <c r="K860" s="250"/>
      <c r="L860" s="250"/>
      <c r="M860" s="250"/>
      <c r="N860" s="250"/>
      <c r="O860" s="250"/>
      <c r="P860" s="250"/>
      <c r="Q860" s="250"/>
      <c r="R860" s="251"/>
      <c r="S860" s="250"/>
      <c r="T860" s="250"/>
      <c r="U860" s="250"/>
      <c r="V860" s="250"/>
      <c r="W860" s="250"/>
      <c r="X860" s="250"/>
      <c r="Y860" s="250"/>
      <c r="Z860" s="250"/>
      <c r="AA860" s="250"/>
      <c r="AB860" s="250"/>
      <c r="AC860" s="250"/>
      <c r="AD860" s="250"/>
      <c r="AE860" s="250"/>
      <c r="AF860" s="250"/>
      <c r="AG860" s="250"/>
      <c r="AH860" s="250"/>
      <c r="AI860" s="250"/>
      <c r="AJ860" s="250"/>
      <c r="AK860" s="250"/>
      <c r="AL860" s="250"/>
      <c r="AM860" s="250"/>
      <c r="AN860" s="250"/>
      <c r="AO860" s="250"/>
      <c r="AP860" s="250"/>
      <c r="AQ860" s="251"/>
      <c r="AS860" s="69" t="str">
        <f>C860</f>
        <v>Annual first-year costs</v>
      </c>
    </row>
    <row r="861" spans="2:45" x14ac:dyDescent="0.35">
      <c r="B861" s="36"/>
      <c r="C861" s="244" t="s">
        <v>2394</v>
      </c>
      <c r="D861" s="76" t="s">
        <v>2376</v>
      </c>
      <c r="E861" s="200"/>
      <c r="F861" s="199">
        <f>INDEX(Sorted_by_Variable!E$722:E$774,D844)</f>
        <v>0</v>
      </c>
      <c r="G861" s="200">
        <f>INDEX(Sorted_by_Variable!F$722:F$774,D844)</f>
        <v>0</v>
      </c>
      <c r="H861" s="200">
        <f>INDEX(Sorted_by_Variable!G$722:G$774,D844)</f>
        <v>0</v>
      </c>
      <c r="I861" s="200">
        <f>INDEX(Sorted_by_Variable!H$722:H$774,D844)</f>
        <v>0</v>
      </c>
      <c r="J861" s="200">
        <f>INDEX(Sorted_by_Variable!I$722:I$774,D844)</f>
        <v>150.56689999999998</v>
      </c>
      <c r="K861" s="200">
        <f>INDEX(Sorted_by_Variable!J$722:J$774,D844)</f>
        <v>290.53814426195868</v>
      </c>
      <c r="L861" s="200">
        <f>INDEX(Sorted_by_Variable!K$722:K$774,D844)</f>
        <v>401.35534637848673</v>
      </c>
      <c r="M861" s="200">
        <f>INDEX(Sorted_by_Variable!L$722:L$774,D844)</f>
        <v>512.61480190586803</v>
      </c>
      <c r="N861" s="200">
        <f>INDEX(Sorted_by_Variable!M$722:M$774,D844)</f>
        <v>727.81921161114587</v>
      </c>
      <c r="O861" s="200">
        <f>INDEX(Sorted_by_Variable!N$722:N$774,D844)</f>
        <v>857.06239162177906</v>
      </c>
      <c r="P861" s="200">
        <f>INDEX(Sorted_by_Variable!O$722:O$774,D844)</f>
        <v>962.45535950350313</v>
      </c>
      <c r="Q861" s="200">
        <f>INDEX(Sorted_by_Variable!P$722:P$774,D844)</f>
        <v>961.62940935289157</v>
      </c>
      <c r="R861" s="201">
        <f>INDEX(Sorted_by_Variable!Q$722:Q$774,D844)</f>
        <v>961.69780753294719</v>
      </c>
      <c r="S861" s="200">
        <f>INDEX(Sorted_by_Variable!R$722:R$774,D844)</f>
        <v>962.6478323833577</v>
      </c>
      <c r="T861" s="200">
        <f>INDEX(Sorted_by_Variable!S$722:S$774,D844)</f>
        <v>964.46767395986762</v>
      </c>
      <c r="U861" s="200">
        <f>INDEX(Sorted_by_Variable!T$722:T$774,D844)</f>
        <v>967.14641047848704</v>
      </c>
      <c r="V861" s="200">
        <f>INDEX(Sorted_by_Variable!U$722:U$774,D844)</f>
        <v>970.67398583461193</v>
      </c>
      <c r="W861" s="200">
        <f>INDEX(Sorted_by_Variable!V$722:V$774,D844)</f>
        <v>975.04118816236053</v>
      </c>
      <c r="X861" s="200">
        <f>INDEX(Sorted_by_Variable!W$722:W$774,D844)</f>
        <v>980.23962940078718</v>
      </c>
      <c r="Y861" s="200">
        <f>INDEX(Sorted_by_Variable!X$722:X$774,D844)</f>
        <v>986.26172583496896</v>
      </c>
      <c r="Z861" s="200">
        <f>INDEX(Sorted_by_Variable!Y$722:Y$774,D844)</f>
        <v>993.10067958122875</v>
      </c>
      <c r="AA861" s="200">
        <f>INDEX(Sorted_by_Variable!Z$722:Z$774,D844)</f>
        <v>1000.7504609869917</v>
      </c>
      <c r="AB861" s="200">
        <f>INDEX(Sorted_by_Variable!AA$722:AA$774,D844)</f>
        <v>1009.2057919169586</v>
      </c>
      <c r="AC861" s="200">
        <f>INDEX(Sorted_by_Variable!AB$722:AB$774,D844)</f>
        <v>1018.4621298984287</v>
      </c>
      <c r="AD861" s="200">
        <f>INDEX(Sorted_by_Variable!AC$722:AC$774,D844)</f>
        <v>1028.5156530997115</v>
      </c>
      <c r="AE861" s="200">
        <f>INDEX(Sorted_by_Variable!AD$722:AD$774,D844)</f>
        <v>1039.1968300692661</v>
      </c>
      <c r="AF861" s="200">
        <f>INDEX(Sorted_by_Variable!AE$722:AE$774,D844)</f>
        <v>1050.4045497668151</v>
      </c>
      <c r="AG861" s="200">
        <f>INDEX(Sorted_by_Variable!AF$722:AF$774,D844)</f>
        <v>1062.0388468298365</v>
      </c>
      <c r="AH861" s="200">
        <f>INDEX(Sorted_by_Variable!AG$722:AG$774,D844)</f>
        <v>1074.0012810142568</v>
      </c>
      <c r="AI861" s="200">
        <f>INDEX(Sorted_by_Variable!AH$722:AH$774,D844)</f>
        <v>1086.4401843324563</v>
      </c>
      <c r="AJ861" s="200">
        <f>INDEX(Sorted_by_Variable!AI$722:AI$774,D844)</f>
        <v>1099.0179724464701</v>
      </c>
      <c r="AK861" s="200">
        <f>INDEX(Sorted_by_Variable!AJ$722:AJ$774,D844)</f>
        <v>1111.6609071632179</v>
      </c>
      <c r="AL861" s="200">
        <f>INDEX(Sorted_by_Variable!AK$722:AK$774,D844)</f>
        <v>1124.3803424550763</v>
      </c>
      <c r="AM861" s="200">
        <f>INDEX(Sorted_by_Variable!AL$722:AL$774,D844)</f>
        <v>1137.1868269757124</v>
      </c>
      <c r="AN861" s="200">
        <f>INDEX(Sorted_by_Variable!AM$722:AM$774,D844)</f>
        <v>1150.0901353670877</v>
      </c>
      <c r="AO861" s="200">
        <f>INDEX(Sorted_by_Variable!AN$722:AN$774,D844)</f>
        <v>1163.0992977437754</v>
      </c>
      <c r="AP861" s="200">
        <f>INDEX(Sorted_by_Variable!AO$722:AO$774,D844)</f>
        <v>1176.2226274252657</v>
      </c>
      <c r="AQ861" s="201">
        <f>INDEX(Sorted_by_Variable!AP$722:AP$774,D844)</f>
        <v>1189.4677469835972</v>
      </c>
      <c r="AS861" s="69" t="str">
        <f>C860&amp;"|"&amp;C861</f>
        <v>Annual first-year costs|Annual total cost of EE</v>
      </c>
    </row>
    <row r="862" spans="2:45" x14ac:dyDescent="0.35">
      <c r="B862" s="36"/>
      <c r="C862" s="244" t="s">
        <v>2385</v>
      </c>
      <c r="D862" s="76" t="s">
        <v>2376</v>
      </c>
      <c r="E862" s="200"/>
      <c r="F862" s="199">
        <f>INDEX(Sorted_by_Variable!E$777:E$829,D844)</f>
        <v>0</v>
      </c>
      <c r="G862" s="200">
        <f>INDEX(Sorted_by_Variable!F$777:F$829,D844)</f>
        <v>0</v>
      </c>
      <c r="H862" s="200">
        <f>INDEX(Sorted_by_Variable!G$777:G$829,D844)</f>
        <v>0</v>
      </c>
      <c r="I862" s="200">
        <f>INDEX(Sorted_by_Variable!H$777:H$829,D844)</f>
        <v>0</v>
      </c>
      <c r="J862" s="200">
        <f>INDEX(Sorted_by_Variable!I$777:I$829,D844)</f>
        <v>75.283449999999988</v>
      </c>
      <c r="K862" s="200">
        <f>INDEX(Sorted_by_Variable!J$777:J$829,D844)</f>
        <v>145.26907213097934</v>
      </c>
      <c r="L862" s="200">
        <f>INDEX(Sorted_by_Variable!K$777:K$829,D844)</f>
        <v>200.67767318924336</v>
      </c>
      <c r="M862" s="200">
        <f>INDEX(Sorted_by_Variable!L$777:L$829,D844)</f>
        <v>256.30740095293402</v>
      </c>
      <c r="N862" s="200">
        <f>INDEX(Sorted_by_Variable!M$777:M$829,D844)</f>
        <v>363.90960580557294</v>
      </c>
      <c r="O862" s="200">
        <f>INDEX(Sorted_by_Variable!N$777:N$829,D844)</f>
        <v>428.53119581088953</v>
      </c>
      <c r="P862" s="200">
        <f>INDEX(Sorted_by_Variable!O$777:O$829,D844)</f>
        <v>481.22767975175157</v>
      </c>
      <c r="Q862" s="200">
        <f>INDEX(Sorted_by_Variable!P$777:P$829,D844)</f>
        <v>480.81470467644579</v>
      </c>
      <c r="R862" s="201">
        <f>INDEX(Sorted_by_Variable!Q$777:Q$829,D844)</f>
        <v>480.8489037664736</v>
      </c>
      <c r="S862" s="200">
        <f>INDEX(Sorted_by_Variable!R$777:R$829,D844)</f>
        <v>481.32391619167885</v>
      </c>
      <c r="T862" s="200">
        <f>INDEX(Sorted_by_Variable!S$777:S$829,D844)</f>
        <v>482.23383697993381</v>
      </c>
      <c r="U862" s="200">
        <f>INDEX(Sorted_by_Variable!T$777:T$829,D844)</f>
        <v>483.57320523924352</v>
      </c>
      <c r="V862" s="200">
        <f>INDEX(Sorted_by_Variable!U$777:U$829,D844)</f>
        <v>485.33699291730596</v>
      </c>
      <c r="W862" s="200">
        <f>INDEX(Sorted_by_Variable!V$777:V$829,D844)</f>
        <v>487.52059408118026</v>
      </c>
      <c r="X862" s="200">
        <f>INDEX(Sorted_by_Variable!W$777:W$829,D844)</f>
        <v>490.11981470039359</v>
      </c>
      <c r="Y862" s="200">
        <f>INDEX(Sorted_by_Variable!X$777:X$829,D844)</f>
        <v>493.13086291748448</v>
      </c>
      <c r="Z862" s="200">
        <f>INDEX(Sorted_by_Variable!Y$777:Y$829,D844)</f>
        <v>496.55033979061437</v>
      </c>
      <c r="AA862" s="200">
        <f>INDEX(Sorted_by_Variable!Z$777:Z$829,D844)</f>
        <v>500.37523049349585</v>
      </c>
      <c r="AB862" s="200">
        <f>INDEX(Sorted_by_Variable!AA$777:AA$829,D844)</f>
        <v>504.60289595847928</v>
      </c>
      <c r="AC862" s="200">
        <f>INDEX(Sorted_by_Variable!AB$777:AB$829,D844)</f>
        <v>509.23106494921433</v>
      </c>
      <c r="AD862" s="200">
        <f>INDEX(Sorted_by_Variable!AC$777:AC$829,D844)</f>
        <v>514.25782654985574</v>
      </c>
      <c r="AE862" s="200">
        <f>INDEX(Sorted_by_Variable!AD$777:AD$829,D844)</f>
        <v>519.59841503463304</v>
      </c>
      <c r="AF862" s="200">
        <f>INDEX(Sorted_by_Variable!AE$777:AE$829,D844)</f>
        <v>525.20227488340754</v>
      </c>
      <c r="AG862" s="200">
        <f>INDEX(Sorted_by_Variable!AF$777:AF$829,D844)</f>
        <v>531.01942341491826</v>
      </c>
      <c r="AH862" s="200">
        <f>INDEX(Sorted_by_Variable!AG$777:AG$829,D844)</f>
        <v>537.00064050712842</v>
      </c>
      <c r="AI862" s="200">
        <f>INDEX(Sorted_by_Variable!AH$777:AH$829,D844)</f>
        <v>543.22009216622814</v>
      </c>
      <c r="AJ862" s="200">
        <f>INDEX(Sorted_by_Variable!AI$777:AI$829,D844)</f>
        <v>549.50898622323507</v>
      </c>
      <c r="AK862" s="200">
        <f>INDEX(Sorted_by_Variable!AJ$777:AJ$829,D844)</f>
        <v>555.83045358160894</v>
      </c>
      <c r="AL862" s="200">
        <f>INDEX(Sorted_by_Variable!AK$777:AK$829,D844)</f>
        <v>562.19017122753814</v>
      </c>
      <c r="AM862" s="200">
        <f>INDEX(Sorted_by_Variable!AL$777:AL$829,D844)</f>
        <v>568.5934134878562</v>
      </c>
      <c r="AN862" s="200">
        <f>INDEX(Sorted_by_Variable!AM$777:AM$829,D844)</f>
        <v>575.04506768354383</v>
      </c>
      <c r="AO862" s="200">
        <f>INDEX(Sorted_by_Variable!AN$777:AN$829,D844)</f>
        <v>581.54964887188771</v>
      </c>
      <c r="AP862" s="200">
        <f>INDEX(Sorted_by_Variable!AO$777:AO$829,D844)</f>
        <v>588.11131371263286</v>
      </c>
      <c r="AQ862" s="201">
        <f>INDEX(Sorted_by_Variable!AP$777:AP$829,D844)</f>
        <v>594.73387349179859</v>
      </c>
      <c r="AS862" s="69" t="str">
        <f>C860&amp;"|"&amp;C862</f>
        <v>Annual first-year costs|Annual program cost of EE</v>
      </c>
    </row>
    <row r="863" spans="2:45" ht="18" thickBot="1" x14ac:dyDescent="0.4">
      <c r="B863" s="29"/>
      <c r="C863" s="245" t="s">
        <v>2386</v>
      </c>
      <c r="D863" s="96" t="s">
        <v>2376</v>
      </c>
      <c r="E863" s="203"/>
      <c r="F863" s="202">
        <f>INDEX(Sorted_by_Variable!E$832:E$884,D844)</f>
        <v>0</v>
      </c>
      <c r="G863" s="203">
        <f>INDEX(Sorted_by_Variable!F$832:F$884,D844)</f>
        <v>0</v>
      </c>
      <c r="H863" s="203">
        <f>INDEX(Sorted_by_Variable!G$832:G$884,D844)</f>
        <v>0</v>
      </c>
      <c r="I863" s="203">
        <f>INDEX(Sorted_by_Variable!H$832:H$884,D844)</f>
        <v>0</v>
      </c>
      <c r="J863" s="203">
        <f>INDEX(Sorted_by_Variable!I$832:I$884,D844)</f>
        <v>75.283449999999988</v>
      </c>
      <c r="K863" s="203">
        <f>INDEX(Sorted_by_Variable!J$832:J$884,D844)</f>
        <v>145.26907213097934</v>
      </c>
      <c r="L863" s="203">
        <f>INDEX(Sorted_by_Variable!K$832:K$884,D844)</f>
        <v>200.67767318924336</v>
      </c>
      <c r="M863" s="203">
        <f>INDEX(Sorted_by_Variable!L$832:L$884,D844)</f>
        <v>256.30740095293402</v>
      </c>
      <c r="N863" s="203">
        <f>INDEX(Sorted_by_Variable!M$832:M$884,D844)</f>
        <v>363.90960580557294</v>
      </c>
      <c r="O863" s="203">
        <f>INDEX(Sorted_by_Variable!N$832:N$884,D844)</f>
        <v>428.53119581088953</v>
      </c>
      <c r="P863" s="203">
        <f>INDEX(Sorted_by_Variable!O$832:O$884,D844)</f>
        <v>481.22767975175157</v>
      </c>
      <c r="Q863" s="203">
        <f>INDEX(Sorted_by_Variable!P$832:P$884,D844)</f>
        <v>480.81470467644579</v>
      </c>
      <c r="R863" s="204">
        <f>INDEX(Sorted_by_Variable!Q$832:Q$884,D844)</f>
        <v>480.8489037664736</v>
      </c>
      <c r="S863" s="203">
        <f>INDEX(Sorted_by_Variable!R$832:R$884,D844)</f>
        <v>481.32391619167885</v>
      </c>
      <c r="T863" s="203">
        <f>INDEX(Sorted_by_Variable!S$832:S$884,D844)</f>
        <v>482.23383697993381</v>
      </c>
      <c r="U863" s="203">
        <f>INDEX(Sorted_by_Variable!T$832:T$884,D844)</f>
        <v>483.57320523924352</v>
      </c>
      <c r="V863" s="203">
        <f>INDEX(Sorted_by_Variable!U$832:U$884,D844)</f>
        <v>485.33699291730596</v>
      </c>
      <c r="W863" s="203">
        <f>INDEX(Sorted_by_Variable!V$832:V$884,D844)</f>
        <v>487.52059408118026</v>
      </c>
      <c r="X863" s="203">
        <f>INDEX(Sorted_by_Variable!W$832:W$884,D844)</f>
        <v>490.11981470039359</v>
      </c>
      <c r="Y863" s="203">
        <f>INDEX(Sorted_by_Variable!X$832:X$884,D844)</f>
        <v>493.13086291748448</v>
      </c>
      <c r="Z863" s="203">
        <f>INDEX(Sorted_by_Variable!Y$832:Y$884,D844)</f>
        <v>496.55033979061437</v>
      </c>
      <c r="AA863" s="203">
        <f>INDEX(Sorted_by_Variable!Z$832:Z$884,D844)</f>
        <v>500.37523049349585</v>
      </c>
      <c r="AB863" s="203">
        <f>INDEX(Sorted_by_Variable!AA$832:AA$884,D844)</f>
        <v>504.60289595847928</v>
      </c>
      <c r="AC863" s="203">
        <f>INDEX(Sorted_by_Variable!AB$832:AB$884,D844)</f>
        <v>509.23106494921433</v>
      </c>
      <c r="AD863" s="203">
        <f>INDEX(Sorted_by_Variable!AC$832:AC$884,D844)</f>
        <v>514.25782654985574</v>
      </c>
      <c r="AE863" s="203">
        <f>INDEX(Sorted_by_Variable!AD$832:AD$884,D844)</f>
        <v>519.59841503463304</v>
      </c>
      <c r="AF863" s="203">
        <f>INDEX(Sorted_by_Variable!AE$832:AE$884,D844)</f>
        <v>525.20227488340754</v>
      </c>
      <c r="AG863" s="203">
        <f>INDEX(Sorted_by_Variable!AF$832:AF$884,D844)</f>
        <v>531.01942341491826</v>
      </c>
      <c r="AH863" s="203">
        <f>INDEX(Sorted_by_Variable!AG$832:AG$884,D844)</f>
        <v>537.00064050712842</v>
      </c>
      <c r="AI863" s="203">
        <f>INDEX(Sorted_by_Variable!AH$832:AH$884,D844)</f>
        <v>543.22009216622814</v>
      </c>
      <c r="AJ863" s="203">
        <f>INDEX(Sorted_by_Variable!AI$832:AI$884,D844)</f>
        <v>549.50898622323507</v>
      </c>
      <c r="AK863" s="203">
        <f>INDEX(Sorted_by_Variable!AJ$832:AJ$884,D844)</f>
        <v>555.83045358160894</v>
      </c>
      <c r="AL863" s="203">
        <f>INDEX(Sorted_by_Variable!AK$832:AK$884,D844)</f>
        <v>562.19017122753814</v>
      </c>
      <c r="AM863" s="203">
        <f>INDEX(Sorted_by_Variable!AL$832:AL$884,D844)</f>
        <v>568.5934134878562</v>
      </c>
      <c r="AN863" s="203">
        <f>INDEX(Sorted_by_Variable!AM$832:AM$884,D844)</f>
        <v>575.04506768354383</v>
      </c>
      <c r="AO863" s="203">
        <f>INDEX(Sorted_by_Variable!AN$832:AN$884,D844)</f>
        <v>581.54964887188771</v>
      </c>
      <c r="AP863" s="203">
        <f>INDEX(Sorted_by_Variable!AO$832:AO$884,D844)</f>
        <v>588.11131371263286</v>
      </c>
      <c r="AQ863" s="204">
        <f>INDEX(Sorted_by_Variable!AP$832:AP$884,D844)</f>
        <v>594.73387349179859</v>
      </c>
      <c r="AS863" s="69" t="str">
        <f>C860&amp;"|"&amp;C863</f>
        <v>Annual first-year costs|Annual participant cost of EE</v>
      </c>
    </row>
    <row r="864" spans="2:45" ht="18.75" thickTop="1" thickBot="1" x14ac:dyDescent="0.4"/>
    <row r="865" spans="2:45" ht="25.5" thickTop="1" x14ac:dyDescent="0.5">
      <c r="B865" s="217" t="str">
        <f>INDEX(Sorted_by_Variable!$C$7:$C$59,D865)</f>
        <v>South Dakota</v>
      </c>
      <c r="C865" s="94"/>
      <c r="D865" s="228">
        <f>D844+1</f>
        <v>40</v>
      </c>
      <c r="E865" s="220"/>
      <c r="F865" s="222"/>
      <c r="G865" s="94"/>
      <c r="H865" s="94"/>
      <c r="I865" s="94"/>
      <c r="J865" s="94"/>
      <c r="K865" s="94"/>
      <c r="L865" s="94"/>
      <c r="M865" s="94"/>
      <c r="N865" s="94"/>
      <c r="O865" s="94"/>
      <c r="P865" s="94"/>
      <c r="Q865" s="94"/>
      <c r="R865" s="220"/>
      <c r="S865" s="94"/>
      <c r="T865" s="94"/>
      <c r="U865" s="94"/>
      <c r="V865" s="94"/>
      <c r="W865" s="94"/>
      <c r="X865" s="94"/>
      <c r="Y865" s="94"/>
      <c r="Z865" s="94"/>
      <c r="AA865" s="94"/>
      <c r="AB865" s="94"/>
      <c r="AC865" s="94"/>
      <c r="AD865" s="94"/>
      <c r="AE865" s="94"/>
      <c r="AF865" s="94"/>
      <c r="AG865" s="94"/>
      <c r="AH865" s="94"/>
      <c r="AI865" s="94"/>
      <c r="AJ865" s="94"/>
      <c r="AK865" s="94"/>
      <c r="AL865" s="94"/>
      <c r="AM865" s="94"/>
      <c r="AN865" s="94"/>
      <c r="AO865" s="94"/>
      <c r="AP865" s="94"/>
      <c r="AQ865" s="220"/>
      <c r="AS865" s="69"/>
    </row>
    <row r="866" spans="2:45" x14ac:dyDescent="0.35">
      <c r="C866" t="s">
        <v>2358</v>
      </c>
      <c r="D866" s="76" t="s">
        <v>0</v>
      </c>
      <c r="E866" s="166">
        <f>INDEX(Sorted_by_Variable!D$7:D$59,D865)</f>
        <v>11749.464999999998</v>
      </c>
      <c r="F866" s="167">
        <f>INDEX(Sorted_by_Variable!E$7:E$59,D865)</f>
        <v>11813.197595982208</v>
      </c>
      <c r="G866" s="166">
        <f>INDEX(Sorted_by_Variable!F$7:F$59,D865)</f>
        <v>11877.275896538255</v>
      </c>
      <c r="H866" s="166">
        <f>INDEX(Sorted_by_Variable!G$7:G$59,D865)</f>
        <v>11941.701776872662</v>
      </c>
      <c r="I866" s="166">
        <f>INDEX(Sorted_by_Variable!H$7:H$59,D865)</f>
        <v>12006.477122361623</v>
      </c>
      <c r="J866" s="166">
        <f>INDEX(Sorted_by_Variable!I$7:I$59,D865)</f>
        <v>12071.603828608171</v>
      </c>
      <c r="K866" s="166">
        <f>INDEX(Sorted_by_Variable!J$7:J$59,D865)</f>
        <v>12137.083801497658</v>
      </c>
      <c r="L866" s="166">
        <f>INDEX(Sorted_by_Variable!K$7:K$59,D865)</f>
        <v>12202.918957253522</v>
      </c>
      <c r="M866" s="166">
        <f>INDEX(Sorted_by_Variable!L$7:L$59,D865)</f>
        <v>12269.111222493368</v>
      </c>
      <c r="N866" s="166">
        <f>INDEX(Sorted_by_Variable!M$7:M$59,D865)</f>
        <v>12335.662534285348</v>
      </c>
      <c r="O866" s="166">
        <f>INDEX(Sorted_by_Variable!N$7:N$59,D865)</f>
        <v>12402.57484020485</v>
      </c>
      <c r="P866" s="166">
        <f>INDEX(Sorted_by_Variable!O$7:O$59,D865)</f>
        <v>12469.850098391491</v>
      </c>
      <c r="Q866" s="166">
        <f>INDEX(Sorted_by_Variable!P$7:P$59,D865)</f>
        <v>12537.490277606417</v>
      </c>
      <c r="R866" s="168">
        <f>INDEX(Sorted_by_Variable!Q$7:Q$59,D865)</f>
        <v>12605.497357289923</v>
      </c>
      <c r="S866" s="166">
        <f>INDEX(Sorted_by_Variable!R$7:R$59,D865)</f>
        <v>12673.873327619378</v>
      </c>
      <c r="T866" s="166">
        <f>INDEX(Sorted_by_Variable!S$7:S$59,D865)</f>
        <v>12742.620189567464</v>
      </c>
      <c r="U866" s="166">
        <f>INDEX(Sorted_by_Variable!T$7:T$59,D865)</f>
        <v>12811.739954960734</v>
      </c>
      <c r="V866" s="166">
        <f>INDEX(Sorted_by_Variable!U$7:U$59,D865)</f>
        <v>12881.234646538491</v>
      </c>
      <c r="W866" s="166">
        <f>INDEX(Sorted_by_Variable!V$7:V$59,D865)</f>
        <v>12951.106298011973</v>
      </c>
      <c r="X866" s="166">
        <f>INDEX(Sorted_by_Variable!W$7:W$59,D865)</f>
        <v>13021.356954123876</v>
      </c>
      <c r="Y866" s="166">
        <f>INDEX(Sorted_by_Variable!X$7:X$59,D865)</f>
        <v>13091.98867070819</v>
      </c>
      <c r="Z866" s="166">
        <f>INDEX(Sorted_by_Variable!Y$7:Y$59,D865)</f>
        <v>13163.003514750357</v>
      </c>
      <c r="AA866" s="166">
        <f>INDEX(Sorted_by_Variable!Z$7:Z$59,D865)</f>
        <v>13234.403564447768</v>
      </c>
      <c r="AB866" s="166">
        <f>INDEX(Sorted_by_Variable!AA$7:AA$59,D865)</f>
        <v>13306.190909270572</v>
      </c>
      <c r="AC866" s="166">
        <f>INDEX(Sorted_by_Variable!AB$7:AB$59,D865)</f>
        <v>13378.367650022827</v>
      </c>
      <c r="AD866" s="166">
        <f>INDEX(Sorted_by_Variable!AC$7:AC$59,D865)</f>
        <v>13450.935898903977</v>
      </c>
      <c r="AE866" s="166">
        <f>INDEX(Sorted_by_Variable!AD$7:AD$59,D865)</f>
        <v>13523.897779570667</v>
      </c>
      <c r="AF866" s="166">
        <f>INDEX(Sorted_by_Variable!AE$7:AE$59,D865)</f>
        <v>13597.255427198885</v>
      </c>
      <c r="AG866" s="166">
        <f>INDEX(Sorted_by_Variable!AF$7:AF$59,D865)</f>
        <v>13671.01098854645</v>
      </c>
      <c r="AH866" s="166">
        <f>INDEX(Sorted_by_Variable!AG$7:AG$59,D865)</f>
        <v>13772.78069207012</v>
      </c>
      <c r="AI866" s="166">
        <f>INDEX(Sorted_by_Variable!AH$7:AH$59,D865)</f>
        <v>13875.307989349218</v>
      </c>
      <c r="AJ866" s="166">
        <f>INDEX(Sorted_by_Variable!AI$7:AI$59,D865)</f>
        <v>13978.598520061154</v>
      </c>
      <c r="AK866" s="166">
        <f>INDEX(Sorted_by_Variable!AJ$7:AJ$59,D865)</f>
        <v>14082.657965866214</v>
      </c>
      <c r="AL866" s="166">
        <f>INDEX(Sorted_by_Variable!AK$7:AK$59,D865)</f>
        <v>14187.492050720082</v>
      </c>
      <c r="AM866" s="166">
        <f>INDEX(Sorted_by_Variable!AL$7:AL$59,D865)</f>
        <v>14293.106541188699</v>
      </c>
      <c r="AN866" s="166">
        <f>INDEX(Sorted_by_Variable!AM$7:AM$59,D865)</f>
        <v>14399.507246765461</v>
      </c>
      <c r="AO866" s="166">
        <f>INDEX(Sorted_by_Variable!AN$7:AN$59,D865)</f>
        <v>14506.700020190776</v>
      </c>
      <c r="AP866" s="166">
        <f>INDEX(Sorted_by_Variable!AO$7:AO$59,D865)</f>
        <v>14614.690757774009</v>
      </c>
      <c r="AQ866" s="168">
        <f>INDEX(Sorted_by_Variable!AP$7:AP$59,D865)</f>
        <v>14723.485399717818</v>
      </c>
      <c r="AS866" s="69" t="str">
        <f t="shared" ref="AS866:AS876" si="147">C866</f>
        <v>BAU sales</v>
      </c>
    </row>
    <row r="867" spans="2:45" x14ac:dyDescent="0.35">
      <c r="C867" t="s">
        <v>2372</v>
      </c>
      <c r="D867" s="76" t="s">
        <v>0</v>
      </c>
      <c r="E867" s="166">
        <f>INDEX(Sorted_by_Variable!D$62:D$114,D865)</f>
        <v>11734.21</v>
      </c>
      <c r="F867" s="167">
        <f>INDEX(Sorted_by_Variable!E$62:E$114,D865)</f>
        <v>11813.197595982208</v>
      </c>
      <c r="G867" s="166">
        <f>INDEX(Sorted_by_Variable!F$62:F$114,D865)</f>
        <v>11877.275896538255</v>
      </c>
      <c r="H867" s="166">
        <f>INDEX(Sorted_by_Variable!G$62:G$114,D865)</f>
        <v>11941.701776872662</v>
      </c>
      <c r="I867" s="166">
        <f>INDEX(Sorted_by_Variable!H$62:H$114,D865)</f>
        <v>12006.477122361623</v>
      </c>
      <c r="J867" s="166">
        <f>INDEX(Sorted_by_Variable!I$62:I$114,D865)</f>
        <v>12056.348828608172</v>
      </c>
      <c r="K867" s="166">
        <f>INDEX(Sorted_by_Variable!J$62:J$114,D865)</f>
        <v>12083.200633372733</v>
      </c>
      <c r="L867" s="166">
        <f>INDEX(Sorted_by_Variable!K$62:K$114,D865)</f>
        <v>12088.228718283544</v>
      </c>
      <c r="M867" s="166">
        <f>INDEX(Sorted_by_Variable!L$62:L$114,D865)</f>
        <v>12072.762811485862</v>
      </c>
      <c r="N867" s="166">
        <f>INDEX(Sorted_by_Variable!M$62:M$114,D865)</f>
        <v>12038.248568483561</v>
      </c>
      <c r="O867" s="166">
        <f>INDEX(Sorted_by_Variable!N$62:N$114,D865)</f>
        <v>11986.229384909775</v>
      </c>
      <c r="P867" s="166">
        <f>INDEX(Sorted_by_Variable!O$62:O$114,D865)</f>
        <v>11918.327920031245</v>
      </c>
      <c r="Q867" s="166">
        <f>INDEX(Sorted_by_Variable!P$62:P$114,D865)</f>
        <v>11839.45227482114</v>
      </c>
      <c r="R867" s="168">
        <f>INDEX(Sorted_by_Variable!Q$62:Q$114,D865)</f>
        <v>11771.535871010423</v>
      </c>
      <c r="S867" s="166">
        <f>INDEX(Sorted_by_Variable!R$62:R$114,D865)</f>
        <v>11714.354039909253</v>
      </c>
      <c r="T867" s="166">
        <f>INDEX(Sorted_by_Variable!S$62:S$114,D865)</f>
        <v>11667.694145686135</v>
      </c>
      <c r="U867" s="166">
        <f>INDEX(Sorted_by_Variable!T$62:T$114,D865)</f>
        <v>11631.355227563583</v>
      </c>
      <c r="V867" s="166">
        <f>INDEX(Sorted_by_Variable!U$62:U$114,D865)</f>
        <v>11605.14765688079</v>
      </c>
      <c r="W867" s="166">
        <f>INDEX(Sorted_by_Variable!V$62:V$114,D865)</f>
        <v>11588.892808517832</v>
      </c>
      <c r="X867" s="166">
        <f>INDEX(Sorted_by_Variable!W$62:W$114,D865)</f>
        <v>11582.422746195223</v>
      </c>
      <c r="Y867" s="166">
        <f>INDEX(Sorted_by_Variable!X$62:X$114,D865)</f>
        <v>11585.579921181326</v>
      </c>
      <c r="Z867" s="166">
        <f>INDEX(Sorted_by_Variable!Y$62:Y$114,D865)</f>
        <v>11598.216883958014</v>
      </c>
      <c r="AA867" s="166">
        <f>INDEX(Sorted_by_Variable!Z$62:Z$114,D865)</f>
        <v>11620.196008412386</v>
      </c>
      <c r="AB867" s="166">
        <f>INDEX(Sorted_by_Variable!AA$62:AA$114,D865)</f>
        <v>11651.389228138985</v>
      </c>
      <c r="AC867" s="166">
        <f>INDEX(Sorted_by_Variable!AB$62:AB$114,D865)</f>
        <v>11691.677784453146</v>
      </c>
      <c r="AD867" s="166">
        <f>INDEX(Sorted_by_Variable!AC$62:AC$114,D865)</f>
        <v>11740.149090994759</v>
      </c>
      <c r="AE867" s="166">
        <f>INDEX(Sorted_by_Variable!AD$62:AD$114,D865)</f>
        <v>11795.441912560893</v>
      </c>
      <c r="AF867" s="166">
        <f>INDEX(Sorted_by_Variable!AE$62:AE$114,D865)</f>
        <v>11856.217790432696</v>
      </c>
      <c r="AG867" s="166">
        <f>INDEX(Sorted_by_Variable!AF$62:AF$114,D865)</f>
        <v>11921.166437841435</v>
      </c>
      <c r="AH867" s="166">
        <f>INDEX(Sorted_by_Variable!AG$62:AG$114,D865)</f>
        <v>12016.624573722573</v>
      </c>
      <c r="AI867" s="166">
        <f>INDEX(Sorted_by_Variable!AH$62:AH$114,D865)</f>
        <v>12113.678938858853</v>
      </c>
      <c r="AJ867" s="166">
        <f>INDEX(Sorted_by_Variable!AI$62:AI$114,D865)</f>
        <v>12211.155739952888</v>
      </c>
      <c r="AK867" s="166">
        <f>INDEX(Sorted_by_Variable!AJ$62:AJ$114,D865)</f>
        <v>12308.093528612186</v>
      </c>
      <c r="AL867" s="166">
        <f>INDEX(Sorted_by_Variable!AK$62:AK$114,D865)</f>
        <v>12404.645339594454</v>
      </c>
      <c r="AM867" s="166">
        <f>INDEX(Sorted_by_Variable!AL$62:AL$114,D865)</f>
        <v>12500.952877177475</v>
      </c>
      <c r="AN867" s="166">
        <f>INDEX(Sorted_by_Variable!AM$62:AM$114,D865)</f>
        <v>12597.146983620436</v>
      </c>
      <c r="AO867" s="166">
        <f>INDEX(Sorted_by_Variable!AN$62:AN$114,D865)</f>
        <v>12693.348082155957</v>
      </c>
      <c r="AP867" s="166">
        <f>INDEX(Sorted_by_Variable!AO$62:AO$114,D865)</f>
        <v>12789.666595547198</v>
      </c>
      <c r="AQ867" s="168">
        <f>INDEX(Sorted_by_Variable!AP$62:AP$114,D865)</f>
        <v>12886.203341197048</v>
      </c>
      <c r="AS867" s="69" t="str">
        <f t="shared" si="147"/>
        <v>Sales after EE</v>
      </c>
    </row>
    <row r="868" spans="2:45" x14ac:dyDescent="0.35">
      <c r="C868" t="s">
        <v>2356</v>
      </c>
      <c r="D868" s="76" t="s">
        <v>0</v>
      </c>
      <c r="E868" s="166">
        <f>INDEX(Sorted_by_Variable!D$117:D$169,D865)</f>
        <v>0</v>
      </c>
      <c r="F868" s="167">
        <f>INDEX(Sorted_by_Variable!E$117:E$169,D865)</f>
        <v>0</v>
      </c>
      <c r="G868" s="166">
        <f>INDEX(Sorted_by_Variable!F$117:F$169,D865)</f>
        <v>0</v>
      </c>
      <c r="H868" s="166">
        <f>INDEX(Sorted_by_Variable!G$117:G$169,D865)</f>
        <v>0</v>
      </c>
      <c r="I868" s="166">
        <f>INDEX(Sorted_by_Variable!H$117:H$169,D865)</f>
        <v>0</v>
      </c>
      <c r="J868" s="166">
        <f>INDEX(Sorted_by_Variable!I$117:I$169,D865)</f>
        <v>15.255000000000001</v>
      </c>
      <c r="K868" s="166">
        <f>INDEX(Sorted_by_Variable!J$117:J$169,D865)</f>
        <v>53.883168124924886</v>
      </c>
      <c r="L868" s="166">
        <f>INDEX(Sorted_by_Variable!K$117:K$169,D865)</f>
        <v>114.69023896997633</v>
      </c>
      <c r="M868" s="166">
        <f>INDEX(Sorted_by_Variable!L$117:L$169,D865)</f>
        <v>196.34841100750563</v>
      </c>
      <c r="N868" s="166">
        <f>INDEX(Sorted_by_Variable!M$117:M$169,D865)</f>
        <v>297.41396580178713</v>
      </c>
      <c r="O868" s="166">
        <f>INDEX(Sorted_by_Variable!N$117:N$169,D865)</f>
        <v>416.34545529507523</v>
      </c>
      <c r="P868" s="166">
        <f>INDEX(Sorted_by_Variable!O$117:O$169,D865)</f>
        <v>551.52217836024715</v>
      </c>
      <c r="Q868" s="166">
        <f>INDEX(Sorted_by_Variable!P$117:P$169,D865)</f>
        <v>698.03800278527774</v>
      </c>
      <c r="R868" s="168">
        <f>INDEX(Sorted_by_Variable!Q$117:Q$169,D865)</f>
        <v>833.96148627950049</v>
      </c>
      <c r="S868" s="166">
        <f>INDEX(Sorted_by_Variable!R$117:R$169,D865)</f>
        <v>959.51928771012467</v>
      </c>
      <c r="T868" s="166">
        <f>INDEX(Sorted_by_Variable!S$117:S$169,D865)</f>
        <v>1074.9260438813285</v>
      </c>
      <c r="U868" s="166">
        <f>INDEX(Sorted_by_Variable!T$117:T$169,D865)</f>
        <v>1180.3847273971517</v>
      </c>
      <c r="V868" s="166">
        <f>INDEX(Sorted_by_Variable!U$117:U$169,D865)</f>
        <v>1276.0869896577001</v>
      </c>
      <c r="W868" s="166">
        <f>INDEX(Sorted_by_Variable!V$117:V$169,D865)</f>
        <v>1362.213489494141</v>
      </c>
      <c r="X868" s="166">
        <f>INDEX(Sorted_by_Variable!W$117:W$169,D865)</f>
        <v>1438.9342079286525</v>
      </c>
      <c r="Y868" s="166">
        <f>INDEX(Sorted_by_Variable!X$117:X$169,D865)</f>
        <v>1506.4087495268634</v>
      </c>
      <c r="Z868" s="166">
        <f>INDEX(Sorted_by_Variable!Y$117:Y$169,D865)</f>
        <v>1564.7866307923437</v>
      </c>
      <c r="AA868" s="166">
        <f>INDEX(Sorted_by_Variable!Z$117:Z$169,D865)</f>
        <v>1614.2075560353833</v>
      </c>
      <c r="AB868" s="166">
        <f>INDEX(Sorted_by_Variable!AA$117:AA$169,D865)</f>
        <v>1654.8016811315874</v>
      </c>
      <c r="AC868" s="166">
        <f>INDEX(Sorted_by_Variable!AB$117:AB$169,D865)</f>
        <v>1686.6898655696807</v>
      </c>
      <c r="AD868" s="166">
        <f>INDEX(Sorted_by_Variable!AC$117:AC$169,D865)</f>
        <v>1710.7868079092189</v>
      </c>
      <c r="AE868" s="166">
        <f>INDEX(Sorted_by_Variable!AD$117:AD$169,D865)</f>
        <v>1728.4558670097745</v>
      </c>
      <c r="AF868" s="166">
        <f>INDEX(Sorted_by_Variable!AE$117:AE$169,D865)</f>
        <v>1741.0376367661881</v>
      </c>
      <c r="AG868" s="166">
        <f>INDEX(Sorted_by_Variable!AF$117:AF$169,D865)</f>
        <v>1749.8445507050139</v>
      </c>
      <c r="AH868" s="166">
        <f>INDEX(Sorted_by_Variable!AG$117:AG$169,D865)</f>
        <v>1756.1561183475483</v>
      </c>
      <c r="AI868" s="166">
        <f>INDEX(Sorted_by_Variable!AH$117:AH$169,D865)</f>
        <v>1761.629050490365</v>
      </c>
      <c r="AJ868" s="166">
        <f>INDEX(Sorted_by_Variable!AI$117:AI$169,D865)</f>
        <v>1767.4427801082652</v>
      </c>
      <c r="AK868" s="166">
        <f>INDEX(Sorted_by_Variable!AJ$117:AJ$169,D865)</f>
        <v>1774.5644372540278</v>
      </c>
      <c r="AL868" s="166">
        <f>INDEX(Sorted_by_Variable!AK$117:AK$169,D865)</f>
        <v>1782.8467111256286</v>
      </c>
      <c r="AM868" s="166">
        <f>INDEX(Sorted_by_Variable!AL$117:AL$169,D865)</f>
        <v>1792.1536640112249</v>
      </c>
      <c r="AN868" s="166">
        <f>INDEX(Sorted_by_Variable!AM$117:AM$169,D865)</f>
        <v>1802.3602631450253</v>
      </c>
      <c r="AO868" s="166">
        <f>INDEX(Sorted_by_Variable!AN$117:AN$169,D865)</f>
        <v>1813.3519380348189</v>
      </c>
      <c r="AP868" s="166">
        <f>INDEX(Sorted_by_Variable!AO$117:AO$169,D865)</f>
        <v>1825.0241622268113</v>
      </c>
      <c r="AQ868" s="168">
        <f>INDEX(Sorted_by_Variable!AP$117:AP$169,D865)</f>
        <v>1837.2820585207701</v>
      </c>
      <c r="AS868" s="69" t="str">
        <f t="shared" si="147"/>
        <v>Net cumulative savings</v>
      </c>
    </row>
    <row r="869" spans="2:45" x14ac:dyDescent="0.35">
      <c r="C869" t="s">
        <v>2390</v>
      </c>
      <c r="D869" s="76" t="s">
        <v>1</v>
      </c>
      <c r="E869" s="174">
        <f t="shared" ref="E869:AQ869" si="148">E868/E866</f>
        <v>0</v>
      </c>
      <c r="F869" s="173">
        <f t="shared" si="148"/>
        <v>0</v>
      </c>
      <c r="G869" s="174">
        <f t="shared" si="148"/>
        <v>0</v>
      </c>
      <c r="H869" s="174">
        <f t="shared" si="148"/>
        <v>0</v>
      </c>
      <c r="I869" s="174">
        <f t="shared" si="148"/>
        <v>0</v>
      </c>
      <c r="J869" s="174">
        <f t="shared" si="148"/>
        <v>1.2637094636793484E-3</v>
      </c>
      <c r="K869" s="174">
        <f t="shared" si="148"/>
        <v>4.4395481654560184E-3</v>
      </c>
      <c r="L869" s="174">
        <f t="shared" si="148"/>
        <v>9.3985905644160209E-3</v>
      </c>
      <c r="M869" s="174">
        <f t="shared" si="148"/>
        <v>1.6003474697297845E-2</v>
      </c>
      <c r="N869" s="174">
        <f t="shared" si="148"/>
        <v>2.4110092585231172E-2</v>
      </c>
      <c r="O869" s="174">
        <f t="shared" si="148"/>
        <v>3.3569275788236125E-2</v>
      </c>
      <c r="P869" s="174">
        <f t="shared" si="148"/>
        <v>4.4228452949196959E-2</v>
      </c>
      <c r="Q869" s="174">
        <f t="shared" si="148"/>
        <v>5.5676055361100783E-2</v>
      </c>
      <c r="R869" s="175">
        <f t="shared" si="148"/>
        <v>6.6158554687825125E-2</v>
      </c>
      <c r="S869" s="174">
        <f t="shared" si="148"/>
        <v>7.5708448625496708E-2</v>
      </c>
      <c r="T869" s="174">
        <f t="shared" si="148"/>
        <v>8.4356751428672674E-2</v>
      </c>
      <c r="U869" s="174">
        <f t="shared" si="148"/>
        <v>9.2133053866746958E-2</v>
      </c>
      <c r="V869" s="174">
        <f t="shared" si="148"/>
        <v>9.9065580642971718E-2</v>
      </c>
      <c r="W869" s="174">
        <f t="shared" si="148"/>
        <v>0.10518124538158134</v>
      </c>
      <c r="X869" s="174">
        <f t="shared" si="148"/>
        <v>0.11050570328409136</v>
      </c>
      <c r="Y869" s="174">
        <f t="shared" si="148"/>
        <v>0.11506340155161292</v>
      </c>
      <c r="Z869" s="174">
        <f t="shared" si="148"/>
        <v>0.11887762766596972</v>
      </c>
      <c r="AA869" s="174">
        <f t="shared" si="148"/>
        <v>0.12197055561851754</v>
      </c>
      <c r="AB869" s="174">
        <f t="shared" si="148"/>
        <v>0.1243632901718454</v>
      </c>
      <c r="AC869" s="174">
        <f t="shared" si="148"/>
        <v>0.12607590923596743</v>
      </c>
      <c r="AD869" s="174">
        <f t="shared" si="148"/>
        <v>0.12718719505968495</v>
      </c>
      <c r="AE869" s="174">
        <f t="shared" si="148"/>
        <v>0.12780752229736583</v>
      </c>
      <c r="AF869" s="174">
        <f t="shared" si="148"/>
        <v>0.12804331330597443</v>
      </c>
      <c r="AG869" s="174">
        <f t="shared" si="148"/>
        <v>0.12799671890915973</v>
      </c>
      <c r="AH869" s="174">
        <f t="shared" si="148"/>
        <v>0.12750919059930146</v>
      </c>
      <c r="AI869" s="174">
        <f t="shared" si="148"/>
        <v>0.1269614376734991</v>
      </c>
      <c r="AJ869" s="174">
        <f t="shared" si="148"/>
        <v>0.12643919757561883</v>
      </c>
      <c r="AK869" s="174">
        <f t="shared" si="148"/>
        <v>0.12601061827641111</v>
      </c>
      <c r="AL869" s="174">
        <f t="shared" si="148"/>
        <v>0.12566327471775682</v>
      </c>
      <c r="AM869" s="174">
        <f t="shared" si="148"/>
        <v>0.12538587457154565</v>
      </c>
      <c r="AN869" s="174">
        <f t="shared" si="148"/>
        <v>0.12516819028997583</v>
      </c>
      <c r="AO869" s="174">
        <f t="shared" si="148"/>
        <v>0.12500099509267798</v>
      </c>
      <c r="AP869" s="174">
        <f t="shared" si="148"/>
        <v>0.12487600267942886</v>
      </c>
      <c r="AQ869" s="175">
        <f t="shared" si="148"/>
        <v>0.12478581046821852</v>
      </c>
      <c r="AS869" s="69" t="str">
        <f t="shared" si="147"/>
        <v>Net cumulative savings as a percent of sales before EE</v>
      </c>
    </row>
    <row r="870" spans="2:45" x14ac:dyDescent="0.35">
      <c r="C870" t="s">
        <v>2378</v>
      </c>
      <c r="D870" s="76" t="s">
        <v>0</v>
      </c>
      <c r="E870" s="166">
        <f>INDEX(Sorted_by_Variable!D$227:D$279,D865)</f>
        <v>0</v>
      </c>
      <c r="F870" s="167">
        <f>INDEX(Sorted_by_Variable!E$227:E$279,D865)</f>
        <v>0</v>
      </c>
      <c r="G870" s="166">
        <f>INDEX(Sorted_by_Variable!F$227:F$279,D865)</f>
        <v>0</v>
      </c>
      <c r="H870" s="166">
        <f>INDEX(Sorted_by_Variable!G$227:G$279,D865)</f>
        <v>0</v>
      </c>
      <c r="I870" s="166">
        <f>INDEX(Sorted_by_Variable!H$227:H$279,D865)</f>
        <v>0</v>
      </c>
      <c r="J870" s="166">
        <f>INDEX(Sorted_by_Variable!I$227:I$279,D865)</f>
        <v>15.255000000000001</v>
      </c>
      <c r="K870" s="166">
        <f>INDEX(Sorted_by_Variable!J$227:J$279,D865)</f>
        <v>39.431062861766989</v>
      </c>
      <c r="L870" s="166">
        <f>INDEX(Sorted_by_Variable!K$227:K$279,D865)</f>
        <v>63.685284679881285</v>
      </c>
      <c r="M870" s="166">
        <f>INDEX(Sorted_by_Variable!L$227:L$279,D865)</f>
        <v>87.888242960773951</v>
      </c>
      <c r="N870" s="166">
        <f>INDEX(Sorted_by_Variable!M$227:M$279,D865)</f>
        <v>111.92132271546163</v>
      </c>
      <c r="O870" s="166">
        <f>INDEX(Sorted_by_Variable!N$227:N$279,D865)</f>
        <v>135.67785334686093</v>
      </c>
      <c r="P870" s="166">
        <f>INDEX(Sorted_by_Variable!O$227:O$279,D865)</f>
        <v>159.06402656857964</v>
      </c>
      <c r="Q870" s="166">
        <f>INDEX(Sorted_by_Variable!P$227:P$279,D865)</f>
        <v>178.77491880046867</v>
      </c>
      <c r="R870" s="168">
        <f>INDEX(Sorted_by_Variable!Q$227:Q$279,D865)</f>
        <v>177.59178412231711</v>
      </c>
      <c r="S870" s="166">
        <f>INDEX(Sorted_by_Variable!R$227:R$279,D865)</f>
        <v>176.57303806515634</v>
      </c>
      <c r="T870" s="166">
        <f>INDEX(Sorted_by_Variable!S$227:S$279,D865)</f>
        <v>175.71531059863878</v>
      </c>
      <c r="U870" s="166">
        <f>INDEX(Sorted_by_Variable!T$227:T$279,D865)</f>
        <v>175.01541218529201</v>
      </c>
      <c r="V870" s="166">
        <f>INDEX(Sorted_by_Variable!U$227:U$279,D865)</f>
        <v>174.47032841345373</v>
      </c>
      <c r="W870" s="166">
        <f>INDEX(Sorted_by_Variable!V$227:V$279,D865)</f>
        <v>174.07721485321184</v>
      </c>
      <c r="X870" s="166">
        <f>INDEX(Sorted_by_Variable!W$227:W$279,D865)</f>
        <v>173.83339212776747</v>
      </c>
      <c r="Y870" s="166">
        <f>INDEX(Sorted_by_Variable!X$227:X$279,D865)</f>
        <v>173.73634119292834</v>
      </c>
      <c r="Z870" s="166">
        <f>INDEX(Sorted_by_Variable!Y$227:Y$279,D865)</f>
        <v>173.78369881771988</v>
      </c>
      <c r="AA870" s="166">
        <f>INDEX(Sorted_by_Variable!Z$227:Z$279,D865)</f>
        <v>173.97325325937021</v>
      </c>
      <c r="AB870" s="166">
        <f>INDEX(Sorted_by_Variable!AA$227:AA$279,D865)</f>
        <v>174.30294012618577</v>
      </c>
      <c r="AC870" s="166">
        <f>INDEX(Sorted_by_Variable!AB$227:AB$279,D865)</f>
        <v>174.77083842208478</v>
      </c>
      <c r="AD870" s="166">
        <f>INDEX(Sorted_by_Variable!AC$227:AC$279,D865)</f>
        <v>175.37516676679718</v>
      </c>
      <c r="AE870" s="166">
        <f>INDEX(Sorted_by_Variable!AD$227:AD$279,D865)</f>
        <v>176.10223636492137</v>
      </c>
      <c r="AF870" s="166">
        <f>INDEX(Sorted_by_Variable!AE$227:AE$279,D865)</f>
        <v>176.93162868841338</v>
      </c>
      <c r="AG870" s="166">
        <f>INDEX(Sorted_by_Variable!AF$227:AF$279,D865)</f>
        <v>177.84326685649043</v>
      </c>
      <c r="AH870" s="166">
        <f>INDEX(Sorted_by_Variable!AG$227:AG$279,D865)</f>
        <v>178.81749656762153</v>
      </c>
      <c r="AI870" s="166">
        <f>INDEX(Sorted_by_Variable!AH$227:AH$279,D865)</f>
        <v>180.24936860583858</v>
      </c>
      <c r="AJ870" s="166">
        <f>INDEX(Sorted_by_Variable!AI$227:AI$279,D865)</f>
        <v>181.70518408288279</v>
      </c>
      <c r="AK870" s="166">
        <f>INDEX(Sorted_by_Variable!AJ$227:AJ$279,D865)</f>
        <v>183.16733609929332</v>
      </c>
      <c r="AL870" s="166">
        <f>INDEX(Sorted_by_Variable!AK$227:AK$279,D865)</f>
        <v>184.62140292918278</v>
      </c>
      <c r="AM870" s="166">
        <f>INDEX(Sorted_by_Variable!AL$227:AL$279,D865)</f>
        <v>186.06968009391679</v>
      </c>
      <c r="AN870" s="166">
        <f>INDEX(Sorted_by_Variable!AM$227:AM$279,D865)</f>
        <v>187.51429315766211</v>
      </c>
      <c r="AO870" s="166">
        <f>INDEX(Sorted_by_Variable!AN$227:AN$279,D865)</f>
        <v>188.95720475430653</v>
      </c>
      <c r="AP870" s="166">
        <f>INDEX(Sorted_by_Variable!AO$227:AO$279,D865)</f>
        <v>190.40022123233933</v>
      </c>
      <c r="AQ870" s="168">
        <f>INDEX(Sorted_by_Variable!AP$227:AP$279,D865)</f>
        <v>191.84499893320796</v>
      </c>
      <c r="AS870" s="69" t="str">
        <f t="shared" si="147"/>
        <v>Annual first-year savings</v>
      </c>
    </row>
    <row r="871" spans="2:45" x14ac:dyDescent="0.35">
      <c r="C871" t="s">
        <v>2379</v>
      </c>
      <c r="D871" s="76" t="s">
        <v>1</v>
      </c>
      <c r="E871" s="174">
        <f>INDEX(Sorted_by_Variable!D$282:D$335,D865)</f>
        <v>0</v>
      </c>
      <c r="F871" s="173">
        <f>INDEX(Sorted_by_Variable!E$282:E$335,D865)</f>
        <v>1.3000449114171301E-3</v>
      </c>
      <c r="G871" s="174">
        <f>INDEX(Sorted_by_Variable!F$282:F$335,D865)</f>
        <v>1.2913523096564799E-3</v>
      </c>
      <c r="H871" s="174">
        <f>INDEX(Sorted_by_Variable!G$282:G$335,D865)</f>
        <v>1.2843854207719647E-3</v>
      </c>
      <c r="I871" s="174">
        <f>INDEX(Sorted_by_Variable!H$282:H$335,D865)</f>
        <v>1.2774561184859064E-3</v>
      </c>
      <c r="J871" s="174">
        <f>INDEX(Sorted_by_Variable!I$282:I$335,D865)</f>
        <v>1.2705642000173493E-3</v>
      </c>
      <c r="K871" s="174">
        <f>INDEX(Sorted_by_Variable!J$282:J$335,D865)</f>
        <v>1.2653084459369522E-3</v>
      </c>
      <c r="L871" s="174">
        <f>INDEX(Sorted_by_Variable!K$282:K$335,D865)</f>
        <v>1.2624966234415604E-3</v>
      </c>
      <c r="M871" s="174">
        <f>INDEX(Sorted_by_Variable!L$282:L$335,D865)</f>
        <v>1.2619714894148793E-3</v>
      </c>
      <c r="N871" s="174">
        <f>INDEX(Sorted_by_Variable!M$282:M$335,D865)</f>
        <v>1.2635881478170517E-3</v>
      </c>
      <c r="O871" s="174">
        <f>INDEX(Sorted_by_Variable!N$282:N$335,D865)</f>
        <v>1.2672109163734977E-3</v>
      </c>
      <c r="P871" s="174">
        <f>INDEX(Sorted_by_Variable!O$282:O$335,D865)</f>
        <v>1.2727105005353467E-3</v>
      </c>
      <c r="Q871" s="174">
        <f>INDEX(Sorted_by_Variable!P$282:P$335,D865)</f>
        <v>1.2799614259950661E-3</v>
      </c>
      <c r="R871" s="175">
        <f>INDEX(Sorted_by_Variable!Q$282:Q$335,D865)</f>
        <v>1.2884886602771884E-3</v>
      </c>
      <c r="S871" s="174">
        <f>INDEX(Sorted_by_Variable!R$282:R$335,D865)</f>
        <v>1.2959226533530133E-3</v>
      </c>
      <c r="T871" s="174">
        <f>INDEX(Sorted_by_Variable!S$282:S$335,D865)</f>
        <v>1.3022485019684598E-3</v>
      </c>
      <c r="U871" s="174">
        <f>INDEX(Sorted_by_Variable!T$282:T$335,D865)</f>
        <v>1.3074562813801722E-3</v>
      </c>
      <c r="V871" s="174">
        <f>INDEX(Sorted_by_Variable!U$282:U$335,D865)</f>
        <v>1.3115410630610981E-3</v>
      </c>
      <c r="W871" s="174">
        <f>INDEX(Sorted_by_Variable!V$282:V$335,D865)</f>
        <v>1.3145028784666245E-3</v>
      </c>
      <c r="X871" s="174">
        <f>INDEX(Sorted_by_Variable!W$282:W$335,D865)</f>
        <v>1.3163466305243226E-3</v>
      </c>
      <c r="Y871" s="174">
        <f>INDEX(Sorted_by_Variable!X$282:X$335,D865)</f>
        <v>1.317081955501167E-3</v>
      </c>
      <c r="Z871" s="174">
        <f>INDEX(Sorted_by_Variable!Y$282:Y$335,D865)</f>
        <v>1.3167230387932554E-3</v>
      </c>
      <c r="AA871" s="174">
        <f>INDEX(Sorted_by_Variable!Z$282:Z$335,D865)</f>
        <v>1.3152883889505325E-3</v>
      </c>
      <c r="AB871" s="174">
        <f>INDEX(Sorted_by_Variable!AA$282:AA$335,D865)</f>
        <v>1.3128005748746592E-3</v>
      </c>
      <c r="AC871" s="174">
        <f>INDEX(Sorted_by_Variable!AB$282:AB$335,D865)</f>
        <v>1.3092859316001582E-3</v>
      </c>
      <c r="AD871" s="174">
        <f>INDEX(Sorted_by_Variable!AC$282:AC$335,D865)</f>
        <v>1.304774240381918E-3</v>
      </c>
      <c r="AE871" s="174">
        <f>INDEX(Sorted_by_Variable!AD$282:AD$335,D865)</f>
        <v>1.299387246427841E-3</v>
      </c>
      <c r="AF871" s="174">
        <f>INDEX(Sorted_by_Variable!AE$282:AE$335,D865)</f>
        <v>1.2932961828038885E-3</v>
      </c>
      <c r="AG871" s="174">
        <f>INDEX(Sorted_by_Variable!AF$282:AF$335,D865)</f>
        <v>1.2866666477997673E-3</v>
      </c>
      <c r="AH871" s="174">
        <f>INDEX(Sorted_by_Variable!AG$282:AG$335,D865)</f>
        <v>1.279656657722348E-3</v>
      </c>
      <c r="AI871" s="174">
        <f>INDEX(Sorted_by_Variable!AH$282:AH$335,D865)</f>
        <v>1.26949127073163E-3</v>
      </c>
      <c r="AJ871" s="174">
        <f>INDEX(Sorted_by_Variable!AI$282:AI$335,D865)</f>
        <v>1.2593201517884269E-3</v>
      </c>
      <c r="AK871" s="174">
        <f>INDEX(Sorted_by_Variable!AJ$282:AJ$335,D865)</f>
        <v>1.2492674997247111E-3</v>
      </c>
      <c r="AL871" s="174">
        <f>INDEX(Sorted_by_Variable!AK$282:AK$335,D865)</f>
        <v>1.2394283456277973E-3</v>
      </c>
      <c r="AM871" s="174">
        <f>INDEX(Sorted_by_Variable!AL$282:AL$335,D865)</f>
        <v>1.2297812297226657E-3</v>
      </c>
      <c r="AN871" s="174">
        <f>INDEX(Sorted_by_Variable!AM$282:AM$335,D865)</f>
        <v>1.2203069757866609E-3</v>
      </c>
      <c r="AO871" s="174">
        <f>INDEX(Sorted_by_Variable!AN$282:AN$335,D865)</f>
        <v>1.210988489682264E-3</v>
      </c>
      <c r="AP871" s="174">
        <f>INDEX(Sorted_by_Variable!AO$282:AO$335,D865)</f>
        <v>1.201810578364676E-3</v>
      </c>
      <c r="AQ871" s="175">
        <f>INDEX(Sorted_by_Variable!AP$282:AP$335,D865)</f>
        <v>1.1927597866633304E-3</v>
      </c>
      <c r="AS871" s="69" t="str">
        <f t="shared" si="147"/>
        <v>EIA and EERS savings as a percent of previous year sales</v>
      </c>
    </row>
    <row r="872" spans="2:45" x14ac:dyDescent="0.35">
      <c r="C872" t="s">
        <v>2391</v>
      </c>
      <c r="D872" s="76" t="s">
        <v>1</v>
      </c>
      <c r="E872" s="174">
        <f>INDEX(Sorted_by_Variable!D$337:D$389,D865)</f>
        <v>0</v>
      </c>
      <c r="F872" s="173">
        <f>INDEX(Sorted_by_Variable!E$337:E$389,D865)</f>
        <v>0</v>
      </c>
      <c r="G872" s="174">
        <f>INDEX(Sorted_by_Variable!F$337:F$389,D865)</f>
        <v>0</v>
      </c>
      <c r="H872" s="174">
        <f>INDEX(Sorted_by_Variable!G$337:G$389,D865)</f>
        <v>0</v>
      </c>
      <c r="I872" s="174">
        <f>INDEX(Sorted_by_Variable!H$337:H$389,D865)</f>
        <v>0</v>
      </c>
      <c r="J872" s="174">
        <f>INDEX(Sorted_by_Variable!I$337:I$389,D865)</f>
        <v>1.2705642000173493E-3</v>
      </c>
      <c r="K872" s="174">
        <f>INDEX(Sorted_by_Variable!J$337:J$389,D865)</f>
        <v>3.2705642000173491E-3</v>
      </c>
      <c r="L872" s="174">
        <f>INDEX(Sorted_by_Variable!K$337:K$389,D865)</f>
        <v>5.2705642000173492E-3</v>
      </c>
      <c r="M872" s="174">
        <f>INDEX(Sorted_by_Variable!L$337:L$389,D865)</f>
        <v>7.2705642000173492E-3</v>
      </c>
      <c r="N872" s="174">
        <f>INDEX(Sorted_by_Variable!M$337:M$389,D865)</f>
        <v>9.2705642000173484E-3</v>
      </c>
      <c r="O872" s="174">
        <f>INDEX(Sorted_by_Variable!N$337:N$389,D865)</f>
        <v>1.1270564200017348E-2</v>
      </c>
      <c r="P872" s="174">
        <f>INDEX(Sorted_by_Variable!O$337:O$389,D865)</f>
        <v>1.3270564200017348E-2</v>
      </c>
      <c r="Q872" s="174">
        <f>INDEX(Sorted_by_Variable!P$337:P$389,D865)</f>
        <v>1.4999999999999999E-2</v>
      </c>
      <c r="R872" s="175">
        <f>INDEX(Sorted_by_Variable!Q$337:Q$389,D865)</f>
        <v>1.4999999999999999E-2</v>
      </c>
      <c r="S872" s="174">
        <f>INDEX(Sorted_by_Variable!R$337:R$389,D865)</f>
        <v>1.4999999999999999E-2</v>
      </c>
      <c r="T872" s="174">
        <f>INDEX(Sorted_by_Variable!S$337:S$389,D865)</f>
        <v>1.4999999999999999E-2</v>
      </c>
      <c r="U872" s="174">
        <f>INDEX(Sorted_by_Variable!T$337:T$389,D865)</f>
        <v>1.4999999999999999E-2</v>
      </c>
      <c r="V872" s="174">
        <f>INDEX(Sorted_by_Variable!U$337:U$389,D865)</f>
        <v>1.4999999999999999E-2</v>
      </c>
      <c r="W872" s="174">
        <f>INDEX(Sorted_by_Variable!V$337:V$389,D865)</f>
        <v>1.4999999999999999E-2</v>
      </c>
      <c r="X872" s="174">
        <f>INDEX(Sorted_by_Variable!W$337:W$389,D865)</f>
        <v>1.4999999999999999E-2</v>
      </c>
      <c r="Y872" s="174">
        <f>INDEX(Sorted_by_Variable!X$337:X$389,D865)</f>
        <v>1.4999999999999999E-2</v>
      </c>
      <c r="Z872" s="174">
        <f>INDEX(Sorted_by_Variable!Y$337:Y$389,D865)</f>
        <v>1.4999999999999999E-2</v>
      </c>
      <c r="AA872" s="174">
        <f>INDEX(Sorted_by_Variable!Z$337:Z$389,D865)</f>
        <v>1.4999999999999999E-2</v>
      </c>
      <c r="AB872" s="174">
        <f>INDEX(Sorted_by_Variable!AA$337:AA$389,D865)</f>
        <v>1.4999999999999999E-2</v>
      </c>
      <c r="AC872" s="174">
        <f>INDEX(Sorted_by_Variable!AB$337:AB$389,D865)</f>
        <v>1.4999999999999999E-2</v>
      </c>
      <c r="AD872" s="174">
        <f>INDEX(Sorted_by_Variable!AC$337:AC$389,D865)</f>
        <v>1.4999999999999999E-2</v>
      </c>
      <c r="AE872" s="174">
        <f>INDEX(Sorted_by_Variable!AD$337:AD$389,D865)</f>
        <v>1.4999999999999999E-2</v>
      </c>
      <c r="AF872" s="174">
        <f>INDEX(Sorted_by_Variable!AE$337:AE$389,D865)</f>
        <v>1.4999999999999999E-2</v>
      </c>
      <c r="AG872" s="174">
        <f>INDEX(Sorted_by_Variable!AF$337:AF$389,D865)</f>
        <v>1.4999999999999999E-2</v>
      </c>
      <c r="AH872" s="174">
        <f>INDEX(Sorted_by_Variable!AG$337:AG$389,D865)</f>
        <v>1.4999999999999999E-2</v>
      </c>
      <c r="AI872" s="174">
        <f>INDEX(Sorted_by_Variable!AH$337:AH$389,D865)</f>
        <v>1.4999999999999999E-2</v>
      </c>
      <c r="AJ872" s="174">
        <f>INDEX(Sorted_by_Variable!AI$337:AI$389,D865)</f>
        <v>1.4999999999999999E-2</v>
      </c>
      <c r="AK872" s="174">
        <f>INDEX(Sorted_by_Variable!AJ$337:AJ$389,D865)</f>
        <v>1.4999999999999999E-2</v>
      </c>
      <c r="AL872" s="174">
        <f>INDEX(Sorted_by_Variable!AK$337:AK$389,D865)</f>
        <v>1.4999999999999999E-2</v>
      </c>
      <c r="AM872" s="174">
        <f>INDEX(Sorted_by_Variable!AL$337:AL$389,D865)</f>
        <v>1.4999999999999999E-2</v>
      </c>
      <c r="AN872" s="174">
        <f>INDEX(Sorted_by_Variable!AM$337:AM$389,D865)</f>
        <v>1.4999999999999999E-2</v>
      </c>
      <c r="AO872" s="174">
        <f>INDEX(Sorted_by_Variable!AN$337:AN$389,D865)</f>
        <v>1.4999999999999999E-2</v>
      </c>
      <c r="AP872" s="174">
        <f>INDEX(Sorted_by_Variable!AO$337:AO$389,D865)</f>
        <v>1.4999999999999999E-2</v>
      </c>
      <c r="AQ872" s="175">
        <f>INDEX(Sorted_by_Variable!AP$337:AP$389,D865)</f>
        <v>1.4999999999999999E-2</v>
      </c>
      <c r="AS872" s="69" t="str">
        <f t="shared" si="147"/>
        <v>First-year savings as a percent of previous year sales</v>
      </c>
    </row>
    <row r="873" spans="2:45" x14ac:dyDescent="0.35">
      <c r="B873" s="231"/>
      <c r="C873" s="231" t="s">
        <v>2414</v>
      </c>
      <c r="D873" s="248"/>
      <c r="E873" s="250"/>
      <c r="F873" s="249"/>
      <c r="G873" s="250"/>
      <c r="H873" s="250"/>
      <c r="I873" s="250"/>
      <c r="J873" s="250"/>
      <c r="K873" s="250"/>
      <c r="L873" s="250"/>
      <c r="M873" s="250"/>
      <c r="N873" s="250"/>
      <c r="O873" s="250"/>
      <c r="P873" s="250"/>
      <c r="Q873" s="250"/>
      <c r="R873" s="251"/>
      <c r="S873" s="250"/>
      <c r="T873" s="250"/>
      <c r="U873" s="250"/>
      <c r="V873" s="250"/>
      <c r="W873" s="250"/>
      <c r="X873" s="250"/>
      <c r="Y873" s="250"/>
      <c r="Z873" s="250"/>
      <c r="AA873" s="250"/>
      <c r="AB873" s="250"/>
      <c r="AC873" s="250"/>
      <c r="AD873" s="250"/>
      <c r="AE873" s="250"/>
      <c r="AF873" s="250"/>
      <c r="AG873" s="250"/>
      <c r="AH873" s="250"/>
      <c r="AI873" s="250"/>
      <c r="AJ873" s="250"/>
      <c r="AK873" s="250"/>
      <c r="AL873" s="250"/>
      <c r="AM873" s="250"/>
      <c r="AN873" s="250"/>
      <c r="AO873" s="250"/>
      <c r="AP873" s="250"/>
      <c r="AQ873" s="251"/>
      <c r="AS873" s="69" t="str">
        <f t="shared" si="147"/>
        <v>Levelized cost of saved energy associated with program year</v>
      </c>
    </row>
    <row r="874" spans="2:45" x14ac:dyDescent="0.35">
      <c r="B874" s="36"/>
      <c r="C874" s="267" t="s">
        <v>2403</v>
      </c>
      <c r="D874" s="76" t="s">
        <v>2375</v>
      </c>
      <c r="E874" s="197"/>
      <c r="F874" s="196">
        <f>INDEX(Sorted_by_Variable!E$392:E$444,D865)</f>
        <v>0</v>
      </c>
      <c r="G874" s="197">
        <f>INDEX(Sorted_by_Variable!F$392:F$444,D865)</f>
        <v>0</v>
      </c>
      <c r="H874" s="197">
        <f>INDEX(Sorted_by_Variable!G$392:G$444,D865)</f>
        <v>0</v>
      </c>
      <c r="I874" s="197">
        <f>INDEX(Sorted_by_Variable!H$392:H$444,D865)</f>
        <v>0</v>
      </c>
      <c r="J874" s="197">
        <f>INDEX(Sorted_by_Variable!I$392:I$444,D865)</f>
        <v>6.5088934148849074</v>
      </c>
      <c r="K874" s="197">
        <f>INDEX(Sorted_by_Variable!J$392:J$444,D865)</f>
        <v>6.5088934148849056</v>
      </c>
      <c r="L874" s="197">
        <f>INDEX(Sorted_by_Variable!K$392:K$444,D865)</f>
        <v>7.810672097861886</v>
      </c>
      <c r="M874" s="197">
        <f>INDEX(Sorted_by_Variable!L$392:L$444,D865)</f>
        <v>7.8106720978618878</v>
      </c>
      <c r="N874" s="197">
        <f>INDEX(Sorted_by_Variable!M$392:M$444,D865)</f>
        <v>7.810672097861886</v>
      </c>
      <c r="O874" s="197">
        <f>INDEX(Sorted_by_Variable!N$392:N$444,D865)</f>
        <v>9.1124507808388682</v>
      </c>
      <c r="P874" s="197">
        <f>INDEX(Sorted_by_Variable!O$392:O$444,D865)</f>
        <v>9.1124507808388646</v>
      </c>
      <c r="Q874" s="197">
        <f>INDEX(Sorted_by_Variable!P$392:P$444,D865)</f>
        <v>9.1124507808388646</v>
      </c>
      <c r="R874" s="198">
        <f>INDEX(Sorted_by_Variable!Q$392:Q$444,D865)</f>
        <v>9.1124507808388664</v>
      </c>
      <c r="S874" s="197">
        <f>INDEX(Sorted_by_Variable!R$392:R$444,D865)</f>
        <v>9.1124507808388664</v>
      </c>
      <c r="T874" s="197">
        <f>INDEX(Sorted_by_Variable!S$392:S$444,D865)</f>
        <v>9.1124507808388664</v>
      </c>
      <c r="U874" s="197">
        <f>INDEX(Sorted_by_Variable!T$392:T$444,D865)</f>
        <v>9.1124507808388664</v>
      </c>
      <c r="V874" s="197">
        <f>INDEX(Sorted_by_Variable!U$392:U$444,D865)</f>
        <v>9.1124507808388682</v>
      </c>
      <c r="W874" s="197">
        <f>INDEX(Sorted_by_Variable!V$392:V$444,D865)</f>
        <v>9.1124507808388664</v>
      </c>
      <c r="X874" s="197">
        <f>INDEX(Sorted_by_Variable!W$392:W$444,D865)</f>
        <v>9.1124507808388682</v>
      </c>
      <c r="Y874" s="197">
        <f>INDEX(Sorted_by_Variable!X$392:X$444,D865)</f>
        <v>9.1124507808388664</v>
      </c>
      <c r="Z874" s="197">
        <f>INDEX(Sorted_by_Variable!Y$392:Y$444,D865)</f>
        <v>9.1124507808388646</v>
      </c>
      <c r="AA874" s="197">
        <f>INDEX(Sorted_by_Variable!Z$392:Z$444,D865)</f>
        <v>9.1124507808388646</v>
      </c>
      <c r="AB874" s="197">
        <f>INDEX(Sorted_by_Variable!AA$392:AA$444,D865)</f>
        <v>9.1124507808388682</v>
      </c>
      <c r="AC874" s="197">
        <f>INDEX(Sorted_by_Variable!AB$392:AB$444,D865)</f>
        <v>9.1124507808388682</v>
      </c>
      <c r="AD874" s="197">
        <f>INDEX(Sorted_by_Variable!AC$392:AC$444,D865)</f>
        <v>9.1124507808388664</v>
      </c>
      <c r="AE874" s="197">
        <f>INDEX(Sorted_by_Variable!AD$392:AD$444,D865)</f>
        <v>9.1124507808388664</v>
      </c>
      <c r="AF874" s="197">
        <f>INDEX(Sorted_by_Variable!AE$392:AE$444,D865)</f>
        <v>9.1124507808388664</v>
      </c>
      <c r="AG874" s="197">
        <f>INDEX(Sorted_by_Variable!AF$392:AF$444,D865)</f>
        <v>9.1124507808388682</v>
      </c>
      <c r="AH874" s="197">
        <f>INDEX(Sorted_by_Variable!AG$392:AG$444,D865)</f>
        <v>9.1124507808388682</v>
      </c>
      <c r="AI874" s="197">
        <f>INDEX(Sorted_by_Variable!AH$392:AH$444,D865)</f>
        <v>9.1124507808388682</v>
      </c>
      <c r="AJ874" s="197">
        <f>INDEX(Sorted_by_Variable!AI$392:AI$444,D865)</f>
        <v>9.1124507808388664</v>
      </c>
      <c r="AK874" s="197">
        <f>INDEX(Sorted_by_Variable!AJ$392:AJ$444,D865)</f>
        <v>9.1124507808388682</v>
      </c>
      <c r="AL874" s="197">
        <f>INDEX(Sorted_by_Variable!AK$392:AK$444,D865)</f>
        <v>9.1124507808388717</v>
      </c>
      <c r="AM874" s="197">
        <f>INDEX(Sorted_by_Variable!AL$392:AL$444,D865)</f>
        <v>9.1124507808388664</v>
      </c>
      <c r="AN874" s="197">
        <f>INDEX(Sorted_by_Variable!AM$392:AM$444,D865)</f>
        <v>9.1124507808388664</v>
      </c>
      <c r="AO874" s="197">
        <f>INDEX(Sorted_by_Variable!AN$392:AN$444,D865)</f>
        <v>9.1124507808388682</v>
      </c>
      <c r="AP874" s="197">
        <f>INDEX(Sorted_by_Variable!AO$392:AO$444,D865)</f>
        <v>9.1124507808388682</v>
      </c>
      <c r="AQ874" s="198">
        <f>INDEX(Sorted_by_Variable!AP$392:AP$444,D865)</f>
        <v>9.1124507808388682</v>
      </c>
      <c r="AS874" s="69" t="str">
        <f t="shared" si="147"/>
        <v>Total levelized cost of saved energy</v>
      </c>
    </row>
    <row r="875" spans="2:45" x14ac:dyDescent="0.35">
      <c r="B875" s="36"/>
      <c r="C875" s="267" t="s">
        <v>2397</v>
      </c>
      <c r="D875" s="76" t="s">
        <v>2375</v>
      </c>
      <c r="E875" s="197"/>
      <c r="F875" s="196">
        <f>INDEX(Sorted_by_Variable!E$447:E$499,D865)</f>
        <v>0</v>
      </c>
      <c r="G875" s="197">
        <f>INDEX(Sorted_by_Variable!F$447:F$499,D865)</f>
        <v>0</v>
      </c>
      <c r="H875" s="197">
        <f>INDEX(Sorted_by_Variable!G$447:G$499,D865)</f>
        <v>0</v>
      </c>
      <c r="I875" s="197">
        <f>INDEX(Sorted_by_Variable!H$447:H$499,D865)</f>
        <v>0</v>
      </c>
      <c r="J875" s="197">
        <f>INDEX(Sorted_by_Variable!I$447:I$499,D865)</f>
        <v>3.2544467074424537</v>
      </c>
      <c r="K875" s="197">
        <f>INDEX(Sorted_by_Variable!J$447:J$499,D865)</f>
        <v>3.2544467074424528</v>
      </c>
      <c r="L875" s="197">
        <f>INDEX(Sorted_by_Variable!K$447:K$499,D865)</f>
        <v>3.905336048930943</v>
      </c>
      <c r="M875" s="197">
        <f>INDEX(Sorted_by_Variable!L$447:L$499,D865)</f>
        <v>3.9053360489309439</v>
      </c>
      <c r="N875" s="197">
        <f>INDEX(Sorted_by_Variable!M$447:M$499,D865)</f>
        <v>3.905336048930943</v>
      </c>
      <c r="O875" s="197">
        <f>INDEX(Sorted_by_Variable!N$447:N$499,D865)</f>
        <v>4.5562253904194341</v>
      </c>
      <c r="P875" s="197">
        <f>INDEX(Sorted_by_Variable!O$447:O$499,D865)</f>
        <v>4.5562253904194323</v>
      </c>
      <c r="Q875" s="197">
        <f>INDEX(Sorted_by_Variable!P$447:P$499,D865)</f>
        <v>4.5562253904194323</v>
      </c>
      <c r="R875" s="198">
        <f>INDEX(Sorted_by_Variable!Q$447:Q$499,D865)</f>
        <v>4.5562253904194332</v>
      </c>
      <c r="S875" s="197">
        <f>INDEX(Sorted_by_Variable!R$447:R$499,D865)</f>
        <v>4.5562253904194332</v>
      </c>
      <c r="T875" s="197">
        <f>INDEX(Sorted_by_Variable!S$447:S$499,D865)</f>
        <v>4.5562253904194332</v>
      </c>
      <c r="U875" s="197">
        <f>INDEX(Sorted_by_Variable!T$447:T$499,D865)</f>
        <v>4.5562253904194332</v>
      </c>
      <c r="V875" s="197">
        <f>INDEX(Sorted_by_Variable!U$447:U$499,D865)</f>
        <v>4.5562253904194341</v>
      </c>
      <c r="W875" s="197">
        <f>INDEX(Sorted_by_Variable!V$447:V$499,D865)</f>
        <v>4.5562253904194332</v>
      </c>
      <c r="X875" s="197">
        <f>INDEX(Sorted_by_Variable!W$447:W$499,D865)</f>
        <v>4.5562253904194341</v>
      </c>
      <c r="Y875" s="197">
        <f>INDEX(Sorted_by_Variable!X$447:X$499,D865)</f>
        <v>4.5562253904194332</v>
      </c>
      <c r="Z875" s="197">
        <f>INDEX(Sorted_by_Variable!Y$447:Y$499,D865)</f>
        <v>4.5562253904194323</v>
      </c>
      <c r="AA875" s="197">
        <f>INDEX(Sorted_by_Variable!Z$447:Z$499,D865)</f>
        <v>4.5562253904194323</v>
      </c>
      <c r="AB875" s="197">
        <f>INDEX(Sorted_by_Variable!AA$447:AA$499,D865)</f>
        <v>4.5562253904194341</v>
      </c>
      <c r="AC875" s="197">
        <f>INDEX(Sorted_by_Variable!AB$447:AB$499,D865)</f>
        <v>4.5562253904194341</v>
      </c>
      <c r="AD875" s="197">
        <f>INDEX(Sorted_by_Variable!AC$447:AC$499,D865)</f>
        <v>4.5562253904194332</v>
      </c>
      <c r="AE875" s="197">
        <f>INDEX(Sorted_by_Variable!AD$447:AD$499,D865)</f>
        <v>4.5562253904194332</v>
      </c>
      <c r="AF875" s="197">
        <f>INDEX(Sorted_by_Variable!AE$447:AE$499,D865)</f>
        <v>4.5562253904194332</v>
      </c>
      <c r="AG875" s="197">
        <f>INDEX(Sorted_by_Variable!AF$447:AF$499,D865)</f>
        <v>4.5562253904194341</v>
      </c>
      <c r="AH875" s="197">
        <f>INDEX(Sorted_by_Variable!AG$447:AG$499,D865)</f>
        <v>4.5562253904194341</v>
      </c>
      <c r="AI875" s="197">
        <f>INDEX(Sorted_by_Variable!AH$447:AH$499,D865)</f>
        <v>4.5562253904194341</v>
      </c>
      <c r="AJ875" s="197">
        <f>INDEX(Sorted_by_Variable!AI$447:AI$499,D865)</f>
        <v>4.5562253904194332</v>
      </c>
      <c r="AK875" s="197">
        <f>INDEX(Sorted_by_Variable!AJ$447:AJ$499,D865)</f>
        <v>4.5562253904194341</v>
      </c>
      <c r="AL875" s="197">
        <f>INDEX(Sorted_by_Variable!AK$447:AK$499,D865)</f>
        <v>4.5562253904194359</v>
      </c>
      <c r="AM875" s="197">
        <f>INDEX(Sorted_by_Variable!AL$447:AL$499,D865)</f>
        <v>4.5562253904194332</v>
      </c>
      <c r="AN875" s="197">
        <f>INDEX(Sorted_by_Variable!AM$447:AM$499,D865)</f>
        <v>4.5562253904194332</v>
      </c>
      <c r="AO875" s="197">
        <f>INDEX(Sorted_by_Variable!AN$447:AN$499,D865)</f>
        <v>4.5562253904194341</v>
      </c>
      <c r="AP875" s="197">
        <f>INDEX(Sorted_by_Variable!AO$447:AO$499,D865)</f>
        <v>4.5562253904194341</v>
      </c>
      <c r="AQ875" s="198">
        <f>INDEX(Sorted_by_Variable!AP$447:AP$499,D865)</f>
        <v>4.5562253904194341</v>
      </c>
      <c r="AS875" s="69" t="str">
        <f t="shared" si="147"/>
        <v>Program levelized cost of saved energy</v>
      </c>
    </row>
    <row r="876" spans="2:45" x14ac:dyDescent="0.35">
      <c r="B876" s="36"/>
      <c r="C876" s="244" t="s">
        <v>2398</v>
      </c>
      <c r="D876" s="76" t="s">
        <v>2375</v>
      </c>
      <c r="E876" s="197"/>
      <c r="F876" s="196">
        <f>INDEX(Sorted_by_Variable!E$502:E$554,D865)</f>
        <v>0</v>
      </c>
      <c r="G876" s="197">
        <f>INDEX(Sorted_by_Variable!F$502:F$554,D865)</f>
        <v>0</v>
      </c>
      <c r="H876" s="197">
        <f>INDEX(Sorted_by_Variable!G$502:G$554,D865)</f>
        <v>0</v>
      </c>
      <c r="I876" s="197">
        <f>INDEX(Sorted_by_Variable!H$502:H$554,D865)</f>
        <v>0</v>
      </c>
      <c r="J876" s="197">
        <f>INDEX(Sorted_by_Variable!I$502:I$554,D865)</f>
        <v>3.2544467074424537</v>
      </c>
      <c r="K876" s="197">
        <f>INDEX(Sorted_by_Variable!J$502:J$554,D865)</f>
        <v>3.2544467074424528</v>
      </c>
      <c r="L876" s="197">
        <f>INDEX(Sorted_by_Variable!K$502:K$554,D865)</f>
        <v>3.905336048930943</v>
      </c>
      <c r="M876" s="197">
        <f>INDEX(Sorted_by_Variable!L$502:L$554,D865)</f>
        <v>3.9053360489309439</v>
      </c>
      <c r="N876" s="197">
        <f>INDEX(Sorted_by_Variable!M$502:M$554,D865)</f>
        <v>3.905336048930943</v>
      </c>
      <c r="O876" s="197">
        <f>INDEX(Sorted_by_Variable!N$502:N$554,D865)</f>
        <v>4.5562253904194341</v>
      </c>
      <c r="P876" s="197">
        <f>INDEX(Sorted_by_Variable!O$502:O$554,D865)</f>
        <v>4.5562253904194323</v>
      </c>
      <c r="Q876" s="197">
        <f>INDEX(Sorted_by_Variable!P$502:P$554,D865)</f>
        <v>4.5562253904194323</v>
      </c>
      <c r="R876" s="198">
        <f>INDEX(Sorted_by_Variable!Q$502:Q$554,D865)</f>
        <v>4.5562253904194332</v>
      </c>
      <c r="S876" s="197">
        <f>INDEX(Sorted_by_Variable!R$502:R$554,D865)</f>
        <v>4.5562253904194332</v>
      </c>
      <c r="T876" s="197">
        <f>INDEX(Sorted_by_Variable!S$502:S$554,D865)</f>
        <v>4.5562253904194332</v>
      </c>
      <c r="U876" s="197">
        <f>INDEX(Sorted_by_Variable!T$502:T$554,D865)</f>
        <v>4.5562253904194332</v>
      </c>
      <c r="V876" s="197">
        <f>INDEX(Sorted_by_Variable!U$502:U$554,D865)</f>
        <v>4.5562253904194341</v>
      </c>
      <c r="W876" s="197">
        <f>INDEX(Sorted_by_Variable!V$502:V$554,D865)</f>
        <v>4.5562253904194332</v>
      </c>
      <c r="X876" s="197">
        <f>INDEX(Sorted_by_Variable!W$502:W$554,D865)</f>
        <v>4.5562253904194341</v>
      </c>
      <c r="Y876" s="197">
        <f>INDEX(Sorted_by_Variable!X$502:X$554,D865)</f>
        <v>4.5562253904194332</v>
      </c>
      <c r="Z876" s="197">
        <f>INDEX(Sorted_by_Variable!Y$502:Y$554,D865)</f>
        <v>4.5562253904194323</v>
      </c>
      <c r="AA876" s="197">
        <f>INDEX(Sorted_by_Variable!Z$502:Z$554,D865)</f>
        <v>4.5562253904194323</v>
      </c>
      <c r="AB876" s="197">
        <f>INDEX(Sorted_by_Variable!AA$502:AA$554,D865)</f>
        <v>4.5562253904194341</v>
      </c>
      <c r="AC876" s="197">
        <f>INDEX(Sorted_by_Variable!AB$502:AB$554,D865)</f>
        <v>4.5562253904194341</v>
      </c>
      <c r="AD876" s="197">
        <f>INDEX(Sorted_by_Variable!AC$502:AC$554,D865)</f>
        <v>4.5562253904194332</v>
      </c>
      <c r="AE876" s="197">
        <f>INDEX(Sorted_by_Variable!AD$502:AD$554,D865)</f>
        <v>4.5562253904194332</v>
      </c>
      <c r="AF876" s="197">
        <f>INDEX(Sorted_by_Variable!AE$502:AE$554,D865)</f>
        <v>4.5562253904194332</v>
      </c>
      <c r="AG876" s="197">
        <f>INDEX(Sorted_by_Variable!AF$502:AF$554,D865)</f>
        <v>4.5562253904194341</v>
      </c>
      <c r="AH876" s="197">
        <f>INDEX(Sorted_by_Variable!AG$502:AG$554,D865)</f>
        <v>4.5562253904194341</v>
      </c>
      <c r="AI876" s="197">
        <f>INDEX(Sorted_by_Variable!AH$502:AH$554,D865)</f>
        <v>4.5562253904194341</v>
      </c>
      <c r="AJ876" s="197">
        <f>INDEX(Sorted_by_Variable!AI$502:AI$554,D865)</f>
        <v>4.5562253904194332</v>
      </c>
      <c r="AK876" s="197">
        <f>INDEX(Sorted_by_Variable!AJ$502:AJ$554,D865)</f>
        <v>4.5562253904194341</v>
      </c>
      <c r="AL876" s="197">
        <f>INDEX(Sorted_by_Variable!AK$502:AK$554,D865)</f>
        <v>4.5562253904194359</v>
      </c>
      <c r="AM876" s="197">
        <f>INDEX(Sorted_by_Variable!AL$502:AL$554,D865)</f>
        <v>4.5562253904194332</v>
      </c>
      <c r="AN876" s="197">
        <f>INDEX(Sorted_by_Variable!AM$502:AM$554,D865)</f>
        <v>4.5562253904194332</v>
      </c>
      <c r="AO876" s="197">
        <f>INDEX(Sorted_by_Variable!AN$502:AN$554,D865)</f>
        <v>4.5562253904194341</v>
      </c>
      <c r="AP876" s="197">
        <f>INDEX(Sorted_by_Variable!AO$502:AO$554,D865)</f>
        <v>4.5562253904194341</v>
      </c>
      <c r="AQ876" s="198">
        <f>INDEX(Sorted_by_Variable!AP$502:AP$554,D865)</f>
        <v>4.5562253904194341</v>
      </c>
      <c r="AS876" s="69" t="str">
        <f t="shared" si="147"/>
        <v>Participant levelized cost of saved energy</v>
      </c>
    </row>
    <row r="877" spans="2:45" x14ac:dyDescent="0.35">
      <c r="B877" s="36"/>
      <c r="C877" s="247" t="s">
        <v>2418</v>
      </c>
      <c r="D877" s="248"/>
      <c r="E877" s="250"/>
      <c r="F877" s="249"/>
      <c r="G877" s="250"/>
      <c r="H877" s="250"/>
      <c r="I877" s="250"/>
      <c r="J877" s="250"/>
      <c r="K877" s="250"/>
      <c r="L877" s="250"/>
      <c r="M877" s="250"/>
      <c r="N877" s="250"/>
      <c r="O877" s="250"/>
      <c r="P877" s="250"/>
      <c r="Q877" s="250"/>
      <c r="R877" s="251"/>
      <c r="S877" s="250"/>
      <c r="T877" s="250"/>
      <c r="U877" s="250"/>
      <c r="V877" s="250"/>
      <c r="W877" s="250"/>
      <c r="X877" s="250"/>
      <c r="Y877" s="250"/>
      <c r="Z877" s="250"/>
      <c r="AA877" s="250"/>
      <c r="AB877" s="250"/>
      <c r="AC877" s="250"/>
      <c r="AD877" s="250"/>
      <c r="AE877" s="250"/>
      <c r="AF877" s="250"/>
      <c r="AG877" s="250"/>
      <c r="AH877" s="250"/>
      <c r="AI877" s="250"/>
      <c r="AJ877" s="250"/>
      <c r="AK877" s="250"/>
      <c r="AL877" s="250"/>
      <c r="AM877" s="250"/>
      <c r="AN877" s="250"/>
      <c r="AO877" s="250"/>
      <c r="AP877" s="250"/>
      <c r="AQ877" s="251"/>
      <c r="AS877" s="69" t="str">
        <f>C877</f>
        <v>Annualized total cost of EE</v>
      </c>
    </row>
    <row r="878" spans="2:45" x14ac:dyDescent="0.35">
      <c r="B878" s="36"/>
      <c r="C878" s="244" t="s">
        <v>2418</v>
      </c>
      <c r="D878" s="76" t="s">
        <v>2376</v>
      </c>
      <c r="E878" s="200"/>
      <c r="F878" s="199">
        <f>INDEX(Sorted_by_Variable!E$557:E$609,D865)</f>
        <v>0</v>
      </c>
      <c r="G878" s="200">
        <f>INDEX(Sorted_by_Variable!F$557:F$609,D865)</f>
        <v>0</v>
      </c>
      <c r="H878" s="200">
        <f>INDEX(Sorted_by_Variable!G$557:G$609,D865)</f>
        <v>0</v>
      </c>
      <c r="I878" s="200">
        <f>INDEX(Sorted_by_Variable!H$557:H$609,D865)</f>
        <v>0</v>
      </c>
      <c r="J878" s="200">
        <f>INDEX(Sorted_by_Variable!I$557:I$609,D865)</f>
        <v>0.99293169044069274</v>
      </c>
      <c r="K878" s="200">
        <f>INDEX(Sorted_by_Variable!J$557:J$609,D865)</f>
        <v>3.5071979818145986</v>
      </c>
      <c r="L878" s="200">
        <f>INDEX(Sorted_by_Variable!K$557:K$609,D865)</f>
        <v>8.2941068719884505</v>
      </c>
      <c r="M878" s="200">
        <f>INDEX(Sorted_by_Variable!L$557:L$609,D865)</f>
        <v>14.709626905100119</v>
      </c>
      <c r="N878" s="200">
        <f>INDEX(Sorted_by_Variable!M$557:M$609,D865)</f>
        <v>22.640993968118693</v>
      </c>
      <c r="O878" s="200">
        <f>INDEX(Sorted_by_Variable!N$557:N$609,D865)</f>
        <v>33.734035980085004</v>
      </c>
      <c r="P878" s="200">
        <f>INDEX(Sorted_by_Variable!O$557:O$609,D865)</f>
        <v>46.307416905521542</v>
      </c>
      <c r="Q878" s="200">
        <f>INDEX(Sorted_by_Variable!P$557:P$609,D865)</f>
        <v>59.914067861364614</v>
      </c>
      <c r="R878" s="201">
        <f>INDEX(Sorted_by_Variable!Q$557:Q$609,D865)</f>
        <v>72.555496963349199</v>
      </c>
      <c r="S878" s="200">
        <f>INDEX(Sorted_by_Variable!R$557:R$609,D865)</f>
        <v>84.252358389190093</v>
      </c>
      <c r="T878" s="200">
        <f>INDEX(Sorted_by_Variable!S$557:S$609,D865)</f>
        <v>95.024210812025643</v>
      </c>
      <c r="U878" s="200">
        <f>INDEX(Sorted_by_Variable!T$557:T$609,D865)</f>
        <v>104.88955001049757</v>
      </c>
      <c r="V878" s="200">
        <f>INDEX(Sorted_by_Variable!U$557:U$609,D865)</f>
        <v>113.86584012411124</v>
      </c>
      <c r="W878" s="200">
        <f>INDEX(Sorted_by_Variable!V$557:V$609,D865)</f>
        <v>121.96954359993806</v>
      </c>
      <c r="X878" s="200">
        <f>INDEX(Sorted_by_Variable!W$557:W$609,D865)</f>
        <v>129.21614987496085</v>
      </c>
      <c r="Y878" s="200">
        <f>INDEX(Sorted_by_Variable!X$557:X$609,D865)</f>
        <v>135.62020283666629</v>
      </c>
      <c r="Z878" s="200">
        <f>INDEX(Sorted_by_Variable!Y$557:Y$609,D865)</f>
        <v>141.19532710285162</v>
      </c>
      <c r="AA878" s="200">
        <f>INDEX(Sorted_by_Variable!Z$557:Z$609,D865)</f>
        <v>145.95425316003059</v>
      </c>
      <c r="AB878" s="200">
        <f>INDEX(Sorted_by_Variable!AA$557:AA$609,D865)</f>
        <v>149.90884139830629</v>
      </c>
      <c r="AC878" s="200">
        <f>INDEX(Sorted_by_Variable!AB$557:AB$609,D865)</f>
        <v>153.07010507910258</v>
      </c>
      <c r="AD878" s="200">
        <f>INDEX(Sorted_by_Variable!AC$557:AC$609,D865)</f>
        <v>155.50049183339013</v>
      </c>
      <c r="AE878" s="200">
        <f>INDEX(Sorted_by_Variable!AD$557:AD$609,D865)</f>
        <v>157.29110876803281</v>
      </c>
      <c r="AF878" s="200">
        <f>INDEX(Sorted_by_Variable!AE$557:AE$609,D865)</f>
        <v>158.57451520405093</v>
      </c>
      <c r="AG878" s="200">
        <f>INDEX(Sorted_by_Variable!AF$557:AF$609,D865)</f>
        <v>159.45372342418548</v>
      </c>
      <c r="AH878" s="200">
        <f>INDEX(Sorted_by_Variable!AG$557:AG$609,D865)</f>
        <v>160.02886191911077</v>
      </c>
      <c r="AI878" s="200">
        <f>INDEX(Sorted_by_Variable!AH$557:AH$609,D865)</f>
        <v>160.52758016689367</v>
      </c>
      <c r="AJ878" s="200">
        <f>INDEX(Sorted_by_Variable!AI$557:AI$609,D865)</f>
        <v>161.05735341685579</v>
      </c>
      <c r="AK878" s="200">
        <f>INDEX(Sorted_by_Variable!AJ$557:AJ$609,D865)</f>
        <v>161.70631091904349</v>
      </c>
      <c r="AL878" s="200">
        <f>INDEX(Sorted_by_Variable!AK$557:AK$609,D865)</f>
        <v>162.46102904912738</v>
      </c>
      <c r="AM878" s="200">
        <f>INDEX(Sorted_by_Variable!AL$557:AL$609,D865)</f>
        <v>163.30912055002315</v>
      </c>
      <c r="AN878" s="200">
        <f>INDEX(Sorted_by_Variable!AM$557:AM$609,D865)</f>
        <v>164.23919187248822</v>
      </c>
      <c r="AO878" s="200">
        <f>INDEX(Sorted_by_Variable!AN$557:AN$609,D865)</f>
        <v>165.24080283681053</v>
      </c>
      <c r="AP878" s="200">
        <f>INDEX(Sorted_by_Variable!AO$557:AO$609,D865)</f>
        <v>166.30442852133504</v>
      </c>
      <c r="AQ878" s="201">
        <f>INDEX(Sorted_by_Variable!AP$557:AP$609,D865)</f>
        <v>167.4214232878883</v>
      </c>
      <c r="AS878" s="69" t="str">
        <f>C877&amp;"|"&amp;C878</f>
        <v>Annualized total cost of EE|Annualized total cost of EE</v>
      </c>
    </row>
    <row r="879" spans="2:45" x14ac:dyDescent="0.35">
      <c r="B879" s="36"/>
      <c r="C879" s="244" t="s">
        <v>2419</v>
      </c>
      <c r="D879" s="76" t="s">
        <v>2376</v>
      </c>
      <c r="E879" s="200"/>
      <c r="F879" s="199">
        <f>INDEX(Sorted_by_Variable!E$612:E$664,D865)</f>
        <v>0</v>
      </c>
      <c r="G879" s="200">
        <f>INDEX(Sorted_by_Variable!F$612:F$664,D865)</f>
        <v>0</v>
      </c>
      <c r="H879" s="200">
        <f>INDEX(Sorted_by_Variable!G$612:G$664,D865)</f>
        <v>0</v>
      </c>
      <c r="I879" s="200">
        <f>INDEX(Sorted_by_Variable!H$612:H$664,D865)</f>
        <v>0</v>
      </c>
      <c r="J879" s="200">
        <f>INDEX(Sorted_by_Variable!I$612:I$664,D865)</f>
        <v>0.49646584522034637</v>
      </c>
      <c r="K879" s="200">
        <f>INDEX(Sorted_by_Variable!J$612:J$664,D865)</f>
        <v>1.7535989909072993</v>
      </c>
      <c r="L879" s="200">
        <f>INDEX(Sorted_by_Variable!K$612:K$664,D865)</f>
        <v>4.1470534359942253</v>
      </c>
      <c r="M879" s="200">
        <f>INDEX(Sorted_by_Variable!L$612:L$664,D865)</f>
        <v>7.3548134525500597</v>
      </c>
      <c r="N879" s="200">
        <f>INDEX(Sorted_by_Variable!M$612:M$664,D865)</f>
        <v>11.320496984059346</v>
      </c>
      <c r="O879" s="200">
        <f>INDEX(Sorted_by_Variable!N$612:N$664,D865)</f>
        <v>16.867017990042502</v>
      </c>
      <c r="P879" s="200">
        <f>INDEX(Sorted_by_Variable!O$612:O$664,D865)</f>
        <v>23.153708452760771</v>
      </c>
      <c r="Q879" s="200">
        <f>INDEX(Sorted_by_Variable!P$612:P$664,D865)</f>
        <v>29.957033930682307</v>
      </c>
      <c r="R879" s="201">
        <f>INDEX(Sorted_by_Variable!Q$612:Q$664,D865)</f>
        <v>36.2777484816746</v>
      </c>
      <c r="S879" s="200">
        <f>INDEX(Sorted_by_Variable!R$612:R$664,D865)</f>
        <v>42.126179194595046</v>
      </c>
      <c r="T879" s="200">
        <f>INDEX(Sorted_by_Variable!S$612:S$664,D865)</f>
        <v>47.512105406012822</v>
      </c>
      <c r="U879" s="200">
        <f>INDEX(Sorted_by_Variable!T$612:T$664,D865)</f>
        <v>52.444775005248786</v>
      </c>
      <c r="V879" s="200">
        <f>INDEX(Sorted_by_Variable!U$612:U$664,D865)</f>
        <v>56.932920062055622</v>
      </c>
      <c r="W879" s="200">
        <f>INDEX(Sorted_by_Variable!V$612:V$664,D865)</f>
        <v>60.984771799969032</v>
      </c>
      <c r="X879" s="200">
        <f>INDEX(Sorted_by_Variable!W$612:W$664,D865)</f>
        <v>64.608074937480424</v>
      </c>
      <c r="Y879" s="200">
        <f>INDEX(Sorted_by_Variable!X$612:X$664,D865)</f>
        <v>67.810101418333147</v>
      </c>
      <c r="Z879" s="200">
        <f>INDEX(Sorted_by_Variable!Y$612:Y$664,D865)</f>
        <v>70.597663551425811</v>
      </c>
      <c r="AA879" s="200">
        <f>INDEX(Sorted_by_Variable!Z$612:Z$664,D865)</f>
        <v>72.977126580015295</v>
      </c>
      <c r="AB879" s="200">
        <f>INDEX(Sorted_by_Variable!AA$612:AA$664,D865)</f>
        <v>74.954420699153147</v>
      </c>
      <c r="AC879" s="200">
        <f>INDEX(Sorted_by_Variable!AB$612:AB$664,D865)</f>
        <v>76.535052539551288</v>
      </c>
      <c r="AD879" s="200">
        <f>INDEX(Sorted_by_Variable!AC$612:AC$664,D865)</f>
        <v>77.750245916695064</v>
      </c>
      <c r="AE879" s="200">
        <f>INDEX(Sorted_by_Variable!AD$612:AD$664,D865)</f>
        <v>78.645554384016407</v>
      </c>
      <c r="AF879" s="200">
        <f>INDEX(Sorted_by_Variable!AE$612:AE$664,D865)</f>
        <v>79.287257602025463</v>
      </c>
      <c r="AG879" s="200">
        <f>INDEX(Sorted_by_Variable!AF$612:AF$664,D865)</f>
        <v>79.726861712092742</v>
      </c>
      <c r="AH879" s="200">
        <f>INDEX(Sorted_by_Variable!AG$612:AG$664,D865)</f>
        <v>80.014430959555384</v>
      </c>
      <c r="AI879" s="200">
        <f>INDEX(Sorted_by_Variable!AH$612:AH$664,D865)</f>
        <v>80.263790083446835</v>
      </c>
      <c r="AJ879" s="200">
        <f>INDEX(Sorted_by_Variable!AI$612:AI$664,D865)</f>
        <v>80.528676708427895</v>
      </c>
      <c r="AK879" s="200">
        <f>INDEX(Sorted_by_Variable!AJ$612:AJ$664,D865)</f>
        <v>80.853155459521744</v>
      </c>
      <c r="AL879" s="200">
        <f>INDEX(Sorted_by_Variable!AK$612:AK$664,D865)</f>
        <v>81.230514524563688</v>
      </c>
      <c r="AM879" s="200">
        <f>INDEX(Sorted_by_Variable!AL$612:AL$664,D865)</f>
        <v>81.654560275011576</v>
      </c>
      <c r="AN879" s="200">
        <f>INDEX(Sorted_by_Variable!AM$612:AM$664,D865)</f>
        <v>82.11959593624411</v>
      </c>
      <c r="AO879" s="200">
        <f>INDEX(Sorted_by_Variable!AN$612:AN$664,D865)</f>
        <v>82.620401418405265</v>
      </c>
      <c r="AP879" s="200">
        <f>INDEX(Sorted_by_Variable!AO$612:AO$664,D865)</f>
        <v>83.15221426066752</v>
      </c>
      <c r="AQ879" s="201">
        <f>INDEX(Sorted_by_Variable!AP$612:AP$664,D865)</f>
        <v>83.710711643944151</v>
      </c>
      <c r="AS879" s="69" t="str">
        <f>C877&amp;"|"&amp;C879</f>
        <v>Annualized total cost of EE|Annualized program cost of EE</v>
      </c>
    </row>
    <row r="880" spans="2:45" x14ac:dyDescent="0.35">
      <c r="B880" s="36"/>
      <c r="C880" s="244" t="s">
        <v>2420</v>
      </c>
      <c r="D880" s="76" t="s">
        <v>2376</v>
      </c>
      <c r="E880" s="200"/>
      <c r="F880" s="199">
        <f>INDEX(Sorted_by_Variable!E$667:E$719,D865)</f>
        <v>0</v>
      </c>
      <c r="G880" s="200">
        <f>INDEX(Sorted_by_Variable!F$667:F$719,D865)</f>
        <v>0</v>
      </c>
      <c r="H880" s="200">
        <f>INDEX(Sorted_by_Variable!G$667:G$719,D865)</f>
        <v>0</v>
      </c>
      <c r="I880" s="200">
        <f>INDEX(Sorted_by_Variable!H$667:H$719,D865)</f>
        <v>0</v>
      </c>
      <c r="J880" s="200">
        <f>INDEX(Sorted_by_Variable!I$667:I$719,D865)</f>
        <v>0.49646584522034637</v>
      </c>
      <c r="K880" s="200">
        <f>INDEX(Sorted_by_Variable!J$667:J$719,D865)</f>
        <v>1.7535989909072993</v>
      </c>
      <c r="L880" s="200">
        <f>INDEX(Sorted_by_Variable!K$667:K$719,D865)</f>
        <v>4.1470534359942253</v>
      </c>
      <c r="M880" s="200">
        <f>INDEX(Sorted_by_Variable!L$667:L$719,D865)</f>
        <v>7.3548134525500597</v>
      </c>
      <c r="N880" s="200">
        <f>INDEX(Sorted_by_Variable!M$667:M$719,D865)</f>
        <v>11.320496984059346</v>
      </c>
      <c r="O880" s="200">
        <f>INDEX(Sorted_by_Variable!N$667:N$719,D865)</f>
        <v>16.867017990042502</v>
      </c>
      <c r="P880" s="200">
        <f>INDEX(Sorted_by_Variable!O$667:O$719,D865)</f>
        <v>23.153708452760771</v>
      </c>
      <c r="Q880" s="200">
        <f>INDEX(Sorted_by_Variable!P$667:P$719,D865)</f>
        <v>29.957033930682307</v>
      </c>
      <c r="R880" s="201">
        <f>INDEX(Sorted_by_Variable!Q$667:Q$719,D865)</f>
        <v>36.2777484816746</v>
      </c>
      <c r="S880" s="200">
        <f>INDEX(Sorted_by_Variable!R$667:R$719,D865)</f>
        <v>42.126179194595046</v>
      </c>
      <c r="T880" s="200">
        <f>INDEX(Sorted_by_Variable!S$667:S$719,D865)</f>
        <v>47.512105406012822</v>
      </c>
      <c r="U880" s="200">
        <f>INDEX(Sorted_by_Variable!T$667:T$719,D865)</f>
        <v>52.444775005248786</v>
      </c>
      <c r="V880" s="200">
        <f>INDEX(Sorted_by_Variable!U$667:U$719,D865)</f>
        <v>56.932920062055622</v>
      </c>
      <c r="W880" s="200">
        <f>INDEX(Sorted_by_Variable!V$667:V$719,D865)</f>
        <v>60.984771799969032</v>
      </c>
      <c r="X880" s="200">
        <f>INDEX(Sorted_by_Variable!W$667:W$719,D865)</f>
        <v>64.608074937480424</v>
      </c>
      <c r="Y880" s="200">
        <f>INDEX(Sorted_by_Variable!X$667:X$719,D865)</f>
        <v>67.810101418333147</v>
      </c>
      <c r="Z880" s="200">
        <f>INDEX(Sorted_by_Variable!Y$667:Y$719,D865)</f>
        <v>70.597663551425811</v>
      </c>
      <c r="AA880" s="200">
        <f>INDEX(Sorted_by_Variable!Z$667:Z$719,D865)</f>
        <v>72.977126580015295</v>
      </c>
      <c r="AB880" s="200">
        <f>INDEX(Sorted_by_Variable!AA$667:AA$719,D865)</f>
        <v>74.954420699153147</v>
      </c>
      <c r="AC880" s="200">
        <f>INDEX(Sorted_by_Variable!AB$667:AB$719,D865)</f>
        <v>76.535052539551288</v>
      </c>
      <c r="AD880" s="200">
        <f>INDEX(Sorted_by_Variable!AC$667:AC$719,D865)</f>
        <v>77.750245916695064</v>
      </c>
      <c r="AE880" s="200">
        <f>INDEX(Sorted_by_Variable!AD$667:AD$719,D865)</f>
        <v>78.645554384016407</v>
      </c>
      <c r="AF880" s="200">
        <f>INDEX(Sorted_by_Variable!AE$667:AE$719,D865)</f>
        <v>79.287257602025463</v>
      </c>
      <c r="AG880" s="200">
        <f>INDEX(Sorted_by_Variable!AF$667:AF$719,D865)</f>
        <v>79.726861712092742</v>
      </c>
      <c r="AH880" s="200">
        <f>INDEX(Sorted_by_Variable!AG$667:AG$719,D865)</f>
        <v>80.014430959555384</v>
      </c>
      <c r="AI880" s="200">
        <f>INDEX(Sorted_by_Variable!AH$667:AH$719,D865)</f>
        <v>80.263790083446835</v>
      </c>
      <c r="AJ880" s="200">
        <f>INDEX(Sorted_by_Variable!AI$667:AI$719,D865)</f>
        <v>80.528676708427895</v>
      </c>
      <c r="AK880" s="200">
        <f>INDEX(Sorted_by_Variable!AJ$667:AJ$719,D865)</f>
        <v>80.853155459521744</v>
      </c>
      <c r="AL880" s="200">
        <f>INDEX(Sorted_by_Variable!AK$667:AK$719,D865)</f>
        <v>81.230514524563688</v>
      </c>
      <c r="AM880" s="200">
        <f>INDEX(Sorted_by_Variable!AL$667:AL$719,D865)</f>
        <v>81.654560275011576</v>
      </c>
      <c r="AN880" s="200">
        <f>INDEX(Sorted_by_Variable!AM$667:AM$719,D865)</f>
        <v>82.11959593624411</v>
      </c>
      <c r="AO880" s="200">
        <f>INDEX(Sorted_by_Variable!AN$667:AN$719,D865)</f>
        <v>82.620401418405265</v>
      </c>
      <c r="AP880" s="200">
        <f>INDEX(Sorted_by_Variable!AO$667:AO$719,D865)</f>
        <v>83.15221426066752</v>
      </c>
      <c r="AQ880" s="201">
        <f>INDEX(Sorted_by_Variable!AP$667:AP$719,D865)</f>
        <v>83.710711643944151</v>
      </c>
      <c r="AS880" s="69" t="str">
        <f>C877&amp;"|"&amp;C880</f>
        <v>Annualized total cost of EE|Annualized participant cost of EE</v>
      </c>
    </row>
    <row r="881" spans="2:45" x14ac:dyDescent="0.35">
      <c r="B881" s="231"/>
      <c r="C881" s="247" t="s">
        <v>2421</v>
      </c>
      <c r="D881" s="248"/>
      <c r="E881" s="250"/>
      <c r="F881" s="249"/>
      <c r="G881" s="250"/>
      <c r="H881" s="250"/>
      <c r="I881" s="250"/>
      <c r="J881" s="250"/>
      <c r="K881" s="250"/>
      <c r="L881" s="250"/>
      <c r="M881" s="250"/>
      <c r="N881" s="250"/>
      <c r="O881" s="250"/>
      <c r="P881" s="250"/>
      <c r="Q881" s="250"/>
      <c r="R881" s="251"/>
      <c r="S881" s="250"/>
      <c r="T881" s="250"/>
      <c r="U881" s="250"/>
      <c r="V881" s="250"/>
      <c r="W881" s="250"/>
      <c r="X881" s="250"/>
      <c r="Y881" s="250"/>
      <c r="Z881" s="250"/>
      <c r="AA881" s="250"/>
      <c r="AB881" s="250"/>
      <c r="AC881" s="250"/>
      <c r="AD881" s="250"/>
      <c r="AE881" s="250"/>
      <c r="AF881" s="250"/>
      <c r="AG881" s="250"/>
      <c r="AH881" s="250"/>
      <c r="AI881" s="250"/>
      <c r="AJ881" s="250"/>
      <c r="AK881" s="250"/>
      <c r="AL881" s="250"/>
      <c r="AM881" s="250"/>
      <c r="AN881" s="250"/>
      <c r="AO881" s="250"/>
      <c r="AP881" s="250"/>
      <c r="AQ881" s="251"/>
      <c r="AS881" s="69" t="str">
        <f>C881</f>
        <v>Annual first-year costs</v>
      </c>
    </row>
    <row r="882" spans="2:45" x14ac:dyDescent="0.35">
      <c r="B882" s="36"/>
      <c r="C882" s="244" t="s">
        <v>2394</v>
      </c>
      <c r="D882" s="76" t="s">
        <v>2376</v>
      </c>
      <c r="E882" s="200"/>
      <c r="F882" s="199">
        <f>INDEX(Sorted_by_Variable!E$722:E$774,D865)</f>
        <v>0</v>
      </c>
      <c r="G882" s="200">
        <f>INDEX(Sorted_by_Variable!F$722:F$774,D865)</f>
        <v>0</v>
      </c>
      <c r="H882" s="200">
        <f>INDEX(Sorted_by_Variable!G$722:G$774,D865)</f>
        <v>0</v>
      </c>
      <c r="I882" s="200">
        <f>INDEX(Sorted_by_Variable!H$722:H$774,D865)</f>
        <v>0</v>
      </c>
      <c r="J882" s="200">
        <f>INDEX(Sorted_by_Variable!I$722:I$774,D865)</f>
        <v>8.3902500000000018</v>
      </c>
      <c r="K882" s="200">
        <f>INDEX(Sorted_by_Variable!J$722:J$774,D865)</f>
        <v>21.687084573971841</v>
      </c>
      <c r="L882" s="200">
        <f>INDEX(Sorted_by_Variable!K$722:K$774,D865)</f>
        <v>42.032287888721648</v>
      </c>
      <c r="M882" s="200">
        <f>INDEX(Sorted_by_Variable!L$722:L$774,D865)</f>
        <v>58.006240354110808</v>
      </c>
      <c r="N882" s="200">
        <f>INDEX(Sorted_by_Variable!M$722:M$774,D865)</f>
        <v>73.868072992204674</v>
      </c>
      <c r="O882" s="200">
        <f>INDEX(Sorted_by_Variable!N$722:N$774,D865)</f>
        <v>104.47194707708292</v>
      </c>
      <c r="P882" s="200">
        <f>INDEX(Sorted_by_Variable!O$722:O$774,D865)</f>
        <v>122.47930045780632</v>
      </c>
      <c r="Q882" s="200">
        <f>INDEX(Sorted_by_Variable!P$722:P$774,D865)</f>
        <v>137.65668747636087</v>
      </c>
      <c r="R882" s="201">
        <f>INDEX(Sorted_by_Variable!Q$722:Q$774,D865)</f>
        <v>136.74567377418418</v>
      </c>
      <c r="S882" s="200">
        <f>INDEX(Sorted_by_Variable!R$722:R$774,D865)</f>
        <v>135.96123931017038</v>
      </c>
      <c r="T882" s="200">
        <f>INDEX(Sorted_by_Variable!S$722:S$774,D865)</f>
        <v>135.30078916095187</v>
      </c>
      <c r="U882" s="200">
        <f>INDEX(Sorted_by_Variable!T$722:T$774,D865)</f>
        <v>134.76186738267484</v>
      </c>
      <c r="V882" s="200">
        <f>INDEX(Sorted_by_Variable!U$722:U$774,D865)</f>
        <v>134.34215287835937</v>
      </c>
      <c r="W882" s="200">
        <f>INDEX(Sorted_by_Variable!V$722:V$774,D865)</f>
        <v>134.0394554369731</v>
      </c>
      <c r="X882" s="200">
        <f>INDEX(Sorted_by_Variable!W$722:W$774,D865)</f>
        <v>133.85171193838096</v>
      </c>
      <c r="Y882" s="200">
        <f>INDEX(Sorted_by_Variable!X$722:X$774,D865)</f>
        <v>133.77698271855482</v>
      </c>
      <c r="Z882" s="200">
        <f>INDEX(Sorted_by_Variable!Y$722:Y$774,D865)</f>
        <v>133.81344808964431</v>
      </c>
      <c r="AA882" s="200">
        <f>INDEX(Sorted_by_Variable!Z$722:Z$774,D865)</f>
        <v>133.95940500971506</v>
      </c>
      <c r="AB882" s="200">
        <f>INDEX(Sorted_by_Variable!AA$722:AA$774,D865)</f>
        <v>134.21326389716305</v>
      </c>
      <c r="AC882" s="200">
        <f>INDEX(Sorted_by_Variable!AB$722:AB$774,D865)</f>
        <v>134.57354558500529</v>
      </c>
      <c r="AD882" s="200">
        <f>INDEX(Sorted_by_Variable!AC$722:AC$774,D865)</f>
        <v>135.03887841043382</v>
      </c>
      <c r="AE882" s="200">
        <f>INDEX(Sorted_by_Variable!AD$722:AD$774,D865)</f>
        <v>135.59872200098945</v>
      </c>
      <c r="AF882" s="200">
        <f>INDEX(Sorted_by_Variable!AE$722:AE$774,D865)</f>
        <v>136.2373540900783</v>
      </c>
      <c r="AG882" s="200">
        <f>INDEX(Sorted_by_Variable!AF$722:AF$774,D865)</f>
        <v>136.93931547949762</v>
      </c>
      <c r="AH882" s="200">
        <f>INDEX(Sorted_by_Variable!AG$722:AG$774,D865)</f>
        <v>137.68947235706858</v>
      </c>
      <c r="AI882" s="200">
        <f>INDEX(Sorted_by_Variable!AH$722:AH$774,D865)</f>
        <v>138.79201382649572</v>
      </c>
      <c r="AJ882" s="200">
        <f>INDEX(Sorted_by_Variable!AI$722:AI$774,D865)</f>
        <v>139.91299174381976</v>
      </c>
      <c r="AK882" s="200">
        <f>INDEX(Sorted_by_Variable!AJ$722:AJ$774,D865)</f>
        <v>141.03884879645585</v>
      </c>
      <c r="AL882" s="200">
        <f>INDEX(Sorted_by_Variable!AK$722:AK$774,D865)</f>
        <v>142.15848025547072</v>
      </c>
      <c r="AM882" s="200">
        <f>INDEX(Sorted_by_Variable!AL$722:AL$774,D865)</f>
        <v>143.27365367231593</v>
      </c>
      <c r="AN882" s="200">
        <f>INDEX(Sorted_by_Variable!AM$722:AM$774,D865)</f>
        <v>144.38600573139982</v>
      </c>
      <c r="AO882" s="200">
        <f>INDEX(Sorted_by_Variable!AN$722:AN$774,D865)</f>
        <v>145.49704766081604</v>
      </c>
      <c r="AP882" s="200">
        <f>INDEX(Sorted_by_Variable!AO$722:AO$774,D865)</f>
        <v>146.6081703489013</v>
      </c>
      <c r="AQ882" s="201">
        <f>INDEX(Sorted_by_Variable!AP$722:AP$774,D865)</f>
        <v>147.72064917857014</v>
      </c>
      <c r="AS882" s="69" t="str">
        <f>C881&amp;"|"&amp;C882</f>
        <v>Annual first-year costs|Annual total cost of EE</v>
      </c>
    </row>
    <row r="883" spans="2:45" x14ac:dyDescent="0.35">
      <c r="B883" s="36"/>
      <c r="C883" s="244" t="s">
        <v>2385</v>
      </c>
      <c r="D883" s="76" t="s">
        <v>2376</v>
      </c>
      <c r="E883" s="200"/>
      <c r="F883" s="199">
        <f>INDEX(Sorted_by_Variable!E$777:E$829,D865)</f>
        <v>0</v>
      </c>
      <c r="G883" s="200">
        <f>INDEX(Sorted_by_Variable!F$777:F$829,D865)</f>
        <v>0</v>
      </c>
      <c r="H883" s="200">
        <f>INDEX(Sorted_by_Variable!G$777:G$829,D865)</f>
        <v>0</v>
      </c>
      <c r="I883" s="200">
        <f>INDEX(Sorted_by_Variable!H$777:H$829,D865)</f>
        <v>0</v>
      </c>
      <c r="J883" s="200">
        <f>INDEX(Sorted_by_Variable!I$777:I$829,D865)</f>
        <v>4.1951250000000009</v>
      </c>
      <c r="K883" s="200">
        <f>INDEX(Sorted_by_Variable!J$777:J$829,D865)</f>
        <v>10.843542286985921</v>
      </c>
      <c r="L883" s="200">
        <f>INDEX(Sorted_by_Variable!K$777:K$829,D865)</f>
        <v>21.016143944360824</v>
      </c>
      <c r="M883" s="200">
        <f>INDEX(Sorted_by_Variable!L$777:L$829,D865)</f>
        <v>29.003120177055404</v>
      </c>
      <c r="N883" s="200">
        <f>INDEX(Sorted_by_Variable!M$777:M$829,D865)</f>
        <v>36.934036496102337</v>
      </c>
      <c r="O883" s="200">
        <f>INDEX(Sorted_by_Variable!N$777:N$829,D865)</f>
        <v>52.235973538541458</v>
      </c>
      <c r="P883" s="200">
        <f>INDEX(Sorted_by_Variable!O$777:O$829,D865)</f>
        <v>61.239650228903159</v>
      </c>
      <c r="Q883" s="200">
        <f>INDEX(Sorted_by_Variable!P$777:P$829,D865)</f>
        <v>68.828343738180436</v>
      </c>
      <c r="R883" s="201">
        <f>INDEX(Sorted_by_Variable!Q$777:Q$829,D865)</f>
        <v>68.372836887092092</v>
      </c>
      <c r="S883" s="200">
        <f>INDEX(Sorted_by_Variable!R$777:R$829,D865)</f>
        <v>67.980619655085192</v>
      </c>
      <c r="T883" s="200">
        <f>INDEX(Sorted_by_Variable!S$777:S$829,D865)</f>
        <v>67.650394580475933</v>
      </c>
      <c r="U883" s="200">
        <f>INDEX(Sorted_by_Variable!T$777:T$829,D865)</f>
        <v>67.380933691337418</v>
      </c>
      <c r="V883" s="200">
        <f>INDEX(Sorted_by_Variable!U$777:U$829,D865)</f>
        <v>67.171076439179686</v>
      </c>
      <c r="W883" s="200">
        <f>INDEX(Sorted_by_Variable!V$777:V$829,D865)</f>
        <v>67.01972771848655</v>
      </c>
      <c r="X883" s="200">
        <f>INDEX(Sorted_by_Variable!W$777:W$829,D865)</f>
        <v>66.925855969190479</v>
      </c>
      <c r="Y883" s="200">
        <f>INDEX(Sorted_by_Variable!X$777:X$829,D865)</f>
        <v>66.88849135927741</v>
      </c>
      <c r="Z883" s="200">
        <f>INDEX(Sorted_by_Variable!Y$777:Y$829,D865)</f>
        <v>66.906724044822155</v>
      </c>
      <c r="AA883" s="200">
        <f>INDEX(Sorted_by_Variable!Z$777:Z$829,D865)</f>
        <v>66.979702504857528</v>
      </c>
      <c r="AB883" s="200">
        <f>INDEX(Sorted_by_Variable!AA$777:AA$829,D865)</f>
        <v>67.106631948581523</v>
      </c>
      <c r="AC883" s="200">
        <f>INDEX(Sorted_by_Variable!AB$777:AB$829,D865)</f>
        <v>67.286772792502646</v>
      </c>
      <c r="AD883" s="200">
        <f>INDEX(Sorted_by_Variable!AC$777:AC$829,D865)</f>
        <v>67.519439205216912</v>
      </c>
      <c r="AE883" s="200">
        <f>INDEX(Sorted_by_Variable!AD$777:AD$829,D865)</f>
        <v>67.799361000494727</v>
      </c>
      <c r="AF883" s="200">
        <f>INDEX(Sorted_by_Variable!AE$777:AE$829,D865)</f>
        <v>68.118677045039149</v>
      </c>
      <c r="AG883" s="200">
        <f>INDEX(Sorted_by_Variable!AF$777:AF$829,D865)</f>
        <v>68.469657739748811</v>
      </c>
      <c r="AH883" s="200">
        <f>INDEX(Sorted_by_Variable!AG$777:AG$829,D865)</f>
        <v>68.844736178534291</v>
      </c>
      <c r="AI883" s="200">
        <f>INDEX(Sorted_by_Variable!AH$777:AH$829,D865)</f>
        <v>69.396006913247859</v>
      </c>
      <c r="AJ883" s="200">
        <f>INDEX(Sorted_by_Variable!AI$777:AI$829,D865)</f>
        <v>69.95649587190988</v>
      </c>
      <c r="AK883" s="200">
        <f>INDEX(Sorted_by_Variable!AJ$777:AJ$829,D865)</f>
        <v>70.519424398227926</v>
      </c>
      <c r="AL883" s="200">
        <f>INDEX(Sorted_by_Variable!AK$777:AK$829,D865)</f>
        <v>71.07924012773536</v>
      </c>
      <c r="AM883" s="200">
        <f>INDEX(Sorted_by_Variable!AL$777:AL$829,D865)</f>
        <v>71.636826836157965</v>
      </c>
      <c r="AN883" s="200">
        <f>INDEX(Sorted_by_Variable!AM$777:AM$829,D865)</f>
        <v>72.19300286569991</v>
      </c>
      <c r="AO883" s="200">
        <f>INDEX(Sorted_by_Variable!AN$777:AN$829,D865)</f>
        <v>72.748523830408018</v>
      </c>
      <c r="AP883" s="200">
        <f>INDEX(Sorted_by_Variable!AO$777:AO$829,D865)</f>
        <v>73.304085174450648</v>
      </c>
      <c r="AQ883" s="201">
        <f>INDEX(Sorted_by_Variable!AP$777:AP$829,D865)</f>
        <v>73.860324589285071</v>
      </c>
      <c r="AS883" s="69" t="str">
        <f>C881&amp;"|"&amp;C883</f>
        <v>Annual first-year costs|Annual program cost of EE</v>
      </c>
    </row>
    <row r="884" spans="2:45" ht="18" thickBot="1" x14ac:dyDescent="0.4">
      <c r="B884" s="29"/>
      <c r="C884" s="245" t="s">
        <v>2386</v>
      </c>
      <c r="D884" s="96" t="s">
        <v>2376</v>
      </c>
      <c r="E884" s="203"/>
      <c r="F884" s="202">
        <f>INDEX(Sorted_by_Variable!E$832:E$884,D865)</f>
        <v>0</v>
      </c>
      <c r="G884" s="203">
        <f>INDEX(Sorted_by_Variable!F$832:F$884,D865)</f>
        <v>0</v>
      </c>
      <c r="H884" s="203">
        <f>INDEX(Sorted_by_Variable!G$832:G$884,D865)</f>
        <v>0</v>
      </c>
      <c r="I884" s="203">
        <f>INDEX(Sorted_by_Variable!H$832:H$884,D865)</f>
        <v>0</v>
      </c>
      <c r="J884" s="203">
        <f>INDEX(Sorted_by_Variable!I$832:I$884,D865)</f>
        <v>4.1951250000000009</v>
      </c>
      <c r="K884" s="203">
        <f>INDEX(Sorted_by_Variable!J$832:J$884,D865)</f>
        <v>10.843542286985921</v>
      </c>
      <c r="L884" s="203">
        <f>INDEX(Sorted_by_Variable!K$832:K$884,D865)</f>
        <v>21.016143944360824</v>
      </c>
      <c r="M884" s="203">
        <f>INDEX(Sorted_by_Variable!L$832:L$884,D865)</f>
        <v>29.003120177055404</v>
      </c>
      <c r="N884" s="203">
        <f>INDEX(Sorted_by_Variable!M$832:M$884,D865)</f>
        <v>36.934036496102337</v>
      </c>
      <c r="O884" s="203">
        <f>INDEX(Sorted_by_Variable!N$832:N$884,D865)</f>
        <v>52.235973538541458</v>
      </c>
      <c r="P884" s="203">
        <f>INDEX(Sorted_by_Variable!O$832:O$884,D865)</f>
        <v>61.239650228903159</v>
      </c>
      <c r="Q884" s="203">
        <f>INDEX(Sorted_by_Variable!P$832:P$884,D865)</f>
        <v>68.828343738180436</v>
      </c>
      <c r="R884" s="204">
        <f>INDEX(Sorted_by_Variable!Q$832:Q$884,D865)</f>
        <v>68.372836887092092</v>
      </c>
      <c r="S884" s="203">
        <f>INDEX(Sorted_by_Variable!R$832:R$884,D865)</f>
        <v>67.980619655085192</v>
      </c>
      <c r="T884" s="203">
        <f>INDEX(Sorted_by_Variable!S$832:S$884,D865)</f>
        <v>67.650394580475933</v>
      </c>
      <c r="U884" s="203">
        <f>INDEX(Sorted_by_Variable!T$832:T$884,D865)</f>
        <v>67.380933691337418</v>
      </c>
      <c r="V884" s="203">
        <f>INDEX(Sorted_by_Variable!U$832:U$884,D865)</f>
        <v>67.171076439179686</v>
      </c>
      <c r="W884" s="203">
        <f>INDEX(Sorted_by_Variable!V$832:V$884,D865)</f>
        <v>67.01972771848655</v>
      </c>
      <c r="X884" s="203">
        <f>INDEX(Sorted_by_Variable!W$832:W$884,D865)</f>
        <v>66.925855969190479</v>
      </c>
      <c r="Y884" s="203">
        <f>INDEX(Sorted_by_Variable!X$832:X$884,D865)</f>
        <v>66.88849135927741</v>
      </c>
      <c r="Z884" s="203">
        <f>INDEX(Sorted_by_Variable!Y$832:Y$884,D865)</f>
        <v>66.906724044822155</v>
      </c>
      <c r="AA884" s="203">
        <f>INDEX(Sorted_by_Variable!Z$832:Z$884,D865)</f>
        <v>66.979702504857528</v>
      </c>
      <c r="AB884" s="203">
        <f>INDEX(Sorted_by_Variable!AA$832:AA$884,D865)</f>
        <v>67.106631948581523</v>
      </c>
      <c r="AC884" s="203">
        <f>INDEX(Sorted_by_Variable!AB$832:AB$884,D865)</f>
        <v>67.286772792502646</v>
      </c>
      <c r="AD884" s="203">
        <f>INDEX(Sorted_by_Variable!AC$832:AC$884,D865)</f>
        <v>67.519439205216912</v>
      </c>
      <c r="AE884" s="203">
        <f>INDEX(Sorted_by_Variable!AD$832:AD$884,D865)</f>
        <v>67.799361000494727</v>
      </c>
      <c r="AF884" s="203">
        <f>INDEX(Sorted_by_Variable!AE$832:AE$884,D865)</f>
        <v>68.118677045039149</v>
      </c>
      <c r="AG884" s="203">
        <f>INDEX(Sorted_by_Variable!AF$832:AF$884,D865)</f>
        <v>68.469657739748811</v>
      </c>
      <c r="AH884" s="203">
        <f>INDEX(Sorted_by_Variable!AG$832:AG$884,D865)</f>
        <v>68.844736178534291</v>
      </c>
      <c r="AI884" s="203">
        <f>INDEX(Sorted_by_Variable!AH$832:AH$884,D865)</f>
        <v>69.396006913247859</v>
      </c>
      <c r="AJ884" s="203">
        <f>INDEX(Sorted_by_Variable!AI$832:AI$884,D865)</f>
        <v>69.95649587190988</v>
      </c>
      <c r="AK884" s="203">
        <f>INDEX(Sorted_by_Variable!AJ$832:AJ$884,D865)</f>
        <v>70.519424398227926</v>
      </c>
      <c r="AL884" s="203">
        <f>INDEX(Sorted_by_Variable!AK$832:AK$884,D865)</f>
        <v>71.07924012773536</v>
      </c>
      <c r="AM884" s="203">
        <f>INDEX(Sorted_by_Variable!AL$832:AL$884,D865)</f>
        <v>71.636826836157965</v>
      </c>
      <c r="AN884" s="203">
        <f>INDEX(Sorted_by_Variable!AM$832:AM$884,D865)</f>
        <v>72.19300286569991</v>
      </c>
      <c r="AO884" s="203">
        <f>INDEX(Sorted_by_Variable!AN$832:AN$884,D865)</f>
        <v>72.748523830408018</v>
      </c>
      <c r="AP884" s="203">
        <f>INDEX(Sorted_by_Variable!AO$832:AO$884,D865)</f>
        <v>73.304085174450648</v>
      </c>
      <c r="AQ884" s="204">
        <f>INDEX(Sorted_by_Variable!AP$832:AP$884,D865)</f>
        <v>73.860324589285071</v>
      </c>
      <c r="AS884" s="69" t="str">
        <f>C881&amp;"|"&amp;C884</f>
        <v>Annual first-year costs|Annual participant cost of EE</v>
      </c>
    </row>
    <row r="885" spans="2:45" ht="18.75" thickTop="1" thickBot="1" x14ac:dyDescent="0.4"/>
    <row r="886" spans="2:45" ht="25.5" thickTop="1" x14ac:dyDescent="0.5">
      <c r="B886" s="217" t="str">
        <f>INDEX(Sorted_by_Variable!$C$7:$C$59,D886)</f>
        <v>Tennessee</v>
      </c>
      <c r="C886" s="94"/>
      <c r="D886" s="228">
        <f>D865+1</f>
        <v>41</v>
      </c>
      <c r="E886" s="220"/>
      <c r="F886" s="222"/>
      <c r="G886" s="94"/>
      <c r="H886" s="94"/>
      <c r="I886" s="94"/>
      <c r="J886" s="94"/>
      <c r="K886" s="94"/>
      <c r="L886" s="94"/>
      <c r="M886" s="94"/>
      <c r="N886" s="94"/>
      <c r="O886" s="94"/>
      <c r="P886" s="94"/>
      <c r="Q886" s="94"/>
      <c r="R886" s="220"/>
      <c r="S886" s="94"/>
      <c r="T886" s="94"/>
      <c r="U886" s="94"/>
      <c r="V886" s="94"/>
      <c r="W886" s="94"/>
      <c r="X886" s="94"/>
      <c r="Y886" s="94"/>
      <c r="Z886" s="94"/>
      <c r="AA886" s="94"/>
      <c r="AB886" s="94"/>
      <c r="AC886" s="94"/>
      <c r="AD886" s="94"/>
      <c r="AE886" s="94"/>
      <c r="AF886" s="94"/>
      <c r="AG886" s="94"/>
      <c r="AH886" s="94"/>
      <c r="AI886" s="94"/>
      <c r="AJ886" s="94"/>
      <c r="AK886" s="94"/>
      <c r="AL886" s="94"/>
      <c r="AM886" s="94"/>
      <c r="AN886" s="94"/>
      <c r="AO886" s="94"/>
      <c r="AP886" s="94"/>
      <c r="AQ886" s="220"/>
      <c r="AS886" s="69"/>
    </row>
    <row r="887" spans="2:45" x14ac:dyDescent="0.35">
      <c r="C887" t="s">
        <v>2358</v>
      </c>
      <c r="D887" s="76" t="s">
        <v>0</v>
      </c>
      <c r="E887" s="166">
        <f>INDEX(Sorted_by_Variable!D$7:D$59,D886)</f>
        <v>96683.964999999997</v>
      </c>
      <c r="F887" s="167">
        <f>INDEX(Sorted_by_Variable!E$7:E$59,D886)</f>
        <v>97535.58135424697</v>
      </c>
      <c r="G887" s="166">
        <f>INDEX(Sorted_by_Variable!F$7:F$59,D886)</f>
        <v>98394.698956656663</v>
      </c>
      <c r="H887" s="166">
        <f>INDEX(Sorted_by_Variable!G$7:G$59,D886)</f>
        <v>99261.383880084206</v>
      </c>
      <c r="I887" s="166">
        <f>INDEX(Sorted_by_Variable!H$7:H$59,D886)</f>
        <v>100135.70277937083</v>
      </c>
      <c r="J887" s="166">
        <f>INDEX(Sorted_by_Variable!I$7:I$59,D886)</f>
        <v>101017.72289647014</v>
      </c>
      <c r="K887" s="166">
        <f>INDEX(Sorted_by_Variable!J$7:J$59,D886)</f>
        <v>101907.51206561956</v>
      </c>
      <c r="L887" s="166">
        <f>INDEX(Sorted_by_Variable!K$7:K$59,D886)</f>
        <v>102805.13871855733</v>
      </c>
      <c r="M887" s="166">
        <f>INDEX(Sorted_by_Variable!L$7:L$59,D886)</f>
        <v>103710.67188978537</v>
      </c>
      <c r="N887" s="166">
        <f>INDEX(Sorted_by_Variable!M$7:M$59,D886)</f>
        <v>104624.18122187868</v>
      </c>
      <c r="O887" s="166">
        <f>INDEX(Sorted_by_Variable!N$7:N$59,D886)</f>
        <v>105545.7369708413</v>
      </c>
      <c r="P887" s="166">
        <f>INDEX(Sorted_by_Variable!O$7:O$59,D886)</f>
        <v>106475.41001150961</v>
      </c>
      <c r="Q887" s="166">
        <f>INDEX(Sorted_by_Variable!P$7:P$59,D886)</f>
        <v>107413.27184300311</v>
      </c>
      <c r="R887" s="168">
        <f>INDEX(Sorted_by_Variable!Q$7:Q$59,D886)</f>
        <v>108359.3945942233</v>
      </c>
      <c r="S887" s="166">
        <f>INDEX(Sorted_by_Variable!R$7:R$59,D886)</f>
        <v>109313.85102940095</v>
      </c>
      <c r="T887" s="166">
        <f>INDEX(Sorted_by_Variable!S$7:S$59,D886)</f>
        <v>110276.71455369223</v>
      </c>
      <c r="U887" s="166">
        <f>INDEX(Sorted_by_Variable!T$7:T$59,D886)</f>
        <v>111248.05921882413</v>
      </c>
      <c r="V887" s="166">
        <f>INDEX(Sorted_by_Variable!U$7:U$59,D886)</f>
        <v>112227.95972878962</v>
      </c>
      <c r="W887" s="166">
        <f>INDEX(Sorted_by_Variable!V$7:V$59,D886)</f>
        <v>113216.491445593</v>
      </c>
      <c r="X887" s="166">
        <f>INDEX(Sorted_by_Variable!W$7:W$59,D886)</f>
        <v>114213.73039504577</v>
      </c>
      <c r="Y887" s="166">
        <f>INDEX(Sorted_by_Variable!X$7:X$59,D886)</f>
        <v>115219.75327261369</v>
      </c>
      <c r="Z887" s="166">
        <f>INDEX(Sorted_by_Variable!Y$7:Y$59,D886)</f>
        <v>116234.63744931515</v>
      </c>
      <c r="AA887" s="166">
        <f>INDEX(Sorted_by_Variable!Z$7:Z$59,D886)</f>
        <v>117258.46097767173</v>
      </c>
      <c r="AB887" s="166">
        <f>INDEX(Sorted_by_Variable!AA$7:AA$59,D886)</f>
        <v>118291.30259771095</v>
      </c>
      <c r="AC887" s="166">
        <f>INDEX(Sorted_by_Variable!AB$7:AB$59,D886)</f>
        <v>119333.24174302204</v>
      </c>
      <c r="AD887" s="166">
        <f>INDEX(Sorted_by_Variable!AC$7:AC$59,D886)</f>
        <v>120384.358546865</v>
      </c>
      <c r="AE887" s="166">
        <f>INDEX(Sorted_by_Variable!AD$7:AD$59,D886)</f>
        <v>121444.73384833346</v>
      </c>
      <c r="AF887" s="166">
        <f>INDEX(Sorted_by_Variable!AE$7:AE$59,D886)</f>
        <v>122514.44919857185</v>
      </c>
      <c r="AG887" s="166">
        <f>INDEX(Sorted_by_Variable!AF$7:AF$59,D886)</f>
        <v>123593.58686704731</v>
      </c>
      <c r="AH887" s="166">
        <f>INDEX(Sorted_by_Variable!AG$7:AG$59,D886)</f>
        <v>124548.52396204797</v>
      </c>
      <c r="AI887" s="166">
        <f>INDEX(Sorted_by_Variable!AH$7:AH$59,D886)</f>
        <v>125510.83931087654</v>
      </c>
      <c r="AJ887" s="166">
        <f>INDEX(Sorted_by_Variable!AI$7:AI$59,D886)</f>
        <v>126480.58992108866</v>
      </c>
      <c r="AK887" s="166">
        <f>INDEX(Sorted_by_Variable!AJ$7:AJ$59,D886)</f>
        <v>127457.83324070474</v>
      </c>
      <c r="AL887" s="166">
        <f>INDEX(Sorted_by_Variable!AK$7:AK$59,D886)</f>
        <v>128442.62716161333</v>
      </c>
      <c r="AM887" s="166">
        <f>INDEX(Sorted_by_Variable!AL$7:AL$59,D886)</f>
        <v>129435.03002300051</v>
      </c>
      <c r="AN887" s="166">
        <f>INDEX(Sorted_by_Variable!AM$7:AM$59,D886)</f>
        <v>130435.10061480595</v>
      </c>
      <c r="AO887" s="166">
        <f>INDEX(Sorted_by_Variable!AN$7:AN$59,D886)</f>
        <v>131442.89818120564</v>
      </c>
      <c r="AP887" s="166">
        <f>INDEX(Sorted_by_Variable!AO$7:AO$59,D886)</f>
        <v>132458.48242412152</v>
      </c>
      <c r="AQ887" s="168">
        <f>INDEX(Sorted_by_Variable!AP$7:AP$59,D886)</f>
        <v>133481.91350675814</v>
      </c>
      <c r="AS887" s="69" t="str">
        <f t="shared" ref="AS887:AS897" si="149">C887</f>
        <v>BAU sales</v>
      </c>
    </row>
    <row r="888" spans="2:45" x14ac:dyDescent="0.35">
      <c r="C888" t="s">
        <v>2372</v>
      </c>
      <c r="D888" s="76" t="s">
        <v>0</v>
      </c>
      <c r="E888" s="166">
        <f>INDEX(Sorted_by_Variable!D$62:D$114,D886)</f>
        <v>96381.471999999994</v>
      </c>
      <c r="F888" s="167">
        <f>INDEX(Sorted_by_Variable!E$62:E$114,D886)</f>
        <v>97535.58135424697</v>
      </c>
      <c r="G888" s="166">
        <f>INDEX(Sorted_by_Variable!F$62:F$114,D886)</f>
        <v>98394.698956656663</v>
      </c>
      <c r="H888" s="166">
        <f>INDEX(Sorted_by_Variable!G$62:G$114,D886)</f>
        <v>99261.383880084206</v>
      </c>
      <c r="I888" s="166">
        <f>INDEX(Sorted_by_Variable!H$62:H$114,D886)</f>
        <v>100135.70277937083</v>
      </c>
      <c r="J888" s="166">
        <f>INDEX(Sorted_by_Variable!I$62:I$114,D886)</f>
        <v>100715.22989647013</v>
      </c>
      <c r="K888" s="166">
        <f>INDEX(Sorted_by_Variable!J$62:J$114,D886)</f>
        <v>101115.26563675998</v>
      </c>
      <c r="L888" s="166">
        <f>INDEX(Sorted_by_Variable!K$62:K$114,D886)</f>
        <v>101345.51424486285</v>
      </c>
      <c r="M888" s="166">
        <f>INDEX(Sorted_by_Variable!L$62:L$114,D886)</f>
        <v>101416.72565660001</v>
      </c>
      <c r="N888" s="166">
        <f>INDEX(Sorted_by_Variable!M$62:M$114,D886)</f>
        <v>101340.55427185756</v>
      </c>
      <c r="O888" s="166">
        <f>INDEX(Sorted_by_Variable!N$62:N$114,D886)</f>
        <v>101129.41380202606</v>
      </c>
      <c r="P888" s="166">
        <f>INDEX(Sorted_by_Variable!O$62:O$114,D886)</f>
        <v>100798.43699059024</v>
      </c>
      <c r="Q888" s="166">
        <f>INDEX(Sorted_by_Variable!P$62:P$114,D886)</f>
        <v>100560.45263304751</v>
      </c>
      <c r="R888" s="168">
        <f>INDEX(Sorted_by_Variable!Q$62:Q$114,D886)</f>
        <v>100413.87667400822</v>
      </c>
      <c r="S888" s="166">
        <f>INDEX(Sorted_by_Variable!R$62:R$114,D886)</f>
        <v>100357.22286933807</v>
      </c>
      <c r="T888" s="166">
        <f>INDEX(Sorted_by_Variable!S$62:S$114,D886)</f>
        <v>100389.10007401531</v>
      </c>
      <c r="U888" s="166">
        <f>INDEX(Sorted_by_Variable!T$62:T$114,D886)</f>
        <v>100508.2096479388</v>
      </c>
      <c r="V888" s="166">
        <f>INDEX(Sorted_by_Variable!U$62:U$114,D886)</f>
        <v>100713.34297577702</v>
      </c>
      <c r="W888" s="166">
        <f>INDEX(Sorted_by_Variable!V$62:V$114,D886)</f>
        <v>101003.37909709974</v>
      </c>
      <c r="X888" s="166">
        <f>INDEX(Sorted_by_Variable!W$62:W$114,D886)</f>
        <v>101377.28244318024</v>
      </c>
      <c r="Y888" s="166">
        <f>INDEX(Sorted_by_Variable!X$62:X$114,D886)</f>
        <v>101834.10067699819</v>
      </c>
      <c r="Z888" s="166">
        <f>INDEX(Sorted_by_Variable!Y$62:Y$114,D886)</f>
        <v>102372.96263310808</v>
      </c>
      <c r="AA888" s="166">
        <f>INDEX(Sorted_by_Variable!Z$62:Z$114,D886)</f>
        <v>102993.07635417118</v>
      </c>
      <c r="AB888" s="166">
        <f>INDEX(Sorted_by_Variable!AA$62:AA$114,D886)</f>
        <v>103693.72722107447</v>
      </c>
      <c r="AC888" s="166">
        <f>INDEX(Sorted_by_Variable!AB$62:AB$114,D886)</f>
        <v>104474.27617368358</v>
      </c>
      <c r="AD888" s="166">
        <f>INDEX(Sorted_by_Variable!AC$62:AC$114,D886)</f>
        <v>105318.23733518366</v>
      </c>
      <c r="AE888" s="166">
        <f>INDEX(Sorted_by_Variable!AD$62:AD$114,D886)</f>
        <v>106214.6628415991</v>
      </c>
      <c r="AF888" s="166">
        <f>INDEX(Sorted_by_Variable!AE$62:AE$114,D886)</f>
        <v>107152.76414071344</v>
      </c>
      <c r="AG888" s="166">
        <f>INDEX(Sorted_by_Variable!AF$62:AF$114,D886)</f>
        <v>108121.95303971501</v>
      </c>
      <c r="AH888" s="166">
        <f>INDEX(Sorted_by_Variable!AG$62:AG$114,D886)</f>
        <v>108978.17168458244</v>
      </c>
      <c r="AI888" s="166">
        <f>INDEX(Sorted_by_Variable!AH$62:AH$114,D886)</f>
        <v>109844.83536152907</v>
      </c>
      <c r="AJ888" s="166">
        <f>INDEX(Sorted_by_Variable!AI$62:AI$114,D886)</f>
        <v>110712.13073250707</v>
      </c>
      <c r="AK888" s="166">
        <f>INDEX(Sorted_by_Variable!AJ$62:AJ$114,D886)</f>
        <v>111581.0512757751</v>
      </c>
      <c r="AL888" s="166">
        <f>INDEX(Sorted_by_Variable!AK$62:AK$114,D886)</f>
        <v>112452.5030948967</v>
      </c>
      <c r="AM888" s="166">
        <f>INDEX(Sorted_by_Variable!AL$62:AL$114,D886)</f>
        <v>113327.30826768516</v>
      </c>
      <c r="AN888" s="166">
        <f>INDEX(Sorted_by_Variable!AM$62:AM$114,D886)</f>
        <v>114206.20799874129</v>
      </c>
      <c r="AO888" s="166">
        <f>INDEX(Sorted_by_Variable!AN$62:AN$114,D886)</f>
        <v>115089.86558331555</v>
      </c>
      <c r="AP888" s="166">
        <f>INDEX(Sorted_by_Variable!AO$62:AO$114,D886)</f>
        <v>115978.86918986173</v>
      </c>
      <c r="AQ888" s="168">
        <f>INDEX(Sorted_by_Variable!AP$62:AP$114,D886)</f>
        <v>116873.73446829953</v>
      </c>
      <c r="AS888" s="69" t="str">
        <f t="shared" si="149"/>
        <v>Sales after EE</v>
      </c>
    </row>
    <row r="889" spans="2:45" x14ac:dyDescent="0.35">
      <c r="C889" t="s">
        <v>2356</v>
      </c>
      <c r="D889" s="76" t="s">
        <v>0</v>
      </c>
      <c r="E889" s="166">
        <f>INDEX(Sorted_by_Variable!D$117:D$169,D886)</f>
        <v>0</v>
      </c>
      <c r="F889" s="167">
        <f>INDEX(Sorted_by_Variable!E$117:E$169,D886)</f>
        <v>0</v>
      </c>
      <c r="G889" s="166">
        <f>INDEX(Sorted_by_Variable!F$117:F$169,D886)</f>
        <v>0</v>
      </c>
      <c r="H889" s="166">
        <f>INDEX(Sorted_by_Variable!G$117:G$169,D886)</f>
        <v>0</v>
      </c>
      <c r="I889" s="166">
        <f>INDEX(Sorted_by_Variable!H$117:H$169,D886)</f>
        <v>0</v>
      </c>
      <c r="J889" s="166">
        <f>INDEX(Sorted_by_Variable!I$117:I$169,D886)</f>
        <v>302.49299999999999</v>
      </c>
      <c r="K889" s="166">
        <f>INDEX(Sorted_by_Variable!J$117:J$169,D886)</f>
        <v>792.2464288595869</v>
      </c>
      <c r="L889" s="166">
        <f>INDEX(Sorted_by_Variable!K$117:K$169,D886)</f>
        <v>1459.6244736944861</v>
      </c>
      <c r="M889" s="166">
        <f>INDEX(Sorted_by_Variable!L$117:L$169,D886)</f>
        <v>2293.9462331853601</v>
      </c>
      <c r="N889" s="166">
        <f>INDEX(Sorted_by_Variable!M$117:M$169,D886)</f>
        <v>3283.6269500211142</v>
      </c>
      <c r="O889" s="166">
        <f>INDEX(Sorted_by_Variable!N$117:N$169,D886)</f>
        <v>4416.3231688152482</v>
      </c>
      <c r="P889" s="166">
        <f>INDEX(Sorted_by_Variable!O$117:O$169,D886)</f>
        <v>5676.9730209193594</v>
      </c>
      <c r="Q889" s="166">
        <f>INDEX(Sorted_by_Variable!P$117:P$169,D886)</f>
        <v>6852.8192099555981</v>
      </c>
      <c r="R889" s="168">
        <f>INDEX(Sorted_by_Variable!Q$117:Q$169,D886)</f>
        <v>7945.5179202150712</v>
      </c>
      <c r="S889" s="166">
        <f>INDEX(Sorted_by_Variable!R$117:R$169,D886)</f>
        <v>8956.6281600628663</v>
      </c>
      <c r="T889" s="166">
        <f>INDEX(Sorted_by_Variable!S$117:S$169,D886)</f>
        <v>9887.6144796769167</v>
      </c>
      <c r="U889" s="166">
        <f>INDEX(Sorted_by_Variable!T$117:T$169,D886)</f>
        <v>10739.849570885333</v>
      </c>
      <c r="V889" s="166">
        <f>INDEX(Sorted_by_Variable!U$117:U$169,D886)</f>
        <v>11514.616753012591</v>
      </c>
      <c r="W889" s="166">
        <f>INDEX(Sorted_by_Variable!V$117:V$169,D886)</f>
        <v>12213.112348493258</v>
      </c>
      <c r="X889" s="166">
        <f>INDEX(Sorted_by_Variable!W$117:W$169,D886)</f>
        <v>12836.447951865521</v>
      </c>
      <c r="Y889" s="166">
        <f>INDEX(Sorted_by_Variable!X$117:X$169,D886)</f>
        <v>13385.652595615495</v>
      </c>
      <c r="Z889" s="166">
        <f>INDEX(Sorted_by_Variable!Y$117:Y$169,D886)</f>
        <v>13861.674816207069</v>
      </c>
      <c r="AA889" s="166">
        <f>INDEX(Sorted_by_Variable!Z$117:Z$169,D886)</f>
        <v>14265.384623500553</v>
      </c>
      <c r="AB889" s="166">
        <f>INDEX(Sorted_by_Variable!AA$117:AA$169,D886)</f>
        <v>14597.575376636478</v>
      </c>
      <c r="AC889" s="166">
        <f>INDEX(Sorted_by_Variable!AB$117:AB$169,D886)</f>
        <v>14858.965569338448</v>
      </c>
      <c r="AD889" s="166">
        <f>INDEX(Sorted_by_Variable!AC$117:AC$169,D886)</f>
        <v>15066.121211681339</v>
      </c>
      <c r="AE889" s="166">
        <f>INDEX(Sorted_by_Variable!AD$117:AD$169,D886)</f>
        <v>15230.071006734355</v>
      </c>
      <c r="AF889" s="166">
        <f>INDEX(Sorted_by_Variable!AE$117:AE$169,D886)</f>
        <v>15361.685057858411</v>
      </c>
      <c r="AG889" s="166">
        <f>INDEX(Sorted_by_Variable!AF$117:AF$169,D886)</f>
        <v>15471.633827332313</v>
      </c>
      <c r="AH889" s="166">
        <f>INDEX(Sorted_by_Variable!AG$117:AG$169,D886)</f>
        <v>15570.352277465528</v>
      </c>
      <c r="AI889" s="166">
        <f>INDEX(Sorted_by_Variable!AH$117:AH$169,D886)</f>
        <v>15666.003949347472</v>
      </c>
      <c r="AJ889" s="166">
        <f>INDEX(Sorted_by_Variable!AI$117:AI$169,D886)</f>
        <v>15768.459188581597</v>
      </c>
      <c r="AK889" s="166">
        <f>INDEX(Sorted_by_Variable!AJ$117:AJ$169,D886)</f>
        <v>15876.781964929651</v>
      </c>
      <c r="AL889" s="166">
        <f>INDEX(Sorted_by_Variable!AK$117:AK$169,D886)</f>
        <v>15990.124066716624</v>
      </c>
      <c r="AM889" s="166">
        <f>INDEX(Sorted_by_Variable!AL$117:AL$169,D886)</f>
        <v>16107.72175531535</v>
      </c>
      <c r="AN889" s="166">
        <f>INDEX(Sorted_by_Variable!AM$117:AM$169,D886)</f>
        <v>16228.89261606467</v>
      </c>
      <c r="AO889" s="166">
        <f>INDEX(Sorted_by_Variable!AN$117:AN$169,D886)</f>
        <v>16353.032597890087</v>
      </c>
      <c r="AP889" s="166">
        <f>INDEX(Sorted_by_Variable!AO$117:AO$169,D886)</f>
        <v>16479.613234259807</v>
      </c>
      <c r="AQ889" s="168">
        <f>INDEX(Sorted_by_Variable!AP$117:AP$169,D886)</f>
        <v>16608.179038458609</v>
      </c>
      <c r="AS889" s="69" t="str">
        <f t="shared" si="149"/>
        <v>Net cumulative savings</v>
      </c>
    </row>
    <row r="890" spans="2:45" x14ac:dyDescent="0.35">
      <c r="C890" t="s">
        <v>2390</v>
      </c>
      <c r="D890" s="76" t="s">
        <v>1</v>
      </c>
      <c r="E890" s="174">
        <f t="shared" ref="E890:AQ890" si="150">E889/E887</f>
        <v>0</v>
      </c>
      <c r="F890" s="173">
        <f t="shared" si="150"/>
        <v>0</v>
      </c>
      <c r="G890" s="174">
        <f t="shared" si="150"/>
        <v>0</v>
      </c>
      <c r="H890" s="174">
        <f t="shared" si="150"/>
        <v>0</v>
      </c>
      <c r="I890" s="174">
        <f t="shared" si="150"/>
        <v>0</v>
      </c>
      <c r="J890" s="174">
        <f t="shared" si="150"/>
        <v>2.9944547484010847E-3</v>
      </c>
      <c r="K890" s="174">
        <f t="shared" si="150"/>
        <v>7.7741710380432915E-3</v>
      </c>
      <c r="L890" s="174">
        <f t="shared" si="150"/>
        <v>1.4197971929111455E-2</v>
      </c>
      <c r="M890" s="174">
        <f t="shared" si="150"/>
        <v>2.2118709592617098E-2</v>
      </c>
      <c r="N890" s="174">
        <f t="shared" si="150"/>
        <v>3.1384971539776818E-2</v>
      </c>
      <c r="O890" s="174">
        <f t="shared" si="150"/>
        <v>4.1842743208428478E-2</v>
      </c>
      <c r="P890" s="174">
        <f t="shared" si="150"/>
        <v>5.3317221509695985E-2</v>
      </c>
      <c r="Q890" s="174">
        <f t="shared" si="150"/>
        <v>6.3798626486043397E-2</v>
      </c>
      <c r="R890" s="175">
        <f t="shared" si="150"/>
        <v>7.3325602731252715E-2</v>
      </c>
      <c r="S890" s="174">
        <f t="shared" si="150"/>
        <v>8.1934979654626747E-2</v>
      </c>
      <c r="T890" s="174">
        <f t="shared" si="150"/>
        <v>8.9661852184241234E-2</v>
      </c>
      <c r="U890" s="174">
        <f t="shared" si="150"/>
        <v>9.6539657826840167E-2</v>
      </c>
      <c r="V890" s="174">
        <f t="shared" si="150"/>
        <v>0.10260025024814533</v>
      </c>
      <c r="W890" s="174">
        <f t="shared" si="150"/>
        <v>0.10787396952998103</v>
      </c>
      <c r="X890" s="174">
        <f t="shared" si="150"/>
        <v>0.11238970925357609</v>
      </c>
      <c r="Y890" s="174">
        <f t="shared" si="150"/>
        <v>0.11617498055168202</v>
      </c>
      <c r="Z890" s="174">
        <f t="shared" si="150"/>
        <v>0.11925597326572761</v>
      </c>
      <c r="AA890" s="174">
        <f t="shared" si="150"/>
        <v>0.12165761433809845</v>
      </c>
      <c r="AB890" s="174">
        <f t="shared" si="150"/>
        <v>0.12340362356377463</v>
      </c>
      <c r="AC890" s="174">
        <f t="shared" si="150"/>
        <v>0.12451656681996842</v>
      </c>
      <c r="AD890" s="174">
        <f t="shared" si="150"/>
        <v>0.12515015566425247</v>
      </c>
      <c r="AE890" s="174">
        <f t="shared" si="150"/>
        <v>0.12540742215923883</v>
      </c>
      <c r="AF890" s="174">
        <f t="shared" si="150"/>
        <v>0.12538672098145859</v>
      </c>
      <c r="AG890" s="174">
        <f t="shared" si="150"/>
        <v>0.12518152615778949</v>
      </c>
      <c r="AH890" s="174">
        <f t="shared" si="150"/>
        <v>0.12501434607294162</v>
      </c>
      <c r="AI890" s="174">
        <f t="shared" si="150"/>
        <v>0.12481793632615669</v>
      </c>
      <c r="AJ890" s="174">
        <f t="shared" si="150"/>
        <v>0.12467098072850191</v>
      </c>
      <c r="AK890" s="174">
        <f t="shared" si="150"/>
        <v>0.1245649762062585</v>
      </c>
      <c r="AL890" s="174">
        <f t="shared" si="150"/>
        <v>0.12449234666149425</v>
      </c>
      <c r="AM890" s="174">
        <f t="shared" si="150"/>
        <v>0.12444638636428654</v>
      </c>
      <c r="AN890" s="174">
        <f t="shared" si="150"/>
        <v>0.12442120671176525</v>
      </c>
      <c r="AO890" s="174">
        <f t="shared" si="150"/>
        <v>0.12441168617072021</v>
      </c>
      <c r="AP890" s="174">
        <f t="shared" si="150"/>
        <v>0.12441342323018163</v>
      </c>
      <c r="AQ890" s="175">
        <f t="shared" si="150"/>
        <v>0.12442269219955214</v>
      </c>
      <c r="AS890" s="69" t="str">
        <f t="shared" si="149"/>
        <v>Net cumulative savings as a percent of sales before EE</v>
      </c>
    </row>
    <row r="891" spans="2:45" x14ac:dyDescent="0.35">
      <c r="C891" t="s">
        <v>2378</v>
      </c>
      <c r="D891" s="76" t="s">
        <v>0</v>
      </c>
      <c r="E891" s="166">
        <f>INDEX(Sorted_by_Variable!D$227:D$279,D886)</f>
        <v>0</v>
      </c>
      <c r="F891" s="167">
        <f>INDEX(Sorted_by_Variable!E$227:E$279,D886)</f>
        <v>0</v>
      </c>
      <c r="G891" s="166">
        <f>INDEX(Sorted_by_Variable!F$227:F$279,D886)</f>
        <v>0</v>
      </c>
      <c r="H891" s="166">
        <f>INDEX(Sorted_by_Variable!G$227:G$279,D886)</f>
        <v>0</v>
      </c>
      <c r="I891" s="166">
        <f>INDEX(Sorted_by_Variable!H$227:H$279,D886)</f>
        <v>0</v>
      </c>
      <c r="J891" s="166">
        <f>INDEX(Sorted_by_Variable!I$227:I$279,D886)</f>
        <v>302.49299999999999</v>
      </c>
      <c r="K891" s="166">
        <f>INDEX(Sorted_by_Variable!J$227:J$279,D886)</f>
        <v>505.67411307011326</v>
      </c>
      <c r="L891" s="166">
        <f>INDEX(Sorted_by_Variable!K$227:K$279,D886)</f>
        <v>709.91315604911563</v>
      </c>
      <c r="M891" s="166">
        <f>INDEX(Sorted_by_Variable!L$227:L$279,D886)</f>
        <v>914.22072102346488</v>
      </c>
      <c r="N891" s="166">
        <f>INDEX(Sorted_by_Variable!M$227:M$279,D886)</f>
        <v>1117.6965584222114</v>
      </c>
      <c r="O891" s="166">
        <f>INDEX(Sorted_by_Variable!N$227:N$279,D886)</f>
        <v>1319.5381950343915</v>
      </c>
      <c r="P891" s="166">
        <f>INDEX(Sorted_by_Variable!O$227:O$279,D886)</f>
        <v>1516.9412070303908</v>
      </c>
      <c r="Q891" s="166">
        <f>INDEX(Sorted_by_Variable!P$227:P$279,D886)</f>
        <v>1511.9765548588537</v>
      </c>
      <c r="R891" s="168">
        <f>INDEX(Sorted_by_Variable!Q$227:Q$279,D886)</f>
        <v>1508.4067894957125</v>
      </c>
      <c r="S891" s="166">
        <f>INDEX(Sorted_by_Variable!R$227:R$279,D886)</f>
        <v>1506.2081501101234</v>
      </c>
      <c r="T891" s="166">
        <f>INDEX(Sorted_by_Variable!S$227:S$279,D886)</f>
        <v>1505.3583430400711</v>
      </c>
      <c r="U891" s="166">
        <f>INDEX(Sorted_by_Variable!T$227:T$279,D886)</f>
        <v>1505.8365011102296</v>
      </c>
      <c r="V891" s="166">
        <f>INDEX(Sorted_by_Variable!U$227:U$279,D886)</f>
        <v>1507.6231447190819</v>
      </c>
      <c r="W891" s="166">
        <f>INDEX(Sorted_by_Variable!V$227:V$279,D886)</f>
        <v>1510.7001446366553</v>
      </c>
      <c r="X891" s="166">
        <f>INDEX(Sorted_by_Variable!W$227:W$279,D886)</f>
        <v>1515.0506864564959</v>
      </c>
      <c r="Y891" s="166">
        <f>INDEX(Sorted_by_Variable!X$227:X$279,D886)</f>
        <v>1520.6592366477037</v>
      </c>
      <c r="Z891" s="166">
        <f>INDEX(Sorted_by_Variable!Y$227:Y$279,D886)</f>
        <v>1527.5115101549727</v>
      </c>
      <c r="AA891" s="166">
        <f>INDEX(Sorted_by_Variable!Z$227:Z$279,D886)</f>
        <v>1535.5944394966211</v>
      </c>
      <c r="AB891" s="166">
        <f>INDEX(Sorted_by_Variable!AA$227:AA$279,D886)</f>
        <v>1544.8961453125676</v>
      </c>
      <c r="AC891" s="166">
        <f>INDEX(Sorted_by_Variable!AB$227:AB$279,D886)</f>
        <v>1555.4059083161169</v>
      </c>
      <c r="AD891" s="166">
        <f>INDEX(Sorted_by_Variable!AC$227:AC$279,D886)</f>
        <v>1567.1141426052536</v>
      </c>
      <c r="AE891" s="166">
        <f>INDEX(Sorted_by_Variable!AD$227:AD$279,D886)</f>
        <v>1579.7735600277549</v>
      </c>
      <c r="AF891" s="166">
        <f>INDEX(Sorted_by_Variable!AE$227:AE$279,D886)</f>
        <v>1593.2199426239865</v>
      </c>
      <c r="AG891" s="166">
        <f>INDEX(Sorted_by_Variable!AF$227:AF$279,D886)</f>
        <v>1607.2914621107016</v>
      </c>
      <c r="AH891" s="166">
        <f>INDEX(Sorted_by_Variable!AG$227:AG$279,D886)</f>
        <v>1621.8292955957252</v>
      </c>
      <c r="AI891" s="166">
        <f>INDEX(Sorted_by_Variable!AH$227:AH$279,D886)</f>
        <v>1634.6725752687366</v>
      </c>
      <c r="AJ891" s="166">
        <f>INDEX(Sorted_by_Variable!AI$227:AI$279,D886)</f>
        <v>1647.672530422936</v>
      </c>
      <c r="AK891" s="166">
        <f>INDEX(Sorted_by_Variable!AJ$227:AJ$279,D886)</f>
        <v>1660.6819609876059</v>
      </c>
      <c r="AL891" s="166">
        <f>INDEX(Sorted_by_Variable!AK$227:AK$279,D886)</f>
        <v>1673.7157691366265</v>
      </c>
      <c r="AM891" s="166">
        <f>INDEX(Sorted_by_Variable!AL$227:AL$279,D886)</f>
        <v>1686.7875464234505</v>
      </c>
      <c r="AN891" s="166">
        <f>INDEX(Sorted_by_Variable!AM$227:AM$279,D886)</f>
        <v>1699.9096240152774</v>
      </c>
      <c r="AO891" s="166">
        <f>INDEX(Sorted_by_Variable!AN$227:AN$279,D886)</f>
        <v>1713.0931199811193</v>
      </c>
      <c r="AP891" s="166">
        <f>INDEX(Sorted_by_Variable!AO$227:AO$279,D886)</f>
        <v>1726.3479837497332</v>
      </c>
      <c r="AQ891" s="168">
        <f>INDEX(Sorted_by_Variable!AP$227:AP$279,D886)</f>
        <v>1739.6830378479258</v>
      </c>
      <c r="AS891" s="69" t="str">
        <f t="shared" si="149"/>
        <v>Annual first-year savings</v>
      </c>
    </row>
    <row r="892" spans="2:45" x14ac:dyDescent="0.35">
      <c r="C892" t="s">
        <v>2379</v>
      </c>
      <c r="D892" s="76" t="s">
        <v>1</v>
      </c>
      <c r="E892" s="174">
        <f>INDEX(Sorted_by_Variable!D$282:D$335,D886)</f>
        <v>0</v>
      </c>
      <c r="F892" s="173">
        <f>INDEX(Sorted_by_Variable!E$282:E$335,D886)</f>
        <v>3.1384974074685225E-3</v>
      </c>
      <c r="G892" s="174">
        <f>INDEX(Sorted_by_Variable!F$282:F$335,D886)</f>
        <v>3.1013605065965868E-3</v>
      </c>
      <c r="H892" s="174">
        <f>INDEX(Sorted_by_Variable!G$282:G$335,D886)</f>
        <v>3.0742814725542239E-3</v>
      </c>
      <c r="I892" s="174">
        <f>INDEX(Sorted_by_Variable!H$282:H$335,D886)</f>
        <v>3.0474388747736589E-3</v>
      </c>
      <c r="J892" s="174">
        <f>INDEX(Sorted_by_Variable!I$282:I$335,D886)</f>
        <v>3.0208306488494255E-3</v>
      </c>
      <c r="K892" s="174">
        <f>INDEX(Sorted_by_Variable!J$282:J$335,D886)</f>
        <v>3.0034484388403483E-3</v>
      </c>
      <c r="L892" s="174">
        <f>INDEX(Sorted_by_Variable!K$282:K$335,D886)</f>
        <v>2.9915660913818545E-3</v>
      </c>
      <c r="M892" s="174">
        <f>INDEX(Sorted_by_Variable!L$282:L$335,D886)</f>
        <v>2.9847695011852309E-3</v>
      </c>
      <c r="N892" s="174">
        <f>INDEX(Sorted_by_Variable!M$282:M$335,D886)</f>
        <v>2.9826736964891779E-3</v>
      </c>
      <c r="O892" s="174">
        <f>INDEX(Sorted_by_Variable!N$282:N$335,D886)</f>
        <v>2.9849155865925908E-3</v>
      </c>
      <c r="P892" s="174">
        <f>INDEX(Sorted_by_Variable!O$282:O$335,D886)</f>
        <v>2.9911475665444802E-3</v>
      </c>
      <c r="Q892" s="174">
        <f>INDEX(Sorted_by_Variable!P$282:P$335,D886)</f>
        <v>3.0009691522125325E-3</v>
      </c>
      <c r="R892" s="175">
        <f>INDEX(Sorted_by_Variable!Q$282:Q$335,D886)</f>
        <v>3.0080711858350441E-3</v>
      </c>
      <c r="S892" s="174">
        <f>INDEX(Sorted_by_Variable!R$282:R$335,D886)</f>
        <v>3.0124621219638583E-3</v>
      </c>
      <c r="T892" s="174">
        <f>INDEX(Sorted_by_Variable!S$282:S$335,D886)</f>
        <v>3.0141627214399537E-3</v>
      </c>
      <c r="U892" s="174">
        <f>INDEX(Sorted_by_Variable!T$282:T$335,D886)</f>
        <v>3.0132056147228799E-3</v>
      </c>
      <c r="V892" s="174">
        <f>INDEX(Sorted_by_Variable!U$282:U$335,D886)</f>
        <v>3.0096347458538524E-3</v>
      </c>
      <c r="W892" s="174">
        <f>INDEX(Sorted_by_Variable!V$282:V$335,D886)</f>
        <v>3.0035047101232039E-3</v>
      </c>
      <c r="X892" s="174">
        <f>INDEX(Sorted_by_Variable!W$282:W$335,D886)</f>
        <v>2.994880000095818E-3</v>
      </c>
      <c r="Y892" s="174">
        <f>INDEX(Sorted_by_Variable!X$282:X$335,D886)</f>
        <v>2.9838341757635958E-3</v>
      </c>
      <c r="Z892" s="174">
        <f>INDEX(Sorted_by_Variable!Y$282:Y$335,D886)</f>
        <v>2.9704489752353232E-3</v>
      </c>
      <c r="AA892" s="174">
        <f>INDEX(Sorted_by_Variable!Z$282:Z$335,D886)</f>
        <v>2.9548133825539184E-3</v>
      </c>
      <c r="AB892" s="174">
        <f>INDEX(Sorted_by_Variable!AA$282:AA$335,D886)</f>
        <v>2.9370226689781672E-3</v>
      </c>
      <c r="AC892" s="174">
        <f>INDEX(Sorted_by_Variable!AB$282:AB$335,D886)</f>
        <v>2.9171774234239508E-3</v>
      </c>
      <c r="AD892" s="174">
        <f>INDEX(Sorted_by_Variable!AC$282:AC$335,D886)</f>
        <v>2.8953825867826027E-3</v>
      </c>
      <c r="AE892" s="174">
        <f>INDEX(Sorted_by_Variable!AD$282:AD$335,D886)</f>
        <v>2.8721806180376148E-3</v>
      </c>
      <c r="AF892" s="174">
        <f>INDEX(Sorted_by_Variable!AE$282:AE$335,D886)</f>
        <v>2.8479401234000647E-3</v>
      </c>
      <c r="AG892" s="174">
        <f>INDEX(Sorted_by_Variable!AF$282:AF$335,D886)</f>
        <v>2.8230069697760198E-3</v>
      </c>
      <c r="AH892" s="174">
        <f>INDEX(Sorted_by_Variable!AG$282:AG$335,D886)</f>
        <v>2.7977019605712194E-3</v>
      </c>
      <c r="AI892" s="174">
        <f>INDEX(Sorted_by_Variable!AH$282:AH$335,D886)</f>
        <v>2.775721002876715E-3</v>
      </c>
      <c r="AJ892" s="174">
        <f>INDEX(Sorted_by_Variable!AI$282:AI$335,D886)</f>
        <v>2.7538208692690349E-3</v>
      </c>
      <c r="AK892" s="174">
        <f>INDEX(Sorted_by_Variable!AJ$282:AJ$335,D886)</f>
        <v>2.7322480201456608E-3</v>
      </c>
      <c r="AL892" s="174">
        <f>INDEX(Sorted_by_Variable!AK$282:AK$335,D886)</f>
        <v>2.7109710523553114E-3</v>
      </c>
      <c r="AM892" s="174">
        <f>INDEX(Sorted_by_Variable!AL$282:AL$335,D886)</f>
        <v>2.6899623545483149E-3</v>
      </c>
      <c r="AN892" s="174">
        <f>INDEX(Sorted_by_Variable!AM$282:AM$335,D886)</f>
        <v>2.6691977831635721E-3</v>
      </c>
      <c r="AO892" s="174">
        <f>INDEX(Sorted_by_Variable!AN$282:AN$335,D886)</f>
        <v>2.6486563672907682E-3</v>
      </c>
      <c r="AP892" s="174">
        <f>INDEX(Sorted_by_Variable!AO$282:AO$335,D886)</f>
        <v>2.6283200390135137E-3</v>
      </c>
      <c r="AQ892" s="175">
        <f>INDEX(Sorted_by_Variable!AP$282:AP$335,D886)</f>
        <v>2.6081733863502986E-3</v>
      </c>
      <c r="AS892" s="69" t="str">
        <f t="shared" si="149"/>
        <v>EIA and EERS savings as a percent of previous year sales</v>
      </c>
    </row>
    <row r="893" spans="2:45" x14ac:dyDescent="0.35">
      <c r="C893" t="s">
        <v>2391</v>
      </c>
      <c r="D893" s="76" t="s">
        <v>1</v>
      </c>
      <c r="E893" s="174">
        <f>INDEX(Sorted_by_Variable!D$337:D$389,D886)</f>
        <v>0</v>
      </c>
      <c r="F893" s="173">
        <f>INDEX(Sorted_by_Variable!E$337:E$389,D886)</f>
        <v>0</v>
      </c>
      <c r="G893" s="174">
        <f>INDEX(Sorted_by_Variable!F$337:F$389,D886)</f>
        <v>0</v>
      </c>
      <c r="H893" s="174">
        <f>INDEX(Sorted_by_Variable!G$337:G$389,D886)</f>
        <v>0</v>
      </c>
      <c r="I893" s="174">
        <f>INDEX(Sorted_by_Variable!H$337:H$389,D886)</f>
        <v>0</v>
      </c>
      <c r="J893" s="174">
        <f>INDEX(Sorted_by_Variable!I$337:I$389,D886)</f>
        <v>3.0208306488494255E-3</v>
      </c>
      <c r="K893" s="174">
        <f>INDEX(Sorted_by_Variable!J$337:J$389,D886)</f>
        <v>5.020830648849426E-3</v>
      </c>
      <c r="L893" s="174">
        <f>INDEX(Sorted_by_Variable!K$337:K$389,D886)</f>
        <v>7.0208306488494261E-3</v>
      </c>
      <c r="M893" s="174">
        <f>INDEX(Sorted_by_Variable!L$337:L$389,D886)</f>
        <v>9.0208306488494261E-3</v>
      </c>
      <c r="N893" s="174">
        <f>INDEX(Sorted_by_Variable!M$337:M$389,D886)</f>
        <v>1.1020830648849426E-2</v>
      </c>
      <c r="O893" s="174">
        <f>INDEX(Sorted_by_Variable!N$337:N$389,D886)</f>
        <v>1.3020830648849426E-2</v>
      </c>
      <c r="P893" s="174">
        <f>INDEX(Sorted_by_Variable!O$337:O$389,D886)</f>
        <v>1.4999999999999999E-2</v>
      </c>
      <c r="Q893" s="174">
        <f>INDEX(Sorted_by_Variable!P$337:P$389,D886)</f>
        <v>1.4999999999999999E-2</v>
      </c>
      <c r="R893" s="175">
        <f>INDEX(Sorted_by_Variable!Q$337:Q$389,D886)</f>
        <v>1.4999999999999999E-2</v>
      </c>
      <c r="S893" s="174">
        <f>INDEX(Sorted_by_Variable!R$337:R$389,D886)</f>
        <v>1.4999999999999999E-2</v>
      </c>
      <c r="T893" s="174">
        <f>INDEX(Sorted_by_Variable!S$337:S$389,D886)</f>
        <v>1.4999999999999999E-2</v>
      </c>
      <c r="U893" s="174">
        <f>INDEX(Sorted_by_Variable!T$337:T$389,D886)</f>
        <v>1.4999999999999999E-2</v>
      </c>
      <c r="V893" s="174">
        <f>INDEX(Sorted_by_Variable!U$337:U$389,D886)</f>
        <v>1.4999999999999999E-2</v>
      </c>
      <c r="W893" s="174">
        <f>INDEX(Sorted_by_Variable!V$337:V$389,D886)</f>
        <v>1.4999999999999999E-2</v>
      </c>
      <c r="X893" s="174">
        <f>INDEX(Sorted_by_Variable!W$337:W$389,D886)</f>
        <v>1.4999999999999999E-2</v>
      </c>
      <c r="Y893" s="174">
        <f>INDEX(Sorted_by_Variable!X$337:X$389,D886)</f>
        <v>1.4999999999999999E-2</v>
      </c>
      <c r="Z893" s="174">
        <f>INDEX(Sorted_by_Variable!Y$337:Y$389,D886)</f>
        <v>1.4999999999999999E-2</v>
      </c>
      <c r="AA893" s="174">
        <f>INDEX(Sorted_by_Variable!Z$337:Z$389,D886)</f>
        <v>1.4999999999999999E-2</v>
      </c>
      <c r="AB893" s="174">
        <f>INDEX(Sorted_by_Variable!AA$337:AA$389,D886)</f>
        <v>1.4999999999999999E-2</v>
      </c>
      <c r="AC893" s="174">
        <f>INDEX(Sorted_by_Variable!AB$337:AB$389,D886)</f>
        <v>1.4999999999999999E-2</v>
      </c>
      <c r="AD893" s="174">
        <f>INDEX(Sorted_by_Variable!AC$337:AC$389,D886)</f>
        <v>1.4999999999999999E-2</v>
      </c>
      <c r="AE893" s="174">
        <f>INDEX(Sorted_by_Variable!AD$337:AD$389,D886)</f>
        <v>1.4999999999999999E-2</v>
      </c>
      <c r="AF893" s="174">
        <f>INDEX(Sorted_by_Variable!AE$337:AE$389,D886)</f>
        <v>1.4999999999999999E-2</v>
      </c>
      <c r="AG893" s="174">
        <f>INDEX(Sorted_by_Variable!AF$337:AF$389,D886)</f>
        <v>1.4999999999999999E-2</v>
      </c>
      <c r="AH893" s="174">
        <f>INDEX(Sorted_by_Variable!AG$337:AG$389,D886)</f>
        <v>1.4999999999999999E-2</v>
      </c>
      <c r="AI893" s="174">
        <f>INDEX(Sorted_by_Variable!AH$337:AH$389,D886)</f>
        <v>1.4999999999999999E-2</v>
      </c>
      <c r="AJ893" s="174">
        <f>INDEX(Sorted_by_Variable!AI$337:AI$389,D886)</f>
        <v>1.4999999999999999E-2</v>
      </c>
      <c r="AK893" s="174">
        <f>INDEX(Sorted_by_Variable!AJ$337:AJ$389,D886)</f>
        <v>1.4999999999999999E-2</v>
      </c>
      <c r="AL893" s="174">
        <f>INDEX(Sorted_by_Variable!AK$337:AK$389,D886)</f>
        <v>1.4999999999999999E-2</v>
      </c>
      <c r="AM893" s="174">
        <f>INDEX(Sorted_by_Variable!AL$337:AL$389,D886)</f>
        <v>1.4999999999999999E-2</v>
      </c>
      <c r="AN893" s="174">
        <f>INDEX(Sorted_by_Variable!AM$337:AM$389,D886)</f>
        <v>1.4999999999999999E-2</v>
      </c>
      <c r="AO893" s="174">
        <f>INDEX(Sorted_by_Variable!AN$337:AN$389,D886)</f>
        <v>1.4999999999999999E-2</v>
      </c>
      <c r="AP893" s="174">
        <f>INDEX(Sorted_by_Variable!AO$337:AO$389,D886)</f>
        <v>1.4999999999999999E-2</v>
      </c>
      <c r="AQ893" s="175">
        <f>INDEX(Sorted_by_Variable!AP$337:AP$389,D886)</f>
        <v>1.4999999999999999E-2</v>
      </c>
      <c r="AS893" s="69" t="str">
        <f t="shared" si="149"/>
        <v>First-year savings as a percent of previous year sales</v>
      </c>
    </row>
    <row r="894" spans="2:45" x14ac:dyDescent="0.35">
      <c r="B894" s="231"/>
      <c r="C894" s="231" t="s">
        <v>2414</v>
      </c>
      <c r="D894" s="248"/>
      <c r="E894" s="250"/>
      <c r="F894" s="249"/>
      <c r="G894" s="250"/>
      <c r="H894" s="250"/>
      <c r="I894" s="250"/>
      <c r="J894" s="250"/>
      <c r="K894" s="250"/>
      <c r="L894" s="250"/>
      <c r="M894" s="250"/>
      <c r="N894" s="250"/>
      <c r="O894" s="250"/>
      <c r="P894" s="250"/>
      <c r="Q894" s="250"/>
      <c r="R894" s="251"/>
      <c r="S894" s="250"/>
      <c r="T894" s="250"/>
      <c r="U894" s="250"/>
      <c r="V894" s="250"/>
      <c r="W894" s="250"/>
      <c r="X894" s="250"/>
      <c r="Y894" s="250"/>
      <c r="Z894" s="250"/>
      <c r="AA894" s="250"/>
      <c r="AB894" s="250"/>
      <c r="AC894" s="250"/>
      <c r="AD894" s="250"/>
      <c r="AE894" s="250"/>
      <c r="AF894" s="250"/>
      <c r="AG894" s="250"/>
      <c r="AH894" s="250"/>
      <c r="AI894" s="250"/>
      <c r="AJ894" s="250"/>
      <c r="AK894" s="250"/>
      <c r="AL894" s="250"/>
      <c r="AM894" s="250"/>
      <c r="AN894" s="250"/>
      <c r="AO894" s="250"/>
      <c r="AP894" s="250"/>
      <c r="AQ894" s="251"/>
      <c r="AS894" s="69" t="str">
        <f t="shared" si="149"/>
        <v>Levelized cost of saved energy associated with program year</v>
      </c>
    </row>
    <row r="895" spans="2:45" x14ac:dyDescent="0.35">
      <c r="B895" s="36"/>
      <c r="C895" s="267" t="s">
        <v>2403</v>
      </c>
      <c r="D895" s="76" t="s">
        <v>2375</v>
      </c>
      <c r="E895" s="197"/>
      <c r="F895" s="196">
        <f>INDEX(Sorted_by_Variable!E$392:E$444,D886)</f>
        <v>0</v>
      </c>
      <c r="G895" s="197">
        <f>INDEX(Sorted_by_Variable!F$392:F$444,D886)</f>
        <v>0</v>
      </c>
      <c r="H895" s="197">
        <f>INDEX(Sorted_by_Variable!G$392:G$444,D886)</f>
        <v>0</v>
      </c>
      <c r="I895" s="197">
        <f>INDEX(Sorted_by_Variable!H$392:H$444,D886)</f>
        <v>0</v>
      </c>
      <c r="J895" s="197">
        <f>INDEX(Sorted_by_Variable!I$392:I$444,D886)</f>
        <v>6.5088934148849056</v>
      </c>
      <c r="K895" s="197">
        <f>INDEX(Sorted_by_Variable!J$392:J$444,D886)</f>
        <v>7.810672097861886</v>
      </c>
      <c r="L895" s="197">
        <f>INDEX(Sorted_by_Variable!K$392:K$444,D886)</f>
        <v>7.8106720978618878</v>
      </c>
      <c r="M895" s="197">
        <f>INDEX(Sorted_by_Variable!L$392:L$444,D886)</f>
        <v>7.810672097861886</v>
      </c>
      <c r="N895" s="197">
        <f>INDEX(Sorted_by_Variable!M$392:M$444,D886)</f>
        <v>9.1124507808388717</v>
      </c>
      <c r="O895" s="197">
        <f>INDEX(Sorted_by_Variable!N$392:N$444,D886)</f>
        <v>9.1124507808388664</v>
      </c>
      <c r="P895" s="197">
        <f>INDEX(Sorted_by_Variable!O$392:O$444,D886)</f>
        <v>9.1124507808388664</v>
      </c>
      <c r="Q895" s="197">
        <f>INDEX(Sorted_by_Variable!P$392:P$444,D886)</f>
        <v>9.1124507808388717</v>
      </c>
      <c r="R895" s="198">
        <f>INDEX(Sorted_by_Variable!Q$392:Q$444,D886)</f>
        <v>9.1124507808388664</v>
      </c>
      <c r="S895" s="197">
        <f>INDEX(Sorted_by_Variable!R$392:R$444,D886)</f>
        <v>9.1124507808388646</v>
      </c>
      <c r="T895" s="197">
        <f>INDEX(Sorted_by_Variable!S$392:S$444,D886)</f>
        <v>9.1124507808388664</v>
      </c>
      <c r="U895" s="197">
        <f>INDEX(Sorted_by_Variable!T$392:T$444,D886)</f>
        <v>9.1124507808388664</v>
      </c>
      <c r="V895" s="197">
        <f>INDEX(Sorted_by_Variable!U$392:U$444,D886)</f>
        <v>9.1124507808388699</v>
      </c>
      <c r="W895" s="197">
        <f>INDEX(Sorted_by_Variable!V$392:V$444,D886)</f>
        <v>9.1124507808388664</v>
      </c>
      <c r="X895" s="197">
        <f>INDEX(Sorted_by_Variable!W$392:W$444,D886)</f>
        <v>9.1124507808388682</v>
      </c>
      <c r="Y895" s="197">
        <f>INDEX(Sorted_by_Variable!X$392:X$444,D886)</f>
        <v>9.1124507808388682</v>
      </c>
      <c r="Z895" s="197">
        <f>INDEX(Sorted_by_Variable!Y$392:Y$444,D886)</f>
        <v>9.1124507808388682</v>
      </c>
      <c r="AA895" s="197">
        <f>INDEX(Sorted_by_Variable!Z$392:Z$444,D886)</f>
        <v>9.1124507808388682</v>
      </c>
      <c r="AB895" s="197">
        <f>INDEX(Sorted_by_Variable!AA$392:AA$444,D886)</f>
        <v>9.1124507808388682</v>
      </c>
      <c r="AC895" s="197">
        <f>INDEX(Sorted_by_Variable!AB$392:AB$444,D886)</f>
        <v>9.1124507808388682</v>
      </c>
      <c r="AD895" s="197">
        <f>INDEX(Sorted_by_Variable!AC$392:AC$444,D886)</f>
        <v>9.1124507808388682</v>
      </c>
      <c r="AE895" s="197">
        <f>INDEX(Sorted_by_Variable!AD$392:AD$444,D886)</f>
        <v>9.1124507808388664</v>
      </c>
      <c r="AF895" s="197">
        <f>INDEX(Sorted_by_Variable!AE$392:AE$444,D886)</f>
        <v>9.1124507808388717</v>
      </c>
      <c r="AG895" s="197">
        <f>INDEX(Sorted_by_Variable!AF$392:AF$444,D886)</f>
        <v>9.1124507808388699</v>
      </c>
      <c r="AH895" s="197">
        <f>INDEX(Sorted_by_Variable!AG$392:AG$444,D886)</f>
        <v>9.1124507808388682</v>
      </c>
      <c r="AI895" s="197">
        <f>INDEX(Sorted_by_Variable!AH$392:AH$444,D886)</f>
        <v>9.1124507808388699</v>
      </c>
      <c r="AJ895" s="197">
        <f>INDEX(Sorted_by_Variable!AI$392:AI$444,D886)</f>
        <v>9.1124507808388682</v>
      </c>
      <c r="AK895" s="197">
        <f>INDEX(Sorted_by_Variable!AJ$392:AJ$444,D886)</f>
        <v>9.1124507808388682</v>
      </c>
      <c r="AL895" s="197">
        <f>INDEX(Sorted_by_Variable!AK$392:AK$444,D886)</f>
        <v>9.1124507808388664</v>
      </c>
      <c r="AM895" s="197">
        <f>INDEX(Sorted_by_Variable!AL$392:AL$444,D886)</f>
        <v>9.1124507808388699</v>
      </c>
      <c r="AN895" s="197">
        <f>INDEX(Sorted_by_Variable!AM$392:AM$444,D886)</f>
        <v>9.1124507808388664</v>
      </c>
      <c r="AO895" s="197">
        <f>INDEX(Sorted_by_Variable!AN$392:AN$444,D886)</f>
        <v>9.1124507808388664</v>
      </c>
      <c r="AP895" s="197">
        <f>INDEX(Sorted_by_Variable!AO$392:AO$444,D886)</f>
        <v>9.1124507808388664</v>
      </c>
      <c r="AQ895" s="198">
        <f>INDEX(Sorted_by_Variable!AP$392:AP$444,D886)</f>
        <v>9.1124507808388646</v>
      </c>
      <c r="AS895" s="69" t="str">
        <f t="shared" si="149"/>
        <v>Total levelized cost of saved energy</v>
      </c>
    </row>
    <row r="896" spans="2:45" x14ac:dyDescent="0.35">
      <c r="B896" s="36"/>
      <c r="C896" s="267" t="s">
        <v>2397</v>
      </c>
      <c r="D896" s="76" t="s">
        <v>2375</v>
      </c>
      <c r="E896" s="197"/>
      <c r="F896" s="196">
        <f>INDEX(Sorted_by_Variable!E$447:E$499,D886)</f>
        <v>0</v>
      </c>
      <c r="G896" s="197">
        <f>INDEX(Sorted_by_Variable!F$447:F$499,D886)</f>
        <v>0</v>
      </c>
      <c r="H896" s="197">
        <f>INDEX(Sorted_by_Variable!G$447:G$499,D886)</f>
        <v>0</v>
      </c>
      <c r="I896" s="197">
        <f>INDEX(Sorted_by_Variable!H$447:H$499,D886)</f>
        <v>0</v>
      </c>
      <c r="J896" s="197">
        <f>INDEX(Sorted_by_Variable!I$447:I$499,D886)</f>
        <v>3.2544467074424528</v>
      </c>
      <c r="K896" s="197">
        <f>INDEX(Sorted_by_Variable!J$447:J$499,D886)</f>
        <v>3.905336048930943</v>
      </c>
      <c r="L896" s="197">
        <f>INDEX(Sorted_by_Variable!K$447:K$499,D886)</f>
        <v>3.9053360489309439</v>
      </c>
      <c r="M896" s="197">
        <f>INDEX(Sorted_by_Variable!L$447:L$499,D886)</f>
        <v>3.905336048930943</v>
      </c>
      <c r="N896" s="197">
        <f>INDEX(Sorted_by_Variable!M$447:M$499,D886)</f>
        <v>4.5562253904194359</v>
      </c>
      <c r="O896" s="197">
        <f>INDEX(Sorted_by_Variable!N$447:N$499,D886)</f>
        <v>4.5562253904194332</v>
      </c>
      <c r="P896" s="197">
        <f>INDEX(Sorted_by_Variable!O$447:O$499,D886)</f>
        <v>4.5562253904194332</v>
      </c>
      <c r="Q896" s="197">
        <f>INDEX(Sorted_by_Variable!P$447:P$499,D886)</f>
        <v>4.5562253904194359</v>
      </c>
      <c r="R896" s="198">
        <f>INDEX(Sorted_by_Variable!Q$447:Q$499,D886)</f>
        <v>4.5562253904194332</v>
      </c>
      <c r="S896" s="197">
        <f>INDEX(Sorted_by_Variable!R$447:R$499,D886)</f>
        <v>4.5562253904194323</v>
      </c>
      <c r="T896" s="197">
        <f>INDEX(Sorted_by_Variable!S$447:S$499,D886)</f>
        <v>4.5562253904194332</v>
      </c>
      <c r="U896" s="197">
        <f>INDEX(Sorted_by_Variable!T$447:T$499,D886)</f>
        <v>4.5562253904194332</v>
      </c>
      <c r="V896" s="197">
        <f>INDEX(Sorted_by_Variable!U$447:U$499,D886)</f>
        <v>4.556225390419435</v>
      </c>
      <c r="W896" s="197">
        <f>INDEX(Sorted_by_Variable!V$447:V$499,D886)</f>
        <v>4.5562253904194332</v>
      </c>
      <c r="X896" s="197">
        <f>INDEX(Sorted_by_Variable!W$447:W$499,D886)</f>
        <v>4.5562253904194341</v>
      </c>
      <c r="Y896" s="197">
        <f>INDEX(Sorted_by_Variable!X$447:X$499,D886)</f>
        <v>4.5562253904194341</v>
      </c>
      <c r="Z896" s="197">
        <f>INDEX(Sorted_by_Variable!Y$447:Y$499,D886)</f>
        <v>4.5562253904194341</v>
      </c>
      <c r="AA896" s="197">
        <f>INDEX(Sorted_by_Variable!Z$447:Z$499,D886)</f>
        <v>4.5562253904194341</v>
      </c>
      <c r="AB896" s="197">
        <f>INDEX(Sorted_by_Variable!AA$447:AA$499,D886)</f>
        <v>4.5562253904194341</v>
      </c>
      <c r="AC896" s="197">
        <f>INDEX(Sorted_by_Variable!AB$447:AB$499,D886)</f>
        <v>4.5562253904194341</v>
      </c>
      <c r="AD896" s="197">
        <f>INDEX(Sorted_by_Variable!AC$447:AC$499,D886)</f>
        <v>4.5562253904194341</v>
      </c>
      <c r="AE896" s="197">
        <f>INDEX(Sorted_by_Variable!AD$447:AD$499,D886)</f>
        <v>4.5562253904194332</v>
      </c>
      <c r="AF896" s="197">
        <f>INDEX(Sorted_by_Variable!AE$447:AE$499,D886)</f>
        <v>4.5562253904194359</v>
      </c>
      <c r="AG896" s="197">
        <f>INDEX(Sorted_by_Variable!AF$447:AF$499,D886)</f>
        <v>4.556225390419435</v>
      </c>
      <c r="AH896" s="197">
        <f>INDEX(Sorted_by_Variable!AG$447:AG$499,D886)</f>
        <v>4.5562253904194341</v>
      </c>
      <c r="AI896" s="197">
        <f>INDEX(Sorted_by_Variable!AH$447:AH$499,D886)</f>
        <v>4.556225390419435</v>
      </c>
      <c r="AJ896" s="197">
        <f>INDEX(Sorted_by_Variable!AI$447:AI$499,D886)</f>
        <v>4.5562253904194341</v>
      </c>
      <c r="AK896" s="197">
        <f>INDEX(Sorted_by_Variable!AJ$447:AJ$499,D886)</f>
        <v>4.5562253904194341</v>
      </c>
      <c r="AL896" s="197">
        <f>INDEX(Sorted_by_Variable!AK$447:AK$499,D886)</f>
        <v>4.5562253904194332</v>
      </c>
      <c r="AM896" s="197">
        <f>INDEX(Sorted_by_Variable!AL$447:AL$499,D886)</f>
        <v>4.556225390419435</v>
      </c>
      <c r="AN896" s="197">
        <f>INDEX(Sorted_by_Variable!AM$447:AM$499,D886)</f>
        <v>4.5562253904194332</v>
      </c>
      <c r="AO896" s="197">
        <f>INDEX(Sorted_by_Variable!AN$447:AN$499,D886)</f>
        <v>4.5562253904194332</v>
      </c>
      <c r="AP896" s="197">
        <f>INDEX(Sorted_by_Variable!AO$447:AO$499,D886)</f>
        <v>4.5562253904194332</v>
      </c>
      <c r="AQ896" s="198">
        <f>INDEX(Sorted_by_Variable!AP$447:AP$499,D886)</f>
        <v>4.5562253904194323</v>
      </c>
      <c r="AS896" s="69" t="str">
        <f t="shared" si="149"/>
        <v>Program levelized cost of saved energy</v>
      </c>
    </row>
    <row r="897" spans="2:45" x14ac:dyDescent="0.35">
      <c r="B897" s="36"/>
      <c r="C897" s="244" t="s">
        <v>2398</v>
      </c>
      <c r="D897" s="76" t="s">
        <v>2375</v>
      </c>
      <c r="E897" s="197"/>
      <c r="F897" s="196">
        <f>INDEX(Sorted_by_Variable!E$502:E$554,D886)</f>
        <v>0</v>
      </c>
      <c r="G897" s="197">
        <f>INDEX(Sorted_by_Variable!F$502:F$554,D886)</f>
        <v>0</v>
      </c>
      <c r="H897" s="197">
        <f>INDEX(Sorted_by_Variable!G$502:G$554,D886)</f>
        <v>0</v>
      </c>
      <c r="I897" s="197">
        <f>INDEX(Sorted_by_Variable!H$502:H$554,D886)</f>
        <v>0</v>
      </c>
      <c r="J897" s="197">
        <f>INDEX(Sorted_by_Variable!I$502:I$554,D886)</f>
        <v>3.2544467074424528</v>
      </c>
      <c r="K897" s="197">
        <f>INDEX(Sorted_by_Variable!J$502:J$554,D886)</f>
        <v>3.905336048930943</v>
      </c>
      <c r="L897" s="197">
        <f>INDEX(Sorted_by_Variable!K$502:K$554,D886)</f>
        <v>3.9053360489309439</v>
      </c>
      <c r="M897" s="197">
        <f>INDEX(Sorted_by_Variable!L$502:L$554,D886)</f>
        <v>3.905336048930943</v>
      </c>
      <c r="N897" s="197">
        <f>INDEX(Sorted_by_Variable!M$502:M$554,D886)</f>
        <v>4.5562253904194359</v>
      </c>
      <c r="O897" s="197">
        <f>INDEX(Sorted_by_Variable!N$502:N$554,D886)</f>
        <v>4.5562253904194332</v>
      </c>
      <c r="P897" s="197">
        <f>INDEX(Sorted_by_Variable!O$502:O$554,D886)</f>
        <v>4.5562253904194332</v>
      </c>
      <c r="Q897" s="197">
        <f>INDEX(Sorted_by_Variable!P$502:P$554,D886)</f>
        <v>4.5562253904194359</v>
      </c>
      <c r="R897" s="198">
        <f>INDEX(Sorted_by_Variable!Q$502:Q$554,D886)</f>
        <v>4.5562253904194332</v>
      </c>
      <c r="S897" s="197">
        <f>INDEX(Sorted_by_Variable!R$502:R$554,D886)</f>
        <v>4.5562253904194323</v>
      </c>
      <c r="T897" s="197">
        <f>INDEX(Sorted_by_Variable!S$502:S$554,D886)</f>
        <v>4.5562253904194332</v>
      </c>
      <c r="U897" s="197">
        <f>INDEX(Sorted_by_Variable!T$502:T$554,D886)</f>
        <v>4.5562253904194332</v>
      </c>
      <c r="V897" s="197">
        <f>INDEX(Sorted_by_Variable!U$502:U$554,D886)</f>
        <v>4.556225390419435</v>
      </c>
      <c r="W897" s="197">
        <f>INDEX(Sorted_by_Variable!V$502:V$554,D886)</f>
        <v>4.5562253904194332</v>
      </c>
      <c r="X897" s="197">
        <f>INDEX(Sorted_by_Variable!W$502:W$554,D886)</f>
        <v>4.5562253904194341</v>
      </c>
      <c r="Y897" s="197">
        <f>INDEX(Sorted_by_Variable!X$502:X$554,D886)</f>
        <v>4.5562253904194341</v>
      </c>
      <c r="Z897" s="197">
        <f>INDEX(Sorted_by_Variable!Y$502:Y$554,D886)</f>
        <v>4.5562253904194341</v>
      </c>
      <c r="AA897" s="197">
        <f>INDEX(Sorted_by_Variable!Z$502:Z$554,D886)</f>
        <v>4.5562253904194341</v>
      </c>
      <c r="AB897" s="197">
        <f>INDEX(Sorted_by_Variable!AA$502:AA$554,D886)</f>
        <v>4.5562253904194341</v>
      </c>
      <c r="AC897" s="197">
        <f>INDEX(Sorted_by_Variable!AB$502:AB$554,D886)</f>
        <v>4.5562253904194341</v>
      </c>
      <c r="AD897" s="197">
        <f>INDEX(Sorted_by_Variable!AC$502:AC$554,D886)</f>
        <v>4.5562253904194341</v>
      </c>
      <c r="AE897" s="197">
        <f>INDEX(Sorted_by_Variable!AD$502:AD$554,D886)</f>
        <v>4.5562253904194332</v>
      </c>
      <c r="AF897" s="197">
        <f>INDEX(Sorted_by_Variable!AE$502:AE$554,D886)</f>
        <v>4.5562253904194359</v>
      </c>
      <c r="AG897" s="197">
        <f>INDEX(Sorted_by_Variable!AF$502:AF$554,D886)</f>
        <v>4.556225390419435</v>
      </c>
      <c r="AH897" s="197">
        <f>INDEX(Sorted_by_Variable!AG$502:AG$554,D886)</f>
        <v>4.5562253904194341</v>
      </c>
      <c r="AI897" s="197">
        <f>INDEX(Sorted_by_Variable!AH$502:AH$554,D886)</f>
        <v>4.556225390419435</v>
      </c>
      <c r="AJ897" s="197">
        <f>INDEX(Sorted_by_Variable!AI$502:AI$554,D886)</f>
        <v>4.5562253904194341</v>
      </c>
      <c r="AK897" s="197">
        <f>INDEX(Sorted_by_Variable!AJ$502:AJ$554,D886)</f>
        <v>4.5562253904194341</v>
      </c>
      <c r="AL897" s="197">
        <f>INDEX(Sorted_by_Variable!AK$502:AK$554,D886)</f>
        <v>4.5562253904194332</v>
      </c>
      <c r="AM897" s="197">
        <f>INDEX(Sorted_by_Variable!AL$502:AL$554,D886)</f>
        <v>4.556225390419435</v>
      </c>
      <c r="AN897" s="197">
        <f>INDEX(Sorted_by_Variable!AM$502:AM$554,D886)</f>
        <v>4.5562253904194332</v>
      </c>
      <c r="AO897" s="197">
        <f>INDEX(Sorted_by_Variable!AN$502:AN$554,D886)</f>
        <v>4.5562253904194332</v>
      </c>
      <c r="AP897" s="197">
        <f>INDEX(Sorted_by_Variable!AO$502:AO$554,D886)</f>
        <v>4.5562253904194332</v>
      </c>
      <c r="AQ897" s="198">
        <f>INDEX(Sorted_by_Variable!AP$502:AP$554,D886)</f>
        <v>4.5562253904194323</v>
      </c>
      <c r="AS897" s="69" t="str">
        <f t="shared" si="149"/>
        <v>Participant levelized cost of saved energy</v>
      </c>
    </row>
    <row r="898" spans="2:45" x14ac:dyDescent="0.35">
      <c r="B898" s="36"/>
      <c r="C898" s="247" t="s">
        <v>2418</v>
      </c>
      <c r="D898" s="248"/>
      <c r="E898" s="250"/>
      <c r="F898" s="249"/>
      <c r="G898" s="250"/>
      <c r="H898" s="250"/>
      <c r="I898" s="250"/>
      <c r="J898" s="250"/>
      <c r="K898" s="250"/>
      <c r="L898" s="250"/>
      <c r="M898" s="250"/>
      <c r="N898" s="250"/>
      <c r="O898" s="250"/>
      <c r="P898" s="250"/>
      <c r="Q898" s="250"/>
      <c r="R898" s="251"/>
      <c r="S898" s="250"/>
      <c r="T898" s="250"/>
      <c r="U898" s="250"/>
      <c r="V898" s="250"/>
      <c r="W898" s="250"/>
      <c r="X898" s="250"/>
      <c r="Y898" s="250"/>
      <c r="Z898" s="250"/>
      <c r="AA898" s="250"/>
      <c r="AB898" s="250"/>
      <c r="AC898" s="250"/>
      <c r="AD898" s="250"/>
      <c r="AE898" s="250"/>
      <c r="AF898" s="250"/>
      <c r="AG898" s="250"/>
      <c r="AH898" s="250"/>
      <c r="AI898" s="250"/>
      <c r="AJ898" s="250"/>
      <c r="AK898" s="250"/>
      <c r="AL898" s="250"/>
      <c r="AM898" s="250"/>
      <c r="AN898" s="250"/>
      <c r="AO898" s="250"/>
      <c r="AP898" s="250"/>
      <c r="AQ898" s="251"/>
      <c r="AS898" s="69" t="str">
        <f>C898</f>
        <v>Annualized total cost of EE</v>
      </c>
    </row>
    <row r="899" spans="2:45" x14ac:dyDescent="0.35">
      <c r="B899" s="36"/>
      <c r="C899" s="244" t="s">
        <v>2418</v>
      </c>
      <c r="D899" s="76" t="s">
        <v>2376</v>
      </c>
      <c r="E899" s="200"/>
      <c r="F899" s="199">
        <f>INDEX(Sorted_by_Variable!E$557:E$609,D886)</f>
        <v>0</v>
      </c>
      <c r="G899" s="200">
        <f>INDEX(Sorted_by_Variable!F$557:F$609,D886)</f>
        <v>0</v>
      </c>
      <c r="H899" s="200">
        <f>INDEX(Sorted_by_Variable!G$557:G$609,D886)</f>
        <v>0</v>
      </c>
      <c r="I899" s="200">
        <f>INDEX(Sorted_by_Variable!H$557:H$609,D886)</f>
        <v>0</v>
      </c>
      <c r="J899" s="200">
        <f>INDEX(Sorted_by_Variable!I$557:I$609,D886)</f>
        <v>19.688946957487797</v>
      </c>
      <c r="K899" s="200">
        <f>INDEX(Sorted_by_Variable!J$557:J$609,D886)</f>
        <v>58.149233446982137</v>
      </c>
      <c r="L899" s="200">
        <f>INDEX(Sorted_by_Variable!K$557:K$609,D886)</f>
        <v>110.48319625539452</v>
      </c>
      <c r="M899" s="200">
        <f>INDEX(Sorted_by_Variable!L$557:L$609,D886)</f>
        <v>175.85658520357526</v>
      </c>
      <c r="N899" s="200">
        <f>INDEX(Sorted_by_Variable!M$557:M$609,D886)</f>
        <v>267.91448842252947</v>
      </c>
      <c r="O899" s="200">
        <f>INDEX(Sorted_by_Variable!N$557:N$609,D886)</f>
        <v>373.00460886641054</v>
      </c>
      <c r="P899" s="200">
        <f>INDEX(Sorted_by_Variable!O$557:O$609,D886)</f>
        <v>489.75444116795859</v>
      </c>
      <c r="Q899" s="200">
        <f>INDEX(Sorted_by_Variable!P$557:P$609,D886)</f>
        <v>598.77658141209815</v>
      </c>
      <c r="R899" s="201">
        <f>INDEX(Sorted_by_Variable!Q$557:Q$609,D886)</f>
        <v>700.2219485771966</v>
      </c>
      <c r="S899" s="200">
        <f>INDEX(Sorted_by_Variable!R$557:R$609,D886)</f>
        <v>794.23260653319142</v>
      </c>
      <c r="T899" s="200">
        <f>INDEX(Sorted_by_Variable!S$557:S$609,D886)</f>
        <v>880.94201169420774</v>
      </c>
      <c r="U899" s="200">
        <f>INDEX(Sorted_by_Variable!T$557:T$609,D886)</f>
        <v>960.4752499274548</v>
      </c>
      <c r="V899" s="200">
        <f>INDEX(Sorted_by_Variable!U$557:U$609,D886)</f>
        <v>1032.9492630747361</v>
      </c>
      <c r="W899" s="200">
        <f>INDEX(Sorted_by_Variable!V$557:V$609,D886)</f>
        <v>1098.473065429082</v>
      </c>
      <c r="X899" s="200">
        <f>INDEX(Sorted_by_Variable!W$557:W$609,D886)</f>
        <v>1157.1479504956674</v>
      </c>
      <c r="Y899" s="200">
        <f>INDEX(Sorted_by_Variable!X$557:X$609,D886)</f>
        <v>1209.0676883533079</v>
      </c>
      <c r="Z899" s="200">
        <f>INDEX(Sorted_by_Variable!Y$557:Y$609,D886)</f>
        <v>1254.318713920414</v>
      </c>
      <c r="AA899" s="200">
        <f>INDEX(Sorted_by_Variable!Z$557:Z$609,D886)</f>
        <v>1292.980306417295</v>
      </c>
      <c r="AB899" s="200">
        <f>INDEX(Sorted_by_Variable!AA$557:AA$609,D886)</f>
        <v>1325.1247603051472</v>
      </c>
      <c r="AC899" s="200">
        <f>INDEX(Sorted_by_Variable!AB$557:AB$609,D886)</f>
        <v>1350.8175479708966</v>
      </c>
      <c r="AD899" s="200">
        <f>INDEX(Sorted_by_Variable!AC$557:AC$609,D886)</f>
        <v>1371.1537347824928</v>
      </c>
      <c r="AE899" s="200">
        <f>INDEX(Sorted_by_Variable!AD$557:AD$609,D886)</f>
        <v>1387.2063490880237</v>
      </c>
      <c r="AF899" s="200">
        <f>INDEX(Sorted_by_Variable!AE$557:AE$609,D886)</f>
        <v>1399.8259900048267</v>
      </c>
      <c r="AG899" s="200">
        <f>INDEX(Sorted_by_Variable!AF$557:AF$609,D886)</f>
        <v>1409.845017507274</v>
      </c>
      <c r="AH899" s="200">
        <f>INDEX(Sorted_by_Variable!AG$557:AG$609,D886)</f>
        <v>1418.84068768727</v>
      </c>
      <c r="AI899" s="200">
        <f>INDEX(Sorted_by_Variable!AH$557:AH$609,D886)</f>
        <v>1427.5568992085618</v>
      </c>
      <c r="AJ899" s="200">
        <f>INDEX(Sorted_by_Variable!AI$557:AI$609,D886)</f>
        <v>1436.8930824561623</v>
      </c>
      <c r="AK899" s="200">
        <f>INDEX(Sorted_by_Variable!AJ$557:AJ$609,D886)</f>
        <v>1446.7639421353172</v>
      </c>
      <c r="AL899" s="200">
        <f>INDEX(Sorted_by_Variable!AK$557:AK$609,D886)</f>
        <v>1457.092185374624</v>
      </c>
      <c r="AM899" s="200">
        <f>INDEX(Sorted_by_Variable!AL$557:AL$609,D886)</f>
        <v>1467.8082168675867</v>
      </c>
      <c r="AN899" s="200">
        <f>INDEX(Sorted_by_Variable!AM$557:AM$609,D886)</f>
        <v>1478.8498519140871</v>
      </c>
      <c r="AO899" s="200">
        <f>INDEX(Sorted_by_Variable!AN$557:AN$609,D886)</f>
        <v>1490.1620466572708</v>
      </c>
      <c r="AP899" s="200">
        <f>INDEX(Sorted_by_Variable!AO$557:AO$609,D886)</f>
        <v>1501.6966448445341</v>
      </c>
      <c r="AQ899" s="201">
        <f>INDEX(Sorted_by_Variable!AP$557:AP$609,D886)</f>
        <v>1513.4121404731388</v>
      </c>
      <c r="AS899" s="69" t="str">
        <f>C898&amp;"|"&amp;C899</f>
        <v>Annualized total cost of EE|Annualized total cost of EE</v>
      </c>
    </row>
    <row r="900" spans="2:45" x14ac:dyDescent="0.35">
      <c r="B900" s="36"/>
      <c r="C900" s="244" t="s">
        <v>2419</v>
      </c>
      <c r="D900" s="76" t="s">
        <v>2376</v>
      </c>
      <c r="E900" s="200"/>
      <c r="F900" s="199">
        <f>INDEX(Sorted_by_Variable!E$612:E$664,D886)</f>
        <v>0</v>
      </c>
      <c r="G900" s="200">
        <f>INDEX(Sorted_by_Variable!F$612:F$664,D886)</f>
        <v>0</v>
      </c>
      <c r="H900" s="200">
        <f>INDEX(Sorted_by_Variable!G$612:G$664,D886)</f>
        <v>0</v>
      </c>
      <c r="I900" s="200">
        <f>INDEX(Sorted_by_Variable!H$612:H$664,D886)</f>
        <v>0</v>
      </c>
      <c r="J900" s="200">
        <f>INDEX(Sorted_by_Variable!I$612:I$664,D886)</f>
        <v>9.8444734787438986</v>
      </c>
      <c r="K900" s="200">
        <f>INDEX(Sorted_by_Variable!J$612:J$664,D886)</f>
        <v>29.074616723491069</v>
      </c>
      <c r="L900" s="200">
        <f>INDEX(Sorted_by_Variable!K$612:K$664,D886)</f>
        <v>55.241598127697259</v>
      </c>
      <c r="M900" s="200">
        <f>INDEX(Sorted_by_Variable!L$612:L$664,D886)</f>
        <v>87.928292601787632</v>
      </c>
      <c r="N900" s="200">
        <f>INDEX(Sorted_by_Variable!M$612:M$664,D886)</f>
        <v>133.95724421126474</v>
      </c>
      <c r="O900" s="200">
        <f>INDEX(Sorted_by_Variable!N$612:N$664,D886)</f>
        <v>186.50230443320527</v>
      </c>
      <c r="P900" s="200">
        <f>INDEX(Sorted_by_Variable!O$612:O$664,D886)</f>
        <v>244.87722058397929</v>
      </c>
      <c r="Q900" s="200">
        <f>INDEX(Sorted_by_Variable!P$612:P$664,D886)</f>
        <v>299.38829070604908</v>
      </c>
      <c r="R900" s="201">
        <f>INDEX(Sorted_by_Variable!Q$612:Q$664,D886)</f>
        <v>350.1109742885983</v>
      </c>
      <c r="S900" s="200">
        <f>INDEX(Sorted_by_Variable!R$612:R$664,D886)</f>
        <v>397.11630326659571</v>
      </c>
      <c r="T900" s="200">
        <f>INDEX(Sorted_by_Variable!S$612:S$664,D886)</f>
        <v>440.47100584710387</v>
      </c>
      <c r="U900" s="200">
        <f>INDEX(Sorted_by_Variable!T$612:T$664,D886)</f>
        <v>480.2376249637274</v>
      </c>
      <c r="V900" s="200">
        <f>INDEX(Sorted_by_Variable!U$612:U$664,D886)</f>
        <v>516.47463153736805</v>
      </c>
      <c r="W900" s="200">
        <f>INDEX(Sorted_by_Variable!V$612:V$664,D886)</f>
        <v>549.236532714541</v>
      </c>
      <c r="X900" s="200">
        <f>INDEX(Sorted_by_Variable!W$612:W$664,D886)</f>
        <v>578.57397524783369</v>
      </c>
      <c r="Y900" s="200">
        <f>INDEX(Sorted_by_Variable!X$612:X$664,D886)</f>
        <v>604.53384417665393</v>
      </c>
      <c r="Z900" s="200">
        <f>INDEX(Sorted_by_Variable!Y$612:Y$664,D886)</f>
        <v>627.15935696020699</v>
      </c>
      <c r="AA900" s="200">
        <f>INDEX(Sorted_by_Variable!Z$612:Z$664,D886)</f>
        <v>646.49015320864748</v>
      </c>
      <c r="AB900" s="200">
        <f>INDEX(Sorted_by_Variable!AA$612:AA$664,D886)</f>
        <v>662.56238015257361</v>
      </c>
      <c r="AC900" s="200">
        <f>INDEX(Sorted_by_Variable!AB$612:AB$664,D886)</f>
        <v>675.40877398544831</v>
      </c>
      <c r="AD900" s="200">
        <f>INDEX(Sorted_by_Variable!AC$612:AC$664,D886)</f>
        <v>685.57686739124642</v>
      </c>
      <c r="AE900" s="200">
        <f>INDEX(Sorted_by_Variable!AD$612:AD$664,D886)</f>
        <v>693.60317454401184</v>
      </c>
      <c r="AF900" s="200">
        <f>INDEX(Sorted_by_Variable!AE$612:AE$664,D886)</f>
        <v>699.91299500241337</v>
      </c>
      <c r="AG900" s="200">
        <f>INDEX(Sorted_by_Variable!AF$612:AF$664,D886)</f>
        <v>704.92250875363698</v>
      </c>
      <c r="AH900" s="200">
        <f>INDEX(Sorted_by_Variable!AG$612:AG$664,D886)</f>
        <v>709.42034384363501</v>
      </c>
      <c r="AI900" s="200">
        <f>INDEX(Sorted_by_Variable!AH$612:AH$664,D886)</f>
        <v>713.77844960428092</v>
      </c>
      <c r="AJ900" s="200">
        <f>INDEX(Sorted_by_Variable!AI$612:AI$664,D886)</f>
        <v>718.44654122808117</v>
      </c>
      <c r="AK900" s="200">
        <f>INDEX(Sorted_by_Variable!AJ$612:AJ$664,D886)</f>
        <v>723.38197106765858</v>
      </c>
      <c r="AL900" s="200">
        <f>INDEX(Sorted_by_Variable!AK$612:AK$664,D886)</f>
        <v>728.54609268731201</v>
      </c>
      <c r="AM900" s="200">
        <f>INDEX(Sorted_by_Variable!AL$612:AL$664,D886)</f>
        <v>733.90410843379334</v>
      </c>
      <c r="AN900" s="200">
        <f>INDEX(Sorted_by_Variable!AM$612:AM$664,D886)</f>
        <v>739.42492595704357</v>
      </c>
      <c r="AO900" s="200">
        <f>INDEX(Sorted_by_Variable!AN$612:AN$664,D886)</f>
        <v>745.08102332863541</v>
      </c>
      <c r="AP900" s="200">
        <f>INDEX(Sorted_by_Variable!AO$612:AO$664,D886)</f>
        <v>750.84832242226707</v>
      </c>
      <c r="AQ900" s="201">
        <f>INDEX(Sorted_by_Variable!AP$612:AP$664,D886)</f>
        <v>756.70607023656942</v>
      </c>
      <c r="AS900" s="69" t="str">
        <f>C898&amp;"|"&amp;C900</f>
        <v>Annualized total cost of EE|Annualized program cost of EE</v>
      </c>
    </row>
    <row r="901" spans="2:45" x14ac:dyDescent="0.35">
      <c r="B901" s="36"/>
      <c r="C901" s="244" t="s">
        <v>2420</v>
      </c>
      <c r="D901" s="76" t="s">
        <v>2376</v>
      </c>
      <c r="E901" s="200"/>
      <c r="F901" s="199">
        <f>INDEX(Sorted_by_Variable!E$667:E$719,D886)</f>
        <v>0</v>
      </c>
      <c r="G901" s="200">
        <f>INDEX(Sorted_by_Variable!F$667:F$719,D886)</f>
        <v>0</v>
      </c>
      <c r="H901" s="200">
        <f>INDEX(Sorted_by_Variable!G$667:G$719,D886)</f>
        <v>0</v>
      </c>
      <c r="I901" s="200">
        <f>INDEX(Sorted_by_Variable!H$667:H$719,D886)</f>
        <v>0</v>
      </c>
      <c r="J901" s="200">
        <f>INDEX(Sorted_by_Variable!I$667:I$719,D886)</f>
        <v>9.8444734787438986</v>
      </c>
      <c r="K901" s="200">
        <f>INDEX(Sorted_by_Variable!J$667:J$719,D886)</f>
        <v>29.074616723491069</v>
      </c>
      <c r="L901" s="200">
        <f>INDEX(Sorted_by_Variable!K$667:K$719,D886)</f>
        <v>55.241598127697259</v>
      </c>
      <c r="M901" s="200">
        <f>INDEX(Sorted_by_Variable!L$667:L$719,D886)</f>
        <v>87.928292601787632</v>
      </c>
      <c r="N901" s="200">
        <f>INDEX(Sorted_by_Variable!M$667:M$719,D886)</f>
        <v>133.95724421126474</v>
      </c>
      <c r="O901" s="200">
        <f>INDEX(Sorted_by_Variable!N$667:N$719,D886)</f>
        <v>186.50230443320527</v>
      </c>
      <c r="P901" s="200">
        <f>INDEX(Sorted_by_Variable!O$667:O$719,D886)</f>
        <v>244.87722058397929</v>
      </c>
      <c r="Q901" s="200">
        <f>INDEX(Sorted_by_Variable!P$667:P$719,D886)</f>
        <v>299.38829070604908</v>
      </c>
      <c r="R901" s="201">
        <f>INDEX(Sorted_by_Variable!Q$667:Q$719,D886)</f>
        <v>350.1109742885983</v>
      </c>
      <c r="S901" s="200">
        <f>INDEX(Sorted_by_Variable!R$667:R$719,D886)</f>
        <v>397.11630326659571</v>
      </c>
      <c r="T901" s="200">
        <f>INDEX(Sorted_by_Variable!S$667:S$719,D886)</f>
        <v>440.47100584710387</v>
      </c>
      <c r="U901" s="200">
        <f>INDEX(Sorted_by_Variable!T$667:T$719,D886)</f>
        <v>480.2376249637274</v>
      </c>
      <c r="V901" s="200">
        <f>INDEX(Sorted_by_Variable!U$667:U$719,D886)</f>
        <v>516.47463153736805</v>
      </c>
      <c r="W901" s="200">
        <f>INDEX(Sorted_by_Variable!V$667:V$719,D886)</f>
        <v>549.236532714541</v>
      </c>
      <c r="X901" s="200">
        <f>INDEX(Sorted_by_Variable!W$667:W$719,D886)</f>
        <v>578.57397524783369</v>
      </c>
      <c r="Y901" s="200">
        <f>INDEX(Sorted_by_Variable!X$667:X$719,D886)</f>
        <v>604.53384417665393</v>
      </c>
      <c r="Z901" s="200">
        <f>INDEX(Sorted_by_Variable!Y$667:Y$719,D886)</f>
        <v>627.15935696020699</v>
      </c>
      <c r="AA901" s="200">
        <f>INDEX(Sorted_by_Variable!Z$667:Z$719,D886)</f>
        <v>646.49015320864748</v>
      </c>
      <c r="AB901" s="200">
        <f>INDEX(Sorted_by_Variable!AA$667:AA$719,D886)</f>
        <v>662.56238015257361</v>
      </c>
      <c r="AC901" s="200">
        <f>INDEX(Sorted_by_Variable!AB$667:AB$719,D886)</f>
        <v>675.40877398544831</v>
      </c>
      <c r="AD901" s="200">
        <f>INDEX(Sorted_by_Variable!AC$667:AC$719,D886)</f>
        <v>685.57686739124642</v>
      </c>
      <c r="AE901" s="200">
        <f>INDEX(Sorted_by_Variable!AD$667:AD$719,D886)</f>
        <v>693.60317454401184</v>
      </c>
      <c r="AF901" s="200">
        <f>INDEX(Sorted_by_Variable!AE$667:AE$719,D886)</f>
        <v>699.91299500241337</v>
      </c>
      <c r="AG901" s="200">
        <f>INDEX(Sorted_by_Variable!AF$667:AF$719,D886)</f>
        <v>704.92250875363698</v>
      </c>
      <c r="AH901" s="200">
        <f>INDEX(Sorted_by_Variable!AG$667:AG$719,D886)</f>
        <v>709.42034384363501</v>
      </c>
      <c r="AI901" s="200">
        <f>INDEX(Sorted_by_Variable!AH$667:AH$719,D886)</f>
        <v>713.77844960428092</v>
      </c>
      <c r="AJ901" s="200">
        <f>INDEX(Sorted_by_Variable!AI$667:AI$719,D886)</f>
        <v>718.44654122808117</v>
      </c>
      <c r="AK901" s="200">
        <f>INDEX(Sorted_by_Variable!AJ$667:AJ$719,D886)</f>
        <v>723.38197106765858</v>
      </c>
      <c r="AL901" s="200">
        <f>INDEX(Sorted_by_Variable!AK$667:AK$719,D886)</f>
        <v>728.54609268731201</v>
      </c>
      <c r="AM901" s="200">
        <f>INDEX(Sorted_by_Variable!AL$667:AL$719,D886)</f>
        <v>733.90410843379334</v>
      </c>
      <c r="AN901" s="200">
        <f>INDEX(Sorted_by_Variable!AM$667:AM$719,D886)</f>
        <v>739.42492595704357</v>
      </c>
      <c r="AO901" s="200">
        <f>INDEX(Sorted_by_Variable!AN$667:AN$719,D886)</f>
        <v>745.08102332863541</v>
      </c>
      <c r="AP901" s="200">
        <f>INDEX(Sorted_by_Variable!AO$667:AO$719,D886)</f>
        <v>750.84832242226707</v>
      </c>
      <c r="AQ901" s="201">
        <f>INDEX(Sorted_by_Variable!AP$667:AP$719,D886)</f>
        <v>756.70607023656942</v>
      </c>
      <c r="AS901" s="69" t="str">
        <f>C898&amp;"|"&amp;C901</f>
        <v>Annualized total cost of EE|Annualized participant cost of EE</v>
      </c>
    </row>
    <row r="902" spans="2:45" x14ac:dyDescent="0.35">
      <c r="B902" s="231"/>
      <c r="C902" s="247" t="s">
        <v>2421</v>
      </c>
      <c r="D902" s="248"/>
      <c r="E902" s="250"/>
      <c r="F902" s="249"/>
      <c r="G902" s="250"/>
      <c r="H902" s="250"/>
      <c r="I902" s="250"/>
      <c r="J902" s="250"/>
      <c r="K902" s="250"/>
      <c r="L902" s="250"/>
      <c r="M902" s="250"/>
      <c r="N902" s="250"/>
      <c r="O902" s="250"/>
      <c r="P902" s="250"/>
      <c r="Q902" s="250"/>
      <c r="R902" s="251"/>
      <c r="S902" s="250"/>
      <c r="T902" s="250"/>
      <c r="U902" s="250"/>
      <c r="V902" s="250"/>
      <c r="W902" s="250"/>
      <c r="X902" s="250"/>
      <c r="Y902" s="250"/>
      <c r="Z902" s="250"/>
      <c r="AA902" s="250"/>
      <c r="AB902" s="250"/>
      <c r="AC902" s="250"/>
      <c r="AD902" s="250"/>
      <c r="AE902" s="250"/>
      <c r="AF902" s="250"/>
      <c r="AG902" s="250"/>
      <c r="AH902" s="250"/>
      <c r="AI902" s="250"/>
      <c r="AJ902" s="250"/>
      <c r="AK902" s="250"/>
      <c r="AL902" s="250"/>
      <c r="AM902" s="250"/>
      <c r="AN902" s="250"/>
      <c r="AO902" s="250"/>
      <c r="AP902" s="250"/>
      <c r="AQ902" s="251"/>
      <c r="AS902" s="69" t="str">
        <f>C902</f>
        <v>Annual first-year costs</v>
      </c>
    </row>
    <row r="903" spans="2:45" x14ac:dyDescent="0.35">
      <c r="B903" s="36"/>
      <c r="C903" s="244" t="s">
        <v>2394</v>
      </c>
      <c r="D903" s="76" t="s">
        <v>2376</v>
      </c>
      <c r="E903" s="200"/>
      <c r="F903" s="199">
        <f>INDEX(Sorted_by_Variable!E$722:E$774,D886)</f>
        <v>0</v>
      </c>
      <c r="G903" s="200">
        <f>INDEX(Sorted_by_Variable!F$722:F$774,D886)</f>
        <v>0</v>
      </c>
      <c r="H903" s="200">
        <f>INDEX(Sorted_by_Variable!G$722:G$774,D886)</f>
        <v>0</v>
      </c>
      <c r="I903" s="200">
        <f>INDEX(Sorted_by_Variable!H$722:H$774,D886)</f>
        <v>0</v>
      </c>
      <c r="J903" s="200">
        <f>INDEX(Sorted_by_Variable!I$722:I$774,D886)</f>
        <v>166.37114999999997</v>
      </c>
      <c r="K903" s="200">
        <f>INDEX(Sorted_by_Variable!J$722:J$774,D886)</f>
        <v>333.74491462627475</v>
      </c>
      <c r="L903" s="200">
        <f>INDEX(Sorted_by_Variable!K$722:K$774,D886)</f>
        <v>468.5426829924163</v>
      </c>
      <c r="M903" s="200">
        <f>INDEX(Sorted_by_Variable!L$722:L$774,D886)</f>
        <v>603.38567587548687</v>
      </c>
      <c r="N903" s="200">
        <f>INDEX(Sorted_by_Variable!M$722:M$774,D886)</f>
        <v>860.62634998510271</v>
      </c>
      <c r="O903" s="200">
        <f>INDEX(Sorted_by_Variable!N$722:N$774,D886)</f>
        <v>1016.0444101764815</v>
      </c>
      <c r="P903" s="200">
        <f>INDEX(Sorted_by_Variable!O$722:O$774,D886)</f>
        <v>1168.044729413401</v>
      </c>
      <c r="Q903" s="200">
        <f>INDEX(Sorted_by_Variable!P$722:P$774,D886)</f>
        <v>1164.2219472413171</v>
      </c>
      <c r="R903" s="201">
        <f>INDEX(Sorted_by_Variable!Q$722:Q$774,D886)</f>
        <v>1161.4732279116986</v>
      </c>
      <c r="S903" s="200">
        <f>INDEX(Sorted_by_Variable!R$722:R$774,D886)</f>
        <v>1159.7802755847949</v>
      </c>
      <c r="T903" s="200">
        <f>INDEX(Sorted_by_Variable!S$722:S$774,D886)</f>
        <v>1159.1259241408547</v>
      </c>
      <c r="U903" s="200">
        <f>INDEX(Sorted_by_Variable!T$722:T$774,D886)</f>
        <v>1159.4941058548768</v>
      </c>
      <c r="V903" s="200">
        <f>INDEX(Sorted_by_Variable!U$722:U$774,D886)</f>
        <v>1160.869821433693</v>
      </c>
      <c r="W903" s="200">
        <f>INDEX(Sorted_by_Variable!V$722:V$774,D886)</f>
        <v>1163.2391113702245</v>
      </c>
      <c r="X903" s="200">
        <f>INDEX(Sorted_by_Variable!W$722:W$774,D886)</f>
        <v>1166.5890285715018</v>
      </c>
      <c r="Y903" s="200">
        <f>INDEX(Sorted_by_Variable!X$722:X$774,D886)</f>
        <v>1170.9076122187319</v>
      </c>
      <c r="Z903" s="200">
        <f>INDEX(Sorted_by_Variable!Y$722:Y$774,D886)</f>
        <v>1176.1838628193289</v>
      </c>
      <c r="AA903" s="200">
        <f>INDEX(Sorted_by_Variable!Z$722:Z$774,D886)</f>
        <v>1182.4077184123983</v>
      </c>
      <c r="AB903" s="200">
        <f>INDEX(Sorted_by_Variable!AA$722:AA$774,D886)</f>
        <v>1189.570031890677</v>
      </c>
      <c r="AC903" s="200">
        <f>INDEX(Sorted_by_Variable!AB$722:AB$774,D886)</f>
        <v>1197.6625494034099</v>
      </c>
      <c r="AD903" s="200">
        <f>INDEX(Sorted_by_Variable!AC$722:AC$774,D886)</f>
        <v>1206.6778898060452</v>
      </c>
      <c r="AE903" s="200">
        <f>INDEX(Sorted_by_Variable!AD$722:AD$774,D886)</f>
        <v>1216.4256412213713</v>
      </c>
      <c r="AF903" s="200">
        <f>INDEX(Sorted_by_Variable!AE$722:AE$774,D886)</f>
        <v>1226.7793558204696</v>
      </c>
      <c r="AG903" s="200">
        <f>INDEX(Sorted_by_Variable!AF$722:AF$774,D886)</f>
        <v>1237.6144258252402</v>
      </c>
      <c r="AH903" s="200">
        <f>INDEX(Sorted_by_Variable!AG$722:AG$774,D886)</f>
        <v>1248.8085576087083</v>
      </c>
      <c r="AI903" s="200">
        <f>INDEX(Sorted_by_Variable!AH$722:AH$774,D886)</f>
        <v>1258.6978829569273</v>
      </c>
      <c r="AJ903" s="200">
        <f>INDEX(Sorted_by_Variable!AI$722:AI$774,D886)</f>
        <v>1268.7078484256608</v>
      </c>
      <c r="AK903" s="200">
        <f>INDEX(Sorted_by_Variable!AJ$722:AJ$774,D886)</f>
        <v>1278.7251099604564</v>
      </c>
      <c r="AL903" s="200">
        <f>INDEX(Sorted_by_Variable!AK$722:AK$774,D886)</f>
        <v>1288.7611422352024</v>
      </c>
      <c r="AM903" s="200">
        <f>INDEX(Sorted_by_Variable!AL$722:AL$774,D886)</f>
        <v>1298.826410746057</v>
      </c>
      <c r="AN903" s="200">
        <f>INDEX(Sorted_by_Variable!AM$722:AM$774,D886)</f>
        <v>1308.9304104917637</v>
      </c>
      <c r="AO903" s="200">
        <f>INDEX(Sorted_by_Variable!AN$722:AN$774,D886)</f>
        <v>1319.0817023854618</v>
      </c>
      <c r="AP903" s="200">
        <f>INDEX(Sorted_by_Variable!AO$722:AO$774,D886)</f>
        <v>1329.2879474872943</v>
      </c>
      <c r="AQ903" s="201">
        <f>INDEX(Sorted_by_Variable!AP$722:AP$774,D886)</f>
        <v>1339.5559391429028</v>
      </c>
      <c r="AS903" s="69" t="str">
        <f>C902&amp;"|"&amp;C903</f>
        <v>Annual first-year costs|Annual total cost of EE</v>
      </c>
    </row>
    <row r="904" spans="2:45" x14ac:dyDescent="0.35">
      <c r="B904" s="36"/>
      <c r="C904" s="244" t="s">
        <v>2385</v>
      </c>
      <c r="D904" s="76" t="s">
        <v>2376</v>
      </c>
      <c r="E904" s="200"/>
      <c r="F904" s="199">
        <f>INDEX(Sorted_by_Variable!E$777:E$829,D886)</f>
        <v>0</v>
      </c>
      <c r="G904" s="200">
        <f>INDEX(Sorted_by_Variable!F$777:F$829,D886)</f>
        <v>0</v>
      </c>
      <c r="H904" s="200">
        <f>INDEX(Sorted_by_Variable!G$777:G$829,D886)</f>
        <v>0</v>
      </c>
      <c r="I904" s="200">
        <f>INDEX(Sorted_by_Variable!H$777:H$829,D886)</f>
        <v>0</v>
      </c>
      <c r="J904" s="200">
        <f>INDEX(Sorted_by_Variable!I$777:I$829,D886)</f>
        <v>83.185574999999986</v>
      </c>
      <c r="K904" s="200">
        <f>INDEX(Sorted_by_Variable!J$777:J$829,D886)</f>
        <v>166.87245731313737</v>
      </c>
      <c r="L904" s="200">
        <f>INDEX(Sorted_by_Variable!K$777:K$829,D886)</f>
        <v>234.27134149620815</v>
      </c>
      <c r="M904" s="200">
        <f>INDEX(Sorted_by_Variable!L$777:L$829,D886)</f>
        <v>301.69283793774343</v>
      </c>
      <c r="N904" s="200">
        <f>INDEX(Sorted_by_Variable!M$777:M$829,D886)</f>
        <v>430.31317499255135</v>
      </c>
      <c r="O904" s="200">
        <f>INDEX(Sorted_by_Variable!N$777:N$829,D886)</f>
        <v>508.02220508824075</v>
      </c>
      <c r="P904" s="200">
        <f>INDEX(Sorted_by_Variable!O$777:O$829,D886)</f>
        <v>584.0223647067005</v>
      </c>
      <c r="Q904" s="200">
        <f>INDEX(Sorted_by_Variable!P$777:P$829,D886)</f>
        <v>582.11097362065857</v>
      </c>
      <c r="R904" s="201">
        <f>INDEX(Sorted_by_Variable!Q$777:Q$829,D886)</f>
        <v>580.73661395584929</v>
      </c>
      <c r="S904" s="200">
        <f>INDEX(Sorted_by_Variable!R$777:R$829,D886)</f>
        <v>579.89013779239747</v>
      </c>
      <c r="T904" s="200">
        <f>INDEX(Sorted_by_Variable!S$777:S$829,D886)</f>
        <v>579.56296207042737</v>
      </c>
      <c r="U904" s="200">
        <f>INDEX(Sorted_by_Variable!T$777:T$829,D886)</f>
        <v>579.7470529274384</v>
      </c>
      <c r="V904" s="200">
        <f>INDEX(Sorted_by_Variable!U$777:U$829,D886)</f>
        <v>580.4349107168465</v>
      </c>
      <c r="W904" s="200">
        <f>INDEX(Sorted_by_Variable!V$777:V$829,D886)</f>
        <v>581.61955568511223</v>
      </c>
      <c r="X904" s="200">
        <f>INDEX(Sorted_by_Variable!W$777:W$829,D886)</f>
        <v>583.29451428575089</v>
      </c>
      <c r="Y904" s="200">
        <f>INDEX(Sorted_by_Variable!X$777:X$829,D886)</f>
        <v>585.45380610936593</v>
      </c>
      <c r="Z904" s="200">
        <f>INDEX(Sorted_by_Variable!Y$777:Y$829,D886)</f>
        <v>588.09193140966443</v>
      </c>
      <c r="AA904" s="200">
        <f>INDEX(Sorted_by_Variable!Z$777:Z$829,D886)</f>
        <v>591.20385920619913</v>
      </c>
      <c r="AB904" s="200">
        <f>INDEX(Sorted_by_Variable!AA$777:AA$829,D886)</f>
        <v>594.7850159453385</v>
      </c>
      <c r="AC904" s="200">
        <f>INDEX(Sorted_by_Variable!AB$777:AB$829,D886)</f>
        <v>598.83127470170496</v>
      </c>
      <c r="AD904" s="200">
        <f>INDEX(Sorted_by_Variable!AC$777:AC$829,D886)</f>
        <v>603.33894490302259</v>
      </c>
      <c r="AE904" s="200">
        <f>INDEX(Sorted_by_Variable!AD$777:AD$829,D886)</f>
        <v>608.21282061068564</v>
      </c>
      <c r="AF904" s="200">
        <f>INDEX(Sorted_by_Variable!AE$777:AE$829,D886)</f>
        <v>613.38967791023481</v>
      </c>
      <c r="AG904" s="200">
        <f>INDEX(Sorted_by_Variable!AF$777:AF$829,D886)</f>
        <v>618.80721291262012</v>
      </c>
      <c r="AH904" s="200">
        <f>INDEX(Sorted_by_Variable!AG$777:AG$829,D886)</f>
        <v>624.40427880435413</v>
      </c>
      <c r="AI904" s="200">
        <f>INDEX(Sorted_by_Variable!AH$777:AH$829,D886)</f>
        <v>629.34894147846364</v>
      </c>
      <c r="AJ904" s="200">
        <f>INDEX(Sorted_by_Variable!AI$777:AI$829,D886)</f>
        <v>634.35392421283041</v>
      </c>
      <c r="AK904" s="200">
        <f>INDEX(Sorted_by_Variable!AJ$777:AJ$829,D886)</f>
        <v>639.3625549802282</v>
      </c>
      <c r="AL904" s="200">
        <f>INDEX(Sorted_by_Variable!AK$777:AK$829,D886)</f>
        <v>644.38057111760122</v>
      </c>
      <c r="AM904" s="200">
        <f>INDEX(Sorted_by_Variable!AL$777:AL$829,D886)</f>
        <v>649.41320537302852</v>
      </c>
      <c r="AN904" s="200">
        <f>INDEX(Sorted_by_Variable!AM$777:AM$829,D886)</f>
        <v>654.46520524588186</v>
      </c>
      <c r="AO904" s="200">
        <f>INDEX(Sorted_by_Variable!AN$777:AN$829,D886)</f>
        <v>659.54085119273088</v>
      </c>
      <c r="AP904" s="200">
        <f>INDEX(Sorted_by_Variable!AO$777:AO$829,D886)</f>
        <v>664.64397374364717</v>
      </c>
      <c r="AQ904" s="201">
        <f>INDEX(Sorted_by_Variable!AP$777:AP$829,D886)</f>
        <v>669.77796957145142</v>
      </c>
      <c r="AS904" s="69" t="str">
        <f>C902&amp;"|"&amp;C904</f>
        <v>Annual first-year costs|Annual program cost of EE</v>
      </c>
    </row>
    <row r="905" spans="2:45" ht="18" thickBot="1" x14ac:dyDescent="0.4">
      <c r="B905" s="29"/>
      <c r="C905" s="245" t="s">
        <v>2386</v>
      </c>
      <c r="D905" s="96" t="s">
        <v>2376</v>
      </c>
      <c r="E905" s="203"/>
      <c r="F905" s="202">
        <f>INDEX(Sorted_by_Variable!E$832:E$884,D886)</f>
        <v>0</v>
      </c>
      <c r="G905" s="203">
        <f>INDEX(Sorted_by_Variable!F$832:F$884,D886)</f>
        <v>0</v>
      </c>
      <c r="H905" s="203">
        <f>INDEX(Sorted_by_Variable!G$832:G$884,D886)</f>
        <v>0</v>
      </c>
      <c r="I905" s="203">
        <f>INDEX(Sorted_by_Variable!H$832:H$884,D886)</f>
        <v>0</v>
      </c>
      <c r="J905" s="203">
        <f>INDEX(Sorted_by_Variable!I$832:I$884,D886)</f>
        <v>83.185574999999986</v>
      </c>
      <c r="K905" s="203">
        <f>INDEX(Sorted_by_Variable!J$832:J$884,D886)</f>
        <v>166.87245731313737</v>
      </c>
      <c r="L905" s="203">
        <f>INDEX(Sorted_by_Variable!K$832:K$884,D886)</f>
        <v>234.27134149620815</v>
      </c>
      <c r="M905" s="203">
        <f>INDEX(Sorted_by_Variable!L$832:L$884,D886)</f>
        <v>301.69283793774343</v>
      </c>
      <c r="N905" s="203">
        <f>INDEX(Sorted_by_Variable!M$832:M$884,D886)</f>
        <v>430.31317499255135</v>
      </c>
      <c r="O905" s="203">
        <f>INDEX(Sorted_by_Variable!N$832:N$884,D886)</f>
        <v>508.02220508824075</v>
      </c>
      <c r="P905" s="203">
        <f>INDEX(Sorted_by_Variable!O$832:O$884,D886)</f>
        <v>584.0223647067005</v>
      </c>
      <c r="Q905" s="203">
        <f>INDEX(Sorted_by_Variable!P$832:P$884,D886)</f>
        <v>582.11097362065857</v>
      </c>
      <c r="R905" s="204">
        <f>INDEX(Sorted_by_Variable!Q$832:Q$884,D886)</f>
        <v>580.73661395584929</v>
      </c>
      <c r="S905" s="203">
        <f>INDEX(Sorted_by_Variable!R$832:R$884,D886)</f>
        <v>579.89013779239747</v>
      </c>
      <c r="T905" s="203">
        <f>INDEX(Sorted_by_Variable!S$832:S$884,D886)</f>
        <v>579.56296207042737</v>
      </c>
      <c r="U905" s="203">
        <f>INDEX(Sorted_by_Variable!T$832:T$884,D886)</f>
        <v>579.7470529274384</v>
      </c>
      <c r="V905" s="203">
        <f>INDEX(Sorted_by_Variable!U$832:U$884,D886)</f>
        <v>580.4349107168465</v>
      </c>
      <c r="W905" s="203">
        <f>INDEX(Sorted_by_Variable!V$832:V$884,D886)</f>
        <v>581.61955568511223</v>
      </c>
      <c r="X905" s="203">
        <f>INDEX(Sorted_by_Variable!W$832:W$884,D886)</f>
        <v>583.29451428575089</v>
      </c>
      <c r="Y905" s="203">
        <f>INDEX(Sorted_by_Variable!X$832:X$884,D886)</f>
        <v>585.45380610936593</v>
      </c>
      <c r="Z905" s="203">
        <f>INDEX(Sorted_by_Variable!Y$832:Y$884,D886)</f>
        <v>588.09193140966443</v>
      </c>
      <c r="AA905" s="203">
        <f>INDEX(Sorted_by_Variable!Z$832:Z$884,D886)</f>
        <v>591.20385920619913</v>
      </c>
      <c r="AB905" s="203">
        <f>INDEX(Sorted_by_Variable!AA$832:AA$884,D886)</f>
        <v>594.7850159453385</v>
      </c>
      <c r="AC905" s="203">
        <f>INDEX(Sorted_by_Variable!AB$832:AB$884,D886)</f>
        <v>598.83127470170496</v>
      </c>
      <c r="AD905" s="203">
        <f>INDEX(Sorted_by_Variable!AC$832:AC$884,D886)</f>
        <v>603.33894490302259</v>
      </c>
      <c r="AE905" s="203">
        <f>INDEX(Sorted_by_Variable!AD$832:AD$884,D886)</f>
        <v>608.21282061068564</v>
      </c>
      <c r="AF905" s="203">
        <f>INDEX(Sorted_by_Variable!AE$832:AE$884,D886)</f>
        <v>613.38967791023481</v>
      </c>
      <c r="AG905" s="203">
        <f>INDEX(Sorted_by_Variable!AF$832:AF$884,D886)</f>
        <v>618.80721291262012</v>
      </c>
      <c r="AH905" s="203">
        <f>INDEX(Sorted_by_Variable!AG$832:AG$884,D886)</f>
        <v>624.40427880435413</v>
      </c>
      <c r="AI905" s="203">
        <f>INDEX(Sorted_by_Variable!AH$832:AH$884,D886)</f>
        <v>629.34894147846364</v>
      </c>
      <c r="AJ905" s="203">
        <f>INDEX(Sorted_by_Variable!AI$832:AI$884,D886)</f>
        <v>634.35392421283041</v>
      </c>
      <c r="AK905" s="203">
        <f>INDEX(Sorted_by_Variable!AJ$832:AJ$884,D886)</f>
        <v>639.3625549802282</v>
      </c>
      <c r="AL905" s="203">
        <f>INDEX(Sorted_by_Variable!AK$832:AK$884,D886)</f>
        <v>644.38057111760122</v>
      </c>
      <c r="AM905" s="203">
        <f>INDEX(Sorted_by_Variable!AL$832:AL$884,D886)</f>
        <v>649.41320537302852</v>
      </c>
      <c r="AN905" s="203">
        <f>INDEX(Sorted_by_Variable!AM$832:AM$884,D886)</f>
        <v>654.46520524588186</v>
      </c>
      <c r="AO905" s="203">
        <f>INDEX(Sorted_by_Variable!AN$832:AN$884,D886)</f>
        <v>659.54085119273088</v>
      </c>
      <c r="AP905" s="203">
        <f>INDEX(Sorted_by_Variable!AO$832:AO$884,D886)</f>
        <v>664.64397374364717</v>
      </c>
      <c r="AQ905" s="204">
        <f>INDEX(Sorted_by_Variable!AP$832:AP$884,D886)</f>
        <v>669.77796957145142</v>
      </c>
      <c r="AS905" s="69" t="str">
        <f>C902&amp;"|"&amp;C905</f>
        <v>Annual first-year costs|Annual participant cost of EE</v>
      </c>
    </row>
    <row r="906" spans="2:45" ht="18.75" thickTop="1" thickBot="1" x14ac:dyDescent="0.4"/>
    <row r="907" spans="2:45" ht="25.5" thickTop="1" x14ac:dyDescent="0.5">
      <c r="B907" s="217" t="str">
        <f>INDEX(Sorted_by_Variable!$C$7:$C$59,D907)</f>
        <v>Texas</v>
      </c>
      <c r="C907" s="94"/>
      <c r="D907" s="228">
        <f>D886+1</f>
        <v>42</v>
      </c>
      <c r="E907" s="220"/>
      <c r="F907" s="222"/>
      <c r="G907" s="94"/>
      <c r="H907" s="94"/>
      <c r="I907" s="94"/>
      <c r="J907" s="94"/>
      <c r="K907" s="94"/>
      <c r="L907" s="94"/>
      <c r="M907" s="94"/>
      <c r="N907" s="94"/>
      <c r="O907" s="94"/>
      <c r="P907" s="94"/>
      <c r="Q907" s="94"/>
      <c r="R907" s="220"/>
      <c r="S907" s="94"/>
      <c r="T907" s="94"/>
      <c r="U907" s="94"/>
      <c r="V907" s="94"/>
      <c r="W907" s="94"/>
      <c r="X907" s="94"/>
      <c r="Y907" s="94"/>
      <c r="Z907" s="94"/>
      <c r="AA907" s="94"/>
      <c r="AB907" s="94"/>
      <c r="AC907" s="94"/>
      <c r="AD907" s="94"/>
      <c r="AE907" s="94"/>
      <c r="AF907" s="94"/>
      <c r="AG907" s="94"/>
      <c r="AH907" s="94"/>
      <c r="AI907" s="94"/>
      <c r="AJ907" s="94"/>
      <c r="AK907" s="94"/>
      <c r="AL907" s="94"/>
      <c r="AM907" s="94"/>
      <c r="AN907" s="94"/>
      <c r="AO907" s="94"/>
      <c r="AP907" s="94"/>
      <c r="AQ907" s="220"/>
      <c r="AS907" s="69"/>
    </row>
    <row r="908" spans="2:45" x14ac:dyDescent="0.35">
      <c r="C908" t="s">
        <v>2358</v>
      </c>
      <c r="D908" s="76" t="s">
        <v>0</v>
      </c>
      <c r="E908" s="166">
        <f>INDEX(Sorted_by_Variable!D$7:D$59,D907)</f>
        <v>366153.82</v>
      </c>
      <c r="F908" s="167">
        <f>INDEX(Sorted_by_Variable!E$7:E$59,D907)</f>
        <v>369409.16470823798</v>
      </c>
      <c r="G908" s="166">
        <f>INDEX(Sorted_by_Variable!F$7:F$59,D907)</f>
        <v>372693.45154022449</v>
      </c>
      <c r="H908" s="166">
        <f>INDEX(Sorted_by_Variable!G$7:G$59,D907)</f>
        <v>376006.9378101927</v>
      </c>
      <c r="I908" s="166">
        <f>INDEX(Sorted_by_Variable!H$7:H$59,D907)</f>
        <v>379349.8831200659</v>
      </c>
      <c r="J908" s="166">
        <f>INDEX(Sorted_by_Variable!I$7:I$59,D907)</f>
        <v>382722.54937979684</v>
      </c>
      <c r="K908" s="166">
        <f>INDEX(Sorted_by_Variable!J$7:J$59,D907)</f>
        <v>386125.20082788734</v>
      </c>
      <c r="L908" s="166">
        <f>INDEX(Sorted_by_Variable!K$7:K$59,D907)</f>
        <v>389558.10405209073</v>
      </c>
      <c r="M908" s="166">
        <f>INDEX(Sorted_by_Variable!L$7:L$59,D907)</f>
        <v>393021.52801029821</v>
      </c>
      <c r="N908" s="166">
        <f>INDEX(Sorted_by_Variable!M$7:M$59,D907)</f>
        <v>396515.74405161088</v>
      </c>
      <c r="O908" s="166">
        <f>INDEX(Sorted_by_Variable!N$7:N$59,D907)</f>
        <v>400041.02593759925</v>
      </c>
      <c r="P908" s="166">
        <f>INDEX(Sorted_by_Variable!O$7:O$59,D907)</f>
        <v>403597.64986375149</v>
      </c>
      <c r="Q908" s="166">
        <f>INDEX(Sorted_by_Variable!P$7:P$59,D907)</f>
        <v>407185.89448111266</v>
      </c>
      <c r="R908" s="168">
        <f>INDEX(Sorted_by_Variable!Q$7:Q$59,D907)</f>
        <v>410806.04091811617</v>
      </c>
      <c r="S908" s="166">
        <f>INDEX(Sorted_by_Variable!R$7:R$59,D907)</f>
        <v>414458.37280260934</v>
      </c>
      <c r="T908" s="166">
        <f>INDEX(Sorted_by_Variable!S$7:S$59,D907)</f>
        <v>418143.17628407484</v>
      </c>
      <c r="U908" s="166">
        <f>INDEX(Sorted_by_Variable!T$7:T$59,D907)</f>
        <v>421860.7400560496</v>
      </c>
      <c r="V908" s="166">
        <f>INDEX(Sorted_by_Variable!U$7:U$59,D907)</f>
        <v>425611.35537874326</v>
      </c>
      <c r="W908" s="166">
        <f>INDEX(Sorted_by_Variable!V$7:V$59,D907)</f>
        <v>429395.31610185734</v>
      </c>
      <c r="X908" s="166">
        <f>INDEX(Sorted_by_Variable!W$7:W$59,D907)</f>
        <v>433212.91868760763</v>
      </c>
      <c r="Y908" s="166">
        <f>INDEX(Sorted_by_Variable!X$7:X$59,D907)</f>
        <v>437064.46223395114</v>
      </c>
      <c r="Z908" s="166">
        <f>INDEX(Sorted_by_Variable!Y$7:Y$59,D907)</f>
        <v>440950.24849801953</v>
      </c>
      <c r="AA908" s="166">
        <f>INDEX(Sorted_by_Variable!Z$7:Z$59,D907)</f>
        <v>444870.58191976079</v>
      </c>
      <c r="AB908" s="166">
        <f>INDEX(Sorted_by_Variable!AA$7:AA$59,D907)</f>
        <v>448825.76964579144</v>
      </c>
      <c r="AC908" s="166">
        <f>INDEX(Sorted_by_Variable!AB$7:AB$59,D907)</f>
        <v>452816.12155346031</v>
      </c>
      <c r="AD908" s="166">
        <f>INDEX(Sorted_by_Variable!AC$7:AC$59,D907)</f>
        <v>456841.95027512679</v>
      </c>
      <c r="AE908" s="166">
        <f>INDEX(Sorted_by_Variable!AD$7:AD$59,D907)</f>
        <v>460903.57122265437</v>
      </c>
      <c r="AF908" s="166">
        <f>INDEX(Sorted_by_Variable!AE$7:AE$59,D907)</f>
        <v>465001.30261212244</v>
      </c>
      <c r="AG908" s="166">
        <f>INDEX(Sorted_by_Variable!AF$7:AF$59,D907)</f>
        <v>469135.46548875753</v>
      </c>
      <c r="AH908" s="166">
        <f>INDEX(Sorted_by_Variable!AG$7:AG$59,D907)</f>
        <v>473688.6480506743</v>
      </c>
      <c r="AI908" s="166">
        <f>INDEX(Sorted_by_Variable!AH$7:AH$59,D907)</f>
        <v>478286.0214124074</v>
      </c>
      <c r="AJ908" s="166">
        <f>INDEX(Sorted_by_Variable!AI$7:AI$59,D907)</f>
        <v>482928.01446666243</v>
      </c>
      <c r="AK908" s="166">
        <f>INDEX(Sorted_by_Variable!AJ$7:AJ$59,D907)</f>
        <v>487615.06026875257</v>
      </c>
      <c r="AL908" s="166">
        <f>INDEX(Sorted_by_Variable!AK$7:AK$59,D907)</f>
        <v>492347.59607699851</v>
      </c>
      <c r="AM908" s="166">
        <f>INDEX(Sorted_by_Variable!AL$7:AL$59,D907)</f>
        <v>497126.06339352066</v>
      </c>
      <c r="AN908" s="166">
        <f>INDEX(Sorted_by_Variable!AM$7:AM$59,D907)</f>
        <v>501950.90800542722</v>
      </c>
      <c r="AO908" s="166">
        <f>INDEX(Sorted_by_Variable!AN$7:AN$59,D907)</f>
        <v>506822.58002640208</v>
      </c>
      <c r="AP908" s="166">
        <f>INDEX(Sorted_by_Variable!AO$7:AO$59,D907)</f>
        <v>511741.53393869626</v>
      </c>
      <c r="AQ908" s="168">
        <f>INDEX(Sorted_by_Variable!AP$7:AP$59,D907)</f>
        <v>516708.22863552696</v>
      </c>
      <c r="AS908" s="69" t="str">
        <f t="shared" ref="AS908:AS918" si="151">C908</f>
        <v>BAU sales</v>
      </c>
    </row>
    <row r="909" spans="2:45" x14ac:dyDescent="0.35">
      <c r="C909" t="s">
        <v>2372</v>
      </c>
      <c r="D909" s="76" t="s">
        <v>0</v>
      </c>
      <c r="E909" s="166">
        <f>INDEX(Sorted_by_Variable!D$62:D$114,D907)</f>
        <v>365467.266</v>
      </c>
      <c r="F909" s="167">
        <f>INDEX(Sorted_by_Variable!E$62:E$114,D907)</f>
        <v>369409.16470823798</v>
      </c>
      <c r="G909" s="166">
        <f>INDEX(Sorted_by_Variable!F$62:F$114,D907)</f>
        <v>372693.45154022449</v>
      </c>
      <c r="H909" s="166">
        <f>INDEX(Sorted_by_Variable!G$62:G$114,D907)</f>
        <v>376006.9378101927</v>
      </c>
      <c r="I909" s="166">
        <f>INDEX(Sorted_by_Variable!H$62:H$114,D907)</f>
        <v>379349.8831200659</v>
      </c>
      <c r="J909" s="166">
        <f>INDEX(Sorted_by_Variable!I$62:I$114,D907)</f>
        <v>382035.99537979683</v>
      </c>
      <c r="K909" s="166">
        <f>INDEX(Sorted_by_Variable!J$62:J$114,D907)</f>
        <v>384019.29388561001</v>
      </c>
      <c r="L909" s="166">
        <f>INDEX(Sorted_by_Variable!K$62:K$114,D907)</f>
        <v>385333.8541727782</v>
      </c>
      <c r="M909" s="166">
        <f>INDEX(Sorted_by_Variable!L$62:L$114,D907)</f>
        <v>386018.05549655511</v>
      </c>
      <c r="N909" s="166">
        <f>INDEX(Sorted_by_Variable!M$62:M$114,D907)</f>
        <v>386114.05809558393</v>
      </c>
      <c r="O909" s="166">
        <f>INDEX(Sorted_by_Variable!N$62:N$114,D907)</f>
        <v>385667.26016134775</v>
      </c>
      <c r="P909" s="166">
        <f>INDEX(Sorted_by_Variable!O$62:O$114,D907)</f>
        <v>384725.74300695781</v>
      </c>
      <c r="Q909" s="166">
        <f>INDEX(Sorted_by_Variable!P$62:P$114,D907)</f>
        <v>383651.27031499741</v>
      </c>
      <c r="R909" s="168">
        <f>INDEX(Sorted_by_Variable!Q$62:Q$114,D907)</f>
        <v>382928.54738280113</v>
      </c>
      <c r="S909" s="166">
        <f>INDEX(Sorted_by_Variable!R$62:R$114,D907)</f>
        <v>382551.73332390509</v>
      </c>
      <c r="T909" s="166">
        <f>INDEX(Sorted_by_Variable!S$62:S$114,D907)</f>
        <v>382515.3550839565</v>
      </c>
      <c r="U909" s="166">
        <f>INDEX(Sorted_by_Variable!T$62:T$114,D907)</f>
        <v>382814.29733442469</v>
      </c>
      <c r="V909" s="166">
        <f>INDEX(Sorted_by_Variable!U$62:U$114,D907)</f>
        <v>383443.79280850006</v>
      </c>
      <c r="W909" s="166">
        <f>INDEX(Sorted_by_Variable!V$62:V$114,D907)</f>
        <v>384399.41306456976</v>
      </c>
      <c r="X909" s="166">
        <f>INDEX(Sorted_by_Variable!W$62:W$114,D907)</f>
        <v>385677.05966323079</v>
      </c>
      <c r="Y909" s="166">
        <f>INDEX(Sorted_by_Variable!X$62:X$114,D907)</f>
        <v>387272.95574434561</v>
      </c>
      <c r="Z909" s="166">
        <f>INDEX(Sorted_by_Variable!Y$62:Y$114,D907)</f>
        <v>389183.63799117639</v>
      </c>
      <c r="AA909" s="166">
        <f>INDEX(Sorted_by_Variable!Z$62:Z$114,D907)</f>
        <v>391405.9489691442</v>
      </c>
      <c r="AB909" s="166">
        <f>INDEX(Sorted_by_Variable!AA$62:AA$114,D907)</f>
        <v>393937.02982725116</v>
      </c>
      <c r="AC909" s="166">
        <f>INDEX(Sorted_by_Variable!AB$62:AB$114,D907)</f>
        <v>396774.31335067935</v>
      </c>
      <c r="AD909" s="166">
        <f>INDEX(Sorted_by_Variable!AC$62:AC$114,D907)</f>
        <v>399879.38293248578</v>
      </c>
      <c r="AE909" s="166">
        <f>INDEX(Sorted_by_Variable!AD$62:AD$114,D907)</f>
        <v>403210.30697731726</v>
      </c>
      <c r="AF909" s="166">
        <f>INDEX(Sorted_by_Variable!AE$62:AE$114,D907)</f>
        <v>406725.64648698678</v>
      </c>
      <c r="AG909" s="166">
        <f>INDEX(Sorted_by_Variable!AF$62:AF$114,D907)</f>
        <v>410384.62252723047</v>
      </c>
      <c r="AH909" s="166">
        <f>INDEX(Sorted_by_Variable!AG$62:AG$114,D907)</f>
        <v>414529.52930053521</v>
      </c>
      <c r="AI909" s="166">
        <f>INDEX(Sorted_by_Variable!AH$62:AH$114,D907)</f>
        <v>418740.44447393698</v>
      </c>
      <c r="AJ909" s="166">
        <f>INDEX(Sorted_by_Variable!AI$62:AI$114,D907)</f>
        <v>422979.7602711544</v>
      </c>
      <c r="AK909" s="166">
        <f>INDEX(Sorted_by_Variable!AJ$62:AJ$114,D907)</f>
        <v>427227.39279093314</v>
      </c>
      <c r="AL909" s="166">
        <f>INDEX(Sorted_by_Variable!AK$62:AK$114,D907)</f>
        <v>431487.84963693109</v>
      </c>
      <c r="AM909" s="166">
        <f>INDEX(Sorted_by_Variable!AL$62:AL$114,D907)</f>
        <v>435765.30391120596</v>
      </c>
      <c r="AN909" s="166">
        <f>INDEX(Sorted_by_Variable!AM$62:AM$114,D907)</f>
        <v>440063.60744278767</v>
      </c>
      <c r="AO909" s="166">
        <f>INDEX(Sorted_by_Variable!AN$62:AN$114,D907)</f>
        <v>444386.30326374865</v>
      </c>
      <c r="AP909" s="166">
        <f>INDEX(Sorted_by_Variable!AO$62:AO$114,D907)</f>
        <v>448736.63736248424</v>
      </c>
      <c r="AQ909" s="168">
        <f>INDEX(Sorted_by_Variable!AP$62:AP$114,D907)</f>
        <v>453117.56974252954</v>
      </c>
      <c r="AS909" s="69" t="str">
        <f t="shared" si="151"/>
        <v>Sales after EE</v>
      </c>
    </row>
    <row r="910" spans="2:45" x14ac:dyDescent="0.35">
      <c r="C910" t="s">
        <v>2356</v>
      </c>
      <c r="D910" s="76" t="s">
        <v>0</v>
      </c>
      <c r="E910" s="166">
        <f>INDEX(Sorted_by_Variable!D$117:D$169,D907)</f>
        <v>0</v>
      </c>
      <c r="F910" s="167">
        <f>INDEX(Sorted_by_Variable!E$117:E$169,D907)</f>
        <v>0</v>
      </c>
      <c r="G910" s="166">
        <f>INDEX(Sorted_by_Variable!F$117:F$169,D907)</f>
        <v>0</v>
      </c>
      <c r="H910" s="166">
        <f>INDEX(Sorted_by_Variable!G$117:G$169,D907)</f>
        <v>0</v>
      </c>
      <c r="I910" s="166">
        <f>INDEX(Sorted_by_Variable!H$117:H$169,D907)</f>
        <v>0</v>
      </c>
      <c r="J910" s="166">
        <f>INDEX(Sorted_by_Variable!I$117:I$169,D907)</f>
        <v>686.55399999999997</v>
      </c>
      <c r="K910" s="166">
        <f>INDEX(Sorted_by_Variable!J$117:J$169,D907)</f>
        <v>2105.9069422773168</v>
      </c>
      <c r="L910" s="166">
        <f>INDEX(Sorted_by_Variable!K$117:K$169,D907)</f>
        <v>4224.2498793125333</v>
      </c>
      <c r="M910" s="166">
        <f>INDEX(Sorted_by_Variable!L$117:L$169,D907)</f>
        <v>7003.4725137430842</v>
      </c>
      <c r="N910" s="166">
        <f>INDEX(Sorted_by_Variable!M$117:M$169,D907)</f>
        <v>10401.685956026949</v>
      </c>
      <c r="O910" s="166">
        <f>INDEX(Sorted_by_Variable!N$117:N$169,D907)</f>
        <v>14373.765776251488</v>
      </c>
      <c r="P910" s="166">
        <f>INDEX(Sorted_by_Variable!O$117:O$169,D907)</f>
        <v>18871.906856793707</v>
      </c>
      <c r="Q910" s="166">
        <f>INDEX(Sorted_by_Variable!P$117:P$169,D907)</f>
        <v>23534.624166115245</v>
      </c>
      <c r="R910" s="168">
        <f>INDEX(Sorted_by_Variable!Q$117:Q$169,D907)</f>
        <v>27877.493535315043</v>
      </c>
      <c r="S910" s="166">
        <f>INDEX(Sorted_by_Variable!R$117:R$169,D907)</f>
        <v>31906.639478704266</v>
      </c>
      <c r="T910" s="166">
        <f>INDEX(Sorted_by_Variable!S$117:S$169,D907)</f>
        <v>35627.821200118364</v>
      </c>
      <c r="U910" s="166">
        <f>INDEX(Sorted_by_Variable!T$117:T$169,D907)</f>
        <v>39046.442721624888</v>
      </c>
      <c r="V910" s="166">
        <f>INDEX(Sorted_by_Variable!U$117:U$169,D907)</f>
        <v>42167.562570243208</v>
      </c>
      <c r="W910" s="166">
        <f>INDEX(Sorted_by_Variable!V$117:V$169,D907)</f>
        <v>44995.903037287586</v>
      </c>
      <c r="X910" s="166">
        <f>INDEX(Sorted_by_Variable!W$117:W$169,D907)</f>
        <v>47535.859024376819</v>
      </c>
      <c r="Y910" s="166">
        <f>INDEX(Sorted_by_Variable!X$117:X$169,D907)</f>
        <v>49791.506489605519</v>
      </c>
      <c r="Z910" s="166">
        <f>INDEX(Sorted_by_Variable!Y$117:Y$169,D907)</f>
        <v>51766.610506843135</v>
      </c>
      <c r="AA910" s="166">
        <f>INDEX(Sorted_by_Variable!Z$117:Z$169,D907)</f>
        <v>53464.632950616615</v>
      </c>
      <c r="AB910" s="166">
        <f>INDEX(Sorted_by_Variable!AA$117:AA$169,D907)</f>
        <v>54888.739818540271</v>
      </c>
      <c r="AC910" s="166">
        <f>INDEX(Sorted_by_Variable!AB$117:AB$169,D907)</f>
        <v>56041.808202780943</v>
      </c>
      <c r="AD910" s="166">
        <f>INDEX(Sorted_by_Variable!AC$117:AC$169,D907)</f>
        <v>56962.567342640999</v>
      </c>
      <c r="AE910" s="166">
        <f>INDEX(Sorted_by_Variable!AD$117:AD$169,D907)</f>
        <v>57693.264245337086</v>
      </c>
      <c r="AF910" s="166">
        <f>INDEX(Sorted_by_Variable!AE$117:AE$169,D907)</f>
        <v>58275.656125135676</v>
      </c>
      <c r="AG910" s="166">
        <f>INDEX(Sorted_by_Variable!AF$117:AF$169,D907)</f>
        <v>58750.842961527043</v>
      </c>
      <c r="AH910" s="166">
        <f>INDEX(Sorted_by_Variable!AG$117:AG$169,D907)</f>
        <v>59159.11875013911</v>
      </c>
      <c r="AI910" s="166">
        <f>INDEX(Sorted_by_Variable!AH$117:AH$169,D907)</f>
        <v>59545.576938470404</v>
      </c>
      <c r="AJ910" s="166">
        <f>INDEX(Sorted_by_Variable!AI$117:AI$169,D907)</f>
        <v>59948.254195508023</v>
      </c>
      <c r="AK910" s="166">
        <f>INDEX(Sorted_by_Variable!AJ$117:AJ$169,D907)</f>
        <v>60387.667477819428</v>
      </c>
      <c r="AL910" s="166">
        <f>INDEX(Sorted_by_Variable!AK$117:AK$169,D907)</f>
        <v>60859.746440067393</v>
      </c>
      <c r="AM910" s="166">
        <f>INDEX(Sorted_by_Variable!AL$117:AL$169,D907)</f>
        <v>61360.759482314694</v>
      </c>
      <c r="AN910" s="166">
        <f>INDEX(Sorted_by_Variable!AM$117:AM$169,D907)</f>
        <v>61887.300562639546</v>
      </c>
      <c r="AO910" s="166">
        <f>INDEX(Sorted_by_Variable!AN$117:AN$169,D907)</f>
        <v>62436.276762653448</v>
      </c>
      <c r="AP910" s="166">
        <f>INDEX(Sorted_by_Variable!AO$117:AO$169,D907)</f>
        <v>63004.896576212006</v>
      </c>
      <c r="AQ910" s="168">
        <f>INDEX(Sorted_by_Variable!AP$117:AP$169,D907)</f>
        <v>63590.658892997453</v>
      </c>
      <c r="AS910" s="69" t="str">
        <f t="shared" si="151"/>
        <v>Net cumulative savings</v>
      </c>
    </row>
    <row r="911" spans="2:45" x14ac:dyDescent="0.35">
      <c r="C911" t="s">
        <v>2390</v>
      </c>
      <c r="D911" s="76" t="s">
        <v>1</v>
      </c>
      <c r="E911" s="174">
        <f t="shared" ref="E911:AQ911" si="152">E910/E908</f>
        <v>0</v>
      </c>
      <c r="F911" s="173">
        <f t="shared" si="152"/>
        <v>0</v>
      </c>
      <c r="G911" s="174">
        <f t="shared" si="152"/>
        <v>0</v>
      </c>
      <c r="H911" s="174">
        <f t="shared" si="152"/>
        <v>0</v>
      </c>
      <c r="I911" s="174">
        <f t="shared" si="152"/>
        <v>0</v>
      </c>
      <c r="J911" s="174">
        <f t="shared" si="152"/>
        <v>1.7938686944695655E-3</v>
      </c>
      <c r="K911" s="174">
        <f t="shared" si="152"/>
        <v>5.45394845444447E-3</v>
      </c>
      <c r="L911" s="174">
        <f t="shared" si="152"/>
        <v>1.0843696576641304E-2</v>
      </c>
      <c r="M911" s="174">
        <f t="shared" si="152"/>
        <v>1.7819564615706177E-2</v>
      </c>
      <c r="N911" s="174">
        <f t="shared" si="152"/>
        <v>2.6232718655108574E-2</v>
      </c>
      <c r="O911" s="174">
        <f t="shared" si="152"/>
        <v>3.5930729210992454E-2</v>
      </c>
      <c r="P911" s="174">
        <f t="shared" si="152"/>
        <v>4.675920898737785E-2</v>
      </c>
      <c r="Q911" s="174">
        <f t="shared" si="152"/>
        <v>5.779823045222629E-2</v>
      </c>
      <c r="R911" s="175">
        <f t="shared" si="152"/>
        <v>6.7860476133727837E-2</v>
      </c>
      <c r="S911" s="174">
        <f t="shared" si="152"/>
        <v>7.6983942350949144E-2</v>
      </c>
      <c r="T911" s="174">
        <f t="shared" si="152"/>
        <v>8.5204837053023702E-2</v>
      </c>
      <c r="U911" s="174">
        <f t="shared" si="152"/>
        <v>9.2557659469418907E-2</v>
      </c>
      <c r="V911" s="174">
        <f t="shared" si="152"/>
        <v>9.9075276158266765E-2</v>
      </c>
      <c r="W911" s="174">
        <f t="shared" si="152"/>
        <v>0.10478899361495145</v>
      </c>
      <c r="X911" s="174">
        <f t="shared" si="152"/>
        <v>0.10972862759583402</v>
      </c>
      <c r="Y911" s="174">
        <f t="shared" si="152"/>
        <v>0.11392256930501296</v>
      </c>
      <c r="Z911" s="174">
        <f t="shared" si="152"/>
        <v>0.11739784858535042</v>
      </c>
      <c r="AA911" s="174">
        <f t="shared" si="152"/>
        <v>0.12018019424862707</v>
      </c>
      <c r="AB911" s="174">
        <f t="shared" si="152"/>
        <v>0.12229409167360841</v>
      </c>
      <c r="AC911" s="174">
        <f t="shared" si="152"/>
        <v>0.12376283779499786</v>
      </c>
      <c r="AD911" s="174">
        <f t="shared" si="152"/>
        <v>0.12468768971049195</v>
      </c>
      <c r="AE911" s="174">
        <f t="shared" si="152"/>
        <v>0.12517426170574514</v>
      </c>
      <c r="AF911" s="174">
        <f t="shared" si="152"/>
        <v>0.12532364059578968</v>
      </c>
      <c r="AG911" s="174">
        <f t="shared" si="152"/>
        <v>0.12523214995122761</v>
      </c>
      <c r="AH911" s="174">
        <f t="shared" si="152"/>
        <v>0.12489030293124184</v>
      </c>
      <c r="AI911" s="174">
        <f t="shared" si="152"/>
        <v>0.12449784077449877</v>
      </c>
      <c r="AJ911" s="174">
        <f t="shared" si="152"/>
        <v>0.12413496918731018</v>
      </c>
      <c r="AK911" s="174">
        <f t="shared" si="152"/>
        <v>0.12384290888090357</v>
      </c>
      <c r="AL911" s="174">
        <f t="shared" si="152"/>
        <v>0.12361134069709057</v>
      </c>
      <c r="AM911" s="174">
        <f t="shared" si="152"/>
        <v>0.1234309846147456</v>
      </c>
      <c r="AN911" s="174">
        <f t="shared" si="152"/>
        <v>0.12329353244634514</v>
      </c>
      <c r="AO911" s="174">
        <f t="shared" si="152"/>
        <v>0.12319158463579293</v>
      </c>
      <c r="AP911" s="174">
        <f t="shared" si="152"/>
        <v>0.12311859092476875</v>
      </c>
      <c r="AQ911" s="175">
        <f t="shared" si="152"/>
        <v>0.12306879466758543</v>
      </c>
      <c r="AS911" s="69" t="str">
        <f t="shared" si="151"/>
        <v>Net cumulative savings as a percent of sales before EE</v>
      </c>
    </row>
    <row r="912" spans="2:45" x14ac:dyDescent="0.35">
      <c r="C912" t="s">
        <v>2378</v>
      </c>
      <c r="D912" s="76" t="s">
        <v>0</v>
      </c>
      <c r="E912" s="166">
        <f>INDEX(Sorted_by_Variable!D$227:D$279,D907)</f>
        <v>0</v>
      </c>
      <c r="F912" s="167">
        <f>INDEX(Sorted_by_Variable!E$227:E$279,D907)</f>
        <v>0</v>
      </c>
      <c r="G912" s="166">
        <f>INDEX(Sorted_by_Variable!F$227:F$279,D907)</f>
        <v>0</v>
      </c>
      <c r="H912" s="166">
        <f>INDEX(Sorted_by_Variable!G$227:G$279,D907)</f>
        <v>0</v>
      </c>
      <c r="I912" s="166">
        <f>INDEX(Sorted_by_Variable!H$227:H$279,D907)</f>
        <v>0</v>
      </c>
      <c r="J912" s="166">
        <f>INDEX(Sorted_by_Variable!I$227:I$279,D907)</f>
        <v>686.55399999999997</v>
      </c>
      <c r="K912" s="166">
        <f>INDEX(Sorted_by_Variable!J$227:J$279,D907)</f>
        <v>1455.4873633299487</v>
      </c>
      <c r="L912" s="166">
        <f>INDEX(Sorted_by_Variable!K$227:K$279,D907)</f>
        <v>2231.0819561578455</v>
      </c>
      <c r="M912" s="166">
        <f>INDEX(Sorted_by_Variable!L$227:L$279,D907)</f>
        <v>3009.3870196667503</v>
      </c>
      <c r="N912" s="166">
        <f>INDEX(Sorted_by_Variable!M$227:M$279,D907)</f>
        <v>3786.7666180288415</v>
      </c>
      <c r="O912" s="166">
        <f>INDEX(Sorted_by_Variable!N$227:N$279,D907)</f>
        <v>4559.9365021815593</v>
      </c>
      <c r="P912" s="166">
        <f>INDEX(Sorted_by_Variable!O$227:O$279,D907)</f>
        <v>5325.9944205087932</v>
      </c>
      <c r="Q912" s="166">
        <f>INDEX(Sorted_by_Variable!P$227:P$279,D907)</f>
        <v>5770.8861451043667</v>
      </c>
      <c r="R912" s="168">
        <f>INDEX(Sorted_by_Variable!Q$227:Q$279,D907)</f>
        <v>5754.7690547249613</v>
      </c>
      <c r="S912" s="166">
        <f>INDEX(Sorted_by_Variable!R$227:R$279,D907)</f>
        <v>5743.9282107420167</v>
      </c>
      <c r="T912" s="166">
        <f>INDEX(Sorted_by_Variable!S$227:S$279,D907)</f>
        <v>5738.2759998585761</v>
      </c>
      <c r="U912" s="166">
        <f>INDEX(Sorted_by_Variable!T$227:T$279,D907)</f>
        <v>5737.7303262593468</v>
      </c>
      <c r="V912" s="166">
        <f>INDEX(Sorted_by_Variable!U$227:U$279,D907)</f>
        <v>5742.2144600163701</v>
      </c>
      <c r="W912" s="166">
        <f>INDEX(Sorted_by_Variable!V$227:V$279,D907)</f>
        <v>5751.6568921275011</v>
      </c>
      <c r="X912" s="166">
        <f>INDEX(Sorted_by_Variable!W$227:W$279,D907)</f>
        <v>5765.991195968546</v>
      </c>
      <c r="Y912" s="166">
        <f>INDEX(Sorted_by_Variable!X$227:X$279,D907)</f>
        <v>5785.1558949484615</v>
      </c>
      <c r="Z912" s="166">
        <f>INDEX(Sorted_by_Variable!Y$227:Y$279,D907)</f>
        <v>5809.0943361651844</v>
      </c>
      <c r="AA912" s="166">
        <f>INDEX(Sorted_by_Variable!Z$227:Z$279,D907)</f>
        <v>5837.7545698676458</v>
      </c>
      <c r="AB912" s="166">
        <f>INDEX(Sorted_by_Variable!AA$227:AA$279,D907)</f>
        <v>5871.0892345371631</v>
      </c>
      <c r="AC912" s="166">
        <f>INDEX(Sorted_by_Variable!AB$227:AB$279,D907)</f>
        <v>5909.0554474087676</v>
      </c>
      <c r="AD912" s="166">
        <f>INDEX(Sorted_by_Variable!AC$227:AC$279,D907)</f>
        <v>5951.6147002601901</v>
      </c>
      <c r="AE912" s="166">
        <f>INDEX(Sorted_by_Variable!AD$227:AD$279,D907)</f>
        <v>5998.1907439872866</v>
      </c>
      <c r="AF912" s="166">
        <f>INDEX(Sorted_by_Variable!AE$227:AE$279,D907)</f>
        <v>6048.1546046597587</v>
      </c>
      <c r="AG912" s="166">
        <f>INDEX(Sorted_by_Variable!AF$227:AF$279,D907)</f>
        <v>6100.8846973048012</v>
      </c>
      <c r="AH912" s="166">
        <f>INDEX(Sorted_by_Variable!AG$227:AG$279,D907)</f>
        <v>6155.7693379084567</v>
      </c>
      <c r="AI912" s="166">
        <f>INDEX(Sorted_by_Variable!AH$227:AH$279,D907)</f>
        <v>6217.9429395080278</v>
      </c>
      <c r="AJ912" s="166">
        <f>INDEX(Sorted_by_Variable!AI$227:AI$279,D907)</f>
        <v>6281.1066671090548</v>
      </c>
      <c r="AK912" s="166">
        <f>INDEX(Sorted_by_Variable!AJ$227:AJ$279,D907)</f>
        <v>6344.6964040673156</v>
      </c>
      <c r="AL912" s="166">
        <f>INDEX(Sorted_by_Variable!AK$227:AK$279,D907)</f>
        <v>6408.4108918639968</v>
      </c>
      <c r="AM912" s="166">
        <f>INDEX(Sorted_by_Variable!AL$227:AL$279,D907)</f>
        <v>6472.3177445539659</v>
      </c>
      <c r="AN912" s="166">
        <f>INDEX(Sorted_by_Variable!AM$227:AM$279,D907)</f>
        <v>6536.4795586680893</v>
      </c>
      <c r="AO912" s="166">
        <f>INDEX(Sorted_by_Variable!AN$227:AN$279,D907)</f>
        <v>6600.954111641815</v>
      </c>
      <c r="AP912" s="166">
        <f>INDEX(Sorted_by_Variable!AO$227:AO$279,D907)</f>
        <v>6665.7945489562298</v>
      </c>
      <c r="AQ912" s="168">
        <f>INDEX(Sorted_by_Variable!AP$227:AP$279,D907)</f>
        <v>6731.0495604372636</v>
      </c>
      <c r="AS912" s="69" t="str">
        <f t="shared" si="151"/>
        <v>Annual first-year savings</v>
      </c>
    </row>
    <row r="913" spans="2:45" x14ac:dyDescent="0.35">
      <c r="C913" t="s">
        <v>2379</v>
      </c>
      <c r="D913" s="76" t="s">
        <v>1</v>
      </c>
      <c r="E913" s="174">
        <f>INDEX(Sorted_by_Variable!D$282:D$335,D907)</f>
        <v>0</v>
      </c>
      <c r="F913" s="173">
        <f>INDEX(Sorted_by_Variable!E$282:E$335,D907)</f>
        <v>1.8785649601789506E-3</v>
      </c>
      <c r="G913" s="174">
        <f>INDEX(Sorted_by_Variable!F$282:F$335,D907)</f>
        <v>1.8585191316036929E-3</v>
      </c>
      <c r="H913" s="174">
        <f>INDEX(Sorted_by_Variable!G$282:G$335,D907)</f>
        <v>1.8421413018197364E-3</v>
      </c>
      <c r="I913" s="174">
        <f>INDEX(Sorted_by_Variable!H$282:H$335,D907)</f>
        <v>1.8259077983996418E-3</v>
      </c>
      <c r="J913" s="174">
        <f>INDEX(Sorted_by_Variable!I$282:I$335,D907)</f>
        <v>1.8098173494960656E-3</v>
      </c>
      <c r="K913" s="174">
        <f>INDEX(Sorted_by_Variable!J$282:J$335,D907)</f>
        <v>1.7970924423429523E-3</v>
      </c>
      <c r="L913" s="174">
        <f>INDEX(Sorted_by_Variable!K$282:K$335,D907)</f>
        <v>1.787811213997252E-3</v>
      </c>
      <c r="M913" s="174">
        <f>INDEX(Sorted_by_Variable!L$282:L$335,D907)</f>
        <v>1.7817121246039259E-3</v>
      </c>
      <c r="N913" s="174">
        <f>INDEX(Sorted_by_Variable!M$282:M$335,D907)</f>
        <v>1.7785541122340763E-3</v>
      </c>
      <c r="O913" s="174">
        <f>INDEX(Sorted_by_Variable!N$282:N$335,D907)</f>
        <v>1.7781118962263763E-3</v>
      </c>
      <c r="P913" s="174">
        <f>INDEX(Sorted_by_Variable!O$282:O$335,D907)</f>
        <v>1.7801718499848114E-3</v>
      </c>
      <c r="Q913" s="174">
        <f>INDEX(Sorted_by_Variable!P$282:P$335,D907)</f>
        <v>1.7845283620326483E-3</v>
      </c>
      <c r="R913" s="175">
        <f>INDEX(Sorted_by_Variable!Q$282:Q$335,D907)</f>
        <v>1.7895262002815835E-3</v>
      </c>
      <c r="S913" s="174">
        <f>INDEX(Sorted_by_Variable!R$282:R$335,D907)</f>
        <v>1.7929036753524528E-3</v>
      </c>
      <c r="T913" s="174">
        <f>INDEX(Sorted_by_Variable!S$282:S$335,D907)</f>
        <v>1.7946696882920599E-3</v>
      </c>
      <c r="U913" s="174">
        <f>INDEX(Sorted_by_Variable!T$282:T$335,D907)</f>
        <v>1.794840366210427E-3</v>
      </c>
      <c r="V913" s="174">
        <f>INDEX(Sorted_by_Variable!U$282:U$335,D907)</f>
        <v>1.7934387633391597E-3</v>
      </c>
      <c r="W913" s="174">
        <f>INDEX(Sorted_by_Variable!V$282:V$335,D907)</f>
        <v>1.790494494568281E-3</v>
      </c>
      <c r="X913" s="174">
        <f>INDEX(Sorted_by_Variable!W$282:W$335,D907)</f>
        <v>1.7860433098129513E-3</v>
      </c>
      <c r="Y913" s="174">
        <f>INDEX(Sorted_by_Variable!X$282:X$335,D907)</f>
        <v>1.7801266183669099E-3</v>
      </c>
      <c r="Z913" s="174">
        <f>INDEX(Sorted_by_Variable!Y$282:Y$335,D907)</f>
        <v>1.7727909729209745E-3</v>
      </c>
      <c r="AA913" s="174">
        <f>INDEX(Sorted_by_Variable!Z$282:Z$335,D907)</f>
        <v>1.7640875231644901E-3</v>
      </c>
      <c r="AB913" s="174">
        <f>INDEX(Sorted_by_Variable!AA$282:AA$335,D907)</f>
        <v>1.754071448858135E-3</v>
      </c>
      <c r="AC913" s="174">
        <f>INDEX(Sorted_by_Variable!AB$282:AB$335,D907)</f>
        <v>1.7428013819900782E-3</v>
      </c>
      <c r="AD913" s="174">
        <f>INDEX(Sorted_by_Variable!AC$282:AC$335,D907)</f>
        <v>1.7303388271337158E-3</v>
      </c>
      <c r="AE913" s="174">
        <f>INDEX(Sorted_by_Variable!AD$282:AD$335,D907)</f>
        <v>1.7169027194280614E-3</v>
      </c>
      <c r="AF913" s="174">
        <f>INDEX(Sorted_by_Variable!AE$282:AE$335,D907)</f>
        <v>1.7027193703126797E-3</v>
      </c>
      <c r="AG913" s="174">
        <f>INDEX(Sorted_by_Variable!AF$282:AF$335,D907)</f>
        <v>1.6880027259898063E-3</v>
      </c>
      <c r="AH913" s="174">
        <f>INDEX(Sorted_by_Variable!AG$282:AG$335,D907)</f>
        <v>1.6729525482023749E-3</v>
      </c>
      <c r="AI913" s="174">
        <f>INDEX(Sorted_by_Variable!AH$282:AH$335,D907)</f>
        <v>1.656224590702792E-3</v>
      </c>
      <c r="AJ913" s="174">
        <f>INDEX(Sorted_by_Variable!AI$282:AI$335,D907)</f>
        <v>1.6395693539049392E-3</v>
      </c>
      <c r="AK913" s="174">
        <f>INDEX(Sorted_by_Variable!AJ$282:AJ$335,D907)</f>
        <v>1.6231367655981442E-3</v>
      </c>
      <c r="AL913" s="174">
        <f>INDEX(Sorted_by_Variable!AK$282:AK$335,D907)</f>
        <v>1.6069990164136554E-3</v>
      </c>
      <c r="AM913" s="174">
        <f>INDEX(Sorted_by_Variable!AL$282:AL$335,D907)</f>
        <v>1.5911317099141736E-3</v>
      </c>
      <c r="AN913" s="174">
        <f>INDEX(Sorted_by_Variable!AM$282:AM$335,D907)</f>
        <v>1.5755132265874389E-3</v>
      </c>
      <c r="AO913" s="174">
        <f>INDEX(Sorted_by_Variable!AN$282:AN$335,D907)</f>
        <v>1.5601244647099302E-3</v>
      </c>
      <c r="AP913" s="174">
        <f>INDEX(Sorted_by_Variable!AO$282:AO$335,D907)</f>
        <v>1.5449486065562238E-3</v>
      </c>
      <c r="AQ913" s="175">
        <f>INDEX(Sorted_by_Variable!AP$282:AP$335,D907)</f>
        <v>1.5299709068448753E-3</v>
      </c>
      <c r="AS913" s="69" t="str">
        <f t="shared" si="151"/>
        <v>EIA and EERS savings as a percent of previous year sales</v>
      </c>
    </row>
    <row r="914" spans="2:45" x14ac:dyDescent="0.35">
      <c r="C914" t="s">
        <v>2391</v>
      </c>
      <c r="D914" s="76" t="s">
        <v>1</v>
      </c>
      <c r="E914" s="174">
        <f>INDEX(Sorted_by_Variable!D$337:D$389,D907)</f>
        <v>0</v>
      </c>
      <c r="F914" s="173">
        <f>INDEX(Sorted_by_Variable!E$337:E$389,D907)</f>
        <v>0</v>
      </c>
      <c r="G914" s="174">
        <f>INDEX(Sorted_by_Variable!F$337:F$389,D907)</f>
        <v>0</v>
      </c>
      <c r="H914" s="174">
        <f>INDEX(Sorted_by_Variable!G$337:G$389,D907)</f>
        <v>0</v>
      </c>
      <c r="I914" s="174">
        <f>INDEX(Sorted_by_Variable!H$337:H$389,D907)</f>
        <v>0</v>
      </c>
      <c r="J914" s="174">
        <f>INDEX(Sorted_by_Variable!I$337:I$389,D907)</f>
        <v>1.8098173494960656E-3</v>
      </c>
      <c r="K914" s="174">
        <f>INDEX(Sorted_by_Variable!J$337:J$389,D907)</f>
        <v>3.8098173494960658E-3</v>
      </c>
      <c r="L914" s="174">
        <f>INDEX(Sorted_by_Variable!K$337:K$389,D907)</f>
        <v>5.8098173494960659E-3</v>
      </c>
      <c r="M914" s="174">
        <f>INDEX(Sorted_by_Variable!L$337:L$389,D907)</f>
        <v>7.8098173494960659E-3</v>
      </c>
      <c r="N914" s="174">
        <f>INDEX(Sorted_by_Variable!M$337:M$389,D907)</f>
        <v>9.809817349496066E-3</v>
      </c>
      <c r="O914" s="174">
        <f>INDEX(Sorted_by_Variable!N$337:N$389,D907)</f>
        <v>1.1809817349496066E-2</v>
      </c>
      <c r="P914" s="174">
        <f>INDEX(Sorted_by_Variable!O$337:O$389,D907)</f>
        <v>1.3809817349496066E-2</v>
      </c>
      <c r="Q914" s="174">
        <f>INDEX(Sorted_by_Variable!P$337:P$389,D907)</f>
        <v>1.4999999999999999E-2</v>
      </c>
      <c r="R914" s="175">
        <f>INDEX(Sorted_by_Variable!Q$337:Q$389,D907)</f>
        <v>1.4999999999999999E-2</v>
      </c>
      <c r="S914" s="174">
        <f>INDEX(Sorted_by_Variable!R$337:R$389,D907)</f>
        <v>1.4999999999999999E-2</v>
      </c>
      <c r="T914" s="174">
        <f>INDEX(Sorted_by_Variable!S$337:S$389,D907)</f>
        <v>1.4999999999999999E-2</v>
      </c>
      <c r="U914" s="174">
        <f>INDEX(Sorted_by_Variable!T$337:T$389,D907)</f>
        <v>1.4999999999999999E-2</v>
      </c>
      <c r="V914" s="174">
        <f>INDEX(Sorted_by_Variable!U$337:U$389,D907)</f>
        <v>1.4999999999999999E-2</v>
      </c>
      <c r="W914" s="174">
        <f>INDEX(Sorted_by_Variable!V$337:V$389,D907)</f>
        <v>1.4999999999999999E-2</v>
      </c>
      <c r="X914" s="174">
        <f>INDEX(Sorted_by_Variable!W$337:W$389,D907)</f>
        <v>1.4999999999999999E-2</v>
      </c>
      <c r="Y914" s="174">
        <f>INDEX(Sorted_by_Variable!X$337:X$389,D907)</f>
        <v>1.4999999999999999E-2</v>
      </c>
      <c r="Z914" s="174">
        <f>INDEX(Sorted_by_Variable!Y$337:Y$389,D907)</f>
        <v>1.4999999999999999E-2</v>
      </c>
      <c r="AA914" s="174">
        <f>INDEX(Sorted_by_Variable!Z$337:Z$389,D907)</f>
        <v>1.4999999999999999E-2</v>
      </c>
      <c r="AB914" s="174">
        <f>INDEX(Sorted_by_Variable!AA$337:AA$389,D907)</f>
        <v>1.4999999999999999E-2</v>
      </c>
      <c r="AC914" s="174">
        <f>INDEX(Sorted_by_Variable!AB$337:AB$389,D907)</f>
        <v>1.4999999999999999E-2</v>
      </c>
      <c r="AD914" s="174">
        <f>INDEX(Sorted_by_Variable!AC$337:AC$389,D907)</f>
        <v>1.4999999999999999E-2</v>
      </c>
      <c r="AE914" s="174">
        <f>INDEX(Sorted_by_Variable!AD$337:AD$389,D907)</f>
        <v>1.4999999999999999E-2</v>
      </c>
      <c r="AF914" s="174">
        <f>INDEX(Sorted_by_Variable!AE$337:AE$389,D907)</f>
        <v>1.4999999999999999E-2</v>
      </c>
      <c r="AG914" s="174">
        <f>INDEX(Sorted_by_Variable!AF$337:AF$389,D907)</f>
        <v>1.4999999999999999E-2</v>
      </c>
      <c r="AH914" s="174">
        <f>INDEX(Sorted_by_Variable!AG$337:AG$389,D907)</f>
        <v>1.4999999999999999E-2</v>
      </c>
      <c r="AI914" s="174">
        <f>INDEX(Sorted_by_Variable!AH$337:AH$389,D907)</f>
        <v>1.4999999999999999E-2</v>
      </c>
      <c r="AJ914" s="174">
        <f>INDEX(Sorted_by_Variable!AI$337:AI$389,D907)</f>
        <v>1.4999999999999999E-2</v>
      </c>
      <c r="AK914" s="174">
        <f>INDEX(Sorted_by_Variable!AJ$337:AJ$389,D907)</f>
        <v>1.4999999999999999E-2</v>
      </c>
      <c r="AL914" s="174">
        <f>INDEX(Sorted_by_Variable!AK$337:AK$389,D907)</f>
        <v>1.4999999999999999E-2</v>
      </c>
      <c r="AM914" s="174">
        <f>INDEX(Sorted_by_Variable!AL$337:AL$389,D907)</f>
        <v>1.4999999999999999E-2</v>
      </c>
      <c r="AN914" s="174">
        <f>INDEX(Sorted_by_Variable!AM$337:AM$389,D907)</f>
        <v>1.4999999999999999E-2</v>
      </c>
      <c r="AO914" s="174">
        <f>INDEX(Sorted_by_Variable!AN$337:AN$389,D907)</f>
        <v>1.4999999999999999E-2</v>
      </c>
      <c r="AP914" s="174">
        <f>INDEX(Sorted_by_Variable!AO$337:AO$389,D907)</f>
        <v>1.4999999999999999E-2</v>
      </c>
      <c r="AQ914" s="175">
        <f>INDEX(Sorted_by_Variable!AP$337:AP$389,D907)</f>
        <v>1.4999999999999999E-2</v>
      </c>
      <c r="AS914" s="69" t="str">
        <f t="shared" si="151"/>
        <v>First-year savings as a percent of previous year sales</v>
      </c>
    </row>
    <row r="915" spans="2:45" x14ac:dyDescent="0.35">
      <c r="B915" s="231"/>
      <c r="C915" s="231" t="s">
        <v>2414</v>
      </c>
      <c r="D915" s="248"/>
      <c r="E915" s="250"/>
      <c r="F915" s="249"/>
      <c r="G915" s="250"/>
      <c r="H915" s="250"/>
      <c r="I915" s="250"/>
      <c r="J915" s="250"/>
      <c r="K915" s="250"/>
      <c r="L915" s="250"/>
      <c r="M915" s="250"/>
      <c r="N915" s="250"/>
      <c r="O915" s="250"/>
      <c r="P915" s="250"/>
      <c r="Q915" s="250"/>
      <c r="R915" s="251"/>
      <c r="S915" s="250"/>
      <c r="T915" s="250"/>
      <c r="U915" s="250"/>
      <c r="V915" s="250"/>
      <c r="W915" s="250"/>
      <c r="X915" s="250"/>
      <c r="Y915" s="250"/>
      <c r="Z915" s="250"/>
      <c r="AA915" s="250"/>
      <c r="AB915" s="250"/>
      <c r="AC915" s="250"/>
      <c r="AD915" s="250"/>
      <c r="AE915" s="250"/>
      <c r="AF915" s="250"/>
      <c r="AG915" s="250"/>
      <c r="AH915" s="250"/>
      <c r="AI915" s="250"/>
      <c r="AJ915" s="250"/>
      <c r="AK915" s="250"/>
      <c r="AL915" s="250"/>
      <c r="AM915" s="250"/>
      <c r="AN915" s="250"/>
      <c r="AO915" s="250"/>
      <c r="AP915" s="250"/>
      <c r="AQ915" s="251"/>
      <c r="AS915" s="69" t="str">
        <f t="shared" si="151"/>
        <v>Levelized cost of saved energy associated with program year</v>
      </c>
    </row>
    <row r="916" spans="2:45" x14ac:dyDescent="0.35">
      <c r="B916" s="36"/>
      <c r="C916" s="267" t="s">
        <v>2403</v>
      </c>
      <c r="D916" s="76" t="s">
        <v>2375</v>
      </c>
      <c r="E916" s="197"/>
      <c r="F916" s="196">
        <f>INDEX(Sorted_by_Variable!E$392:E$444,D907)</f>
        <v>0</v>
      </c>
      <c r="G916" s="197">
        <f>INDEX(Sorted_by_Variable!F$392:F$444,D907)</f>
        <v>0</v>
      </c>
      <c r="H916" s="197">
        <f>INDEX(Sorted_by_Variable!G$392:G$444,D907)</f>
        <v>0</v>
      </c>
      <c r="I916" s="197">
        <f>INDEX(Sorted_by_Variable!H$392:H$444,D907)</f>
        <v>0</v>
      </c>
      <c r="J916" s="197">
        <f>INDEX(Sorted_by_Variable!I$392:I$444,D907)</f>
        <v>6.5088934148849056</v>
      </c>
      <c r="K916" s="197">
        <f>INDEX(Sorted_by_Variable!J$392:J$444,D907)</f>
        <v>6.5088934148849065</v>
      </c>
      <c r="L916" s="197">
        <f>INDEX(Sorted_by_Variable!K$392:K$444,D907)</f>
        <v>7.8106720978618851</v>
      </c>
      <c r="M916" s="197">
        <f>INDEX(Sorted_by_Variable!L$392:L$444,D907)</f>
        <v>7.8106720978618887</v>
      </c>
      <c r="N916" s="197">
        <f>INDEX(Sorted_by_Variable!M$392:M$444,D907)</f>
        <v>7.8106720978618869</v>
      </c>
      <c r="O916" s="197">
        <f>INDEX(Sorted_by_Variable!N$392:N$444,D907)</f>
        <v>9.1124507808388646</v>
      </c>
      <c r="P916" s="197">
        <f>INDEX(Sorted_by_Variable!O$392:O$444,D907)</f>
        <v>9.1124507808388646</v>
      </c>
      <c r="Q916" s="197">
        <f>INDEX(Sorted_by_Variable!P$392:P$444,D907)</f>
        <v>9.1124507808388664</v>
      </c>
      <c r="R916" s="198">
        <f>INDEX(Sorted_by_Variable!Q$392:Q$444,D907)</f>
        <v>9.1124507808388699</v>
      </c>
      <c r="S916" s="197">
        <f>INDEX(Sorted_by_Variable!R$392:R$444,D907)</f>
        <v>9.1124507808388646</v>
      </c>
      <c r="T916" s="197">
        <f>INDEX(Sorted_by_Variable!S$392:S$444,D907)</f>
        <v>9.1124507808388664</v>
      </c>
      <c r="U916" s="197">
        <f>INDEX(Sorted_by_Variable!T$392:T$444,D907)</f>
        <v>9.1124507808388682</v>
      </c>
      <c r="V916" s="197">
        <f>INDEX(Sorted_by_Variable!U$392:U$444,D907)</f>
        <v>9.1124507808388699</v>
      </c>
      <c r="W916" s="197">
        <f>INDEX(Sorted_by_Variable!V$392:V$444,D907)</f>
        <v>9.1124507808388699</v>
      </c>
      <c r="X916" s="197">
        <f>INDEX(Sorted_by_Variable!W$392:W$444,D907)</f>
        <v>9.1124507808388664</v>
      </c>
      <c r="Y916" s="197">
        <f>INDEX(Sorted_by_Variable!X$392:X$444,D907)</f>
        <v>9.1124507808388682</v>
      </c>
      <c r="Z916" s="197">
        <f>INDEX(Sorted_by_Variable!Y$392:Y$444,D907)</f>
        <v>9.1124507808388664</v>
      </c>
      <c r="AA916" s="197">
        <f>INDEX(Sorted_by_Variable!Z$392:Z$444,D907)</f>
        <v>9.1124507808388664</v>
      </c>
      <c r="AB916" s="197">
        <f>INDEX(Sorted_by_Variable!AA$392:AA$444,D907)</f>
        <v>9.1124507808388682</v>
      </c>
      <c r="AC916" s="197">
        <f>INDEX(Sorted_by_Variable!AB$392:AB$444,D907)</f>
        <v>9.1124507808388682</v>
      </c>
      <c r="AD916" s="197">
        <f>INDEX(Sorted_by_Variable!AC$392:AC$444,D907)</f>
        <v>9.1124507808388699</v>
      </c>
      <c r="AE916" s="197">
        <f>INDEX(Sorted_by_Variable!AD$392:AD$444,D907)</f>
        <v>9.1124507808388664</v>
      </c>
      <c r="AF916" s="197">
        <f>INDEX(Sorted_by_Variable!AE$392:AE$444,D907)</f>
        <v>9.1124507808388682</v>
      </c>
      <c r="AG916" s="197">
        <f>INDEX(Sorted_by_Variable!AF$392:AF$444,D907)</f>
        <v>9.1124507808388699</v>
      </c>
      <c r="AH916" s="197">
        <f>INDEX(Sorted_by_Variable!AG$392:AG$444,D907)</f>
        <v>9.1124507808388664</v>
      </c>
      <c r="AI916" s="197">
        <f>INDEX(Sorted_by_Variable!AH$392:AH$444,D907)</f>
        <v>9.1124507808388699</v>
      </c>
      <c r="AJ916" s="197">
        <f>INDEX(Sorted_by_Variable!AI$392:AI$444,D907)</f>
        <v>9.1124507808388699</v>
      </c>
      <c r="AK916" s="197">
        <f>INDEX(Sorted_by_Variable!AJ$392:AJ$444,D907)</f>
        <v>9.1124507808388682</v>
      </c>
      <c r="AL916" s="197">
        <f>INDEX(Sorted_by_Variable!AK$392:AK$444,D907)</f>
        <v>9.1124507808388664</v>
      </c>
      <c r="AM916" s="197">
        <f>INDEX(Sorted_by_Variable!AL$392:AL$444,D907)</f>
        <v>9.1124507808388682</v>
      </c>
      <c r="AN916" s="197">
        <f>INDEX(Sorted_by_Variable!AM$392:AM$444,D907)</f>
        <v>9.1124507808388664</v>
      </c>
      <c r="AO916" s="197">
        <f>INDEX(Sorted_by_Variable!AN$392:AN$444,D907)</f>
        <v>9.1124507808388682</v>
      </c>
      <c r="AP916" s="197">
        <f>INDEX(Sorted_by_Variable!AO$392:AO$444,D907)</f>
        <v>9.1124507808388699</v>
      </c>
      <c r="AQ916" s="198">
        <f>INDEX(Sorted_by_Variable!AP$392:AP$444,D907)</f>
        <v>9.1124507808388682</v>
      </c>
      <c r="AS916" s="69" t="str">
        <f t="shared" si="151"/>
        <v>Total levelized cost of saved energy</v>
      </c>
    </row>
    <row r="917" spans="2:45" x14ac:dyDescent="0.35">
      <c r="B917" s="36"/>
      <c r="C917" s="267" t="s">
        <v>2397</v>
      </c>
      <c r="D917" s="76" t="s">
        <v>2375</v>
      </c>
      <c r="E917" s="197"/>
      <c r="F917" s="196">
        <f>INDEX(Sorted_by_Variable!E$447:E$499,D907)</f>
        <v>0</v>
      </c>
      <c r="G917" s="197">
        <f>INDEX(Sorted_by_Variable!F$447:F$499,D907)</f>
        <v>0</v>
      </c>
      <c r="H917" s="197">
        <f>INDEX(Sorted_by_Variable!G$447:G$499,D907)</f>
        <v>0</v>
      </c>
      <c r="I917" s="197">
        <f>INDEX(Sorted_by_Variable!H$447:H$499,D907)</f>
        <v>0</v>
      </c>
      <c r="J917" s="197">
        <f>INDEX(Sorted_by_Variable!I$447:I$499,D907)</f>
        <v>3.2544467074424528</v>
      </c>
      <c r="K917" s="197">
        <f>INDEX(Sorted_by_Variable!J$447:J$499,D907)</f>
        <v>3.2544467074424532</v>
      </c>
      <c r="L917" s="197">
        <f>INDEX(Sorted_by_Variable!K$447:K$499,D907)</f>
        <v>3.9053360489309425</v>
      </c>
      <c r="M917" s="197">
        <f>INDEX(Sorted_by_Variable!L$447:L$499,D907)</f>
        <v>3.9053360489309443</v>
      </c>
      <c r="N917" s="197">
        <f>INDEX(Sorted_by_Variable!M$447:M$499,D907)</f>
        <v>3.9053360489309434</v>
      </c>
      <c r="O917" s="197">
        <f>INDEX(Sorted_by_Variable!N$447:N$499,D907)</f>
        <v>4.5562253904194323</v>
      </c>
      <c r="P917" s="197">
        <f>INDEX(Sorted_by_Variable!O$447:O$499,D907)</f>
        <v>4.5562253904194323</v>
      </c>
      <c r="Q917" s="197">
        <f>INDEX(Sorted_by_Variable!P$447:P$499,D907)</f>
        <v>4.5562253904194332</v>
      </c>
      <c r="R917" s="198">
        <f>INDEX(Sorted_by_Variable!Q$447:Q$499,D907)</f>
        <v>4.556225390419435</v>
      </c>
      <c r="S917" s="197">
        <f>INDEX(Sorted_by_Variable!R$447:R$499,D907)</f>
        <v>4.5562253904194323</v>
      </c>
      <c r="T917" s="197">
        <f>INDEX(Sorted_by_Variable!S$447:S$499,D907)</f>
        <v>4.5562253904194332</v>
      </c>
      <c r="U917" s="197">
        <f>INDEX(Sorted_by_Variable!T$447:T$499,D907)</f>
        <v>4.5562253904194341</v>
      </c>
      <c r="V917" s="197">
        <f>INDEX(Sorted_by_Variable!U$447:U$499,D907)</f>
        <v>4.556225390419435</v>
      </c>
      <c r="W917" s="197">
        <f>INDEX(Sorted_by_Variable!V$447:V$499,D907)</f>
        <v>4.556225390419435</v>
      </c>
      <c r="X917" s="197">
        <f>INDEX(Sorted_by_Variable!W$447:W$499,D907)</f>
        <v>4.5562253904194332</v>
      </c>
      <c r="Y917" s="197">
        <f>INDEX(Sorted_by_Variable!X$447:X$499,D907)</f>
        <v>4.5562253904194341</v>
      </c>
      <c r="Z917" s="197">
        <f>INDEX(Sorted_by_Variable!Y$447:Y$499,D907)</f>
        <v>4.5562253904194332</v>
      </c>
      <c r="AA917" s="197">
        <f>INDEX(Sorted_by_Variable!Z$447:Z$499,D907)</f>
        <v>4.5562253904194332</v>
      </c>
      <c r="AB917" s="197">
        <f>INDEX(Sorted_by_Variable!AA$447:AA$499,D907)</f>
        <v>4.5562253904194341</v>
      </c>
      <c r="AC917" s="197">
        <f>INDEX(Sorted_by_Variable!AB$447:AB$499,D907)</f>
        <v>4.5562253904194341</v>
      </c>
      <c r="AD917" s="197">
        <f>INDEX(Sorted_by_Variable!AC$447:AC$499,D907)</f>
        <v>4.556225390419435</v>
      </c>
      <c r="AE917" s="197">
        <f>INDEX(Sorted_by_Variable!AD$447:AD$499,D907)</f>
        <v>4.5562253904194332</v>
      </c>
      <c r="AF917" s="197">
        <f>INDEX(Sorted_by_Variable!AE$447:AE$499,D907)</f>
        <v>4.5562253904194341</v>
      </c>
      <c r="AG917" s="197">
        <f>INDEX(Sorted_by_Variable!AF$447:AF$499,D907)</f>
        <v>4.556225390419435</v>
      </c>
      <c r="AH917" s="197">
        <f>INDEX(Sorted_by_Variable!AG$447:AG$499,D907)</f>
        <v>4.5562253904194332</v>
      </c>
      <c r="AI917" s="197">
        <f>INDEX(Sorted_by_Variable!AH$447:AH$499,D907)</f>
        <v>4.556225390419435</v>
      </c>
      <c r="AJ917" s="197">
        <f>INDEX(Sorted_by_Variable!AI$447:AI$499,D907)</f>
        <v>4.556225390419435</v>
      </c>
      <c r="AK917" s="197">
        <f>INDEX(Sorted_by_Variable!AJ$447:AJ$499,D907)</f>
        <v>4.5562253904194341</v>
      </c>
      <c r="AL917" s="197">
        <f>INDEX(Sorted_by_Variable!AK$447:AK$499,D907)</f>
        <v>4.5562253904194332</v>
      </c>
      <c r="AM917" s="197">
        <f>INDEX(Sorted_by_Variable!AL$447:AL$499,D907)</f>
        <v>4.5562253904194341</v>
      </c>
      <c r="AN917" s="197">
        <f>INDEX(Sorted_by_Variable!AM$447:AM$499,D907)</f>
        <v>4.5562253904194332</v>
      </c>
      <c r="AO917" s="197">
        <f>INDEX(Sorted_by_Variable!AN$447:AN$499,D907)</f>
        <v>4.5562253904194341</v>
      </c>
      <c r="AP917" s="197">
        <f>INDEX(Sorted_by_Variable!AO$447:AO$499,D907)</f>
        <v>4.556225390419435</v>
      </c>
      <c r="AQ917" s="198">
        <f>INDEX(Sorted_by_Variable!AP$447:AP$499,D907)</f>
        <v>4.5562253904194341</v>
      </c>
      <c r="AS917" s="69" t="str">
        <f t="shared" si="151"/>
        <v>Program levelized cost of saved energy</v>
      </c>
    </row>
    <row r="918" spans="2:45" x14ac:dyDescent="0.35">
      <c r="B918" s="36"/>
      <c r="C918" s="244" t="s">
        <v>2398</v>
      </c>
      <c r="D918" s="76" t="s">
        <v>2375</v>
      </c>
      <c r="E918" s="197"/>
      <c r="F918" s="196">
        <f>INDEX(Sorted_by_Variable!E$502:E$554,D907)</f>
        <v>0</v>
      </c>
      <c r="G918" s="197">
        <f>INDEX(Sorted_by_Variable!F$502:F$554,D907)</f>
        <v>0</v>
      </c>
      <c r="H918" s="197">
        <f>INDEX(Sorted_by_Variable!G$502:G$554,D907)</f>
        <v>0</v>
      </c>
      <c r="I918" s="197">
        <f>INDEX(Sorted_by_Variable!H$502:H$554,D907)</f>
        <v>0</v>
      </c>
      <c r="J918" s="197">
        <f>INDEX(Sorted_by_Variable!I$502:I$554,D907)</f>
        <v>3.2544467074424528</v>
      </c>
      <c r="K918" s="197">
        <f>INDEX(Sorted_by_Variable!J$502:J$554,D907)</f>
        <v>3.2544467074424532</v>
      </c>
      <c r="L918" s="197">
        <f>INDEX(Sorted_by_Variable!K$502:K$554,D907)</f>
        <v>3.9053360489309425</v>
      </c>
      <c r="M918" s="197">
        <f>INDEX(Sorted_by_Variable!L$502:L$554,D907)</f>
        <v>3.9053360489309443</v>
      </c>
      <c r="N918" s="197">
        <f>INDEX(Sorted_by_Variable!M$502:M$554,D907)</f>
        <v>3.9053360489309434</v>
      </c>
      <c r="O918" s="197">
        <f>INDEX(Sorted_by_Variable!N$502:N$554,D907)</f>
        <v>4.5562253904194323</v>
      </c>
      <c r="P918" s="197">
        <f>INDEX(Sorted_by_Variable!O$502:O$554,D907)</f>
        <v>4.5562253904194323</v>
      </c>
      <c r="Q918" s="197">
        <f>INDEX(Sorted_by_Variable!P$502:P$554,D907)</f>
        <v>4.5562253904194332</v>
      </c>
      <c r="R918" s="198">
        <f>INDEX(Sorted_by_Variable!Q$502:Q$554,D907)</f>
        <v>4.556225390419435</v>
      </c>
      <c r="S918" s="197">
        <f>INDEX(Sorted_by_Variable!R$502:R$554,D907)</f>
        <v>4.5562253904194323</v>
      </c>
      <c r="T918" s="197">
        <f>INDEX(Sorted_by_Variable!S$502:S$554,D907)</f>
        <v>4.5562253904194332</v>
      </c>
      <c r="U918" s="197">
        <f>INDEX(Sorted_by_Variable!T$502:T$554,D907)</f>
        <v>4.5562253904194341</v>
      </c>
      <c r="V918" s="197">
        <f>INDEX(Sorted_by_Variable!U$502:U$554,D907)</f>
        <v>4.556225390419435</v>
      </c>
      <c r="W918" s="197">
        <f>INDEX(Sorted_by_Variable!V$502:V$554,D907)</f>
        <v>4.556225390419435</v>
      </c>
      <c r="X918" s="197">
        <f>INDEX(Sorted_by_Variable!W$502:W$554,D907)</f>
        <v>4.5562253904194332</v>
      </c>
      <c r="Y918" s="197">
        <f>INDEX(Sorted_by_Variable!X$502:X$554,D907)</f>
        <v>4.5562253904194341</v>
      </c>
      <c r="Z918" s="197">
        <f>INDEX(Sorted_by_Variable!Y$502:Y$554,D907)</f>
        <v>4.5562253904194332</v>
      </c>
      <c r="AA918" s="197">
        <f>INDEX(Sorted_by_Variable!Z$502:Z$554,D907)</f>
        <v>4.5562253904194332</v>
      </c>
      <c r="AB918" s="197">
        <f>INDEX(Sorted_by_Variable!AA$502:AA$554,D907)</f>
        <v>4.5562253904194341</v>
      </c>
      <c r="AC918" s="197">
        <f>INDEX(Sorted_by_Variable!AB$502:AB$554,D907)</f>
        <v>4.5562253904194341</v>
      </c>
      <c r="AD918" s="197">
        <f>INDEX(Sorted_by_Variable!AC$502:AC$554,D907)</f>
        <v>4.556225390419435</v>
      </c>
      <c r="AE918" s="197">
        <f>INDEX(Sorted_by_Variable!AD$502:AD$554,D907)</f>
        <v>4.5562253904194332</v>
      </c>
      <c r="AF918" s="197">
        <f>INDEX(Sorted_by_Variable!AE$502:AE$554,D907)</f>
        <v>4.5562253904194341</v>
      </c>
      <c r="AG918" s="197">
        <f>INDEX(Sorted_by_Variable!AF$502:AF$554,D907)</f>
        <v>4.556225390419435</v>
      </c>
      <c r="AH918" s="197">
        <f>INDEX(Sorted_by_Variable!AG$502:AG$554,D907)</f>
        <v>4.5562253904194332</v>
      </c>
      <c r="AI918" s="197">
        <f>INDEX(Sorted_by_Variable!AH$502:AH$554,D907)</f>
        <v>4.556225390419435</v>
      </c>
      <c r="AJ918" s="197">
        <f>INDEX(Sorted_by_Variable!AI$502:AI$554,D907)</f>
        <v>4.556225390419435</v>
      </c>
      <c r="AK918" s="197">
        <f>INDEX(Sorted_by_Variable!AJ$502:AJ$554,D907)</f>
        <v>4.5562253904194341</v>
      </c>
      <c r="AL918" s="197">
        <f>INDEX(Sorted_by_Variable!AK$502:AK$554,D907)</f>
        <v>4.5562253904194332</v>
      </c>
      <c r="AM918" s="197">
        <f>INDEX(Sorted_by_Variable!AL$502:AL$554,D907)</f>
        <v>4.5562253904194341</v>
      </c>
      <c r="AN918" s="197">
        <f>INDEX(Sorted_by_Variable!AM$502:AM$554,D907)</f>
        <v>4.5562253904194332</v>
      </c>
      <c r="AO918" s="197">
        <f>INDEX(Sorted_by_Variable!AN$502:AN$554,D907)</f>
        <v>4.5562253904194341</v>
      </c>
      <c r="AP918" s="197">
        <f>INDEX(Sorted_by_Variable!AO$502:AO$554,D907)</f>
        <v>4.556225390419435</v>
      </c>
      <c r="AQ918" s="198">
        <f>INDEX(Sorted_by_Variable!AP$502:AP$554,D907)</f>
        <v>4.5562253904194341</v>
      </c>
      <c r="AS918" s="69" t="str">
        <f t="shared" si="151"/>
        <v>Participant levelized cost of saved energy</v>
      </c>
    </row>
    <row r="919" spans="2:45" x14ac:dyDescent="0.35">
      <c r="B919" s="36"/>
      <c r="C919" s="247" t="s">
        <v>2418</v>
      </c>
      <c r="D919" s="248"/>
      <c r="E919" s="250"/>
      <c r="F919" s="249"/>
      <c r="G919" s="250"/>
      <c r="H919" s="250"/>
      <c r="I919" s="250"/>
      <c r="J919" s="250"/>
      <c r="K919" s="250"/>
      <c r="L919" s="250"/>
      <c r="M919" s="250"/>
      <c r="N919" s="250"/>
      <c r="O919" s="250"/>
      <c r="P919" s="250"/>
      <c r="Q919" s="250"/>
      <c r="R919" s="251"/>
      <c r="S919" s="250"/>
      <c r="T919" s="250"/>
      <c r="U919" s="250"/>
      <c r="V919" s="250"/>
      <c r="W919" s="250"/>
      <c r="X919" s="250"/>
      <c r="Y919" s="250"/>
      <c r="Z919" s="250"/>
      <c r="AA919" s="250"/>
      <c r="AB919" s="250"/>
      <c r="AC919" s="250"/>
      <c r="AD919" s="250"/>
      <c r="AE919" s="250"/>
      <c r="AF919" s="250"/>
      <c r="AG919" s="250"/>
      <c r="AH919" s="250"/>
      <c r="AI919" s="250"/>
      <c r="AJ919" s="250"/>
      <c r="AK919" s="250"/>
      <c r="AL919" s="250"/>
      <c r="AM919" s="250"/>
      <c r="AN919" s="250"/>
      <c r="AO919" s="250"/>
      <c r="AP919" s="250"/>
      <c r="AQ919" s="251"/>
      <c r="AS919" s="69" t="str">
        <f>C919</f>
        <v>Annualized total cost of EE</v>
      </c>
    </row>
    <row r="920" spans="2:45" x14ac:dyDescent="0.35">
      <c r="B920" s="36"/>
      <c r="C920" s="244" t="s">
        <v>2418</v>
      </c>
      <c r="D920" s="76" t="s">
        <v>2376</v>
      </c>
      <c r="E920" s="200"/>
      <c r="F920" s="199">
        <f>INDEX(Sorted_by_Variable!E$557:E$609,D907)</f>
        <v>0</v>
      </c>
      <c r="G920" s="200">
        <f>INDEX(Sorted_by_Variable!F$557:F$609,D907)</f>
        <v>0</v>
      </c>
      <c r="H920" s="200">
        <f>INDEX(Sorted_by_Variable!G$557:G$609,D907)</f>
        <v>0</v>
      </c>
      <c r="I920" s="200">
        <f>INDEX(Sorted_by_Variable!H$557:H$609,D907)</f>
        <v>0</v>
      </c>
      <c r="J920" s="200">
        <f>INDEX(Sorted_by_Variable!I$557:I$609,D907)</f>
        <v>44.687068095628909</v>
      </c>
      <c r="K920" s="200">
        <f>INDEX(Sorted_by_Variable!J$557:J$609,D907)</f>
        <v>137.07123828949238</v>
      </c>
      <c r="L920" s="200">
        <f>INDEX(Sorted_by_Variable!K$557:K$609,D907)</f>
        <v>303.99567152786574</v>
      </c>
      <c r="M920" s="200">
        <f>INDEX(Sorted_by_Variable!L$557:L$609,D907)</f>
        <v>522.53925089113056</v>
      </c>
      <c r="N920" s="200">
        <f>INDEX(Sorted_by_Variable!M$557:M$609,D907)</f>
        <v>789.43017257172426</v>
      </c>
      <c r="O920" s="200">
        <f>INDEX(Sorted_by_Variable!N$557:N$609,D907)</f>
        <v>1160.504196655826</v>
      </c>
      <c r="P920" s="200">
        <f>INDEX(Sorted_by_Variable!O$557:O$609,D907)</f>
        <v>1579.5152941634371</v>
      </c>
      <c r="Q920" s="200">
        <f>INDEX(Sorted_by_Variable!P$557:P$609,D907)</f>
        <v>2013.5233195155247</v>
      </c>
      <c r="R920" s="201">
        <f>INDEX(Sorted_by_Variable!Q$557:Q$609,D907)</f>
        <v>2418.3853587504918</v>
      </c>
      <c r="S920" s="200">
        <f>INDEX(Sorted_by_Variable!R$557:R$609,D907)</f>
        <v>2794.659505220508</v>
      </c>
      <c r="T920" s="200">
        <f>INDEX(Sorted_by_Variable!S$557:S$609,D907)</f>
        <v>3142.870563540449</v>
      </c>
      <c r="U920" s="200">
        <f>INDEX(Sorted_by_Variable!T$557:T$609,D907)</f>
        <v>3463.5109725614034</v>
      </c>
      <c r="V920" s="200">
        <f>INDEX(Sorted_by_Variable!U$557:U$609,D907)</f>
        <v>3757.0416880682483</v>
      </c>
      <c r="W920" s="200">
        <f>INDEX(Sorted_by_Variable!V$557:V$609,D907)</f>
        <v>4023.8930265327235</v>
      </c>
      <c r="X920" s="200">
        <f>INDEX(Sorted_by_Variable!W$557:W$609,D907)</f>
        <v>4264.4654712017091</v>
      </c>
      <c r="Y920" s="200">
        <f>INDEX(Sorted_by_Variable!X$557:X$609,D907)</f>
        <v>4479.1304417504198</v>
      </c>
      <c r="Z920" s="200">
        <f>INDEX(Sorted_by_Variable!Y$557:Y$609,D907)</f>
        <v>4668.2310286820784</v>
      </c>
      <c r="AA920" s="200">
        <f>INDEX(Sorted_by_Variable!Z$557:Z$609,D907)</f>
        <v>4832.0826936090443</v>
      </c>
      <c r="AB920" s="200">
        <f>INDEX(Sorted_by_Variable!AA$557:AA$609,D907)</f>
        <v>4970.9739365056394</v>
      </c>
      <c r="AC920" s="200">
        <f>INDEX(Sorted_by_Variable!AB$557:AB$609,D907)</f>
        <v>5085.1669309794916</v>
      </c>
      <c r="AD920" s="200">
        <f>INDEX(Sorted_by_Variable!AC$557:AC$609,D907)</f>
        <v>5177.2500795188607</v>
      </c>
      <c r="AE920" s="200">
        <f>INDEX(Sorted_by_Variable!AD$557:AD$609,D907)</f>
        <v>5250.0194555879925</v>
      </c>
      <c r="AF920" s="200">
        <f>INDEX(Sorted_by_Variable!AE$557:AE$609,D907)</f>
        <v>5307.7459910556054</v>
      </c>
      <c r="AG920" s="200">
        <f>INDEX(Sorted_by_Variable!AF$557:AF$609,D907)</f>
        <v>5353.6416481970864</v>
      </c>
      <c r="AH920" s="200">
        <f>INDEX(Sorted_by_Variable!AG$557:AG$609,D907)</f>
        <v>5390.8455784844436</v>
      </c>
      <c r="AI920" s="200">
        <f>INDEX(Sorted_by_Variable!AH$557:AH$609,D907)</f>
        <v>5426.0613906846556</v>
      </c>
      <c r="AJ920" s="200">
        <f>INDEX(Sorted_by_Variable!AI$557:AI$609,D907)</f>
        <v>5462.7551575378366</v>
      </c>
      <c r="AK920" s="200">
        <f>INDEX(Sorted_by_Variable!AJ$557:AJ$609,D907)</f>
        <v>5502.7964766129335</v>
      </c>
      <c r="AL920" s="200">
        <f>INDEX(Sorted_by_Variable!AK$557:AK$609,D907)</f>
        <v>5545.8144396944763</v>
      </c>
      <c r="AM920" s="200">
        <f>INDEX(Sorted_by_Variable!AL$557:AL$609,D907)</f>
        <v>5591.4690065748437</v>
      </c>
      <c r="AN920" s="200">
        <f>INDEX(Sorted_by_Variable!AM$557:AM$609,D907)</f>
        <v>5639.4498033603422</v>
      </c>
      <c r="AO920" s="200">
        <f>INDEX(Sorted_by_Variable!AN$557:AN$609,D907)</f>
        <v>5689.4749893851285</v>
      </c>
      <c r="AP920" s="200">
        <f>INDEX(Sorted_by_Variable!AO$557:AO$609,D907)</f>
        <v>5741.2901900257466</v>
      </c>
      <c r="AQ920" s="201">
        <f>INDEX(Sorted_by_Variable!AP$557:AP$609,D907)</f>
        <v>5794.6674928355205</v>
      </c>
      <c r="AS920" s="69" t="str">
        <f>C919&amp;"|"&amp;C920</f>
        <v>Annualized total cost of EE|Annualized total cost of EE</v>
      </c>
    </row>
    <row r="921" spans="2:45" x14ac:dyDescent="0.35">
      <c r="B921" s="36"/>
      <c r="C921" s="244" t="s">
        <v>2419</v>
      </c>
      <c r="D921" s="76" t="s">
        <v>2376</v>
      </c>
      <c r="E921" s="200"/>
      <c r="F921" s="199">
        <f>INDEX(Sorted_by_Variable!E$612:E$664,D907)</f>
        <v>0</v>
      </c>
      <c r="G921" s="200">
        <f>INDEX(Sorted_by_Variable!F$612:F$664,D907)</f>
        <v>0</v>
      </c>
      <c r="H921" s="200">
        <f>INDEX(Sorted_by_Variable!G$612:G$664,D907)</f>
        <v>0</v>
      </c>
      <c r="I921" s="200">
        <f>INDEX(Sorted_by_Variable!H$612:H$664,D907)</f>
        <v>0</v>
      </c>
      <c r="J921" s="200">
        <f>INDEX(Sorted_by_Variable!I$612:I$664,D907)</f>
        <v>22.343534047814455</v>
      </c>
      <c r="K921" s="200">
        <f>INDEX(Sorted_by_Variable!J$612:J$664,D907)</f>
        <v>68.535619144746192</v>
      </c>
      <c r="L921" s="200">
        <f>INDEX(Sorted_by_Variable!K$612:K$664,D907)</f>
        <v>151.99783576393287</v>
      </c>
      <c r="M921" s="200">
        <f>INDEX(Sorted_by_Variable!L$612:L$664,D907)</f>
        <v>261.26962544556528</v>
      </c>
      <c r="N921" s="200">
        <f>INDEX(Sorted_by_Variable!M$612:M$664,D907)</f>
        <v>394.71508628586213</v>
      </c>
      <c r="O921" s="200">
        <f>INDEX(Sorted_by_Variable!N$612:N$664,D907)</f>
        <v>580.25209832791302</v>
      </c>
      <c r="P921" s="200">
        <f>INDEX(Sorted_by_Variable!O$612:O$664,D907)</f>
        <v>789.75764708171857</v>
      </c>
      <c r="Q921" s="200">
        <f>INDEX(Sorted_by_Variable!P$612:P$664,D907)</f>
        <v>1006.7616597577623</v>
      </c>
      <c r="R921" s="201">
        <f>INDEX(Sorted_by_Variable!Q$612:Q$664,D907)</f>
        <v>1209.1926793752459</v>
      </c>
      <c r="S921" s="200">
        <f>INDEX(Sorted_by_Variable!R$612:R$664,D907)</f>
        <v>1397.329752610254</v>
      </c>
      <c r="T921" s="200">
        <f>INDEX(Sorted_by_Variable!S$612:S$664,D907)</f>
        <v>1571.4352817702245</v>
      </c>
      <c r="U921" s="200">
        <f>INDEX(Sorted_by_Variable!T$612:T$664,D907)</f>
        <v>1731.7554862807017</v>
      </c>
      <c r="V921" s="200">
        <f>INDEX(Sorted_by_Variable!U$612:U$664,D907)</f>
        <v>1878.5208440341241</v>
      </c>
      <c r="W921" s="200">
        <f>INDEX(Sorted_by_Variable!V$612:V$664,D907)</f>
        <v>2011.9465132663618</v>
      </c>
      <c r="X921" s="200">
        <f>INDEX(Sorted_by_Variable!W$612:W$664,D907)</f>
        <v>2132.2327356008545</v>
      </c>
      <c r="Y921" s="200">
        <f>INDEX(Sorted_by_Variable!X$612:X$664,D907)</f>
        <v>2239.5652208752099</v>
      </c>
      <c r="Z921" s="200">
        <f>INDEX(Sorted_by_Variable!Y$612:Y$664,D907)</f>
        <v>2334.1155143410392</v>
      </c>
      <c r="AA921" s="200">
        <f>INDEX(Sorted_by_Variable!Z$612:Z$664,D907)</f>
        <v>2416.0413468045222</v>
      </c>
      <c r="AB921" s="200">
        <f>INDEX(Sorted_by_Variable!AA$612:AA$664,D907)</f>
        <v>2485.4869682528197</v>
      </c>
      <c r="AC921" s="200">
        <f>INDEX(Sorted_by_Variable!AB$612:AB$664,D907)</f>
        <v>2542.5834654897458</v>
      </c>
      <c r="AD921" s="200">
        <f>INDEX(Sorted_by_Variable!AC$612:AC$664,D907)</f>
        <v>2588.6250397594304</v>
      </c>
      <c r="AE921" s="200">
        <f>INDEX(Sorted_by_Variable!AD$612:AD$664,D907)</f>
        <v>2625.0097277939963</v>
      </c>
      <c r="AF921" s="200">
        <f>INDEX(Sorted_by_Variable!AE$612:AE$664,D907)</f>
        <v>2653.8729955278027</v>
      </c>
      <c r="AG921" s="200">
        <f>INDEX(Sorted_by_Variable!AF$612:AF$664,D907)</f>
        <v>2676.8208240985432</v>
      </c>
      <c r="AH921" s="200">
        <f>INDEX(Sorted_by_Variable!AG$612:AG$664,D907)</f>
        <v>2695.4227892422218</v>
      </c>
      <c r="AI921" s="200">
        <f>INDEX(Sorted_by_Variable!AH$612:AH$664,D907)</f>
        <v>2713.0306953423278</v>
      </c>
      <c r="AJ921" s="200">
        <f>INDEX(Sorted_by_Variable!AI$612:AI$664,D907)</f>
        <v>2731.3775787689183</v>
      </c>
      <c r="AK921" s="200">
        <f>INDEX(Sorted_by_Variable!AJ$612:AJ$664,D907)</f>
        <v>2751.3982383064667</v>
      </c>
      <c r="AL921" s="200">
        <f>INDEX(Sorted_by_Variable!AK$612:AK$664,D907)</f>
        <v>2772.9072198472381</v>
      </c>
      <c r="AM921" s="200">
        <f>INDEX(Sorted_by_Variable!AL$612:AL$664,D907)</f>
        <v>2795.7345032874218</v>
      </c>
      <c r="AN921" s="200">
        <f>INDEX(Sorted_by_Variable!AM$612:AM$664,D907)</f>
        <v>2819.7249016801711</v>
      </c>
      <c r="AO921" s="200">
        <f>INDEX(Sorted_by_Variable!AN$612:AN$664,D907)</f>
        <v>2844.7374946925643</v>
      </c>
      <c r="AP921" s="200">
        <f>INDEX(Sorted_by_Variable!AO$612:AO$664,D907)</f>
        <v>2870.6450950128733</v>
      </c>
      <c r="AQ921" s="201">
        <f>INDEX(Sorted_by_Variable!AP$612:AP$664,D907)</f>
        <v>2897.3337464177603</v>
      </c>
      <c r="AS921" s="69" t="str">
        <f>C919&amp;"|"&amp;C921</f>
        <v>Annualized total cost of EE|Annualized program cost of EE</v>
      </c>
    </row>
    <row r="922" spans="2:45" x14ac:dyDescent="0.35">
      <c r="B922" s="36"/>
      <c r="C922" s="244" t="s">
        <v>2420</v>
      </c>
      <c r="D922" s="76" t="s">
        <v>2376</v>
      </c>
      <c r="E922" s="200"/>
      <c r="F922" s="199">
        <f>INDEX(Sorted_by_Variable!E$667:E$719,D907)</f>
        <v>0</v>
      </c>
      <c r="G922" s="200">
        <f>INDEX(Sorted_by_Variable!F$667:F$719,D907)</f>
        <v>0</v>
      </c>
      <c r="H922" s="200">
        <f>INDEX(Sorted_by_Variable!G$667:G$719,D907)</f>
        <v>0</v>
      </c>
      <c r="I922" s="200">
        <f>INDEX(Sorted_by_Variable!H$667:H$719,D907)</f>
        <v>0</v>
      </c>
      <c r="J922" s="200">
        <f>INDEX(Sorted_by_Variable!I$667:I$719,D907)</f>
        <v>22.343534047814455</v>
      </c>
      <c r="K922" s="200">
        <f>INDEX(Sorted_by_Variable!J$667:J$719,D907)</f>
        <v>68.535619144746192</v>
      </c>
      <c r="L922" s="200">
        <f>INDEX(Sorted_by_Variable!K$667:K$719,D907)</f>
        <v>151.99783576393287</v>
      </c>
      <c r="M922" s="200">
        <f>INDEX(Sorted_by_Variable!L$667:L$719,D907)</f>
        <v>261.26962544556528</v>
      </c>
      <c r="N922" s="200">
        <f>INDEX(Sorted_by_Variable!M$667:M$719,D907)</f>
        <v>394.71508628586213</v>
      </c>
      <c r="O922" s="200">
        <f>INDEX(Sorted_by_Variable!N$667:N$719,D907)</f>
        <v>580.25209832791302</v>
      </c>
      <c r="P922" s="200">
        <f>INDEX(Sorted_by_Variable!O$667:O$719,D907)</f>
        <v>789.75764708171857</v>
      </c>
      <c r="Q922" s="200">
        <f>INDEX(Sorted_by_Variable!P$667:P$719,D907)</f>
        <v>1006.7616597577623</v>
      </c>
      <c r="R922" s="201">
        <f>INDEX(Sorted_by_Variable!Q$667:Q$719,D907)</f>
        <v>1209.1926793752459</v>
      </c>
      <c r="S922" s="200">
        <f>INDEX(Sorted_by_Variable!R$667:R$719,D907)</f>
        <v>1397.329752610254</v>
      </c>
      <c r="T922" s="200">
        <f>INDEX(Sorted_by_Variable!S$667:S$719,D907)</f>
        <v>1571.4352817702245</v>
      </c>
      <c r="U922" s="200">
        <f>INDEX(Sorted_by_Variable!T$667:T$719,D907)</f>
        <v>1731.7554862807017</v>
      </c>
      <c r="V922" s="200">
        <f>INDEX(Sorted_by_Variable!U$667:U$719,D907)</f>
        <v>1878.5208440341241</v>
      </c>
      <c r="W922" s="200">
        <f>INDEX(Sorted_by_Variable!V$667:V$719,D907)</f>
        <v>2011.9465132663618</v>
      </c>
      <c r="X922" s="200">
        <f>INDEX(Sorted_by_Variable!W$667:W$719,D907)</f>
        <v>2132.2327356008545</v>
      </c>
      <c r="Y922" s="200">
        <f>INDEX(Sorted_by_Variable!X$667:X$719,D907)</f>
        <v>2239.5652208752099</v>
      </c>
      <c r="Z922" s="200">
        <f>INDEX(Sorted_by_Variable!Y$667:Y$719,D907)</f>
        <v>2334.1155143410392</v>
      </c>
      <c r="AA922" s="200">
        <f>INDEX(Sorted_by_Variable!Z$667:Z$719,D907)</f>
        <v>2416.0413468045222</v>
      </c>
      <c r="AB922" s="200">
        <f>INDEX(Sorted_by_Variable!AA$667:AA$719,D907)</f>
        <v>2485.4869682528197</v>
      </c>
      <c r="AC922" s="200">
        <f>INDEX(Sorted_by_Variable!AB$667:AB$719,D907)</f>
        <v>2542.5834654897458</v>
      </c>
      <c r="AD922" s="200">
        <f>INDEX(Sorted_by_Variable!AC$667:AC$719,D907)</f>
        <v>2588.6250397594304</v>
      </c>
      <c r="AE922" s="200">
        <f>INDEX(Sorted_by_Variable!AD$667:AD$719,D907)</f>
        <v>2625.0097277939963</v>
      </c>
      <c r="AF922" s="200">
        <f>INDEX(Sorted_by_Variable!AE$667:AE$719,D907)</f>
        <v>2653.8729955278027</v>
      </c>
      <c r="AG922" s="200">
        <f>INDEX(Sorted_by_Variable!AF$667:AF$719,D907)</f>
        <v>2676.8208240985432</v>
      </c>
      <c r="AH922" s="200">
        <f>INDEX(Sorted_by_Variable!AG$667:AG$719,D907)</f>
        <v>2695.4227892422218</v>
      </c>
      <c r="AI922" s="200">
        <f>INDEX(Sorted_by_Variable!AH$667:AH$719,D907)</f>
        <v>2713.0306953423278</v>
      </c>
      <c r="AJ922" s="200">
        <f>INDEX(Sorted_by_Variable!AI$667:AI$719,D907)</f>
        <v>2731.3775787689183</v>
      </c>
      <c r="AK922" s="200">
        <f>INDEX(Sorted_by_Variable!AJ$667:AJ$719,D907)</f>
        <v>2751.3982383064667</v>
      </c>
      <c r="AL922" s="200">
        <f>INDEX(Sorted_by_Variable!AK$667:AK$719,D907)</f>
        <v>2772.9072198472381</v>
      </c>
      <c r="AM922" s="200">
        <f>INDEX(Sorted_by_Variable!AL$667:AL$719,D907)</f>
        <v>2795.7345032874218</v>
      </c>
      <c r="AN922" s="200">
        <f>INDEX(Sorted_by_Variable!AM$667:AM$719,D907)</f>
        <v>2819.7249016801711</v>
      </c>
      <c r="AO922" s="200">
        <f>INDEX(Sorted_by_Variable!AN$667:AN$719,D907)</f>
        <v>2844.7374946925643</v>
      </c>
      <c r="AP922" s="200">
        <f>INDEX(Sorted_by_Variable!AO$667:AO$719,D907)</f>
        <v>2870.6450950128733</v>
      </c>
      <c r="AQ922" s="201">
        <f>INDEX(Sorted_by_Variable!AP$667:AP$719,D907)</f>
        <v>2897.3337464177603</v>
      </c>
      <c r="AS922" s="69" t="str">
        <f>C919&amp;"|"&amp;C922</f>
        <v>Annualized total cost of EE|Annualized participant cost of EE</v>
      </c>
    </row>
    <row r="923" spans="2:45" x14ac:dyDescent="0.35">
      <c r="B923" s="231"/>
      <c r="C923" s="247" t="s">
        <v>2421</v>
      </c>
      <c r="D923" s="248"/>
      <c r="E923" s="250"/>
      <c r="F923" s="249"/>
      <c r="G923" s="250"/>
      <c r="H923" s="250"/>
      <c r="I923" s="250"/>
      <c r="J923" s="250"/>
      <c r="K923" s="250"/>
      <c r="L923" s="250"/>
      <c r="M923" s="250"/>
      <c r="N923" s="250"/>
      <c r="O923" s="250"/>
      <c r="P923" s="250"/>
      <c r="Q923" s="250"/>
      <c r="R923" s="251"/>
      <c r="S923" s="250"/>
      <c r="T923" s="250"/>
      <c r="U923" s="250"/>
      <c r="V923" s="250"/>
      <c r="W923" s="250"/>
      <c r="X923" s="250"/>
      <c r="Y923" s="250"/>
      <c r="Z923" s="250"/>
      <c r="AA923" s="250"/>
      <c r="AB923" s="250"/>
      <c r="AC923" s="250"/>
      <c r="AD923" s="250"/>
      <c r="AE923" s="250"/>
      <c r="AF923" s="250"/>
      <c r="AG923" s="250"/>
      <c r="AH923" s="250"/>
      <c r="AI923" s="250"/>
      <c r="AJ923" s="250"/>
      <c r="AK923" s="250"/>
      <c r="AL923" s="250"/>
      <c r="AM923" s="250"/>
      <c r="AN923" s="250"/>
      <c r="AO923" s="250"/>
      <c r="AP923" s="250"/>
      <c r="AQ923" s="251"/>
      <c r="AS923" s="69" t="str">
        <f>C923</f>
        <v>Annual first-year costs</v>
      </c>
    </row>
    <row r="924" spans="2:45" x14ac:dyDescent="0.35">
      <c r="B924" s="36"/>
      <c r="C924" s="244" t="s">
        <v>2394</v>
      </c>
      <c r="D924" s="76" t="s">
        <v>2376</v>
      </c>
      <c r="E924" s="200"/>
      <c r="F924" s="199">
        <f>INDEX(Sorted_by_Variable!E$722:E$774,D907)</f>
        <v>0</v>
      </c>
      <c r="G924" s="200">
        <f>INDEX(Sorted_by_Variable!F$722:F$774,D907)</f>
        <v>0</v>
      </c>
      <c r="H924" s="200">
        <f>INDEX(Sorted_by_Variable!G$722:G$774,D907)</f>
        <v>0</v>
      </c>
      <c r="I924" s="200">
        <f>INDEX(Sorted_by_Variable!H$722:H$774,D907)</f>
        <v>0</v>
      </c>
      <c r="J924" s="200">
        <f>INDEX(Sorted_by_Variable!I$722:I$774,D907)</f>
        <v>377.60470000000004</v>
      </c>
      <c r="K924" s="200">
        <f>INDEX(Sorted_by_Variable!J$722:J$774,D907)</f>
        <v>800.51804983147167</v>
      </c>
      <c r="L924" s="200">
        <f>INDEX(Sorted_by_Variable!K$722:K$774,D907)</f>
        <v>1472.5140910641778</v>
      </c>
      <c r="M924" s="200">
        <f>INDEX(Sorted_by_Variable!L$722:L$774,D907)</f>
        <v>1986.1954329800553</v>
      </c>
      <c r="N924" s="200">
        <f>INDEX(Sorted_by_Variable!M$722:M$774,D907)</f>
        <v>2499.2659678990353</v>
      </c>
      <c r="O924" s="200">
        <f>INDEX(Sorted_by_Variable!N$722:N$774,D907)</f>
        <v>3511.1511066798003</v>
      </c>
      <c r="P924" s="200">
        <f>INDEX(Sorted_by_Variable!O$722:O$774,D907)</f>
        <v>4101.0157037917706</v>
      </c>
      <c r="Q924" s="200">
        <f>INDEX(Sorted_by_Variable!P$722:P$774,D907)</f>
        <v>4443.5823317303621</v>
      </c>
      <c r="R924" s="201">
        <f>INDEX(Sorted_by_Variable!Q$722:Q$774,D907)</f>
        <v>4431.17217213822</v>
      </c>
      <c r="S924" s="200">
        <f>INDEX(Sorted_by_Variable!R$722:R$774,D907)</f>
        <v>4422.8247222713526</v>
      </c>
      <c r="T924" s="200">
        <f>INDEX(Sorted_by_Variable!S$722:S$774,D907)</f>
        <v>4418.4725198911037</v>
      </c>
      <c r="U924" s="200">
        <f>INDEX(Sorted_by_Variable!T$722:T$774,D907)</f>
        <v>4418.0523512196969</v>
      </c>
      <c r="V924" s="200">
        <f>INDEX(Sorted_by_Variable!U$722:U$774,D907)</f>
        <v>4421.5051342126053</v>
      </c>
      <c r="W924" s="200">
        <f>INDEX(Sorted_by_Variable!V$722:V$774,D907)</f>
        <v>4428.7758069381762</v>
      </c>
      <c r="X924" s="200">
        <f>INDEX(Sorted_by_Variable!W$722:W$774,D907)</f>
        <v>4439.8132208957804</v>
      </c>
      <c r="Y924" s="200">
        <f>INDEX(Sorted_by_Variable!X$722:X$774,D907)</f>
        <v>4454.5700391103155</v>
      </c>
      <c r="Z924" s="200">
        <f>INDEX(Sorted_by_Variable!Y$722:Y$774,D907)</f>
        <v>4473.0026388471915</v>
      </c>
      <c r="AA924" s="200">
        <f>INDEX(Sorted_by_Variable!Z$722:Z$774,D907)</f>
        <v>4495.0710187980867</v>
      </c>
      <c r="AB924" s="200">
        <f>INDEX(Sorted_by_Variable!AA$722:AA$774,D907)</f>
        <v>4520.7387105936159</v>
      </c>
      <c r="AC924" s="200">
        <f>INDEX(Sorted_by_Variable!AB$722:AB$774,D907)</f>
        <v>4549.9726945047514</v>
      </c>
      <c r="AD924" s="200">
        <f>INDEX(Sorted_by_Variable!AC$722:AC$774,D907)</f>
        <v>4582.7433192003464</v>
      </c>
      <c r="AE924" s="200">
        <f>INDEX(Sorted_by_Variable!AD$722:AD$774,D907)</f>
        <v>4618.6068728702112</v>
      </c>
      <c r="AF924" s="200">
        <f>INDEX(Sorted_by_Variable!AE$722:AE$774,D907)</f>
        <v>4657.0790455880142</v>
      </c>
      <c r="AG924" s="200">
        <f>INDEX(Sorted_by_Variable!AF$722:AF$774,D907)</f>
        <v>4697.6812169246969</v>
      </c>
      <c r="AH924" s="200">
        <f>INDEX(Sorted_by_Variable!AG$722:AG$774,D907)</f>
        <v>4739.9423901895116</v>
      </c>
      <c r="AI924" s="200">
        <f>INDEX(Sorted_by_Variable!AH$722:AH$774,D907)</f>
        <v>4787.8160634211808</v>
      </c>
      <c r="AJ924" s="200">
        <f>INDEX(Sorted_by_Variable!AI$722:AI$774,D907)</f>
        <v>4836.4521336739717</v>
      </c>
      <c r="AK924" s="200">
        <f>INDEX(Sorted_by_Variable!AJ$722:AJ$774,D907)</f>
        <v>4885.4162311318332</v>
      </c>
      <c r="AL924" s="200">
        <f>INDEX(Sorted_by_Variable!AK$722:AK$774,D907)</f>
        <v>4934.4763867352776</v>
      </c>
      <c r="AM924" s="200">
        <f>INDEX(Sorted_by_Variable!AL$722:AL$774,D907)</f>
        <v>4983.6846633065543</v>
      </c>
      <c r="AN924" s="200">
        <f>INDEX(Sorted_by_Variable!AM$722:AM$774,D907)</f>
        <v>5033.089260174429</v>
      </c>
      <c r="AO924" s="200">
        <f>INDEX(Sorted_by_Variable!AN$722:AN$774,D907)</f>
        <v>5082.7346659641971</v>
      </c>
      <c r="AP924" s="200">
        <f>INDEX(Sorted_by_Variable!AO$722:AO$774,D907)</f>
        <v>5132.6618026962969</v>
      </c>
      <c r="AQ924" s="201">
        <f>INDEX(Sorted_by_Variable!AP$722:AP$774,D907)</f>
        <v>5182.9081615366931</v>
      </c>
      <c r="AS924" s="69" t="str">
        <f>C923&amp;"|"&amp;C924</f>
        <v>Annual first-year costs|Annual total cost of EE</v>
      </c>
    </row>
    <row r="925" spans="2:45" x14ac:dyDescent="0.35">
      <c r="B925" s="36"/>
      <c r="C925" s="244" t="s">
        <v>2385</v>
      </c>
      <c r="D925" s="76" t="s">
        <v>2376</v>
      </c>
      <c r="E925" s="200"/>
      <c r="F925" s="199">
        <f>INDEX(Sorted_by_Variable!E$777:E$829,D907)</f>
        <v>0</v>
      </c>
      <c r="G925" s="200">
        <f>INDEX(Sorted_by_Variable!F$777:F$829,D907)</f>
        <v>0</v>
      </c>
      <c r="H925" s="200">
        <f>INDEX(Sorted_by_Variable!G$777:G$829,D907)</f>
        <v>0</v>
      </c>
      <c r="I925" s="200">
        <f>INDEX(Sorted_by_Variable!H$777:H$829,D907)</f>
        <v>0</v>
      </c>
      <c r="J925" s="200">
        <f>INDEX(Sorted_by_Variable!I$777:I$829,D907)</f>
        <v>188.80235000000002</v>
      </c>
      <c r="K925" s="200">
        <f>INDEX(Sorted_by_Variable!J$777:J$829,D907)</f>
        <v>400.25902491573584</v>
      </c>
      <c r="L925" s="200">
        <f>INDEX(Sorted_by_Variable!K$777:K$829,D907)</f>
        <v>736.25704553208891</v>
      </c>
      <c r="M925" s="200">
        <f>INDEX(Sorted_by_Variable!L$777:L$829,D907)</f>
        <v>993.09771649002766</v>
      </c>
      <c r="N925" s="200">
        <f>INDEX(Sorted_by_Variable!M$777:M$829,D907)</f>
        <v>1249.6329839495177</v>
      </c>
      <c r="O925" s="200">
        <f>INDEX(Sorted_by_Variable!N$777:N$829,D907)</f>
        <v>1755.5755533399001</v>
      </c>
      <c r="P925" s="200">
        <f>INDEX(Sorted_by_Variable!O$777:O$829,D907)</f>
        <v>2050.5078518958853</v>
      </c>
      <c r="Q925" s="200">
        <f>INDEX(Sorted_by_Variable!P$777:P$829,D907)</f>
        <v>2221.791165865181</v>
      </c>
      <c r="R925" s="201">
        <f>INDEX(Sorted_by_Variable!Q$777:Q$829,D907)</f>
        <v>2215.58608606911</v>
      </c>
      <c r="S925" s="200">
        <f>INDEX(Sorted_by_Variable!R$777:R$829,D907)</f>
        <v>2211.4123611356763</v>
      </c>
      <c r="T925" s="200">
        <f>INDEX(Sorted_by_Variable!S$777:S$829,D907)</f>
        <v>2209.2362599455519</v>
      </c>
      <c r="U925" s="200">
        <f>INDEX(Sorted_by_Variable!T$777:T$829,D907)</f>
        <v>2209.0261756098485</v>
      </c>
      <c r="V925" s="200">
        <f>INDEX(Sorted_by_Variable!U$777:U$829,D907)</f>
        <v>2210.7525671063026</v>
      </c>
      <c r="W925" s="200">
        <f>INDEX(Sorted_by_Variable!V$777:V$829,D907)</f>
        <v>2214.3879034690881</v>
      </c>
      <c r="X925" s="200">
        <f>INDEX(Sorted_by_Variable!W$777:W$829,D907)</f>
        <v>2219.9066104478902</v>
      </c>
      <c r="Y925" s="200">
        <f>INDEX(Sorted_by_Variable!X$777:X$829,D907)</f>
        <v>2227.2850195551578</v>
      </c>
      <c r="Z925" s="200">
        <f>INDEX(Sorted_by_Variable!Y$777:Y$829,D907)</f>
        <v>2236.5013194235958</v>
      </c>
      <c r="AA925" s="200">
        <f>INDEX(Sorted_by_Variable!Z$777:Z$829,D907)</f>
        <v>2247.5355093990433</v>
      </c>
      <c r="AB925" s="200">
        <f>INDEX(Sorted_by_Variable!AA$777:AA$829,D907)</f>
        <v>2260.369355296808</v>
      </c>
      <c r="AC925" s="200">
        <f>INDEX(Sorted_by_Variable!AB$777:AB$829,D907)</f>
        <v>2274.9863472523757</v>
      </c>
      <c r="AD925" s="200">
        <f>INDEX(Sorted_by_Variable!AC$777:AC$829,D907)</f>
        <v>2291.3716596001732</v>
      </c>
      <c r="AE925" s="200">
        <f>INDEX(Sorted_by_Variable!AD$777:AD$829,D907)</f>
        <v>2309.3034364351056</v>
      </c>
      <c r="AF925" s="200">
        <f>INDEX(Sorted_by_Variable!AE$777:AE$829,D907)</f>
        <v>2328.5395227940071</v>
      </c>
      <c r="AG925" s="200">
        <f>INDEX(Sorted_by_Variable!AF$777:AF$829,D907)</f>
        <v>2348.8406084623484</v>
      </c>
      <c r="AH925" s="200">
        <f>INDEX(Sorted_by_Variable!AG$777:AG$829,D907)</f>
        <v>2369.9711950947558</v>
      </c>
      <c r="AI925" s="200">
        <f>INDEX(Sorted_by_Variable!AH$777:AH$829,D907)</f>
        <v>2393.9080317105904</v>
      </c>
      <c r="AJ925" s="200">
        <f>INDEX(Sorted_by_Variable!AI$777:AI$829,D907)</f>
        <v>2418.2260668369859</v>
      </c>
      <c r="AK925" s="200">
        <f>INDEX(Sorted_by_Variable!AJ$777:AJ$829,D907)</f>
        <v>2442.7081155659166</v>
      </c>
      <c r="AL925" s="200">
        <f>INDEX(Sorted_by_Variable!AK$777:AK$829,D907)</f>
        <v>2467.2381933676388</v>
      </c>
      <c r="AM925" s="200">
        <f>INDEX(Sorted_by_Variable!AL$777:AL$829,D907)</f>
        <v>2491.8423316532771</v>
      </c>
      <c r="AN925" s="200">
        <f>INDEX(Sorted_by_Variable!AM$777:AM$829,D907)</f>
        <v>2516.5446300872145</v>
      </c>
      <c r="AO925" s="200">
        <f>INDEX(Sorted_by_Variable!AN$777:AN$829,D907)</f>
        <v>2541.3673329820986</v>
      </c>
      <c r="AP925" s="200">
        <f>INDEX(Sorted_by_Variable!AO$777:AO$829,D907)</f>
        <v>2566.3309013481485</v>
      </c>
      <c r="AQ925" s="201">
        <f>INDEX(Sorted_by_Variable!AP$777:AP$829,D907)</f>
        <v>2591.4540807683466</v>
      </c>
      <c r="AS925" s="69" t="str">
        <f>C923&amp;"|"&amp;C925</f>
        <v>Annual first-year costs|Annual program cost of EE</v>
      </c>
    </row>
    <row r="926" spans="2:45" ht="18" thickBot="1" x14ac:dyDescent="0.4">
      <c r="B926" s="29"/>
      <c r="C926" s="245" t="s">
        <v>2386</v>
      </c>
      <c r="D926" s="96" t="s">
        <v>2376</v>
      </c>
      <c r="E926" s="203"/>
      <c r="F926" s="202">
        <f>INDEX(Sorted_by_Variable!E$832:E$884,D907)</f>
        <v>0</v>
      </c>
      <c r="G926" s="203">
        <f>INDEX(Sorted_by_Variable!F$832:F$884,D907)</f>
        <v>0</v>
      </c>
      <c r="H926" s="203">
        <f>INDEX(Sorted_by_Variable!G$832:G$884,D907)</f>
        <v>0</v>
      </c>
      <c r="I926" s="203">
        <f>INDEX(Sorted_by_Variable!H$832:H$884,D907)</f>
        <v>0</v>
      </c>
      <c r="J926" s="203">
        <f>INDEX(Sorted_by_Variable!I$832:I$884,D907)</f>
        <v>188.80235000000002</v>
      </c>
      <c r="K926" s="203">
        <f>INDEX(Sorted_by_Variable!J$832:J$884,D907)</f>
        <v>400.25902491573584</v>
      </c>
      <c r="L926" s="203">
        <f>INDEX(Sorted_by_Variable!K$832:K$884,D907)</f>
        <v>736.25704553208891</v>
      </c>
      <c r="M926" s="203">
        <f>INDEX(Sorted_by_Variable!L$832:L$884,D907)</f>
        <v>993.09771649002766</v>
      </c>
      <c r="N926" s="203">
        <f>INDEX(Sorted_by_Variable!M$832:M$884,D907)</f>
        <v>1249.6329839495177</v>
      </c>
      <c r="O926" s="203">
        <f>INDEX(Sorted_by_Variable!N$832:N$884,D907)</f>
        <v>1755.5755533399001</v>
      </c>
      <c r="P926" s="203">
        <f>INDEX(Sorted_by_Variable!O$832:O$884,D907)</f>
        <v>2050.5078518958853</v>
      </c>
      <c r="Q926" s="203">
        <f>INDEX(Sorted_by_Variable!P$832:P$884,D907)</f>
        <v>2221.791165865181</v>
      </c>
      <c r="R926" s="204">
        <f>INDEX(Sorted_by_Variable!Q$832:Q$884,D907)</f>
        <v>2215.58608606911</v>
      </c>
      <c r="S926" s="203">
        <f>INDEX(Sorted_by_Variable!R$832:R$884,D907)</f>
        <v>2211.4123611356763</v>
      </c>
      <c r="T926" s="203">
        <f>INDEX(Sorted_by_Variable!S$832:S$884,D907)</f>
        <v>2209.2362599455519</v>
      </c>
      <c r="U926" s="203">
        <f>INDEX(Sorted_by_Variable!T$832:T$884,D907)</f>
        <v>2209.0261756098485</v>
      </c>
      <c r="V926" s="203">
        <f>INDEX(Sorted_by_Variable!U$832:U$884,D907)</f>
        <v>2210.7525671063026</v>
      </c>
      <c r="W926" s="203">
        <f>INDEX(Sorted_by_Variable!V$832:V$884,D907)</f>
        <v>2214.3879034690881</v>
      </c>
      <c r="X926" s="203">
        <f>INDEX(Sorted_by_Variable!W$832:W$884,D907)</f>
        <v>2219.9066104478902</v>
      </c>
      <c r="Y926" s="203">
        <f>INDEX(Sorted_by_Variable!X$832:X$884,D907)</f>
        <v>2227.2850195551578</v>
      </c>
      <c r="Z926" s="203">
        <f>INDEX(Sorted_by_Variable!Y$832:Y$884,D907)</f>
        <v>2236.5013194235958</v>
      </c>
      <c r="AA926" s="203">
        <f>INDEX(Sorted_by_Variable!Z$832:Z$884,D907)</f>
        <v>2247.5355093990433</v>
      </c>
      <c r="AB926" s="203">
        <f>INDEX(Sorted_by_Variable!AA$832:AA$884,D907)</f>
        <v>2260.369355296808</v>
      </c>
      <c r="AC926" s="203">
        <f>INDEX(Sorted_by_Variable!AB$832:AB$884,D907)</f>
        <v>2274.9863472523757</v>
      </c>
      <c r="AD926" s="203">
        <f>INDEX(Sorted_by_Variable!AC$832:AC$884,D907)</f>
        <v>2291.3716596001732</v>
      </c>
      <c r="AE926" s="203">
        <f>INDEX(Sorted_by_Variable!AD$832:AD$884,D907)</f>
        <v>2309.3034364351056</v>
      </c>
      <c r="AF926" s="203">
        <f>INDEX(Sorted_by_Variable!AE$832:AE$884,D907)</f>
        <v>2328.5395227940071</v>
      </c>
      <c r="AG926" s="203">
        <f>INDEX(Sorted_by_Variable!AF$832:AF$884,D907)</f>
        <v>2348.8406084623484</v>
      </c>
      <c r="AH926" s="203">
        <f>INDEX(Sorted_by_Variable!AG$832:AG$884,D907)</f>
        <v>2369.9711950947558</v>
      </c>
      <c r="AI926" s="203">
        <f>INDEX(Sorted_by_Variable!AH$832:AH$884,D907)</f>
        <v>2393.9080317105904</v>
      </c>
      <c r="AJ926" s="203">
        <f>INDEX(Sorted_by_Variable!AI$832:AI$884,D907)</f>
        <v>2418.2260668369859</v>
      </c>
      <c r="AK926" s="203">
        <f>INDEX(Sorted_by_Variable!AJ$832:AJ$884,D907)</f>
        <v>2442.7081155659166</v>
      </c>
      <c r="AL926" s="203">
        <f>INDEX(Sorted_by_Variable!AK$832:AK$884,D907)</f>
        <v>2467.2381933676388</v>
      </c>
      <c r="AM926" s="203">
        <f>INDEX(Sorted_by_Variable!AL$832:AL$884,D907)</f>
        <v>2491.8423316532771</v>
      </c>
      <c r="AN926" s="203">
        <f>INDEX(Sorted_by_Variable!AM$832:AM$884,D907)</f>
        <v>2516.5446300872145</v>
      </c>
      <c r="AO926" s="203">
        <f>INDEX(Sorted_by_Variable!AN$832:AN$884,D907)</f>
        <v>2541.3673329820986</v>
      </c>
      <c r="AP926" s="203">
        <f>INDEX(Sorted_by_Variable!AO$832:AO$884,D907)</f>
        <v>2566.3309013481485</v>
      </c>
      <c r="AQ926" s="204">
        <f>INDEX(Sorted_by_Variable!AP$832:AP$884,D907)</f>
        <v>2591.4540807683466</v>
      </c>
      <c r="AS926" s="69" t="str">
        <f>C923&amp;"|"&amp;C926</f>
        <v>Annual first-year costs|Annual participant cost of EE</v>
      </c>
    </row>
    <row r="927" spans="2:45" ht="18.75" thickTop="1" thickBot="1" x14ac:dyDescent="0.4"/>
    <row r="928" spans="2:45" ht="25.5" thickTop="1" x14ac:dyDescent="0.5">
      <c r="B928" s="217" t="str">
        <f>INDEX(Sorted_by_Variable!$C$7:$C$59,D928)</f>
        <v>Utah</v>
      </c>
      <c r="C928" s="94"/>
      <c r="D928" s="228">
        <f>D907+1</f>
        <v>43</v>
      </c>
      <c r="E928" s="220"/>
      <c r="F928" s="222"/>
      <c r="G928" s="94"/>
      <c r="H928" s="94"/>
      <c r="I928" s="94"/>
      <c r="J928" s="94"/>
      <c r="K928" s="94"/>
      <c r="L928" s="94"/>
      <c r="M928" s="94"/>
      <c r="N928" s="94"/>
      <c r="O928" s="94"/>
      <c r="P928" s="94"/>
      <c r="Q928" s="94"/>
      <c r="R928" s="220"/>
      <c r="S928" s="94"/>
      <c r="T928" s="94"/>
      <c r="U928" s="94"/>
      <c r="V928" s="94"/>
      <c r="W928" s="94"/>
      <c r="X928" s="94"/>
      <c r="Y928" s="94"/>
      <c r="Z928" s="94"/>
      <c r="AA928" s="94"/>
      <c r="AB928" s="94"/>
      <c r="AC928" s="94"/>
      <c r="AD928" s="94"/>
      <c r="AE928" s="94"/>
      <c r="AF928" s="94"/>
      <c r="AG928" s="94"/>
      <c r="AH928" s="94"/>
      <c r="AI928" s="94"/>
      <c r="AJ928" s="94"/>
      <c r="AK928" s="94"/>
      <c r="AL928" s="94"/>
      <c r="AM928" s="94"/>
      <c r="AN928" s="94"/>
      <c r="AO928" s="94"/>
      <c r="AP928" s="94"/>
      <c r="AQ928" s="220"/>
      <c r="AS928" s="69"/>
    </row>
    <row r="929" spans="2:45" x14ac:dyDescent="0.35">
      <c r="C929" t="s">
        <v>2358</v>
      </c>
      <c r="D929" s="76" t="s">
        <v>0</v>
      </c>
      <c r="E929" s="166">
        <f>INDEX(Sorted_by_Variable!D$7:D$59,D928)</f>
        <v>29942.98</v>
      </c>
      <c r="F929" s="167">
        <f>INDEX(Sorted_by_Variable!E$7:E$59,D928)</f>
        <v>30234.667616909159</v>
      </c>
      <c r="G929" s="166">
        <f>INDEX(Sorted_by_Variable!F$7:F$59,D928)</f>
        <v>30529.19669000799</v>
      </c>
      <c r="H929" s="166">
        <f>INDEX(Sorted_by_Variable!G$7:G$59,D928)</f>
        <v>30826.5948991595</v>
      </c>
      <c r="I929" s="166">
        <f>INDEX(Sorted_by_Variable!H$7:H$59,D928)</f>
        <v>31126.890193868308</v>
      </c>
      <c r="J929" s="166">
        <f>INDEX(Sorted_by_Variable!I$7:I$59,D928)</f>
        <v>31430.110795907334</v>
      </c>
      <c r="K929" s="166">
        <f>INDEX(Sorted_by_Variable!J$7:J$59,D928)</f>
        <v>31736.285201970095</v>
      </c>
      <c r="L929" s="166">
        <f>INDEX(Sorted_by_Variable!K$7:K$59,D928)</f>
        <v>32045.442186348806</v>
      </c>
      <c r="M929" s="166">
        <f>INDEX(Sorted_by_Variable!L$7:L$59,D928)</f>
        <v>32357.610803638614</v>
      </c>
      <c r="N929" s="166">
        <f>INDEX(Sorted_by_Variable!M$7:M$59,D928)</f>
        <v>32672.820391468129</v>
      </c>
      <c r="O929" s="166">
        <f>INDEX(Sorted_by_Variable!N$7:N$59,D928)</f>
        <v>32991.10057325659</v>
      </c>
      <c r="P929" s="166">
        <f>INDEX(Sorted_by_Variable!O$7:O$59,D928)</f>
        <v>33312.481260997876</v>
      </c>
      <c r="Q929" s="166">
        <f>INDEX(Sorted_by_Variable!P$7:P$59,D928)</f>
        <v>33636.992658071635</v>
      </c>
      <c r="R929" s="168">
        <f>INDEX(Sorted_by_Variable!Q$7:Q$59,D928)</f>
        <v>33964.665262081784</v>
      </c>
      <c r="S929" s="166">
        <f>INDEX(Sorted_by_Variable!R$7:R$59,D928)</f>
        <v>34295.529867722704</v>
      </c>
      <c r="T929" s="166">
        <f>INDEX(Sorted_by_Variable!S$7:S$59,D928)</f>
        <v>34629.617569673312</v>
      </c>
      <c r="U929" s="166">
        <f>INDEX(Sorted_by_Variable!T$7:T$59,D928)</f>
        <v>34966.959765519336</v>
      </c>
      <c r="V929" s="166">
        <f>INDEX(Sorted_by_Variable!U$7:U$59,D928)</f>
        <v>35307.588158704079</v>
      </c>
      <c r="W929" s="166">
        <f>INDEX(Sorted_by_Variable!V$7:V$59,D928)</f>
        <v>35651.534761507894</v>
      </c>
      <c r="X929" s="166">
        <f>INDEX(Sorted_by_Variable!W$7:W$59,D928)</f>
        <v>35998.831898056706</v>
      </c>
      <c r="Y929" s="166">
        <f>INDEX(Sorted_by_Variable!X$7:X$59,D928)</f>
        <v>36349.51220735984</v>
      </c>
      <c r="Z929" s="166">
        <f>INDEX(Sorted_by_Variable!Y$7:Y$59,D928)</f>
        <v>36703.608646377441</v>
      </c>
      <c r="AA929" s="166">
        <f>INDEX(Sorted_by_Variable!Z$7:Z$59,D928)</f>
        <v>37061.154493117756</v>
      </c>
      <c r="AB929" s="166">
        <f>INDEX(Sorted_by_Variable!AA$7:AA$59,D928)</f>
        <v>37422.183349764615</v>
      </c>
      <c r="AC929" s="166">
        <f>INDEX(Sorted_by_Variable!AB$7:AB$59,D928)</f>
        <v>37786.729145835365</v>
      </c>
      <c r="AD929" s="166">
        <f>INDEX(Sorted_by_Variable!AC$7:AC$59,D928)</f>
        <v>38154.826141369565</v>
      </c>
      <c r="AE929" s="166">
        <f>INDEX(Sorted_by_Variable!AD$7:AD$59,D928)</f>
        <v>38526.508930148753</v>
      </c>
      <c r="AF929" s="166">
        <f>INDEX(Sorted_by_Variable!AE$7:AE$59,D928)</f>
        <v>38901.812442947565</v>
      </c>
      <c r="AG929" s="166">
        <f>INDEX(Sorted_by_Variable!AF$7:AF$59,D928)</f>
        <v>39280.771950816539</v>
      </c>
      <c r="AH929" s="166">
        <f>INDEX(Sorted_by_Variable!AG$7:AG$59,D928)</f>
        <v>39632.248716957154</v>
      </c>
      <c r="AI929" s="166">
        <f>INDEX(Sorted_by_Variable!AH$7:AH$59,D928)</f>
        <v>39986.870429365408</v>
      </c>
      <c r="AJ929" s="166">
        <f>INDEX(Sorted_by_Variable!AI$7:AI$59,D928)</f>
        <v>40344.66522841352</v>
      </c>
      <c r="AK929" s="166">
        <f>INDEX(Sorted_by_Variable!AJ$7:AJ$59,D928)</f>
        <v>40705.661506268334</v>
      </c>
      <c r="AL929" s="166">
        <f>INDEX(Sorted_by_Variable!AK$7:AK$59,D928)</f>
        <v>41069.887909144316</v>
      </c>
      <c r="AM929" s="166">
        <f>INDEX(Sorted_by_Variable!AL$7:AL$59,D928)</f>
        <v>41437.373339576734</v>
      </c>
      <c r="AN929" s="166">
        <f>INDEX(Sorted_by_Variable!AM$7:AM$59,D928)</f>
        <v>41808.146958715166</v>
      </c>
      <c r="AO929" s="166">
        <f>INDEX(Sorted_by_Variable!AN$7:AN$59,D928)</f>
        <v>42182.23818863753</v>
      </c>
      <c r="AP929" s="166">
        <f>INDEX(Sorted_by_Variable!AO$7:AO$59,D928)</f>
        <v>42559.676714684807</v>
      </c>
      <c r="AQ929" s="168">
        <f>INDEX(Sorted_by_Variable!AP$7:AP$59,D928)</f>
        <v>42940.492487816693</v>
      </c>
      <c r="AS929" s="69" t="str">
        <f t="shared" ref="AS929:AS939" si="153">C929</f>
        <v>BAU sales</v>
      </c>
    </row>
    <row r="930" spans="2:45" x14ac:dyDescent="0.35">
      <c r="C930" t="s">
        <v>2372</v>
      </c>
      <c r="D930" s="76" t="s">
        <v>0</v>
      </c>
      <c r="E930" s="166">
        <f>INDEX(Sorted_by_Variable!D$62:D$114,D928)</f>
        <v>29723.367999999999</v>
      </c>
      <c r="F930" s="167">
        <f>INDEX(Sorted_by_Variable!E$62:E$114,D928)</f>
        <v>30234.667616909159</v>
      </c>
      <c r="G930" s="166">
        <f>INDEX(Sorted_by_Variable!F$62:F$114,D928)</f>
        <v>30529.19669000799</v>
      </c>
      <c r="H930" s="166">
        <f>INDEX(Sorted_by_Variable!G$62:G$114,D928)</f>
        <v>30826.5948991595</v>
      </c>
      <c r="I930" s="166">
        <f>INDEX(Sorted_by_Variable!H$62:H$114,D928)</f>
        <v>31126.890193868308</v>
      </c>
      <c r="J930" s="166">
        <f>INDEX(Sorted_by_Variable!I$62:I$114,D928)</f>
        <v>31210.498795907333</v>
      </c>
      <c r="K930" s="166">
        <f>INDEX(Sorted_by_Variable!J$62:J$114,D928)</f>
        <v>31245.608840338926</v>
      </c>
      <c r="L930" s="166">
        <f>INDEX(Sorted_by_Variable!K$62:K$114,D928)</f>
        <v>31235.767199494425</v>
      </c>
      <c r="M930" s="166">
        <f>INDEX(Sorted_by_Variable!L$62:L$114,D928)</f>
        <v>31184.75509393333</v>
      </c>
      <c r="N930" s="166">
        <f>INDEX(Sorted_by_Variable!M$62:M$114,D928)</f>
        <v>31098.270286934658</v>
      </c>
      <c r="O930" s="166">
        <f>INDEX(Sorted_by_Variable!N$62:N$114,D928)</f>
        <v>31040.772889495118</v>
      </c>
      <c r="P930" s="166">
        <f>INDEX(Sorted_by_Variable!O$62:O$114,D928)</f>
        <v>31011.789724986</v>
      </c>
      <c r="Q930" s="166">
        <f>INDEX(Sorted_by_Variable!P$62:P$114,D928)</f>
        <v>31010.877890610802</v>
      </c>
      <c r="R930" s="168">
        <f>INDEX(Sorted_by_Variable!Q$62:Q$114,D928)</f>
        <v>31037.623932575771</v>
      </c>
      <c r="S930" s="166">
        <f>INDEX(Sorted_by_Variable!R$62:R$114,D928)</f>
        <v>31091.643057560937</v>
      </c>
      <c r="T930" s="166">
        <f>INDEX(Sorted_by_Variable!S$62:S$114,D928)</f>
        <v>31172.578379296207</v>
      </c>
      <c r="U930" s="166">
        <f>INDEX(Sorted_by_Variable!T$62:T$114,D928)</f>
        <v>31280.100199093675</v>
      </c>
      <c r="V930" s="166">
        <f>INDEX(Sorted_by_Variable!U$62:U$114,D928)</f>
        <v>31413.905319232344</v>
      </c>
      <c r="W930" s="166">
        <f>INDEX(Sorted_by_Variable!V$62:V$114,D928)</f>
        <v>31573.716388134657</v>
      </c>
      <c r="X930" s="166">
        <f>INDEX(Sorted_by_Variable!W$62:W$114,D928)</f>
        <v>31759.281276316251</v>
      </c>
      <c r="Y930" s="166">
        <f>INDEX(Sorted_by_Variable!X$62:X$114,D928)</f>
        <v>31970.372482130595</v>
      </c>
      <c r="Z930" s="166">
        <f>INDEX(Sorted_by_Variable!Y$62:Y$114,D928)</f>
        <v>32206.786566369286</v>
      </c>
      <c r="AA930" s="166">
        <f>INDEX(Sorted_by_Variable!Z$62:Z$114,D928)</f>
        <v>32468.343614816164</v>
      </c>
      <c r="AB930" s="166">
        <f>INDEX(Sorted_by_Variable!AA$62:AA$114,D928)</f>
        <v>32754.886727890014</v>
      </c>
      <c r="AC930" s="166">
        <f>INDEX(Sorted_by_Variable!AB$62:AB$114,D928)</f>
        <v>33066.281536545452</v>
      </c>
      <c r="AD930" s="166">
        <f>INDEX(Sorted_by_Variable!AC$62:AC$114,D928)</f>
        <v>33390.857217319681</v>
      </c>
      <c r="AE930" s="166">
        <f>INDEX(Sorted_by_Variable!AD$62:AD$114,D928)</f>
        <v>33725.380126395772</v>
      </c>
      <c r="AF930" s="166">
        <f>INDEX(Sorted_by_Variable!AE$62:AE$114,D928)</f>
        <v>34066.686485217528</v>
      </c>
      <c r="AG930" s="166">
        <f>INDEX(Sorted_by_Variable!AF$62:AF$114,D928)</f>
        <v>34411.691661105324</v>
      </c>
      <c r="AH930" s="166">
        <f>INDEX(Sorted_by_Variable!AG$62:AG$114,D928)</f>
        <v>34726.314226619557</v>
      </c>
      <c r="AI930" s="166">
        <f>INDEX(Sorted_by_Variable!AH$62:AH$114,D928)</f>
        <v>35041.978258898329</v>
      </c>
      <c r="AJ930" s="166">
        <f>INDEX(Sorted_by_Variable!AI$62:AI$114,D928)</f>
        <v>35358.990055230504</v>
      </c>
      <c r="AK930" s="166">
        <f>INDEX(Sorted_by_Variable!AJ$62:AJ$114,D928)</f>
        <v>35677.629881214329</v>
      </c>
      <c r="AL930" s="166">
        <f>INDEX(Sorted_by_Variable!AK$62:AK$114,D928)</f>
        <v>35998.152954959529</v>
      </c>
      <c r="AM930" s="166">
        <f>INDEX(Sorted_by_Variable!AL$62:AL$114,D928)</f>
        <v>36320.790372746022</v>
      </c>
      <c r="AN930" s="166">
        <f>INDEX(Sorted_by_Variable!AM$62:AM$114,D928)</f>
        <v>36645.749978417036</v>
      </c>
      <c r="AO930" s="166">
        <f>INDEX(Sorted_by_Variable!AN$62:AN$114,D928)</f>
        <v>36973.217178676496</v>
      </c>
      <c r="AP930" s="166">
        <f>INDEX(Sorted_by_Variable!AO$62:AO$114,D928)</f>
        <v>37303.355706356429</v>
      </c>
      <c r="AQ930" s="168">
        <f>INDEX(Sorted_by_Variable!AP$62:AP$114,D928)</f>
        <v>37636.308333621128</v>
      </c>
      <c r="AS930" s="69" t="str">
        <f t="shared" si="153"/>
        <v>Sales after EE</v>
      </c>
    </row>
    <row r="931" spans="2:45" x14ac:dyDescent="0.35">
      <c r="C931" t="s">
        <v>2356</v>
      </c>
      <c r="D931" s="76" t="s">
        <v>0</v>
      </c>
      <c r="E931" s="166">
        <f>INDEX(Sorted_by_Variable!D$117:D$169,D928)</f>
        <v>0</v>
      </c>
      <c r="F931" s="167">
        <f>INDEX(Sorted_by_Variable!E$117:E$169,D928)</f>
        <v>0</v>
      </c>
      <c r="G931" s="166">
        <f>INDEX(Sorted_by_Variable!F$117:F$169,D928)</f>
        <v>0</v>
      </c>
      <c r="H931" s="166">
        <f>INDEX(Sorted_by_Variable!G$117:G$169,D928)</f>
        <v>0</v>
      </c>
      <c r="I931" s="166">
        <f>INDEX(Sorted_by_Variable!H$117:H$169,D928)</f>
        <v>0</v>
      </c>
      <c r="J931" s="166">
        <f>INDEX(Sorted_by_Variable!I$117:I$169,D928)</f>
        <v>219.61199999999999</v>
      </c>
      <c r="K931" s="166">
        <f>INDEX(Sorted_by_Variable!J$117:J$169,D928)</f>
        <v>490.6763616311693</v>
      </c>
      <c r="L931" s="166">
        <f>INDEX(Sorted_by_Variable!K$117:K$169,D928)</f>
        <v>809.67498685438056</v>
      </c>
      <c r="M931" s="166">
        <f>INDEX(Sorted_by_Variable!L$117:L$169,D928)</f>
        <v>1172.8557097052835</v>
      </c>
      <c r="N931" s="166">
        <f>INDEX(Sorted_by_Variable!M$117:M$169,D928)</f>
        <v>1574.5501045334727</v>
      </c>
      <c r="O931" s="166">
        <f>INDEX(Sorted_by_Variable!N$117:N$169,D928)</f>
        <v>1950.3276837614715</v>
      </c>
      <c r="P931" s="166">
        <f>INDEX(Sorted_by_Variable!O$117:O$169,D928)</f>
        <v>2300.691536011876</v>
      </c>
      <c r="Q931" s="166">
        <f>INDEX(Sorted_by_Variable!P$117:P$169,D928)</f>
        <v>2626.1147674608319</v>
      </c>
      <c r="R931" s="168">
        <f>INDEX(Sorted_by_Variable!Q$117:Q$169,D928)</f>
        <v>2927.041329506013</v>
      </c>
      <c r="S931" s="166">
        <f>INDEX(Sorted_by_Variable!R$117:R$169,D928)</f>
        <v>3203.8868101617654</v>
      </c>
      <c r="T931" s="166">
        <f>INDEX(Sorted_by_Variable!S$117:S$169,D928)</f>
        <v>3457.0391903771042</v>
      </c>
      <c r="U931" s="166">
        <f>INDEX(Sorted_by_Variable!T$117:T$169,D928)</f>
        <v>3686.8595664256604</v>
      </c>
      <c r="V931" s="166">
        <f>INDEX(Sorted_by_Variable!U$117:U$169,D928)</f>
        <v>3893.682839471734</v>
      </c>
      <c r="W931" s="166">
        <f>INDEX(Sorted_by_Variable!V$117:V$169,D928)</f>
        <v>4077.8183733732358</v>
      </c>
      <c r="X931" s="166">
        <f>INDEX(Sorted_by_Variable!W$117:W$169,D928)</f>
        <v>4239.5506217404563</v>
      </c>
      <c r="Y931" s="166">
        <f>INDEX(Sorted_by_Variable!X$117:X$169,D928)</f>
        <v>4379.1397252292427</v>
      </c>
      <c r="Z931" s="166">
        <f>INDEX(Sorted_by_Variable!Y$117:Y$169,D928)</f>
        <v>4496.8220800081526</v>
      </c>
      <c r="AA931" s="166">
        <f>INDEX(Sorted_by_Variable!Z$117:Z$169,D928)</f>
        <v>4592.8108783015914</v>
      </c>
      <c r="AB931" s="166">
        <f>INDEX(Sorted_by_Variable!AA$117:AA$169,D928)</f>
        <v>4667.2966218746005</v>
      </c>
      <c r="AC931" s="166">
        <f>INDEX(Sorted_by_Variable!AB$117:AB$169,D928)</f>
        <v>4720.447609289914</v>
      </c>
      <c r="AD931" s="166">
        <f>INDEX(Sorted_by_Variable!AC$117:AC$169,D928)</f>
        <v>4763.9689240498828</v>
      </c>
      <c r="AE931" s="166">
        <f>INDEX(Sorted_by_Variable!AD$117:AD$169,D928)</f>
        <v>4801.1288037529803</v>
      </c>
      <c r="AF931" s="166">
        <f>INDEX(Sorted_by_Variable!AE$117:AE$169,D928)</f>
        <v>4835.1259577300352</v>
      </c>
      <c r="AG931" s="166">
        <f>INDEX(Sorted_by_Variable!AF$117:AF$169,D928)</f>
        <v>4869.0802897112162</v>
      </c>
      <c r="AH931" s="166">
        <f>INDEX(Sorted_by_Variable!AG$117:AG$169,D928)</f>
        <v>4905.9344903375959</v>
      </c>
      <c r="AI931" s="166">
        <f>INDEX(Sorted_by_Variable!AH$117:AH$169,D928)</f>
        <v>4944.8921704670802</v>
      </c>
      <c r="AJ931" s="166">
        <f>INDEX(Sorted_by_Variable!AI$117:AI$169,D928)</f>
        <v>4985.6751731830163</v>
      </c>
      <c r="AK931" s="166">
        <f>INDEX(Sorted_by_Variable!AJ$117:AJ$169,D928)</f>
        <v>5028.0316250540036</v>
      </c>
      <c r="AL931" s="166">
        <f>INDEX(Sorted_by_Variable!AK$117:AK$169,D928)</f>
        <v>5071.7349541847852</v>
      </c>
      <c r="AM931" s="166">
        <f>INDEX(Sorted_by_Variable!AL$117:AL$169,D928)</f>
        <v>5116.5829668307142</v>
      </c>
      <c r="AN931" s="166">
        <f>INDEX(Sorted_by_Variable!AM$117:AM$169,D928)</f>
        <v>5162.3969802981264</v>
      </c>
      <c r="AO931" s="166">
        <f>INDEX(Sorted_by_Variable!AN$117:AN$169,D928)</f>
        <v>5209.0210099610376</v>
      </c>
      <c r="AP931" s="166">
        <f>INDEX(Sorted_by_Variable!AO$117:AO$169,D928)</f>
        <v>5256.3210083283757</v>
      </c>
      <c r="AQ931" s="168">
        <f>INDEX(Sorted_by_Variable!AP$117:AP$169,D928)</f>
        <v>5304.1841541955619</v>
      </c>
      <c r="AS931" s="69" t="str">
        <f t="shared" si="153"/>
        <v>Net cumulative savings</v>
      </c>
    </row>
    <row r="932" spans="2:45" x14ac:dyDescent="0.35">
      <c r="C932" t="s">
        <v>2390</v>
      </c>
      <c r="D932" s="76" t="s">
        <v>1</v>
      </c>
      <c r="E932" s="174">
        <f t="shared" ref="E932:AQ932" si="154">E931/E929</f>
        <v>0</v>
      </c>
      <c r="F932" s="173">
        <f t="shared" si="154"/>
        <v>0</v>
      </c>
      <c r="G932" s="174">
        <f t="shared" si="154"/>
        <v>0</v>
      </c>
      <c r="H932" s="174">
        <f t="shared" si="154"/>
        <v>0</v>
      </c>
      <c r="I932" s="174">
        <f t="shared" si="154"/>
        <v>0</v>
      </c>
      <c r="J932" s="174">
        <f t="shared" si="154"/>
        <v>6.9873123078076048E-3</v>
      </c>
      <c r="K932" s="174">
        <f t="shared" si="154"/>
        <v>1.5461052183911857E-2</v>
      </c>
      <c r="L932" s="174">
        <f t="shared" si="154"/>
        <v>2.5266463235114851E-2</v>
      </c>
      <c r="M932" s="174">
        <f t="shared" si="154"/>
        <v>3.6246672129865529E-2</v>
      </c>
      <c r="N932" s="174">
        <f t="shared" si="154"/>
        <v>4.8191435133791996E-2</v>
      </c>
      <c r="O932" s="174">
        <f t="shared" si="154"/>
        <v>5.9116781491747379E-2</v>
      </c>
      <c r="P932" s="174">
        <f t="shared" si="154"/>
        <v>6.9063949874713079E-2</v>
      </c>
      <c r="Q932" s="174">
        <f t="shared" si="154"/>
        <v>7.8072222274920333E-2</v>
      </c>
      <c r="R932" s="175">
        <f t="shared" si="154"/>
        <v>8.6179013010140498E-2</v>
      </c>
      <c r="S932" s="174">
        <f t="shared" si="154"/>
        <v>9.3419953635914196E-2</v>
      </c>
      <c r="T932" s="174">
        <f t="shared" si="154"/>
        <v>9.9828973953341782E-2</v>
      </c>
      <c r="U932" s="174">
        <f t="shared" si="154"/>
        <v>0.10543837929144889</v>
      </c>
      <c r="V932" s="174">
        <f t="shared" si="154"/>
        <v>0.11027892423492704</v>
      </c>
      <c r="W932" s="174">
        <f t="shared" si="154"/>
        <v>0.11437988296021294</v>
      </c>
      <c r="X932" s="174">
        <f t="shared" si="154"/>
        <v>0.11776911633539189</v>
      </c>
      <c r="Y932" s="174">
        <f t="shared" si="154"/>
        <v>0.12047313593227751</v>
      </c>
      <c r="Z932" s="174">
        <f t="shared" si="154"/>
        <v>0.12251716509221167</v>
      </c>
      <c r="AA932" s="174">
        <f t="shared" si="154"/>
        <v>0.12392519718063491</v>
      </c>
      <c r="AB932" s="174">
        <f t="shared" si="154"/>
        <v>0.12472005115928005</v>
      </c>
      <c r="AC932" s="174">
        <f t="shared" si="154"/>
        <v>0.12492342459892893</v>
      </c>
      <c r="AD932" s="174">
        <f t="shared" si="154"/>
        <v>0.12485888171521571</v>
      </c>
      <c r="AE932" s="174">
        <f t="shared" si="154"/>
        <v>0.12461883874445415</v>
      </c>
      <c r="AF932" s="174">
        <f t="shared" si="154"/>
        <v>0.12429050612541796</v>
      </c>
      <c r="AG932" s="174">
        <f t="shared" si="154"/>
        <v>0.1239558198043509</v>
      </c>
      <c r="AH932" s="174">
        <f t="shared" si="154"/>
        <v>0.12378642769867687</v>
      </c>
      <c r="AI932" s="174">
        <f t="shared" si="154"/>
        <v>0.12366289527963831</v>
      </c>
      <c r="AJ932" s="174">
        <f t="shared" si="154"/>
        <v>0.12357706142699028</v>
      </c>
      <c r="AK932" s="174">
        <f t="shared" si="154"/>
        <v>0.12352167828742271</v>
      </c>
      <c r="AL932" s="174">
        <f t="shared" si="154"/>
        <v>0.12349035296625561</v>
      </c>
      <c r="AM932" s="174">
        <f t="shared" si="154"/>
        <v>0.12347749276723287</v>
      </c>
      <c r="AN932" s="174">
        <f t="shared" si="154"/>
        <v>0.1234782537813959</v>
      </c>
      <c r="AO932" s="174">
        <f t="shared" si="154"/>
        <v>0.12348849263679355</v>
      </c>
      <c r="AP932" s="174">
        <f t="shared" si="154"/>
        <v>0.12350472123099404</v>
      </c>
      <c r="AQ932" s="175">
        <f t="shared" si="154"/>
        <v>0.12352406427803532</v>
      </c>
      <c r="AS932" s="69" t="str">
        <f t="shared" si="153"/>
        <v>Net cumulative savings as a percent of sales before EE</v>
      </c>
    </row>
    <row r="933" spans="2:45" x14ac:dyDescent="0.35">
      <c r="C933" t="s">
        <v>2378</v>
      </c>
      <c r="D933" s="76" t="s">
        <v>0</v>
      </c>
      <c r="E933" s="166">
        <f>INDEX(Sorted_by_Variable!D$227:D$279,D928)</f>
        <v>0</v>
      </c>
      <c r="F933" s="167">
        <f>INDEX(Sorted_by_Variable!E$227:E$279,D928)</f>
        <v>0</v>
      </c>
      <c r="G933" s="166">
        <f>INDEX(Sorted_by_Variable!F$227:F$279,D928)</f>
        <v>0</v>
      </c>
      <c r="H933" s="166">
        <f>INDEX(Sorted_by_Variable!G$227:G$279,D928)</f>
        <v>0</v>
      </c>
      <c r="I933" s="166">
        <f>INDEX(Sorted_by_Variable!H$227:H$279,D928)</f>
        <v>0</v>
      </c>
      <c r="J933" s="166">
        <f>INDEX(Sorted_by_Variable!I$227:I$279,D928)</f>
        <v>219.61199999999999</v>
      </c>
      <c r="K933" s="166">
        <f>INDEX(Sorted_by_Variable!J$227:J$279,D928)</f>
        <v>282.62288794695883</v>
      </c>
      <c r="L933" s="166">
        <f>INDEX(Sorted_by_Variable!K$227:K$279,D928)</f>
        <v>345.43204037831435</v>
      </c>
      <c r="M933" s="166">
        <f>INDEX(Sorted_by_Variable!L$227:L$279,D928)</f>
        <v>407.79477171012797</v>
      </c>
      <c r="N933" s="166">
        <f>INDEX(Sorted_by_Variable!M$227:M$279,D928)</f>
        <v>467.77132640899993</v>
      </c>
      <c r="O933" s="166">
        <f>INDEX(Sorted_by_Variable!N$227:N$279,D928)</f>
        <v>466.47405430401983</v>
      </c>
      <c r="P933" s="166">
        <f>INDEX(Sorted_by_Variable!O$227:O$279,D928)</f>
        <v>465.61159334242677</v>
      </c>
      <c r="Q933" s="166">
        <f>INDEX(Sorted_by_Variable!P$227:P$279,D928)</f>
        <v>465.17684587478999</v>
      </c>
      <c r="R933" s="168">
        <f>INDEX(Sorted_by_Variable!Q$227:Q$279,D928)</f>
        <v>465.163168359162</v>
      </c>
      <c r="S933" s="166">
        <f>INDEX(Sorted_by_Variable!R$227:R$279,D928)</f>
        <v>465.56435898863651</v>
      </c>
      <c r="T933" s="166">
        <f>INDEX(Sorted_by_Variable!S$227:S$279,D928)</f>
        <v>466.37464586341406</v>
      </c>
      <c r="U933" s="166">
        <f>INDEX(Sorted_by_Variable!T$227:T$279,D928)</f>
        <v>467.58867568944311</v>
      </c>
      <c r="V933" s="166">
        <f>INDEX(Sorted_by_Variable!U$227:U$279,D928)</f>
        <v>469.2015029864051</v>
      </c>
      <c r="W933" s="166">
        <f>INDEX(Sorted_by_Variable!V$227:V$279,D928)</f>
        <v>471.20857978848517</v>
      </c>
      <c r="X933" s="166">
        <f>INDEX(Sorted_by_Variable!W$227:W$279,D928)</f>
        <v>473.60574582201986</v>
      </c>
      <c r="Y933" s="166">
        <f>INDEX(Sorted_by_Variable!X$227:X$279,D928)</f>
        <v>476.38921914474372</v>
      </c>
      <c r="Z933" s="166">
        <f>INDEX(Sorted_by_Variable!Y$227:Y$279,D928)</f>
        <v>479.5555872319589</v>
      </c>
      <c r="AA933" s="166">
        <f>INDEX(Sorted_by_Variable!Z$227:Z$279,D928)</f>
        <v>483.1017984955393</v>
      </c>
      <c r="AB933" s="166">
        <f>INDEX(Sorted_by_Variable!AA$227:AA$279,D928)</f>
        <v>487.02515422224246</v>
      </c>
      <c r="AC933" s="166">
        <f>INDEX(Sorted_by_Variable!AB$227:AB$279,D928)</f>
        <v>491.32330091835018</v>
      </c>
      <c r="AD933" s="166">
        <f>INDEX(Sorted_by_Variable!AC$227:AC$279,D928)</f>
        <v>495.99422304818177</v>
      </c>
      <c r="AE933" s="166">
        <f>INDEX(Sorted_by_Variable!AD$227:AD$279,D928)</f>
        <v>500.86285825979519</v>
      </c>
      <c r="AF933" s="166">
        <f>INDEX(Sorted_by_Variable!AE$227:AE$279,D928)</f>
        <v>505.88070189593657</v>
      </c>
      <c r="AG933" s="166">
        <f>INDEX(Sorted_by_Variable!AF$227:AF$279,D928)</f>
        <v>511.00029727826291</v>
      </c>
      <c r="AH933" s="166">
        <f>INDEX(Sorted_by_Variable!AG$227:AG$279,D928)</f>
        <v>516.17537491657981</v>
      </c>
      <c r="AI933" s="166">
        <f>INDEX(Sorted_by_Variable!AH$227:AH$279,D928)</f>
        <v>520.89471339929332</v>
      </c>
      <c r="AJ933" s="166">
        <f>INDEX(Sorted_by_Variable!AI$227:AI$279,D928)</f>
        <v>525.62967388347488</v>
      </c>
      <c r="AK933" s="166">
        <f>INDEX(Sorted_by_Variable!AJ$227:AJ$279,D928)</f>
        <v>530.3848508284575</v>
      </c>
      <c r="AL933" s="166">
        <f>INDEX(Sorted_by_Variable!AK$227:AK$279,D928)</f>
        <v>535.16444821821494</v>
      </c>
      <c r="AM933" s="166">
        <f>INDEX(Sorted_by_Variable!AL$227:AL$279,D928)</f>
        <v>539.97229432439292</v>
      </c>
      <c r="AN933" s="166">
        <f>INDEX(Sorted_by_Variable!AM$227:AM$279,D928)</f>
        <v>544.81185559119035</v>
      </c>
      <c r="AO933" s="166">
        <f>INDEX(Sorted_by_Variable!AN$227:AN$279,D928)</f>
        <v>549.68624967625556</v>
      </c>
      <c r="AP933" s="166">
        <f>INDEX(Sorted_by_Variable!AO$227:AO$279,D928)</f>
        <v>554.59825768014741</v>
      </c>
      <c r="AQ933" s="168">
        <f>INDEX(Sorted_by_Variable!AP$227:AP$279,D928)</f>
        <v>559.55033559534638</v>
      </c>
      <c r="AS933" s="69" t="str">
        <f t="shared" si="153"/>
        <v>Annual first-year savings</v>
      </c>
    </row>
    <row r="934" spans="2:45" x14ac:dyDescent="0.35">
      <c r="C934" t="s">
        <v>2379</v>
      </c>
      <c r="D934" s="76" t="s">
        <v>1</v>
      </c>
      <c r="E934" s="174">
        <f>INDEX(Sorted_by_Variable!D$282:D$335,D928)</f>
        <v>0</v>
      </c>
      <c r="F934" s="173">
        <f>INDEX(Sorted_by_Variable!E$282:E$335,D928)</f>
        <v>7.3885301288871439E-3</v>
      </c>
      <c r="G934" s="174">
        <f>INDEX(Sorted_by_Variable!F$282:F$335,D928)</f>
        <v>7.2635824141548998E-3</v>
      </c>
      <c r="H934" s="174">
        <f>INDEX(Sorted_by_Variable!G$282:G$335,D928)</f>
        <v>7.193507324477935E-3</v>
      </c>
      <c r="I934" s="174">
        <f>INDEX(Sorted_by_Variable!H$282:H$335,D928)</f>
        <v>7.1241082811253935E-3</v>
      </c>
      <c r="J934" s="174">
        <f>INDEX(Sorted_by_Variable!I$282:I$335,D928)</f>
        <v>7.0553787619702978E-3</v>
      </c>
      <c r="K934" s="174">
        <f>INDEX(Sorted_by_Variable!J$282:J$335,D928)</f>
        <v>7.036478379794364E-3</v>
      </c>
      <c r="L934" s="174">
        <f>INDEX(Sorted_by_Variable!K$282:K$335,D928)</f>
        <v>7.0285716345675738E-3</v>
      </c>
      <c r="M934" s="174">
        <f>INDEX(Sorted_by_Variable!L$282:L$335,D928)</f>
        <v>7.0307861688620405E-3</v>
      </c>
      <c r="N934" s="174">
        <f>INDEX(Sorted_by_Variable!M$282:M$335,D928)</f>
        <v>7.0422871476301325E-3</v>
      </c>
      <c r="O934" s="174">
        <f>INDEX(Sorted_by_Variable!N$282:N$335,D928)</f>
        <v>7.0618718653386254E-3</v>
      </c>
      <c r="P934" s="174">
        <f>INDEX(Sorted_by_Variable!O$282:O$335,D928)</f>
        <v>7.0749527011397815E-3</v>
      </c>
      <c r="Q934" s="174">
        <f>INDEX(Sorted_by_Variable!P$282:P$335,D928)</f>
        <v>7.0815648483215409E-3</v>
      </c>
      <c r="R934" s="175">
        <f>INDEX(Sorted_by_Variable!Q$282:Q$335,D928)</f>
        <v>7.0817730724899008E-3</v>
      </c>
      <c r="S934" s="174">
        <f>INDEX(Sorted_by_Variable!R$282:R$335,D928)</f>
        <v>7.0756704983948393E-3</v>
      </c>
      <c r="T934" s="174">
        <f>INDEX(Sorted_by_Variable!S$282:S$335,D928)</f>
        <v>7.0633771136966094E-3</v>
      </c>
      <c r="U934" s="174">
        <f>INDEX(Sorted_by_Variable!T$282:T$335,D928)</f>
        <v>7.0450380243765468E-3</v>
      </c>
      <c r="V934" s="174">
        <f>INDEX(Sorted_by_Variable!U$282:U$335,D928)</f>
        <v>7.0208215000015619E-3</v>
      </c>
      <c r="W934" s="174">
        <f>INDEX(Sorted_by_Variable!V$282:V$335,D928)</f>
        <v>6.9909168493465937E-3</v>
      </c>
      <c r="X934" s="174">
        <f>INDEX(Sorted_by_Variable!W$282:W$335,D928)</f>
        <v>6.9555321679689811E-3</v>
      </c>
      <c r="Y934" s="174">
        <f>INDEX(Sorted_by_Variable!X$282:X$335,D928)</f>
        <v>6.9148919992648118E-3</v>
      </c>
      <c r="Z934" s="174">
        <f>INDEX(Sorted_by_Variable!Y$282:Y$335,D928)</f>
        <v>6.8692349494129017E-3</v>
      </c>
      <c r="AA934" s="174">
        <f>INDEX(Sorted_by_Variable!Z$282:Z$335,D928)</f>
        <v>6.8188112945524806E-3</v>
      </c>
      <c r="AB934" s="174">
        <f>INDEX(Sorted_by_Variable!AA$282:AA$335,D928)</f>
        <v>6.7638806156956289E-3</v>
      </c>
      <c r="AC934" s="174">
        <f>INDEX(Sorted_by_Variable!AB$282:AB$335,D928)</f>
        <v>6.7047094934083703E-3</v>
      </c>
      <c r="AD934" s="174">
        <f>INDEX(Sorted_by_Variable!AC$282:AC$335,D928)</f>
        <v>6.6415692903745724E-3</v>
      </c>
      <c r="AE934" s="174">
        <f>INDEX(Sorted_by_Variable!AD$282:AD$335,D928)</f>
        <v>6.5770099452879061E-3</v>
      </c>
      <c r="AF934" s="174">
        <f>INDEX(Sorted_by_Variable!AE$282:AE$335,D928)</f>
        <v>6.5117724152237719E-3</v>
      </c>
      <c r="AG934" s="174">
        <f>INDEX(Sorted_by_Variable!AF$282:AF$335,D928)</f>
        <v>6.4465324532016251E-3</v>
      </c>
      <c r="AH934" s="174">
        <f>INDEX(Sorted_by_Variable!AG$282:AG$335,D928)</f>
        <v>6.3819007261483153E-3</v>
      </c>
      <c r="AI934" s="174">
        <f>INDEX(Sorted_by_Variable!AH$282:AH$335,D928)</f>
        <v>6.3240803088643301E-3</v>
      </c>
      <c r="AJ934" s="174">
        <f>INDEX(Sorted_by_Variable!AI$282:AI$335,D928)</f>
        <v>6.2671119300815497E-3</v>
      </c>
      <c r="AK934" s="174">
        <f>INDEX(Sorted_by_Variable!AJ$282:AJ$335,D928)</f>
        <v>6.2109240014199367E-3</v>
      </c>
      <c r="AL934" s="174">
        <f>INDEX(Sorted_by_Variable!AK$282:AK$335,D928)</f>
        <v>6.155453731965372E-3</v>
      </c>
      <c r="AM934" s="174">
        <f>INDEX(Sorted_by_Variable!AL$282:AL$335,D928)</f>
        <v>6.1006463380156193E-3</v>
      </c>
      <c r="AN934" s="174">
        <f>INDEX(Sorted_by_Variable!AM$282:AM$335,D928)</f>
        <v>6.0464543239893238E-3</v>
      </c>
      <c r="AO934" s="174">
        <f>INDEX(Sorted_by_Variable!AN$282:AN$335,D928)</f>
        <v>5.9928368263534836E-3</v>
      </c>
      <c r="AP934" s="174">
        <f>INDEX(Sorted_by_Variable!AO$282:AO$335,D928)</f>
        <v>5.9397590136315345E-3</v>
      </c>
      <c r="AQ934" s="175">
        <f>INDEX(Sorted_by_Variable!AP$282:AP$335,D928)</f>
        <v>5.8871915365667354E-3</v>
      </c>
      <c r="AS934" s="69" t="str">
        <f t="shared" si="153"/>
        <v>EIA and EERS savings as a percent of previous year sales</v>
      </c>
    </row>
    <row r="935" spans="2:45" x14ac:dyDescent="0.35">
      <c r="C935" t="s">
        <v>2391</v>
      </c>
      <c r="D935" s="76" t="s">
        <v>1</v>
      </c>
      <c r="E935" s="174">
        <f>INDEX(Sorted_by_Variable!D$337:D$389,D928)</f>
        <v>0</v>
      </c>
      <c r="F935" s="173">
        <f>INDEX(Sorted_by_Variable!E$337:E$389,D928)</f>
        <v>0</v>
      </c>
      <c r="G935" s="174">
        <f>INDEX(Sorted_by_Variable!F$337:F$389,D928)</f>
        <v>0</v>
      </c>
      <c r="H935" s="174">
        <f>INDEX(Sorted_by_Variable!G$337:G$389,D928)</f>
        <v>0</v>
      </c>
      <c r="I935" s="174">
        <f>INDEX(Sorted_by_Variable!H$337:H$389,D928)</f>
        <v>0</v>
      </c>
      <c r="J935" s="174">
        <f>INDEX(Sorted_by_Variable!I$337:I$389,D928)</f>
        <v>7.0553787619702978E-3</v>
      </c>
      <c r="K935" s="174">
        <f>INDEX(Sorted_by_Variable!J$337:J$389,D928)</f>
        <v>9.0553787619702987E-3</v>
      </c>
      <c r="L935" s="174">
        <f>INDEX(Sorted_by_Variable!K$337:K$389,D928)</f>
        <v>1.1055378761970299E-2</v>
      </c>
      <c r="M935" s="174">
        <f>INDEX(Sorted_by_Variable!L$337:L$389,D928)</f>
        <v>1.3055378761970299E-2</v>
      </c>
      <c r="N935" s="174">
        <f>INDEX(Sorted_by_Variable!M$337:M$389,D928)</f>
        <v>1.4999999999999999E-2</v>
      </c>
      <c r="O935" s="174">
        <f>INDEX(Sorted_by_Variable!N$337:N$389,D928)</f>
        <v>1.4999999999999999E-2</v>
      </c>
      <c r="P935" s="174">
        <f>INDEX(Sorted_by_Variable!O$337:O$389,D928)</f>
        <v>1.4999999999999999E-2</v>
      </c>
      <c r="Q935" s="174">
        <f>INDEX(Sorted_by_Variable!P$337:P$389,D928)</f>
        <v>1.4999999999999999E-2</v>
      </c>
      <c r="R935" s="175">
        <f>INDEX(Sorted_by_Variable!Q$337:Q$389,D928)</f>
        <v>1.4999999999999999E-2</v>
      </c>
      <c r="S935" s="174">
        <f>INDEX(Sorted_by_Variable!R$337:R$389,D928)</f>
        <v>1.4999999999999999E-2</v>
      </c>
      <c r="T935" s="174">
        <f>INDEX(Sorted_by_Variable!S$337:S$389,D928)</f>
        <v>1.4999999999999999E-2</v>
      </c>
      <c r="U935" s="174">
        <f>INDEX(Sorted_by_Variable!T$337:T$389,D928)</f>
        <v>1.4999999999999999E-2</v>
      </c>
      <c r="V935" s="174">
        <f>INDEX(Sorted_by_Variable!U$337:U$389,D928)</f>
        <v>1.4999999999999999E-2</v>
      </c>
      <c r="W935" s="174">
        <f>INDEX(Sorted_by_Variable!V$337:V$389,D928)</f>
        <v>1.4999999999999999E-2</v>
      </c>
      <c r="X935" s="174">
        <f>INDEX(Sorted_by_Variable!W$337:W$389,D928)</f>
        <v>1.4999999999999999E-2</v>
      </c>
      <c r="Y935" s="174">
        <f>INDEX(Sorted_by_Variable!X$337:X$389,D928)</f>
        <v>1.4999999999999999E-2</v>
      </c>
      <c r="Z935" s="174">
        <f>INDEX(Sorted_by_Variable!Y$337:Y$389,D928)</f>
        <v>1.4999999999999999E-2</v>
      </c>
      <c r="AA935" s="174">
        <f>INDEX(Sorted_by_Variable!Z$337:Z$389,D928)</f>
        <v>1.4999999999999999E-2</v>
      </c>
      <c r="AB935" s="174">
        <f>INDEX(Sorted_by_Variable!AA$337:AA$389,D928)</f>
        <v>1.4999999999999999E-2</v>
      </c>
      <c r="AC935" s="174">
        <f>INDEX(Sorted_by_Variable!AB$337:AB$389,D928)</f>
        <v>1.4999999999999999E-2</v>
      </c>
      <c r="AD935" s="174">
        <f>INDEX(Sorted_by_Variable!AC$337:AC$389,D928)</f>
        <v>1.4999999999999999E-2</v>
      </c>
      <c r="AE935" s="174">
        <f>INDEX(Sorted_by_Variable!AD$337:AD$389,D928)</f>
        <v>1.4999999999999999E-2</v>
      </c>
      <c r="AF935" s="174">
        <f>INDEX(Sorted_by_Variable!AE$337:AE$389,D928)</f>
        <v>1.4999999999999999E-2</v>
      </c>
      <c r="AG935" s="174">
        <f>INDEX(Sorted_by_Variable!AF$337:AF$389,D928)</f>
        <v>1.4999999999999999E-2</v>
      </c>
      <c r="AH935" s="174">
        <f>INDEX(Sorted_by_Variable!AG$337:AG$389,D928)</f>
        <v>1.4999999999999999E-2</v>
      </c>
      <c r="AI935" s="174">
        <f>INDEX(Sorted_by_Variable!AH$337:AH$389,D928)</f>
        <v>1.4999999999999999E-2</v>
      </c>
      <c r="AJ935" s="174">
        <f>INDEX(Sorted_by_Variable!AI$337:AI$389,D928)</f>
        <v>1.4999999999999999E-2</v>
      </c>
      <c r="AK935" s="174">
        <f>INDEX(Sorted_by_Variable!AJ$337:AJ$389,D928)</f>
        <v>1.4999999999999999E-2</v>
      </c>
      <c r="AL935" s="174">
        <f>INDEX(Sorted_by_Variable!AK$337:AK$389,D928)</f>
        <v>1.4999999999999999E-2</v>
      </c>
      <c r="AM935" s="174">
        <f>INDEX(Sorted_by_Variable!AL$337:AL$389,D928)</f>
        <v>1.4999999999999999E-2</v>
      </c>
      <c r="AN935" s="174">
        <f>INDEX(Sorted_by_Variable!AM$337:AM$389,D928)</f>
        <v>1.4999999999999999E-2</v>
      </c>
      <c r="AO935" s="174">
        <f>INDEX(Sorted_by_Variable!AN$337:AN$389,D928)</f>
        <v>1.4999999999999999E-2</v>
      </c>
      <c r="AP935" s="174">
        <f>INDEX(Sorted_by_Variable!AO$337:AO$389,D928)</f>
        <v>1.4999999999999999E-2</v>
      </c>
      <c r="AQ935" s="175">
        <f>INDEX(Sorted_by_Variable!AP$337:AP$389,D928)</f>
        <v>1.4999999999999999E-2</v>
      </c>
      <c r="AS935" s="69" t="str">
        <f t="shared" si="153"/>
        <v>First-year savings as a percent of previous year sales</v>
      </c>
    </row>
    <row r="936" spans="2:45" x14ac:dyDescent="0.35">
      <c r="B936" s="231"/>
      <c r="C936" s="231" t="s">
        <v>2414</v>
      </c>
      <c r="D936" s="248"/>
      <c r="E936" s="250"/>
      <c r="F936" s="249"/>
      <c r="G936" s="250"/>
      <c r="H936" s="250"/>
      <c r="I936" s="250"/>
      <c r="J936" s="250"/>
      <c r="K936" s="250"/>
      <c r="L936" s="250"/>
      <c r="M936" s="250"/>
      <c r="N936" s="250"/>
      <c r="O936" s="250"/>
      <c r="P936" s="250"/>
      <c r="Q936" s="250"/>
      <c r="R936" s="251"/>
      <c r="S936" s="250"/>
      <c r="T936" s="250"/>
      <c r="U936" s="250"/>
      <c r="V936" s="250"/>
      <c r="W936" s="250"/>
      <c r="X936" s="250"/>
      <c r="Y936" s="250"/>
      <c r="Z936" s="250"/>
      <c r="AA936" s="250"/>
      <c r="AB936" s="250"/>
      <c r="AC936" s="250"/>
      <c r="AD936" s="250"/>
      <c r="AE936" s="250"/>
      <c r="AF936" s="250"/>
      <c r="AG936" s="250"/>
      <c r="AH936" s="250"/>
      <c r="AI936" s="250"/>
      <c r="AJ936" s="250"/>
      <c r="AK936" s="250"/>
      <c r="AL936" s="250"/>
      <c r="AM936" s="250"/>
      <c r="AN936" s="250"/>
      <c r="AO936" s="250"/>
      <c r="AP936" s="250"/>
      <c r="AQ936" s="251"/>
      <c r="AS936" s="69" t="str">
        <f t="shared" si="153"/>
        <v>Levelized cost of saved energy associated with program year</v>
      </c>
    </row>
    <row r="937" spans="2:45" x14ac:dyDescent="0.35">
      <c r="B937" s="36"/>
      <c r="C937" s="267" t="s">
        <v>2403</v>
      </c>
      <c r="D937" s="76" t="s">
        <v>2375</v>
      </c>
      <c r="E937" s="197"/>
      <c r="F937" s="196">
        <f>INDEX(Sorted_by_Variable!E$392:E$444,D928)</f>
        <v>0</v>
      </c>
      <c r="G937" s="197">
        <f>INDEX(Sorted_by_Variable!F$392:F$444,D928)</f>
        <v>0</v>
      </c>
      <c r="H937" s="197">
        <f>INDEX(Sorted_by_Variable!G$392:G$444,D928)</f>
        <v>0</v>
      </c>
      <c r="I937" s="197">
        <f>INDEX(Sorted_by_Variable!H$392:H$444,D928)</f>
        <v>0</v>
      </c>
      <c r="J937" s="197">
        <f>INDEX(Sorted_by_Variable!I$392:I$444,D928)</f>
        <v>7.810672097861886</v>
      </c>
      <c r="K937" s="197">
        <f>INDEX(Sorted_by_Variable!J$392:J$444,D928)</f>
        <v>7.8106720978618887</v>
      </c>
      <c r="L937" s="197">
        <f>INDEX(Sorted_by_Variable!K$392:K$444,D928)</f>
        <v>9.1124507808388682</v>
      </c>
      <c r="M937" s="197">
        <f>INDEX(Sorted_by_Variable!L$392:L$444,D928)</f>
        <v>9.1124507808388664</v>
      </c>
      <c r="N937" s="197">
        <f>INDEX(Sorted_by_Variable!M$392:M$444,D928)</f>
        <v>9.1124507808388699</v>
      </c>
      <c r="O937" s="197">
        <f>INDEX(Sorted_by_Variable!N$392:N$444,D928)</f>
        <v>9.1124507808388682</v>
      </c>
      <c r="P937" s="197">
        <f>INDEX(Sorted_by_Variable!O$392:O$444,D928)</f>
        <v>9.1124507808388664</v>
      </c>
      <c r="Q937" s="197">
        <f>INDEX(Sorted_by_Variable!P$392:P$444,D928)</f>
        <v>9.1124507808388699</v>
      </c>
      <c r="R937" s="198">
        <f>INDEX(Sorted_by_Variable!Q$392:Q$444,D928)</f>
        <v>9.1124507808388664</v>
      </c>
      <c r="S937" s="197">
        <f>INDEX(Sorted_by_Variable!R$392:R$444,D928)</f>
        <v>9.1124507808388682</v>
      </c>
      <c r="T937" s="197">
        <f>INDEX(Sorted_by_Variable!S$392:S$444,D928)</f>
        <v>9.1124507808388682</v>
      </c>
      <c r="U937" s="197">
        <f>INDEX(Sorted_by_Variable!T$392:T$444,D928)</f>
        <v>9.1124507808388664</v>
      </c>
      <c r="V937" s="197">
        <f>INDEX(Sorted_by_Variable!U$392:U$444,D928)</f>
        <v>9.1124507808388664</v>
      </c>
      <c r="W937" s="197">
        <f>INDEX(Sorted_by_Variable!V$392:V$444,D928)</f>
        <v>9.1124507808388717</v>
      </c>
      <c r="X937" s="197">
        <f>INDEX(Sorted_by_Variable!W$392:W$444,D928)</f>
        <v>9.1124507808388699</v>
      </c>
      <c r="Y937" s="197">
        <f>INDEX(Sorted_by_Variable!X$392:X$444,D928)</f>
        <v>9.1124507808388682</v>
      </c>
      <c r="Z937" s="197">
        <f>INDEX(Sorted_by_Variable!Y$392:Y$444,D928)</f>
        <v>9.1124507808388682</v>
      </c>
      <c r="AA937" s="197">
        <f>INDEX(Sorted_by_Variable!Z$392:Z$444,D928)</f>
        <v>9.1124507808388699</v>
      </c>
      <c r="AB937" s="197">
        <f>INDEX(Sorted_by_Variable!AA$392:AA$444,D928)</f>
        <v>9.1124507808388682</v>
      </c>
      <c r="AC937" s="197">
        <f>INDEX(Sorted_by_Variable!AB$392:AB$444,D928)</f>
        <v>9.1124507808388682</v>
      </c>
      <c r="AD937" s="197">
        <f>INDEX(Sorted_by_Variable!AC$392:AC$444,D928)</f>
        <v>9.1124507808388682</v>
      </c>
      <c r="AE937" s="197">
        <f>INDEX(Sorted_by_Variable!AD$392:AD$444,D928)</f>
        <v>9.1124507808388682</v>
      </c>
      <c r="AF937" s="197">
        <f>INDEX(Sorted_by_Variable!AE$392:AE$444,D928)</f>
        <v>9.1124507808388646</v>
      </c>
      <c r="AG937" s="197">
        <f>INDEX(Sorted_by_Variable!AF$392:AF$444,D928)</f>
        <v>9.1124507808388699</v>
      </c>
      <c r="AH937" s="197">
        <f>INDEX(Sorted_by_Variable!AG$392:AG$444,D928)</f>
        <v>9.1124507808388664</v>
      </c>
      <c r="AI937" s="197">
        <f>INDEX(Sorted_by_Variable!AH$392:AH$444,D928)</f>
        <v>9.1124507808388682</v>
      </c>
      <c r="AJ937" s="197">
        <f>INDEX(Sorted_by_Variable!AI$392:AI$444,D928)</f>
        <v>9.1124507808388664</v>
      </c>
      <c r="AK937" s="197">
        <f>INDEX(Sorted_by_Variable!AJ$392:AJ$444,D928)</f>
        <v>9.1124507808388682</v>
      </c>
      <c r="AL937" s="197">
        <f>INDEX(Sorted_by_Variable!AK$392:AK$444,D928)</f>
        <v>9.1124507808388664</v>
      </c>
      <c r="AM937" s="197">
        <f>INDEX(Sorted_by_Variable!AL$392:AL$444,D928)</f>
        <v>9.1124507808388646</v>
      </c>
      <c r="AN937" s="197">
        <f>INDEX(Sorted_by_Variable!AM$392:AM$444,D928)</f>
        <v>9.1124507808388699</v>
      </c>
      <c r="AO937" s="197">
        <f>INDEX(Sorted_by_Variable!AN$392:AN$444,D928)</f>
        <v>9.1124507808388682</v>
      </c>
      <c r="AP937" s="197">
        <f>INDEX(Sorted_by_Variable!AO$392:AO$444,D928)</f>
        <v>9.1124507808388682</v>
      </c>
      <c r="AQ937" s="198">
        <f>INDEX(Sorted_by_Variable!AP$392:AP$444,D928)</f>
        <v>9.1124507808388717</v>
      </c>
      <c r="AS937" s="69" t="str">
        <f t="shared" si="153"/>
        <v>Total levelized cost of saved energy</v>
      </c>
    </row>
    <row r="938" spans="2:45" x14ac:dyDescent="0.35">
      <c r="B938" s="36"/>
      <c r="C938" s="267" t="s">
        <v>2397</v>
      </c>
      <c r="D938" s="76" t="s">
        <v>2375</v>
      </c>
      <c r="E938" s="197"/>
      <c r="F938" s="196">
        <f>INDEX(Sorted_by_Variable!E$447:E$499,D928)</f>
        <v>0</v>
      </c>
      <c r="G938" s="197">
        <f>INDEX(Sorted_by_Variable!F$447:F$499,D928)</f>
        <v>0</v>
      </c>
      <c r="H938" s="197">
        <f>INDEX(Sorted_by_Variable!G$447:G$499,D928)</f>
        <v>0</v>
      </c>
      <c r="I938" s="197">
        <f>INDEX(Sorted_by_Variable!H$447:H$499,D928)</f>
        <v>0</v>
      </c>
      <c r="J938" s="197">
        <f>INDEX(Sorted_by_Variable!I$447:I$499,D928)</f>
        <v>3.905336048930943</v>
      </c>
      <c r="K938" s="197">
        <f>INDEX(Sorted_by_Variable!J$447:J$499,D928)</f>
        <v>3.9053360489309443</v>
      </c>
      <c r="L938" s="197">
        <f>INDEX(Sorted_by_Variable!K$447:K$499,D928)</f>
        <v>4.5562253904194341</v>
      </c>
      <c r="M938" s="197">
        <f>INDEX(Sorted_by_Variable!L$447:L$499,D928)</f>
        <v>4.5562253904194332</v>
      </c>
      <c r="N938" s="197">
        <f>INDEX(Sorted_by_Variable!M$447:M$499,D928)</f>
        <v>4.556225390419435</v>
      </c>
      <c r="O938" s="197">
        <f>INDEX(Sorted_by_Variable!N$447:N$499,D928)</f>
        <v>4.5562253904194341</v>
      </c>
      <c r="P938" s="197">
        <f>INDEX(Sorted_by_Variable!O$447:O$499,D928)</f>
        <v>4.5562253904194332</v>
      </c>
      <c r="Q938" s="197">
        <f>INDEX(Sorted_by_Variable!P$447:P$499,D928)</f>
        <v>4.556225390419435</v>
      </c>
      <c r="R938" s="198">
        <f>INDEX(Sorted_by_Variable!Q$447:Q$499,D928)</f>
        <v>4.5562253904194332</v>
      </c>
      <c r="S938" s="197">
        <f>INDEX(Sorted_by_Variable!R$447:R$499,D928)</f>
        <v>4.5562253904194341</v>
      </c>
      <c r="T938" s="197">
        <f>INDEX(Sorted_by_Variable!S$447:S$499,D928)</f>
        <v>4.5562253904194341</v>
      </c>
      <c r="U938" s="197">
        <f>INDEX(Sorted_by_Variable!T$447:T$499,D928)</f>
        <v>4.5562253904194332</v>
      </c>
      <c r="V938" s="197">
        <f>INDEX(Sorted_by_Variable!U$447:U$499,D928)</f>
        <v>4.5562253904194332</v>
      </c>
      <c r="W938" s="197">
        <f>INDEX(Sorted_by_Variable!V$447:V$499,D928)</f>
        <v>4.5562253904194359</v>
      </c>
      <c r="X938" s="197">
        <f>INDEX(Sorted_by_Variable!W$447:W$499,D928)</f>
        <v>4.556225390419435</v>
      </c>
      <c r="Y938" s="197">
        <f>INDEX(Sorted_by_Variable!X$447:X$499,D928)</f>
        <v>4.5562253904194341</v>
      </c>
      <c r="Z938" s="197">
        <f>INDEX(Sorted_by_Variable!Y$447:Y$499,D928)</f>
        <v>4.5562253904194341</v>
      </c>
      <c r="AA938" s="197">
        <f>INDEX(Sorted_by_Variable!Z$447:Z$499,D928)</f>
        <v>4.556225390419435</v>
      </c>
      <c r="AB938" s="197">
        <f>INDEX(Sorted_by_Variable!AA$447:AA$499,D928)</f>
        <v>4.5562253904194341</v>
      </c>
      <c r="AC938" s="197">
        <f>INDEX(Sorted_by_Variable!AB$447:AB$499,D928)</f>
        <v>4.5562253904194341</v>
      </c>
      <c r="AD938" s="197">
        <f>INDEX(Sorted_by_Variable!AC$447:AC$499,D928)</f>
        <v>4.5562253904194341</v>
      </c>
      <c r="AE938" s="197">
        <f>INDEX(Sorted_by_Variable!AD$447:AD$499,D928)</f>
        <v>4.5562253904194341</v>
      </c>
      <c r="AF938" s="197">
        <f>INDEX(Sorted_by_Variable!AE$447:AE$499,D928)</f>
        <v>4.5562253904194323</v>
      </c>
      <c r="AG938" s="197">
        <f>INDEX(Sorted_by_Variable!AF$447:AF$499,D928)</f>
        <v>4.556225390419435</v>
      </c>
      <c r="AH938" s="197">
        <f>INDEX(Sorted_by_Variable!AG$447:AG$499,D928)</f>
        <v>4.5562253904194332</v>
      </c>
      <c r="AI938" s="197">
        <f>INDEX(Sorted_by_Variable!AH$447:AH$499,D928)</f>
        <v>4.5562253904194341</v>
      </c>
      <c r="AJ938" s="197">
        <f>INDEX(Sorted_by_Variable!AI$447:AI$499,D928)</f>
        <v>4.5562253904194332</v>
      </c>
      <c r="AK938" s="197">
        <f>INDEX(Sorted_by_Variable!AJ$447:AJ$499,D928)</f>
        <v>4.5562253904194341</v>
      </c>
      <c r="AL938" s="197">
        <f>INDEX(Sorted_by_Variable!AK$447:AK$499,D928)</f>
        <v>4.5562253904194332</v>
      </c>
      <c r="AM938" s="197">
        <f>INDEX(Sorted_by_Variable!AL$447:AL$499,D928)</f>
        <v>4.5562253904194323</v>
      </c>
      <c r="AN938" s="197">
        <f>INDEX(Sorted_by_Variable!AM$447:AM$499,D928)</f>
        <v>4.556225390419435</v>
      </c>
      <c r="AO938" s="197">
        <f>INDEX(Sorted_by_Variable!AN$447:AN$499,D928)</f>
        <v>4.5562253904194341</v>
      </c>
      <c r="AP938" s="197">
        <f>INDEX(Sorted_by_Variable!AO$447:AO$499,D928)</f>
        <v>4.5562253904194341</v>
      </c>
      <c r="AQ938" s="198">
        <f>INDEX(Sorted_by_Variable!AP$447:AP$499,D928)</f>
        <v>4.5562253904194359</v>
      </c>
      <c r="AS938" s="69" t="str">
        <f t="shared" si="153"/>
        <v>Program levelized cost of saved energy</v>
      </c>
    </row>
    <row r="939" spans="2:45" x14ac:dyDescent="0.35">
      <c r="B939" s="36"/>
      <c r="C939" s="244" t="s">
        <v>2398</v>
      </c>
      <c r="D939" s="76" t="s">
        <v>2375</v>
      </c>
      <c r="E939" s="197"/>
      <c r="F939" s="196">
        <f>INDEX(Sorted_by_Variable!E$502:E$554,D928)</f>
        <v>0</v>
      </c>
      <c r="G939" s="197">
        <f>INDEX(Sorted_by_Variable!F$502:F$554,D928)</f>
        <v>0</v>
      </c>
      <c r="H939" s="197">
        <f>INDEX(Sorted_by_Variable!G$502:G$554,D928)</f>
        <v>0</v>
      </c>
      <c r="I939" s="197">
        <f>INDEX(Sorted_by_Variable!H$502:H$554,D928)</f>
        <v>0</v>
      </c>
      <c r="J939" s="197">
        <f>INDEX(Sorted_by_Variable!I$502:I$554,D928)</f>
        <v>3.905336048930943</v>
      </c>
      <c r="K939" s="197">
        <f>INDEX(Sorted_by_Variable!J$502:J$554,D928)</f>
        <v>3.9053360489309443</v>
      </c>
      <c r="L939" s="197">
        <f>INDEX(Sorted_by_Variable!K$502:K$554,D928)</f>
        <v>4.5562253904194341</v>
      </c>
      <c r="M939" s="197">
        <f>INDEX(Sorted_by_Variable!L$502:L$554,D928)</f>
        <v>4.5562253904194332</v>
      </c>
      <c r="N939" s="197">
        <f>INDEX(Sorted_by_Variable!M$502:M$554,D928)</f>
        <v>4.556225390419435</v>
      </c>
      <c r="O939" s="197">
        <f>INDEX(Sorted_by_Variable!N$502:N$554,D928)</f>
        <v>4.5562253904194341</v>
      </c>
      <c r="P939" s="197">
        <f>INDEX(Sorted_by_Variable!O$502:O$554,D928)</f>
        <v>4.5562253904194332</v>
      </c>
      <c r="Q939" s="197">
        <f>INDEX(Sorted_by_Variable!P$502:P$554,D928)</f>
        <v>4.556225390419435</v>
      </c>
      <c r="R939" s="198">
        <f>INDEX(Sorted_by_Variable!Q$502:Q$554,D928)</f>
        <v>4.5562253904194332</v>
      </c>
      <c r="S939" s="197">
        <f>INDEX(Sorted_by_Variable!R$502:R$554,D928)</f>
        <v>4.5562253904194341</v>
      </c>
      <c r="T939" s="197">
        <f>INDEX(Sorted_by_Variable!S$502:S$554,D928)</f>
        <v>4.5562253904194341</v>
      </c>
      <c r="U939" s="197">
        <f>INDEX(Sorted_by_Variable!T$502:T$554,D928)</f>
        <v>4.5562253904194332</v>
      </c>
      <c r="V939" s="197">
        <f>INDEX(Sorted_by_Variable!U$502:U$554,D928)</f>
        <v>4.5562253904194332</v>
      </c>
      <c r="W939" s="197">
        <f>INDEX(Sorted_by_Variable!V$502:V$554,D928)</f>
        <v>4.5562253904194359</v>
      </c>
      <c r="X939" s="197">
        <f>INDEX(Sorted_by_Variable!W$502:W$554,D928)</f>
        <v>4.556225390419435</v>
      </c>
      <c r="Y939" s="197">
        <f>INDEX(Sorted_by_Variable!X$502:X$554,D928)</f>
        <v>4.5562253904194341</v>
      </c>
      <c r="Z939" s="197">
        <f>INDEX(Sorted_by_Variable!Y$502:Y$554,D928)</f>
        <v>4.5562253904194341</v>
      </c>
      <c r="AA939" s="197">
        <f>INDEX(Sorted_by_Variable!Z$502:Z$554,D928)</f>
        <v>4.556225390419435</v>
      </c>
      <c r="AB939" s="197">
        <f>INDEX(Sorted_by_Variable!AA$502:AA$554,D928)</f>
        <v>4.5562253904194341</v>
      </c>
      <c r="AC939" s="197">
        <f>INDEX(Sorted_by_Variable!AB$502:AB$554,D928)</f>
        <v>4.5562253904194341</v>
      </c>
      <c r="AD939" s="197">
        <f>INDEX(Sorted_by_Variable!AC$502:AC$554,D928)</f>
        <v>4.5562253904194341</v>
      </c>
      <c r="AE939" s="197">
        <f>INDEX(Sorted_by_Variable!AD$502:AD$554,D928)</f>
        <v>4.5562253904194341</v>
      </c>
      <c r="AF939" s="197">
        <f>INDEX(Sorted_by_Variable!AE$502:AE$554,D928)</f>
        <v>4.5562253904194323</v>
      </c>
      <c r="AG939" s="197">
        <f>INDEX(Sorted_by_Variable!AF$502:AF$554,D928)</f>
        <v>4.556225390419435</v>
      </c>
      <c r="AH939" s="197">
        <f>INDEX(Sorted_by_Variable!AG$502:AG$554,D928)</f>
        <v>4.5562253904194332</v>
      </c>
      <c r="AI939" s="197">
        <f>INDEX(Sorted_by_Variable!AH$502:AH$554,D928)</f>
        <v>4.5562253904194341</v>
      </c>
      <c r="AJ939" s="197">
        <f>INDEX(Sorted_by_Variable!AI$502:AI$554,D928)</f>
        <v>4.5562253904194332</v>
      </c>
      <c r="AK939" s="197">
        <f>INDEX(Sorted_by_Variable!AJ$502:AJ$554,D928)</f>
        <v>4.5562253904194341</v>
      </c>
      <c r="AL939" s="197">
        <f>INDEX(Sorted_by_Variable!AK$502:AK$554,D928)</f>
        <v>4.5562253904194332</v>
      </c>
      <c r="AM939" s="197">
        <f>INDEX(Sorted_by_Variable!AL$502:AL$554,D928)</f>
        <v>4.5562253904194323</v>
      </c>
      <c r="AN939" s="197">
        <f>INDEX(Sorted_by_Variable!AM$502:AM$554,D928)</f>
        <v>4.556225390419435</v>
      </c>
      <c r="AO939" s="197">
        <f>INDEX(Sorted_by_Variable!AN$502:AN$554,D928)</f>
        <v>4.5562253904194341</v>
      </c>
      <c r="AP939" s="197">
        <f>INDEX(Sorted_by_Variable!AO$502:AO$554,D928)</f>
        <v>4.5562253904194341</v>
      </c>
      <c r="AQ939" s="198">
        <f>INDEX(Sorted_by_Variable!AP$502:AP$554,D928)</f>
        <v>4.5562253904194359</v>
      </c>
      <c r="AS939" s="69" t="str">
        <f t="shared" si="153"/>
        <v>Participant levelized cost of saved energy</v>
      </c>
    </row>
    <row r="940" spans="2:45" x14ac:dyDescent="0.35">
      <c r="B940" s="36"/>
      <c r="C940" s="247" t="s">
        <v>2418</v>
      </c>
      <c r="D940" s="248"/>
      <c r="E940" s="250"/>
      <c r="F940" s="249"/>
      <c r="G940" s="250"/>
      <c r="H940" s="250"/>
      <c r="I940" s="250"/>
      <c r="J940" s="250"/>
      <c r="K940" s="250"/>
      <c r="L940" s="250"/>
      <c r="M940" s="250"/>
      <c r="N940" s="250"/>
      <c r="O940" s="250"/>
      <c r="P940" s="250"/>
      <c r="Q940" s="250"/>
      <c r="R940" s="251"/>
      <c r="S940" s="250"/>
      <c r="T940" s="250"/>
      <c r="U940" s="250"/>
      <c r="V940" s="250"/>
      <c r="W940" s="250"/>
      <c r="X940" s="250"/>
      <c r="Y940" s="250"/>
      <c r="Z940" s="250"/>
      <c r="AA940" s="250"/>
      <c r="AB940" s="250"/>
      <c r="AC940" s="250"/>
      <c r="AD940" s="250"/>
      <c r="AE940" s="250"/>
      <c r="AF940" s="250"/>
      <c r="AG940" s="250"/>
      <c r="AH940" s="250"/>
      <c r="AI940" s="250"/>
      <c r="AJ940" s="250"/>
      <c r="AK940" s="250"/>
      <c r="AL940" s="250"/>
      <c r="AM940" s="250"/>
      <c r="AN940" s="250"/>
      <c r="AO940" s="250"/>
      <c r="AP940" s="250"/>
      <c r="AQ940" s="251"/>
      <c r="AS940" s="69" t="str">
        <f>C940</f>
        <v>Annualized total cost of EE</v>
      </c>
    </row>
    <row r="941" spans="2:45" x14ac:dyDescent="0.35">
      <c r="B941" s="36"/>
      <c r="C941" s="244" t="s">
        <v>2418</v>
      </c>
      <c r="D941" s="76" t="s">
        <v>2376</v>
      </c>
      <c r="E941" s="200"/>
      <c r="F941" s="199">
        <f>INDEX(Sorted_by_Variable!E$557:E$609,D928)</f>
        <v>0</v>
      </c>
      <c r="G941" s="200">
        <f>INDEX(Sorted_by_Variable!F$557:F$609,D928)</f>
        <v>0</v>
      </c>
      <c r="H941" s="200">
        <f>INDEX(Sorted_by_Variable!G$557:G$609,D928)</f>
        <v>0</v>
      </c>
      <c r="I941" s="200">
        <f>INDEX(Sorted_by_Variable!H$557:H$609,D928)</f>
        <v>0</v>
      </c>
      <c r="J941" s="200">
        <f>INDEX(Sorted_by_Variable!I$557:I$609,D928)</f>
        <v>17.153173207556446</v>
      </c>
      <c r="K941" s="200">
        <f>INDEX(Sorted_by_Variable!J$557:J$609,D928)</f>
        <v>38.325121668729636</v>
      </c>
      <c r="L941" s="200">
        <f>INDEX(Sorted_by_Variable!K$557:K$609,D928)</f>
        <v>67.737818947419342</v>
      </c>
      <c r="M941" s="200">
        <f>INDEX(Sorted_by_Variable!L$557:L$609,D928)</f>
        <v>101.17658812637463</v>
      </c>
      <c r="N941" s="200">
        <f>INDEX(Sorted_by_Variable!M$557:M$609,D928)</f>
        <v>138.12489670815387</v>
      </c>
      <c r="O941" s="200">
        <f>INDEX(Sorted_by_Variable!N$557:N$609,D928)</f>
        <v>172.71154822440502</v>
      </c>
      <c r="P941" s="200">
        <f>INDEX(Sorted_by_Variable!O$557:O$609,D928)</f>
        <v>204.98238637824608</v>
      </c>
      <c r="Q941" s="200">
        <f>INDEX(Sorted_by_Variable!P$557:P$609,D928)</f>
        <v>234.98052273711946</v>
      </c>
      <c r="R941" s="201">
        <f>INDEX(Sorted_by_Variable!Q$557:Q$609,D928)</f>
        <v>262.74641215362902</v>
      </c>
      <c r="S941" s="200">
        <f>INDEX(Sorted_by_Variable!R$557:R$609,D928)</f>
        <v>288.31792488103321</v>
      </c>
      <c r="T941" s="200">
        <f>INDEX(Sorted_by_Variable!S$557:S$609,D928)</f>
        <v>311.73041549234995</v>
      </c>
      <c r="U941" s="200">
        <f>INDEX(Sorted_by_Variable!T$557:T$609,D928)</f>
        <v>333.01678870778545</v>
      </c>
      <c r="V941" s="200">
        <f>INDEX(Sorted_by_Variable!U$557:U$609,D928)</f>
        <v>352.20756223110078</v>
      </c>
      <c r="W941" s="200">
        <f>INDEX(Sorted_by_Variable!V$557:V$609,D928)</f>
        <v>369.33092669158179</v>
      </c>
      <c r="X941" s="200">
        <f>INDEX(Sorted_by_Variable!W$557:W$609,D928)</f>
        <v>384.41280278446089</v>
      </c>
      <c r="Y941" s="200">
        <f>INDEX(Sorted_by_Variable!X$557:X$609,D928)</f>
        <v>397.47689569896272</v>
      </c>
      <c r="Z941" s="200">
        <f>INDEX(Sorted_by_Variable!Y$557:Y$609,D928)</f>
        <v>408.5447469195949</v>
      </c>
      <c r="AA941" s="200">
        <f>INDEX(Sorted_by_Variable!Z$557:Z$609,D928)</f>
        <v>417.63578348287513</v>
      </c>
      <c r="AB941" s="200">
        <f>INDEX(Sorted_by_Variable!AA$557:AA$609,D928)</f>
        <v>424.76736476837937</v>
      </c>
      <c r="AC941" s="200">
        <f>INDEX(Sorted_by_Variable!AB$557:AB$609,D928)</f>
        <v>429.95482689980173</v>
      </c>
      <c r="AD941" s="200">
        <f>INDEX(Sorted_by_Variable!AC$557:AC$609,D928)</f>
        <v>434.11432341850451</v>
      </c>
      <c r="AE941" s="200">
        <f>INDEX(Sorted_by_Variable!AD$557:AD$609,D928)</f>
        <v>437.50049916666813</v>
      </c>
      <c r="AF941" s="200">
        <f>INDEX(Sorted_by_Variable!AE$557:AE$609,D928)</f>
        <v>440.59847308971337</v>
      </c>
      <c r="AG941" s="200">
        <f>INDEX(Sorted_by_Variable!AF$557:AF$609,D928)</f>
        <v>443.69254487946108</v>
      </c>
      <c r="AH941" s="200">
        <f>INDEX(Sorted_by_Variable!AG$557:AG$609,D928)</f>
        <v>447.05086577221141</v>
      </c>
      <c r="AI941" s="200">
        <f>INDEX(Sorted_by_Variable!AH$557:AH$609,D928)</f>
        <v>450.60086519936738</v>
      </c>
      <c r="AJ941" s="200">
        <f>INDEX(Sorted_by_Variable!AI$557:AI$609,D928)</f>
        <v>454.3171962488052</v>
      </c>
      <c r="AK941" s="200">
        <f>INDEX(Sorted_by_Variable!AJ$557:AJ$609,D928)</f>
        <v>458.1769070780586</v>
      </c>
      <c r="AL941" s="200">
        <f>INDEX(Sorted_by_Variable!AK$557:AK$609,D928)</f>
        <v>462.15935143468914</v>
      </c>
      <c r="AM941" s="200">
        <f>INDEX(Sorted_by_Variable!AL$557:AL$609,D928)</f>
        <v>466.246104513234</v>
      </c>
      <c r="AN941" s="200">
        <f>INDEX(Sorted_by_Variable!AM$557:AM$609,D928)</f>
        <v>470.42088394117883</v>
      </c>
      <c r="AO941" s="200">
        <f>INDEX(Sorted_by_Variable!AN$557:AN$609,D928)</f>
        <v>474.66947569625546</v>
      </c>
      <c r="AP941" s="200">
        <f>INDEX(Sorted_by_Variable!AO$557:AO$609,D928)</f>
        <v>478.97966476681665</v>
      </c>
      <c r="AQ941" s="201">
        <f>INDEX(Sorted_by_Variable!AP$557:AP$609,D928)</f>
        <v>483.34117037612521</v>
      </c>
      <c r="AS941" s="69" t="str">
        <f>C940&amp;"|"&amp;C941</f>
        <v>Annualized total cost of EE|Annualized total cost of EE</v>
      </c>
    </row>
    <row r="942" spans="2:45" x14ac:dyDescent="0.35">
      <c r="B942" s="36"/>
      <c r="C942" s="244" t="s">
        <v>2419</v>
      </c>
      <c r="D942" s="76" t="s">
        <v>2376</v>
      </c>
      <c r="E942" s="200"/>
      <c r="F942" s="199">
        <f>INDEX(Sorted_by_Variable!E$612:E$664,D928)</f>
        <v>0</v>
      </c>
      <c r="G942" s="200">
        <f>INDEX(Sorted_by_Variable!F$612:F$664,D928)</f>
        <v>0</v>
      </c>
      <c r="H942" s="200">
        <f>INDEX(Sorted_by_Variable!G$612:G$664,D928)</f>
        <v>0</v>
      </c>
      <c r="I942" s="200">
        <f>INDEX(Sorted_by_Variable!H$612:H$664,D928)</f>
        <v>0</v>
      </c>
      <c r="J942" s="200">
        <f>INDEX(Sorted_by_Variable!I$612:I$664,D928)</f>
        <v>8.5765866037782228</v>
      </c>
      <c r="K942" s="200">
        <f>INDEX(Sorted_by_Variable!J$612:J$664,D928)</f>
        <v>19.162560834364818</v>
      </c>
      <c r="L942" s="200">
        <f>INDEX(Sorted_by_Variable!K$612:K$664,D928)</f>
        <v>33.868909473709671</v>
      </c>
      <c r="M942" s="200">
        <f>INDEX(Sorted_by_Variable!L$612:L$664,D928)</f>
        <v>50.588294063187313</v>
      </c>
      <c r="N942" s="200">
        <f>INDEX(Sorted_by_Variable!M$612:M$664,D928)</f>
        <v>69.062448354076935</v>
      </c>
      <c r="O942" s="200">
        <f>INDEX(Sorted_by_Variable!N$612:N$664,D928)</f>
        <v>86.355774112202511</v>
      </c>
      <c r="P942" s="200">
        <f>INDEX(Sorted_by_Variable!O$612:O$664,D928)</f>
        <v>102.49119318912304</v>
      </c>
      <c r="Q942" s="200">
        <f>INDEX(Sorted_by_Variable!P$612:P$664,D928)</f>
        <v>117.49026136855973</v>
      </c>
      <c r="R942" s="201">
        <f>INDEX(Sorted_by_Variable!Q$612:Q$664,D928)</f>
        <v>131.37320607681451</v>
      </c>
      <c r="S942" s="200">
        <f>INDEX(Sorted_by_Variable!R$612:R$664,D928)</f>
        <v>144.1589624405166</v>
      </c>
      <c r="T942" s="200">
        <f>INDEX(Sorted_by_Variable!S$612:S$664,D928)</f>
        <v>155.86520774617497</v>
      </c>
      <c r="U942" s="200">
        <f>INDEX(Sorted_by_Variable!T$612:T$664,D928)</f>
        <v>166.50839435389273</v>
      </c>
      <c r="V942" s="200">
        <f>INDEX(Sorted_by_Variable!U$612:U$664,D928)</f>
        <v>176.10378111555039</v>
      </c>
      <c r="W942" s="200">
        <f>INDEX(Sorted_by_Variable!V$612:V$664,D928)</f>
        <v>184.6654633457909</v>
      </c>
      <c r="X942" s="200">
        <f>INDEX(Sorted_by_Variable!W$612:W$664,D928)</f>
        <v>192.20640139223045</v>
      </c>
      <c r="Y942" s="200">
        <f>INDEX(Sorted_by_Variable!X$612:X$664,D928)</f>
        <v>198.73844784948136</v>
      </c>
      <c r="Z942" s="200">
        <f>INDEX(Sorted_by_Variable!Y$612:Y$664,D928)</f>
        <v>204.27237345979745</v>
      </c>
      <c r="AA942" s="200">
        <f>INDEX(Sorted_by_Variable!Z$612:Z$664,D928)</f>
        <v>208.81789174143756</v>
      </c>
      <c r="AB942" s="200">
        <f>INDEX(Sorted_by_Variable!AA$612:AA$664,D928)</f>
        <v>212.38368238418968</v>
      </c>
      <c r="AC942" s="200">
        <f>INDEX(Sorted_by_Variable!AB$612:AB$664,D928)</f>
        <v>214.97741344990087</v>
      </c>
      <c r="AD942" s="200">
        <f>INDEX(Sorted_by_Variable!AC$612:AC$664,D928)</f>
        <v>217.05716170925226</v>
      </c>
      <c r="AE942" s="200">
        <f>INDEX(Sorted_by_Variable!AD$612:AD$664,D928)</f>
        <v>218.75024958333407</v>
      </c>
      <c r="AF942" s="200">
        <f>INDEX(Sorted_by_Variable!AE$612:AE$664,D928)</f>
        <v>220.29923654485668</v>
      </c>
      <c r="AG942" s="200">
        <f>INDEX(Sorted_by_Variable!AF$612:AF$664,D928)</f>
        <v>221.84627243973054</v>
      </c>
      <c r="AH942" s="200">
        <f>INDEX(Sorted_by_Variable!AG$612:AG$664,D928)</f>
        <v>223.5254328861057</v>
      </c>
      <c r="AI942" s="200">
        <f>INDEX(Sorted_by_Variable!AH$612:AH$664,D928)</f>
        <v>225.30043259968369</v>
      </c>
      <c r="AJ942" s="200">
        <f>INDEX(Sorted_by_Variable!AI$612:AI$664,D928)</f>
        <v>227.1585981244026</v>
      </c>
      <c r="AK942" s="200">
        <f>INDEX(Sorted_by_Variable!AJ$612:AJ$664,D928)</f>
        <v>229.0884535390293</v>
      </c>
      <c r="AL942" s="200">
        <f>INDEX(Sorted_by_Variable!AK$612:AK$664,D928)</f>
        <v>231.07967571734457</v>
      </c>
      <c r="AM942" s="200">
        <f>INDEX(Sorted_by_Variable!AL$612:AL$664,D928)</f>
        <v>233.123052256617</v>
      </c>
      <c r="AN942" s="200">
        <f>INDEX(Sorted_by_Variable!AM$612:AM$664,D928)</f>
        <v>235.21044197058941</v>
      </c>
      <c r="AO942" s="200">
        <f>INDEX(Sorted_by_Variable!AN$612:AN$664,D928)</f>
        <v>237.33473784812773</v>
      </c>
      <c r="AP942" s="200">
        <f>INDEX(Sorted_by_Variable!AO$612:AO$664,D928)</f>
        <v>239.48983238340833</v>
      </c>
      <c r="AQ942" s="201">
        <f>INDEX(Sorted_by_Variable!AP$612:AP$664,D928)</f>
        <v>241.6705851880626</v>
      </c>
      <c r="AS942" s="69" t="str">
        <f>C940&amp;"|"&amp;C942</f>
        <v>Annualized total cost of EE|Annualized program cost of EE</v>
      </c>
    </row>
    <row r="943" spans="2:45" x14ac:dyDescent="0.35">
      <c r="B943" s="36"/>
      <c r="C943" s="244" t="s">
        <v>2420</v>
      </c>
      <c r="D943" s="76" t="s">
        <v>2376</v>
      </c>
      <c r="E943" s="200"/>
      <c r="F943" s="199">
        <f>INDEX(Sorted_by_Variable!E$667:E$719,D928)</f>
        <v>0</v>
      </c>
      <c r="G943" s="200">
        <f>INDEX(Sorted_by_Variable!F$667:F$719,D928)</f>
        <v>0</v>
      </c>
      <c r="H943" s="200">
        <f>INDEX(Sorted_by_Variable!G$667:G$719,D928)</f>
        <v>0</v>
      </c>
      <c r="I943" s="200">
        <f>INDEX(Sorted_by_Variable!H$667:H$719,D928)</f>
        <v>0</v>
      </c>
      <c r="J943" s="200">
        <f>INDEX(Sorted_by_Variable!I$667:I$719,D928)</f>
        <v>8.5765866037782228</v>
      </c>
      <c r="K943" s="200">
        <f>INDEX(Sorted_by_Variable!J$667:J$719,D928)</f>
        <v>19.162560834364818</v>
      </c>
      <c r="L943" s="200">
        <f>INDEX(Sorted_by_Variable!K$667:K$719,D928)</f>
        <v>33.868909473709671</v>
      </c>
      <c r="M943" s="200">
        <f>INDEX(Sorted_by_Variable!L$667:L$719,D928)</f>
        <v>50.588294063187313</v>
      </c>
      <c r="N943" s="200">
        <f>INDEX(Sorted_by_Variable!M$667:M$719,D928)</f>
        <v>69.062448354076935</v>
      </c>
      <c r="O943" s="200">
        <f>INDEX(Sorted_by_Variable!N$667:N$719,D928)</f>
        <v>86.355774112202511</v>
      </c>
      <c r="P943" s="200">
        <f>INDEX(Sorted_by_Variable!O$667:O$719,D928)</f>
        <v>102.49119318912304</v>
      </c>
      <c r="Q943" s="200">
        <f>INDEX(Sorted_by_Variable!P$667:P$719,D928)</f>
        <v>117.49026136855973</v>
      </c>
      <c r="R943" s="201">
        <f>INDEX(Sorted_by_Variable!Q$667:Q$719,D928)</f>
        <v>131.37320607681451</v>
      </c>
      <c r="S943" s="200">
        <f>INDEX(Sorted_by_Variable!R$667:R$719,D928)</f>
        <v>144.1589624405166</v>
      </c>
      <c r="T943" s="200">
        <f>INDEX(Sorted_by_Variable!S$667:S$719,D928)</f>
        <v>155.86520774617497</v>
      </c>
      <c r="U943" s="200">
        <f>INDEX(Sorted_by_Variable!T$667:T$719,D928)</f>
        <v>166.50839435389273</v>
      </c>
      <c r="V943" s="200">
        <f>INDEX(Sorted_by_Variable!U$667:U$719,D928)</f>
        <v>176.10378111555039</v>
      </c>
      <c r="W943" s="200">
        <f>INDEX(Sorted_by_Variable!V$667:V$719,D928)</f>
        <v>184.6654633457909</v>
      </c>
      <c r="X943" s="200">
        <f>INDEX(Sorted_by_Variable!W$667:W$719,D928)</f>
        <v>192.20640139223045</v>
      </c>
      <c r="Y943" s="200">
        <f>INDEX(Sorted_by_Variable!X$667:X$719,D928)</f>
        <v>198.73844784948136</v>
      </c>
      <c r="Z943" s="200">
        <f>INDEX(Sorted_by_Variable!Y$667:Y$719,D928)</f>
        <v>204.27237345979745</v>
      </c>
      <c r="AA943" s="200">
        <f>INDEX(Sorted_by_Variable!Z$667:Z$719,D928)</f>
        <v>208.81789174143756</v>
      </c>
      <c r="AB943" s="200">
        <f>INDEX(Sorted_by_Variable!AA$667:AA$719,D928)</f>
        <v>212.38368238418968</v>
      </c>
      <c r="AC943" s="200">
        <f>INDEX(Sorted_by_Variable!AB$667:AB$719,D928)</f>
        <v>214.97741344990087</v>
      </c>
      <c r="AD943" s="200">
        <f>INDEX(Sorted_by_Variable!AC$667:AC$719,D928)</f>
        <v>217.05716170925226</v>
      </c>
      <c r="AE943" s="200">
        <f>INDEX(Sorted_by_Variable!AD$667:AD$719,D928)</f>
        <v>218.75024958333407</v>
      </c>
      <c r="AF943" s="200">
        <f>INDEX(Sorted_by_Variable!AE$667:AE$719,D928)</f>
        <v>220.29923654485668</v>
      </c>
      <c r="AG943" s="200">
        <f>INDEX(Sorted_by_Variable!AF$667:AF$719,D928)</f>
        <v>221.84627243973054</v>
      </c>
      <c r="AH943" s="200">
        <f>INDEX(Sorted_by_Variable!AG$667:AG$719,D928)</f>
        <v>223.5254328861057</v>
      </c>
      <c r="AI943" s="200">
        <f>INDEX(Sorted_by_Variable!AH$667:AH$719,D928)</f>
        <v>225.30043259968369</v>
      </c>
      <c r="AJ943" s="200">
        <f>INDEX(Sorted_by_Variable!AI$667:AI$719,D928)</f>
        <v>227.1585981244026</v>
      </c>
      <c r="AK943" s="200">
        <f>INDEX(Sorted_by_Variable!AJ$667:AJ$719,D928)</f>
        <v>229.0884535390293</v>
      </c>
      <c r="AL943" s="200">
        <f>INDEX(Sorted_by_Variable!AK$667:AK$719,D928)</f>
        <v>231.07967571734457</v>
      </c>
      <c r="AM943" s="200">
        <f>INDEX(Sorted_by_Variable!AL$667:AL$719,D928)</f>
        <v>233.123052256617</v>
      </c>
      <c r="AN943" s="200">
        <f>INDEX(Sorted_by_Variable!AM$667:AM$719,D928)</f>
        <v>235.21044197058941</v>
      </c>
      <c r="AO943" s="200">
        <f>INDEX(Sorted_by_Variable!AN$667:AN$719,D928)</f>
        <v>237.33473784812773</v>
      </c>
      <c r="AP943" s="200">
        <f>INDEX(Sorted_by_Variable!AO$667:AO$719,D928)</f>
        <v>239.48983238340833</v>
      </c>
      <c r="AQ943" s="201">
        <f>INDEX(Sorted_by_Variable!AP$667:AP$719,D928)</f>
        <v>241.6705851880626</v>
      </c>
      <c r="AS943" s="69" t="str">
        <f>C940&amp;"|"&amp;C943</f>
        <v>Annualized total cost of EE|Annualized participant cost of EE</v>
      </c>
    </row>
    <row r="944" spans="2:45" x14ac:dyDescent="0.35">
      <c r="B944" s="231"/>
      <c r="C944" s="247" t="s">
        <v>2421</v>
      </c>
      <c r="D944" s="248"/>
      <c r="E944" s="250"/>
      <c r="F944" s="249"/>
      <c r="G944" s="250"/>
      <c r="H944" s="250"/>
      <c r="I944" s="250"/>
      <c r="J944" s="250"/>
      <c r="K944" s="250"/>
      <c r="L944" s="250"/>
      <c r="M944" s="250"/>
      <c r="N944" s="250"/>
      <c r="O944" s="250"/>
      <c r="P944" s="250"/>
      <c r="Q944" s="250"/>
      <c r="R944" s="251"/>
      <c r="S944" s="250"/>
      <c r="T944" s="250"/>
      <c r="U944" s="250"/>
      <c r="V944" s="250"/>
      <c r="W944" s="250"/>
      <c r="X944" s="250"/>
      <c r="Y944" s="250"/>
      <c r="Z944" s="250"/>
      <c r="AA944" s="250"/>
      <c r="AB944" s="250"/>
      <c r="AC944" s="250"/>
      <c r="AD944" s="250"/>
      <c r="AE944" s="250"/>
      <c r="AF944" s="250"/>
      <c r="AG944" s="250"/>
      <c r="AH944" s="250"/>
      <c r="AI944" s="250"/>
      <c r="AJ944" s="250"/>
      <c r="AK944" s="250"/>
      <c r="AL944" s="250"/>
      <c r="AM944" s="250"/>
      <c r="AN944" s="250"/>
      <c r="AO944" s="250"/>
      <c r="AP944" s="250"/>
      <c r="AQ944" s="251"/>
      <c r="AS944" s="69" t="str">
        <f>C944</f>
        <v>Annual first-year costs</v>
      </c>
    </row>
    <row r="945" spans="2:45" x14ac:dyDescent="0.35">
      <c r="B945" s="36"/>
      <c r="C945" s="244" t="s">
        <v>2394</v>
      </c>
      <c r="D945" s="76" t="s">
        <v>2376</v>
      </c>
      <c r="E945" s="200"/>
      <c r="F945" s="199">
        <f>INDEX(Sorted_by_Variable!E$722:E$774,D928)</f>
        <v>0</v>
      </c>
      <c r="G945" s="200">
        <f>INDEX(Sorted_by_Variable!F$722:F$774,D928)</f>
        <v>0</v>
      </c>
      <c r="H945" s="200">
        <f>INDEX(Sorted_by_Variable!G$722:G$774,D928)</f>
        <v>0</v>
      </c>
      <c r="I945" s="200">
        <f>INDEX(Sorted_by_Variable!H$722:H$774,D928)</f>
        <v>0</v>
      </c>
      <c r="J945" s="200">
        <f>INDEX(Sorted_by_Variable!I$722:I$774,D928)</f>
        <v>144.94391999999999</v>
      </c>
      <c r="K945" s="200">
        <f>INDEX(Sorted_by_Variable!J$722:J$774,D928)</f>
        <v>186.53110604499281</v>
      </c>
      <c r="L945" s="200">
        <f>INDEX(Sorted_by_Variable!K$722:K$774,D928)</f>
        <v>265.98267109130205</v>
      </c>
      <c r="M945" s="200">
        <f>INDEX(Sorted_by_Variable!L$722:L$774,D928)</f>
        <v>314.00197421679854</v>
      </c>
      <c r="N945" s="200">
        <f>INDEX(Sorted_by_Variable!M$722:M$774,D928)</f>
        <v>360.18392133492989</v>
      </c>
      <c r="O945" s="200">
        <f>INDEX(Sorted_by_Variable!N$722:N$774,D928)</f>
        <v>359.18502181409525</v>
      </c>
      <c r="P945" s="200">
        <f>INDEX(Sorted_by_Variable!O$722:O$774,D928)</f>
        <v>358.52092687366866</v>
      </c>
      <c r="Q945" s="200">
        <f>INDEX(Sorted_by_Variable!P$722:P$774,D928)</f>
        <v>358.18617132358827</v>
      </c>
      <c r="R945" s="201">
        <f>INDEX(Sorted_by_Variable!Q$722:Q$774,D928)</f>
        <v>358.17563963655476</v>
      </c>
      <c r="S945" s="200">
        <f>INDEX(Sorted_by_Variable!R$722:R$774,D928)</f>
        <v>358.48455642125009</v>
      </c>
      <c r="T945" s="200">
        <f>INDEX(Sorted_by_Variable!S$722:S$774,D928)</f>
        <v>359.10847731482886</v>
      </c>
      <c r="U945" s="200">
        <f>INDEX(Sorted_by_Variable!T$722:T$774,D928)</f>
        <v>360.04328028087116</v>
      </c>
      <c r="V945" s="200">
        <f>INDEX(Sorted_by_Variable!U$722:U$774,D928)</f>
        <v>361.28515729953193</v>
      </c>
      <c r="W945" s="200">
        <f>INDEX(Sorted_by_Variable!V$722:V$774,D928)</f>
        <v>362.83060643713361</v>
      </c>
      <c r="X945" s="200">
        <f>INDEX(Sorted_by_Variable!W$722:W$774,D928)</f>
        <v>364.67642428295528</v>
      </c>
      <c r="Y945" s="200">
        <f>INDEX(Sorted_by_Variable!X$722:X$774,D928)</f>
        <v>366.81969874145267</v>
      </c>
      <c r="Z945" s="200">
        <f>INDEX(Sorted_by_Variable!Y$722:Y$774,D928)</f>
        <v>369.25780216860835</v>
      </c>
      <c r="AA945" s="200">
        <f>INDEX(Sorted_by_Variable!Z$722:Z$774,D928)</f>
        <v>371.98838484156528</v>
      </c>
      <c r="AB945" s="200">
        <f>INDEX(Sorted_by_Variable!AA$722:AA$774,D928)</f>
        <v>375.00936875112666</v>
      </c>
      <c r="AC945" s="200">
        <f>INDEX(Sorted_by_Variable!AB$722:AB$774,D928)</f>
        <v>378.31894170712962</v>
      </c>
      <c r="AD945" s="200">
        <f>INDEX(Sorted_by_Variable!AC$722:AC$774,D928)</f>
        <v>381.91555174709998</v>
      </c>
      <c r="AE945" s="200">
        <f>INDEX(Sorted_by_Variable!AD$722:AD$774,D928)</f>
        <v>385.66440086004229</v>
      </c>
      <c r="AF945" s="200">
        <f>INDEX(Sorted_by_Variable!AE$722:AE$774,D928)</f>
        <v>389.52814045987111</v>
      </c>
      <c r="AG945" s="200">
        <f>INDEX(Sorted_by_Variable!AF$722:AF$774,D928)</f>
        <v>393.4702289042624</v>
      </c>
      <c r="AH945" s="200">
        <f>INDEX(Sorted_by_Variable!AG$722:AG$774,D928)</f>
        <v>397.45503868576651</v>
      </c>
      <c r="AI945" s="200">
        <f>INDEX(Sorted_by_Variable!AH$722:AH$774,D928)</f>
        <v>401.08892931745584</v>
      </c>
      <c r="AJ945" s="200">
        <f>INDEX(Sorted_by_Variable!AI$722:AI$774,D928)</f>
        <v>404.73484889027566</v>
      </c>
      <c r="AK945" s="200">
        <f>INDEX(Sorted_by_Variable!AJ$722:AJ$774,D928)</f>
        <v>408.39633513791227</v>
      </c>
      <c r="AL945" s="200">
        <f>INDEX(Sorted_by_Variable!AK$722:AK$774,D928)</f>
        <v>412.07662512802546</v>
      </c>
      <c r="AM945" s="200">
        <f>INDEX(Sorted_by_Variable!AL$722:AL$774,D928)</f>
        <v>415.77866662978255</v>
      </c>
      <c r="AN945" s="200">
        <f>INDEX(Sorted_by_Variable!AM$722:AM$774,D928)</f>
        <v>419.5051288052166</v>
      </c>
      <c r="AO945" s="200">
        <f>INDEX(Sorted_by_Variable!AN$722:AN$774,D928)</f>
        <v>423.25841225071679</v>
      </c>
      <c r="AP945" s="200">
        <f>INDEX(Sorted_by_Variable!AO$722:AO$774,D928)</f>
        <v>427.04065841371352</v>
      </c>
      <c r="AQ945" s="201">
        <f>INDEX(Sorted_by_Variable!AP$722:AP$774,D928)</f>
        <v>430.8537584084167</v>
      </c>
      <c r="AS945" s="69" t="str">
        <f>C944&amp;"|"&amp;C945</f>
        <v>Annual first-year costs|Annual total cost of EE</v>
      </c>
    </row>
    <row r="946" spans="2:45" x14ac:dyDescent="0.35">
      <c r="B946" s="36"/>
      <c r="C946" s="244" t="s">
        <v>2385</v>
      </c>
      <c r="D946" s="76" t="s">
        <v>2376</v>
      </c>
      <c r="E946" s="200"/>
      <c r="F946" s="199">
        <f>INDEX(Sorted_by_Variable!E$777:E$829,D928)</f>
        <v>0</v>
      </c>
      <c r="G946" s="200">
        <f>INDEX(Sorted_by_Variable!F$777:F$829,D928)</f>
        <v>0</v>
      </c>
      <c r="H946" s="200">
        <f>INDEX(Sorted_by_Variable!G$777:G$829,D928)</f>
        <v>0</v>
      </c>
      <c r="I946" s="200">
        <f>INDEX(Sorted_by_Variable!H$777:H$829,D928)</f>
        <v>0</v>
      </c>
      <c r="J946" s="200">
        <f>INDEX(Sorted_by_Variable!I$777:I$829,D928)</f>
        <v>72.471959999999996</v>
      </c>
      <c r="K946" s="200">
        <f>INDEX(Sorted_by_Variable!J$777:J$829,D928)</f>
        <v>93.265553022496405</v>
      </c>
      <c r="L946" s="200">
        <f>INDEX(Sorted_by_Variable!K$777:K$829,D928)</f>
        <v>132.99133554565103</v>
      </c>
      <c r="M946" s="200">
        <f>INDEX(Sorted_by_Variable!L$777:L$829,D928)</f>
        <v>157.00098710839927</v>
      </c>
      <c r="N946" s="200">
        <f>INDEX(Sorted_by_Variable!M$777:M$829,D928)</f>
        <v>180.09196066746495</v>
      </c>
      <c r="O946" s="200">
        <f>INDEX(Sorted_by_Variable!N$777:N$829,D928)</f>
        <v>179.59251090704763</v>
      </c>
      <c r="P946" s="200">
        <f>INDEX(Sorted_by_Variable!O$777:O$829,D928)</f>
        <v>179.26046343683433</v>
      </c>
      <c r="Q946" s="200">
        <f>INDEX(Sorted_by_Variable!P$777:P$829,D928)</f>
        <v>179.09308566179413</v>
      </c>
      <c r="R946" s="201">
        <f>INDEX(Sorted_by_Variable!Q$777:Q$829,D928)</f>
        <v>179.08781981827738</v>
      </c>
      <c r="S946" s="200">
        <f>INDEX(Sorted_by_Variable!R$777:R$829,D928)</f>
        <v>179.24227821062505</v>
      </c>
      <c r="T946" s="200">
        <f>INDEX(Sorted_by_Variable!S$777:S$829,D928)</f>
        <v>179.55423865741443</v>
      </c>
      <c r="U946" s="200">
        <f>INDEX(Sorted_by_Variable!T$777:T$829,D928)</f>
        <v>180.02164014043558</v>
      </c>
      <c r="V946" s="200">
        <f>INDEX(Sorted_by_Variable!U$777:U$829,D928)</f>
        <v>180.64257864976597</v>
      </c>
      <c r="W946" s="200">
        <f>INDEX(Sorted_by_Variable!V$777:V$829,D928)</f>
        <v>181.41530321856681</v>
      </c>
      <c r="X946" s="200">
        <f>INDEX(Sorted_by_Variable!W$777:W$829,D928)</f>
        <v>182.33821214147764</v>
      </c>
      <c r="Y946" s="200">
        <f>INDEX(Sorted_by_Variable!X$777:X$829,D928)</f>
        <v>183.40984937072633</v>
      </c>
      <c r="Z946" s="200">
        <f>INDEX(Sorted_by_Variable!Y$777:Y$829,D928)</f>
        <v>184.62890108430418</v>
      </c>
      <c r="AA946" s="200">
        <f>INDEX(Sorted_by_Variable!Z$777:Z$829,D928)</f>
        <v>185.99419242078264</v>
      </c>
      <c r="AB946" s="200">
        <f>INDEX(Sorted_by_Variable!AA$777:AA$829,D928)</f>
        <v>187.50468437556333</v>
      </c>
      <c r="AC946" s="200">
        <f>INDEX(Sorted_by_Variable!AB$777:AB$829,D928)</f>
        <v>189.15947085356481</v>
      </c>
      <c r="AD946" s="200">
        <f>INDEX(Sorted_by_Variable!AC$777:AC$829,D928)</f>
        <v>190.95777587354999</v>
      </c>
      <c r="AE946" s="200">
        <f>INDEX(Sorted_by_Variable!AD$777:AD$829,D928)</f>
        <v>192.83220043002115</v>
      </c>
      <c r="AF946" s="200">
        <f>INDEX(Sorted_by_Variable!AE$777:AE$829,D928)</f>
        <v>194.76407022993556</v>
      </c>
      <c r="AG946" s="200">
        <f>INDEX(Sorted_by_Variable!AF$777:AF$829,D928)</f>
        <v>196.7351144521312</v>
      </c>
      <c r="AH946" s="200">
        <f>INDEX(Sorted_by_Variable!AG$777:AG$829,D928)</f>
        <v>198.72751934288326</v>
      </c>
      <c r="AI946" s="200">
        <f>INDEX(Sorted_by_Variable!AH$777:AH$829,D928)</f>
        <v>200.54446465872792</v>
      </c>
      <c r="AJ946" s="200">
        <f>INDEX(Sorted_by_Variable!AI$777:AI$829,D928)</f>
        <v>202.36742444513783</v>
      </c>
      <c r="AK946" s="200">
        <f>INDEX(Sorted_by_Variable!AJ$777:AJ$829,D928)</f>
        <v>204.19816756895614</v>
      </c>
      <c r="AL946" s="200">
        <f>INDEX(Sorted_by_Variable!AK$777:AK$829,D928)</f>
        <v>206.03831256401273</v>
      </c>
      <c r="AM946" s="200">
        <f>INDEX(Sorted_by_Variable!AL$777:AL$829,D928)</f>
        <v>207.88933331489127</v>
      </c>
      <c r="AN946" s="200">
        <f>INDEX(Sorted_by_Variable!AM$777:AM$829,D928)</f>
        <v>209.7525644026083</v>
      </c>
      <c r="AO946" s="200">
        <f>INDEX(Sorted_by_Variable!AN$777:AN$829,D928)</f>
        <v>211.62920612535839</v>
      </c>
      <c r="AP946" s="200">
        <f>INDEX(Sorted_by_Variable!AO$777:AO$829,D928)</f>
        <v>213.52032920685676</v>
      </c>
      <c r="AQ946" s="201">
        <f>INDEX(Sorted_by_Variable!AP$777:AP$829,D928)</f>
        <v>215.42687920420835</v>
      </c>
      <c r="AS946" s="69" t="str">
        <f>C944&amp;"|"&amp;C946</f>
        <v>Annual first-year costs|Annual program cost of EE</v>
      </c>
    </row>
    <row r="947" spans="2:45" ht="18" thickBot="1" x14ac:dyDescent="0.4">
      <c r="B947" s="29"/>
      <c r="C947" s="245" t="s">
        <v>2386</v>
      </c>
      <c r="D947" s="96" t="s">
        <v>2376</v>
      </c>
      <c r="E947" s="203"/>
      <c r="F947" s="202">
        <f>INDEX(Sorted_by_Variable!E$832:E$884,D928)</f>
        <v>0</v>
      </c>
      <c r="G947" s="203">
        <f>INDEX(Sorted_by_Variable!F$832:F$884,D928)</f>
        <v>0</v>
      </c>
      <c r="H947" s="203">
        <f>INDEX(Sorted_by_Variable!G$832:G$884,D928)</f>
        <v>0</v>
      </c>
      <c r="I947" s="203">
        <f>INDEX(Sorted_by_Variable!H$832:H$884,D928)</f>
        <v>0</v>
      </c>
      <c r="J947" s="203">
        <f>INDEX(Sorted_by_Variable!I$832:I$884,D928)</f>
        <v>72.471959999999996</v>
      </c>
      <c r="K947" s="203">
        <f>INDEX(Sorted_by_Variable!J$832:J$884,D928)</f>
        <v>93.265553022496405</v>
      </c>
      <c r="L947" s="203">
        <f>INDEX(Sorted_by_Variable!K$832:K$884,D928)</f>
        <v>132.99133554565103</v>
      </c>
      <c r="M947" s="203">
        <f>INDEX(Sorted_by_Variable!L$832:L$884,D928)</f>
        <v>157.00098710839927</v>
      </c>
      <c r="N947" s="203">
        <f>INDEX(Sorted_by_Variable!M$832:M$884,D928)</f>
        <v>180.09196066746495</v>
      </c>
      <c r="O947" s="203">
        <f>INDEX(Sorted_by_Variable!N$832:N$884,D928)</f>
        <v>179.59251090704763</v>
      </c>
      <c r="P947" s="203">
        <f>INDEX(Sorted_by_Variable!O$832:O$884,D928)</f>
        <v>179.26046343683433</v>
      </c>
      <c r="Q947" s="203">
        <f>INDEX(Sorted_by_Variable!P$832:P$884,D928)</f>
        <v>179.09308566179413</v>
      </c>
      <c r="R947" s="204">
        <f>INDEX(Sorted_by_Variable!Q$832:Q$884,D928)</f>
        <v>179.08781981827738</v>
      </c>
      <c r="S947" s="203">
        <f>INDEX(Sorted_by_Variable!R$832:R$884,D928)</f>
        <v>179.24227821062505</v>
      </c>
      <c r="T947" s="203">
        <f>INDEX(Sorted_by_Variable!S$832:S$884,D928)</f>
        <v>179.55423865741443</v>
      </c>
      <c r="U947" s="203">
        <f>INDEX(Sorted_by_Variable!T$832:T$884,D928)</f>
        <v>180.02164014043558</v>
      </c>
      <c r="V947" s="203">
        <f>INDEX(Sorted_by_Variable!U$832:U$884,D928)</f>
        <v>180.64257864976597</v>
      </c>
      <c r="W947" s="203">
        <f>INDEX(Sorted_by_Variable!V$832:V$884,D928)</f>
        <v>181.41530321856681</v>
      </c>
      <c r="X947" s="203">
        <f>INDEX(Sorted_by_Variable!W$832:W$884,D928)</f>
        <v>182.33821214147764</v>
      </c>
      <c r="Y947" s="203">
        <f>INDEX(Sorted_by_Variable!X$832:X$884,D928)</f>
        <v>183.40984937072633</v>
      </c>
      <c r="Z947" s="203">
        <f>INDEX(Sorted_by_Variable!Y$832:Y$884,D928)</f>
        <v>184.62890108430418</v>
      </c>
      <c r="AA947" s="203">
        <f>INDEX(Sorted_by_Variable!Z$832:Z$884,D928)</f>
        <v>185.99419242078264</v>
      </c>
      <c r="AB947" s="203">
        <f>INDEX(Sorted_by_Variable!AA$832:AA$884,D928)</f>
        <v>187.50468437556333</v>
      </c>
      <c r="AC947" s="203">
        <f>INDEX(Sorted_by_Variable!AB$832:AB$884,D928)</f>
        <v>189.15947085356481</v>
      </c>
      <c r="AD947" s="203">
        <f>INDEX(Sorted_by_Variable!AC$832:AC$884,D928)</f>
        <v>190.95777587354999</v>
      </c>
      <c r="AE947" s="203">
        <f>INDEX(Sorted_by_Variable!AD$832:AD$884,D928)</f>
        <v>192.83220043002115</v>
      </c>
      <c r="AF947" s="203">
        <f>INDEX(Sorted_by_Variable!AE$832:AE$884,D928)</f>
        <v>194.76407022993556</v>
      </c>
      <c r="AG947" s="203">
        <f>INDEX(Sorted_by_Variable!AF$832:AF$884,D928)</f>
        <v>196.7351144521312</v>
      </c>
      <c r="AH947" s="203">
        <f>INDEX(Sorted_by_Variable!AG$832:AG$884,D928)</f>
        <v>198.72751934288326</v>
      </c>
      <c r="AI947" s="203">
        <f>INDEX(Sorted_by_Variable!AH$832:AH$884,D928)</f>
        <v>200.54446465872792</v>
      </c>
      <c r="AJ947" s="203">
        <f>INDEX(Sorted_by_Variable!AI$832:AI$884,D928)</f>
        <v>202.36742444513783</v>
      </c>
      <c r="AK947" s="203">
        <f>INDEX(Sorted_by_Variable!AJ$832:AJ$884,D928)</f>
        <v>204.19816756895614</v>
      </c>
      <c r="AL947" s="203">
        <f>INDEX(Sorted_by_Variable!AK$832:AK$884,D928)</f>
        <v>206.03831256401273</v>
      </c>
      <c r="AM947" s="203">
        <f>INDEX(Sorted_by_Variable!AL$832:AL$884,D928)</f>
        <v>207.88933331489127</v>
      </c>
      <c r="AN947" s="203">
        <f>INDEX(Sorted_by_Variable!AM$832:AM$884,D928)</f>
        <v>209.7525644026083</v>
      </c>
      <c r="AO947" s="203">
        <f>INDEX(Sorted_by_Variable!AN$832:AN$884,D928)</f>
        <v>211.62920612535839</v>
      </c>
      <c r="AP947" s="203">
        <f>INDEX(Sorted_by_Variable!AO$832:AO$884,D928)</f>
        <v>213.52032920685676</v>
      </c>
      <c r="AQ947" s="204">
        <f>INDEX(Sorted_by_Variable!AP$832:AP$884,D928)</f>
        <v>215.42687920420835</v>
      </c>
      <c r="AS947" s="69" t="str">
        <f>C944&amp;"|"&amp;C947</f>
        <v>Annual first-year costs|Annual participant cost of EE</v>
      </c>
    </row>
    <row r="948" spans="2:45" ht="18.75" thickTop="1" thickBot="1" x14ac:dyDescent="0.4"/>
    <row r="949" spans="2:45" ht="25.5" thickTop="1" x14ac:dyDescent="0.5">
      <c r="B949" s="217" t="str">
        <f>INDEX(Sorted_by_Variable!$C$7:$C$59,D949)</f>
        <v>Vermont</v>
      </c>
      <c r="C949" s="94"/>
      <c r="D949" s="228">
        <f>D928+1</f>
        <v>44</v>
      </c>
      <c r="E949" s="220"/>
      <c r="F949" s="222"/>
      <c r="G949" s="94"/>
      <c r="H949" s="94"/>
      <c r="I949" s="94"/>
      <c r="J949" s="94"/>
      <c r="K949" s="94"/>
      <c r="L949" s="94"/>
      <c r="M949" s="94"/>
      <c r="N949" s="94"/>
      <c r="O949" s="94"/>
      <c r="P949" s="94"/>
      <c r="Q949" s="94"/>
      <c r="R949" s="220"/>
      <c r="S949" s="94"/>
      <c r="T949" s="94"/>
      <c r="U949" s="94"/>
      <c r="V949" s="94"/>
      <c r="W949" s="94"/>
      <c r="X949" s="94"/>
      <c r="Y949" s="94"/>
      <c r="Z949" s="94"/>
      <c r="AA949" s="94"/>
      <c r="AB949" s="94"/>
      <c r="AC949" s="94"/>
      <c r="AD949" s="94"/>
      <c r="AE949" s="94"/>
      <c r="AF949" s="94"/>
      <c r="AG949" s="94"/>
      <c r="AH949" s="94"/>
      <c r="AI949" s="94"/>
      <c r="AJ949" s="94"/>
      <c r="AK949" s="94"/>
      <c r="AL949" s="94"/>
      <c r="AM949" s="94"/>
      <c r="AN949" s="94"/>
      <c r="AO949" s="94"/>
      <c r="AP949" s="94"/>
      <c r="AQ949" s="220"/>
      <c r="AS949" s="69"/>
    </row>
    <row r="950" spans="2:45" x14ac:dyDescent="0.35">
      <c r="C950" t="s">
        <v>2358</v>
      </c>
      <c r="D950" s="76" t="s">
        <v>0</v>
      </c>
      <c r="E950" s="166">
        <f>INDEX(Sorted_by_Variable!D$7:D$59,D949)</f>
        <v>5631.625</v>
      </c>
      <c r="F950" s="167">
        <f>INDEX(Sorted_by_Variable!E$7:E$59,D949)</f>
        <v>5643.9781827979841</v>
      </c>
      <c r="G950" s="166">
        <f>INDEX(Sorted_by_Variable!F$7:F$59,D949)</f>
        <v>5656.3584627704504</v>
      </c>
      <c r="H950" s="166">
        <f>INDEX(Sorted_by_Variable!G$7:G$59,D949)</f>
        <v>5668.7658993560772</v>
      </c>
      <c r="I950" s="166">
        <f>INDEX(Sorted_by_Variable!H$7:H$59,D949)</f>
        <v>5681.2005521239244</v>
      </c>
      <c r="J950" s="166">
        <f>INDEX(Sorted_by_Variable!I$7:I$59,D949)</f>
        <v>5693.662480773718</v>
      </c>
      <c r="K950" s="166">
        <f>INDEX(Sorted_by_Variable!J$7:J$59,D949)</f>
        <v>5706.1517451361397</v>
      </c>
      <c r="L950" s="166">
        <f>INDEX(Sorted_by_Variable!K$7:K$59,D949)</f>
        <v>5718.6684051731099</v>
      </c>
      <c r="M950" s="166">
        <f>INDEX(Sorted_by_Variable!L$7:L$59,D949)</f>
        <v>5731.2125209780788</v>
      </c>
      <c r="N950" s="166">
        <f>INDEX(Sorted_by_Variable!M$7:M$59,D949)</f>
        <v>5743.7841527763139</v>
      </c>
      <c r="O950" s="166">
        <f>INDEX(Sorted_by_Variable!N$7:N$59,D949)</f>
        <v>5756.3833609251897</v>
      </c>
      <c r="P950" s="166">
        <f>INDEX(Sorted_by_Variable!O$7:O$59,D949)</f>
        <v>5769.0102059144747</v>
      </c>
      <c r="Q950" s="166">
        <f>INDEX(Sorted_by_Variable!P$7:P$59,D949)</f>
        <v>5781.6647483666266</v>
      </c>
      <c r="R950" s="168">
        <f>INDEX(Sorted_by_Variable!Q$7:Q$59,D949)</f>
        <v>5794.3470490370782</v>
      </c>
      <c r="S950" s="166">
        <f>INDEX(Sorted_by_Variable!R$7:R$59,D949)</f>
        <v>5807.0571688145346</v>
      </c>
      <c r="T950" s="166">
        <f>INDEX(Sorted_by_Variable!S$7:S$59,D949)</f>
        <v>5819.7951687212599</v>
      </c>
      <c r="U950" s="166">
        <f>INDEX(Sorted_by_Variable!T$7:T$59,D949)</f>
        <v>5832.5611099133739</v>
      </c>
      <c r="V950" s="166">
        <f>INDEX(Sorted_by_Variable!U$7:U$59,D949)</f>
        <v>5845.3550536811454</v>
      </c>
      <c r="W950" s="166">
        <f>INDEX(Sorted_by_Variable!V$7:V$59,D949)</f>
        <v>5858.1770614492843</v>
      </c>
      <c r="X950" s="166">
        <f>INDEX(Sorted_by_Variable!W$7:W$59,D949)</f>
        <v>5871.0271947772389</v>
      </c>
      <c r="Y950" s="166">
        <f>INDEX(Sorted_by_Variable!X$7:X$59,D949)</f>
        <v>5883.90551535949</v>
      </c>
      <c r="Z950" s="166">
        <f>INDEX(Sorted_by_Variable!Y$7:Y$59,D949)</f>
        <v>5896.8120850258483</v>
      </c>
      <c r="AA950" s="166">
        <f>INDEX(Sorted_by_Variable!Z$7:Z$59,D949)</f>
        <v>5909.7469657417496</v>
      </c>
      <c r="AB950" s="166">
        <f>INDEX(Sorted_by_Variable!AA$7:AA$59,D949)</f>
        <v>5922.7102196085534</v>
      </c>
      <c r="AC950" s="166">
        <f>INDEX(Sorted_by_Variable!AB$7:AB$59,D949)</f>
        <v>5935.7019088638417</v>
      </c>
      <c r="AD950" s="166">
        <f>INDEX(Sorted_by_Variable!AC$7:AC$59,D949)</f>
        <v>5948.7220958817161</v>
      </c>
      <c r="AE950" s="166">
        <f>INDEX(Sorted_by_Variable!AD$7:AD$59,D949)</f>
        <v>5961.7708431730989</v>
      </c>
      <c r="AF950" s="166">
        <f>INDEX(Sorted_by_Variable!AE$7:AE$59,D949)</f>
        <v>5974.8482133860325</v>
      </c>
      <c r="AG950" s="166">
        <f>INDEX(Sorted_by_Variable!AF$7:AF$59,D949)</f>
        <v>5987.9542693059784</v>
      </c>
      <c r="AH950" s="166">
        <f>INDEX(Sorted_by_Variable!AG$7:AG$59,D949)</f>
        <v>6001.1723805363526</v>
      </c>
      <c r="AI950" s="166">
        <f>INDEX(Sorted_by_Variable!AH$7:AH$59,D949)</f>
        <v>6014.4196700898474</v>
      </c>
      <c r="AJ950" s="166">
        <f>INDEX(Sorted_by_Variable!AI$7:AI$59,D949)</f>
        <v>6027.6962023761598</v>
      </c>
      <c r="AK950" s="166">
        <f>INDEX(Sorted_by_Variable!AJ$7:AJ$59,D949)</f>
        <v>6041.0020419471675</v>
      </c>
      <c r="AL950" s="166">
        <f>INDEX(Sorted_by_Variable!AK$7:AK$59,D949)</f>
        <v>6054.3372534972441</v>
      </c>
      <c r="AM950" s="166">
        <f>INDEX(Sorted_by_Variable!AL$7:AL$59,D949)</f>
        <v>6067.7019018635719</v>
      </c>
      <c r="AN950" s="166">
        <f>INDEX(Sorted_by_Variable!AM$7:AM$59,D949)</f>
        <v>6081.0960520264598</v>
      </c>
      <c r="AO950" s="166">
        <f>INDEX(Sorted_by_Variable!AN$7:AN$59,D949)</f>
        <v>6094.5197691096555</v>
      </c>
      <c r="AP950" s="166">
        <f>INDEX(Sorted_by_Variable!AO$7:AO$59,D949)</f>
        <v>6107.9731183806653</v>
      </c>
      <c r="AQ950" s="168">
        <f>INDEX(Sorted_by_Variable!AP$7:AP$59,D949)</f>
        <v>6121.4561652510702</v>
      </c>
      <c r="AS950" s="69" t="str">
        <f t="shared" ref="AS950:AS960" si="155">C950</f>
        <v>BAU sales</v>
      </c>
    </row>
    <row r="951" spans="2:45" x14ac:dyDescent="0.35">
      <c r="C951" t="s">
        <v>2372</v>
      </c>
      <c r="D951" s="76" t="s">
        <v>0</v>
      </c>
      <c r="E951" s="166">
        <f>INDEX(Sorted_by_Variable!D$62:D$114,D949)</f>
        <v>5510.7650000000003</v>
      </c>
      <c r="F951" s="167">
        <f>INDEX(Sorted_by_Variable!E$62:E$114,D949)</f>
        <v>5643.9781827979841</v>
      </c>
      <c r="G951" s="166">
        <f>INDEX(Sorted_by_Variable!F$62:F$114,D949)</f>
        <v>5656.3584627704504</v>
      </c>
      <c r="H951" s="166">
        <f>INDEX(Sorted_by_Variable!G$62:G$114,D949)</f>
        <v>5668.7658993560772</v>
      </c>
      <c r="I951" s="166">
        <f>INDEX(Sorted_by_Variable!H$62:H$114,D949)</f>
        <v>5681.2005521239244</v>
      </c>
      <c r="J951" s="166">
        <f>INDEX(Sorted_by_Variable!I$62:I$114,D949)</f>
        <v>5608.4444724918594</v>
      </c>
      <c r="K951" s="166">
        <f>INDEX(Sorted_by_Variable!J$62:J$114,D949)</f>
        <v>5541.2922280975272</v>
      </c>
      <c r="L951" s="166">
        <f>INDEX(Sorted_by_Variable!K$62:K$114,D949)</f>
        <v>5479.6023823640471</v>
      </c>
      <c r="M951" s="166">
        <f>INDEX(Sorted_by_Variable!L$62:L$114,D949)</f>
        <v>5423.2400444751711</v>
      </c>
      <c r="N951" s="166">
        <f>INDEX(Sorted_by_Variable!M$62:M$114,D949)</f>
        <v>5372.0766595287078</v>
      </c>
      <c r="O951" s="166">
        <f>INDEX(Sorted_by_Variable!N$62:N$114,D949)</f>
        <v>5325.9898070053523</v>
      </c>
      <c r="P951" s="166">
        <f>INDEX(Sorted_by_Variable!O$62:O$114,D949)</f>
        <v>5284.8630072625156</v>
      </c>
      <c r="Q951" s="166">
        <f>INDEX(Sorted_by_Variable!P$62:P$114,D949)</f>
        <v>5248.5855357736928</v>
      </c>
      <c r="R951" s="168">
        <f>INDEX(Sorted_by_Variable!Q$62:Q$114,D949)</f>
        <v>5217.0522448443944</v>
      </c>
      <c r="S951" s="166">
        <f>INDEX(Sorted_by_Variable!R$62:R$114,D949)</f>
        <v>5190.1633925458609</v>
      </c>
      <c r="T951" s="166">
        <f>INDEX(Sorted_by_Variable!S$62:S$114,D949)</f>
        <v>5167.8244786175301</v>
      </c>
      <c r="U951" s="166">
        <f>INDEX(Sorted_by_Variable!T$62:T$114,D949)</f>
        <v>5149.9460870986804</v>
      </c>
      <c r="V951" s="166">
        <f>INDEX(Sorted_by_Variable!U$62:U$114,D949)</f>
        <v>5136.443735458759</v>
      </c>
      <c r="W951" s="166">
        <f>INDEX(Sorted_by_Variable!V$62:V$114,D949)</f>
        <v>5127.2377300046719</v>
      </c>
      <c r="X951" s="166">
        <f>INDEX(Sorted_by_Variable!W$62:W$114,D949)</f>
        <v>5122.2530273517832</v>
      </c>
      <c r="Y951" s="166">
        <f>INDEX(Sorted_by_Variable!X$62:X$114,D949)</f>
        <v>5121.419101753515</v>
      </c>
      <c r="Z951" s="166">
        <f>INDEX(Sorted_by_Variable!Y$62:Y$114,D949)</f>
        <v>5124.6698180922904</v>
      </c>
      <c r="AA951" s="166">
        <f>INDEX(Sorted_by_Variable!Z$62:Z$114,D949)</f>
        <v>5131.9433103421734</v>
      </c>
      <c r="AB951" s="166">
        <f>INDEX(Sorted_by_Variable!AA$62:AA$114,D949)</f>
        <v>5143.1818653208638</v>
      </c>
      <c r="AC951" s="166">
        <f>INDEX(Sorted_by_Variable!AB$62:AB$114,D949)</f>
        <v>5158.3318115557331</v>
      </c>
      <c r="AD951" s="166">
        <f>INDEX(Sorted_by_Variable!AC$62:AC$114,D949)</f>
        <v>5172.8582547648211</v>
      </c>
      <c r="AE951" s="166">
        <f>INDEX(Sorted_by_Variable!AD$62:AD$114,D949)</f>
        <v>5186.8400094985418</v>
      </c>
      <c r="AF951" s="166">
        <f>INDEX(Sorted_by_Variable!AE$62:AE$114,D949)</f>
        <v>5200.3497919064921</v>
      </c>
      <c r="AG951" s="166">
        <f>INDEX(Sorted_by_Variable!AF$62:AF$114,D949)</f>
        <v>5213.454485096232</v>
      </c>
      <c r="AH951" s="166">
        <f>INDEX(Sorted_by_Variable!AG$62:AG$114,D949)</f>
        <v>5226.2986972096833</v>
      </c>
      <c r="AI951" s="166">
        <f>INDEX(Sorted_by_Variable!AH$62:AH$114,D949)</f>
        <v>5238.8541964321075</v>
      </c>
      <c r="AJ951" s="166">
        <f>INDEX(Sorted_by_Variable!AI$62:AI$114,D949)</f>
        <v>5251.1719023912792</v>
      </c>
      <c r="AK951" s="166">
        <f>INDEX(Sorted_by_Variable!AJ$62:AJ$114,D949)</f>
        <v>5263.2978273003655</v>
      </c>
      <c r="AL951" s="166">
        <f>INDEX(Sorted_by_Variable!AK$62:AK$114,D949)</f>
        <v>5275.2732771832671</v>
      </c>
      <c r="AM951" s="166">
        <f>INDEX(Sorted_by_Variable!AL$62:AL$114,D949)</f>
        <v>5287.1350418045367</v>
      </c>
      <c r="AN951" s="166">
        <f>INDEX(Sorted_by_Variable!AM$62:AM$114,D949)</f>
        <v>5298.9155737672345</v>
      </c>
      <c r="AO951" s="166">
        <f>INDEX(Sorted_by_Variable!AN$62:AN$114,D949)</f>
        <v>5310.6431572206839</v>
      </c>
      <c r="AP951" s="166">
        <f>INDEX(Sorted_by_Variable!AO$62:AO$114,D949)</f>
        <v>5322.3420665996218</v>
      </c>
      <c r="AQ951" s="168">
        <f>INDEX(Sorted_by_Variable!AP$62:AP$114,D949)</f>
        <v>5334.0327157965548</v>
      </c>
      <c r="AS951" s="69" t="str">
        <f t="shared" si="155"/>
        <v>Sales after EE</v>
      </c>
    </row>
    <row r="952" spans="2:45" x14ac:dyDescent="0.35">
      <c r="C952" t="s">
        <v>2356</v>
      </c>
      <c r="D952" s="76" t="s">
        <v>0</v>
      </c>
      <c r="E952" s="166">
        <f>INDEX(Sorted_by_Variable!D$117:D$169,D949)</f>
        <v>0</v>
      </c>
      <c r="F952" s="167">
        <f>INDEX(Sorted_by_Variable!E$117:E$169,D949)</f>
        <v>0</v>
      </c>
      <c r="G952" s="166">
        <f>INDEX(Sorted_by_Variable!F$117:F$169,D949)</f>
        <v>0</v>
      </c>
      <c r="H952" s="166">
        <f>INDEX(Sorted_by_Variable!G$117:G$169,D949)</f>
        <v>0</v>
      </c>
      <c r="I952" s="166">
        <f>INDEX(Sorted_by_Variable!H$117:H$169,D949)</f>
        <v>0</v>
      </c>
      <c r="J952" s="166">
        <f>INDEX(Sorted_by_Variable!I$117:I$169,D949)</f>
        <v>85.218008281858857</v>
      </c>
      <c r="K952" s="166">
        <f>INDEX(Sorted_by_Variable!J$117:J$169,D949)</f>
        <v>164.85951703861258</v>
      </c>
      <c r="L952" s="166">
        <f>INDEX(Sorted_by_Variable!K$117:K$169,D949)</f>
        <v>239.06602280906304</v>
      </c>
      <c r="M952" s="166">
        <f>INDEX(Sorted_by_Variable!L$117:L$169,D949)</f>
        <v>307.97247650290797</v>
      </c>
      <c r="N952" s="166">
        <f>INDEX(Sorted_by_Variable!M$117:M$169,D949)</f>
        <v>371.70749324760607</v>
      </c>
      <c r="O952" s="166">
        <f>INDEX(Sorted_by_Variable!N$117:N$169,D949)</f>
        <v>430.39355391983736</v>
      </c>
      <c r="P952" s="166">
        <f>INDEX(Sorted_by_Variable!O$117:O$169,D949)</f>
        <v>484.14719865195877</v>
      </c>
      <c r="Q952" s="166">
        <f>INDEX(Sorted_by_Variable!P$117:P$169,D949)</f>
        <v>533.07921259293335</v>
      </c>
      <c r="R952" s="168">
        <f>INDEX(Sorted_by_Variable!Q$117:Q$169,D949)</f>
        <v>577.29480419268418</v>
      </c>
      <c r="S952" s="166">
        <f>INDEX(Sorted_by_Variable!R$117:R$169,D949)</f>
        <v>616.89377626867417</v>
      </c>
      <c r="T952" s="166">
        <f>INDEX(Sorted_by_Variable!S$117:S$169,D949)</f>
        <v>651.97069010373013</v>
      </c>
      <c r="U952" s="166">
        <f>INDEX(Sorted_by_Variable!T$117:T$169,D949)</f>
        <v>682.61502281469325</v>
      </c>
      <c r="V952" s="166">
        <f>INDEX(Sorted_by_Variable!U$117:U$169,D949)</f>
        <v>708.91131822238617</v>
      </c>
      <c r="W952" s="166">
        <f>INDEX(Sorted_by_Variable!V$117:V$169,D949)</f>
        <v>730.93933144461289</v>
      </c>
      <c r="X952" s="166">
        <f>INDEX(Sorted_by_Variable!W$117:W$169,D949)</f>
        <v>748.77416742545574</v>
      </c>
      <c r="Y952" s="166">
        <f>INDEX(Sorted_by_Variable!X$117:X$169,D949)</f>
        <v>762.48641360597503</v>
      </c>
      <c r="Z952" s="166">
        <f>INDEX(Sorted_by_Variable!Y$117:Y$169,D949)</f>
        <v>772.14226693355829</v>
      </c>
      <c r="AA952" s="166">
        <f>INDEX(Sorted_by_Variable!Z$117:Z$169,D949)</f>
        <v>777.80365539957586</v>
      </c>
      <c r="AB952" s="166">
        <f>INDEX(Sorted_by_Variable!AA$117:AA$169,D949)</f>
        <v>779.52835428768992</v>
      </c>
      <c r="AC952" s="166">
        <f>INDEX(Sorted_by_Variable!AB$117:AB$169,D949)</f>
        <v>777.37009730810883</v>
      </c>
      <c r="AD952" s="166">
        <f>INDEX(Sorted_by_Variable!AC$117:AC$169,D949)</f>
        <v>775.86384111689529</v>
      </c>
      <c r="AE952" s="166">
        <f>INDEX(Sorted_by_Variable!AD$117:AD$169,D949)</f>
        <v>774.93083367455711</v>
      </c>
      <c r="AF952" s="166">
        <f>INDEX(Sorted_by_Variable!AE$117:AE$169,D949)</f>
        <v>774.49842147953996</v>
      </c>
      <c r="AG952" s="166">
        <f>INDEX(Sorted_by_Variable!AF$117:AF$169,D949)</f>
        <v>774.49978420974639</v>
      </c>
      <c r="AH952" s="166">
        <f>INDEX(Sorted_by_Variable!AG$117:AG$169,D949)</f>
        <v>774.87368332666915</v>
      </c>
      <c r="AI952" s="166">
        <f>INDEX(Sorted_by_Variable!AH$117:AH$169,D949)</f>
        <v>775.56547365774009</v>
      </c>
      <c r="AJ952" s="166">
        <f>INDEX(Sorted_by_Variable!AI$117:AI$169,D949)</f>
        <v>776.52429998488105</v>
      </c>
      <c r="AK952" s="166">
        <f>INDEX(Sorted_by_Variable!AJ$117:AJ$169,D949)</f>
        <v>777.70421464680203</v>
      </c>
      <c r="AL952" s="166">
        <f>INDEX(Sorted_by_Variable!AK$117:AK$169,D949)</f>
        <v>779.06397631397681</v>
      </c>
      <c r="AM952" s="166">
        <f>INDEX(Sorted_by_Variable!AL$117:AL$169,D949)</f>
        <v>780.56686005903521</v>
      </c>
      <c r="AN952" s="166">
        <f>INDEX(Sorted_by_Variable!AM$117:AM$169,D949)</f>
        <v>782.18047825922531</v>
      </c>
      <c r="AO952" s="166">
        <f>INDEX(Sorted_by_Variable!AN$117:AN$169,D949)</f>
        <v>783.87661188897118</v>
      </c>
      <c r="AP952" s="166">
        <f>INDEX(Sorted_by_Variable!AO$117:AO$169,D949)</f>
        <v>785.63105178104388</v>
      </c>
      <c r="AQ952" s="168">
        <f>INDEX(Sorted_by_Variable!AP$117:AP$169,D949)</f>
        <v>787.42344945451487</v>
      </c>
      <c r="AS952" s="69" t="str">
        <f t="shared" si="155"/>
        <v>Net cumulative savings</v>
      </c>
    </row>
    <row r="953" spans="2:45" x14ac:dyDescent="0.35">
      <c r="C953" t="s">
        <v>2390</v>
      </c>
      <c r="D953" s="76" t="s">
        <v>1</v>
      </c>
      <c r="E953" s="174">
        <f t="shared" ref="E953:AQ953" si="156">E952/E950</f>
        <v>0</v>
      </c>
      <c r="F953" s="173">
        <f t="shared" si="156"/>
        <v>0</v>
      </c>
      <c r="G953" s="174">
        <f t="shared" si="156"/>
        <v>0</v>
      </c>
      <c r="H953" s="174">
        <f t="shared" si="156"/>
        <v>0</v>
      </c>
      <c r="I953" s="174">
        <f t="shared" si="156"/>
        <v>0</v>
      </c>
      <c r="J953" s="174">
        <f t="shared" si="156"/>
        <v>1.4967168947864731E-2</v>
      </c>
      <c r="K953" s="174">
        <f t="shared" si="156"/>
        <v>2.8891540989798774E-2</v>
      </c>
      <c r="L953" s="174">
        <f t="shared" si="156"/>
        <v>4.1804491163153261E-2</v>
      </c>
      <c r="M953" s="174">
        <f t="shared" si="156"/>
        <v>5.3736007062315308E-2</v>
      </c>
      <c r="N953" s="174">
        <f t="shared" si="156"/>
        <v>6.4714739161627038E-2</v>
      </c>
      <c r="O953" s="174">
        <f t="shared" si="156"/>
        <v>7.4768049126363728E-2</v>
      </c>
      <c r="P953" s="174">
        <f t="shared" si="156"/>
        <v>8.3922056188356867E-2</v>
      </c>
      <c r="Q953" s="174">
        <f t="shared" si="156"/>
        <v>9.2201681659859841E-2</v>
      </c>
      <c r="R953" s="175">
        <f t="shared" si="156"/>
        <v>9.9630691656382706E-2</v>
      </c>
      <c r="S953" s="174">
        <f t="shared" si="156"/>
        <v>0.10623173809645967</v>
      </c>
      <c r="T953" s="174">
        <f t="shared" si="156"/>
        <v>0.11202639804365877</v>
      </c>
      <c r="U953" s="174">
        <f t="shared" si="156"/>
        <v>0.11703521145358931</v>
      </c>
      <c r="V953" s="174">
        <f t="shared" si="156"/>
        <v>0.12127771738620827</v>
      </c>
      <c r="W953" s="174">
        <f t="shared" si="156"/>
        <v>0.12477248874136659</v>
      </c>
      <c r="X953" s="174">
        <f t="shared" si="156"/>
        <v>0.12753716557326661</v>
      </c>
      <c r="Y953" s="174">
        <f t="shared" si="156"/>
        <v>0.12958848703731934</v>
      </c>
      <c r="Z953" s="174">
        <f t="shared" si="156"/>
        <v>0.13094232202079298</v>
      </c>
      <c r="AA953" s="174">
        <f t="shared" si="156"/>
        <v>0.13161369850662488</v>
      </c>
      <c r="AB953" s="174">
        <f t="shared" si="156"/>
        <v>0.13161683171782984</v>
      </c>
      <c r="AC953" s="174">
        <f t="shared" si="156"/>
        <v>0.13096515108807175</v>
      </c>
      <c r="AD953" s="174">
        <f t="shared" si="156"/>
        <v>0.13042529615798049</v>
      </c>
      <c r="AE953" s="174">
        <f t="shared" si="156"/>
        <v>0.12998333113758312</v>
      </c>
      <c r="AF953" s="174">
        <f t="shared" si="156"/>
        <v>0.129626459755807</v>
      </c>
      <c r="AG953" s="174">
        <f t="shared" si="156"/>
        <v>0.12934296913050961</v>
      </c>
      <c r="AH953" s="174">
        <f t="shared" si="156"/>
        <v>0.12912038418356767</v>
      </c>
      <c r="AI953" s="174">
        <f t="shared" si="156"/>
        <v>0.12895100711290308</v>
      </c>
      <c r="AJ953" s="174">
        <f t="shared" si="156"/>
        <v>0.12882605126628144</v>
      </c>
      <c r="AK953" s="174">
        <f t="shared" si="156"/>
        <v>0.12873761823727647</v>
      </c>
      <c r="AL953" s="174">
        <f t="shared" si="156"/>
        <v>0.12867865526717331</v>
      </c>
      <c r="AM953" s="174">
        <f t="shared" si="156"/>
        <v>0.12864291500861305</v>
      </c>
      <c r="AN953" s="174">
        <f t="shared" si="156"/>
        <v>0.12862491754238484</v>
      </c>
      <c r="AO953" s="174">
        <f t="shared" si="156"/>
        <v>0.1286199145438964</v>
      </c>
      <c r="AP953" s="174">
        <f t="shared" si="156"/>
        <v>0.12862385550074734</v>
      </c>
      <c r="AQ953" s="175">
        <f t="shared" si="156"/>
        <v>0.12863335588750702</v>
      </c>
      <c r="AS953" s="69" t="str">
        <f t="shared" si="155"/>
        <v>Net cumulative savings as a percent of sales before EE</v>
      </c>
    </row>
    <row r="954" spans="2:45" x14ac:dyDescent="0.35">
      <c r="C954" t="s">
        <v>2378</v>
      </c>
      <c r="D954" s="76" t="s">
        <v>0</v>
      </c>
      <c r="E954" s="166">
        <f>INDEX(Sorted_by_Variable!D$227:D$279,D949)</f>
        <v>0</v>
      </c>
      <c r="F954" s="167">
        <f>INDEX(Sorted_by_Variable!E$227:E$279,D949)</f>
        <v>0</v>
      </c>
      <c r="G954" s="166">
        <f>INDEX(Sorted_by_Variable!F$227:F$279,D949)</f>
        <v>0</v>
      </c>
      <c r="H954" s="166">
        <f>INDEX(Sorted_by_Variable!G$227:G$279,D949)</f>
        <v>0</v>
      </c>
      <c r="I954" s="166">
        <f>INDEX(Sorted_by_Variable!H$227:H$279,D949)</f>
        <v>0</v>
      </c>
      <c r="J954" s="166">
        <f>INDEX(Sorted_by_Variable!I$227:I$279,D949)</f>
        <v>85.218008281858857</v>
      </c>
      <c r="K954" s="166">
        <f>INDEX(Sorted_by_Variable!J$227:J$279,D949)</f>
        <v>84.126667087377882</v>
      </c>
      <c r="L954" s="166">
        <f>INDEX(Sorted_by_Variable!K$227:K$279,D949)</f>
        <v>83.119383421462899</v>
      </c>
      <c r="M954" s="166">
        <f>INDEX(Sorted_by_Variable!L$227:L$279,D949)</f>
        <v>82.194035735460702</v>
      </c>
      <c r="N954" s="166">
        <f>INDEX(Sorted_by_Variable!M$227:M$279,D949)</f>
        <v>81.34860066712757</v>
      </c>
      <c r="O954" s="166">
        <f>INDEX(Sorted_by_Variable!N$227:N$279,D949)</f>
        <v>80.581149892930611</v>
      </c>
      <c r="P954" s="166">
        <f>INDEX(Sorted_by_Variable!O$227:O$279,D949)</f>
        <v>79.889847105080278</v>
      </c>
      <c r="Q954" s="166">
        <f>INDEX(Sorted_by_Variable!P$227:P$279,D949)</f>
        <v>79.272945108937733</v>
      </c>
      <c r="R954" s="168">
        <f>INDEX(Sorted_by_Variable!Q$227:Q$279,D949)</f>
        <v>78.728783036605392</v>
      </c>
      <c r="S954" s="166">
        <f>INDEX(Sorted_by_Variable!R$227:R$279,D949)</f>
        <v>78.255783672665913</v>
      </c>
      <c r="T954" s="166">
        <f>INDEX(Sorted_by_Variable!S$227:S$279,D949)</f>
        <v>77.852450888187917</v>
      </c>
      <c r="U954" s="166">
        <f>INDEX(Sorted_by_Variable!T$227:T$279,D949)</f>
        <v>77.517367179262948</v>
      </c>
      <c r="V954" s="166">
        <f>INDEX(Sorted_by_Variable!U$227:U$279,D949)</f>
        <v>77.249191306480199</v>
      </c>
      <c r="W954" s="166">
        <f>INDEX(Sorted_by_Variable!V$227:V$279,D949)</f>
        <v>77.046656031881383</v>
      </c>
      <c r="X954" s="166">
        <f>INDEX(Sorted_by_Variable!W$227:W$279,D949)</f>
        <v>76.90856595007007</v>
      </c>
      <c r="Y954" s="166">
        <f>INDEX(Sorted_by_Variable!X$227:X$279,D949)</f>
        <v>76.83379541027675</v>
      </c>
      <c r="Z954" s="166">
        <f>INDEX(Sorted_by_Variable!Y$227:Y$279,D949)</f>
        <v>76.821286526302728</v>
      </c>
      <c r="AA954" s="166">
        <f>INDEX(Sorted_by_Variable!Z$227:Z$279,D949)</f>
        <v>76.870047271384351</v>
      </c>
      <c r="AB954" s="166">
        <f>INDEX(Sorted_by_Variable!AA$227:AA$279,D949)</f>
        <v>76.979149655132602</v>
      </c>
      <c r="AC954" s="166">
        <f>INDEX(Sorted_by_Variable!AB$227:AB$279,D949)</f>
        <v>77.147727979812956</v>
      </c>
      <c r="AD954" s="166">
        <f>INDEX(Sorted_by_Variable!AC$227:AC$279,D949)</f>
        <v>77.374977173335992</v>
      </c>
      <c r="AE954" s="166">
        <f>INDEX(Sorted_by_Variable!AD$227:AD$279,D949)</f>
        <v>77.59287382147231</v>
      </c>
      <c r="AF954" s="166">
        <f>INDEX(Sorted_by_Variable!AE$227:AE$279,D949)</f>
        <v>77.802600142478127</v>
      </c>
      <c r="AG954" s="166">
        <f>INDEX(Sorted_by_Variable!AF$227:AF$279,D949)</f>
        <v>78.005246878597376</v>
      </c>
      <c r="AH954" s="166">
        <f>INDEX(Sorted_by_Variable!AG$227:AG$279,D949)</f>
        <v>78.201817276443478</v>
      </c>
      <c r="AI954" s="166">
        <f>INDEX(Sorted_by_Variable!AH$227:AH$279,D949)</f>
        <v>78.394480458145253</v>
      </c>
      <c r="AJ954" s="166">
        <f>INDEX(Sorted_by_Variable!AI$227:AI$279,D949)</f>
        <v>78.58281294648161</v>
      </c>
      <c r="AK954" s="166">
        <f>INDEX(Sorted_by_Variable!AJ$227:AJ$279,D949)</f>
        <v>78.767578535869191</v>
      </c>
      <c r="AL954" s="166">
        <f>INDEX(Sorted_by_Variable!AK$227:AK$279,D949)</f>
        <v>78.949467409505473</v>
      </c>
      <c r="AM954" s="166">
        <f>INDEX(Sorted_by_Variable!AL$227:AL$279,D949)</f>
        <v>79.129099157748996</v>
      </c>
      <c r="AN954" s="166">
        <f>INDEX(Sorted_by_Variable!AM$227:AM$279,D949)</f>
        <v>79.307025627068043</v>
      </c>
      <c r="AO954" s="166">
        <f>INDEX(Sorted_by_Variable!AN$227:AN$279,D949)</f>
        <v>79.483733606508508</v>
      </c>
      <c r="AP954" s="166">
        <f>INDEX(Sorted_by_Variable!AO$227:AO$279,D949)</f>
        <v>79.659647358310252</v>
      </c>
      <c r="AQ954" s="168">
        <f>INDEX(Sorted_by_Variable!AP$227:AP$279,D949)</f>
        <v>79.83513099899433</v>
      </c>
      <c r="AS954" s="69" t="str">
        <f t="shared" si="155"/>
        <v>Annual first-year savings</v>
      </c>
    </row>
    <row r="955" spans="2:45" x14ac:dyDescent="0.35">
      <c r="C955" t="s">
        <v>2379</v>
      </c>
      <c r="D955" s="76" t="s">
        <v>1</v>
      </c>
      <c r="E955" s="174">
        <f>INDEX(Sorted_by_Variable!D$282:D$335,D949)</f>
        <v>0</v>
      </c>
      <c r="F955" s="173">
        <f>INDEX(Sorted_by_Variable!E$282:E$335,D949)</f>
        <v>2.1931619294235916E-2</v>
      </c>
      <c r="G955" s="174">
        <f>INDEX(Sorted_by_Variable!F$282:F$335,D949)</f>
        <v>2.1413973634477099E-2</v>
      </c>
      <c r="H955" s="174">
        <f>INDEX(Sorted_by_Variable!G$282:G$335,D949)</f>
        <v>2.1367104082155978E-2</v>
      </c>
      <c r="I955" s="174">
        <f>INDEX(Sorted_by_Variable!H$282:H$335,D949)</f>
        <v>2.1320337114949243E-2</v>
      </c>
      <c r="J955" s="174">
        <f>INDEX(Sorted_by_Variable!I$282:I$335,D949)</f>
        <v>2.127367250832508E-2</v>
      </c>
      <c r="K955" s="174">
        <f>INDEX(Sorted_by_Variable!J$282:J$335,D949)</f>
        <v>2.1549647249391651E-2</v>
      </c>
      <c r="L955" s="174">
        <f>INDEX(Sorted_by_Variable!K$282:K$335,D949)</f>
        <v>2.1810797017195835E-2</v>
      </c>
      <c r="M955" s="174">
        <f>INDEX(Sorted_by_Variable!L$282:L$335,D949)</f>
        <v>2.2056344888998637E-2</v>
      </c>
      <c r="N955" s="174">
        <f>INDEX(Sorted_by_Variable!M$282:M$335,D949)</f>
        <v>2.2285570804324615E-2</v>
      </c>
      <c r="O955" s="174">
        <f>INDEX(Sorted_by_Variable!N$282:N$335,D949)</f>
        <v>2.2497817447490232E-2</v>
      </c>
      <c r="P955" s="174">
        <f>INDEX(Sorted_by_Variable!O$282:O$335,D949)</f>
        <v>2.2692495550973656E-2</v>
      </c>
      <c r="Q955" s="174">
        <f>INDEX(Sorted_by_Variable!P$282:P$335,D949)</f>
        <v>2.2869088533404344E-2</v>
      </c>
      <c r="R955" s="175">
        <f>INDEX(Sorted_by_Variable!Q$282:Q$335,D949)</f>
        <v>2.302715639789684E-2</v>
      </c>
      <c r="S955" s="174">
        <f>INDEX(Sorted_by_Variable!R$282:R$335,D949)</f>
        <v>2.3166338830406866E-2</v>
      </c>
      <c r="T955" s="174">
        <f>INDEX(Sorted_by_Variable!S$282:S$335,D949)</f>
        <v>2.3286357453327914E-2</v>
      </c>
      <c r="U955" s="174">
        <f>INDEX(Sorted_by_Variable!T$282:T$335,D949)</f>
        <v>2.338701720619038E-2</v>
      </c>
      <c r="V955" s="174">
        <f>INDEX(Sorted_by_Variable!U$282:U$335,D949)</f>
        <v>2.3468206842547506E-2</v>
      </c>
      <c r="W955" s="174">
        <f>INDEX(Sorted_by_Variable!V$282:V$335,D949)</f>
        <v>2.3529898549391089E-2</v>
      </c>
      <c r="X955" s="174">
        <f>INDEX(Sorted_by_Variable!W$282:W$335,D949)</f>
        <v>2.3572146712200502E-2</v>
      </c>
      <c r="Y955" s="174">
        <f>INDEX(Sorted_by_Variable!X$282:X$335,D949)</f>
        <v>2.3595085864488208E-2</v>
      </c>
      <c r="Z955" s="174">
        <f>INDEX(Sorted_by_Variable!Y$282:Y$335,D949)</f>
        <v>2.3598927875013963E-2</v>
      </c>
      <c r="AA955" s="174">
        <f>INDEX(Sorted_by_Variable!Z$282:Z$335,D949)</f>
        <v>2.3583958438319709E-2</v>
      </c>
      <c r="AB955" s="174">
        <f>INDEX(Sorted_by_Variable!AA$282:AA$335,D949)</f>
        <v>2.3550532944593583E-2</v>
      </c>
      <c r="AC955" s="174">
        <f>INDEX(Sorted_by_Variable!AB$282:AB$335,D949)</f>
        <v>2.3499071812903897E-2</v>
      </c>
      <c r="AD955" s="174">
        <f>INDEX(Sorted_by_Variable!AC$282:AC$335,D949)</f>
        <v>2.3430055377447516E-2</v>
      </c>
      <c r="AE955" s="174">
        <f>INDEX(Sorted_by_Variable!AD$282:AD$335,D949)</f>
        <v>2.3364258993308677E-2</v>
      </c>
      <c r="AF955" s="174">
        <f>INDEX(Sorted_by_Variable!AE$282:AE$335,D949)</f>
        <v>2.3301277806655273E-2</v>
      </c>
      <c r="AG955" s="174">
        <f>INDEX(Sorted_by_Variable!AF$282:AF$335,D949)</f>
        <v>2.324074434148625E-2</v>
      </c>
      <c r="AH955" s="174">
        <f>INDEX(Sorted_by_Variable!AG$282:AG$335,D949)</f>
        <v>2.3182325720019999E-2</v>
      </c>
      <c r="AI955" s="174">
        <f>INDEX(Sorted_by_Variable!AH$282:AH$335,D949)</f>
        <v>2.3125352568257734E-2</v>
      </c>
      <c r="AJ955" s="174">
        <f>INDEX(Sorted_by_Variable!AI$282:AI$335,D949)</f>
        <v>2.3069930077899672E-2</v>
      </c>
      <c r="AK955" s="174">
        <f>INDEX(Sorted_by_Variable!AJ$282:AJ$335,D949)</f>
        <v>2.3015814802208771E-2</v>
      </c>
      <c r="AL955" s="174">
        <f>INDEX(Sorted_by_Variable!AK$282:AK$335,D949)</f>
        <v>2.2962789484020352E-2</v>
      </c>
      <c r="AM955" s="174">
        <f>INDEX(Sorted_by_Variable!AL$282:AL$335,D949)</f>
        <v>2.2910661429190113E-2</v>
      </c>
      <c r="AN955" s="174">
        <f>INDEX(Sorted_by_Variable!AM$282:AM$335,D949)</f>
        <v>2.2859261025939225E-2</v>
      </c>
      <c r="AO955" s="174">
        <f>INDEX(Sorted_by_Variable!AN$282:AN$335,D949)</f>
        <v>2.2808440390771362E-2</v>
      </c>
      <c r="AP955" s="174">
        <f>INDEX(Sorted_by_Variable!AO$282:AO$335,D949)</f>
        <v>2.2758072124592132E-2</v>
      </c>
      <c r="AQ955" s="175">
        <f>INDEX(Sorted_by_Variable!AP$282:AP$335,D949)</f>
        <v>2.2708048165197309E-2</v>
      </c>
      <c r="AS955" s="69" t="str">
        <f t="shared" si="155"/>
        <v>EIA and EERS savings as a percent of previous year sales</v>
      </c>
    </row>
    <row r="956" spans="2:45" x14ac:dyDescent="0.35">
      <c r="C956" t="s">
        <v>2391</v>
      </c>
      <c r="D956" s="76" t="s">
        <v>1</v>
      </c>
      <c r="E956" s="174">
        <f>INDEX(Sorted_by_Variable!D$337:D$389,D949)</f>
        <v>0</v>
      </c>
      <c r="F956" s="173">
        <f>INDEX(Sorted_by_Variable!E$337:E$389,D949)</f>
        <v>0</v>
      </c>
      <c r="G956" s="174">
        <f>INDEX(Sorted_by_Variable!F$337:F$389,D949)</f>
        <v>0</v>
      </c>
      <c r="H956" s="174">
        <f>INDEX(Sorted_by_Variable!G$337:G$389,D949)</f>
        <v>0</v>
      </c>
      <c r="I956" s="174">
        <f>INDEX(Sorted_by_Variable!H$337:H$389,D949)</f>
        <v>0</v>
      </c>
      <c r="J956" s="174">
        <f>INDEX(Sorted_by_Variable!I$337:I$389,D949)</f>
        <v>1.4999999999999999E-2</v>
      </c>
      <c r="K956" s="174">
        <f>INDEX(Sorted_by_Variable!J$337:J$389,D949)</f>
        <v>1.4999999999999999E-2</v>
      </c>
      <c r="L956" s="174">
        <f>INDEX(Sorted_by_Variable!K$337:K$389,D949)</f>
        <v>1.4999999999999999E-2</v>
      </c>
      <c r="M956" s="174">
        <f>INDEX(Sorted_by_Variable!L$337:L$389,D949)</f>
        <v>1.4999999999999999E-2</v>
      </c>
      <c r="N956" s="174">
        <f>INDEX(Sorted_by_Variable!M$337:M$389,D949)</f>
        <v>1.4999999999999999E-2</v>
      </c>
      <c r="O956" s="174">
        <f>INDEX(Sorted_by_Variable!N$337:N$389,D949)</f>
        <v>1.4999999999999999E-2</v>
      </c>
      <c r="P956" s="174">
        <f>INDEX(Sorted_by_Variable!O$337:O$389,D949)</f>
        <v>1.4999999999999999E-2</v>
      </c>
      <c r="Q956" s="174">
        <f>INDEX(Sorted_by_Variable!P$337:P$389,D949)</f>
        <v>1.4999999999999999E-2</v>
      </c>
      <c r="R956" s="175">
        <f>INDEX(Sorted_by_Variable!Q$337:Q$389,D949)</f>
        <v>1.4999999999999999E-2</v>
      </c>
      <c r="S956" s="174">
        <f>INDEX(Sorted_by_Variable!R$337:R$389,D949)</f>
        <v>1.4999999999999999E-2</v>
      </c>
      <c r="T956" s="174">
        <f>INDEX(Sorted_by_Variable!S$337:S$389,D949)</f>
        <v>1.4999999999999999E-2</v>
      </c>
      <c r="U956" s="174">
        <f>INDEX(Sorted_by_Variable!T$337:T$389,D949)</f>
        <v>1.4999999999999999E-2</v>
      </c>
      <c r="V956" s="174">
        <f>INDEX(Sorted_by_Variable!U$337:U$389,D949)</f>
        <v>1.4999999999999999E-2</v>
      </c>
      <c r="W956" s="174">
        <f>INDEX(Sorted_by_Variable!V$337:V$389,D949)</f>
        <v>1.4999999999999999E-2</v>
      </c>
      <c r="X956" s="174">
        <f>INDEX(Sorted_by_Variable!W$337:W$389,D949)</f>
        <v>1.4999999999999999E-2</v>
      </c>
      <c r="Y956" s="174">
        <f>INDEX(Sorted_by_Variable!X$337:X$389,D949)</f>
        <v>1.4999999999999999E-2</v>
      </c>
      <c r="Z956" s="174">
        <f>INDEX(Sorted_by_Variable!Y$337:Y$389,D949)</f>
        <v>1.4999999999999999E-2</v>
      </c>
      <c r="AA956" s="174">
        <f>INDEX(Sorted_by_Variable!Z$337:Z$389,D949)</f>
        <v>1.4999999999999999E-2</v>
      </c>
      <c r="AB956" s="174">
        <f>INDEX(Sorted_by_Variable!AA$337:AA$389,D949)</f>
        <v>1.4999999999999999E-2</v>
      </c>
      <c r="AC956" s="174">
        <f>INDEX(Sorted_by_Variable!AB$337:AB$389,D949)</f>
        <v>1.4999999999999999E-2</v>
      </c>
      <c r="AD956" s="174">
        <f>INDEX(Sorted_by_Variable!AC$337:AC$389,D949)</f>
        <v>1.4999999999999999E-2</v>
      </c>
      <c r="AE956" s="174">
        <f>INDEX(Sorted_by_Variable!AD$337:AD$389,D949)</f>
        <v>1.4999999999999999E-2</v>
      </c>
      <c r="AF956" s="174">
        <f>INDEX(Sorted_by_Variable!AE$337:AE$389,D949)</f>
        <v>1.4999999999999999E-2</v>
      </c>
      <c r="AG956" s="174">
        <f>INDEX(Sorted_by_Variable!AF$337:AF$389,D949)</f>
        <v>1.4999999999999999E-2</v>
      </c>
      <c r="AH956" s="174">
        <f>INDEX(Sorted_by_Variable!AG$337:AG$389,D949)</f>
        <v>1.4999999999999999E-2</v>
      </c>
      <c r="AI956" s="174">
        <f>INDEX(Sorted_by_Variable!AH$337:AH$389,D949)</f>
        <v>1.4999999999999999E-2</v>
      </c>
      <c r="AJ956" s="174">
        <f>INDEX(Sorted_by_Variable!AI$337:AI$389,D949)</f>
        <v>1.4999999999999999E-2</v>
      </c>
      <c r="AK956" s="174">
        <f>INDEX(Sorted_by_Variable!AJ$337:AJ$389,D949)</f>
        <v>1.4999999999999999E-2</v>
      </c>
      <c r="AL956" s="174">
        <f>INDEX(Sorted_by_Variable!AK$337:AK$389,D949)</f>
        <v>1.4999999999999999E-2</v>
      </c>
      <c r="AM956" s="174">
        <f>INDEX(Sorted_by_Variable!AL$337:AL$389,D949)</f>
        <v>1.4999999999999999E-2</v>
      </c>
      <c r="AN956" s="174">
        <f>INDEX(Sorted_by_Variable!AM$337:AM$389,D949)</f>
        <v>1.4999999999999999E-2</v>
      </c>
      <c r="AO956" s="174">
        <f>INDEX(Sorted_by_Variable!AN$337:AN$389,D949)</f>
        <v>1.4999999999999999E-2</v>
      </c>
      <c r="AP956" s="174">
        <f>INDEX(Sorted_by_Variable!AO$337:AO$389,D949)</f>
        <v>1.4999999999999999E-2</v>
      </c>
      <c r="AQ956" s="175">
        <f>INDEX(Sorted_by_Variable!AP$337:AP$389,D949)</f>
        <v>1.4999999999999999E-2</v>
      </c>
      <c r="AS956" s="69" t="str">
        <f t="shared" si="155"/>
        <v>First-year savings as a percent of previous year sales</v>
      </c>
    </row>
    <row r="957" spans="2:45" x14ac:dyDescent="0.35">
      <c r="B957" s="231"/>
      <c r="C957" s="231" t="s">
        <v>2414</v>
      </c>
      <c r="D957" s="248"/>
      <c r="E957" s="250"/>
      <c r="F957" s="249"/>
      <c r="G957" s="250"/>
      <c r="H957" s="250"/>
      <c r="I957" s="250"/>
      <c r="J957" s="250"/>
      <c r="K957" s="250"/>
      <c r="L957" s="250"/>
      <c r="M957" s="250"/>
      <c r="N957" s="250"/>
      <c r="O957" s="250"/>
      <c r="P957" s="250"/>
      <c r="Q957" s="250"/>
      <c r="R957" s="251"/>
      <c r="S957" s="250"/>
      <c r="T957" s="250"/>
      <c r="U957" s="250"/>
      <c r="V957" s="250"/>
      <c r="W957" s="250"/>
      <c r="X957" s="250"/>
      <c r="Y957" s="250"/>
      <c r="Z957" s="250"/>
      <c r="AA957" s="250"/>
      <c r="AB957" s="250"/>
      <c r="AC957" s="250"/>
      <c r="AD957" s="250"/>
      <c r="AE957" s="250"/>
      <c r="AF957" s="250"/>
      <c r="AG957" s="250"/>
      <c r="AH957" s="250"/>
      <c r="AI957" s="250"/>
      <c r="AJ957" s="250"/>
      <c r="AK957" s="250"/>
      <c r="AL957" s="250"/>
      <c r="AM957" s="250"/>
      <c r="AN957" s="250"/>
      <c r="AO957" s="250"/>
      <c r="AP957" s="250"/>
      <c r="AQ957" s="251"/>
      <c r="AS957" s="69" t="str">
        <f t="shared" si="155"/>
        <v>Levelized cost of saved energy associated with program year</v>
      </c>
    </row>
    <row r="958" spans="2:45" x14ac:dyDescent="0.35">
      <c r="B958" s="36"/>
      <c r="C958" s="267" t="s">
        <v>2403</v>
      </c>
      <c r="D958" s="76" t="s">
        <v>2375</v>
      </c>
      <c r="E958" s="197"/>
      <c r="F958" s="196">
        <f>INDEX(Sorted_by_Variable!E$392:E$444,D949)</f>
        <v>0</v>
      </c>
      <c r="G958" s="197">
        <f>INDEX(Sorted_by_Variable!F$392:F$444,D949)</f>
        <v>0</v>
      </c>
      <c r="H958" s="197">
        <f>INDEX(Sorted_by_Variable!G$392:G$444,D949)</f>
        <v>0</v>
      </c>
      <c r="I958" s="197">
        <f>INDEX(Sorted_by_Variable!H$392:H$444,D949)</f>
        <v>0</v>
      </c>
      <c r="J958" s="197">
        <f>INDEX(Sorted_by_Variable!I$392:I$444,D949)</f>
        <v>9.1124507808388664</v>
      </c>
      <c r="K958" s="197">
        <f>INDEX(Sorted_by_Variable!J$392:J$444,D949)</f>
        <v>9.1124507808388664</v>
      </c>
      <c r="L958" s="197">
        <f>INDEX(Sorted_by_Variable!K$392:K$444,D949)</f>
        <v>9.1124507808388699</v>
      </c>
      <c r="M958" s="197">
        <f>INDEX(Sorted_by_Variable!L$392:L$444,D949)</f>
        <v>9.1124507808388664</v>
      </c>
      <c r="N958" s="197">
        <f>INDEX(Sorted_by_Variable!M$392:M$444,D949)</f>
        <v>9.1124507808388699</v>
      </c>
      <c r="O958" s="197">
        <f>INDEX(Sorted_by_Variable!N$392:N$444,D949)</f>
        <v>9.1124507808388682</v>
      </c>
      <c r="P958" s="197">
        <f>INDEX(Sorted_by_Variable!O$392:O$444,D949)</f>
        <v>9.1124507808388682</v>
      </c>
      <c r="Q958" s="197">
        <f>INDEX(Sorted_by_Variable!P$392:P$444,D949)</f>
        <v>9.1124507808388717</v>
      </c>
      <c r="R958" s="198">
        <f>INDEX(Sorted_by_Variable!Q$392:Q$444,D949)</f>
        <v>9.1124507808388682</v>
      </c>
      <c r="S958" s="197">
        <f>INDEX(Sorted_by_Variable!R$392:R$444,D949)</f>
        <v>9.1124507808388682</v>
      </c>
      <c r="T958" s="197">
        <f>INDEX(Sorted_by_Variable!S$392:S$444,D949)</f>
        <v>9.1124507808388682</v>
      </c>
      <c r="U958" s="197">
        <f>INDEX(Sorted_by_Variable!T$392:T$444,D949)</f>
        <v>9.1124507808388682</v>
      </c>
      <c r="V958" s="197">
        <f>INDEX(Sorted_by_Variable!U$392:U$444,D949)</f>
        <v>9.1124507808388699</v>
      </c>
      <c r="W958" s="197">
        <f>INDEX(Sorted_by_Variable!V$392:V$444,D949)</f>
        <v>9.1124507808388682</v>
      </c>
      <c r="X958" s="197">
        <f>INDEX(Sorted_by_Variable!W$392:W$444,D949)</f>
        <v>9.1124507808388646</v>
      </c>
      <c r="Y958" s="197">
        <f>INDEX(Sorted_by_Variable!X$392:X$444,D949)</f>
        <v>9.1124507808388664</v>
      </c>
      <c r="Z958" s="197">
        <f>INDEX(Sorted_by_Variable!Y$392:Y$444,D949)</f>
        <v>9.1124507808388664</v>
      </c>
      <c r="AA958" s="197">
        <f>INDEX(Sorted_by_Variable!Z$392:Z$444,D949)</f>
        <v>9.1124507808388699</v>
      </c>
      <c r="AB958" s="197">
        <f>INDEX(Sorted_by_Variable!AA$392:AA$444,D949)</f>
        <v>9.1124507808388699</v>
      </c>
      <c r="AC958" s="197">
        <f>INDEX(Sorted_by_Variable!AB$392:AB$444,D949)</f>
        <v>9.1124507808388664</v>
      </c>
      <c r="AD958" s="197">
        <f>INDEX(Sorted_by_Variable!AC$392:AC$444,D949)</f>
        <v>9.1124507808388699</v>
      </c>
      <c r="AE958" s="197">
        <f>INDEX(Sorted_by_Variable!AD$392:AD$444,D949)</f>
        <v>9.1124507808388699</v>
      </c>
      <c r="AF958" s="197">
        <f>INDEX(Sorted_by_Variable!AE$392:AE$444,D949)</f>
        <v>9.1124507808388682</v>
      </c>
      <c r="AG958" s="197">
        <f>INDEX(Sorted_by_Variable!AF$392:AF$444,D949)</f>
        <v>9.1124507808388664</v>
      </c>
      <c r="AH958" s="197">
        <f>INDEX(Sorted_by_Variable!AG$392:AG$444,D949)</f>
        <v>9.1124507808388699</v>
      </c>
      <c r="AI958" s="197">
        <f>INDEX(Sorted_by_Variable!AH$392:AH$444,D949)</f>
        <v>9.1124507808388682</v>
      </c>
      <c r="AJ958" s="197">
        <f>INDEX(Sorted_by_Variable!AI$392:AI$444,D949)</f>
        <v>9.1124507808388699</v>
      </c>
      <c r="AK958" s="197">
        <f>INDEX(Sorted_by_Variable!AJ$392:AJ$444,D949)</f>
        <v>9.1124507808388664</v>
      </c>
      <c r="AL958" s="197">
        <f>INDEX(Sorted_by_Variable!AK$392:AK$444,D949)</f>
        <v>9.1124507808388699</v>
      </c>
      <c r="AM958" s="197">
        <f>INDEX(Sorted_by_Variable!AL$392:AL$444,D949)</f>
        <v>9.1124507808388682</v>
      </c>
      <c r="AN958" s="197">
        <f>INDEX(Sorted_by_Variable!AM$392:AM$444,D949)</f>
        <v>9.1124507808388664</v>
      </c>
      <c r="AO958" s="197">
        <f>INDEX(Sorted_by_Variable!AN$392:AN$444,D949)</f>
        <v>9.1124507808388682</v>
      </c>
      <c r="AP958" s="197">
        <f>INDEX(Sorted_by_Variable!AO$392:AO$444,D949)</f>
        <v>9.1124507808388682</v>
      </c>
      <c r="AQ958" s="198">
        <f>INDEX(Sorted_by_Variable!AP$392:AP$444,D949)</f>
        <v>9.1124507808388664</v>
      </c>
      <c r="AS958" s="69" t="str">
        <f t="shared" si="155"/>
        <v>Total levelized cost of saved energy</v>
      </c>
    </row>
    <row r="959" spans="2:45" x14ac:dyDescent="0.35">
      <c r="B959" s="36"/>
      <c r="C959" s="267" t="s">
        <v>2397</v>
      </c>
      <c r="D959" s="76" t="s">
        <v>2375</v>
      </c>
      <c r="E959" s="197"/>
      <c r="F959" s="196">
        <f>INDEX(Sorted_by_Variable!E$447:E$499,D949)</f>
        <v>0</v>
      </c>
      <c r="G959" s="197">
        <f>INDEX(Sorted_by_Variable!F$447:F$499,D949)</f>
        <v>0</v>
      </c>
      <c r="H959" s="197">
        <f>INDEX(Sorted_by_Variable!G$447:G$499,D949)</f>
        <v>0</v>
      </c>
      <c r="I959" s="197">
        <f>INDEX(Sorted_by_Variable!H$447:H$499,D949)</f>
        <v>0</v>
      </c>
      <c r="J959" s="197">
        <f>INDEX(Sorted_by_Variable!I$447:I$499,D949)</f>
        <v>4.5562253904194332</v>
      </c>
      <c r="K959" s="197">
        <f>INDEX(Sorted_by_Variable!J$447:J$499,D949)</f>
        <v>4.5562253904194332</v>
      </c>
      <c r="L959" s="197">
        <f>INDEX(Sorted_by_Variable!K$447:K$499,D949)</f>
        <v>4.556225390419435</v>
      </c>
      <c r="M959" s="197">
        <f>INDEX(Sorted_by_Variable!L$447:L$499,D949)</f>
        <v>4.5562253904194332</v>
      </c>
      <c r="N959" s="197">
        <f>INDEX(Sorted_by_Variable!M$447:M$499,D949)</f>
        <v>4.556225390419435</v>
      </c>
      <c r="O959" s="197">
        <f>INDEX(Sorted_by_Variable!N$447:N$499,D949)</f>
        <v>4.5562253904194341</v>
      </c>
      <c r="P959" s="197">
        <f>INDEX(Sorted_by_Variable!O$447:O$499,D949)</f>
        <v>4.5562253904194341</v>
      </c>
      <c r="Q959" s="197">
        <f>INDEX(Sorted_by_Variable!P$447:P$499,D949)</f>
        <v>4.5562253904194359</v>
      </c>
      <c r="R959" s="198">
        <f>INDEX(Sorted_by_Variable!Q$447:Q$499,D949)</f>
        <v>4.5562253904194341</v>
      </c>
      <c r="S959" s="197">
        <f>INDEX(Sorted_by_Variable!R$447:R$499,D949)</f>
        <v>4.5562253904194341</v>
      </c>
      <c r="T959" s="197">
        <f>INDEX(Sorted_by_Variable!S$447:S$499,D949)</f>
        <v>4.5562253904194341</v>
      </c>
      <c r="U959" s="197">
        <f>INDEX(Sorted_by_Variable!T$447:T$499,D949)</f>
        <v>4.5562253904194341</v>
      </c>
      <c r="V959" s="197">
        <f>INDEX(Sorted_by_Variable!U$447:U$499,D949)</f>
        <v>4.556225390419435</v>
      </c>
      <c r="W959" s="197">
        <f>INDEX(Sorted_by_Variable!V$447:V$499,D949)</f>
        <v>4.5562253904194341</v>
      </c>
      <c r="X959" s="197">
        <f>INDEX(Sorted_by_Variable!W$447:W$499,D949)</f>
        <v>4.5562253904194323</v>
      </c>
      <c r="Y959" s="197">
        <f>INDEX(Sorted_by_Variable!X$447:X$499,D949)</f>
        <v>4.5562253904194332</v>
      </c>
      <c r="Z959" s="197">
        <f>INDEX(Sorted_by_Variable!Y$447:Y$499,D949)</f>
        <v>4.5562253904194332</v>
      </c>
      <c r="AA959" s="197">
        <f>INDEX(Sorted_by_Variable!Z$447:Z$499,D949)</f>
        <v>4.556225390419435</v>
      </c>
      <c r="AB959" s="197">
        <f>INDEX(Sorted_by_Variable!AA$447:AA$499,D949)</f>
        <v>4.556225390419435</v>
      </c>
      <c r="AC959" s="197">
        <f>INDEX(Sorted_by_Variable!AB$447:AB$499,D949)</f>
        <v>4.5562253904194332</v>
      </c>
      <c r="AD959" s="197">
        <f>INDEX(Sorted_by_Variable!AC$447:AC$499,D949)</f>
        <v>4.556225390419435</v>
      </c>
      <c r="AE959" s="197">
        <f>INDEX(Sorted_by_Variable!AD$447:AD$499,D949)</f>
        <v>4.556225390419435</v>
      </c>
      <c r="AF959" s="197">
        <f>INDEX(Sorted_by_Variable!AE$447:AE$499,D949)</f>
        <v>4.5562253904194341</v>
      </c>
      <c r="AG959" s="197">
        <f>INDEX(Sorted_by_Variable!AF$447:AF$499,D949)</f>
        <v>4.5562253904194332</v>
      </c>
      <c r="AH959" s="197">
        <f>INDEX(Sorted_by_Variable!AG$447:AG$499,D949)</f>
        <v>4.556225390419435</v>
      </c>
      <c r="AI959" s="197">
        <f>INDEX(Sorted_by_Variable!AH$447:AH$499,D949)</f>
        <v>4.5562253904194341</v>
      </c>
      <c r="AJ959" s="197">
        <f>INDEX(Sorted_by_Variable!AI$447:AI$499,D949)</f>
        <v>4.556225390419435</v>
      </c>
      <c r="AK959" s="197">
        <f>INDEX(Sorted_by_Variable!AJ$447:AJ$499,D949)</f>
        <v>4.5562253904194332</v>
      </c>
      <c r="AL959" s="197">
        <f>INDEX(Sorted_by_Variable!AK$447:AK$499,D949)</f>
        <v>4.556225390419435</v>
      </c>
      <c r="AM959" s="197">
        <f>INDEX(Sorted_by_Variable!AL$447:AL$499,D949)</f>
        <v>4.5562253904194341</v>
      </c>
      <c r="AN959" s="197">
        <f>INDEX(Sorted_by_Variable!AM$447:AM$499,D949)</f>
        <v>4.5562253904194332</v>
      </c>
      <c r="AO959" s="197">
        <f>INDEX(Sorted_by_Variable!AN$447:AN$499,D949)</f>
        <v>4.5562253904194341</v>
      </c>
      <c r="AP959" s="197">
        <f>INDEX(Sorted_by_Variable!AO$447:AO$499,D949)</f>
        <v>4.5562253904194341</v>
      </c>
      <c r="AQ959" s="198">
        <f>INDEX(Sorted_by_Variable!AP$447:AP$499,D949)</f>
        <v>4.5562253904194332</v>
      </c>
      <c r="AS959" s="69" t="str">
        <f t="shared" si="155"/>
        <v>Program levelized cost of saved energy</v>
      </c>
    </row>
    <row r="960" spans="2:45" x14ac:dyDescent="0.35">
      <c r="B960" s="36"/>
      <c r="C960" s="244" t="s">
        <v>2398</v>
      </c>
      <c r="D960" s="76" t="s">
        <v>2375</v>
      </c>
      <c r="E960" s="197"/>
      <c r="F960" s="196">
        <f>INDEX(Sorted_by_Variable!E$502:E$554,D949)</f>
        <v>0</v>
      </c>
      <c r="G960" s="197">
        <f>INDEX(Sorted_by_Variable!F$502:F$554,D949)</f>
        <v>0</v>
      </c>
      <c r="H960" s="197">
        <f>INDEX(Sorted_by_Variable!G$502:G$554,D949)</f>
        <v>0</v>
      </c>
      <c r="I960" s="197">
        <f>INDEX(Sorted_by_Variable!H$502:H$554,D949)</f>
        <v>0</v>
      </c>
      <c r="J960" s="197">
        <f>INDEX(Sorted_by_Variable!I$502:I$554,D949)</f>
        <v>4.5562253904194332</v>
      </c>
      <c r="K960" s="197">
        <f>INDEX(Sorted_by_Variable!J$502:J$554,D949)</f>
        <v>4.5562253904194332</v>
      </c>
      <c r="L960" s="197">
        <f>INDEX(Sorted_by_Variable!K$502:K$554,D949)</f>
        <v>4.556225390419435</v>
      </c>
      <c r="M960" s="197">
        <f>INDEX(Sorted_by_Variable!L$502:L$554,D949)</f>
        <v>4.5562253904194332</v>
      </c>
      <c r="N960" s="197">
        <f>INDEX(Sorted_by_Variable!M$502:M$554,D949)</f>
        <v>4.556225390419435</v>
      </c>
      <c r="O960" s="197">
        <f>INDEX(Sorted_by_Variable!N$502:N$554,D949)</f>
        <v>4.5562253904194341</v>
      </c>
      <c r="P960" s="197">
        <f>INDEX(Sorted_by_Variable!O$502:O$554,D949)</f>
        <v>4.5562253904194341</v>
      </c>
      <c r="Q960" s="197">
        <f>INDEX(Sorted_by_Variable!P$502:P$554,D949)</f>
        <v>4.5562253904194359</v>
      </c>
      <c r="R960" s="198">
        <f>INDEX(Sorted_by_Variable!Q$502:Q$554,D949)</f>
        <v>4.5562253904194341</v>
      </c>
      <c r="S960" s="197">
        <f>INDEX(Sorted_by_Variable!R$502:R$554,D949)</f>
        <v>4.5562253904194341</v>
      </c>
      <c r="T960" s="197">
        <f>INDEX(Sorted_by_Variable!S$502:S$554,D949)</f>
        <v>4.5562253904194341</v>
      </c>
      <c r="U960" s="197">
        <f>INDEX(Sorted_by_Variable!T$502:T$554,D949)</f>
        <v>4.5562253904194341</v>
      </c>
      <c r="V960" s="197">
        <f>INDEX(Sorted_by_Variable!U$502:U$554,D949)</f>
        <v>4.556225390419435</v>
      </c>
      <c r="W960" s="197">
        <f>INDEX(Sorted_by_Variable!V$502:V$554,D949)</f>
        <v>4.5562253904194341</v>
      </c>
      <c r="X960" s="197">
        <f>INDEX(Sorted_by_Variable!W$502:W$554,D949)</f>
        <v>4.5562253904194323</v>
      </c>
      <c r="Y960" s="197">
        <f>INDEX(Sorted_by_Variable!X$502:X$554,D949)</f>
        <v>4.5562253904194332</v>
      </c>
      <c r="Z960" s="197">
        <f>INDEX(Sorted_by_Variable!Y$502:Y$554,D949)</f>
        <v>4.5562253904194332</v>
      </c>
      <c r="AA960" s="197">
        <f>INDEX(Sorted_by_Variable!Z$502:Z$554,D949)</f>
        <v>4.556225390419435</v>
      </c>
      <c r="AB960" s="197">
        <f>INDEX(Sorted_by_Variable!AA$502:AA$554,D949)</f>
        <v>4.556225390419435</v>
      </c>
      <c r="AC960" s="197">
        <f>INDEX(Sorted_by_Variable!AB$502:AB$554,D949)</f>
        <v>4.5562253904194332</v>
      </c>
      <c r="AD960" s="197">
        <f>INDEX(Sorted_by_Variable!AC$502:AC$554,D949)</f>
        <v>4.556225390419435</v>
      </c>
      <c r="AE960" s="197">
        <f>INDEX(Sorted_by_Variable!AD$502:AD$554,D949)</f>
        <v>4.556225390419435</v>
      </c>
      <c r="AF960" s="197">
        <f>INDEX(Sorted_by_Variable!AE$502:AE$554,D949)</f>
        <v>4.5562253904194341</v>
      </c>
      <c r="AG960" s="197">
        <f>INDEX(Sorted_by_Variable!AF$502:AF$554,D949)</f>
        <v>4.5562253904194332</v>
      </c>
      <c r="AH960" s="197">
        <f>INDEX(Sorted_by_Variable!AG$502:AG$554,D949)</f>
        <v>4.556225390419435</v>
      </c>
      <c r="AI960" s="197">
        <f>INDEX(Sorted_by_Variable!AH$502:AH$554,D949)</f>
        <v>4.5562253904194341</v>
      </c>
      <c r="AJ960" s="197">
        <f>INDEX(Sorted_by_Variable!AI$502:AI$554,D949)</f>
        <v>4.556225390419435</v>
      </c>
      <c r="AK960" s="197">
        <f>INDEX(Sorted_by_Variable!AJ$502:AJ$554,D949)</f>
        <v>4.5562253904194332</v>
      </c>
      <c r="AL960" s="197">
        <f>INDEX(Sorted_by_Variable!AK$502:AK$554,D949)</f>
        <v>4.556225390419435</v>
      </c>
      <c r="AM960" s="197">
        <f>INDEX(Sorted_by_Variable!AL$502:AL$554,D949)</f>
        <v>4.5562253904194341</v>
      </c>
      <c r="AN960" s="197">
        <f>INDEX(Sorted_by_Variable!AM$502:AM$554,D949)</f>
        <v>4.5562253904194332</v>
      </c>
      <c r="AO960" s="197">
        <f>INDEX(Sorted_by_Variable!AN$502:AN$554,D949)</f>
        <v>4.5562253904194341</v>
      </c>
      <c r="AP960" s="197">
        <f>INDEX(Sorted_by_Variable!AO$502:AO$554,D949)</f>
        <v>4.5562253904194341</v>
      </c>
      <c r="AQ960" s="198">
        <f>INDEX(Sorted_by_Variable!AP$502:AP$554,D949)</f>
        <v>4.5562253904194332</v>
      </c>
      <c r="AS960" s="69" t="str">
        <f t="shared" si="155"/>
        <v>Participant levelized cost of saved energy</v>
      </c>
    </row>
    <row r="961" spans="2:45" x14ac:dyDescent="0.35">
      <c r="B961" s="36"/>
      <c r="C961" s="247" t="s">
        <v>2418</v>
      </c>
      <c r="D961" s="248"/>
      <c r="E961" s="250"/>
      <c r="F961" s="249"/>
      <c r="G961" s="250"/>
      <c r="H961" s="250"/>
      <c r="I961" s="250"/>
      <c r="J961" s="250"/>
      <c r="K961" s="250"/>
      <c r="L961" s="250"/>
      <c r="M961" s="250"/>
      <c r="N961" s="250"/>
      <c r="O961" s="250"/>
      <c r="P961" s="250"/>
      <c r="Q961" s="250"/>
      <c r="R961" s="251"/>
      <c r="S961" s="250"/>
      <c r="T961" s="250"/>
      <c r="U961" s="250"/>
      <c r="V961" s="250"/>
      <c r="W961" s="250"/>
      <c r="X961" s="250"/>
      <c r="Y961" s="250"/>
      <c r="Z961" s="250"/>
      <c r="AA961" s="250"/>
      <c r="AB961" s="250"/>
      <c r="AC961" s="250"/>
      <c r="AD961" s="250"/>
      <c r="AE961" s="250"/>
      <c r="AF961" s="250"/>
      <c r="AG961" s="250"/>
      <c r="AH961" s="250"/>
      <c r="AI961" s="250"/>
      <c r="AJ961" s="250"/>
      <c r="AK961" s="250"/>
      <c r="AL961" s="250"/>
      <c r="AM961" s="250"/>
      <c r="AN961" s="250"/>
      <c r="AO961" s="250"/>
      <c r="AP961" s="250"/>
      <c r="AQ961" s="251"/>
      <c r="AS961" s="69" t="str">
        <f>C961</f>
        <v>Annualized total cost of EE</v>
      </c>
    </row>
    <row r="962" spans="2:45" x14ac:dyDescent="0.35">
      <c r="B962" s="36"/>
      <c r="C962" s="244" t="s">
        <v>2418</v>
      </c>
      <c r="D962" s="76" t="s">
        <v>2376</v>
      </c>
      <c r="E962" s="200"/>
      <c r="F962" s="199">
        <f>INDEX(Sorted_by_Variable!E$557:E$609,D949)</f>
        <v>0</v>
      </c>
      <c r="G962" s="200">
        <f>INDEX(Sorted_by_Variable!F$557:F$609,D949)</f>
        <v>0</v>
      </c>
      <c r="H962" s="200">
        <f>INDEX(Sorted_by_Variable!G$557:G$609,D949)</f>
        <v>0</v>
      </c>
      <c r="I962" s="200">
        <f>INDEX(Sorted_by_Variable!H$557:H$609,D949)</f>
        <v>0</v>
      </c>
      <c r="J962" s="200">
        <f>INDEX(Sorted_by_Variable!I$557:I$609,D949)</f>
        <v>7.7654490610955769</v>
      </c>
      <c r="K962" s="200">
        <f>INDEX(Sorted_by_Variable!J$557:J$609,D949)</f>
        <v>15.022742347672239</v>
      </c>
      <c r="L962" s="200">
        <f>INDEX(Sorted_by_Variable!K$557:K$609,D949)</f>
        <v>21.78477366218489</v>
      </c>
      <c r="M962" s="200">
        <f>INDEX(Sorted_by_Variable!L$557:L$609,D949)</f>
        <v>28.063840339858032</v>
      </c>
      <c r="N962" s="200">
        <f>INDEX(Sorted_by_Variable!M$557:M$609,D949)</f>
        <v>33.871662370878056</v>
      </c>
      <c r="O962" s="200">
        <f>INDEX(Sorted_by_Variable!N$557:N$609,D949)</f>
        <v>39.219400764848366</v>
      </c>
      <c r="P962" s="200">
        <f>INDEX(Sorted_by_Variable!O$557:O$609,D949)</f>
        <v>44.117675183969915</v>
      </c>
      <c r="Q962" s="200">
        <f>INDEX(Sorted_by_Variable!P$557:P$609,D949)</f>
        <v>48.576580870414446</v>
      </c>
      <c r="R962" s="201">
        <f>INDEX(Sorted_by_Variable!Q$557:Q$609,D949)</f>
        <v>52.605704892398471</v>
      </c>
      <c r="S962" s="200">
        <f>INDEX(Sorted_by_Variable!R$557:R$609,D949)</f>
        <v>56.214141732541179</v>
      </c>
      <c r="T962" s="200">
        <f>INDEX(Sorted_by_Variable!S$557:S$609,D949)</f>
        <v>59.410508241197924</v>
      </c>
      <c r="U962" s="200">
        <f>INDEX(Sorted_by_Variable!T$557:T$609,D949)</f>
        <v>62.202957976600935</v>
      </c>
      <c r="V962" s="200">
        <f>INDEX(Sorted_by_Variable!U$557:U$609,D949)</f>
        <v>64.599194952810961</v>
      </c>
      <c r="W962" s="200">
        <f>INDEX(Sorted_by_Variable!V$557:V$609,D949)</f>
        <v>66.606486815683027</v>
      </c>
      <c r="X962" s="200">
        <f>INDEX(Sorted_by_Variable!W$557:W$609,D949)</f>
        <v>68.231677466280658</v>
      </c>
      <c r="Y962" s="200">
        <f>INDEX(Sorted_by_Variable!X$557:X$609,D949)</f>
        <v>69.481199150427955</v>
      </c>
      <c r="Z962" s="200">
        <f>INDEX(Sorted_by_Variable!Y$557:Y$609,D949)</f>
        <v>70.361084032373981</v>
      </c>
      <c r="AA962" s="200">
        <f>INDEX(Sorted_by_Variable!Z$557:Z$609,D949)</f>
        <v>70.876975269851926</v>
      </c>
      <c r="AB962" s="200">
        <f>INDEX(Sorted_by_Variable!AA$557:AA$609,D949)</f>
        <v>71.034137607148963</v>
      </c>
      <c r="AC962" s="200">
        <f>INDEX(Sorted_by_Variable!AB$557:AB$609,D949)</f>
        <v>70.837467502160635</v>
      </c>
      <c r="AD962" s="200">
        <f>INDEX(Sorted_by_Variable!AC$557:AC$609,D949)</f>
        <v>70.700210648102939</v>
      </c>
      <c r="AE962" s="200">
        <f>INDEX(Sorted_by_Variable!AD$557:AD$609,D949)</f>
        <v>70.615190804138336</v>
      </c>
      <c r="AF962" s="200">
        <f>INDEX(Sorted_by_Variable!AE$557:AE$609,D949)</f>
        <v>70.575787455697068</v>
      </c>
      <c r="AG962" s="200">
        <f>INDEX(Sorted_by_Variable!AF$557:AF$609,D949)</f>
        <v>70.575911633816389</v>
      </c>
      <c r="AH962" s="200">
        <f>INDEX(Sorted_by_Variable!AG$557:AG$609,D949)</f>
        <v>70.609983006815952</v>
      </c>
      <c r="AI962" s="200">
        <f>INDEX(Sorted_by_Variable!AH$557:AH$609,D949)</f>
        <v>70.673022060241436</v>
      </c>
      <c r="AJ962" s="200">
        <f>INDEX(Sorted_by_Variable!AI$557:AI$609,D949)</f>
        <v>70.760394637375882</v>
      </c>
      <c r="AK962" s="200">
        <f>INDEX(Sorted_by_Variable!AJ$557:AJ$609,D949)</f>
        <v>70.867913780199302</v>
      </c>
      <c r="AL962" s="200">
        <f>INDEX(Sorted_by_Variable!AK$557:AK$609,D949)</f>
        <v>70.991821392857375</v>
      </c>
      <c r="AM962" s="200">
        <f>INDEX(Sorted_by_Variable!AL$557:AL$609,D949)</f>
        <v>71.128770934419052</v>
      </c>
      <c r="AN962" s="200">
        <f>INDEX(Sorted_by_Variable!AM$557:AM$609,D949)</f>
        <v>71.275811098701993</v>
      </c>
      <c r="AO962" s="200">
        <f>INDEX(Sorted_by_Variable!AN$557:AN$609,D949)</f>
        <v>71.430370440889845</v>
      </c>
      <c r="AP962" s="200">
        <f>INDEX(Sorted_by_Variable!AO$557:AO$609,D949)</f>
        <v>71.590242912534379</v>
      </c>
      <c r="AQ962" s="201">
        <f>INDEX(Sorted_by_Variable!AP$557:AP$609,D949)</f>
        <v>71.753574268326318</v>
      </c>
      <c r="AS962" s="69" t="str">
        <f>C961&amp;"|"&amp;C962</f>
        <v>Annualized total cost of EE|Annualized total cost of EE</v>
      </c>
    </row>
    <row r="963" spans="2:45" x14ac:dyDescent="0.35">
      <c r="B963" s="36"/>
      <c r="C963" s="244" t="s">
        <v>2419</v>
      </c>
      <c r="D963" s="76" t="s">
        <v>2376</v>
      </c>
      <c r="E963" s="200"/>
      <c r="F963" s="199">
        <f>INDEX(Sorted_by_Variable!E$612:E$664,D949)</f>
        <v>0</v>
      </c>
      <c r="G963" s="200">
        <f>INDEX(Sorted_by_Variable!F$612:F$664,D949)</f>
        <v>0</v>
      </c>
      <c r="H963" s="200">
        <f>INDEX(Sorted_by_Variable!G$612:G$664,D949)</f>
        <v>0</v>
      </c>
      <c r="I963" s="200">
        <f>INDEX(Sorted_by_Variable!H$612:H$664,D949)</f>
        <v>0</v>
      </c>
      <c r="J963" s="200">
        <f>INDEX(Sorted_by_Variable!I$612:I$664,D949)</f>
        <v>3.8827245305477884</v>
      </c>
      <c r="K963" s="200">
        <f>INDEX(Sorted_by_Variable!J$612:J$664,D949)</f>
        <v>7.5113711738361193</v>
      </c>
      <c r="L963" s="200">
        <f>INDEX(Sorted_by_Variable!K$612:K$664,D949)</f>
        <v>10.892386831092445</v>
      </c>
      <c r="M963" s="200">
        <f>INDEX(Sorted_by_Variable!L$612:L$664,D949)</f>
        <v>14.031920169929016</v>
      </c>
      <c r="N963" s="200">
        <f>INDEX(Sorted_by_Variable!M$612:M$664,D949)</f>
        <v>16.935831185439028</v>
      </c>
      <c r="O963" s="200">
        <f>INDEX(Sorted_by_Variable!N$612:N$664,D949)</f>
        <v>19.609700382424183</v>
      </c>
      <c r="P963" s="200">
        <f>INDEX(Sorted_by_Variable!O$612:O$664,D949)</f>
        <v>22.058837591984958</v>
      </c>
      <c r="Q963" s="200">
        <f>INDEX(Sorted_by_Variable!P$612:P$664,D949)</f>
        <v>24.288290435207223</v>
      </c>
      <c r="R963" s="201">
        <f>INDEX(Sorted_by_Variable!Q$612:Q$664,D949)</f>
        <v>26.302852446199235</v>
      </c>
      <c r="S963" s="200">
        <f>INDEX(Sorted_by_Variable!R$612:R$664,D949)</f>
        <v>28.10707086627059</v>
      </c>
      <c r="T963" s="200">
        <f>INDEX(Sorted_by_Variable!S$612:S$664,D949)</f>
        <v>29.705254120598962</v>
      </c>
      <c r="U963" s="200">
        <f>INDEX(Sorted_by_Variable!T$612:T$664,D949)</f>
        <v>31.101478988300467</v>
      </c>
      <c r="V963" s="200">
        <f>INDEX(Sorted_by_Variable!U$612:U$664,D949)</f>
        <v>32.299597476405481</v>
      </c>
      <c r="W963" s="200">
        <f>INDEX(Sorted_by_Variable!V$612:V$664,D949)</f>
        <v>33.303243407841514</v>
      </c>
      <c r="X963" s="200">
        <f>INDEX(Sorted_by_Variable!W$612:W$664,D949)</f>
        <v>34.115838733140329</v>
      </c>
      <c r="Y963" s="200">
        <f>INDEX(Sorted_by_Variable!X$612:X$664,D949)</f>
        <v>34.740599575213977</v>
      </c>
      <c r="Z963" s="200">
        <f>INDEX(Sorted_by_Variable!Y$612:Y$664,D949)</f>
        <v>35.18054201618699</v>
      </c>
      <c r="AA963" s="200">
        <f>INDEX(Sorted_by_Variable!Z$612:Z$664,D949)</f>
        <v>35.438487634925963</v>
      </c>
      <c r="AB963" s="200">
        <f>INDEX(Sorted_by_Variable!AA$612:AA$664,D949)</f>
        <v>35.517068803574482</v>
      </c>
      <c r="AC963" s="200">
        <f>INDEX(Sorted_by_Variable!AB$612:AB$664,D949)</f>
        <v>35.418733751080318</v>
      </c>
      <c r="AD963" s="200">
        <f>INDEX(Sorted_by_Variable!AC$612:AC$664,D949)</f>
        <v>35.350105324051469</v>
      </c>
      <c r="AE963" s="200">
        <f>INDEX(Sorted_by_Variable!AD$612:AD$664,D949)</f>
        <v>35.307595402069168</v>
      </c>
      <c r="AF963" s="200">
        <f>INDEX(Sorted_by_Variable!AE$612:AE$664,D949)</f>
        <v>35.287893727848534</v>
      </c>
      <c r="AG963" s="200">
        <f>INDEX(Sorted_by_Variable!AF$612:AF$664,D949)</f>
        <v>35.287955816908195</v>
      </c>
      <c r="AH963" s="200">
        <f>INDEX(Sorted_by_Variable!AG$612:AG$664,D949)</f>
        <v>35.304991503407976</v>
      </c>
      <c r="AI963" s="200">
        <f>INDEX(Sorted_by_Variable!AH$612:AH$664,D949)</f>
        <v>35.336511030120718</v>
      </c>
      <c r="AJ963" s="200">
        <f>INDEX(Sorted_by_Variable!AI$612:AI$664,D949)</f>
        <v>35.380197318687941</v>
      </c>
      <c r="AK963" s="200">
        <f>INDEX(Sorted_by_Variable!AJ$612:AJ$664,D949)</f>
        <v>35.433956890099651</v>
      </c>
      <c r="AL963" s="200">
        <f>INDEX(Sorted_by_Variable!AK$612:AK$664,D949)</f>
        <v>35.495910696428687</v>
      </c>
      <c r="AM963" s="200">
        <f>INDEX(Sorted_by_Variable!AL$612:AL$664,D949)</f>
        <v>35.564385467209526</v>
      </c>
      <c r="AN963" s="200">
        <f>INDEX(Sorted_by_Variable!AM$612:AM$664,D949)</f>
        <v>35.637905549350997</v>
      </c>
      <c r="AO963" s="200">
        <f>INDEX(Sorted_by_Variable!AN$612:AN$664,D949)</f>
        <v>35.715185220444923</v>
      </c>
      <c r="AP963" s="200">
        <f>INDEX(Sorted_by_Variable!AO$612:AO$664,D949)</f>
        <v>35.795121456267189</v>
      </c>
      <c r="AQ963" s="201">
        <f>INDEX(Sorted_by_Variable!AP$612:AP$664,D949)</f>
        <v>35.876787134163159</v>
      </c>
      <c r="AS963" s="69" t="str">
        <f>C961&amp;"|"&amp;C963</f>
        <v>Annualized total cost of EE|Annualized program cost of EE</v>
      </c>
    </row>
    <row r="964" spans="2:45" x14ac:dyDescent="0.35">
      <c r="B964" s="36"/>
      <c r="C964" s="244" t="s">
        <v>2420</v>
      </c>
      <c r="D964" s="76" t="s">
        <v>2376</v>
      </c>
      <c r="E964" s="200"/>
      <c r="F964" s="199">
        <f>INDEX(Sorted_by_Variable!E$667:E$719,D949)</f>
        <v>0</v>
      </c>
      <c r="G964" s="200">
        <f>INDEX(Sorted_by_Variable!F$667:F$719,D949)</f>
        <v>0</v>
      </c>
      <c r="H964" s="200">
        <f>INDEX(Sorted_by_Variable!G$667:G$719,D949)</f>
        <v>0</v>
      </c>
      <c r="I964" s="200">
        <f>INDEX(Sorted_by_Variable!H$667:H$719,D949)</f>
        <v>0</v>
      </c>
      <c r="J964" s="200">
        <f>INDEX(Sorted_by_Variable!I$667:I$719,D949)</f>
        <v>3.8827245305477884</v>
      </c>
      <c r="K964" s="200">
        <f>INDEX(Sorted_by_Variable!J$667:J$719,D949)</f>
        <v>7.5113711738361193</v>
      </c>
      <c r="L964" s="200">
        <f>INDEX(Sorted_by_Variable!K$667:K$719,D949)</f>
        <v>10.892386831092445</v>
      </c>
      <c r="M964" s="200">
        <f>INDEX(Sorted_by_Variable!L$667:L$719,D949)</f>
        <v>14.031920169929016</v>
      </c>
      <c r="N964" s="200">
        <f>INDEX(Sorted_by_Variable!M$667:M$719,D949)</f>
        <v>16.935831185439028</v>
      </c>
      <c r="O964" s="200">
        <f>INDEX(Sorted_by_Variable!N$667:N$719,D949)</f>
        <v>19.609700382424183</v>
      </c>
      <c r="P964" s="200">
        <f>INDEX(Sorted_by_Variable!O$667:O$719,D949)</f>
        <v>22.058837591984958</v>
      </c>
      <c r="Q964" s="200">
        <f>INDEX(Sorted_by_Variable!P$667:P$719,D949)</f>
        <v>24.288290435207223</v>
      </c>
      <c r="R964" s="201">
        <f>INDEX(Sorted_by_Variable!Q$667:Q$719,D949)</f>
        <v>26.302852446199235</v>
      </c>
      <c r="S964" s="200">
        <f>INDEX(Sorted_by_Variable!R$667:R$719,D949)</f>
        <v>28.10707086627059</v>
      </c>
      <c r="T964" s="200">
        <f>INDEX(Sorted_by_Variable!S$667:S$719,D949)</f>
        <v>29.705254120598962</v>
      </c>
      <c r="U964" s="200">
        <f>INDEX(Sorted_by_Variable!T$667:T$719,D949)</f>
        <v>31.101478988300467</v>
      </c>
      <c r="V964" s="200">
        <f>INDEX(Sorted_by_Variable!U$667:U$719,D949)</f>
        <v>32.299597476405481</v>
      </c>
      <c r="W964" s="200">
        <f>INDEX(Sorted_by_Variable!V$667:V$719,D949)</f>
        <v>33.303243407841514</v>
      </c>
      <c r="X964" s="200">
        <f>INDEX(Sorted_by_Variable!W$667:W$719,D949)</f>
        <v>34.115838733140329</v>
      </c>
      <c r="Y964" s="200">
        <f>INDEX(Sorted_by_Variable!X$667:X$719,D949)</f>
        <v>34.740599575213977</v>
      </c>
      <c r="Z964" s="200">
        <f>INDEX(Sorted_by_Variable!Y$667:Y$719,D949)</f>
        <v>35.18054201618699</v>
      </c>
      <c r="AA964" s="200">
        <f>INDEX(Sorted_by_Variable!Z$667:Z$719,D949)</f>
        <v>35.438487634925963</v>
      </c>
      <c r="AB964" s="200">
        <f>INDEX(Sorted_by_Variable!AA$667:AA$719,D949)</f>
        <v>35.517068803574482</v>
      </c>
      <c r="AC964" s="200">
        <f>INDEX(Sorted_by_Variable!AB$667:AB$719,D949)</f>
        <v>35.418733751080318</v>
      </c>
      <c r="AD964" s="200">
        <f>INDEX(Sorted_by_Variable!AC$667:AC$719,D949)</f>
        <v>35.350105324051469</v>
      </c>
      <c r="AE964" s="200">
        <f>INDEX(Sorted_by_Variable!AD$667:AD$719,D949)</f>
        <v>35.307595402069168</v>
      </c>
      <c r="AF964" s="200">
        <f>INDEX(Sorted_by_Variable!AE$667:AE$719,D949)</f>
        <v>35.287893727848534</v>
      </c>
      <c r="AG964" s="200">
        <f>INDEX(Sorted_by_Variable!AF$667:AF$719,D949)</f>
        <v>35.287955816908195</v>
      </c>
      <c r="AH964" s="200">
        <f>INDEX(Sorted_by_Variable!AG$667:AG$719,D949)</f>
        <v>35.304991503407976</v>
      </c>
      <c r="AI964" s="200">
        <f>INDEX(Sorted_by_Variable!AH$667:AH$719,D949)</f>
        <v>35.336511030120718</v>
      </c>
      <c r="AJ964" s="200">
        <f>INDEX(Sorted_by_Variable!AI$667:AI$719,D949)</f>
        <v>35.380197318687941</v>
      </c>
      <c r="AK964" s="200">
        <f>INDEX(Sorted_by_Variable!AJ$667:AJ$719,D949)</f>
        <v>35.433956890099651</v>
      </c>
      <c r="AL964" s="200">
        <f>INDEX(Sorted_by_Variable!AK$667:AK$719,D949)</f>
        <v>35.495910696428687</v>
      </c>
      <c r="AM964" s="200">
        <f>INDEX(Sorted_by_Variable!AL$667:AL$719,D949)</f>
        <v>35.564385467209526</v>
      </c>
      <c r="AN964" s="200">
        <f>INDEX(Sorted_by_Variable!AM$667:AM$719,D949)</f>
        <v>35.637905549350997</v>
      </c>
      <c r="AO964" s="200">
        <f>INDEX(Sorted_by_Variable!AN$667:AN$719,D949)</f>
        <v>35.715185220444923</v>
      </c>
      <c r="AP964" s="200">
        <f>INDEX(Sorted_by_Variable!AO$667:AO$719,D949)</f>
        <v>35.795121456267189</v>
      </c>
      <c r="AQ964" s="201">
        <f>INDEX(Sorted_by_Variable!AP$667:AP$719,D949)</f>
        <v>35.876787134163159</v>
      </c>
      <c r="AS964" s="69" t="str">
        <f>C961&amp;"|"&amp;C964</f>
        <v>Annualized total cost of EE|Annualized participant cost of EE</v>
      </c>
    </row>
    <row r="965" spans="2:45" x14ac:dyDescent="0.35">
      <c r="B965" s="231"/>
      <c r="C965" s="247" t="s">
        <v>2421</v>
      </c>
      <c r="D965" s="248"/>
      <c r="E965" s="250"/>
      <c r="F965" s="249"/>
      <c r="G965" s="250"/>
      <c r="H965" s="250"/>
      <c r="I965" s="250"/>
      <c r="J965" s="250"/>
      <c r="K965" s="250"/>
      <c r="L965" s="250"/>
      <c r="M965" s="250"/>
      <c r="N965" s="250"/>
      <c r="O965" s="250"/>
      <c r="P965" s="250"/>
      <c r="Q965" s="250"/>
      <c r="R965" s="251"/>
      <c r="S965" s="250"/>
      <c r="T965" s="250"/>
      <c r="U965" s="250"/>
      <c r="V965" s="250"/>
      <c r="W965" s="250"/>
      <c r="X965" s="250"/>
      <c r="Y965" s="250"/>
      <c r="Z965" s="250"/>
      <c r="AA965" s="250"/>
      <c r="AB965" s="250"/>
      <c r="AC965" s="250"/>
      <c r="AD965" s="250"/>
      <c r="AE965" s="250"/>
      <c r="AF965" s="250"/>
      <c r="AG965" s="250"/>
      <c r="AH965" s="250"/>
      <c r="AI965" s="250"/>
      <c r="AJ965" s="250"/>
      <c r="AK965" s="250"/>
      <c r="AL965" s="250"/>
      <c r="AM965" s="250"/>
      <c r="AN965" s="250"/>
      <c r="AO965" s="250"/>
      <c r="AP965" s="250"/>
      <c r="AQ965" s="251"/>
      <c r="AS965" s="69" t="str">
        <f>C965</f>
        <v>Annual first-year costs</v>
      </c>
    </row>
    <row r="966" spans="2:45" x14ac:dyDescent="0.35">
      <c r="B966" s="36"/>
      <c r="C966" s="244" t="s">
        <v>2394</v>
      </c>
      <c r="D966" s="76" t="s">
        <v>2376</v>
      </c>
      <c r="E966" s="200"/>
      <c r="F966" s="199">
        <f>INDEX(Sorted_by_Variable!E$722:E$774,D949)</f>
        <v>0</v>
      </c>
      <c r="G966" s="200">
        <f>INDEX(Sorted_by_Variable!F$722:F$774,D949)</f>
        <v>0</v>
      </c>
      <c r="H966" s="200">
        <f>INDEX(Sorted_by_Variable!G$722:G$774,D949)</f>
        <v>0</v>
      </c>
      <c r="I966" s="200">
        <f>INDEX(Sorted_by_Variable!H$722:H$774,D949)</f>
        <v>0</v>
      </c>
      <c r="J966" s="200">
        <f>INDEX(Sorted_by_Variable!I$722:I$774,D949)</f>
        <v>65.617866377031319</v>
      </c>
      <c r="K966" s="200">
        <f>INDEX(Sorted_by_Variable!J$722:J$774,D949)</f>
        <v>64.777533657280969</v>
      </c>
      <c r="L966" s="200">
        <f>INDEX(Sorted_by_Variable!K$722:K$774,D949)</f>
        <v>64.001925234526439</v>
      </c>
      <c r="M966" s="200">
        <f>INDEX(Sorted_by_Variable!L$722:L$774,D949)</f>
        <v>63.289407516304735</v>
      </c>
      <c r="N966" s="200">
        <f>INDEX(Sorted_by_Variable!M$722:M$774,D949)</f>
        <v>62.638422513688226</v>
      </c>
      <c r="O966" s="200">
        <f>INDEX(Sorted_by_Variable!N$722:N$774,D949)</f>
        <v>62.047485417556572</v>
      </c>
      <c r="P966" s="200">
        <f>INDEX(Sorted_by_Variable!O$722:O$774,D949)</f>
        <v>61.515182270911822</v>
      </c>
      <c r="Q966" s="200">
        <f>INDEX(Sorted_by_Variable!P$722:P$774,D949)</f>
        <v>61.040167733882051</v>
      </c>
      <c r="R966" s="201">
        <f>INDEX(Sorted_by_Variable!Q$722:Q$774,D949)</f>
        <v>60.621162938186153</v>
      </c>
      <c r="S966" s="200">
        <f>INDEX(Sorted_by_Variable!R$722:R$774,D949)</f>
        <v>60.256953427952752</v>
      </c>
      <c r="T966" s="200">
        <f>INDEX(Sorted_by_Variable!S$722:S$774,D949)</f>
        <v>59.946387183904697</v>
      </c>
      <c r="U966" s="200">
        <f>INDEX(Sorted_by_Variable!T$722:T$774,D949)</f>
        <v>59.688372728032476</v>
      </c>
      <c r="V966" s="200">
        <f>INDEX(Sorted_by_Variable!U$722:U$774,D949)</f>
        <v>59.481877305989755</v>
      </c>
      <c r="W966" s="200">
        <f>INDEX(Sorted_by_Variable!V$722:V$774,D949)</f>
        <v>59.325925144548663</v>
      </c>
      <c r="X966" s="200">
        <f>INDEX(Sorted_by_Variable!W$722:W$774,D949)</f>
        <v>59.219595781553956</v>
      </c>
      <c r="Y966" s="200">
        <f>INDEX(Sorted_by_Variable!X$722:X$774,D949)</f>
        <v>59.162022465913097</v>
      </c>
      <c r="Z966" s="200">
        <f>INDEX(Sorted_by_Variable!Y$722:Y$774,D949)</f>
        <v>59.152390625253105</v>
      </c>
      <c r="AA966" s="200">
        <f>INDEX(Sorted_by_Variable!Z$722:Z$774,D949)</f>
        <v>59.189936398965948</v>
      </c>
      <c r="AB966" s="200">
        <f>INDEX(Sorted_by_Variable!AA$722:AA$774,D949)</f>
        <v>59.2739452344521</v>
      </c>
      <c r="AC966" s="200">
        <f>INDEX(Sorted_by_Variable!AB$722:AB$774,D949)</f>
        <v>59.403750544455981</v>
      </c>
      <c r="AD966" s="200">
        <f>INDEX(Sorted_by_Variable!AC$722:AC$774,D949)</f>
        <v>59.578732423468722</v>
      </c>
      <c r="AE966" s="200">
        <f>INDEX(Sorted_by_Variable!AD$722:AD$774,D949)</f>
        <v>59.746512842533676</v>
      </c>
      <c r="AF966" s="200">
        <f>INDEX(Sorted_by_Variable!AE$722:AE$774,D949)</f>
        <v>59.908002109708157</v>
      </c>
      <c r="AG966" s="200">
        <f>INDEX(Sorted_by_Variable!AF$722:AF$774,D949)</f>
        <v>60.064040096519975</v>
      </c>
      <c r="AH966" s="200">
        <f>INDEX(Sorted_by_Variable!AG$722:AG$774,D949)</f>
        <v>60.215399302861478</v>
      </c>
      <c r="AI966" s="200">
        <f>INDEX(Sorted_by_Variable!AH$722:AH$774,D949)</f>
        <v>60.36374995277184</v>
      </c>
      <c r="AJ966" s="200">
        <f>INDEX(Sorted_by_Variable!AI$722:AI$774,D949)</f>
        <v>60.50876596879084</v>
      </c>
      <c r="AK966" s="200">
        <f>INDEX(Sorted_by_Variable!AJ$722:AJ$774,D949)</f>
        <v>60.651035472619277</v>
      </c>
      <c r="AL966" s="200">
        <f>INDEX(Sorted_by_Variable!AK$722:AK$774,D949)</f>
        <v>60.791089905319211</v>
      </c>
      <c r="AM966" s="200">
        <f>INDEX(Sorted_by_Variable!AL$722:AL$774,D949)</f>
        <v>60.929406351466724</v>
      </c>
      <c r="AN966" s="200">
        <f>INDEX(Sorted_by_Variable!AM$722:AM$774,D949)</f>
        <v>61.066409732842395</v>
      </c>
      <c r="AO966" s="200">
        <f>INDEX(Sorted_by_Variable!AN$722:AN$774,D949)</f>
        <v>61.202474877011554</v>
      </c>
      <c r="AP966" s="200">
        <f>INDEX(Sorted_by_Variable!AO$722:AO$774,D949)</f>
        <v>61.337928465898898</v>
      </c>
      <c r="AQ966" s="201">
        <f>INDEX(Sorted_by_Variable!AP$722:AP$774,D949)</f>
        <v>61.473050869225638</v>
      </c>
      <c r="AS966" s="69" t="str">
        <f>C965&amp;"|"&amp;C966</f>
        <v>Annual first-year costs|Annual total cost of EE</v>
      </c>
    </row>
    <row r="967" spans="2:45" x14ac:dyDescent="0.35">
      <c r="B967" s="36"/>
      <c r="C967" s="244" t="s">
        <v>2385</v>
      </c>
      <c r="D967" s="76" t="s">
        <v>2376</v>
      </c>
      <c r="E967" s="200"/>
      <c r="F967" s="199">
        <f>INDEX(Sorted_by_Variable!E$777:E$829,D949)</f>
        <v>0</v>
      </c>
      <c r="G967" s="200">
        <f>INDEX(Sorted_by_Variable!F$777:F$829,D949)</f>
        <v>0</v>
      </c>
      <c r="H967" s="200">
        <f>INDEX(Sorted_by_Variable!G$777:G$829,D949)</f>
        <v>0</v>
      </c>
      <c r="I967" s="200">
        <f>INDEX(Sorted_by_Variable!H$777:H$829,D949)</f>
        <v>0</v>
      </c>
      <c r="J967" s="200">
        <f>INDEX(Sorted_by_Variable!I$777:I$829,D949)</f>
        <v>32.80893318851566</v>
      </c>
      <c r="K967" s="200">
        <f>INDEX(Sorted_by_Variable!J$777:J$829,D949)</f>
        <v>32.388766828640485</v>
      </c>
      <c r="L967" s="200">
        <f>INDEX(Sorted_by_Variable!K$777:K$829,D949)</f>
        <v>32.00096261726322</v>
      </c>
      <c r="M967" s="200">
        <f>INDEX(Sorted_by_Variable!L$777:L$829,D949)</f>
        <v>31.644703758152367</v>
      </c>
      <c r="N967" s="200">
        <f>INDEX(Sorted_by_Variable!M$777:M$829,D949)</f>
        <v>31.319211256844113</v>
      </c>
      <c r="O967" s="200">
        <f>INDEX(Sorted_by_Variable!N$777:N$829,D949)</f>
        <v>31.023742708778286</v>
      </c>
      <c r="P967" s="200">
        <f>INDEX(Sorted_by_Variable!O$777:O$829,D949)</f>
        <v>30.757591135455911</v>
      </c>
      <c r="Q967" s="200">
        <f>INDEX(Sorted_by_Variable!P$777:P$829,D949)</f>
        <v>30.520083866941025</v>
      </c>
      <c r="R967" s="201">
        <f>INDEX(Sorted_by_Variable!Q$777:Q$829,D949)</f>
        <v>30.310581469093076</v>
      </c>
      <c r="S967" s="200">
        <f>INDEX(Sorted_by_Variable!R$777:R$829,D949)</f>
        <v>30.128476713976376</v>
      </c>
      <c r="T967" s="200">
        <f>INDEX(Sorted_by_Variable!S$777:S$829,D949)</f>
        <v>29.973193591952349</v>
      </c>
      <c r="U967" s="200">
        <f>INDEX(Sorted_by_Variable!T$777:T$829,D949)</f>
        <v>29.844186364016238</v>
      </c>
      <c r="V967" s="200">
        <f>INDEX(Sorted_by_Variable!U$777:U$829,D949)</f>
        <v>29.740938652994878</v>
      </c>
      <c r="W967" s="200">
        <f>INDEX(Sorted_by_Variable!V$777:V$829,D949)</f>
        <v>29.662962572274331</v>
      </c>
      <c r="X967" s="200">
        <f>INDEX(Sorted_by_Variable!W$777:W$829,D949)</f>
        <v>29.609797890776978</v>
      </c>
      <c r="Y967" s="200">
        <f>INDEX(Sorted_by_Variable!X$777:X$829,D949)</f>
        <v>29.581011232956548</v>
      </c>
      <c r="Z967" s="200">
        <f>INDEX(Sorted_by_Variable!Y$777:Y$829,D949)</f>
        <v>29.576195312626552</v>
      </c>
      <c r="AA967" s="200">
        <f>INDEX(Sorted_by_Variable!Z$777:Z$829,D949)</f>
        <v>29.594968199482974</v>
      </c>
      <c r="AB967" s="200">
        <f>INDEX(Sorted_by_Variable!AA$777:AA$829,D949)</f>
        <v>29.63697261722605</v>
      </c>
      <c r="AC967" s="200">
        <f>INDEX(Sorted_by_Variable!AB$777:AB$829,D949)</f>
        <v>29.701875272227991</v>
      </c>
      <c r="AD967" s="200">
        <f>INDEX(Sorted_by_Variable!AC$777:AC$829,D949)</f>
        <v>29.789366211734361</v>
      </c>
      <c r="AE967" s="200">
        <f>INDEX(Sorted_by_Variable!AD$777:AD$829,D949)</f>
        <v>29.873256421266838</v>
      </c>
      <c r="AF967" s="200">
        <f>INDEX(Sorted_by_Variable!AE$777:AE$829,D949)</f>
        <v>29.954001054854078</v>
      </c>
      <c r="AG967" s="200">
        <f>INDEX(Sorted_by_Variable!AF$777:AF$829,D949)</f>
        <v>30.032020048259987</v>
      </c>
      <c r="AH967" s="200">
        <f>INDEX(Sorted_by_Variable!AG$777:AG$829,D949)</f>
        <v>30.107699651430739</v>
      </c>
      <c r="AI967" s="200">
        <f>INDEX(Sorted_by_Variable!AH$777:AH$829,D949)</f>
        <v>30.18187497638592</v>
      </c>
      <c r="AJ967" s="200">
        <f>INDEX(Sorted_by_Variable!AI$777:AI$829,D949)</f>
        <v>30.25438298439542</v>
      </c>
      <c r="AK967" s="200">
        <f>INDEX(Sorted_by_Variable!AJ$777:AJ$829,D949)</f>
        <v>30.325517736309639</v>
      </c>
      <c r="AL967" s="200">
        <f>INDEX(Sorted_by_Variable!AK$777:AK$829,D949)</f>
        <v>30.395544952659606</v>
      </c>
      <c r="AM967" s="200">
        <f>INDEX(Sorted_by_Variable!AL$777:AL$829,D949)</f>
        <v>30.464703175733362</v>
      </c>
      <c r="AN967" s="200">
        <f>INDEX(Sorted_by_Variable!AM$777:AM$829,D949)</f>
        <v>30.533204866421197</v>
      </c>
      <c r="AO967" s="200">
        <f>INDEX(Sorted_by_Variable!AN$777:AN$829,D949)</f>
        <v>30.601237438505777</v>
      </c>
      <c r="AP967" s="200">
        <f>INDEX(Sorted_by_Variable!AO$777:AO$829,D949)</f>
        <v>30.668964232949449</v>
      </c>
      <c r="AQ967" s="201">
        <f>INDEX(Sorted_by_Variable!AP$777:AP$829,D949)</f>
        <v>30.736525434612819</v>
      </c>
      <c r="AS967" s="69" t="str">
        <f>C965&amp;"|"&amp;C967</f>
        <v>Annual first-year costs|Annual program cost of EE</v>
      </c>
    </row>
    <row r="968" spans="2:45" ht="18" thickBot="1" x14ac:dyDescent="0.4">
      <c r="B968" s="29"/>
      <c r="C968" s="245" t="s">
        <v>2386</v>
      </c>
      <c r="D968" s="96" t="s">
        <v>2376</v>
      </c>
      <c r="E968" s="203"/>
      <c r="F968" s="202">
        <f>INDEX(Sorted_by_Variable!E$832:E$884,D949)</f>
        <v>0</v>
      </c>
      <c r="G968" s="203">
        <f>INDEX(Sorted_by_Variable!F$832:F$884,D949)</f>
        <v>0</v>
      </c>
      <c r="H968" s="203">
        <f>INDEX(Sorted_by_Variable!G$832:G$884,D949)</f>
        <v>0</v>
      </c>
      <c r="I968" s="203">
        <f>INDEX(Sorted_by_Variable!H$832:H$884,D949)</f>
        <v>0</v>
      </c>
      <c r="J968" s="203">
        <f>INDEX(Sorted_by_Variable!I$832:I$884,D949)</f>
        <v>32.80893318851566</v>
      </c>
      <c r="K968" s="203">
        <f>INDEX(Sorted_by_Variable!J$832:J$884,D949)</f>
        <v>32.388766828640485</v>
      </c>
      <c r="L968" s="203">
        <f>INDEX(Sorted_by_Variable!K$832:K$884,D949)</f>
        <v>32.00096261726322</v>
      </c>
      <c r="M968" s="203">
        <f>INDEX(Sorted_by_Variable!L$832:L$884,D949)</f>
        <v>31.644703758152367</v>
      </c>
      <c r="N968" s="203">
        <f>INDEX(Sorted_by_Variable!M$832:M$884,D949)</f>
        <v>31.319211256844113</v>
      </c>
      <c r="O968" s="203">
        <f>INDEX(Sorted_by_Variable!N$832:N$884,D949)</f>
        <v>31.023742708778286</v>
      </c>
      <c r="P968" s="203">
        <f>INDEX(Sorted_by_Variable!O$832:O$884,D949)</f>
        <v>30.757591135455911</v>
      </c>
      <c r="Q968" s="203">
        <f>INDEX(Sorted_by_Variable!P$832:P$884,D949)</f>
        <v>30.520083866941025</v>
      </c>
      <c r="R968" s="204">
        <f>INDEX(Sorted_by_Variable!Q$832:Q$884,D949)</f>
        <v>30.310581469093076</v>
      </c>
      <c r="S968" s="203">
        <f>INDEX(Sorted_by_Variable!R$832:R$884,D949)</f>
        <v>30.128476713976376</v>
      </c>
      <c r="T968" s="203">
        <f>INDEX(Sorted_by_Variable!S$832:S$884,D949)</f>
        <v>29.973193591952349</v>
      </c>
      <c r="U968" s="203">
        <f>INDEX(Sorted_by_Variable!T$832:T$884,D949)</f>
        <v>29.844186364016238</v>
      </c>
      <c r="V968" s="203">
        <f>INDEX(Sorted_by_Variable!U$832:U$884,D949)</f>
        <v>29.740938652994878</v>
      </c>
      <c r="W968" s="203">
        <f>INDEX(Sorted_by_Variable!V$832:V$884,D949)</f>
        <v>29.662962572274331</v>
      </c>
      <c r="X968" s="203">
        <f>INDEX(Sorted_by_Variable!W$832:W$884,D949)</f>
        <v>29.609797890776978</v>
      </c>
      <c r="Y968" s="203">
        <f>INDEX(Sorted_by_Variable!X$832:X$884,D949)</f>
        <v>29.581011232956548</v>
      </c>
      <c r="Z968" s="203">
        <f>INDEX(Sorted_by_Variable!Y$832:Y$884,D949)</f>
        <v>29.576195312626552</v>
      </c>
      <c r="AA968" s="203">
        <f>INDEX(Sorted_by_Variable!Z$832:Z$884,D949)</f>
        <v>29.594968199482974</v>
      </c>
      <c r="AB968" s="203">
        <f>INDEX(Sorted_by_Variable!AA$832:AA$884,D949)</f>
        <v>29.63697261722605</v>
      </c>
      <c r="AC968" s="203">
        <f>INDEX(Sorted_by_Variable!AB$832:AB$884,D949)</f>
        <v>29.701875272227991</v>
      </c>
      <c r="AD968" s="203">
        <f>INDEX(Sorted_by_Variable!AC$832:AC$884,D949)</f>
        <v>29.789366211734361</v>
      </c>
      <c r="AE968" s="203">
        <f>INDEX(Sorted_by_Variable!AD$832:AD$884,D949)</f>
        <v>29.873256421266838</v>
      </c>
      <c r="AF968" s="203">
        <f>INDEX(Sorted_by_Variable!AE$832:AE$884,D949)</f>
        <v>29.954001054854078</v>
      </c>
      <c r="AG968" s="203">
        <f>INDEX(Sorted_by_Variable!AF$832:AF$884,D949)</f>
        <v>30.032020048259987</v>
      </c>
      <c r="AH968" s="203">
        <f>INDEX(Sorted_by_Variable!AG$832:AG$884,D949)</f>
        <v>30.107699651430739</v>
      </c>
      <c r="AI968" s="203">
        <f>INDEX(Sorted_by_Variable!AH$832:AH$884,D949)</f>
        <v>30.18187497638592</v>
      </c>
      <c r="AJ968" s="203">
        <f>INDEX(Sorted_by_Variable!AI$832:AI$884,D949)</f>
        <v>30.25438298439542</v>
      </c>
      <c r="AK968" s="203">
        <f>INDEX(Sorted_by_Variable!AJ$832:AJ$884,D949)</f>
        <v>30.325517736309639</v>
      </c>
      <c r="AL968" s="203">
        <f>INDEX(Sorted_by_Variable!AK$832:AK$884,D949)</f>
        <v>30.395544952659606</v>
      </c>
      <c r="AM968" s="203">
        <f>INDEX(Sorted_by_Variable!AL$832:AL$884,D949)</f>
        <v>30.464703175733362</v>
      </c>
      <c r="AN968" s="203">
        <f>INDEX(Sorted_by_Variable!AM$832:AM$884,D949)</f>
        <v>30.533204866421197</v>
      </c>
      <c r="AO968" s="203">
        <f>INDEX(Sorted_by_Variable!AN$832:AN$884,D949)</f>
        <v>30.601237438505777</v>
      </c>
      <c r="AP968" s="203">
        <f>INDEX(Sorted_by_Variable!AO$832:AO$884,D949)</f>
        <v>30.668964232949449</v>
      </c>
      <c r="AQ968" s="204">
        <f>INDEX(Sorted_by_Variable!AP$832:AP$884,D949)</f>
        <v>30.736525434612819</v>
      </c>
      <c r="AS968" s="69" t="str">
        <f>C965&amp;"|"&amp;C968</f>
        <v>Annual first-year costs|Annual participant cost of EE</v>
      </c>
    </row>
    <row r="969" spans="2:45" ht="18.75" thickTop="1" thickBot="1" x14ac:dyDescent="0.4"/>
    <row r="970" spans="2:45" ht="25.5" thickTop="1" x14ac:dyDescent="0.5">
      <c r="B970" s="217" t="str">
        <f>INDEX(Sorted_by_Variable!$C$7:$C$59,D970)</f>
        <v>Virginia</v>
      </c>
      <c r="C970" s="94"/>
      <c r="D970" s="228">
        <f>D949+1</f>
        <v>45</v>
      </c>
      <c r="E970" s="220"/>
      <c r="F970" s="222"/>
      <c r="G970" s="94"/>
      <c r="H970" s="94"/>
      <c r="I970" s="94"/>
      <c r="J970" s="94"/>
      <c r="K970" s="94"/>
      <c r="L970" s="94"/>
      <c r="M970" s="94"/>
      <c r="N970" s="94"/>
      <c r="O970" s="94"/>
      <c r="P970" s="94"/>
      <c r="Q970" s="94"/>
      <c r="R970" s="220"/>
      <c r="S970" s="94"/>
      <c r="T970" s="94"/>
      <c r="U970" s="94"/>
      <c r="V970" s="94"/>
      <c r="W970" s="94"/>
      <c r="X970" s="94"/>
      <c r="Y970" s="94"/>
      <c r="Z970" s="94"/>
      <c r="AA970" s="94"/>
      <c r="AB970" s="94"/>
      <c r="AC970" s="94"/>
      <c r="AD970" s="94"/>
      <c r="AE970" s="94"/>
      <c r="AF970" s="94"/>
      <c r="AG970" s="94"/>
      <c r="AH970" s="94"/>
      <c r="AI970" s="94"/>
      <c r="AJ970" s="94"/>
      <c r="AK970" s="94"/>
      <c r="AL970" s="94"/>
      <c r="AM970" s="94"/>
      <c r="AN970" s="94"/>
      <c r="AO970" s="94"/>
      <c r="AP970" s="94"/>
      <c r="AQ970" s="220"/>
      <c r="AS970" s="69"/>
    </row>
    <row r="971" spans="2:45" x14ac:dyDescent="0.35">
      <c r="C971" t="s">
        <v>2358</v>
      </c>
      <c r="D971" s="76" t="s">
        <v>0</v>
      </c>
      <c r="E971" s="166">
        <f>INDEX(Sorted_by_Variable!D$7:D$59,D970)</f>
        <v>107824.908</v>
      </c>
      <c r="F971" s="167">
        <f>INDEX(Sorted_by_Variable!E$7:E$59,D970)</f>
        <v>109012.9646789604</v>
      </c>
      <c r="G971" s="166">
        <f>INDEX(Sorted_by_Variable!F$7:F$59,D970)</f>
        <v>110214.11182744778</v>
      </c>
      <c r="H971" s="166">
        <f>INDEX(Sorted_by_Variable!G$7:G$59,D970)</f>
        <v>111428.49368133527</v>
      </c>
      <c r="I971" s="166">
        <f>INDEX(Sorted_by_Variable!H$7:H$59,D970)</f>
        <v>112656.25606574285</v>
      </c>
      <c r="J971" s="166">
        <f>INDEX(Sorted_by_Variable!I$7:I$59,D970)</f>
        <v>113897.54641254825</v>
      </c>
      <c r="K971" s="166">
        <f>INDEX(Sorted_by_Variable!J$7:J$59,D970)</f>
        <v>115152.51377809084</v>
      </c>
      <c r="L971" s="166">
        <f>INDEX(Sorted_by_Variable!K$7:K$59,D970)</f>
        <v>116421.30886107057</v>
      </c>
      <c r="M971" s="166">
        <f>INDEX(Sorted_by_Variable!L$7:L$59,D970)</f>
        <v>117704.08402064416</v>
      </c>
      <c r="N971" s="166">
        <f>INDEX(Sorted_by_Variable!M$7:M$59,D970)</f>
        <v>119000.99329472064</v>
      </c>
      <c r="O971" s="166">
        <f>INDEX(Sorted_by_Variable!N$7:N$59,D970)</f>
        <v>120312.19241845851</v>
      </c>
      <c r="P971" s="166">
        <f>INDEX(Sorted_by_Variable!O$7:O$59,D970)</f>
        <v>121637.83884296665</v>
      </c>
      <c r="Q971" s="166">
        <f>INDEX(Sorted_by_Variable!P$7:P$59,D970)</f>
        <v>122978.09175421139</v>
      </c>
      <c r="R971" s="168">
        <f>INDEX(Sorted_by_Variable!Q$7:Q$59,D970)</f>
        <v>124333.11209213179</v>
      </c>
      <c r="S971" s="166">
        <f>INDEX(Sorted_by_Variable!R$7:R$59,D970)</f>
        <v>125703.06256996564</v>
      </c>
      <c r="T971" s="166">
        <f>INDEX(Sorted_by_Variable!S$7:S$59,D970)</f>
        <v>127088.10769378829</v>
      </c>
      <c r="U971" s="166">
        <f>INDEX(Sorted_by_Variable!T$7:T$59,D970)</f>
        <v>128488.41378226689</v>
      </c>
      <c r="V971" s="166">
        <f>INDEX(Sorted_by_Variable!U$7:U$59,D970)</f>
        <v>129904.14898663219</v>
      </c>
      <c r="W971" s="166">
        <f>INDEX(Sorted_by_Variable!V$7:V$59,D970)</f>
        <v>131335.48331087048</v>
      </c>
      <c r="X971" s="166">
        <f>INDEX(Sorted_by_Variable!W$7:W$59,D970)</f>
        <v>132782.58863213792</v>
      </c>
      <c r="Y971" s="166">
        <f>INDEX(Sorted_by_Variable!X$7:X$59,D970)</f>
        <v>134245.63872139988</v>
      </c>
      <c r="Z971" s="166">
        <f>INDEX(Sorted_by_Variable!Y$7:Y$59,D970)</f>
        <v>135724.80926429768</v>
      </c>
      <c r="AA971" s="166">
        <f>INDEX(Sorted_by_Variable!Z$7:Z$59,D970)</f>
        <v>137220.27788224519</v>
      </c>
      <c r="AB971" s="166">
        <f>INDEX(Sorted_by_Variable!AA$7:AA$59,D970)</f>
        <v>138732.22415375794</v>
      </c>
      <c r="AC971" s="166">
        <f>INDEX(Sorted_by_Variable!AB$7:AB$59,D970)</f>
        <v>140260.82963601724</v>
      </c>
      <c r="AD971" s="166">
        <f>INDEX(Sorted_by_Variable!AC$7:AC$59,D970)</f>
        <v>141806.27788667189</v>
      </c>
      <c r="AE971" s="166">
        <f>INDEX(Sorted_by_Variable!AD$7:AD$59,D970)</f>
        <v>143368.75448588008</v>
      </c>
      <c r="AF971" s="166">
        <f>INDEX(Sorted_by_Variable!AE$7:AE$59,D970)</f>
        <v>144948.44705859423</v>
      </c>
      <c r="AG971" s="166">
        <f>INDEX(Sorted_by_Variable!AF$7:AF$59,D970)</f>
        <v>146545.54529709124</v>
      </c>
      <c r="AH971" s="166">
        <f>INDEX(Sorted_by_Variable!AG$7:AG$59,D970)</f>
        <v>148189.53321664929</v>
      </c>
      <c r="AI971" s="166">
        <f>INDEX(Sorted_by_Variable!AH$7:AH$59,D970)</f>
        <v>149851.96384133477</v>
      </c>
      <c r="AJ971" s="166">
        <f>INDEX(Sorted_by_Variable!AI$7:AI$59,D970)</f>
        <v>151533.04406644683</v>
      </c>
      <c r="AK971" s="166">
        <f>INDEX(Sorted_by_Variable!AJ$7:AJ$59,D970)</f>
        <v>153232.98310829257</v>
      </c>
      <c r="AL971" s="166">
        <f>INDEX(Sorted_by_Variable!AK$7:AK$59,D970)</f>
        <v>154951.99253022464</v>
      </c>
      <c r="AM971" s="166">
        <f>INDEX(Sorted_by_Variable!AL$7:AL$59,D970)</f>
        <v>156690.28626897122</v>
      </c>
      <c r="AN971" s="166">
        <f>INDEX(Sorted_by_Variable!AM$7:AM$59,D970)</f>
        <v>158448.08066126105</v>
      </c>
      <c r="AO971" s="166">
        <f>INDEX(Sorted_by_Variable!AN$7:AN$59,D970)</f>
        <v>160225.59447074728</v>
      </c>
      <c r="AP971" s="166">
        <f>INDEX(Sorted_by_Variable!AO$7:AO$59,D970)</f>
        <v>162023.04891523352</v>
      </c>
      <c r="AQ971" s="168">
        <f>INDEX(Sorted_by_Variable!AP$7:AP$59,D970)</f>
        <v>163840.66769420498</v>
      </c>
      <c r="AS971" s="69" t="str">
        <f t="shared" ref="AS971:AS981" si="157">C971</f>
        <v>BAU sales</v>
      </c>
    </row>
    <row r="972" spans="2:45" x14ac:dyDescent="0.35">
      <c r="C972" t="s">
        <v>2372</v>
      </c>
      <c r="D972" s="76" t="s">
        <v>0</v>
      </c>
      <c r="E972" s="166">
        <f>INDEX(Sorted_by_Variable!D$62:D$114,D970)</f>
        <v>107794.985</v>
      </c>
      <c r="F972" s="167">
        <f>INDEX(Sorted_by_Variable!E$62:E$114,D970)</f>
        <v>109012.9646789604</v>
      </c>
      <c r="G972" s="166">
        <f>INDEX(Sorted_by_Variable!F$62:F$114,D970)</f>
        <v>110214.11182744778</v>
      </c>
      <c r="H972" s="166">
        <f>INDEX(Sorted_by_Variable!G$62:G$114,D970)</f>
        <v>111428.49368133527</v>
      </c>
      <c r="I972" s="166">
        <f>INDEX(Sorted_by_Variable!H$62:H$114,D970)</f>
        <v>112656.25606574285</v>
      </c>
      <c r="J972" s="166">
        <f>INDEX(Sorted_by_Variable!I$62:I$114,D970)</f>
        <v>113867.62341254826</v>
      </c>
      <c r="K972" s="166">
        <f>INDEX(Sorted_by_Variable!J$62:J$114,D970)</f>
        <v>114866.18567072344</v>
      </c>
      <c r="L972" s="166">
        <f>INDEX(Sorted_by_Variable!K$62:K$114,D970)</f>
        <v>115660.15881390838</v>
      </c>
      <c r="M972" s="166">
        <f>INDEX(Sorted_by_Variable!L$62:L$114,D970)</f>
        <v>116259.19307731105</v>
      </c>
      <c r="N972" s="166">
        <f>INDEX(Sorted_by_Variable!M$62:M$114,D970)</f>
        <v>116674.23090092988</v>
      </c>
      <c r="O972" s="166">
        <f>INDEX(Sorted_by_Variable!N$62:N$114,D970)</f>
        <v>116917.35607196942</v>
      </c>
      <c r="P972" s="166">
        <f>INDEX(Sorted_by_Variable!O$62:O$114,D970)</f>
        <v>117001.63655720193</v>
      </c>
      <c r="Q972" s="166">
        <f>INDEX(Sorted_by_Variable!P$62:P$114,D970)</f>
        <v>116940.96350830546</v>
      </c>
      <c r="R972" s="168">
        <f>INDEX(Sorted_by_Variable!Q$62:Q$114,D970)</f>
        <v>116897.89090993929</v>
      </c>
      <c r="S972" s="166">
        <f>INDEX(Sorted_by_Variable!R$62:R$114,D970)</f>
        <v>116962.71635375811</v>
      </c>
      <c r="T972" s="166">
        <f>INDEX(Sorted_by_Variable!S$62:S$114,D970)</f>
        <v>117133.95187052155</v>
      </c>
      <c r="U972" s="166">
        <f>INDEX(Sorted_by_Variable!T$62:T$114,D970)</f>
        <v>117410.21880578455</v>
      </c>
      <c r="V972" s="166">
        <f>INDEX(Sorted_by_Variable!U$62:U$114,D970)</f>
        <v>117790.24502543468</v>
      </c>
      <c r="W972" s="166">
        <f>INDEX(Sorted_by_Variable!V$62:V$114,D970)</f>
        <v>118272.8622496676</v>
      </c>
      <c r="X972" s="166">
        <f>INDEX(Sorted_by_Variable!W$62:W$114,D970)</f>
        <v>118857.00351127048</v>
      </c>
      <c r="Y972" s="166">
        <f>INDEX(Sorted_by_Variable!X$62:X$114,D970)</f>
        <v>119541.7007342462</v>
      </c>
      <c r="Z972" s="166">
        <f>INDEX(Sorted_by_Variable!Y$62:Y$114,D970)</f>
        <v>120326.0824289694</v>
      </c>
      <c r="AA972" s="166">
        <f>INDEX(Sorted_by_Variable!Z$62:Z$114,D970)</f>
        <v>121209.3715002169</v>
      </c>
      <c r="AB972" s="166">
        <f>INDEX(Sorted_by_Variable!AA$62:AA$114,D970)</f>
        <v>122190.88316456275</v>
      </c>
      <c r="AC972" s="166">
        <f>INDEX(Sorted_by_Variable!AB$62:AB$114,D970)</f>
        <v>123270.02297376908</v>
      </c>
      <c r="AD972" s="166">
        <f>INDEX(Sorted_by_Variable!AC$62:AC$114,D970)</f>
        <v>124444.71004620471</v>
      </c>
      <c r="AE972" s="166">
        <f>INDEX(Sorted_by_Variable!AD$62:AD$114,D970)</f>
        <v>125702.54570544955</v>
      </c>
      <c r="AF972" s="166">
        <f>INDEX(Sorted_by_Variable!AE$62:AE$114,D970)</f>
        <v>127031.18748338084</v>
      </c>
      <c r="AG972" s="166">
        <f>INDEX(Sorted_by_Variable!AF$62:AF$114,D970)</f>
        <v>128418.40300338258</v>
      </c>
      <c r="AH972" s="166">
        <f>INDEX(Sorted_by_Variable!AG$62:AG$114,D970)</f>
        <v>129881.41124952117</v>
      </c>
      <c r="AI972" s="166">
        <f>INDEX(Sorted_by_Variable!AH$62:AH$114,D970)</f>
        <v>131379.26147227851</v>
      </c>
      <c r="AJ972" s="166">
        <f>INDEX(Sorted_by_Variable!AI$62:AI$114,D970)</f>
        <v>132900.35449428117</v>
      </c>
      <c r="AK972" s="166">
        <f>INDEX(Sorted_by_Variable!AJ$62:AJ$114,D970)</f>
        <v>134433.36303344689</v>
      </c>
      <c r="AL972" s="166">
        <f>INDEX(Sorted_by_Variable!AK$62:AK$114,D970)</f>
        <v>135975.04634381091</v>
      </c>
      <c r="AM972" s="166">
        <f>INDEX(Sorted_by_Variable!AL$62:AL$114,D970)</f>
        <v>137526.73251511573</v>
      </c>
      <c r="AN972" s="166">
        <f>INDEX(Sorted_by_Variable!AM$62:AM$114,D970)</f>
        <v>139089.65378159686</v>
      </c>
      <c r="AO972" s="166">
        <f>INDEX(Sorted_by_Variable!AN$62:AN$114,D970)</f>
        <v>140664.95020994399</v>
      </c>
      <c r="AP972" s="166">
        <f>INDEX(Sorted_by_Variable!AO$62:AO$114,D970)</f>
        <v>142253.67317026784</v>
      </c>
      <c r="AQ972" s="168">
        <f>INDEX(Sorted_by_Variable!AP$62:AP$114,D970)</f>
        <v>143856.78859844932</v>
      </c>
      <c r="AS972" s="69" t="str">
        <f t="shared" si="157"/>
        <v>Sales after EE</v>
      </c>
    </row>
    <row r="973" spans="2:45" x14ac:dyDescent="0.35">
      <c r="C973" t="s">
        <v>2356</v>
      </c>
      <c r="D973" s="76" t="s">
        <v>0</v>
      </c>
      <c r="E973" s="166">
        <f>INDEX(Sorted_by_Variable!D$117:D$169,D970)</f>
        <v>0</v>
      </c>
      <c r="F973" s="167">
        <f>INDEX(Sorted_by_Variable!E$117:E$169,D970)</f>
        <v>0</v>
      </c>
      <c r="G973" s="166">
        <f>INDEX(Sorted_by_Variable!F$117:F$169,D970)</f>
        <v>0</v>
      </c>
      <c r="H973" s="166">
        <f>INDEX(Sorted_by_Variable!G$117:G$169,D970)</f>
        <v>0</v>
      </c>
      <c r="I973" s="166">
        <f>INDEX(Sorted_by_Variable!H$117:H$169,D970)</f>
        <v>0</v>
      </c>
      <c r="J973" s="166">
        <f>INDEX(Sorted_by_Variable!I$117:I$169,D970)</f>
        <v>29.923000000000002</v>
      </c>
      <c r="K973" s="166">
        <f>INDEX(Sorted_by_Variable!J$117:J$169,D970)</f>
        <v>286.3281073674047</v>
      </c>
      <c r="L973" s="166">
        <f>INDEX(Sorted_by_Variable!K$117:K$169,D970)</f>
        <v>761.15004716220244</v>
      </c>
      <c r="M973" s="166">
        <f>INDEX(Sorted_by_Variable!L$117:L$169,D970)</f>
        <v>1444.8909433331187</v>
      </c>
      <c r="N973" s="166">
        <f>INDEX(Sorted_by_Variable!M$117:M$169,D970)</f>
        <v>2326.7623937907597</v>
      </c>
      <c r="O973" s="166">
        <f>INDEX(Sorted_by_Variable!N$117:N$169,D970)</f>
        <v>3394.8363464890876</v>
      </c>
      <c r="P973" s="166">
        <f>INDEX(Sorted_by_Variable!O$117:O$169,D970)</f>
        <v>4636.2022857647289</v>
      </c>
      <c r="Q973" s="166">
        <f>INDEX(Sorted_by_Variable!P$117:P$169,D970)</f>
        <v>6037.1282459059321</v>
      </c>
      <c r="R973" s="168">
        <f>INDEX(Sorted_by_Variable!Q$117:Q$169,D970)</f>
        <v>7435.2211821924957</v>
      </c>
      <c r="S973" s="166">
        <f>INDEX(Sorted_by_Variable!R$117:R$169,D970)</f>
        <v>8740.3462162075357</v>
      </c>
      <c r="T973" s="166">
        <f>INDEX(Sorted_by_Variable!S$117:S$169,D970)</f>
        <v>9954.1558232667485</v>
      </c>
      <c r="U973" s="166">
        <f>INDEX(Sorted_by_Variable!T$117:T$169,D970)</f>
        <v>11078.19497648234</v>
      </c>
      <c r="V973" s="166">
        <f>INDEX(Sorted_by_Variable!U$117:U$169,D970)</f>
        <v>12113.903961197517</v>
      </c>
      <c r="W973" s="166">
        <f>INDEX(Sorted_by_Variable!V$117:V$169,D970)</f>
        <v>13062.621061202877</v>
      </c>
      <c r="X973" s="166">
        <f>INDEX(Sorted_by_Variable!W$117:W$169,D970)</f>
        <v>13925.585120867443</v>
      </c>
      <c r="Y973" s="166">
        <f>INDEX(Sorted_by_Variable!X$117:X$169,D970)</f>
        <v>14703.93798715368</v>
      </c>
      <c r="Z973" s="166">
        <f>INDEX(Sorted_by_Variable!Y$117:Y$169,D970)</f>
        <v>15398.726835328289</v>
      </c>
      <c r="AA973" s="166">
        <f>INDEX(Sorted_by_Variable!Z$117:Z$169,D970)</f>
        <v>16010.90638202829</v>
      </c>
      <c r="AB973" s="166">
        <f>INDEX(Sorted_by_Variable!AA$117:AA$169,D970)</f>
        <v>16541.340989195181</v>
      </c>
      <c r="AC973" s="166">
        <f>INDEX(Sorted_by_Variable!AB$117:AB$169,D970)</f>
        <v>16990.806662248149</v>
      </c>
      <c r="AD973" s="166">
        <f>INDEX(Sorted_by_Variable!AC$117:AC$169,D970)</f>
        <v>17361.567840467185</v>
      </c>
      <c r="AE973" s="166">
        <f>INDEX(Sorted_by_Variable!AD$117:AD$169,D970)</f>
        <v>17666.20878043053</v>
      </c>
      <c r="AF973" s="166">
        <f>INDEX(Sorted_by_Variable!AE$117:AE$169,D970)</f>
        <v>17917.259575213393</v>
      </c>
      <c r="AG973" s="166">
        <f>INDEX(Sorted_by_Variable!AF$117:AF$169,D970)</f>
        <v>18127.142293708657</v>
      </c>
      <c r="AH973" s="166">
        <f>INDEX(Sorted_by_Variable!AG$117:AG$169,D970)</f>
        <v>18308.121967128111</v>
      </c>
      <c r="AI973" s="166">
        <f>INDEX(Sorted_by_Variable!AH$117:AH$169,D970)</f>
        <v>18472.702369056278</v>
      </c>
      <c r="AJ973" s="166">
        <f>INDEX(Sorted_by_Variable!AI$117:AI$169,D970)</f>
        <v>18632.689572165666</v>
      </c>
      <c r="AK973" s="166">
        <f>INDEX(Sorted_by_Variable!AJ$117:AJ$169,D970)</f>
        <v>18799.620074845676</v>
      </c>
      <c r="AL973" s="166">
        <f>INDEX(Sorted_by_Variable!AK$117:AK$169,D970)</f>
        <v>18976.946186413719</v>
      </c>
      <c r="AM973" s="166">
        <f>INDEX(Sorted_by_Variable!AL$117:AL$169,D970)</f>
        <v>19163.553753855504</v>
      </c>
      <c r="AN973" s="166">
        <f>INDEX(Sorted_by_Variable!AM$117:AM$169,D970)</f>
        <v>19358.426879664192</v>
      </c>
      <c r="AO973" s="166">
        <f>INDEX(Sorted_by_Variable!AN$117:AN$169,D970)</f>
        <v>19560.644260803307</v>
      </c>
      <c r="AP973" s="166">
        <f>INDEX(Sorted_by_Variable!AO$117:AO$169,D970)</f>
        <v>19769.37574496567</v>
      </c>
      <c r="AQ973" s="168">
        <f>INDEX(Sorted_by_Variable!AP$117:AP$169,D970)</f>
        <v>19983.879095755648</v>
      </c>
      <c r="AS973" s="69" t="str">
        <f t="shared" si="157"/>
        <v>Net cumulative savings</v>
      </c>
    </row>
    <row r="974" spans="2:45" x14ac:dyDescent="0.35">
      <c r="C974" t="s">
        <v>2390</v>
      </c>
      <c r="D974" s="76" t="s">
        <v>1</v>
      </c>
      <c r="E974" s="174">
        <f t="shared" ref="E974:AQ974" si="158">E973/E971</f>
        <v>0</v>
      </c>
      <c r="F974" s="173">
        <f t="shared" si="158"/>
        <v>0</v>
      </c>
      <c r="G974" s="174">
        <f t="shared" si="158"/>
        <v>0</v>
      </c>
      <c r="H974" s="174">
        <f t="shared" si="158"/>
        <v>0</v>
      </c>
      <c r="I974" s="174">
        <f t="shared" si="158"/>
        <v>0</v>
      </c>
      <c r="J974" s="174">
        <f t="shared" si="158"/>
        <v>2.6271856543437657E-4</v>
      </c>
      <c r="K974" s="174">
        <f t="shared" si="158"/>
        <v>2.4865120002432991E-3</v>
      </c>
      <c r="L974" s="174">
        <f t="shared" si="158"/>
        <v>6.537892887551266E-3</v>
      </c>
      <c r="M974" s="174">
        <f t="shared" si="158"/>
        <v>1.2275622849923361E-2</v>
      </c>
      <c r="N974" s="174">
        <f t="shared" si="158"/>
        <v>1.9552461953222907E-2</v>
      </c>
      <c r="O974" s="174">
        <f t="shared" si="158"/>
        <v>2.8216893718314835E-2</v>
      </c>
      <c r="P974" s="174">
        <f t="shared" si="158"/>
        <v>3.8114803171980259E-2</v>
      </c>
      <c r="Q974" s="174">
        <f t="shared" si="158"/>
        <v>4.9091087361901521E-2</v>
      </c>
      <c r="R974" s="175">
        <f t="shared" si="158"/>
        <v>5.9800812969942711E-2</v>
      </c>
      <c r="S974" s="174">
        <f t="shared" si="158"/>
        <v>6.9531688707605732E-2</v>
      </c>
      <c r="T974" s="174">
        <f t="shared" si="158"/>
        <v>7.8324840961915429E-2</v>
      </c>
      <c r="U974" s="174">
        <f t="shared" si="158"/>
        <v>8.6219408041375317E-2</v>
      </c>
      <c r="V974" s="174">
        <f t="shared" si="158"/>
        <v>9.3252633235325691E-2</v>
      </c>
      <c r="W974" s="174">
        <f t="shared" si="158"/>
        <v>9.9459953486322611E-2</v>
      </c>
      <c r="X974" s="174">
        <f t="shared" si="158"/>
        <v>0.10487508388202169</v>
      </c>
      <c r="Y974" s="174">
        <f t="shared" si="158"/>
        <v>0.10953009816332863</v>
      </c>
      <c r="Z974" s="174">
        <f t="shared" si="158"/>
        <v>0.11345550543631461</v>
      </c>
      <c r="AA974" s="174">
        <f t="shared" si="158"/>
        <v>0.1166803232665653</v>
      </c>
      <c r="AB974" s="174">
        <f t="shared" si="158"/>
        <v>0.11923214732622099</v>
      </c>
      <c r="AC974" s="174">
        <f t="shared" si="158"/>
        <v>0.12113721775594803</v>
      </c>
      <c r="AD974" s="174">
        <f t="shared" si="158"/>
        <v>0.12243158835564477</v>
      </c>
      <c r="AE974" s="174">
        <f t="shared" si="158"/>
        <v>0.12322216820381471</v>
      </c>
      <c r="AF974" s="174">
        <f t="shared" si="158"/>
        <v>0.12361125585547313</v>
      </c>
      <c r="AG974" s="174">
        <f t="shared" si="158"/>
        <v>0.12369630381435047</v>
      </c>
      <c r="AH974" s="174">
        <f t="shared" si="158"/>
        <v>0.12354531099279534</v>
      </c>
      <c r="AI974" s="174">
        <f t="shared" si="158"/>
        <v>0.12327300821105967</v>
      </c>
      <c r="AJ974" s="174">
        <f t="shared" si="158"/>
        <v>0.12296123058146499</v>
      </c>
      <c r="AK974" s="174">
        <f t="shared" si="158"/>
        <v>0.12268651104677404</v>
      </c>
      <c r="AL974" s="174">
        <f t="shared" si="158"/>
        <v>0.12246984292707376</v>
      </c>
      <c r="AM974" s="174">
        <f t="shared" si="158"/>
        <v>0.12230211719033912</v>
      </c>
      <c r="AN974" s="174">
        <f t="shared" si="158"/>
        <v>0.12217520590261799</v>
      </c>
      <c r="AO974" s="174">
        <f t="shared" si="158"/>
        <v>0.12208189537642523</v>
      </c>
      <c r="AP974" s="174">
        <f t="shared" si="158"/>
        <v>0.12201582353451774</v>
      </c>
      <c r="AQ974" s="175">
        <f t="shared" si="158"/>
        <v>0.12197142124111642</v>
      </c>
      <c r="AS974" s="69" t="str">
        <f t="shared" si="157"/>
        <v>Net cumulative savings as a percent of sales before EE</v>
      </c>
    </row>
    <row r="975" spans="2:45" x14ac:dyDescent="0.35">
      <c r="C975" t="s">
        <v>2378</v>
      </c>
      <c r="D975" s="76" t="s">
        <v>0</v>
      </c>
      <c r="E975" s="166">
        <f>INDEX(Sorted_by_Variable!D$227:D$279,D970)</f>
        <v>0</v>
      </c>
      <c r="F975" s="167">
        <f>INDEX(Sorted_by_Variable!E$227:E$279,D970)</f>
        <v>0</v>
      </c>
      <c r="G975" s="166">
        <f>INDEX(Sorted_by_Variable!F$227:F$279,D970)</f>
        <v>0</v>
      </c>
      <c r="H975" s="166">
        <f>INDEX(Sorted_by_Variable!G$227:G$279,D970)</f>
        <v>0</v>
      </c>
      <c r="I975" s="166">
        <f>INDEX(Sorted_by_Variable!H$227:H$279,D970)</f>
        <v>0</v>
      </c>
      <c r="J975" s="166">
        <f>INDEX(Sorted_by_Variable!I$227:I$279,D970)</f>
        <v>29.923000000000002</v>
      </c>
      <c r="K975" s="166">
        <f>INDEX(Sorted_by_Variable!J$227:J$279,D970)</f>
        <v>257.98000210424681</v>
      </c>
      <c r="L975" s="166">
        <f>INDEX(Sorted_by_Variable!K$227:K$279,D970)</f>
        <v>489.97472937923169</v>
      </c>
      <c r="M975" s="166">
        <f>INDEX(Sorted_by_Variable!L$227:L$279,D970)</f>
        <v>724.68182940688894</v>
      </c>
      <c r="N975" s="166">
        <f>INDEX(Sorted_by_Variable!M$227:M$279,D970)</f>
        <v>960.95353260976549</v>
      </c>
      <c r="O975" s="166">
        <f>INDEX(Sorted_by_Variable!N$227:N$279,D970)</f>
        <v>1197.7325365667559</v>
      </c>
      <c r="P975" s="166">
        <f>INDEX(Sorted_by_Variable!O$227:O$279,D970)</f>
        <v>1434.0630777002141</v>
      </c>
      <c r="Q975" s="166">
        <f>INDEX(Sorted_by_Variable!P$227:P$279,D970)</f>
        <v>1669.1001026552617</v>
      </c>
      <c r="R975" s="168">
        <f>INDEX(Sorted_by_Variable!Q$227:Q$279,D970)</f>
        <v>1754.1144526245819</v>
      </c>
      <c r="S975" s="166">
        <f>INDEX(Sorted_by_Variable!R$227:R$279,D970)</f>
        <v>1753.4683636490893</v>
      </c>
      <c r="T975" s="166">
        <f>INDEX(Sorted_by_Variable!S$227:S$279,D970)</f>
        <v>1754.4407453063716</v>
      </c>
      <c r="U975" s="166">
        <f>INDEX(Sorted_by_Variable!T$227:T$279,D970)</f>
        <v>1757.0092780578232</v>
      </c>
      <c r="V975" s="166">
        <f>INDEX(Sorted_by_Variable!U$227:U$279,D970)</f>
        <v>1761.1532820867681</v>
      </c>
      <c r="W975" s="166">
        <f>INDEX(Sorted_by_Variable!V$227:V$279,D970)</f>
        <v>1766.8536753815201</v>
      </c>
      <c r="X975" s="166">
        <f>INDEX(Sorted_by_Variable!W$227:W$279,D970)</f>
        <v>1774.0929337450139</v>
      </c>
      <c r="Y975" s="166">
        <f>INDEX(Sorted_by_Variable!X$227:X$279,D970)</f>
        <v>1782.8550526690572</v>
      </c>
      <c r="Z975" s="166">
        <f>INDEX(Sorted_by_Variable!Y$227:Y$279,D970)</f>
        <v>1793.1255110136929</v>
      </c>
      <c r="AA975" s="166">
        <f>INDEX(Sorted_by_Variable!Z$227:Z$279,D970)</f>
        <v>1804.8912364345408</v>
      </c>
      <c r="AB975" s="166">
        <f>INDEX(Sorted_by_Variable!AA$227:AA$279,D970)</f>
        <v>1818.1405725032535</v>
      </c>
      <c r="AC975" s="166">
        <f>INDEX(Sorted_by_Variable!AB$227:AB$279,D970)</f>
        <v>1832.8632474684412</v>
      </c>
      <c r="AD975" s="166">
        <f>INDEX(Sorted_by_Variable!AC$227:AC$279,D970)</f>
        <v>1849.0503446065361</v>
      </c>
      <c r="AE975" s="166">
        <f>INDEX(Sorted_by_Variable!AD$227:AD$279,D970)</f>
        <v>1866.6706506930705</v>
      </c>
      <c r="AF975" s="166">
        <f>INDEX(Sorted_by_Variable!AE$227:AE$279,D970)</f>
        <v>1885.5381855817432</v>
      </c>
      <c r="AG975" s="166">
        <f>INDEX(Sorted_by_Variable!AF$227:AF$279,D970)</f>
        <v>1905.4678122507125</v>
      </c>
      <c r="AH975" s="166">
        <f>INDEX(Sorted_by_Variable!AG$227:AG$279,D970)</f>
        <v>1926.2760450507387</v>
      </c>
      <c r="AI975" s="166">
        <f>INDEX(Sorted_by_Variable!AH$227:AH$279,D970)</f>
        <v>1948.2211687428176</v>
      </c>
      <c r="AJ975" s="166">
        <f>INDEX(Sorted_by_Variable!AI$227:AI$279,D970)</f>
        <v>1970.6889220841776</v>
      </c>
      <c r="AK975" s="166">
        <f>INDEX(Sorted_by_Variable!AJ$227:AJ$279,D970)</f>
        <v>1993.5053174142174</v>
      </c>
      <c r="AL975" s="166">
        <f>INDEX(Sorted_by_Variable!AK$227:AK$279,D970)</f>
        <v>2016.5004455017033</v>
      </c>
      <c r="AM975" s="166">
        <f>INDEX(Sorted_by_Variable!AL$227:AL$279,D970)</f>
        <v>2039.6256951571636</v>
      </c>
      <c r="AN975" s="166">
        <f>INDEX(Sorted_by_Variable!AM$227:AM$279,D970)</f>
        <v>2062.9009877267358</v>
      </c>
      <c r="AO975" s="166">
        <f>INDEX(Sorted_by_Variable!AN$227:AN$279,D970)</f>
        <v>2086.3448067239528</v>
      </c>
      <c r="AP975" s="166">
        <f>INDEX(Sorted_by_Variable!AO$227:AO$279,D970)</f>
        <v>2109.9742531491597</v>
      </c>
      <c r="AQ975" s="168">
        <f>INDEX(Sorted_by_Variable!AP$227:AP$279,D970)</f>
        <v>2133.8050975540173</v>
      </c>
      <c r="AS975" s="69" t="str">
        <f t="shared" si="157"/>
        <v>Annual first-year savings</v>
      </c>
    </row>
    <row r="976" spans="2:45" x14ac:dyDescent="0.35">
      <c r="C976" t="s">
        <v>2379</v>
      </c>
      <c r="D976" s="76" t="s">
        <v>1</v>
      </c>
      <c r="E976" s="174">
        <f>INDEX(Sorted_by_Variable!D$282:D$335,D970)</f>
        <v>0</v>
      </c>
      <c r="F976" s="173">
        <f>INDEX(Sorted_by_Variable!E$282:E$335,D970)</f>
        <v>2.7759176366136141E-4</v>
      </c>
      <c r="G976" s="174">
        <f>INDEX(Sorted_by_Variable!F$282:F$335,D970)</f>
        <v>2.7449028735363954E-4</v>
      </c>
      <c r="H976" s="174">
        <f>INDEX(Sorted_by_Variable!G$282:G$335,D970)</f>
        <v>2.7149880812765356E-4</v>
      </c>
      <c r="I976" s="174">
        <f>INDEX(Sorted_by_Variable!H$282:H$335,D970)</f>
        <v>2.6853993095854104E-4</v>
      </c>
      <c r="J976" s="174">
        <f>INDEX(Sorted_by_Variable!I$282:I$335,D970)</f>
        <v>2.6561330053910033E-4</v>
      </c>
      <c r="K976" s="174">
        <f>INDEX(Sorted_by_Variable!J$282:J$335,D970)</f>
        <v>2.627876046168754E-4</v>
      </c>
      <c r="L976" s="174">
        <f>INDEX(Sorted_by_Variable!K$282:K$335,D970)</f>
        <v>2.6050312217885924E-4</v>
      </c>
      <c r="M976" s="174">
        <f>INDEX(Sorted_by_Variable!L$282:L$335,D970)</f>
        <v>2.5871484447937397E-4</v>
      </c>
      <c r="N976" s="174">
        <f>INDEX(Sorted_by_Variable!M$282:M$335,D970)</f>
        <v>2.5738179672468172E-4</v>
      </c>
      <c r="O976" s="174">
        <f>INDEX(Sorted_by_Variable!N$282:N$335,D970)</f>
        <v>2.5646622882312495E-4</v>
      </c>
      <c r="P976" s="174">
        <f>INDEX(Sorted_by_Variable!O$282:O$335,D970)</f>
        <v>2.5593291710753922E-4</v>
      </c>
      <c r="Q976" s="174">
        <f>INDEX(Sorted_by_Variable!P$282:P$335,D970)</f>
        <v>2.5574855942609559E-4</v>
      </c>
      <c r="R976" s="175">
        <f>INDEX(Sorted_by_Variable!Q$282:Q$335,D970)</f>
        <v>2.558812506951406E-4</v>
      </c>
      <c r="S976" s="174">
        <f>INDEX(Sorted_by_Variable!R$282:R$335,D970)</f>
        <v>2.5597553357958647E-4</v>
      </c>
      <c r="T976" s="174">
        <f>INDEX(Sorted_by_Variable!S$282:S$335,D970)</f>
        <v>2.558336616387804E-4</v>
      </c>
      <c r="U976" s="174">
        <f>INDEX(Sorted_by_Variable!T$282:T$335,D970)</f>
        <v>2.5545966410385029E-4</v>
      </c>
      <c r="V976" s="174">
        <f>INDEX(Sorted_by_Variable!U$282:U$335,D970)</f>
        <v>2.5485856601202209E-4</v>
      </c>
      <c r="W976" s="174">
        <f>INDEX(Sorted_by_Variable!V$282:V$335,D970)</f>
        <v>2.5403631678954964E-4</v>
      </c>
      <c r="X976" s="174">
        <f>INDEX(Sorted_by_Variable!W$282:W$335,D970)</f>
        <v>2.5299971126795063E-4</v>
      </c>
      <c r="Y976" s="174">
        <f>INDEX(Sorted_by_Variable!X$282:X$335,D970)</f>
        <v>2.5175630476972764E-4</v>
      </c>
      <c r="Z976" s="174">
        <f>INDEX(Sorted_by_Variable!Y$282:Y$335,D970)</f>
        <v>2.5031432392384962E-4</v>
      </c>
      <c r="AA976" s="174">
        <f>INDEX(Sorted_by_Variable!Z$282:Z$335,D970)</f>
        <v>2.4868257484958901E-4</v>
      </c>
      <c r="AB976" s="174">
        <f>INDEX(Sorted_by_Variable!AA$282:AA$335,D970)</f>
        <v>2.4687035028431322E-4</v>
      </c>
      <c r="AC976" s="174">
        <f>INDEX(Sorted_by_Variable!AB$282:AB$335,D970)</f>
        <v>2.448873371321874E-4</v>
      </c>
      <c r="AD976" s="174">
        <f>INDEX(Sorted_by_Variable!AC$282:AC$335,D970)</f>
        <v>2.4274352578296658E-4</v>
      </c>
      <c r="AE976" s="174">
        <f>INDEX(Sorted_by_Variable!AD$282:AD$335,D970)</f>
        <v>2.4045216537440584E-4</v>
      </c>
      <c r="AF976" s="174">
        <f>INDEX(Sorted_by_Variable!AE$282:AE$335,D970)</f>
        <v>2.3804609391218362E-4</v>
      </c>
      <c r="AG976" s="174">
        <f>INDEX(Sorted_by_Variable!AF$282:AF$335,D970)</f>
        <v>2.3555632748780488E-4</v>
      </c>
      <c r="AH976" s="174">
        <f>INDEX(Sorted_by_Variable!AG$282:AG$335,D970)</f>
        <v>2.3301177479377171E-4</v>
      </c>
      <c r="AI976" s="174">
        <f>INDEX(Sorted_by_Variable!AH$282:AH$335,D970)</f>
        <v>2.303870870521536E-4</v>
      </c>
      <c r="AJ976" s="174">
        <f>INDEX(Sorted_by_Variable!AI$282:AI$335,D970)</f>
        <v>2.2776045217999538E-4</v>
      </c>
      <c r="AK976" s="174">
        <f>INDEX(Sorted_by_Variable!AJ$282:AJ$335,D970)</f>
        <v>2.2515365074731694E-4</v>
      </c>
      <c r="AL976" s="174">
        <f>INDEX(Sorted_by_Variable!AK$282:AK$335,D970)</f>
        <v>2.2258611497024875E-4</v>
      </c>
      <c r="AM976" s="174">
        <f>INDEX(Sorted_by_Variable!AL$282:AL$335,D970)</f>
        <v>2.2006243648809012E-4</v>
      </c>
      <c r="AN976" s="174">
        <f>INDEX(Sorted_by_Variable!AM$282:AM$335,D970)</f>
        <v>2.1757951674385287E-4</v>
      </c>
      <c r="AO976" s="174">
        <f>INDEX(Sorted_by_Variable!AN$282:AN$335,D970)</f>
        <v>2.1513462134995371E-4</v>
      </c>
      <c r="AP976" s="174">
        <f>INDEX(Sorted_by_Variable!AO$282:AO$335,D970)</f>
        <v>2.1272534455341996E-4</v>
      </c>
      <c r="AQ976" s="175">
        <f>INDEX(Sorted_by_Variable!AP$282:AP$335,D970)</f>
        <v>2.1034957715421684E-4</v>
      </c>
      <c r="AS976" s="69" t="str">
        <f t="shared" si="157"/>
        <v>EIA and EERS savings as a percent of previous year sales</v>
      </c>
    </row>
    <row r="977" spans="2:45" x14ac:dyDescent="0.35">
      <c r="C977" t="s">
        <v>2391</v>
      </c>
      <c r="D977" s="76" t="s">
        <v>1</v>
      </c>
      <c r="E977" s="174">
        <f>INDEX(Sorted_by_Variable!D$337:D$389,D970)</f>
        <v>0</v>
      </c>
      <c r="F977" s="173">
        <f>INDEX(Sorted_by_Variable!E$337:E$389,D970)</f>
        <v>0</v>
      </c>
      <c r="G977" s="174">
        <f>INDEX(Sorted_by_Variable!F$337:F$389,D970)</f>
        <v>0</v>
      </c>
      <c r="H977" s="174">
        <f>INDEX(Sorted_by_Variable!G$337:G$389,D970)</f>
        <v>0</v>
      </c>
      <c r="I977" s="174">
        <f>INDEX(Sorted_by_Variable!H$337:H$389,D970)</f>
        <v>0</v>
      </c>
      <c r="J977" s="174">
        <f>INDEX(Sorted_by_Variable!I$337:I$389,D970)</f>
        <v>2.6561330053910033E-4</v>
      </c>
      <c r="K977" s="174">
        <f>INDEX(Sorted_by_Variable!J$337:J$389,D970)</f>
        <v>2.2656133005391002E-3</v>
      </c>
      <c r="L977" s="174">
        <f>INDEX(Sorted_by_Variable!K$337:K$389,D970)</f>
        <v>4.2656133005391002E-3</v>
      </c>
      <c r="M977" s="174">
        <f>INDEX(Sorted_by_Variable!L$337:L$389,D970)</f>
        <v>6.2656133005391003E-3</v>
      </c>
      <c r="N977" s="174">
        <f>INDEX(Sorted_by_Variable!M$337:M$389,D970)</f>
        <v>8.2656133005391003E-3</v>
      </c>
      <c r="O977" s="174">
        <f>INDEX(Sorted_by_Variable!N$337:N$389,D970)</f>
        <v>1.02656133005391E-2</v>
      </c>
      <c r="P977" s="174">
        <f>INDEX(Sorted_by_Variable!O$337:O$389,D970)</f>
        <v>1.22656133005391E-2</v>
      </c>
      <c r="Q977" s="174">
        <f>INDEX(Sorted_by_Variable!P$337:P$389,D970)</f>
        <v>1.42656133005391E-2</v>
      </c>
      <c r="R977" s="175">
        <f>INDEX(Sorted_by_Variable!Q$337:Q$389,D970)</f>
        <v>1.4999999999999999E-2</v>
      </c>
      <c r="S977" s="174">
        <f>INDEX(Sorted_by_Variable!R$337:R$389,D970)</f>
        <v>1.4999999999999999E-2</v>
      </c>
      <c r="T977" s="174">
        <f>INDEX(Sorted_by_Variable!S$337:S$389,D970)</f>
        <v>1.4999999999999999E-2</v>
      </c>
      <c r="U977" s="174">
        <f>INDEX(Sorted_by_Variable!T$337:T$389,D970)</f>
        <v>1.4999999999999999E-2</v>
      </c>
      <c r="V977" s="174">
        <f>INDEX(Sorted_by_Variable!U$337:U$389,D970)</f>
        <v>1.4999999999999999E-2</v>
      </c>
      <c r="W977" s="174">
        <f>INDEX(Sorted_by_Variable!V$337:V$389,D970)</f>
        <v>1.4999999999999999E-2</v>
      </c>
      <c r="X977" s="174">
        <f>INDEX(Sorted_by_Variable!W$337:W$389,D970)</f>
        <v>1.4999999999999999E-2</v>
      </c>
      <c r="Y977" s="174">
        <f>INDEX(Sorted_by_Variable!X$337:X$389,D970)</f>
        <v>1.4999999999999999E-2</v>
      </c>
      <c r="Z977" s="174">
        <f>INDEX(Sorted_by_Variable!Y$337:Y$389,D970)</f>
        <v>1.4999999999999999E-2</v>
      </c>
      <c r="AA977" s="174">
        <f>INDEX(Sorted_by_Variable!Z$337:Z$389,D970)</f>
        <v>1.4999999999999999E-2</v>
      </c>
      <c r="AB977" s="174">
        <f>INDEX(Sorted_by_Variable!AA$337:AA$389,D970)</f>
        <v>1.4999999999999999E-2</v>
      </c>
      <c r="AC977" s="174">
        <f>INDEX(Sorted_by_Variable!AB$337:AB$389,D970)</f>
        <v>1.4999999999999999E-2</v>
      </c>
      <c r="AD977" s="174">
        <f>INDEX(Sorted_by_Variable!AC$337:AC$389,D970)</f>
        <v>1.4999999999999999E-2</v>
      </c>
      <c r="AE977" s="174">
        <f>INDEX(Sorted_by_Variable!AD$337:AD$389,D970)</f>
        <v>1.4999999999999999E-2</v>
      </c>
      <c r="AF977" s="174">
        <f>INDEX(Sorted_by_Variable!AE$337:AE$389,D970)</f>
        <v>1.4999999999999999E-2</v>
      </c>
      <c r="AG977" s="174">
        <f>INDEX(Sorted_by_Variable!AF$337:AF$389,D970)</f>
        <v>1.4999999999999999E-2</v>
      </c>
      <c r="AH977" s="174">
        <f>INDEX(Sorted_by_Variable!AG$337:AG$389,D970)</f>
        <v>1.4999999999999999E-2</v>
      </c>
      <c r="AI977" s="174">
        <f>INDEX(Sorted_by_Variable!AH$337:AH$389,D970)</f>
        <v>1.4999999999999999E-2</v>
      </c>
      <c r="AJ977" s="174">
        <f>INDEX(Sorted_by_Variable!AI$337:AI$389,D970)</f>
        <v>1.4999999999999999E-2</v>
      </c>
      <c r="AK977" s="174">
        <f>INDEX(Sorted_by_Variable!AJ$337:AJ$389,D970)</f>
        <v>1.4999999999999999E-2</v>
      </c>
      <c r="AL977" s="174">
        <f>INDEX(Sorted_by_Variable!AK$337:AK$389,D970)</f>
        <v>1.4999999999999999E-2</v>
      </c>
      <c r="AM977" s="174">
        <f>INDEX(Sorted_by_Variable!AL$337:AL$389,D970)</f>
        <v>1.4999999999999999E-2</v>
      </c>
      <c r="AN977" s="174">
        <f>INDEX(Sorted_by_Variable!AM$337:AM$389,D970)</f>
        <v>1.4999999999999999E-2</v>
      </c>
      <c r="AO977" s="174">
        <f>INDEX(Sorted_by_Variable!AN$337:AN$389,D970)</f>
        <v>1.4999999999999999E-2</v>
      </c>
      <c r="AP977" s="174">
        <f>INDEX(Sorted_by_Variable!AO$337:AO$389,D970)</f>
        <v>1.4999999999999999E-2</v>
      </c>
      <c r="AQ977" s="175">
        <f>INDEX(Sorted_by_Variable!AP$337:AP$389,D970)</f>
        <v>1.4999999999999999E-2</v>
      </c>
      <c r="AS977" s="69" t="str">
        <f t="shared" si="157"/>
        <v>First-year savings as a percent of previous year sales</v>
      </c>
    </row>
    <row r="978" spans="2:45" x14ac:dyDescent="0.35">
      <c r="B978" s="231"/>
      <c r="C978" s="231" t="s">
        <v>2414</v>
      </c>
      <c r="D978" s="248"/>
      <c r="E978" s="250"/>
      <c r="F978" s="249"/>
      <c r="G978" s="250"/>
      <c r="H978" s="250"/>
      <c r="I978" s="250"/>
      <c r="J978" s="250"/>
      <c r="K978" s="250"/>
      <c r="L978" s="250"/>
      <c r="M978" s="250"/>
      <c r="N978" s="250"/>
      <c r="O978" s="250"/>
      <c r="P978" s="250"/>
      <c r="Q978" s="250"/>
      <c r="R978" s="251"/>
      <c r="S978" s="250"/>
      <c r="T978" s="250"/>
      <c r="U978" s="250"/>
      <c r="V978" s="250"/>
      <c r="W978" s="250"/>
      <c r="X978" s="250"/>
      <c r="Y978" s="250"/>
      <c r="Z978" s="250"/>
      <c r="AA978" s="250"/>
      <c r="AB978" s="250"/>
      <c r="AC978" s="250"/>
      <c r="AD978" s="250"/>
      <c r="AE978" s="250"/>
      <c r="AF978" s="250"/>
      <c r="AG978" s="250"/>
      <c r="AH978" s="250"/>
      <c r="AI978" s="250"/>
      <c r="AJ978" s="250"/>
      <c r="AK978" s="250"/>
      <c r="AL978" s="250"/>
      <c r="AM978" s="250"/>
      <c r="AN978" s="250"/>
      <c r="AO978" s="250"/>
      <c r="AP978" s="250"/>
      <c r="AQ978" s="251"/>
      <c r="AS978" s="69" t="str">
        <f t="shared" si="157"/>
        <v>Levelized cost of saved energy associated with program year</v>
      </c>
    </row>
    <row r="979" spans="2:45" x14ac:dyDescent="0.35">
      <c r="B979" s="36"/>
      <c r="C979" s="267" t="s">
        <v>2403</v>
      </c>
      <c r="D979" s="76" t="s">
        <v>2375</v>
      </c>
      <c r="E979" s="197"/>
      <c r="F979" s="196">
        <f>INDEX(Sorted_by_Variable!E$392:E$444,D970)</f>
        <v>0</v>
      </c>
      <c r="G979" s="197">
        <f>INDEX(Sorted_by_Variable!F$392:F$444,D970)</f>
        <v>0</v>
      </c>
      <c r="H979" s="197">
        <f>INDEX(Sorted_by_Variable!G$392:G$444,D970)</f>
        <v>0</v>
      </c>
      <c r="I979" s="197">
        <f>INDEX(Sorted_by_Variable!H$392:H$444,D970)</f>
        <v>0</v>
      </c>
      <c r="J979" s="197">
        <f>INDEX(Sorted_by_Variable!I$392:I$444,D970)</f>
        <v>6.5088934148849065</v>
      </c>
      <c r="K979" s="197">
        <f>INDEX(Sorted_by_Variable!J$392:J$444,D970)</f>
        <v>6.5088934148849065</v>
      </c>
      <c r="L979" s="197">
        <f>INDEX(Sorted_by_Variable!K$392:K$444,D970)</f>
        <v>6.5088934148849065</v>
      </c>
      <c r="M979" s="197">
        <f>INDEX(Sorted_by_Variable!L$392:L$444,D970)</f>
        <v>7.8106720978618878</v>
      </c>
      <c r="N979" s="197">
        <f>INDEX(Sorted_by_Variable!M$392:M$444,D970)</f>
        <v>7.810672097861886</v>
      </c>
      <c r="O979" s="197">
        <f>INDEX(Sorted_by_Variable!N$392:N$444,D970)</f>
        <v>9.1124507808388699</v>
      </c>
      <c r="P979" s="197">
        <f>INDEX(Sorted_by_Variable!O$392:O$444,D970)</f>
        <v>9.1124507808388682</v>
      </c>
      <c r="Q979" s="197">
        <f>INDEX(Sorted_by_Variable!P$392:P$444,D970)</f>
        <v>9.1124507808388682</v>
      </c>
      <c r="R979" s="198">
        <f>INDEX(Sorted_by_Variable!Q$392:Q$444,D970)</f>
        <v>9.1124507808388682</v>
      </c>
      <c r="S979" s="197">
        <f>INDEX(Sorted_by_Variable!R$392:R$444,D970)</f>
        <v>9.1124507808388682</v>
      </c>
      <c r="T979" s="197">
        <f>INDEX(Sorted_by_Variable!S$392:S$444,D970)</f>
        <v>9.1124507808388664</v>
      </c>
      <c r="U979" s="197">
        <f>INDEX(Sorted_by_Variable!T$392:T$444,D970)</f>
        <v>9.1124507808388664</v>
      </c>
      <c r="V979" s="197">
        <f>INDEX(Sorted_by_Variable!U$392:U$444,D970)</f>
        <v>9.1124507808388664</v>
      </c>
      <c r="W979" s="197">
        <f>INDEX(Sorted_by_Variable!V$392:V$444,D970)</f>
        <v>9.1124507808388664</v>
      </c>
      <c r="X979" s="197">
        <f>INDEX(Sorted_by_Variable!W$392:W$444,D970)</f>
        <v>9.1124507808388646</v>
      </c>
      <c r="Y979" s="197">
        <f>INDEX(Sorted_by_Variable!X$392:X$444,D970)</f>
        <v>9.1124507808388699</v>
      </c>
      <c r="Z979" s="197">
        <f>INDEX(Sorted_by_Variable!Y$392:Y$444,D970)</f>
        <v>9.1124507808388664</v>
      </c>
      <c r="AA979" s="197">
        <f>INDEX(Sorted_by_Variable!Z$392:Z$444,D970)</f>
        <v>9.1124507808388682</v>
      </c>
      <c r="AB979" s="197">
        <f>INDEX(Sorted_by_Variable!AA$392:AA$444,D970)</f>
        <v>9.1124507808388682</v>
      </c>
      <c r="AC979" s="197">
        <f>INDEX(Sorted_by_Variable!AB$392:AB$444,D970)</f>
        <v>9.1124507808388646</v>
      </c>
      <c r="AD979" s="197">
        <f>INDEX(Sorted_by_Variable!AC$392:AC$444,D970)</f>
        <v>9.1124507808388682</v>
      </c>
      <c r="AE979" s="197">
        <f>INDEX(Sorted_by_Variable!AD$392:AD$444,D970)</f>
        <v>9.1124507808388682</v>
      </c>
      <c r="AF979" s="197">
        <f>INDEX(Sorted_by_Variable!AE$392:AE$444,D970)</f>
        <v>9.1124507808388682</v>
      </c>
      <c r="AG979" s="197">
        <f>INDEX(Sorted_by_Variable!AF$392:AF$444,D970)</f>
        <v>9.1124507808388682</v>
      </c>
      <c r="AH979" s="197">
        <f>INDEX(Sorted_by_Variable!AG$392:AG$444,D970)</f>
        <v>9.1124507808388664</v>
      </c>
      <c r="AI979" s="197">
        <f>INDEX(Sorted_by_Variable!AH$392:AH$444,D970)</f>
        <v>9.1124507808388699</v>
      </c>
      <c r="AJ979" s="197">
        <f>INDEX(Sorted_by_Variable!AI$392:AI$444,D970)</f>
        <v>9.1124507808388682</v>
      </c>
      <c r="AK979" s="197">
        <f>INDEX(Sorted_by_Variable!AJ$392:AJ$444,D970)</f>
        <v>9.1124507808388682</v>
      </c>
      <c r="AL979" s="197">
        <f>INDEX(Sorted_by_Variable!AK$392:AK$444,D970)</f>
        <v>9.1124507808388699</v>
      </c>
      <c r="AM979" s="197">
        <f>INDEX(Sorted_by_Variable!AL$392:AL$444,D970)</f>
        <v>9.1124507808388664</v>
      </c>
      <c r="AN979" s="197">
        <f>INDEX(Sorted_by_Variable!AM$392:AM$444,D970)</f>
        <v>9.1124507808388682</v>
      </c>
      <c r="AO979" s="197">
        <f>INDEX(Sorted_by_Variable!AN$392:AN$444,D970)</f>
        <v>9.1124507808388699</v>
      </c>
      <c r="AP979" s="197">
        <f>INDEX(Sorted_by_Variable!AO$392:AO$444,D970)</f>
        <v>9.1124507808388664</v>
      </c>
      <c r="AQ979" s="198">
        <f>INDEX(Sorted_by_Variable!AP$392:AP$444,D970)</f>
        <v>9.1124507808388682</v>
      </c>
      <c r="AS979" s="69" t="str">
        <f t="shared" si="157"/>
        <v>Total levelized cost of saved energy</v>
      </c>
    </row>
    <row r="980" spans="2:45" x14ac:dyDescent="0.35">
      <c r="B980" s="36"/>
      <c r="C980" s="267" t="s">
        <v>2397</v>
      </c>
      <c r="D980" s="76" t="s">
        <v>2375</v>
      </c>
      <c r="E980" s="197"/>
      <c r="F980" s="196">
        <f>INDEX(Sorted_by_Variable!E$447:E$499,D970)</f>
        <v>0</v>
      </c>
      <c r="G980" s="197">
        <f>INDEX(Sorted_by_Variable!F$447:F$499,D970)</f>
        <v>0</v>
      </c>
      <c r="H980" s="197">
        <f>INDEX(Sorted_by_Variable!G$447:G$499,D970)</f>
        <v>0</v>
      </c>
      <c r="I980" s="197">
        <f>INDEX(Sorted_by_Variable!H$447:H$499,D970)</f>
        <v>0</v>
      </c>
      <c r="J980" s="197">
        <f>INDEX(Sorted_by_Variable!I$447:I$499,D970)</f>
        <v>3.2544467074424532</v>
      </c>
      <c r="K980" s="197">
        <f>INDEX(Sorted_by_Variable!J$447:J$499,D970)</f>
        <v>3.2544467074424532</v>
      </c>
      <c r="L980" s="197">
        <f>INDEX(Sorted_by_Variable!K$447:K$499,D970)</f>
        <v>3.2544467074424532</v>
      </c>
      <c r="M980" s="197">
        <f>INDEX(Sorted_by_Variable!L$447:L$499,D970)</f>
        <v>3.9053360489309439</v>
      </c>
      <c r="N980" s="197">
        <f>INDEX(Sorted_by_Variable!M$447:M$499,D970)</f>
        <v>3.905336048930943</v>
      </c>
      <c r="O980" s="197">
        <f>INDEX(Sorted_by_Variable!N$447:N$499,D970)</f>
        <v>4.556225390419435</v>
      </c>
      <c r="P980" s="197">
        <f>INDEX(Sorted_by_Variable!O$447:O$499,D970)</f>
        <v>4.5562253904194341</v>
      </c>
      <c r="Q980" s="197">
        <f>INDEX(Sorted_by_Variable!P$447:P$499,D970)</f>
        <v>4.5562253904194341</v>
      </c>
      <c r="R980" s="198">
        <f>INDEX(Sorted_by_Variable!Q$447:Q$499,D970)</f>
        <v>4.5562253904194341</v>
      </c>
      <c r="S980" s="197">
        <f>INDEX(Sorted_by_Variable!R$447:R$499,D970)</f>
        <v>4.5562253904194341</v>
      </c>
      <c r="T980" s="197">
        <f>INDEX(Sorted_by_Variable!S$447:S$499,D970)</f>
        <v>4.5562253904194332</v>
      </c>
      <c r="U980" s="197">
        <f>INDEX(Sorted_by_Variable!T$447:T$499,D970)</f>
        <v>4.5562253904194332</v>
      </c>
      <c r="V980" s="197">
        <f>INDEX(Sorted_by_Variable!U$447:U$499,D970)</f>
        <v>4.5562253904194332</v>
      </c>
      <c r="W980" s="197">
        <f>INDEX(Sorted_by_Variable!V$447:V$499,D970)</f>
        <v>4.5562253904194332</v>
      </c>
      <c r="X980" s="197">
        <f>INDEX(Sorted_by_Variable!W$447:W$499,D970)</f>
        <v>4.5562253904194323</v>
      </c>
      <c r="Y980" s="197">
        <f>INDEX(Sorted_by_Variable!X$447:X$499,D970)</f>
        <v>4.556225390419435</v>
      </c>
      <c r="Z980" s="197">
        <f>INDEX(Sorted_by_Variable!Y$447:Y$499,D970)</f>
        <v>4.5562253904194332</v>
      </c>
      <c r="AA980" s="197">
        <f>INDEX(Sorted_by_Variable!Z$447:Z$499,D970)</f>
        <v>4.5562253904194341</v>
      </c>
      <c r="AB980" s="197">
        <f>INDEX(Sorted_by_Variable!AA$447:AA$499,D970)</f>
        <v>4.5562253904194341</v>
      </c>
      <c r="AC980" s="197">
        <f>INDEX(Sorted_by_Variable!AB$447:AB$499,D970)</f>
        <v>4.5562253904194323</v>
      </c>
      <c r="AD980" s="197">
        <f>INDEX(Sorted_by_Variable!AC$447:AC$499,D970)</f>
        <v>4.5562253904194341</v>
      </c>
      <c r="AE980" s="197">
        <f>INDEX(Sorted_by_Variable!AD$447:AD$499,D970)</f>
        <v>4.5562253904194341</v>
      </c>
      <c r="AF980" s="197">
        <f>INDEX(Sorted_by_Variable!AE$447:AE$499,D970)</f>
        <v>4.5562253904194341</v>
      </c>
      <c r="AG980" s="197">
        <f>INDEX(Sorted_by_Variable!AF$447:AF$499,D970)</f>
        <v>4.5562253904194341</v>
      </c>
      <c r="AH980" s="197">
        <f>INDEX(Sorted_by_Variable!AG$447:AG$499,D970)</f>
        <v>4.5562253904194332</v>
      </c>
      <c r="AI980" s="197">
        <f>INDEX(Sorted_by_Variable!AH$447:AH$499,D970)</f>
        <v>4.556225390419435</v>
      </c>
      <c r="AJ980" s="197">
        <f>INDEX(Sorted_by_Variable!AI$447:AI$499,D970)</f>
        <v>4.5562253904194341</v>
      </c>
      <c r="AK980" s="197">
        <f>INDEX(Sorted_by_Variable!AJ$447:AJ$499,D970)</f>
        <v>4.5562253904194341</v>
      </c>
      <c r="AL980" s="197">
        <f>INDEX(Sorted_by_Variable!AK$447:AK$499,D970)</f>
        <v>4.556225390419435</v>
      </c>
      <c r="AM980" s="197">
        <f>INDEX(Sorted_by_Variable!AL$447:AL$499,D970)</f>
        <v>4.5562253904194332</v>
      </c>
      <c r="AN980" s="197">
        <f>INDEX(Sorted_by_Variable!AM$447:AM$499,D970)</f>
        <v>4.5562253904194341</v>
      </c>
      <c r="AO980" s="197">
        <f>INDEX(Sorted_by_Variable!AN$447:AN$499,D970)</f>
        <v>4.556225390419435</v>
      </c>
      <c r="AP980" s="197">
        <f>INDEX(Sorted_by_Variable!AO$447:AO$499,D970)</f>
        <v>4.5562253904194332</v>
      </c>
      <c r="AQ980" s="198">
        <f>INDEX(Sorted_by_Variable!AP$447:AP$499,D970)</f>
        <v>4.5562253904194341</v>
      </c>
      <c r="AS980" s="69" t="str">
        <f t="shared" si="157"/>
        <v>Program levelized cost of saved energy</v>
      </c>
    </row>
    <row r="981" spans="2:45" x14ac:dyDescent="0.35">
      <c r="B981" s="36"/>
      <c r="C981" s="244" t="s">
        <v>2398</v>
      </c>
      <c r="D981" s="76" t="s">
        <v>2375</v>
      </c>
      <c r="E981" s="197"/>
      <c r="F981" s="196">
        <f>INDEX(Sorted_by_Variable!E$502:E$554,D970)</f>
        <v>0</v>
      </c>
      <c r="G981" s="197">
        <f>INDEX(Sorted_by_Variable!F$502:F$554,D970)</f>
        <v>0</v>
      </c>
      <c r="H981" s="197">
        <f>INDEX(Sorted_by_Variable!G$502:G$554,D970)</f>
        <v>0</v>
      </c>
      <c r="I981" s="197">
        <f>INDEX(Sorted_by_Variable!H$502:H$554,D970)</f>
        <v>0</v>
      </c>
      <c r="J981" s="197">
        <f>INDEX(Sorted_by_Variable!I$502:I$554,D970)</f>
        <v>3.2544467074424532</v>
      </c>
      <c r="K981" s="197">
        <f>INDEX(Sorted_by_Variable!J$502:J$554,D970)</f>
        <v>3.2544467074424532</v>
      </c>
      <c r="L981" s="197">
        <f>INDEX(Sorted_by_Variable!K$502:K$554,D970)</f>
        <v>3.2544467074424532</v>
      </c>
      <c r="M981" s="197">
        <f>INDEX(Sorted_by_Variable!L$502:L$554,D970)</f>
        <v>3.9053360489309439</v>
      </c>
      <c r="N981" s="197">
        <f>INDEX(Sorted_by_Variable!M$502:M$554,D970)</f>
        <v>3.905336048930943</v>
      </c>
      <c r="O981" s="197">
        <f>INDEX(Sorted_by_Variable!N$502:N$554,D970)</f>
        <v>4.556225390419435</v>
      </c>
      <c r="P981" s="197">
        <f>INDEX(Sorted_by_Variable!O$502:O$554,D970)</f>
        <v>4.5562253904194341</v>
      </c>
      <c r="Q981" s="197">
        <f>INDEX(Sorted_by_Variable!P$502:P$554,D970)</f>
        <v>4.5562253904194341</v>
      </c>
      <c r="R981" s="198">
        <f>INDEX(Sorted_by_Variable!Q$502:Q$554,D970)</f>
        <v>4.5562253904194341</v>
      </c>
      <c r="S981" s="197">
        <f>INDEX(Sorted_by_Variable!R$502:R$554,D970)</f>
        <v>4.5562253904194341</v>
      </c>
      <c r="T981" s="197">
        <f>INDEX(Sorted_by_Variable!S$502:S$554,D970)</f>
        <v>4.5562253904194332</v>
      </c>
      <c r="U981" s="197">
        <f>INDEX(Sorted_by_Variable!T$502:T$554,D970)</f>
        <v>4.5562253904194332</v>
      </c>
      <c r="V981" s="197">
        <f>INDEX(Sorted_by_Variable!U$502:U$554,D970)</f>
        <v>4.5562253904194332</v>
      </c>
      <c r="W981" s="197">
        <f>INDEX(Sorted_by_Variable!V$502:V$554,D970)</f>
        <v>4.5562253904194332</v>
      </c>
      <c r="X981" s="197">
        <f>INDEX(Sorted_by_Variable!W$502:W$554,D970)</f>
        <v>4.5562253904194323</v>
      </c>
      <c r="Y981" s="197">
        <f>INDEX(Sorted_by_Variable!X$502:X$554,D970)</f>
        <v>4.556225390419435</v>
      </c>
      <c r="Z981" s="197">
        <f>INDEX(Sorted_by_Variable!Y$502:Y$554,D970)</f>
        <v>4.5562253904194332</v>
      </c>
      <c r="AA981" s="197">
        <f>INDEX(Sorted_by_Variable!Z$502:Z$554,D970)</f>
        <v>4.5562253904194341</v>
      </c>
      <c r="AB981" s="197">
        <f>INDEX(Sorted_by_Variable!AA$502:AA$554,D970)</f>
        <v>4.5562253904194341</v>
      </c>
      <c r="AC981" s="197">
        <f>INDEX(Sorted_by_Variable!AB$502:AB$554,D970)</f>
        <v>4.5562253904194323</v>
      </c>
      <c r="AD981" s="197">
        <f>INDEX(Sorted_by_Variable!AC$502:AC$554,D970)</f>
        <v>4.5562253904194341</v>
      </c>
      <c r="AE981" s="197">
        <f>INDEX(Sorted_by_Variable!AD$502:AD$554,D970)</f>
        <v>4.5562253904194341</v>
      </c>
      <c r="AF981" s="197">
        <f>INDEX(Sorted_by_Variable!AE$502:AE$554,D970)</f>
        <v>4.5562253904194341</v>
      </c>
      <c r="AG981" s="197">
        <f>INDEX(Sorted_by_Variable!AF$502:AF$554,D970)</f>
        <v>4.5562253904194341</v>
      </c>
      <c r="AH981" s="197">
        <f>INDEX(Sorted_by_Variable!AG$502:AG$554,D970)</f>
        <v>4.5562253904194332</v>
      </c>
      <c r="AI981" s="197">
        <f>INDEX(Sorted_by_Variable!AH$502:AH$554,D970)</f>
        <v>4.556225390419435</v>
      </c>
      <c r="AJ981" s="197">
        <f>INDEX(Sorted_by_Variable!AI$502:AI$554,D970)</f>
        <v>4.5562253904194341</v>
      </c>
      <c r="AK981" s="197">
        <f>INDEX(Sorted_by_Variable!AJ$502:AJ$554,D970)</f>
        <v>4.5562253904194341</v>
      </c>
      <c r="AL981" s="197">
        <f>INDEX(Sorted_by_Variable!AK$502:AK$554,D970)</f>
        <v>4.556225390419435</v>
      </c>
      <c r="AM981" s="197">
        <f>INDEX(Sorted_by_Variable!AL$502:AL$554,D970)</f>
        <v>4.5562253904194332</v>
      </c>
      <c r="AN981" s="197">
        <f>INDEX(Sorted_by_Variable!AM$502:AM$554,D970)</f>
        <v>4.5562253904194341</v>
      </c>
      <c r="AO981" s="197">
        <f>INDEX(Sorted_by_Variable!AN$502:AN$554,D970)</f>
        <v>4.556225390419435</v>
      </c>
      <c r="AP981" s="197">
        <f>INDEX(Sorted_by_Variable!AO$502:AO$554,D970)</f>
        <v>4.5562253904194332</v>
      </c>
      <c r="AQ981" s="198">
        <f>INDEX(Sorted_by_Variable!AP$502:AP$554,D970)</f>
        <v>4.5562253904194341</v>
      </c>
      <c r="AS981" s="69" t="str">
        <f t="shared" si="157"/>
        <v>Participant levelized cost of saved energy</v>
      </c>
    </row>
    <row r="982" spans="2:45" x14ac:dyDescent="0.35">
      <c r="B982" s="36"/>
      <c r="C982" s="247" t="s">
        <v>2418</v>
      </c>
      <c r="D982" s="248"/>
      <c r="E982" s="250"/>
      <c r="F982" s="249"/>
      <c r="G982" s="250"/>
      <c r="H982" s="250"/>
      <c r="I982" s="250"/>
      <c r="J982" s="250"/>
      <c r="K982" s="250"/>
      <c r="L982" s="250"/>
      <c r="M982" s="250"/>
      <c r="N982" s="250"/>
      <c r="O982" s="250"/>
      <c r="P982" s="250"/>
      <c r="Q982" s="250"/>
      <c r="R982" s="251"/>
      <c r="S982" s="250"/>
      <c r="T982" s="250"/>
      <c r="U982" s="250"/>
      <c r="V982" s="250"/>
      <c r="W982" s="250"/>
      <c r="X982" s="250"/>
      <c r="Y982" s="250"/>
      <c r="Z982" s="250"/>
      <c r="AA982" s="250"/>
      <c r="AB982" s="250"/>
      <c r="AC982" s="250"/>
      <c r="AD982" s="250"/>
      <c r="AE982" s="250"/>
      <c r="AF982" s="250"/>
      <c r="AG982" s="250"/>
      <c r="AH982" s="250"/>
      <c r="AI982" s="250"/>
      <c r="AJ982" s="250"/>
      <c r="AK982" s="250"/>
      <c r="AL982" s="250"/>
      <c r="AM982" s="250"/>
      <c r="AN982" s="250"/>
      <c r="AO982" s="250"/>
      <c r="AP982" s="250"/>
      <c r="AQ982" s="251"/>
      <c r="AS982" s="69" t="str">
        <f>C982</f>
        <v>Annualized total cost of EE</v>
      </c>
    </row>
    <row r="983" spans="2:45" x14ac:dyDescent="0.35">
      <c r="B983" s="36"/>
      <c r="C983" s="244" t="s">
        <v>2418</v>
      </c>
      <c r="D983" s="76" t="s">
        <v>2376</v>
      </c>
      <c r="E983" s="200"/>
      <c r="F983" s="199">
        <f>INDEX(Sorted_by_Variable!E$557:E$609,D970)</f>
        <v>0</v>
      </c>
      <c r="G983" s="200">
        <f>INDEX(Sorted_by_Variable!F$557:F$609,D970)</f>
        <v>0</v>
      </c>
      <c r="H983" s="200">
        <f>INDEX(Sorted_by_Variable!G$557:G$609,D970)</f>
        <v>0</v>
      </c>
      <c r="I983" s="200">
        <f>INDEX(Sorted_by_Variable!H$557:H$609,D970)</f>
        <v>0</v>
      </c>
      <c r="J983" s="200">
        <f>INDEX(Sorted_by_Variable!I$557:I$609,D970)</f>
        <v>1.9476561765360105</v>
      </c>
      <c r="K983" s="200">
        <f>INDEX(Sorted_by_Variable!J$557:J$609,D970)</f>
        <v>18.636791325401589</v>
      </c>
      <c r="L983" s="200">
        <f>INDEX(Sorted_by_Variable!K$557:K$609,D970)</f>
        <v>49.542445297133945</v>
      </c>
      <c r="M983" s="200">
        <f>INDEX(Sorted_by_Variable!L$557:L$609,D970)</f>
        <v>103.48016503750426</v>
      </c>
      <c r="N983" s="200">
        <f>INDEX(Sorted_by_Variable!M$557:M$609,D970)</f>
        <v>172.89321269888686</v>
      </c>
      <c r="O983" s="200">
        <f>INDEX(Sorted_by_Variable!N$557:N$609,D970)</f>
        <v>272.44175408840903</v>
      </c>
      <c r="P983" s="200">
        <f>INDEX(Sorted_by_Variable!O$557:O$609,D970)</f>
        <v>387.78144246192664</v>
      </c>
      <c r="Q983" s="200">
        <f>INDEX(Sorted_by_Variable!P$557:P$609,D970)</f>
        <v>517.66095920271493</v>
      </c>
      <c r="R983" s="201">
        <f>INDEX(Sorted_by_Variable!Q$557:Q$609,D970)</f>
        <v>647.28231803913945</v>
      </c>
      <c r="S983" s="200">
        <f>INDEX(Sorted_by_Variable!R$557:R$609,D970)</f>
        <v>768.43202253909328</v>
      </c>
      <c r="T983" s="200">
        <f>INDEX(Sorted_by_Variable!S$557:S$609,D970)</f>
        <v>881.2606537023845</v>
      </c>
      <c r="U983" s="200">
        <f>INDEX(Sorted_by_Variable!T$557:T$609,D970)</f>
        <v>985.90899644343995</v>
      </c>
      <c r="V983" s="200">
        <f>INDEX(Sorted_by_Variable!U$557:U$609,D970)</f>
        <v>1082.5082960552634</v>
      </c>
      <c r="W983" s="200">
        <f>INDEX(Sorted_by_Variable!V$557:V$609,D970)</f>
        <v>1171.1805029895804</v>
      </c>
      <c r="X983" s="200">
        <f>INDEX(Sorted_by_Variable!W$557:W$609,D970)</f>
        <v>1252.0385063297695</v>
      </c>
      <c r="Y983" s="200">
        <f>INDEX(Sorted_by_Variable!X$557:X$609,D970)</f>
        <v>1325.1863563182783</v>
      </c>
      <c r="Z983" s="200">
        <f>INDEX(Sorted_by_Variable!Y$557:Y$609,D970)</f>
        <v>1390.7194762858737</v>
      </c>
      <c r="AA983" s="200">
        <f>INDEX(Sorted_by_Variable!Z$557:Z$609,D970)</f>
        <v>1448.7248643162004</v>
      </c>
      <c r="AB983" s="200">
        <f>INDEX(Sorted_by_Variable!AA$557:AA$609,D970)</f>
        <v>1499.2812849657462</v>
      </c>
      <c r="AC983" s="200">
        <f>INDEX(Sorted_by_Variable!AB$557:AB$609,D970)</f>
        <v>1542.4594513463906</v>
      </c>
      <c r="AD983" s="200">
        <f>INDEX(Sorted_by_Variable!AC$557:AC$609,D970)</f>
        <v>1578.4247060850585</v>
      </c>
      <c r="AE983" s="200">
        <f>INDEX(Sorted_by_Variable!AD$557:AD$609,D970)</f>
        <v>1608.0112783750565</v>
      </c>
      <c r="AF983" s="200">
        <f>INDEX(Sorted_by_Variable!AE$557:AE$609,D970)</f>
        <v>1632.0430659485214</v>
      </c>
      <c r="AG983" s="200">
        <f>INDEX(Sorted_by_Variable!AF$557:AF$609,D970)</f>
        <v>1651.8269194868276</v>
      </c>
      <c r="AH983" s="200">
        <f>INDEX(Sorted_by_Variable!AG$557:AG$609,D970)</f>
        <v>1668.3186031504981</v>
      </c>
      <c r="AI983" s="200">
        <f>INDEX(Sorted_by_Variable!AH$557:AH$609,D970)</f>
        <v>1683.3159112711089</v>
      </c>
      <c r="AJ983" s="200">
        <f>INDEX(Sorted_by_Variable!AI$557:AI$609,D970)</f>
        <v>1697.8946664100922</v>
      </c>
      <c r="AK983" s="200">
        <f>INDEX(Sorted_by_Variable!AJ$557:AJ$609,D970)</f>
        <v>1713.1061263050149</v>
      </c>
      <c r="AL983" s="200">
        <f>INDEX(Sorted_by_Variable!AK$557:AK$609,D970)</f>
        <v>1729.2648809432283</v>
      </c>
      <c r="AM983" s="200">
        <f>INDEX(Sorted_by_Variable!AL$557:AL$609,D970)</f>
        <v>1746.2694036796815</v>
      </c>
      <c r="AN983" s="200">
        <f>INDEX(Sorted_by_Variable!AM$557:AM$609,D970)</f>
        <v>1764.0271213540802</v>
      </c>
      <c r="AO983" s="200">
        <f>INDEX(Sorted_by_Variable!AN$557:AN$609,D970)</f>
        <v>1782.4540806806833</v>
      </c>
      <c r="AP983" s="200">
        <f>INDEX(Sorted_by_Variable!AO$557:AO$609,D970)</f>
        <v>1801.4746344390935</v>
      </c>
      <c r="AQ983" s="201">
        <f>INDEX(Sorted_by_Variable!AP$557:AP$609,D970)</f>
        <v>1821.0211467030804</v>
      </c>
      <c r="AS983" s="69" t="str">
        <f>C982&amp;"|"&amp;C983</f>
        <v>Annualized total cost of EE|Annualized total cost of EE</v>
      </c>
    </row>
    <row r="984" spans="2:45" x14ac:dyDescent="0.35">
      <c r="B984" s="36"/>
      <c r="C984" s="244" t="s">
        <v>2419</v>
      </c>
      <c r="D984" s="76" t="s">
        <v>2376</v>
      </c>
      <c r="E984" s="200"/>
      <c r="F984" s="199">
        <f>INDEX(Sorted_by_Variable!E$612:E$664,D970)</f>
        <v>0</v>
      </c>
      <c r="G984" s="200">
        <f>INDEX(Sorted_by_Variable!F$612:F$664,D970)</f>
        <v>0</v>
      </c>
      <c r="H984" s="200">
        <f>INDEX(Sorted_by_Variable!G$612:G$664,D970)</f>
        <v>0</v>
      </c>
      <c r="I984" s="200">
        <f>INDEX(Sorted_by_Variable!H$612:H$664,D970)</f>
        <v>0</v>
      </c>
      <c r="J984" s="200">
        <f>INDEX(Sorted_by_Variable!I$612:I$664,D970)</f>
        <v>0.97382808826800527</v>
      </c>
      <c r="K984" s="200">
        <f>INDEX(Sorted_by_Variable!J$612:J$664,D970)</f>
        <v>9.3183956627007944</v>
      </c>
      <c r="L984" s="200">
        <f>INDEX(Sorted_by_Variable!K$612:K$664,D970)</f>
        <v>24.771222648566972</v>
      </c>
      <c r="M984" s="200">
        <f>INDEX(Sorted_by_Variable!L$612:L$664,D970)</f>
        <v>51.740082518752132</v>
      </c>
      <c r="N984" s="200">
        <f>INDEX(Sorted_by_Variable!M$612:M$664,D970)</f>
        <v>86.446606349443428</v>
      </c>
      <c r="O984" s="200">
        <f>INDEX(Sorted_by_Variable!N$612:N$664,D970)</f>
        <v>136.22087704420451</v>
      </c>
      <c r="P984" s="200">
        <f>INDEX(Sorted_by_Variable!O$612:O$664,D970)</f>
        <v>193.89072123096332</v>
      </c>
      <c r="Q984" s="200">
        <f>INDEX(Sorted_by_Variable!P$612:P$664,D970)</f>
        <v>258.83047960135747</v>
      </c>
      <c r="R984" s="201">
        <f>INDEX(Sorted_by_Variable!Q$612:Q$664,D970)</f>
        <v>323.64115901956973</v>
      </c>
      <c r="S984" s="200">
        <f>INDEX(Sorted_by_Variable!R$612:R$664,D970)</f>
        <v>384.21601126954664</v>
      </c>
      <c r="T984" s="200">
        <f>INDEX(Sorted_by_Variable!S$612:S$664,D970)</f>
        <v>440.63032685119225</v>
      </c>
      <c r="U984" s="200">
        <f>INDEX(Sorted_by_Variable!T$612:T$664,D970)</f>
        <v>492.95449822171997</v>
      </c>
      <c r="V984" s="200">
        <f>INDEX(Sorted_by_Variable!U$612:U$664,D970)</f>
        <v>541.25414802763169</v>
      </c>
      <c r="W984" s="200">
        <f>INDEX(Sorted_by_Variable!V$612:V$664,D970)</f>
        <v>585.59025149479021</v>
      </c>
      <c r="X984" s="200">
        <f>INDEX(Sorted_by_Variable!W$612:W$664,D970)</f>
        <v>626.01925316488473</v>
      </c>
      <c r="Y984" s="200">
        <f>INDEX(Sorted_by_Variable!X$612:X$664,D970)</f>
        <v>662.59317815913914</v>
      </c>
      <c r="Z984" s="200">
        <f>INDEX(Sorted_by_Variable!Y$612:Y$664,D970)</f>
        <v>695.35973814293686</v>
      </c>
      <c r="AA984" s="200">
        <f>INDEX(Sorted_by_Variable!Z$612:Z$664,D970)</f>
        <v>724.36243215810021</v>
      </c>
      <c r="AB984" s="200">
        <f>INDEX(Sorted_by_Variable!AA$612:AA$664,D970)</f>
        <v>749.64064248287309</v>
      </c>
      <c r="AC984" s="200">
        <f>INDEX(Sorted_by_Variable!AB$612:AB$664,D970)</f>
        <v>771.22972567319528</v>
      </c>
      <c r="AD984" s="200">
        <f>INDEX(Sorted_by_Variable!AC$612:AC$664,D970)</f>
        <v>789.21235304252923</v>
      </c>
      <c r="AE984" s="200">
        <f>INDEX(Sorted_by_Variable!AD$612:AD$664,D970)</f>
        <v>804.00563918752823</v>
      </c>
      <c r="AF984" s="200">
        <f>INDEX(Sorted_by_Variable!AE$612:AE$664,D970)</f>
        <v>816.02153297426071</v>
      </c>
      <c r="AG984" s="200">
        <f>INDEX(Sorted_by_Variable!AF$612:AF$664,D970)</f>
        <v>825.9134597434138</v>
      </c>
      <c r="AH984" s="200">
        <f>INDEX(Sorted_by_Variable!AG$612:AG$664,D970)</f>
        <v>834.15930157524906</v>
      </c>
      <c r="AI984" s="200">
        <f>INDEX(Sorted_by_Variable!AH$612:AH$664,D970)</f>
        <v>841.65795563555446</v>
      </c>
      <c r="AJ984" s="200">
        <f>INDEX(Sorted_by_Variable!AI$612:AI$664,D970)</f>
        <v>848.94733320504611</v>
      </c>
      <c r="AK984" s="200">
        <f>INDEX(Sorted_by_Variable!AJ$612:AJ$664,D970)</f>
        <v>856.55306315250743</v>
      </c>
      <c r="AL984" s="200">
        <f>INDEX(Sorted_by_Variable!AK$612:AK$664,D970)</f>
        <v>864.63244047161413</v>
      </c>
      <c r="AM984" s="200">
        <f>INDEX(Sorted_by_Variable!AL$612:AL$664,D970)</f>
        <v>873.13470183984077</v>
      </c>
      <c r="AN984" s="200">
        <f>INDEX(Sorted_by_Variable!AM$612:AM$664,D970)</f>
        <v>882.01356067704012</v>
      </c>
      <c r="AO984" s="200">
        <f>INDEX(Sorted_by_Variable!AN$612:AN$664,D970)</f>
        <v>891.22704034034166</v>
      </c>
      <c r="AP984" s="200">
        <f>INDEX(Sorted_by_Variable!AO$612:AO$664,D970)</f>
        <v>900.73731721954675</v>
      </c>
      <c r="AQ984" s="201">
        <f>INDEX(Sorted_by_Variable!AP$612:AP$664,D970)</f>
        <v>910.51057335154019</v>
      </c>
      <c r="AS984" s="69" t="str">
        <f>C982&amp;"|"&amp;C984</f>
        <v>Annualized total cost of EE|Annualized program cost of EE</v>
      </c>
    </row>
    <row r="985" spans="2:45" x14ac:dyDescent="0.35">
      <c r="B985" s="36"/>
      <c r="C985" s="244" t="s">
        <v>2420</v>
      </c>
      <c r="D985" s="76" t="s">
        <v>2376</v>
      </c>
      <c r="E985" s="200"/>
      <c r="F985" s="199">
        <f>INDEX(Sorted_by_Variable!E$667:E$719,D970)</f>
        <v>0</v>
      </c>
      <c r="G985" s="200">
        <f>INDEX(Sorted_by_Variable!F$667:F$719,D970)</f>
        <v>0</v>
      </c>
      <c r="H985" s="200">
        <f>INDEX(Sorted_by_Variable!G$667:G$719,D970)</f>
        <v>0</v>
      </c>
      <c r="I985" s="200">
        <f>INDEX(Sorted_by_Variable!H$667:H$719,D970)</f>
        <v>0</v>
      </c>
      <c r="J985" s="200">
        <f>INDEX(Sorted_by_Variable!I$667:I$719,D970)</f>
        <v>0.97382808826800527</v>
      </c>
      <c r="K985" s="200">
        <f>INDEX(Sorted_by_Variable!J$667:J$719,D970)</f>
        <v>9.3183956627007944</v>
      </c>
      <c r="L985" s="200">
        <f>INDEX(Sorted_by_Variable!K$667:K$719,D970)</f>
        <v>24.771222648566972</v>
      </c>
      <c r="M985" s="200">
        <f>INDEX(Sorted_by_Variable!L$667:L$719,D970)</f>
        <v>51.740082518752132</v>
      </c>
      <c r="N985" s="200">
        <f>INDEX(Sorted_by_Variable!M$667:M$719,D970)</f>
        <v>86.446606349443428</v>
      </c>
      <c r="O985" s="200">
        <f>INDEX(Sorted_by_Variable!N$667:N$719,D970)</f>
        <v>136.22087704420451</v>
      </c>
      <c r="P985" s="200">
        <f>INDEX(Sorted_by_Variable!O$667:O$719,D970)</f>
        <v>193.89072123096332</v>
      </c>
      <c r="Q985" s="200">
        <f>INDEX(Sorted_by_Variable!P$667:P$719,D970)</f>
        <v>258.83047960135747</v>
      </c>
      <c r="R985" s="201">
        <f>INDEX(Sorted_by_Variable!Q$667:Q$719,D970)</f>
        <v>323.64115901956973</v>
      </c>
      <c r="S985" s="200">
        <f>INDEX(Sorted_by_Variable!R$667:R$719,D970)</f>
        <v>384.21601126954664</v>
      </c>
      <c r="T985" s="200">
        <f>INDEX(Sorted_by_Variable!S$667:S$719,D970)</f>
        <v>440.63032685119225</v>
      </c>
      <c r="U985" s="200">
        <f>INDEX(Sorted_by_Variable!T$667:T$719,D970)</f>
        <v>492.95449822171997</v>
      </c>
      <c r="V985" s="200">
        <f>INDEX(Sorted_by_Variable!U$667:U$719,D970)</f>
        <v>541.25414802763169</v>
      </c>
      <c r="W985" s="200">
        <f>INDEX(Sorted_by_Variable!V$667:V$719,D970)</f>
        <v>585.59025149479021</v>
      </c>
      <c r="X985" s="200">
        <f>INDEX(Sorted_by_Variable!W$667:W$719,D970)</f>
        <v>626.01925316488473</v>
      </c>
      <c r="Y985" s="200">
        <f>INDEX(Sorted_by_Variable!X$667:X$719,D970)</f>
        <v>662.59317815913914</v>
      </c>
      <c r="Z985" s="200">
        <f>INDEX(Sorted_by_Variable!Y$667:Y$719,D970)</f>
        <v>695.35973814293686</v>
      </c>
      <c r="AA985" s="200">
        <f>INDEX(Sorted_by_Variable!Z$667:Z$719,D970)</f>
        <v>724.36243215810021</v>
      </c>
      <c r="AB985" s="200">
        <f>INDEX(Sorted_by_Variable!AA$667:AA$719,D970)</f>
        <v>749.64064248287309</v>
      </c>
      <c r="AC985" s="200">
        <f>INDEX(Sorted_by_Variable!AB$667:AB$719,D970)</f>
        <v>771.22972567319528</v>
      </c>
      <c r="AD985" s="200">
        <f>INDEX(Sorted_by_Variable!AC$667:AC$719,D970)</f>
        <v>789.21235304252923</v>
      </c>
      <c r="AE985" s="200">
        <f>INDEX(Sorted_by_Variable!AD$667:AD$719,D970)</f>
        <v>804.00563918752823</v>
      </c>
      <c r="AF985" s="200">
        <f>INDEX(Sorted_by_Variable!AE$667:AE$719,D970)</f>
        <v>816.02153297426071</v>
      </c>
      <c r="AG985" s="200">
        <f>INDEX(Sorted_by_Variable!AF$667:AF$719,D970)</f>
        <v>825.9134597434138</v>
      </c>
      <c r="AH985" s="200">
        <f>INDEX(Sorted_by_Variable!AG$667:AG$719,D970)</f>
        <v>834.15930157524906</v>
      </c>
      <c r="AI985" s="200">
        <f>INDEX(Sorted_by_Variable!AH$667:AH$719,D970)</f>
        <v>841.65795563555446</v>
      </c>
      <c r="AJ985" s="200">
        <f>INDEX(Sorted_by_Variable!AI$667:AI$719,D970)</f>
        <v>848.94733320504611</v>
      </c>
      <c r="AK985" s="200">
        <f>INDEX(Sorted_by_Variable!AJ$667:AJ$719,D970)</f>
        <v>856.55306315250743</v>
      </c>
      <c r="AL985" s="200">
        <f>INDEX(Sorted_by_Variable!AK$667:AK$719,D970)</f>
        <v>864.63244047161413</v>
      </c>
      <c r="AM985" s="200">
        <f>INDEX(Sorted_by_Variable!AL$667:AL$719,D970)</f>
        <v>873.13470183984077</v>
      </c>
      <c r="AN985" s="200">
        <f>INDEX(Sorted_by_Variable!AM$667:AM$719,D970)</f>
        <v>882.01356067704012</v>
      </c>
      <c r="AO985" s="200">
        <f>INDEX(Sorted_by_Variable!AN$667:AN$719,D970)</f>
        <v>891.22704034034166</v>
      </c>
      <c r="AP985" s="200">
        <f>INDEX(Sorted_by_Variable!AO$667:AO$719,D970)</f>
        <v>900.73731721954675</v>
      </c>
      <c r="AQ985" s="201">
        <f>INDEX(Sorted_by_Variable!AP$667:AP$719,D970)</f>
        <v>910.51057335154019</v>
      </c>
      <c r="AS985" s="69" t="str">
        <f>C982&amp;"|"&amp;C985</f>
        <v>Annualized total cost of EE|Annualized participant cost of EE</v>
      </c>
    </row>
    <row r="986" spans="2:45" x14ac:dyDescent="0.35">
      <c r="B986" s="231"/>
      <c r="C986" s="247" t="s">
        <v>2421</v>
      </c>
      <c r="D986" s="248"/>
      <c r="E986" s="250"/>
      <c r="F986" s="249"/>
      <c r="G986" s="250"/>
      <c r="H986" s="250"/>
      <c r="I986" s="250"/>
      <c r="J986" s="250"/>
      <c r="K986" s="250"/>
      <c r="L986" s="250"/>
      <c r="M986" s="250"/>
      <c r="N986" s="250"/>
      <c r="O986" s="250"/>
      <c r="P986" s="250"/>
      <c r="Q986" s="250"/>
      <c r="R986" s="251"/>
      <c r="S986" s="250"/>
      <c r="T986" s="250"/>
      <c r="U986" s="250"/>
      <c r="V986" s="250"/>
      <c r="W986" s="250"/>
      <c r="X986" s="250"/>
      <c r="Y986" s="250"/>
      <c r="Z986" s="250"/>
      <c r="AA986" s="250"/>
      <c r="AB986" s="250"/>
      <c r="AC986" s="250"/>
      <c r="AD986" s="250"/>
      <c r="AE986" s="250"/>
      <c r="AF986" s="250"/>
      <c r="AG986" s="250"/>
      <c r="AH986" s="250"/>
      <c r="AI986" s="250"/>
      <c r="AJ986" s="250"/>
      <c r="AK986" s="250"/>
      <c r="AL986" s="250"/>
      <c r="AM986" s="250"/>
      <c r="AN986" s="250"/>
      <c r="AO986" s="250"/>
      <c r="AP986" s="250"/>
      <c r="AQ986" s="251"/>
      <c r="AS986" s="69" t="str">
        <f>C986</f>
        <v>Annual first-year costs</v>
      </c>
    </row>
    <row r="987" spans="2:45" x14ac:dyDescent="0.35">
      <c r="B987" s="36"/>
      <c r="C987" s="244" t="s">
        <v>2394</v>
      </c>
      <c r="D987" s="76" t="s">
        <v>2376</v>
      </c>
      <c r="E987" s="200"/>
      <c r="F987" s="199">
        <f>INDEX(Sorted_by_Variable!E$722:E$774,D970)</f>
        <v>0</v>
      </c>
      <c r="G987" s="200">
        <f>INDEX(Sorted_by_Variable!F$722:F$774,D970)</f>
        <v>0</v>
      </c>
      <c r="H987" s="200">
        <f>INDEX(Sorted_by_Variable!G$722:G$774,D970)</f>
        <v>0</v>
      </c>
      <c r="I987" s="200">
        <f>INDEX(Sorted_by_Variable!H$722:H$774,D970)</f>
        <v>0</v>
      </c>
      <c r="J987" s="200">
        <f>INDEX(Sorted_by_Variable!I$722:I$774,D970)</f>
        <v>16.457650000000001</v>
      </c>
      <c r="K987" s="200">
        <f>INDEX(Sorted_by_Variable!J$722:J$774,D970)</f>
        <v>141.88900115733574</v>
      </c>
      <c r="L987" s="200">
        <f>INDEX(Sorted_by_Variable!K$722:K$774,D970)</f>
        <v>269.48610115857741</v>
      </c>
      <c r="M987" s="200">
        <f>INDEX(Sorted_by_Variable!L$722:L$774,D970)</f>
        <v>478.29000740854667</v>
      </c>
      <c r="N987" s="200">
        <f>INDEX(Sorted_by_Variable!M$722:M$774,D970)</f>
        <v>634.22933152244525</v>
      </c>
      <c r="O987" s="200">
        <f>INDEX(Sorted_by_Variable!N$722:N$774,D970)</f>
        <v>922.25405315640205</v>
      </c>
      <c r="P987" s="200">
        <f>INDEX(Sorted_by_Variable!O$722:O$774,D970)</f>
        <v>1104.2285698291648</v>
      </c>
      <c r="Q987" s="200">
        <f>INDEX(Sorted_by_Variable!P$722:P$774,D970)</f>
        <v>1285.2070790445514</v>
      </c>
      <c r="R987" s="201">
        <f>INDEX(Sorted_by_Variable!Q$722:Q$774,D970)</f>
        <v>1350.6681285209281</v>
      </c>
      <c r="S987" s="200">
        <f>INDEX(Sorted_by_Variable!R$722:R$774,D970)</f>
        <v>1350.1706400097987</v>
      </c>
      <c r="T987" s="200">
        <f>INDEX(Sorted_by_Variable!S$722:S$774,D970)</f>
        <v>1350.9193738859062</v>
      </c>
      <c r="U987" s="200">
        <f>INDEX(Sorted_by_Variable!T$722:T$774,D970)</f>
        <v>1352.8971441045237</v>
      </c>
      <c r="V987" s="200">
        <f>INDEX(Sorted_by_Variable!U$722:U$774,D970)</f>
        <v>1356.0880272068116</v>
      </c>
      <c r="W987" s="200">
        <f>INDEX(Sorted_by_Variable!V$722:V$774,D970)</f>
        <v>1360.4773300437705</v>
      </c>
      <c r="X987" s="200">
        <f>INDEX(Sorted_by_Variable!W$722:W$774,D970)</f>
        <v>1366.0515589836607</v>
      </c>
      <c r="Y987" s="200">
        <f>INDEX(Sorted_by_Variable!X$722:X$774,D970)</f>
        <v>1372.7983905551739</v>
      </c>
      <c r="Z987" s="200">
        <f>INDEX(Sorted_by_Variable!Y$722:Y$774,D970)</f>
        <v>1380.7066434805436</v>
      </c>
      <c r="AA987" s="200">
        <f>INDEX(Sorted_by_Variable!Z$722:Z$774,D970)</f>
        <v>1389.7662520545966</v>
      </c>
      <c r="AB987" s="200">
        <f>INDEX(Sorted_by_Variable!AA$722:AA$774,D970)</f>
        <v>1399.968240827505</v>
      </c>
      <c r="AC987" s="200">
        <f>INDEX(Sorted_by_Variable!AB$722:AB$774,D970)</f>
        <v>1411.3047005506999</v>
      </c>
      <c r="AD987" s="200">
        <f>INDEX(Sorted_by_Variable!AC$722:AC$774,D970)</f>
        <v>1423.7687653470327</v>
      </c>
      <c r="AE987" s="200">
        <f>INDEX(Sorted_by_Variable!AD$722:AD$774,D970)</f>
        <v>1437.3364010336643</v>
      </c>
      <c r="AF987" s="200">
        <f>INDEX(Sorted_by_Variable!AE$722:AE$774,D970)</f>
        <v>1451.8644028979425</v>
      </c>
      <c r="AG987" s="200">
        <f>INDEX(Sorted_by_Variable!AF$722:AF$774,D970)</f>
        <v>1467.2102154330487</v>
      </c>
      <c r="AH987" s="200">
        <f>INDEX(Sorted_by_Variable!AG$722:AG$774,D970)</f>
        <v>1483.2325546890688</v>
      </c>
      <c r="AI987" s="200">
        <f>INDEX(Sorted_by_Variable!AH$722:AH$774,D970)</f>
        <v>1500.1302999319696</v>
      </c>
      <c r="AJ987" s="200">
        <f>INDEX(Sorted_by_Variable!AI$722:AI$774,D970)</f>
        <v>1517.4304700048169</v>
      </c>
      <c r="AK987" s="200">
        <f>INDEX(Sorted_by_Variable!AJ$722:AJ$774,D970)</f>
        <v>1534.9990944089473</v>
      </c>
      <c r="AL987" s="200">
        <f>INDEX(Sorted_by_Variable!AK$722:AK$774,D970)</f>
        <v>1552.7053430363117</v>
      </c>
      <c r="AM987" s="200">
        <f>INDEX(Sorted_by_Variable!AL$722:AL$774,D970)</f>
        <v>1570.5117852710159</v>
      </c>
      <c r="AN987" s="200">
        <f>INDEX(Sorted_by_Variable!AM$722:AM$774,D970)</f>
        <v>1588.4337605495864</v>
      </c>
      <c r="AO987" s="200">
        <f>INDEX(Sorted_by_Variable!AN$722:AN$774,D970)</f>
        <v>1606.4855011774437</v>
      </c>
      <c r="AP987" s="200">
        <f>INDEX(Sorted_by_Variable!AO$722:AO$774,D970)</f>
        <v>1624.680174924853</v>
      </c>
      <c r="AQ987" s="201">
        <f>INDEX(Sorted_by_Variable!AP$722:AP$774,D970)</f>
        <v>1643.0299251165934</v>
      </c>
      <c r="AS987" s="69" t="str">
        <f>C986&amp;"|"&amp;C987</f>
        <v>Annual first-year costs|Annual total cost of EE</v>
      </c>
    </row>
    <row r="988" spans="2:45" x14ac:dyDescent="0.35">
      <c r="B988" s="36"/>
      <c r="C988" s="244" t="s">
        <v>2385</v>
      </c>
      <c r="D988" s="76" t="s">
        <v>2376</v>
      </c>
      <c r="E988" s="200"/>
      <c r="F988" s="199">
        <f>INDEX(Sorted_by_Variable!E$777:E$829,D970)</f>
        <v>0</v>
      </c>
      <c r="G988" s="200">
        <f>INDEX(Sorted_by_Variable!F$777:F$829,D970)</f>
        <v>0</v>
      </c>
      <c r="H988" s="200">
        <f>INDEX(Sorted_by_Variable!G$777:G$829,D970)</f>
        <v>0</v>
      </c>
      <c r="I988" s="200">
        <f>INDEX(Sorted_by_Variable!H$777:H$829,D970)</f>
        <v>0</v>
      </c>
      <c r="J988" s="200">
        <f>INDEX(Sorted_by_Variable!I$777:I$829,D970)</f>
        <v>8.2288250000000005</v>
      </c>
      <c r="K988" s="200">
        <f>INDEX(Sorted_by_Variable!J$777:J$829,D970)</f>
        <v>70.944500578667871</v>
      </c>
      <c r="L988" s="200">
        <f>INDEX(Sorted_by_Variable!K$777:K$829,D970)</f>
        <v>134.74305057928871</v>
      </c>
      <c r="M988" s="200">
        <f>INDEX(Sorted_by_Variable!L$777:L$829,D970)</f>
        <v>239.14500370427334</v>
      </c>
      <c r="N988" s="200">
        <f>INDEX(Sorted_by_Variable!M$777:M$829,D970)</f>
        <v>317.11466576122262</v>
      </c>
      <c r="O988" s="200">
        <f>INDEX(Sorted_by_Variable!N$777:N$829,D970)</f>
        <v>461.12702657820103</v>
      </c>
      <c r="P988" s="200">
        <f>INDEX(Sorted_by_Variable!O$777:O$829,D970)</f>
        <v>552.11428491458241</v>
      </c>
      <c r="Q988" s="200">
        <f>INDEX(Sorted_by_Variable!P$777:P$829,D970)</f>
        <v>642.6035395222757</v>
      </c>
      <c r="R988" s="201">
        <f>INDEX(Sorted_by_Variable!Q$777:Q$829,D970)</f>
        <v>675.33406426046406</v>
      </c>
      <c r="S988" s="200">
        <f>INDEX(Sorted_by_Variable!R$777:R$829,D970)</f>
        <v>675.08532000489936</v>
      </c>
      <c r="T988" s="200">
        <f>INDEX(Sorted_by_Variable!S$777:S$829,D970)</f>
        <v>675.45968694295311</v>
      </c>
      <c r="U988" s="200">
        <f>INDEX(Sorted_by_Variable!T$777:T$829,D970)</f>
        <v>676.44857205226185</v>
      </c>
      <c r="V988" s="200">
        <f>INDEX(Sorted_by_Variable!U$777:U$829,D970)</f>
        <v>678.0440136034058</v>
      </c>
      <c r="W988" s="200">
        <f>INDEX(Sorted_by_Variable!V$777:V$829,D970)</f>
        <v>680.23866502188525</v>
      </c>
      <c r="X988" s="200">
        <f>INDEX(Sorted_by_Variable!W$777:W$829,D970)</f>
        <v>683.02577949183035</v>
      </c>
      <c r="Y988" s="200">
        <f>INDEX(Sorted_by_Variable!X$777:X$829,D970)</f>
        <v>686.39919527758695</v>
      </c>
      <c r="Z988" s="200">
        <f>INDEX(Sorted_by_Variable!Y$777:Y$829,D970)</f>
        <v>690.35332174027178</v>
      </c>
      <c r="AA988" s="200">
        <f>INDEX(Sorted_by_Variable!Z$777:Z$829,D970)</f>
        <v>694.88312602729832</v>
      </c>
      <c r="AB988" s="200">
        <f>INDEX(Sorted_by_Variable!AA$777:AA$829,D970)</f>
        <v>699.98412041375252</v>
      </c>
      <c r="AC988" s="200">
        <f>INDEX(Sorted_by_Variable!AB$777:AB$829,D970)</f>
        <v>705.65235027534993</v>
      </c>
      <c r="AD988" s="200">
        <f>INDEX(Sorted_by_Variable!AC$777:AC$829,D970)</f>
        <v>711.88438267351637</v>
      </c>
      <c r="AE988" s="200">
        <f>INDEX(Sorted_by_Variable!AD$777:AD$829,D970)</f>
        <v>718.66820051683214</v>
      </c>
      <c r="AF988" s="200">
        <f>INDEX(Sorted_by_Variable!AE$777:AE$829,D970)</f>
        <v>725.93220144897123</v>
      </c>
      <c r="AG988" s="200">
        <f>INDEX(Sorted_by_Variable!AF$777:AF$829,D970)</f>
        <v>733.60510771652434</v>
      </c>
      <c r="AH988" s="200">
        <f>INDEX(Sorted_by_Variable!AG$777:AG$829,D970)</f>
        <v>741.61627734453441</v>
      </c>
      <c r="AI988" s="200">
        <f>INDEX(Sorted_by_Variable!AH$777:AH$829,D970)</f>
        <v>750.0651499659848</v>
      </c>
      <c r="AJ988" s="200">
        <f>INDEX(Sorted_by_Variable!AI$777:AI$829,D970)</f>
        <v>758.71523500240846</v>
      </c>
      <c r="AK988" s="200">
        <f>INDEX(Sorted_by_Variable!AJ$777:AJ$829,D970)</f>
        <v>767.49954720447363</v>
      </c>
      <c r="AL988" s="200">
        <f>INDEX(Sorted_by_Variable!AK$777:AK$829,D970)</f>
        <v>776.35267151815583</v>
      </c>
      <c r="AM988" s="200">
        <f>INDEX(Sorted_by_Variable!AL$777:AL$829,D970)</f>
        <v>785.25589263550796</v>
      </c>
      <c r="AN988" s="200">
        <f>INDEX(Sorted_by_Variable!AM$777:AM$829,D970)</f>
        <v>794.2168802747932</v>
      </c>
      <c r="AO988" s="200">
        <f>INDEX(Sorted_by_Variable!AN$777:AN$829,D970)</f>
        <v>803.24275058872183</v>
      </c>
      <c r="AP988" s="200">
        <f>INDEX(Sorted_by_Variable!AO$777:AO$829,D970)</f>
        <v>812.34008746242648</v>
      </c>
      <c r="AQ988" s="201">
        <f>INDEX(Sorted_by_Variable!AP$777:AP$829,D970)</f>
        <v>821.5149625582967</v>
      </c>
      <c r="AS988" s="69" t="str">
        <f>C986&amp;"|"&amp;C988</f>
        <v>Annual first-year costs|Annual program cost of EE</v>
      </c>
    </row>
    <row r="989" spans="2:45" ht="18" thickBot="1" x14ac:dyDescent="0.4">
      <c r="B989" s="29"/>
      <c r="C989" s="245" t="s">
        <v>2386</v>
      </c>
      <c r="D989" s="96" t="s">
        <v>2376</v>
      </c>
      <c r="E989" s="203"/>
      <c r="F989" s="202">
        <f>INDEX(Sorted_by_Variable!E$832:E$884,D970)</f>
        <v>0</v>
      </c>
      <c r="G989" s="203">
        <f>INDEX(Sorted_by_Variable!F$832:F$884,D970)</f>
        <v>0</v>
      </c>
      <c r="H989" s="203">
        <f>INDEX(Sorted_by_Variable!G$832:G$884,D970)</f>
        <v>0</v>
      </c>
      <c r="I989" s="203">
        <f>INDEX(Sorted_by_Variable!H$832:H$884,D970)</f>
        <v>0</v>
      </c>
      <c r="J989" s="203">
        <f>INDEX(Sorted_by_Variable!I$832:I$884,D970)</f>
        <v>8.2288250000000005</v>
      </c>
      <c r="K989" s="203">
        <f>INDEX(Sorted_by_Variable!J$832:J$884,D970)</f>
        <v>70.944500578667871</v>
      </c>
      <c r="L989" s="203">
        <f>INDEX(Sorted_by_Variable!K$832:K$884,D970)</f>
        <v>134.74305057928871</v>
      </c>
      <c r="M989" s="203">
        <f>INDEX(Sorted_by_Variable!L$832:L$884,D970)</f>
        <v>239.14500370427334</v>
      </c>
      <c r="N989" s="203">
        <f>INDEX(Sorted_by_Variable!M$832:M$884,D970)</f>
        <v>317.11466576122262</v>
      </c>
      <c r="O989" s="203">
        <f>INDEX(Sorted_by_Variable!N$832:N$884,D970)</f>
        <v>461.12702657820103</v>
      </c>
      <c r="P989" s="203">
        <f>INDEX(Sorted_by_Variable!O$832:O$884,D970)</f>
        <v>552.11428491458241</v>
      </c>
      <c r="Q989" s="203">
        <f>INDEX(Sorted_by_Variable!P$832:P$884,D970)</f>
        <v>642.6035395222757</v>
      </c>
      <c r="R989" s="204">
        <f>INDEX(Sorted_by_Variable!Q$832:Q$884,D970)</f>
        <v>675.33406426046406</v>
      </c>
      <c r="S989" s="203">
        <f>INDEX(Sorted_by_Variable!R$832:R$884,D970)</f>
        <v>675.08532000489936</v>
      </c>
      <c r="T989" s="203">
        <f>INDEX(Sorted_by_Variable!S$832:S$884,D970)</f>
        <v>675.45968694295311</v>
      </c>
      <c r="U989" s="203">
        <f>INDEX(Sorted_by_Variable!T$832:T$884,D970)</f>
        <v>676.44857205226185</v>
      </c>
      <c r="V989" s="203">
        <f>INDEX(Sorted_by_Variable!U$832:U$884,D970)</f>
        <v>678.0440136034058</v>
      </c>
      <c r="W989" s="203">
        <f>INDEX(Sorted_by_Variable!V$832:V$884,D970)</f>
        <v>680.23866502188525</v>
      </c>
      <c r="X989" s="203">
        <f>INDEX(Sorted_by_Variable!W$832:W$884,D970)</f>
        <v>683.02577949183035</v>
      </c>
      <c r="Y989" s="203">
        <f>INDEX(Sorted_by_Variable!X$832:X$884,D970)</f>
        <v>686.39919527758695</v>
      </c>
      <c r="Z989" s="203">
        <f>INDEX(Sorted_by_Variable!Y$832:Y$884,D970)</f>
        <v>690.35332174027178</v>
      </c>
      <c r="AA989" s="203">
        <f>INDEX(Sorted_by_Variable!Z$832:Z$884,D970)</f>
        <v>694.88312602729832</v>
      </c>
      <c r="AB989" s="203">
        <f>INDEX(Sorted_by_Variable!AA$832:AA$884,D970)</f>
        <v>699.98412041375252</v>
      </c>
      <c r="AC989" s="203">
        <f>INDEX(Sorted_by_Variable!AB$832:AB$884,D970)</f>
        <v>705.65235027534993</v>
      </c>
      <c r="AD989" s="203">
        <f>INDEX(Sorted_by_Variable!AC$832:AC$884,D970)</f>
        <v>711.88438267351637</v>
      </c>
      <c r="AE989" s="203">
        <f>INDEX(Sorted_by_Variable!AD$832:AD$884,D970)</f>
        <v>718.66820051683214</v>
      </c>
      <c r="AF989" s="203">
        <f>INDEX(Sorted_by_Variable!AE$832:AE$884,D970)</f>
        <v>725.93220144897123</v>
      </c>
      <c r="AG989" s="203">
        <f>INDEX(Sorted_by_Variable!AF$832:AF$884,D970)</f>
        <v>733.60510771652434</v>
      </c>
      <c r="AH989" s="203">
        <f>INDEX(Sorted_by_Variable!AG$832:AG$884,D970)</f>
        <v>741.61627734453441</v>
      </c>
      <c r="AI989" s="203">
        <f>INDEX(Sorted_by_Variable!AH$832:AH$884,D970)</f>
        <v>750.0651499659848</v>
      </c>
      <c r="AJ989" s="203">
        <f>INDEX(Sorted_by_Variable!AI$832:AI$884,D970)</f>
        <v>758.71523500240846</v>
      </c>
      <c r="AK989" s="203">
        <f>INDEX(Sorted_by_Variable!AJ$832:AJ$884,D970)</f>
        <v>767.49954720447363</v>
      </c>
      <c r="AL989" s="203">
        <f>INDEX(Sorted_by_Variable!AK$832:AK$884,D970)</f>
        <v>776.35267151815583</v>
      </c>
      <c r="AM989" s="203">
        <f>INDEX(Sorted_by_Variable!AL$832:AL$884,D970)</f>
        <v>785.25589263550796</v>
      </c>
      <c r="AN989" s="203">
        <f>INDEX(Sorted_by_Variable!AM$832:AM$884,D970)</f>
        <v>794.2168802747932</v>
      </c>
      <c r="AO989" s="203">
        <f>INDEX(Sorted_by_Variable!AN$832:AN$884,D970)</f>
        <v>803.24275058872183</v>
      </c>
      <c r="AP989" s="203">
        <f>INDEX(Sorted_by_Variable!AO$832:AO$884,D970)</f>
        <v>812.34008746242648</v>
      </c>
      <c r="AQ989" s="204">
        <f>INDEX(Sorted_by_Variable!AP$832:AP$884,D970)</f>
        <v>821.5149625582967</v>
      </c>
      <c r="AS989" s="69" t="str">
        <f>C986&amp;"|"&amp;C989</f>
        <v>Annual first-year costs|Annual participant cost of EE</v>
      </c>
    </row>
    <row r="990" spans="2:45" ht="18.75" thickTop="1" thickBot="1" x14ac:dyDescent="0.4"/>
    <row r="991" spans="2:45" ht="25.5" thickTop="1" x14ac:dyDescent="0.5">
      <c r="B991" s="217" t="str">
        <f>INDEX(Sorted_by_Variable!$C$7:$C$59,D991)</f>
        <v>Washington</v>
      </c>
      <c r="C991" s="94"/>
      <c r="D991" s="228">
        <f>D970+1</f>
        <v>46</v>
      </c>
      <c r="E991" s="220"/>
      <c r="F991" s="222"/>
      <c r="G991" s="94"/>
      <c r="H991" s="94"/>
      <c r="I991" s="94"/>
      <c r="J991" s="94"/>
      <c r="K991" s="94"/>
      <c r="L991" s="94"/>
      <c r="M991" s="94"/>
      <c r="N991" s="94"/>
      <c r="O991" s="94"/>
      <c r="P991" s="94"/>
      <c r="Q991" s="94"/>
      <c r="R991" s="220"/>
      <c r="S991" s="94"/>
      <c r="T991" s="94"/>
      <c r="U991" s="94"/>
      <c r="V991" s="94"/>
      <c r="W991" s="94"/>
      <c r="X991" s="94"/>
      <c r="Y991" s="94"/>
      <c r="Z991" s="94"/>
      <c r="AA991" s="94"/>
      <c r="AB991" s="94"/>
      <c r="AC991" s="94"/>
      <c r="AD991" s="94"/>
      <c r="AE991" s="94"/>
      <c r="AF991" s="94"/>
      <c r="AG991" s="94"/>
      <c r="AH991" s="94"/>
      <c r="AI991" s="94"/>
      <c r="AJ991" s="94"/>
      <c r="AK991" s="94"/>
      <c r="AL991" s="94"/>
      <c r="AM991" s="94"/>
      <c r="AN991" s="94"/>
      <c r="AO991" s="94"/>
      <c r="AP991" s="94"/>
      <c r="AQ991" s="220"/>
      <c r="AS991" s="69"/>
    </row>
    <row r="992" spans="2:45" x14ac:dyDescent="0.35">
      <c r="C992" t="s">
        <v>2358</v>
      </c>
      <c r="D992" s="76" t="s">
        <v>0</v>
      </c>
      <c r="E992" s="166">
        <f>INDEX(Sorted_by_Variable!D$7:D$59,D991)</f>
        <v>93230.115000000005</v>
      </c>
      <c r="F992" s="167">
        <f>INDEX(Sorted_by_Variable!E$7:E$59,D991)</f>
        <v>94138.310178586675</v>
      </c>
      <c r="G992" s="166">
        <f>INDEX(Sorted_by_Variable!F$7:F$59,D991)</f>
        <v>95055.35248218663</v>
      </c>
      <c r="H992" s="166">
        <f>INDEX(Sorted_by_Variable!G$7:G$59,D991)</f>
        <v>95981.328094500073</v>
      </c>
      <c r="I992" s="166">
        <f>INDEX(Sorted_by_Variable!H$7:H$59,D991)</f>
        <v>96916.324038780207</v>
      </c>
      <c r="J992" s="166">
        <f>INDEX(Sorted_by_Variable!I$7:I$59,D991)</f>
        <v>97860.428186011632</v>
      </c>
      <c r="K992" s="166">
        <f>INDEX(Sorted_by_Variable!J$7:J$59,D991)</f>
        <v>98813.729263168541</v>
      </c>
      <c r="L992" s="166">
        <f>INDEX(Sorted_by_Variable!K$7:K$59,D991)</f>
        <v>99776.316861553219</v>
      </c>
      <c r="M992" s="166">
        <f>INDEX(Sorted_by_Variable!L$7:L$59,D991)</f>
        <v>100748.28144521589</v>
      </c>
      <c r="N992" s="166">
        <f>INDEX(Sorted_by_Variable!M$7:M$59,D991)</f>
        <v>101729.71435945651</v>
      </c>
      <c r="O992" s="166">
        <f>INDEX(Sorted_by_Variable!N$7:N$59,D991)</f>
        <v>102720.7078394094</v>
      </c>
      <c r="P992" s="166">
        <f>INDEX(Sorted_by_Variable!O$7:O$59,D991)</f>
        <v>103721.3550187115</v>
      </c>
      <c r="Q992" s="166">
        <f>INDEX(Sorted_by_Variable!P$7:P$59,D991)</f>
        <v>104731.74993825515</v>
      </c>
      <c r="R992" s="168">
        <f>INDEX(Sorted_by_Variable!Q$7:Q$59,D991)</f>
        <v>105751.98755502595</v>
      </c>
      <c r="S992" s="166">
        <f>INDEX(Sorted_by_Variable!R$7:R$59,D991)</f>
        <v>106782.16375102691</v>
      </c>
      <c r="T992" s="166">
        <f>INDEX(Sorted_by_Variable!S$7:S$59,D991)</f>
        <v>107822.37534228939</v>
      </c>
      <c r="U992" s="166">
        <f>INDEX(Sorted_by_Variable!T$7:T$59,D991)</f>
        <v>108872.72008797193</v>
      </c>
      <c r="V992" s="166">
        <f>INDEX(Sorted_by_Variable!U$7:U$59,D991)</f>
        <v>109933.29669954762</v>
      </c>
      <c r="W992" s="166">
        <f>INDEX(Sorted_by_Variable!V$7:V$59,D991)</f>
        <v>111004.20485008102</v>
      </c>
      <c r="X992" s="166">
        <f>INDEX(Sorted_by_Variable!W$7:W$59,D991)</f>
        <v>112085.54518359546</v>
      </c>
      <c r="Y992" s="166">
        <f>INDEX(Sorted_by_Variable!X$7:X$59,D991)</f>
        <v>113177.41932453157</v>
      </c>
      <c r="Z992" s="166">
        <f>INDEX(Sorted_by_Variable!Y$7:Y$59,D991)</f>
        <v>114279.92988729791</v>
      </c>
      <c r="AA992" s="166">
        <f>INDEX(Sorted_by_Variable!Z$7:Z$59,D991)</f>
        <v>115393.18048591475</v>
      </c>
      <c r="AB992" s="166">
        <f>INDEX(Sorted_by_Variable!AA$7:AA$59,D991)</f>
        <v>116517.27574375166</v>
      </c>
      <c r="AC992" s="166">
        <f>INDEX(Sorted_by_Variable!AB$7:AB$59,D991)</f>
        <v>117652.32130336003</v>
      </c>
      <c r="AD992" s="166">
        <f>INDEX(Sorted_by_Variable!AC$7:AC$59,D991)</f>
        <v>118798.42383640143</v>
      </c>
      <c r="AE992" s="166">
        <f>INDEX(Sorted_by_Variable!AD$7:AD$59,D991)</f>
        <v>119955.69105367253</v>
      </c>
      <c r="AF992" s="166">
        <f>INDEX(Sorted_by_Variable!AE$7:AE$59,D991)</f>
        <v>121124.23171522784</v>
      </c>
      <c r="AG992" s="166">
        <f>INDEX(Sorted_by_Variable!AF$7:AF$59,D991)</f>
        <v>122304.15564060092</v>
      </c>
      <c r="AH992" s="166">
        <f>INDEX(Sorted_by_Variable!AG$7:AG$59,D991)</f>
        <v>123398.50962030225</v>
      </c>
      <c r="AI992" s="166">
        <f>INDEX(Sorted_by_Variable!AH$7:AH$59,D991)</f>
        <v>124502.65566820123</v>
      </c>
      <c r="AJ992" s="166">
        <f>INDEX(Sorted_by_Variable!AI$7:AI$59,D991)</f>
        <v>125616.6814018342</v>
      </c>
      <c r="AK992" s="166">
        <f>INDEX(Sorted_by_Variable!AJ$7:AJ$59,D991)</f>
        <v>126740.6752227223</v>
      </c>
      <c r="AL992" s="166">
        <f>INDEX(Sorted_by_Variable!AK$7:AK$59,D991)</f>
        <v>127874.72632338644</v>
      </c>
      <c r="AM992" s="166">
        <f>INDEX(Sorted_by_Variable!AL$7:AL$59,D991)</f>
        <v>129018.92469442496</v>
      </c>
      <c r="AN992" s="166">
        <f>INDEX(Sorted_by_Variable!AM$7:AM$59,D991)</f>
        <v>130173.36113165473</v>
      </c>
      <c r="AO992" s="166">
        <f>INDEX(Sorted_by_Variable!AN$7:AN$59,D991)</f>
        <v>131338.12724331606</v>
      </c>
      <c r="AP992" s="166">
        <f>INDEX(Sorted_by_Variable!AO$7:AO$59,D991)</f>
        <v>132513.31545734213</v>
      </c>
      <c r="AQ992" s="168">
        <f>INDEX(Sorted_by_Variable!AP$7:AP$59,D991)</f>
        <v>133699.01902869341</v>
      </c>
      <c r="AS992" s="69" t="str">
        <f t="shared" ref="AS992:AS1002" si="159">C992</f>
        <v>BAU sales</v>
      </c>
    </row>
    <row r="993" spans="2:45" x14ac:dyDescent="0.35">
      <c r="C993" t="s">
        <v>2372</v>
      </c>
      <c r="D993" s="76" t="s">
        <v>0</v>
      </c>
      <c r="E993" s="166">
        <f>INDEX(Sorted_by_Variable!D$62:D$114,D991)</f>
        <v>92373.978000000003</v>
      </c>
      <c r="F993" s="167">
        <f>INDEX(Sorted_by_Variable!E$62:E$114,D991)</f>
        <v>94138.310178586675</v>
      </c>
      <c r="G993" s="166">
        <f>INDEX(Sorted_by_Variable!F$62:F$114,D991)</f>
        <v>95055.35248218663</v>
      </c>
      <c r="H993" s="166">
        <f>INDEX(Sorted_by_Variable!G$62:G$114,D991)</f>
        <v>95981.328094500073</v>
      </c>
      <c r="I993" s="166">
        <f>INDEX(Sorted_by_Variable!H$62:H$114,D991)</f>
        <v>96916.324038780207</v>
      </c>
      <c r="J993" s="166">
        <f>INDEX(Sorted_by_Variable!I$62:I$114,D991)</f>
        <v>97004.291186011629</v>
      </c>
      <c r="K993" s="166">
        <f>INDEX(Sorted_by_Variable!J$62:J$114,D991)</f>
        <v>96951.729440916097</v>
      </c>
      <c r="L993" s="166">
        <f>INDEX(Sorted_by_Variable!K$62:K$114,D991)</f>
        <v>96770.431919462979</v>
      </c>
      <c r="M993" s="166">
        <f>INDEX(Sorted_by_Variable!L$62:L$114,D991)</f>
        <v>96472.784444789751</v>
      </c>
      <c r="N993" s="166">
        <f>INDEX(Sorted_by_Variable!M$62:M$114,D991)</f>
        <v>96248.535442823704</v>
      </c>
      <c r="O993" s="166">
        <f>INDEX(Sorted_by_Variable!N$62:N$114,D991)</f>
        <v>96113.373466161109</v>
      </c>
      <c r="P993" s="166">
        <f>INDEX(Sorted_by_Variable!O$62:O$114,D991)</f>
        <v>96065.87830437356</v>
      </c>
      <c r="Q993" s="166">
        <f>INDEX(Sorted_by_Variable!P$62:P$114,D991)</f>
        <v>96104.722289306606</v>
      </c>
      <c r="R993" s="168">
        <f>INDEX(Sorted_by_Variable!Q$62:Q$114,D991)</f>
        <v>96228.667794564695</v>
      </c>
      <c r="S993" s="166">
        <f>INDEX(Sorted_by_Variable!R$62:R$114,D991)</f>
        <v>96436.564845649831</v>
      </c>
      <c r="T993" s="166">
        <f>INDEX(Sorted_by_Variable!S$62:S$114,D991)</f>
        <v>96727.348837120662</v>
      </c>
      <c r="U993" s="166">
        <f>INDEX(Sorted_by_Variable!T$62:T$114,D991)</f>
        <v>97100.03835328079</v>
      </c>
      <c r="V993" s="166">
        <f>INDEX(Sorted_by_Variable!U$62:U$114,D991)</f>
        <v>97553.733089042027</v>
      </c>
      <c r="W993" s="166">
        <f>INDEX(Sorted_by_Variable!V$62:V$114,D991)</f>
        <v>98087.611867740299</v>
      </c>
      <c r="X993" s="166">
        <f>INDEX(Sorted_by_Variable!W$62:W$114,D991)</f>
        <v>98700.930752809436</v>
      </c>
      <c r="Y993" s="166">
        <f>INDEX(Sorted_by_Variable!X$62:X$114,D991)</f>
        <v>99393.02125034084</v>
      </c>
      <c r="Z993" s="166">
        <f>INDEX(Sorted_by_Variable!Y$62:Y$114,D991)</f>
        <v>100163.28859967594</v>
      </c>
      <c r="AA993" s="166">
        <f>INDEX(Sorted_by_Variable!Z$62:Z$114,D991)</f>
        <v>101011.21014929283</v>
      </c>
      <c r="AB993" s="166">
        <f>INDEX(Sorted_by_Variable!AA$62:AA$114,D991)</f>
        <v>101936.33381535896</v>
      </c>
      <c r="AC993" s="166">
        <f>INDEX(Sorted_by_Variable!AB$62:AB$114,D991)</f>
        <v>102938.27662042869</v>
      </c>
      <c r="AD993" s="166">
        <f>INDEX(Sorted_by_Variable!AC$62:AC$114,D991)</f>
        <v>103971.66346776226</v>
      </c>
      <c r="AE993" s="166">
        <f>INDEX(Sorted_by_Variable!AD$62:AD$114,D991)</f>
        <v>105026.66953792862</v>
      </c>
      <c r="AF993" s="166">
        <f>INDEX(Sorted_by_Variable!AE$62:AE$114,D991)</f>
        <v>106093.71965979494</v>
      </c>
      <c r="AG993" s="166">
        <f>INDEX(Sorted_by_Variable!AF$62:AF$114,D991)</f>
        <v>107163.51198995145</v>
      </c>
      <c r="AH993" s="166">
        <f>INDEX(Sorted_by_Variable!AG$62:AG$114,D991)</f>
        <v>108139.28296465361</v>
      </c>
      <c r="AI993" s="166">
        <f>INDEX(Sorted_by_Variable!AH$62:AH$114,D991)</f>
        <v>109118.82652968062</v>
      </c>
      <c r="AJ993" s="166">
        <f>INDEX(Sorted_by_Variable!AI$62:AI$114,D991)</f>
        <v>110103.05076604396</v>
      </c>
      <c r="AK993" s="166">
        <f>INDEX(Sorted_by_Variable!AJ$62:AJ$114,D991)</f>
        <v>111092.78468524224</v>
      </c>
      <c r="AL993" s="166">
        <f>INDEX(Sorted_by_Variable!AK$62:AK$114,D991)</f>
        <v>112088.78118738388</v>
      </c>
      <c r="AM993" s="166">
        <f>INDEX(Sorted_by_Variable!AL$62:AL$114,D991)</f>
        <v>113091.71984149201</v>
      </c>
      <c r="AN993" s="166">
        <f>INDEX(Sorted_by_Variable!AM$62:AM$114,D991)</f>
        <v>114102.20949488114</v>
      </c>
      <c r="AO993" s="166">
        <f>INDEX(Sorted_by_Variable!AN$62:AN$114,D991)</f>
        <v>115120.7907181676</v>
      </c>
      <c r="AP993" s="166">
        <f>INDEX(Sorted_by_Variable!AO$62:AO$114,D991)</f>
        <v>116147.93809216024</v>
      </c>
      <c r="AQ993" s="168">
        <f>INDEX(Sorted_by_Variable!AP$62:AP$114,D991)</f>
        <v>117184.0623425754</v>
      </c>
      <c r="AS993" s="69" t="str">
        <f t="shared" si="159"/>
        <v>Sales after EE</v>
      </c>
    </row>
    <row r="994" spans="2:45" x14ac:dyDescent="0.35">
      <c r="C994" t="s">
        <v>2356</v>
      </c>
      <c r="D994" s="76" t="s">
        <v>0</v>
      </c>
      <c r="E994" s="166">
        <f>INDEX(Sorted_by_Variable!D$117:D$169,D991)</f>
        <v>0</v>
      </c>
      <c r="F994" s="167">
        <f>INDEX(Sorted_by_Variable!E$117:E$169,D991)</f>
        <v>0</v>
      </c>
      <c r="G994" s="166">
        <f>INDEX(Sorted_by_Variable!F$117:F$169,D991)</f>
        <v>0</v>
      </c>
      <c r="H994" s="166">
        <f>INDEX(Sorted_by_Variable!G$117:G$169,D991)</f>
        <v>0</v>
      </c>
      <c r="I994" s="166">
        <f>INDEX(Sorted_by_Variable!H$117:H$169,D991)</f>
        <v>0</v>
      </c>
      <c r="J994" s="166">
        <f>INDEX(Sorted_by_Variable!I$117:I$169,D991)</f>
        <v>856.13699999999994</v>
      </c>
      <c r="K994" s="166">
        <f>INDEX(Sorted_by_Variable!J$117:J$169,D991)</f>
        <v>1861.9998222524441</v>
      </c>
      <c r="L994" s="166">
        <f>INDEX(Sorted_by_Variable!K$117:K$169,D991)</f>
        <v>3005.8849420902361</v>
      </c>
      <c r="M994" s="166">
        <f>INDEX(Sorted_by_Variable!L$117:L$169,D991)</f>
        <v>4275.4970004261422</v>
      </c>
      <c r="N994" s="166">
        <f>INDEX(Sorted_by_Variable!M$117:M$169,D991)</f>
        <v>5481.1789166328026</v>
      </c>
      <c r="O994" s="166">
        <f>INDEX(Sorted_by_Variable!N$117:N$169,D991)</f>
        <v>6607.3343732482972</v>
      </c>
      <c r="P994" s="166">
        <f>INDEX(Sorted_by_Variable!O$117:O$169,D991)</f>
        <v>7655.4767143379377</v>
      </c>
      <c r="Q994" s="166">
        <f>INDEX(Sorted_by_Variable!P$117:P$169,D991)</f>
        <v>8627.027648948535</v>
      </c>
      <c r="R994" s="168">
        <f>INDEX(Sorted_by_Variable!Q$117:Q$169,D991)</f>
        <v>9523.3197604612524</v>
      </c>
      <c r="S994" s="166">
        <f>INDEX(Sorted_by_Variable!R$117:R$169,D991)</f>
        <v>10345.598905377072</v>
      </c>
      <c r="T994" s="166">
        <f>INDEX(Sorted_by_Variable!S$117:S$169,D991)</f>
        <v>11095.026505168724</v>
      </c>
      <c r="U994" s="166">
        <f>INDEX(Sorted_by_Variable!T$117:T$169,D991)</f>
        <v>11772.681734691136</v>
      </c>
      <c r="V994" s="166">
        <f>INDEX(Sorted_by_Variable!U$117:U$169,D991)</f>
        <v>12379.563610505591</v>
      </c>
      <c r="W994" s="166">
        <f>INDEX(Sorted_by_Variable!V$117:V$169,D991)</f>
        <v>12916.592982340719</v>
      </c>
      <c r="X994" s="166">
        <f>INDEX(Sorted_by_Variable!W$117:W$169,D991)</f>
        <v>13384.614430786023</v>
      </c>
      <c r="Y994" s="166">
        <f>INDEX(Sorted_by_Variable!X$117:X$169,D991)</f>
        <v>13784.398074190727</v>
      </c>
      <c r="Z994" s="166">
        <f>INDEX(Sorted_by_Variable!Y$117:Y$169,D991)</f>
        <v>14116.641287621973</v>
      </c>
      <c r="AA994" s="166">
        <f>INDEX(Sorted_by_Variable!Z$117:Z$169,D991)</f>
        <v>14381.970336621924</v>
      </c>
      <c r="AB994" s="166">
        <f>INDEX(Sorted_by_Variable!AA$117:AA$169,D991)</f>
        <v>14580.9419283927</v>
      </c>
      <c r="AC994" s="166">
        <f>INDEX(Sorted_by_Variable!AB$117:AB$169,D991)</f>
        <v>14714.044682931341</v>
      </c>
      <c r="AD994" s="166">
        <f>INDEX(Sorted_by_Variable!AC$117:AC$169,D991)</f>
        <v>14826.760368639167</v>
      </c>
      <c r="AE994" s="166">
        <f>INDEX(Sorted_by_Variable!AD$117:AD$169,D991)</f>
        <v>14929.021515743907</v>
      </c>
      <c r="AF994" s="166">
        <f>INDEX(Sorted_by_Variable!AE$117:AE$169,D991)</f>
        <v>15030.512055432897</v>
      </c>
      <c r="AG994" s="166">
        <f>INDEX(Sorted_by_Variable!AF$117:AF$169,D991)</f>
        <v>15140.643650649461</v>
      </c>
      <c r="AH994" s="166">
        <f>INDEX(Sorted_by_Variable!AG$117:AG$169,D991)</f>
        <v>15259.226655648639</v>
      </c>
      <c r="AI994" s="166">
        <f>INDEX(Sorted_by_Variable!AH$117:AH$169,D991)</f>
        <v>15383.829138520614</v>
      </c>
      <c r="AJ994" s="166">
        <f>INDEX(Sorted_by_Variable!AI$117:AI$169,D991)</f>
        <v>15513.630635790236</v>
      </c>
      <c r="AK994" s="166">
        <f>INDEX(Sorted_by_Variable!AJ$117:AJ$169,D991)</f>
        <v>15647.890537480071</v>
      </c>
      <c r="AL994" s="166">
        <f>INDEX(Sorted_by_Variable!AK$117:AK$169,D991)</f>
        <v>15785.945136002556</v>
      </c>
      <c r="AM994" s="166">
        <f>INDEX(Sorted_by_Variable!AL$117:AL$169,D991)</f>
        <v>15927.204852932951</v>
      </c>
      <c r="AN994" s="166">
        <f>INDEX(Sorted_by_Variable!AM$117:AM$169,D991)</f>
        <v>16071.151636773593</v>
      </c>
      <c r="AO994" s="166">
        <f>INDEX(Sorted_by_Variable!AN$117:AN$169,D991)</f>
        <v>16217.336525148461</v>
      </c>
      <c r="AP994" s="166">
        <f>INDEX(Sorted_by_Variable!AO$117:AO$169,D991)</f>
        <v>16365.377365181892</v>
      </c>
      <c r="AQ994" s="168">
        <f>INDEX(Sorted_by_Variable!AP$117:AP$169,D991)</f>
        <v>16514.956686118006</v>
      </c>
      <c r="AS994" s="69" t="str">
        <f t="shared" si="159"/>
        <v>Net cumulative savings</v>
      </c>
    </row>
    <row r="995" spans="2:45" x14ac:dyDescent="0.35">
      <c r="C995" t="s">
        <v>2390</v>
      </c>
      <c r="D995" s="76" t="s">
        <v>1</v>
      </c>
      <c r="E995" s="174">
        <f t="shared" ref="E995:AQ995" si="160">E994/E992</f>
        <v>0</v>
      </c>
      <c r="F995" s="173">
        <f t="shared" si="160"/>
        <v>0</v>
      </c>
      <c r="G995" s="174">
        <f t="shared" si="160"/>
        <v>0</v>
      </c>
      <c r="H995" s="174">
        <f t="shared" si="160"/>
        <v>0</v>
      </c>
      <c r="I995" s="174">
        <f t="shared" si="160"/>
        <v>0</v>
      </c>
      <c r="J995" s="174">
        <f t="shared" si="160"/>
        <v>8.7485515429450971E-3</v>
      </c>
      <c r="K995" s="174">
        <f t="shared" si="160"/>
        <v>1.884353354677485E-2</v>
      </c>
      <c r="L995" s="174">
        <f t="shared" si="160"/>
        <v>3.0126236732722019E-2</v>
      </c>
      <c r="M995" s="174">
        <f t="shared" si="160"/>
        <v>4.243741867449162E-2</v>
      </c>
      <c r="N995" s="174">
        <f t="shared" si="160"/>
        <v>5.3879822145822112E-2</v>
      </c>
      <c r="O995" s="174">
        <f t="shared" si="160"/>
        <v>6.4323294808073306E-2</v>
      </c>
      <c r="P995" s="174">
        <f t="shared" si="160"/>
        <v>7.3808105504954855E-2</v>
      </c>
      <c r="Q995" s="174">
        <f t="shared" si="160"/>
        <v>8.2372610541069161E-2</v>
      </c>
      <c r="R995" s="175">
        <f t="shared" si="160"/>
        <v>9.0053340657129319E-2</v>
      </c>
      <c r="S995" s="174">
        <f t="shared" si="160"/>
        <v>9.6885084006153407E-2</v>
      </c>
      <c r="T995" s="174">
        <f t="shared" si="160"/>
        <v>0.10290096531398807</v>
      </c>
      <c r="U995" s="174">
        <f t="shared" si="160"/>
        <v>0.10813252139910264</v>
      </c>
      <c r="V995" s="174">
        <f t="shared" si="160"/>
        <v>0.11260977321856785</v>
      </c>
      <c r="W995" s="174">
        <f t="shared" si="160"/>
        <v>0.11636129459947472</v>
      </c>
      <c r="X995" s="174">
        <f t="shared" si="160"/>
        <v>0.11941427780774143</v>
      </c>
      <c r="Y995" s="174">
        <f t="shared" si="160"/>
        <v>0.12179459609928493</v>
      </c>
      <c r="Z995" s="174">
        <f t="shared" si="160"/>
        <v>0.12352686339188088</v>
      </c>
      <c r="AA995" s="174">
        <f t="shared" si="160"/>
        <v>0.1246344911896889</v>
      </c>
      <c r="AB995" s="174">
        <f t="shared" si="160"/>
        <v>0.12513974288636434</v>
      </c>
      <c r="AC995" s="174">
        <f t="shared" si="160"/>
        <v>0.12506378556689915</v>
      </c>
      <c r="AD995" s="174">
        <f t="shared" si="160"/>
        <v>0.12480603605530369</v>
      </c>
      <c r="AE995" s="174">
        <f t="shared" si="160"/>
        <v>0.12445446635011356</v>
      </c>
      <c r="AF995" s="174">
        <f t="shared" si="160"/>
        <v>0.12409170190462598</v>
      </c>
      <c r="AG995" s="174">
        <f t="shared" si="160"/>
        <v>0.12379500574895649</v>
      </c>
      <c r="AH995" s="174">
        <f t="shared" si="160"/>
        <v>0.12365811145208597</v>
      </c>
      <c r="AI995" s="174">
        <f t="shared" si="160"/>
        <v>0.12356225701336379</v>
      </c>
      <c r="AJ995" s="174">
        <f t="shared" si="160"/>
        <v>0.12349976502056925</v>
      </c>
      <c r="AK995" s="174">
        <f t="shared" si="160"/>
        <v>0.12346384071239892</v>
      </c>
      <c r="AL995" s="174">
        <f t="shared" si="160"/>
        <v>0.12344851551103993</v>
      </c>
      <c r="AM995" s="174">
        <f t="shared" si="160"/>
        <v>0.12344859400011092</v>
      </c>
      <c r="AN995" s="174">
        <f t="shared" si="160"/>
        <v>0.1234596041544902</v>
      </c>
      <c r="AO995" s="174">
        <f t="shared" si="160"/>
        <v>0.12347775063903828</v>
      </c>
      <c r="AP995" s="174">
        <f t="shared" si="160"/>
        <v>0.12349987100315314</v>
      </c>
      <c r="AQ995" s="175">
        <f t="shared" si="160"/>
        <v>0.12352339460750793</v>
      </c>
      <c r="AS995" s="69" t="str">
        <f t="shared" si="159"/>
        <v>Net cumulative savings as a percent of sales before EE</v>
      </c>
    </row>
    <row r="996" spans="2:45" x14ac:dyDescent="0.35">
      <c r="C996" t="s">
        <v>2378</v>
      </c>
      <c r="D996" s="76" t="s">
        <v>0</v>
      </c>
      <c r="E996" s="166">
        <f>INDEX(Sorted_by_Variable!D$227:D$279,D991)</f>
        <v>0</v>
      </c>
      <c r="F996" s="167">
        <f>INDEX(Sorted_by_Variable!E$227:E$279,D991)</f>
        <v>0</v>
      </c>
      <c r="G996" s="166">
        <f>INDEX(Sorted_by_Variable!F$227:F$279,D991)</f>
        <v>0</v>
      </c>
      <c r="H996" s="166">
        <f>INDEX(Sorted_by_Variable!G$227:G$279,D991)</f>
        <v>0</v>
      </c>
      <c r="I996" s="166">
        <f>INDEX(Sorted_by_Variable!H$227:H$279,D991)</f>
        <v>0</v>
      </c>
      <c r="J996" s="166">
        <f>INDEX(Sorted_by_Variable!I$227:I$279,D991)</f>
        <v>856.13699999999994</v>
      </c>
      <c r="K996" s="166">
        <f>INDEX(Sorted_by_Variable!J$227:J$279,D991)</f>
        <v>1050.9226643577074</v>
      </c>
      <c r="L996" s="166">
        <f>INDEX(Sorted_by_Variable!K$227:K$279,D991)</f>
        <v>1244.2566811197764</v>
      </c>
      <c r="M996" s="166">
        <f>INDEX(Sorted_by_Variable!L$227:L$279,D991)</f>
        <v>1435.4708133610368</v>
      </c>
      <c r="N996" s="166">
        <f>INDEX(Sorted_by_Variable!M$227:M$279,D991)</f>
        <v>1447.0917666718462</v>
      </c>
      <c r="O996" s="166">
        <f>INDEX(Sorted_by_Variable!N$227:N$279,D991)</f>
        <v>1443.7280316423555</v>
      </c>
      <c r="P996" s="166">
        <f>INDEX(Sorted_by_Variable!O$227:O$279,D991)</f>
        <v>1441.7006019924165</v>
      </c>
      <c r="Q996" s="166">
        <f>INDEX(Sorted_by_Variable!P$227:P$279,D991)</f>
        <v>1440.9881745656035</v>
      </c>
      <c r="R996" s="168">
        <f>INDEX(Sorted_by_Variable!Q$227:Q$279,D991)</f>
        <v>1441.5708343395991</v>
      </c>
      <c r="S996" s="166">
        <f>INDEX(Sorted_by_Variable!R$227:R$279,D991)</f>
        <v>1443.4300169184703</v>
      </c>
      <c r="T996" s="166">
        <f>INDEX(Sorted_by_Variable!S$227:S$279,D991)</f>
        <v>1446.5484726847474</v>
      </c>
      <c r="U996" s="166">
        <f>INDEX(Sorted_by_Variable!T$227:T$279,D991)</f>
        <v>1450.9102325568099</v>
      </c>
      <c r="V996" s="166">
        <f>INDEX(Sorted_by_Variable!U$227:U$279,D991)</f>
        <v>1456.5005752992117</v>
      </c>
      <c r="W996" s="166">
        <f>INDEX(Sorted_by_Variable!V$227:V$279,D991)</f>
        <v>1463.3059963356304</v>
      </c>
      <c r="X996" s="166">
        <f>INDEX(Sorted_by_Variable!W$227:W$279,D991)</f>
        <v>1471.3141780161045</v>
      </c>
      <c r="Y996" s="166">
        <f>INDEX(Sorted_by_Variable!X$227:X$279,D991)</f>
        <v>1480.5139612921414</v>
      </c>
      <c r="Z996" s="166">
        <f>INDEX(Sorted_by_Variable!Y$227:Y$279,D991)</f>
        <v>1490.8953187551126</v>
      </c>
      <c r="AA996" s="166">
        <f>INDEX(Sorted_by_Variable!Z$227:Z$279,D991)</f>
        <v>1502.449328995139</v>
      </c>
      <c r="AB996" s="166">
        <f>INDEX(Sorted_by_Variable!AA$227:AA$279,D991)</f>
        <v>1515.1681522393924</v>
      </c>
      <c r="AC996" s="166">
        <f>INDEX(Sorted_by_Variable!AB$227:AB$279,D991)</f>
        <v>1529.0450072303843</v>
      </c>
      <c r="AD996" s="166">
        <f>INDEX(Sorted_by_Variable!AC$227:AC$279,D991)</f>
        <v>1544.0741493064302</v>
      </c>
      <c r="AE996" s="166">
        <f>INDEX(Sorted_by_Variable!AD$227:AD$279,D991)</f>
        <v>1559.5749520164338</v>
      </c>
      <c r="AF996" s="166">
        <f>INDEX(Sorted_by_Variable!AE$227:AE$279,D991)</f>
        <v>1575.4000430689293</v>
      </c>
      <c r="AG996" s="166">
        <f>INDEX(Sorted_by_Variable!AF$227:AF$279,D991)</f>
        <v>1591.4057948969239</v>
      </c>
      <c r="AH996" s="166">
        <f>INDEX(Sorted_by_Variable!AG$227:AG$279,D991)</f>
        <v>1607.4526798492718</v>
      </c>
      <c r="AI996" s="166">
        <f>INDEX(Sorted_by_Variable!AH$227:AH$279,D991)</f>
        <v>1622.089244469804</v>
      </c>
      <c r="AJ996" s="166">
        <f>INDEX(Sorted_by_Variable!AI$227:AI$279,D991)</f>
        <v>1636.7823979452091</v>
      </c>
      <c r="AK996" s="166">
        <f>INDEX(Sorted_by_Variable!AJ$227:AJ$279,D991)</f>
        <v>1651.5457614906593</v>
      </c>
      <c r="AL996" s="166">
        <f>INDEX(Sorted_by_Variable!AK$227:AK$279,D991)</f>
        <v>1666.3917702786334</v>
      </c>
      <c r="AM996" s="166">
        <f>INDEX(Sorted_by_Variable!AL$227:AL$279,D991)</f>
        <v>1681.3317178107582</v>
      </c>
      <c r="AN996" s="166">
        <f>INDEX(Sorted_by_Variable!AM$227:AM$279,D991)</f>
        <v>1696.3757976223801</v>
      </c>
      <c r="AO996" s="166">
        <f>INDEX(Sorted_by_Variable!AN$227:AN$279,D991)</f>
        <v>1711.533142423217</v>
      </c>
      <c r="AP996" s="166">
        <f>INDEX(Sorted_by_Variable!AO$227:AO$279,D991)</f>
        <v>1726.8118607725139</v>
      </c>
      <c r="AQ996" s="168">
        <f>INDEX(Sorted_by_Variable!AP$227:AP$279,D991)</f>
        <v>1742.2190713824036</v>
      </c>
      <c r="AS996" s="69" t="str">
        <f t="shared" si="159"/>
        <v>Annual first-year savings</v>
      </c>
    </row>
    <row r="997" spans="2:45" x14ac:dyDescent="0.35">
      <c r="C997" t="s">
        <v>2379</v>
      </c>
      <c r="D997" s="76" t="s">
        <v>1</v>
      </c>
      <c r="E997" s="174">
        <f>INDEX(Sorted_by_Variable!D$282:D$335,D991)</f>
        <v>0</v>
      </c>
      <c r="F997" s="173">
        <f>INDEX(Sorted_by_Variable!E$282:E$335,D991)</f>
        <v>9.2681620791517701E-3</v>
      </c>
      <c r="G997" s="174">
        <f>INDEX(Sorted_by_Variable!F$282:F$335,D991)</f>
        <v>9.094458976115577E-3</v>
      </c>
      <c r="H997" s="174">
        <f>INDEX(Sorted_by_Variable!G$282:G$335,D991)</f>
        <v>9.0067205858864186E-3</v>
      </c>
      <c r="I997" s="174">
        <f>INDEX(Sorted_by_Variable!H$282:H$335,D991)</f>
        <v>8.9198286478915506E-3</v>
      </c>
      <c r="J997" s="174">
        <f>INDEX(Sorted_by_Variable!I$282:I$335,D991)</f>
        <v>8.833774996020529E-3</v>
      </c>
      <c r="K997" s="174">
        <f>INDEX(Sorted_by_Variable!J$282:J$335,D991)</f>
        <v>8.8257641959189736E-3</v>
      </c>
      <c r="L997" s="174">
        <f>INDEX(Sorted_by_Variable!K$282:K$335,D991)</f>
        <v>8.8305490261702171E-3</v>
      </c>
      <c r="M997" s="174">
        <f>INDEX(Sorted_by_Variable!L$282:L$335,D991)</f>
        <v>8.8470928879651831E-3</v>
      </c>
      <c r="N997" s="174">
        <f>INDEX(Sorted_by_Variable!M$282:M$335,D991)</f>
        <v>8.8743888229945011E-3</v>
      </c>
      <c r="O997" s="174">
        <f>INDEX(Sorted_by_Variable!N$282:N$335,D991)</f>
        <v>8.895065219029611E-3</v>
      </c>
      <c r="P997" s="174">
        <f>INDEX(Sorted_by_Variable!O$282:O$335,D991)</f>
        <v>8.9075741400484951E-3</v>
      </c>
      <c r="Q997" s="174">
        <f>INDEX(Sorted_by_Variable!P$282:P$335,D991)</f>
        <v>8.9119780624649005E-3</v>
      </c>
      <c r="R997" s="175">
        <f>INDEX(Sorted_by_Variable!Q$282:Q$335,D991)</f>
        <v>8.9083759840931434E-3</v>
      </c>
      <c r="S997" s="174">
        <f>INDEX(Sorted_by_Variable!R$282:R$335,D991)</f>
        <v>8.8969017198464971E-3</v>
      </c>
      <c r="T997" s="174">
        <f>INDEX(Sorted_by_Variable!S$282:S$335,D991)</f>
        <v>8.8777218617261799E-3</v>
      </c>
      <c r="U997" s="174">
        <f>INDEX(Sorted_by_Variable!T$282:T$335,D991)</f>
        <v>8.8510334490987698E-3</v>
      </c>
      <c r="V997" s="174">
        <f>INDEX(Sorted_by_Variable!U$282:U$335,D991)</f>
        <v>8.8170613989368516E-3</v>
      </c>
      <c r="W997" s="174">
        <f>INDEX(Sorted_by_Variable!V$282:V$335,D991)</f>
        <v>8.7760557478468015E-3</v>
      </c>
      <c r="X997" s="174">
        <f>INDEX(Sorted_by_Variable!W$282:W$335,D991)</f>
        <v>8.7282887583643165E-3</v>
      </c>
      <c r="Y997" s="174">
        <f>INDEX(Sorted_by_Variable!X$282:X$335,D991)</f>
        <v>8.6740519412541687E-3</v>
      </c>
      <c r="Z997" s="174">
        <f>INDEX(Sorted_by_Variable!Y$282:Y$335,D991)</f>
        <v>8.6136530435436797E-3</v>
      </c>
      <c r="AA997" s="174">
        <f>INDEX(Sorted_by_Variable!Z$282:Z$335,D991)</f>
        <v>8.5474130489238929E-3</v>
      </c>
      <c r="AB997" s="174">
        <f>INDEX(Sorted_by_Variable!AA$282:AA$335,D991)</f>
        <v>8.47566323316634E-3</v>
      </c>
      <c r="AC997" s="174">
        <f>INDEX(Sorted_by_Variable!AB$282:AB$335,D991)</f>
        <v>8.3987423125374758E-3</v>
      </c>
      <c r="AD997" s="174">
        <f>INDEX(Sorted_by_Variable!AC$282:AC$335,D991)</f>
        <v>8.316993718059728E-3</v>
      </c>
      <c r="AE997" s="174">
        <f>INDEX(Sorted_by_Variable!AD$282:AD$335,D991)</f>
        <v>8.2343301188545093E-3</v>
      </c>
      <c r="AF997" s="174">
        <f>INDEX(Sorted_by_Variable!AE$282:AE$335,D991)</f>
        <v>8.1516152398874303E-3</v>
      </c>
      <c r="AG997" s="174">
        <f>INDEX(Sorted_by_Variable!AF$282:AF$335,D991)</f>
        <v>8.0696294063902062E-3</v>
      </c>
      <c r="AH997" s="174">
        <f>INDEX(Sorted_by_Variable!AG$282:AG$335,D991)</f>
        <v>7.9890718781246966E-3</v>
      </c>
      <c r="AI997" s="174">
        <f>INDEX(Sorted_by_Variable!AH$282:AH$335,D991)</f>
        <v>7.9169842496536313E-3</v>
      </c>
      <c r="AJ997" s="174">
        <f>INDEX(Sorted_by_Variable!AI$282:AI$335,D991)</f>
        <v>7.8459146531155953E-3</v>
      </c>
      <c r="AK997" s="174">
        <f>INDEX(Sorted_by_Variable!AJ$282:AJ$335,D991)</f>
        <v>7.7757790909825965E-3</v>
      </c>
      <c r="AL997" s="174">
        <f>INDEX(Sorted_by_Variable!AK$282:AK$335,D991)</f>
        <v>7.7065040940838955E-3</v>
      </c>
      <c r="AM997" s="174">
        <f>INDEX(Sorted_by_Variable!AL$282:AL$335,D991)</f>
        <v>7.63802577680595E-3</v>
      </c>
      <c r="AN997" s="174">
        <f>INDEX(Sorted_by_Variable!AM$282:AM$335,D991)</f>
        <v>7.5702889760625378E-3</v>
      </c>
      <c r="AO997" s="174">
        <f>INDEX(Sorted_by_Variable!AN$282:AN$335,D991)</f>
        <v>7.5032464646393017E-3</v>
      </c>
      <c r="AP997" s="174">
        <f>INDEX(Sorted_by_Variable!AO$282:AO$335,D991)</f>
        <v>7.4368582308989486E-3</v>
      </c>
      <c r="AQ997" s="175">
        <f>INDEX(Sorted_by_Variable!AP$282:AP$335,D991)</f>
        <v>7.3710908179935005E-3</v>
      </c>
      <c r="AS997" s="69" t="str">
        <f t="shared" si="159"/>
        <v>EIA and EERS savings as a percent of previous year sales</v>
      </c>
    </row>
    <row r="998" spans="2:45" x14ac:dyDescent="0.35">
      <c r="C998" t="s">
        <v>2391</v>
      </c>
      <c r="D998" s="76" t="s">
        <v>1</v>
      </c>
      <c r="E998" s="174">
        <f>INDEX(Sorted_by_Variable!D$337:D$389,D991)</f>
        <v>0</v>
      </c>
      <c r="F998" s="173">
        <f>INDEX(Sorted_by_Variable!E$337:E$389,D991)</f>
        <v>0</v>
      </c>
      <c r="G998" s="174">
        <f>INDEX(Sorted_by_Variable!F$337:F$389,D991)</f>
        <v>0</v>
      </c>
      <c r="H998" s="174">
        <f>INDEX(Sorted_by_Variable!G$337:G$389,D991)</f>
        <v>0</v>
      </c>
      <c r="I998" s="174">
        <f>INDEX(Sorted_by_Variable!H$337:H$389,D991)</f>
        <v>0</v>
      </c>
      <c r="J998" s="174">
        <f>INDEX(Sorted_by_Variable!I$337:I$389,D991)</f>
        <v>8.833774996020529E-3</v>
      </c>
      <c r="K998" s="174">
        <f>INDEX(Sorted_by_Variable!J$337:J$389,D991)</f>
        <v>1.0833774996020529E-2</v>
      </c>
      <c r="L998" s="174">
        <f>INDEX(Sorted_by_Variable!K$337:K$389,D991)</f>
        <v>1.2833774996020529E-2</v>
      </c>
      <c r="M998" s="174">
        <f>INDEX(Sorted_by_Variable!L$337:L$389,D991)</f>
        <v>1.4833774996020529E-2</v>
      </c>
      <c r="N998" s="174">
        <f>INDEX(Sorted_by_Variable!M$337:M$389,D991)</f>
        <v>1.4999999999999999E-2</v>
      </c>
      <c r="O998" s="174">
        <f>INDEX(Sorted_by_Variable!N$337:N$389,D991)</f>
        <v>1.4999999999999999E-2</v>
      </c>
      <c r="P998" s="174">
        <f>INDEX(Sorted_by_Variable!O$337:O$389,D991)</f>
        <v>1.4999999999999999E-2</v>
      </c>
      <c r="Q998" s="174">
        <f>INDEX(Sorted_by_Variable!P$337:P$389,D991)</f>
        <v>1.4999999999999999E-2</v>
      </c>
      <c r="R998" s="175">
        <f>INDEX(Sorted_by_Variable!Q$337:Q$389,D991)</f>
        <v>1.4999999999999999E-2</v>
      </c>
      <c r="S998" s="174">
        <f>INDEX(Sorted_by_Variable!R$337:R$389,D991)</f>
        <v>1.4999999999999999E-2</v>
      </c>
      <c r="T998" s="174">
        <f>INDEX(Sorted_by_Variable!S$337:S$389,D991)</f>
        <v>1.4999999999999999E-2</v>
      </c>
      <c r="U998" s="174">
        <f>INDEX(Sorted_by_Variable!T$337:T$389,D991)</f>
        <v>1.4999999999999999E-2</v>
      </c>
      <c r="V998" s="174">
        <f>INDEX(Sorted_by_Variable!U$337:U$389,D991)</f>
        <v>1.4999999999999999E-2</v>
      </c>
      <c r="W998" s="174">
        <f>INDEX(Sorted_by_Variable!V$337:V$389,D991)</f>
        <v>1.4999999999999999E-2</v>
      </c>
      <c r="X998" s="174">
        <f>INDEX(Sorted_by_Variable!W$337:W$389,D991)</f>
        <v>1.4999999999999999E-2</v>
      </c>
      <c r="Y998" s="174">
        <f>INDEX(Sorted_by_Variable!X$337:X$389,D991)</f>
        <v>1.4999999999999999E-2</v>
      </c>
      <c r="Z998" s="174">
        <f>INDEX(Sorted_by_Variable!Y$337:Y$389,D991)</f>
        <v>1.4999999999999999E-2</v>
      </c>
      <c r="AA998" s="174">
        <f>INDEX(Sorted_by_Variable!Z$337:Z$389,D991)</f>
        <v>1.4999999999999999E-2</v>
      </c>
      <c r="AB998" s="174">
        <f>INDEX(Sorted_by_Variable!AA$337:AA$389,D991)</f>
        <v>1.4999999999999999E-2</v>
      </c>
      <c r="AC998" s="174">
        <f>INDEX(Sorted_by_Variable!AB$337:AB$389,D991)</f>
        <v>1.4999999999999999E-2</v>
      </c>
      <c r="AD998" s="174">
        <f>INDEX(Sorted_by_Variable!AC$337:AC$389,D991)</f>
        <v>1.4999999999999999E-2</v>
      </c>
      <c r="AE998" s="174">
        <f>INDEX(Sorted_by_Variable!AD$337:AD$389,D991)</f>
        <v>1.4999999999999999E-2</v>
      </c>
      <c r="AF998" s="174">
        <f>INDEX(Sorted_by_Variable!AE$337:AE$389,D991)</f>
        <v>1.4999999999999999E-2</v>
      </c>
      <c r="AG998" s="174">
        <f>INDEX(Sorted_by_Variable!AF$337:AF$389,D991)</f>
        <v>1.4999999999999999E-2</v>
      </c>
      <c r="AH998" s="174">
        <f>INDEX(Sorted_by_Variable!AG$337:AG$389,D991)</f>
        <v>1.4999999999999999E-2</v>
      </c>
      <c r="AI998" s="174">
        <f>INDEX(Sorted_by_Variable!AH$337:AH$389,D991)</f>
        <v>1.4999999999999999E-2</v>
      </c>
      <c r="AJ998" s="174">
        <f>INDEX(Sorted_by_Variable!AI$337:AI$389,D991)</f>
        <v>1.4999999999999999E-2</v>
      </c>
      <c r="AK998" s="174">
        <f>INDEX(Sorted_by_Variable!AJ$337:AJ$389,D991)</f>
        <v>1.4999999999999999E-2</v>
      </c>
      <c r="AL998" s="174">
        <f>INDEX(Sorted_by_Variable!AK$337:AK$389,D991)</f>
        <v>1.4999999999999999E-2</v>
      </c>
      <c r="AM998" s="174">
        <f>INDEX(Sorted_by_Variable!AL$337:AL$389,D991)</f>
        <v>1.4999999999999999E-2</v>
      </c>
      <c r="AN998" s="174">
        <f>INDEX(Sorted_by_Variable!AM$337:AM$389,D991)</f>
        <v>1.4999999999999999E-2</v>
      </c>
      <c r="AO998" s="174">
        <f>INDEX(Sorted_by_Variable!AN$337:AN$389,D991)</f>
        <v>1.4999999999999999E-2</v>
      </c>
      <c r="AP998" s="174">
        <f>INDEX(Sorted_by_Variable!AO$337:AO$389,D991)</f>
        <v>1.4999999999999999E-2</v>
      </c>
      <c r="AQ998" s="175">
        <f>INDEX(Sorted_by_Variable!AP$337:AP$389,D991)</f>
        <v>1.4999999999999999E-2</v>
      </c>
      <c r="AS998" s="69" t="str">
        <f t="shared" si="159"/>
        <v>First-year savings as a percent of previous year sales</v>
      </c>
    </row>
    <row r="999" spans="2:45" x14ac:dyDescent="0.35">
      <c r="B999" s="231"/>
      <c r="C999" s="231" t="s">
        <v>2414</v>
      </c>
      <c r="D999" s="248"/>
      <c r="E999" s="250"/>
      <c r="F999" s="249"/>
      <c r="G999" s="250"/>
      <c r="H999" s="250"/>
      <c r="I999" s="250"/>
      <c r="J999" s="250"/>
      <c r="K999" s="250"/>
      <c r="L999" s="250"/>
      <c r="M999" s="250"/>
      <c r="N999" s="250"/>
      <c r="O999" s="250"/>
      <c r="P999" s="250"/>
      <c r="Q999" s="250"/>
      <c r="R999" s="251"/>
      <c r="S999" s="250"/>
      <c r="T999" s="250"/>
      <c r="U999" s="250"/>
      <c r="V999" s="250"/>
      <c r="W999" s="250"/>
      <c r="X999" s="250"/>
      <c r="Y999" s="250"/>
      <c r="Z999" s="250"/>
      <c r="AA999" s="250"/>
      <c r="AB999" s="250"/>
      <c r="AC999" s="250"/>
      <c r="AD999" s="250"/>
      <c r="AE999" s="250"/>
      <c r="AF999" s="250"/>
      <c r="AG999" s="250"/>
      <c r="AH999" s="250"/>
      <c r="AI999" s="250"/>
      <c r="AJ999" s="250"/>
      <c r="AK999" s="250"/>
      <c r="AL999" s="250"/>
      <c r="AM999" s="250"/>
      <c r="AN999" s="250"/>
      <c r="AO999" s="250"/>
      <c r="AP999" s="250"/>
      <c r="AQ999" s="251"/>
      <c r="AS999" s="69" t="str">
        <f t="shared" si="159"/>
        <v>Levelized cost of saved energy associated with program year</v>
      </c>
    </row>
    <row r="1000" spans="2:45" x14ac:dyDescent="0.35">
      <c r="B1000" s="36"/>
      <c r="C1000" s="267" t="s">
        <v>2403</v>
      </c>
      <c r="D1000" s="76" t="s">
        <v>2375</v>
      </c>
      <c r="E1000" s="197"/>
      <c r="F1000" s="196">
        <f>INDEX(Sorted_by_Variable!E$392:E$444,D991)</f>
        <v>0</v>
      </c>
      <c r="G1000" s="197">
        <f>INDEX(Sorted_by_Variable!F$392:F$444,D991)</f>
        <v>0</v>
      </c>
      <c r="H1000" s="197">
        <f>INDEX(Sorted_by_Variable!G$392:G$444,D991)</f>
        <v>0</v>
      </c>
      <c r="I1000" s="197">
        <f>INDEX(Sorted_by_Variable!H$392:H$444,D991)</f>
        <v>0</v>
      </c>
      <c r="J1000" s="197">
        <f>INDEX(Sorted_by_Variable!I$392:I$444,D991)</f>
        <v>7.810672097861886</v>
      </c>
      <c r="K1000" s="197">
        <f>INDEX(Sorted_by_Variable!J$392:J$444,D991)</f>
        <v>9.1124507808388682</v>
      </c>
      <c r="L1000" s="197">
        <f>INDEX(Sorted_by_Variable!K$392:K$444,D991)</f>
        <v>9.1124507808388699</v>
      </c>
      <c r="M1000" s="197">
        <f>INDEX(Sorted_by_Variable!L$392:L$444,D991)</f>
        <v>9.1124507808388664</v>
      </c>
      <c r="N1000" s="197">
        <f>INDEX(Sorted_by_Variable!M$392:M$444,D991)</f>
        <v>9.1124507808388682</v>
      </c>
      <c r="O1000" s="197">
        <f>INDEX(Sorted_by_Variable!N$392:N$444,D991)</f>
        <v>9.1124507808388699</v>
      </c>
      <c r="P1000" s="197">
        <f>INDEX(Sorted_by_Variable!O$392:O$444,D991)</f>
        <v>9.1124507808388682</v>
      </c>
      <c r="Q1000" s="197">
        <f>INDEX(Sorted_by_Variable!P$392:P$444,D991)</f>
        <v>9.1124507808388664</v>
      </c>
      <c r="R1000" s="198">
        <f>INDEX(Sorted_by_Variable!Q$392:Q$444,D991)</f>
        <v>9.1124507808388682</v>
      </c>
      <c r="S1000" s="197">
        <f>INDEX(Sorted_by_Variable!R$392:R$444,D991)</f>
        <v>9.1124507808388682</v>
      </c>
      <c r="T1000" s="197">
        <f>INDEX(Sorted_by_Variable!S$392:S$444,D991)</f>
        <v>9.1124507808388646</v>
      </c>
      <c r="U1000" s="197">
        <f>INDEX(Sorted_by_Variable!T$392:T$444,D991)</f>
        <v>9.1124507808388682</v>
      </c>
      <c r="V1000" s="197">
        <f>INDEX(Sorted_by_Variable!U$392:U$444,D991)</f>
        <v>9.1124507808388682</v>
      </c>
      <c r="W1000" s="197">
        <f>INDEX(Sorted_by_Variable!V$392:V$444,D991)</f>
        <v>9.1124507808388664</v>
      </c>
      <c r="X1000" s="197">
        <f>INDEX(Sorted_by_Variable!W$392:W$444,D991)</f>
        <v>9.1124507808388682</v>
      </c>
      <c r="Y1000" s="197">
        <f>INDEX(Sorted_by_Variable!X$392:X$444,D991)</f>
        <v>9.1124507808388699</v>
      </c>
      <c r="Z1000" s="197">
        <f>INDEX(Sorted_by_Variable!Y$392:Y$444,D991)</f>
        <v>9.1124507808388682</v>
      </c>
      <c r="AA1000" s="197">
        <f>INDEX(Sorted_by_Variable!Z$392:Z$444,D991)</f>
        <v>9.1124507808388699</v>
      </c>
      <c r="AB1000" s="197">
        <f>INDEX(Sorted_by_Variable!AA$392:AA$444,D991)</f>
        <v>9.1124507808388664</v>
      </c>
      <c r="AC1000" s="197">
        <f>INDEX(Sorted_by_Variable!AB$392:AB$444,D991)</f>
        <v>9.1124507808388664</v>
      </c>
      <c r="AD1000" s="197">
        <f>INDEX(Sorted_by_Variable!AC$392:AC$444,D991)</f>
        <v>9.1124507808388682</v>
      </c>
      <c r="AE1000" s="197">
        <f>INDEX(Sorted_by_Variable!AD$392:AD$444,D991)</f>
        <v>9.1124507808388682</v>
      </c>
      <c r="AF1000" s="197">
        <f>INDEX(Sorted_by_Variable!AE$392:AE$444,D991)</f>
        <v>9.1124507808388682</v>
      </c>
      <c r="AG1000" s="197">
        <f>INDEX(Sorted_by_Variable!AF$392:AF$444,D991)</f>
        <v>9.1124507808388682</v>
      </c>
      <c r="AH1000" s="197">
        <f>INDEX(Sorted_by_Variable!AG$392:AG$444,D991)</f>
        <v>9.1124507808388664</v>
      </c>
      <c r="AI1000" s="197">
        <f>INDEX(Sorted_by_Variable!AH$392:AH$444,D991)</f>
        <v>9.1124507808388682</v>
      </c>
      <c r="AJ1000" s="197">
        <f>INDEX(Sorted_by_Variable!AI$392:AI$444,D991)</f>
        <v>9.1124507808388699</v>
      </c>
      <c r="AK1000" s="197">
        <f>INDEX(Sorted_by_Variable!AJ$392:AJ$444,D991)</f>
        <v>9.1124507808388699</v>
      </c>
      <c r="AL1000" s="197">
        <f>INDEX(Sorted_by_Variable!AK$392:AK$444,D991)</f>
        <v>9.1124507808388664</v>
      </c>
      <c r="AM1000" s="197">
        <f>INDEX(Sorted_by_Variable!AL$392:AL$444,D991)</f>
        <v>9.1124507808388664</v>
      </c>
      <c r="AN1000" s="197">
        <f>INDEX(Sorted_by_Variable!AM$392:AM$444,D991)</f>
        <v>9.1124507808388682</v>
      </c>
      <c r="AO1000" s="197">
        <f>INDEX(Sorted_by_Variable!AN$392:AN$444,D991)</f>
        <v>9.1124507808388664</v>
      </c>
      <c r="AP1000" s="197">
        <f>INDEX(Sorted_by_Variable!AO$392:AO$444,D991)</f>
        <v>9.1124507808388664</v>
      </c>
      <c r="AQ1000" s="198">
        <f>INDEX(Sorted_by_Variable!AP$392:AP$444,D991)</f>
        <v>9.1124507808388664</v>
      </c>
      <c r="AS1000" s="69" t="str">
        <f t="shared" si="159"/>
        <v>Total levelized cost of saved energy</v>
      </c>
    </row>
    <row r="1001" spans="2:45" x14ac:dyDescent="0.35">
      <c r="B1001" s="36"/>
      <c r="C1001" s="267" t="s">
        <v>2397</v>
      </c>
      <c r="D1001" s="76" t="s">
        <v>2375</v>
      </c>
      <c r="E1001" s="197"/>
      <c r="F1001" s="196">
        <f>INDEX(Sorted_by_Variable!E$447:E$499,D991)</f>
        <v>0</v>
      </c>
      <c r="G1001" s="197">
        <f>INDEX(Sorted_by_Variable!F$447:F$499,D991)</f>
        <v>0</v>
      </c>
      <c r="H1001" s="197">
        <f>INDEX(Sorted_by_Variable!G$447:G$499,D991)</f>
        <v>0</v>
      </c>
      <c r="I1001" s="197">
        <f>INDEX(Sorted_by_Variable!H$447:H$499,D991)</f>
        <v>0</v>
      </c>
      <c r="J1001" s="197">
        <f>INDEX(Sorted_by_Variable!I$447:I$499,D991)</f>
        <v>3.905336048930943</v>
      </c>
      <c r="K1001" s="197">
        <f>INDEX(Sorted_by_Variable!J$447:J$499,D991)</f>
        <v>4.5562253904194341</v>
      </c>
      <c r="L1001" s="197">
        <f>INDEX(Sorted_by_Variable!K$447:K$499,D991)</f>
        <v>4.556225390419435</v>
      </c>
      <c r="M1001" s="197">
        <f>INDEX(Sorted_by_Variable!L$447:L$499,D991)</f>
        <v>4.5562253904194332</v>
      </c>
      <c r="N1001" s="197">
        <f>INDEX(Sorted_by_Variable!M$447:M$499,D991)</f>
        <v>4.5562253904194341</v>
      </c>
      <c r="O1001" s="197">
        <f>INDEX(Sorted_by_Variable!N$447:N$499,D991)</f>
        <v>4.556225390419435</v>
      </c>
      <c r="P1001" s="197">
        <f>INDEX(Sorted_by_Variable!O$447:O$499,D991)</f>
        <v>4.5562253904194341</v>
      </c>
      <c r="Q1001" s="197">
        <f>INDEX(Sorted_by_Variable!P$447:P$499,D991)</f>
        <v>4.5562253904194332</v>
      </c>
      <c r="R1001" s="198">
        <f>INDEX(Sorted_by_Variable!Q$447:Q$499,D991)</f>
        <v>4.5562253904194341</v>
      </c>
      <c r="S1001" s="197">
        <f>INDEX(Sorted_by_Variable!R$447:R$499,D991)</f>
        <v>4.5562253904194341</v>
      </c>
      <c r="T1001" s="197">
        <f>INDEX(Sorted_by_Variable!S$447:S$499,D991)</f>
        <v>4.5562253904194323</v>
      </c>
      <c r="U1001" s="197">
        <f>INDEX(Sorted_by_Variable!T$447:T$499,D991)</f>
        <v>4.5562253904194341</v>
      </c>
      <c r="V1001" s="197">
        <f>INDEX(Sorted_by_Variable!U$447:U$499,D991)</f>
        <v>4.5562253904194341</v>
      </c>
      <c r="W1001" s="197">
        <f>INDEX(Sorted_by_Variable!V$447:V$499,D991)</f>
        <v>4.5562253904194332</v>
      </c>
      <c r="X1001" s="197">
        <f>INDEX(Sorted_by_Variable!W$447:W$499,D991)</f>
        <v>4.5562253904194341</v>
      </c>
      <c r="Y1001" s="197">
        <f>INDEX(Sorted_by_Variable!X$447:X$499,D991)</f>
        <v>4.556225390419435</v>
      </c>
      <c r="Z1001" s="197">
        <f>INDEX(Sorted_by_Variable!Y$447:Y$499,D991)</f>
        <v>4.5562253904194341</v>
      </c>
      <c r="AA1001" s="197">
        <f>INDEX(Sorted_by_Variable!Z$447:Z$499,D991)</f>
        <v>4.556225390419435</v>
      </c>
      <c r="AB1001" s="197">
        <f>INDEX(Sorted_by_Variable!AA$447:AA$499,D991)</f>
        <v>4.5562253904194332</v>
      </c>
      <c r="AC1001" s="197">
        <f>INDEX(Sorted_by_Variable!AB$447:AB$499,D991)</f>
        <v>4.5562253904194332</v>
      </c>
      <c r="AD1001" s="197">
        <f>INDEX(Sorted_by_Variable!AC$447:AC$499,D991)</f>
        <v>4.5562253904194341</v>
      </c>
      <c r="AE1001" s="197">
        <f>INDEX(Sorted_by_Variable!AD$447:AD$499,D991)</f>
        <v>4.5562253904194341</v>
      </c>
      <c r="AF1001" s="197">
        <f>INDEX(Sorted_by_Variable!AE$447:AE$499,D991)</f>
        <v>4.5562253904194341</v>
      </c>
      <c r="AG1001" s="197">
        <f>INDEX(Sorted_by_Variable!AF$447:AF$499,D991)</f>
        <v>4.5562253904194341</v>
      </c>
      <c r="AH1001" s="197">
        <f>INDEX(Sorted_by_Variable!AG$447:AG$499,D991)</f>
        <v>4.5562253904194332</v>
      </c>
      <c r="AI1001" s="197">
        <f>INDEX(Sorted_by_Variable!AH$447:AH$499,D991)</f>
        <v>4.5562253904194341</v>
      </c>
      <c r="AJ1001" s="197">
        <f>INDEX(Sorted_by_Variable!AI$447:AI$499,D991)</f>
        <v>4.556225390419435</v>
      </c>
      <c r="AK1001" s="197">
        <f>INDEX(Sorted_by_Variable!AJ$447:AJ$499,D991)</f>
        <v>4.556225390419435</v>
      </c>
      <c r="AL1001" s="197">
        <f>INDEX(Sorted_by_Variable!AK$447:AK$499,D991)</f>
        <v>4.5562253904194332</v>
      </c>
      <c r="AM1001" s="197">
        <f>INDEX(Sorted_by_Variable!AL$447:AL$499,D991)</f>
        <v>4.5562253904194332</v>
      </c>
      <c r="AN1001" s="197">
        <f>INDEX(Sorted_by_Variable!AM$447:AM$499,D991)</f>
        <v>4.5562253904194341</v>
      </c>
      <c r="AO1001" s="197">
        <f>INDEX(Sorted_by_Variable!AN$447:AN$499,D991)</f>
        <v>4.5562253904194332</v>
      </c>
      <c r="AP1001" s="197">
        <f>INDEX(Sorted_by_Variable!AO$447:AO$499,D991)</f>
        <v>4.5562253904194332</v>
      </c>
      <c r="AQ1001" s="198">
        <f>INDEX(Sorted_by_Variable!AP$447:AP$499,D991)</f>
        <v>4.5562253904194332</v>
      </c>
      <c r="AS1001" s="69" t="str">
        <f t="shared" si="159"/>
        <v>Program levelized cost of saved energy</v>
      </c>
    </row>
    <row r="1002" spans="2:45" x14ac:dyDescent="0.35">
      <c r="B1002" s="36"/>
      <c r="C1002" s="244" t="s">
        <v>2398</v>
      </c>
      <c r="D1002" s="76" t="s">
        <v>2375</v>
      </c>
      <c r="E1002" s="197"/>
      <c r="F1002" s="196">
        <f>INDEX(Sorted_by_Variable!E$502:E$554,D991)</f>
        <v>0</v>
      </c>
      <c r="G1002" s="197">
        <f>INDEX(Sorted_by_Variable!F$502:F$554,D991)</f>
        <v>0</v>
      </c>
      <c r="H1002" s="197">
        <f>INDEX(Sorted_by_Variable!G$502:G$554,D991)</f>
        <v>0</v>
      </c>
      <c r="I1002" s="197">
        <f>INDEX(Sorted_by_Variable!H$502:H$554,D991)</f>
        <v>0</v>
      </c>
      <c r="J1002" s="197">
        <f>INDEX(Sorted_by_Variable!I$502:I$554,D991)</f>
        <v>3.905336048930943</v>
      </c>
      <c r="K1002" s="197">
        <f>INDEX(Sorted_by_Variable!J$502:J$554,D991)</f>
        <v>4.5562253904194341</v>
      </c>
      <c r="L1002" s="197">
        <f>INDEX(Sorted_by_Variable!K$502:K$554,D991)</f>
        <v>4.556225390419435</v>
      </c>
      <c r="M1002" s="197">
        <f>INDEX(Sorted_by_Variable!L$502:L$554,D991)</f>
        <v>4.5562253904194332</v>
      </c>
      <c r="N1002" s="197">
        <f>INDEX(Sorted_by_Variable!M$502:M$554,D991)</f>
        <v>4.5562253904194341</v>
      </c>
      <c r="O1002" s="197">
        <f>INDEX(Sorted_by_Variable!N$502:N$554,D991)</f>
        <v>4.556225390419435</v>
      </c>
      <c r="P1002" s="197">
        <f>INDEX(Sorted_by_Variable!O$502:O$554,D991)</f>
        <v>4.5562253904194341</v>
      </c>
      <c r="Q1002" s="197">
        <f>INDEX(Sorted_by_Variable!P$502:P$554,D991)</f>
        <v>4.5562253904194332</v>
      </c>
      <c r="R1002" s="198">
        <f>INDEX(Sorted_by_Variable!Q$502:Q$554,D991)</f>
        <v>4.5562253904194341</v>
      </c>
      <c r="S1002" s="197">
        <f>INDEX(Sorted_by_Variable!R$502:R$554,D991)</f>
        <v>4.5562253904194341</v>
      </c>
      <c r="T1002" s="197">
        <f>INDEX(Sorted_by_Variable!S$502:S$554,D991)</f>
        <v>4.5562253904194323</v>
      </c>
      <c r="U1002" s="197">
        <f>INDEX(Sorted_by_Variable!T$502:T$554,D991)</f>
        <v>4.5562253904194341</v>
      </c>
      <c r="V1002" s="197">
        <f>INDEX(Sorted_by_Variable!U$502:U$554,D991)</f>
        <v>4.5562253904194341</v>
      </c>
      <c r="W1002" s="197">
        <f>INDEX(Sorted_by_Variable!V$502:V$554,D991)</f>
        <v>4.5562253904194332</v>
      </c>
      <c r="X1002" s="197">
        <f>INDEX(Sorted_by_Variable!W$502:W$554,D991)</f>
        <v>4.5562253904194341</v>
      </c>
      <c r="Y1002" s="197">
        <f>INDEX(Sorted_by_Variable!X$502:X$554,D991)</f>
        <v>4.556225390419435</v>
      </c>
      <c r="Z1002" s="197">
        <f>INDEX(Sorted_by_Variable!Y$502:Y$554,D991)</f>
        <v>4.5562253904194341</v>
      </c>
      <c r="AA1002" s="197">
        <f>INDEX(Sorted_by_Variable!Z$502:Z$554,D991)</f>
        <v>4.556225390419435</v>
      </c>
      <c r="AB1002" s="197">
        <f>INDEX(Sorted_by_Variable!AA$502:AA$554,D991)</f>
        <v>4.5562253904194332</v>
      </c>
      <c r="AC1002" s="197">
        <f>INDEX(Sorted_by_Variable!AB$502:AB$554,D991)</f>
        <v>4.5562253904194332</v>
      </c>
      <c r="AD1002" s="197">
        <f>INDEX(Sorted_by_Variable!AC$502:AC$554,D991)</f>
        <v>4.5562253904194341</v>
      </c>
      <c r="AE1002" s="197">
        <f>INDEX(Sorted_by_Variable!AD$502:AD$554,D991)</f>
        <v>4.5562253904194341</v>
      </c>
      <c r="AF1002" s="197">
        <f>INDEX(Sorted_by_Variable!AE$502:AE$554,D991)</f>
        <v>4.5562253904194341</v>
      </c>
      <c r="AG1002" s="197">
        <f>INDEX(Sorted_by_Variable!AF$502:AF$554,D991)</f>
        <v>4.5562253904194341</v>
      </c>
      <c r="AH1002" s="197">
        <f>INDEX(Sorted_by_Variable!AG$502:AG$554,D991)</f>
        <v>4.5562253904194332</v>
      </c>
      <c r="AI1002" s="197">
        <f>INDEX(Sorted_by_Variable!AH$502:AH$554,D991)</f>
        <v>4.5562253904194341</v>
      </c>
      <c r="AJ1002" s="197">
        <f>INDEX(Sorted_by_Variable!AI$502:AI$554,D991)</f>
        <v>4.556225390419435</v>
      </c>
      <c r="AK1002" s="197">
        <f>INDEX(Sorted_by_Variable!AJ$502:AJ$554,D991)</f>
        <v>4.556225390419435</v>
      </c>
      <c r="AL1002" s="197">
        <f>INDEX(Sorted_by_Variable!AK$502:AK$554,D991)</f>
        <v>4.5562253904194332</v>
      </c>
      <c r="AM1002" s="197">
        <f>INDEX(Sorted_by_Variable!AL$502:AL$554,D991)</f>
        <v>4.5562253904194332</v>
      </c>
      <c r="AN1002" s="197">
        <f>INDEX(Sorted_by_Variable!AM$502:AM$554,D991)</f>
        <v>4.5562253904194341</v>
      </c>
      <c r="AO1002" s="197">
        <f>INDEX(Sorted_by_Variable!AN$502:AN$554,D991)</f>
        <v>4.5562253904194332</v>
      </c>
      <c r="AP1002" s="197">
        <f>INDEX(Sorted_by_Variable!AO$502:AO$554,D991)</f>
        <v>4.5562253904194332</v>
      </c>
      <c r="AQ1002" s="198">
        <f>INDEX(Sorted_by_Variable!AP$502:AP$554,D991)</f>
        <v>4.5562253904194332</v>
      </c>
      <c r="AS1002" s="69" t="str">
        <f t="shared" si="159"/>
        <v>Participant levelized cost of saved energy</v>
      </c>
    </row>
    <row r="1003" spans="2:45" x14ac:dyDescent="0.35">
      <c r="B1003" s="36"/>
      <c r="C1003" s="247" t="s">
        <v>2418</v>
      </c>
      <c r="D1003" s="248"/>
      <c r="E1003" s="250"/>
      <c r="F1003" s="249"/>
      <c r="G1003" s="250"/>
      <c r="H1003" s="250"/>
      <c r="I1003" s="250"/>
      <c r="J1003" s="250"/>
      <c r="K1003" s="250"/>
      <c r="L1003" s="250"/>
      <c r="M1003" s="250"/>
      <c r="N1003" s="250"/>
      <c r="O1003" s="250"/>
      <c r="P1003" s="250"/>
      <c r="Q1003" s="250"/>
      <c r="R1003" s="251"/>
      <c r="S1003" s="250"/>
      <c r="T1003" s="250"/>
      <c r="U1003" s="250"/>
      <c r="V1003" s="250"/>
      <c r="W1003" s="250"/>
      <c r="X1003" s="250"/>
      <c r="Y1003" s="250"/>
      <c r="Z1003" s="250"/>
      <c r="AA1003" s="250"/>
      <c r="AB1003" s="250"/>
      <c r="AC1003" s="250"/>
      <c r="AD1003" s="250"/>
      <c r="AE1003" s="250"/>
      <c r="AF1003" s="250"/>
      <c r="AG1003" s="250"/>
      <c r="AH1003" s="250"/>
      <c r="AI1003" s="250"/>
      <c r="AJ1003" s="250"/>
      <c r="AK1003" s="250"/>
      <c r="AL1003" s="250"/>
      <c r="AM1003" s="250"/>
      <c r="AN1003" s="250"/>
      <c r="AO1003" s="250"/>
      <c r="AP1003" s="250"/>
      <c r="AQ1003" s="251"/>
      <c r="AS1003" s="69" t="str">
        <f>C1003</f>
        <v>Annualized total cost of EE</v>
      </c>
    </row>
    <row r="1004" spans="2:45" x14ac:dyDescent="0.35">
      <c r="B1004" s="36"/>
      <c r="C1004" s="244" t="s">
        <v>2418</v>
      </c>
      <c r="D1004" s="76" t="s">
        <v>2376</v>
      </c>
      <c r="E1004" s="200"/>
      <c r="F1004" s="199">
        <f>INDEX(Sorted_by_Variable!E$557:E$609,D991)</f>
        <v>0</v>
      </c>
      <c r="G1004" s="200">
        <f>INDEX(Sorted_by_Variable!F$557:F$609,D991)</f>
        <v>0</v>
      </c>
      <c r="H1004" s="200">
        <f>INDEX(Sorted_by_Variable!G$557:G$609,D991)</f>
        <v>0</v>
      </c>
      <c r="I1004" s="200">
        <f>INDEX(Sorted_by_Variable!H$557:H$609,D991)</f>
        <v>0</v>
      </c>
      <c r="J1004" s="200">
        <f>INDEX(Sorted_by_Variable!I$557:I$609,D991)</f>
        <v>66.870053778471814</v>
      </c>
      <c r="K1004" s="200">
        <f>INDEX(Sorted_by_Variable!J$557:J$609,D991)</f>
        <v>159.11538779809194</v>
      </c>
      <c r="L1004" s="200">
        <f>INDEX(Sorted_by_Variable!K$557:K$609,D991)</f>
        <v>263.93793575175982</v>
      </c>
      <c r="M1004" s="200">
        <f>INDEX(Sorted_by_Variable!L$557:L$609,D991)</f>
        <v>380.21728909432397</v>
      </c>
      <c r="N1004" s="200">
        <f>INDEX(Sorted_by_Variable!M$557:M$609,D991)</f>
        <v>490.67103970124026</v>
      </c>
      <c r="O1004" s="200">
        <f>INDEX(Sorted_by_Variable!N$557:N$609,D991)</f>
        <v>593.87798082016775</v>
      </c>
      <c r="P1004" s="200">
        <f>INDEX(Sorted_by_Variable!O$557:O$609,D991)</f>
        <v>689.97601518420311</v>
      </c>
      <c r="Q1004" s="200">
        <f>INDEX(Sorted_by_Variable!P$557:P$609,D991)</f>
        <v>779.09469533048309</v>
      </c>
      <c r="R1004" s="201">
        <f>INDEX(Sorted_by_Variable!Q$557:Q$609,D991)</f>
        <v>861.35545226373017</v>
      </c>
      <c r="S1004" s="200">
        <f>INDEX(Sorted_by_Variable!R$557:R$609,D991)</f>
        <v>936.8718140443965</v>
      </c>
      <c r="T1004" s="200">
        <f>INDEX(Sorted_by_Variable!S$557:S$609,D991)</f>
        <v>1005.7496146325424</v>
      </c>
      <c r="U1004" s="200">
        <f>INDEX(Sorted_by_Variable!T$557:T$609,D991)</f>
        <v>1068.0871933056621</v>
      </c>
      <c r="V1004" s="200">
        <f>INDEX(Sorted_by_Variable!U$557:U$609,D991)</f>
        <v>1123.9755849561952</v>
      </c>
      <c r="W1004" s="200">
        <f>INDEX(Sorted_by_Variable!V$557:V$609,D991)</f>
        <v>1173.498701562429</v>
      </c>
      <c r="X1004" s="200">
        <f>INDEX(Sorted_by_Variable!W$557:W$609,D991)</f>
        <v>1216.7335051148859</v>
      </c>
      <c r="Y1004" s="200">
        <f>INDEX(Sorted_by_Variable!X$557:X$609,D991)</f>
        <v>1253.7501722690931</v>
      </c>
      <c r="Z1004" s="200">
        <f>INDEX(Sorted_by_Variable!Y$557:Y$609,D991)</f>
        <v>1284.6122509848024</v>
      </c>
      <c r="AA1004" s="200">
        <f>INDEX(Sorted_by_Variable!Z$557:Z$609,D991)</f>
        <v>1309.3768094013001</v>
      </c>
      <c r="AB1004" s="200">
        <f>INDEX(Sorted_by_Variable!AA$557:AA$609,D991)</f>
        <v>1328.0945771883733</v>
      </c>
      <c r="AC1004" s="200">
        <f>INDEX(Sorted_by_Variable!AB$557:AB$609,D991)</f>
        <v>1340.810079602757</v>
      </c>
      <c r="AD1004" s="200">
        <f>INDEX(Sorted_by_Variable!AC$557:AC$609,D991)</f>
        <v>1351.0812409851681</v>
      </c>
      <c r="AE1004" s="200">
        <f>INDEX(Sorted_by_Variable!AD$557:AD$609,D991)</f>
        <v>1360.3997376830089</v>
      </c>
      <c r="AF1004" s="200">
        <f>INDEX(Sorted_by_Variable!AE$557:AE$609,D991)</f>
        <v>1369.6480131593753</v>
      </c>
      <c r="AG1004" s="200">
        <f>INDEX(Sorted_by_Variable!AF$557:AF$609,D991)</f>
        <v>1379.6837005676377</v>
      </c>
      <c r="AH1004" s="200">
        <f>INDEX(Sorted_by_Variable!AG$557:AG$609,D991)</f>
        <v>1390.4895185326272</v>
      </c>
      <c r="AI1004" s="200">
        <f>INDEX(Sorted_by_Variable!AH$557:AH$609,D991)</f>
        <v>1401.843858456039</v>
      </c>
      <c r="AJ1004" s="200">
        <f>INDEX(Sorted_by_Variable!AI$557:AI$609,D991)</f>
        <v>1413.671956007526</v>
      </c>
      <c r="AK1004" s="200">
        <f>INDEX(Sorted_by_Variable!AJ$557:AJ$609,D991)</f>
        <v>1425.9063234674143</v>
      </c>
      <c r="AL1004" s="200">
        <f>INDEX(Sorted_by_Variable!AK$557:AK$609,D991)</f>
        <v>1438.4864808084599</v>
      </c>
      <c r="AM1004" s="200">
        <f>INDEX(Sorted_by_Variable!AL$557:AL$609,D991)</f>
        <v>1451.3587029868941</v>
      </c>
      <c r="AN1004" s="200">
        <f>INDEX(Sorted_by_Variable!AM$557:AM$609,D991)</f>
        <v>1464.4757828149739</v>
      </c>
      <c r="AO1004" s="200">
        <f>INDEX(Sorted_by_Variable!AN$557:AN$609,D991)</f>
        <v>1477.7968088171583</v>
      </c>
      <c r="AP1004" s="200">
        <f>INDEX(Sorted_by_Variable!AO$557:AO$609,D991)</f>
        <v>1491.2869575007446</v>
      </c>
      <c r="AQ1004" s="201">
        <f>INDEX(Sorted_by_Variable!AP$557:AP$609,D991)</f>
        <v>1504.9172994993617</v>
      </c>
      <c r="AS1004" s="69" t="str">
        <f>C1003&amp;"|"&amp;C1004</f>
        <v>Annualized total cost of EE|Annualized total cost of EE</v>
      </c>
    </row>
    <row r="1005" spans="2:45" x14ac:dyDescent="0.35">
      <c r="B1005" s="36"/>
      <c r="C1005" s="244" t="s">
        <v>2419</v>
      </c>
      <c r="D1005" s="76" t="s">
        <v>2376</v>
      </c>
      <c r="E1005" s="200"/>
      <c r="F1005" s="199">
        <f>INDEX(Sorted_by_Variable!E$612:E$664,D991)</f>
        <v>0</v>
      </c>
      <c r="G1005" s="200">
        <f>INDEX(Sorted_by_Variable!F$612:F$664,D991)</f>
        <v>0</v>
      </c>
      <c r="H1005" s="200">
        <f>INDEX(Sorted_by_Variable!G$612:G$664,D991)</f>
        <v>0</v>
      </c>
      <c r="I1005" s="200">
        <f>INDEX(Sorted_by_Variable!H$612:H$664,D991)</f>
        <v>0</v>
      </c>
      <c r="J1005" s="200">
        <f>INDEX(Sorted_by_Variable!I$612:I$664,D991)</f>
        <v>33.435026889235907</v>
      </c>
      <c r="K1005" s="200">
        <f>INDEX(Sorted_by_Variable!J$612:J$664,D991)</f>
        <v>79.557693899045972</v>
      </c>
      <c r="L1005" s="200">
        <f>INDEX(Sorted_by_Variable!K$612:K$664,D991)</f>
        <v>131.96896787587991</v>
      </c>
      <c r="M1005" s="200">
        <f>INDEX(Sorted_by_Variable!L$612:L$664,D991)</f>
        <v>190.10864454716199</v>
      </c>
      <c r="N1005" s="200">
        <f>INDEX(Sorted_by_Variable!M$612:M$664,D991)</f>
        <v>245.33551985062013</v>
      </c>
      <c r="O1005" s="200">
        <f>INDEX(Sorted_by_Variable!N$612:N$664,D991)</f>
        <v>296.93899041008387</v>
      </c>
      <c r="P1005" s="200">
        <f>INDEX(Sorted_by_Variable!O$612:O$664,D991)</f>
        <v>344.98800759210155</v>
      </c>
      <c r="Q1005" s="200">
        <f>INDEX(Sorted_by_Variable!P$612:P$664,D991)</f>
        <v>389.54734766524155</v>
      </c>
      <c r="R1005" s="201">
        <f>INDEX(Sorted_by_Variable!Q$612:Q$664,D991)</f>
        <v>430.67772613186509</v>
      </c>
      <c r="S1005" s="200">
        <f>INDEX(Sorted_by_Variable!R$612:R$664,D991)</f>
        <v>468.43590702219825</v>
      </c>
      <c r="T1005" s="200">
        <f>INDEX(Sorted_by_Variable!S$612:S$664,D991)</f>
        <v>502.87480731627119</v>
      </c>
      <c r="U1005" s="200">
        <f>INDEX(Sorted_by_Variable!T$612:T$664,D991)</f>
        <v>534.04359665283107</v>
      </c>
      <c r="V1005" s="200">
        <f>INDEX(Sorted_by_Variable!U$612:U$664,D991)</f>
        <v>561.98779247809762</v>
      </c>
      <c r="W1005" s="200">
        <f>INDEX(Sorted_by_Variable!V$612:V$664,D991)</f>
        <v>586.7493507812145</v>
      </c>
      <c r="X1005" s="200">
        <f>INDEX(Sorted_by_Variable!W$612:W$664,D991)</f>
        <v>608.36675255744296</v>
      </c>
      <c r="Y1005" s="200">
        <f>INDEX(Sorted_by_Variable!X$612:X$664,D991)</f>
        <v>626.87508613454656</v>
      </c>
      <c r="Z1005" s="200">
        <f>INDEX(Sorted_by_Variable!Y$612:Y$664,D991)</f>
        <v>642.30612549240118</v>
      </c>
      <c r="AA1005" s="200">
        <f>INDEX(Sorted_by_Variable!Z$612:Z$664,D991)</f>
        <v>654.68840470065004</v>
      </c>
      <c r="AB1005" s="200">
        <f>INDEX(Sorted_by_Variable!AA$612:AA$664,D991)</f>
        <v>664.04728859418663</v>
      </c>
      <c r="AC1005" s="200">
        <f>INDEX(Sorted_by_Variable!AB$612:AB$664,D991)</f>
        <v>670.40503980137851</v>
      </c>
      <c r="AD1005" s="200">
        <f>INDEX(Sorted_by_Variable!AC$612:AC$664,D991)</f>
        <v>675.54062049258403</v>
      </c>
      <c r="AE1005" s="200">
        <f>INDEX(Sorted_by_Variable!AD$612:AD$664,D991)</f>
        <v>680.19986884150444</v>
      </c>
      <c r="AF1005" s="200">
        <f>INDEX(Sorted_by_Variable!AE$612:AE$664,D991)</f>
        <v>684.82400657968765</v>
      </c>
      <c r="AG1005" s="200">
        <f>INDEX(Sorted_by_Variable!AF$612:AF$664,D991)</f>
        <v>689.84185028381887</v>
      </c>
      <c r="AH1005" s="200">
        <f>INDEX(Sorted_by_Variable!AG$612:AG$664,D991)</f>
        <v>695.24475926631362</v>
      </c>
      <c r="AI1005" s="200">
        <f>INDEX(Sorted_by_Variable!AH$612:AH$664,D991)</f>
        <v>700.92192922801951</v>
      </c>
      <c r="AJ1005" s="200">
        <f>INDEX(Sorted_by_Variable!AI$612:AI$664,D991)</f>
        <v>706.83597800376299</v>
      </c>
      <c r="AK1005" s="200">
        <f>INDEX(Sorted_by_Variable!AJ$612:AJ$664,D991)</f>
        <v>712.95316173370713</v>
      </c>
      <c r="AL1005" s="200">
        <f>INDEX(Sorted_by_Variable!AK$612:AK$664,D991)</f>
        <v>719.24324040422994</v>
      </c>
      <c r="AM1005" s="200">
        <f>INDEX(Sorted_by_Variable!AL$612:AL$664,D991)</f>
        <v>725.67935149344703</v>
      </c>
      <c r="AN1005" s="200">
        <f>INDEX(Sorted_by_Variable!AM$612:AM$664,D991)</f>
        <v>732.23789140748693</v>
      </c>
      <c r="AO1005" s="200">
        <f>INDEX(Sorted_by_Variable!AN$612:AN$664,D991)</f>
        <v>738.89840440857915</v>
      </c>
      <c r="AP1005" s="200">
        <f>INDEX(Sorted_by_Variable!AO$612:AO$664,D991)</f>
        <v>745.64347875037231</v>
      </c>
      <c r="AQ1005" s="201">
        <f>INDEX(Sorted_by_Variable!AP$612:AP$664,D991)</f>
        <v>752.45864974968083</v>
      </c>
      <c r="AS1005" s="69" t="str">
        <f>C1003&amp;"|"&amp;C1005</f>
        <v>Annualized total cost of EE|Annualized program cost of EE</v>
      </c>
    </row>
    <row r="1006" spans="2:45" x14ac:dyDescent="0.35">
      <c r="B1006" s="36"/>
      <c r="C1006" s="244" t="s">
        <v>2420</v>
      </c>
      <c r="D1006" s="76" t="s">
        <v>2376</v>
      </c>
      <c r="E1006" s="200"/>
      <c r="F1006" s="199">
        <f>INDEX(Sorted_by_Variable!E$667:E$719,D991)</f>
        <v>0</v>
      </c>
      <c r="G1006" s="200">
        <f>INDEX(Sorted_by_Variable!F$667:F$719,D991)</f>
        <v>0</v>
      </c>
      <c r="H1006" s="200">
        <f>INDEX(Sorted_by_Variable!G$667:G$719,D991)</f>
        <v>0</v>
      </c>
      <c r="I1006" s="200">
        <f>INDEX(Sorted_by_Variable!H$667:H$719,D991)</f>
        <v>0</v>
      </c>
      <c r="J1006" s="200">
        <f>INDEX(Sorted_by_Variable!I$667:I$719,D991)</f>
        <v>33.435026889235907</v>
      </c>
      <c r="K1006" s="200">
        <f>INDEX(Sorted_by_Variable!J$667:J$719,D991)</f>
        <v>79.557693899045972</v>
      </c>
      <c r="L1006" s="200">
        <f>INDEX(Sorted_by_Variable!K$667:K$719,D991)</f>
        <v>131.96896787587991</v>
      </c>
      <c r="M1006" s="200">
        <f>INDEX(Sorted_by_Variable!L$667:L$719,D991)</f>
        <v>190.10864454716199</v>
      </c>
      <c r="N1006" s="200">
        <f>INDEX(Sorted_by_Variable!M$667:M$719,D991)</f>
        <v>245.33551985062013</v>
      </c>
      <c r="O1006" s="200">
        <f>INDEX(Sorted_by_Variable!N$667:N$719,D991)</f>
        <v>296.93899041008387</v>
      </c>
      <c r="P1006" s="200">
        <f>INDEX(Sorted_by_Variable!O$667:O$719,D991)</f>
        <v>344.98800759210155</v>
      </c>
      <c r="Q1006" s="200">
        <f>INDEX(Sorted_by_Variable!P$667:P$719,D991)</f>
        <v>389.54734766524155</v>
      </c>
      <c r="R1006" s="201">
        <f>INDEX(Sorted_by_Variable!Q$667:Q$719,D991)</f>
        <v>430.67772613186509</v>
      </c>
      <c r="S1006" s="200">
        <f>INDEX(Sorted_by_Variable!R$667:R$719,D991)</f>
        <v>468.43590702219825</v>
      </c>
      <c r="T1006" s="200">
        <f>INDEX(Sorted_by_Variable!S$667:S$719,D991)</f>
        <v>502.87480731627119</v>
      </c>
      <c r="U1006" s="200">
        <f>INDEX(Sorted_by_Variable!T$667:T$719,D991)</f>
        <v>534.04359665283107</v>
      </c>
      <c r="V1006" s="200">
        <f>INDEX(Sorted_by_Variable!U$667:U$719,D991)</f>
        <v>561.98779247809762</v>
      </c>
      <c r="W1006" s="200">
        <f>INDEX(Sorted_by_Variable!V$667:V$719,D991)</f>
        <v>586.7493507812145</v>
      </c>
      <c r="X1006" s="200">
        <f>INDEX(Sorted_by_Variable!W$667:W$719,D991)</f>
        <v>608.36675255744296</v>
      </c>
      <c r="Y1006" s="200">
        <f>INDEX(Sorted_by_Variable!X$667:X$719,D991)</f>
        <v>626.87508613454656</v>
      </c>
      <c r="Z1006" s="200">
        <f>INDEX(Sorted_by_Variable!Y$667:Y$719,D991)</f>
        <v>642.30612549240118</v>
      </c>
      <c r="AA1006" s="200">
        <f>INDEX(Sorted_by_Variable!Z$667:Z$719,D991)</f>
        <v>654.68840470065004</v>
      </c>
      <c r="AB1006" s="200">
        <f>INDEX(Sorted_by_Variable!AA$667:AA$719,D991)</f>
        <v>664.04728859418663</v>
      </c>
      <c r="AC1006" s="200">
        <f>INDEX(Sorted_by_Variable!AB$667:AB$719,D991)</f>
        <v>670.40503980137851</v>
      </c>
      <c r="AD1006" s="200">
        <f>INDEX(Sorted_by_Variable!AC$667:AC$719,D991)</f>
        <v>675.54062049258403</v>
      </c>
      <c r="AE1006" s="200">
        <f>INDEX(Sorted_by_Variable!AD$667:AD$719,D991)</f>
        <v>680.19986884150444</v>
      </c>
      <c r="AF1006" s="200">
        <f>INDEX(Sorted_by_Variable!AE$667:AE$719,D991)</f>
        <v>684.82400657968765</v>
      </c>
      <c r="AG1006" s="200">
        <f>INDEX(Sorted_by_Variable!AF$667:AF$719,D991)</f>
        <v>689.84185028381887</v>
      </c>
      <c r="AH1006" s="200">
        <f>INDEX(Sorted_by_Variable!AG$667:AG$719,D991)</f>
        <v>695.24475926631362</v>
      </c>
      <c r="AI1006" s="200">
        <f>INDEX(Sorted_by_Variable!AH$667:AH$719,D991)</f>
        <v>700.92192922801951</v>
      </c>
      <c r="AJ1006" s="200">
        <f>INDEX(Sorted_by_Variable!AI$667:AI$719,D991)</f>
        <v>706.83597800376299</v>
      </c>
      <c r="AK1006" s="200">
        <f>INDEX(Sorted_by_Variable!AJ$667:AJ$719,D991)</f>
        <v>712.95316173370713</v>
      </c>
      <c r="AL1006" s="200">
        <f>INDEX(Sorted_by_Variable!AK$667:AK$719,D991)</f>
        <v>719.24324040422994</v>
      </c>
      <c r="AM1006" s="200">
        <f>INDEX(Sorted_by_Variable!AL$667:AL$719,D991)</f>
        <v>725.67935149344703</v>
      </c>
      <c r="AN1006" s="200">
        <f>INDEX(Sorted_by_Variable!AM$667:AM$719,D991)</f>
        <v>732.23789140748693</v>
      </c>
      <c r="AO1006" s="200">
        <f>INDEX(Sorted_by_Variable!AN$667:AN$719,D991)</f>
        <v>738.89840440857915</v>
      </c>
      <c r="AP1006" s="200">
        <f>INDEX(Sorted_by_Variable!AO$667:AO$719,D991)</f>
        <v>745.64347875037231</v>
      </c>
      <c r="AQ1006" s="201">
        <f>INDEX(Sorted_by_Variable!AP$667:AP$719,D991)</f>
        <v>752.45864974968083</v>
      </c>
      <c r="AS1006" s="69" t="str">
        <f>C1003&amp;"|"&amp;C1006</f>
        <v>Annualized total cost of EE|Annualized participant cost of EE</v>
      </c>
    </row>
    <row r="1007" spans="2:45" x14ac:dyDescent="0.35">
      <c r="B1007" s="231"/>
      <c r="C1007" s="247" t="s">
        <v>2421</v>
      </c>
      <c r="D1007" s="248"/>
      <c r="E1007" s="250"/>
      <c r="F1007" s="249"/>
      <c r="G1007" s="250"/>
      <c r="H1007" s="250"/>
      <c r="I1007" s="250"/>
      <c r="J1007" s="250"/>
      <c r="K1007" s="250"/>
      <c r="L1007" s="250"/>
      <c r="M1007" s="250"/>
      <c r="N1007" s="250"/>
      <c r="O1007" s="250"/>
      <c r="P1007" s="250"/>
      <c r="Q1007" s="250"/>
      <c r="R1007" s="251"/>
      <c r="S1007" s="250"/>
      <c r="T1007" s="250"/>
      <c r="U1007" s="250"/>
      <c r="V1007" s="250"/>
      <c r="W1007" s="250"/>
      <c r="X1007" s="250"/>
      <c r="Y1007" s="250"/>
      <c r="Z1007" s="250"/>
      <c r="AA1007" s="250"/>
      <c r="AB1007" s="250"/>
      <c r="AC1007" s="250"/>
      <c r="AD1007" s="250"/>
      <c r="AE1007" s="250"/>
      <c r="AF1007" s="250"/>
      <c r="AG1007" s="250"/>
      <c r="AH1007" s="250"/>
      <c r="AI1007" s="250"/>
      <c r="AJ1007" s="250"/>
      <c r="AK1007" s="250"/>
      <c r="AL1007" s="250"/>
      <c r="AM1007" s="250"/>
      <c r="AN1007" s="250"/>
      <c r="AO1007" s="250"/>
      <c r="AP1007" s="250"/>
      <c r="AQ1007" s="251"/>
      <c r="AS1007" s="69" t="str">
        <f>C1007</f>
        <v>Annual first-year costs</v>
      </c>
    </row>
    <row r="1008" spans="2:45" x14ac:dyDescent="0.35">
      <c r="B1008" s="36"/>
      <c r="C1008" s="244" t="s">
        <v>2394</v>
      </c>
      <c r="D1008" s="76" t="s">
        <v>2376</v>
      </c>
      <c r="E1008" s="200"/>
      <c r="F1008" s="199">
        <f>INDEX(Sorted_by_Variable!E$722:E$774,D991)</f>
        <v>0</v>
      </c>
      <c r="G1008" s="200">
        <f>INDEX(Sorted_by_Variable!F$722:F$774,D991)</f>
        <v>0</v>
      </c>
      <c r="H1008" s="200">
        <f>INDEX(Sorted_by_Variable!G$722:G$774,D991)</f>
        <v>0</v>
      </c>
      <c r="I1008" s="200">
        <f>INDEX(Sorted_by_Variable!H$722:H$774,D991)</f>
        <v>0</v>
      </c>
      <c r="J1008" s="200">
        <f>INDEX(Sorted_by_Variable!I$722:I$774,D991)</f>
        <v>565.05041999999992</v>
      </c>
      <c r="K1008" s="200">
        <f>INDEX(Sorted_by_Variable!J$722:J$774,D991)</f>
        <v>809.2104515554347</v>
      </c>
      <c r="L1008" s="200">
        <f>INDEX(Sorted_by_Variable!K$722:K$774,D991)</f>
        <v>958.07764446222791</v>
      </c>
      <c r="M1008" s="200">
        <f>INDEX(Sorted_by_Variable!L$722:L$774,D991)</f>
        <v>1105.3125262879983</v>
      </c>
      <c r="N1008" s="200">
        <f>INDEX(Sorted_by_Variable!M$722:M$774,D991)</f>
        <v>1114.2606603373215</v>
      </c>
      <c r="O1008" s="200">
        <f>INDEX(Sorted_by_Variable!N$722:N$774,D991)</f>
        <v>1111.6705843646137</v>
      </c>
      <c r="P1008" s="200">
        <f>INDEX(Sorted_by_Variable!O$722:O$774,D991)</f>
        <v>1110.1094635341608</v>
      </c>
      <c r="Q1008" s="200">
        <f>INDEX(Sorted_by_Variable!P$722:P$774,D991)</f>
        <v>1109.5608944155147</v>
      </c>
      <c r="R1008" s="201">
        <f>INDEX(Sorted_by_Variable!Q$722:Q$774,D991)</f>
        <v>1110.0095424414912</v>
      </c>
      <c r="S1008" s="200">
        <f>INDEX(Sorted_by_Variable!R$722:R$774,D991)</f>
        <v>1111.4411130272222</v>
      </c>
      <c r="T1008" s="200">
        <f>INDEX(Sorted_by_Variable!S$722:S$774,D991)</f>
        <v>1113.8423239672554</v>
      </c>
      <c r="U1008" s="200">
        <f>INDEX(Sorted_by_Variable!T$722:T$774,D991)</f>
        <v>1117.2008790687437</v>
      </c>
      <c r="V1008" s="200">
        <f>INDEX(Sorted_by_Variable!U$722:U$774,D991)</f>
        <v>1121.5054429803929</v>
      </c>
      <c r="W1008" s="200">
        <f>INDEX(Sorted_by_Variable!V$722:V$774,D991)</f>
        <v>1126.7456171784354</v>
      </c>
      <c r="X1008" s="200">
        <f>INDEX(Sorted_by_Variable!W$722:W$774,D991)</f>
        <v>1132.9119170724005</v>
      </c>
      <c r="Y1008" s="200">
        <f>INDEX(Sorted_by_Variable!X$722:X$774,D991)</f>
        <v>1139.9957501949489</v>
      </c>
      <c r="Z1008" s="200">
        <f>INDEX(Sorted_by_Variable!Y$722:Y$774,D991)</f>
        <v>1147.9893954414367</v>
      </c>
      <c r="AA1008" s="200">
        <f>INDEX(Sorted_by_Variable!Z$722:Z$774,D991)</f>
        <v>1156.885983326257</v>
      </c>
      <c r="AB1008" s="200">
        <f>INDEX(Sorted_by_Variable!AA$722:AA$774,D991)</f>
        <v>1166.679477224332</v>
      </c>
      <c r="AC1008" s="200">
        <f>INDEX(Sorted_by_Variable!AB$722:AB$774,D991)</f>
        <v>1177.3646555673959</v>
      </c>
      <c r="AD1008" s="200">
        <f>INDEX(Sorted_by_Variable!AC$722:AC$774,D991)</f>
        <v>1188.9370949659512</v>
      </c>
      <c r="AE1008" s="200">
        <f>INDEX(Sorted_by_Variable!AD$722:AD$774,D991)</f>
        <v>1200.872713052654</v>
      </c>
      <c r="AF1008" s="200">
        <f>INDEX(Sorted_by_Variable!AE$722:AE$774,D991)</f>
        <v>1213.0580331630756</v>
      </c>
      <c r="AG1008" s="200">
        <f>INDEX(Sorted_by_Variable!AF$722:AF$774,D991)</f>
        <v>1225.3824620706314</v>
      </c>
      <c r="AH1008" s="200">
        <f>INDEX(Sorted_by_Variable!AG$722:AG$774,D991)</f>
        <v>1237.7385634839393</v>
      </c>
      <c r="AI1008" s="200">
        <f>INDEX(Sorted_by_Variable!AH$722:AH$774,D991)</f>
        <v>1249.0087182417492</v>
      </c>
      <c r="AJ1008" s="200">
        <f>INDEX(Sorted_by_Variable!AI$722:AI$774,D991)</f>
        <v>1260.3224464178111</v>
      </c>
      <c r="AK1008" s="200">
        <f>INDEX(Sorted_by_Variable!AJ$722:AJ$774,D991)</f>
        <v>1271.6902363478077</v>
      </c>
      <c r="AL1008" s="200">
        <f>INDEX(Sorted_by_Variable!AK$722:AK$774,D991)</f>
        <v>1283.1216631145478</v>
      </c>
      <c r="AM1008" s="200">
        <f>INDEX(Sorted_by_Variable!AL$722:AL$774,D991)</f>
        <v>1294.6254227142838</v>
      </c>
      <c r="AN1008" s="200">
        <f>INDEX(Sorted_by_Variable!AM$722:AM$774,D991)</f>
        <v>1306.2093641692327</v>
      </c>
      <c r="AO1008" s="200">
        <f>INDEX(Sorted_by_Variable!AN$722:AN$774,D991)</f>
        <v>1317.8805196658773</v>
      </c>
      <c r="AP1008" s="200">
        <f>INDEX(Sorted_by_Variable!AO$722:AO$774,D991)</f>
        <v>1329.6451327948357</v>
      </c>
      <c r="AQ1008" s="201">
        <f>INDEX(Sorted_by_Variable!AP$722:AP$774,D991)</f>
        <v>1341.5086849644506</v>
      </c>
      <c r="AS1008" s="69" t="str">
        <f>C1007&amp;"|"&amp;C1008</f>
        <v>Annual first-year costs|Annual total cost of EE</v>
      </c>
    </row>
    <row r="1009" spans="2:45" x14ac:dyDescent="0.35">
      <c r="B1009" s="36"/>
      <c r="C1009" s="244" t="s">
        <v>2385</v>
      </c>
      <c r="D1009" s="76" t="s">
        <v>2376</v>
      </c>
      <c r="E1009" s="200"/>
      <c r="F1009" s="199">
        <f>INDEX(Sorted_by_Variable!E$777:E$829,D991)</f>
        <v>0</v>
      </c>
      <c r="G1009" s="200">
        <f>INDEX(Sorted_by_Variable!F$777:F$829,D991)</f>
        <v>0</v>
      </c>
      <c r="H1009" s="200">
        <f>INDEX(Sorted_by_Variable!G$777:G$829,D991)</f>
        <v>0</v>
      </c>
      <c r="I1009" s="200">
        <f>INDEX(Sorted_by_Variable!H$777:H$829,D991)</f>
        <v>0</v>
      </c>
      <c r="J1009" s="200">
        <f>INDEX(Sorted_by_Variable!I$777:I$829,D991)</f>
        <v>282.52520999999996</v>
      </c>
      <c r="K1009" s="200">
        <f>INDEX(Sorted_by_Variable!J$777:J$829,D991)</f>
        <v>404.60522577771735</v>
      </c>
      <c r="L1009" s="200">
        <f>INDEX(Sorted_by_Variable!K$777:K$829,D991)</f>
        <v>479.03882223111395</v>
      </c>
      <c r="M1009" s="200">
        <f>INDEX(Sorted_by_Variable!L$777:L$829,D991)</f>
        <v>552.65626314399913</v>
      </c>
      <c r="N1009" s="200">
        <f>INDEX(Sorted_by_Variable!M$777:M$829,D991)</f>
        <v>557.13033016866075</v>
      </c>
      <c r="O1009" s="200">
        <f>INDEX(Sorted_by_Variable!N$777:N$829,D991)</f>
        <v>555.83529218230683</v>
      </c>
      <c r="P1009" s="200">
        <f>INDEX(Sorted_by_Variable!O$777:O$829,D991)</f>
        <v>555.0547317670804</v>
      </c>
      <c r="Q1009" s="200">
        <f>INDEX(Sorted_by_Variable!P$777:P$829,D991)</f>
        <v>554.78044720775733</v>
      </c>
      <c r="R1009" s="201">
        <f>INDEX(Sorted_by_Variable!Q$777:Q$829,D991)</f>
        <v>555.00477122074562</v>
      </c>
      <c r="S1009" s="200">
        <f>INDEX(Sorted_by_Variable!R$777:R$829,D991)</f>
        <v>555.72055651361109</v>
      </c>
      <c r="T1009" s="200">
        <f>INDEX(Sorted_by_Variable!S$777:S$829,D991)</f>
        <v>556.92116198362771</v>
      </c>
      <c r="U1009" s="200">
        <f>INDEX(Sorted_by_Variable!T$777:T$829,D991)</f>
        <v>558.60043953437184</v>
      </c>
      <c r="V1009" s="200">
        <f>INDEX(Sorted_by_Variable!U$777:U$829,D991)</f>
        <v>560.75272149019645</v>
      </c>
      <c r="W1009" s="200">
        <f>INDEX(Sorted_by_Variable!V$777:V$829,D991)</f>
        <v>563.3728085892177</v>
      </c>
      <c r="X1009" s="200">
        <f>INDEX(Sorted_by_Variable!W$777:W$829,D991)</f>
        <v>566.45595853620023</v>
      </c>
      <c r="Y1009" s="200">
        <f>INDEX(Sorted_by_Variable!X$777:X$829,D991)</f>
        <v>569.99787509747443</v>
      </c>
      <c r="Z1009" s="200">
        <f>INDEX(Sorted_by_Variable!Y$777:Y$829,D991)</f>
        <v>573.99469772071836</v>
      </c>
      <c r="AA1009" s="200">
        <f>INDEX(Sorted_by_Variable!Z$777:Z$829,D991)</f>
        <v>578.44299166312851</v>
      </c>
      <c r="AB1009" s="200">
        <f>INDEX(Sorted_by_Variable!AA$777:AA$829,D991)</f>
        <v>583.339738612166</v>
      </c>
      <c r="AC1009" s="200">
        <f>INDEX(Sorted_by_Variable!AB$777:AB$829,D991)</f>
        <v>588.68232778369793</v>
      </c>
      <c r="AD1009" s="200">
        <f>INDEX(Sorted_by_Variable!AC$777:AC$829,D991)</f>
        <v>594.46854748297562</v>
      </c>
      <c r="AE1009" s="200">
        <f>INDEX(Sorted_by_Variable!AD$777:AD$829,D991)</f>
        <v>600.43635652632702</v>
      </c>
      <c r="AF1009" s="200">
        <f>INDEX(Sorted_by_Variable!AE$777:AE$829,D991)</f>
        <v>606.5290165815378</v>
      </c>
      <c r="AG1009" s="200">
        <f>INDEX(Sorted_by_Variable!AF$777:AF$829,D991)</f>
        <v>612.6912310353157</v>
      </c>
      <c r="AH1009" s="200">
        <f>INDEX(Sorted_by_Variable!AG$777:AG$829,D991)</f>
        <v>618.86928174196964</v>
      </c>
      <c r="AI1009" s="200">
        <f>INDEX(Sorted_by_Variable!AH$777:AH$829,D991)</f>
        <v>624.5043591208746</v>
      </c>
      <c r="AJ1009" s="200">
        <f>INDEX(Sorted_by_Variable!AI$777:AI$829,D991)</f>
        <v>630.16122320890554</v>
      </c>
      <c r="AK1009" s="200">
        <f>INDEX(Sorted_by_Variable!AJ$777:AJ$829,D991)</f>
        <v>635.84511817390387</v>
      </c>
      <c r="AL1009" s="200">
        <f>INDEX(Sorted_by_Variable!AK$777:AK$829,D991)</f>
        <v>641.5608315572739</v>
      </c>
      <c r="AM1009" s="200">
        <f>INDEX(Sorted_by_Variable!AL$777:AL$829,D991)</f>
        <v>647.31271135714189</v>
      </c>
      <c r="AN1009" s="200">
        <f>INDEX(Sorted_by_Variable!AM$777:AM$829,D991)</f>
        <v>653.10468208461634</v>
      </c>
      <c r="AO1009" s="200">
        <f>INDEX(Sorted_by_Variable!AN$777:AN$829,D991)</f>
        <v>658.94025983293864</v>
      </c>
      <c r="AP1009" s="200">
        <f>INDEX(Sorted_by_Variable!AO$777:AO$829,D991)</f>
        <v>664.82256639741786</v>
      </c>
      <c r="AQ1009" s="201">
        <f>INDEX(Sorted_by_Variable!AP$777:AP$829,D991)</f>
        <v>670.7543424822253</v>
      </c>
      <c r="AS1009" s="69" t="str">
        <f>C1007&amp;"|"&amp;C1009</f>
        <v>Annual first-year costs|Annual program cost of EE</v>
      </c>
    </row>
    <row r="1010" spans="2:45" ht="18" thickBot="1" x14ac:dyDescent="0.4">
      <c r="B1010" s="29"/>
      <c r="C1010" s="245" t="s">
        <v>2386</v>
      </c>
      <c r="D1010" s="96" t="s">
        <v>2376</v>
      </c>
      <c r="E1010" s="203"/>
      <c r="F1010" s="202">
        <f>INDEX(Sorted_by_Variable!E$832:E$884,D991)</f>
        <v>0</v>
      </c>
      <c r="G1010" s="203">
        <f>INDEX(Sorted_by_Variable!F$832:F$884,D991)</f>
        <v>0</v>
      </c>
      <c r="H1010" s="203">
        <f>INDEX(Sorted_by_Variable!G$832:G$884,D991)</f>
        <v>0</v>
      </c>
      <c r="I1010" s="203">
        <f>INDEX(Sorted_by_Variable!H$832:H$884,D991)</f>
        <v>0</v>
      </c>
      <c r="J1010" s="203">
        <f>INDEX(Sorted_by_Variable!I$832:I$884,D991)</f>
        <v>282.52520999999996</v>
      </c>
      <c r="K1010" s="203">
        <f>INDEX(Sorted_by_Variable!J$832:J$884,D991)</f>
        <v>404.60522577771735</v>
      </c>
      <c r="L1010" s="203">
        <f>INDEX(Sorted_by_Variable!K$832:K$884,D991)</f>
        <v>479.03882223111395</v>
      </c>
      <c r="M1010" s="203">
        <f>INDEX(Sorted_by_Variable!L$832:L$884,D991)</f>
        <v>552.65626314399913</v>
      </c>
      <c r="N1010" s="203">
        <f>INDEX(Sorted_by_Variable!M$832:M$884,D991)</f>
        <v>557.13033016866075</v>
      </c>
      <c r="O1010" s="203">
        <f>INDEX(Sorted_by_Variable!N$832:N$884,D991)</f>
        <v>555.83529218230683</v>
      </c>
      <c r="P1010" s="203">
        <f>INDEX(Sorted_by_Variable!O$832:O$884,D991)</f>
        <v>555.0547317670804</v>
      </c>
      <c r="Q1010" s="203">
        <f>INDEX(Sorted_by_Variable!P$832:P$884,D991)</f>
        <v>554.78044720775733</v>
      </c>
      <c r="R1010" s="204">
        <f>INDEX(Sorted_by_Variable!Q$832:Q$884,D991)</f>
        <v>555.00477122074562</v>
      </c>
      <c r="S1010" s="203">
        <f>INDEX(Sorted_by_Variable!R$832:R$884,D991)</f>
        <v>555.72055651361109</v>
      </c>
      <c r="T1010" s="203">
        <f>INDEX(Sorted_by_Variable!S$832:S$884,D991)</f>
        <v>556.92116198362771</v>
      </c>
      <c r="U1010" s="203">
        <f>INDEX(Sorted_by_Variable!T$832:T$884,D991)</f>
        <v>558.60043953437184</v>
      </c>
      <c r="V1010" s="203">
        <f>INDEX(Sorted_by_Variable!U$832:U$884,D991)</f>
        <v>560.75272149019645</v>
      </c>
      <c r="W1010" s="203">
        <f>INDEX(Sorted_by_Variable!V$832:V$884,D991)</f>
        <v>563.3728085892177</v>
      </c>
      <c r="X1010" s="203">
        <f>INDEX(Sorted_by_Variable!W$832:W$884,D991)</f>
        <v>566.45595853620023</v>
      </c>
      <c r="Y1010" s="203">
        <f>INDEX(Sorted_by_Variable!X$832:X$884,D991)</f>
        <v>569.99787509747443</v>
      </c>
      <c r="Z1010" s="203">
        <f>INDEX(Sorted_by_Variable!Y$832:Y$884,D991)</f>
        <v>573.99469772071836</v>
      </c>
      <c r="AA1010" s="203">
        <f>INDEX(Sorted_by_Variable!Z$832:Z$884,D991)</f>
        <v>578.44299166312851</v>
      </c>
      <c r="AB1010" s="203">
        <f>INDEX(Sorted_by_Variable!AA$832:AA$884,D991)</f>
        <v>583.339738612166</v>
      </c>
      <c r="AC1010" s="203">
        <f>INDEX(Sorted_by_Variable!AB$832:AB$884,D991)</f>
        <v>588.68232778369793</v>
      </c>
      <c r="AD1010" s="203">
        <f>INDEX(Sorted_by_Variable!AC$832:AC$884,D991)</f>
        <v>594.46854748297562</v>
      </c>
      <c r="AE1010" s="203">
        <f>INDEX(Sorted_by_Variable!AD$832:AD$884,D991)</f>
        <v>600.43635652632702</v>
      </c>
      <c r="AF1010" s="203">
        <f>INDEX(Sorted_by_Variable!AE$832:AE$884,D991)</f>
        <v>606.5290165815378</v>
      </c>
      <c r="AG1010" s="203">
        <f>INDEX(Sorted_by_Variable!AF$832:AF$884,D991)</f>
        <v>612.6912310353157</v>
      </c>
      <c r="AH1010" s="203">
        <f>INDEX(Sorted_by_Variable!AG$832:AG$884,D991)</f>
        <v>618.86928174196964</v>
      </c>
      <c r="AI1010" s="203">
        <f>INDEX(Sorted_by_Variable!AH$832:AH$884,D991)</f>
        <v>624.5043591208746</v>
      </c>
      <c r="AJ1010" s="203">
        <f>INDEX(Sorted_by_Variable!AI$832:AI$884,D991)</f>
        <v>630.16122320890554</v>
      </c>
      <c r="AK1010" s="203">
        <f>INDEX(Sorted_by_Variable!AJ$832:AJ$884,D991)</f>
        <v>635.84511817390387</v>
      </c>
      <c r="AL1010" s="203">
        <f>INDEX(Sorted_by_Variable!AK$832:AK$884,D991)</f>
        <v>641.5608315572739</v>
      </c>
      <c r="AM1010" s="203">
        <f>INDEX(Sorted_by_Variable!AL$832:AL$884,D991)</f>
        <v>647.31271135714189</v>
      </c>
      <c r="AN1010" s="203">
        <f>INDEX(Sorted_by_Variable!AM$832:AM$884,D991)</f>
        <v>653.10468208461634</v>
      </c>
      <c r="AO1010" s="203">
        <f>INDEX(Sorted_by_Variable!AN$832:AN$884,D991)</f>
        <v>658.94025983293864</v>
      </c>
      <c r="AP1010" s="203">
        <f>INDEX(Sorted_by_Variable!AO$832:AO$884,D991)</f>
        <v>664.82256639741786</v>
      </c>
      <c r="AQ1010" s="204">
        <f>INDEX(Sorted_by_Variable!AP$832:AP$884,D991)</f>
        <v>670.7543424822253</v>
      </c>
      <c r="AS1010" s="69" t="str">
        <f>C1007&amp;"|"&amp;C1010</f>
        <v>Annual first-year costs|Annual participant cost of EE</v>
      </c>
    </row>
    <row r="1011" spans="2:45" ht="18.75" thickTop="1" thickBot="1" x14ac:dyDescent="0.4"/>
    <row r="1012" spans="2:45" ht="25.5" thickTop="1" x14ac:dyDescent="0.5">
      <c r="B1012" s="217" t="str">
        <f>INDEX(Sorted_by_Variable!$C$7:$C$59,D1012)</f>
        <v>West Virginia</v>
      </c>
      <c r="C1012" s="94"/>
      <c r="D1012" s="228">
        <f>D991+1</f>
        <v>47</v>
      </c>
      <c r="E1012" s="220"/>
      <c r="F1012" s="222"/>
      <c r="G1012" s="94"/>
      <c r="H1012" s="94"/>
      <c r="I1012" s="94"/>
      <c r="J1012" s="94"/>
      <c r="K1012" s="94"/>
      <c r="L1012" s="94"/>
      <c r="M1012" s="94"/>
      <c r="N1012" s="94"/>
      <c r="O1012" s="94"/>
      <c r="P1012" s="94"/>
      <c r="Q1012" s="94"/>
      <c r="R1012" s="220"/>
      <c r="S1012" s="94"/>
      <c r="T1012" s="94"/>
      <c r="U1012" s="94"/>
      <c r="V1012" s="94"/>
      <c r="W1012" s="94"/>
      <c r="X1012" s="94"/>
      <c r="Y1012" s="94"/>
      <c r="Z1012" s="94"/>
      <c r="AA1012" s="94"/>
      <c r="AB1012" s="94"/>
      <c r="AC1012" s="94"/>
      <c r="AD1012" s="94"/>
      <c r="AE1012" s="94"/>
      <c r="AF1012" s="94"/>
      <c r="AG1012" s="94"/>
      <c r="AH1012" s="94"/>
      <c r="AI1012" s="94"/>
      <c r="AJ1012" s="94"/>
      <c r="AK1012" s="94"/>
      <c r="AL1012" s="94"/>
      <c r="AM1012" s="94"/>
      <c r="AN1012" s="94"/>
      <c r="AO1012" s="94"/>
      <c r="AP1012" s="94"/>
      <c r="AQ1012" s="220"/>
      <c r="AS1012" s="69"/>
    </row>
    <row r="1013" spans="2:45" x14ac:dyDescent="0.35">
      <c r="C1013" t="s">
        <v>2358</v>
      </c>
      <c r="D1013" s="76" t="s">
        <v>0</v>
      </c>
      <c r="E1013" s="166">
        <f>INDEX(Sorted_by_Variable!D$7:D$59,D1012)</f>
        <v>30871.787</v>
      </c>
      <c r="F1013" s="167">
        <f>INDEX(Sorted_by_Variable!E$7:E$59,D1012)</f>
        <v>30997.428159297586</v>
      </c>
      <c r="G1013" s="166">
        <f>INDEX(Sorted_by_Variable!F$7:F$59,D1012)</f>
        <v>31123.580649568972</v>
      </c>
      <c r="H1013" s="166">
        <f>INDEX(Sorted_by_Variable!G$7:G$59,D1012)</f>
        <v>31250.246551815049</v>
      </c>
      <c r="I1013" s="166">
        <f>INDEX(Sorted_by_Variable!H$7:H$59,D1012)</f>
        <v>31377.427955505915</v>
      </c>
      <c r="J1013" s="166">
        <f>INDEX(Sorted_by_Variable!I$7:I$59,D1012)</f>
        <v>31505.126958615332</v>
      </c>
      <c r="K1013" s="166">
        <f>INDEX(Sorted_by_Variable!J$7:J$59,D1012)</f>
        <v>31633.34566765534</v>
      </c>
      <c r="L1013" s="166">
        <f>INDEX(Sorted_by_Variable!K$7:K$59,D1012)</f>
        <v>31762.086197711</v>
      </c>
      <c r="M1013" s="166">
        <f>INDEX(Sorted_by_Variable!L$7:L$59,D1012)</f>
        <v>31891.350672475299</v>
      </c>
      <c r="N1013" s="166">
        <f>INDEX(Sorted_by_Variable!M$7:M$59,D1012)</f>
        <v>32021.141224284162</v>
      </c>
      <c r="O1013" s="166">
        <f>INDEX(Sorted_by_Variable!N$7:N$59,D1012)</f>
        <v>32151.459994151639</v>
      </c>
      <c r="P1013" s="166">
        <f>INDEX(Sorted_by_Variable!O$7:O$59,D1012)</f>
        <v>32282.309131805225</v>
      </c>
      <c r="Q1013" s="166">
        <f>INDEX(Sorted_by_Variable!P$7:P$59,D1012)</f>
        <v>32413.690795721312</v>
      </c>
      <c r="R1013" s="168">
        <f>INDEX(Sorted_by_Variable!Q$7:Q$59,D1012)</f>
        <v>32545.607153160807</v>
      </c>
      <c r="S1013" s="166">
        <f>INDEX(Sorted_by_Variable!R$7:R$59,D1012)</f>
        <v>32678.060380204868</v>
      </c>
      <c r="T1013" s="166">
        <f>INDEX(Sorted_by_Variable!S$7:S$59,D1012)</f>
        <v>32811.052661790818</v>
      </c>
      <c r="U1013" s="166">
        <f>INDEX(Sorted_by_Variable!T$7:T$59,D1012)</f>
        <v>32944.586191748174</v>
      </c>
      <c r="V1013" s="166">
        <f>INDEX(Sorted_by_Variable!U$7:U$59,D1012)</f>
        <v>33078.663172834837</v>
      </c>
      <c r="W1013" s="166">
        <f>INDEX(Sorted_by_Variable!V$7:V$59,D1012)</f>
        <v>33213.285816773438</v>
      </c>
      <c r="X1013" s="166">
        <f>INDEX(Sorted_by_Variable!W$7:W$59,D1012)</f>
        <v>33348.456344287813</v>
      </c>
      <c r="Y1013" s="166">
        <f>INDEX(Sorted_by_Variable!X$7:X$59,D1012)</f>
        <v>33484.176985139646</v>
      </c>
      <c r="Z1013" s="166">
        <f>INDEX(Sorted_by_Variable!Y$7:Y$59,D1012)</f>
        <v>33620.449978165234</v>
      </c>
      <c r="AA1013" s="166">
        <f>INDEX(Sorted_by_Variable!Z$7:Z$59,D1012)</f>
        <v>33757.277571312443</v>
      </c>
      <c r="AB1013" s="166">
        <f>INDEX(Sorted_by_Variable!AA$7:AA$59,D1012)</f>
        <v>33894.662021677759</v>
      </c>
      <c r="AC1013" s="166">
        <f>INDEX(Sorted_by_Variable!AB$7:AB$59,D1012)</f>
        <v>34032.605595543551</v>
      </c>
      <c r="AD1013" s="166">
        <f>INDEX(Sorted_by_Variable!AC$7:AC$59,D1012)</f>
        <v>34171.110568415439</v>
      </c>
      <c r="AE1013" s="166">
        <f>INDEX(Sorted_by_Variable!AD$7:AD$59,D1012)</f>
        <v>34310.17922505983</v>
      </c>
      <c r="AF1013" s="166">
        <f>INDEX(Sorted_by_Variable!AE$7:AE$59,D1012)</f>
        <v>34449.813859541617</v>
      </c>
      <c r="AG1013" s="166">
        <f>INDEX(Sorted_by_Variable!AF$7:AF$59,D1012)</f>
        <v>34590.016775262011</v>
      </c>
      <c r="AH1013" s="166">
        <f>INDEX(Sorted_by_Variable!AG$7:AG$59,D1012)</f>
        <v>34758.664611182168</v>
      </c>
      <c r="AI1013" s="166">
        <f>INDEX(Sorted_by_Variable!AH$7:AH$59,D1012)</f>
        <v>34928.134710148493</v>
      </c>
      <c r="AJ1013" s="166">
        <f>INDEX(Sorted_by_Variable!AI$7:AI$59,D1012)</f>
        <v>35098.431081204522</v>
      </c>
      <c r="AK1013" s="166">
        <f>INDEX(Sorted_by_Variable!AJ$7:AJ$59,D1012)</f>
        <v>35269.557752940382</v>
      </c>
      <c r="AL1013" s="166">
        <f>INDEX(Sorted_by_Variable!AK$7:AK$59,D1012)</f>
        <v>35441.518773588061</v>
      </c>
      <c r="AM1013" s="166">
        <f>INDEX(Sorted_by_Variable!AL$7:AL$59,D1012)</f>
        <v>35614.318211117221</v>
      </c>
      <c r="AN1013" s="166">
        <f>INDEX(Sorted_by_Variable!AM$7:AM$59,D1012)</f>
        <v>35787.960153331383</v>
      </c>
      <c r="AO1013" s="166">
        <f>INDEX(Sorted_by_Variable!AN$7:AN$59,D1012)</f>
        <v>35962.448707964657</v>
      </c>
      <c r="AP1013" s="166">
        <f>INDEX(Sorted_by_Variable!AO$7:AO$59,D1012)</f>
        <v>36137.788002778922</v>
      </c>
      <c r="AQ1013" s="168">
        <f>INDEX(Sorted_by_Variable!AP$7:AP$59,D1012)</f>
        <v>36313.982185661451</v>
      </c>
      <c r="AS1013" s="69" t="str">
        <f t="shared" ref="AS1013:AS1023" si="161">C1013</f>
        <v>BAU sales</v>
      </c>
    </row>
    <row r="1014" spans="2:45" x14ac:dyDescent="0.35">
      <c r="C1014" t="s">
        <v>2372</v>
      </c>
      <c r="D1014" s="76" t="s">
        <v>0</v>
      </c>
      <c r="E1014" s="166">
        <f>INDEX(Sorted_by_Variable!D$62:D$114,D1012)</f>
        <v>30817.241000000002</v>
      </c>
      <c r="F1014" s="167">
        <f>INDEX(Sorted_by_Variable!E$62:E$114,D1012)</f>
        <v>30997.428159297586</v>
      </c>
      <c r="G1014" s="166">
        <f>INDEX(Sorted_by_Variable!F$62:F$114,D1012)</f>
        <v>31123.580649568972</v>
      </c>
      <c r="H1014" s="166">
        <f>INDEX(Sorted_by_Variable!G$62:G$114,D1012)</f>
        <v>31250.246551815049</v>
      </c>
      <c r="I1014" s="166">
        <f>INDEX(Sorted_by_Variable!H$62:H$114,D1012)</f>
        <v>31377.427955505915</v>
      </c>
      <c r="J1014" s="166">
        <f>INDEX(Sorted_by_Variable!I$62:I$114,D1012)</f>
        <v>31450.580958615334</v>
      </c>
      <c r="K1014" s="166">
        <f>INDEX(Sorted_by_Variable!J$62:J$114,D1012)</f>
        <v>31464.096179876855</v>
      </c>
      <c r="L1014" s="166">
        <f>INDEX(Sorted_by_Variable!K$62:K$114,D1012)</f>
        <v>31421.34262734088</v>
      </c>
      <c r="M1014" s="166">
        <f>INDEX(Sorted_by_Variable!L$62:L$114,D1012)</f>
        <v>31326.018462499509</v>
      </c>
      <c r="N1014" s="166">
        <f>INDEX(Sorted_by_Variable!M$62:M$114,D1012)</f>
        <v>31182.103381991841</v>
      </c>
      <c r="O1014" s="166">
        <f>INDEX(Sorted_by_Variable!N$62:N$114,D1012)</f>
        <v>30993.809853972984</v>
      </c>
      <c r="P1014" s="166">
        <f>INDEX(Sorted_by_Variable!O$62:O$114,D1012)</f>
        <v>30765.533940120928</v>
      </c>
      <c r="Q1014" s="166">
        <f>INDEX(Sorted_by_Variable!P$62:P$114,D1012)</f>
        <v>30524.523167541895</v>
      </c>
      <c r="R1014" s="168">
        <f>INDEX(Sorted_by_Variable!Q$62:Q$114,D1012)</f>
        <v>30311.950829501366</v>
      </c>
      <c r="S1014" s="166">
        <f>INDEX(Sorted_by_Variable!R$62:R$114,D1012)</f>
        <v>30127.202253899857</v>
      </c>
      <c r="T1014" s="166">
        <f>INDEX(Sorted_by_Variable!S$62:S$114,D1012)</f>
        <v>29969.69444897124</v>
      </c>
      <c r="U1014" s="166">
        <f>INDEX(Sorted_by_Variable!T$62:T$114,D1012)</f>
        <v>29838.875142846297</v>
      </c>
      <c r="V1014" s="166">
        <f>INDEX(Sorted_by_Variable!U$62:U$114,D1012)</f>
        <v>29734.221862533828</v>
      </c>
      <c r="W1014" s="166">
        <f>INDEX(Sorted_by_Variable!V$62:V$114,D1012)</f>
        <v>29655.241050969704</v>
      </c>
      <c r="X1014" s="166">
        <f>INDEX(Sorted_by_Variable!W$62:W$114,D1012)</f>
        <v>29601.467220835766</v>
      </c>
      <c r="Y1014" s="166">
        <f>INDEX(Sorted_by_Variable!X$62:X$114,D1012)</f>
        <v>29572.462143899953</v>
      </c>
      <c r="Z1014" s="166">
        <f>INDEX(Sorted_by_Variable!Y$62:Y$114,D1012)</f>
        <v>29567.814074676804</v>
      </c>
      <c r="AA1014" s="166">
        <f>INDEX(Sorted_by_Variable!Z$62:Z$114,D1012)</f>
        <v>29587.137007253543</v>
      </c>
      <c r="AB1014" s="166">
        <f>INDEX(Sorted_by_Variable!AA$62:AA$114,D1012)</f>
        <v>29630.069964171329</v>
      </c>
      <c r="AC1014" s="166">
        <f>INDEX(Sorted_by_Variable!AB$62:AB$114,D1012)</f>
        <v>29696.276316294177</v>
      </c>
      <c r="AD1014" s="166">
        <f>INDEX(Sorted_by_Variable!AC$62:AC$114,D1012)</f>
        <v>29782.572290534048</v>
      </c>
      <c r="AE1014" s="166">
        <f>INDEX(Sorted_by_Variable!AD$62:AD$114,D1012)</f>
        <v>29885.393814978124</v>
      </c>
      <c r="AF1014" s="166">
        <f>INDEX(Sorted_by_Variable!AE$62:AE$114,D1012)</f>
        <v>30001.248759500071</v>
      </c>
      <c r="AG1014" s="166">
        <f>INDEX(Sorted_by_Variable!AF$62:AF$114,D1012)</f>
        <v>30126.730503773004</v>
      </c>
      <c r="AH1014" s="166">
        <f>INDEX(Sorted_by_Variable!AG$62:AG$114,D1012)</f>
        <v>30286.404097508021</v>
      </c>
      <c r="AI1014" s="166">
        <f>INDEX(Sorted_by_Variable!AH$62:AH$114,D1012)</f>
        <v>30449.024506842845</v>
      </c>
      <c r="AJ1014" s="166">
        <f>INDEX(Sorted_by_Variable!AI$62:AI$114,D1012)</f>
        <v>30611.531419946081</v>
      </c>
      <c r="AK1014" s="166">
        <f>INDEX(Sorted_by_Variable!AJ$62:AJ$114,D1012)</f>
        <v>30772.181154164224</v>
      </c>
      <c r="AL1014" s="166">
        <f>INDEX(Sorted_by_Variable!AK$62:AK$114,D1012)</f>
        <v>30931.324182006494</v>
      </c>
      <c r="AM1014" s="166">
        <f>INDEX(Sorted_by_Variable!AL$62:AL$114,D1012)</f>
        <v>31089.281821042608</v>
      </c>
      <c r="AN1014" s="166">
        <f>INDEX(Sorted_by_Variable!AM$62:AM$114,D1012)</f>
        <v>31246.347433279319</v>
      </c>
      <c r="AO1014" s="166">
        <f>INDEX(Sorted_by_Variable!AN$62:AN$114,D1012)</f>
        <v>31402.78755851902</v>
      </c>
      <c r="AP1014" s="166">
        <f>INDEX(Sorted_by_Variable!AO$62:AO$114,D1012)</f>
        <v>31558.842984395662</v>
      </c>
      <c r="AQ1014" s="168">
        <f>INDEX(Sorted_by_Variable!AP$62:AP$114,D1012)</f>
        <v>31714.729755659777</v>
      </c>
      <c r="AS1014" s="69" t="str">
        <f t="shared" si="161"/>
        <v>Sales after EE</v>
      </c>
    </row>
    <row r="1015" spans="2:45" x14ac:dyDescent="0.35">
      <c r="C1015" t="s">
        <v>2356</v>
      </c>
      <c r="D1015" s="76" t="s">
        <v>0</v>
      </c>
      <c r="E1015" s="166">
        <f>INDEX(Sorted_by_Variable!D$117:D$169,D1012)</f>
        <v>0</v>
      </c>
      <c r="F1015" s="167">
        <f>INDEX(Sorted_by_Variable!E$117:E$169,D1012)</f>
        <v>0</v>
      </c>
      <c r="G1015" s="166">
        <f>INDEX(Sorted_by_Variable!F$117:F$169,D1012)</f>
        <v>0</v>
      </c>
      <c r="H1015" s="166">
        <f>INDEX(Sorted_by_Variable!G$117:G$169,D1012)</f>
        <v>0</v>
      </c>
      <c r="I1015" s="166">
        <f>INDEX(Sorted_by_Variable!H$117:H$169,D1012)</f>
        <v>0</v>
      </c>
      <c r="J1015" s="166">
        <f>INDEX(Sorted_by_Variable!I$117:I$169,D1012)</f>
        <v>54.545999999999999</v>
      </c>
      <c r="K1015" s="166">
        <f>INDEX(Sorted_by_Variable!J$117:J$169,D1012)</f>
        <v>169.24948777848357</v>
      </c>
      <c r="L1015" s="166">
        <f>INDEX(Sorted_by_Variable!K$117:K$169,D1012)</f>
        <v>340.74357037011822</v>
      </c>
      <c r="M1015" s="166">
        <f>INDEX(Sorted_by_Variable!L$117:L$169,D1012)</f>
        <v>565.33220997579008</v>
      </c>
      <c r="N1015" s="166">
        <f>INDEX(Sorted_by_Variable!M$117:M$169,D1012)</f>
        <v>839.03784229232144</v>
      </c>
      <c r="O1015" s="166">
        <f>INDEX(Sorted_by_Variable!N$117:N$169,D1012)</f>
        <v>1157.6501401786563</v>
      </c>
      <c r="P1015" s="166">
        <f>INDEX(Sorted_by_Variable!O$117:O$169,D1012)</f>
        <v>1516.7751916842976</v>
      </c>
      <c r="Q1015" s="166">
        <f>INDEX(Sorted_by_Variable!P$117:P$169,D1012)</f>
        <v>1889.1676281794184</v>
      </c>
      <c r="R1015" s="168">
        <f>INDEX(Sorted_by_Variable!Q$117:Q$169,D1012)</f>
        <v>2233.6563236594425</v>
      </c>
      <c r="S1015" s="166">
        <f>INDEX(Sorted_by_Variable!R$117:R$169,D1012)</f>
        <v>2550.85812630501</v>
      </c>
      <c r="T1015" s="166">
        <f>INDEX(Sorted_by_Variable!S$117:S$169,D1012)</f>
        <v>2841.3582128195794</v>
      </c>
      <c r="U1015" s="166">
        <f>INDEX(Sorted_by_Variable!T$117:T$169,D1012)</f>
        <v>3105.7110489018787</v>
      </c>
      <c r="V1015" s="166">
        <f>INDEX(Sorted_by_Variable!U$117:U$169,D1012)</f>
        <v>3344.4413103010102</v>
      </c>
      <c r="W1015" s="166">
        <f>INDEX(Sorted_by_Variable!V$117:V$169,D1012)</f>
        <v>3558.0447658037333</v>
      </c>
      <c r="X1015" s="166">
        <f>INDEX(Sorted_by_Variable!W$117:W$169,D1012)</f>
        <v>3746.9891234520469</v>
      </c>
      <c r="Y1015" s="166">
        <f>INDEX(Sorted_by_Variable!X$117:X$169,D1012)</f>
        <v>3911.7148412396919</v>
      </c>
      <c r="Z1015" s="166">
        <f>INDEX(Sorted_by_Variable!Y$117:Y$169,D1012)</f>
        <v>4052.6359034884294</v>
      </c>
      <c r="AA1015" s="166">
        <f>INDEX(Sorted_by_Variable!Z$117:Z$169,D1012)</f>
        <v>4170.1405640588982</v>
      </c>
      <c r="AB1015" s="166">
        <f>INDEX(Sorted_by_Variable!AA$117:AA$169,D1012)</f>
        <v>4264.592057506431</v>
      </c>
      <c r="AC1015" s="166">
        <f>INDEX(Sorted_by_Variable!AB$117:AB$169,D1012)</f>
        <v>4336.329279249373</v>
      </c>
      <c r="AD1015" s="166">
        <f>INDEX(Sorted_by_Variable!AC$117:AC$169,D1012)</f>
        <v>4388.5382778813901</v>
      </c>
      <c r="AE1015" s="166">
        <f>INDEX(Sorted_by_Variable!AD$117:AD$169,D1012)</f>
        <v>4424.7854100817076</v>
      </c>
      <c r="AF1015" s="166">
        <f>INDEX(Sorted_by_Variable!AE$117:AE$169,D1012)</f>
        <v>4448.5651000415473</v>
      </c>
      <c r="AG1015" s="166">
        <f>INDEX(Sorted_by_Variable!AF$117:AF$169,D1012)</f>
        <v>4463.2862714890089</v>
      </c>
      <c r="AH1015" s="166">
        <f>INDEX(Sorted_by_Variable!AG$117:AG$169,D1012)</f>
        <v>4472.2605136741458</v>
      </c>
      <c r="AI1015" s="166">
        <f>INDEX(Sorted_by_Variable!AH$117:AH$169,D1012)</f>
        <v>4479.1102033056486</v>
      </c>
      <c r="AJ1015" s="166">
        <f>INDEX(Sorted_by_Variable!AI$117:AI$169,D1012)</f>
        <v>4486.8996612584415</v>
      </c>
      <c r="AK1015" s="166">
        <f>INDEX(Sorted_by_Variable!AJ$117:AJ$169,D1012)</f>
        <v>4497.3765987761599</v>
      </c>
      <c r="AL1015" s="166">
        <f>INDEX(Sorted_by_Variable!AK$117:AK$169,D1012)</f>
        <v>4510.1945915815686</v>
      </c>
      <c r="AM1015" s="166">
        <f>INDEX(Sorted_by_Variable!AL$117:AL$169,D1012)</f>
        <v>4525.0363900746133</v>
      </c>
      <c r="AN1015" s="166">
        <f>INDEX(Sorted_by_Variable!AM$117:AM$169,D1012)</f>
        <v>4541.6127200520632</v>
      </c>
      <c r="AO1015" s="166">
        <f>INDEX(Sorted_by_Variable!AN$117:AN$169,D1012)</f>
        <v>4559.6611494456392</v>
      </c>
      <c r="AP1015" s="166">
        <f>INDEX(Sorted_by_Variable!AO$117:AO$169,D1012)</f>
        <v>4578.9450183832596</v>
      </c>
      <c r="AQ1015" s="168">
        <f>INDEX(Sorted_by_Variable!AP$117:AP$169,D1012)</f>
        <v>4599.2524300016721</v>
      </c>
      <c r="AS1015" s="69" t="str">
        <f t="shared" si="161"/>
        <v>Net cumulative savings</v>
      </c>
    </row>
    <row r="1016" spans="2:45" x14ac:dyDescent="0.35">
      <c r="C1016" t="s">
        <v>2390</v>
      </c>
      <c r="D1016" s="76" t="s">
        <v>1</v>
      </c>
      <c r="E1016" s="174">
        <f t="shared" ref="E1016:AQ1016" si="162">E1015/E1013</f>
        <v>0</v>
      </c>
      <c r="F1016" s="173">
        <f t="shared" si="162"/>
        <v>0</v>
      </c>
      <c r="G1016" s="174">
        <f t="shared" si="162"/>
        <v>0</v>
      </c>
      <c r="H1016" s="174">
        <f t="shared" si="162"/>
        <v>0</v>
      </c>
      <c r="I1016" s="174">
        <f t="shared" si="162"/>
        <v>0</v>
      </c>
      <c r="J1016" s="174">
        <f t="shared" si="162"/>
        <v>1.731337254144407E-3</v>
      </c>
      <c r="K1016" s="174">
        <f t="shared" si="162"/>
        <v>5.3503505306281545E-3</v>
      </c>
      <c r="L1016" s="174">
        <f t="shared" si="162"/>
        <v>1.0727997155132543E-2</v>
      </c>
      <c r="M1016" s="174">
        <f t="shared" si="162"/>
        <v>1.7726819280304597E-2</v>
      </c>
      <c r="N1016" s="174">
        <f t="shared" si="162"/>
        <v>2.620262146234853E-2</v>
      </c>
      <c r="O1016" s="174">
        <f t="shared" si="162"/>
        <v>3.6006145300687221E-2</v>
      </c>
      <c r="P1016" s="174">
        <f t="shared" si="162"/>
        <v>4.6984718022848558E-2</v>
      </c>
      <c r="Q1016" s="174">
        <f t="shared" si="162"/>
        <v>5.828301504094046E-2</v>
      </c>
      <c r="R1016" s="175">
        <f t="shared" si="162"/>
        <v>6.8631576395172936E-2</v>
      </c>
      <c r="S1016" s="174">
        <f t="shared" si="162"/>
        <v>7.8060267244325895E-2</v>
      </c>
      <c r="T1016" s="174">
        <f t="shared" si="162"/>
        <v>8.6597593868983136E-2</v>
      </c>
      <c r="U1016" s="174">
        <f t="shared" si="162"/>
        <v>9.4270756075843037E-2</v>
      </c>
      <c r="V1016" s="174">
        <f t="shared" si="162"/>
        <v>0.10110569743482145</v>
      </c>
      <c r="W1016" s="174">
        <f t="shared" si="162"/>
        <v>0.10712715343589531</v>
      </c>
      <c r="X1016" s="174">
        <f t="shared" si="162"/>
        <v>0.11235869764910006</v>
      </c>
      <c r="Y1016" s="174">
        <f t="shared" si="162"/>
        <v>0.11682278596770408</v>
      </c>
      <c r="Z1016" s="174">
        <f t="shared" si="162"/>
        <v>0.12054079901132821</v>
      </c>
      <c r="AA1016" s="174">
        <f t="shared" si="162"/>
        <v>0.1235330827626562</v>
      </c>
      <c r="AB1016" s="174">
        <f t="shared" si="162"/>
        <v>0.12581898750838574</v>
      </c>
      <c r="AC1016" s="174">
        <f t="shared" si="162"/>
        <v>0.12741690515219323</v>
      </c>
      <c r="AD1016" s="174">
        <f t="shared" si="162"/>
        <v>0.12842831868443111</v>
      </c>
      <c r="AE1016" s="174">
        <f t="shared" si="162"/>
        <v>0.12896421732620639</v>
      </c>
      <c r="AF1016" s="174">
        <f t="shared" si="162"/>
        <v>0.1291317601360398</v>
      </c>
      <c r="AG1016" s="174">
        <f t="shared" si="162"/>
        <v>0.12903394353601613</v>
      </c>
      <c r="AH1016" s="174">
        <f t="shared" si="162"/>
        <v>0.12866606251137105</v>
      </c>
      <c r="AI1016" s="174">
        <f t="shared" si="162"/>
        <v>0.12823788732136981</v>
      </c>
      <c r="AJ1016" s="174">
        <f t="shared" si="162"/>
        <v>0.12783761333597646</v>
      </c>
      <c r="AK1016" s="174">
        <f t="shared" si="162"/>
        <v>0.12751440293864244</v>
      </c>
      <c r="AL1016" s="174">
        <f t="shared" si="162"/>
        <v>0.12725737348882132</v>
      </c>
      <c r="AM1016" s="174">
        <f t="shared" si="162"/>
        <v>0.12705666196530183</v>
      </c>
      <c r="AN1016" s="174">
        <f t="shared" si="162"/>
        <v>0.12690336919438253</v>
      </c>
      <c r="AO1016" s="174">
        <f t="shared" si="162"/>
        <v>0.12678950720159954</v>
      </c>
      <c r="AP1016" s="174">
        <f t="shared" si="162"/>
        <v>0.1267079495300362</v>
      </c>
      <c r="AQ1016" s="175">
        <f t="shared" si="162"/>
        <v>0.12665238437600168</v>
      </c>
      <c r="AS1016" s="69" t="str">
        <f t="shared" si="161"/>
        <v>Net cumulative savings as a percent of sales before EE</v>
      </c>
    </row>
    <row r="1017" spans="2:45" x14ac:dyDescent="0.35">
      <c r="C1017" t="s">
        <v>2378</v>
      </c>
      <c r="D1017" s="76" t="s">
        <v>0</v>
      </c>
      <c r="E1017" s="166">
        <f>INDEX(Sorted_by_Variable!D$227:D$279,D1012)</f>
        <v>0</v>
      </c>
      <c r="F1017" s="167">
        <f>INDEX(Sorted_by_Variable!E$227:E$279,D1012)</f>
        <v>0</v>
      </c>
      <c r="G1017" s="166">
        <f>INDEX(Sorted_by_Variable!F$227:F$279,D1012)</f>
        <v>0</v>
      </c>
      <c r="H1017" s="166">
        <f>INDEX(Sorted_by_Variable!G$227:G$279,D1012)</f>
        <v>0</v>
      </c>
      <c r="I1017" s="166">
        <f>INDEX(Sorted_by_Variable!H$227:H$279,D1012)</f>
        <v>0</v>
      </c>
      <c r="J1017" s="166">
        <f>INDEX(Sorted_by_Variable!I$227:I$279,D1012)</f>
        <v>54.545999999999999</v>
      </c>
      <c r="K1017" s="166">
        <f>INDEX(Sorted_by_Variable!J$227:J$279,D1012)</f>
        <v>117.57432988374674</v>
      </c>
      <c r="L1017" s="166">
        <f>INDEX(Sorted_by_Variable!K$227:K$279,D1012)</f>
        <v>180.55304732235814</v>
      </c>
      <c r="M1017" s="166">
        <f>INDEX(Sorted_by_Variable!L$227:L$279,D1012)</f>
        <v>243.15039630073002</v>
      </c>
      <c r="N1017" s="166">
        <f>INDEX(Sorted_by_Variable!M$227:M$279,D1012)</f>
        <v>305.0647782905753</v>
      </c>
      <c r="O1017" s="166">
        <f>INDEX(Sorted_by_Variable!N$227:N$279,D1012)</f>
        <v>366.0274848230406</v>
      </c>
      <c r="P1017" s="166">
        <f>INDEX(Sorted_by_Variable!O$227:O$279,D1012)</f>
        <v>425.80484290671774</v>
      </c>
      <c r="Q1017" s="166">
        <f>INDEX(Sorted_by_Variable!P$227:P$279,D1012)</f>
        <v>461.48300910181388</v>
      </c>
      <c r="R1017" s="168">
        <f>INDEX(Sorted_by_Variable!Q$227:Q$279,D1012)</f>
        <v>457.86784751312842</v>
      </c>
      <c r="S1017" s="166">
        <f>INDEX(Sorted_by_Variable!R$227:R$279,D1012)</f>
        <v>454.6792624425205</v>
      </c>
      <c r="T1017" s="166">
        <f>INDEX(Sorted_by_Variable!S$227:S$279,D1012)</f>
        <v>451.90803380849786</v>
      </c>
      <c r="U1017" s="166">
        <f>INDEX(Sorted_by_Variable!T$227:T$279,D1012)</f>
        <v>449.54541673456862</v>
      </c>
      <c r="V1017" s="166">
        <f>INDEX(Sorted_by_Variable!U$227:U$279,D1012)</f>
        <v>447.58312714269442</v>
      </c>
      <c r="W1017" s="166">
        <f>INDEX(Sorted_by_Variable!V$227:V$279,D1012)</f>
        <v>446.01332793800742</v>
      </c>
      <c r="X1017" s="166">
        <f>INDEX(Sorted_by_Variable!W$227:W$279,D1012)</f>
        <v>444.82861576454553</v>
      </c>
      <c r="Y1017" s="166">
        <f>INDEX(Sorted_by_Variable!X$227:X$279,D1012)</f>
        <v>444.02200831253646</v>
      </c>
      <c r="Z1017" s="166">
        <f>INDEX(Sorted_by_Variable!Y$227:Y$279,D1012)</f>
        <v>443.58693215849928</v>
      </c>
      <c r="AA1017" s="166">
        <f>INDEX(Sorted_by_Variable!Z$227:Z$279,D1012)</f>
        <v>443.51721112015207</v>
      </c>
      <c r="AB1017" s="166">
        <f>INDEX(Sorted_by_Variable!AA$227:AA$279,D1012)</f>
        <v>443.80705510880313</v>
      </c>
      <c r="AC1017" s="166">
        <f>INDEX(Sorted_by_Variable!AB$227:AB$279,D1012)</f>
        <v>444.45104946256993</v>
      </c>
      <c r="AD1017" s="166">
        <f>INDEX(Sorted_by_Variable!AC$227:AC$279,D1012)</f>
        <v>445.44414474441265</v>
      </c>
      <c r="AE1017" s="166">
        <f>INDEX(Sorted_by_Variable!AD$227:AD$279,D1012)</f>
        <v>446.73858435801071</v>
      </c>
      <c r="AF1017" s="166">
        <f>INDEX(Sorted_by_Variable!AE$227:AE$279,D1012)</f>
        <v>448.28090722467186</v>
      </c>
      <c r="AG1017" s="166">
        <f>INDEX(Sorted_by_Variable!AF$227:AF$279,D1012)</f>
        <v>450.01873139250102</v>
      </c>
      <c r="AH1017" s="166">
        <f>INDEX(Sorted_by_Variable!AG$227:AG$279,D1012)</f>
        <v>451.90095755659502</v>
      </c>
      <c r="AI1017" s="166">
        <f>INDEX(Sorted_by_Variable!AH$227:AH$279,D1012)</f>
        <v>454.29606146262029</v>
      </c>
      <c r="AJ1017" s="166">
        <f>INDEX(Sorted_by_Variable!AI$227:AI$279,D1012)</f>
        <v>456.73536760264267</v>
      </c>
      <c r="AK1017" s="166">
        <f>INDEX(Sorted_by_Variable!AJ$227:AJ$279,D1012)</f>
        <v>459.1729712991912</v>
      </c>
      <c r="AL1017" s="166">
        <f>INDEX(Sorted_by_Variable!AK$227:AK$279,D1012)</f>
        <v>461.58271731246333</v>
      </c>
      <c r="AM1017" s="166">
        <f>INDEX(Sorted_by_Variable!AL$227:AL$279,D1012)</f>
        <v>463.96986273009742</v>
      </c>
      <c r="AN1017" s="166">
        <f>INDEX(Sorted_by_Variable!AM$227:AM$279,D1012)</f>
        <v>466.33922731563911</v>
      </c>
      <c r="AO1017" s="166">
        <f>INDEX(Sorted_by_Variable!AN$227:AN$279,D1012)</f>
        <v>468.69521149918978</v>
      </c>
      <c r="AP1017" s="166">
        <f>INDEX(Sorted_by_Variable!AO$227:AO$279,D1012)</f>
        <v>471.04181337778527</v>
      </c>
      <c r="AQ1017" s="168">
        <f>INDEX(Sorted_by_Variable!AP$227:AP$279,D1012)</f>
        <v>473.38264476593491</v>
      </c>
      <c r="AS1017" s="69" t="str">
        <f t="shared" si="161"/>
        <v>Annual first-year savings</v>
      </c>
    </row>
    <row r="1018" spans="2:45" x14ac:dyDescent="0.35">
      <c r="C1018" t="s">
        <v>2379</v>
      </c>
      <c r="D1018" s="76" t="s">
        <v>1</v>
      </c>
      <c r="E1018" s="174">
        <f>INDEX(Sorted_by_Variable!D$282:D$335,D1012)</f>
        <v>0</v>
      </c>
      <c r="F1018" s="173">
        <f>INDEX(Sorted_by_Variable!E$282:E$335,D1012)</f>
        <v>1.7699832376298708E-3</v>
      </c>
      <c r="G1018" s="174">
        <f>INDEX(Sorted_by_Variable!F$282:F$335,D1012)</f>
        <v>1.7596943759232197E-3</v>
      </c>
      <c r="H1018" s="174">
        <f>INDEX(Sorted_by_Variable!G$282:G$335,D1012)</f>
        <v>1.7525618473707139E-3</v>
      </c>
      <c r="I1018" s="174">
        <f>INDEX(Sorted_by_Variable!H$282:H$335,D1012)</f>
        <v>1.7454582289313781E-3</v>
      </c>
      <c r="J1018" s="174">
        <f>INDEX(Sorted_by_Variable!I$282:I$335,D1012)</f>
        <v>1.7383834034245184E-3</v>
      </c>
      <c r="K1018" s="174">
        <f>INDEX(Sorted_by_Variable!J$282:J$335,D1012)</f>
        <v>1.7343399815658439E-3</v>
      </c>
      <c r="L1018" s="174">
        <f>INDEX(Sorted_by_Variable!K$282:K$335,D1012)</f>
        <v>1.7335950058176273E-3</v>
      </c>
      <c r="M1018" s="174">
        <f>INDEX(Sorted_by_Variable!L$282:L$335,D1012)</f>
        <v>1.7359538275279647E-3</v>
      </c>
      <c r="N1018" s="174">
        <f>INDEX(Sorted_by_Variable!M$282:M$335,D1012)</f>
        <v>1.7412362846334019E-3</v>
      </c>
      <c r="O1018" s="174">
        <f>INDEX(Sorted_by_Variable!N$282:N$335,D1012)</f>
        <v>1.7492726302582005E-3</v>
      </c>
      <c r="P1018" s="174">
        <f>INDEX(Sorted_by_Variable!O$282:O$335,D1012)</f>
        <v>1.7598998076387806E-3</v>
      </c>
      <c r="Q1018" s="174">
        <f>INDEX(Sorted_by_Variable!P$282:P$335,D1012)</f>
        <v>1.7729580154910714E-3</v>
      </c>
      <c r="R1018" s="175">
        <f>INDEX(Sorted_by_Variable!Q$282:Q$335,D1012)</f>
        <v>1.7869566610626444E-3</v>
      </c>
      <c r="S1018" s="174">
        <f>INDEX(Sorted_by_Variable!R$282:R$335,D1012)</f>
        <v>1.7994882713689491E-3</v>
      </c>
      <c r="T1018" s="174">
        <f>INDEX(Sorted_by_Variable!S$282:S$335,D1012)</f>
        <v>1.8105232454148383E-3</v>
      </c>
      <c r="U1018" s="174">
        <f>INDEX(Sorted_by_Variable!T$282:T$335,D1012)</f>
        <v>1.8200385757310377E-3</v>
      </c>
      <c r="V1018" s="174">
        <f>INDEX(Sorted_by_Variable!U$282:U$335,D1012)</f>
        <v>1.828017971149194E-3</v>
      </c>
      <c r="W1018" s="174">
        <f>INDEX(Sorted_by_Variable!V$282:V$335,D1012)</f>
        <v>1.834451907037456E-3</v>
      </c>
      <c r="X1018" s="174">
        <f>INDEX(Sorted_by_Variable!W$282:W$335,D1012)</f>
        <v>1.8393376033008636E-3</v>
      </c>
      <c r="Y1018" s="174">
        <f>INDEX(Sorted_by_Variable!X$282:X$335,D1012)</f>
        <v>1.8426789318607278E-3</v>
      </c>
      <c r="Z1018" s="174">
        <f>INDEX(Sorted_by_Variable!Y$282:Y$335,D1012)</f>
        <v>1.8444862566592702E-3</v>
      </c>
      <c r="AA1018" s="174">
        <f>INDEX(Sorted_by_Variable!Z$282:Z$335,D1012)</f>
        <v>1.8447762104509319E-3</v>
      </c>
      <c r="AB1018" s="174">
        <f>INDEX(Sorted_by_Variable!AA$282:AA$335,D1012)</f>
        <v>1.8435714137068273E-3</v>
      </c>
      <c r="AC1018" s="174">
        <f>INDEX(Sorted_by_Variable!AB$282:AB$335,D1012)</f>
        <v>1.8409001418476906E-3</v>
      </c>
      <c r="AD1018" s="174">
        <f>INDEX(Sorted_by_Variable!AC$282:AC$335,D1012)</f>
        <v>1.8367959477151995E-3</v>
      </c>
      <c r="AE1018" s="174">
        <f>INDEX(Sorted_by_Variable!AD$282:AD$335,D1012)</f>
        <v>1.831473771569981E-3</v>
      </c>
      <c r="AF1018" s="174">
        <f>INDEX(Sorted_by_Variable!AE$282:AE$335,D1012)</f>
        <v>1.8251725353762057E-3</v>
      </c>
      <c r="AG1018" s="174">
        <f>INDEX(Sorted_by_Variable!AF$282:AF$335,D1012)</f>
        <v>1.8181243199994364E-3</v>
      </c>
      <c r="AH1018" s="174">
        <f>INDEX(Sorted_by_Variable!AG$282:AG$335,D1012)</f>
        <v>1.8105515961371508E-3</v>
      </c>
      <c r="AI1018" s="174">
        <f>INDEX(Sorted_by_Variable!AH$282:AH$335,D1012)</f>
        <v>1.8010061486463515E-3</v>
      </c>
      <c r="AJ1018" s="174">
        <f>INDEX(Sorted_by_Variable!AI$282:AI$335,D1012)</f>
        <v>1.7913874379700346E-3</v>
      </c>
      <c r="AK1018" s="174">
        <f>INDEX(Sorted_by_Variable!AJ$282:AJ$335,D1012)</f>
        <v>1.7818775301276996E-3</v>
      </c>
      <c r="AL1018" s="174">
        <f>INDEX(Sorted_by_Variable!AK$282:AK$335,D1012)</f>
        <v>1.7725750321932769E-3</v>
      </c>
      <c r="AM1018" s="174">
        <f>INDEX(Sorted_by_Variable!AL$282:AL$335,D1012)</f>
        <v>1.7634550554331179E-3</v>
      </c>
      <c r="AN1018" s="174">
        <f>INDEX(Sorted_by_Variable!AM$282:AM$335,D1012)</f>
        <v>1.7544953374600259E-3</v>
      </c>
      <c r="AO1018" s="174">
        <f>INDEX(Sorted_by_Variable!AN$282:AN$335,D1012)</f>
        <v>1.7456760383424876E-3</v>
      </c>
      <c r="AP1018" s="174">
        <f>INDEX(Sorted_by_Variable!AO$282:AO$335,D1012)</f>
        <v>1.7369795563006519E-3</v>
      </c>
      <c r="AQ1018" s="175">
        <f>INDEX(Sorted_by_Variable!AP$282:AP$335,D1012)</f>
        <v>1.7283903604124646E-3</v>
      </c>
      <c r="AS1018" s="69" t="str">
        <f t="shared" si="161"/>
        <v>EIA and EERS savings as a percent of previous year sales</v>
      </c>
    </row>
    <row r="1019" spans="2:45" x14ac:dyDescent="0.35">
      <c r="C1019" t="s">
        <v>2391</v>
      </c>
      <c r="D1019" s="76" t="s">
        <v>1</v>
      </c>
      <c r="E1019" s="174">
        <f>INDEX(Sorted_by_Variable!D$337:D$389,D1012)</f>
        <v>0</v>
      </c>
      <c r="F1019" s="173">
        <f>INDEX(Sorted_by_Variable!E$337:E$389,D1012)</f>
        <v>0</v>
      </c>
      <c r="G1019" s="174">
        <f>INDEX(Sorted_by_Variable!F$337:F$389,D1012)</f>
        <v>0</v>
      </c>
      <c r="H1019" s="174">
        <f>INDEX(Sorted_by_Variable!G$337:G$389,D1012)</f>
        <v>0</v>
      </c>
      <c r="I1019" s="174">
        <f>INDEX(Sorted_by_Variable!H$337:H$389,D1012)</f>
        <v>0</v>
      </c>
      <c r="J1019" s="174">
        <f>INDEX(Sorted_by_Variable!I$337:I$389,D1012)</f>
        <v>1.7383834034245184E-3</v>
      </c>
      <c r="K1019" s="174">
        <f>INDEX(Sorted_by_Variable!J$337:J$389,D1012)</f>
        <v>3.7383834034245183E-3</v>
      </c>
      <c r="L1019" s="174">
        <f>INDEX(Sorted_by_Variable!K$337:K$389,D1012)</f>
        <v>5.7383834034245183E-3</v>
      </c>
      <c r="M1019" s="174">
        <f>INDEX(Sorted_by_Variable!L$337:L$389,D1012)</f>
        <v>7.7383834034245183E-3</v>
      </c>
      <c r="N1019" s="174">
        <f>INDEX(Sorted_by_Variable!M$337:M$389,D1012)</f>
        <v>9.7383834034245192E-3</v>
      </c>
      <c r="O1019" s="174">
        <f>INDEX(Sorted_by_Variable!N$337:N$389,D1012)</f>
        <v>1.1738383403424519E-2</v>
      </c>
      <c r="P1019" s="174">
        <f>INDEX(Sorted_by_Variable!O$337:O$389,D1012)</f>
        <v>1.3738383403424519E-2</v>
      </c>
      <c r="Q1019" s="174">
        <f>INDEX(Sorted_by_Variable!P$337:P$389,D1012)</f>
        <v>1.4999999999999999E-2</v>
      </c>
      <c r="R1019" s="175">
        <f>INDEX(Sorted_by_Variable!Q$337:Q$389,D1012)</f>
        <v>1.4999999999999999E-2</v>
      </c>
      <c r="S1019" s="174">
        <f>INDEX(Sorted_by_Variable!R$337:R$389,D1012)</f>
        <v>1.4999999999999999E-2</v>
      </c>
      <c r="T1019" s="174">
        <f>INDEX(Sorted_by_Variable!S$337:S$389,D1012)</f>
        <v>1.4999999999999999E-2</v>
      </c>
      <c r="U1019" s="174">
        <f>INDEX(Sorted_by_Variable!T$337:T$389,D1012)</f>
        <v>1.4999999999999999E-2</v>
      </c>
      <c r="V1019" s="174">
        <f>INDEX(Sorted_by_Variable!U$337:U$389,D1012)</f>
        <v>1.4999999999999999E-2</v>
      </c>
      <c r="W1019" s="174">
        <f>INDEX(Sorted_by_Variable!V$337:V$389,D1012)</f>
        <v>1.4999999999999999E-2</v>
      </c>
      <c r="X1019" s="174">
        <f>INDEX(Sorted_by_Variable!W$337:W$389,D1012)</f>
        <v>1.4999999999999999E-2</v>
      </c>
      <c r="Y1019" s="174">
        <f>INDEX(Sorted_by_Variable!X$337:X$389,D1012)</f>
        <v>1.4999999999999999E-2</v>
      </c>
      <c r="Z1019" s="174">
        <f>INDEX(Sorted_by_Variable!Y$337:Y$389,D1012)</f>
        <v>1.4999999999999999E-2</v>
      </c>
      <c r="AA1019" s="174">
        <f>INDEX(Sorted_by_Variable!Z$337:Z$389,D1012)</f>
        <v>1.4999999999999999E-2</v>
      </c>
      <c r="AB1019" s="174">
        <f>INDEX(Sorted_by_Variable!AA$337:AA$389,D1012)</f>
        <v>1.4999999999999999E-2</v>
      </c>
      <c r="AC1019" s="174">
        <f>INDEX(Sorted_by_Variable!AB$337:AB$389,D1012)</f>
        <v>1.4999999999999999E-2</v>
      </c>
      <c r="AD1019" s="174">
        <f>INDEX(Sorted_by_Variable!AC$337:AC$389,D1012)</f>
        <v>1.4999999999999999E-2</v>
      </c>
      <c r="AE1019" s="174">
        <f>INDEX(Sorted_by_Variable!AD$337:AD$389,D1012)</f>
        <v>1.4999999999999999E-2</v>
      </c>
      <c r="AF1019" s="174">
        <f>INDEX(Sorted_by_Variable!AE$337:AE$389,D1012)</f>
        <v>1.4999999999999999E-2</v>
      </c>
      <c r="AG1019" s="174">
        <f>INDEX(Sorted_by_Variable!AF$337:AF$389,D1012)</f>
        <v>1.4999999999999999E-2</v>
      </c>
      <c r="AH1019" s="174">
        <f>INDEX(Sorted_by_Variable!AG$337:AG$389,D1012)</f>
        <v>1.4999999999999999E-2</v>
      </c>
      <c r="AI1019" s="174">
        <f>INDEX(Sorted_by_Variable!AH$337:AH$389,D1012)</f>
        <v>1.4999999999999999E-2</v>
      </c>
      <c r="AJ1019" s="174">
        <f>INDEX(Sorted_by_Variable!AI$337:AI$389,D1012)</f>
        <v>1.4999999999999999E-2</v>
      </c>
      <c r="AK1019" s="174">
        <f>INDEX(Sorted_by_Variable!AJ$337:AJ$389,D1012)</f>
        <v>1.4999999999999999E-2</v>
      </c>
      <c r="AL1019" s="174">
        <f>INDEX(Sorted_by_Variable!AK$337:AK$389,D1012)</f>
        <v>1.4999999999999999E-2</v>
      </c>
      <c r="AM1019" s="174">
        <f>INDEX(Sorted_by_Variable!AL$337:AL$389,D1012)</f>
        <v>1.4999999999999999E-2</v>
      </c>
      <c r="AN1019" s="174">
        <f>INDEX(Sorted_by_Variable!AM$337:AM$389,D1012)</f>
        <v>1.4999999999999999E-2</v>
      </c>
      <c r="AO1019" s="174">
        <f>INDEX(Sorted_by_Variable!AN$337:AN$389,D1012)</f>
        <v>1.4999999999999999E-2</v>
      </c>
      <c r="AP1019" s="174">
        <f>INDEX(Sorted_by_Variable!AO$337:AO$389,D1012)</f>
        <v>1.4999999999999999E-2</v>
      </c>
      <c r="AQ1019" s="175">
        <f>INDEX(Sorted_by_Variable!AP$337:AP$389,D1012)</f>
        <v>1.4999999999999999E-2</v>
      </c>
      <c r="AS1019" s="69" t="str">
        <f t="shared" si="161"/>
        <v>First-year savings as a percent of previous year sales</v>
      </c>
    </row>
    <row r="1020" spans="2:45" x14ac:dyDescent="0.35">
      <c r="B1020" s="231"/>
      <c r="C1020" s="231" t="s">
        <v>2414</v>
      </c>
      <c r="D1020" s="248"/>
      <c r="E1020" s="250"/>
      <c r="F1020" s="249"/>
      <c r="G1020" s="250"/>
      <c r="H1020" s="250"/>
      <c r="I1020" s="250"/>
      <c r="J1020" s="250"/>
      <c r="K1020" s="250"/>
      <c r="L1020" s="250"/>
      <c r="M1020" s="250"/>
      <c r="N1020" s="250"/>
      <c r="O1020" s="250"/>
      <c r="P1020" s="250"/>
      <c r="Q1020" s="250"/>
      <c r="R1020" s="251"/>
      <c r="S1020" s="250"/>
      <c r="T1020" s="250"/>
      <c r="U1020" s="250"/>
      <c r="V1020" s="250"/>
      <c r="W1020" s="250"/>
      <c r="X1020" s="250"/>
      <c r="Y1020" s="250"/>
      <c r="Z1020" s="250"/>
      <c r="AA1020" s="250"/>
      <c r="AB1020" s="250"/>
      <c r="AC1020" s="250"/>
      <c r="AD1020" s="250"/>
      <c r="AE1020" s="250"/>
      <c r="AF1020" s="250"/>
      <c r="AG1020" s="250"/>
      <c r="AH1020" s="250"/>
      <c r="AI1020" s="250"/>
      <c r="AJ1020" s="250"/>
      <c r="AK1020" s="250"/>
      <c r="AL1020" s="250"/>
      <c r="AM1020" s="250"/>
      <c r="AN1020" s="250"/>
      <c r="AO1020" s="250"/>
      <c r="AP1020" s="250"/>
      <c r="AQ1020" s="251"/>
      <c r="AS1020" s="69" t="str">
        <f t="shared" si="161"/>
        <v>Levelized cost of saved energy associated with program year</v>
      </c>
    </row>
    <row r="1021" spans="2:45" x14ac:dyDescent="0.35">
      <c r="B1021" s="36"/>
      <c r="C1021" s="267" t="s">
        <v>2403</v>
      </c>
      <c r="D1021" s="76" t="s">
        <v>2375</v>
      </c>
      <c r="E1021" s="197"/>
      <c r="F1021" s="196">
        <f>INDEX(Sorted_by_Variable!E$392:E$444,D1012)</f>
        <v>0</v>
      </c>
      <c r="G1021" s="197">
        <f>INDEX(Sorted_by_Variable!F$392:F$444,D1012)</f>
        <v>0</v>
      </c>
      <c r="H1021" s="197">
        <f>INDEX(Sorted_by_Variable!G$392:G$444,D1012)</f>
        <v>0</v>
      </c>
      <c r="I1021" s="197">
        <f>INDEX(Sorted_by_Variable!H$392:H$444,D1012)</f>
        <v>0</v>
      </c>
      <c r="J1021" s="197">
        <f>INDEX(Sorted_by_Variable!I$392:I$444,D1012)</f>
        <v>6.5088934148849074</v>
      </c>
      <c r="K1021" s="197">
        <f>INDEX(Sorted_by_Variable!J$392:J$444,D1012)</f>
        <v>6.5088934148849065</v>
      </c>
      <c r="L1021" s="197">
        <f>INDEX(Sorted_by_Variable!K$392:K$444,D1012)</f>
        <v>7.8106720978618851</v>
      </c>
      <c r="M1021" s="197">
        <f>INDEX(Sorted_by_Variable!L$392:L$444,D1012)</f>
        <v>7.8106720978618878</v>
      </c>
      <c r="N1021" s="197">
        <f>INDEX(Sorted_by_Variable!M$392:M$444,D1012)</f>
        <v>7.8106720978618878</v>
      </c>
      <c r="O1021" s="197">
        <f>INDEX(Sorted_by_Variable!N$392:N$444,D1012)</f>
        <v>9.1124507808388682</v>
      </c>
      <c r="P1021" s="197">
        <f>INDEX(Sorted_by_Variable!O$392:O$444,D1012)</f>
        <v>9.1124507808388664</v>
      </c>
      <c r="Q1021" s="197">
        <f>INDEX(Sorted_by_Variable!P$392:P$444,D1012)</f>
        <v>9.1124507808388664</v>
      </c>
      <c r="R1021" s="198">
        <f>INDEX(Sorted_by_Variable!Q$392:Q$444,D1012)</f>
        <v>9.1124507808388664</v>
      </c>
      <c r="S1021" s="197">
        <f>INDEX(Sorted_by_Variable!R$392:R$444,D1012)</f>
        <v>9.1124507808388682</v>
      </c>
      <c r="T1021" s="197">
        <f>INDEX(Sorted_by_Variable!S$392:S$444,D1012)</f>
        <v>9.1124507808388682</v>
      </c>
      <c r="U1021" s="197">
        <f>INDEX(Sorted_by_Variable!T$392:T$444,D1012)</f>
        <v>9.1124507808388682</v>
      </c>
      <c r="V1021" s="197">
        <f>INDEX(Sorted_by_Variable!U$392:U$444,D1012)</f>
        <v>9.1124507808388682</v>
      </c>
      <c r="W1021" s="197">
        <f>INDEX(Sorted_by_Variable!V$392:V$444,D1012)</f>
        <v>9.1124507808388682</v>
      </c>
      <c r="X1021" s="197">
        <f>INDEX(Sorted_by_Variable!W$392:W$444,D1012)</f>
        <v>9.1124507808388664</v>
      </c>
      <c r="Y1021" s="197">
        <f>INDEX(Sorted_by_Variable!X$392:X$444,D1012)</f>
        <v>9.1124507808388664</v>
      </c>
      <c r="Z1021" s="197">
        <f>INDEX(Sorted_by_Variable!Y$392:Y$444,D1012)</f>
        <v>9.1124507808388699</v>
      </c>
      <c r="AA1021" s="197">
        <f>INDEX(Sorted_by_Variable!Z$392:Z$444,D1012)</f>
        <v>9.1124507808388646</v>
      </c>
      <c r="AB1021" s="197">
        <f>INDEX(Sorted_by_Variable!AA$392:AA$444,D1012)</f>
        <v>9.1124507808388682</v>
      </c>
      <c r="AC1021" s="197">
        <f>INDEX(Sorted_by_Variable!AB$392:AB$444,D1012)</f>
        <v>9.1124507808388664</v>
      </c>
      <c r="AD1021" s="197">
        <f>INDEX(Sorted_by_Variable!AC$392:AC$444,D1012)</f>
        <v>9.1124507808388646</v>
      </c>
      <c r="AE1021" s="197">
        <f>INDEX(Sorted_by_Variable!AD$392:AD$444,D1012)</f>
        <v>9.1124507808388682</v>
      </c>
      <c r="AF1021" s="197">
        <f>INDEX(Sorted_by_Variable!AE$392:AE$444,D1012)</f>
        <v>9.1124507808388664</v>
      </c>
      <c r="AG1021" s="197">
        <f>INDEX(Sorted_by_Variable!AF$392:AF$444,D1012)</f>
        <v>9.1124507808388682</v>
      </c>
      <c r="AH1021" s="197">
        <f>INDEX(Sorted_by_Variable!AG$392:AG$444,D1012)</f>
        <v>9.1124507808388699</v>
      </c>
      <c r="AI1021" s="197">
        <f>INDEX(Sorted_by_Variable!AH$392:AH$444,D1012)</f>
        <v>9.1124507808388646</v>
      </c>
      <c r="AJ1021" s="197">
        <f>INDEX(Sorted_by_Variable!AI$392:AI$444,D1012)</f>
        <v>9.1124507808388682</v>
      </c>
      <c r="AK1021" s="197">
        <f>INDEX(Sorted_by_Variable!AJ$392:AJ$444,D1012)</f>
        <v>9.1124507808388682</v>
      </c>
      <c r="AL1021" s="197">
        <f>INDEX(Sorted_by_Variable!AK$392:AK$444,D1012)</f>
        <v>9.1124507808388664</v>
      </c>
      <c r="AM1021" s="197">
        <f>INDEX(Sorted_by_Variable!AL$392:AL$444,D1012)</f>
        <v>9.1124507808388682</v>
      </c>
      <c r="AN1021" s="197">
        <f>INDEX(Sorted_by_Variable!AM$392:AM$444,D1012)</f>
        <v>9.1124507808388699</v>
      </c>
      <c r="AO1021" s="197">
        <f>INDEX(Sorted_by_Variable!AN$392:AN$444,D1012)</f>
        <v>9.1124507808388646</v>
      </c>
      <c r="AP1021" s="197">
        <f>INDEX(Sorted_by_Variable!AO$392:AO$444,D1012)</f>
        <v>9.1124507808388717</v>
      </c>
      <c r="AQ1021" s="198">
        <f>INDEX(Sorted_by_Variable!AP$392:AP$444,D1012)</f>
        <v>9.1124507808388664</v>
      </c>
      <c r="AS1021" s="69" t="str">
        <f t="shared" si="161"/>
        <v>Total levelized cost of saved energy</v>
      </c>
    </row>
    <row r="1022" spans="2:45" x14ac:dyDescent="0.35">
      <c r="B1022" s="36"/>
      <c r="C1022" s="267" t="s">
        <v>2397</v>
      </c>
      <c r="D1022" s="76" t="s">
        <v>2375</v>
      </c>
      <c r="E1022" s="197"/>
      <c r="F1022" s="196">
        <f>INDEX(Sorted_by_Variable!E$447:E$499,D1012)</f>
        <v>0</v>
      </c>
      <c r="G1022" s="197">
        <f>INDEX(Sorted_by_Variable!F$447:F$499,D1012)</f>
        <v>0</v>
      </c>
      <c r="H1022" s="197">
        <f>INDEX(Sorted_by_Variable!G$447:G$499,D1012)</f>
        <v>0</v>
      </c>
      <c r="I1022" s="197">
        <f>INDEX(Sorted_by_Variable!H$447:H$499,D1012)</f>
        <v>0</v>
      </c>
      <c r="J1022" s="197">
        <f>INDEX(Sorted_by_Variable!I$447:I$499,D1012)</f>
        <v>3.2544467074424537</v>
      </c>
      <c r="K1022" s="197">
        <f>INDEX(Sorted_by_Variable!J$447:J$499,D1012)</f>
        <v>3.2544467074424532</v>
      </c>
      <c r="L1022" s="197">
        <f>INDEX(Sorted_by_Variable!K$447:K$499,D1012)</f>
        <v>3.9053360489309425</v>
      </c>
      <c r="M1022" s="197">
        <f>INDEX(Sorted_by_Variable!L$447:L$499,D1012)</f>
        <v>3.9053360489309439</v>
      </c>
      <c r="N1022" s="197">
        <f>INDEX(Sorted_by_Variable!M$447:M$499,D1012)</f>
        <v>3.9053360489309439</v>
      </c>
      <c r="O1022" s="197">
        <f>INDEX(Sorted_by_Variable!N$447:N$499,D1012)</f>
        <v>4.5562253904194341</v>
      </c>
      <c r="P1022" s="197">
        <f>INDEX(Sorted_by_Variable!O$447:O$499,D1012)</f>
        <v>4.5562253904194332</v>
      </c>
      <c r="Q1022" s="197">
        <f>INDEX(Sorted_by_Variable!P$447:P$499,D1012)</f>
        <v>4.5562253904194332</v>
      </c>
      <c r="R1022" s="198">
        <f>INDEX(Sorted_by_Variable!Q$447:Q$499,D1012)</f>
        <v>4.5562253904194332</v>
      </c>
      <c r="S1022" s="197">
        <f>INDEX(Sorted_by_Variable!R$447:R$499,D1012)</f>
        <v>4.5562253904194341</v>
      </c>
      <c r="T1022" s="197">
        <f>INDEX(Sorted_by_Variable!S$447:S$499,D1012)</f>
        <v>4.5562253904194341</v>
      </c>
      <c r="U1022" s="197">
        <f>INDEX(Sorted_by_Variable!T$447:T$499,D1012)</f>
        <v>4.5562253904194341</v>
      </c>
      <c r="V1022" s="197">
        <f>INDEX(Sorted_by_Variable!U$447:U$499,D1012)</f>
        <v>4.5562253904194341</v>
      </c>
      <c r="W1022" s="197">
        <f>INDEX(Sorted_by_Variable!V$447:V$499,D1012)</f>
        <v>4.5562253904194341</v>
      </c>
      <c r="X1022" s="197">
        <f>INDEX(Sorted_by_Variable!W$447:W$499,D1012)</f>
        <v>4.5562253904194332</v>
      </c>
      <c r="Y1022" s="197">
        <f>INDEX(Sorted_by_Variable!X$447:X$499,D1012)</f>
        <v>4.5562253904194332</v>
      </c>
      <c r="Z1022" s="197">
        <f>INDEX(Sorted_by_Variable!Y$447:Y$499,D1012)</f>
        <v>4.556225390419435</v>
      </c>
      <c r="AA1022" s="197">
        <f>INDEX(Sorted_by_Variable!Z$447:Z$499,D1012)</f>
        <v>4.5562253904194323</v>
      </c>
      <c r="AB1022" s="197">
        <f>INDEX(Sorted_by_Variable!AA$447:AA$499,D1012)</f>
        <v>4.5562253904194341</v>
      </c>
      <c r="AC1022" s="197">
        <f>INDEX(Sorted_by_Variable!AB$447:AB$499,D1012)</f>
        <v>4.5562253904194332</v>
      </c>
      <c r="AD1022" s="197">
        <f>INDEX(Sorted_by_Variable!AC$447:AC$499,D1012)</f>
        <v>4.5562253904194323</v>
      </c>
      <c r="AE1022" s="197">
        <f>INDEX(Sorted_by_Variable!AD$447:AD$499,D1012)</f>
        <v>4.5562253904194341</v>
      </c>
      <c r="AF1022" s="197">
        <f>INDEX(Sorted_by_Variable!AE$447:AE$499,D1012)</f>
        <v>4.5562253904194332</v>
      </c>
      <c r="AG1022" s="197">
        <f>INDEX(Sorted_by_Variable!AF$447:AF$499,D1012)</f>
        <v>4.5562253904194341</v>
      </c>
      <c r="AH1022" s="197">
        <f>INDEX(Sorted_by_Variable!AG$447:AG$499,D1012)</f>
        <v>4.556225390419435</v>
      </c>
      <c r="AI1022" s="197">
        <f>INDEX(Sorted_by_Variable!AH$447:AH$499,D1012)</f>
        <v>4.5562253904194323</v>
      </c>
      <c r="AJ1022" s="197">
        <f>INDEX(Sorted_by_Variable!AI$447:AI$499,D1012)</f>
        <v>4.5562253904194341</v>
      </c>
      <c r="AK1022" s="197">
        <f>INDEX(Sorted_by_Variable!AJ$447:AJ$499,D1012)</f>
        <v>4.5562253904194341</v>
      </c>
      <c r="AL1022" s="197">
        <f>INDEX(Sorted_by_Variable!AK$447:AK$499,D1012)</f>
        <v>4.5562253904194332</v>
      </c>
      <c r="AM1022" s="197">
        <f>INDEX(Sorted_by_Variable!AL$447:AL$499,D1012)</f>
        <v>4.5562253904194341</v>
      </c>
      <c r="AN1022" s="197">
        <f>INDEX(Sorted_by_Variable!AM$447:AM$499,D1012)</f>
        <v>4.556225390419435</v>
      </c>
      <c r="AO1022" s="197">
        <f>INDEX(Sorted_by_Variable!AN$447:AN$499,D1012)</f>
        <v>4.5562253904194323</v>
      </c>
      <c r="AP1022" s="197">
        <f>INDEX(Sorted_by_Variable!AO$447:AO$499,D1012)</f>
        <v>4.5562253904194359</v>
      </c>
      <c r="AQ1022" s="198">
        <f>INDEX(Sorted_by_Variable!AP$447:AP$499,D1012)</f>
        <v>4.5562253904194332</v>
      </c>
      <c r="AS1022" s="69" t="str">
        <f t="shared" si="161"/>
        <v>Program levelized cost of saved energy</v>
      </c>
    </row>
    <row r="1023" spans="2:45" x14ac:dyDescent="0.35">
      <c r="B1023" s="36"/>
      <c r="C1023" s="244" t="s">
        <v>2398</v>
      </c>
      <c r="D1023" s="76" t="s">
        <v>2375</v>
      </c>
      <c r="E1023" s="197"/>
      <c r="F1023" s="196">
        <f>INDEX(Sorted_by_Variable!E$502:E$554,D1012)</f>
        <v>0</v>
      </c>
      <c r="G1023" s="197">
        <f>INDEX(Sorted_by_Variable!F$502:F$554,D1012)</f>
        <v>0</v>
      </c>
      <c r="H1023" s="197">
        <f>INDEX(Sorted_by_Variable!G$502:G$554,D1012)</f>
        <v>0</v>
      </c>
      <c r="I1023" s="197">
        <f>INDEX(Sorted_by_Variable!H$502:H$554,D1012)</f>
        <v>0</v>
      </c>
      <c r="J1023" s="197">
        <f>INDEX(Sorted_by_Variable!I$502:I$554,D1012)</f>
        <v>3.2544467074424537</v>
      </c>
      <c r="K1023" s="197">
        <f>INDEX(Sorted_by_Variable!J$502:J$554,D1012)</f>
        <v>3.2544467074424532</v>
      </c>
      <c r="L1023" s="197">
        <f>INDEX(Sorted_by_Variable!K$502:K$554,D1012)</f>
        <v>3.9053360489309425</v>
      </c>
      <c r="M1023" s="197">
        <f>INDEX(Sorted_by_Variable!L$502:L$554,D1012)</f>
        <v>3.9053360489309439</v>
      </c>
      <c r="N1023" s="197">
        <f>INDEX(Sorted_by_Variable!M$502:M$554,D1012)</f>
        <v>3.9053360489309439</v>
      </c>
      <c r="O1023" s="197">
        <f>INDEX(Sorted_by_Variable!N$502:N$554,D1012)</f>
        <v>4.5562253904194341</v>
      </c>
      <c r="P1023" s="197">
        <f>INDEX(Sorted_by_Variable!O$502:O$554,D1012)</f>
        <v>4.5562253904194332</v>
      </c>
      <c r="Q1023" s="197">
        <f>INDEX(Sorted_by_Variable!P$502:P$554,D1012)</f>
        <v>4.5562253904194332</v>
      </c>
      <c r="R1023" s="198">
        <f>INDEX(Sorted_by_Variable!Q$502:Q$554,D1012)</f>
        <v>4.5562253904194332</v>
      </c>
      <c r="S1023" s="197">
        <f>INDEX(Sorted_by_Variable!R$502:R$554,D1012)</f>
        <v>4.5562253904194341</v>
      </c>
      <c r="T1023" s="197">
        <f>INDEX(Sorted_by_Variable!S$502:S$554,D1012)</f>
        <v>4.5562253904194341</v>
      </c>
      <c r="U1023" s="197">
        <f>INDEX(Sorted_by_Variable!T$502:T$554,D1012)</f>
        <v>4.5562253904194341</v>
      </c>
      <c r="V1023" s="197">
        <f>INDEX(Sorted_by_Variable!U$502:U$554,D1012)</f>
        <v>4.5562253904194341</v>
      </c>
      <c r="W1023" s="197">
        <f>INDEX(Sorted_by_Variable!V$502:V$554,D1012)</f>
        <v>4.5562253904194341</v>
      </c>
      <c r="X1023" s="197">
        <f>INDEX(Sorted_by_Variable!W$502:W$554,D1012)</f>
        <v>4.5562253904194332</v>
      </c>
      <c r="Y1023" s="197">
        <f>INDEX(Sorted_by_Variable!X$502:X$554,D1012)</f>
        <v>4.5562253904194332</v>
      </c>
      <c r="Z1023" s="197">
        <f>INDEX(Sorted_by_Variable!Y$502:Y$554,D1012)</f>
        <v>4.556225390419435</v>
      </c>
      <c r="AA1023" s="197">
        <f>INDEX(Sorted_by_Variable!Z$502:Z$554,D1012)</f>
        <v>4.5562253904194323</v>
      </c>
      <c r="AB1023" s="197">
        <f>INDEX(Sorted_by_Variable!AA$502:AA$554,D1012)</f>
        <v>4.5562253904194341</v>
      </c>
      <c r="AC1023" s="197">
        <f>INDEX(Sorted_by_Variable!AB$502:AB$554,D1012)</f>
        <v>4.5562253904194332</v>
      </c>
      <c r="AD1023" s="197">
        <f>INDEX(Sorted_by_Variable!AC$502:AC$554,D1012)</f>
        <v>4.5562253904194323</v>
      </c>
      <c r="AE1023" s="197">
        <f>INDEX(Sorted_by_Variable!AD$502:AD$554,D1012)</f>
        <v>4.5562253904194341</v>
      </c>
      <c r="AF1023" s="197">
        <f>INDEX(Sorted_by_Variable!AE$502:AE$554,D1012)</f>
        <v>4.5562253904194332</v>
      </c>
      <c r="AG1023" s="197">
        <f>INDEX(Sorted_by_Variable!AF$502:AF$554,D1012)</f>
        <v>4.5562253904194341</v>
      </c>
      <c r="AH1023" s="197">
        <f>INDEX(Sorted_by_Variable!AG$502:AG$554,D1012)</f>
        <v>4.556225390419435</v>
      </c>
      <c r="AI1023" s="197">
        <f>INDEX(Sorted_by_Variable!AH$502:AH$554,D1012)</f>
        <v>4.5562253904194323</v>
      </c>
      <c r="AJ1023" s="197">
        <f>INDEX(Sorted_by_Variable!AI$502:AI$554,D1012)</f>
        <v>4.5562253904194341</v>
      </c>
      <c r="AK1023" s="197">
        <f>INDEX(Sorted_by_Variable!AJ$502:AJ$554,D1012)</f>
        <v>4.5562253904194341</v>
      </c>
      <c r="AL1023" s="197">
        <f>INDEX(Sorted_by_Variable!AK$502:AK$554,D1012)</f>
        <v>4.5562253904194332</v>
      </c>
      <c r="AM1023" s="197">
        <f>INDEX(Sorted_by_Variable!AL$502:AL$554,D1012)</f>
        <v>4.5562253904194341</v>
      </c>
      <c r="AN1023" s="197">
        <f>INDEX(Sorted_by_Variable!AM$502:AM$554,D1012)</f>
        <v>4.556225390419435</v>
      </c>
      <c r="AO1023" s="197">
        <f>INDEX(Sorted_by_Variable!AN$502:AN$554,D1012)</f>
        <v>4.5562253904194323</v>
      </c>
      <c r="AP1023" s="197">
        <f>INDEX(Sorted_by_Variable!AO$502:AO$554,D1012)</f>
        <v>4.5562253904194359</v>
      </c>
      <c r="AQ1023" s="198">
        <f>INDEX(Sorted_by_Variable!AP$502:AP$554,D1012)</f>
        <v>4.5562253904194332</v>
      </c>
      <c r="AS1023" s="69" t="str">
        <f t="shared" si="161"/>
        <v>Participant levelized cost of saved energy</v>
      </c>
    </row>
    <row r="1024" spans="2:45" x14ac:dyDescent="0.35">
      <c r="B1024" s="36"/>
      <c r="C1024" s="247" t="s">
        <v>2418</v>
      </c>
      <c r="D1024" s="248"/>
      <c r="E1024" s="250"/>
      <c r="F1024" s="249"/>
      <c r="G1024" s="250"/>
      <c r="H1024" s="250"/>
      <c r="I1024" s="250"/>
      <c r="J1024" s="250"/>
      <c r="K1024" s="250"/>
      <c r="L1024" s="250"/>
      <c r="M1024" s="250"/>
      <c r="N1024" s="250"/>
      <c r="O1024" s="250"/>
      <c r="P1024" s="250"/>
      <c r="Q1024" s="250"/>
      <c r="R1024" s="251"/>
      <c r="S1024" s="250"/>
      <c r="T1024" s="250"/>
      <c r="U1024" s="250"/>
      <c r="V1024" s="250"/>
      <c r="W1024" s="250"/>
      <c r="X1024" s="250"/>
      <c r="Y1024" s="250"/>
      <c r="Z1024" s="250"/>
      <c r="AA1024" s="250"/>
      <c r="AB1024" s="250"/>
      <c r="AC1024" s="250"/>
      <c r="AD1024" s="250"/>
      <c r="AE1024" s="250"/>
      <c r="AF1024" s="250"/>
      <c r="AG1024" s="250"/>
      <c r="AH1024" s="250"/>
      <c r="AI1024" s="250"/>
      <c r="AJ1024" s="250"/>
      <c r="AK1024" s="250"/>
      <c r="AL1024" s="250"/>
      <c r="AM1024" s="250"/>
      <c r="AN1024" s="250"/>
      <c r="AO1024" s="250"/>
      <c r="AP1024" s="250"/>
      <c r="AQ1024" s="251"/>
      <c r="AS1024" s="69" t="str">
        <f>C1024</f>
        <v>Annualized total cost of EE</v>
      </c>
    </row>
    <row r="1025" spans="2:45" x14ac:dyDescent="0.35">
      <c r="B1025" s="36"/>
      <c r="C1025" s="244" t="s">
        <v>2418</v>
      </c>
      <c r="D1025" s="76" t="s">
        <v>2376</v>
      </c>
      <c r="E1025" s="200"/>
      <c r="F1025" s="199">
        <f>INDEX(Sorted_by_Variable!E$557:E$609,D1012)</f>
        <v>0</v>
      </c>
      <c r="G1025" s="200">
        <f>INDEX(Sorted_by_Variable!F$557:F$609,D1012)</f>
        <v>0</v>
      </c>
      <c r="H1025" s="200">
        <f>INDEX(Sorted_by_Variable!G$557:G$609,D1012)</f>
        <v>0</v>
      </c>
      <c r="I1025" s="200">
        <f>INDEX(Sorted_by_Variable!H$557:H$609,D1012)</f>
        <v>0</v>
      </c>
      <c r="J1025" s="200">
        <f>INDEX(Sorted_by_Variable!I$557:I$609,D1012)</f>
        <v>3.5503410020831216</v>
      </c>
      <c r="K1025" s="200">
        <f>INDEX(Sorted_by_Variable!J$557:J$609,D1012)</f>
        <v>11.016268764740152</v>
      </c>
      <c r="L1025" s="200">
        <f>INDEX(Sorted_by_Variable!K$557:K$609,D1012)</f>
        <v>24.529036894972137</v>
      </c>
      <c r="M1025" s="200">
        <f>INDEX(Sorted_by_Variable!L$557:L$609,D1012)</f>
        <v>42.188846775382906</v>
      </c>
      <c r="N1025" s="200">
        <f>INDEX(Sorted_by_Variable!M$557:M$609,D1012)</f>
        <v>63.685023900769629</v>
      </c>
      <c r="O1025" s="200">
        <f>INDEX(Sorted_by_Variable!N$557:N$609,D1012)</f>
        <v>93.453581195160311</v>
      </c>
      <c r="P1025" s="200">
        <f>INDEX(Sorted_by_Variable!O$557:O$609,D1012)</f>
        <v>126.91384322307276</v>
      </c>
      <c r="Q1025" s="200">
        <f>INDEX(Sorted_by_Variable!P$557:P$609,D1012)</f>
        <v>161.58308917805599</v>
      </c>
      <c r="R1025" s="201">
        <f>INDEX(Sorted_by_Variable!Q$557:Q$609,D1012)</f>
        <v>193.70962046702576</v>
      </c>
      <c r="S1025" s="200">
        <f>INDEX(Sorted_by_Variable!R$557:R$609,D1012)</f>
        <v>223.34964707683537</v>
      </c>
      <c r="T1025" s="200">
        <f>INDEX(Sorted_by_Variable!S$557:S$609,D1012)</f>
        <v>250.55649294656854</v>
      </c>
      <c r="U1025" s="200">
        <f>INDEX(Sorted_by_Variable!T$557:T$609,D1012)</f>
        <v>275.38068349011843</v>
      </c>
      <c r="V1025" s="200">
        <f>INDEX(Sorted_by_Variable!U$557:U$609,D1012)</f>
        <v>297.8700295268809</v>
      </c>
      <c r="W1025" s="200">
        <f>INDEX(Sorted_by_Variable!V$557:V$609,D1012)</f>
        <v>318.06970774353636</v>
      </c>
      <c r="X1025" s="200">
        <f>INDEX(Sorted_by_Variable!W$557:W$609,D1012)</f>
        <v>336.0223378052097</v>
      </c>
      <c r="Y1025" s="200">
        <f>INDEX(Sorted_by_Variable!X$557:X$609,D1012)</f>
        <v>351.76805622979117</v>
      </c>
      <c r="Z1025" s="200">
        <f>INDEX(Sorted_by_Variable!Y$557:Y$609,D1012)</f>
        <v>365.34458713484128</v>
      </c>
      <c r="AA1025" s="200">
        <f>INDEX(Sorted_by_Variable!Z$557:Z$609,D1012)</f>
        <v>376.7873099623157</v>
      </c>
      <c r="AB1025" s="200">
        <f>INDEX(Sorted_by_Variable!AA$557:AA$609,D1012)</f>
        <v>386.12932428228811</v>
      </c>
      <c r="AC1025" s="200">
        <f>INDEX(Sorted_by_Variable!AB$557:AB$609,D1012)</f>
        <v>393.40151177295365</v>
      </c>
      <c r="AD1025" s="200">
        <f>INDEX(Sorted_by_Variable!AC$557:AC$609,D1012)</f>
        <v>398.81945552316722</v>
      </c>
      <c r="AE1025" s="200">
        <f>INDEX(Sorted_by_Variable!AD$557:AD$609,D1012)</f>
        <v>402.62177072865944</v>
      </c>
      <c r="AF1025" s="200">
        <f>INDEX(Sorted_by_Variable!AE$557:AE$609,D1012)</f>
        <v>405.16429107627937</v>
      </c>
      <c r="AG1025" s="200">
        <f>INDEX(Sorted_by_Variable!AF$557:AF$609,D1012)</f>
        <v>406.71476469737405</v>
      </c>
      <c r="AH1025" s="200">
        <f>INDEX(Sorted_by_Variable!AG$557:AG$609,D1012)</f>
        <v>407.53253809944795</v>
      </c>
      <c r="AI1025" s="200">
        <f>INDEX(Sorted_by_Variable!AH$557:AH$609,D1012)</f>
        <v>408.15671269575881</v>
      </c>
      <c r="AJ1025" s="200">
        <f>INDEX(Sorted_by_Variable!AI$557:AI$609,D1012)</f>
        <v>408.86652321780133</v>
      </c>
      <c r="AK1025" s="200">
        <f>INDEX(Sorted_by_Variable!AJ$557:AJ$609,D1012)</f>
        <v>409.82122899244257</v>
      </c>
      <c r="AL1025" s="200">
        <f>INDEX(Sorted_by_Variable!AK$557:AK$609,D1012)</f>
        <v>410.98926227792691</v>
      </c>
      <c r="AM1025" s="200">
        <f>INDEX(Sorted_by_Variable!AL$557:AL$609,D1012)</f>
        <v>412.34171386059694</v>
      </c>
      <c r="AN1025" s="200">
        <f>INDEX(Sorted_by_Variable!AM$557:AM$609,D1012)</f>
        <v>413.85222377106169</v>
      </c>
      <c r="AO1025" s="200">
        <f>INDEX(Sorted_by_Variable!AN$557:AN$609,D1012)</f>
        <v>415.49687801626573</v>
      </c>
      <c r="AP1025" s="200">
        <f>INDEX(Sorted_by_Variable!AO$557:AO$609,D1012)</f>
        <v>417.25411108184784</v>
      </c>
      <c r="AQ1025" s="201">
        <f>INDEX(Sorted_by_Variable!AP$557:AP$609,D1012)</f>
        <v>419.10461397043792</v>
      </c>
      <c r="AS1025" s="69" t="str">
        <f>C1024&amp;"|"&amp;C1025</f>
        <v>Annualized total cost of EE|Annualized total cost of EE</v>
      </c>
    </row>
    <row r="1026" spans="2:45" x14ac:dyDescent="0.35">
      <c r="B1026" s="36"/>
      <c r="C1026" s="244" t="s">
        <v>2419</v>
      </c>
      <c r="D1026" s="76" t="s">
        <v>2376</v>
      </c>
      <c r="E1026" s="200"/>
      <c r="F1026" s="199">
        <f>INDEX(Sorted_by_Variable!E$612:E$664,D1012)</f>
        <v>0</v>
      </c>
      <c r="G1026" s="200">
        <f>INDEX(Sorted_by_Variable!F$612:F$664,D1012)</f>
        <v>0</v>
      </c>
      <c r="H1026" s="200">
        <f>INDEX(Sorted_by_Variable!G$612:G$664,D1012)</f>
        <v>0</v>
      </c>
      <c r="I1026" s="200">
        <f>INDEX(Sorted_by_Variable!H$612:H$664,D1012)</f>
        <v>0</v>
      </c>
      <c r="J1026" s="200">
        <f>INDEX(Sorted_by_Variable!I$612:I$664,D1012)</f>
        <v>1.7751705010415608</v>
      </c>
      <c r="K1026" s="200">
        <f>INDEX(Sorted_by_Variable!J$612:J$664,D1012)</f>
        <v>5.5081343823700761</v>
      </c>
      <c r="L1026" s="200">
        <f>INDEX(Sorted_by_Variable!K$612:K$664,D1012)</f>
        <v>12.264518447486068</v>
      </c>
      <c r="M1026" s="200">
        <f>INDEX(Sorted_by_Variable!L$612:L$664,D1012)</f>
        <v>21.094423387691453</v>
      </c>
      <c r="N1026" s="200">
        <f>INDEX(Sorted_by_Variable!M$612:M$664,D1012)</f>
        <v>31.842511950384814</v>
      </c>
      <c r="O1026" s="200">
        <f>INDEX(Sorted_by_Variable!N$612:N$664,D1012)</f>
        <v>46.726790597580155</v>
      </c>
      <c r="P1026" s="200">
        <f>INDEX(Sorted_by_Variable!O$612:O$664,D1012)</f>
        <v>63.45692161153638</v>
      </c>
      <c r="Q1026" s="200">
        <f>INDEX(Sorted_by_Variable!P$612:P$664,D1012)</f>
        <v>80.791544589027993</v>
      </c>
      <c r="R1026" s="201">
        <f>INDEX(Sorted_by_Variable!Q$612:Q$664,D1012)</f>
        <v>96.854810233512879</v>
      </c>
      <c r="S1026" s="200">
        <f>INDEX(Sorted_by_Variable!R$612:R$664,D1012)</f>
        <v>111.67482353841768</v>
      </c>
      <c r="T1026" s="200">
        <f>INDEX(Sorted_by_Variable!S$612:S$664,D1012)</f>
        <v>125.27824647328427</v>
      </c>
      <c r="U1026" s="200">
        <f>INDEX(Sorted_by_Variable!T$612:T$664,D1012)</f>
        <v>137.69034174505921</v>
      </c>
      <c r="V1026" s="200">
        <f>INDEX(Sorted_by_Variable!U$612:U$664,D1012)</f>
        <v>148.93501476344045</v>
      </c>
      <c r="W1026" s="200">
        <f>INDEX(Sorted_by_Variable!V$612:V$664,D1012)</f>
        <v>159.03485387176818</v>
      </c>
      <c r="X1026" s="200">
        <f>INDEX(Sorted_by_Variable!W$612:W$664,D1012)</f>
        <v>168.01116890260485</v>
      </c>
      <c r="Y1026" s="200">
        <f>INDEX(Sorted_by_Variable!X$612:X$664,D1012)</f>
        <v>175.88402811489559</v>
      </c>
      <c r="Z1026" s="200">
        <f>INDEX(Sorted_by_Variable!Y$612:Y$664,D1012)</f>
        <v>182.67229356742064</v>
      </c>
      <c r="AA1026" s="200">
        <f>INDEX(Sorted_by_Variable!Z$612:Z$664,D1012)</f>
        <v>188.39365498115785</v>
      </c>
      <c r="AB1026" s="200">
        <f>INDEX(Sorted_by_Variable!AA$612:AA$664,D1012)</f>
        <v>193.06466214114405</v>
      </c>
      <c r="AC1026" s="200">
        <f>INDEX(Sorted_by_Variable!AB$612:AB$664,D1012)</f>
        <v>196.70075588647683</v>
      </c>
      <c r="AD1026" s="200">
        <f>INDEX(Sorted_by_Variable!AC$612:AC$664,D1012)</f>
        <v>199.40972776158361</v>
      </c>
      <c r="AE1026" s="200">
        <f>INDEX(Sorted_by_Variable!AD$612:AD$664,D1012)</f>
        <v>201.31088536432972</v>
      </c>
      <c r="AF1026" s="200">
        <f>INDEX(Sorted_by_Variable!AE$612:AE$664,D1012)</f>
        <v>202.58214553813968</v>
      </c>
      <c r="AG1026" s="200">
        <f>INDEX(Sorted_by_Variable!AF$612:AF$664,D1012)</f>
        <v>203.35738234868703</v>
      </c>
      <c r="AH1026" s="200">
        <f>INDEX(Sorted_by_Variable!AG$612:AG$664,D1012)</f>
        <v>203.76626904972397</v>
      </c>
      <c r="AI1026" s="200">
        <f>INDEX(Sorted_by_Variable!AH$612:AH$664,D1012)</f>
        <v>204.07835634787941</v>
      </c>
      <c r="AJ1026" s="200">
        <f>INDEX(Sorted_by_Variable!AI$612:AI$664,D1012)</f>
        <v>204.43326160890066</v>
      </c>
      <c r="AK1026" s="200">
        <f>INDEX(Sorted_by_Variable!AJ$612:AJ$664,D1012)</f>
        <v>204.91061449622129</v>
      </c>
      <c r="AL1026" s="200">
        <f>INDEX(Sorted_by_Variable!AK$612:AK$664,D1012)</f>
        <v>205.49463113896346</v>
      </c>
      <c r="AM1026" s="200">
        <f>INDEX(Sorted_by_Variable!AL$612:AL$664,D1012)</f>
        <v>206.17085693029847</v>
      </c>
      <c r="AN1026" s="200">
        <f>INDEX(Sorted_by_Variable!AM$612:AM$664,D1012)</f>
        <v>206.92611188553084</v>
      </c>
      <c r="AO1026" s="200">
        <f>INDEX(Sorted_by_Variable!AN$612:AN$664,D1012)</f>
        <v>207.74843900813286</v>
      </c>
      <c r="AP1026" s="200">
        <f>INDEX(Sorted_by_Variable!AO$612:AO$664,D1012)</f>
        <v>208.62705554092392</v>
      </c>
      <c r="AQ1026" s="201">
        <f>INDEX(Sorted_by_Variable!AP$612:AP$664,D1012)</f>
        <v>209.55230698521896</v>
      </c>
      <c r="AS1026" s="69" t="str">
        <f>C1024&amp;"|"&amp;C1026</f>
        <v>Annualized total cost of EE|Annualized program cost of EE</v>
      </c>
    </row>
    <row r="1027" spans="2:45" x14ac:dyDescent="0.35">
      <c r="B1027" s="36"/>
      <c r="C1027" s="244" t="s">
        <v>2420</v>
      </c>
      <c r="D1027" s="76" t="s">
        <v>2376</v>
      </c>
      <c r="E1027" s="200"/>
      <c r="F1027" s="199">
        <f>INDEX(Sorted_by_Variable!E$667:E$719,D1012)</f>
        <v>0</v>
      </c>
      <c r="G1027" s="200">
        <f>INDEX(Sorted_by_Variable!F$667:F$719,D1012)</f>
        <v>0</v>
      </c>
      <c r="H1027" s="200">
        <f>INDEX(Sorted_by_Variable!G$667:G$719,D1012)</f>
        <v>0</v>
      </c>
      <c r="I1027" s="200">
        <f>INDEX(Sorted_by_Variable!H$667:H$719,D1012)</f>
        <v>0</v>
      </c>
      <c r="J1027" s="200">
        <f>INDEX(Sorted_by_Variable!I$667:I$719,D1012)</f>
        <v>1.7751705010415608</v>
      </c>
      <c r="K1027" s="200">
        <f>INDEX(Sorted_by_Variable!J$667:J$719,D1012)</f>
        <v>5.5081343823700761</v>
      </c>
      <c r="L1027" s="200">
        <f>INDEX(Sorted_by_Variable!K$667:K$719,D1012)</f>
        <v>12.264518447486068</v>
      </c>
      <c r="M1027" s="200">
        <f>INDEX(Sorted_by_Variable!L$667:L$719,D1012)</f>
        <v>21.094423387691453</v>
      </c>
      <c r="N1027" s="200">
        <f>INDEX(Sorted_by_Variable!M$667:M$719,D1012)</f>
        <v>31.842511950384814</v>
      </c>
      <c r="O1027" s="200">
        <f>INDEX(Sorted_by_Variable!N$667:N$719,D1012)</f>
        <v>46.726790597580155</v>
      </c>
      <c r="P1027" s="200">
        <f>INDEX(Sorted_by_Variable!O$667:O$719,D1012)</f>
        <v>63.45692161153638</v>
      </c>
      <c r="Q1027" s="200">
        <f>INDEX(Sorted_by_Variable!P$667:P$719,D1012)</f>
        <v>80.791544589027993</v>
      </c>
      <c r="R1027" s="201">
        <f>INDEX(Sorted_by_Variable!Q$667:Q$719,D1012)</f>
        <v>96.854810233512879</v>
      </c>
      <c r="S1027" s="200">
        <f>INDEX(Sorted_by_Variable!R$667:R$719,D1012)</f>
        <v>111.67482353841768</v>
      </c>
      <c r="T1027" s="200">
        <f>INDEX(Sorted_by_Variable!S$667:S$719,D1012)</f>
        <v>125.27824647328427</v>
      </c>
      <c r="U1027" s="200">
        <f>INDEX(Sorted_by_Variable!T$667:T$719,D1012)</f>
        <v>137.69034174505921</v>
      </c>
      <c r="V1027" s="200">
        <f>INDEX(Sorted_by_Variable!U$667:U$719,D1012)</f>
        <v>148.93501476344045</v>
      </c>
      <c r="W1027" s="200">
        <f>INDEX(Sorted_by_Variable!V$667:V$719,D1012)</f>
        <v>159.03485387176818</v>
      </c>
      <c r="X1027" s="200">
        <f>INDEX(Sorted_by_Variable!W$667:W$719,D1012)</f>
        <v>168.01116890260485</v>
      </c>
      <c r="Y1027" s="200">
        <f>INDEX(Sorted_by_Variable!X$667:X$719,D1012)</f>
        <v>175.88402811489559</v>
      </c>
      <c r="Z1027" s="200">
        <f>INDEX(Sorted_by_Variable!Y$667:Y$719,D1012)</f>
        <v>182.67229356742064</v>
      </c>
      <c r="AA1027" s="200">
        <f>INDEX(Sorted_by_Variable!Z$667:Z$719,D1012)</f>
        <v>188.39365498115785</v>
      </c>
      <c r="AB1027" s="200">
        <f>INDEX(Sorted_by_Variable!AA$667:AA$719,D1012)</f>
        <v>193.06466214114405</v>
      </c>
      <c r="AC1027" s="200">
        <f>INDEX(Sorted_by_Variable!AB$667:AB$719,D1012)</f>
        <v>196.70075588647683</v>
      </c>
      <c r="AD1027" s="200">
        <f>INDEX(Sorted_by_Variable!AC$667:AC$719,D1012)</f>
        <v>199.40972776158361</v>
      </c>
      <c r="AE1027" s="200">
        <f>INDEX(Sorted_by_Variable!AD$667:AD$719,D1012)</f>
        <v>201.31088536432972</v>
      </c>
      <c r="AF1027" s="200">
        <f>INDEX(Sorted_by_Variable!AE$667:AE$719,D1012)</f>
        <v>202.58214553813968</v>
      </c>
      <c r="AG1027" s="200">
        <f>INDEX(Sorted_by_Variable!AF$667:AF$719,D1012)</f>
        <v>203.35738234868703</v>
      </c>
      <c r="AH1027" s="200">
        <f>INDEX(Sorted_by_Variable!AG$667:AG$719,D1012)</f>
        <v>203.76626904972397</v>
      </c>
      <c r="AI1027" s="200">
        <f>INDEX(Sorted_by_Variable!AH$667:AH$719,D1012)</f>
        <v>204.07835634787941</v>
      </c>
      <c r="AJ1027" s="200">
        <f>INDEX(Sorted_by_Variable!AI$667:AI$719,D1012)</f>
        <v>204.43326160890066</v>
      </c>
      <c r="AK1027" s="200">
        <f>INDEX(Sorted_by_Variable!AJ$667:AJ$719,D1012)</f>
        <v>204.91061449622129</v>
      </c>
      <c r="AL1027" s="200">
        <f>INDEX(Sorted_by_Variable!AK$667:AK$719,D1012)</f>
        <v>205.49463113896346</v>
      </c>
      <c r="AM1027" s="200">
        <f>INDEX(Sorted_by_Variable!AL$667:AL$719,D1012)</f>
        <v>206.17085693029847</v>
      </c>
      <c r="AN1027" s="200">
        <f>INDEX(Sorted_by_Variable!AM$667:AM$719,D1012)</f>
        <v>206.92611188553084</v>
      </c>
      <c r="AO1027" s="200">
        <f>INDEX(Sorted_by_Variable!AN$667:AN$719,D1012)</f>
        <v>207.74843900813286</v>
      </c>
      <c r="AP1027" s="200">
        <f>INDEX(Sorted_by_Variable!AO$667:AO$719,D1012)</f>
        <v>208.62705554092392</v>
      </c>
      <c r="AQ1027" s="201">
        <f>INDEX(Sorted_by_Variable!AP$667:AP$719,D1012)</f>
        <v>209.55230698521896</v>
      </c>
      <c r="AS1027" s="69" t="str">
        <f>C1024&amp;"|"&amp;C1027</f>
        <v>Annualized total cost of EE|Annualized participant cost of EE</v>
      </c>
    </row>
    <row r="1028" spans="2:45" x14ac:dyDescent="0.35">
      <c r="B1028" s="231"/>
      <c r="C1028" s="247" t="s">
        <v>2421</v>
      </c>
      <c r="D1028" s="248"/>
      <c r="E1028" s="250"/>
      <c r="F1028" s="249"/>
      <c r="G1028" s="250"/>
      <c r="H1028" s="250"/>
      <c r="I1028" s="250"/>
      <c r="J1028" s="250"/>
      <c r="K1028" s="250"/>
      <c r="L1028" s="250"/>
      <c r="M1028" s="250"/>
      <c r="N1028" s="250"/>
      <c r="O1028" s="250"/>
      <c r="P1028" s="250"/>
      <c r="Q1028" s="250"/>
      <c r="R1028" s="251"/>
      <c r="S1028" s="250"/>
      <c r="T1028" s="250"/>
      <c r="U1028" s="250"/>
      <c r="V1028" s="250"/>
      <c r="W1028" s="250"/>
      <c r="X1028" s="250"/>
      <c r="Y1028" s="250"/>
      <c r="Z1028" s="250"/>
      <c r="AA1028" s="250"/>
      <c r="AB1028" s="250"/>
      <c r="AC1028" s="250"/>
      <c r="AD1028" s="250"/>
      <c r="AE1028" s="250"/>
      <c r="AF1028" s="250"/>
      <c r="AG1028" s="250"/>
      <c r="AH1028" s="250"/>
      <c r="AI1028" s="250"/>
      <c r="AJ1028" s="250"/>
      <c r="AK1028" s="250"/>
      <c r="AL1028" s="250"/>
      <c r="AM1028" s="250"/>
      <c r="AN1028" s="250"/>
      <c r="AO1028" s="250"/>
      <c r="AP1028" s="250"/>
      <c r="AQ1028" s="251"/>
      <c r="AS1028" s="69" t="str">
        <f>C1028</f>
        <v>Annual first-year costs</v>
      </c>
    </row>
    <row r="1029" spans="2:45" x14ac:dyDescent="0.35">
      <c r="B1029" s="36"/>
      <c r="C1029" s="244" t="s">
        <v>2394</v>
      </c>
      <c r="D1029" s="76" t="s">
        <v>2376</v>
      </c>
      <c r="E1029" s="200"/>
      <c r="F1029" s="199">
        <f>INDEX(Sorted_by_Variable!E$722:E$774,D1012)</f>
        <v>0</v>
      </c>
      <c r="G1029" s="200">
        <f>INDEX(Sorted_by_Variable!F$722:F$774,D1012)</f>
        <v>0</v>
      </c>
      <c r="H1029" s="200">
        <f>INDEX(Sorted_by_Variable!G$722:G$774,D1012)</f>
        <v>0</v>
      </c>
      <c r="I1029" s="200">
        <f>INDEX(Sorted_by_Variable!H$722:H$774,D1012)</f>
        <v>0</v>
      </c>
      <c r="J1029" s="200">
        <f>INDEX(Sorted_by_Variable!I$722:I$774,D1012)</f>
        <v>30.000299999999996</v>
      </c>
      <c r="K1029" s="200">
        <f>INDEX(Sorted_by_Variable!J$722:J$774,D1012)</f>
        <v>64.665881436060715</v>
      </c>
      <c r="L1029" s="200">
        <f>INDEX(Sorted_by_Variable!K$722:K$774,D1012)</f>
        <v>119.16501123275637</v>
      </c>
      <c r="M1029" s="200">
        <f>INDEX(Sorted_by_Variable!L$722:L$774,D1012)</f>
        <v>160.47926155848182</v>
      </c>
      <c r="N1029" s="200">
        <f>INDEX(Sorted_by_Variable!M$722:M$774,D1012)</f>
        <v>201.34275367177972</v>
      </c>
      <c r="O1029" s="200">
        <f>INDEX(Sorted_by_Variable!N$722:N$774,D1012)</f>
        <v>281.84116331374128</v>
      </c>
      <c r="P1029" s="200">
        <f>INDEX(Sorted_by_Variable!O$722:O$774,D1012)</f>
        <v>327.86972903817264</v>
      </c>
      <c r="Q1029" s="200">
        <f>INDEX(Sorted_by_Variable!P$722:P$774,D1012)</f>
        <v>355.34191700839671</v>
      </c>
      <c r="R1029" s="201">
        <f>INDEX(Sorted_by_Variable!Q$722:Q$774,D1012)</f>
        <v>352.55824258510887</v>
      </c>
      <c r="S1029" s="200">
        <f>INDEX(Sorted_by_Variable!R$722:R$774,D1012)</f>
        <v>350.10303208074083</v>
      </c>
      <c r="T1029" s="200">
        <f>INDEX(Sorted_by_Variable!S$722:S$774,D1012)</f>
        <v>347.96918603254335</v>
      </c>
      <c r="U1029" s="200">
        <f>INDEX(Sorted_by_Variable!T$722:T$774,D1012)</f>
        <v>346.14997088561779</v>
      </c>
      <c r="V1029" s="200">
        <f>INDEX(Sorted_by_Variable!U$722:U$774,D1012)</f>
        <v>344.63900789987468</v>
      </c>
      <c r="W1029" s="200">
        <f>INDEX(Sorted_by_Variable!V$722:V$774,D1012)</f>
        <v>343.4302625122657</v>
      </c>
      <c r="X1029" s="200">
        <f>INDEX(Sorted_by_Variable!W$722:W$774,D1012)</f>
        <v>342.5180341387001</v>
      </c>
      <c r="Y1029" s="200">
        <f>INDEX(Sorted_by_Variable!X$722:X$774,D1012)</f>
        <v>341.89694640065312</v>
      </c>
      <c r="Z1029" s="200">
        <f>INDEX(Sorted_by_Variable!Y$722:Y$774,D1012)</f>
        <v>341.56193776204447</v>
      </c>
      <c r="AA1029" s="200">
        <f>INDEX(Sorted_by_Variable!Z$722:Z$774,D1012)</f>
        <v>341.5082525625171</v>
      </c>
      <c r="AB1029" s="200">
        <f>INDEX(Sorted_by_Variable!AA$722:AA$774,D1012)</f>
        <v>341.73143243377837</v>
      </c>
      <c r="AC1029" s="200">
        <f>INDEX(Sorted_by_Variable!AB$722:AB$774,D1012)</f>
        <v>342.22730808617882</v>
      </c>
      <c r="AD1029" s="200">
        <f>INDEX(Sorted_by_Variable!AC$722:AC$774,D1012)</f>
        <v>342.99199145319778</v>
      </c>
      <c r="AE1029" s="200">
        <f>INDEX(Sorted_by_Variable!AD$722:AD$774,D1012)</f>
        <v>343.98870995566824</v>
      </c>
      <c r="AF1029" s="200">
        <f>INDEX(Sorted_by_Variable!AE$722:AE$774,D1012)</f>
        <v>345.17629856299732</v>
      </c>
      <c r="AG1029" s="200">
        <f>INDEX(Sorted_by_Variable!AF$722:AF$774,D1012)</f>
        <v>346.5144231722258</v>
      </c>
      <c r="AH1029" s="200">
        <f>INDEX(Sorted_by_Variable!AG$722:AG$774,D1012)</f>
        <v>347.96373731857813</v>
      </c>
      <c r="AI1029" s="200">
        <f>INDEX(Sorted_by_Variable!AH$722:AH$774,D1012)</f>
        <v>349.80796732621764</v>
      </c>
      <c r="AJ1029" s="200">
        <f>INDEX(Sorted_by_Variable!AI$722:AI$774,D1012)</f>
        <v>351.6862330540348</v>
      </c>
      <c r="AK1029" s="200">
        <f>INDEX(Sorted_by_Variable!AJ$722:AJ$774,D1012)</f>
        <v>353.56318790037722</v>
      </c>
      <c r="AL1029" s="200">
        <f>INDEX(Sorted_by_Variable!AK$722:AK$774,D1012)</f>
        <v>355.41869233059674</v>
      </c>
      <c r="AM1029" s="200">
        <f>INDEX(Sorted_by_Variable!AL$722:AL$774,D1012)</f>
        <v>357.25679430217502</v>
      </c>
      <c r="AN1029" s="200">
        <f>INDEX(Sorted_by_Variable!AM$722:AM$774,D1012)</f>
        <v>359.08120503304212</v>
      </c>
      <c r="AO1029" s="200">
        <f>INDEX(Sorted_by_Variable!AN$722:AN$774,D1012)</f>
        <v>360.89531285437607</v>
      </c>
      <c r="AP1029" s="200">
        <f>INDEX(Sorted_by_Variable!AO$722:AO$774,D1012)</f>
        <v>362.70219630089463</v>
      </c>
      <c r="AQ1029" s="201">
        <f>INDEX(Sorted_by_Variable!AP$722:AP$774,D1012)</f>
        <v>364.50463646976988</v>
      </c>
      <c r="AS1029" s="69" t="str">
        <f>C1028&amp;"|"&amp;C1029</f>
        <v>Annual first-year costs|Annual total cost of EE</v>
      </c>
    </row>
    <row r="1030" spans="2:45" x14ac:dyDescent="0.35">
      <c r="B1030" s="36"/>
      <c r="C1030" s="244" t="s">
        <v>2385</v>
      </c>
      <c r="D1030" s="76" t="s">
        <v>2376</v>
      </c>
      <c r="E1030" s="200"/>
      <c r="F1030" s="199">
        <f>INDEX(Sorted_by_Variable!E$777:E$829,D1012)</f>
        <v>0</v>
      </c>
      <c r="G1030" s="200">
        <f>INDEX(Sorted_by_Variable!F$777:F$829,D1012)</f>
        <v>0</v>
      </c>
      <c r="H1030" s="200">
        <f>INDEX(Sorted_by_Variable!G$777:G$829,D1012)</f>
        <v>0</v>
      </c>
      <c r="I1030" s="200">
        <f>INDEX(Sorted_by_Variable!H$777:H$829,D1012)</f>
        <v>0</v>
      </c>
      <c r="J1030" s="200">
        <f>INDEX(Sorted_by_Variable!I$777:I$829,D1012)</f>
        <v>15.000149999999998</v>
      </c>
      <c r="K1030" s="200">
        <f>INDEX(Sorted_by_Variable!J$777:J$829,D1012)</f>
        <v>32.332940718030358</v>
      </c>
      <c r="L1030" s="200">
        <f>INDEX(Sorted_by_Variable!K$777:K$829,D1012)</f>
        <v>59.582505616378185</v>
      </c>
      <c r="M1030" s="200">
        <f>INDEX(Sorted_by_Variable!L$777:L$829,D1012)</f>
        <v>80.239630779240912</v>
      </c>
      <c r="N1030" s="200">
        <f>INDEX(Sorted_by_Variable!M$777:M$829,D1012)</f>
        <v>100.67137683588986</v>
      </c>
      <c r="O1030" s="200">
        <f>INDEX(Sorted_by_Variable!N$777:N$829,D1012)</f>
        <v>140.92058165687064</v>
      </c>
      <c r="P1030" s="200">
        <f>INDEX(Sorted_by_Variable!O$777:O$829,D1012)</f>
        <v>163.93486451908632</v>
      </c>
      <c r="Q1030" s="200">
        <f>INDEX(Sorted_by_Variable!P$777:P$829,D1012)</f>
        <v>177.67095850419835</v>
      </c>
      <c r="R1030" s="201">
        <f>INDEX(Sorted_by_Variable!Q$777:Q$829,D1012)</f>
        <v>176.27912129255444</v>
      </c>
      <c r="S1030" s="200">
        <f>INDEX(Sorted_by_Variable!R$777:R$829,D1012)</f>
        <v>175.05151604037042</v>
      </c>
      <c r="T1030" s="200">
        <f>INDEX(Sorted_by_Variable!S$777:S$829,D1012)</f>
        <v>173.98459301627167</v>
      </c>
      <c r="U1030" s="200">
        <f>INDEX(Sorted_by_Variable!T$777:T$829,D1012)</f>
        <v>173.0749854428089</v>
      </c>
      <c r="V1030" s="200">
        <f>INDEX(Sorted_by_Variable!U$777:U$829,D1012)</f>
        <v>172.31950394993734</v>
      </c>
      <c r="W1030" s="200">
        <f>INDEX(Sorted_by_Variable!V$777:V$829,D1012)</f>
        <v>171.71513125613285</v>
      </c>
      <c r="X1030" s="200">
        <f>INDEX(Sorted_by_Variable!W$777:W$829,D1012)</f>
        <v>171.25901706935005</v>
      </c>
      <c r="Y1030" s="200">
        <f>INDEX(Sorted_by_Variable!X$777:X$829,D1012)</f>
        <v>170.94847320032656</v>
      </c>
      <c r="Z1030" s="200">
        <f>INDEX(Sorted_by_Variable!Y$777:Y$829,D1012)</f>
        <v>170.78096888102223</v>
      </c>
      <c r="AA1030" s="200">
        <f>INDEX(Sorted_by_Variable!Z$777:Z$829,D1012)</f>
        <v>170.75412628125855</v>
      </c>
      <c r="AB1030" s="200">
        <f>INDEX(Sorted_by_Variable!AA$777:AA$829,D1012)</f>
        <v>170.86571621688918</v>
      </c>
      <c r="AC1030" s="200">
        <f>INDEX(Sorted_by_Variable!AB$777:AB$829,D1012)</f>
        <v>171.11365404308941</v>
      </c>
      <c r="AD1030" s="200">
        <f>INDEX(Sorted_by_Variable!AC$777:AC$829,D1012)</f>
        <v>171.49599572659889</v>
      </c>
      <c r="AE1030" s="200">
        <f>INDEX(Sorted_by_Variable!AD$777:AD$829,D1012)</f>
        <v>171.99435497783412</v>
      </c>
      <c r="AF1030" s="200">
        <f>INDEX(Sorted_by_Variable!AE$777:AE$829,D1012)</f>
        <v>172.58814928149866</v>
      </c>
      <c r="AG1030" s="200">
        <f>INDEX(Sorted_by_Variable!AF$777:AF$829,D1012)</f>
        <v>173.2572115861129</v>
      </c>
      <c r="AH1030" s="200">
        <f>INDEX(Sorted_by_Variable!AG$777:AG$829,D1012)</f>
        <v>173.98186865928906</v>
      </c>
      <c r="AI1030" s="200">
        <f>INDEX(Sorted_by_Variable!AH$777:AH$829,D1012)</f>
        <v>174.90398366310882</v>
      </c>
      <c r="AJ1030" s="200">
        <f>INDEX(Sorted_by_Variable!AI$777:AI$829,D1012)</f>
        <v>175.8431165270174</v>
      </c>
      <c r="AK1030" s="200">
        <f>INDEX(Sorted_by_Variable!AJ$777:AJ$829,D1012)</f>
        <v>176.78159395018861</v>
      </c>
      <c r="AL1030" s="200">
        <f>INDEX(Sorted_by_Variable!AK$777:AK$829,D1012)</f>
        <v>177.70934616529837</v>
      </c>
      <c r="AM1030" s="200">
        <f>INDEX(Sorted_by_Variable!AL$777:AL$829,D1012)</f>
        <v>178.62839715108751</v>
      </c>
      <c r="AN1030" s="200">
        <f>INDEX(Sorted_by_Variable!AM$777:AM$829,D1012)</f>
        <v>179.54060251652106</v>
      </c>
      <c r="AO1030" s="200">
        <f>INDEX(Sorted_by_Variable!AN$777:AN$829,D1012)</f>
        <v>180.44765642718804</v>
      </c>
      <c r="AP1030" s="200">
        <f>INDEX(Sorted_by_Variable!AO$777:AO$829,D1012)</f>
        <v>181.35109815044731</v>
      </c>
      <c r="AQ1030" s="201">
        <f>INDEX(Sorted_by_Variable!AP$777:AP$829,D1012)</f>
        <v>182.25231823488494</v>
      </c>
      <c r="AS1030" s="69" t="str">
        <f>C1028&amp;"|"&amp;C1030</f>
        <v>Annual first-year costs|Annual program cost of EE</v>
      </c>
    </row>
    <row r="1031" spans="2:45" ht="18" thickBot="1" x14ac:dyDescent="0.4">
      <c r="B1031" s="29"/>
      <c r="C1031" s="245" t="s">
        <v>2386</v>
      </c>
      <c r="D1031" s="96" t="s">
        <v>2376</v>
      </c>
      <c r="E1031" s="203"/>
      <c r="F1031" s="202">
        <f>INDEX(Sorted_by_Variable!E$832:E$884,D1012)</f>
        <v>0</v>
      </c>
      <c r="G1031" s="203">
        <f>INDEX(Sorted_by_Variable!F$832:F$884,D1012)</f>
        <v>0</v>
      </c>
      <c r="H1031" s="203">
        <f>INDEX(Sorted_by_Variable!G$832:G$884,D1012)</f>
        <v>0</v>
      </c>
      <c r="I1031" s="203">
        <f>INDEX(Sorted_by_Variable!H$832:H$884,D1012)</f>
        <v>0</v>
      </c>
      <c r="J1031" s="203">
        <f>INDEX(Sorted_by_Variable!I$832:I$884,D1012)</f>
        <v>15.000149999999998</v>
      </c>
      <c r="K1031" s="203">
        <f>INDEX(Sorted_by_Variable!J$832:J$884,D1012)</f>
        <v>32.332940718030358</v>
      </c>
      <c r="L1031" s="203">
        <f>INDEX(Sorted_by_Variable!K$832:K$884,D1012)</f>
        <v>59.582505616378185</v>
      </c>
      <c r="M1031" s="203">
        <f>INDEX(Sorted_by_Variable!L$832:L$884,D1012)</f>
        <v>80.239630779240912</v>
      </c>
      <c r="N1031" s="203">
        <f>INDEX(Sorted_by_Variable!M$832:M$884,D1012)</f>
        <v>100.67137683588986</v>
      </c>
      <c r="O1031" s="203">
        <f>INDEX(Sorted_by_Variable!N$832:N$884,D1012)</f>
        <v>140.92058165687064</v>
      </c>
      <c r="P1031" s="203">
        <f>INDEX(Sorted_by_Variable!O$832:O$884,D1012)</f>
        <v>163.93486451908632</v>
      </c>
      <c r="Q1031" s="203">
        <f>INDEX(Sorted_by_Variable!P$832:P$884,D1012)</f>
        <v>177.67095850419835</v>
      </c>
      <c r="R1031" s="204">
        <f>INDEX(Sorted_by_Variable!Q$832:Q$884,D1012)</f>
        <v>176.27912129255444</v>
      </c>
      <c r="S1031" s="203">
        <f>INDEX(Sorted_by_Variable!R$832:R$884,D1012)</f>
        <v>175.05151604037042</v>
      </c>
      <c r="T1031" s="203">
        <f>INDEX(Sorted_by_Variable!S$832:S$884,D1012)</f>
        <v>173.98459301627167</v>
      </c>
      <c r="U1031" s="203">
        <f>INDEX(Sorted_by_Variable!T$832:T$884,D1012)</f>
        <v>173.0749854428089</v>
      </c>
      <c r="V1031" s="203">
        <f>INDEX(Sorted_by_Variable!U$832:U$884,D1012)</f>
        <v>172.31950394993734</v>
      </c>
      <c r="W1031" s="203">
        <f>INDEX(Sorted_by_Variable!V$832:V$884,D1012)</f>
        <v>171.71513125613285</v>
      </c>
      <c r="X1031" s="203">
        <f>INDEX(Sorted_by_Variable!W$832:W$884,D1012)</f>
        <v>171.25901706935005</v>
      </c>
      <c r="Y1031" s="203">
        <f>INDEX(Sorted_by_Variable!X$832:X$884,D1012)</f>
        <v>170.94847320032656</v>
      </c>
      <c r="Z1031" s="203">
        <f>INDEX(Sorted_by_Variable!Y$832:Y$884,D1012)</f>
        <v>170.78096888102223</v>
      </c>
      <c r="AA1031" s="203">
        <f>INDEX(Sorted_by_Variable!Z$832:Z$884,D1012)</f>
        <v>170.75412628125855</v>
      </c>
      <c r="AB1031" s="203">
        <f>INDEX(Sorted_by_Variable!AA$832:AA$884,D1012)</f>
        <v>170.86571621688918</v>
      </c>
      <c r="AC1031" s="203">
        <f>INDEX(Sorted_by_Variable!AB$832:AB$884,D1012)</f>
        <v>171.11365404308941</v>
      </c>
      <c r="AD1031" s="203">
        <f>INDEX(Sorted_by_Variable!AC$832:AC$884,D1012)</f>
        <v>171.49599572659889</v>
      </c>
      <c r="AE1031" s="203">
        <f>INDEX(Sorted_by_Variable!AD$832:AD$884,D1012)</f>
        <v>171.99435497783412</v>
      </c>
      <c r="AF1031" s="203">
        <f>INDEX(Sorted_by_Variable!AE$832:AE$884,D1012)</f>
        <v>172.58814928149866</v>
      </c>
      <c r="AG1031" s="203">
        <f>INDEX(Sorted_by_Variable!AF$832:AF$884,D1012)</f>
        <v>173.2572115861129</v>
      </c>
      <c r="AH1031" s="203">
        <f>INDEX(Sorted_by_Variable!AG$832:AG$884,D1012)</f>
        <v>173.98186865928906</v>
      </c>
      <c r="AI1031" s="203">
        <f>INDEX(Sorted_by_Variable!AH$832:AH$884,D1012)</f>
        <v>174.90398366310882</v>
      </c>
      <c r="AJ1031" s="203">
        <f>INDEX(Sorted_by_Variable!AI$832:AI$884,D1012)</f>
        <v>175.8431165270174</v>
      </c>
      <c r="AK1031" s="203">
        <f>INDEX(Sorted_by_Variable!AJ$832:AJ$884,D1012)</f>
        <v>176.78159395018861</v>
      </c>
      <c r="AL1031" s="203">
        <f>INDEX(Sorted_by_Variable!AK$832:AK$884,D1012)</f>
        <v>177.70934616529837</v>
      </c>
      <c r="AM1031" s="203">
        <f>INDEX(Sorted_by_Variable!AL$832:AL$884,D1012)</f>
        <v>178.62839715108751</v>
      </c>
      <c r="AN1031" s="203">
        <f>INDEX(Sorted_by_Variable!AM$832:AM$884,D1012)</f>
        <v>179.54060251652106</v>
      </c>
      <c r="AO1031" s="203">
        <f>INDEX(Sorted_by_Variable!AN$832:AN$884,D1012)</f>
        <v>180.44765642718804</v>
      </c>
      <c r="AP1031" s="203">
        <f>INDEX(Sorted_by_Variable!AO$832:AO$884,D1012)</f>
        <v>181.35109815044731</v>
      </c>
      <c r="AQ1031" s="204">
        <f>INDEX(Sorted_by_Variable!AP$832:AP$884,D1012)</f>
        <v>182.25231823488494</v>
      </c>
      <c r="AS1031" s="69" t="str">
        <f>C1028&amp;"|"&amp;C1031</f>
        <v>Annual first-year costs|Annual participant cost of EE</v>
      </c>
    </row>
    <row r="1032" spans="2:45" ht="18.75" thickTop="1" thickBot="1" x14ac:dyDescent="0.4"/>
    <row r="1033" spans="2:45" ht="25.5" thickTop="1" x14ac:dyDescent="0.5">
      <c r="B1033" s="217" t="str">
        <f>INDEX(Sorted_by_Variable!$C$7:$C$59,D1033)</f>
        <v>Wisconsin</v>
      </c>
      <c r="C1033" s="94"/>
      <c r="D1033" s="228">
        <f>D1012+1</f>
        <v>48</v>
      </c>
      <c r="E1033" s="220"/>
      <c r="F1033" s="222"/>
      <c r="G1033" s="94"/>
      <c r="H1033" s="94"/>
      <c r="I1033" s="94"/>
      <c r="J1033" s="94"/>
      <c r="K1033" s="94"/>
      <c r="L1033" s="94"/>
      <c r="M1033" s="94"/>
      <c r="N1033" s="94"/>
      <c r="O1033" s="94"/>
      <c r="P1033" s="94"/>
      <c r="Q1033" s="94"/>
      <c r="R1033" s="220"/>
      <c r="S1033" s="94"/>
      <c r="T1033" s="94"/>
      <c r="U1033" s="94"/>
      <c r="V1033" s="94"/>
      <c r="W1033" s="94"/>
      <c r="X1033" s="94"/>
      <c r="Y1033" s="94"/>
      <c r="Z1033" s="94"/>
      <c r="AA1033" s="94"/>
      <c r="AB1033" s="94"/>
      <c r="AC1033" s="94"/>
      <c r="AD1033" s="94"/>
      <c r="AE1033" s="94"/>
      <c r="AF1033" s="94"/>
      <c r="AG1033" s="94"/>
      <c r="AH1033" s="94"/>
      <c r="AI1033" s="94"/>
      <c r="AJ1033" s="94"/>
      <c r="AK1033" s="94"/>
      <c r="AL1033" s="94"/>
      <c r="AM1033" s="94"/>
      <c r="AN1033" s="94"/>
      <c r="AO1033" s="94"/>
      <c r="AP1033" s="94"/>
      <c r="AQ1033" s="220"/>
      <c r="AS1033" s="69"/>
    </row>
    <row r="1034" spans="2:45" x14ac:dyDescent="0.35">
      <c r="C1034" t="s">
        <v>2358</v>
      </c>
      <c r="D1034" s="76" t="s">
        <v>0</v>
      </c>
      <c r="E1034" s="166">
        <f>INDEX(Sorted_by_Variable!D$7:D$59,D1033)</f>
        <v>69541.974000000002</v>
      </c>
      <c r="F1034" s="167">
        <f>INDEX(Sorted_by_Variable!E$7:E$59,D1033)</f>
        <v>69787.315769621957</v>
      </c>
      <c r="G1034" s="166">
        <f>INDEX(Sorted_by_Variable!F$7:F$59,D1033)</f>
        <v>70033.523096841134</v>
      </c>
      <c r="H1034" s="166">
        <f>INDEX(Sorted_by_Variable!G$7:G$59,D1033)</f>
        <v>70280.599035315914</v>
      </c>
      <c r="I1034" s="166">
        <f>INDEX(Sorted_by_Variable!H$7:H$59,D1033)</f>
        <v>70528.54664947791</v>
      </c>
      <c r="J1034" s="166">
        <f>INDEX(Sorted_by_Variable!I$7:I$59,D1033)</f>
        <v>70777.369014569922</v>
      </c>
      <c r="K1034" s="166">
        <f>INDEX(Sorted_by_Variable!J$7:J$59,D1033)</f>
        <v>71027.069216684133</v>
      </c>
      <c r="L1034" s="166">
        <f>INDEX(Sorted_by_Variable!K$7:K$59,D1033)</f>
        <v>71277.650352800323</v>
      </c>
      <c r="M1034" s="166">
        <f>INDEX(Sorted_by_Variable!L$7:L$59,D1033)</f>
        <v>71529.115530824332</v>
      </c>
      <c r="N1034" s="166">
        <f>INDEX(Sorted_by_Variable!M$7:M$59,D1033)</f>
        <v>71781.467869626591</v>
      </c>
      <c r="O1034" s="166">
        <f>INDEX(Sorted_by_Variable!N$7:N$59,D1033)</f>
        <v>72034.7104990808</v>
      </c>
      <c r="P1034" s="166">
        <f>INDEX(Sorted_by_Variable!O$7:O$59,D1033)</f>
        <v>72288.846560102742</v>
      </c>
      <c r="Q1034" s="166">
        <f>INDEX(Sorted_by_Variable!P$7:P$59,D1033)</f>
        <v>72543.879204689249</v>
      </c>
      <c r="R1034" s="168">
        <f>INDEX(Sorted_by_Variable!Q$7:Q$59,D1033)</f>
        <v>72799.81159595729</v>
      </c>
      <c r="S1034" s="166">
        <f>INDEX(Sorted_by_Variable!R$7:R$59,D1033)</f>
        <v>73056.646908183218</v>
      </c>
      <c r="T1034" s="166">
        <f>INDEX(Sorted_by_Variable!S$7:S$59,D1033)</f>
        <v>73314.38832684212</v>
      </c>
      <c r="U1034" s="166">
        <f>INDEX(Sorted_by_Variable!T$7:T$59,D1033)</f>
        <v>73573.039048647319</v>
      </c>
      <c r="V1034" s="166">
        <f>INDEX(Sorted_by_Variable!U$7:U$59,D1033)</f>
        <v>73832.602281590065</v>
      </c>
      <c r="W1034" s="166">
        <f>INDEX(Sorted_by_Variable!V$7:V$59,D1033)</f>
        <v>74093.081244979272</v>
      </c>
      <c r="X1034" s="166">
        <f>INDEX(Sorted_by_Variable!W$7:W$59,D1033)</f>
        <v>74354.479169481478</v>
      </c>
      <c r="Y1034" s="166">
        <f>INDEX(Sorted_by_Variable!X$7:X$59,D1033)</f>
        <v>74616.799297160906</v>
      </c>
      <c r="Z1034" s="166">
        <f>INDEX(Sorted_by_Variable!Y$7:Y$59,D1033)</f>
        <v>74880.044881519672</v>
      </c>
      <c r="AA1034" s="166">
        <f>INDEX(Sorted_by_Variable!Z$7:Z$59,D1033)</f>
        <v>75144.219187538125</v>
      </c>
      <c r="AB1034" s="166">
        <f>INDEX(Sorted_by_Variable!AA$7:AA$59,D1033)</f>
        <v>75409.325491715383</v>
      </c>
      <c r="AC1034" s="166">
        <f>INDEX(Sorted_by_Variable!AB$7:AB$59,D1033)</f>
        <v>75675.367082109922</v>
      </c>
      <c r="AD1034" s="166">
        <f>INDEX(Sorted_by_Variable!AC$7:AC$59,D1033)</f>
        <v>75942.347258380381</v>
      </c>
      <c r="AE1034" s="166">
        <f>INDEX(Sorted_by_Variable!AD$7:AD$59,D1033)</f>
        <v>76210.269331826508</v>
      </c>
      <c r="AF1034" s="166">
        <f>INDEX(Sorted_by_Variable!AE$7:AE$59,D1033)</f>
        <v>76479.136625430168</v>
      </c>
      <c r="AG1034" s="166">
        <f>INDEX(Sorted_by_Variable!AF$7:AF$59,D1033)</f>
        <v>76748.952473896628</v>
      </c>
      <c r="AH1034" s="166">
        <f>INDEX(Sorted_by_Variable!AG$7:AG$59,D1033)</f>
        <v>77091.116901054833</v>
      </c>
      <c r="AI1034" s="166">
        <f>INDEX(Sorted_by_Variable!AH$7:AH$59,D1033)</f>
        <v>77434.806775680903</v>
      </c>
      <c r="AJ1034" s="166">
        <f>INDEX(Sorted_by_Variable!AI$7:AI$59,D1033)</f>
        <v>77780.028898569406</v>
      </c>
      <c r="AK1034" s="166">
        <f>INDEX(Sorted_by_Variable!AJ$7:AJ$59,D1033)</f>
        <v>78126.790100834405</v>
      </c>
      <c r="AL1034" s="166">
        <f>INDEX(Sorted_by_Variable!AK$7:AK$59,D1033)</f>
        <v>78475.097244044649</v>
      </c>
      <c r="AM1034" s="166">
        <f>INDEX(Sorted_by_Variable!AL$7:AL$59,D1033)</f>
        <v>78824.957220359312</v>
      </c>
      <c r="AN1034" s="166">
        <f>INDEX(Sorted_by_Variable!AM$7:AM$59,D1033)</f>
        <v>79176.376952664417</v>
      </c>
      <c r="AO1034" s="166">
        <f>INDEX(Sorted_by_Variable!AN$7:AN$59,D1033)</f>
        <v>79529.363394709799</v>
      </c>
      <c r="AP1034" s="166">
        <f>INDEX(Sorted_by_Variable!AO$7:AO$59,D1033)</f>
        <v>79883.923531246677</v>
      </c>
      <c r="AQ1034" s="168">
        <f>INDEX(Sorted_by_Variable!AP$7:AP$59,D1033)</f>
        <v>80240.064378165931</v>
      </c>
      <c r="AS1034" s="69" t="str">
        <f t="shared" ref="AS1034:AS1044" si="163">C1034</f>
        <v>BAU sales</v>
      </c>
    </row>
    <row r="1035" spans="2:45" x14ac:dyDescent="0.35">
      <c r="C1035" t="s">
        <v>2372</v>
      </c>
      <c r="D1035" s="76" t="s">
        <v>0</v>
      </c>
      <c r="E1035" s="166">
        <f>INDEX(Sorted_by_Variable!D$62:D$114,D1033)</f>
        <v>68820.09</v>
      </c>
      <c r="F1035" s="167">
        <f>INDEX(Sorted_by_Variable!E$62:E$114,D1033)</f>
        <v>69787.315769621957</v>
      </c>
      <c r="G1035" s="166">
        <f>INDEX(Sorted_by_Variable!F$62:F$114,D1033)</f>
        <v>70033.523096841134</v>
      </c>
      <c r="H1035" s="166">
        <f>INDEX(Sorted_by_Variable!G$62:G$114,D1033)</f>
        <v>70280.599035315914</v>
      </c>
      <c r="I1035" s="166">
        <f>INDEX(Sorted_by_Variable!H$62:H$114,D1033)</f>
        <v>70528.54664947791</v>
      </c>
      <c r="J1035" s="166">
        <f>INDEX(Sorted_by_Variable!I$62:I$114,D1033)</f>
        <v>70055.485014569917</v>
      </c>
      <c r="K1035" s="166">
        <f>INDEX(Sorted_by_Variable!J$62:J$114,D1033)</f>
        <v>69486.02609038238</v>
      </c>
      <c r="L1035" s="166">
        <f>INDEX(Sorted_by_Variable!K$62:K$114,D1033)</f>
        <v>68830.556891254586</v>
      </c>
      <c r="M1035" s="166">
        <f>INDEX(Sorted_by_Variable!L$62:L$114,D1033)</f>
        <v>68184.731851063261</v>
      </c>
      <c r="N1035" s="166">
        <f>INDEX(Sorted_by_Variable!M$62:M$114,D1033)</f>
        <v>67603.821260588258</v>
      </c>
      <c r="O1035" s="166">
        <f>INDEX(Sorted_by_Variable!N$62:N$114,D1033)</f>
        <v>67086.344671083702</v>
      </c>
      <c r="P1035" s="166">
        <f>INDEX(Sorted_by_Variable!O$62:O$114,D1033)</f>
        <v>66630.895099826739</v>
      </c>
      <c r="Q1035" s="166">
        <f>INDEX(Sorted_by_Variable!P$62:P$114,D1033)</f>
        <v>66236.136759390894</v>
      </c>
      <c r="R1035" s="168">
        <f>INDEX(Sorted_by_Variable!Q$62:Q$114,D1033)</f>
        <v>65900.802878979841</v>
      </c>
      <c r="S1035" s="166">
        <f>INDEX(Sorted_by_Variable!R$62:R$114,D1033)</f>
        <v>65623.693614648131</v>
      </c>
      <c r="T1035" s="166">
        <f>INDEX(Sorted_by_Variable!S$62:S$114,D1033)</f>
        <v>65403.674045355685</v>
      </c>
      <c r="U1035" s="166">
        <f>INDEX(Sorted_by_Variable!T$62:T$114,D1033)</f>
        <v>65239.672251918375</v>
      </c>
      <c r="V1035" s="166">
        <f>INDEX(Sorted_by_Variable!U$62:U$114,D1033)</f>
        <v>65130.677476029661</v>
      </c>
      <c r="W1035" s="166">
        <f>INDEX(Sorted_by_Variable!V$62:V$114,D1033)</f>
        <v>65075.738356635149</v>
      </c>
      <c r="X1035" s="166">
        <f>INDEX(Sorted_by_Variable!W$62:W$114,D1033)</f>
        <v>65073.961241046687</v>
      </c>
      <c r="Y1035" s="166">
        <f>INDEX(Sorted_by_Variable!X$62:X$114,D1033)</f>
        <v>65124.508568282406</v>
      </c>
      <c r="Z1035" s="166">
        <f>INDEX(Sorted_by_Variable!Y$62:Y$114,D1033)</f>
        <v>65226.597322216068</v>
      </c>
      <c r="AA1035" s="166">
        <f>INDEX(Sorted_by_Variable!Z$62:Z$114,D1033)</f>
        <v>65379.497552212211</v>
      </c>
      <c r="AB1035" s="166">
        <f>INDEX(Sorted_by_Variable!AA$62:AA$114,D1033)</f>
        <v>65582.530959013704</v>
      </c>
      <c r="AC1035" s="166">
        <f>INDEX(Sorted_by_Variable!AB$62:AB$114,D1033)</f>
        <v>65835.069543734833</v>
      </c>
      <c r="AD1035" s="166">
        <f>INDEX(Sorted_by_Variable!AC$62:AC$114,D1033)</f>
        <v>66098.540423160288</v>
      </c>
      <c r="AE1035" s="166">
        <f>INDEX(Sorted_by_Variable!AD$62:AD$114,D1033)</f>
        <v>66365.862874576211</v>
      </c>
      <c r="AF1035" s="166">
        <f>INDEX(Sorted_by_Variable!AE$62:AE$114,D1033)</f>
        <v>66630.242844087377</v>
      </c>
      <c r="AG1035" s="166">
        <f>INDEX(Sorted_by_Variable!AF$62:AF$114,D1033)</f>
        <v>66889.65985785285</v>
      </c>
      <c r="AH1035" s="166">
        <f>INDEX(Sorted_by_Variable!AG$62:AG$114,D1033)</f>
        <v>67216.306966940203</v>
      </c>
      <c r="AI1035" s="166">
        <f>INDEX(Sorted_by_Variable!AH$62:AH$114,D1033)</f>
        <v>67539.016005225378</v>
      </c>
      <c r="AJ1035" s="166">
        <f>INDEX(Sorted_by_Variable!AI$62:AI$114,D1033)</f>
        <v>67858.51925801122</v>
      </c>
      <c r="AK1035" s="166">
        <f>INDEX(Sorted_by_Variable!AJ$62:AJ$114,D1033)</f>
        <v>68175.485978938654</v>
      </c>
      <c r="AL1035" s="166">
        <f>INDEX(Sorted_by_Variable!AK$62:AK$114,D1033)</f>
        <v>68490.524968285812</v>
      </c>
      <c r="AM1035" s="166">
        <f>INDEX(Sorted_by_Variable!AL$62:AL$114,D1033)</f>
        <v>68804.18700834451</v>
      </c>
      <c r="AN1035" s="166">
        <f>INDEX(Sorted_by_Variable!AM$62:AM$114,D1033)</f>
        <v>69116.967161703549</v>
      </c>
      <c r="AO1035" s="166">
        <f>INDEX(Sorted_by_Variable!AN$62:AN$114,D1033)</f>
        <v>69429.306937999572</v>
      </c>
      <c r="AP1035" s="166">
        <f>INDEX(Sorted_by_Variable!AO$62:AO$114,D1033)</f>
        <v>69741.596334439848</v>
      </c>
      <c r="AQ1035" s="168">
        <f>INDEX(Sorted_by_Variable!AP$62:AP$114,D1033)</f>
        <v>70054.175755154298</v>
      </c>
      <c r="AS1035" s="69" t="str">
        <f t="shared" si="163"/>
        <v>Sales after EE</v>
      </c>
    </row>
    <row r="1036" spans="2:45" x14ac:dyDescent="0.35">
      <c r="C1036" t="s">
        <v>2356</v>
      </c>
      <c r="D1036" s="76" t="s">
        <v>0</v>
      </c>
      <c r="E1036" s="166">
        <f>INDEX(Sorted_by_Variable!D$117:D$169,D1033)</f>
        <v>0</v>
      </c>
      <c r="F1036" s="167">
        <f>INDEX(Sorted_by_Variable!E$117:E$169,D1033)</f>
        <v>0</v>
      </c>
      <c r="G1036" s="166">
        <f>INDEX(Sorted_by_Variable!F$117:F$169,D1033)</f>
        <v>0</v>
      </c>
      <c r="H1036" s="166">
        <f>INDEX(Sorted_by_Variable!G$117:G$169,D1033)</f>
        <v>0</v>
      </c>
      <c r="I1036" s="166">
        <f>INDEX(Sorted_by_Variable!H$117:H$169,D1033)</f>
        <v>0</v>
      </c>
      <c r="J1036" s="166">
        <f>INDEX(Sorted_by_Variable!I$117:I$169,D1033)</f>
        <v>721.88400000000001</v>
      </c>
      <c r="K1036" s="166">
        <f>INDEX(Sorted_by_Variable!J$117:J$169,D1033)</f>
        <v>1541.0431263017545</v>
      </c>
      <c r="L1036" s="166">
        <f>INDEX(Sorted_by_Variable!K$117:K$169,D1033)</f>
        <v>2447.0934615457322</v>
      </c>
      <c r="M1036" s="166">
        <f>INDEX(Sorted_by_Variable!L$117:L$169,D1033)</f>
        <v>3344.3836797610675</v>
      </c>
      <c r="N1036" s="166">
        <f>INDEX(Sorted_by_Variable!M$117:M$169,D1033)</f>
        <v>4177.6466090383319</v>
      </c>
      <c r="O1036" s="166">
        <f>INDEX(Sorted_by_Variable!N$117:N$169,D1033)</f>
        <v>4948.365827997106</v>
      </c>
      <c r="P1036" s="166">
        <f>INDEX(Sorted_by_Variable!O$117:O$169,D1033)</f>
        <v>5657.9514602760046</v>
      </c>
      <c r="Q1036" s="166">
        <f>INDEX(Sorted_by_Variable!P$117:P$169,D1033)</f>
        <v>6307.7424452983505</v>
      </c>
      <c r="R1036" s="168">
        <f>INDEX(Sorted_by_Variable!Q$117:Q$169,D1033)</f>
        <v>6899.0087169774552</v>
      </c>
      <c r="S1036" s="166">
        <f>INDEX(Sorted_by_Variable!R$117:R$169,D1033)</f>
        <v>7432.9532935350835</v>
      </c>
      <c r="T1036" s="166">
        <f>INDEX(Sorted_by_Variable!S$117:S$169,D1033)</f>
        <v>7910.7142814864364</v>
      </c>
      <c r="U1036" s="166">
        <f>INDEX(Sorted_by_Variable!T$117:T$169,D1033)</f>
        <v>8333.3667967289457</v>
      </c>
      <c r="V1036" s="166">
        <f>INDEX(Sorted_by_Variable!U$117:U$169,D1033)</f>
        <v>8701.9248055604021</v>
      </c>
      <c r="W1036" s="166">
        <f>INDEX(Sorted_by_Variable!V$117:V$169,D1033)</f>
        <v>9017.3428883441193</v>
      </c>
      <c r="X1036" s="166">
        <f>INDEX(Sorted_by_Variable!W$117:W$169,D1033)</f>
        <v>9280.5179284347905</v>
      </c>
      <c r="Y1036" s="166">
        <f>INDEX(Sorted_by_Variable!X$117:X$169,D1033)</f>
        <v>9492.2907288785009</v>
      </c>
      <c r="Z1036" s="166">
        <f>INDEX(Sorted_by_Variable!Y$117:Y$169,D1033)</f>
        <v>9653.4475593036041</v>
      </c>
      <c r="AA1036" s="166">
        <f>INDEX(Sorted_by_Variable!Z$117:Z$169,D1033)</f>
        <v>9764.7216353259118</v>
      </c>
      <c r="AB1036" s="166">
        <f>INDEX(Sorted_by_Variable!AA$117:AA$169,D1033)</f>
        <v>9826.7945327016751</v>
      </c>
      <c r="AC1036" s="166">
        <f>INDEX(Sorted_by_Variable!AB$117:AB$169,D1033)</f>
        <v>9840.2975383750836</v>
      </c>
      <c r="AD1036" s="166">
        <f>INDEX(Sorted_by_Variable!AC$117:AC$169,D1033)</f>
        <v>9843.806835220088</v>
      </c>
      <c r="AE1036" s="166">
        <f>INDEX(Sorted_by_Variable!AD$117:AD$169,D1033)</f>
        <v>9844.4064572502921</v>
      </c>
      <c r="AF1036" s="166">
        <f>INDEX(Sorted_by_Variable!AE$117:AE$169,D1033)</f>
        <v>9848.8937813427965</v>
      </c>
      <c r="AG1036" s="166">
        <f>INDEX(Sorted_by_Variable!AF$117:AF$169,D1033)</f>
        <v>9859.292616043771</v>
      </c>
      <c r="AH1036" s="166">
        <f>INDEX(Sorted_by_Variable!AG$117:AG$169,D1033)</f>
        <v>9874.8099341146262</v>
      </c>
      <c r="AI1036" s="166">
        <f>INDEX(Sorted_by_Variable!AH$117:AH$169,D1033)</f>
        <v>9895.7907704555309</v>
      </c>
      <c r="AJ1036" s="166">
        <f>INDEX(Sorted_by_Variable!AI$117:AI$169,D1033)</f>
        <v>9921.5096405581935</v>
      </c>
      <c r="AK1036" s="166">
        <f>INDEX(Sorted_by_Variable!AJ$117:AJ$169,D1033)</f>
        <v>9951.3041218957515</v>
      </c>
      <c r="AL1036" s="166">
        <f>INDEX(Sorted_by_Variable!AK$117:AK$169,D1033)</f>
        <v>9984.5722757588373</v>
      </c>
      <c r="AM1036" s="166">
        <f>INDEX(Sorted_by_Variable!AL$117:AL$169,D1033)</f>
        <v>10020.770212014795</v>
      </c>
      <c r="AN1036" s="166">
        <f>INDEX(Sorted_by_Variable!AM$117:AM$169,D1033)</f>
        <v>10059.409790960864</v>
      </c>
      <c r="AO1036" s="166">
        <f>INDEX(Sorted_by_Variable!AN$117:AN$169,D1033)</f>
        <v>10100.056456710226</v>
      </c>
      <c r="AP1036" s="166">
        <f>INDEX(Sorted_by_Variable!AO$117:AO$169,D1033)</f>
        <v>10142.327196806829</v>
      </c>
      <c r="AQ1036" s="168">
        <f>INDEX(Sorted_by_Variable!AP$117:AP$169,D1033)</f>
        <v>10185.888623011637</v>
      </c>
      <c r="AS1036" s="69" t="str">
        <f t="shared" si="163"/>
        <v>Net cumulative savings</v>
      </c>
    </row>
    <row r="1037" spans="2:45" x14ac:dyDescent="0.35">
      <c r="C1037" t="s">
        <v>2390</v>
      </c>
      <c r="D1037" s="76" t="s">
        <v>1</v>
      </c>
      <c r="E1037" s="174">
        <f t="shared" ref="E1037:AQ1037" si="164">E1036/E1034</f>
        <v>0</v>
      </c>
      <c r="F1037" s="173">
        <f t="shared" si="164"/>
        <v>0</v>
      </c>
      <c r="G1037" s="174">
        <f t="shared" si="164"/>
        <v>0</v>
      </c>
      <c r="H1037" s="174">
        <f t="shared" si="164"/>
        <v>0</v>
      </c>
      <c r="I1037" s="174">
        <f t="shared" si="164"/>
        <v>0</v>
      </c>
      <c r="J1037" s="174">
        <f t="shared" si="164"/>
        <v>1.0199361887150624E-2</v>
      </c>
      <c r="K1037" s="174">
        <f t="shared" si="164"/>
        <v>2.1696560808393401E-2</v>
      </c>
      <c r="L1037" s="174">
        <f t="shared" si="164"/>
        <v>3.4331848053821154E-2</v>
      </c>
      <c r="M1037" s="174">
        <f t="shared" si="164"/>
        <v>4.6755557578785641E-2</v>
      </c>
      <c r="N1037" s="174">
        <f t="shared" si="164"/>
        <v>5.8199514903010917E-2</v>
      </c>
      <c r="O1037" s="174">
        <f t="shared" si="164"/>
        <v>6.8694186368115542E-2</v>
      </c>
      <c r="P1037" s="174">
        <f t="shared" si="164"/>
        <v>7.8268664247835837E-2</v>
      </c>
      <c r="Q1037" s="174">
        <f t="shared" si="164"/>
        <v>8.6950718853901834E-2</v>
      </c>
      <c r="R1037" s="175">
        <f t="shared" si="164"/>
        <v>9.4766848508720178E-2</v>
      </c>
      <c r="S1037" s="174">
        <f t="shared" si="164"/>
        <v>0.10174232746921354</v>
      </c>
      <c r="T1037" s="174">
        <f t="shared" si="164"/>
        <v>0.10790125188277862</v>
      </c>
      <c r="U1037" s="174">
        <f t="shared" si="164"/>
        <v>0.11326658385307191</v>
      </c>
      <c r="V1037" s="174">
        <f t="shared" si="164"/>
        <v>0.11786019369020941</v>
      </c>
      <c r="W1037" s="174">
        <f t="shared" si="164"/>
        <v>0.12170290041696918</v>
      </c>
      <c r="X1037" s="174">
        <f t="shared" si="164"/>
        <v>0.124814510599705</v>
      </c>
      <c r="Y1037" s="174">
        <f t="shared" si="164"/>
        <v>0.12721385556991685</v>
      </c>
      <c r="Z1037" s="174">
        <f t="shared" si="164"/>
        <v>0.12891882709976935</v>
      </c>
      <c r="AA1037" s="174">
        <f t="shared" si="164"/>
        <v>0.129946411592301</v>
      </c>
      <c r="AB1037" s="174">
        <f t="shared" si="164"/>
        <v>0.13031272284462039</v>
      </c>
      <c r="AC1037" s="174">
        <f t="shared" si="164"/>
        <v>0.13003303344003711</v>
      </c>
      <c r="AD1037" s="174">
        <f t="shared" si="164"/>
        <v>0.12962210401172194</v>
      </c>
      <c r="AE1037" s="174">
        <f t="shared" si="164"/>
        <v>0.12917427721435865</v>
      </c>
      <c r="AF1037" s="174">
        <f t="shared" si="164"/>
        <v>0.12877883061859682</v>
      </c>
      <c r="AG1037" s="174">
        <f t="shared" si="164"/>
        <v>0.12846159195979973</v>
      </c>
      <c r="AH1037" s="174">
        <f t="shared" si="164"/>
        <v>0.12809270809746837</v>
      </c>
      <c r="AI1037" s="174">
        <f t="shared" si="164"/>
        <v>0.12779512447318966</v>
      </c>
      <c r="AJ1037" s="174">
        <f t="shared" si="164"/>
        <v>0.1275585748816902</v>
      </c>
      <c r="AK1037" s="174">
        <f t="shared" si="164"/>
        <v>0.12737377420795212</v>
      </c>
      <c r="AL1037" s="174">
        <f t="shared" si="164"/>
        <v>0.12723236576194941</v>
      </c>
      <c r="AM1037" s="174">
        <f t="shared" si="164"/>
        <v>0.12712687155669752</v>
      </c>
      <c r="AN1037" s="174">
        <f t="shared" si="164"/>
        <v>0.12705064538346938</v>
      </c>
      <c r="AO1037" s="174">
        <f t="shared" si="164"/>
        <v>0.12699782854519959</v>
      </c>
      <c r="AP1037" s="174">
        <f t="shared" si="164"/>
        <v>0.12696330811592707</v>
      </c>
      <c r="AQ1037" s="175">
        <f t="shared" si="164"/>
        <v>0.12694267760063402</v>
      </c>
      <c r="AS1037" s="69" t="str">
        <f t="shared" si="163"/>
        <v>Net cumulative savings as a percent of sales before EE</v>
      </c>
    </row>
    <row r="1038" spans="2:45" x14ac:dyDescent="0.35">
      <c r="C1038" t="s">
        <v>2378</v>
      </c>
      <c r="D1038" s="76" t="s">
        <v>0</v>
      </c>
      <c r="E1038" s="166">
        <f>INDEX(Sorted_by_Variable!D$227:D$279,D1033)</f>
        <v>0</v>
      </c>
      <c r="F1038" s="167">
        <f>INDEX(Sorted_by_Variable!E$227:E$279,D1033)</f>
        <v>0</v>
      </c>
      <c r="G1038" s="166">
        <f>INDEX(Sorted_by_Variable!F$227:F$279,D1033)</f>
        <v>0</v>
      </c>
      <c r="H1038" s="166">
        <f>INDEX(Sorted_by_Variable!G$227:G$279,D1033)</f>
        <v>0</v>
      </c>
      <c r="I1038" s="166">
        <f>INDEX(Sorted_by_Variable!H$227:H$279,D1033)</f>
        <v>0</v>
      </c>
      <c r="J1038" s="166">
        <f>INDEX(Sorted_by_Variable!I$227:I$279,D1033)</f>
        <v>721.88400000000001</v>
      </c>
      <c r="K1038" s="166">
        <f>INDEX(Sorted_by_Variable!J$227:J$279,D1033)</f>
        <v>857.15302103859653</v>
      </c>
      <c r="L1038" s="166">
        <f>INDEX(Sorted_by_Variable!K$227:K$279,D1033)</f>
        <v>989.15754687758783</v>
      </c>
      <c r="M1038" s="166">
        <f>INDEX(Sorted_by_Variable!L$227:L$279,D1033)</f>
        <v>1032.4583533688187</v>
      </c>
      <c r="N1038" s="166">
        <f>INDEX(Sorted_by_Variable!M$227:M$279,D1033)</f>
        <v>1022.7709777659488</v>
      </c>
      <c r="O1038" s="166">
        <f>INDEX(Sorted_by_Variable!N$227:N$279,D1033)</f>
        <v>1014.0573189088238</v>
      </c>
      <c r="P1038" s="166">
        <f>INDEX(Sorted_by_Variable!O$227:O$279,D1033)</f>
        <v>1006.2951700662555</v>
      </c>
      <c r="Q1038" s="166">
        <f>INDEX(Sorted_by_Variable!P$227:P$279,D1033)</f>
        <v>999.46342649740109</v>
      </c>
      <c r="R1038" s="168">
        <f>INDEX(Sorted_by_Variable!Q$227:Q$279,D1033)</f>
        <v>993.54205139086343</v>
      </c>
      <c r="S1038" s="166">
        <f>INDEX(Sorted_by_Variable!R$227:R$279,D1033)</f>
        <v>988.51204318469763</v>
      </c>
      <c r="T1038" s="166">
        <f>INDEX(Sorted_by_Variable!S$227:S$279,D1033)</f>
        <v>984.35540421972189</v>
      </c>
      <c r="U1038" s="166">
        <f>INDEX(Sorted_by_Variable!T$227:T$279,D1033)</f>
        <v>981.05511068033525</v>
      </c>
      <c r="V1038" s="166">
        <f>INDEX(Sorted_by_Variable!U$227:U$279,D1033)</f>
        <v>978.59508377877557</v>
      </c>
      <c r="W1038" s="166">
        <f>INDEX(Sorted_by_Variable!V$227:V$279,D1033)</f>
        <v>976.96016214044494</v>
      </c>
      <c r="X1038" s="166">
        <f>INDEX(Sorted_by_Variable!W$227:W$279,D1033)</f>
        <v>976.13607534952723</v>
      </c>
      <c r="Y1038" s="166">
        <f>INDEX(Sorted_by_Variable!X$227:X$279,D1033)</f>
        <v>976.10941861570029</v>
      </c>
      <c r="Z1038" s="166">
        <f>INDEX(Sorted_by_Variable!Y$227:Y$279,D1033)</f>
        <v>976.86762852423601</v>
      </c>
      <c r="AA1038" s="166">
        <f>INDEX(Sorted_by_Variable!Z$227:Z$279,D1033)</f>
        <v>978.39895983324095</v>
      </c>
      <c r="AB1038" s="166">
        <f>INDEX(Sorted_by_Variable!AA$227:AA$279,D1033)</f>
        <v>980.69246328318309</v>
      </c>
      <c r="AC1038" s="166">
        <f>INDEX(Sorted_by_Variable!AB$227:AB$279,D1033)</f>
        <v>983.73796438520549</v>
      </c>
      <c r="AD1038" s="166">
        <f>INDEX(Sorted_by_Variable!AC$227:AC$279,D1033)</f>
        <v>987.52604315602241</v>
      </c>
      <c r="AE1038" s="166">
        <f>INDEX(Sorted_by_Variable!AD$227:AD$279,D1033)</f>
        <v>991.47810634740426</v>
      </c>
      <c r="AF1038" s="166">
        <f>INDEX(Sorted_by_Variable!AE$227:AE$279,D1033)</f>
        <v>995.4879431186431</v>
      </c>
      <c r="AG1038" s="166">
        <f>INDEX(Sorted_by_Variable!AF$227:AF$279,D1033)</f>
        <v>999.4536426613106</v>
      </c>
      <c r="AH1038" s="166">
        <f>INDEX(Sorted_by_Variable!AG$227:AG$279,D1033)</f>
        <v>1003.3448978677927</v>
      </c>
      <c r="AI1038" s="166">
        <f>INDEX(Sorted_by_Variable!AH$227:AH$279,D1033)</f>
        <v>1008.244604504103</v>
      </c>
      <c r="AJ1038" s="166">
        <f>INDEX(Sorted_by_Variable!AI$227:AI$279,D1033)</f>
        <v>1013.0852400783806</v>
      </c>
      <c r="AK1038" s="166">
        <f>INDEX(Sorted_by_Variable!AJ$227:AJ$279,D1033)</f>
        <v>1017.8777888701683</v>
      </c>
      <c r="AL1038" s="166">
        <f>INDEX(Sorted_by_Variable!AK$227:AK$279,D1033)</f>
        <v>1022.6322896840798</v>
      </c>
      <c r="AM1038" s="166">
        <f>INDEX(Sorted_by_Variable!AL$227:AL$279,D1033)</f>
        <v>1027.3578745242871</v>
      </c>
      <c r="AN1038" s="166">
        <f>INDEX(Sorted_by_Variable!AM$227:AM$279,D1033)</f>
        <v>1032.0628051251676</v>
      </c>
      <c r="AO1038" s="166">
        <f>INDEX(Sorted_by_Variable!AN$227:AN$279,D1033)</f>
        <v>1036.7545074255531</v>
      </c>
      <c r="AP1038" s="166">
        <f>INDEX(Sorted_by_Variable!AO$227:AO$279,D1033)</f>
        <v>1041.4396040699935</v>
      </c>
      <c r="AQ1038" s="168">
        <f>INDEX(Sorted_by_Variable!AP$227:AP$279,D1033)</f>
        <v>1046.1239450165976</v>
      </c>
      <c r="AS1038" s="69" t="str">
        <f t="shared" si="163"/>
        <v>Annual first-year savings</v>
      </c>
    </row>
    <row r="1039" spans="2:45" x14ac:dyDescent="0.35">
      <c r="C1039" t="s">
        <v>2379</v>
      </c>
      <c r="D1039" s="76" t="s">
        <v>1</v>
      </c>
      <c r="E1039" s="174">
        <f>INDEX(Sorted_by_Variable!D$282:D$335,D1033)</f>
        <v>0</v>
      </c>
      <c r="F1039" s="173">
        <f>INDEX(Sorted_by_Variable!E$282:E$335,D1033)</f>
        <v>1.0489437023404068E-2</v>
      </c>
      <c r="G1039" s="174">
        <f>INDEX(Sorted_by_Variable!F$282:F$335,D1033)</f>
        <v>1.0344057398382303E-2</v>
      </c>
      <c r="H1039" s="174">
        <f>INDEX(Sorted_by_Variable!G$282:G$335,D1033)</f>
        <v>1.0307692203372253E-2</v>
      </c>
      <c r="I1039" s="174">
        <f>INDEX(Sorted_by_Variable!H$282:H$335,D1033)</f>
        <v>1.0271454852529845E-2</v>
      </c>
      <c r="J1039" s="174">
        <f>INDEX(Sorted_by_Variable!I$282:I$335,D1033)</f>
        <v>1.0235344896410732E-2</v>
      </c>
      <c r="K1039" s="174">
        <f>INDEX(Sorted_by_Variable!J$282:J$335,D1033)</f>
        <v>1.0304460812024425E-2</v>
      </c>
      <c r="L1039" s="174">
        <f>INDEX(Sorted_by_Variable!K$282:K$335,D1033)</f>
        <v>1.0388908973741364E-2</v>
      </c>
      <c r="M1039" s="174">
        <f>INDEX(Sorted_by_Variable!L$282:L$335,D1033)</f>
        <v>1.0487841920856528E-2</v>
      </c>
      <c r="N1039" s="174">
        <f>INDEX(Sorted_by_Variable!M$282:M$335,D1033)</f>
        <v>1.0587179569420615E-2</v>
      </c>
      <c r="O1039" s="174">
        <f>INDEX(Sorted_by_Variable!N$282:N$335,D1033)</f>
        <v>1.0678153786860635E-2</v>
      </c>
      <c r="P1039" s="174">
        <f>INDEX(Sorted_by_Variable!O$282:O$335,D1033)</f>
        <v>1.0760520692240882E-2</v>
      </c>
      <c r="Q1039" s="174">
        <f>INDEX(Sorted_by_Variable!P$282:P$335,D1033)</f>
        <v>1.0834073276645463E-2</v>
      </c>
      <c r="R1039" s="175">
        <f>INDEX(Sorted_by_Variable!Q$282:Q$335,D1033)</f>
        <v>1.0898642875599957E-2</v>
      </c>
      <c r="S1039" s="174">
        <f>INDEX(Sorted_by_Variable!R$282:R$335,D1033)</f>
        <v>1.0954100230397298E-2</v>
      </c>
      <c r="T1039" s="174">
        <f>INDEX(Sorted_by_Variable!S$282:S$335,D1033)</f>
        <v>1.1000356125014965E-2</v>
      </c>
      <c r="U1039" s="174">
        <f>INDEX(Sorted_by_Variable!T$282:T$335,D1033)</f>
        <v>1.1037361593775189E-2</v>
      </c>
      <c r="V1039" s="174">
        <f>INDEX(Sorted_by_Variable!U$282:U$335,D1033)</f>
        <v>1.1065107703369447E-2</v>
      </c>
      <c r="W1039" s="174">
        <f>INDEX(Sorted_by_Variable!V$282:V$335,D1033)</f>
        <v>1.1083624921077756E-2</v>
      </c>
      <c r="X1039" s="174">
        <f>INDEX(Sorted_by_Variable!W$282:W$335,D1033)</f>
        <v>1.1092982088714117E-2</v>
      </c>
      <c r="Y1039" s="174">
        <f>INDEX(Sorted_by_Variable!X$282:X$335,D1033)</f>
        <v>1.1093285028799775E-2</v>
      </c>
      <c r="Z1039" s="174">
        <f>INDEX(Sorted_by_Variable!Y$282:Y$335,D1033)</f>
        <v>1.1084674815520669E-2</v>
      </c>
      <c r="AA1039" s="174">
        <f>INDEX(Sorted_by_Variable!Z$282:Z$335,D1033)</f>
        <v>1.1067325748021621E-2</v>
      </c>
      <c r="AB1039" s="174">
        <f>INDEX(Sorted_by_Variable!AA$282:AA$335,D1033)</f>
        <v>1.1041443067431067E-2</v>
      </c>
      <c r="AC1039" s="174">
        <f>INDEX(Sorted_by_Variable!AB$282:AB$335,D1033)</f>
        <v>1.1007260461648649E-2</v>
      </c>
      <c r="AD1039" s="174">
        <f>INDEX(Sorted_by_Variable!AC$282:AC$335,D1033)</f>
        <v>1.0965037403362139E-2</v>
      </c>
      <c r="AE1039" s="174">
        <f>INDEX(Sorted_by_Variable!AD$282:AD$335,D1033)</f>
        <v>1.092133041635302E-2</v>
      </c>
      <c r="AF1039" s="174">
        <f>INDEX(Sorted_by_Variable!AE$282:AE$335,D1033)</f>
        <v>1.0877339173066687E-2</v>
      </c>
      <c r="AG1039" s="174">
        <f>INDEX(Sorted_by_Variable!AF$282:AF$335,D1033)</f>
        <v>1.0834179333387473E-2</v>
      </c>
      <c r="AH1039" s="174">
        <f>INDEX(Sorted_by_Variable!AG$282:AG$335,D1033)</f>
        <v>1.0792161322603149E-2</v>
      </c>
      <c r="AI1039" s="174">
        <f>INDEX(Sorted_by_Variable!AH$282:AH$335,D1033)</f>
        <v>1.0739715294906827E-2</v>
      </c>
      <c r="AJ1039" s="174">
        <f>INDEX(Sorted_by_Variable!AI$282:AI$335,D1033)</f>
        <v>1.0688399723563474E-2</v>
      </c>
      <c r="AK1039" s="174">
        <f>INDEX(Sorted_by_Variable!AJ$282:AJ$335,D1033)</f>
        <v>1.0638074745711108E-2</v>
      </c>
      <c r="AL1039" s="174">
        <f>INDEX(Sorted_by_Variable!AK$282:AK$335,D1033)</f>
        <v>1.0588615389159242E-2</v>
      </c>
      <c r="AM1039" s="174">
        <f>INDEX(Sorted_by_Variable!AL$282:AL$335,D1033)</f>
        <v>1.0539910452347456E-2</v>
      </c>
      <c r="AN1039" s="174">
        <f>INDEX(Sorted_by_Variable!AM$282:AM$335,D1033)</f>
        <v>1.0491861489656881E-2</v>
      </c>
      <c r="AO1039" s="174">
        <f>INDEX(Sorted_by_Variable!AN$282:AN$335,D1033)</f>
        <v>1.044438188833006E-2</v>
      </c>
      <c r="AP1039" s="174">
        <f>INDEX(Sorted_by_Variable!AO$282:AO$335,D1033)</f>
        <v>1.0397396025350548E-2</v>
      </c>
      <c r="AQ1039" s="175">
        <f>INDEX(Sorted_by_Variable!AP$282:AP$335,D1033)</f>
        <v>1.0350838494408232E-2</v>
      </c>
      <c r="AS1039" s="69" t="str">
        <f t="shared" si="163"/>
        <v>EIA and EERS savings as a percent of previous year sales</v>
      </c>
    </row>
    <row r="1040" spans="2:45" x14ac:dyDescent="0.35">
      <c r="C1040" t="s">
        <v>2391</v>
      </c>
      <c r="D1040" s="76" t="s">
        <v>1</v>
      </c>
      <c r="E1040" s="174">
        <f>INDEX(Sorted_by_Variable!D$337:D$389,D1033)</f>
        <v>0</v>
      </c>
      <c r="F1040" s="173">
        <f>INDEX(Sorted_by_Variable!E$337:E$389,D1033)</f>
        <v>0</v>
      </c>
      <c r="G1040" s="174">
        <f>INDEX(Sorted_by_Variable!F$337:F$389,D1033)</f>
        <v>0</v>
      </c>
      <c r="H1040" s="174">
        <f>INDEX(Sorted_by_Variable!G$337:G$389,D1033)</f>
        <v>0</v>
      </c>
      <c r="I1040" s="174">
        <f>INDEX(Sorted_by_Variable!H$337:H$389,D1033)</f>
        <v>0</v>
      </c>
      <c r="J1040" s="174">
        <f>INDEX(Sorted_by_Variable!I$337:I$389,D1033)</f>
        <v>1.0235344896410732E-2</v>
      </c>
      <c r="K1040" s="174">
        <f>INDEX(Sorted_by_Variable!J$337:J$389,D1033)</f>
        <v>1.2235344896410733E-2</v>
      </c>
      <c r="L1040" s="174">
        <f>INDEX(Sorted_by_Variable!K$337:K$389,D1033)</f>
        <v>1.4235344896410733E-2</v>
      </c>
      <c r="M1040" s="174">
        <f>INDEX(Sorted_by_Variable!L$337:L$389,D1033)</f>
        <v>1.4999999999999999E-2</v>
      </c>
      <c r="N1040" s="174">
        <f>INDEX(Sorted_by_Variable!M$337:M$389,D1033)</f>
        <v>1.4999999999999999E-2</v>
      </c>
      <c r="O1040" s="174">
        <f>INDEX(Sorted_by_Variable!N$337:N$389,D1033)</f>
        <v>1.4999999999999999E-2</v>
      </c>
      <c r="P1040" s="174">
        <f>INDEX(Sorted_by_Variable!O$337:O$389,D1033)</f>
        <v>1.4999999999999999E-2</v>
      </c>
      <c r="Q1040" s="174">
        <f>INDEX(Sorted_by_Variable!P$337:P$389,D1033)</f>
        <v>1.4999999999999999E-2</v>
      </c>
      <c r="R1040" s="175">
        <f>INDEX(Sorted_by_Variable!Q$337:Q$389,D1033)</f>
        <v>1.4999999999999999E-2</v>
      </c>
      <c r="S1040" s="174">
        <f>INDEX(Sorted_by_Variable!R$337:R$389,D1033)</f>
        <v>1.4999999999999999E-2</v>
      </c>
      <c r="T1040" s="174">
        <f>INDEX(Sorted_by_Variable!S$337:S$389,D1033)</f>
        <v>1.4999999999999999E-2</v>
      </c>
      <c r="U1040" s="174">
        <f>INDEX(Sorted_by_Variable!T$337:T$389,D1033)</f>
        <v>1.4999999999999999E-2</v>
      </c>
      <c r="V1040" s="174">
        <f>INDEX(Sorted_by_Variable!U$337:U$389,D1033)</f>
        <v>1.4999999999999999E-2</v>
      </c>
      <c r="W1040" s="174">
        <f>INDEX(Sorted_by_Variable!V$337:V$389,D1033)</f>
        <v>1.4999999999999999E-2</v>
      </c>
      <c r="X1040" s="174">
        <f>INDEX(Sorted_by_Variable!W$337:W$389,D1033)</f>
        <v>1.4999999999999999E-2</v>
      </c>
      <c r="Y1040" s="174">
        <f>INDEX(Sorted_by_Variable!X$337:X$389,D1033)</f>
        <v>1.4999999999999999E-2</v>
      </c>
      <c r="Z1040" s="174">
        <f>INDEX(Sorted_by_Variable!Y$337:Y$389,D1033)</f>
        <v>1.4999999999999999E-2</v>
      </c>
      <c r="AA1040" s="174">
        <f>INDEX(Sorted_by_Variable!Z$337:Z$389,D1033)</f>
        <v>1.4999999999999999E-2</v>
      </c>
      <c r="AB1040" s="174">
        <f>INDEX(Sorted_by_Variable!AA$337:AA$389,D1033)</f>
        <v>1.4999999999999999E-2</v>
      </c>
      <c r="AC1040" s="174">
        <f>INDEX(Sorted_by_Variable!AB$337:AB$389,D1033)</f>
        <v>1.4999999999999999E-2</v>
      </c>
      <c r="AD1040" s="174">
        <f>INDEX(Sorted_by_Variable!AC$337:AC$389,D1033)</f>
        <v>1.4999999999999999E-2</v>
      </c>
      <c r="AE1040" s="174">
        <f>INDEX(Sorted_by_Variable!AD$337:AD$389,D1033)</f>
        <v>1.4999999999999999E-2</v>
      </c>
      <c r="AF1040" s="174">
        <f>INDEX(Sorted_by_Variable!AE$337:AE$389,D1033)</f>
        <v>1.4999999999999999E-2</v>
      </c>
      <c r="AG1040" s="174">
        <f>INDEX(Sorted_by_Variable!AF$337:AF$389,D1033)</f>
        <v>1.4999999999999999E-2</v>
      </c>
      <c r="AH1040" s="174">
        <f>INDEX(Sorted_by_Variable!AG$337:AG$389,D1033)</f>
        <v>1.4999999999999999E-2</v>
      </c>
      <c r="AI1040" s="174">
        <f>INDEX(Sorted_by_Variable!AH$337:AH$389,D1033)</f>
        <v>1.4999999999999999E-2</v>
      </c>
      <c r="AJ1040" s="174">
        <f>INDEX(Sorted_by_Variable!AI$337:AI$389,D1033)</f>
        <v>1.4999999999999999E-2</v>
      </c>
      <c r="AK1040" s="174">
        <f>INDEX(Sorted_by_Variable!AJ$337:AJ$389,D1033)</f>
        <v>1.4999999999999999E-2</v>
      </c>
      <c r="AL1040" s="174">
        <f>INDEX(Sorted_by_Variable!AK$337:AK$389,D1033)</f>
        <v>1.4999999999999999E-2</v>
      </c>
      <c r="AM1040" s="174">
        <f>INDEX(Sorted_by_Variable!AL$337:AL$389,D1033)</f>
        <v>1.4999999999999999E-2</v>
      </c>
      <c r="AN1040" s="174">
        <f>INDEX(Sorted_by_Variable!AM$337:AM$389,D1033)</f>
        <v>1.4999999999999999E-2</v>
      </c>
      <c r="AO1040" s="174">
        <f>INDEX(Sorted_by_Variable!AN$337:AN$389,D1033)</f>
        <v>1.4999999999999999E-2</v>
      </c>
      <c r="AP1040" s="174">
        <f>INDEX(Sorted_by_Variable!AO$337:AO$389,D1033)</f>
        <v>1.4999999999999999E-2</v>
      </c>
      <c r="AQ1040" s="175">
        <f>INDEX(Sorted_by_Variable!AP$337:AP$389,D1033)</f>
        <v>1.4999999999999999E-2</v>
      </c>
      <c r="AS1040" s="69" t="str">
        <f t="shared" si="163"/>
        <v>First-year savings as a percent of previous year sales</v>
      </c>
    </row>
    <row r="1041" spans="2:45" x14ac:dyDescent="0.35">
      <c r="B1041" s="231"/>
      <c r="C1041" s="231" t="s">
        <v>2414</v>
      </c>
      <c r="D1041" s="248"/>
      <c r="E1041" s="250"/>
      <c r="F1041" s="249"/>
      <c r="G1041" s="250"/>
      <c r="H1041" s="250"/>
      <c r="I1041" s="250"/>
      <c r="J1041" s="250"/>
      <c r="K1041" s="250"/>
      <c r="L1041" s="250"/>
      <c r="M1041" s="250"/>
      <c r="N1041" s="250"/>
      <c r="O1041" s="250"/>
      <c r="P1041" s="250"/>
      <c r="Q1041" s="250"/>
      <c r="R1041" s="251"/>
      <c r="S1041" s="250"/>
      <c r="T1041" s="250"/>
      <c r="U1041" s="250"/>
      <c r="V1041" s="250"/>
      <c r="W1041" s="250"/>
      <c r="X1041" s="250"/>
      <c r="Y1041" s="250"/>
      <c r="Z1041" s="250"/>
      <c r="AA1041" s="250"/>
      <c r="AB1041" s="250"/>
      <c r="AC1041" s="250"/>
      <c r="AD1041" s="250"/>
      <c r="AE1041" s="250"/>
      <c r="AF1041" s="250"/>
      <c r="AG1041" s="250"/>
      <c r="AH1041" s="250"/>
      <c r="AI1041" s="250"/>
      <c r="AJ1041" s="250"/>
      <c r="AK1041" s="250"/>
      <c r="AL1041" s="250"/>
      <c r="AM1041" s="250"/>
      <c r="AN1041" s="250"/>
      <c r="AO1041" s="250"/>
      <c r="AP1041" s="250"/>
      <c r="AQ1041" s="251"/>
      <c r="AS1041" s="69" t="str">
        <f t="shared" si="163"/>
        <v>Levelized cost of saved energy associated with program year</v>
      </c>
    </row>
    <row r="1042" spans="2:45" x14ac:dyDescent="0.35">
      <c r="B1042" s="36"/>
      <c r="C1042" s="267" t="s">
        <v>2403</v>
      </c>
      <c r="D1042" s="76" t="s">
        <v>2375</v>
      </c>
      <c r="E1042" s="197"/>
      <c r="F1042" s="196">
        <f>INDEX(Sorted_by_Variable!E$392:E$444,D1033)</f>
        <v>0</v>
      </c>
      <c r="G1042" s="197">
        <f>INDEX(Sorted_by_Variable!F$392:F$444,D1033)</f>
        <v>0</v>
      </c>
      <c r="H1042" s="197">
        <f>INDEX(Sorted_by_Variable!G$392:G$444,D1033)</f>
        <v>0</v>
      </c>
      <c r="I1042" s="197">
        <f>INDEX(Sorted_by_Variable!H$392:H$444,D1033)</f>
        <v>0</v>
      </c>
      <c r="J1042" s="197">
        <f>INDEX(Sorted_by_Variable!I$392:I$444,D1033)</f>
        <v>9.1124507808388664</v>
      </c>
      <c r="K1042" s="197">
        <f>INDEX(Sorted_by_Variable!J$392:J$444,D1033)</f>
        <v>9.1124507808388682</v>
      </c>
      <c r="L1042" s="197">
        <f>INDEX(Sorted_by_Variable!K$392:K$444,D1033)</f>
        <v>9.1124507808388664</v>
      </c>
      <c r="M1042" s="197">
        <f>INDEX(Sorted_by_Variable!L$392:L$444,D1033)</f>
        <v>9.1124507808388664</v>
      </c>
      <c r="N1042" s="197">
        <f>INDEX(Sorted_by_Variable!M$392:M$444,D1033)</f>
        <v>9.1124507808388682</v>
      </c>
      <c r="O1042" s="197">
        <f>INDEX(Sorted_by_Variable!N$392:N$444,D1033)</f>
        <v>9.1124507808388682</v>
      </c>
      <c r="P1042" s="197">
        <f>INDEX(Sorted_by_Variable!O$392:O$444,D1033)</f>
        <v>9.1124507808388646</v>
      </c>
      <c r="Q1042" s="197">
        <f>INDEX(Sorted_by_Variable!P$392:P$444,D1033)</f>
        <v>9.1124507808388682</v>
      </c>
      <c r="R1042" s="198">
        <f>INDEX(Sorted_by_Variable!Q$392:Q$444,D1033)</f>
        <v>9.1124507808388664</v>
      </c>
      <c r="S1042" s="197">
        <f>INDEX(Sorted_by_Variable!R$392:R$444,D1033)</f>
        <v>9.1124507808388682</v>
      </c>
      <c r="T1042" s="197">
        <f>INDEX(Sorted_by_Variable!S$392:S$444,D1033)</f>
        <v>9.1124507808388664</v>
      </c>
      <c r="U1042" s="197">
        <f>INDEX(Sorted_by_Variable!T$392:T$444,D1033)</f>
        <v>9.1124507808388664</v>
      </c>
      <c r="V1042" s="197">
        <f>INDEX(Sorted_by_Variable!U$392:U$444,D1033)</f>
        <v>9.1124507808388699</v>
      </c>
      <c r="W1042" s="197">
        <f>INDEX(Sorted_by_Variable!V$392:V$444,D1033)</f>
        <v>9.1124507808388682</v>
      </c>
      <c r="X1042" s="197">
        <f>INDEX(Sorted_by_Variable!W$392:W$444,D1033)</f>
        <v>9.1124507808388682</v>
      </c>
      <c r="Y1042" s="197">
        <f>INDEX(Sorted_by_Variable!X$392:X$444,D1033)</f>
        <v>9.1124507808388664</v>
      </c>
      <c r="Z1042" s="197">
        <f>INDEX(Sorted_by_Variable!Y$392:Y$444,D1033)</f>
        <v>9.1124507808388664</v>
      </c>
      <c r="AA1042" s="197">
        <f>INDEX(Sorted_by_Variable!Z$392:Z$444,D1033)</f>
        <v>9.1124507808388682</v>
      </c>
      <c r="AB1042" s="197">
        <f>INDEX(Sorted_by_Variable!AA$392:AA$444,D1033)</f>
        <v>9.1124507808388682</v>
      </c>
      <c r="AC1042" s="197">
        <f>INDEX(Sorted_by_Variable!AB$392:AB$444,D1033)</f>
        <v>9.1124507808388664</v>
      </c>
      <c r="AD1042" s="197">
        <f>INDEX(Sorted_by_Variable!AC$392:AC$444,D1033)</f>
        <v>9.1124507808388699</v>
      </c>
      <c r="AE1042" s="197">
        <f>INDEX(Sorted_by_Variable!AD$392:AD$444,D1033)</f>
        <v>9.1124507808388664</v>
      </c>
      <c r="AF1042" s="197">
        <f>INDEX(Sorted_by_Variable!AE$392:AE$444,D1033)</f>
        <v>9.1124507808388682</v>
      </c>
      <c r="AG1042" s="197">
        <f>INDEX(Sorted_by_Variable!AF$392:AF$444,D1033)</f>
        <v>9.1124507808388664</v>
      </c>
      <c r="AH1042" s="197">
        <f>INDEX(Sorted_by_Variable!AG$392:AG$444,D1033)</f>
        <v>9.1124507808388664</v>
      </c>
      <c r="AI1042" s="197">
        <f>INDEX(Sorted_by_Variable!AH$392:AH$444,D1033)</f>
        <v>9.1124507808388682</v>
      </c>
      <c r="AJ1042" s="197">
        <f>INDEX(Sorted_by_Variable!AI$392:AI$444,D1033)</f>
        <v>9.1124507808388699</v>
      </c>
      <c r="AK1042" s="197">
        <f>INDEX(Sorted_by_Variable!AJ$392:AJ$444,D1033)</f>
        <v>9.1124507808388682</v>
      </c>
      <c r="AL1042" s="197">
        <f>INDEX(Sorted_by_Variable!AK$392:AK$444,D1033)</f>
        <v>9.1124507808388682</v>
      </c>
      <c r="AM1042" s="197">
        <f>INDEX(Sorted_by_Variable!AL$392:AL$444,D1033)</f>
        <v>9.1124507808388682</v>
      </c>
      <c r="AN1042" s="197">
        <f>INDEX(Sorted_by_Variable!AM$392:AM$444,D1033)</f>
        <v>9.1124507808388682</v>
      </c>
      <c r="AO1042" s="197">
        <f>INDEX(Sorted_by_Variable!AN$392:AN$444,D1033)</f>
        <v>9.1124507808388664</v>
      </c>
      <c r="AP1042" s="197">
        <f>INDEX(Sorted_by_Variable!AO$392:AO$444,D1033)</f>
        <v>9.1124507808388664</v>
      </c>
      <c r="AQ1042" s="198">
        <f>INDEX(Sorted_by_Variable!AP$392:AP$444,D1033)</f>
        <v>9.1124507808388664</v>
      </c>
      <c r="AS1042" s="69" t="str">
        <f t="shared" si="163"/>
        <v>Total levelized cost of saved energy</v>
      </c>
    </row>
    <row r="1043" spans="2:45" x14ac:dyDescent="0.35">
      <c r="B1043" s="36"/>
      <c r="C1043" s="267" t="s">
        <v>2397</v>
      </c>
      <c r="D1043" s="76" t="s">
        <v>2375</v>
      </c>
      <c r="E1043" s="197"/>
      <c r="F1043" s="196">
        <f>INDEX(Sorted_by_Variable!E$447:E$499,D1033)</f>
        <v>0</v>
      </c>
      <c r="G1043" s="197">
        <f>INDEX(Sorted_by_Variable!F$447:F$499,D1033)</f>
        <v>0</v>
      </c>
      <c r="H1043" s="197">
        <f>INDEX(Sorted_by_Variable!G$447:G$499,D1033)</f>
        <v>0</v>
      </c>
      <c r="I1043" s="197">
        <f>INDEX(Sorted_by_Variable!H$447:H$499,D1033)</f>
        <v>0</v>
      </c>
      <c r="J1043" s="197">
        <f>INDEX(Sorted_by_Variable!I$447:I$499,D1033)</f>
        <v>4.5562253904194332</v>
      </c>
      <c r="K1043" s="197">
        <f>INDEX(Sorted_by_Variable!J$447:J$499,D1033)</f>
        <v>4.5562253904194341</v>
      </c>
      <c r="L1043" s="197">
        <f>INDEX(Sorted_by_Variable!K$447:K$499,D1033)</f>
        <v>4.5562253904194332</v>
      </c>
      <c r="M1043" s="197">
        <f>INDEX(Sorted_by_Variable!L$447:L$499,D1033)</f>
        <v>4.5562253904194332</v>
      </c>
      <c r="N1043" s="197">
        <f>INDEX(Sorted_by_Variable!M$447:M$499,D1033)</f>
        <v>4.5562253904194341</v>
      </c>
      <c r="O1043" s="197">
        <f>INDEX(Sorted_by_Variable!N$447:N$499,D1033)</f>
        <v>4.5562253904194341</v>
      </c>
      <c r="P1043" s="197">
        <f>INDEX(Sorted_by_Variable!O$447:O$499,D1033)</f>
        <v>4.5562253904194323</v>
      </c>
      <c r="Q1043" s="197">
        <f>INDEX(Sorted_by_Variable!P$447:P$499,D1033)</f>
        <v>4.5562253904194341</v>
      </c>
      <c r="R1043" s="198">
        <f>INDEX(Sorted_by_Variable!Q$447:Q$499,D1033)</f>
        <v>4.5562253904194332</v>
      </c>
      <c r="S1043" s="197">
        <f>INDEX(Sorted_by_Variable!R$447:R$499,D1033)</f>
        <v>4.5562253904194341</v>
      </c>
      <c r="T1043" s="197">
        <f>INDEX(Sorted_by_Variable!S$447:S$499,D1033)</f>
        <v>4.5562253904194332</v>
      </c>
      <c r="U1043" s="197">
        <f>INDEX(Sorted_by_Variable!T$447:T$499,D1033)</f>
        <v>4.5562253904194332</v>
      </c>
      <c r="V1043" s="197">
        <f>INDEX(Sorted_by_Variable!U$447:U$499,D1033)</f>
        <v>4.556225390419435</v>
      </c>
      <c r="W1043" s="197">
        <f>INDEX(Sorted_by_Variable!V$447:V$499,D1033)</f>
        <v>4.5562253904194341</v>
      </c>
      <c r="X1043" s="197">
        <f>INDEX(Sorted_by_Variable!W$447:W$499,D1033)</f>
        <v>4.5562253904194341</v>
      </c>
      <c r="Y1043" s="197">
        <f>INDEX(Sorted_by_Variable!X$447:X$499,D1033)</f>
        <v>4.5562253904194332</v>
      </c>
      <c r="Z1043" s="197">
        <f>INDEX(Sorted_by_Variable!Y$447:Y$499,D1033)</f>
        <v>4.5562253904194332</v>
      </c>
      <c r="AA1043" s="197">
        <f>INDEX(Sorted_by_Variable!Z$447:Z$499,D1033)</f>
        <v>4.5562253904194341</v>
      </c>
      <c r="AB1043" s="197">
        <f>INDEX(Sorted_by_Variable!AA$447:AA$499,D1033)</f>
        <v>4.5562253904194341</v>
      </c>
      <c r="AC1043" s="197">
        <f>INDEX(Sorted_by_Variable!AB$447:AB$499,D1033)</f>
        <v>4.5562253904194332</v>
      </c>
      <c r="AD1043" s="197">
        <f>INDEX(Sorted_by_Variable!AC$447:AC$499,D1033)</f>
        <v>4.556225390419435</v>
      </c>
      <c r="AE1043" s="197">
        <f>INDEX(Sorted_by_Variable!AD$447:AD$499,D1033)</f>
        <v>4.5562253904194332</v>
      </c>
      <c r="AF1043" s="197">
        <f>INDEX(Sorted_by_Variable!AE$447:AE$499,D1033)</f>
        <v>4.5562253904194341</v>
      </c>
      <c r="AG1043" s="197">
        <f>INDEX(Sorted_by_Variable!AF$447:AF$499,D1033)</f>
        <v>4.5562253904194332</v>
      </c>
      <c r="AH1043" s="197">
        <f>INDEX(Sorted_by_Variable!AG$447:AG$499,D1033)</f>
        <v>4.5562253904194332</v>
      </c>
      <c r="AI1043" s="197">
        <f>INDEX(Sorted_by_Variable!AH$447:AH$499,D1033)</f>
        <v>4.5562253904194341</v>
      </c>
      <c r="AJ1043" s="197">
        <f>INDEX(Sorted_by_Variable!AI$447:AI$499,D1033)</f>
        <v>4.556225390419435</v>
      </c>
      <c r="AK1043" s="197">
        <f>INDEX(Sorted_by_Variable!AJ$447:AJ$499,D1033)</f>
        <v>4.5562253904194341</v>
      </c>
      <c r="AL1043" s="197">
        <f>INDEX(Sorted_by_Variable!AK$447:AK$499,D1033)</f>
        <v>4.5562253904194341</v>
      </c>
      <c r="AM1043" s="197">
        <f>INDEX(Sorted_by_Variable!AL$447:AL$499,D1033)</f>
        <v>4.5562253904194341</v>
      </c>
      <c r="AN1043" s="197">
        <f>INDEX(Sorted_by_Variable!AM$447:AM$499,D1033)</f>
        <v>4.5562253904194341</v>
      </c>
      <c r="AO1043" s="197">
        <f>INDEX(Sorted_by_Variable!AN$447:AN$499,D1033)</f>
        <v>4.5562253904194332</v>
      </c>
      <c r="AP1043" s="197">
        <f>INDEX(Sorted_by_Variable!AO$447:AO$499,D1033)</f>
        <v>4.5562253904194332</v>
      </c>
      <c r="AQ1043" s="198">
        <f>INDEX(Sorted_by_Variable!AP$447:AP$499,D1033)</f>
        <v>4.5562253904194332</v>
      </c>
      <c r="AS1043" s="69" t="str">
        <f t="shared" si="163"/>
        <v>Program levelized cost of saved energy</v>
      </c>
    </row>
    <row r="1044" spans="2:45" x14ac:dyDescent="0.35">
      <c r="B1044" s="36"/>
      <c r="C1044" s="244" t="s">
        <v>2398</v>
      </c>
      <c r="D1044" s="76" t="s">
        <v>2375</v>
      </c>
      <c r="E1044" s="197"/>
      <c r="F1044" s="196">
        <f>INDEX(Sorted_by_Variable!E$502:E$554,D1033)</f>
        <v>0</v>
      </c>
      <c r="G1044" s="197">
        <f>INDEX(Sorted_by_Variable!F$502:F$554,D1033)</f>
        <v>0</v>
      </c>
      <c r="H1044" s="197">
        <f>INDEX(Sorted_by_Variable!G$502:G$554,D1033)</f>
        <v>0</v>
      </c>
      <c r="I1044" s="197">
        <f>INDEX(Sorted_by_Variable!H$502:H$554,D1033)</f>
        <v>0</v>
      </c>
      <c r="J1044" s="197">
        <f>INDEX(Sorted_by_Variable!I$502:I$554,D1033)</f>
        <v>4.5562253904194332</v>
      </c>
      <c r="K1044" s="197">
        <f>INDEX(Sorted_by_Variable!J$502:J$554,D1033)</f>
        <v>4.5562253904194341</v>
      </c>
      <c r="L1044" s="197">
        <f>INDEX(Sorted_by_Variable!K$502:K$554,D1033)</f>
        <v>4.5562253904194332</v>
      </c>
      <c r="M1044" s="197">
        <f>INDEX(Sorted_by_Variable!L$502:L$554,D1033)</f>
        <v>4.5562253904194332</v>
      </c>
      <c r="N1044" s="197">
        <f>INDEX(Sorted_by_Variable!M$502:M$554,D1033)</f>
        <v>4.5562253904194341</v>
      </c>
      <c r="O1044" s="197">
        <f>INDEX(Sorted_by_Variable!N$502:N$554,D1033)</f>
        <v>4.5562253904194341</v>
      </c>
      <c r="P1044" s="197">
        <f>INDEX(Sorted_by_Variable!O$502:O$554,D1033)</f>
        <v>4.5562253904194323</v>
      </c>
      <c r="Q1044" s="197">
        <f>INDEX(Sorted_by_Variable!P$502:P$554,D1033)</f>
        <v>4.5562253904194341</v>
      </c>
      <c r="R1044" s="198">
        <f>INDEX(Sorted_by_Variable!Q$502:Q$554,D1033)</f>
        <v>4.5562253904194332</v>
      </c>
      <c r="S1044" s="197">
        <f>INDEX(Sorted_by_Variable!R$502:R$554,D1033)</f>
        <v>4.5562253904194341</v>
      </c>
      <c r="T1044" s="197">
        <f>INDEX(Sorted_by_Variable!S$502:S$554,D1033)</f>
        <v>4.5562253904194332</v>
      </c>
      <c r="U1044" s="197">
        <f>INDEX(Sorted_by_Variable!T$502:T$554,D1033)</f>
        <v>4.5562253904194332</v>
      </c>
      <c r="V1044" s="197">
        <f>INDEX(Sorted_by_Variable!U$502:U$554,D1033)</f>
        <v>4.556225390419435</v>
      </c>
      <c r="W1044" s="197">
        <f>INDEX(Sorted_by_Variable!V$502:V$554,D1033)</f>
        <v>4.5562253904194341</v>
      </c>
      <c r="X1044" s="197">
        <f>INDEX(Sorted_by_Variable!W$502:W$554,D1033)</f>
        <v>4.5562253904194341</v>
      </c>
      <c r="Y1044" s="197">
        <f>INDEX(Sorted_by_Variable!X$502:X$554,D1033)</f>
        <v>4.5562253904194332</v>
      </c>
      <c r="Z1044" s="197">
        <f>INDEX(Sorted_by_Variable!Y$502:Y$554,D1033)</f>
        <v>4.5562253904194332</v>
      </c>
      <c r="AA1044" s="197">
        <f>INDEX(Sorted_by_Variable!Z$502:Z$554,D1033)</f>
        <v>4.5562253904194341</v>
      </c>
      <c r="AB1044" s="197">
        <f>INDEX(Sorted_by_Variable!AA$502:AA$554,D1033)</f>
        <v>4.5562253904194341</v>
      </c>
      <c r="AC1044" s="197">
        <f>INDEX(Sorted_by_Variable!AB$502:AB$554,D1033)</f>
        <v>4.5562253904194332</v>
      </c>
      <c r="AD1044" s="197">
        <f>INDEX(Sorted_by_Variable!AC$502:AC$554,D1033)</f>
        <v>4.556225390419435</v>
      </c>
      <c r="AE1044" s="197">
        <f>INDEX(Sorted_by_Variable!AD$502:AD$554,D1033)</f>
        <v>4.5562253904194332</v>
      </c>
      <c r="AF1044" s="197">
        <f>INDEX(Sorted_by_Variable!AE$502:AE$554,D1033)</f>
        <v>4.5562253904194341</v>
      </c>
      <c r="AG1044" s="197">
        <f>INDEX(Sorted_by_Variable!AF$502:AF$554,D1033)</f>
        <v>4.5562253904194332</v>
      </c>
      <c r="AH1044" s="197">
        <f>INDEX(Sorted_by_Variable!AG$502:AG$554,D1033)</f>
        <v>4.5562253904194332</v>
      </c>
      <c r="AI1044" s="197">
        <f>INDEX(Sorted_by_Variable!AH$502:AH$554,D1033)</f>
        <v>4.5562253904194341</v>
      </c>
      <c r="AJ1044" s="197">
        <f>INDEX(Sorted_by_Variable!AI$502:AI$554,D1033)</f>
        <v>4.556225390419435</v>
      </c>
      <c r="AK1044" s="197">
        <f>INDEX(Sorted_by_Variable!AJ$502:AJ$554,D1033)</f>
        <v>4.5562253904194341</v>
      </c>
      <c r="AL1044" s="197">
        <f>INDEX(Sorted_by_Variable!AK$502:AK$554,D1033)</f>
        <v>4.5562253904194341</v>
      </c>
      <c r="AM1044" s="197">
        <f>INDEX(Sorted_by_Variable!AL$502:AL$554,D1033)</f>
        <v>4.5562253904194341</v>
      </c>
      <c r="AN1044" s="197">
        <f>INDEX(Sorted_by_Variable!AM$502:AM$554,D1033)</f>
        <v>4.5562253904194341</v>
      </c>
      <c r="AO1044" s="197">
        <f>INDEX(Sorted_by_Variable!AN$502:AN$554,D1033)</f>
        <v>4.5562253904194332</v>
      </c>
      <c r="AP1044" s="197">
        <f>INDEX(Sorted_by_Variable!AO$502:AO$554,D1033)</f>
        <v>4.5562253904194332</v>
      </c>
      <c r="AQ1044" s="198">
        <f>INDEX(Sorted_by_Variable!AP$502:AP$554,D1033)</f>
        <v>4.5562253904194332</v>
      </c>
      <c r="AS1044" s="69" t="str">
        <f t="shared" si="163"/>
        <v>Participant levelized cost of saved energy</v>
      </c>
    </row>
    <row r="1045" spans="2:45" x14ac:dyDescent="0.35">
      <c r="B1045" s="36"/>
      <c r="C1045" s="247" t="s">
        <v>2418</v>
      </c>
      <c r="D1045" s="248"/>
      <c r="E1045" s="250"/>
      <c r="F1045" s="249"/>
      <c r="G1045" s="250"/>
      <c r="H1045" s="250"/>
      <c r="I1045" s="250"/>
      <c r="J1045" s="250"/>
      <c r="K1045" s="250"/>
      <c r="L1045" s="250"/>
      <c r="M1045" s="250"/>
      <c r="N1045" s="250"/>
      <c r="O1045" s="250"/>
      <c r="P1045" s="250"/>
      <c r="Q1045" s="250"/>
      <c r="R1045" s="251"/>
      <c r="S1045" s="250"/>
      <c r="T1045" s="250"/>
      <c r="U1045" s="250"/>
      <c r="V1045" s="250"/>
      <c r="W1045" s="250"/>
      <c r="X1045" s="250"/>
      <c r="Y1045" s="250"/>
      <c r="Z1045" s="250"/>
      <c r="AA1045" s="250"/>
      <c r="AB1045" s="250"/>
      <c r="AC1045" s="250"/>
      <c r="AD1045" s="250"/>
      <c r="AE1045" s="250"/>
      <c r="AF1045" s="250"/>
      <c r="AG1045" s="250"/>
      <c r="AH1045" s="250"/>
      <c r="AI1045" s="250"/>
      <c r="AJ1045" s="250"/>
      <c r="AK1045" s="250"/>
      <c r="AL1045" s="250"/>
      <c r="AM1045" s="250"/>
      <c r="AN1045" s="250"/>
      <c r="AO1045" s="250"/>
      <c r="AP1045" s="250"/>
      <c r="AQ1045" s="251"/>
      <c r="AS1045" s="69" t="str">
        <f>C1045</f>
        <v>Annualized total cost of EE</v>
      </c>
    </row>
    <row r="1046" spans="2:45" x14ac:dyDescent="0.35">
      <c r="B1046" s="36"/>
      <c r="C1046" s="244" t="s">
        <v>2418</v>
      </c>
      <c r="D1046" s="76" t="s">
        <v>2376</v>
      </c>
      <c r="E1046" s="200"/>
      <c r="F1046" s="199">
        <f>INDEX(Sorted_by_Variable!E$557:E$609,D1033)</f>
        <v>0</v>
      </c>
      <c r="G1046" s="200">
        <f>INDEX(Sorted_by_Variable!F$557:F$609,D1033)</f>
        <v>0</v>
      </c>
      <c r="H1046" s="200">
        <f>INDEX(Sorted_by_Variable!G$557:G$609,D1033)</f>
        <v>0</v>
      </c>
      <c r="I1046" s="200">
        <f>INDEX(Sorted_by_Variable!H$557:H$609,D1033)</f>
        <v>0</v>
      </c>
      <c r="J1046" s="200">
        <f>INDEX(Sorted_by_Variable!I$557:I$609,D1033)</f>
        <v>65.781324194750837</v>
      </c>
      <c r="K1046" s="200">
        <f>INDEX(Sorted_by_Variable!J$557:J$609,D1033)</f>
        <v>140.42679639574791</v>
      </c>
      <c r="L1046" s="200">
        <f>INDEX(Sorted_by_Variable!K$557:K$609,D1033)</f>
        <v>222.99018724448092</v>
      </c>
      <c r="M1046" s="200">
        <f>INDEX(Sorted_by_Variable!L$557:L$609,D1033)</f>
        <v>304.75531674063501</v>
      </c>
      <c r="N1046" s="200">
        <f>INDEX(Sorted_by_Variable!M$557:M$609,D1033)</f>
        <v>380.68599104600196</v>
      </c>
      <c r="O1046" s="200">
        <f>INDEX(Sorted_by_Variable!N$557:N$609,D1033)</f>
        <v>450.91740053208594</v>
      </c>
      <c r="P1046" s="200">
        <f>INDEX(Sorted_by_Variable!O$557:O$609,D1033)</f>
        <v>515.57804202140483</v>
      </c>
      <c r="Q1046" s="200">
        <f>INDEX(Sorted_by_Variable!P$557:P$609,D1033)</f>
        <v>574.78992570989431</v>
      </c>
      <c r="R1046" s="201">
        <f>INDEX(Sorted_by_Variable!Q$557:Q$609,D1033)</f>
        <v>628.66877370035377</v>
      </c>
      <c r="S1046" s="200">
        <f>INDEX(Sorted_by_Variable!R$557:R$609,D1033)</f>
        <v>677.32421043612612</v>
      </c>
      <c r="T1046" s="200">
        <f>INDEX(Sorted_by_Variable!S$557:S$609,D1033)</f>
        <v>720.85994531324275</v>
      </c>
      <c r="U1046" s="200">
        <f>INDEX(Sorted_by_Variable!T$557:T$609,D1033)</f>
        <v>759.3739477386938</v>
      </c>
      <c r="V1046" s="200">
        <f>INDEX(Sorted_by_Variable!U$557:U$609,D1033)</f>
        <v>792.95861489230015</v>
      </c>
      <c r="W1046" s="200">
        <f>INDEX(Sorted_by_Variable!V$557:V$609,D1033)</f>
        <v>821.70093243983194</v>
      </c>
      <c r="X1046" s="200">
        <f>INDEX(Sorted_by_Variable!W$557:W$609,D1033)</f>
        <v>845.68262843554714</v>
      </c>
      <c r="Y1046" s="200">
        <f>INDEX(Sorted_by_Variable!X$557:X$609,D1033)</f>
        <v>864.98032064318465</v>
      </c>
      <c r="Z1046" s="200">
        <f>INDEX(Sorted_by_Variable!Y$557:Y$609,D1033)</f>
        <v>879.66565749563233</v>
      </c>
      <c r="AA1046" s="200">
        <f>INDEX(Sorted_by_Variable!Z$557:Z$609,D1033)</f>
        <v>889.80545290499811</v>
      </c>
      <c r="AB1046" s="200">
        <f>INDEX(Sorted_by_Variable!AA$557:AA$609,D1033)</f>
        <v>895.4618151266053</v>
      </c>
      <c r="AC1046" s="200">
        <f>INDEX(Sorted_by_Variable!AB$557:AB$609,D1033)</f>
        <v>896.69226987252864</v>
      </c>
      <c r="AD1046" s="200">
        <f>INDEX(Sorted_by_Variable!AC$557:AC$609,D1033)</f>
        <v>897.01205282028297</v>
      </c>
      <c r="AE1046" s="200">
        <f>INDEX(Sorted_by_Variable!AD$557:AD$609,D1033)</f>
        <v>897.06669308265623</v>
      </c>
      <c r="AF1046" s="200">
        <f>INDEX(Sorted_by_Variable!AE$557:AE$609,D1033)</f>
        <v>897.47559828196279</v>
      </c>
      <c r="AG1046" s="200">
        <f>INDEX(Sorted_by_Variable!AF$557:AF$609,D1033)</f>
        <v>898.42318697586961</v>
      </c>
      <c r="AH1046" s="200">
        <f>INDEX(Sorted_by_Variable!AG$557:AG$609,D1033)</f>
        <v>899.83719494758259</v>
      </c>
      <c r="AI1046" s="200">
        <f>INDEX(Sorted_by_Variable!AH$557:AH$609,D1033)</f>
        <v>901.74906333255592</v>
      </c>
      <c r="AJ1046" s="200">
        <f>INDEX(Sorted_by_Variable!AI$557:AI$609,D1033)</f>
        <v>904.09268271204917</v>
      </c>
      <c r="AK1046" s="200">
        <f>INDEX(Sorted_by_Variable!AJ$557:AJ$609,D1033)</f>
        <v>906.80769015934027</v>
      </c>
      <c r="AL1046" s="200">
        <f>INDEX(Sorted_by_Variable!AK$557:AK$609,D1033)</f>
        <v>909.83923430580785</v>
      </c>
      <c r="AM1046" s="200">
        <f>INDEX(Sorted_by_Variable!AL$557:AL$609,D1033)</f>
        <v>913.13775343081124</v>
      </c>
      <c r="AN1046" s="200">
        <f>INDEX(Sorted_by_Variable!AM$557:AM$609,D1033)</f>
        <v>916.65876604419543</v>
      </c>
      <c r="AO1046" s="200">
        <f>INDEX(Sorted_by_Variable!AN$557:AN$609,D1033)</f>
        <v>920.36267345465785</v>
      </c>
      <c r="AP1046" s="200">
        <f>INDEX(Sorted_by_Variable!AO$557:AO$609,D1033)</f>
        <v>924.21457384065673</v>
      </c>
      <c r="AQ1046" s="201">
        <f>INDEX(Sorted_by_Variable!AP$557:AP$609,D1033)</f>
        <v>928.18408736300148</v>
      </c>
      <c r="AS1046" s="69" t="str">
        <f>C1045&amp;"|"&amp;C1046</f>
        <v>Annualized total cost of EE|Annualized total cost of EE</v>
      </c>
    </row>
    <row r="1047" spans="2:45" x14ac:dyDescent="0.35">
      <c r="B1047" s="36"/>
      <c r="C1047" s="244" t="s">
        <v>2419</v>
      </c>
      <c r="D1047" s="76" t="s">
        <v>2376</v>
      </c>
      <c r="E1047" s="200"/>
      <c r="F1047" s="199">
        <f>INDEX(Sorted_by_Variable!E$612:E$664,D1033)</f>
        <v>0</v>
      </c>
      <c r="G1047" s="200">
        <f>INDEX(Sorted_by_Variable!F$612:F$664,D1033)</f>
        <v>0</v>
      </c>
      <c r="H1047" s="200">
        <f>INDEX(Sorted_by_Variable!G$612:G$664,D1033)</f>
        <v>0</v>
      </c>
      <c r="I1047" s="200">
        <f>INDEX(Sorted_by_Variable!H$612:H$664,D1033)</f>
        <v>0</v>
      </c>
      <c r="J1047" s="200">
        <f>INDEX(Sorted_by_Variable!I$612:I$664,D1033)</f>
        <v>32.890662097375419</v>
      </c>
      <c r="K1047" s="200">
        <f>INDEX(Sorted_by_Variable!J$612:J$664,D1033)</f>
        <v>70.213398197873957</v>
      </c>
      <c r="L1047" s="200">
        <f>INDEX(Sorted_by_Variable!K$612:K$664,D1033)</f>
        <v>111.49509362224046</v>
      </c>
      <c r="M1047" s="200">
        <f>INDEX(Sorted_by_Variable!L$612:L$664,D1033)</f>
        <v>152.3776583703175</v>
      </c>
      <c r="N1047" s="200">
        <f>INDEX(Sorted_by_Variable!M$612:M$664,D1033)</f>
        <v>190.34299552300098</v>
      </c>
      <c r="O1047" s="200">
        <f>INDEX(Sorted_by_Variable!N$612:N$664,D1033)</f>
        <v>225.45870026604297</v>
      </c>
      <c r="P1047" s="200">
        <f>INDEX(Sorted_by_Variable!O$612:O$664,D1033)</f>
        <v>257.78902101070241</v>
      </c>
      <c r="Q1047" s="200">
        <f>INDEX(Sorted_by_Variable!P$612:P$664,D1033)</f>
        <v>287.39496285494715</v>
      </c>
      <c r="R1047" s="201">
        <f>INDEX(Sorted_by_Variable!Q$612:Q$664,D1033)</f>
        <v>314.33438685017688</v>
      </c>
      <c r="S1047" s="200">
        <f>INDEX(Sorted_by_Variable!R$612:R$664,D1033)</f>
        <v>338.66210521806306</v>
      </c>
      <c r="T1047" s="200">
        <f>INDEX(Sorted_by_Variable!S$612:S$664,D1033)</f>
        <v>360.42997265662137</v>
      </c>
      <c r="U1047" s="200">
        <f>INDEX(Sorted_by_Variable!T$612:T$664,D1033)</f>
        <v>379.6869738693469</v>
      </c>
      <c r="V1047" s="200">
        <f>INDEX(Sorted_by_Variable!U$612:U$664,D1033)</f>
        <v>396.47930744615007</v>
      </c>
      <c r="W1047" s="200">
        <f>INDEX(Sorted_by_Variable!V$612:V$664,D1033)</f>
        <v>410.85046621991597</v>
      </c>
      <c r="X1047" s="200">
        <f>INDEX(Sorted_by_Variable!W$612:W$664,D1033)</f>
        <v>422.84131421777357</v>
      </c>
      <c r="Y1047" s="200">
        <f>INDEX(Sorted_by_Variable!X$612:X$664,D1033)</f>
        <v>432.49016032159233</v>
      </c>
      <c r="Z1047" s="200">
        <f>INDEX(Sorted_by_Variable!Y$612:Y$664,D1033)</f>
        <v>439.83282874781617</v>
      </c>
      <c r="AA1047" s="200">
        <f>INDEX(Sorted_by_Variable!Z$612:Z$664,D1033)</f>
        <v>444.90272645249905</v>
      </c>
      <c r="AB1047" s="200">
        <f>INDEX(Sorted_by_Variable!AA$612:AA$664,D1033)</f>
        <v>447.73090756330265</v>
      </c>
      <c r="AC1047" s="200">
        <f>INDEX(Sorted_by_Variable!AB$612:AB$664,D1033)</f>
        <v>448.34613493626432</v>
      </c>
      <c r="AD1047" s="200">
        <f>INDEX(Sorted_by_Variable!AC$612:AC$664,D1033)</f>
        <v>448.50602641014149</v>
      </c>
      <c r="AE1047" s="200">
        <f>INDEX(Sorted_by_Variable!AD$612:AD$664,D1033)</f>
        <v>448.53334654132811</v>
      </c>
      <c r="AF1047" s="200">
        <f>INDEX(Sorted_by_Variable!AE$612:AE$664,D1033)</f>
        <v>448.73779914098139</v>
      </c>
      <c r="AG1047" s="200">
        <f>INDEX(Sorted_by_Variable!AF$612:AF$664,D1033)</f>
        <v>449.21159348793481</v>
      </c>
      <c r="AH1047" s="200">
        <f>INDEX(Sorted_by_Variable!AG$612:AG$664,D1033)</f>
        <v>449.91859747379129</v>
      </c>
      <c r="AI1047" s="200">
        <f>INDEX(Sorted_by_Variable!AH$612:AH$664,D1033)</f>
        <v>450.87453166627796</v>
      </c>
      <c r="AJ1047" s="200">
        <f>INDEX(Sorted_by_Variable!AI$612:AI$664,D1033)</f>
        <v>452.04634135602458</v>
      </c>
      <c r="AK1047" s="200">
        <f>INDEX(Sorted_by_Variable!AJ$612:AJ$664,D1033)</f>
        <v>453.40384507967013</v>
      </c>
      <c r="AL1047" s="200">
        <f>INDEX(Sorted_by_Variable!AK$612:AK$664,D1033)</f>
        <v>454.91961715290392</v>
      </c>
      <c r="AM1047" s="200">
        <f>INDEX(Sorted_by_Variable!AL$612:AL$664,D1033)</f>
        <v>456.56887671540562</v>
      </c>
      <c r="AN1047" s="200">
        <f>INDEX(Sorted_by_Variable!AM$612:AM$664,D1033)</f>
        <v>458.32938302209772</v>
      </c>
      <c r="AO1047" s="200">
        <f>INDEX(Sorted_by_Variable!AN$612:AN$664,D1033)</f>
        <v>460.18133672732893</v>
      </c>
      <c r="AP1047" s="200">
        <f>INDEX(Sorted_by_Variable!AO$612:AO$664,D1033)</f>
        <v>462.10728692032836</v>
      </c>
      <c r="AQ1047" s="201">
        <f>INDEX(Sorted_by_Variable!AP$612:AP$664,D1033)</f>
        <v>464.09204368150074</v>
      </c>
      <c r="AS1047" s="69" t="str">
        <f>C1045&amp;"|"&amp;C1047</f>
        <v>Annualized total cost of EE|Annualized program cost of EE</v>
      </c>
    </row>
    <row r="1048" spans="2:45" x14ac:dyDescent="0.35">
      <c r="B1048" s="36"/>
      <c r="C1048" s="244" t="s">
        <v>2420</v>
      </c>
      <c r="D1048" s="76" t="s">
        <v>2376</v>
      </c>
      <c r="E1048" s="200"/>
      <c r="F1048" s="199">
        <f>INDEX(Sorted_by_Variable!E$667:E$719,D1033)</f>
        <v>0</v>
      </c>
      <c r="G1048" s="200">
        <f>INDEX(Sorted_by_Variable!F$667:F$719,D1033)</f>
        <v>0</v>
      </c>
      <c r="H1048" s="200">
        <f>INDEX(Sorted_by_Variable!G$667:G$719,D1033)</f>
        <v>0</v>
      </c>
      <c r="I1048" s="200">
        <f>INDEX(Sorted_by_Variable!H$667:H$719,D1033)</f>
        <v>0</v>
      </c>
      <c r="J1048" s="200">
        <f>INDEX(Sorted_by_Variable!I$667:I$719,D1033)</f>
        <v>32.890662097375419</v>
      </c>
      <c r="K1048" s="200">
        <f>INDEX(Sorted_by_Variable!J$667:J$719,D1033)</f>
        <v>70.213398197873957</v>
      </c>
      <c r="L1048" s="200">
        <f>INDEX(Sorted_by_Variable!K$667:K$719,D1033)</f>
        <v>111.49509362224046</v>
      </c>
      <c r="M1048" s="200">
        <f>INDEX(Sorted_by_Variable!L$667:L$719,D1033)</f>
        <v>152.3776583703175</v>
      </c>
      <c r="N1048" s="200">
        <f>INDEX(Sorted_by_Variable!M$667:M$719,D1033)</f>
        <v>190.34299552300098</v>
      </c>
      <c r="O1048" s="200">
        <f>INDEX(Sorted_by_Variable!N$667:N$719,D1033)</f>
        <v>225.45870026604297</v>
      </c>
      <c r="P1048" s="200">
        <f>INDEX(Sorted_by_Variable!O$667:O$719,D1033)</f>
        <v>257.78902101070241</v>
      </c>
      <c r="Q1048" s="200">
        <f>INDEX(Sorted_by_Variable!P$667:P$719,D1033)</f>
        <v>287.39496285494715</v>
      </c>
      <c r="R1048" s="201">
        <f>INDEX(Sorted_by_Variable!Q$667:Q$719,D1033)</f>
        <v>314.33438685017688</v>
      </c>
      <c r="S1048" s="200">
        <f>INDEX(Sorted_by_Variable!R$667:R$719,D1033)</f>
        <v>338.66210521806306</v>
      </c>
      <c r="T1048" s="200">
        <f>INDEX(Sorted_by_Variable!S$667:S$719,D1033)</f>
        <v>360.42997265662137</v>
      </c>
      <c r="U1048" s="200">
        <f>INDEX(Sorted_by_Variable!T$667:T$719,D1033)</f>
        <v>379.6869738693469</v>
      </c>
      <c r="V1048" s="200">
        <f>INDEX(Sorted_by_Variable!U$667:U$719,D1033)</f>
        <v>396.47930744615007</v>
      </c>
      <c r="W1048" s="200">
        <f>INDEX(Sorted_by_Variable!V$667:V$719,D1033)</f>
        <v>410.85046621991597</v>
      </c>
      <c r="X1048" s="200">
        <f>INDEX(Sorted_by_Variable!W$667:W$719,D1033)</f>
        <v>422.84131421777357</v>
      </c>
      <c r="Y1048" s="200">
        <f>INDEX(Sorted_by_Variable!X$667:X$719,D1033)</f>
        <v>432.49016032159233</v>
      </c>
      <c r="Z1048" s="200">
        <f>INDEX(Sorted_by_Variable!Y$667:Y$719,D1033)</f>
        <v>439.83282874781617</v>
      </c>
      <c r="AA1048" s="200">
        <f>INDEX(Sorted_by_Variable!Z$667:Z$719,D1033)</f>
        <v>444.90272645249905</v>
      </c>
      <c r="AB1048" s="200">
        <f>INDEX(Sorted_by_Variable!AA$667:AA$719,D1033)</f>
        <v>447.73090756330265</v>
      </c>
      <c r="AC1048" s="200">
        <f>INDEX(Sorted_by_Variable!AB$667:AB$719,D1033)</f>
        <v>448.34613493626432</v>
      </c>
      <c r="AD1048" s="200">
        <f>INDEX(Sorted_by_Variable!AC$667:AC$719,D1033)</f>
        <v>448.50602641014149</v>
      </c>
      <c r="AE1048" s="200">
        <f>INDEX(Sorted_by_Variable!AD$667:AD$719,D1033)</f>
        <v>448.53334654132811</v>
      </c>
      <c r="AF1048" s="200">
        <f>INDEX(Sorted_by_Variable!AE$667:AE$719,D1033)</f>
        <v>448.73779914098139</v>
      </c>
      <c r="AG1048" s="200">
        <f>INDEX(Sorted_by_Variable!AF$667:AF$719,D1033)</f>
        <v>449.21159348793481</v>
      </c>
      <c r="AH1048" s="200">
        <f>INDEX(Sorted_by_Variable!AG$667:AG$719,D1033)</f>
        <v>449.91859747379129</v>
      </c>
      <c r="AI1048" s="200">
        <f>INDEX(Sorted_by_Variable!AH$667:AH$719,D1033)</f>
        <v>450.87453166627796</v>
      </c>
      <c r="AJ1048" s="200">
        <f>INDEX(Sorted_by_Variable!AI$667:AI$719,D1033)</f>
        <v>452.04634135602458</v>
      </c>
      <c r="AK1048" s="200">
        <f>INDEX(Sorted_by_Variable!AJ$667:AJ$719,D1033)</f>
        <v>453.40384507967013</v>
      </c>
      <c r="AL1048" s="200">
        <f>INDEX(Sorted_by_Variable!AK$667:AK$719,D1033)</f>
        <v>454.91961715290392</v>
      </c>
      <c r="AM1048" s="200">
        <f>INDEX(Sorted_by_Variable!AL$667:AL$719,D1033)</f>
        <v>456.56887671540562</v>
      </c>
      <c r="AN1048" s="200">
        <f>INDEX(Sorted_by_Variable!AM$667:AM$719,D1033)</f>
        <v>458.32938302209772</v>
      </c>
      <c r="AO1048" s="200">
        <f>INDEX(Sorted_by_Variable!AN$667:AN$719,D1033)</f>
        <v>460.18133672732893</v>
      </c>
      <c r="AP1048" s="200">
        <f>INDEX(Sorted_by_Variable!AO$667:AO$719,D1033)</f>
        <v>462.10728692032836</v>
      </c>
      <c r="AQ1048" s="201">
        <f>INDEX(Sorted_by_Variable!AP$667:AP$719,D1033)</f>
        <v>464.09204368150074</v>
      </c>
      <c r="AS1048" s="69" t="str">
        <f>C1045&amp;"|"&amp;C1048</f>
        <v>Annualized total cost of EE|Annualized participant cost of EE</v>
      </c>
    </row>
    <row r="1049" spans="2:45" x14ac:dyDescent="0.35">
      <c r="B1049" s="231"/>
      <c r="C1049" s="247" t="s">
        <v>2421</v>
      </c>
      <c r="D1049" s="248"/>
      <c r="E1049" s="250"/>
      <c r="F1049" s="249"/>
      <c r="G1049" s="250"/>
      <c r="H1049" s="250"/>
      <c r="I1049" s="250"/>
      <c r="J1049" s="250"/>
      <c r="K1049" s="250"/>
      <c r="L1049" s="250"/>
      <c r="M1049" s="250"/>
      <c r="N1049" s="250"/>
      <c r="O1049" s="250"/>
      <c r="P1049" s="250"/>
      <c r="Q1049" s="250"/>
      <c r="R1049" s="251"/>
      <c r="S1049" s="250"/>
      <c r="T1049" s="250"/>
      <c r="U1049" s="250"/>
      <c r="V1049" s="250"/>
      <c r="W1049" s="250"/>
      <c r="X1049" s="250"/>
      <c r="Y1049" s="250"/>
      <c r="Z1049" s="250"/>
      <c r="AA1049" s="250"/>
      <c r="AB1049" s="250"/>
      <c r="AC1049" s="250"/>
      <c r="AD1049" s="250"/>
      <c r="AE1049" s="250"/>
      <c r="AF1049" s="250"/>
      <c r="AG1049" s="250"/>
      <c r="AH1049" s="250"/>
      <c r="AI1049" s="250"/>
      <c r="AJ1049" s="250"/>
      <c r="AK1049" s="250"/>
      <c r="AL1049" s="250"/>
      <c r="AM1049" s="250"/>
      <c r="AN1049" s="250"/>
      <c r="AO1049" s="250"/>
      <c r="AP1049" s="250"/>
      <c r="AQ1049" s="251"/>
      <c r="AS1049" s="69" t="str">
        <f>C1049</f>
        <v>Annual first-year costs</v>
      </c>
    </row>
    <row r="1050" spans="2:45" x14ac:dyDescent="0.35">
      <c r="B1050" s="36"/>
      <c r="C1050" s="244" t="s">
        <v>2394</v>
      </c>
      <c r="D1050" s="76" t="s">
        <v>2376</v>
      </c>
      <c r="E1050" s="200"/>
      <c r="F1050" s="199">
        <f>INDEX(Sorted_by_Variable!E$722:E$774,D1033)</f>
        <v>0</v>
      </c>
      <c r="G1050" s="200">
        <f>INDEX(Sorted_by_Variable!F$722:F$774,D1033)</f>
        <v>0</v>
      </c>
      <c r="H1050" s="200">
        <f>INDEX(Sorted_by_Variable!G$722:G$774,D1033)</f>
        <v>0</v>
      </c>
      <c r="I1050" s="200">
        <f>INDEX(Sorted_by_Variable!H$722:H$774,D1033)</f>
        <v>0</v>
      </c>
      <c r="J1050" s="200">
        <f>INDEX(Sorted_by_Variable!I$722:I$774,D1033)</f>
        <v>555.85068000000001</v>
      </c>
      <c r="K1050" s="200">
        <f>INDEX(Sorted_by_Variable!J$722:J$774,D1033)</f>
        <v>660.00782619971926</v>
      </c>
      <c r="L1050" s="200">
        <f>INDEX(Sorted_by_Variable!K$722:K$774,D1033)</f>
        <v>761.65131109574259</v>
      </c>
      <c r="M1050" s="200">
        <f>INDEX(Sorted_by_Variable!L$722:L$774,D1033)</f>
        <v>794.99293209399036</v>
      </c>
      <c r="N1050" s="200">
        <f>INDEX(Sorted_by_Variable!M$722:M$774,D1033)</f>
        <v>787.53365287978056</v>
      </c>
      <c r="O1050" s="200">
        <f>INDEX(Sorted_by_Variable!N$722:N$774,D1033)</f>
        <v>780.8241355597944</v>
      </c>
      <c r="P1050" s="200">
        <f>INDEX(Sorted_by_Variable!O$722:O$774,D1033)</f>
        <v>774.84728095101673</v>
      </c>
      <c r="Q1050" s="200">
        <f>INDEX(Sorted_by_Variable!P$722:P$774,D1033)</f>
        <v>769.58683840299886</v>
      </c>
      <c r="R1050" s="201">
        <f>INDEX(Sorted_by_Variable!Q$722:Q$774,D1033)</f>
        <v>765.02737957096485</v>
      </c>
      <c r="S1050" s="200">
        <f>INDEX(Sorted_by_Variable!R$722:R$774,D1033)</f>
        <v>761.15427325221719</v>
      </c>
      <c r="T1050" s="200">
        <f>INDEX(Sorted_by_Variable!S$722:S$774,D1033)</f>
        <v>757.95366124918587</v>
      </c>
      <c r="U1050" s="200">
        <f>INDEX(Sorted_by_Variable!T$722:T$774,D1033)</f>
        <v>755.41243522385821</v>
      </c>
      <c r="V1050" s="200">
        <f>INDEX(Sorted_by_Variable!U$722:U$774,D1033)</f>
        <v>753.51821450965724</v>
      </c>
      <c r="W1050" s="200">
        <f>INDEX(Sorted_by_Variable!V$722:V$774,D1033)</f>
        <v>752.25932484814257</v>
      </c>
      <c r="X1050" s="200">
        <f>INDEX(Sorted_by_Variable!W$722:W$774,D1033)</f>
        <v>751.62477801913599</v>
      </c>
      <c r="Y1050" s="200">
        <f>INDEX(Sorted_by_Variable!X$722:X$774,D1033)</f>
        <v>751.60425233408921</v>
      </c>
      <c r="Z1050" s="200">
        <f>INDEX(Sorted_by_Variable!Y$722:Y$774,D1033)</f>
        <v>752.18807396366174</v>
      </c>
      <c r="AA1050" s="200">
        <f>INDEX(Sorted_by_Variable!Z$722:Z$774,D1033)</f>
        <v>753.36719907159556</v>
      </c>
      <c r="AB1050" s="200">
        <f>INDEX(Sorted_by_Variable!AA$722:AA$774,D1033)</f>
        <v>755.13319672805096</v>
      </c>
      <c r="AC1050" s="200">
        <f>INDEX(Sorted_by_Variable!AB$722:AB$774,D1033)</f>
        <v>757.47823257660832</v>
      </c>
      <c r="AD1050" s="200">
        <f>INDEX(Sorted_by_Variable!AC$722:AC$774,D1033)</f>
        <v>760.39505323013725</v>
      </c>
      <c r="AE1050" s="200">
        <f>INDEX(Sorted_by_Variable!AD$722:AD$774,D1033)</f>
        <v>763.43814188750127</v>
      </c>
      <c r="AF1050" s="200">
        <f>INDEX(Sorted_by_Variable!AE$722:AE$774,D1033)</f>
        <v>766.52571620135529</v>
      </c>
      <c r="AG1050" s="200">
        <f>INDEX(Sorted_by_Variable!AF$722:AF$774,D1033)</f>
        <v>769.57930484920917</v>
      </c>
      <c r="AH1050" s="200">
        <f>INDEX(Sorted_by_Variable!AG$722:AG$774,D1033)</f>
        <v>772.57557135820036</v>
      </c>
      <c r="AI1050" s="200">
        <f>INDEX(Sorted_by_Variable!AH$722:AH$774,D1033)</f>
        <v>776.34834546815921</v>
      </c>
      <c r="AJ1050" s="200">
        <f>INDEX(Sorted_by_Variable!AI$722:AI$774,D1033)</f>
        <v>780.07563486035303</v>
      </c>
      <c r="AK1050" s="200">
        <f>INDEX(Sorted_by_Variable!AJ$722:AJ$774,D1033)</f>
        <v>783.76589743002955</v>
      </c>
      <c r="AL1050" s="200">
        <f>INDEX(Sorted_by_Variable!AK$722:AK$774,D1033)</f>
        <v>787.42686305674147</v>
      </c>
      <c r="AM1050" s="200">
        <f>INDEX(Sorted_by_Variable!AL$722:AL$774,D1033)</f>
        <v>791.06556338370103</v>
      </c>
      <c r="AN1050" s="200">
        <f>INDEX(Sorted_by_Variable!AM$722:AM$774,D1033)</f>
        <v>794.68835994637902</v>
      </c>
      <c r="AO1050" s="200">
        <f>INDEX(Sorted_by_Variable!AN$722:AN$774,D1033)</f>
        <v>798.30097071767591</v>
      </c>
      <c r="AP1050" s="200">
        <f>INDEX(Sorted_by_Variable!AO$722:AO$774,D1033)</f>
        <v>801.90849513389503</v>
      </c>
      <c r="AQ1050" s="201">
        <f>INDEX(Sorted_by_Variable!AP$722:AP$774,D1033)</f>
        <v>805.51543766278019</v>
      </c>
      <c r="AS1050" s="69" t="str">
        <f>C1049&amp;"|"&amp;C1050</f>
        <v>Annual first-year costs|Annual total cost of EE</v>
      </c>
    </row>
    <row r="1051" spans="2:45" x14ac:dyDescent="0.35">
      <c r="B1051" s="36"/>
      <c r="C1051" s="244" t="s">
        <v>2385</v>
      </c>
      <c r="D1051" s="76" t="s">
        <v>2376</v>
      </c>
      <c r="E1051" s="200"/>
      <c r="F1051" s="199">
        <f>INDEX(Sorted_by_Variable!E$777:E$829,D1033)</f>
        <v>0</v>
      </c>
      <c r="G1051" s="200">
        <f>INDEX(Sorted_by_Variable!F$777:F$829,D1033)</f>
        <v>0</v>
      </c>
      <c r="H1051" s="200">
        <f>INDEX(Sorted_by_Variable!G$777:G$829,D1033)</f>
        <v>0</v>
      </c>
      <c r="I1051" s="200">
        <f>INDEX(Sorted_by_Variable!H$777:H$829,D1033)</f>
        <v>0</v>
      </c>
      <c r="J1051" s="200">
        <f>INDEX(Sorted_by_Variable!I$777:I$829,D1033)</f>
        <v>277.92534000000001</v>
      </c>
      <c r="K1051" s="200">
        <f>INDEX(Sorted_by_Variable!J$777:J$829,D1033)</f>
        <v>330.00391309985963</v>
      </c>
      <c r="L1051" s="200">
        <f>INDEX(Sorted_by_Variable!K$777:K$829,D1033)</f>
        <v>380.82565554787129</v>
      </c>
      <c r="M1051" s="200">
        <f>INDEX(Sorted_by_Variable!L$777:L$829,D1033)</f>
        <v>397.49646604699518</v>
      </c>
      <c r="N1051" s="200">
        <f>INDEX(Sorted_by_Variable!M$777:M$829,D1033)</f>
        <v>393.76682643989028</v>
      </c>
      <c r="O1051" s="200">
        <f>INDEX(Sorted_by_Variable!N$777:N$829,D1033)</f>
        <v>390.4120677798972</v>
      </c>
      <c r="P1051" s="200">
        <f>INDEX(Sorted_by_Variable!O$777:O$829,D1033)</f>
        <v>387.42364047550836</v>
      </c>
      <c r="Q1051" s="200">
        <f>INDEX(Sorted_by_Variable!P$777:P$829,D1033)</f>
        <v>384.79341920149943</v>
      </c>
      <c r="R1051" s="201">
        <f>INDEX(Sorted_by_Variable!Q$777:Q$829,D1033)</f>
        <v>382.51368978548243</v>
      </c>
      <c r="S1051" s="200">
        <f>INDEX(Sorted_by_Variable!R$777:R$829,D1033)</f>
        <v>380.5771366261086</v>
      </c>
      <c r="T1051" s="200">
        <f>INDEX(Sorted_by_Variable!S$777:S$829,D1033)</f>
        <v>378.97683062459294</v>
      </c>
      <c r="U1051" s="200">
        <f>INDEX(Sorted_by_Variable!T$777:T$829,D1033)</f>
        <v>377.70621761192911</v>
      </c>
      <c r="V1051" s="200">
        <f>INDEX(Sorted_by_Variable!U$777:U$829,D1033)</f>
        <v>376.75910725482862</v>
      </c>
      <c r="W1051" s="200">
        <f>INDEX(Sorted_by_Variable!V$777:V$829,D1033)</f>
        <v>376.12966242407128</v>
      </c>
      <c r="X1051" s="200">
        <f>INDEX(Sorted_by_Variable!W$777:W$829,D1033)</f>
        <v>375.81238900956799</v>
      </c>
      <c r="Y1051" s="200">
        <f>INDEX(Sorted_by_Variable!X$777:X$829,D1033)</f>
        <v>375.80212616704461</v>
      </c>
      <c r="Z1051" s="200">
        <f>INDEX(Sorted_by_Variable!Y$777:Y$829,D1033)</f>
        <v>376.09403698183087</v>
      </c>
      <c r="AA1051" s="200">
        <f>INDEX(Sorted_by_Variable!Z$777:Z$829,D1033)</f>
        <v>376.68359953579778</v>
      </c>
      <c r="AB1051" s="200">
        <f>INDEX(Sorted_by_Variable!AA$777:AA$829,D1033)</f>
        <v>377.56659836402548</v>
      </c>
      <c r="AC1051" s="200">
        <f>INDEX(Sorted_by_Variable!AB$777:AB$829,D1033)</f>
        <v>378.73911628830416</v>
      </c>
      <c r="AD1051" s="200">
        <f>INDEX(Sorted_by_Variable!AC$777:AC$829,D1033)</f>
        <v>380.19752661506863</v>
      </c>
      <c r="AE1051" s="200">
        <f>INDEX(Sorted_by_Variable!AD$777:AD$829,D1033)</f>
        <v>381.71907094375064</v>
      </c>
      <c r="AF1051" s="200">
        <f>INDEX(Sorted_by_Variable!AE$777:AE$829,D1033)</f>
        <v>383.26285810067765</v>
      </c>
      <c r="AG1051" s="200">
        <f>INDEX(Sorted_by_Variable!AF$777:AF$829,D1033)</f>
        <v>384.78965242460458</v>
      </c>
      <c r="AH1051" s="200">
        <f>INDEX(Sorted_by_Variable!AG$777:AG$829,D1033)</f>
        <v>386.28778567910018</v>
      </c>
      <c r="AI1051" s="200">
        <f>INDEX(Sorted_by_Variable!AH$777:AH$829,D1033)</f>
        <v>388.1741727340796</v>
      </c>
      <c r="AJ1051" s="200">
        <f>INDEX(Sorted_by_Variable!AI$777:AI$829,D1033)</f>
        <v>390.03781743017652</v>
      </c>
      <c r="AK1051" s="200">
        <f>INDEX(Sorted_by_Variable!AJ$777:AJ$829,D1033)</f>
        <v>391.88294871501478</v>
      </c>
      <c r="AL1051" s="200">
        <f>INDEX(Sorted_by_Variable!AK$777:AK$829,D1033)</f>
        <v>393.71343152837073</v>
      </c>
      <c r="AM1051" s="200">
        <f>INDEX(Sorted_by_Variable!AL$777:AL$829,D1033)</f>
        <v>395.53278169185052</v>
      </c>
      <c r="AN1051" s="200">
        <f>INDEX(Sorted_by_Variable!AM$777:AM$829,D1033)</f>
        <v>397.34417997318951</v>
      </c>
      <c r="AO1051" s="200">
        <f>INDEX(Sorted_by_Variable!AN$777:AN$829,D1033)</f>
        <v>399.15048535883795</v>
      </c>
      <c r="AP1051" s="200">
        <f>INDEX(Sorted_by_Variable!AO$777:AO$829,D1033)</f>
        <v>400.95424756694752</v>
      </c>
      <c r="AQ1051" s="201">
        <f>INDEX(Sorted_by_Variable!AP$777:AP$829,D1033)</f>
        <v>402.75771883139009</v>
      </c>
      <c r="AS1051" s="69" t="str">
        <f>C1049&amp;"|"&amp;C1051</f>
        <v>Annual first-year costs|Annual program cost of EE</v>
      </c>
    </row>
    <row r="1052" spans="2:45" ht="18" thickBot="1" x14ac:dyDescent="0.4">
      <c r="B1052" s="29"/>
      <c r="C1052" s="245" t="s">
        <v>2386</v>
      </c>
      <c r="D1052" s="96" t="s">
        <v>2376</v>
      </c>
      <c r="E1052" s="203"/>
      <c r="F1052" s="202">
        <f>INDEX(Sorted_by_Variable!E$832:E$884,D1033)</f>
        <v>0</v>
      </c>
      <c r="G1052" s="203">
        <f>INDEX(Sorted_by_Variable!F$832:F$884,D1033)</f>
        <v>0</v>
      </c>
      <c r="H1052" s="203">
        <f>INDEX(Sorted_by_Variable!G$832:G$884,D1033)</f>
        <v>0</v>
      </c>
      <c r="I1052" s="203">
        <f>INDEX(Sorted_by_Variable!H$832:H$884,D1033)</f>
        <v>0</v>
      </c>
      <c r="J1052" s="203">
        <f>INDEX(Sorted_by_Variable!I$832:I$884,D1033)</f>
        <v>277.92534000000001</v>
      </c>
      <c r="K1052" s="203">
        <f>INDEX(Sorted_by_Variable!J$832:J$884,D1033)</f>
        <v>330.00391309985963</v>
      </c>
      <c r="L1052" s="203">
        <f>INDEX(Sorted_by_Variable!K$832:K$884,D1033)</f>
        <v>380.82565554787129</v>
      </c>
      <c r="M1052" s="203">
        <f>INDEX(Sorted_by_Variable!L$832:L$884,D1033)</f>
        <v>397.49646604699518</v>
      </c>
      <c r="N1052" s="203">
        <f>INDEX(Sorted_by_Variable!M$832:M$884,D1033)</f>
        <v>393.76682643989028</v>
      </c>
      <c r="O1052" s="203">
        <f>INDEX(Sorted_by_Variable!N$832:N$884,D1033)</f>
        <v>390.4120677798972</v>
      </c>
      <c r="P1052" s="203">
        <f>INDEX(Sorted_by_Variable!O$832:O$884,D1033)</f>
        <v>387.42364047550836</v>
      </c>
      <c r="Q1052" s="203">
        <f>INDEX(Sorted_by_Variable!P$832:P$884,D1033)</f>
        <v>384.79341920149943</v>
      </c>
      <c r="R1052" s="204">
        <f>INDEX(Sorted_by_Variable!Q$832:Q$884,D1033)</f>
        <v>382.51368978548243</v>
      </c>
      <c r="S1052" s="203">
        <f>INDEX(Sorted_by_Variable!R$832:R$884,D1033)</f>
        <v>380.5771366261086</v>
      </c>
      <c r="T1052" s="203">
        <f>INDEX(Sorted_by_Variable!S$832:S$884,D1033)</f>
        <v>378.97683062459294</v>
      </c>
      <c r="U1052" s="203">
        <f>INDEX(Sorted_by_Variable!T$832:T$884,D1033)</f>
        <v>377.70621761192911</v>
      </c>
      <c r="V1052" s="203">
        <f>INDEX(Sorted_by_Variable!U$832:U$884,D1033)</f>
        <v>376.75910725482862</v>
      </c>
      <c r="W1052" s="203">
        <f>INDEX(Sorted_by_Variable!V$832:V$884,D1033)</f>
        <v>376.12966242407128</v>
      </c>
      <c r="X1052" s="203">
        <f>INDEX(Sorted_by_Variable!W$832:W$884,D1033)</f>
        <v>375.81238900956799</v>
      </c>
      <c r="Y1052" s="203">
        <f>INDEX(Sorted_by_Variable!X$832:X$884,D1033)</f>
        <v>375.80212616704461</v>
      </c>
      <c r="Z1052" s="203">
        <f>INDEX(Sorted_by_Variable!Y$832:Y$884,D1033)</f>
        <v>376.09403698183087</v>
      </c>
      <c r="AA1052" s="203">
        <f>INDEX(Sorted_by_Variable!Z$832:Z$884,D1033)</f>
        <v>376.68359953579778</v>
      </c>
      <c r="AB1052" s="203">
        <f>INDEX(Sorted_by_Variable!AA$832:AA$884,D1033)</f>
        <v>377.56659836402548</v>
      </c>
      <c r="AC1052" s="203">
        <f>INDEX(Sorted_by_Variable!AB$832:AB$884,D1033)</f>
        <v>378.73911628830416</v>
      </c>
      <c r="AD1052" s="203">
        <f>INDEX(Sorted_by_Variable!AC$832:AC$884,D1033)</f>
        <v>380.19752661506863</v>
      </c>
      <c r="AE1052" s="203">
        <f>INDEX(Sorted_by_Variable!AD$832:AD$884,D1033)</f>
        <v>381.71907094375064</v>
      </c>
      <c r="AF1052" s="203">
        <f>INDEX(Sorted_by_Variable!AE$832:AE$884,D1033)</f>
        <v>383.26285810067765</v>
      </c>
      <c r="AG1052" s="203">
        <f>INDEX(Sorted_by_Variable!AF$832:AF$884,D1033)</f>
        <v>384.78965242460458</v>
      </c>
      <c r="AH1052" s="203">
        <f>INDEX(Sorted_by_Variable!AG$832:AG$884,D1033)</f>
        <v>386.28778567910018</v>
      </c>
      <c r="AI1052" s="203">
        <f>INDEX(Sorted_by_Variable!AH$832:AH$884,D1033)</f>
        <v>388.1741727340796</v>
      </c>
      <c r="AJ1052" s="203">
        <f>INDEX(Sorted_by_Variable!AI$832:AI$884,D1033)</f>
        <v>390.03781743017652</v>
      </c>
      <c r="AK1052" s="203">
        <f>INDEX(Sorted_by_Variable!AJ$832:AJ$884,D1033)</f>
        <v>391.88294871501478</v>
      </c>
      <c r="AL1052" s="203">
        <f>INDEX(Sorted_by_Variable!AK$832:AK$884,D1033)</f>
        <v>393.71343152837073</v>
      </c>
      <c r="AM1052" s="203">
        <f>INDEX(Sorted_by_Variable!AL$832:AL$884,D1033)</f>
        <v>395.53278169185052</v>
      </c>
      <c r="AN1052" s="203">
        <f>INDEX(Sorted_by_Variable!AM$832:AM$884,D1033)</f>
        <v>397.34417997318951</v>
      </c>
      <c r="AO1052" s="203">
        <f>INDEX(Sorted_by_Variable!AN$832:AN$884,D1033)</f>
        <v>399.15048535883795</v>
      </c>
      <c r="AP1052" s="203">
        <f>INDEX(Sorted_by_Variable!AO$832:AO$884,D1033)</f>
        <v>400.95424756694752</v>
      </c>
      <c r="AQ1052" s="204">
        <f>INDEX(Sorted_by_Variable!AP$832:AP$884,D1033)</f>
        <v>402.75771883139009</v>
      </c>
      <c r="AS1052" s="69" t="str">
        <f>C1049&amp;"|"&amp;C1052</f>
        <v>Annual first-year costs|Annual participant cost of EE</v>
      </c>
    </row>
    <row r="1053" spans="2:45" ht="18.75" thickTop="1" thickBot="1" x14ac:dyDescent="0.4"/>
    <row r="1054" spans="2:45" ht="25.5" thickTop="1" x14ac:dyDescent="0.5">
      <c r="B1054" s="217" t="str">
        <f>INDEX(Sorted_by_Variable!$C$7:$C$59,D1054)</f>
        <v>Wyoming</v>
      </c>
      <c r="C1054" s="94"/>
      <c r="D1054" s="228">
        <f>D1033+1</f>
        <v>49</v>
      </c>
      <c r="E1054" s="220"/>
      <c r="F1054" s="222"/>
      <c r="G1054" s="94"/>
      <c r="H1054" s="94"/>
      <c r="I1054" s="94"/>
      <c r="J1054" s="94"/>
      <c r="K1054" s="94"/>
      <c r="L1054" s="94"/>
      <c r="M1054" s="94"/>
      <c r="N1054" s="94"/>
      <c r="O1054" s="94"/>
      <c r="P1054" s="94"/>
      <c r="Q1054" s="94"/>
      <c r="R1054" s="220"/>
      <c r="S1054" s="94"/>
      <c r="T1054" s="94"/>
      <c r="U1054" s="94"/>
      <c r="V1054" s="94"/>
      <c r="W1054" s="94"/>
      <c r="X1054" s="94"/>
      <c r="Y1054" s="94"/>
      <c r="Z1054" s="94"/>
      <c r="AA1054" s="94"/>
      <c r="AB1054" s="94"/>
      <c r="AC1054" s="94"/>
      <c r="AD1054" s="94"/>
      <c r="AE1054" s="94"/>
      <c r="AF1054" s="94"/>
      <c r="AG1054" s="94"/>
      <c r="AH1054" s="94"/>
      <c r="AI1054" s="94"/>
      <c r="AJ1054" s="94"/>
      <c r="AK1054" s="94"/>
      <c r="AL1054" s="94"/>
      <c r="AM1054" s="94"/>
      <c r="AN1054" s="94"/>
      <c r="AO1054" s="94"/>
      <c r="AP1054" s="94"/>
      <c r="AQ1054" s="220"/>
      <c r="AS1054" s="69"/>
    </row>
    <row r="1055" spans="2:45" x14ac:dyDescent="0.35">
      <c r="C1055" t="s">
        <v>2358</v>
      </c>
      <c r="D1055" s="76" t="s">
        <v>0</v>
      </c>
      <c r="E1055" s="166">
        <f>INDEX(Sorted_by_Variable!D$7:D$59,D1054)</f>
        <v>16994.958999999999</v>
      </c>
      <c r="F1055" s="167">
        <f>INDEX(Sorted_by_Variable!E$7:E$59,D1054)</f>
        <v>17160.514301782885</v>
      </c>
      <c r="G1055" s="166">
        <f>INDEX(Sorted_by_Variable!F$7:F$59,D1054)</f>
        <v>17327.682349907107</v>
      </c>
      <c r="H1055" s="166">
        <f>INDEX(Sorted_by_Variable!G$7:G$59,D1054)</f>
        <v>17496.478854837587</v>
      </c>
      <c r="I1055" s="166">
        <f>INDEX(Sorted_by_Variable!H$7:H$59,D1054)</f>
        <v>17666.919680081737</v>
      </c>
      <c r="J1055" s="166">
        <f>INDEX(Sorted_by_Variable!I$7:I$59,D1054)</f>
        <v>17839.020843680304</v>
      </c>
      <c r="K1055" s="166">
        <f>INDEX(Sorted_by_Variable!J$7:J$59,D1054)</f>
        <v>18012.798519712749</v>
      </c>
      <c r="L1055" s="166">
        <f>INDEX(Sorted_by_Variable!K$7:K$59,D1054)</f>
        <v>18188.269039817289</v>
      </c>
      <c r="M1055" s="166">
        <f>INDEX(Sorted_by_Variable!L$7:L$59,D1054)</f>
        <v>18365.448894725752</v>
      </c>
      <c r="N1055" s="166">
        <f>INDEX(Sorted_by_Variable!M$7:M$59,D1054)</f>
        <v>18544.354735813366</v>
      </c>
      <c r="O1055" s="166">
        <f>INDEX(Sorted_by_Variable!N$7:N$59,D1054)</f>
        <v>18725.003376663659</v>
      </c>
      <c r="P1055" s="166">
        <f>INDEX(Sorted_by_Variable!O$7:O$59,D1054)</f>
        <v>18907.411794648608</v>
      </c>
      <c r="Q1055" s="166">
        <f>INDEX(Sorted_by_Variable!P$7:P$59,D1054)</f>
        <v>19091.59713252417</v>
      </c>
      <c r="R1055" s="168">
        <f>INDEX(Sorted_by_Variable!Q$7:Q$59,D1054)</f>
        <v>19277.576700041354</v>
      </c>
      <c r="S1055" s="166">
        <f>INDEX(Sorted_by_Variable!R$7:R$59,D1054)</f>
        <v>19465.367975573001</v>
      </c>
      <c r="T1055" s="166">
        <f>INDEX(Sorted_by_Variable!S$7:S$59,D1054)</f>
        <v>19654.988607756397</v>
      </c>
      <c r="U1055" s="166">
        <f>INDEX(Sorted_by_Variable!T$7:T$59,D1054)</f>
        <v>19846.456417151894</v>
      </c>
      <c r="V1055" s="166">
        <f>INDEX(Sorted_by_Variable!U$7:U$59,D1054)</f>
        <v>20039.789397917688</v>
      </c>
      <c r="W1055" s="166">
        <f>INDEX(Sorted_by_Variable!V$7:V$59,D1054)</f>
        <v>20235.005719500914</v>
      </c>
      <c r="X1055" s="166">
        <f>INDEX(Sorted_by_Variable!W$7:W$59,D1054)</f>
        <v>20432.123728345206</v>
      </c>
      <c r="Y1055" s="166">
        <f>INDEX(Sorted_by_Variable!X$7:X$59,D1054)</f>
        <v>20631.161949614903</v>
      </c>
      <c r="Z1055" s="166">
        <f>INDEX(Sorted_by_Variable!Y$7:Y$59,D1054)</f>
        <v>20832.139088936045</v>
      </c>
      <c r="AA1055" s="166">
        <f>INDEX(Sorted_by_Variable!Z$7:Z$59,D1054)</f>
        <v>21035.074034154321</v>
      </c>
      <c r="AB1055" s="166">
        <f>INDEX(Sorted_by_Variable!AA$7:AA$59,D1054)</f>
        <v>21239.985857110161</v>
      </c>
      <c r="AC1055" s="166">
        <f>INDEX(Sorted_by_Variable!AB$7:AB$59,D1054)</f>
        <v>21446.8938154311</v>
      </c>
      <c r="AD1055" s="166">
        <f>INDEX(Sorted_by_Variable!AC$7:AC$59,D1054)</f>
        <v>21655.81735434162</v>
      </c>
      <c r="AE1055" s="166">
        <f>INDEX(Sorted_by_Variable!AD$7:AD$59,D1054)</f>
        <v>21866.776108490605</v>
      </c>
      <c r="AF1055" s="166">
        <f>INDEX(Sorted_by_Variable!AE$7:AE$59,D1054)</f>
        <v>22079.789903796609</v>
      </c>
      <c r="AG1055" s="166">
        <f>INDEX(Sorted_by_Variable!AF$7:AF$59,D1054)</f>
        <v>22294.878759311101</v>
      </c>
      <c r="AH1055" s="166">
        <f>INDEX(Sorted_by_Variable!AG$7:AG$59,D1054)</f>
        <v>22494.36903148883</v>
      </c>
      <c r="AI1055" s="166">
        <f>INDEX(Sorted_by_Variable!AH$7:AH$59,D1054)</f>
        <v>22695.644304119945</v>
      </c>
      <c r="AJ1055" s="166">
        <f>INDEX(Sorted_by_Variable!AI$7:AI$59,D1054)</f>
        <v>22898.720549043996</v>
      </c>
      <c r="AK1055" s="166">
        <f>INDEX(Sorted_by_Variable!AJ$7:AJ$59,D1054)</f>
        <v>23103.613881013462</v>
      </c>
      <c r="AL1055" s="166">
        <f>INDEX(Sorted_by_Variable!AK$7:AK$59,D1054)</f>
        <v>23310.34055897253</v>
      </c>
      <c r="AM1055" s="166">
        <f>INDEX(Sorted_by_Variable!AL$7:AL$59,D1054)</f>
        <v>23518.916987347271</v>
      </c>
      <c r="AN1055" s="166">
        <f>INDEX(Sorted_by_Variable!AM$7:AM$59,D1054)</f>
        <v>23729.359717347401</v>
      </c>
      <c r="AO1055" s="166">
        <f>INDEX(Sorted_by_Variable!AN$7:AN$59,D1054)</f>
        <v>23941.685448279663</v>
      </c>
      <c r="AP1055" s="166">
        <f>INDEX(Sorted_by_Variable!AO$7:AO$59,D1054)</f>
        <v>24155.911028872975</v>
      </c>
      <c r="AQ1055" s="168">
        <f>INDEX(Sorted_by_Variable!AP$7:AP$59,D1054)</f>
        <v>24372.053458615428</v>
      </c>
      <c r="AS1055" s="69" t="str">
        <f t="shared" ref="AS1055:AS1065" si="165">C1055</f>
        <v>BAU sales</v>
      </c>
    </row>
    <row r="1056" spans="2:45" x14ac:dyDescent="0.35">
      <c r="C1056" t="s">
        <v>2372</v>
      </c>
      <c r="D1056" s="76" t="s">
        <v>0</v>
      </c>
      <c r="E1056" s="166">
        <f>INDEX(Sorted_by_Variable!D$62:D$114,D1054)</f>
        <v>16971.353999999999</v>
      </c>
      <c r="F1056" s="167">
        <f>INDEX(Sorted_by_Variable!E$62:E$114,D1054)</f>
        <v>17160.514301782885</v>
      </c>
      <c r="G1056" s="166">
        <f>INDEX(Sorted_by_Variable!F$62:F$114,D1054)</f>
        <v>17327.682349907107</v>
      </c>
      <c r="H1056" s="166">
        <f>INDEX(Sorted_by_Variable!G$62:G$114,D1054)</f>
        <v>17496.478854837587</v>
      </c>
      <c r="I1056" s="166">
        <f>INDEX(Sorted_by_Variable!H$62:H$114,D1054)</f>
        <v>17666.919680081737</v>
      </c>
      <c r="J1056" s="166">
        <f>INDEX(Sorted_by_Variable!I$62:I$114,D1054)</f>
        <v>17815.415843680305</v>
      </c>
      <c r="K1056" s="166">
        <f>INDEX(Sorted_by_Variable!J$62:J$114,D1054)</f>
        <v>17931.001648800669</v>
      </c>
      <c r="L1056" s="166">
        <f>INDEX(Sorted_by_Variable!K$62:K$114,D1054)</f>
        <v>18015.160805254989</v>
      </c>
      <c r="M1056" s="166">
        <f>INDEX(Sorted_by_Variable!L$62:L$114,D1054)</f>
        <v>18069.585778977391</v>
      </c>
      <c r="N1056" s="166">
        <f>INDEX(Sorted_by_Variable!M$62:M$114,D1054)</f>
        <v>18096.154155056734</v>
      </c>
      <c r="O1056" s="166">
        <f>INDEX(Sorted_by_Variable!N$62:N$114,D1054)</f>
        <v>18096.903908471937</v>
      </c>
      <c r="P1056" s="166">
        <f>INDEX(Sorted_by_Variable!O$62:O$114,D1054)</f>
        <v>18074.007976509511</v>
      </c>
      <c r="Q1056" s="166">
        <f>INDEX(Sorted_by_Variable!P$62:P$114,D1054)</f>
        <v>18035.823428362</v>
      </c>
      <c r="R1056" s="168">
        <f>INDEX(Sorted_by_Variable!Q$62:Q$114,D1054)</f>
        <v>18014.274831743987</v>
      </c>
      <c r="S1056" s="166">
        <f>INDEX(Sorted_by_Variable!R$62:R$114,D1054)</f>
        <v>18009.099980059469</v>
      </c>
      <c r="T1056" s="166">
        <f>INDEX(Sorted_by_Variable!S$62:S$114,D1054)</f>
        <v>18020.053903721764</v>
      </c>
      <c r="U1056" s="166">
        <f>INDEX(Sorted_by_Variable!T$62:T$114,D1054)</f>
        <v>18046.908406251798</v>
      </c>
      <c r="V1056" s="166">
        <f>INDEX(Sorted_by_Variable!U$62:U$114,D1054)</f>
        <v>18089.451620959222</v>
      </c>
      <c r="W1056" s="166">
        <f>INDEX(Sorted_by_Variable!V$62:V$114,D1054)</f>
        <v>18147.487587531563</v>
      </c>
      <c r="X1056" s="166">
        <f>INDEX(Sorted_by_Variable!W$62:W$114,D1054)</f>
        <v>18220.835847882929</v>
      </c>
      <c r="Y1056" s="166">
        <f>INDEX(Sorted_by_Variable!X$62:X$114,D1054)</f>
        <v>18309.331060639324</v>
      </c>
      <c r="Z1056" s="166">
        <f>INDEX(Sorted_by_Variable!Y$62:Y$114,D1054)</f>
        <v>18412.822633662039</v>
      </c>
      <c r="AA1056" s="166">
        <f>INDEX(Sorted_by_Variable!Z$62:Z$114,D1054)</f>
        <v>18531.174374034421</v>
      </c>
      <c r="AB1056" s="166">
        <f>INDEX(Sorted_by_Variable!AA$62:AA$114,D1054)</f>
        <v>18664.264154960096</v>
      </c>
      <c r="AC1056" s="166">
        <f>INDEX(Sorted_by_Variable!AB$62:AB$114,D1054)</f>
        <v>18811.9835990428</v>
      </c>
      <c r="AD1056" s="166">
        <f>INDEX(Sorted_by_Variable!AC$62:AC$114,D1054)</f>
        <v>18972.995409018287</v>
      </c>
      <c r="AE1056" s="166">
        <f>INDEX(Sorted_by_Variable!AD$62:AD$114,D1054)</f>
        <v>19145.350705222212</v>
      </c>
      <c r="AF1056" s="166">
        <f>INDEX(Sorted_by_Variable!AE$62:AE$114,D1054)</f>
        <v>19327.118506887698</v>
      </c>
      <c r="AG1056" s="166">
        <f>INDEX(Sorted_by_Variable!AF$62:AF$114,D1054)</f>
        <v>19516.393746803693</v>
      </c>
      <c r="AH1056" s="166">
        <f>INDEX(Sorted_by_Variable!AG$62:AG$114,D1054)</f>
        <v>19693.610594993981</v>
      </c>
      <c r="AI1056" s="166">
        <f>INDEX(Sorted_by_Variable!AH$62:AH$114,D1054)</f>
        <v>19874.565025594544</v>
      </c>
      <c r="AJ1056" s="166">
        <f>INDEX(Sorted_by_Variable!AI$62:AI$114,D1054)</f>
        <v>20057.451470162268</v>
      </c>
      <c r="AK1056" s="166">
        <f>INDEX(Sorted_by_Variable!AJ$62:AJ$114,D1054)</f>
        <v>20240.833197514068</v>
      </c>
      <c r="AL1056" s="166">
        <f>INDEX(Sorted_by_Variable!AK$62:AK$114,D1054)</f>
        <v>20424.893567083454</v>
      </c>
      <c r="AM1056" s="166">
        <f>INDEX(Sorted_by_Variable!AL$62:AL$114,D1054)</f>
        <v>20609.800590761111</v>
      </c>
      <c r="AN1056" s="166">
        <f>INDEX(Sorted_by_Variable!AM$62:AM$114,D1054)</f>
        <v>20795.707516172428</v>
      </c>
      <c r="AO1056" s="166">
        <f>INDEX(Sorted_by_Variable!AN$62:AN$114,D1054)</f>
        <v>20982.753375492895</v>
      </c>
      <c r="AP1056" s="166">
        <f>INDEX(Sorted_by_Variable!AO$62:AO$114,D1054)</f>
        <v>21171.063501145072</v>
      </c>
      <c r="AQ1056" s="168">
        <f>INDEX(Sorted_by_Variable!AP$62:AP$114,D1054)</f>
        <v>21360.750009657291</v>
      </c>
      <c r="AS1056" s="69" t="str">
        <f t="shared" si="165"/>
        <v>Sales after EE</v>
      </c>
    </row>
    <row r="1057" spans="2:45" x14ac:dyDescent="0.35">
      <c r="C1057" t="s">
        <v>2356</v>
      </c>
      <c r="D1057" s="76" t="s">
        <v>0</v>
      </c>
      <c r="E1057" s="166">
        <f>INDEX(Sorted_by_Variable!D$117:D$169,D1054)</f>
        <v>0</v>
      </c>
      <c r="F1057" s="167">
        <f>INDEX(Sorted_by_Variable!E$117:E$169,D1054)</f>
        <v>0</v>
      </c>
      <c r="G1057" s="166">
        <f>INDEX(Sorted_by_Variable!F$117:F$169,D1054)</f>
        <v>0</v>
      </c>
      <c r="H1057" s="166">
        <f>INDEX(Sorted_by_Variable!G$117:G$169,D1054)</f>
        <v>0</v>
      </c>
      <c r="I1057" s="166">
        <f>INDEX(Sorted_by_Variable!H$117:H$169,D1054)</f>
        <v>0</v>
      </c>
      <c r="J1057" s="166">
        <f>INDEX(Sorted_by_Variable!I$117:I$169,D1054)</f>
        <v>23.605</v>
      </c>
      <c r="K1057" s="166">
        <f>INDEX(Sorted_by_Variable!J$117:J$169,D1054)</f>
        <v>81.796870912078631</v>
      </c>
      <c r="L1057" s="166">
        <f>INDEX(Sorted_by_Variable!K$117:K$169,D1054)</f>
        <v>173.10823456229849</v>
      </c>
      <c r="M1057" s="166">
        <f>INDEX(Sorted_by_Variable!L$117:L$169,D1054)</f>
        <v>295.86311574836088</v>
      </c>
      <c r="N1057" s="166">
        <f>INDEX(Sorted_by_Variable!M$117:M$169,D1054)</f>
        <v>448.20058075663059</v>
      </c>
      <c r="O1057" s="166">
        <f>INDEX(Sorted_by_Variable!N$117:N$169,D1054)</f>
        <v>628.09946819172171</v>
      </c>
      <c r="P1057" s="166">
        <f>INDEX(Sorted_by_Variable!O$117:O$169,D1054)</f>
        <v>833.40381813909585</v>
      </c>
      <c r="Q1057" s="166">
        <f>INDEX(Sorted_by_Variable!P$117:P$169,D1054)</f>
        <v>1055.7737041621701</v>
      </c>
      <c r="R1057" s="168">
        <f>INDEX(Sorted_by_Variable!Q$117:Q$169,D1054)</f>
        <v>1263.3018682973664</v>
      </c>
      <c r="S1057" s="166">
        <f>INDEX(Sorted_by_Variable!R$117:R$169,D1054)</f>
        <v>1456.2679955135332</v>
      </c>
      <c r="T1057" s="166">
        <f>INDEX(Sorted_by_Variable!S$117:S$169,D1054)</f>
        <v>1634.9347040346343</v>
      </c>
      <c r="U1057" s="166">
        <f>INDEX(Sorted_by_Variable!T$117:T$169,D1054)</f>
        <v>1799.5480109000964</v>
      </c>
      <c r="V1057" s="166">
        <f>INDEX(Sorted_by_Variable!U$117:U$169,D1054)</f>
        <v>1950.3377769584656</v>
      </c>
      <c r="W1057" s="166">
        <f>INDEX(Sorted_by_Variable!V$117:V$169,D1054)</f>
        <v>2087.5181319693525</v>
      </c>
      <c r="X1057" s="166">
        <f>INDEX(Sorted_by_Variable!W$117:W$169,D1054)</f>
        <v>2211.2878804622778</v>
      </c>
      <c r="Y1057" s="166">
        <f>INDEX(Sorted_by_Variable!X$117:X$169,D1054)</f>
        <v>2321.8308889755804</v>
      </c>
      <c r="Z1057" s="166">
        <f>INDEX(Sorted_by_Variable!Y$117:Y$169,D1054)</f>
        <v>2419.3164552740054</v>
      </c>
      <c r="AA1057" s="166">
        <f>INDEX(Sorted_by_Variable!Z$117:Z$169,D1054)</f>
        <v>2503.8996601198987</v>
      </c>
      <c r="AB1057" s="166">
        <f>INDEX(Sorted_by_Variable!AA$117:AA$169,D1054)</f>
        <v>2575.7217021500646</v>
      </c>
      <c r="AC1057" s="166">
        <f>INDEX(Sorted_by_Variable!AB$117:AB$169,D1054)</f>
        <v>2634.910216388299</v>
      </c>
      <c r="AD1057" s="166">
        <f>INDEX(Sorted_by_Variable!AC$117:AC$169,D1054)</f>
        <v>2682.8219453233319</v>
      </c>
      <c r="AE1057" s="166">
        <f>INDEX(Sorted_by_Variable!AD$117:AD$169,D1054)</f>
        <v>2721.4254032683912</v>
      </c>
      <c r="AF1057" s="166">
        <f>INDEX(Sorted_by_Variable!AE$117:AE$169,D1054)</f>
        <v>2752.6713969089114</v>
      </c>
      <c r="AG1057" s="166">
        <f>INDEX(Sorted_by_Variable!AF$117:AF$169,D1054)</f>
        <v>2778.4850125074081</v>
      </c>
      <c r="AH1057" s="166">
        <f>INDEX(Sorted_by_Variable!AG$117:AG$169,D1054)</f>
        <v>2800.758436494848</v>
      </c>
      <c r="AI1057" s="166">
        <f>INDEX(Sorted_by_Variable!AH$117:AH$169,D1054)</f>
        <v>2821.0792785254034</v>
      </c>
      <c r="AJ1057" s="166">
        <f>INDEX(Sorted_by_Variable!AI$117:AI$169,D1054)</f>
        <v>2841.2690788817263</v>
      </c>
      <c r="AK1057" s="166">
        <f>INDEX(Sorted_by_Variable!AJ$117:AJ$169,D1054)</f>
        <v>2862.7806834993935</v>
      </c>
      <c r="AL1057" s="166">
        <f>INDEX(Sorted_by_Variable!AK$117:AK$169,D1054)</f>
        <v>2885.4469918890736</v>
      </c>
      <c r="AM1057" s="166">
        <f>INDEX(Sorted_by_Variable!AL$117:AL$169,D1054)</f>
        <v>2909.1163965861606</v>
      </c>
      <c r="AN1057" s="166">
        <f>INDEX(Sorted_by_Variable!AM$117:AM$169,D1054)</f>
        <v>2933.652201174973</v>
      </c>
      <c r="AO1057" s="166">
        <f>INDEX(Sorted_by_Variable!AN$117:AN$169,D1054)</f>
        <v>2958.9320727867653</v>
      </c>
      <c r="AP1057" s="166">
        <f>INDEX(Sorted_by_Variable!AO$117:AO$169,D1054)</f>
        <v>2984.8475277279022</v>
      </c>
      <c r="AQ1057" s="168">
        <f>INDEX(Sorted_by_Variable!AP$117:AP$169,D1054)</f>
        <v>3011.303448958136</v>
      </c>
      <c r="AS1057" s="69" t="str">
        <f t="shared" si="165"/>
        <v>Net cumulative savings</v>
      </c>
    </row>
    <row r="1058" spans="2:45" x14ac:dyDescent="0.35">
      <c r="C1058" t="s">
        <v>2390</v>
      </c>
      <c r="D1058" s="76" t="s">
        <v>1</v>
      </c>
      <c r="E1058" s="174">
        <f t="shared" ref="E1058:AQ1058" si="166">E1057/E1055</f>
        <v>0</v>
      </c>
      <c r="F1058" s="173">
        <f t="shared" si="166"/>
        <v>0</v>
      </c>
      <c r="G1058" s="174">
        <f t="shared" si="166"/>
        <v>0</v>
      </c>
      <c r="H1058" s="174">
        <f t="shared" si="166"/>
        <v>0</v>
      </c>
      <c r="I1058" s="174">
        <f t="shared" si="166"/>
        <v>0</v>
      </c>
      <c r="J1058" s="174">
        <f t="shared" si="166"/>
        <v>1.32322284988878E-3</v>
      </c>
      <c r="K1058" s="174">
        <f t="shared" si="166"/>
        <v>4.5410417943975894E-3</v>
      </c>
      <c r="L1058" s="174">
        <f t="shared" si="166"/>
        <v>9.5175760916739478E-3</v>
      </c>
      <c r="M1058" s="174">
        <f t="shared" si="166"/>
        <v>1.6109767718954466E-2</v>
      </c>
      <c r="N1058" s="174">
        <f t="shared" si="166"/>
        <v>2.4169111686105388E-2</v>
      </c>
      <c r="O1058" s="174">
        <f t="shared" si="166"/>
        <v>3.3543356738429266E-2</v>
      </c>
      <c r="P1058" s="174">
        <f t="shared" si="166"/>
        <v>4.4078154492566524E-2</v>
      </c>
      <c r="Q1058" s="174">
        <f t="shared" si="166"/>
        <v>5.5300439079744107E-2</v>
      </c>
      <c r="R1058" s="175">
        <f t="shared" si="166"/>
        <v>6.553219255481714E-2</v>
      </c>
      <c r="S1058" s="174">
        <f t="shared" si="166"/>
        <v>7.4813278502671873E-2</v>
      </c>
      <c r="T1058" s="174">
        <f t="shared" si="166"/>
        <v>8.3181666327165629E-2</v>
      </c>
      <c r="U1058" s="174">
        <f t="shared" si="166"/>
        <v>9.0673517381413937E-2</v>
      </c>
      <c r="V1058" s="174">
        <f t="shared" si="166"/>
        <v>9.732326713778354E-2</v>
      </c>
      <c r="W1058" s="174">
        <f t="shared" si="166"/>
        <v>0.10316370357916756</v>
      </c>
      <c r="X1058" s="174">
        <f t="shared" si="166"/>
        <v>0.10822604198478832</v>
      </c>
      <c r="Y1058" s="174">
        <f t="shared" si="166"/>
        <v>0.11253999627582387</v>
      </c>
      <c r="Z1058" s="174">
        <f t="shared" si="166"/>
        <v>0.1161338470785703</v>
      </c>
      <c r="AA1058" s="174">
        <f t="shared" si="166"/>
        <v>0.11903450665561509</v>
      </c>
      <c r="AB1058" s="174">
        <f t="shared" si="166"/>
        <v>0.12126758084859235</v>
      </c>
      <c r="AC1058" s="174">
        <f t="shared" si="166"/>
        <v>0.12285742816950368</v>
      </c>
      <c r="AD1058" s="174">
        <f t="shared" si="166"/>
        <v>0.1238845849789859</v>
      </c>
      <c r="AE1058" s="174">
        <f t="shared" si="166"/>
        <v>0.12445480713600458</v>
      </c>
      <c r="AF1058" s="174">
        <f t="shared" si="166"/>
        <v>0.12466927488452192</v>
      </c>
      <c r="AG1058" s="174">
        <f t="shared" si="166"/>
        <v>0.12462436071095556</v>
      </c>
      <c r="AH1058" s="174">
        <f t="shared" si="166"/>
        <v>0.12450931308960902</v>
      </c>
      <c r="AI1058" s="174">
        <f t="shared" si="166"/>
        <v>0.12430047108260735</v>
      </c>
      <c r="AJ1058" s="174">
        <f t="shared" si="166"/>
        <v>0.1240798180315951</v>
      </c>
      <c r="AK1058" s="174">
        <f t="shared" si="166"/>
        <v>0.12391051453002447</v>
      </c>
      <c r="AL1058" s="174">
        <f t="shared" si="166"/>
        <v>0.12378399125440567</v>
      </c>
      <c r="AM1058" s="174">
        <f t="shared" si="166"/>
        <v>0.12369261723025808</v>
      </c>
      <c r="AN1058" s="174">
        <f t="shared" si="166"/>
        <v>0.1236296400795981</v>
      </c>
      <c r="AO1058" s="174">
        <f t="shared" si="166"/>
        <v>0.12358912989558887</v>
      </c>
      <c r="AP1058" s="174">
        <f t="shared" si="166"/>
        <v>0.12356592654113464</v>
      </c>
      <c r="AQ1058" s="175">
        <f t="shared" si="166"/>
        <v>0.12355559017919565</v>
      </c>
      <c r="AS1058" s="69" t="str">
        <f t="shared" si="165"/>
        <v>Net cumulative savings as a percent of sales before EE</v>
      </c>
    </row>
    <row r="1059" spans="2:45" x14ac:dyDescent="0.35">
      <c r="C1059" t="s">
        <v>2378</v>
      </c>
      <c r="D1059" s="76" t="s">
        <v>0</v>
      </c>
      <c r="E1059" s="166">
        <f>INDEX(Sorted_by_Variable!D$227:D$279,D1054)</f>
        <v>0</v>
      </c>
      <c r="F1059" s="167">
        <f>INDEX(Sorted_by_Variable!E$227:E$279,D1054)</f>
        <v>0</v>
      </c>
      <c r="G1059" s="166">
        <f>INDEX(Sorted_by_Variable!F$227:F$279,D1054)</f>
        <v>0</v>
      </c>
      <c r="H1059" s="166">
        <f>INDEX(Sorted_by_Variable!G$227:G$279,D1054)</f>
        <v>0</v>
      </c>
      <c r="I1059" s="166">
        <f>INDEX(Sorted_by_Variable!H$227:H$279,D1054)</f>
        <v>0</v>
      </c>
      <c r="J1059" s="166">
        <f>INDEX(Sorted_by_Variable!I$227:I$279,D1054)</f>
        <v>23.605</v>
      </c>
      <c r="K1059" s="166">
        <f>INDEX(Sorted_by_Variable!J$227:J$279,D1054)</f>
        <v>59.434239333131259</v>
      </c>
      <c r="L1059" s="166">
        <f>INDEX(Sorted_by_Variable!K$227:K$279,D1054)</f>
        <v>95.681849930910957</v>
      </c>
      <c r="M1059" s="166">
        <f>INDEX(Sorted_by_Variable!L$227:L$279,D1054)</f>
        <v>132.16125430522254</v>
      </c>
      <c r="N1059" s="166">
        <f>INDEX(Sorted_by_Variable!M$227:M$279,D1054)</f>
        <v>168.69969361717833</v>
      </c>
      <c r="O1059" s="166">
        <f>INDEX(Sorted_by_Variable!N$227:N$279,D1054)</f>
        <v>205.14004728700922</v>
      </c>
      <c r="P1059" s="166">
        <f>INDEX(Sorted_by_Variable!O$227:O$279,D1054)</f>
        <v>241.34235439334523</v>
      </c>
      <c r="Q1059" s="166">
        <f>INDEX(Sorted_by_Variable!P$227:P$279,D1054)</f>
        <v>271.11011964764265</v>
      </c>
      <c r="R1059" s="168">
        <f>INDEX(Sorted_by_Variable!Q$227:Q$279,D1054)</f>
        <v>270.53735142543002</v>
      </c>
      <c r="S1059" s="166">
        <f>INDEX(Sorted_by_Variable!R$227:R$279,D1054)</f>
        <v>270.21412247615979</v>
      </c>
      <c r="T1059" s="166">
        <f>INDEX(Sorted_by_Variable!S$227:S$279,D1054)</f>
        <v>270.13649970089205</v>
      </c>
      <c r="U1059" s="166">
        <f>INDEX(Sorted_by_Variable!T$227:T$279,D1054)</f>
        <v>270.30080855582645</v>
      </c>
      <c r="V1059" s="166">
        <f>INDEX(Sorted_by_Variable!U$227:U$279,D1054)</f>
        <v>270.70362609377696</v>
      </c>
      <c r="W1059" s="166">
        <f>INDEX(Sorted_by_Variable!V$227:V$279,D1054)</f>
        <v>271.34177431438832</v>
      </c>
      <c r="X1059" s="166">
        <f>INDEX(Sorted_by_Variable!W$227:W$279,D1054)</f>
        <v>272.21231381297343</v>
      </c>
      <c r="Y1059" s="166">
        <f>INDEX(Sorted_by_Variable!X$227:X$279,D1054)</f>
        <v>273.3125377182439</v>
      </c>
      <c r="Z1059" s="166">
        <f>INDEX(Sorted_by_Variable!Y$227:Y$279,D1054)</f>
        <v>274.63996590958988</v>
      </c>
      <c r="AA1059" s="166">
        <f>INDEX(Sorted_by_Variable!Z$227:Z$279,D1054)</f>
        <v>276.1923395049306</v>
      </c>
      <c r="AB1059" s="166">
        <f>INDEX(Sorted_by_Variable!AA$227:AA$279,D1054)</f>
        <v>277.9676156105163</v>
      </c>
      <c r="AC1059" s="166">
        <f>INDEX(Sorted_by_Variable!AB$227:AB$279,D1054)</f>
        <v>279.96396232440145</v>
      </c>
      <c r="AD1059" s="166">
        <f>INDEX(Sorted_by_Variable!AC$227:AC$279,D1054)</f>
        <v>282.17975398564198</v>
      </c>
      <c r="AE1059" s="166">
        <f>INDEX(Sorted_by_Variable!AD$227:AD$279,D1054)</f>
        <v>284.59493113527429</v>
      </c>
      <c r="AF1059" s="166">
        <f>INDEX(Sorted_by_Variable!AE$227:AE$279,D1054)</f>
        <v>287.18026057833316</v>
      </c>
      <c r="AG1059" s="166">
        <f>INDEX(Sorted_by_Variable!AF$227:AF$279,D1054)</f>
        <v>289.90677760331545</v>
      </c>
      <c r="AH1059" s="166">
        <f>INDEX(Sorted_by_Variable!AG$227:AG$279,D1054)</f>
        <v>292.74590620205538</v>
      </c>
      <c r="AI1059" s="166">
        <f>INDEX(Sorted_by_Variable!AH$227:AH$279,D1054)</f>
        <v>295.40415892490972</v>
      </c>
      <c r="AJ1059" s="166">
        <f>INDEX(Sorted_by_Variable!AI$227:AI$279,D1054)</f>
        <v>298.11847538391817</v>
      </c>
      <c r="AK1059" s="166">
        <f>INDEX(Sorted_by_Variable!AJ$227:AJ$279,D1054)</f>
        <v>300.86177205243399</v>
      </c>
      <c r="AL1059" s="166">
        <f>INDEX(Sorted_by_Variable!AK$227:AK$279,D1054)</f>
        <v>303.61249796271102</v>
      </c>
      <c r="AM1059" s="166">
        <f>INDEX(Sorted_by_Variable!AL$227:AL$279,D1054)</f>
        <v>306.3734035062518</v>
      </c>
      <c r="AN1059" s="166">
        <f>INDEX(Sorted_by_Variable!AM$227:AM$279,D1054)</f>
        <v>309.14700886141668</v>
      </c>
      <c r="AO1059" s="166">
        <f>INDEX(Sorted_by_Variable!AN$227:AN$279,D1054)</f>
        <v>311.93561274258639</v>
      </c>
      <c r="AP1059" s="166">
        <f>INDEX(Sorted_by_Variable!AO$227:AO$279,D1054)</f>
        <v>314.7413006323934</v>
      </c>
      <c r="AQ1059" s="168">
        <f>INDEX(Sorted_by_Variable!AP$227:AP$279,D1054)</f>
        <v>317.56595251717607</v>
      </c>
      <c r="AS1059" s="69" t="str">
        <f t="shared" si="165"/>
        <v>Annual first-year savings</v>
      </c>
    </row>
    <row r="1060" spans="2:45" x14ac:dyDescent="0.35">
      <c r="C1060" t="s">
        <v>2379</v>
      </c>
      <c r="D1060" s="76" t="s">
        <v>1</v>
      </c>
      <c r="E1060" s="174">
        <f>INDEX(Sorted_by_Variable!D$282:D$335,D1054)</f>
        <v>0</v>
      </c>
      <c r="F1060" s="173">
        <f>INDEX(Sorted_by_Variable!E$282:E$335,D1054)</f>
        <v>1.3908731147791744E-3</v>
      </c>
      <c r="G1060" s="174">
        <f>INDEX(Sorted_by_Variable!F$282:F$335,D1054)</f>
        <v>1.375541524273988E-3</v>
      </c>
      <c r="H1060" s="174">
        <f>INDEX(Sorted_by_Variable!G$282:G$335,D1054)</f>
        <v>1.3622710483336246E-3</v>
      </c>
      <c r="I1060" s="174">
        <f>INDEX(Sorted_by_Variable!H$282:H$335,D1054)</f>
        <v>1.3491285987222209E-3</v>
      </c>
      <c r="J1060" s="174">
        <f>INDEX(Sorted_by_Variable!I$282:I$335,D1054)</f>
        <v>1.336112940311437E-3</v>
      </c>
      <c r="K1060" s="174">
        <f>INDEX(Sorted_by_Variable!J$282:J$335,D1054)</f>
        <v>1.324976088524672E-3</v>
      </c>
      <c r="L1060" s="174">
        <f>INDEX(Sorted_by_Variable!K$282:K$335,D1054)</f>
        <v>1.3164351028643645E-3</v>
      </c>
      <c r="M1060" s="174">
        <f>INDEX(Sorted_by_Variable!L$282:L$335,D1054)</f>
        <v>1.3102852788921242E-3</v>
      </c>
      <c r="N1060" s="174">
        <f>INDEX(Sorted_by_Variable!M$282:M$335,D1054)</f>
        <v>1.3063387444920099E-3</v>
      </c>
      <c r="O1060" s="174">
        <f>INDEX(Sorted_by_Variable!N$282:N$335,D1054)</f>
        <v>1.3044208066388455E-3</v>
      </c>
      <c r="P1060" s="174">
        <f>INDEX(Sorted_by_Variable!O$282:O$335,D1054)</f>
        <v>1.3043667645795194E-3</v>
      </c>
      <c r="Q1060" s="174">
        <f>INDEX(Sorted_by_Variable!P$282:P$335,D1054)</f>
        <v>1.3060191204230423E-3</v>
      </c>
      <c r="R1060" s="175">
        <f>INDEX(Sorted_by_Variable!Q$282:Q$335,D1054)</f>
        <v>1.3087841591352166E-3</v>
      </c>
      <c r="S1060" s="174">
        <f>INDEX(Sorted_by_Variable!R$282:R$335,D1054)</f>
        <v>1.3103497210114879E-3</v>
      </c>
      <c r="T1060" s="174">
        <f>INDEX(Sorted_by_Variable!S$282:S$335,D1054)</f>
        <v>1.3107262454057436E-3</v>
      </c>
      <c r="U1060" s="174">
        <f>INDEX(Sorted_by_Variable!T$282:T$335,D1054)</f>
        <v>1.3099294888970754E-3</v>
      </c>
      <c r="V1060" s="174">
        <f>INDEX(Sorted_by_Variable!U$282:U$335,D1054)</f>
        <v>1.3079802628035045E-3</v>
      </c>
      <c r="W1060" s="174">
        <f>INDEX(Sorted_by_Variable!V$282:V$335,D1054)</f>
        <v>1.3049041228342282E-3</v>
      </c>
      <c r="X1060" s="174">
        <f>INDEX(Sorted_by_Variable!W$282:W$335,D1054)</f>
        <v>1.300731017786621E-3</v>
      </c>
      <c r="Y1060" s="174">
        <f>INDEX(Sorted_by_Variable!X$282:X$335,D1054)</f>
        <v>1.2954949046831271E-3</v>
      </c>
      <c r="Z1060" s="174">
        <f>INDEX(Sorted_by_Variable!Y$282:Y$335,D1054)</f>
        <v>1.2892333380079132E-3</v>
      </c>
      <c r="AA1060" s="174">
        <f>INDEX(Sorted_by_Variable!Z$282:Z$335,D1054)</f>
        <v>1.2819870407509222E-3</v>
      </c>
      <c r="AB1060" s="174">
        <f>INDEX(Sorted_by_Variable!AA$282:AA$335,D1054)</f>
        <v>1.2737994648129231E-3</v>
      </c>
      <c r="AC1060" s="174">
        <f>INDEX(Sorted_by_Variable!AB$282:AB$335,D1054)</f>
        <v>1.2647163479909754E-3</v>
      </c>
      <c r="AD1060" s="174">
        <f>INDEX(Sorted_by_Variable!AC$282:AC$335,D1054)</f>
        <v>1.2547852742759717E-3</v>
      </c>
      <c r="AE1060" s="174">
        <f>INDEX(Sorted_by_Variable!AD$282:AD$335,D1054)</f>
        <v>1.2441367054134224E-3</v>
      </c>
      <c r="AF1060" s="174">
        <f>INDEX(Sorted_by_Variable!AE$282:AE$335,D1054)</f>
        <v>1.2329364117399711E-3</v>
      </c>
      <c r="AG1060" s="174">
        <f>INDEX(Sorted_by_Variable!AF$282:AF$335,D1054)</f>
        <v>1.2213408838771167E-3</v>
      </c>
      <c r="AH1060" s="174">
        <f>INDEX(Sorted_by_Variable!AG$282:AG$335,D1054)</f>
        <v>1.2094959912287034E-3</v>
      </c>
      <c r="AI1060" s="174">
        <f>INDEX(Sorted_by_Variable!AH$282:AH$335,D1054)</f>
        <v>1.1986121024450578E-3</v>
      </c>
      <c r="AJ1060" s="174">
        <f>INDEX(Sorted_by_Variable!AI$282:AI$335,D1054)</f>
        <v>1.187698949365754E-3</v>
      </c>
      <c r="AK1060" s="174">
        <f>INDEX(Sorted_by_Variable!AJ$282:AJ$335,D1054)</f>
        <v>1.1768693562646836E-3</v>
      </c>
      <c r="AL1060" s="174">
        <f>INDEX(Sorted_by_Variable!AK$282:AK$335,D1054)</f>
        <v>1.1662069327708856E-3</v>
      </c>
      <c r="AM1060" s="174">
        <f>INDEX(Sorted_by_Variable!AL$282:AL$335,D1054)</f>
        <v>1.1556975767081387E-3</v>
      </c>
      <c r="AN1060" s="174">
        <f>INDEX(Sorted_by_Variable!AM$282:AM$335,D1054)</f>
        <v>1.145328888363023E-3</v>
      </c>
      <c r="AO1060" s="174">
        <f>INDEX(Sorted_by_Variable!AN$282:AN$335,D1054)</f>
        <v>1.1350900170933275E-3</v>
      </c>
      <c r="AP1060" s="174">
        <f>INDEX(Sorted_by_Variable!AO$282:AO$335,D1054)</f>
        <v>1.1249715219724117E-3</v>
      </c>
      <c r="AQ1060" s="175">
        <f>INDEX(Sorted_by_Variable!AP$282:AP$335,D1054)</f>
        <v>1.114965244836344E-3</v>
      </c>
      <c r="AS1060" s="69" t="str">
        <f t="shared" si="165"/>
        <v>EIA and EERS savings as a percent of previous year sales</v>
      </c>
    </row>
    <row r="1061" spans="2:45" x14ac:dyDescent="0.35">
      <c r="C1061" t="s">
        <v>2391</v>
      </c>
      <c r="D1061" s="76" t="s">
        <v>1</v>
      </c>
      <c r="E1061" s="174">
        <f>INDEX(Sorted_by_Variable!D$337:D$389,D1054)</f>
        <v>0</v>
      </c>
      <c r="F1061" s="173">
        <f>INDEX(Sorted_by_Variable!E$337:E$389,D1054)</f>
        <v>0</v>
      </c>
      <c r="G1061" s="174">
        <f>INDEX(Sorted_by_Variable!F$337:F$389,D1054)</f>
        <v>0</v>
      </c>
      <c r="H1061" s="174">
        <f>INDEX(Sorted_by_Variable!G$337:G$389,D1054)</f>
        <v>0</v>
      </c>
      <c r="I1061" s="174">
        <f>INDEX(Sorted_by_Variable!H$337:H$389,D1054)</f>
        <v>0</v>
      </c>
      <c r="J1061" s="174">
        <f>INDEX(Sorted_by_Variable!I$337:I$389,D1054)</f>
        <v>1.336112940311437E-3</v>
      </c>
      <c r="K1061" s="174">
        <f>INDEX(Sorted_by_Variable!J$337:J$389,D1054)</f>
        <v>3.3361129403114368E-3</v>
      </c>
      <c r="L1061" s="174">
        <f>INDEX(Sorted_by_Variable!K$337:K$389,D1054)</f>
        <v>5.3361129403114368E-3</v>
      </c>
      <c r="M1061" s="174">
        <f>INDEX(Sorted_by_Variable!L$337:L$389,D1054)</f>
        <v>7.3361129403114369E-3</v>
      </c>
      <c r="N1061" s="174">
        <f>INDEX(Sorted_by_Variable!M$337:M$389,D1054)</f>
        <v>9.3361129403114369E-3</v>
      </c>
      <c r="O1061" s="174">
        <f>INDEX(Sorted_by_Variable!N$337:N$389,D1054)</f>
        <v>1.1336112940311437E-2</v>
      </c>
      <c r="P1061" s="174">
        <f>INDEX(Sorted_by_Variable!O$337:O$389,D1054)</f>
        <v>1.3336112940311437E-2</v>
      </c>
      <c r="Q1061" s="174">
        <f>INDEX(Sorted_by_Variable!P$337:P$389,D1054)</f>
        <v>1.4999999999999999E-2</v>
      </c>
      <c r="R1061" s="175">
        <f>INDEX(Sorted_by_Variable!Q$337:Q$389,D1054)</f>
        <v>1.4999999999999999E-2</v>
      </c>
      <c r="S1061" s="174">
        <f>INDEX(Sorted_by_Variable!R$337:R$389,D1054)</f>
        <v>1.4999999999999999E-2</v>
      </c>
      <c r="T1061" s="174">
        <f>INDEX(Sorted_by_Variable!S$337:S$389,D1054)</f>
        <v>1.4999999999999999E-2</v>
      </c>
      <c r="U1061" s="174">
        <f>INDEX(Sorted_by_Variable!T$337:T$389,D1054)</f>
        <v>1.4999999999999999E-2</v>
      </c>
      <c r="V1061" s="174">
        <f>INDEX(Sorted_by_Variable!U$337:U$389,D1054)</f>
        <v>1.4999999999999999E-2</v>
      </c>
      <c r="W1061" s="174">
        <f>INDEX(Sorted_by_Variable!V$337:V$389,D1054)</f>
        <v>1.4999999999999999E-2</v>
      </c>
      <c r="X1061" s="174">
        <f>INDEX(Sorted_by_Variable!W$337:W$389,D1054)</f>
        <v>1.4999999999999999E-2</v>
      </c>
      <c r="Y1061" s="174">
        <f>INDEX(Sorted_by_Variable!X$337:X$389,D1054)</f>
        <v>1.4999999999999999E-2</v>
      </c>
      <c r="Z1061" s="174">
        <f>INDEX(Sorted_by_Variable!Y$337:Y$389,D1054)</f>
        <v>1.4999999999999999E-2</v>
      </c>
      <c r="AA1061" s="174">
        <f>INDEX(Sorted_by_Variable!Z$337:Z$389,D1054)</f>
        <v>1.4999999999999999E-2</v>
      </c>
      <c r="AB1061" s="174">
        <f>INDEX(Sorted_by_Variable!AA$337:AA$389,D1054)</f>
        <v>1.4999999999999999E-2</v>
      </c>
      <c r="AC1061" s="174">
        <f>INDEX(Sorted_by_Variable!AB$337:AB$389,D1054)</f>
        <v>1.4999999999999999E-2</v>
      </c>
      <c r="AD1061" s="174">
        <f>INDEX(Sorted_by_Variable!AC$337:AC$389,D1054)</f>
        <v>1.4999999999999999E-2</v>
      </c>
      <c r="AE1061" s="174">
        <f>INDEX(Sorted_by_Variable!AD$337:AD$389,D1054)</f>
        <v>1.4999999999999999E-2</v>
      </c>
      <c r="AF1061" s="174">
        <f>INDEX(Sorted_by_Variable!AE$337:AE$389,D1054)</f>
        <v>1.4999999999999999E-2</v>
      </c>
      <c r="AG1061" s="174">
        <f>INDEX(Sorted_by_Variable!AF$337:AF$389,D1054)</f>
        <v>1.4999999999999999E-2</v>
      </c>
      <c r="AH1061" s="174">
        <f>INDEX(Sorted_by_Variable!AG$337:AG$389,D1054)</f>
        <v>1.4999999999999999E-2</v>
      </c>
      <c r="AI1061" s="174">
        <f>INDEX(Sorted_by_Variable!AH$337:AH$389,D1054)</f>
        <v>1.4999999999999999E-2</v>
      </c>
      <c r="AJ1061" s="174">
        <f>INDEX(Sorted_by_Variable!AI$337:AI$389,D1054)</f>
        <v>1.4999999999999999E-2</v>
      </c>
      <c r="AK1061" s="174">
        <f>INDEX(Sorted_by_Variable!AJ$337:AJ$389,D1054)</f>
        <v>1.4999999999999999E-2</v>
      </c>
      <c r="AL1061" s="174">
        <f>INDEX(Sorted_by_Variable!AK$337:AK$389,D1054)</f>
        <v>1.4999999999999999E-2</v>
      </c>
      <c r="AM1061" s="174">
        <f>INDEX(Sorted_by_Variable!AL$337:AL$389,D1054)</f>
        <v>1.4999999999999999E-2</v>
      </c>
      <c r="AN1061" s="174">
        <f>INDEX(Sorted_by_Variable!AM$337:AM$389,D1054)</f>
        <v>1.4999999999999999E-2</v>
      </c>
      <c r="AO1061" s="174">
        <f>INDEX(Sorted_by_Variable!AN$337:AN$389,D1054)</f>
        <v>1.4999999999999999E-2</v>
      </c>
      <c r="AP1061" s="174">
        <f>INDEX(Sorted_by_Variable!AO$337:AO$389,D1054)</f>
        <v>1.4999999999999999E-2</v>
      </c>
      <c r="AQ1061" s="175">
        <f>INDEX(Sorted_by_Variable!AP$337:AP$389,D1054)</f>
        <v>1.4999999999999999E-2</v>
      </c>
      <c r="AS1061" s="69" t="str">
        <f t="shared" si="165"/>
        <v>First-year savings as a percent of previous year sales</v>
      </c>
    </row>
    <row r="1062" spans="2:45" x14ac:dyDescent="0.35">
      <c r="B1062" s="231"/>
      <c r="C1062" s="231" t="s">
        <v>2414</v>
      </c>
      <c r="D1062" s="248"/>
      <c r="E1062" s="250"/>
      <c r="F1062" s="249"/>
      <c r="G1062" s="250"/>
      <c r="H1062" s="250"/>
      <c r="I1062" s="250"/>
      <c r="J1062" s="250"/>
      <c r="K1062" s="250"/>
      <c r="L1062" s="250"/>
      <c r="M1062" s="250"/>
      <c r="N1062" s="250"/>
      <c r="O1062" s="250"/>
      <c r="P1062" s="250"/>
      <c r="Q1062" s="250"/>
      <c r="R1062" s="251"/>
      <c r="S1062" s="250"/>
      <c r="T1062" s="250"/>
      <c r="U1062" s="250"/>
      <c r="V1062" s="250"/>
      <c r="W1062" s="250"/>
      <c r="X1062" s="250"/>
      <c r="Y1062" s="250"/>
      <c r="Z1062" s="250"/>
      <c r="AA1062" s="250"/>
      <c r="AB1062" s="250"/>
      <c r="AC1062" s="250"/>
      <c r="AD1062" s="250"/>
      <c r="AE1062" s="250"/>
      <c r="AF1062" s="250"/>
      <c r="AG1062" s="250"/>
      <c r="AH1062" s="250"/>
      <c r="AI1062" s="250"/>
      <c r="AJ1062" s="250"/>
      <c r="AK1062" s="250"/>
      <c r="AL1062" s="250"/>
      <c r="AM1062" s="250"/>
      <c r="AN1062" s="250"/>
      <c r="AO1062" s="250"/>
      <c r="AP1062" s="250"/>
      <c r="AQ1062" s="251"/>
      <c r="AS1062" s="69" t="str">
        <f t="shared" si="165"/>
        <v>Levelized cost of saved energy associated with program year</v>
      </c>
    </row>
    <row r="1063" spans="2:45" x14ac:dyDescent="0.35">
      <c r="B1063" s="36"/>
      <c r="C1063" s="267" t="s">
        <v>2403</v>
      </c>
      <c r="D1063" s="76" t="s">
        <v>2375</v>
      </c>
      <c r="E1063" s="197"/>
      <c r="F1063" s="196">
        <f>INDEX(Sorted_by_Variable!E$392:E$444,D1054)</f>
        <v>0</v>
      </c>
      <c r="G1063" s="197">
        <f>INDEX(Sorted_by_Variable!F$392:F$444,D1054)</f>
        <v>0</v>
      </c>
      <c r="H1063" s="197">
        <f>INDEX(Sorted_by_Variable!G$392:G$444,D1054)</f>
        <v>0</v>
      </c>
      <c r="I1063" s="197">
        <f>INDEX(Sorted_by_Variable!H$392:H$444,D1054)</f>
        <v>0</v>
      </c>
      <c r="J1063" s="197">
        <f>INDEX(Sorted_by_Variable!I$392:I$444,D1054)</f>
        <v>6.5088934148849056</v>
      </c>
      <c r="K1063" s="197">
        <f>INDEX(Sorted_by_Variable!J$392:J$444,D1054)</f>
        <v>6.5088934148849074</v>
      </c>
      <c r="L1063" s="197">
        <f>INDEX(Sorted_by_Variable!K$392:K$444,D1054)</f>
        <v>7.8106720978618869</v>
      </c>
      <c r="M1063" s="197">
        <f>INDEX(Sorted_by_Variable!L$392:L$444,D1054)</f>
        <v>7.810672097861886</v>
      </c>
      <c r="N1063" s="197">
        <f>INDEX(Sorted_by_Variable!M$392:M$444,D1054)</f>
        <v>7.810672097861886</v>
      </c>
      <c r="O1063" s="197">
        <f>INDEX(Sorted_by_Variable!N$392:N$444,D1054)</f>
        <v>9.1124507808388664</v>
      </c>
      <c r="P1063" s="197">
        <f>INDEX(Sorted_by_Variable!O$392:O$444,D1054)</f>
        <v>9.1124507808388664</v>
      </c>
      <c r="Q1063" s="197">
        <f>INDEX(Sorted_by_Variable!P$392:P$444,D1054)</f>
        <v>9.1124507808388682</v>
      </c>
      <c r="R1063" s="198">
        <f>INDEX(Sorted_by_Variable!Q$392:Q$444,D1054)</f>
        <v>9.1124507808388664</v>
      </c>
      <c r="S1063" s="197">
        <f>INDEX(Sorted_by_Variable!R$392:R$444,D1054)</f>
        <v>9.1124507808388682</v>
      </c>
      <c r="T1063" s="197">
        <f>INDEX(Sorted_by_Variable!S$392:S$444,D1054)</f>
        <v>9.1124507808388646</v>
      </c>
      <c r="U1063" s="197">
        <f>INDEX(Sorted_by_Variable!T$392:T$444,D1054)</f>
        <v>9.1124507808388682</v>
      </c>
      <c r="V1063" s="197">
        <f>INDEX(Sorted_by_Variable!U$392:U$444,D1054)</f>
        <v>9.1124507808388664</v>
      </c>
      <c r="W1063" s="197">
        <f>INDEX(Sorted_by_Variable!V$392:V$444,D1054)</f>
        <v>9.1124507808388682</v>
      </c>
      <c r="X1063" s="197">
        <f>INDEX(Sorted_by_Variable!W$392:W$444,D1054)</f>
        <v>9.1124507808388699</v>
      </c>
      <c r="Y1063" s="197">
        <f>INDEX(Sorted_by_Variable!X$392:X$444,D1054)</f>
        <v>9.1124507808388664</v>
      </c>
      <c r="Z1063" s="197">
        <f>INDEX(Sorted_by_Variable!Y$392:Y$444,D1054)</f>
        <v>9.1124507808388682</v>
      </c>
      <c r="AA1063" s="197">
        <f>INDEX(Sorted_by_Variable!Z$392:Z$444,D1054)</f>
        <v>9.1124507808388699</v>
      </c>
      <c r="AB1063" s="197">
        <f>INDEX(Sorted_by_Variable!AA$392:AA$444,D1054)</f>
        <v>9.1124507808388682</v>
      </c>
      <c r="AC1063" s="197">
        <f>INDEX(Sorted_by_Variable!AB$392:AB$444,D1054)</f>
        <v>9.1124507808388664</v>
      </c>
      <c r="AD1063" s="197">
        <f>INDEX(Sorted_by_Variable!AC$392:AC$444,D1054)</f>
        <v>9.1124507808388717</v>
      </c>
      <c r="AE1063" s="197">
        <f>INDEX(Sorted_by_Variable!AD$392:AD$444,D1054)</f>
        <v>9.1124507808388664</v>
      </c>
      <c r="AF1063" s="197">
        <f>INDEX(Sorted_by_Variable!AE$392:AE$444,D1054)</f>
        <v>9.1124507808388682</v>
      </c>
      <c r="AG1063" s="197">
        <f>INDEX(Sorted_by_Variable!AF$392:AF$444,D1054)</f>
        <v>9.1124507808388699</v>
      </c>
      <c r="AH1063" s="197">
        <f>INDEX(Sorted_by_Variable!AG$392:AG$444,D1054)</f>
        <v>9.1124507808388682</v>
      </c>
      <c r="AI1063" s="197">
        <f>INDEX(Sorted_by_Variable!AH$392:AH$444,D1054)</f>
        <v>9.1124507808388699</v>
      </c>
      <c r="AJ1063" s="197">
        <f>INDEX(Sorted_by_Variable!AI$392:AI$444,D1054)</f>
        <v>9.1124507808388699</v>
      </c>
      <c r="AK1063" s="197">
        <f>INDEX(Sorted_by_Variable!AJ$392:AJ$444,D1054)</f>
        <v>9.1124507808388682</v>
      </c>
      <c r="AL1063" s="197">
        <f>INDEX(Sorted_by_Variable!AK$392:AK$444,D1054)</f>
        <v>9.1124507808388682</v>
      </c>
      <c r="AM1063" s="197">
        <f>INDEX(Sorted_by_Variable!AL$392:AL$444,D1054)</f>
        <v>9.1124507808388682</v>
      </c>
      <c r="AN1063" s="197">
        <f>INDEX(Sorted_by_Variable!AM$392:AM$444,D1054)</f>
        <v>9.1124507808388682</v>
      </c>
      <c r="AO1063" s="197">
        <f>INDEX(Sorted_by_Variable!AN$392:AN$444,D1054)</f>
        <v>9.1124507808388664</v>
      </c>
      <c r="AP1063" s="197">
        <f>INDEX(Sorted_by_Variable!AO$392:AO$444,D1054)</f>
        <v>9.1124507808388682</v>
      </c>
      <c r="AQ1063" s="198">
        <f>INDEX(Sorted_by_Variable!AP$392:AP$444,D1054)</f>
        <v>9.1124507808388717</v>
      </c>
      <c r="AS1063" s="69" t="str">
        <f t="shared" si="165"/>
        <v>Total levelized cost of saved energy</v>
      </c>
    </row>
    <row r="1064" spans="2:45" x14ac:dyDescent="0.35">
      <c r="B1064" s="36"/>
      <c r="C1064" s="267" t="s">
        <v>2397</v>
      </c>
      <c r="D1064" s="76" t="s">
        <v>2375</v>
      </c>
      <c r="E1064" s="197"/>
      <c r="F1064" s="196">
        <f>INDEX(Sorted_by_Variable!E$447:E$499,D1054)</f>
        <v>0</v>
      </c>
      <c r="G1064" s="197">
        <f>INDEX(Sorted_by_Variable!F$447:F$499,D1054)</f>
        <v>0</v>
      </c>
      <c r="H1064" s="197">
        <f>INDEX(Sorted_by_Variable!G$447:G$499,D1054)</f>
        <v>0</v>
      </c>
      <c r="I1064" s="197">
        <f>INDEX(Sorted_by_Variable!H$447:H$499,D1054)</f>
        <v>0</v>
      </c>
      <c r="J1064" s="197">
        <f>INDEX(Sorted_by_Variable!I$447:I$499,D1054)</f>
        <v>3.2544467074424528</v>
      </c>
      <c r="K1064" s="197">
        <f>INDEX(Sorted_by_Variable!J$447:J$499,D1054)</f>
        <v>3.2544467074424537</v>
      </c>
      <c r="L1064" s="197">
        <f>INDEX(Sorted_by_Variable!K$447:K$499,D1054)</f>
        <v>3.9053360489309434</v>
      </c>
      <c r="M1064" s="197">
        <f>INDEX(Sorted_by_Variable!L$447:L$499,D1054)</f>
        <v>3.905336048930943</v>
      </c>
      <c r="N1064" s="197">
        <f>INDEX(Sorted_by_Variable!M$447:M$499,D1054)</f>
        <v>3.905336048930943</v>
      </c>
      <c r="O1064" s="197">
        <f>INDEX(Sorted_by_Variable!N$447:N$499,D1054)</f>
        <v>4.5562253904194332</v>
      </c>
      <c r="P1064" s="197">
        <f>INDEX(Sorted_by_Variable!O$447:O$499,D1054)</f>
        <v>4.5562253904194332</v>
      </c>
      <c r="Q1064" s="197">
        <f>INDEX(Sorted_by_Variable!P$447:P$499,D1054)</f>
        <v>4.5562253904194341</v>
      </c>
      <c r="R1064" s="198">
        <f>INDEX(Sorted_by_Variable!Q$447:Q$499,D1054)</f>
        <v>4.5562253904194332</v>
      </c>
      <c r="S1064" s="197">
        <f>INDEX(Sorted_by_Variable!R$447:R$499,D1054)</f>
        <v>4.5562253904194341</v>
      </c>
      <c r="T1064" s="197">
        <f>INDEX(Sorted_by_Variable!S$447:S$499,D1054)</f>
        <v>4.5562253904194323</v>
      </c>
      <c r="U1064" s="197">
        <f>INDEX(Sorted_by_Variable!T$447:T$499,D1054)</f>
        <v>4.5562253904194341</v>
      </c>
      <c r="V1064" s="197">
        <f>INDEX(Sorted_by_Variable!U$447:U$499,D1054)</f>
        <v>4.5562253904194332</v>
      </c>
      <c r="W1064" s="197">
        <f>INDEX(Sorted_by_Variable!V$447:V$499,D1054)</f>
        <v>4.5562253904194341</v>
      </c>
      <c r="X1064" s="197">
        <f>INDEX(Sorted_by_Variable!W$447:W$499,D1054)</f>
        <v>4.556225390419435</v>
      </c>
      <c r="Y1064" s="197">
        <f>INDEX(Sorted_by_Variable!X$447:X$499,D1054)</f>
        <v>4.5562253904194332</v>
      </c>
      <c r="Z1064" s="197">
        <f>INDEX(Sorted_by_Variable!Y$447:Y$499,D1054)</f>
        <v>4.5562253904194341</v>
      </c>
      <c r="AA1064" s="197">
        <f>INDEX(Sorted_by_Variable!Z$447:Z$499,D1054)</f>
        <v>4.556225390419435</v>
      </c>
      <c r="AB1064" s="197">
        <f>INDEX(Sorted_by_Variable!AA$447:AA$499,D1054)</f>
        <v>4.5562253904194341</v>
      </c>
      <c r="AC1064" s="197">
        <f>INDEX(Sorted_by_Variable!AB$447:AB$499,D1054)</f>
        <v>4.5562253904194332</v>
      </c>
      <c r="AD1064" s="197">
        <f>INDEX(Sorted_by_Variable!AC$447:AC$499,D1054)</f>
        <v>4.5562253904194359</v>
      </c>
      <c r="AE1064" s="197">
        <f>INDEX(Sorted_by_Variable!AD$447:AD$499,D1054)</f>
        <v>4.5562253904194332</v>
      </c>
      <c r="AF1064" s="197">
        <f>INDEX(Sorted_by_Variable!AE$447:AE$499,D1054)</f>
        <v>4.5562253904194341</v>
      </c>
      <c r="AG1064" s="197">
        <f>INDEX(Sorted_by_Variable!AF$447:AF$499,D1054)</f>
        <v>4.556225390419435</v>
      </c>
      <c r="AH1064" s="197">
        <f>INDEX(Sorted_by_Variable!AG$447:AG$499,D1054)</f>
        <v>4.5562253904194341</v>
      </c>
      <c r="AI1064" s="197">
        <f>INDEX(Sorted_by_Variable!AH$447:AH$499,D1054)</f>
        <v>4.556225390419435</v>
      </c>
      <c r="AJ1064" s="197">
        <f>INDEX(Sorted_by_Variable!AI$447:AI$499,D1054)</f>
        <v>4.556225390419435</v>
      </c>
      <c r="AK1064" s="197">
        <f>INDEX(Sorted_by_Variable!AJ$447:AJ$499,D1054)</f>
        <v>4.5562253904194341</v>
      </c>
      <c r="AL1064" s="197">
        <f>INDEX(Sorted_by_Variable!AK$447:AK$499,D1054)</f>
        <v>4.5562253904194341</v>
      </c>
      <c r="AM1064" s="197">
        <f>INDEX(Sorted_by_Variable!AL$447:AL$499,D1054)</f>
        <v>4.5562253904194341</v>
      </c>
      <c r="AN1064" s="197">
        <f>INDEX(Sorted_by_Variable!AM$447:AM$499,D1054)</f>
        <v>4.5562253904194341</v>
      </c>
      <c r="AO1064" s="197">
        <f>INDEX(Sorted_by_Variable!AN$447:AN$499,D1054)</f>
        <v>4.5562253904194332</v>
      </c>
      <c r="AP1064" s="197">
        <f>INDEX(Sorted_by_Variable!AO$447:AO$499,D1054)</f>
        <v>4.5562253904194341</v>
      </c>
      <c r="AQ1064" s="198">
        <f>INDEX(Sorted_by_Variable!AP$447:AP$499,D1054)</f>
        <v>4.5562253904194359</v>
      </c>
      <c r="AS1064" s="69" t="str">
        <f t="shared" si="165"/>
        <v>Program levelized cost of saved energy</v>
      </c>
    </row>
    <row r="1065" spans="2:45" x14ac:dyDescent="0.35">
      <c r="B1065" s="36"/>
      <c r="C1065" s="244" t="s">
        <v>2398</v>
      </c>
      <c r="D1065" s="76" t="s">
        <v>2375</v>
      </c>
      <c r="E1065" s="197"/>
      <c r="F1065" s="196">
        <f>INDEX(Sorted_by_Variable!E$502:E$554,D1054)</f>
        <v>0</v>
      </c>
      <c r="G1065" s="197">
        <f>INDEX(Sorted_by_Variable!F$502:F$554,D1054)</f>
        <v>0</v>
      </c>
      <c r="H1065" s="197">
        <f>INDEX(Sorted_by_Variable!G$502:G$554,D1054)</f>
        <v>0</v>
      </c>
      <c r="I1065" s="197">
        <f>INDEX(Sorted_by_Variable!H$502:H$554,D1054)</f>
        <v>0</v>
      </c>
      <c r="J1065" s="197">
        <f>INDEX(Sorted_by_Variable!I$502:I$554,D1054)</f>
        <v>3.2544467074424528</v>
      </c>
      <c r="K1065" s="197">
        <f>INDEX(Sorted_by_Variable!J$502:J$554,D1054)</f>
        <v>3.2544467074424537</v>
      </c>
      <c r="L1065" s="197">
        <f>INDEX(Sorted_by_Variable!K$502:K$554,D1054)</f>
        <v>3.9053360489309434</v>
      </c>
      <c r="M1065" s="197">
        <f>INDEX(Sorted_by_Variable!L$502:L$554,D1054)</f>
        <v>3.905336048930943</v>
      </c>
      <c r="N1065" s="197">
        <f>INDEX(Sorted_by_Variable!M$502:M$554,D1054)</f>
        <v>3.905336048930943</v>
      </c>
      <c r="O1065" s="197">
        <f>INDEX(Sorted_by_Variable!N$502:N$554,D1054)</f>
        <v>4.5562253904194332</v>
      </c>
      <c r="P1065" s="197">
        <f>INDEX(Sorted_by_Variable!O$502:O$554,D1054)</f>
        <v>4.5562253904194332</v>
      </c>
      <c r="Q1065" s="197">
        <f>INDEX(Sorted_by_Variable!P$502:P$554,D1054)</f>
        <v>4.5562253904194341</v>
      </c>
      <c r="R1065" s="198">
        <f>INDEX(Sorted_by_Variable!Q$502:Q$554,D1054)</f>
        <v>4.5562253904194332</v>
      </c>
      <c r="S1065" s="197">
        <f>INDEX(Sorted_by_Variable!R$502:R$554,D1054)</f>
        <v>4.5562253904194341</v>
      </c>
      <c r="T1065" s="197">
        <f>INDEX(Sorted_by_Variable!S$502:S$554,D1054)</f>
        <v>4.5562253904194323</v>
      </c>
      <c r="U1065" s="197">
        <f>INDEX(Sorted_by_Variable!T$502:T$554,D1054)</f>
        <v>4.5562253904194341</v>
      </c>
      <c r="V1065" s="197">
        <f>INDEX(Sorted_by_Variable!U$502:U$554,D1054)</f>
        <v>4.5562253904194332</v>
      </c>
      <c r="W1065" s="197">
        <f>INDEX(Sorted_by_Variable!V$502:V$554,D1054)</f>
        <v>4.5562253904194341</v>
      </c>
      <c r="X1065" s="197">
        <f>INDEX(Sorted_by_Variable!W$502:W$554,D1054)</f>
        <v>4.556225390419435</v>
      </c>
      <c r="Y1065" s="197">
        <f>INDEX(Sorted_by_Variable!X$502:X$554,D1054)</f>
        <v>4.5562253904194332</v>
      </c>
      <c r="Z1065" s="197">
        <f>INDEX(Sorted_by_Variable!Y$502:Y$554,D1054)</f>
        <v>4.5562253904194341</v>
      </c>
      <c r="AA1065" s="197">
        <f>INDEX(Sorted_by_Variable!Z$502:Z$554,D1054)</f>
        <v>4.556225390419435</v>
      </c>
      <c r="AB1065" s="197">
        <f>INDEX(Sorted_by_Variable!AA$502:AA$554,D1054)</f>
        <v>4.5562253904194341</v>
      </c>
      <c r="AC1065" s="197">
        <f>INDEX(Sorted_by_Variable!AB$502:AB$554,D1054)</f>
        <v>4.5562253904194332</v>
      </c>
      <c r="AD1065" s="197">
        <f>INDEX(Sorted_by_Variable!AC$502:AC$554,D1054)</f>
        <v>4.5562253904194359</v>
      </c>
      <c r="AE1065" s="197">
        <f>INDEX(Sorted_by_Variable!AD$502:AD$554,D1054)</f>
        <v>4.5562253904194332</v>
      </c>
      <c r="AF1065" s="197">
        <f>INDEX(Sorted_by_Variable!AE$502:AE$554,D1054)</f>
        <v>4.5562253904194341</v>
      </c>
      <c r="AG1065" s="197">
        <f>INDEX(Sorted_by_Variable!AF$502:AF$554,D1054)</f>
        <v>4.556225390419435</v>
      </c>
      <c r="AH1065" s="197">
        <f>INDEX(Sorted_by_Variable!AG$502:AG$554,D1054)</f>
        <v>4.5562253904194341</v>
      </c>
      <c r="AI1065" s="197">
        <f>INDEX(Sorted_by_Variable!AH$502:AH$554,D1054)</f>
        <v>4.556225390419435</v>
      </c>
      <c r="AJ1065" s="197">
        <f>INDEX(Sorted_by_Variable!AI$502:AI$554,D1054)</f>
        <v>4.556225390419435</v>
      </c>
      <c r="AK1065" s="197">
        <f>INDEX(Sorted_by_Variable!AJ$502:AJ$554,D1054)</f>
        <v>4.5562253904194341</v>
      </c>
      <c r="AL1065" s="197">
        <f>INDEX(Sorted_by_Variable!AK$502:AK$554,D1054)</f>
        <v>4.5562253904194341</v>
      </c>
      <c r="AM1065" s="197">
        <f>INDEX(Sorted_by_Variable!AL$502:AL$554,D1054)</f>
        <v>4.5562253904194341</v>
      </c>
      <c r="AN1065" s="197">
        <f>INDEX(Sorted_by_Variable!AM$502:AM$554,D1054)</f>
        <v>4.5562253904194341</v>
      </c>
      <c r="AO1065" s="197">
        <f>INDEX(Sorted_by_Variable!AN$502:AN$554,D1054)</f>
        <v>4.5562253904194332</v>
      </c>
      <c r="AP1065" s="197">
        <f>INDEX(Sorted_by_Variable!AO$502:AO$554,D1054)</f>
        <v>4.5562253904194341</v>
      </c>
      <c r="AQ1065" s="198">
        <f>INDEX(Sorted_by_Variable!AP$502:AP$554,D1054)</f>
        <v>4.5562253904194359</v>
      </c>
      <c r="AS1065" s="69" t="str">
        <f t="shared" si="165"/>
        <v>Participant levelized cost of saved energy</v>
      </c>
    </row>
    <row r="1066" spans="2:45" x14ac:dyDescent="0.35">
      <c r="B1066" s="36"/>
      <c r="C1066" s="247" t="s">
        <v>2418</v>
      </c>
      <c r="D1066" s="248"/>
      <c r="E1066" s="250"/>
      <c r="F1066" s="249"/>
      <c r="G1066" s="250"/>
      <c r="H1066" s="250"/>
      <c r="I1066" s="250"/>
      <c r="J1066" s="250"/>
      <c r="K1066" s="250"/>
      <c r="L1066" s="250"/>
      <c r="M1066" s="250"/>
      <c r="N1066" s="250"/>
      <c r="O1066" s="250"/>
      <c r="P1066" s="250"/>
      <c r="Q1066" s="250"/>
      <c r="R1066" s="251"/>
      <c r="S1066" s="250"/>
      <c r="T1066" s="250"/>
      <c r="U1066" s="250"/>
      <c r="V1066" s="250"/>
      <c r="W1066" s="250"/>
      <c r="X1066" s="250"/>
      <c r="Y1066" s="250"/>
      <c r="Z1066" s="250"/>
      <c r="AA1066" s="250"/>
      <c r="AB1066" s="250"/>
      <c r="AC1066" s="250"/>
      <c r="AD1066" s="250"/>
      <c r="AE1066" s="250"/>
      <c r="AF1066" s="250"/>
      <c r="AG1066" s="250"/>
      <c r="AH1066" s="250"/>
      <c r="AI1066" s="250"/>
      <c r="AJ1066" s="250"/>
      <c r="AK1066" s="250"/>
      <c r="AL1066" s="250"/>
      <c r="AM1066" s="250"/>
      <c r="AN1066" s="250"/>
      <c r="AO1066" s="250"/>
      <c r="AP1066" s="250"/>
      <c r="AQ1066" s="251"/>
      <c r="AS1066" s="69" t="str">
        <f>C1066</f>
        <v>Annualized total cost of EE</v>
      </c>
    </row>
    <row r="1067" spans="2:45" x14ac:dyDescent="0.35">
      <c r="B1067" s="36"/>
      <c r="C1067" s="244" t="s">
        <v>2418</v>
      </c>
      <c r="D1067" s="76" t="s">
        <v>2376</v>
      </c>
      <c r="E1067" s="200"/>
      <c r="F1067" s="199">
        <f>INDEX(Sorted_by_Variable!E$557:E$609,D1054)</f>
        <v>0</v>
      </c>
      <c r="G1067" s="200">
        <f>INDEX(Sorted_by_Variable!F$557:F$609,D1054)</f>
        <v>0</v>
      </c>
      <c r="H1067" s="200">
        <f>INDEX(Sorted_by_Variable!G$557:G$609,D1054)</f>
        <v>0</v>
      </c>
      <c r="I1067" s="200">
        <f>INDEX(Sorted_by_Variable!H$557:H$609,D1054)</f>
        <v>0</v>
      </c>
      <c r="J1067" s="200">
        <f>INDEX(Sorted_by_Variable!I$557:I$609,D1054)</f>
        <v>1.5364242905835821</v>
      </c>
      <c r="K1067" s="200">
        <f>INDEX(Sorted_by_Variable!J$557:J$609,D1054)</f>
        <v>5.3240711443781938</v>
      </c>
      <c r="L1067" s="200">
        <f>INDEX(Sorted_by_Variable!K$557:K$609,D1054)</f>
        <v>12.512996405927586</v>
      </c>
      <c r="M1067" s="200">
        <f>INDEX(Sorted_by_Variable!L$557:L$609,D1054)</f>
        <v>22.157871718235342</v>
      </c>
      <c r="N1067" s="200">
        <f>INDEX(Sorted_by_Variable!M$557:M$609,D1054)</f>
        <v>34.113345650970849</v>
      </c>
      <c r="O1067" s="200">
        <f>INDEX(Sorted_by_Variable!N$557:N$609,D1054)</f>
        <v>50.892021320803124</v>
      </c>
      <c r="P1067" s="200">
        <f>INDEX(Sorted_by_Variable!O$557:O$609,D1054)</f>
        <v>69.985757257711654</v>
      </c>
      <c r="Q1067" s="200">
        <f>INDEX(Sorted_by_Variable!P$557:P$609,D1054)</f>
        <v>90.634581770004687</v>
      </c>
      <c r="R1067" s="201">
        <f>INDEX(Sorted_by_Variable!Q$557:Q$609,D1054)</f>
        <v>109.93096168023585</v>
      </c>
      <c r="S1067" s="200">
        <f>INDEX(Sorted_by_Variable!R$557:R$609,D1054)</f>
        <v>127.90038314353281</v>
      </c>
      <c r="T1067" s="200">
        <f>INDEX(Sorted_by_Variable!S$557:S$609,D1054)</f>
        <v>144.5667771162959</v>
      </c>
      <c r="U1067" s="200">
        <f>INDEX(Sorted_by_Variable!T$557:T$609,D1054)</f>
        <v>159.95256178015526</v>
      </c>
      <c r="V1067" s="200">
        <f>INDEX(Sorted_by_Variable!U$557:U$609,D1054)</f>
        <v>174.07868309179906</v>
      </c>
      <c r="W1067" s="200">
        <f>INDEX(Sorted_by_Variable!V$557:V$609,D1054)</f>
        <v>186.9646535201791</v>
      </c>
      <c r="X1067" s="200">
        <f>INDEX(Sorted_by_Variable!W$557:W$609,D1054)</f>
        <v>198.62858903019779</v>
      </c>
      <c r="Y1067" s="200">
        <f>INDEX(Sorted_by_Variable!X$557:X$609,D1054)</f>
        <v>209.08724436966395</v>
      </c>
      <c r="Z1067" s="200">
        <f>INDEX(Sorted_by_Variable!Y$557:Y$609,D1054)</f>
        <v>218.35604671406287</v>
      </c>
      <c r="AA1067" s="200">
        <f>INDEX(Sorted_by_Variable!Z$557:Z$609,D1054)</f>
        <v>226.4491277215339</v>
      </c>
      <c r="AB1067" s="200">
        <f>INDEX(Sorted_by_Variable!AA$557:AA$609,D1054)</f>
        <v>233.37935404835898</v>
      </c>
      <c r="AC1067" s="200">
        <f>INDEX(Sorted_by_Variable!AB$557:AB$609,D1054)</f>
        <v>239.15835637326083</v>
      </c>
      <c r="AD1067" s="200">
        <f>INDEX(Sorted_by_Variable!AC$557:AC$609,D1054)</f>
        <v>243.87742141320894</v>
      </c>
      <c r="AE1067" s="200">
        <f>INDEX(Sorted_by_Variable!AD$557:AD$609,D1054)</f>
        <v>247.66683249769827</v>
      </c>
      <c r="AF1067" s="200">
        <f>INDEX(Sorted_by_Variable!AE$557:AE$609,D1054)</f>
        <v>250.72024216735662</v>
      </c>
      <c r="AG1067" s="200">
        <f>INDEX(Sorted_by_Variable!AF$557:AF$609,D1054)</f>
        <v>253.18807921772228</v>
      </c>
      <c r="AH1067" s="200">
        <f>INDEX(Sorted_by_Variable!AG$557:AG$609,D1054)</f>
        <v>255.21773401578534</v>
      </c>
      <c r="AI1067" s="200">
        <f>INDEX(Sorted_by_Variable!AH$557:AH$609,D1054)</f>
        <v>257.06946074407182</v>
      </c>
      <c r="AJ1067" s="200">
        <f>INDEX(Sorted_by_Variable!AI$557:AI$609,D1054)</f>
        <v>258.90924636429133</v>
      </c>
      <c r="AK1067" s="200">
        <f>INDEX(Sorted_by_Variable!AJ$557:AJ$609,D1054)</f>
        <v>260.86948074724484</v>
      </c>
      <c r="AL1067" s="200">
        <f>INDEX(Sorted_by_Variable!AK$557:AK$609,D1054)</f>
        <v>262.93493694308768</v>
      </c>
      <c r="AM1067" s="200">
        <f>INDEX(Sorted_by_Variable!AL$557:AL$609,D1054)</f>
        <v>265.09179979622724</v>
      </c>
      <c r="AN1067" s="200">
        <f>INDEX(Sorted_by_Variable!AM$557:AM$609,D1054)</f>
        <v>267.32761291306554</v>
      </c>
      <c r="AO1067" s="200">
        <f>INDEX(Sorted_by_Variable!AN$557:AN$609,D1054)</f>
        <v>269.63122877114949</v>
      </c>
      <c r="AP1067" s="200">
        <f>INDEX(Sorted_by_Variable!AO$557:AO$609,D1054)</f>
        <v>271.99276184729081</v>
      </c>
      <c r="AQ1067" s="201">
        <f>INDEX(Sorted_by_Variable!AP$557:AP$609,D1054)</f>
        <v>274.40354464801345</v>
      </c>
      <c r="AS1067" s="69" t="str">
        <f>C1066&amp;"|"&amp;C1067</f>
        <v>Annualized total cost of EE|Annualized total cost of EE</v>
      </c>
    </row>
    <row r="1068" spans="2:45" x14ac:dyDescent="0.35">
      <c r="B1068" s="36"/>
      <c r="C1068" s="244" t="s">
        <v>2419</v>
      </c>
      <c r="D1068" s="76" t="s">
        <v>2376</v>
      </c>
      <c r="E1068" s="200"/>
      <c r="F1068" s="199">
        <f>INDEX(Sorted_by_Variable!E$612:E$664,D1054)</f>
        <v>0</v>
      </c>
      <c r="G1068" s="200">
        <f>INDEX(Sorted_by_Variable!F$612:F$664,D1054)</f>
        <v>0</v>
      </c>
      <c r="H1068" s="200">
        <f>INDEX(Sorted_by_Variable!G$612:G$664,D1054)</f>
        <v>0</v>
      </c>
      <c r="I1068" s="200">
        <f>INDEX(Sorted_by_Variable!H$612:H$664,D1054)</f>
        <v>0</v>
      </c>
      <c r="J1068" s="200">
        <f>INDEX(Sorted_by_Variable!I$612:I$664,D1054)</f>
        <v>0.76821214529179105</v>
      </c>
      <c r="K1068" s="200">
        <f>INDEX(Sorted_by_Variable!J$612:J$664,D1054)</f>
        <v>2.6620355721890969</v>
      </c>
      <c r="L1068" s="200">
        <f>INDEX(Sorted_by_Variable!K$612:K$664,D1054)</f>
        <v>6.256498202963793</v>
      </c>
      <c r="M1068" s="200">
        <f>INDEX(Sorted_by_Variable!L$612:L$664,D1054)</f>
        <v>11.078935859117671</v>
      </c>
      <c r="N1068" s="200">
        <f>INDEX(Sorted_by_Variable!M$612:M$664,D1054)</f>
        <v>17.056672825485425</v>
      </c>
      <c r="O1068" s="200">
        <f>INDEX(Sorted_by_Variable!N$612:N$664,D1054)</f>
        <v>25.446010660401562</v>
      </c>
      <c r="P1068" s="200">
        <f>INDEX(Sorted_by_Variable!O$612:O$664,D1054)</f>
        <v>34.992878628855827</v>
      </c>
      <c r="Q1068" s="200">
        <f>INDEX(Sorted_by_Variable!P$612:P$664,D1054)</f>
        <v>45.317290885002343</v>
      </c>
      <c r="R1068" s="201">
        <f>INDEX(Sorted_by_Variable!Q$612:Q$664,D1054)</f>
        <v>54.965480840117927</v>
      </c>
      <c r="S1068" s="200">
        <f>INDEX(Sorted_by_Variable!R$612:R$664,D1054)</f>
        <v>63.950191571766403</v>
      </c>
      <c r="T1068" s="200">
        <f>INDEX(Sorted_by_Variable!S$612:S$664,D1054)</f>
        <v>72.283388558147948</v>
      </c>
      <c r="U1068" s="200">
        <f>INDEX(Sorted_by_Variable!T$612:T$664,D1054)</f>
        <v>79.976280890077632</v>
      </c>
      <c r="V1068" s="200">
        <f>INDEX(Sorted_by_Variable!U$612:U$664,D1054)</f>
        <v>87.039341545899532</v>
      </c>
      <c r="W1068" s="200">
        <f>INDEX(Sorted_by_Variable!V$612:V$664,D1054)</f>
        <v>93.482326760089549</v>
      </c>
      <c r="X1068" s="200">
        <f>INDEX(Sorted_by_Variable!W$612:W$664,D1054)</f>
        <v>99.314294515098894</v>
      </c>
      <c r="Y1068" s="200">
        <f>INDEX(Sorted_by_Variable!X$612:X$664,D1054)</f>
        <v>104.54362218483197</v>
      </c>
      <c r="Z1068" s="200">
        <f>INDEX(Sorted_by_Variable!Y$612:Y$664,D1054)</f>
        <v>109.17802335703144</v>
      </c>
      <c r="AA1068" s="200">
        <f>INDEX(Sorted_by_Variable!Z$612:Z$664,D1054)</f>
        <v>113.22456386076695</v>
      </c>
      <c r="AB1068" s="200">
        <f>INDEX(Sorted_by_Variable!AA$612:AA$664,D1054)</f>
        <v>116.68967702417949</v>
      </c>
      <c r="AC1068" s="200">
        <f>INDEX(Sorted_by_Variable!AB$612:AB$664,D1054)</f>
        <v>119.57917818663041</v>
      </c>
      <c r="AD1068" s="200">
        <f>INDEX(Sorted_by_Variable!AC$612:AC$664,D1054)</f>
        <v>121.93871070660447</v>
      </c>
      <c r="AE1068" s="200">
        <f>INDEX(Sorted_by_Variable!AD$612:AD$664,D1054)</f>
        <v>123.83341624884913</v>
      </c>
      <c r="AF1068" s="200">
        <f>INDEX(Sorted_by_Variable!AE$612:AE$664,D1054)</f>
        <v>125.36012108367831</v>
      </c>
      <c r="AG1068" s="200">
        <f>INDEX(Sorted_by_Variable!AF$612:AF$664,D1054)</f>
        <v>126.59403960886114</v>
      </c>
      <c r="AH1068" s="200">
        <f>INDEX(Sorted_by_Variable!AG$612:AG$664,D1054)</f>
        <v>127.60886700789267</v>
      </c>
      <c r="AI1068" s="200">
        <f>INDEX(Sorted_by_Variable!AH$612:AH$664,D1054)</f>
        <v>128.53473037203591</v>
      </c>
      <c r="AJ1068" s="200">
        <f>INDEX(Sorted_by_Variable!AI$612:AI$664,D1054)</f>
        <v>129.45462318214567</v>
      </c>
      <c r="AK1068" s="200">
        <f>INDEX(Sorted_by_Variable!AJ$612:AJ$664,D1054)</f>
        <v>130.43474037362242</v>
      </c>
      <c r="AL1068" s="200">
        <f>INDEX(Sorted_by_Variable!AK$612:AK$664,D1054)</f>
        <v>131.46746847154384</v>
      </c>
      <c r="AM1068" s="200">
        <f>INDEX(Sorted_by_Variable!AL$612:AL$664,D1054)</f>
        <v>132.54589989811362</v>
      </c>
      <c r="AN1068" s="200">
        <f>INDEX(Sorted_by_Variable!AM$612:AM$664,D1054)</f>
        <v>133.66380645653277</v>
      </c>
      <c r="AO1068" s="200">
        <f>INDEX(Sorted_by_Variable!AN$612:AN$664,D1054)</f>
        <v>134.81561438557475</v>
      </c>
      <c r="AP1068" s="200">
        <f>INDEX(Sorted_by_Variable!AO$612:AO$664,D1054)</f>
        <v>135.9963809236454</v>
      </c>
      <c r="AQ1068" s="201">
        <f>INDEX(Sorted_by_Variable!AP$612:AP$664,D1054)</f>
        <v>137.20177232400673</v>
      </c>
      <c r="AS1068" s="69" t="str">
        <f>C1066&amp;"|"&amp;C1068</f>
        <v>Annualized total cost of EE|Annualized program cost of EE</v>
      </c>
    </row>
    <row r="1069" spans="2:45" x14ac:dyDescent="0.35">
      <c r="B1069" s="36"/>
      <c r="C1069" s="244" t="s">
        <v>2420</v>
      </c>
      <c r="D1069" s="76" t="s">
        <v>2376</v>
      </c>
      <c r="E1069" s="200"/>
      <c r="F1069" s="199">
        <f>INDEX(Sorted_by_Variable!E$667:E$719,D1054)</f>
        <v>0</v>
      </c>
      <c r="G1069" s="200">
        <f>INDEX(Sorted_by_Variable!F$667:F$719,D1054)</f>
        <v>0</v>
      </c>
      <c r="H1069" s="200">
        <f>INDEX(Sorted_by_Variable!G$667:G$719,D1054)</f>
        <v>0</v>
      </c>
      <c r="I1069" s="200">
        <f>INDEX(Sorted_by_Variable!H$667:H$719,D1054)</f>
        <v>0</v>
      </c>
      <c r="J1069" s="200">
        <f>INDEX(Sorted_by_Variable!I$667:I$719,D1054)</f>
        <v>0.76821214529179105</v>
      </c>
      <c r="K1069" s="200">
        <f>INDEX(Sorted_by_Variable!J$667:J$719,D1054)</f>
        <v>2.6620355721890969</v>
      </c>
      <c r="L1069" s="200">
        <f>INDEX(Sorted_by_Variable!K$667:K$719,D1054)</f>
        <v>6.256498202963793</v>
      </c>
      <c r="M1069" s="200">
        <f>INDEX(Sorted_by_Variable!L$667:L$719,D1054)</f>
        <v>11.078935859117671</v>
      </c>
      <c r="N1069" s="200">
        <f>INDEX(Sorted_by_Variable!M$667:M$719,D1054)</f>
        <v>17.056672825485425</v>
      </c>
      <c r="O1069" s="200">
        <f>INDEX(Sorted_by_Variable!N$667:N$719,D1054)</f>
        <v>25.446010660401562</v>
      </c>
      <c r="P1069" s="200">
        <f>INDEX(Sorted_by_Variable!O$667:O$719,D1054)</f>
        <v>34.992878628855827</v>
      </c>
      <c r="Q1069" s="200">
        <f>INDEX(Sorted_by_Variable!P$667:P$719,D1054)</f>
        <v>45.317290885002343</v>
      </c>
      <c r="R1069" s="201">
        <f>INDEX(Sorted_by_Variable!Q$667:Q$719,D1054)</f>
        <v>54.965480840117927</v>
      </c>
      <c r="S1069" s="200">
        <f>INDEX(Sorted_by_Variable!R$667:R$719,D1054)</f>
        <v>63.950191571766403</v>
      </c>
      <c r="T1069" s="200">
        <f>INDEX(Sorted_by_Variable!S$667:S$719,D1054)</f>
        <v>72.283388558147948</v>
      </c>
      <c r="U1069" s="200">
        <f>INDEX(Sorted_by_Variable!T$667:T$719,D1054)</f>
        <v>79.976280890077632</v>
      </c>
      <c r="V1069" s="200">
        <f>INDEX(Sorted_by_Variable!U$667:U$719,D1054)</f>
        <v>87.039341545899532</v>
      </c>
      <c r="W1069" s="200">
        <f>INDEX(Sorted_by_Variable!V$667:V$719,D1054)</f>
        <v>93.482326760089549</v>
      </c>
      <c r="X1069" s="200">
        <f>INDEX(Sorted_by_Variable!W$667:W$719,D1054)</f>
        <v>99.314294515098894</v>
      </c>
      <c r="Y1069" s="200">
        <f>INDEX(Sorted_by_Variable!X$667:X$719,D1054)</f>
        <v>104.54362218483197</v>
      </c>
      <c r="Z1069" s="200">
        <f>INDEX(Sorted_by_Variable!Y$667:Y$719,D1054)</f>
        <v>109.17802335703144</v>
      </c>
      <c r="AA1069" s="200">
        <f>INDEX(Sorted_by_Variable!Z$667:Z$719,D1054)</f>
        <v>113.22456386076695</v>
      </c>
      <c r="AB1069" s="200">
        <f>INDEX(Sorted_by_Variable!AA$667:AA$719,D1054)</f>
        <v>116.68967702417949</v>
      </c>
      <c r="AC1069" s="200">
        <f>INDEX(Sorted_by_Variable!AB$667:AB$719,D1054)</f>
        <v>119.57917818663041</v>
      </c>
      <c r="AD1069" s="200">
        <f>INDEX(Sorted_by_Variable!AC$667:AC$719,D1054)</f>
        <v>121.93871070660447</v>
      </c>
      <c r="AE1069" s="200">
        <f>INDEX(Sorted_by_Variable!AD$667:AD$719,D1054)</f>
        <v>123.83341624884913</v>
      </c>
      <c r="AF1069" s="200">
        <f>INDEX(Sorted_by_Variable!AE$667:AE$719,D1054)</f>
        <v>125.36012108367831</v>
      </c>
      <c r="AG1069" s="200">
        <f>INDEX(Sorted_by_Variable!AF$667:AF$719,D1054)</f>
        <v>126.59403960886114</v>
      </c>
      <c r="AH1069" s="200">
        <f>INDEX(Sorted_by_Variable!AG$667:AG$719,D1054)</f>
        <v>127.60886700789267</v>
      </c>
      <c r="AI1069" s="200">
        <f>INDEX(Sorted_by_Variable!AH$667:AH$719,D1054)</f>
        <v>128.53473037203591</v>
      </c>
      <c r="AJ1069" s="200">
        <f>INDEX(Sorted_by_Variable!AI$667:AI$719,D1054)</f>
        <v>129.45462318214567</v>
      </c>
      <c r="AK1069" s="200">
        <f>INDEX(Sorted_by_Variable!AJ$667:AJ$719,D1054)</f>
        <v>130.43474037362242</v>
      </c>
      <c r="AL1069" s="200">
        <f>INDEX(Sorted_by_Variable!AK$667:AK$719,D1054)</f>
        <v>131.46746847154384</v>
      </c>
      <c r="AM1069" s="200">
        <f>INDEX(Sorted_by_Variable!AL$667:AL$719,D1054)</f>
        <v>132.54589989811362</v>
      </c>
      <c r="AN1069" s="200">
        <f>INDEX(Sorted_by_Variable!AM$667:AM$719,D1054)</f>
        <v>133.66380645653277</v>
      </c>
      <c r="AO1069" s="200">
        <f>INDEX(Sorted_by_Variable!AN$667:AN$719,D1054)</f>
        <v>134.81561438557475</v>
      </c>
      <c r="AP1069" s="200">
        <f>INDEX(Sorted_by_Variable!AO$667:AO$719,D1054)</f>
        <v>135.9963809236454</v>
      </c>
      <c r="AQ1069" s="201">
        <f>INDEX(Sorted_by_Variable!AP$667:AP$719,D1054)</f>
        <v>137.20177232400673</v>
      </c>
      <c r="AS1069" s="69" t="str">
        <f>C1066&amp;"|"&amp;C1069</f>
        <v>Annualized total cost of EE|Annualized participant cost of EE</v>
      </c>
    </row>
    <row r="1070" spans="2:45" x14ac:dyDescent="0.35">
      <c r="B1070" s="231"/>
      <c r="C1070" s="247" t="s">
        <v>2421</v>
      </c>
      <c r="D1070" s="248"/>
      <c r="E1070" s="250"/>
      <c r="F1070" s="249"/>
      <c r="G1070" s="250"/>
      <c r="H1070" s="250"/>
      <c r="I1070" s="250"/>
      <c r="J1070" s="250"/>
      <c r="K1070" s="250"/>
      <c r="L1070" s="250"/>
      <c r="M1070" s="250"/>
      <c r="N1070" s="250"/>
      <c r="O1070" s="250"/>
      <c r="P1070" s="250"/>
      <c r="Q1070" s="250"/>
      <c r="R1070" s="251"/>
      <c r="S1070" s="250"/>
      <c r="T1070" s="250"/>
      <c r="U1070" s="250"/>
      <c r="V1070" s="250"/>
      <c r="W1070" s="250"/>
      <c r="X1070" s="250"/>
      <c r="Y1070" s="250"/>
      <c r="Z1070" s="250"/>
      <c r="AA1070" s="250"/>
      <c r="AB1070" s="250"/>
      <c r="AC1070" s="250"/>
      <c r="AD1070" s="250"/>
      <c r="AE1070" s="250"/>
      <c r="AF1070" s="250"/>
      <c r="AG1070" s="250"/>
      <c r="AH1070" s="250"/>
      <c r="AI1070" s="250"/>
      <c r="AJ1070" s="250"/>
      <c r="AK1070" s="250"/>
      <c r="AL1070" s="250"/>
      <c r="AM1070" s="250"/>
      <c r="AN1070" s="250"/>
      <c r="AO1070" s="250"/>
      <c r="AP1070" s="250"/>
      <c r="AQ1070" s="251"/>
      <c r="AS1070" s="69" t="str">
        <f>C1070</f>
        <v>Annual first-year costs</v>
      </c>
    </row>
    <row r="1071" spans="2:45" x14ac:dyDescent="0.35">
      <c r="B1071" s="36"/>
      <c r="C1071" s="244" t="s">
        <v>2394</v>
      </c>
      <c r="D1071" s="76" t="s">
        <v>2376</v>
      </c>
      <c r="E1071" s="200"/>
      <c r="F1071" s="199">
        <f>INDEX(Sorted_by_Variable!E$722:E$774,D1054)</f>
        <v>0</v>
      </c>
      <c r="G1071" s="200">
        <f>INDEX(Sorted_by_Variable!F$722:F$774,D1054)</f>
        <v>0</v>
      </c>
      <c r="H1071" s="200">
        <f>INDEX(Sorted_by_Variable!G$722:G$774,D1054)</f>
        <v>0</v>
      </c>
      <c r="I1071" s="200">
        <f>INDEX(Sorted_by_Variable!H$722:H$774,D1054)</f>
        <v>0</v>
      </c>
      <c r="J1071" s="200">
        <f>INDEX(Sorted_by_Variable!I$722:I$774,D1054)</f>
        <v>12.982750000000001</v>
      </c>
      <c r="K1071" s="200">
        <f>INDEX(Sorted_by_Variable!J$722:J$774,D1054)</f>
        <v>32.688831633222193</v>
      </c>
      <c r="L1071" s="200">
        <f>INDEX(Sorted_by_Variable!K$722:K$774,D1054)</f>
        <v>63.150020954401235</v>
      </c>
      <c r="M1071" s="200">
        <f>INDEX(Sorted_by_Variable!L$722:L$774,D1054)</f>
        <v>87.226427841446878</v>
      </c>
      <c r="N1071" s="200">
        <f>INDEX(Sorted_by_Variable!M$722:M$774,D1054)</f>
        <v>111.3417977873377</v>
      </c>
      <c r="O1071" s="200">
        <f>INDEX(Sorted_by_Variable!N$722:N$774,D1054)</f>
        <v>157.95783641099709</v>
      </c>
      <c r="P1071" s="200">
        <f>INDEX(Sorted_by_Variable!O$722:O$774,D1054)</f>
        <v>185.83361288287583</v>
      </c>
      <c r="Q1071" s="200">
        <f>INDEX(Sorted_by_Variable!P$722:P$774,D1054)</f>
        <v>208.75479212868481</v>
      </c>
      <c r="R1071" s="201">
        <f>INDEX(Sorted_by_Variable!Q$722:Q$774,D1054)</f>
        <v>208.31376059758114</v>
      </c>
      <c r="S1071" s="200">
        <f>INDEX(Sorted_by_Variable!R$722:R$774,D1054)</f>
        <v>208.06487430664302</v>
      </c>
      <c r="T1071" s="200">
        <f>INDEX(Sorted_by_Variable!S$722:S$774,D1054)</f>
        <v>208.00510476968688</v>
      </c>
      <c r="U1071" s="200">
        <f>INDEX(Sorted_by_Variable!T$722:T$774,D1054)</f>
        <v>208.13162258798636</v>
      </c>
      <c r="V1071" s="200">
        <f>INDEX(Sorted_by_Variable!U$722:U$774,D1054)</f>
        <v>208.44179209220826</v>
      </c>
      <c r="W1071" s="200">
        <f>INDEX(Sorted_by_Variable!V$722:V$774,D1054)</f>
        <v>208.93316622207902</v>
      </c>
      <c r="X1071" s="200">
        <f>INDEX(Sorted_by_Variable!W$722:W$774,D1054)</f>
        <v>209.60348163598957</v>
      </c>
      <c r="Y1071" s="200">
        <f>INDEX(Sorted_by_Variable!X$722:X$774,D1054)</f>
        <v>210.45065404304779</v>
      </c>
      <c r="Z1071" s="200">
        <f>INDEX(Sorted_by_Variable!Y$722:Y$774,D1054)</f>
        <v>211.47277375038422</v>
      </c>
      <c r="AA1071" s="200">
        <f>INDEX(Sorted_by_Variable!Z$722:Z$774,D1054)</f>
        <v>212.66810141879657</v>
      </c>
      <c r="AB1071" s="200">
        <f>INDEX(Sorted_by_Variable!AA$722:AA$774,D1054)</f>
        <v>214.03506402009756</v>
      </c>
      <c r="AC1071" s="200">
        <f>INDEX(Sorted_by_Variable!AB$722:AB$774,D1054)</f>
        <v>215.5722509897891</v>
      </c>
      <c r="AD1071" s="200">
        <f>INDEX(Sorted_by_Variable!AC$722:AC$774,D1054)</f>
        <v>217.27841056894431</v>
      </c>
      <c r="AE1071" s="200">
        <f>INDEX(Sorted_by_Variable!AD$722:AD$774,D1054)</f>
        <v>219.13809697416119</v>
      </c>
      <c r="AF1071" s="200">
        <f>INDEX(Sorted_by_Variable!AE$722:AE$774,D1054)</f>
        <v>221.12880064531655</v>
      </c>
      <c r="AG1071" s="200">
        <f>INDEX(Sorted_by_Variable!AF$722:AF$774,D1054)</f>
        <v>223.2282187545529</v>
      </c>
      <c r="AH1071" s="200">
        <f>INDEX(Sorted_by_Variable!AG$722:AG$774,D1054)</f>
        <v>225.41434777558266</v>
      </c>
      <c r="AI1071" s="200">
        <f>INDEX(Sorted_by_Variable!AH$722:AH$774,D1054)</f>
        <v>227.46120237218048</v>
      </c>
      <c r="AJ1071" s="200">
        <f>INDEX(Sorted_by_Variable!AI$722:AI$774,D1054)</f>
        <v>229.551226045617</v>
      </c>
      <c r="AK1071" s="200">
        <f>INDEX(Sorted_by_Variable!AJ$722:AJ$774,D1054)</f>
        <v>231.66356448037419</v>
      </c>
      <c r="AL1071" s="200">
        <f>INDEX(Sorted_by_Variable!AK$722:AK$774,D1054)</f>
        <v>233.78162343128747</v>
      </c>
      <c r="AM1071" s="200">
        <f>INDEX(Sorted_by_Variable!AL$722:AL$774,D1054)</f>
        <v>235.90752069981392</v>
      </c>
      <c r="AN1071" s="200">
        <f>INDEX(Sorted_by_Variable!AM$722:AM$774,D1054)</f>
        <v>238.04319682329086</v>
      </c>
      <c r="AO1071" s="200">
        <f>INDEX(Sorted_by_Variable!AN$722:AN$774,D1054)</f>
        <v>240.19042181179154</v>
      </c>
      <c r="AP1071" s="200">
        <f>INDEX(Sorted_by_Variable!AO$722:AO$774,D1054)</f>
        <v>242.35080148694291</v>
      </c>
      <c r="AQ1071" s="201">
        <f>INDEX(Sorted_by_Variable!AP$722:AP$774,D1054)</f>
        <v>244.5257834382256</v>
      </c>
      <c r="AS1071" s="69" t="str">
        <f>C1070&amp;"|"&amp;C1071</f>
        <v>Annual first-year costs|Annual total cost of EE</v>
      </c>
    </row>
    <row r="1072" spans="2:45" x14ac:dyDescent="0.35">
      <c r="B1072" s="36"/>
      <c r="C1072" s="244" t="s">
        <v>2385</v>
      </c>
      <c r="D1072" s="76" t="s">
        <v>2376</v>
      </c>
      <c r="E1072" s="200"/>
      <c r="F1072" s="199">
        <f>INDEX(Sorted_by_Variable!E$777:E$829,D1054)</f>
        <v>0</v>
      </c>
      <c r="G1072" s="200">
        <f>INDEX(Sorted_by_Variable!F$777:F$829,D1054)</f>
        <v>0</v>
      </c>
      <c r="H1072" s="200">
        <f>INDEX(Sorted_by_Variable!G$777:G$829,D1054)</f>
        <v>0</v>
      </c>
      <c r="I1072" s="200">
        <f>INDEX(Sorted_by_Variable!H$777:H$829,D1054)</f>
        <v>0</v>
      </c>
      <c r="J1072" s="200">
        <f>INDEX(Sorted_by_Variable!I$777:I$829,D1054)</f>
        <v>6.4913750000000006</v>
      </c>
      <c r="K1072" s="200">
        <f>INDEX(Sorted_by_Variable!J$777:J$829,D1054)</f>
        <v>16.344415816611097</v>
      </c>
      <c r="L1072" s="200">
        <f>INDEX(Sorted_by_Variable!K$777:K$829,D1054)</f>
        <v>31.575010477200617</v>
      </c>
      <c r="M1072" s="200">
        <f>INDEX(Sorted_by_Variable!L$777:L$829,D1054)</f>
        <v>43.613213920723439</v>
      </c>
      <c r="N1072" s="200">
        <f>INDEX(Sorted_by_Variable!M$777:M$829,D1054)</f>
        <v>55.670898893668848</v>
      </c>
      <c r="O1072" s="200">
        <f>INDEX(Sorted_by_Variable!N$777:N$829,D1054)</f>
        <v>78.978918205498545</v>
      </c>
      <c r="P1072" s="200">
        <f>INDEX(Sorted_by_Variable!O$777:O$829,D1054)</f>
        <v>92.916806441437913</v>
      </c>
      <c r="Q1072" s="200">
        <f>INDEX(Sorted_by_Variable!P$777:P$829,D1054)</f>
        <v>104.37739606434241</v>
      </c>
      <c r="R1072" s="201">
        <f>INDEX(Sorted_by_Variable!Q$777:Q$829,D1054)</f>
        <v>104.15688029879057</v>
      </c>
      <c r="S1072" s="200">
        <f>INDEX(Sorted_by_Variable!R$777:R$829,D1054)</f>
        <v>104.03243715332151</v>
      </c>
      <c r="T1072" s="200">
        <f>INDEX(Sorted_by_Variable!S$777:S$829,D1054)</f>
        <v>104.00255238484344</v>
      </c>
      <c r="U1072" s="200">
        <f>INDEX(Sorted_by_Variable!T$777:T$829,D1054)</f>
        <v>104.06581129399318</v>
      </c>
      <c r="V1072" s="200">
        <f>INDEX(Sorted_by_Variable!U$777:U$829,D1054)</f>
        <v>104.22089604610413</v>
      </c>
      <c r="W1072" s="200">
        <f>INDEX(Sorted_by_Variable!V$777:V$829,D1054)</f>
        <v>104.46658311103951</v>
      </c>
      <c r="X1072" s="200">
        <f>INDEX(Sorted_by_Variable!W$777:W$829,D1054)</f>
        <v>104.80174081799478</v>
      </c>
      <c r="Y1072" s="200">
        <f>INDEX(Sorted_by_Variable!X$777:X$829,D1054)</f>
        <v>105.2253270215239</v>
      </c>
      <c r="Z1072" s="200">
        <f>INDEX(Sorted_by_Variable!Y$777:Y$829,D1054)</f>
        <v>105.73638687519211</v>
      </c>
      <c r="AA1072" s="200">
        <f>INDEX(Sorted_by_Variable!Z$777:Z$829,D1054)</f>
        <v>106.33405070939828</v>
      </c>
      <c r="AB1072" s="200">
        <f>INDEX(Sorted_by_Variable!AA$777:AA$829,D1054)</f>
        <v>107.01753201004878</v>
      </c>
      <c r="AC1072" s="200">
        <f>INDEX(Sorted_by_Variable!AB$777:AB$829,D1054)</f>
        <v>107.78612549489455</v>
      </c>
      <c r="AD1072" s="200">
        <f>INDEX(Sorted_by_Variable!AC$777:AC$829,D1054)</f>
        <v>108.63920528447215</v>
      </c>
      <c r="AE1072" s="200">
        <f>INDEX(Sorted_by_Variable!AD$777:AD$829,D1054)</f>
        <v>109.56904848708059</v>
      </c>
      <c r="AF1072" s="200">
        <f>INDEX(Sorted_by_Variable!AE$777:AE$829,D1054)</f>
        <v>110.56440032265827</v>
      </c>
      <c r="AG1072" s="200">
        <f>INDEX(Sorted_by_Variable!AF$777:AF$829,D1054)</f>
        <v>111.61410937727645</v>
      </c>
      <c r="AH1072" s="200">
        <f>INDEX(Sorted_by_Variable!AG$777:AG$829,D1054)</f>
        <v>112.70717388779133</v>
      </c>
      <c r="AI1072" s="200">
        <f>INDEX(Sorted_by_Variable!AH$777:AH$829,D1054)</f>
        <v>113.73060118609024</v>
      </c>
      <c r="AJ1072" s="200">
        <f>INDEX(Sorted_by_Variable!AI$777:AI$829,D1054)</f>
        <v>114.7756130228085</v>
      </c>
      <c r="AK1072" s="200">
        <f>INDEX(Sorted_by_Variable!AJ$777:AJ$829,D1054)</f>
        <v>115.8317822401871</v>
      </c>
      <c r="AL1072" s="200">
        <f>INDEX(Sorted_by_Variable!AK$777:AK$829,D1054)</f>
        <v>116.89081171564374</v>
      </c>
      <c r="AM1072" s="200">
        <f>INDEX(Sorted_by_Variable!AL$777:AL$829,D1054)</f>
        <v>117.95376034990696</v>
      </c>
      <c r="AN1072" s="200">
        <f>INDEX(Sorted_by_Variable!AM$777:AM$829,D1054)</f>
        <v>119.02159841164543</v>
      </c>
      <c r="AO1072" s="200">
        <f>INDEX(Sorted_by_Variable!AN$777:AN$829,D1054)</f>
        <v>120.09521090589577</v>
      </c>
      <c r="AP1072" s="200">
        <f>INDEX(Sorted_by_Variable!AO$777:AO$829,D1054)</f>
        <v>121.17540074347146</v>
      </c>
      <c r="AQ1072" s="201">
        <f>INDEX(Sorted_by_Variable!AP$777:AP$829,D1054)</f>
        <v>122.2628917191128</v>
      </c>
      <c r="AS1072" s="69" t="str">
        <f>C1070&amp;"|"&amp;C1072</f>
        <v>Annual first-year costs|Annual program cost of EE</v>
      </c>
    </row>
    <row r="1073" spans="2:45" ht="18" thickBot="1" x14ac:dyDescent="0.4">
      <c r="B1073" s="29"/>
      <c r="C1073" s="245" t="s">
        <v>2386</v>
      </c>
      <c r="D1073" s="96" t="s">
        <v>2376</v>
      </c>
      <c r="E1073" s="203"/>
      <c r="F1073" s="202">
        <f>INDEX(Sorted_by_Variable!E$832:E$884,D1054)</f>
        <v>0</v>
      </c>
      <c r="G1073" s="203">
        <f>INDEX(Sorted_by_Variable!F$832:F$884,D1054)</f>
        <v>0</v>
      </c>
      <c r="H1073" s="203">
        <f>INDEX(Sorted_by_Variable!G$832:G$884,D1054)</f>
        <v>0</v>
      </c>
      <c r="I1073" s="203">
        <f>INDEX(Sorted_by_Variable!H$832:H$884,D1054)</f>
        <v>0</v>
      </c>
      <c r="J1073" s="203">
        <f>INDEX(Sorted_by_Variable!I$832:I$884,D1054)</f>
        <v>6.4913750000000006</v>
      </c>
      <c r="K1073" s="203">
        <f>INDEX(Sorted_by_Variable!J$832:J$884,D1054)</f>
        <v>16.344415816611097</v>
      </c>
      <c r="L1073" s="203">
        <f>INDEX(Sorted_by_Variable!K$832:K$884,D1054)</f>
        <v>31.575010477200617</v>
      </c>
      <c r="M1073" s="203">
        <f>INDEX(Sorted_by_Variable!L$832:L$884,D1054)</f>
        <v>43.613213920723439</v>
      </c>
      <c r="N1073" s="203">
        <f>INDEX(Sorted_by_Variable!M$832:M$884,D1054)</f>
        <v>55.670898893668848</v>
      </c>
      <c r="O1073" s="203">
        <f>INDEX(Sorted_by_Variable!N$832:N$884,D1054)</f>
        <v>78.978918205498545</v>
      </c>
      <c r="P1073" s="203">
        <f>INDEX(Sorted_by_Variable!O$832:O$884,D1054)</f>
        <v>92.916806441437913</v>
      </c>
      <c r="Q1073" s="203">
        <f>INDEX(Sorted_by_Variable!P$832:P$884,D1054)</f>
        <v>104.37739606434241</v>
      </c>
      <c r="R1073" s="204">
        <f>INDEX(Sorted_by_Variable!Q$832:Q$884,D1054)</f>
        <v>104.15688029879057</v>
      </c>
      <c r="S1073" s="203">
        <f>INDEX(Sorted_by_Variable!R$832:R$884,D1054)</f>
        <v>104.03243715332151</v>
      </c>
      <c r="T1073" s="203">
        <f>INDEX(Sorted_by_Variable!S$832:S$884,D1054)</f>
        <v>104.00255238484344</v>
      </c>
      <c r="U1073" s="203">
        <f>INDEX(Sorted_by_Variable!T$832:T$884,D1054)</f>
        <v>104.06581129399318</v>
      </c>
      <c r="V1073" s="203">
        <f>INDEX(Sorted_by_Variable!U$832:U$884,D1054)</f>
        <v>104.22089604610413</v>
      </c>
      <c r="W1073" s="203">
        <f>INDEX(Sorted_by_Variable!V$832:V$884,D1054)</f>
        <v>104.46658311103951</v>
      </c>
      <c r="X1073" s="203">
        <f>INDEX(Sorted_by_Variable!W$832:W$884,D1054)</f>
        <v>104.80174081799478</v>
      </c>
      <c r="Y1073" s="203">
        <f>INDEX(Sorted_by_Variable!X$832:X$884,D1054)</f>
        <v>105.2253270215239</v>
      </c>
      <c r="Z1073" s="203">
        <f>INDEX(Sorted_by_Variable!Y$832:Y$884,D1054)</f>
        <v>105.73638687519211</v>
      </c>
      <c r="AA1073" s="203">
        <f>INDEX(Sorted_by_Variable!Z$832:Z$884,D1054)</f>
        <v>106.33405070939828</v>
      </c>
      <c r="AB1073" s="203">
        <f>INDEX(Sorted_by_Variable!AA$832:AA$884,D1054)</f>
        <v>107.01753201004878</v>
      </c>
      <c r="AC1073" s="203">
        <f>INDEX(Sorted_by_Variable!AB$832:AB$884,D1054)</f>
        <v>107.78612549489455</v>
      </c>
      <c r="AD1073" s="203">
        <f>INDEX(Sorted_by_Variable!AC$832:AC$884,D1054)</f>
        <v>108.63920528447215</v>
      </c>
      <c r="AE1073" s="203">
        <f>INDEX(Sorted_by_Variable!AD$832:AD$884,D1054)</f>
        <v>109.56904848708059</v>
      </c>
      <c r="AF1073" s="203">
        <f>INDEX(Sorted_by_Variable!AE$832:AE$884,D1054)</f>
        <v>110.56440032265827</v>
      </c>
      <c r="AG1073" s="203">
        <f>INDEX(Sorted_by_Variable!AF$832:AF$884,D1054)</f>
        <v>111.61410937727645</v>
      </c>
      <c r="AH1073" s="203">
        <f>INDEX(Sorted_by_Variable!AG$832:AG$884,D1054)</f>
        <v>112.70717388779133</v>
      </c>
      <c r="AI1073" s="203">
        <f>INDEX(Sorted_by_Variable!AH$832:AH$884,D1054)</f>
        <v>113.73060118609024</v>
      </c>
      <c r="AJ1073" s="203">
        <f>INDEX(Sorted_by_Variable!AI$832:AI$884,D1054)</f>
        <v>114.7756130228085</v>
      </c>
      <c r="AK1073" s="203">
        <f>INDEX(Sorted_by_Variable!AJ$832:AJ$884,D1054)</f>
        <v>115.8317822401871</v>
      </c>
      <c r="AL1073" s="203">
        <f>INDEX(Sorted_by_Variable!AK$832:AK$884,D1054)</f>
        <v>116.89081171564374</v>
      </c>
      <c r="AM1073" s="203">
        <f>INDEX(Sorted_by_Variable!AL$832:AL$884,D1054)</f>
        <v>117.95376034990696</v>
      </c>
      <c r="AN1073" s="203">
        <f>INDEX(Sorted_by_Variable!AM$832:AM$884,D1054)</f>
        <v>119.02159841164543</v>
      </c>
      <c r="AO1073" s="203">
        <f>INDEX(Sorted_by_Variable!AN$832:AN$884,D1054)</f>
        <v>120.09521090589577</v>
      </c>
      <c r="AP1073" s="203">
        <f>INDEX(Sorted_by_Variable!AO$832:AO$884,D1054)</f>
        <v>121.17540074347146</v>
      </c>
      <c r="AQ1073" s="204">
        <f>INDEX(Sorted_by_Variable!AP$832:AP$884,D1054)</f>
        <v>122.2628917191128</v>
      </c>
      <c r="AS1073" s="69" t="str">
        <f>C1070&amp;"|"&amp;C1073</f>
        <v>Annual first-year costs|Annual participant cost of EE</v>
      </c>
    </row>
    <row r="1074" spans="2:45" ht="18.75" thickTop="1" thickBot="1" x14ac:dyDescent="0.4"/>
    <row r="1075" spans="2:45" ht="25.5" thickTop="1" x14ac:dyDescent="0.5">
      <c r="B1075" s="217" t="str">
        <f>INDEX(Sorted_by_Variable!$C$7:$C$59,D1075)</f>
        <v>Alaska</v>
      </c>
      <c r="C1075" s="94"/>
      <c r="D1075" s="228">
        <v>51</v>
      </c>
      <c r="E1075" s="220"/>
      <c r="F1075" s="222"/>
      <c r="G1075" s="94"/>
      <c r="H1075" s="94"/>
      <c r="I1075" s="94"/>
      <c r="J1075" s="94"/>
      <c r="K1075" s="94"/>
      <c r="L1075" s="94"/>
      <c r="M1075" s="94"/>
      <c r="N1075" s="94"/>
      <c r="O1075" s="94"/>
      <c r="P1075" s="94"/>
      <c r="Q1075" s="94"/>
      <c r="R1075" s="220"/>
      <c r="S1075" s="94"/>
      <c r="T1075" s="94"/>
      <c r="U1075" s="94"/>
      <c r="V1075" s="94"/>
      <c r="W1075" s="94"/>
      <c r="X1075" s="94"/>
      <c r="Y1075" s="94"/>
      <c r="Z1075" s="94"/>
      <c r="AA1075" s="94"/>
      <c r="AB1075" s="94"/>
      <c r="AC1075" s="94"/>
      <c r="AD1075" s="94"/>
      <c r="AE1075" s="94"/>
      <c r="AF1075" s="94"/>
      <c r="AG1075" s="94"/>
      <c r="AH1075" s="94"/>
      <c r="AI1075" s="94"/>
      <c r="AJ1075" s="94"/>
      <c r="AK1075" s="94"/>
      <c r="AL1075" s="94"/>
      <c r="AM1075" s="94"/>
      <c r="AN1075" s="94"/>
      <c r="AO1075" s="94"/>
      <c r="AP1075" s="94"/>
      <c r="AQ1075" s="220"/>
      <c r="AS1075" s="69"/>
    </row>
    <row r="1076" spans="2:45" x14ac:dyDescent="0.35">
      <c r="C1076" t="s">
        <v>2358</v>
      </c>
      <c r="D1076" s="76" t="s">
        <v>0</v>
      </c>
      <c r="E1076" s="166">
        <f>INDEX(Sorted_by_Variable!D$7:D$59,D1075)</f>
        <v>6417.9279999999999</v>
      </c>
      <c r="F1076" s="167">
        <f>INDEX(Sorted_by_Variable!E$7:E$59,D1075)</f>
        <v>6467.6872817496242</v>
      </c>
      <c r="G1076" s="166">
        <f>INDEX(Sorted_by_Variable!F$7:F$59,D1075)</f>
        <v>6517.8323556303285</v>
      </c>
      <c r="H1076" s="166">
        <f>INDEX(Sorted_by_Variable!G$7:G$59,D1075)</f>
        <v>6568.3662127537846</v>
      </c>
      <c r="I1076" s="166">
        <f>INDEX(Sorted_by_Variable!H$7:H$59,D1075)</f>
        <v>6619.2918674222583</v>
      </c>
      <c r="J1076" s="166">
        <f>INDEX(Sorted_by_Variable!I$7:I$59,D1075)</f>
        <v>6670.6123573084114</v>
      </c>
      <c r="K1076" s="166">
        <f>INDEX(Sorted_by_Variable!J$7:J$59,D1075)</f>
        <v>6722.3307436364967</v>
      </c>
      <c r="L1076" s="166">
        <f>INDEX(Sorted_by_Variable!K$7:K$59,D1075)</f>
        <v>6774.4501113649549</v>
      </c>
      <c r="M1076" s="166">
        <f>INDEX(Sorted_by_Variable!L$7:L$59,D1075)</f>
        <v>6826.9735693704333</v>
      </c>
      <c r="N1076" s="166">
        <f>INDEX(Sorted_by_Variable!M$7:M$59,D1075)</f>
        <v>6879.9042506332244</v>
      </c>
      <c r="O1076" s="166">
        <f>INDEX(Sorted_by_Variable!N$7:N$59,D1075)</f>
        <v>6933.2453124241474</v>
      </c>
      <c r="P1076" s="166">
        <f>INDEX(Sorted_by_Variable!O$7:O$59,D1075)</f>
        <v>6986.9999364928772</v>
      </c>
      <c r="Q1076" s="166">
        <f>INDEX(Sorted_by_Variable!P$7:P$59,D1075)</f>
        <v>7041.1713292577315</v>
      </c>
      <c r="R1076" s="168">
        <f>INDEX(Sorted_by_Variable!Q$7:Q$59,D1075)</f>
        <v>7095.7627219969318</v>
      </c>
      <c r="S1076" s="166">
        <f>INDEX(Sorted_by_Variable!R$7:R$59,D1075)</f>
        <v>7150.7773710413467</v>
      </c>
      <c r="T1076" s="166">
        <f>INDEX(Sorted_by_Variable!S$7:S$59,D1075)</f>
        <v>7206.2185579687293</v>
      </c>
      <c r="U1076" s="166">
        <f>INDEX(Sorted_by_Variable!T$7:T$59,D1075)</f>
        <v>7262.0895897994596</v>
      </c>
      <c r="V1076" s="166">
        <f>INDEX(Sorted_by_Variable!U$7:U$59,D1075)</f>
        <v>7318.3937991938074</v>
      </c>
      <c r="W1076" s="166">
        <f>INDEX(Sorted_by_Variable!V$7:V$59,D1075)</f>
        <v>7375.1345446507194</v>
      </c>
      <c r="X1076" s="166">
        <f>INDEX(Sorted_by_Variable!W$7:W$59,D1075)</f>
        <v>7432.3152107081542</v>
      </c>
      <c r="Y1076" s="166">
        <f>INDEX(Sorted_by_Variable!X$7:X$59,D1075)</f>
        <v>7489.939208144966</v>
      </c>
      <c r="Z1076" s="166">
        <f>INDEX(Sorted_by_Variable!Y$7:Y$59,D1075)</f>
        <v>7548.0099741843551</v>
      </c>
      <c r="AA1076" s="166">
        <f>INDEX(Sorted_by_Variable!Z$7:Z$59,D1075)</f>
        <v>7606.5309726988935</v>
      </c>
      <c r="AB1076" s="166">
        <f>INDEX(Sorted_by_Variable!AA$7:AA$59,D1075)</f>
        <v>7665.5056944171438</v>
      </c>
      <c r="AC1076" s="166">
        <f>INDEX(Sorted_by_Variable!AB$7:AB$59,D1075)</f>
        <v>7724.937657131879</v>
      </c>
      <c r="AD1076" s="166">
        <f>INDEX(Sorted_by_Variable!AC$7:AC$59,D1075)</f>
        <v>7784.8304059099128</v>
      </c>
      <c r="AE1076" s="166">
        <f>INDEX(Sorted_by_Variable!AD$7:AD$59,D1075)</f>
        <v>7845.1875133035628</v>
      </c>
      <c r="AF1076" s="166">
        <f>INDEX(Sorted_by_Variable!AE$7:AE$59,D1075)</f>
        <v>7906.0125795637496</v>
      </c>
      <c r="AG1076" s="166">
        <f>INDEX(Sorted_by_Variable!AF$7:AF$59,D1075)</f>
        <v>7967.3092328547473</v>
      </c>
      <c r="AH1076" s="166">
        <f>INDEX(Sorted_by_Variable!AG$7:AG$59,D1075)</f>
        <v>8033.5615010033425</v>
      </c>
      <c r="AI1076" s="166">
        <f>INDEX(Sorted_by_Variable!AH$7:AH$59,D1075)</f>
        <v>8100.3646907876555</v>
      </c>
      <c r="AJ1076" s="166">
        <f>INDEX(Sorted_by_Variable!AI$7:AI$59,D1075)</f>
        <v>8167.7233834040317</v>
      </c>
      <c r="AK1076" s="166">
        <f>INDEX(Sorted_by_Variable!AJ$7:AJ$59,D1075)</f>
        <v>8235.6421981438161</v>
      </c>
      <c r="AL1076" s="166">
        <f>INDEX(Sorted_by_Variable!AK$7:AK$59,D1075)</f>
        <v>8304.1257927101342</v>
      </c>
      <c r="AM1076" s="166">
        <f>INDEX(Sorted_by_Variable!AL$7:AL$59,D1075)</f>
        <v>8373.1788635373068</v>
      </c>
      <c r="AN1076" s="166">
        <f>INDEX(Sorted_by_Variable!AM$7:AM$59,D1075)</f>
        <v>8442.8061461129146</v>
      </c>
      <c r="AO1076" s="166">
        <f>INDEX(Sorted_by_Variable!AN$7:AN$59,D1075)</f>
        <v>8513.0124153025517</v>
      </c>
      <c r="AP1076" s="166">
        <f>INDEX(Sorted_by_Variable!AO$7:AO$59,D1075)</f>
        <v>8583.8024856772718</v>
      </c>
      <c r="AQ1076" s="168">
        <f>INDEX(Sorted_by_Variable!AP$7:AP$59,D1075)</f>
        <v>8655.1812118437592</v>
      </c>
      <c r="AS1076" s="69" t="str">
        <f t="shared" ref="AS1076:AS1086" si="167">C1076</f>
        <v>BAU sales</v>
      </c>
    </row>
    <row r="1077" spans="2:45" x14ac:dyDescent="0.35">
      <c r="C1077" t="s">
        <v>2372</v>
      </c>
      <c r="D1077" s="76" t="s">
        <v>0</v>
      </c>
      <c r="E1077" s="166">
        <f>INDEX(Sorted_by_Variable!D$62:D$114,D1075)</f>
        <v>6416.4110000000001</v>
      </c>
      <c r="F1077" s="167">
        <f>INDEX(Sorted_by_Variable!E$62:E$114,D1075)</f>
        <v>6467.6872817496242</v>
      </c>
      <c r="G1077" s="166">
        <f>INDEX(Sorted_by_Variable!F$62:F$114,D1075)</f>
        <v>6517.8323556303285</v>
      </c>
      <c r="H1077" s="166">
        <f>INDEX(Sorted_by_Variable!G$62:G$114,D1075)</f>
        <v>6568.3662127537846</v>
      </c>
      <c r="I1077" s="166">
        <f>INDEX(Sorted_by_Variable!H$62:H$114,D1075)</f>
        <v>6619.2918674222583</v>
      </c>
      <c r="J1077" s="166">
        <f>INDEX(Sorted_by_Variable!I$62:I$114,D1075)</f>
        <v>6669.0953573084116</v>
      </c>
      <c r="K1077" s="166">
        <f>INDEX(Sorted_by_Variable!J$62:J$114,D1075)</f>
        <v>6706.026981133381</v>
      </c>
      <c r="L1077" s="166">
        <f>INDEX(Sorted_by_Variable!K$62:K$114,D1075)</f>
        <v>6730.6476580853277</v>
      </c>
      <c r="M1077" s="166">
        <f>INDEX(Sorted_by_Variable!L$62:L$114,D1075)</f>
        <v>6743.5996882190402</v>
      </c>
      <c r="N1077" s="166">
        <f>INDEX(Sorted_by_Variable!M$62:M$114,D1075)</f>
        <v>6745.5977146885643</v>
      </c>
      <c r="O1077" s="166">
        <f>INDEX(Sorted_by_Variable!N$62:N$114,D1075)</f>
        <v>6737.4192360453117</v>
      </c>
      <c r="P1077" s="166">
        <f>INDEX(Sorted_by_Variable!O$62:O$114,D1075)</f>
        <v>6719.8948205234556</v>
      </c>
      <c r="Q1077" s="166">
        <f>INDEX(Sorted_by_Variable!P$62:P$114,D1075)</f>
        <v>6693.8981723741954</v>
      </c>
      <c r="R1077" s="168">
        <f>INDEX(Sorted_by_Variable!Q$62:Q$114,D1075)</f>
        <v>6668.5641921722145</v>
      </c>
      <c r="S1077" s="166">
        <f>INDEX(Sorted_by_Variable!R$62:R$114,D1075)</f>
        <v>6649.318134430353</v>
      </c>
      <c r="T1077" s="166">
        <f>INDEX(Sorted_by_Variable!S$62:S$114,D1075)</f>
        <v>6636.0519613787765</v>
      </c>
      <c r="U1077" s="166">
        <f>INDEX(Sorted_by_Variable!T$62:T$114,D1075)</f>
        <v>6628.6640875113972</v>
      </c>
      <c r="V1077" s="166">
        <f>INDEX(Sorted_by_Variable!U$62:U$114,D1075)</f>
        <v>6627.0591977062077</v>
      </c>
      <c r="W1077" s="166">
        <f>INDEX(Sorted_by_Variable!V$62:V$114,D1075)</f>
        <v>6631.1480731692227</v>
      </c>
      <c r="X1077" s="166">
        <f>INDEX(Sorted_by_Variable!W$62:W$114,D1075)</f>
        <v>6640.8474249411092</v>
      </c>
      <c r="Y1077" s="166">
        <f>INDEX(Sorted_by_Variable!X$62:X$114,D1075)</f>
        <v>6656.0797347156649</v>
      </c>
      <c r="Z1077" s="166">
        <f>INDEX(Sorted_by_Variable!Y$62:Y$114,D1075)</f>
        <v>6676.7731027290283</v>
      </c>
      <c r="AA1077" s="166">
        <f>INDEX(Sorted_by_Variable!Z$62:Z$114,D1075)</f>
        <v>6702.8611024879056</v>
      </c>
      <c r="AB1077" s="166">
        <f>INDEX(Sorted_by_Variable!AA$62:AA$114,D1075)</f>
        <v>6734.2826421141599</v>
      </c>
      <c r="AC1077" s="166">
        <f>INDEX(Sorted_by_Variable!AB$62:AB$114,D1075)</f>
        <v>6770.9818320918384</v>
      </c>
      <c r="AD1077" s="166">
        <f>INDEX(Sorted_by_Variable!AC$62:AC$114,D1075)</f>
        <v>6812.8280171058723</v>
      </c>
      <c r="AE1077" s="166">
        <f>INDEX(Sorted_by_Variable!AD$62:AD$114,D1075)</f>
        <v>6859.0739270588911</v>
      </c>
      <c r="AF1077" s="166">
        <f>INDEX(Sorted_by_Variable!AE$62:AE$114,D1075)</f>
        <v>6908.9799722028711</v>
      </c>
      <c r="AG1077" s="166">
        <f>INDEX(Sorted_by_Variable!AF$62:AF$114,D1075)</f>
        <v>6961.8174191001808</v>
      </c>
      <c r="AH1077" s="166">
        <f>INDEX(Sorted_by_Variable!AG$62:AG$114,D1075)</f>
        <v>7021.3516251192996</v>
      </c>
      <c r="AI1077" s="166">
        <f>INDEX(Sorted_by_Variable!AH$62:AH$114,D1075)</f>
        <v>7082.4082311334914</v>
      </c>
      <c r="AJ1077" s="166">
        <f>INDEX(Sorted_by_Variable!AI$62:AI$114,D1075)</f>
        <v>7144.3111841148002</v>
      </c>
      <c r="AK1077" s="166">
        <f>INDEX(Sorted_by_Variable!AJ$62:AJ$114,D1075)</f>
        <v>7206.4045328161865</v>
      </c>
      <c r="AL1077" s="166">
        <f>INDEX(Sorted_by_Variable!AK$62:AK$114,D1075)</f>
        <v>7268.4868503333801</v>
      </c>
      <c r="AM1077" s="166">
        <f>INDEX(Sorted_by_Variable!AL$62:AL$114,D1075)</f>
        <v>7330.6320201439157</v>
      </c>
      <c r="AN1077" s="166">
        <f>INDEX(Sorted_by_Variable!AM$62:AM$114,D1075)</f>
        <v>7392.9080415630197</v>
      </c>
      <c r="AO1077" s="166">
        <f>INDEX(Sorted_by_Variable!AN$62:AN$114,D1075)</f>
        <v>7455.3772619528399</v>
      </c>
      <c r="AP1077" s="166">
        <f>INDEX(Sorted_by_Variable!AO$62:AO$114,D1075)</f>
        <v>7518.0965957119361</v>
      </c>
      <c r="AQ1077" s="168">
        <f>INDEX(Sorted_by_Variable!AP$62:AP$114,D1075)</f>
        <v>7581.1177305702922</v>
      </c>
      <c r="AS1077" s="69" t="str">
        <f t="shared" si="167"/>
        <v>Sales after EE</v>
      </c>
    </row>
    <row r="1078" spans="2:45" x14ac:dyDescent="0.35">
      <c r="C1078" t="s">
        <v>2356</v>
      </c>
      <c r="D1078" s="76" t="s">
        <v>0</v>
      </c>
      <c r="E1078" s="166">
        <f>INDEX(Sorted_by_Variable!D$117:D$169,D1075)</f>
        <v>0</v>
      </c>
      <c r="F1078" s="167">
        <f>INDEX(Sorted_by_Variable!E$117:E$169,D1075)</f>
        <v>0</v>
      </c>
      <c r="G1078" s="166">
        <f>INDEX(Sorted_by_Variable!F$117:F$169,D1075)</f>
        <v>0</v>
      </c>
      <c r="H1078" s="166">
        <f>INDEX(Sorted_by_Variable!G$117:G$169,D1075)</f>
        <v>0</v>
      </c>
      <c r="I1078" s="166">
        <f>INDEX(Sorted_by_Variable!H$117:H$169,D1075)</f>
        <v>0</v>
      </c>
      <c r="J1078" s="166">
        <f>INDEX(Sorted_by_Variable!I$117:I$169,D1075)</f>
        <v>1.5169999999999999</v>
      </c>
      <c r="K1078" s="166">
        <f>INDEX(Sorted_by_Variable!J$117:J$169,D1075)</f>
        <v>16.303762503116101</v>
      </c>
      <c r="L1078" s="166">
        <f>INDEX(Sorted_by_Variable!K$117:K$169,D1075)</f>
        <v>43.802453279626761</v>
      </c>
      <c r="M1078" s="166">
        <f>INDEX(Sorted_by_Variable!L$117:L$169,D1075)</f>
        <v>83.373881151393419</v>
      </c>
      <c r="N1078" s="166">
        <f>INDEX(Sorted_by_Variable!M$117:M$169,D1075)</f>
        <v>134.30653594466014</v>
      </c>
      <c r="O1078" s="166">
        <f>INDEX(Sorted_by_Variable!N$117:N$169,D1075)</f>
        <v>195.82607637883615</v>
      </c>
      <c r="P1078" s="166">
        <f>INDEX(Sorted_by_Variable!O$117:O$169,D1075)</f>
        <v>267.10511596942166</v>
      </c>
      <c r="Q1078" s="166">
        <f>INDEX(Sorted_by_Variable!P$117:P$169,D1075)</f>
        <v>347.27315688353644</v>
      </c>
      <c r="R1078" s="168">
        <f>INDEX(Sorted_by_Variable!Q$117:Q$169,D1075)</f>
        <v>427.19852982471684</v>
      </c>
      <c r="S1078" s="166">
        <f>INDEX(Sorted_by_Variable!R$117:R$169,D1075)</f>
        <v>501.45923661099329</v>
      </c>
      <c r="T1078" s="166">
        <f>INDEX(Sorted_by_Variable!S$117:S$169,D1075)</f>
        <v>570.16659658995309</v>
      </c>
      <c r="U1078" s="166">
        <f>INDEX(Sorted_by_Variable!T$117:T$169,D1075)</f>
        <v>633.42550228806272</v>
      </c>
      <c r="V1078" s="166">
        <f>INDEX(Sorted_by_Variable!U$117:U$169,D1075)</f>
        <v>691.33460148759934</v>
      </c>
      <c r="W1078" s="166">
        <f>INDEX(Sorted_by_Variable!V$117:V$169,D1075)</f>
        <v>743.98647148149666</v>
      </c>
      <c r="X1078" s="166">
        <f>INDEX(Sorted_by_Variable!W$117:W$169,D1075)</f>
        <v>791.4677857670448</v>
      </c>
      <c r="Y1078" s="166">
        <f>INDEX(Sorted_by_Variable!X$117:X$169,D1075)</f>
        <v>833.85947342930069</v>
      </c>
      <c r="Z1078" s="166">
        <f>INDEX(Sorted_by_Variable!Y$117:Y$169,D1075)</f>
        <v>871.23687145532676</v>
      </c>
      <c r="AA1078" s="166">
        <f>INDEX(Sorted_by_Variable!Z$117:Z$169,D1075)</f>
        <v>903.66987021098817</v>
      </c>
      <c r="AB1078" s="166">
        <f>INDEX(Sorted_by_Variable!AA$117:AA$169,D1075)</f>
        <v>931.22305230298366</v>
      </c>
      <c r="AC1078" s="166">
        <f>INDEX(Sorted_by_Variable!AB$117:AB$169,D1075)</f>
        <v>953.95582504004028</v>
      </c>
      <c r="AD1078" s="166">
        <f>INDEX(Sorted_by_Variable!AC$117:AC$169,D1075)</f>
        <v>972.00238880404038</v>
      </c>
      <c r="AE1078" s="166">
        <f>INDEX(Sorted_by_Variable!AD$117:AD$169,D1075)</f>
        <v>986.11358624467221</v>
      </c>
      <c r="AF1078" s="166">
        <f>INDEX(Sorted_by_Variable!AE$117:AE$169,D1075)</f>
        <v>997.03260736087873</v>
      </c>
      <c r="AG1078" s="166">
        <f>INDEX(Sorted_by_Variable!AF$117:AF$169,D1075)</f>
        <v>1005.4918137545666</v>
      </c>
      <c r="AH1078" s="166">
        <f>INDEX(Sorted_by_Variable!AG$117:AG$169,D1075)</f>
        <v>1012.2098758840425</v>
      </c>
      <c r="AI1078" s="166">
        <f>INDEX(Sorted_by_Variable!AH$117:AH$169,D1075)</f>
        <v>1017.9564596541636</v>
      </c>
      <c r="AJ1078" s="166">
        <f>INDEX(Sorted_by_Variable!AI$117:AI$169,D1075)</f>
        <v>1023.4121992892315</v>
      </c>
      <c r="AK1078" s="166">
        <f>INDEX(Sorted_by_Variable!AJ$117:AJ$169,D1075)</f>
        <v>1029.2376653276301</v>
      </c>
      <c r="AL1078" s="166">
        <f>INDEX(Sorted_by_Variable!AK$117:AK$169,D1075)</f>
        <v>1035.6389423767546</v>
      </c>
      <c r="AM1078" s="166">
        <f>INDEX(Sorted_by_Variable!AL$117:AL$169,D1075)</f>
        <v>1042.5468433933916</v>
      </c>
      <c r="AN1078" s="166">
        <f>INDEX(Sorted_by_Variable!AM$117:AM$169,D1075)</f>
        <v>1049.8981045498947</v>
      </c>
      <c r="AO1078" s="166">
        <f>INDEX(Sorted_by_Variable!AN$117:AN$169,D1075)</f>
        <v>1057.635153349712</v>
      </c>
      <c r="AP1078" s="166">
        <f>INDEX(Sorted_by_Variable!AO$117:AO$169,D1075)</f>
        <v>1065.7058899653357</v>
      </c>
      <c r="AQ1078" s="168">
        <f>INDEX(Sorted_by_Variable!AP$117:AP$169,D1075)</f>
        <v>1074.063481273467</v>
      </c>
      <c r="AS1078" s="69" t="str">
        <f t="shared" si="167"/>
        <v>Net cumulative savings</v>
      </c>
    </row>
    <row r="1079" spans="2:45" x14ac:dyDescent="0.35">
      <c r="C1079" t="s">
        <v>2390</v>
      </c>
      <c r="D1079" s="76" t="s">
        <v>1</v>
      </c>
      <c r="E1079" s="174">
        <f t="shared" ref="E1079:AQ1079" si="168">E1078/E1076</f>
        <v>0</v>
      </c>
      <c r="F1079" s="173">
        <f t="shared" si="168"/>
        <v>0</v>
      </c>
      <c r="G1079" s="174">
        <f t="shared" si="168"/>
        <v>0</v>
      </c>
      <c r="H1079" s="174">
        <f t="shared" si="168"/>
        <v>0</v>
      </c>
      <c r="I1079" s="174">
        <f t="shared" si="168"/>
        <v>0</v>
      </c>
      <c r="J1079" s="174">
        <f t="shared" si="168"/>
        <v>2.2741540337566679E-4</v>
      </c>
      <c r="K1079" s="174">
        <f t="shared" si="168"/>
        <v>2.4253139461413134E-3</v>
      </c>
      <c r="L1079" s="174">
        <f t="shared" si="168"/>
        <v>6.4658315523119549E-3</v>
      </c>
      <c r="M1079" s="174">
        <f t="shared" si="168"/>
        <v>1.2212421844644984E-2</v>
      </c>
      <c r="N1079" s="174">
        <f t="shared" si="168"/>
        <v>1.9521570512016733E-2</v>
      </c>
      <c r="O1079" s="174">
        <f t="shared" si="168"/>
        <v>2.8244504204679194E-2</v>
      </c>
      <c r="P1079" s="174">
        <f t="shared" si="168"/>
        <v>3.8228870530589272E-2</v>
      </c>
      <c r="Q1079" s="174">
        <f t="shared" si="168"/>
        <v>4.9320367399744186E-2</v>
      </c>
      <c r="R1079" s="175">
        <f t="shared" si="168"/>
        <v>6.0204737187786357E-2</v>
      </c>
      <c r="S1079" s="174">
        <f t="shared" si="168"/>
        <v>7.0126534583745154E-2</v>
      </c>
      <c r="T1079" s="174">
        <f t="shared" si="168"/>
        <v>7.9121468770809833E-2</v>
      </c>
      <c r="U1079" s="174">
        <f t="shared" si="168"/>
        <v>8.7223586883008228E-2</v>
      </c>
      <c r="V1079" s="174">
        <f t="shared" si="168"/>
        <v>9.4465345874631207E-2</v>
      </c>
      <c r="W1079" s="174">
        <f t="shared" si="168"/>
        <v>0.10087768121072715</v>
      </c>
      <c r="X1079" s="174">
        <f t="shared" si="168"/>
        <v>0.10649007251828242</v>
      </c>
      <c r="Y1079" s="174">
        <f t="shared" si="168"/>
        <v>0.11133060633155964</v>
      </c>
      <c r="Z1079" s="174">
        <f t="shared" si="168"/>
        <v>0.11542603605918969</v>
      </c>
      <c r="AA1079" s="174">
        <f t="shared" si="168"/>
        <v>0.1188018392949966</v>
      </c>
      <c r="AB1079" s="174">
        <f t="shared" si="168"/>
        <v>0.12148227258916548</v>
      </c>
      <c r="AC1079" s="174">
        <f t="shared" si="168"/>
        <v>0.12349042379122911</v>
      </c>
      <c r="AD1079" s="174">
        <f t="shared" si="168"/>
        <v>0.12485851818507664</v>
      </c>
      <c r="AE1079" s="174">
        <f t="shared" si="168"/>
        <v>0.1256966241498319</v>
      </c>
      <c r="AF1079" s="174">
        <f t="shared" si="168"/>
        <v>0.12611067808544957</v>
      </c>
      <c r="AG1079" s="174">
        <f t="shared" si="168"/>
        <v>0.12620218248944395</v>
      </c>
      <c r="AH1079" s="174">
        <f t="shared" si="168"/>
        <v>0.12599765070045504</v>
      </c>
      <c r="AI1079" s="174">
        <f t="shared" si="168"/>
        <v>0.12566797897529974</v>
      </c>
      <c r="AJ1079" s="174">
        <f t="shared" si="168"/>
        <v>0.12529956650695334</v>
      </c>
      <c r="AK1079" s="174">
        <f t="shared" si="168"/>
        <v>0.12497357711334327</v>
      </c>
      <c r="AL1079" s="174">
        <f t="shared" si="168"/>
        <v>0.12471378303130973</v>
      </c>
      <c r="AM1079" s="174">
        <f t="shared" si="168"/>
        <v>0.12451027983331059</v>
      </c>
      <c r="AN1079" s="174">
        <f t="shared" si="168"/>
        <v>0.12435416452541315</v>
      </c>
      <c r="AO1079" s="174">
        <f t="shared" si="168"/>
        <v>0.12423747338234367</v>
      </c>
      <c r="AP1079" s="174">
        <f t="shared" si="168"/>
        <v>0.12415312348385778</v>
      </c>
      <c r="AQ1079" s="175">
        <f t="shared" si="168"/>
        <v>0.12409485774875717</v>
      </c>
      <c r="AS1079" s="69" t="str">
        <f t="shared" si="167"/>
        <v>Net cumulative savings as a percent of sales before EE</v>
      </c>
    </row>
    <row r="1080" spans="2:45" x14ac:dyDescent="0.35">
      <c r="C1080" t="s">
        <v>2378</v>
      </c>
      <c r="D1080" s="76" t="s">
        <v>0</v>
      </c>
      <c r="E1080" s="166">
        <f>INDEX(Sorted_by_Variable!D$227:D$279,D1075)</f>
        <v>0</v>
      </c>
      <c r="F1080" s="167">
        <f>INDEX(Sorted_by_Variable!E$227:E$279,D1075)</f>
        <v>0</v>
      </c>
      <c r="G1080" s="166">
        <f>INDEX(Sorted_by_Variable!F$227:F$279,D1075)</f>
        <v>0</v>
      </c>
      <c r="H1080" s="166">
        <f>INDEX(Sorted_by_Variable!G$227:G$279,D1075)</f>
        <v>0</v>
      </c>
      <c r="I1080" s="166">
        <f>INDEX(Sorted_by_Variable!H$227:H$279,D1075)</f>
        <v>0</v>
      </c>
      <c r="J1080" s="166">
        <f>INDEX(Sorted_by_Variable!I$227:I$279,D1075)</f>
        <v>1.5169999999999999</v>
      </c>
      <c r="K1080" s="166">
        <f>INDEX(Sorted_by_Variable!J$227:J$279,D1075)</f>
        <v>14.866604608379257</v>
      </c>
      <c r="L1080" s="166">
        <f>INDEX(Sorted_by_Variable!K$227:K$279,D1075)</f>
        <v>28.360985755899044</v>
      </c>
      <c r="M1080" s="166">
        <f>INDEX(Sorted_by_Variable!L$227:L$279,D1075)</f>
        <v>41.926406311991826</v>
      </c>
      <c r="N1080" s="166">
        <f>INDEX(Sorted_by_Variable!M$227:M$279,D1075)</f>
        <v>55.494286197280921</v>
      </c>
      <c r="O1080" s="166">
        <f>INDEX(Sorted_by_Variable!N$227:N$279,D1075)</f>
        <v>69.001923743310257</v>
      </c>
      <c r="P1080" s="166">
        <f>INDEX(Sorted_by_Variable!O$227:O$279,D1075)</f>
        <v>82.393103096736098</v>
      </c>
      <c r="Q1080" s="166">
        <f>INDEX(Sorted_by_Variable!P$227:P$279,D1075)</f>
        <v>95.618583530619915</v>
      </c>
      <c r="R1080" s="168">
        <f>INDEX(Sorted_by_Variable!Q$227:Q$279,D1075)</f>
        <v>100.40847258561293</v>
      </c>
      <c r="S1080" s="166">
        <f>INDEX(Sorted_by_Variable!R$227:R$279,D1075)</f>
        <v>100.02846288258321</v>
      </c>
      <c r="T1080" s="166">
        <f>INDEX(Sorted_by_Variable!S$227:S$279,D1075)</f>
        <v>99.739772016455291</v>
      </c>
      <c r="U1080" s="166">
        <f>INDEX(Sorted_by_Variable!T$227:T$279,D1075)</f>
        <v>99.540779420681645</v>
      </c>
      <c r="V1080" s="166">
        <f>INDEX(Sorted_by_Variable!U$227:U$279,D1075)</f>
        <v>99.429961312670954</v>
      </c>
      <c r="W1080" s="166">
        <f>INDEX(Sorted_by_Variable!V$227:V$279,D1075)</f>
        <v>99.405887965593109</v>
      </c>
      <c r="X1080" s="166">
        <f>INDEX(Sorted_by_Variable!W$227:W$279,D1075)</f>
        <v>99.467221097538342</v>
      </c>
      <c r="Y1080" s="166">
        <f>INDEX(Sorted_by_Variable!X$227:X$279,D1075)</f>
        <v>99.612711374116628</v>
      </c>
      <c r="Z1080" s="166">
        <f>INDEX(Sorted_by_Variable!Y$227:Y$279,D1075)</f>
        <v>99.841196020734969</v>
      </c>
      <c r="AA1080" s="166">
        <f>INDEX(Sorted_by_Variable!Z$227:Z$279,D1075)</f>
        <v>100.15159654093542</v>
      </c>
      <c r="AB1080" s="166">
        <f>INDEX(Sorted_by_Variable!AA$227:AA$279,D1075)</f>
        <v>100.54291653731858</v>
      </c>
      <c r="AC1080" s="166">
        <f>INDEX(Sorted_by_Variable!AB$227:AB$279,D1075)</f>
        <v>101.0142396317124</v>
      </c>
      <c r="AD1080" s="166">
        <f>INDEX(Sorted_by_Variable!AC$227:AC$279,D1075)</f>
        <v>101.56472748137757</v>
      </c>
      <c r="AE1080" s="166">
        <f>INDEX(Sorted_by_Variable!AD$227:AD$279,D1075)</f>
        <v>102.19242025658808</v>
      </c>
      <c r="AF1080" s="166">
        <f>INDEX(Sorted_by_Variable!AE$227:AE$279,D1075)</f>
        <v>102.88610890588336</v>
      </c>
      <c r="AG1080" s="166">
        <f>INDEX(Sorted_by_Variable!AF$227:AF$279,D1075)</f>
        <v>103.63469958304306</v>
      </c>
      <c r="AH1080" s="166">
        <f>INDEX(Sorted_by_Variable!AG$227:AG$279,D1075)</f>
        <v>104.42726128650271</v>
      </c>
      <c r="AI1080" s="166">
        <f>INDEX(Sorted_by_Variable!AH$227:AH$279,D1075)</f>
        <v>105.32027437678948</v>
      </c>
      <c r="AJ1080" s="166">
        <f>INDEX(Sorted_by_Variable!AI$227:AI$279,D1075)</f>
        <v>106.23612346700237</v>
      </c>
      <c r="AK1080" s="166">
        <f>INDEX(Sorted_by_Variable!AJ$227:AJ$279,D1075)</f>
        <v>107.164667761722</v>
      </c>
      <c r="AL1080" s="166">
        <f>INDEX(Sorted_by_Variable!AK$227:AK$279,D1075)</f>
        <v>108.09606799224279</v>
      </c>
      <c r="AM1080" s="166">
        <f>INDEX(Sorted_by_Variable!AL$227:AL$279,D1075)</f>
        <v>109.02730275500069</v>
      </c>
      <c r="AN1080" s="166">
        <f>INDEX(Sorted_by_Variable!AM$227:AM$279,D1075)</f>
        <v>109.95948030215874</v>
      </c>
      <c r="AO1080" s="166">
        <f>INDEX(Sorted_by_Variable!AN$227:AN$279,D1075)</f>
        <v>110.89362062344529</v>
      </c>
      <c r="AP1080" s="166">
        <f>INDEX(Sorted_by_Variable!AO$227:AO$279,D1075)</f>
        <v>111.8306589292926</v>
      </c>
      <c r="AQ1080" s="168">
        <f>INDEX(Sorted_by_Variable!AP$227:AP$279,D1075)</f>
        <v>112.77144893567903</v>
      </c>
      <c r="AS1080" s="69" t="str">
        <f t="shared" si="167"/>
        <v>Annual first-year savings</v>
      </c>
    </row>
    <row r="1081" spans="2:45" x14ac:dyDescent="0.35">
      <c r="C1081" t="s">
        <v>2379</v>
      </c>
      <c r="D1081" s="76" t="s">
        <v>1</v>
      </c>
      <c r="E1081" s="174">
        <f>INDEX(Sorted_by_Variable!D$282:D$335,D1075)</f>
        <v>0</v>
      </c>
      <c r="F1081" s="173">
        <f>INDEX(Sorted_by_Variable!E$282:E$335,D1075)</f>
        <v>2.3642500457031194E-4</v>
      </c>
      <c r="G1081" s="174">
        <f>INDEX(Sorted_by_Variable!F$282:F$335,D1075)</f>
        <v>2.3455061042926994E-4</v>
      </c>
      <c r="H1081" s="174">
        <f>INDEX(Sorted_by_Variable!G$282:G$335,D1075)</f>
        <v>2.3274609060626773E-4</v>
      </c>
      <c r="I1081" s="174">
        <f>INDEX(Sorted_by_Variable!H$282:H$335,D1075)</f>
        <v>2.3095545389269613E-4</v>
      </c>
      <c r="J1081" s="174">
        <f>INDEX(Sorted_by_Variable!I$282:I$335,D1075)</f>
        <v>2.2917859347857449E-4</v>
      </c>
      <c r="K1081" s="174">
        <f>INDEX(Sorted_by_Variable!J$282:J$335,D1075)</f>
        <v>2.2746713290545118E-4</v>
      </c>
      <c r="L1081" s="174">
        <f>INDEX(Sorted_by_Variable!K$282:K$335,D1075)</f>
        <v>2.2621441939734229E-4</v>
      </c>
      <c r="M1081" s="174">
        <f>INDEX(Sorted_by_Variable!L$282:L$335,D1075)</f>
        <v>2.2538692813278864E-4</v>
      </c>
      <c r="N1081" s="174">
        <f>INDEX(Sorted_by_Variable!M$282:M$335,D1075)</f>
        <v>2.2495404088860351E-4</v>
      </c>
      <c r="O1081" s="174">
        <f>INDEX(Sorted_by_Variable!N$282:N$335,D1075)</f>
        <v>2.2488741015443697E-4</v>
      </c>
      <c r="P1081" s="174">
        <f>INDEX(Sorted_by_Variable!O$282:O$335,D1075)</f>
        <v>2.2516039849264881E-4</v>
      </c>
      <c r="Q1081" s="174">
        <f>INDEX(Sorted_by_Variable!P$282:P$335,D1075)</f>
        <v>2.2574758095422558E-4</v>
      </c>
      <c r="R1081" s="175">
        <f>INDEX(Sorted_by_Variable!Q$282:Q$335,D1075)</f>
        <v>2.2662430185458731E-4</v>
      </c>
      <c r="S1081" s="174">
        <f>INDEX(Sorted_by_Variable!R$282:R$335,D1075)</f>
        <v>2.2748525114007386E-4</v>
      </c>
      <c r="T1081" s="174">
        <f>INDEX(Sorted_by_Variable!S$282:S$335,D1075)</f>
        <v>2.2814369373378782E-4</v>
      </c>
      <c r="U1081" s="174">
        <f>INDEX(Sorted_by_Variable!T$282:T$335,D1075)</f>
        <v>2.2859977722127598E-4</v>
      </c>
      <c r="V1081" s="174">
        <f>INDEX(Sorted_by_Variable!U$282:U$335,D1075)</f>
        <v>2.2885455952702049E-4</v>
      </c>
      <c r="W1081" s="174">
        <f>INDEX(Sorted_by_Variable!V$282:V$335,D1075)</f>
        <v>2.2890998174953257E-4</v>
      </c>
      <c r="X1081" s="174">
        <f>INDEX(Sorted_by_Variable!W$282:W$335,D1075)</f>
        <v>2.2876883207269123E-4</v>
      </c>
      <c r="Y1081" s="174">
        <f>INDEX(Sorted_by_Variable!X$282:X$335,D1075)</f>
        <v>2.2843470161693297E-4</v>
      </c>
      <c r="Z1081" s="174">
        <f>INDEX(Sorted_by_Variable!Y$282:Y$335,D1075)</f>
        <v>2.2791193321917188E-4</v>
      </c>
      <c r="AA1081" s="174">
        <f>INDEX(Sorted_by_Variable!Z$282:Z$335,D1075)</f>
        <v>2.2720556422382385E-4</v>
      </c>
      <c r="AB1081" s="174">
        <f>INDEX(Sorted_by_Variable!AA$282:AA$335,D1075)</f>
        <v>2.2632126442795211E-4</v>
      </c>
      <c r="AC1081" s="174">
        <f>INDEX(Sorted_by_Variable!AB$282:AB$335,D1075)</f>
        <v>2.2526527035160988E-4</v>
      </c>
      <c r="AD1081" s="174">
        <f>INDEX(Sorted_by_Variable!AC$282:AC$335,D1075)</f>
        <v>2.2404431700141417E-4</v>
      </c>
      <c r="AE1081" s="174">
        <f>INDEX(Sorted_by_Variable!AD$282:AD$335,D1075)</f>
        <v>2.2266817776568943E-4</v>
      </c>
      <c r="AF1081" s="174">
        <f>INDEX(Sorted_by_Variable!AE$282:AE$335,D1075)</f>
        <v>2.2116688289587744E-4</v>
      </c>
      <c r="AG1081" s="174">
        <f>INDEX(Sorted_by_Variable!AF$282:AF$335,D1075)</f>
        <v>2.1956931502239063E-4</v>
      </c>
      <c r="AH1081" s="174">
        <f>INDEX(Sorted_by_Variable!AG$282:AG$335,D1075)</f>
        <v>2.1790287056911543E-4</v>
      </c>
      <c r="AI1081" s="174">
        <f>INDEX(Sorted_by_Variable!AH$282:AH$335,D1075)</f>
        <v>2.1605526699059523E-4</v>
      </c>
      <c r="AJ1081" s="174">
        <f>INDEX(Sorted_by_Variable!AI$282:AI$335,D1075)</f>
        <v>2.1419268001686686E-4</v>
      </c>
      <c r="AK1081" s="174">
        <f>INDEX(Sorted_by_Variable!AJ$282:AJ$335,D1075)</f>
        <v>2.123367754995068E-4</v>
      </c>
      <c r="AL1081" s="174">
        <f>INDEX(Sorted_by_Variable!AK$282:AK$335,D1075)</f>
        <v>2.1050719441185358E-4</v>
      </c>
      <c r="AM1081" s="174">
        <f>INDEX(Sorted_by_Variable!AL$282:AL$335,D1075)</f>
        <v>2.0870918957917911E-4</v>
      </c>
      <c r="AN1081" s="174">
        <f>INDEX(Sorted_by_Variable!AM$282:AM$335,D1075)</f>
        <v>2.0693986491634292E-4</v>
      </c>
      <c r="AO1081" s="174">
        <f>INDEX(Sorted_by_Variable!AN$282:AN$335,D1075)</f>
        <v>2.0519665488484467E-4</v>
      </c>
      <c r="AP1081" s="174">
        <f>INDEX(Sorted_by_Variable!AO$282:AO$335,D1075)</f>
        <v>2.0347729520566761E-4</v>
      </c>
      <c r="AQ1081" s="175">
        <f>INDEX(Sorted_by_Variable!AP$282:AP$335,D1075)</f>
        <v>2.017797963470228E-4</v>
      </c>
      <c r="AS1081" s="69" t="str">
        <f t="shared" si="167"/>
        <v>EIA and EERS savings as a percent of previous year sales</v>
      </c>
    </row>
    <row r="1082" spans="2:45" x14ac:dyDescent="0.35">
      <c r="C1082" t="s">
        <v>2391</v>
      </c>
      <c r="D1082" s="76" t="s">
        <v>1</v>
      </c>
      <c r="E1082" s="174">
        <f>INDEX(Sorted_by_Variable!D$337:D$389,D1075)</f>
        <v>0</v>
      </c>
      <c r="F1082" s="173">
        <f>INDEX(Sorted_by_Variable!E$337:E$389,D1075)</f>
        <v>0</v>
      </c>
      <c r="G1082" s="174">
        <f>INDEX(Sorted_by_Variable!F$337:F$389,D1075)</f>
        <v>0</v>
      </c>
      <c r="H1082" s="174">
        <f>INDEX(Sorted_by_Variable!G$337:G$389,D1075)</f>
        <v>0</v>
      </c>
      <c r="I1082" s="174">
        <f>INDEX(Sorted_by_Variable!H$337:H$389,D1075)</f>
        <v>0</v>
      </c>
      <c r="J1082" s="174">
        <f>INDEX(Sorted_by_Variable!I$337:I$389,D1075)</f>
        <v>2.2917859347857449E-4</v>
      </c>
      <c r="K1082" s="174">
        <f>INDEX(Sorted_by_Variable!J$337:J$389,D1075)</f>
        <v>2.2291785934785745E-3</v>
      </c>
      <c r="L1082" s="174">
        <f>INDEX(Sorted_by_Variable!K$337:K$389,D1075)</f>
        <v>4.2291785934785745E-3</v>
      </c>
      <c r="M1082" s="174">
        <f>INDEX(Sorted_by_Variable!L$337:L$389,D1075)</f>
        <v>6.2291785934785746E-3</v>
      </c>
      <c r="N1082" s="174">
        <f>INDEX(Sorted_by_Variable!M$337:M$389,D1075)</f>
        <v>8.2291785934785755E-3</v>
      </c>
      <c r="O1082" s="174">
        <f>INDEX(Sorted_by_Variable!N$337:N$389,D1075)</f>
        <v>1.0229178593478576E-2</v>
      </c>
      <c r="P1082" s="174">
        <f>INDEX(Sorted_by_Variable!O$337:O$389,D1075)</f>
        <v>1.2229178593478576E-2</v>
      </c>
      <c r="Q1082" s="174">
        <f>INDEX(Sorted_by_Variable!P$337:P$389,D1075)</f>
        <v>1.4229178593478576E-2</v>
      </c>
      <c r="R1082" s="175">
        <f>INDEX(Sorted_by_Variable!Q$337:Q$389,D1075)</f>
        <v>1.4999999999999999E-2</v>
      </c>
      <c r="S1082" s="174">
        <f>INDEX(Sorted_by_Variable!R$337:R$389,D1075)</f>
        <v>1.4999999999999999E-2</v>
      </c>
      <c r="T1082" s="174">
        <f>INDEX(Sorted_by_Variable!S$337:S$389,D1075)</f>
        <v>1.4999999999999999E-2</v>
      </c>
      <c r="U1082" s="174">
        <f>INDEX(Sorted_by_Variable!T$337:T$389,D1075)</f>
        <v>1.4999999999999999E-2</v>
      </c>
      <c r="V1082" s="174">
        <f>INDEX(Sorted_by_Variable!U$337:U$389,D1075)</f>
        <v>1.4999999999999999E-2</v>
      </c>
      <c r="W1082" s="174">
        <f>INDEX(Sorted_by_Variable!V$337:V$389,D1075)</f>
        <v>1.4999999999999999E-2</v>
      </c>
      <c r="X1082" s="174">
        <f>INDEX(Sorted_by_Variable!W$337:W$389,D1075)</f>
        <v>1.4999999999999999E-2</v>
      </c>
      <c r="Y1082" s="174">
        <f>INDEX(Sorted_by_Variable!X$337:X$389,D1075)</f>
        <v>1.4999999999999999E-2</v>
      </c>
      <c r="Z1082" s="174">
        <f>INDEX(Sorted_by_Variable!Y$337:Y$389,D1075)</f>
        <v>1.4999999999999999E-2</v>
      </c>
      <c r="AA1082" s="174">
        <f>INDEX(Sorted_by_Variable!Z$337:Z$389,D1075)</f>
        <v>1.4999999999999999E-2</v>
      </c>
      <c r="AB1082" s="174">
        <f>INDEX(Sorted_by_Variable!AA$337:AA$389,D1075)</f>
        <v>1.4999999999999999E-2</v>
      </c>
      <c r="AC1082" s="174">
        <f>INDEX(Sorted_by_Variable!AB$337:AB$389,D1075)</f>
        <v>1.4999999999999999E-2</v>
      </c>
      <c r="AD1082" s="174">
        <f>INDEX(Sorted_by_Variable!AC$337:AC$389,D1075)</f>
        <v>1.4999999999999999E-2</v>
      </c>
      <c r="AE1082" s="174">
        <f>INDEX(Sorted_by_Variable!AD$337:AD$389,D1075)</f>
        <v>1.4999999999999999E-2</v>
      </c>
      <c r="AF1082" s="174">
        <f>INDEX(Sorted_by_Variable!AE$337:AE$389,D1075)</f>
        <v>1.4999999999999999E-2</v>
      </c>
      <c r="AG1082" s="174">
        <f>INDEX(Sorted_by_Variable!AF$337:AF$389,D1075)</f>
        <v>1.4999999999999999E-2</v>
      </c>
      <c r="AH1082" s="174">
        <f>INDEX(Sorted_by_Variable!AG$337:AG$389,D1075)</f>
        <v>1.4999999999999999E-2</v>
      </c>
      <c r="AI1082" s="174">
        <f>INDEX(Sorted_by_Variable!AH$337:AH$389,D1075)</f>
        <v>1.4999999999999999E-2</v>
      </c>
      <c r="AJ1082" s="174">
        <f>INDEX(Sorted_by_Variable!AI$337:AI$389,D1075)</f>
        <v>1.4999999999999999E-2</v>
      </c>
      <c r="AK1082" s="174">
        <f>INDEX(Sorted_by_Variable!AJ$337:AJ$389,D1075)</f>
        <v>1.4999999999999999E-2</v>
      </c>
      <c r="AL1082" s="174">
        <f>INDEX(Sorted_by_Variable!AK$337:AK$389,D1075)</f>
        <v>1.4999999999999999E-2</v>
      </c>
      <c r="AM1082" s="174">
        <f>INDEX(Sorted_by_Variable!AL$337:AL$389,D1075)</f>
        <v>1.4999999999999999E-2</v>
      </c>
      <c r="AN1082" s="174">
        <f>INDEX(Sorted_by_Variable!AM$337:AM$389,D1075)</f>
        <v>1.4999999999999999E-2</v>
      </c>
      <c r="AO1082" s="174">
        <f>INDEX(Sorted_by_Variable!AN$337:AN$389,D1075)</f>
        <v>1.4999999999999999E-2</v>
      </c>
      <c r="AP1082" s="174">
        <f>INDEX(Sorted_by_Variable!AO$337:AO$389,D1075)</f>
        <v>1.4999999999999999E-2</v>
      </c>
      <c r="AQ1082" s="175">
        <f>INDEX(Sorted_by_Variable!AP$337:AP$389,D1075)</f>
        <v>1.4999999999999999E-2</v>
      </c>
      <c r="AS1082" s="69" t="str">
        <f t="shared" si="167"/>
        <v>First-year savings as a percent of previous year sales</v>
      </c>
    </row>
    <row r="1083" spans="2:45" x14ac:dyDescent="0.35">
      <c r="B1083" s="231"/>
      <c r="C1083" s="231" t="s">
        <v>2414</v>
      </c>
      <c r="D1083" s="248"/>
      <c r="E1083" s="250"/>
      <c r="F1083" s="249"/>
      <c r="G1083" s="250"/>
      <c r="H1083" s="250"/>
      <c r="I1083" s="250"/>
      <c r="J1083" s="250"/>
      <c r="K1083" s="250"/>
      <c r="L1083" s="250"/>
      <c r="M1083" s="250"/>
      <c r="N1083" s="250"/>
      <c r="O1083" s="250"/>
      <c r="P1083" s="250"/>
      <c r="Q1083" s="250"/>
      <c r="R1083" s="251"/>
      <c r="S1083" s="250"/>
      <c r="T1083" s="250"/>
      <c r="U1083" s="250"/>
      <c r="V1083" s="250"/>
      <c r="W1083" s="250"/>
      <c r="X1083" s="250"/>
      <c r="Y1083" s="250"/>
      <c r="Z1083" s="250"/>
      <c r="AA1083" s="250"/>
      <c r="AB1083" s="250"/>
      <c r="AC1083" s="250"/>
      <c r="AD1083" s="250"/>
      <c r="AE1083" s="250"/>
      <c r="AF1083" s="250"/>
      <c r="AG1083" s="250"/>
      <c r="AH1083" s="250"/>
      <c r="AI1083" s="250"/>
      <c r="AJ1083" s="250"/>
      <c r="AK1083" s="250"/>
      <c r="AL1083" s="250"/>
      <c r="AM1083" s="250"/>
      <c r="AN1083" s="250"/>
      <c r="AO1083" s="250"/>
      <c r="AP1083" s="250"/>
      <c r="AQ1083" s="251"/>
      <c r="AS1083" s="69" t="str">
        <f t="shared" si="167"/>
        <v>Levelized cost of saved energy associated with program year</v>
      </c>
    </row>
    <row r="1084" spans="2:45" x14ac:dyDescent="0.35">
      <c r="B1084" s="36"/>
      <c r="C1084" s="267" t="s">
        <v>2403</v>
      </c>
      <c r="D1084" s="76" t="s">
        <v>2375</v>
      </c>
      <c r="E1084" s="197"/>
      <c r="F1084" s="196">
        <f>INDEX(Sorted_by_Variable!E$392:E$444,D1075)</f>
        <v>0</v>
      </c>
      <c r="G1084" s="197">
        <f>INDEX(Sorted_by_Variable!F$392:F$444,D1075)</f>
        <v>0</v>
      </c>
      <c r="H1084" s="197">
        <f>INDEX(Sorted_by_Variable!G$392:G$444,D1075)</f>
        <v>0</v>
      </c>
      <c r="I1084" s="197">
        <f>INDEX(Sorted_by_Variable!H$392:H$444,D1075)</f>
        <v>0</v>
      </c>
      <c r="J1084" s="197">
        <f>INDEX(Sorted_by_Variable!I$392:I$444,D1075)</f>
        <v>6.5088934148849082</v>
      </c>
      <c r="K1084" s="197">
        <f>INDEX(Sorted_by_Variable!J$392:J$444,D1075)</f>
        <v>6.5088934148849056</v>
      </c>
      <c r="L1084" s="197">
        <f>INDEX(Sorted_by_Variable!K$392:K$444,D1075)</f>
        <v>6.5088934148849047</v>
      </c>
      <c r="M1084" s="197">
        <f>INDEX(Sorted_by_Variable!L$392:L$444,D1075)</f>
        <v>7.8106720978618869</v>
      </c>
      <c r="N1084" s="197">
        <f>INDEX(Sorted_by_Variable!M$392:M$444,D1075)</f>
        <v>7.8106720978618869</v>
      </c>
      <c r="O1084" s="197">
        <f>INDEX(Sorted_by_Variable!N$392:N$444,D1075)</f>
        <v>9.1124507808388682</v>
      </c>
      <c r="P1084" s="197">
        <f>INDEX(Sorted_by_Variable!O$392:O$444,D1075)</f>
        <v>9.1124507808388664</v>
      </c>
      <c r="Q1084" s="197">
        <f>INDEX(Sorted_by_Variable!P$392:P$444,D1075)</f>
        <v>9.1124507808388682</v>
      </c>
      <c r="R1084" s="198">
        <f>INDEX(Sorted_by_Variable!Q$392:Q$444,D1075)</f>
        <v>9.1124507808388699</v>
      </c>
      <c r="S1084" s="197">
        <f>INDEX(Sorted_by_Variable!R$392:R$444,D1075)</f>
        <v>9.1124507808388699</v>
      </c>
      <c r="T1084" s="197">
        <f>INDEX(Sorted_by_Variable!S$392:S$444,D1075)</f>
        <v>9.1124507808388664</v>
      </c>
      <c r="U1084" s="197">
        <f>INDEX(Sorted_by_Variable!T$392:T$444,D1075)</f>
        <v>9.1124507808388699</v>
      </c>
      <c r="V1084" s="197">
        <f>INDEX(Sorted_by_Variable!U$392:U$444,D1075)</f>
        <v>9.1124507808388682</v>
      </c>
      <c r="W1084" s="197">
        <f>INDEX(Sorted_by_Variable!V$392:V$444,D1075)</f>
        <v>9.1124507808388699</v>
      </c>
      <c r="X1084" s="197">
        <f>INDEX(Sorted_by_Variable!W$392:W$444,D1075)</f>
        <v>9.1124507808388682</v>
      </c>
      <c r="Y1084" s="197">
        <f>INDEX(Sorted_by_Variable!X$392:X$444,D1075)</f>
        <v>9.1124507808388664</v>
      </c>
      <c r="Z1084" s="197">
        <f>INDEX(Sorted_by_Variable!Y$392:Y$444,D1075)</f>
        <v>9.1124507808388682</v>
      </c>
      <c r="AA1084" s="197">
        <f>INDEX(Sorted_by_Variable!Z$392:Z$444,D1075)</f>
        <v>9.1124507808388664</v>
      </c>
      <c r="AB1084" s="197">
        <f>INDEX(Sorted_by_Variable!AA$392:AA$444,D1075)</f>
        <v>9.1124507808388682</v>
      </c>
      <c r="AC1084" s="197">
        <f>INDEX(Sorted_by_Variable!AB$392:AB$444,D1075)</f>
        <v>9.1124507808388699</v>
      </c>
      <c r="AD1084" s="197">
        <f>INDEX(Sorted_by_Variable!AC$392:AC$444,D1075)</f>
        <v>9.1124507808388699</v>
      </c>
      <c r="AE1084" s="197">
        <f>INDEX(Sorted_by_Variable!AD$392:AD$444,D1075)</f>
        <v>9.1124507808388664</v>
      </c>
      <c r="AF1084" s="197">
        <f>INDEX(Sorted_by_Variable!AE$392:AE$444,D1075)</f>
        <v>9.1124507808388699</v>
      </c>
      <c r="AG1084" s="197">
        <f>INDEX(Sorted_by_Variable!AF$392:AF$444,D1075)</f>
        <v>9.1124507808388682</v>
      </c>
      <c r="AH1084" s="197">
        <f>INDEX(Sorted_by_Variable!AG$392:AG$444,D1075)</f>
        <v>9.1124507808388682</v>
      </c>
      <c r="AI1084" s="197">
        <f>INDEX(Sorted_by_Variable!AH$392:AH$444,D1075)</f>
        <v>9.1124507808388664</v>
      </c>
      <c r="AJ1084" s="197">
        <f>INDEX(Sorted_by_Variable!AI$392:AI$444,D1075)</f>
        <v>9.1124507808388682</v>
      </c>
      <c r="AK1084" s="197">
        <f>INDEX(Sorted_by_Variable!AJ$392:AJ$444,D1075)</f>
        <v>9.1124507808388699</v>
      </c>
      <c r="AL1084" s="197">
        <f>INDEX(Sorted_by_Variable!AK$392:AK$444,D1075)</f>
        <v>9.1124507808388699</v>
      </c>
      <c r="AM1084" s="197">
        <f>INDEX(Sorted_by_Variable!AL$392:AL$444,D1075)</f>
        <v>9.1124507808388682</v>
      </c>
      <c r="AN1084" s="197">
        <f>INDEX(Sorted_by_Variable!AM$392:AM$444,D1075)</f>
        <v>9.1124507808388664</v>
      </c>
      <c r="AO1084" s="197">
        <f>INDEX(Sorted_by_Variable!AN$392:AN$444,D1075)</f>
        <v>9.1124507808388699</v>
      </c>
      <c r="AP1084" s="197">
        <f>INDEX(Sorted_by_Variable!AO$392:AO$444,D1075)</f>
        <v>9.1124507808388682</v>
      </c>
      <c r="AQ1084" s="198">
        <f>INDEX(Sorted_by_Variable!AP$392:AP$444,D1075)</f>
        <v>9.1124507808388682</v>
      </c>
      <c r="AS1084" s="69" t="str">
        <f t="shared" si="167"/>
        <v>Total levelized cost of saved energy</v>
      </c>
    </row>
    <row r="1085" spans="2:45" x14ac:dyDescent="0.35">
      <c r="B1085" s="36"/>
      <c r="C1085" s="267" t="s">
        <v>2397</v>
      </c>
      <c r="D1085" s="76" t="s">
        <v>2375</v>
      </c>
      <c r="E1085" s="197"/>
      <c r="F1085" s="196">
        <f>INDEX(Sorted_by_Variable!E$447:E$499,D1075)</f>
        <v>0</v>
      </c>
      <c r="G1085" s="197">
        <f>INDEX(Sorted_by_Variable!F$447:F$499,D1075)</f>
        <v>0</v>
      </c>
      <c r="H1085" s="197">
        <f>INDEX(Sorted_by_Variable!G$447:G$499,D1075)</f>
        <v>0</v>
      </c>
      <c r="I1085" s="197">
        <f>INDEX(Sorted_by_Variable!H$447:H$499,D1075)</f>
        <v>0</v>
      </c>
      <c r="J1085" s="197">
        <f>INDEX(Sorted_by_Variable!I$447:I$499,D1075)</f>
        <v>3.2544467074424541</v>
      </c>
      <c r="K1085" s="197">
        <f>INDEX(Sorted_by_Variable!J$447:J$499,D1075)</f>
        <v>3.2544467074424528</v>
      </c>
      <c r="L1085" s="197">
        <f>INDEX(Sorted_by_Variable!K$447:K$499,D1075)</f>
        <v>3.2544467074424523</v>
      </c>
      <c r="M1085" s="197">
        <f>INDEX(Sorted_by_Variable!L$447:L$499,D1075)</f>
        <v>3.9053360489309434</v>
      </c>
      <c r="N1085" s="197">
        <f>INDEX(Sorted_by_Variable!M$447:M$499,D1075)</f>
        <v>3.9053360489309434</v>
      </c>
      <c r="O1085" s="197">
        <f>INDEX(Sorted_by_Variable!N$447:N$499,D1075)</f>
        <v>4.5562253904194341</v>
      </c>
      <c r="P1085" s="197">
        <f>INDEX(Sorted_by_Variable!O$447:O$499,D1075)</f>
        <v>4.5562253904194332</v>
      </c>
      <c r="Q1085" s="197">
        <f>INDEX(Sorted_by_Variable!P$447:P$499,D1075)</f>
        <v>4.5562253904194341</v>
      </c>
      <c r="R1085" s="198">
        <f>INDEX(Sorted_by_Variable!Q$447:Q$499,D1075)</f>
        <v>4.556225390419435</v>
      </c>
      <c r="S1085" s="197">
        <f>INDEX(Sorted_by_Variable!R$447:R$499,D1075)</f>
        <v>4.556225390419435</v>
      </c>
      <c r="T1085" s="197">
        <f>INDEX(Sorted_by_Variable!S$447:S$499,D1075)</f>
        <v>4.5562253904194332</v>
      </c>
      <c r="U1085" s="197">
        <f>INDEX(Sorted_by_Variable!T$447:T$499,D1075)</f>
        <v>4.556225390419435</v>
      </c>
      <c r="V1085" s="197">
        <f>INDEX(Sorted_by_Variable!U$447:U$499,D1075)</f>
        <v>4.5562253904194341</v>
      </c>
      <c r="W1085" s="197">
        <f>INDEX(Sorted_by_Variable!V$447:V$499,D1075)</f>
        <v>4.556225390419435</v>
      </c>
      <c r="X1085" s="197">
        <f>INDEX(Sorted_by_Variable!W$447:W$499,D1075)</f>
        <v>4.5562253904194341</v>
      </c>
      <c r="Y1085" s="197">
        <f>INDEX(Sorted_by_Variable!X$447:X$499,D1075)</f>
        <v>4.5562253904194332</v>
      </c>
      <c r="Z1085" s="197">
        <f>INDEX(Sorted_by_Variable!Y$447:Y$499,D1075)</f>
        <v>4.5562253904194341</v>
      </c>
      <c r="AA1085" s="197">
        <f>INDEX(Sorted_by_Variable!Z$447:Z$499,D1075)</f>
        <v>4.5562253904194332</v>
      </c>
      <c r="AB1085" s="197">
        <f>INDEX(Sorted_by_Variable!AA$447:AA$499,D1075)</f>
        <v>4.5562253904194341</v>
      </c>
      <c r="AC1085" s="197">
        <f>INDEX(Sorted_by_Variable!AB$447:AB$499,D1075)</f>
        <v>4.556225390419435</v>
      </c>
      <c r="AD1085" s="197">
        <f>INDEX(Sorted_by_Variable!AC$447:AC$499,D1075)</f>
        <v>4.556225390419435</v>
      </c>
      <c r="AE1085" s="197">
        <f>INDEX(Sorted_by_Variable!AD$447:AD$499,D1075)</f>
        <v>4.5562253904194332</v>
      </c>
      <c r="AF1085" s="197">
        <f>INDEX(Sorted_by_Variable!AE$447:AE$499,D1075)</f>
        <v>4.556225390419435</v>
      </c>
      <c r="AG1085" s="197">
        <f>INDEX(Sorted_by_Variable!AF$447:AF$499,D1075)</f>
        <v>4.5562253904194341</v>
      </c>
      <c r="AH1085" s="197">
        <f>INDEX(Sorted_by_Variable!AG$447:AG$499,D1075)</f>
        <v>4.5562253904194341</v>
      </c>
      <c r="AI1085" s="197">
        <f>INDEX(Sorted_by_Variable!AH$447:AH$499,D1075)</f>
        <v>4.5562253904194332</v>
      </c>
      <c r="AJ1085" s="197">
        <f>INDEX(Sorted_by_Variable!AI$447:AI$499,D1075)</f>
        <v>4.5562253904194341</v>
      </c>
      <c r="AK1085" s="197">
        <f>INDEX(Sorted_by_Variable!AJ$447:AJ$499,D1075)</f>
        <v>4.556225390419435</v>
      </c>
      <c r="AL1085" s="197">
        <f>INDEX(Sorted_by_Variable!AK$447:AK$499,D1075)</f>
        <v>4.556225390419435</v>
      </c>
      <c r="AM1085" s="197">
        <f>INDEX(Sorted_by_Variable!AL$447:AL$499,D1075)</f>
        <v>4.5562253904194341</v>
      </c>
      <c r="AN1085" s="197">
        <f>INDEX(Sorted_by_Variable!AM$447:AM$499,D1075)</f>
        <v>4.5562253904194332</v>
      </c>
      <c r="AO1085" s="197">
        <f>INDEX(Sorted_by_Variable!AN$447:AN$499,D1075)</f>
        <v>4.556225390419435</v>
      </c>
      <c r="AP1085" s="197">
        <f>INDEX(Sorted_by_Variable!AO$447:AO$499,D1075)</f>
        <v>4.5562253904194341</v>
      </c>
      <c r="AQ1085" s="198">
        <f>INDEX(Sorted_by_Variable!AP$447:AP$499,D1075)</f>
        <v>4.5562253904194341</v>
      </c>
      <c r="AS1085" s="69" t="str">
        <f t="shared" si="167"/>
        <v>Program levelized cost of saved energy</v>
      </c>
    </row>
    <row r="1086" spans="2:45" x14ac:dyDescent="0.35">
      <c r="B1086" s="36"/>
      <c r="C1086" s="244" t="s">
        <v>2398</v>
      </c>
      <c r="D1086" s="76" t="s">
        <v>2375</v>
      </c>
      <c r="E1086" s="197"/>
      <c r="F1086" s="196">
        <f>INDEX(Sorted_by_Variable!E$502:E$554,D1075)</f>
        <v>0</v>
      </c>
      <c r="G1086" s="197">
        <f>INDEX(Sorted_by_Variable!F$502:F$554,D1075)</f>
        <v>0</v>
      </c>
      <c r="H1086" s="197">
        <f>INDEX(Sorted_by_Variable!G$502:G$554,D1075)</f>
        <v>0</v>
      </c>
      <c r="I1086" s="197">
        <f>INDEX(Sorted_by_Variable!H$502:H$554,D1075)</f>
        <v>0</v>
      </c>
      <c r="J1086" s="197">
        <f>INDEX(Sorted_by_Variable!I$502:I$554,D1075)</f>
        <v>3.2544467074424541</v>
      </c>
      <c r="K1086" s="197">
        <f>INDEX(Sorted_by_Variable!J$502:J$554,D1075)</f>
        <v>3.2544467074424528</v>
      </c>
      <c r="L1086" s="197">
        <f>INDEX(Sorted_by_Variable!K$502:K$554,D1075)</f>
        <v>3.2544467074424523</v>
      </c>
      <c r="M1086" s="197">
        <f>INDEX(Sorted_by_Variable!L$502:L$554,D1075)</f>
        <v>3.9053360489309434</v>
      </c>
      <c r="N1086" s="197">
        <f>INDEX(Sorted_by_Variable!M$502:M$554,D1075)</f>
        <v>3.9053360489309434</v>
      </c>
      <c r="O1086" s="197">
        <f>INDEX(Sorted_by_Variable!N$502:N$554,D1075)</f>
        <v>4.5562253904194341</v>
      </c>
      <c r="P1086" s="197">
        <f>INDEX(Sorted_by_Variable!O$502:O$554,D1075)</f>
        <v>4.5562253904194332</v>
      </c>
      <c r="Q1086" s="197">
        <f>INDEX(Sorted_by_Variable!P$502:P$554,D1075)</f>
        <v>4.5562253904194341</v>
      </c>
      <c r="R1086" s="198">
        <f>INDEX(Sorted_by_Variable!Q$502:Q$554,D1075)</f>
        <v>4.556225390419435</v>
      </c>
      <c r="S1086" s="197">
        <f>INDEX(Sorted_by_Variable!R$502:R$554,D1075)</f>
        <v>4.556225390419435</v>
      </c>
      <c r="T1086" s="197">
        <f>INDEX(Sorted_by_Variable!S$502:S$554,D1075)</f>
        <v>4.5562253904194332</v>
      </c>
      <c r="U1086" s="197">
        <f>INDEX(Sorted_by_Variable!T$502:T$554,D1075)</f>
        <v>4.556225390419435</v>
      </c>
      <c r="V1086" s="197">
        <f>INDEX(Sorted_by_Variable!U$502:U$554,D1075)</f>
        <v>4.5562253904194341</v>
      </c>
      <c r="W1086" s="197">
        <f>INDEX(Sorted_by_Variable!V$502:V$554,D1075)</f>
        <v>4.556225390419435</v>
      </c>
      <c r="X1086" s="197">
        <f>INDEX(Sorted_by_Variable!W$502:W$554,D1075)</f>
        <v>4.5562253904194341</v>
      </c>
      <c r="Y1086" s="197">
        <f>INDEX(Sorted_by_Variable!X$502:X$554,D1075)</f>
        <v>4.5562253904194332</v>
      </c>
      <c r="Z1086" s="197">
        <f>INDEX(Sorted_by_Variable!Y$502:Y$554,D1075)</f>
        <v>4.5562253904194341</v>
      </c>
      <c r="AA1086" s="197">
        <f>INDEX(Sorted_by_Variable!Z$502:Z$554,D1075)</f>
        <v>4.5562253904194332</v>
      </c>
      <c r="AB1086" s="197">
        <f>INDEX(Sorted_by_Variable!AA$502:AA$554,D1075)</f>
        <v>4.5562253904194341</v>
      </c>
      <c r="AC1086" s="197">
        <f>INDEX(Sorted_by_Variable!AB$502:AB$554,D1075)</f>
        <v>4.556225390419435</v>
      </c>
      <c r="AD1086" s="197">
        <f>INDEX(Sorted_by_Variable!AC$502:AC$554,D1075)</f>
        <v>4.556225390419435</v>
      </c>
      <c r="AE1086" s="197">
        <f>INDEX(Sorted_by_Variable!AD$502:AD$554,D1075)</f>
        <v>4.5562253904194332</v>
      </c>
      <c r="AF1086" s="197">
        <f>INDEX(Sorted_by_Variable!AE$502:AE$554,D1075)</f>
        <v>4.556225390419435</v>
      </c>
      <c r="AG1086" s="197">
        <f>INDEX(Sorted_by_Variable!AF$502:AF$554,D1075)</f>
        <v>4.5562253904194341</v>
      </c>
      <c r="AH1086" s="197">
        <f>INDEX(Sorted_by_Variable!AG$502:AG$554,D1075)</f>
        <v>4.5562253904194341</v>
      </c>
      <c r="AI1086" s="197">
        <f>INDEX(Sorted_by_Variable!AH$502:AH$554,D1075)</f>
        <v>4.5562253904194332</v>
      </c>
      <c r="AJ1086" s="197">
        <f>INDEX(Sorted_by_Variable!AI$502:AI$554,D1075)</f>
        <v>4.5562253904194341</v>
      </c>
      <c r="AK1086" s="197">
        <f>INDEX(Sorted_by_Variable!AJ$502:AJ$554,D1075)</f>
        <v>4.556225390419435</v>
      </c>
      <c r="AL1086" s="197">
        <f>INDEX(Sorted_by_Variable!AK$502:AK$554,D1075)</f>
        <v>4.556225390419435</v>
      </c>
      <c r="AM1086" s="197">
        <f>INDEX(Sorted_by_Variable!AL$502:AL$554,D1075)</f>
        <v>4.5562253904194341</v>
      </c>
      <c r="AN1086" s="197">
        <f>INDEX(Sorted_by_Variable!AM$502:AM$554,D1075)</f>
        <v>4.5562253904194332</v>
      </c>
      <c r="AO1086" s="197">
        <f>INDEX(Sorted_by_Variable!AN$502:AN$554,D1075)</f>
        <v>4.556225390419435</v>
      </c>
      <c r="AP1086" s="197">
        <f>INDEX(Sorted_by_Variable!AO$502:AO$554,D1075)</f>
        <v>4.5562253904194341</v>
      </c>
      <c r="AQ1086" s="198">
        <f>INDEX(Sorted_by_Variable!AP$502:AP$554,D1075)</f>
        <v>4.5562253904194341</v>
      </c>
      <c r="AS1086" s="69" t="str">
        <f t="shared" si="167"/>
        <v>Participant levelized cost of saved energy</v>
      </c>
    </row>
    <row r="1087" spans="2:45" x14ac:dyDescent="0.35">
      <c r="B1087" s="36"/>
      <c r="C1087" s="247" t="s">
        <v>2418</v>
      </c>
      <c r="D1087" s="248"/>
      <c r="E1087" s="250"/>
      <c r="F1087" s="249"/>
      <c r="G1087" s="250"/>
      <c r="H1087" s="250"/>
      <c r="I1087" s="250"/>
      <c r="J1087" s="250"/>
      <c r="K1087" s="250"/>
      <c r="L1087" s="250"/>
      <c r="M1087" s="250"/>
      <c r="N1087" s="250"/>
      <c r="O1087" s="250"/>
      <c r="P1087" s="250"/>
      <c r="Q1087" s="250"/>
      <c r="R1087" s="251"/>
      <c r="S1087" s="250"/>
      <c r="T1087" s="250"/>
      <c r="U1087" s="250"/>
      <c r="V1087" s="250"/>
      <c r="W1087" s="250"/>
      <c r="X1087" s="250"/>
      <c r="Y1087" s="250"/>
      <c r="Z1087" s="250"/>
      <c r="AA1087" s="250"/>
      <c r="AB1087" s="250"/>
      <c r="AC1087" s="250"/>
      <c r="AD1087" s="250"/>
      <c r="AE1087" s="250"/>
      <c r="AF1087" s="250"/>
      <c r="AG1087" s="250"/>
      <c r="AH1087" s="250"/>
      <c r="AI1087" s="250"/>
      <c r="AJ1087" s="250"/>
      <c r="AK1087" s="250"/>
      <c r="AL1087" s="250"/>
      <c r="AM1087" s="250"/>
      <c r="AN1087" s="250"/>
      <c r="AO1087" s="250"/>
      <c r="AP1087" s="250"/>
      <c r="AQ1087" s="251"/>
      <c r="AS1087" s="69" t="str">
        <f>C1087</f>
        <v>Annualized total cost of EE</v>
      </c>
    </row>
    <row r="1088" spans="2:45" x14ac:dyDescent="0.35">
      <c r="B1088" s="36"/>
      <c r="C1088" s="244" t="s">
        <v>2418</v>
      </c>
      <c r="D1088" s="76" t="s">
        <v>2376</v>
      </c>
      <c r="E1088" s="200"/>
      <c r="F1088" s="199">
        <f>INDEX(Sorted_by_Variable!E$557:E$609,D1075)</f>
        <v>0</v>
      </c>
      <c r="G1088" s="200">
        <f>INDEX(Sorted_by_Variable!F$557:F$609,D1075)</f>
        <v>0</v>
      </c>
      <c r="H1088" s="200">
        <f>INDEX(Sorted_by_Variable!G$557:G$609,D1075)</f>
        <v>0</v>
      </c>
      <c r="I1088" s="200">
        <f>INDEX(Sorted_by_Variable!H$557:H$609,D1075)</f>
        <v>0</v>
      </c>
      <c r="J1088" s="200">
        <f>INDEX(Sorted_by_Variable!I$557:I$609,D1075)</f>
        <v>9.8739913103804061E-2</v>
      </c>
      <c r="K1088" s="200">
        <f>INDEX(Sorted_by_Variable!J$557:J$609,D1075)</f>
        <v>1.0611945239437981</v>
      </c>
      <c r="L1088" s="200">
        <f>INDEX(Sorted_by_Variable!K$557:K$609,D1075)</f>
        <v>2.8510549970756633</v>
      </c>
      <c r="M1088" s="200">
        <f>INDEX(Sorted_by_Variable!L$557:L$609,D1075)</f>
        <v>5.9725060799048384</v>
      </c>
      <c r="N1088" s="200">
        <f>INDEX(Sorted_by_Variable!M$557:M$609,D1075)</f>
        <v>9.9813453438663906</v>
      </c>
      <c r="O1088" s="200">
        <f>INDEX(Sorted_by_Variable!N$557:N$609,D1075)</f>
        <v>15.715343864749439</v>
      </c>
      <c r="P1088" s="200">
        <f>INDEX(Sorted_by_Variable!O$557:O$609,D1075)</f>
        <v>22.338671942716683</v>
      </c>
      <c r="Q1088" s="200">
        <f>INDEX(Sorted_by_Variable!P$557:P$609,D1075)</f>
        <v>29.772005891198653</v>
      </c>
      <c r="R1088" s="201">
        <f>INDEX(Sorted_by_Variable!Q$557:Q$609,D1075)</f>
        <v>37.183226840086128</v>
      </c>
      <c r="S1088" s="200">
        <f>INDEX(Sorted_by_Variable!R$557:R$609,D1075)</f>
        <v>44.078257873709127</v>
      </c>
      <c r="T1088" s="200">
        <f>INDEX(Sorted_by_Variable!S$557:S$609,D1075)</f>
        <v>50.467242912826116</v>
      </c>
      <c r="U1088" s="200">
        <f>INDEX(Sorted_by_Variable!T$557:T$609,D1075)</f>
        <v>56.359740237284107</v>
      </c>
      <c r="V1088" s="200">
        <f>INDEX(Sorted_by_Variable!U$557:U$609,D1075)</f>
        <v>61.764739077689534</v>
      </c>
      <c r="W1088" s="200">
        <f>INDEX(Sorted_by_Variable!V$557:V$609,D1075)</f>
        <v>66.690675494295206</v>
      </c>
      <c r="X1088" s="200">
        <f>INDEX(Sorted_by_Variable!W$557:W$609,D1075)</f>
        <v>71.145447566881657</v>
      </c>
      <c r="Y1088" s="200">
        <f>INDEX(Sorted_by_Variable!X$557:X$609,D1075)</f>
        <v>75.136429918492183</v>
      </c>
      <c r="Z1088" s="200">
        <f>INDEX(Sorted_by_Variable!Y$557:Y$609,D1075)</f>
        <v>78.670487594992537</v>
      </c>
      <c r="AA1088" s="200">
        <f>INDEX(Sorted_by_Variable!Z$557:Z$609,D1075)</f>
        <v>81.75398932157276</v>
      </c>
      <c r="AB1088" s="200">
        <f>INDEX(Sorted_by_Variable!AA$557:AA$609,D1075)</f>
        <v>84.392820156481264</v>
      </c>
      <c r="AC1088" s="200">
        <f>INDEX(Sorted_by_Variable!AB$557:AB$609,D1075)</f>
        <v>86.592393561485991</v>
      </c>
      <c r="AD1088" s="200">
        <f>INDEX(Sorted_by_Variable!AC$557:AC$609,D1075)</f>
        <v>88.362859745321003</v>
      </c>
      <c r="AE1088" s="200">
        <f>INDEX(Sorted_by_Variable!AD$557:AD$609,D1075)</f>
        <v>89.754346000453978</v>
      </c>
      <c r="AF1088" s="200">
        <f>INDEX(Sorted_by_Variable!AE$557:AE$609,D1075)</f>
        <v>90.816083888991045</v>
      </c>
      <c r="AG1088" s="200">
        <f>INDEX(Sorted_by_Variable!AF$557:AF$609,D1075)</f>
        <v>91.624946633748934</v>
      </c>
      <c r="AH1088" s="200">
        <f>INDEX(Sorted_by_Variable!AG$557:AG$609,D1075)</f>
        <v>92.237126738723589</v>
      </c>
      <c r="AI1088" s="200">
        <f>INDEX(Sorted_by_Variable!AH$557:AH$609,D1075)</f>
        <v>92.760781356355523</v>
      </c>
      <c r="AJ1088" s="200">
        <f>INDEX(Sorted_by_Variable!AI$557:AI$609,D1075)</f>
        <v>93.257932945331802</v>
      </c>
      <c r="AK1088" s="200">
        <f>INDEX(Sorted_by_Variable!AJ$557:AJ$609,D1075)</f>
        <v>93.788775670835363</v>
      </c>
      <c r="AL1088" s="200">
        <f>INDEX(Sorted_by_Variable!AK$557:AK$609,D1075)</f>
        <v>94.372088891281976</v>
      </c>
      <c r="AM1088" s="200">
        <f>INDEX(Sorted_by_Variable!AL$557:AL$609,D1075)</f>
        <v>95.001567971412101</v>
      </c>
      <c r="AN1088" s="200">
        <f>INDEX(Sorted_by_Variable!AM$557:AM$609,D1075)</f>
        <v>95.671448026069385</v>
      </c>
      <c r="AO1088" s="200">
        <f>INDEX(Sorted_by_Variable!AN$557:AN$609,D1075)</f>
        <v>96.376482789842242</v>
      </c>
      <c r="AP1088" s="200">
        <f>INDEX(Sorted_by_Variable!AO$557:AO$609,D1075)</f>
        <v>97.111924691592066</v>
      </c>
      <c r="AQ1088" s="201">
        <f>INDEX(Sorted_by_Variable!AP$557:AP$609,D1075)</f>
        <v>97.873506086009229</v>
      </c>
      <c r="AS1088" s="69" t="str">
        <f>C1087&amp;"|"&amp;C1088</f>
        <v>Annualized total cost of EE|Annualized total cost of EE</v>
      </c>
    </row>
    <row r="1089" spans="2:45" x14ac:dyDescent="0.35">
      <c r="B1089" s="36"/>
      <c r="C1089" s="244" t="s">
        <v>2419</v>
      </c>
      <c r="D1089" s="76" t="s">
        <v>2376</v>
      </c>
      <c r="E1089" s="200"/>
      <c r="F1089" s="199">
        <f>INDEX(Sorted_by_Variable!E$612:E$664,D1075)</f>
        <v>0</v>
      </c>
      <c r="G1089" s="200">
        <f>INDEX(Sorted_by_Variable!F$612:F$664,D1075)</f>
        <v>0</v>
      </c>
      <c r="H1089" s="200">
        <f>INDEX(Sorted_by_Variable!G$612:G$664,D1075)</f>
        <v>0</v>
      </c>
      <c r="I1089" s="200">
        <f>INDEX(Sorted_by_Variable!H$612:H$664,D1075)</f>
        <v>0</v>
      </c>
      <c r="J1089" s="200">
        <f>INDEX(Sorted_by_Variable!I$612:I$664,D1075)</f>
        <v>4.9369956551902031E-2</v>
      </c>
      <c r="K1089" s="200">
        <f>INDEX(Sorted_by_Variable!J$612:J$664,D1075)</f>
        <v>0.53059726197189905</v>
      </c>
      <c r="L1089" s="200">
        <f>INDEX(Sorted_by_Variable!K$612:K$664,D1075)</f>
        <v>1.4255274985378317</v>
      </c>
      <c r="M1089" s="200">
        <f>INDEX(Sorted_by_Variable!L$612:L$664,D1075)</f>
        <v>2.9862530399524192</v>
      </c>
      <c r="N1089" s="200">
        <f>INDEX(Sorted_by_Variable!M$612:M$664,D1075)</f>
        <v>4.9906726719331953</v>
      </c>
      <c r="O1089" s="200">
        <f>INDEX(Sorted_by_Variable!N$612:N$664,D1075)</f>
        <v>7.8576719323747195</v>
      </c>
      <c r="P1089" s="200">
        <f>INDEX(Sorted_by_Variable!O$612:O$664,D1075)</f>
        <v>11.169335971358342</v>
      </c>
      <c r="Q1089" s="200">
        <f>INDEX(Sorted_by_Variable!P$612:P$664,D1075)</f>
        <v>14.886002945599326</v>
      </c>
      <c r="R1089" s="201">
        <f>INDEX(Sorted_by_Variable!Q$612:Q$664,D1075)</f>
        <v>18.591613420043064</v>
      </c>
      <c r="S1089" s="200">
        <f>INDEX(Sorted_by_Variable!R$612:R$664,D1075)</f>
        <v>22.039128936854564</v>
      </c>
      <c r="T1089" s="200">
        <f>INDEX(Sorted_by_Variable!S$612:S$664,D1075)</f>
        <v>25.233621456413058</v>
      </c>
      <c r="U1089" s="200">
        <f>INDEX(Sorted_by_Variable!T$612:T$664,D1075)</f>
        <v>28.179870118642054</v>
      </c>
      <c r="V1089" s="200">
        <f>INDEX(Sorted_by_Variable!U$612:U$664,D1075)</f>
        <v>30.882369538844767</v>
      </c>
      <c r="W1089" s="200">
        <f>INDEX(Sorted_by_Variable!V$612:V$664,D1075)</f>
        <v>33.345337747147603</v>
      </c>
      <c r="X1089" s="200">
        <f>INDEX(Sorted_by_Variable!W$612:W$664,D1075)</f>
        <v>35.572723783440829</v>
      </c>
      <c r="Y1089" s="200">
        <f>INDEX(Sorted_by_Variable!X$612:X$664,D1075)</f>
        <v>37.568214959246092</v>
      </c>
      <c r="Z1089" s="200">
        <f>INDEX(Sorted_by_Variable!Y$612:Y$664,D1075)</f>
        <v>39.335243797496268</v>
      </c>
      <c r="AA1089" s="200">
        <f>INDEX(Sorted_by_Variable!Z$612:Z$664,D1075)</f>
        <v>40.87699466078638</v>
      </c>
      <c r="AB1089" s="200">
        <f>INDEX(Sorted_by_Variable!AA$612:AA$664,D1075)</f>
        <v>42.196410078240632</v>
      </c>
      <c r="AC1089" s="200">
        <f>INDEX(Sorted_by_Variable!AB$612:AB$664,D1075)</f>
        <v>43.296196780742996</v>
      </c>
      <c r="AD1089" s="200">
        <f>INDEX(Sorted_by_Variable!AC$612:AC$664,D1075)</f>
        <v>44.181429872660502</v>
      </c>
      <c r="AE1089" s="200">
        <f>INDEX(Sorted_by_Variable!AD$612:AD$664,D1075)</f>
        <v>44.877173000226989</v>
      </c>
      <c r="AF1089" s="200">
        <f>INDEX(Sorted_by_Variable!AE$612:AE$664,D1075)</f>
        <v>45.408041944495523</v>
      </c>
      <c r="AG1089" s="200">
        <f>INDEX(Sorted_by_Variable!AF$612:AF$664,D1075)</f>
        <v>45.812473316874467</v>
      </c>
      <c r="AH1089" s="200">
        <f>INDEX(Sorted_by_Variable!AG$612:AG$664,D1075)</f>
        <v>46.118563369361794</v>
      </c>
      <c r="AI1089" s="200">
        <f>INDEX(Sorted_by_Variable!AH$612:AH$664,D1075)</f>
        <v>46.380390678177761</v>
      </c>
      <c r="AJ1089" s="200">
        <f>INDEX(Sorted_by_Variable!AI$612:AI$664,D1075)</f>
        <v>46.628966472665901</v>
      </c>
      <c r="AK1089" s="200">
        <f>INDEX(Sorted_by_Variable!AJ$612:AJ$664,D1075)</f>
        <v>46.894387835417682</v>
      </c>
      <c r="AL1089" s="200">
        <f>INDEX(Sorted_by_Variable!AK$612:AK$664,D1075)</f>
        <v>47.186044445640988</v>
      </c>
      <c r="AM1089" s="200">
        <f>INDEX(Sorted_by_Variable!AL$612:AL$664,D1075)</f>
        <v>47.50078398570605</v>
      </c>
      <c r="AN1089" s="200">
        <f>INDEX(Sorted_by_Variable!AM$612:AM$664,D1075)</f>
        <v>47.835724013034692</v>
      </c>
      <c r="AO1089" s="200">
        <f>INDEX(Sorted_by_Variable!AN$612:AN$664,D1075)</f>
        <v>48.188241394921121</v>
      </c>
      <c r="AP1089" s="200">
        <f>INDEX(Sorted_by_Variable!AO$612:AO$664,D1075)</f>
        <v>48.555962345796033</v>
      </c>
      <c r="AQ1089" s="201">
        <f>INDEX(Sorted_by_Variable!AP$612:AP$664,D1075)</f>
        <v>48.936753043004614</v>
      </c>
      <c r="AS1089" s="69" t="str">
        <f>C1087&amp;"|"&amp;C1089</f>
        <v>Annualized total cost of EE|Annualized program cost of EE</v>
      </c>
    </row>
    <row r="1090" spans="2:45" x14ac:dyDescent="0.35">
      <c r="B1090" s="36"/>
      <c r="C1090" s="244" t="s">
        <v>2420</v>
      </c>
      <c r="D1090" s="76" t="s">
        <v>2376</v>
      </c>
      <c r="E1090" s="200"/>
      <c r="F1090" s="199">
        <f>INDEX(Sorted_by_Variable!E$667:E$719,D1075)</f>
        <v>0</v>
      </c>
      <c r="G1090" s="200">
        <f>INDEX(Sorted_by_Variable!F$667:F$719,D1075)</f>
        <v>0</v>
      </c>
      <c r="H1090" s="200">
        <f>INDEX(Sorted_by_Variable!G$667:G$719,D1075)</f>
        <v>0</v>
      </c>
      <c r="I1090" s="200">
        <f>INDEX(Sorted_by_Variable!H$667:H$719,D1075)</f>
        <v>0</v>
      </c>
      <c r="J1090" s="200">
        <f>INDEX(Sorted_by_Variable!I$667:I$719,D1075)</f>
        <v>4.9369956551902031E-2</v>
      </c>
      <c r="K1090" s="200">
        <f>INDEX(Sorted_by_Variable!J$667:J$719,D1075)</f>
        <v>0.53059726197189905</v>
      </c>
      <c r="L1090" s="200">
        <f>INDEX(Sorted_by_Variable!K$667:K$719,D1075)</f>
        <v>1.4255274985378317</v>
      </c>
      <c r="M1090" s="200">
        <f>INDEX(Sorted_by_Variable!L$667:L$719,D1075)</f>
        <v>2.9862530399524192</v>
      </c>
      <c r="N1090" s="200">
        <f>INDEX(Sorted_by_Variable!M$667:M$719,D1075)</f>
        <v>4.9906726719331953</v>
      </c>
      <c r="O1090" s="200">
        <f>INDEX(Sorted_by_Variable!N$667:N$719,D1075)</f>
        <v>7.8576719323747195</v>
      </c>
      <c r="P1090" s="200">
        <f>INDEX(Sorted_by_Variable!O$667:O$719,D1075)</f>
        <v>11.169335971358342</v>
      </c>
      <c r="Q1090" s="200">
        <f>INDEX(Sorted_by_Variable!P$667:P$719,D1075)</f>
        <v>14.886002945599326</v>
      </c>
      <c r="R1090" s="201">
        <f>INDEX(Sorted_by_Variable!Q$667:Q$719,D1075)</f>
        <v>18.591613420043064</v>
      </c>
      <c r="S1090" s="200">
        <f>INDEX(Sorted_by_Variable!R$667:R$719,D1075)</f>
        <v>22.039128936854564</v>
      </c>
      <c r="T1090" s="200">
        <f>INDEX(Sorted_by_Variable!S$667:S$719,D1075)</f>
        <v>25.233621456413058</v>
      </c>
      <c r="U1090" s="200">
        <f>INDEX(Sorted_by_Variable!T$667:T$719,D1075)</f>
        <v>28.179870118642054</v>
      </c>
      <c r="V1090" s="200">
        <f>INDEX(Sorted_by_Variable!U$667:U$719,D1075)</f>
        <v>30.882369538844767</v>
      </c>
      <c r="W1090" s="200">
        <f>INDEX(Sorted_by_Variable!V$667:V$719,D1075)</f>
        <v>33.345337747147603</v>
      </c>
      <c r="X1090" s="200">
        <f>INDEX(Sorted_by_Variable!W$667:W$719,D1075)</f>
        <v>35.572723783440829</v>
      </c>
      <c r="Y1090" s="200">
        <f>INDEX(Sorted_by_Variable!X$667:X$719,D1075)</f>
        <v>37.568214959246092</v>
      </c>
      <c r="Z1090" s="200">
        <f>INDEX(Sorted_by_Variable!Y$667:Y$719,D1075)</f>
        <v>39.335243797496268</v>
      </c>
      <c r="AA1090" s="200">
        <f>INDEX(Sorted_by_Variable!Z$667:Z$719,D1075)</f>
        <v>40.87699466078638</v>
      </c>
      <c r="AB1090" s="200">
        <f>INDEX(Sorted_by_Variable!AA$667:AA$719,D1075)</f>
        <v>42.196410078240632</v>
      </c>
      <c r="AC1090" s="200">
        <f>INDEX(Sorted_by_Variable!AB$667:AB$719,D1075)</f>
        <v>43.296196780742996</v>
      </c>
      <c r="AD1090" s="200">
        <f>INDEX(Sorted_by_Variable!AC$667:AC$719,D1075)</f>
        <v>44.181429872660502</v>
      </c>
      <c r="AE1090" s="200">
        <f>INDEX(Sorted_by_Variable!AD$667:AD$719,D1075)</f>
        <v>44.877173000226989</v>
      </c>
      <c r="AF1090" s="200">
        <f>INDEX(Sorted_by_Variable!AE$667:AE$719,D1075)</f>
        <v>45.408041944495523</v>
      </c>
      <c r="AG1090" s="200">
        <f>INDEX(Sorted_by_Variable!AF$667:AF$719,D1075)</f>
        <v>45.812473316874467</v>
      </c>
      <c r="AH1090" s="200">
        <f>INDEX(Sorted_by_Variable!AG$667:AG$719,D1075)</f>
        <v>46.118563369361794</v>
      </c>
      <c r="AI1090" s="200">
        <f>INDEX(Sorted_by_Variable!AH$667:AH$719,D1075)</f>
        <v>46.380390678177761</v>
      </c>
      <c r="AJ1090" s="200">
        <f>INDEX(Sorted_by_Variable!AI$667:AI$719,D1075)</f>
        <v>46.628966472665901</v>
      </c>
      <c r="AK1090" s="200">
        <f>INDEX(Sorted_by_Variable!AJ$667:AJ$719,D1075)</f>
        <v>46.894387835417682</v>
      </c>
      <c r="AL1090" s="200">
        <f>INDEX(Sorted_by_Variable!AK$667:AK$719,D1075)</f>
        <v>47.186044445640988</v>
      </c>
      <c r="AM1090" s="200">
        <f>INDEX(Sorted_by_Variable!AL$667:AL$719,D1075)</f>
        <v>47.50078398570605</v>
      </c>
      <c r="AN1090" s="200">
        <f>INDEX(Sorted_by_Variable!AM$667:AM$719,D1075)</f>
        <v>47.835724013034692</v>
      </c>
      <c r="AO1090" s="200">
        <f>INDEX(Sorted_by_Variable!AN$667:AN$719,D1075)</f>
        <v>48.188241394921121</v>
      </c>
      <c r="AP1090" s="200">
        <f>INDEX(Sorted_by_Variable!AO$667:AO$719,D1075)</f>
        <v>48.555962345796033</v>
      </c>
      <c r="AQ1090" s="201">
        <f>INDEX(Sorted_by_Variable!AP$667:AP$719,D1075)</f>
        <v>48.936753043004614</v>
      </c>
      <c r="AS1090" s="69" t="str">
        <f>C1087&amp;"|"&amp;C1090</f>
        <v>Annualized total cost of EE|Annualized participant cost of EE</v>
      </c>
    </row>
    <row r="1091" spans="2:45" x14ac:dyDescent="0.35">
      <c r="B1091" s="231"/>
      <c r="C1091" s="247" t="s">
        <v>2421</v>
      </c>
      <c r="D1091" s="248"/>
      <c r="E1091" s="250"/>
      <c r="F1091" s="249"/>
      <c r="G1091" s="250"/>
      <c r="H1091" s="250"/>
      <c r="I1091" s="250"/>
      <c r="J1091" s="250"/>
      <c r="K1091" s="250"/>
      <c r="L1091" s="250"/>
      <c r="M1091" s="250"/>
      <c r="N1091" s="250"/>
      <c r="O1091" s="250"/>
      <c r="P1091" s="250"/>
      <c r="Q1091" s="250"/>
      <c r="R1091" s="251"/>
      <c r="S1091" s="250"/>
      <c r="T1091" s="250"/>
      <c r="U1091" s="250"/>
      <c r="V1091" s="250"/>
      <c r="W1091" s="250"/>
      <c r="X1091" s="250"/>
      <c r="Y1091" s="250"/>
      <c r="Z1091" s="250"/>
      <c r="AA1091" s="250"/>
      <c r="AB1091" s="250"/>
      <c r="AC1091" s="250"/>
      <c r="AD1091" s="250"/>
      <c r="AE1091" s="250"/>
      <c r="AF1091" s="250"/>
      <c r="AG1091" s="250"/>
      <c r="AH1091" s="250"/>
      <c r="AI1091" s="250"/>
      <c r="AJ1091" s="250"/>
      <c r="AK1091" s="250"/>
      <c r="AL1091" s="250"/>
      <c r="AM1091" s="250"/>
      <c r="AN1091" s="250"/>
      <c r="AO1091" s="250"/>
      <c r="AP1091" s="250"/>
      <c r="AQ1091" s="251"/>
      <c r="AS1091" s="69" t="str">
        <f>C1091</f>
        <v>Annual first-year costs</v>
      </c>
    </row>
    <row r="1092" spans="2:45" x14ac:dyDescent="0.35">
      <c r="B1092" s="36"/>
      <c r="C1092" s="244" t="s">
        <v>2394</v>
      </c>
      <c r="D1092" s="76" t="s">
        <v>2376</v>
      </c>
      <c r="E1092" s="200"/>
      <c r="F1092" s="199">
        <f>INDEX(Sorted_by_Variable!E$722:E$774,D1075)</f>
        <v>0</v>
      </c>
      <c r="G1092" s="200">
        <f>INDEX(Sorted_by_Variable!F$722:F$774,D1075)</f>
        <v>0</v>
      </c>
      <c r="H1092" s="200">
        <f>INDEX(Sorted_by_Variable!G$722:G$774,D1075)</f>
        <v>0</v>
      </c>
      <c r="I1092" s="200">
        <f>INDEX(Sorted_by_Variable!H$722:H$774,D1075)</f>
        <v>0</v>
      </c>
      <c r="J1092" s="200">
        <f>INDEX(Sorted_by_Variable!I$722:I$774,D1075)</f>
        <v>0.83434999999999993</v>
      </c>
      <c r="K1092" s="200">
        <f>INDEX(Sorted_by_Variable!J$722:J$774,D1075)</f>
        <v>8.1766325346085917</v>
      </c>
      <c r="L1092" s="200">
        <f>INDEX(Sorted_by_Variable!K$722:K$774,D1075)</f>
        <v>15.598542165744474</v>
      </c>
      <c r="M1092" s="200">
        <f>INDEX(Sorted_by_Variable!L$722:L$774,D1075)</f>
        <v>27.671428165914605</v>
      </c>
      <c r="N1092" s="200">
        <f>INDEX(Sorted_by_Variable!M$722:M$774,D1075)</f>
        <v>36.626228890205404</v>
      </c>
      <c r="O1092" s="200">
        <f>INDEX(Sorted_by_Variable!N$722:N$774,D1075)</f>
        <v>53.131481282348894</v>
      </c>
      <c r="P1092" s="200">
        <f>INDEX(Sorted_by_Variable!O$722:O$774,D1075)</f>
        <v>63.442689384486791</v>
      </c>
      <c r="Q1092" s="200">
        <f>INDEX(Sorted_by_Variable!P$722:P$774,D1075)</f>
        <v>73.626309318577327</v>
      </c>
      <c r="R1092" s="201">
        <f>INDEX(Sorted_by_Variable!Q$722:Q$774,D1075)</f>
        <v>77.314523890921961</v>
      </c>
      <c r="S1092" s="200">
        <f>INDEX(Sorted_by_Variable!R$722:R$774,D1075)</f>
        <v>77.021916419589076</v>
      </c>
      <c r="T1092" s="200">
        <f>INDEX(Sorted_by_Variable!S$722:S$774,D1075)</f>
        <v>76.799624452670571</v>
      </c>
      <c r="U1092" s="200">
        <f>INDEX(Sorted_by_Variable!T$722:T$774,D1075)</f>
        <v>76.646400153924873</v>
      </c>
      <c r="V1092" s="200">
        <f>INDEX(Sorted_by_Variable!U$722:U$774,D1075)</f>
        <v>76.56107021075664</v>
      </c>
      <c r="W1092" s="200">
        <f>INDEX(Sorted_by_Variable!V$722:V$774,D1075)</f>
        <v>76.542533733506701</v>
      </c>
      <c r="X1092" s="200">
        <f>INDEX(Sorted_by_Variable!W$722:W$774,D1075)</f>
        <v>76.589760245104529</v>
      </c>
      <c r="Y1092" s="200">
        <f>INDEX(Sorted_by_Variable!X$722:X$774,D1075)</f>
        <v>76.701787758069798</v>
      </c>
      <c r="Z1092" s="200">
        <f>INDEX(Sorted_by_Variable!Y$722:Y$774,D1075)</f>
        <v>76.877720935965925</v>
      </c>
      <c r="AA1092" s="200">
        <f>INDEX(Sorted_by_Variable!Z$722:Z$774,D1075)</f>
        <v>77.116729336520265</v>
      </c>
      <c r="AB1092" s="200">
        <f>INDEX(Sorted_by_Variable!AA$722:AA$774,D1075)</f>
        <v>77.418045733735312</v>
      </c>
      <c r="AC1092" s="200">
        <f>INDEX(Sorted_by_Variable!AB$722:AB$774,D1075)</f>
        <v>77.78096451641855</v>
      </c>
      <c r="AD1092" s="200">
        <f>INDEX(Sorted_by_Variable!AC$722:AC$774,D1075)</f>
        <v>78.204840160660737</v>
      </c>
      <c r="AE1092" s="200">
        <f>INDEX(Sorted_by_Variable!AD$722:AD$774,D1075)</f>
        <v>78.688163597572824</v>
      </c>
      <c r="AF1092" s="200">
        <f>INDEX(Sorted_by_Variable!AE$722:AE$774,D1075)</f>
        <v>79.222303857530193</v>
      </c>
      <c r="AG1092" s="200">
        <f>INDEX(Sorted_by_Variable!AF$722:AF$774,D1075)</f>
        <v>79.798718678943146</v>
      </c>
      <c r="AH1092" s="200">
        <f>INDEX(Sorted_by_Variable!AG$722:AG$774,D1075)</f>
        <v>80.408991190607082</v>
      </c>
      <c r="AI1092" s="200">
        <f>INDEX(Sorted_by_Variable!AH$722:AH$774,D1075)</f>
        <v>81.096611270127909</v>
      </c>
      <c r="AJ1092" s="200">
        <f>INDEX(Sorted_by_Variable!AI$722:AI$774,D1075)</f>
        <v>81.801815069591825</v>
      </c>
      <c r="AK1092" s="200">
        <f>INDEX(Sorted_by_Variable!AJ$722:AJ$774,D1075)</f>
        <v>82.516794176525949</v>
      </c>
      <c r="AL1092" s="200">
        <f>INDEX(Sorted_by_Variable!AK$722:AK$774,D1075)</f>
        <v>83.23397235402696</v>
      </c>
      <c r="AM1092" s="200">
        <f>INDEX(Sorted_by_Variable!AL$722:AL$774,D1075)</f>
        <v>83.951023121350531</v>
      </c>
      <c r="AN1092" s="200">
        <f>INDEX(Sorted_by_Variable!AM$722:AM$774,D1075)</f>
        <v>84.668799832662231</v>
      </c>
      <c r="AO1092" s="200">
        <f>INDEX(Sorted_by_Variable!AN$722:AN$774,D1075)</f>
        <v>85.388087880052865</v>
      </c>
      <c r="AP1092" s="200">
        <f>INDEX(Sorted_by_Variable!AO$722:AO$774,D1075)</f>
        <v>86.109607375555299</v>
      </c>
      <c r="AQ1092" s="201">
        <f>INDEX(Sorted_by_Variable!AP$722:AP$774,D1075)</f>
        <v>86.834015680472859</v>
      </c>
      <c r="AS1092" s="69" t="str">
        <f>C1091&amp;"|"&amp;C1092</f>
        <v>Annual first-year costs|Annual total cost of EE</v>
      </c>
    </row>
    <row r="1093" spans="2:45" x14ac:dyDescent="0.35">
      <c r="B1093" s="36"/>
      <c r="C1093" s="244" t="s">
        <v>2385</v>
      </c>
      <c r="D1093" s="76" t="s">
        <v>2376</v>
      </c>
      <c r="E1093" s="200"/>
      <c r="F1093" s="199">
        <f>INDEX(Sorted_by_Variable!E$777:E$829,D1075)</f>
        <v>0</v>
      </c>
      <c r="G1093" s="200">
        <f>INDEX(Sorted_by_Variable!F$777:F$829,D1075)</f>
        <v>0</v>
      </c>
      <c r="H1093" s="200">
        <f>INDEX(Sorted_by_Variable!G$777:G$829,D1075)</f>
        <v>0</v>
      </c>
      <c r="I1093" s="200">
        <f>INDEX(Sorted_by_Variable!H$777:H$829,D1075)</f>
        <v>0</v>
      </c>
      <c r="J1093" s="200">
        <f>INDEX(Sorted_by_Variable!I$777:I$829,D1075)</f>
        <v>0.41717499999999996</v>
      </c>
      <c r="K1093" s="200">
        <f>INDEX(Sorted_by_Variable!J$777:J$829,D1075)</f>
        <v>4.0883162673042959</v>
      </c>
      <c r="L1093" s="200">
        <f>INDEX(Sorted_by_Variable!K$777:K$829,D1075)</f>
        <v>7.7992710828722371</v>
      </c>
      <c r="M1093" s="200">
        <f>INDEX(Sorted_by_Variable!L$777:L$829,D1075)</f>
        <v>13.835714082957303</v>
      </c>
      <c r="N1093" s="200">
        <f>INDEX(Sorted_by_Variable!M$777:M$829,D1075)</f>
        <v>18.313114445102702</v>
      </c>
      <c r="O1093" s="200">
        <f>INDEX(Sorted_by_Variable!N$777:N$829,D1075)</f>
        <v>26.565740641174447</v>
      </c>
      <c r="P1093" s="200">
        <f>INDEX(Sorted_by_Variable!O$777:O$829,D1075)</f>
        <v>31.721344692243395</v>
      </c>
      <c r="Q1093" s="200">
        <f>INDEX(Sorted_by_Variable!P$777:P$829,D1075)</f>
        <v>36.813154659288664</v>
      </c>
      <c r="R1093" s="201">
        <f>INDEX(Sorted_by_Variable!Q$777:Q$829,D1075)</f>
        <v>38.657261945460981</v>
      </c>
      <c r="S1093" s="200">
        <f>INDEX(Sorted_by_Variable!R$777:R$829,D1075)</f>
        <v>38.510958209794538</v>
      </c>
      <c r="T1093" s="200">
        <f>INDEX(Sorted_by_Variable!S$777:S$829,D1075)</f>
        <v>38.399812226335285</v>
      </c>
      <c r="U1093" s="200">
        <f>INDEX(Sorted_by_Variable!T$777:T$829,D1075)</f>
        <v>38.323200076962436</v>
      </c>
      <c r="V1093" s="200">
        <f>INDEX(Sorted_by_Variable!U$777:U$829,D1075)</f>
        <v>38.28053510537832</v>
      </c>
      <c r="W1093" s="200">
        <f>INDEX(Sorted_by_Variable!V$777:V$829,D1075)</f>
        <v>38.271266866753351</v>
      </c>
      <c r="X1093" s="200">
        <f>INDEX(Sorted_by_Variable!W$777:W$829,D1075)</f>
        <v>38.294880122552264</v>
      </c>
      <c r="Y1093" s="200">
        <f>INDEX(Sorted_by_Variable!X$777:X$829,D1075)</f>
        <v>38.350893879034899</v>
      </c>
      <c r="Z1093" s="200">
        <f>INDEX(Sorted_by_Variable!Y$777:Y$829,D1075)</f>
        <v>38.438860467982963</v>
      </c>
      <c r="AA1093" s="200">
        <f>INDEX(Sorted_by_Variable!Z$777:Z$829,D1075)</f>
        <v>38.558364668260133</v>
      </c>
      <c r="AB1093" s="200">
        <f>INDEX(Sorted_by_Variable!AA$777:AA$829,D1075)</f>
        <v>38.709022866867656</v>
      </c>
      <c r="AC1093" s="200">
        <f>INDEX(Sorted_by_Variable!AB$777:AB$829,D1075)</f>
        <v>38.890482258209275</v>
      </c>
      <c r="AD1093" s="200">
        <f>INDEX(Sorted_by_Variable!AC$777:AC$829,D1075)</f>
        <v>39.102420080330369</v>
      </c>
      <c r="AE1093" s="200">
        <f>INDEX(Sorted_by_Variable!AD$777:AD$829,D1075)</f>
        <v>39.344081798786412</v>
      </c>
      <c r="AF1093" s="200">
        <f>INDEX(Sorted_by_Variable!AE$777:AE$829,D1075)</f>
        <v>39.611151928765096</v>
      </c>
      <c r="AG1093" s="200">
        <f>INDEX(Sorted_by_Variable!AF$777:AF$829,D1075)</f>
        <v>39.899359339471573</v>
      </c>
      <c r="AH1093" s="200">
        <f>INDEX(Sorted_by_Variable!AG$777:AG$829,D1075)</f>
        <v>40.204495595303541</v>
      </c>
      <c r="AI1093" s="200">
        <f>INDEX(Sorted_by_Variable!AH$777:AH$829,D1075)</f>
        <v>40.548305635063954</v>
      </c>
      <c r="AJ1093" s="200">
        <f>INDEX(Sorted_by_Variable!AI$777:AI$829,D1075)</f>
        <v>40.900907534795913</v>
      </c>
      <c r="AK1093" s="200">
        <f>INDEX(Sorted_by_Variable!AJ$777:AJ$829,D1075)</f>
        <v>41.258397088262974</v>
      </c>
      <c r="AL1093" s="200">
        <f>INDEX(Sorted_by_Variable!AK$777:AK$829,D1075)</f>
        <v>41.61698617701348</v>
      </c>
      <c r="AM1093" s="200">
        <f>INDEX(Sorted_by_Variable!AL$777:AL$829,D1075)</f>
        <v>41.975511560675265</v>
      </c>
      <c r="AN1093" s="200">
        <f>INDEX(Sorted_by_Variable!AM$777:AM$829,D1075)</f>
        <v>42.334399916331115</v>
      </c>
      <c r="AO1093" s="200">
        <f>INDEX(Sorted_by_Variable!AN$777:AN$829,D1075)</f>
        <v>42.694043940026432</v>
      </c>
      <c r="AP1093" s="200">
        <f>INDEX(Sorted_by_Variable!AO$777:AO$829,D1075)</f>
        <v>43.05480368777765</v>
      </c>
      <c r="AQ1093" s="201">
        <f>INDEX(Sorted_by_Variable!AP$777:AP$829,D1075)</f>
        <v>43.41700784023643</v>
      </c>
      <c r="AS1093" s="69" t="str">
        <f>C1091&amp;"|"&amp;C1093</f>
        <v>Annual first-year costs|Annual program cost of EE</v>
      </c>
    </row>
    <row r="1094" spans="2:45" ht="18" thickBot="1" x14ac:dyDescent="0.4">
      <c r="B1094" s="29"/>
      <c r="C1094" s="245" t="s">
        <v>2386</v>
      </c>
      <c r="D1094" s="96" t="s">
        <v>2376</v>
      </c>
      <c r="E1094" s="203"/>
      <c r="F1094" s="202">
        <f>INDEX(Sorted_by_Variable!E$832:E$884,D1075)</f>
        <v>0</v>
      </c>
      <c r="G1094" s="203">
        <f>INDEX(Sorted_by_Variable!F$832:F$884,D1075)</f>
        <v>0</v>
      </c>
      <c r="H1094" s="203">
        <f>INDEX(Sorted_by_Variable!G$832:G$884,D1075)</f>
        <v>0</v>
      </c>
      <c r="I1094" s="203">
        <f>INDEX(Sorted_by_Variable!H$832:H$884,D1075)</f>
        <v>0</v>
      </c>
      <c r="J1094" s="203">
        <f>INDEX(Sorted_by_Variable!I$832:I$884,D1075)</f>
        <v>0.41717499999999996</v>
      </c>
      <c r="K1094" s="203">
        <f>INDEX(Sorted_by_Variable!J$832:J$884,D1075)</f>
        <v>4.0883162673042959</v>
      </c>
      <c r="L1094" s="203">
        <f>INDEX(Sorted_by_Variable!K$832:K$884,D1075)</f>
        <v>7.7992710828722371</v>
      </c>
      <c r="M1094" s="203">
        <f>INDEX(Sorted_by_Variable!L$832:L$884,D1075)</f>
        <v>13.835714082957303</v>
      </c>
      <c r="N1094" s="203">
        <f>INDEX(Sorted_by_Variable!M$832:M$884,D1075)</f>
        <v>18.313114445102702</v>
      </c>
      <c r="O1094" s="203">
        <f>INDEX(Sorted_by_Variable!N$832:N$884,D1075)</f>
        <v>26.565740641174447</v>
      </c>
      <c r="P1094" s="203">
        <f>INDEX(Sorted_by_Variable!O$832:O$884,D1075)</f>
        <v>31.721344692243395</v>
      </c>
      <c r="Q1094" s="203">
        <f>INDEX(Sorted_by_Variable!P$832:P$884,D1075)</f>
        <v>36.813154659288664</v>
      </c>
      <c r="R1094" s="204">
        <f>INDEX(Sorted_by_Variable!Q$832:Q$884,D1075)</f>
        <v>38.657261945460981</v>
      </c>
      <c r="S1094" s="203">
        <f>INDEX(Sorted_by_Variable!R$832:R$884,D1075)</f>
        <v>38.510958209794538</v>
      </c>
      <c r="T1094" s="203">
        <f>INDEX(Sorted_by_Variable!S$832:S$884,D1075)</f>
        <v>38.399812226335285</v>
      </c>
      <c r="U1094" s="203">
        <f>INDEX(Sorted_by_Variable!T$832:T$884,D1075)</f>
        <v>38.323200076962436</v>
      </c>
      <c r="V1094" s="203">
        <f>INDEX(Sorted_by_Variable!U$832:U$884,D1075)</f>
        <v>38.28053510537832</v>
      </c>
      <c r="W1094" s="203">
        <f>INDEX(Sorted_by_Variable!V$832:V$884,D1075)</f>
        <v>38.271266866753351</v>
      </c>
      <c r="X1094" s="203">
        <f>INDEX(Sorted_by_Variable!W$832:W$884,D1075)</f>
        <v>38.294880122552264</v>
      </c>
      <c r="Y1094" s="203">
        <f>INDEX(Sorted_by_Variable!X$832:X$884,D1075)</f>
        <v>38.350893879034899</v>
      </c>
      <c r="Z1094" s="203">
        <f>INDEX(Sorted_by_Variable!Y$832:Y$884,D1075)</f>
        <v>38.438860467982963</v>
      </c>
      <c r="AA1094" s="203">
        <f>INDEX(Sorted_by_Variable!Z$832:Z$884,D1075)</f>
        <v>38.558364668260133</v>
      </c>
      <c r="AB1094" s="203">
        <f>INDEX(Sorted_by_Variable!AA$832:AA$884,D1075)</f>
        <v>38.709022866867656</v>
      </c>
      <c r="AC1094" s="203">
        <f>INDEX(Sorted_by_Variable!AB$832:AB$884,D1075)</f>
        <v>38.890482258209275</v>
      </c>
      <c r="AD1094" s="203">
        <f>INDEX(Sorted_by_Variable!AC$832:AC$884,D1075)</f>
        <v>39.102420080330369</v>
      </c>
      <c r="AE1094" s="203">
        <f>INDEX(Sorted_by_Variable!AD$832:AD$884,D1075)</f>
        <v>39.344081798786412</v>
      </c>
      <c r="AF1094" s="203">
        <f>INDEX(Sorted_by_Variable!AE$832:AE$884,D1075)</f>
        <v>39.611151928765096</v>
      </c>
      <c r="AG1094" s="203">
        <f>INDEX(Sorted_by_Variable!AF$832:AF$884,D1075)</f>
        <v>39.899359339471573</v>
      </c>
      <c r="AH1094" s="203">
        <f>INDEX(Sorted_by_Variable!AG$832:AG$884,D1075)</f>
        <v>40.204495595303541</v>
      </c>
      <c r="AI1094" s="203">
        <f>INDEX(Sorted_by_Variable!AH$832:AH$884,D1075)</f>
        <v>40.548305635063954</v>
      </c>
      <c r="AJ1094" s="203">
        <f>INDEX(Sorted_by_Variable!AI$832:AI$884,D1075)</f>
        <v>40.900907534795913</v>
      </c>
      <c r="AK1094" s="203">
        <f>INDEX(Sorted_by_Variable!AJ$832:AJ$884,D1075)</f>
        <v>41.258397088262974</v>
      </c>
      <c r="AL1094" s="203">
        <f>INDEX(Sorted_by_Variable!AK$832:AK$884,D1075)</f>
        <v>41.61698617701348</v>
      </c>
      <c r="AM1094" s="203">
        <f>INDEX(Sorted_by_Variable!AL$832:AL$884,D1075)</f>
        <v>41.975511560675265</v>
      </c>
      <c r="AN1094" s="203">
        <f>INDEX(Sorted_by_Variable!AM$832:AM$884,D1075)</f>
        <v>42.334399916331115</v>
      </c>
      <c r="AO1094" s="203">
        <f>INDEX(Sorted_by_Variable!AN$832:AN$884,D1075)</f>
        <v>42.694043940026432</v>
      </c>
      <c r="AP1094" s="203">
        <f>INDEX(Sorted_by_Variable!AO$832:AO$884,D1075)</f>
        <v>43.05480368777765</v>
      </c>
      <c r="AQ1094" s="204">
        <f>INDEX(Sorted_by_Variable!AP$832:AP$884,D1075)</f>
        <v>43.41700784023643</v>
      </c>
      <c r="AS1094" s="69" t="str">
        <f>C1091&amp;"|"&amp;C1094</f>
        <v>Annual first-year costs|Annual participant cost of EE</v>
      </c>
    </row>
    <row r="1095" spans="2:45" ht="18.75" thickTop="1" thickBot="1" x14ac:dyDescent="0.4"/>
    <row r="1096" spans="2:45" ht="25.5" thickTop="1" x14ac:dyDescent="0.5">
      <c r="B1096" s="217" t="str">
        <f>INDEX(Sorted_by_Variable!$C$7:$C$59,D1096)</f>
        <v>Hawaii</v>
      </c>
      <c r="C1096" s="94"/>
      <c r="D1096" s="228">
        <v>52</v>
      </c>
      <c r="E1096" s="220"/>
      <c r="F1096" s="222"/>
      <c r="G1096" s="94"/>
      <c r="H1096" s="94"/>
      <c r="I1096" s="94"/>
      <c r="J1096" s="94"/>
      <c r="K1096" s="94"/>
      <c r="L1096" s="94"/>
      <c r="M1096" s="94"/>
      <c r="N1096" s="94"/>
      <c r="O1096" s="94"/>
      <c r="P1096" s="94"/>
      <c r="Q1096" s="94"/>
      <c r="R1096" s="220"/>
      <c r="S1096" s="94"/>
      <c r="T1096" s="94"/>
      <c r="U1096" s="94"/>
      <c r="V1096" s="94"/>
      <c r="W1096" s="94"/>
      <c r="X1096" s="94"/>
      <c r="Y1096" s="94"/>
      <c r="Z1096" s="94"/>
      <c r="AA1096" s="94"/>
      <c r="AB1096" s="94"/>
      <c r="AC1096" s="94"/>
      <c r="AD1096" s="94"/>
      <c r="AE1096" s="94"/>
      <c r="AF1096" s="94"/>
      <c r="AG1096" s="94"/>
      <c r="AH1096" s="94"/>
      <c r="AI1096" s="94"/>
      <c r="AJ1096" s="94"/>
      <c r="AK1096" s="94"/>
      <c r="AL1096" s="94"/>
      <c r="AM1096" s="94"/>
      <c r="AN1096" s="94"/>
      <c r="AO1096" s="94"/>
      <c r="AP1096" s="94"/>
      <c r="AQ1096" s="220"/>
      <c r="AS1096" s="69"/>
    </row>
    <row r="1097" spans="2:45" x14ac:dyDescent="0.35">
      <c r="C1097" t="s">
        <v>2358</v>
      </c>
      <c r="D1097" s="76" t="s">
        <v>0</v>
      </c>
      <c r="E1097" s="166">
        <f>INDEX(Sorted_by_Variable!D$7:D$59,D1096)</f>
        <v>9643.4470000000001</v>
      </c>
      <c r="F1097" s="167">
        <f>INDEX(Sorted_by_Variable!E$7:E$59,D1096)</f>
        <v>9718.2142763406773</v>
      </c>
      <c r="G1097" s="166">
        <f>INDEX(Sorted_by_Variable!F$7:F$59,D1096)</f>
        <v>9793.5612360260548</v>
      </c>
      <c r="H1097" s="166">
        <f>INDEX(Sorted_by_Variable!G$7:G$59,D1096)</f>
        <v>9869.4923734391923</v>
      </c>
      <c r="I1097" s="166">
        <f>INDEX(Sorted_by_Variable!H$7:H$59,D1096)</f>
        <v>9946.0122178088586</v>
      </c>
      <c r="J1097" s="166">
        <f>INDEX(Sorted_by_Variable!I$7:I$59,D1096)</f>
        <v>10023.125333479704</v>
      </c>
      <c r="K1097" s="166">
        <f>INDEX(Sorted_by_Variable!J$7:J$59,D1096)</f>
        <v>10100.836320184511</v>
      </c>
      <c r="L1097" s="166">
        <f>INDEX(Sorted_by_Variable!K$7:K$59,D1096)</f>
        <v>10179.149813318572</v>
      </c>
      <c r="M1097" s="166">
        <f>INDEX(Sorted_by_Variable!L$7:L$59,D1096)</f>
        <v>10258.070484216181</v>
      </c>
      <c r="N1097" s="166">
        <f>INDEX(Sorted_by_Variable!M$7:M$59,D1096)</f>
        <v>10337.60304042928</v>
      </c>
      <c r="O1097" s="166">
        <f>INDEX(Sorted_by_Variable!N$7:N$59,D1096)</f>
        <v>10417.752226008253</v>
      </c>
      <c r="P1097" s="166">
        <f>INDEX(Sorted_by_Variable!O$7:O$59,D1096)</f>
        <v>10498.522821784914</v>
      </c>
      <c r="Q1097" s="166">
        <f>INDEX(Sorted_by_Variable!P$7:P$59,D1096)</f>
        <v>10579.919645657676</v>
      </c>
      <c r="R1097" s="168">
        <f>INDEX(Sorted_by_Variable!Q$7:Q$59,D1096)</f>
        <v>10661.947552878926</v>
      </c>
      <c r="S1097" s="166">
        <f>INDEX(Sorted_by_Variable!R$7:R$59,D1096)</f>
        <v>10744.611436344652</v>
      </c>
      <c r="T1097" s="166">
        <f>INDEX(Sorted_by_Variable!S$7:S$59,D1096)</f>
        <v>10827.916226886289</v>
      </c>
      <c r="U1097" s="166">
        <f>INDEX(Sorted_by_Variable!T$7:T$59,D1096)</f>
        <v>10911.866893564844</v>
      </c>
      <c r="V1097" s="166">
        <f>INDEX(Sorted_by_Variable!U$7:U$59,D1096)</f>
        <v>10996.468443967293</v>
      </c>
      <c r="W1097" s="166">
        <f>INDEX(Sorted_by_Variable!V$7:V$59,D1096)</f>
        <v>11081.725924505283</v>
      </c>
      <c r="X1097" s="166">
        <f>INDEX(Sorted_by_Variable!W$7:W$59,D1096)</f>
        <v>11167.644420716144</v>
      </c>
      <c r="Y1097" s="166">
        <f>INDEX(Sorted_by_Variable!X$7:X$59,D1096)</f>
        <v>11254.229057566235</v>
      </c>
      <c r="Z1097" s="166">
        <f>INDEX(Sorted_by_Variable!Y$7:Y$59,D1096)</f>
        <v>11341.484999756651</v>
      </c>
      <c r="AA1097" s="166">
        <f>INDEX(Sorted_by_Variable!Z$7:Z$59,D1096)</f>
        <v>11429.417452031283</v>
      </c>
      <c r="AB1097" s="166">
        <f>INDEX(Sorted_by_Variable!AA$7:AA$59,D1096)</f>
        <v>11518.031659487287</v>
      </c>
      <c r="AC1097" s="166">
        <f>INDEX(Sorted_by_Variable!AB$7:AB$59,D1096)</f>
        <v>11607.332907887943</v>
      </c>
      <c r="AD1097" s="166">
        <f>INDEX(Sorted_by_Variable!AC$7:AC$59,D1096)</f>
        <v>11697.326523977947</v>
      </c>
      <c r="AE1097" s="166">
        <f>INDEX(Sorted_by_Variable!AD$7:AD$59,D1096)</f>
        <v>11788.017875801148</v>
      </c>
      <c r="AF1097" s="166">
        <f>INDEX(Sorted_by_Variable!AE$7:AE$59,D1096)</f>
        <v>11879.412373020748</v>
      </c>
      <c r="AG1097" s="166">
        <f>INDEX(Sorted_by_Variable!AF$7:AF$59,D1096)</f>
        <v>11971.515467241985</v>
      </c>
      <c r="AH1097" s="166">
        <f>INDEX(Sorted_by_Variable!AG$7:AG$59,D1096)</f>
        <v>12071.064766723182</v>
      </c>
      <c r="AI1097" s="166">
        <f>INDEX(Sorted_by_Variable!AH$7:AH$59,D1096)</f>
        <v>12171.441869756431</v>
      </c>
      <c r="AJ1097" s="166">
        <f>INDEX(Sorted_by_Variable!AI$7:AI$59,D1096)</f>
        <v>12272.653659953408</v>
      </c>
      <c r="AK1097" s="166">
        <f>INDEX(Sorted_by_Variable!AJ$7:AJ$59,D1096)</f>
        <v>12374.707078166566</v>
      </c>
      <c r="AL1097" s="166">
        <f>INDEX(Sorted_by_Variable!AK$7:AK$59,D1096)</f>
        <v>12477.609122965103</v>
      </c>
      <c r="AM1097" s="166">
        <f>INDEX(Sorted_by_Variable!AL$7:AL$59,D1096)</f>
        <v>12581.366851114917</v>
      </c>
      <c r="AN1097" s="166">
        <f>INDEX(Sorted_by_Variable!AM$7:AM$59,D1096)</f>
        <v>12685.987378062538</v>
      </c>
      <c r="AO1097" s="166">
        <f>INDEX(Sorted_by_Variable!AN$7:AN$59,D1096)</f>
        <v>12791.477878423091</v>
      </c>
      <c r="AP1097" s="166">
        <f>INDEX(Sorted_by_Variable!AO$7:AO$59,D1096)</f>
        <v>12897.845586472307</v>
      </c>
      <c r="AQ1097" s="168">
        <f>INDEX(Sorted_by_Variable!AP$7:AP$59,D1096)</f>
        <v>13005.097796642636</v>
      </c>
      <c r="AS1097" s="69" t="str">
        <f t="shared" ref="AS1097:AS1107" si="169">C1097</f>
        <v>BAU sales</v>
      </c>
    </row>
    <row r="1098" spans="2:45" x14ac:dyDescent="0.35">
      <c r="C1098" t="s">
        <v>2372</v>
      </c>
      <c r="D1098" s="76" t="s">
        <v>0</v>
      </c>
      <c r="E1098" s="166">
        <f>INDEX(Sorted_by_Variable!D$62:D$114,D1096)</f>
        <v>9639.1569999999992</v>
      </c>
      <c r="F1098" s="167">
        <f>INDEX(Sorted_by_Variable!E$62:E$114,D1096)</f>
        <v>9718.2142763406773</v>
      </c>
      <c r="G1098" s="166">
        <f>INDEX(Sorted_by_Variable!F$62:F$114,D1096)</f>
        <v>9793.5612360260548</v>
      </c>
      <c r="H1098" s="166">
        <f>INDEX(Sorted_by_Variable!G$62:G$114,D1096)</f>
        <v>9869.4923734391923</v>
      </c>
      <c r="I1098" s="166">
        <f>INDEX(Sorted_by_Variable!H$62:H$114,D1096)</f>
        <v>9946.0122178088586</v>
      </c>
      <c r="J1098" s="166">
        <f>INDEX(Sorted_by_Variable!I$62:I$114,D1096)</f>
        <v>10018.835333479703</v>
      </c>
      <c r="K1098" s="166">
        <f>INDEX(Sorted_by_Variable!J$62:J$114,D1096)</f>
        <v>10072.413028295232</v>
      </c>
      <c r="L1098" s="166">
        <f>INDEX(Sorted_by_Variable!K$62:K$114,D1096)</f>
        <v>10107.600195412981</v>
      </c>
      <c r="M1098" s="166">
        <f>INDEX(Sorted_by_Variable!L$62:L$114,D1096)</f>
        <v>10125.372580970392</v>
      </c>
      <c r="N1098" s="166">
        <f>INDEX(Sorted_by_Variable!M$62:M$114,D1096)</f>
        <v>10126.813138139314</v>
      </c>
      <c r="O1098" s="166">
        <f>INDEX(Sorted_by_Variable!N$62:N$114,D1096)</f>
        <v>10113.097728582203</v>
      </c>
      <c r="P1098" s="166">
        <f>INDEX(Sorted_by_Variable!O$62:O$114,D1096)</f>
        <v>10085.480399289077</v>
      </c>
      <c r="Q1098" s="166">
        <f>INDEX(Sorted_by_Variable!P$62:P$114,D1096)</f>
        <v>10045.278459575049</v>
      </c>
      <c r="R1098" s="168">
        <f>INDEX(Sorted_by_Variable!Q$62:Q$114,D1096)</f>
        <v>10008.235670749738</v>
      </c>
      <c r="S1098" s="166">
        <f>INDEX(Sorted_by_Variable!R$62:R$114,D1096)</f>
        <v>9980.3149829956837</v>
      </c>
      <c r="T1098" s="166">
        <f>INDEX(Sorted_by_Variable!S$62:S$114,D1096)</f>
        <v>9961.3552513212853</v>
      </c>
      <c r="U1098" s="166">
        <f>INDEX(Sorted_by_Variable!T$62:T$114,D1096)</f>
        <v>9951.2049877981281</v>
      </c>
      <c r="V1098" s="166">
        <f>INDEX(Sorted_by_Variable!U$62:U$114,D1096)</f>
        <v>9949.7220897817024</v>
      </c>
      <c r="W1098" s="166">
        <f>INDEX(Sorted_by_Variable!V$62:V$114,D1096)</f>
        <v>9956.7735798351168</v>
      </c>
      <c r="X1098" s="166">
        <f>INDEX(Sorted_by_Variable!W$62:W$114,D1096)</f>
        <v>9972.2353569656916</v>
      </c>
      <c r="Y1098" s="166">
        <f>INDEX(Sorted_by_Variable!X$62:X$114,D1096)</f>
        <v>9995.9919587994591</v>
      </c>
      <c r="Z1098" s="166">
        <f>INDEX(Sorted_by_Variable!Y$62:Y$114,D1096)</f>
        <v>10027.936334333122</v>
      </c>
      <c r="AA1098" s="166">
        <f>INDEX(Sorted_by_Variable!Z$62:Z$114,D1096)</f>
        <v>10067.969626917049</v>
      </c>
      <c r="AB1098" s="166">
        <f>INDEX(Sorted_by_Variable!AA$62:AA$114,D1096)</f>
        <v>10116.000967136486</v>
      </c>
      <c r="AC1098" s="166">
        <f>INDEX(Sorted_by_Variable!AB$62:AB$114,D1096)</f>
        <v>10171.947275271163</v>
      </c>
      <c r="AD1098" s="166">
        <f>INDEX(Sorted_by_Variable!AC$62:AC$114,D1096)</f>
        <v>10235.507283552486</v>
      </c>
      <c r="AE1098" s="166">
        <f>INDEX(Sorted_by_Variable!AD$62:AD$114,D1096)</f>
        <v>10305.560055219952</v>
      </c>
      <c r="AF1098" s="166">
        <f>INDEX(Sorted_by_Variable!AE$62:AE$114,D1096)</f>
        <v>10380.99667738509</v>
      </c>
      <c r="AG1098" s="166">
        <f>INDEX(Sorted_by_Variable!AF$62:AF$114,D1096)</f>
        <v>10460.724984173701</v>
      </c>
      <c r="AH1098" s="166">
        <f>INDEX(Sorted_by_Variable!AG$62:AG$114,D1096)</f>
        <v>10550.405919317818</v>
      </c>
      <c r="AI1098" s="166">
        <f>INDEX(Sorted_by_Variable!AH$62:AH$114,D1096)</f>
        <v>10642.268115500759</v>
      </c>
      <c r="AJ1098" s="166">
        <f>INDEX(Sorted_by_Variable!AI$62:AI$114,D1096)</f>
        <v>10735.299531550967</v>
      </c>
      <c r="AK1098" s="166">
        <f>INDEX(Sorted_by_Variable!AJ$62:AJ$114,D1096)</f>
        <v>10828.51853277241</v>
      </c>
      <c r="AL1098" s="166">
        <f>INDEX(Sorted_by_Variable!AK$62:AK$114,D1096)</f>
        <v>10921.732629038786</v>
      </c>
      <c r="AM1098" s="166">
        <f>INDEX(Sorted_by_Variable!AL$62:AL$114,D1096)</f>
        <v>11015.051788945621</v>
      </c>
      <c r="AN1098" s="166">
        <f>INDEX(Sorted_by_Variable!AM$62:AM$114,D1096)</f>
        <v>11108.57718470906</v>
      </c>
      <c r="AO1098" s="166">
        <f>INDEX(Sorted_by_Variable!AN$62:AN$114,D1096)</f>
        <v>11202.401538636579</v>
      </c>
      <c r="AP1098" s="166">
        <f>INDEX(Sorted_by_Variable!AO$62:AO$114,D1096)</f>
        <v>11296.609449836145</v>
      </c>
      <c r="AQ1098" s="168">
        <f>INDEX(Sorted_by_Variable!AP$62:AP$114,D1096)</f>
        <v>11391.277701948455</v>
      </c>
      <c r="AS1098" s="69" t="str">
        <f t="shared" si="169"/>
        <v>Sales after EE</v>
      </c>
    </row>
    <row r="1099" spans="2:45" x14ac:dyDescent="0.35">
      <c r="C1099" t="s">
        <v>2356</v>
      </c>
      <c r="D1099" s="76" t="s">
        <v>0</v>
      </c>
      <c r="E1099" s="166">
        <f>INDEX(Sorted_by_Variable!D$117:D$169,D1096)</f>
        <v>0</v>
      </c>
      <c r="F1099" s="167">
        <f>INDEX(Sorted_by_Variable!E$117:E$169,D1096)</f>
        <v>0</v>
      </c>
      <c r="G1099" s="166">
        <f>INDEX(Sorted_by_Variable!F$117:F$169,D1096)</f>
        <v>0</v>
      </c>
      <c r="H1099" s="166">
        <f>INDEX(Sorted_by_Variable!G$117:G$169,D1096)</f>
        <v>0</v>
      </c>
      <c r="I1099" s="166">
        <f>INDEX(Sorted_by_Variable!H$117:H$169,D1096)</f>
        <v>0</v>
      </c>
      <c r="J1099" s="166">
        <f>INDEX(Sorted_by_Variable!I$117:I$169,D1096)</f>
        <v>4.29</v>
      </c>
      <c r="K1099" s="166">
        <f>INDEX(Sorted_by_Variable!J$117:J$169,D1096)</f>
        <v>28.423291889279422</v>
      </c>
      <c r="L1099" s="166">
        <f>INDEX(Sorted_by_Variable!K$117:K$169,D1096)</f>
        <v>71.549617905592299</v>
      </c>
      <c r="M1099" s="166">
        <f>INDEX(Sorted_by_Variable!L$117:L$169,D1096)</f>
        <v>132.69790324578872</v>
      </c>
      <c r="N1099" s="166">
        <f>INDEX(Sorted_by_Variable!M$117:M$169,D1096)</f>
        <v>210.78990228996554</v>
      </c>
      <c r="O1099" s="166">
        <f>INDEX(Sorted_by_Variable!N$117:N$169,D1096)</f>
        <v>304.65449742605017</v>
      </c>
      <c r="P1099" s="166">
        <f>INDEX(Sorted_by_Variable!O$117:O$169,D1096)</f>
        <v>413.04242249583609</v>
      </c>
      <c r="Q1099" s="166">
        <f>INDEX(Sorted_by_Variable!P$117:P$169,D1096)</f>
        <v>534.64118608262743</v>
      </c>
      <c r="R1099" s="168">
        <f>INDEX(Sorted_by_Variable!Q$117:Q$169,D1096)</f>
        <v>653.71188212918844</v>
      </c>
      <c r="S1099" s="166">
        <f>INDEX(Sorted_by_Variable!R$117:R$169,D1096)</f>
        <v>764.29645334896827</v>
      </c>
      <c r="T1099" s="166">
        <f>INDEX(Sorted_by_Variable!S$117:S$169,D1096)</f>
        <v>866.56097556500345</v>
      </c>
      <c r="U1099" s="166">
        <f>INDEX(Sorted_by_Variable!T$117:T$169,D1096)</f>
        <v>960.66190576671545</v>
      </c>
      <c r="V1099" s="166">
        <f>INDEX(Sorted_by_Variable!U$117:U$169,D1096)</f>
        <v>1046.7463541855896</v>
      </c>
      <c r="W1099" s="166">
        <f>INDEX(Sorted_by_Variable!V$117:V$169,D1096)</f>
        <v>1124.9523446701662</v>
      </c>
      <c r="X1099" s="166">
        <f>INDEX(Sorted_by_Variable!W$117:W$169,D1096)</f>
        <v>1195.4090637504532</v>
      </c>
      <c r="Y1099" s="166">
        <f>INDEX(Sorted_by_Variable!X$117:X$169,D1096)</f>
        <v>1258.2370987667766</v>
      </c>
      <c r="Z1099" s="166">
        <f>INDEX(Sorted_by_Variable!Y$117:Y$169,D1096)</f>
        <v>1313.5486654235283</v>
      </c>
      <c r="AA1099" s="166">
        <f>INDEX(Sorted_by_Variable!Z$117:Z$169,D1096)</f>
        <v>1361.4478251142327</v>
      </c>
      <c r="AB1099" s="166">
        <f>INDEX(Sorted_by_Variable!AA$117:AA$169,D1096)</f>
        <v>1402.0306923508015</v>
      </c>
      <c r="AC1099" s="166">
        <f>INDEX(Sorted_by_Variable!AB$117:AB$169,D1096)</f>
        <v>1435.3856326167797</v>
      </c>
      <c r="AD1099" s="166">
        <f>INDEX(Sorted_by_Variable!AC$117:AC$169,D1096)</f>
        <v>1461.8192404254598</v>
      </c>
      <c r="AE1099" s="166">
        <f>INDEX(Sorted_by_Variable!AD$117:AD$169,D1096)</f>
        <v>1482.4578205811965</v>
      </c>
      <c r="AF1099" s="166">
        <f>INDEX(Sorted_by_Variable!AE$117:AE$169,D1096)</f>
        <v>1498.4156956356583</v>
      </c>
      <c r="AG1099" s="166">
        <f>INDEX(Sorted_by_Variable!AF$117:AF$169,D1096)</f>
        <v>1510.7904830682837</v>
      </c>
      <c r="AH1099" s="166">
        <f>INDEX(Sorted_by_Variable!AG$117:AG$169,D1096)</f>
        <v>1520.6588474053638</v>
      </c>
      <c r="AI1099" s="166">
        <f>INDEX(Sorted_by_Variable!AH$117:AH$169,D1096)</f>
        <v>1529.1737542556716</v>
      </c>
      <c r="AJ1099" s="166">
        <f>INDEX(Sorted_by_Variable!AI$117:AI$169,D1096)</f>
        <v>1537.3541284024413</v>
      </c>
      <c r="AK1099" s="166">
        <f>INDEX(Sorted_by_Variable!AJ$117:AJ$169,D1096)</f>
        <v>1546.1885453941563</v>
      </c>
      <c r="AL1099" s="166">
        <f>INDEX(Sorted_by_Variable!AK$117:AK$169,D1096)</f>
        <v>1555.8764939263169</v>
      </c>
      <c r="AM1099" s="166">
        <f>INDEX(Sorted_by_Variable!AL$117:AL$169,D1096)</f>
        <v>1566.3150621692976</v>
      </c>
      <c r="AN1099" s="166">
        <f>INDEX(Sorted_by_Variable!AM$117:AM$169,D1096)</f>
        <v>1577.4101933534785</v>
      </c>
      <c r="AO1099" s="166">
        <f>INDEX(Sorted_by_Variable!AN$117:AN$169,D1096)</f>
        <v>1589.0763397865126</v>
      </c>
      <c r="AP1099" s="166">
        <f>INDEX(Sorted_by_Variable!AO$117:AO$169,D1096)</f>
        <v>1601.2361366361615</v>
      </c>
      <c r="AQ1099" s="168">
        <f>INDEX(Sorted_by_Variable!AP$117:AP$169,D1096)</f>
        <v>1613.8200946941815</v>
      </c>
      <c r="AS1099" s="69" t="str">
        <f t="shared" si="169"/>
        <v>Net cumulative savings</v>
      </c>
    </row>
    <row r="1100" spans="2:45" x14ac:dyDescent="0.35">
      <c r="C1100" t="s">
        <v>2390</v>
      </c>
      <c r="D1100" s="76" t="s">
        <v>1</v>
      </c>
      <c r="E1100" s="174">
        <f t="shared" ref="E1100:AQ1100" si="170">E1099/E1097</f>
        <v>0</v>
      </c>
      <c r="F1100" s="173">
        <f t="shared" si="170"/>
        <v>0</v>
      </c>
      <c r="G1100" s="174">
        <f t="shared" si="170"/>
        <v>0</v>
      </c>
      <c r="H1100" s="174">
        <f t="shared" si="170"/>
        <v>0</v>
      </c>
      <c r="I1100" s="174">
        <f t="shared" si="170"/>
        <v>0</v>
      </c>
      <c r="J1100" s="174">
        <f t="shared" si="170"/>
        <v>4.2801021211122094E-4</v>
      </c>
      <c r="K1100" s="174">
        <f t="shared" si="170"/>
        <v>2.8139543091576613E-3</v>
      </c>
      <c r="L1100" s="174">
        <f t="shared" si="170"/>
        <v>7.0290367287821585E-3</v>
      </c>
      <c r="M1100" s="174">
        <f t="shared" si="170"/>
        <v>1.2935951595377262E-2</v>
      </c>
      <c r="N1100" s="174">
        <f t="shared" si="170"/>
        <v>2.0390597459158413E-2</v>
      </c>
      <c r="O1100" s="174">
        <f t="shared" si="170"/>
        <v>2.9243784150046345E-2</v>
      </c>
      <c r="P1100" s="174">
        <f t="shared" si="170"/>
        <v>3.9342908474585984E-2</v>
      </c>
      <c r="Q1100" s="174">
        <f t="shared" si="170"/>
        <v>5.0533577190452539E-2</v>
      </c>
      <c r="R1100" s="175">
        <f t="shared" si="170"/>
        <v>6.1312614687611545E-2</v>
      </c>
      <c r="S1100" s="174">
        <f t="shared" si="170"/>
        <v>7.1133000748976744E-2</v>
      </c>
      <c r="T1100" s="174">
        <f t="shared" si="170"/>
        <v>8.0030262278284595E-2</v>
      </c>
      <c r="U1100" s="174">
        <f t="shared" si="170"/>
        <v>8.8038272014961574E-2</v>
      </c>
      <c r="V1100" s="174">
        <f t="shared" si="170"/>
        <v>9.5189320054825319E-2</v>
      </c>
      <c r="W1100" s="174">
        <f t="shared" si="170"/>
        <v>0.10151418220717158</v>
      </c>
      <c r="X1100" s="174">
        <f t="shared" si="170"/>
        <v>0.10704218532718968</v>
      </c>
      <c r="Y1100" s="174">
        <f t="shared" si="170"/>
        <v>0.11180126975653316</v>
      </c>
      <c r="Z1100" s="174">
        <f t="shared" si="170"/>
        <v>0.11581804899902548</v>
      </c>
      <c r="AA1100" s="174">
        <f t="shared" si="170"/>
        <v>0.11911786675289129</v>
      </c>
      <c r="AB1100" s="174">
        <f t="shared" si="170"/>
        <v>0.12172485141555961</v>
      </c>
      <c r="AC1100" s="174">
        <f t="shared" si="170"/>
        <v>0.12366196817197697</v>
      </c>
      <c r="AD1100" s="174">
        <f t="shared" si="170"/>
        <v>0.12497037142879845</v>
      </c>
      <c r="AE1100" s="174">
        <f t="shared" si="170"/>
        <v>0.12575971942021205</v>
      </c>
      <c r="AF1100" s="174">
        <f t="shared" si="170"/>
        <v>0.12613550641938315</v>
      </c>
      <c r="AG1100" s="174">
        <f t="shared" si="170"/>
        <v>0.12619876633015301</v>
      </c>
      <c r="AH1100" s="174">
        <f t="shared" si="170"/>
        <v>0.12597553544716525</v>
      </c>
      <c r="AI1100" s="174">
        <f t="shared" si="170"/>
        <v>0.12563620404377551</v>
      </c>
      <c r="AJ1100" s="174">
        <f t="shared" si="170"/>
        <v>0.12526664330298373</v>
      </c>
      <c r="AK1100" s="174">
        <f t="shared" si="170"/>
        <v>0.12494748648411962</v>
      </c>
      <c r="AL1100" s="174">
        <f t="shared" si="170"/>
        <v>0.12469347922293209</v>
      </c>
      <c r="AM1100" s="174">
        <f t="shared" si="170"/>
        <v>0.12449482482346472</v>
      </c>
      <c r="AN1100" s="174">
        <f t="shared" si="170"/>
        <v>0.12434272133056368</v>
      </c>
      <c r="AO1100" s="174">
        <f t="shared" si="170"/>
        <v>0.1242292997642592</v>
      </c>
      <c r="AP1100" s="174">
        <f t="shared" si="170"/>
        <v>0.12414756603347707</v>
      </c>
      <c r="AQ1100" s="175">
        <f t="shared" si="170"/>
        <v>0.12409134632657674</v>
      </c>
      <c r="AS1100" s="69" t="str">
        <f t="shared" si="169"/>
        <v>Net cumulative savings as a percent of sales before EE</v>
      </c>
    </row>
    <row r="1101" spans="2:45" x14ac:dyDescent="0.35">
      <c r="C1101" t="s">
        <v>2378</v>
      </c>
      <c r="D1101" s="76" t="s">
        <v>0</v>
      </c>
      <c r="E1101" s="166">
        <f>INDEX(Sorted_by_Variable!D$227:D$279,D1096)</f>
        <v>0</v>
      </c>
      <c r="F1101" s="167">
        <f>INDEX(Sorted_by_Variable!E$227:E$279,D1096)</f>
        <v>0</v>
      </c>
      <c r="G1101" s="166">
        <f>INDEX(Sorted_by_Variable!F$227:F$279,D1096)</f>
        <v>0</v>
      </c>
      <c r="H1101" s="166">
        <f>INDEX(Sorted_by_Variable!G$227:G$279,D1096)</f>
        <v>0</v>
      </c>
      <c r="I1101" s="166">
        <f>INDEX(Sorted_by_Variable!H$227:H$279,D1096)</f>
        <v>0</v>
      </c>
      <c r="J1101" s="166">
        <f>INDEX(Sorted_by_Variable!I$227:I$279,D1096)</f>
        <v>4.29</v>
      </c>
      <c r="K1101" s="166">
        <f>INDEX(Sorted_by_Variable!J$227:J$279,D1096)</f>
        <v>24.359081362963632</v>
      </c>
      <c r="L1101" s="166">
        <f>INDEX(Sorted_by_Variable!K$227:K$279,D1096)</f>
        <v>44.634172403837283</v>
      </c>
      <c r="M1101" s="166">
        <f>INDEX(Sorted_by_Variable!L$227:L$279,D1096)</f>
        <v>65.005298696343829</v>
      </c>
      <c r="N1101" s="166">
        <f>INDEX(Sorted_by_Variable!M$227:M$279,D1096)</f>
        <v>85.370343910658121</v>
      </c>
      <c r="O1101" s="166">
        <f>INDEX(Sorted_by_Variable!N$227:N$279,D1096)</f>
        <v>105.63611599786374</v>
      </c>
      <c r="P1101" s="166">
        <f>INDEX(Sorted_by_Variable!O$227:O$279,D1096)</f>
        <v>125.7192415104</v>
      </c>
      <c r="Q1101" s="166">
        <f>INDEX(Sorted_by_Variable!P$227:P$279,D1096)</f>
        <v>145.54688221216333</v>
      </c>
      <c r="R1101" s="168">
        <f>INDEX(Sorted_by_Variable!Q$227:Q$279,D1096)</f>
        <v>150.67917689362574</v>
      </c>
      <c r="S1101" s="166">
        <f>INDEX(Sorted_by_Variable!R$227:R$279,D1096)</f>
        <v>150.12353506124606</v>
      </c>
      <c r="T1101" s="166">
        <f>INDEX(Sorted_by_Variable!S$227:S$279,D1096)</f>
        <v>149.70472474493525</v>
      </c>
      <c r="U1101" s="166">
        <f>INDEX(Sorted_by_Variable!T$227:T$279,D1096)</f>
        <v>149.42032876981926</v>
      </c>
      <c r="V1101" s="166">
        <f>INDEX(Sorted_by_Variable!U$227:U$279,D1096)</f>
        <v>149.2680748169719</v>
      </c>
      <c r="W1101" s="166">
        <f>INDEX(Sorted_by_Variable!V$227:V$279,D1096)</f>
        <v>149.24583134672554</v>
      </c>
      <c r="X1101" s="166">
        <f>INDEX(Sorted_by_Variable!W$227:W$279,D1096)</f>
        <v>149.35160369752674</v>
      </c>
      <c r="Y1101" s="166">
        <f>INDEX(Sorted_by_Variable!X$227:X$279,D1096)</f>
        <v>149.58353035448536</v>
      </c>
      <c r="Z1101" s="166">
        <f>INDEX(Sorted_by_Variable!Y$227:Y$279,D1096)</f>
        <v>149.93987938199189</v>
      </c>
      <c r="AA1101" s="166">
        <f>INDEX(Sorted_by_Variable!Z$227:Z$279,D1096)</f>
        <v>150.41904501499684</v>
      </c>
      <c r="AB1101" s="166">
        <f>INDEX(Sorted_by_Variable!AA$227:AA$279,D1096)</f>
        <v>151.01954440375573</v>
      </c>
      <c r="AC1101" s="166">
        <f>INDEX(Sorted_by_Variable!AB$227:AB$279,D1096)</f>
        <v>151.74001450704728</v>
      </c>
      <c r="AD1101" s="166">
        <f>INDEX(Sorted_by_Variable!AC$227:AC$279,D1096)</f>
        <v>152.57920912906744</v>
      </c>
      <c r="AE1101" s="166">
        <f>INDEX(Sorted_by_Variable!AD$227:AD$279,D1096)</f>
        <v>153.53260925328729</v>
      </c>
      <c r="AF1101" s="166">
        <f>INDEX(Sorted_by_Variable!AE$227:AE$279,D1096)</f>
        <v>154.58340082829929</v>
      </c>
      <c r="AG1101" s="166">
        <f>INDEX(Sorted_by_Variable!AF$227:AF$279,D1096)</f>
        <v>155.71495016077634</v>
      </c>
      <c r="AH1101" s="166">
        <f>INDEX(Sorted_by_Variable!AG$227:AG$279,D1096)</f>
        <v>156.91087476260552</v>
      </c>
      <c r="AI1101" s="166">
        <f>INDEX(Sorted_by_Variable!AH$227:AH$279,D1096)</f>
        <v>158.25608878976726</v>
      </c>
      <c r="AJ1101" s="166">
        <f>INDEX(Sorted_by_Variable!AI$227:AI$279,D1096)</f>
        <v>159.6340217325114</v>
      </c>
      <c r="AK1101" s="166">
        <f>INDEX(Sorted_by_Variable!AJ$227:AJ$279,D1096)</f>
        <v>161.0294929732645</v>
      </c>
      <c r="AL1101" s="166">
        <f>INDEX(Sorted_by_Variable!AK$227:AK$279,D1096)</f>
        <v>162.42777799158614</v>
      </c>
      <c r="AM1101" s="166">
        <f>INDEX(Sorted_by_Variable!AL$227:AL$279,D1096)</f>
        <v>163.82598943558179</v>
      </c>
      <c r="AN1101" s="166">
        <f>INDEX(Sorted_by_Variable!AM$227:AM$279,D1096)</f>
        <v>165.2257768341843</v>
      </c>
      <c r="AO1101" s="166">
        <f>INDEX(Sorted_by_Variable!AN$227:AN$279,D1096)</f>
        <v>166.6286577706359</v>
      </c>
      <c r="AP1101" s="166">
        <f>INDEX(Sorted_by_Variable!AO$227:AO$279,D1096)</f>
        <v>168.03602307954867</v>
      </c>
      <c r="AQ1101" s="168">
        <f>INDEX(Sorted_by_Variable!AP$227:AP$279,D1096)</f>
        <v>169.44914174754217</v>
      </c>
      <c r="AS1101" s="69" t="str">
        <f t="shared" si="169"/>
        <v>Annual first-year savings</v>
      </c>
    </row>
    <row r="1102" spans="2:45" x14ac:dyDescent="0.35">
      <c r="C1102" t="s">
        <v>2379</v>
      </c>
      <c r="D1102" s="76" t="s">
        <v>1</v>
      </c>
      <c r="E1102" s="174">
        <f>INDEX(Sorted_by_Variable!D$282:D$335,D1096)</f>
        <v>0</v>
      </c>
      <c r="F1102" s="173">
        <f>INDEX(Sorted_by_Variable!E$282:E$335,D1096)</f>
        <v>4.4505966652478017E-4</v>
      </c>
      <c r="G1102" s="174">
        <f>INDEX(Sorted_by_Variable!F$282:F$335,D1096)</f>
        <v>4.4143912430950926E-4</v>
      </c>
      <c r="H1102" s="174">
        <f>INDEX(Sorted_by_Variable!G$282:G$335,D1096)</f>
        <v>4.380429035578031E-4</v>
      </c>
      <c r="I1102" s="174">
        <f>INDEX(Sorted_by_Variable!H$282:H$335,D1096)</f>
        <v>4.346728116985288E-4</v>
      </c>
      <c r="J1102" s="174">
        <f>INDEX(Sorted_by_Variable!I$282:I$335,D1096)</f>
        <v>4.3132864770852877E-4</v>
      </c>
      <c r="K1102" s="174">
        <f>INDEX(Sorted_by_Variable!J$282:J$335,D1096)</f>
        <v>4.2819348329483064E-4</v>
      </c>
      <c r="L1102" s="174">
        <f>INDEX(Sorted_by_Variable!K$282:K$335,D1096)</f>
        <v>4.2591581460655091E-4</v>
      </c>
      <c r="M1102" s="174">
        <f>INDEX(Sorted_by_Variable!L$282:L$335,D1096)</f>
        <v>4.2443309163998027E-4</v>
      </c>
      <c r="N1102" s="174">
        <f>INDEX(Sorted_by_Variable!M$282:M$335,D1096)</f>
        <v>4.236881127774615E-4</v>
      </c>
      <c r="O1102" s="174">
        <f>INDEX(Sorted_by_Variable!N$282:N$335,D1096)</f>
        <v>4.2362784239032957E-4</v>
      </c>
      <c r="P1102" s="174">
        <f>INDEX(Sorted_by_Variable!O$282:O$335,D1096)</f>
        <v>4.2420236757678725E-4</v>
      </c>
      <c r="Q1102" s="174">
        <f>INDEX(Sorted_by_Variable!P$282:P$335,D1096)</f>
        <v>4.2536397178486422E-4</v>
      </c>
      <c r="R1102" s="175">
        <f>INDEX(Sorted_by_Variable!Q$282:Q$335,D1096)</f>
        <v>4.2706630953677737E-4</v>
      </c>
      <c r="S1102" s="174">
        <f>INDEX(Sorted_by_Variable!R$282:R$335,D1096)</f>
        <v>4.2864698046010609E-4</v>
      </c>
      <c r="T1102" s="174">
        <f>INDEX(Sorted_by_Variable!S$282:S$335,D1096)</f>
        <v>4.2984615288287395E-4</v>
      </c>
      <c r="U1102" s="174">
        <f>INDEX(Sorted_by_Variable!T$282:T$335,D1096)</f>
        <v>4.3066429133033576E-4</v>
      </c>
      <c r="V1102" s="174">
        <f>INDEX(Sorted_by_Variable!U$282:U$335,D1096)</f>
        <v>4.3110357039778305E-4</v>
      </c>
      <c r="W1102" s="174">
        <f>INDEX(Sorted_by_Variable!V$282:V$335,D1096)</f>
        <v>4.3116782170285955E-4</v>
      </c>
      <c r="X1102" s="174">
        <f>INDEX(Sorted_by_Variable!W$282:W$335,D1096)</f>
        <v>4.3086246419103989E-4</v>
      </c>
      <c r="Y1102" s="174">
        <f>INDEX(Sorted_by_Variable!X$282:X$335,D1096)</f>
        <v>4.301944194491357E-4</v>
      </c>
      <c r="Z1102" s="174">
        <f>INDEX(Sorted_by_Variable!Y$282:Y$335,D1096)</f>
        <v>4.2917201391138758E-4</v>
      </c>
      <c r="AA1102" s="174">
        <f>INDEX(Sorted_by_Variable!Z$282:Z$335,D1096)</f>
        <v>4.2780487001220014E-4</v>
      </c>
      <c r="AB1102" s="174">
        <f>INDEX(Sorted_by_Variable!AA$282:AA$335,D1096)</f>
        <v>4.2610378844713071E-4</v>
      </c>
      <c r="AC1102" s="174">
        <f>INDEX(Sorted_by_Variable!AB$282:AB$335,D1096)</f>
        <v>4.2408062375011424E-4</v>
      </c>
      <c r="AD1102" s="174">
        <f>INDEX(Sorted_by_Variable!AC$282:AC$335,D1096)</f>
        <v>4.2174815538312331E-4</v>
      </c>
      <c r="AE1102" s="174">
        <f>INDEX(Sorted_by_Variable!AD$282:AD$335,D1096)</f>
        <v>4.1912920201753298E-4</v>
      </c>
      <c r="AF1102" s="174">
        <f>INDEX(Sorted_by_Variable!AE$282:AE$335,D1096)</f>
        <v>4.1628014169176937E-4</v>
      </c>
      <c r="AG1102" s="174">
        <f>INDEX(Sorted_by_Variable!AF$282:AF$335,D1096)</f>
        <v>4.1325511733817689E-4</v>
      </c>
      <c r="AH1102" s="174">
        <f>INDEX(Sorted_by_Variable!AG$282:AG$335,D1096)</f>
        <v>4.1010541874396384E-4</v>
      </c>
      <c r="AI1102" s="174">
        <f>INDEX(Sorted_by_Variable!AH$282:AH$335,D1096)</f>
        <v>4.0661942609667746E-4</v>
      </c>
      <c r="AJ1102" s="174">
        <f>INDEX(Sorted_by_Variable!AI$282:AI$335,D1096)</f>
        <v>4.0310955836110683E-4</v>
      </c>
      <c r="AK1102" s="174">
        <f>INDEX(Sorted_by_Variable!AJ$282:AJ$335,D1096)</f>
        <v>3.9961623682615666E-4</v>
      </c>
      <c r="AL1102" s="174">
        <f>INDEX(Sorted_by_Variable!AK$282:AK$335,D1096)</f>
        <v>3.9617607773550508E-4</v>
      </c>
      <c r="AM1102" s="174">
        <f>INDEX(Sorted_by_Variable!AL$282:AL$335,D1096)</f>
        <v>3.9279481980667748E-4</v>
      </c>
      <c r="AN1102" s="174">
        <f>INDEX(Sorted_by_Variable!AM$282:AM$335,D1096)</f>
        <v>3.894670748897719E-4</v>
      </c>
      <c r="AO1102" s="174">
        <f>INDEX(Sorted_by_Variable!AN$282:AN$335,D1096)</f>
        <v>3.8618807149354631E-4</v>
      </c>
      <c r="AP1102" s="174">
        <f>INDEX(Sorted_by_Variable!AO$282:AO$335,D1096)</f>
        <v>3.8295360019045767E-4</v>
      </c>
      <c r="AQ1102" s="175">
        <f>INDEX(Sorted_by_Variable!AP$282:AP$335,D1096)</f>
        <v>3.7975996417776711E-4</v>
      </c>
      <c r="AS1102" s="69" t="str">
        <f t="shared" si="169"/>
        <v>EIA and EERS savings as a percent of previous year sales</v>
      </c>
    </row>
    <row r="1103" spans="2:45" x14ac:dyDescent="0.35">
      <c r="C1103" t="s">
        <v>2391</v>
      </c>
      <c r="D1103" s="76" t="s">
        <v>1</v>
      </c>
      <c r="E1103" s="174">
        <f>INDEX(Sorted_by_Variable!D$337:D$389,D1096)</f>
        <v>0</v>
      </c>
      <c r="F1103" s="173">
        <f>INDEX(Sorted_by_Variable!E$337:E$389,D1096)</f>
        <v>0</v>
      </c>
      <c r="G1103" s="174">
        <f>INDEX(Sorted_by_Variable!F$337:F$389,D1096)</f>
        <v>0</v>
      </c>
      <c r="H1103" s="174">
        <f>INDEX(Sorted_by_Variable!G$337:G$389,D1096)</f>
        <v>0</v>
      </c>
      <c r="I1103" s="174">
        <f>INDEX(Sorted_by_Variable!H$337:H$389,D1096)</f>
        <v>0</v>
      </c>
      <c r="J1103" s="174">
        <f>INDEX(Sorted_by_Variable!I$337:I$389,D1096)</f>
        <v>4.3132864770852877E-4</v>
      </c>
      <c r="K1103" s="174">
        <f>INDEX(Sorted_by_Variable!J$337:J$389,D1096)</f>
        <v>2.4313286477085287E-3</v>
      </c>
      <c r="L1103" s="174">
        <f>INDEX(Sorted_by_Variable!K$337:K$389,D1096)</f>
        <v>4.4313286477085292E-3</v>
      </c>
      <c r="M1103" s="174">
        <f>INDEX(Sorted_by_Variable!L$337:L$389,D1096)</f>
        <v>6.4313286477085292E-3</v>
      </c>
      <c r="N1103" s="174">
        <f>INDEX(Sorted_by_Variable!M$337:M$389,D1096)</f>
        <v>8.4313286477085293E-3</v>
      </c>
      <c r="O1103" s="174">
        <f>INDEX(Sorted_by_Variable!N$337:N$389,D1096)</f>
        <v>1.0431328647708529E-2</v>
      </c>
      <c r="P1103" s="174">
        <f>INDEX(Sorted_by_Variable!O$337:O$389,D1096)</f>
        <v>1.2431328647708529E-2</v>
      </c>
      <c r="Q1103" s="174">
        <f>INDEX(Sorted_by_Variable!P$337:P$389,D1096)</f>
        <v>1.4431328647708529E-2</v>
      </c>
      <c r="R1103" s="175">
        <f>INDEX(Sorted_by_Variable!Q$337:Q$389,D1096)</f>
        <v>1.4999999999999999E-2</v>
      </c>
      <c r="S1103" s="174">
        <f>INDEX(Sorted_by_Variable!R$337:R$389,D1096)</f>
        <v>1.4999999999999999E-2</v>
      </c>
      <c r="T1103" s="174">
        <f>INDEX(Sorted_by_Variable!S$337:S$389,D1096)</f>
        <v>1.4999999999999999E-2</v>
      </c>
      <c r="U1103" s="174">
        <f>INDEX(Sorted_by_Variable!T$337:T$389,D1096)</f>
        <v>1.4999999999999999E-2</v>
      </c>
      <c r="V1103" s="174">
        <f>INDEX(Sorted_by_Variable!U$337:U$389,D1096)</f>
        <v>1.4999999999999999E-2</v>
      </c>
      <c r="W1103" s="174">
        <f>INDEX(Sorted_by_Variable!V$337:V$389,D1096)</f>
        <v>1.4999999999999999E-2</v>
      </c>
      <c r="X1103" s="174">
        <f>INDEX(Sorted_by_Variable!W$337:W$389,D1096)</f>
        <v>1.4999999999999999E-2</v>
      </c>
      <c r="Y1103" s="174">
        <f>INDEX(Sorted_by_Variable!X$337:X$389,D1096)</f>
        <v>1.4999999999999999E-2</v>
      </c>
      <c r="Z1103" s="174">
        <f>INDEX(Sorted_by_Variable!Y$337:Y$389,D1096)</f>
        <v>1.4999999999999999E-2</v>
      </c>
      <c r="AA1103" s="174">
        <f>INDEX(Sorted_by_Variable!Z$337:Z$389,D1096)</f>
        <v>1.4999999999999999E-2</v>
      </c>
      <c r="AB1103" s="174">
        <f>INDEX(Sorted_by_Variable!AA$337:AA$389,D1096)</f>
        <v>1.4999999999999999E-2</v>
      </c>
      <c r="AC1103" s="174">
        <f>INDEX(Sorted_by_Variable!AB$337:AB$389,D1096)</f>
        <v>1.4999999999999999E-2</v>
      </c>
      <c r="AD1103" s="174">
        <f>INDEX(Sorted_by_Variable!AC$337:AC$389,D1096)</f>
        <v>1.4999999999999999E-2</v>
      </c>
      <c r="AE1103" s="174">
        <f>INDEX(Sorted_by_Variable!AD$337:AD$389,D1096)</f>
        <v>1.4999999999999999E-2</v>
      </c>
      <c r="AF1103" s="174">
        <f>INDEX(Sorted_by_Variable!AE$337:AE$389,D1096)</f>
        <v>1.4999999999999999E-2</v>
      </c>
      <c r="AG1103" s="174">
        <f>INDEX(Sorted_by_Variable!AF$337:AF$389,D1096)</f>
        <v>1.4999999999999999E-2</v>
      </c>
      <c r="AH1103" s="174">
        <f>INDEX(Sorted_by_Variable!AG$337:AG$389,D1096)</f>
        <v>1.4999999999999999E-2</v>
      </c>
      <c r="AI1103" s="174">
        <f>INDEX(Sorted_by_Variable!AH$337:AH$389,D1096)</f>
        <v>1.4999999999999999E-2</v>
      </c>
      <c r="AJ1103" s="174">
        <f>INDEX(Sorted_by_Variable!AI$337:AI$389,D1096)</f>
        <v>1.4999999999999999E-2</v>
      </c>
      <c r="AK1103" s="174">
        <f>INDEX(Sorted_by_Variable!AJ$337:AJ$389,D1096)</f>
        <v>1.4999999999999999E-2</v>
      </c>
      <c r="AL1103" s="174">
        <f>INDEX(Sorted_by_Variable!AK$337:AK$389,D1096)</f>
        <v>1.4999999999999999E-2</v>
      </c>
      <c r="AM1103" s="174">
        <f>INDEX(Sorted_by_Variable!AL$337:AL$389,D1096)</f>
        <v>1.4999999999999999E-2</v>
      </c>
      <c r="AN1103" s="174">
        <f>INDEX(Sorted_by_Variable!AM$337:AM$389,D1096)</f>
        <v>1.4999999999999999E-2</v>
      </c>
      <c r="AO1103" s="174">
        <f>INDEX(Sorted_by_Variable!AN$337:AN$389,D1096)</f>
        <v>1.4999999999999999E-2</v>
      </c>
      <c r="AP1103" s="174">
        <f>INDEX(Sorted_by_Variable!AO$337:AO$389,D1096)</f>
        <v>1.4999999999999999E-2</v>
      </c>
      <c r="AQ1103" s="175">
        <f>INDEX(Sorted_by_Variable!AP$337:AP$389,D1096)</f>
        <v>1.4999999999999999E-2</v>
      </c>
      <c r="AS1103" s="69" t="str">
        <f t="shared" si="169"/>
        <v>First-year savings as a percent of previous year sales</v>
      </c>
    </row>
    <row r="1104" spans="2:45" x14ac:dyDescent="0.35">
      <c r="B1104" s="231"/>
      <c r="C1104" s="231" t="s">
        <v>2414</v>
      </c>
      <c r="D1104" s="248"/>
      <c r="E1104" s="250"/>
      <c r="F1104" s="249"/>
      <c r="G1104" s="250"/>
      <c r="H1104" s="250"/>
      <c r="I1104" s="250"/>
      <c r="J1104" s="250"/>
      <c r="K1104" s="250"/>
      <c r="L1104" s="250"/>
      <c r="M1104" s="250"/>
      <c r="N1104" s="250"/>
      <c r="O1104" s="250"/>
      <c r="P1104" s="250"/>
      <c r="Q1104" s="250"/>
      <c r="R1104" s="251"/>
      <c r="S1104" s="250"/>
      <c r="T1104" s="250"/>
      <c r="U1104" s="250"/>
      <c r="V1104" s="250"/>
      <c r="W1104" s="250"/>
      <c r="X1104" s="250"/>
      <c r="Y1104" s="250"/>
      <c r="Z1104" s="250"/>
      <c r="AA1104" s="250"/>
      <c r="AB1104" s="250"/>
      <c r="AC1104" s="250"/>
      <c r="AD1104" s="250"/>
      <c r="AE1104" s="250"/>
      <c r="AF1104" s="250"/>
      <c r="AG1104" s="250"/>
      <c r="AH1104" s="250"/>
      <c r="AI1104" s="250"/>
      <c r="AJ1104" s="250"/>
      <c r="AK1104" s="250"/>
      <c r="AL1104" s="250"/>
      <c r="AM1104" s="250"/>
      <c r="AN1104" s="250"/>
      <c r="AO1104" s="250"/>
      <c r="AP1104" s="250"/>
      <c r="AQ1104" s="251"/>
      <c r="AS1104" s="69" t="str">
        <f t="shared" si="169"/>
        <v>Levelized cost of saved energy associated with program year</v>
      </c>
    </row>
    <row r="1105" spans="2:45" x14ac:dyDescent="0.35">
      <c r="B1105" s="36"/>
      <c r="C1105" s="267" t="s">
        <v>2403</v>
      </c>
      <c r="D1105" s="76" t="s">
        <v>2375</v>
      </c>
      <c r="E1105" s="197"/>
      <c r="F1105" s="196">
        <f>INDEX(Sorted_by_Variable!E$392:E$444,D1096)</f>
        <v>0</v>
      </c>
      <c r="G1105" s="197">
        <f>INDEX(Sorted_by_Variable!F$392:F$444,D1096)</f>
        <v>0</v>
      </c>
      <c r="H1105" s="197">
        <f>INDEX(Sorted_by_Variable!G$392:G$444,D1096)</f>
        <v>0</v>
      </c>
      <c r="I1105" s="197">
        <f>INDEX(Sorted_by_Variable!H$392:H$444,D1096)</f>
        <v>0</v>
      </c>
      <c r="J1105" s="197">
        <f>INDEX(Sorted_by_Variable!I$392:I$444,D1096)</f>
        <v>6.5088934148849056</v>
      </c>
      <c r="K1105" s="197">
        <f>INDEX(Sorted_by_Variable!J$392:J$444,D1096)</f>
        <v>6.5088934148849056</v>
      </c>
      <c r="L1105" s="197">
        <f>INDEX(Sorted_by_Variable!K$392:K$444,D1096)</f>
        <v>6.5088934148849038</v>
      </c>
      <c r="M1105" s="197">
        <f>INDEX(Sorted_by_Variable!L$392:L$444,D1096)</f>
        <v>7.8106720978618851</v>
      </c>
      <c r="N1105" s="197">
        <f>INDEX(Sorted_by_Variable!M$392:M$444,D1096)</f>
        <v>7.810672097861886</v>
      </c>
      <c r="O1105" s="197">
        <f>INDEX(Sorted_by_Variable!N$392:N$444,D1096)</f>
        <v>9.1124507808388664</v>
      </c>
      <c r="P1105" s="197">
        <f>INDEX(Sorted_by_Variable!O$392:O$444,D1096)</f>
        <v>9.1124507808388699</v>
      </c>
      <c r="Q1105" s="197">
        <f>INDEX(Sorted_by_Variable!P$392:P$444,D1096)</f>
        <v>9.1124507808388699</v>
      </c>
      <c r="R1105" s="198">
        <f>INDEX(Sorted_by_Variable!Q$392:Q$444,D1096)</f>
        <v>9.1124507808388682</v>
      </c>
      <c r="S1105" s="197">
        <f>INDEX(Sorted_by_Variable!R$392:R$444,D1096)</f>
        <v>9.1124507808388682</v>
      </c>
      <c r="T1105" s="197">
        <f>INDEX(Sorted_by_Variable!S$392:S$444,D1096)</f>
        <v>9.1124507808388682</v>
      </c>
      <c r="U1105" s="197">
        <f>INDEX(Sorted_by_Variable!T$392:T$444,D1096)</f>
        <v>9.1124507808388682</v>
      </c>
      <c r="V1105" s="197">
        <f>INDEX(Sorted_by_Variable!U$392:U$444,D1096)</f>
        <v>9.1124507808388646</v>
      </c>
      <c r="W1105" s="197">
        <f>INDEX(Sorted_by_Variable!V$392:V$444,D1096)</f>
        <v>9.1124507808388682</v>
      </c>
      <c r="X1105" s="197">
        <f>INDEX(Sorted_by_Variable!W$392:W$444,D1096)</f>
        <v>9.1124507808388699</v>
      </c>
      <c r="Y1105" s="197">
        <f>INDEX(Sorted_by_Variable!X$392:X$444,D1096)</f>
        <v>9.1124507808388699</v>
      </c>
      <c r="Z1105" s="197">
        <f>INDEX(Sorted_by_Variable!Y$392:Y$444,D1096)</f>
        <v>9.1124507808388682</v>
      </c>
      <c r="AA1105" s="197">
        <f>INDEX(Sorted_by_Variable!Z$392:Z$444,D1096)</f>
        <v>9.1124507808388717</v>
      </c>
      <c r="AB1105" s="197">
        <f>INDEX(Sorted_by_Variable!AA$392:AA$444,D1096)</f>
        <v>9.1124507808388682</v>
      </c>
      <c r="AC1105" s="197">
        <f>INDEX(Sorted_by_Variable!AB$392:AB$444,D1096)</f>
        <v>9.1124507808388664</v>
      </c>
      <c r="AD1105" s="197">
        <f>INDEX(Sorted_by_Variable!AC$392:AC$444,D1096)</f>
        <v>9.1124507808388664</v>
      </c>
      <c r="AE1105" s="197">
        <f>INDEX(Sorted_by_Variable!AD$392:AD$444,D1096)</f>
        <v>9.1124507808388682</v>
      </c>
      <c r="AF1105" s="197">
        <f>INDEX(Sorted_by_Variable!AE$392:AE$444,D1096)</f>
        <v>9.1124507808388664</v>
      </c>
      <c r="AG1105" s="197">
        <f>INDEX(Sorted_by_Variable!AF$392:AF$444,D1096)</f>
        <v>9.1124507808388646</v>
      </c>
      <c r="AH1105" s="197">
        <f>INDEX(Sorted_by_Variable!AG$392:AG$444,D1096)</f>
        <v>9.1124507808388646</v>
      </c>
      <c r="AI1105" s="197">
        <f>INDEX(Sorted_by_Variable!AH$392:AH$444,D1096)</f>
        <v>9.1124507808388664</v>
      </c>
      <c r="AJ1105" s="197">
        <f>INDEX(Sorted_by_Variable!AI$392:AI$444,D1096)</f>
        <v>9.1124507808388682</v>
      </c>
      <c r="AK1105" s="197">
        <f>INDEX(Sorted_by_Variable!AJ$392:AJ$444,D1096)</f>
        <v>9.1124507808388699</v>
      </c>
      <c r="AL1105" s="197">
        <f>INDEX(Sorted_by_Variable!AK$392:AK$444,D1096)</f>
        <v>9.1124507808388664</v>
      </c>
      <c r="AM1105" s="197">
        <f>INDEX(Sorted_by_Variable!AL$392:AL$444,D1096)</f>
        <v>9.1124507808388682</v>
      </c>
      <c r="AN1105" s="197">
        <f>INDEX(Sorted_by_Variable!AM$392:AM$444,D1096)</f>
        <v>9.1124507808388682</v>
      </c>
      <c r="AO1105" s="197">
        <f>INDEX(Sorted_by_Variable!AN$392:AN$444,D1096)</f>
        <v>9.1124507808388664</v>
      </c>
      <c r="AP1105" s="197">
        <f>INDEX(Sorted_by_Variable!AO$392:AO$444,D1096)</f>
        <v>9.1124507808388682</v>
      </c>
      <c r="AQ1105" s="198">
        <f>INDEX(Sorted_by_Variable!AP$392:AP$444,D1096)</f>
        <v>9.1124507808388646</v>
      </c>
      <c r="AS1105" s="69" t="str">
        <f t="shared" si="169"/>
        <v>Total levelized cost of saved energy</v>
      </c>
    </row>
    <row r="1106" spans="2:45" x14ac:dyDescent="0.35">
      <c r="B1106" s="36"/>
      <c r="C1106" s="267" t="s">
        <v>2397</v>
      </c>
      <c r="D1106" s="76" t="s">
        <v>2375</v>
      </c>
      <c r="E1106" s="197"/>
      <c r="F1106" s="196">
        <f>INDEX(Sorted_by_Variable!E$447:E$499,D1096)</f>
        <v>0</v>
      </c>
      <c r="G1106" s="197">
        <f>INDEX(Sorted_by_Variable!F$447:F$499,D1096)</f>
        <v>0</v>
      </c>
      <c r="H1106" s="197">
        <f>INDEX(Sorted_by_Variable!G$447:G$499,D1096)</f>
        <v>0</v>
      </c>
      <c r="I1106" s="197">
        <f>INDEX(Sorted_by_Variable!H$447:H$499,D1096)</f>
        <v>0</v>
      </c>
      <c r="J1106" s="197">
        <f>INDEX(Sorted_by_Variable!I$447:I$499,D1096)</f>
        <v>3.2544467074424528</v>
      </c>
      <c r="K1106" s="197">
        <f>INDEX(Sorted_by_Variable!J$447:J$499,D1096)</f>
        <v>3.2544467074424528</v>
      </c>
      <c r="L1106" s="197">
        <f>INDEX(Sorted_by_Variable!K$447:K$499,D1096)</f>
        <v>3.2544467074424519</v>
      </c>
      <c r="M1106" s="197">
        <f>INDEX(Sorted_by_Variable!L$447:L$499,D1096)</f>
        <v>3.9053360489309425</v>
      </c>
      <c r="N1106" s="197">
        <f>INDEX(Sorted_by_Variable!M$447:M$499,D1096)</f>
        <v>3.905336048930943</v>
      </c>
      <c r="O1106" s="197">
        <f>INDEX(Sorted_by_Variable!N$447:N$499,D1096)</f>
        <v>4.5562253904194332</v>
      </c>
      <c r="P1106" s="197">
        <f>INDEX(Sorted_by_Variable!O$447:O$499,D1096)</f>
        <v>4.556225390419435</v>
      </c>
      <c r="Q1106" s="197">
        <f>INDEX(Sorted_by_Variable!P$447:P$499,D1096)</f>
        <v>4.556225390419435</v>
      </c>
      <c r="R1106" s="198">
        <f>INDEX(Sorted_by_Variable!Q$447:Q$499,D1096)</f>
        <v>4.5562253904194341</v>
      </c>
      <c r="S1106" s="197">
        <f>INDEX(Sorted_by_Variable!R$447:R$499,D1096)</f>
        <v>4.5562253904194341</v>
      </c>
      <c r="T1106" s="197">
        <f>INDEX(Sorted_by_Variable!S$447:S$499,D1096)</f>
        <v>4.5562253904194341</v>
      </c>
      <c r="U1106" s="197">
        <f>INDEX(Sorted_by_Variable!T$447:T$499,D1096)</f>
        <v>4.5562253904194341</v>
      </c>
      <c r="V1106" s="197">
        <f>INDEX(Sorted_by_Variable!U$447:U$499,D1096)</f>
        <v>4.5562253904194323</v>
      </c>
      <c r="W1106" s="197">
        <f>INDEX(Sorted_by_Variable!V$447:V$499,D1096)</f>
        <v>4.5562253904194341</v>
      </c>
      <c r="X1106" s="197">
        <f>INDEX(Sorted_by_Variable!W$447:W$499,D1096)</f>
        <v>4.556225390419435</v>
      </c>
      <c r="Y1106" s="197">
        <f>INDEX(Sorted_by_Variable!X$447:X$499,D1096)</f>
        <v>4.556225390419435</v>
      </c>
      <c r="Z1106" s="197">
        <f>INDEX(Sorted_by_Variable!Y$447:Y$499,D1096)</f>
        <v>4.5562253904194341</v>
      </c>
      <c r="AA1106" s="197">
        <f>INDEX(Sorted_by_Variable!Z$447:Z$499,D1096)</f>
        <v>4.5562253904194359</v>
      </c>
      <c r="AB1106" s="197">
        <f>INDEX(Sorted_by_Variable!AA$447:AA$499,D1096)</f>
        <v>4.5562253904194341</v>
      </c>
      <c r="AC1106" s="197">
        <f>INDEX(Sorted_by_Variable!AB$447:AB$499,D1096)</f>
        <v>4.5562253904194332</v>
      </c>
      <c r="AD1106" s="197">
        <f>INDEX(Sorted_by_Variable!AC$447:AC$499,D1096)</f>
        <v>4.5562253904194332</v>
      </c>
      <c r="AE1106" s="197">
        <f>INDEX(Sorted_by_Variable!AD$447:AD$499,D1096)</f>
        <v>4.5562253904194341</v>
      </c>
      <c r="AF1106" s="197">
        <f>INDEX(Sorted_by_Variable!AE$447:AE$499,D1096)</f>
        <v>4.5562253904194332</v>
      </c>
      <c r="AG1106" s="197">
        <f>INDEX(Sorted_by_Variable!AF$447:AF$499,D1096)</f>
        <v>4.5562253904194323</v>
      </c>
      <c r="AH1106" s="197">
        <f>INDEX(Sorted_by_Variable!AG$447:AG$499,D1096)</f>
        <v>4.5562253904194323</v>
      </c>
      <c r="AI1106" s="197">
        <f>INDEX(Sorted_by_Variable!AH$447:AH$499,D1096)</f>
        <v>4.5562253904194332</v>
      </c>
      <c r="AJ1106" s="197">
        <f>INDEX(Sorted_by_Variable!AI$447:AI$499,D1096)</f>
        <v>4.5562253904194341</v>
      </c>
      <c r="AK1106" s="197">
        <f>INDEX(Sorted_by_Variable!AJ$447:AJ$499,D1096)</f>
        <v>4.556225390419435</v>
      </c>
      <c r="AL1106" s="197">
        <f>INDEX(Sorted_by_Variable!AK$447:AK$499,D1096)</f>
        <v>4.5562253904194332</v>
      </c>
      <c r="AM1106" s="197">
        <f>INDEX(Sorted_by_Variable!AL$447:AL$499,D1096)</f>
        <v>4.5562253904194341</v>
      </c>
      <c r="AN1106" s="197">
        <f>INDEX(Sorted_by_Variable!AM$447:AM$499,D1096)</f>
        <v>4.5562253904194341</v>
      </c>
      <c r="AO1106" s="197">
        <f>INDEX(Sorted_by_Variable!AN$447:AN$499,D1096)</f>
        <v>4.5562253904194332</v>
      </c>
      <c r="AP1106" s="197">
        <f>INDEX(Sorted_by_Variable!AO$447:AO$499,D1096)</f>
        <v>4.5562253904194341</v>
      </c>
      <c r="AQ1106" s="198">
        <f>INDEX(Sorted_by_Variable!AP$447:AP$499,D1096)</f>
        <v>4.5562253904194323</v>
      </c>
      <c r="AS1106" s="69" t="str">
        <f t="shared" si="169"/>
        <v>Program levelized cost of saved energy</v>
      </c>
    </row>
    <row r="1107" spans="2:45" x14ac:dyDescent="0.35">
      <c r="B1107" s="36"/>
      <c r="C1107" s="244" t="s">
        <v>2398</v>
      </c>
      <c r="D1107" s="76" t="s">
        <v>2375</v>
      </c>
      <c r="E1107" s="197"/>
      <c r="F1107" s="196">
        <f>INDEX(Sorted_by_Variable!E$502:E$554,D1096)</f>
        <v>0</v>
      </c>
      <c r="G1107" s="197">
        <f>INDEX(Sorted_by_Variable!F$502:F$554,D1096)</f>
        <v>0</v>
      </c>
      <c r="H1107" s="197">
        <f>INDEX(Sorted_by_Variable!G$502:G$554,D1096)</f>
        <v>0</v>
      </c>
      <c r="I1107" s="197">
        <f>INDEX(Sorted_by_Variable!H$502:H$554,D1096)</f>
        <v>0</v>
      </c>
      <c r="J1107" s="197">
        <f>INDEX(Sorted_by_Variable!I$502:I$554,D1096)</f>
        <v>3.2544467074424528</v>
      </c>
      <c r="K1107" s="197">
        <f>INDEX(Sorted_by_Variable!J$502:J$554,D1096)</f>
        <v>3.2544467074424528</v>
      </c>
      <c r="L1107" s="197">
        <f>INDEX(Sorted_by_Variable!K$502:K$554,D1096)</f>
        <v>3.2544467074424519</v>
      </c>
      <c r="M1107" s="197">
        <f>INDEX(Sorted_by_Variable!L$502:L$554,D1096)</f>
        <v>3.9053360489309425</v>
      </c>
      <c r="N1107" s="197">
        <f>INDEX(Sorted_by_Variable!M$502:M$554,D1096)</f>
        <v>3.905336048930943</v>
      </c>
      <c r="O1107" s="197">
        <f>INDEX(Sorted_by_Variable!N$502:N$554,D1096)</f>
        <v>4.5562253904194332</v>
      </c>
      <c r="P1107" s="197">
        <f>INDEX(Sorted_by_Variable!O$502:O$554,D1096)</f>
        <v>4.556225390419435</v>
      </c>
      <c r="Q1107" s="197">
        <f>INDEX(Sorted_by_Variable!P$502:P$554,D1096)</f>
        <v>4.556225390419435</v>
      </c>
      <c r="R1107" s="198">
        <f>INDEX(Sorted_by_Variable!Q$502:Q$554,D1096)</f>
        <v>4.5562253904194341</v>
      </c>
      <c r="S1107" s="197">
        <f>INDEX(Sorted_by_Variable!R$502:R$554,D1096)</f>
        <v>4.5562253904194341</v>
      </c>
      <c r="T1107" s="197">
        <f>INDEX(Sorted_by_Variable!S$502:S$554,D1096)</f>
        <v>4.5562253904194341</v>
      </c>
      <c r="U1107" s="197">
        <f>INDEX(Sorted_by_Variable!T$502:T$554,D1096)</f>
        <v>4.5562253904194341</v>
      </c>
      <c r="V1107" s="197">
        <f>INDEX(Sorted_by_Variable!U$502:U$554,D1096)</f>
        <v>4.5562253904194323</v>
      </c>
      <c r="W1107" s="197">
        <f>INDEX(Sorted_by_Variable!V$502:V$554,D1096)</f>
        <v>4.5562253904194341</v>
      </c>
      <c r="X1107" s="197">
        <f>INDEX(Sorted_by_Variable!W$502:W$554,D1096)</f>
        <v>4.556225390419435</v>
      </c>
      <c r="Y1107" s="197">
        <f>INDEX(Sorted_by_Variable!X$502:X$554,D1096)</f>
        <v>4.556225390419435</v>
      </c>
      <c r="Z1107" s="197">
        <f>INDEX(Sorted_by_Variable!Y$502:Y$554,D1096)</f>
        <v>4.5562253904194341</v>
      </c>
      <c r="AA1107" s="197">
        <f>INDEX(Sorted_by_Variable!Z$502:Z$554,D1096)</f>
        <v>4.5562253904194359</v>
      </c>
      <c r="AB1107" s="197">
        <f>INDEX(Sorted_by_Variable!AA$502:AA$554,D1096)</f>
        <v>4.5562253904194341</v>
      </c>
      <c r="AC1107" s="197">
        <f>INDEX(Sorted_by_Variable!AB$502:AB$554,D1096)</f>
        <v>4.5562253904194332</v>
      </c>
      <c r="AD1107" s="197">
        <f>INDEX(Sorted_by_Variable!AC$502:AC$554,D1096)</f>
        <v>4.5562253904194332</v>
      </c>
      <c r="AE1107" s="197">
        <f>INDEX(Sorted_by_Variable!AD$502:AD$554,D1096)</f>
        <v>4.5562253904194341</v>
      </c>
      <c r="AF1107" s="197">
        <f>INDEX(Sorted_by_Variable!AE$502:AE$554,D1096)</f>
        <v>4.5562253904194332</v>
      </c>
      <c r="AG1107" s="197">
        <f>INDEX(Sorted_by_Variable!AF$502:AF$554,D1096)</f>
        <v>4.5562253904194323</v>
      </c>
      <c r="AH1107" s="197">
        <f>INDEX(Sorted_by_Variable!AG$502:AG$554,D1096)</f>
        <v>4.5562253904194323</v>
      </c>
      <c r="AI1107" s="197">
        <f>INDEX(Sorted_by_Variable!AH$502:AH$554,D1096)</f>
        <v>4.5562253904194332</v>
      </c>
      <c r="AJ1107" s="197">
        <f>INDEX(Sorted_by_Variable!AI$502:AI$554,D1096)</f>
        <v>4.5562253904194341</v>
      </c>
      <c r="AK1107" s="197">
        <f>INDEX(Sorted_by_Variable!AJ$502:AJ$554,D1096)</f>
        <v>4.556225390419435</v>
      </c>
      <c r="AL1107" s="197">
        <f>INDEX(Sorted_by_Variable!AK$502:AK$554,D1096)</f>
        <v>4.5562253904194332</v>
      </c>
      <c r="AM1107" s="197">
        <f>INDEX(Sorted_by_Variable!AL$502:AL$554,D1096)</f>
        <v>4.5562253904194341</v>
      </c>
      <c r="AN1107" s="197">
        <f>INDEX(Sorted_by_Variable!AM$502:AM$554,D1096)</f>
        <v>4.5562253904194341</v>
      </c>
      <c r="AO1107" s="197">
        <f>INDEX(Sorted_by_Variable!AN$502:AN$554,D1096)</f>
        <v>4.5562253904194332</v>
      </c>
      <c r="AP1107" s="197">
        <f>INDEX(Sorted_by_Variable!AO$502:AO$554,D1096)</f>
        <v>4.5562253904194341</v>
      </c>
      <c r="AQ1107" s="198">
        <f>INDEX(Sorted_by_Variable!AP$502:AP$554,D1096)</f>
        <v>4.5562253904194323</v>
      </c>
      <c r="AS1107" s="69" t="str">
        <f t="shared" si="169"/>
        <v>Participant levelized cost of saved energy</v>
      </c>
    </row>
    <row r="1108" spans="2:45" x14ac:dyDescent="0.35">
      <c r="B1108" s="36"/>
      <c r="C1108" s="247" t="s">
        <v>2418</v>
      </c>
      <c r="D1108" s="248"/>
      <c r="E1108" s="250"/>
      <c r="F1108" s="249"/>
      <c r="G1108" s="250"/>
      <c r="H1108" s="250"/>
      <c r="I1108" s="250"/>
      <c r="J1108" s="250"/>
      <c r="K1108" s="250"/>
      <c r="L1108" s="250"/>
      <c r="M1108" s="250"/>
      <c r="N1108" s="250"/>
      <c r="O1108" s="250"/>
      <c r="P1108" s="250"/>
      <c r="Q1108" s="250"/>
      <c r="R1108" s="251"/>
      <c r="S1108" s="250"/>
      <c r="T1108" s="250"/>
      <c r="U1108" s="250"/>
      <c r="V1108" s="250"/>
      <c r="W1108" s="250"/>
      <c r="X1108" s="250"/>
      <c r="Y1108" s="250"/>
      <c r="Z1108" s="250"/>
      <c r="AA1108" s="250"/>
      <c r="AB1108" s="250"/>
      <c r="AC1108" s="250"/>
      <c r="AD1108" s="250"/>
      <c r="AE1108" s="250"/>
      <c r="AF1108" s="250"/>
      <c r="AG1108" s="250"/>
      <c r="AH1108" s="250"/>
      <c r="AI1108" s="250"/>
      <c r="AJ1108" s="250"/>
      <c r="AK1108" s="250"/>
      <c r="AL1108" s="250"/>
      <c r="AM1108" s="250"/>
      <c r="AN1108" s="250"/>
      <c r="AO1108" s="250"/>
      <c r="AP1108" s="250"/>
      <c r="AQ1108" s="251"/>
      <c r="AS1108" s="69" t="str">
        <f>C1108</f>
        <v>Annualized total cost of EE</v>
      </c>
    </row>
    <row r="1109" spans="2:45" x14ac:dyDescent="0.35">
      <c r="B1109" s="36"/>
      <c r="C1109" s="244" t="s">
        <v>2418</v>
      </c>
      <c r="D1109" s="76" t="s">
        <v>2376</v>
      </c>
      <c r="E1109" s="200"/>
      <c r="F1109" s="199">
        <f>INDEX(Sorted_by_Variable!E$557:E$609,D1096)</f>
        <v>0</v>
      </c>
      <c r="G1109" s="200">
        <f>INDEX(Sorted_by_Variable!F$557:F$609,D1096)</f>
        <v>0</v>
      </c>
      <c r="H1109" s="200">
        <f>INDEX(Sorted_by_Variable!G$557:G$609,D1096)</f>
        <v>0</v>
      </c>
      <c r="I1109" s="200">
        <f>INDEX(Sorted_by_Variable!H$557:H$609,D1096)</f>
        <v>0</v>
      </c>
      <c r="J1109" s="200">
        <f>INDEX(Sorted_by_Variable!I$557:I$609,D1096)</f>
        <v>0.27923152749856245</v>
      </c>
      <c r="K1109" s="200">
        <f>INDEX(Sorted_by_Variable!J$557:J$609,D1096)</f>
        <v>1.8500417740748238</v>
      </c>
      <c r="L1109" s="200">
        <f>INDEX(Sorted_by_Variable!K$557:K$609,D1096)</f>
        <v>4.657088368232408</v>
      </c>
      <c r="M1109" s="200">
        <f>INDEX(Sorted_by_Variable!L$557:L$609,D1096)</f>
        <v>9.483390207290002</v>
      </c>
      <c r="N1109" s="200">
        <f>INDEX(Sorted_by_Variable!M$557:M$609,D1096)</f>
        <v>15.633109964965993</v>
      </c>
      <c r="O1109" s="200">
        <f>INDEX(Sorted_by_Variable!N$557:N$609,D1096)</f>
        <v>24.389923924286109</v>
      </c>
      <c r="P1109" s="200">
        <f>INDEX(Sorted_by_Variable!O$557:O$609,D1096)</f>
        <v>34.470169175553607</v>
      </c>
      <c r="Q1109" s="200">
        <f>INDEX(Sorted_by_Variable!P$557:P$609,D1096)</f>
        <v>45.754245584419323</v>
      </c>
      <c r="R1109" s="201">
        <f>INDEX(Sorted_by_Variable!Q$557:Q$609,D1096)</f>
        <v>56.807953082975175</v>
      </c>
      <c r="S1109" s="200">
        <f>INDEX(Sorted_by_Variable!R$557:R$609,D1096)</f>
        <v>67.088366633490054</v>
      </c>
      <c r="T1109" s="200">
        <f>INDEX(Sorted_by_Variable!S$557:S$609,D1096)</f>
        <v>76.610619813597026</v>
      </c>
      <c r="U1109" s="200">
        <f>INDEX(Sorted_by_Variable!T$557:T$609,D1096)</f>
        <v>85.388969689450306</v>
      </c>
      <c r="V1109" s="200">
        <f>INDEX(Sorted_by_Variable!U$557:U$609,D1096)</f>
        <v>93.436821608487563</v>
      </c>
      <c r="W1109" s="200">
        <f>INDEX(Sorted_by_Variable!V$557:V$609,D1096)</f>
        <v>100.76675292597287</v>
      </c>
      <c r="X1109" s="200">
        <f>INDEX(Sorted_by_Variable!W$557:W$609,D1096)</f>
        <v>107.39053570086865</v>
      </c>
      <c r="Y1109" s="200">
        <f>INDEX(Sorted_by_Variable!X$557:X$609,D1096)</f>
        <v>113.31915839521008</v>
      </c>
      <c r="Z1109" s="200">
        <f>INDEX(Sorted_by_Variable!Y$557:Y$609,D1096)</f>
        <v>118.5628466098282</v>
      </c>
      <c r="AA1109" s="200">
        <f>INDEX(Sorted_by_Variable!Z$557:Z$609,D1096)</f>
        <v>123.13108288798973</v>
      </c>
      <c r="AB1109" s="200">
        <f>INDEX(Sorted_by_Variable!AA$557:AA$609,D1096)</f>
        <v>127.032625617286</v>
      </c>
      <c r="AC1109" s="200">
        <f>INDEX(Sorted_by_Variable!AB$557:AB$609,D1096)</f>
        <v>130.27552705891222</v>
      </c>
      <c r="AD1109" s="200">
        <f>INDEX(Sorted_by_Variable!AC$557:AC$609,D1096)</f>
        <v>132.88184692851524</v>
      </c>
      <c r="AE1109" s="200">
        <f>INDEX(Sorted_by_Variable!AD$557:AD$609,D1096)</f>
        <v>134.92671866829181</v>
      </c>
      <c r="AF1109" s="200">
        <f>INDEX(Sorted_by_Variable!AE$557:AE$609,D1096)</f>
        <v>136.48390154986831</v>
      </c>
      <c r="AG1109" s="200">
        <f>INDEX(Sorted_by_Variable!AF$557:AF$609,D1096)</f>
        <v>137.67003917119521</v>
      </c>
      <c r="AH1109" s="200">
        <f>INDEX(Sorted_by_Variable!AG$557:AG$609,D1096)</f>
        <v>138.56928901428543</v>
      </c>
      <c r="AI1109" s="200">
        <f>INDEX(Sorted_by_Variable!AH$557:AH$609,D1096)</f>
        <v>139.34520571005402</v>
      </c>
      <c r="AJ1109" s="200">
        <f>INDEX(Sorted_by_Variable!AI$557:AI$609,D1096)</f>
        <v>140.09063827786687</v>
      </c>
      <c r="AK1109" s="200">
        <f>INDEX(Sorted_by_Variable!AJ$557:AJ$609,D1096)</f>
        <v>140.89567017801096</v>
      </c>
      <c r="AL1109" s="200">
        <f>INDEX(Sorted_by_Variable!AK$557:AK$609,D1096)</f>
        <v>141.77847971967708</v>
      </c>
      <c r="AM1109" s="200">
        <f>INDEX(Sorted_by_Variable!AL$557:AL$609,D1096)</f>
        <v>142.72968911304304</v>
      </c>
      <c r="AN1109" s="200">
        <f>INDEX(Sorted_by_Variable!AM$557:AM$609,D1096)</f>
        <v>143.74072748127099</v>
      </c>
      <c r="AO1109" s="200">
        <f>INDEX(Sorted_by_Variable!AN$557:AN$609,D1096)</f>
        <v>144.80379933300179</v>
      </c>
      <c r="AP1109" s="200">
        <f>INDEX(Sorted_by_Variable!AO$557:AO$609,D1096)</f>
        <v>145.91185483597604</v>
      </c>
      <c r="AQ1109" s="201">
        <f>INDEX(Sorted_by_Variable!AP$557:AP$609,D1096)</f>
        <v>147.05856182029456</v>
      </c>
      <c r="AS1109" s="69" t="str">
        <f>C1108&amp;"|"&amp;C1109</f>
        <v>Annualized total cost of EE|Annualized total cost of EE</v>
      </c>
    </row>
    <row r="1110" spans="2:45" x14ac:dyDescent="0.35">
      <c r="B1110" s="36"/>
      <c r="C1110" s="244" t="s">
        <v>2419</v>
      </c>
      <c r="D1110" s="76" t="s">
        <v>2376</v>
      </c>
      <c r="E1110" s="200"/>
      <c r="F1110" s="199">
        <f>INDEX(Sorted_by_Variable!E$612:E$664,D1096)</f>
        <v>0</v>
      </c>
      <c r="G1110" s="200">
        <f>INDEX(Sorted_by_Variable!F$612:F$664,D1096)</f>
        <v>0</v>
      </c>
      <c r="H1110" s="200">
        <f>INDEX(Sorted_by_Variable!G$612:G$664,D1096)</f>
        <v>0</v>
      </c>
      <c r="I1110" s="200">
        <f>INDEX(Sorted_by_Variable!H$612:H$664,D1096)</f>
        <v>0</v>
      </c>
      <c r="J1110" s="200">
        <f>INDEX(Sorted_by_Variable!I$612:I$664,D1096)</f>
        <v>0.13961576374928122</v>
      </c>
      <c r="K1110" s="200">
        <f>INDEX(Sorted_by_Variable!J$612:J$664,D1096)</f>
        <v>0.92502088703741192</v>
      </c>
      <c r="L1110" s="200">
        <f>INDEX(Sorted_by_Variable!K$612:K$664,D1096)</f>
        <v>2.328544184116204</v>
      </c>
      <c r="M1110" s="200">
        <f>INDEX(Sorted_by_Variable!L$612:L$664,D1096)</f>
        <v>4.741695103645001</v>
      </c>
      <c r="N1110" s="200">
        <f>INDEX(Sorted_by_Variable!M$612:M$664,D1096)</f>
        <v>7.8165549824829963</v>
      </c>
      <c r="O1110" s="200">
        <f>INDEX(Sorted_by_Variable!N$612:N$664,D1096)</f>
        <v>12.194961962143054</v>
      </c>
      <c r="P1110" s="200">
        <f>INDEX(Sorted_by_Variable!O$612:O$664,D1096)</f>
        <v>17.235084587776804</v>
      </c>
      <c r="Q1110" s="200">
        <f>INDEX(Sorted_by_Variable!P$612:P$664,D1096)</f>
        <v>22.877122792209661</v>
      </c>
      <c r="R1110" s="201">
        <f>INDEX(Sorted_by_Variable!Q$612:Q$664,D1096)</f>
        <v>28.403976541487587</v>
      </c>
      <c r="S1110" s="200">
        <f>INDEX(Sorted_by_Variable!R$612:R$664,D1096)</f>
        <v>33.544183316745027</v>
      </c>
      <c r="T1110" s="200">
        <f>INDEX(Sorted_by_Variable!S$612:S$664,D1096)</f>
        <v>38.305309906798513</v>
      </c>
      <c r="U1110" s="200">
        <f>INDEX(Sorted_by_Variable!T$612:T$664,D1096)</f>
        <v>42.694484844725153</v>
      </c>
      <c r="V1110" s="200">
        <f>INDEX(Sorted_by_Variable!U$612:U$664,D1096)</f>
        <v>46.718410804243781</v>
      </c>
      <c r="W1110" s="200">
        <f>INDEX(Sorted_by_Variable!V$612:V$664,D1096)</f>
        <v>50.383376462986433</v>
      </c>
      <c r="X1110" s="200">
        <f>INDEX(Sorted_by_Variable!W$612:W$664,D1096)</f>
        <v>53.695267850434327</v>
      </c>
      <c r="Y1110" s="200">
        <f>INDEX(Sorted_by_Variable!X$612:X$664,D1096)</f>
        <v>56.659579197605041</v>
      </c>
      <c r="Z1110" s="200">
        <f>INDEX(Sorted_by_Variable!Y$612:Y$664,D1096)</f>
        <v>59.2814233049141</v>
      </c>
      <c r="AA1110" s="200">
        <f>INDEX(Sorted_by_Variable!Z$612:Z$664,D1096)</f>
        <v>61.565541443994867</v>
      </c>
      <c r="AB1110" s="200">
        <f>INDEX(Sorted_by_Variable!AA$612:AA$664,D1096)</f>
        <v>63.516312808643001</v>
      </c>
      <c r="AC1110" s="200">
        <f>INDEX(Sorted_by_Variable!AB$612:AB$664,D1096)</f>
        <v>65.137763529456109</v>
      </c>
      <c r="AD1110" s="200">
        <f>INDEX(Sorted_by_Variable!AC$612:AC$664,D1096)</f>
        <v>66.440923464257622</v>
      </c>
      <c r="AE1110" s="200">
        <f>INDEX(Sorted_by_Variable!AD$612:AD$664,D1096)</f>
        <v>67.463359334145906</v>
      </c>
      <c r="AF1110" s="200">
        <f>INDEX(Sorted_by_Variable!AE$612:AE$664,D1096)</f>
        <v>68.241950774934153</v>
      </c>
      <c r="AG1110" s="200">
        <f>INDEX(Sorted_by_Variable!AF$612:AF$664,D1096)</f>
        <v>68.835019585597607</v>
      </c>
      <c r="AH1110" s="200">
        <f>INDEX(Sorted_by_Variable!AG$612:AG$664,D1096)</f>
        <v>69.284644507142715</v>
      </c>
      <c r="AI1110" s="200">
        <f>INDEX(Sorted_by_Variable!AH$612:AH$664,D1096)</f>
        <v>69.672602855027009</v>
      </c>
      <c r="AJ1110" s="200">
        <f>INDEX(Sorted_by_Variable!AI$612:AI$664,D1096)</f>
        <v>70.045319138933436</v>
      </c>
      <c r="AK1110" s="200">
        <f>INDEX(Sorted_by_Variable!AJ$612:AJ$664,D1096)</f>
        <v>70.44783508900548</v>
      </c>
      <c r="AL1110" s="200">
        <f>INDEX(Sorted_by_Variable!AK$612:AK$664,D1096)</f>
        <v>70.88923985983854</v>
      </c>
      <c r="AM1110" s="200">
        <f>INDEX(Sorted_by_Variable!AL$612:AL$664,D1096)</f>
        <v>71.364844556521518</v>
      </c>
      <c r="AN1110" s="200">
        <f>INDEX(Sorted_by_Variable!AM$612:AM$664,D1096)</f>
        <v>71.870363740635497</v>
      </c>
      <c r="AO1110" s="200">
        <f>INDEX(Sorted_by_Variable!AN$612:AN$664,D1096)</f>
        <v>72.401899666500896</v>
      </c>
      <c r="AP1110" s="200">
        <f>INDEX(Sorted_by_Variable!AO$612:AO$664,D1096)</f>
        <v>72.955927417988022</v>
      </c>
      <c r="AQ1110" s="201">
        <f>INDEX(Sorted_by_Variable!AP$612:AP$664,D1096)</f>
        <v>73.529280910147278</v>
      </c>
      <c r="AS1110" s="69" t="str">
        <f>C1108&amp;"|"&amp;C1110</f>
        <v>Annualized total cost of EE|Annualized program cost of EE</v>
      </c>
    </row>
    <row r="1111" spans="2:45" x14ac:dyDescent="0.35">
      <c r="B1111" s="36"/>
      <c r="C1111" s="244" t="s">
        <v>2420</v>
      </c>
      <c r="D1111" s="76" t="s">
        <v>2376</v>
      </c>
      <c r="E1111" s="200"/>
      <c r="F1111" s="199">
        <f>INDEX(Sorted_by_Variable!E$667:E$719,D1096)</f>
        <v>0</v>
      </c>
      <c r="G1111" s="200">
        <f>INDEX(Sorted_by_Variable!F$667:F$719,D1096)</f>
        <v>0</v>
      </c>
      <c r="H1111" s="200">
        <f>INDEX(Sorted_by_Variable!G$667:G$719,D1096)</f>
        <v>0</v>
      </c>
      <c r="I1111" s="200">
        <f>INDEX(Sorted_by_Variable!H$667:H$719,D1096)</f>
        <v>0</v>
      </c>
      <c r="J1111" s="200">
        <f>INDEX(Sorted_by_Variable!I$667:I$719,D1096)</f>
        <v>0.13961576374928122</v>
      </c>
      <c r="K1111" s="200">
        <f>INDEX(Sorted_by_Variable!J$667:J$719,D1096)</f>
        <v>0.92502088703741192</v>
      </c>
      <c r="L1111" s="200">
        <f>INDEX(Sorted_by_Variable!K$667:K$719,D1096)</f>
        <v>2.328544184116204</v>
      </c>
      <c r="M1111" s="200">
        <f>INDEX(Sorted_by_Variable!L$667:L$719,D1096)</f>
        <v>4.741695103645001</v>
      </c>
      <c r="N1111" s="200">
        <f>INDEX(Sorted_by_Variable!M$667:M$719,D1096)</f>
        <v>7.8165549824829963</v>
      </c>
      <c r="O1111" s="200">
        <f>INDEX(Sorted_by_Variable!N$667:N$719,D1096)</f>
        <v>12.194961962143054</v>
      </c>
      <c r="P1111" s="200">
        <f>INDEX(Sorted_by_Variable!O$667:O$719,D1096)</f>
        <v>17.235084587776804</v>
      </c>
      <c r="Q1111" s="200">
        <f>INDEX(Sorted_by_Variable!P$667:P$719,D1096)</f>
        <v>22.877122792209661</v>
      </c>
      <c r="R1111" s="201">
        <f>INDEX(Sorted_by_Variable!Q$667:Q$719,D1096)</f>
        <v>28.403976541487587</v>
      </c>
      <c r="S1111" s="200">
        <f>INDEX(Sorted_by_Variable!R$667:R$719,D1096)</f>
        <v>33.544183316745027</v>
      </c>
      <c r="T1111" s="200">
        <f>INDEX(Sorted_by_Variable!S$667:S$719,D1096)</f>
        <v>38.305309906798513</v>
      </c>
      <c r="U1111" s="200">
        <f>INDEX(Sorted_by_Variable!T$667:T$719,D1096)</f>
        <v>42.694484844725153</v>
      </c>
      <c r="V1111" s="200">
        <f>INDEX(Sorted_by_Variable!U$667:U$719,D1096)</f>
        <v>46.718410804243781</v>
      </c>
      <c r="W1111" s="200">
        <f>INDEX(Sorted_by_Variable!V$667:V$719,D1096)</f>
        <v>50.383376462986433</v>
      </c>
      <c r="X1111" s="200">
        <f>INDEX(Sorted_by_Variable!W$667:W$719,D1096)</f>
        <v>53.695267850434327</v>
      </c>
      <c r="Y1111" s="200">
        <f>INDEX(Sorted_by_Variable!X$667:X$719,D1096)</f>
        <v>56.659579197605041</v>
      </c>
      <c r="Z1111" s="200">
        <f>INDEX(Sorted_by_Variable!Y$667:Y$719,D1096)</f>
        <v>59.2814233049141</v>
      </c>
      <c r="AA1111" s="200">
        <f>INDEX(Sorted_by_Variable!Z$667:Z$719,D1096)</f>
        <v>61.565541443994867</v>
      </c>
      <c r="AB1111" s="200">
        <f>INDEX(Sorted_by_Variable!AA$667:AA$719,D1096)</f>
        <v>63.516312808643001</v>
      </c>
      <c r="AC1111" s="200">
        <f>INDEX(Sorted_by_Variable!AB$667:AB$719,D1096)</f>
        <v>65.137763529456109</v>
      </c>
      <c r="AD1111" s="200">
        <f>INDEX(Sorted_by_Variable!AC$667:AC$719,D1096)</f>
        <v>66.440923464257622</v>
      </c>
      <c r="AE1111" s="200">
        <f>INDEX(Sorted_by_Variable!AD$667:AD$719,D1096)</f>
        <v>67.463359334145906</v>
      </c>
      <c r="AF1111" s="200">
        <f>INDEX(Sorted_by_Variable!AE$667:AE$719,D1096)</f>
        <v>68.241950774934153</v>
      </c>
      <c r="AG1111" s="200">
        <f>INDEX(Sorted_by_Variable!AF$667:AF$719,D1096)</f>
        <v>68.835019585597607</v>
      </c>
      <c r="AH1111" s="200">
        <f>INDEX(Sorted_by_Variable!AG$667:AG$719,D1096)</f>
        <v>69.284644507142715</v>
      </c>
      <c r="AI1111" s="200">
        <f>INDEX(Sorted_by_Variable!AH$667:AH$719,D1096)</f>
        <v>69.672602855027009</v>
      </c>
      <c r="AJ1111" s="200">
        <f>INDEX(Sorted_by_Variable!AI$667:AI$719,D1096)</f>
        <v>70.045319138933436</v>
      </c>
      <c r="AK1111" s="200">
        <f>INDEX(Sorted_by_Variable!AJ$667:AJ$719,D1096)</f>
        <v>70.44783508900548</v>
      </c>
      <c r="AL1111" s="200">
        <f>INDEX(Sorted_by_Variable!AK$667:AK$719,D1096)</f>
        <v>70.88923985983854</v>
      </c>
      <c r="AM1111" s="200">
        <f>INDEX(Sorted_by_Variable!AL$667:AL$719,D1096)</f>
        <v>71.364844556521518</v>
      </c>
      <c r="AN1111" s="200">
        <f>INDEX(Sorted_by_Variable!AM$667:AM$719,D1096)</f>
        <v>71.870363740635497</v>
      </c>
      <c r="AO1111" s="200">
        <f>INDEX(Sorted_by_Variable!AN$667:AN$719,D1096)</f>
        <v>72.401899666500896</v>
      </c>
      <c r="AP1111" s="200">
        <f>INDEX(Sorted_by_Variable!AO$667:AO$719,D1096)</f>
        <v>72.955927417988022</v>
      </c>
      <c r="AQ1111" s="201">
        <f>INDEX(Sorted_by_Variable!AP$667:AP$719,D1096)</f>
        <v>73.529280910147278</v>
      </c>
      <c r="AS1111" s="69" t="str">
        <f>C1108&amp;"|"&amp;C1111</f>
        <v>Annualized total cost of EE|Annualized participant cost of EE</v>
      </c>
    </row>
    <row r="1112" spans="2:45" x14ac:dyDescent="0.35">
      <c r="B1112" s="231"/>
      <c r="C1112" s="247" t="s">
        <v>2421</v>
      </c>
      <c r="D1112" s="248"/>
      <c r="E1112" s="250"/>
      <c r="F1112" s="249"/>
      <c r="G1112" s="250"/>
      <c r="H1112" s="250"/>
      <c r="I1112" s="250"/>
      <c r="J1112" s="250"/>
      <c r="K1112" s="250"/>
      <c r="L1112" s="250"/>
      <c r="M1112" s="250"/>
      <c r="N1112" s="250"/>
      <c r="O1112" s="250"/>
      <c r="P1112" s="250"/>
      <c r="Q1112" s="250"/>
      <c r="R1112" s="251"/>
      <c r="S1112" s="250"/>
      <c r="T1112" s="250"/>
      <c r="U1112" s="250"/>
      <c r="V1112" s="250"/>
      <c r="W1112" s="250"/>
      <c r="X1112" s="250"/>
      <c r="Y1112" s="250"/>
      <c r="Z1112" s="250"/>
      <c r="AA1112" s="250"/>
      <c r="AB1112" s="250"/>
      <c r="AC1112" s="250"/>
      <c r="AD1112" s="250"/>
      <c r="AE1112" s="250"/>
      <c r="AF1112" s="250"/>
      <c r="AG1112" s="250"/>
      <c r="AH1112" s="250"/>
      <c r="AI1112" s="250"/>
      <c r="AJ1112" s="250"/>
      <c r="AK1112" s="250"/>
      <c r="AL1112" s="250"/>
      <c r="AM1112" s="250"/>
      <c r="AN1112" s="250"/>
      <c r="AO1112" s="250"/>
      <c r="AP1112" s="250"/>
      <c r="AQ1112" s="251"/>
      <c r="AS1112" s="69" t="str">
        <f>C1112</f>
        <v>Annual first-year costs</v>
      </c>
    </row>
    <row r="1113" spans="2:45" x14ac:dyDescent="0.35">
      <c r="B1113" s="36"/>
      <c r="C1113" s="244" t="s">
        <v>2394</v>
      </c>
      <c r="D1113" s="76" t="s">
        <v>2376</v>
      </c>
      <c r="E1113" s="200"/>
      <c r="F1113" s="199">
        <f>INDEX(Sorted_by_Variable!E$722:E$774,D1096)</f>
        <v>0</v>
      </c>
      <c r="G1113" s="200">
        <f>INDEX(Sorted_by_Variable!F$722:F$774,D1096)</f>
        <v>0</v>
      </c>
      <c r="H1113" s="200">
        <f>INDEX(Sorted_by_Variable!G$722:G$774,D1096)</f>
        <v>0</v>
      </c>
      <c r="I1113" s="200">
        <f>INDEX(Sorted_by_Variable!H$722:H$774,D1096)</f>
        <v>0</v>
      </c>
      <c r="J1113" s="200">
        <f>INDEX(Sorted_by_Variable!I$722:I$774,D1096)</f>
        <v>2.3594999999999997</v>
      </c>
      <c r="K1113" s="200">
        <f>INDEX(Sorted_by_Variable!J$722:J$774,D1096)</f>
        <v>13.397494749629997</v>
      </c>
      <c r="L1113" s="200">
        <f>INDEX(Sorted_by_Variable!K$722:K$774,D1096)</f>
        <v>24.548794822110505</v>
      </c>
      <c r="M1113" s="200">
        <f>INDEX(Sorted_by_Variable!L$722:L$774,D1096)</f>
        <v>42.903497139586925</v>
      </c>
      <c r="N1113" s="200">
        <f>INDEX(Sorted_by_Variable!M$722:M$774,D1096)</f>
        <v>56.34442698103436</v>
      </c>
      <c r="O1113" s="200">
        <f>INDEX(Sorted_by_Variable!N$722:N$774,D1096)</f>
        <v>81.33980931835508</v>
      </c>
      <c r="P1113" s="200">
        <f>INDEX(Sorted_by_Variable!O$722:O$774,D1096)</f>
        <v>96.803815963008006</v>
      </c>
      <c r="Q1113" s="200">
        <f>INDEX(Sorted_by_Variable!P$722:P$774,D1096)</f>
        <v>112.07109930336576</v>
      </c>
      <c r="R1113" s="201">
        <f>INDEX(Sorted_by_Variable!Q$722:Q$774,D1096)</f>
        <v>116.02296620809182</v>
      </c>
      <c r="S1113" s="200">
        <f>INDEX(Sorted_by_Variable!R$722:R$774,D1096)</f>
        <v>115.59512199715945</v>
      </c>
      <c r="T1113" s="200">
        <f>INDEX(Sorted_by_Variable!S$722:S$774,D1096)</f>
        <v>115.27263805360015</v>
      </c>
      <c r="U1113" s="200">
        <f>INDEX(Sorted_by_Variable!T$722:T$774,D1096)</f>
        <v>115.05365315276083</v>
      </c>
      <c r="V1113" s="200">
        <f>INDEX(Sorted_by_Variable!U$722:U$774,D1096)</f>
        <v>114.93641760906836</v>
      </c>
      <c r="W1113" s="200">
        <f>INDEX(Sorted_by_Variable!V$722:V$774,D1096)</f>
        <v>114.91929013697867</v>
      </c>
      <c r="X1113" s="200">
        <f>INDEX(Sorted_by_Variable!W$722:W$774,D1096)</f>
        <v>115.00073484709559</v>
      </c>
      <c r="Y1113" s="200">
        <f>INDEX(Sorted_by_Variable!X$722:X$774,D1096)</f>
        <v>115.17931837295373</v>
      </c>
      <c r="Z1113" s="200">
        <f>INDEX(Sorted_by_Variable!Y$722:Y$774,D1096)</f>
        <v>115.45370712413376</v>
      </c>
      <c r="AA1113" s="200">
        <f>INDEX(Sorted_by_Variable!Z$722:Z$774,D1096)</f>
        <v>115.82266466154756</v>
      </c>
      <c r="AB1113" s="200">
        <f>INDEX(Sorted_by_Variable!AA$722:AA$774,D1096)</f>
        <v>116.28504919089191</v>
      </c>
      <c r="AC1113" s="200">
        <f>INDEX(Sorted_by_Variable!AB$722:AB$774,D1096)</f>
        <v>116.8398111704264</v>
      </c>
      <c r="AD1113" s="200">
        <f>INDEX(Sorted_by_Variable!AC$722:AC$774,D1096)</f>
        <v>117.48599102938194</v>
      </c>
      <c r="AE1113" s="200">
        <f>INDEX(Sorted_by_Variable!AD$722:AD$774,D1096)</f>
        <v>118.22010912503121</v>
      </c>
      <c r="AF1113" s="200">
        <f>INDEX(Sorted_by_Variable!AE$722:AE$774,D1096)</f>
        <v>119.02921863779045</v>
      </c>
      <c r="AG1113" s="200">
        <f>INDEX(Sorted_by_Variable!AF$722:AF$774,D1096)</f>
        <v>119.90051162379777</v>
      </c>
      <c r="AH1113" s="200">
        <f>INDEX(Sorted_by_Variable!AG$722:AG$774,D1096)</f>
        <v>120.82137356720625</v>
      </c>
      <c r="AI1113" s="200">
        <f>INDEX(Sorted_by_Variable!AH$722:AH$774,D1096)</f>
        <v>121.85718836812079</v>
      </c>
      <c r="AJ1113" s="200">
        <f>INDEX(Sorted_by_Variable!AI$722:AI$774,D1096)</f>
        <v>122.91819673403377</v>
      </c>
      <c r="AK1113" s="200">
        <f>INDEX(Sorted_by_Variable!AJ$722:AJ$774,D1096)</f>
        <v>123.99270958941366</v>
      </c>
      <c r="AL1113" s="200">
        <f>INDEX(Sorted_by_Variable!AK$722:AK$774,D1096)</f>
        <v>125.06938905352133</v>
      </c>
      <c r="AM1113" s="200">
        <f>INDEX(Sorted_by_Variable!AL$722:AL$774,D1096)</f>
        <v>126.14601186539798</v>
      </c>
      <c r="AN1113" s="200">
        <f>INDEX(Sorted_by_Variable!AM$722:AM$774,D1096)</f>
        <v>127.22384816232191</v>
      </c>
      <c r="AO1113" s="200">
        <f>INDEX(Sorted_by_Variable!AN$722:AN$774,D1096)</f>
        <v>128.30406648338965</v>
      </c>
      <c r="AP1113" s="200">
        <f>INDEX(Sorted_by_Variable!AO$722:AO$774,D1096)</f>
        <v>129.38773777125246</v>
      </c>
      <c r="AQ1113" s="201">
        <f>INDEX(Sorted_by_Variable!AP$722:AP$774,D1096)</f>
        <v>130.47583914560747</v>
      </c>
      <c r="AS1113" s="69" t="str">
        <f>C1112&amp;"|"&amp;C1113</f>
        <v>Annual first-year costs|Annual total cost of EE</v>
      </c>
    </row>
    <row r="1114" spans="2:45" x14ac:dyDescent="0.35">
      <c r="B1114" s="36"/>
      <c r="C1114" s="244" t="s">
        <v>2385</v>
      </c>
      <c r="D1114" s="76" t="s">
        <v>2376</v>
      </c>
      <c r="E1114" s="200"/>
      <c r="F1114" s="199">
        <f>INDEX(Sorted_by_Variable!E$777:E$829,D1096)</f>
        <v>0</v>
      </c>
      <c r="G1114" s="200">
        <f>INDEX(Sorted_by_Variable!F$777:F$829,D1096)</f>
        <v>0</v>
      </c>
      <c r="H1114" s="200">
        <f>INDEX(Sorted_by_Variable!G$777:G$829,D1096)</f>
        <v>0</v>
      </c>
      <c r="I1114" s="200">
        <f>INDEX(Sorted_by_Variable!H$777:H$829,D1096)</f>
        <v>0</v>
      </c>
      <c r="J1114" s="200">
        <f>INDEX(Sorted_by_Variable!I$777:I$829,D1096)</f>
        <v>1.1797499999999999</v>
      </c>
      <c r="K1114" s="200">
        <f>INDEX(Sorted_by_Variable!J$777:J$829,D1096)</f>
        <v>6.6987473748149986</v>
      </c>
      <c r="L1114" s="200">
        <f>INDEX(Sorted_by_Variable!K$777:K$829,D1096)</f>
        <v>12.274397411055253</v>
      </c>
      <c r="M1114" s="200">
        <f>INDEX(Sorted_by_Variable!L$777:L$829,D1096)</f>
        <v>21.451748569793462</v>
      </c>
      <c r="N1114" s="200">
        <f>INDEX(Sorted_by_Variable!M$777:M$829,D1096)</f>
        <v>28.17221349051718</v>
      </c>
      <c r="O1114" s="200">
        <f>INDEX(Sorted_by_Variable!N$777:N$829,D1096)</f>
        <v>40.66990465917754</v>
      </c>
      <c r="P1114" s="200">
        <f>INDEX(Sorted_by_Variable!O$777:O$829,D1096)</f>
        <v>48.401907981504003</v>
      </c>
      <c r="Q1114" s="200">
        <f>INDEX(Sorted_by_Variable!P$777:P$829,D1096)</f>
        <v>56.035549651682878</v>
      </c>
      <c r="R1114" s="201">
        <f>INDEX(Sorted_by_Variable!Q$777:Q$829,D1096)</f>
        <v>58.011483104045908</v>
      </c>
      <c r="S1114" s="200">
        <f>INDEX(Sorted_by_Variable!R$777:R$829,D1096)</f>
        <v>57.797560998579726</v>
      </c>
      <c r="T1114" s="200">
        <f>INDEX(Sorted_by_Variable!S$777:S$829,D1096)</f>
        <v>57.636319026800074</v>
      </c>
      <c r="U1114" s="200">
        <f>INDEX(Sorted_by_Variable!T$777:T$829,D1096)</f>
        <v>57.526826576380415</v>
      </c>
      <c r="V1114" s="200">
        <f>INDEX(Sorted_by_Variable!U$777:U$829,D1096)</f>
        <v>57.468208804534179</v>
      </c>
      <c r="W1114" s="200">
        <f>INDEX(Sorted_by_Variable!V$777:V$829,D1096)</f>
        <v>57.459645068489337</v>
      </c>
      <c r="X1114" s="200">
        <f>INDEX(Sorted_by_Variable!W$777:W$829,D1096)</f>
        <v>57.500367423547793</v>
      </c>
      <c r="Y1114" s="200">
        <f>INDEX(Sorted_by_Variable!X$777:X$829,D1096)</f>
        <v>57.589659186476865</v>
      </c>
      <c r="Z1114" s="200">
        <f>INDEX(Sorted_by_Variable!Y$777:Y$829,D1096)</f>
        <v>57.726853562066879</v>
      </c>
      <c r="AA1114" s="200">
        <f>INDEX(Sorted_by_Variable!Z$777:Z$829,D1096)</f>
        <v>57.911332330773782</v>
      </c>
      <c r="AB1114" s="200">
        <f>INDEX(Sorted_by_Variable!AA$777:AA$829,D1096)</f>
        <v>58.142524595445956</v>
      </c>
      <c r="AC1114" s="200">
        <f>INDEX(Sorted_by_Variable!AB$777:AB$829,D1096)</f>
        <v>58.419905585213201</v>
      </c>
      <c r="AD1114" s="200">
        <f>INDEX(Sorted_by_Variable!AC$777:AC$829,D1096)</f>
        <v>58.742995514690968</v>
      </c>
      <c r="AE1114" s="200">
        <f>INDEX(Sorted_by_Variable!AD$777:AD$829,D1096)</f>
        <v>59.110054562515607</v>
      </c>
      <c r="AF1114" s="200">
        <f>INDEX(Sorted_by_Variable!AE$777:AE$829,D1096)</f>
        <v>59.514609318895225</v>
      </c>
      <c r="AG1114" s="200">
        <f>INDEX(Sorted_by_Variable!AF$777:AF$829,D1096)</f>
        <v>59.950255811898884</v>
      </c>
      <c r="AH1114" s="200">
        <f>INDEX(Sorted_by_Variable!AG$777:AG$829,D1096)</f>
        <v>60.410686783603126</v>
      </c>
      <c r="AI1114" s="200">
        <f>INDEX(Sorted_by_Variable!AH$777:AH$829,D1096)</f>
        <v>60.928594184060394</v>
      </c>
      <c r="AJ1114" s="200">
        <f>INDEX(Sorted_by_Variable!AI$777:AI$829,D1096)</f>
        <v>61.459098367016885</v>
      </c>
      <c r="AK1114" s="200">
        <f>INDEX(Sorted_by_Variable!AJ$777:AJ$829,D1096)</f>
        <v>61.996354794706832</v>
      </c>
      <c r="AL1114" s="200">
        <f>INDEX(Sorted_by_Variable!AK$777:AK$829,D1096)</f>
        <v>62.534694526760667</v>
      </c>
      <c r="AM1114" s="200">
        <f>INDEX(Sorted_by_Variable!AL$777:AL$829,D1096)</f>
        <v>63.07300593269899</v>
      </c>
      <c r="AN1114" s="200">
        <f>INDEX(Sorted_by_Variable!AM$777:AM$829,D1096)</f>
        <v>63.611924081160957</v>
      </c>
      <c r="AO1114" s="200">
        <f>INDEX(Sorted_by_Variable!AN$777:AN$829,D1096)</f>
        <v>64.152033241694824</v>
      </c>
      <c r="AP1114" s="200">
        <f>INDEX(Sorted_by_Variable!AO$777:AO$829,D1096)</f>
        <v>64.69386888562623</v>
      </c>
      <c r="AQ1114" s="201">
        <f>INDEX(Sorted_by_Variable!AP$777:AP$829,D1096)</f>
        <v>65.237919572803733</v>
      </c>
      <c r="AS1114" s="69" t="str">
        <f>C1112&amp;"|"&amp;C1114</f>
        <v>Annual first-year costs|Annual program cost of EE</v>
      </c>
    </row>
    <row r="1115" spans="2:45" ht="18" thickBot="1" x14ac:dyDescent="0.4">
      <c r="B1115" s="29"/>
      <c r="C1115" s="245" t="s">
        <v>2386</v>
      </c>
      <c r="D1115" s="96" t="s">
        <v>2376</v>
      </c>
      <c r="E1115" s="203"/>
      <c r="F1115" s="202">
        <f>INDEX(Sorted_by_Variable!E$832:E$884,D1096)</f>
        <v>0</v>
      </c>
      <c r="G1115" s="203">
        <f>INDEX(Sorted_by_Variable!F$832:F$884,D1096)</f>
        <v>0</v>
      </c>
      <c r="H1115" s="203">
        <f>INDEX(Sorted_by_Variable!G$832:G$884,D1096)</f>
        <v>0</v>
      </c>
      <c r="I1115" s="203">
        <f>INDEX(Sorted_by_Variable!H$832:H$884,D1096)</f>
        <v>0</v>
      </c>
      <c r="J1115" s="203">
        <f>INDEX(Sorted_by_Variable!I$832:I$884,D1096)</f>
        <v>1.1797499999999999</v>
      </c>
      <c r="K1115" s="203">
        <f>INDEX(Sorted_by_Variable!J$832:J$884,D1096)</f>
        <v>6.6987473748149986</v>
      </c>
      <c r="L1115" s="203">
        <f>INDEX(Sorted_by_Variable!K$832:K$884,D1096)</f>
        <v>12.274397411055253</v>
      </c>
      <c r="M1115" s="203">
        <f>INDEX(Sorted_by_Variable!L$832:L$884,D1096)</f>
        <v>21.451748569793462</v>
      </c>
      <c r="N1115" s="203">
        <f>INDEX(Sorted_by_Variable!M$832:M$884,D1096)</f>
        <v>28.17221349051718</v>
      </c>
      <c r="O1115" s="203">
        <f>INDEX(Sorted_by_Variable!N$832:N$884,D1096)</f>
        <v>40.66990465917754</v>
      </c>
      <c r="P1115" s="203">
        <f>INDEX(Sorted_by_Variable!O$832:O$884,D1096)</f>
        <v>48.401907981504003</v>
      </c>
      <c r="Q1115" s="203">
        <f>INDEX(Sorted_by_Variable!P$832:P$884,D1096)</f>
        <v>56.035549651682878</v>
      </c>
      <c r="R1115" s="204">
        <f>INDEX(Sorted_by_Variable!Q$832:Q$884,D1096)</f>
        <v>58.011483104045908</v>
      </c>
      <c r="S1115" s="203">
        <f>INDEX(Sorted_by_Variable!R$832:R$884,D1096)</f>
        <v>57.797560998579726</v>
      </c>
      <c r="T1115" s="203">
        <f>INDEX(Sorted_by_Variable!S$832:S$884,D1096)</f>
        <v>57.636319026800074</v>
      </c>
      <c r="U1115" s="203">
        <f>INDEX(Sorted_by_Variable!T$832:T$884,D1096)</f>
        <v>57.526826576380415</v>
      </c>
      <c r="V1115" s="203">
        <f>INDEX(Sorted_by_Variable!U$832:U$884,D1096)</f>
        <v>57.468208804534179</v>
      </c>
      <c r="W1115" s="203">
        <f>INDEX(Sorted_by_Variable!V$832:V$884,D1096)</f>
        <v>57.459645068489337</v>
      </c>
      <c r="X1115" s="203">
        <f>INDEX(Sorted_by_Variable!W$832:W$884,D1096)</f>
        <v>57.500367423547793</v>
      </c>
      <c r="Y1115" s="203">
        <f>INDEX(Sorted_by_Variable!X$832:X$884,D1096)</f>
        <v>57.589659186476865</v>
      </c>
      <c r="Z1115" s="203">
        <f>INDEX(Sorted_by_Variable!Y$832:Y$884,D1096)</f>
        <v>57.726853562066879</v>
      </c>
      <c r="AA1115" s="203">
        <f>INDEX(Sorted_by_Variable!Z$832:Z$884,D1096)</f>
        <v>57.911332330773782</v>
      </c>
      <c r="AB1115" s="203">
        <f>INDEX(Sorted_by_Variable!AA$832:AA$884,D1096)</f>
        <v>58.142524595445956</v>
      </c>
      <c r="AC1115" s="203">
        <f>INDEX(Sorted_by_Variable!AB$832:AB$884,D1096)</f>
        <v>58.419905585213201</v>
      </c>
      <c r="AD1115" s="203">
        <f>INDEX(Sorted_by_Variable!AC$832:AC$884,D1096)</f>
        <v>58.742995514690968</v>
      </c>
      <c r="AE1115" s="203">
        <f>INDEX(Sorted_by_Variable!AD$832:AD$884,D1096)</f>
        <v>59.110054562515607</v>
      </c>
      <c r="AF1115" s="203">
        <f>INDEX(Sorted_by_Variable!AE$832:AE$884,D1096)</f>
        <v>59.514609318895225</v>
      </c>
      <c r="AG1115" s="203">
        <f>INDEX(Sorted_by_Variable!AF$832:AF$884,D1096)</f>
        <v>59.950255811898884</v>
      </c>
      <c r="AH1115" s="203">
        <f>INDEX(Sorted_by_Variable!AG$832:AG$884,D1096)</f>
        <v>60.410686783603126</v>
      </c>
      <c r="AI1115" s="203">
        <f>INDEX(Sorted_by_Variable!AH$832:AH$884,D1096)</f>
        <v>60.928594184060394</v>
      </c>
      <c r="AJ1115" s="203">
        <f>INDEX(Sorted_by_Variable!AI$832:AI$884,D1096)</f>
        <v>61.459098367016885</v>
      </c>
      <c r="AK1115" s="203">
        <f>INDEX(Sorted_by_Variable!AJ$832:AJ$884,D1096)</f>
        <v>61.996354794706832</v>
      </c>
      <c r="AL1115" s="203">
        <f>INDEX(Sorted_by_Variable!AK$832:AK$884,D1096)</f>
        <v>62.534694526760667</v>
      </c>
      <c r="AM1115" s="203">
        <f>INDEX(Sorted_by_Variable!AL$832:AL$884,D1096)</f>
        <v>63.07300593269899</v>
      </c>
      <c r="AN1115" s="203">
        <f>INDEX(Sorted_by_Variable!AM$832:AM$884,D1096)</f>
        <v>63.611924081160957</v>
      </c>
      <c r="AO1115" s="203">
        <f>INDEX(Sorted_by_Variable!AN$832:AN$884,D1096)</f>
        <v>64.152033241694824</v>
      </c>
      <c r="AP1115" s="203">
        <f>INDEX(Sorted_by_Variable!AO$832:AO$884,D1096)</f>
        <v>64.69386888562623</v>
      </c>
      <c r="AQ1115" s="204">
        <f>INDEX(Sorted_by_Variable!AP$832:AP$884,D1096)</f>
        <v>65.237919572803733</v>
      </c>
      <c r="AS1115" s="69" t="str">
        <f>C1112&amp;"|"&amp;C1115</f>
        <v>Annual first-year costs|Annual participant cost of EE</v>
      </c>
    </row>
    <row r="1116" spans="2:45" ht="18" thickTop="1" x14ac:dyDescent="0.35"/>
  </sheetData>
  <pageMargins left="0.7" right="0.7" top="0.75" bottom="0.75" header="0.3" footer="0.3"/>
  <pageSetup scale="74" pageOrder="overThenDown" orientation="landscape" r:id="rId1"/>
  <headerFooter>
    <oddHeader>&amp;C&amp;A</oddHeader>
    <oddFooter>&amp;L&amp;F&amp;CPage &amp;P of &amp;N&amp;R&amp;T &amp;D</oddFooter>
  </headerFooter>
  <rowBreaks count="1" manualBreakCount="1">
    <brk id="24" min="1" max="43" man="1"/>
  </rowBreaks>
  <ignoredErrors>
    <ignoredError sqref="E10:AQ10 E30 F30:AQ30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7"/>
  </sheetPr>
  <dimension ref="B1:CJ91"/>
  <sheetViews>
    <sheetView showGridLines="0" zoomScale="85" zoomScaleNormal="85" zoomScaleSheetLayoutView="40" workbookViewId="0">
      <pane xSplit="47" ySplit="4" topLeftCell="AW8" activePane="bottomRight" state="frozen"/>
      <selection activeCell="S14" sqref="S14"/>
      <selection pane="topRight" activeCell="S14" sqref="S14"/>
      <selection pane="bottomLeft" activeCell="S14" sqref="S14"/>
      <selection pane="bottomRight" activeCell="BB18" sqref="BB18"/>
    </sheetView>
  </sheetViews>
  <sheetFormatPr defaultRowHeight="17.25" x14ac:dyDescent="0.35"/>
  <cols>
    <col min="1" max="1" width="2.625" customWidth="1"/>
    <col min="2" max="44" width="2.625" hidden="1" customWidth="1"/>
    <col min="45" max="45" width="2.625" customWidth="1"/>
    <col min="46" max="46" width="55.875" bestFit="1" customWidth="1"/>
    <col min="47" max="47" width="10.75" customWidth="1"/>
    <col min="48" max="48" width="9.625" hidden="1" customWidth="1"/>
    <col min="50" max="50" width="9" customWidth="1"/>
    <col min="61" max="61" width="9.125" customWidth="1"/>
    <col min="62" max="62" width="9" customWidth="1"/>
  </cols>
  <sheetData>
    <row r="1" spans="45:88" x14ac:dyDescent="0.35">
      <c r="AX1" s="95"/>
    </row>
    <row r="2" spans="45:88" ht="24.75" x14ac:dyDescent="0.5">
      <c r="AS2" s="103" t="str">
        <f>"Main Module: Currently Modeling "&amp;selectedState</f>
        <v>Main Module: Currently Modeling South Carolina</v>
      </c>
    </row>
    <row r="4" spans="45:88" ht="18" thickBot="1" x14ac:dyDescent="0.4">
      <c r="AS4" s="29"/>
      <c r="AT4" s="29"/>
      <c r="AU4" s="96"/>
      <c r="AV4" s="155"/>
      <c r="AW4" s="156">
        <v>2012</v>
      </c>
      <c r="AX4" s="157">
        <f t="shared" ref="AX4:BJ4" si="0">AW4+1</f>
        <v>2013</v>
      </c>
      <c r="AY4" s="156">
        <f t="shared" si="0"/>
        <v>2014</v>
      </c>
      <c r="AZ4" s="156">
        <f t="shared" si="0"/>
        <v>2015</v>
      </c>
      <c r="BA4" s="156">
        <f t="shared" si="0"/>
        <v>2016</v>
      </c>
      <c r="BB4" s="156">
        <f t="shared" si="0"/>
        <v>2017</v>
      </c>
      <c r="BC4" s="156">
        <f t="shared" si="0"/>
        <v>2018</v>
      </c>
      <c r="BD4" s="156">
        <f t="shared" si="0"/>
        <v>2019</v>
      </c>
      <c r="BE4" s="156">
        <f t="shared" si="0"/>
        <v>2020</v>
      </c>
      <c r="BF4" s="156">
        <f t="shared" si="0"/>
        <v>2021</v>
      </c>
      <c r="BG4" s="156">
        <f t="shared" si="0"/>
        <v>2022</v>
      </c>
      <c r="BH4" s="156">
        <f t="shared" si="0"/>
        <v>2023</v>
      </c>
      <c r="BI4" s="156">
        <f t="shared" si="0"/>
        <v>2024</v>
      </c>
      <c r="BJ4" s="158">
        <f t="shared" si="0"/>
        <v>2025</v>
      </c>
      <c r="BK4" s="156">
        <f t="shared" ref="BK4" si="1">BJ4+1</f>
        <v>2026</v>
      </c>
      <c r="BL4" s="156">
        <f t="shared" ref="BL4" si="2">BK4+1</f>
        <v>2027</v>
      </c>
      <c r="BM4" s="156">
        <f t="shared" ref="BM4" si="3">BL4+1</f>
        <v>2028</v>
      </c>
      <c r="BN4" s="156">
        <f t="shared" ref="BN4" si="4">BM4+1</f>
        <v>2029</v>
      </c>
      <c r="BO4" s="156">
        <f t="shared" ref="BO4" si="5">BN4+1</f>
        <v>2030</v>
      </c>
      <c r="BP4" s="156">
        <f t="shared" ref="BP4" si="6">BO4+1</f>
        <v>2031</v>
      </c>
      <c r="BQ4" s="156">
        <f t="shared" ref="BQ4" si="7">BP4+1</f>
        <v>2032</v>
      </c>
      <c r="BR4" s="156">
        <f t="shared" ref="BR4" si="8">BQ4+1</f>
        <v>2033</v>
      </c>
      <c r="BS4" s="156">
        <f t="shared" ref="BS4" si="9">BR4+1</f>
        <v>2034</v>
      </c>
      <c r="BT4" s="156">
        <f t="shared" ref="BT4" si="10">BS4+1</f>
        <v>2035</v>
      </c>
      <c r="BU4" s="156">
        <f t="shared" ref="BU4" si="11">BT4+1</f>
        <v>2036</v>
      </c>
      <c r="BV4" s="156">
        <f t="shared" ref="BV4" si="12">BU4+1</f>
        <v>2037</v>
      </c>
      <c r="BW4" s="156">
        <f t="shared" ref="BW4" si="13">BV4+1</f>
        <v>2038</v>
      </c>
      <c r="BX4" s="156">
        <f t="shared" ref="BX4" si="14">BW4+1</f>
        <v>2039</v>
      </c>
      <c r="BY4" s="156">
        <f t="shared" ref="BY4" si="15">BX4+1</f>
        <v>2040</v>
      </c>
      <c r="BZ4" s="156">
        <f t="shared" ref="BZ4" si="16">BY4+1</f>
        <v>2041</v>
      </c>
      <c r="CA4" s="156">
        <f t="shared" ref="CA4" si="17">BZ4+1</f>
        <v>2042</v>
      </c>
      <c r="CB4" s="156">
        <f t="shared" ref="CB4" si="18">CA4+1</f>
        <v>2043</v>
      </c>
      <c r="CC4" s="156">
        <f t="shared" ref="CC4" si="19">CB4+1</f>
        <v>2044</v>
      </c>
      <c r="CD4" s="156">
        <f t="shared" ref="CD4" si="20">CC4+1</f>
        <v>2045</v>
      </c>
      <c r="CE4" s="156">
        <f t="shared" ref="CE4" si="21">CD4+1</f>
        <v>2046</v>
      </c>
      <c r="CF4" s="156">
        <f t="shared" ref="CF4" si="22">CE4+1</f>
        <v>2047</v>
      </c>
      <c r="CG4" s="156">
        <f t="shared" ref="CG4" si="23">CF4+1</f>
        <v>2048</v>
      </c>
      <c r="CH4" s="156">
        <f t="shared" ref="CH4" si="24">CG4+1</f>
        <v>2049</v>
      </c>
      <c r="CI4" s="158">
        <f t="shared" ref="CI4" si="25">CH4+1</f>
        <v>2050</v>
      </c>
    </row>
    <row r="5" spans="45:88" s="36" customFormat="1" ht="18.75" thickTop="1" thickBot="1" x14ac:dyDescent="0.4">
      <c r="AU5" s="34"/>
      <c r="AV5" s="159"/>
      <c r="AW5" s="159"/>
      <c r="AX5" s="159"/>
      <c r="AY5" s="159"/>
      <c r="AZ5" s="159"/>
      <c r="BA5" s="159"/>
      <c r="BB5" s="159"/>
      <c r="BC5" s="159"/>
      <c r="BD5" s="159"/>
      <c r="BE5" s="159"/>
      <c r="BF5" s="159"/>
      <c r="BG5" s="159"/>
      <c r="BH5" s="159"/>
      <c r="BI5" s="159"/>
      <c r="BJ5" s="159"/>
      <c r="BK5" s="159"/>
      <c r="BL5" s="159"/>
      <c r="BM5" s="159"/>
      <c r="BN5" s="159"/>
      <c r="BO5" s="159"/>
      <c r="BP5" s="159"/>
      <c r="BQ5" s="159"/>
      <c r="BR5" s="159"/>
      <c r="BS5" s="159"/>
      <c r="BT5" s="159"/>
      <c r="BU5" s="159"/>
      <c r="BV5" s="159"/>
      <c r="BW5" s="159"/>
      <c r="BX5" s="159"/>
      <c r="BY5" s="159"/>
      <c r="BZ5" s="159"/>
      <c r="CA5" s="159"/>
      <c r="CB5" s="159"/>
      <c r="CC5" s="159"/>
      <c r="CD5" s="159"/>
      <c r="CE5" s="159"/>
      <c r="CF5" s="159"/>
      <c r="CG5" s="159"/>
      <c r="CH5" s="159"/>
      <c r="CI5" s="159"/>
    </row>
    <row r="6" spans="45:88" ht="22.5" thickTop="1" x14ac:dyDescent="0.45">
      <c r="AS6" s="93" t="s">
        <v>2374</v>
      </c>
      <c r="AT6" s="94"/>
      <c r="AU6" s="152"/>
      <c r="AV6" s="160"/>
      <c r="AW6" s="161"/>
      <c r="AX6" s="162"/>
      <c r="AY6" s="161"/>
      <c r="AZ6" s="161"/>
      <c r="BA6" s="161"/>
      <c r="BB6" s="161"/>
      <c r="BC6" s="161"/>
      <c r="BD6" s="161"/>
      <c r="BE6" s="161"/>
      <c r="BF6" s="161"/>
      <c r="BG6" s="161"/>
      <c r="BH6" s="161"/>
      <c r="BI6" s="161"/>
      <c r="BJ6" s="163"/>
      <c r="BK6" s="161"/>
      <c r="BL6" s="161"/>
      <c r="BM6" s="161"/>
      <c r="BN6" s="161"/>
      <c r="BO6" s="161"/>
      <c r="BP6" s="161"/>
      <c r="BQ6" s="161"/>
      <c r="BR6" s="161"/>
      <c r="BS6" s="161"/>
      <c r="BT6" s="161"/>
      <c r="BU6" s="161"/>
      <c r="BV6" s="161"/>
      <c r="BW6" s="161"/>
      <c r="BX6" s="161"/>
      <c r="BY6" s="161"/>
      <c r="BZ6" s="161"/>
      <c r="CA6" s="161"/>
      <c r="CB6" s="161"/>
      <c r="CC6" s="161"/>
      <c r="CD6" s="161"/>
      <c r="CE6" s="161"/>
      <c r="CF6" s="161"/>
      <c r="CG6" s="161"/>
      <c r="CH6" s="161"/>
      <c r="CI6" s="163"/>
    </row>
    <row r="7" spans="45:88" x14ac:dyDescent="0.35">
      <c r="AS7" s="36"/>
      <c r="AT7" s="36" t="s">
        <v>2353</v>
      </c>
      <c r="AU7" s="76" t="s">
        <v>0</v>
      </c>
      <c r="AV7" s="165"/>
      <c r="AW7" s="166">
        <f>SUMIFS(F861_2012_file3!$K$4:$K$1000,F861_2012_file3!$D$4:$D$1000,$AW$44)/1000</f>
        <v>273.75799999999998</v>
      </c>
      <c r="AX7" s="167"/>
      <c r="AY7" s="166"/>
      <c r="AZ7" s="166"/>
      <c r="BA7" s="166"/>
      <c r="BB7" s="166"/>
      <c r="BC7" s="166"/>
      <c r="BD7" s="166"/>
      <c r="BE7" s="166"/>
      <c r="BF7" s="166"/>
      <c r="BG7" s="166"/>
      <c r="BH7" s="166"/>
      <c r="BI7" s="166"/>
      <c r="BJ7" s="168"/>
      <c r="BK7" s="166"/>
      <c r="BL7" s="166"/>
      <c r="BM7" s="166"/>
      <c r="BN7" s="166"/>
      <c r="BO7" s="166"/>
      <c r="BP7" s="166"/>
      <c r="BQ7" s="166"/>
      <c r="BR7" s="166"/>
      <c r="BS7" s="166"/>
      <c r="BT7" s="166"/>
      <c r="BU7" s="166"/>
      <c r="BV7" s="166"/>
      <c r="BW7" s="166"/>
      <c r="BX7" s="166"/>
      <c r="BY7" s="166"/>
      <c r="BZ7" s="166"/>
      <c r="CA7" s="166"/>
      <c r="CB7" s="166"/>
      <c r="CC7" s="166"/>
      <c r="CD7" s="166"/>
      <c r="CE7" s="166"/>
      <c r="CF7" s="166"/>
      <c r="CG7" s="166"/>
      <c r="CH7" s="166"/>
      <c r="CI7" s="168"/>
    </row>
    <row r="8" spans="45:88" x14ac:dyDescent="0.35">
      <c r="AS8" s="36"/>
      <c r="AT8" s="36" t="s">
        <v>2359</v>
      </c>
      <c r="AU8" s="76" t="s">
        <v>0</v>
      </c>
      <c r="AV8" s="165"/>
      <c r="AW8" s="166"/>
      <c r="AX8" s="167">
        <f>SUM(AW7:AW8)</f>
        <v>273.75799999999998</v>
      </c>
      <c r="AY8" s="166">
        <f t="shared" ref="AY8:CI8" si="26">SUM(AX7:AX8)</f>
        <v>273.75799999999998</v>
      </c>
      <c r="AZ8" s="166">
        <f t="shared" si="26"/>
        <v>273.75799999999998</v>
      </c>
      <c r="BA8" s="166">
        <f t="shared" si="26"/>
        <v>273.75799999999998</v>
      </c>
      <c r="BB8" s="166">
        <f t="shared" si="26"/>
        <v>273.75799999999998</v>
      </c>
      <c r="BC8" s="166">
        <f t="shared" si="26"/>
        <v>273.75799999999998</v>
      </c>
      <c r="BD8" s="166">
        <f t="shared" si="26"/>
        <v>273.75799999999998</v>
      </c>
      <c r="BE8" s="166">
        <f t="shared" si="26"/>
        <v>273.75799999999998</v>
      </c>
      <c r="BF8" s="166">
        <f t="shared" si="26"/>
        <v>273.75799999999998</v>
      </c>
      <c r="BG8" s="166">
        <f t="shared" si="26"/>
        <v>273.75799999999998</v>
      </c>
      <c r="BH8" s="166">
        <f t="shared" si="26"/>
        <v>273.75799999999998</v>
      </c>
      <c r="BI8" s="166">
        <f t="shared" si="26"/>
        <v>273.75799999999998</v>
      </c>
      <c r="BJ8" s="168">
        <f t="shared" si="26"/>
        <v>273.75799999999998</v>
      </c>
      <c r="BK8" s="166">
        <f t="shared" si="26"/>
        <v>273.75799999999998</v>
      </c>
      <c r="BL8" s="166">
        <f t="shared" si="26"/>
        <v>273.75799999999998</v>
      </c>
      <c r="BM8" s="166">
        <f t="shared" si="26"/>
        <v>273.75799999999998</v>
      </c>
      <c r="BN8" s="166">
        <f t="shared" si="26"/>
        <v>273.75799999999998</v>
      </c>
      <c r="BO8" s="166">
        <f t="shared" si="26"/>
        <v>273.75799999999998</v>
      </c>
      <c r="BP8" s="166">
        <f t="shared" si="26"/>
        <v>273.75799999999998</v>
      </c>
      <c r="BQ8" s="166">
        <f t="shared" si="26"/>
        <v>273.75799999999998</v>
      </c>
      <c r="BR8" s="166">
        <f t="shared" si="26"/>
        <v>273.75799999999998</v>
      </c>
      <c r="BS8" s="166">
        <f t="shared" si="26"/>
        <v>273.75799999999998</v>
      </c>
      <c r="BT8" s="166">
        <f t="shared" si="26"/>
        <v>273.75799999999998</v>
      </c>
      <c r="BU8" s="166">
        <f t="shared" si="26"/>
        <v>273.75799999999998</v>
      </c>
      <c r="BV8" s="166">
        <f t="shared" si="26"/>
        <v>273.75799999999998</v>
      </c>
      <c r="BW8" s="166">
        <f t="shared" si="26"/>
        <v>273.75799999999998</v>
      </c>
      <c r="BX8" s="166">
        <f t="shared" si="26"/>
        <v>273.75799999999998</v>
      </c>
      <c r="BY8" s="166">
        <f t="shared" si="26"/>
        <v>273.75799999999998</v>
      </c>
      <c r="BZ8" s="166">
        <f t="shared" si="26"/>
        <v>273.75799999999998</v>
      </c>
      <c r="CA8" s="166">
        <f t="shared" si="26"/>
        <v>273.75799999999998</v>
      </c>
      <c r="CB8" s="166">
        <f t="shared" si="26"/>
        <v>273.75799999999998</v>
      </c>
      <c r="CC8" s="166">
        <f t="shared" si="26"/>
        <v>273.75799999999998</v>
      </c>
      <c r="CD8" s="166">
        <f t="shared" si="26"/>
        <v>273.75799999999998</v>
      </c>
      <c r="CE8" s="166">
        <f t="shared" si="26"/>
        <v>273.75799999999998</v>
      </c>
      <c r="CF8" s="166">
        <f t="shared" si="26"/>
        <v>273.75799999999998</v>
      </c>
      <c r="CG8" s="166">
        <f t="shared" si="26"/>
        <v>273.75799999999998</v>
      </c>
      <c r="CH8" s="166">
        <f t="shared" si="26"/>
        <v>273.75799999999998</v>
      </c>
      <c r="CI8" s="168">
        <f t="shared" si="26"/>
        <v>273.75799999999998</v>
      </c>
    </row>
    <row r="9" spans="45:88" ht="18" thickBot="1" x14ac:dyDescent="0.4">
      <c r="AS9" s="29"/>
      <c r="AT9" s="104" t="s">
        <v>2354</v>
      </c>
      <c r="AU9" s="153" t="s">
        <v>0</v>
      </c>
      <c r="AV9" s="169"/>
      <c r="AW9" s="170">
        <f t="shared" ref="AW9:CI9" si="27">SUM(AW7:AW8)</f>
        <v>273.75799999999998</v>
      </c>
      <c r="AX9" s="171">
        <f t="shared" si="27"/>
        <v>273.75799999999998</v>
      </c>
      <c r="AY9" s="170">
        <f t="shared" si="27"/>
        <v>273.75799999999998</v>
      </c>
      <c r="AZ9" s="170">
        <f t="shared" si="27"/>
        <v>273.75799999999998</v>
      </c>
      <c r="BA9" s="170">
        <f t="shared" si="27"/>
        <v>273.75799999999998</v>
      </c>
      <c r="BB9" s="170">
        <f t="shared" si="27"/>
        <v>273.75799999999998</v>
      </c>
      <c r="BC9" s="170">
        <f t="shared" si="27"/>
        <v>273.75799999999998</v>
      </c>
      <c r="BD9" s="170">
        <f t="shared" si="27"/>
        <v>273.75799999999998</v>
      </c>
      <c r="BE9" s="170">
        <f t="shared" si="27"/>
        <v>273.75799999999998</v>
      </c>
      <c r="BF9" s="170">
        <f t="shared" si="27"/>
        <v>273.75799999999998</v>
      </c>
      <c r="BG9" s="170">
        <f t="shared" si="27"/>
        <v>273.75799999999998</v>
      </c>
      <c r="BH9" s="170">
        <f t="shared" si="27"/>
        <v>273.75799999999998</v>
      </c>
      <c r="BI9" s="170">
        <f t="shared" si="27"/>
        <v>273.75799999999998</v>
      </c>
      <c r="BJ9" s="172">
        <f t="shared" si="27"/>
        <v>273.75799999999998</v>
      </c>
      <c r="BK9" s="170">
        <f t="shared" si="27"/>
        <v>273.75799999999998</v>
      </c>
      <c r="BL9" s="170">
        <f t="shared" si="27"/>
        <v>273.75799999999998</v>
      </c>
      <c r="BM9" s="170">
        <f t="shared" si="27"/>
        <v>273.75799999999998</v>
      </c>
      <c r="BN9" s="170">
        <f t="shared" si="27"/>
        <v>273.75799999999998</v>
      </c>
      <c r="BO9" s="170">
        <f t="shared" si="27"/>
        <v>273.75799999999998</v>
      </c>
      <c r="BP9" s="170">
        <f t="shared" si="27"/>
        <v>273.75799999999998</v>
      </c>
      <c r="BQ9" s="170">
        <f t="shared" si="27"/>
        <v>273.75799999999998</v>
      </c>
      <c r="BR9" s="170">
        <f t="shared" si="27"/>
        <v>273.75799999999998</v>
      </c>
      <c r="BS9" s="170">
        <f t="shared" si="27"/>
        <v>273.75799999999998</v>
      </c>
      <c r="BT9" s="170">
        <f t="shared" si="27"/>
        <v>273.75799999999998</v>
      </c>
      <c r="BU9" s="170">
        <f t="shared" si="27"/>
        <v>273.75799999999998</v>
      </c>
      <c r="BV9" s="170">
        <f t="shared" si="27"/>
        <v>273.75799999999998</v>
      </c>
      <c r="BW9" s="170">
        <f t="shared" si="27"/>
        <v>273.75799999999998</v>
      </c>
      <c r="BX9" s="170">
        <f t="shared" si="27"/>
        <v>273.75799999999998</v>
      </c>
      <c r="BY9" s="170">
        <f t="shared" si="27"/>
        <v>273.75799999999998</v>
      </c>
      <c r="BZ9" s="170">
        <f t="shared" si="27"/>
        <v>273.75799999999998</v>
      </c>
      <c r="CA9" s="170">
        <f t="shared" si="27"/>
        <v>273.75799999999998</v>
      </c>
      <c r="CB9" s="170">
        <f t="shared" si="27"/>
        <v>273.75799999999998</v>
      </c>
      <c r="CC9" s="170">
        <f t="shared" si="27"/>
        <v>273.75799999999998</v>
      </c>
      <c r="CD9" s="170">
        <f t="shared" si="27"/>
        <v>273.75799999999998</v>
      </c>
      <c r="CE9" s="170">
        <f t="shared" si="27"/>
        <v>273.75799999999998</v>
      </c>
      <c r="CF9" s="170">
        <f t="shared" si="27"/>
        <v>273.75799999999998</v>
      </c>
      <c r="CG9" s="170">
        <f t="shared" si="27"/>
        <v>273.75799999999998</v>
      </c>
      <c r="CH9" s="170">
        <f t="shared" si="27"/>
        <v>273.75799999999998</v>
      </c>
      <c r="CI9" s="172">
        <f t="shared" si="27"/>
        <v>273.75799999999998</v>
      </c>
    </row>
    <row r="10" spans="45:88" ht="18.75" thickTop="1" thickBot="1" x14ac:dyDescent="0.4">
      <c r="AS10" s="36"/>
      <c r="AT10" s="36"/>
      <c r="AU10" s="33"/>
      <c r="AV10" s="166"/>
      <c r="AW10" s="166"/>
      <c r="AX10" s="166"/>
      <c r="AY10" s="166"/>
      <c r="AZ10" s="166"/>
      <c r="BA10" s="166"/>
      <c r="BB10" s="166"/>
      <c r="BC10" s="166"/>
      <c r="BD10" s="166"/>
      <c r="BE10" s="166"/>
      <c r="BF10" s="166"/>
      <c r="BG10" s="166"/>
      <c r="BH10" s="166"/>
      <c r="BI10" s="166"/>
      <c r="BJ10" s="166"/>
      <c r="BK10" s="166"/>
      <c r="BL10" s="166"/>
      <c r="BM10" s="166"/>
      <c r="BN10" s="166"/>
      <c r="BO10" s="166"/>
      <c r="BP10" s="166"/>
      <c r="BQ10" s="166"/>
      <c r="BR10" s="166"/>
      <c r="BS10" s="166"/>
      <c r="BT10" s="166"/>
      <c r="BU10" s="166"/>
      <c r="BV10" s="166"/>
      <c r="BW10" s="166"/>
      <c r="BX10" s="166"/>
      <c r="BY10" s="166"/>
      <c r="BZ10" s="166"/>
      <c r="CA10" s="166"/>
      <c r="CB10" s="166"/>
      <c r="CC10" s="166"/>
      <c r="CD10" s="166"/>
      <c r="CE10" s="166"/>
      <c r="CF10" s="166"/>
      <c r="CG10" s="166"/>
      <c r="CH10" s="166"/>
      <c r="CI10" s="166"/>
      <c r="CJ10" s="36"/>
    </row>
    <row r="11" spans="45:88" ht="22.5" thickTop="1" x14ac:dyDescent="0.45">
      <c r="AS11" s="93" t="s">
        <v>10</v>
      </c>
      <c r="AT11" s="94"/>
      <c r="AU11" s="152"/>
      <c r="AV11" s="160"/>
      <c r="AW11" s="161"/>
      <c r="AX11" s="162"/>
      <c r="AY11" s="161"/>
      <c r="AZ11" s="161"/>
      <c r="BA11" s="161"/>
      <c r="BB11" s="161"/>
      <c r="BC11" s="161"/>
      <c r="BD11" s="161"/>
      <c r="BE11" s="161"/>
      <c r="BF11" s="161"/>
      <c r="BG11" s="161"/>
      <c r="BH11" s="161"/>
      <c r="BI11" s="161"/>
      <c r="BJ11" s="163"/>
      <c r="BK11" s="161"/>
      <c r="BL11" s="161"/>
      <c r="BM11" s="161"/>
      <c r="BN11" s="161"/>
      <c r="BO11" s="161"/>
      <c r="BP11" s="161"/>
      <c r="BQ11" s="161"/>
      <c r="BR11" s="161"/>
      <c r="BS11" s="161"/>
      <c r="BT11" s="161"/>
      <c r="BU11" s="161"/>
      <c r="BV11" s="161"/>
      <c r="BW11" s="161"/>
      <c r="BX11" s="161"/>
      <c r="BY11" s="161"/>
      <c r="BZ11" s="161"/>
      <c r="CA11" s="161"/>
      <c r="CB11" s="161"/>
      <c r="CC11" s="161"/>
      <c r="CD11" s="161"/>
      <c r="CE11" s="161"/>
      <c r="CF11" s="161"/>
      <c r="CG11" s="161"/>
      <c r="CH11" s="161"/>
      <c r="CI11" s="163"/>
    </row>
    <row r="12" spans="45:88" x14ac:dyDescent="0.35">
      <c r="AS12" s="36"/>
      <c r="AT12" s="36" t="s">
        <v>2357</v>
      </c>
      <c r="AU12" s="154" t="s">
        <v>1</v>
      </c>
      <c r="AV12" s="164"/>
      <c r="AW12" s="159"/>
      <c r="AX12" s="173">
        <f t="shared" ref="AX12:CI12" si="28">IF(AX4&lt;=2040,$AW$45,$AW$46)</f>
        <v>1.101838806076616E-2</v>
      </c>
      <c r="AY12" s="174">
        <f t="shared" si="28"/>
        <v>1.101838806076616E-2</v>
      </c>
      <c r="AZ12" s="174">
        <f t="shared" si="28"/>
        <v>1.101838806076616E-2</v>
      </c>
      <c r="BA12" s="174">
        <f t="shared" si="28"/>
        <v>1.101838806076616E-2</v>
      </c>
      <c r="BB12" s="174">
        <f t="shared" si="28"/>
        <v>1.101838806076616E-2</v>
      </c>
      <c r="BC12" s="174">
        <f t="shared" si="28"/>
        <v>1.101838806076616E-2</v>
      </c>
      <c r="BD12" s="174">
        <f t="shared" si="28"/>
        <v>1.101838806076616E-2</v>
      </c>
      <c r="BE12" s="174">
        <f t="shared" si="28"/>
        <v>1.101838806076616E-2</v>
      </c>
      <c r="BF12" s="174">
        <f t="shared" si="28"/>
        <v>1.101838806076616E-2</v>
      </c>
      <c r="BG12" s="174">
        <f t="shared" si="28"/>
        <v>1.101838806076616E-2</v>
      </c>
      <c r="BH12" s="174">
        <f t="shared" si="28"/>
        <v>1.101838806076616E-2</v>
      </c>
      <c r="BI12" s="174">
        <f t="shared" si="28"/>
        <v>1.101838806076616E-2</v>
      </c>
      <c r="BJ12" s="175">
        <f t="shared" si="28"/>
        <v>1.101838806076616E-2</v>
      </c>
      <c r="BK12" s="174">
        <f t="shared" si="28"/>
        <v>1.101838806076616E-2</v>
      </c>
      <c r="BL12" s="174">
        <f t="shared" si="28"/>
        <v>1.101838806076616E-2</v>
      </c>
      <c r="BM12" s="174">
        <f t="shared" si="28"/>
        <v>1.101838806076616E-2</v>
      </c>
      <c r="BN12" s="174">
        <f t="shared" si="28"/>
        <v>1.101838806076616E-2</v>
      </c>
      <c r="BO12" s="174">
        <f t="shared" si="28"/>
        <v>1.101838806076616E-2</v>
      </c>
      <c r="BP12" s="174">
        <f t="shared" si="28"/>
        <v>1.101838806076616E-2</v>
      </c>
      <c r="BQ12" s="174">
        <f t="shared" si="28"/>
        <v>1.101838806076616E-2</v>
      </c>
      <c r="BR12" s="174">
        <f t="shared" si="28"/>
        <v>1.101838806076616E-2</v>
      </c>
      <c r="BS12" s="174">
        <f t="shared" si="28"/>
        <v>1.101838806076616E-2</v>
      </c>
      <c r="BT12" s="174">
        <f t="shared" si="28"/>
        <v>1.101838806076616E-2</v>
      </c>
      <c r="BU12" s="174">
        <f t="shared" si="28"/>
        <v>1.101838806076616E-2</v>
      </c>
      <c r="BV12" s="174">
        <f t="shared" si="28"/>
        <v>1.101838806076616E-2</v>
      </c>
      <c r="BW12" s="174">
        <f t="shared" si="28"/>
        <v>1.101838806076616E-2</v>
      </c>
      <c r="BX12" s="174">
        <f t="shared" si="28"/>
        <v>1.101838806076616E-2</v>
      </c>
      <c r="BY12" s="174">
        <f t="shared" si="28"/>
        <v>1.101838806076616E-2</v>
      </c>
      <c r="BZ12" s="174">
        <f t="shared" si="28"/>
        <v>1.1218272900927806E-2</v>
      </c>
      <c r="CA12" s="174">
        <f t="shared" si="28"/>
        <v>1.1218272900927806E-2</v>
      </c>
      <c r="CB12" s="174">
        <f t="shared" si="28"/>
        <v>1.1218272900927806E-2</v>
      </c>
      <c r="CC12" s="174">
        <f t="shared" si="28"/>
        <v>1.1218272900927806E-2</v>
      </c>
      <c r="CD12" s="174">
        <f t="shared" si="28"/>
        <v>1.1218272900927806E-2</v>
      </c>
      <c r="CE12" s="174">
        <f t="shared" si="28"/>
        <v>1.1218272900927806E-2</v>
      </c>
      <c r="CF12" s="174">
        <f t="shared" si="28"/>
        <v>1.1218272900927806E-2</v>
      </c>
      <c r="CG12" s="174">
        <f t="shared" si="28"/>
        <v>1.1218272900927806E-2</v>
      </c>
      <c r="CH12" s="174">
        <f t="shared" si="28"/>
        <v>1.1218272900927806E-2</v>
      </c>
      <c r="CI12" s="175">
        <f t="shared" si="28"/>
        <v>1.1218272900927806E-2</v>
      </c>
    </row>
    <row r="13" spans="45:88" x14ac:dyDescent="0.35">
      <c r="AS13" s="36"/>
      <c r="AT13" s="36" t="s">
        <v>2358</v>
      </c>
      <c r="AU13" s="76" t="s">
        <v>0</v>
      </c>
      <c r="AV13" s="165"/>
      <c r="AW13" s="306">
        <f>AW14+AW7</f>
        <v>78054.710999999996</v>
      </c>
      <c r="AX13" s="167">
        <f>AW13*(1+AX12)</f>
        <v>78914.748095768955</v>
      </c>
      <c r="AY13" s="166">
        <f>AX13*(1+AY12)</f>
        <v>79784.261414005741</v>
      </c>
      <c r="AZ13" s="166">
        <f t="shared" ref="AZ13:CI13" si="29">AY13*(1+AZ12)</f>
        <v>80663.355367406868</v>
      </c>
      <c r="BA13" s="166">
        <f>AZ13*(1+BA12)</f>
        <v>81552.135519128438</v>
      </c>
      <c r="BB13" s="166">
        <f t="shared" si="29"/>
        <v>82450.708595462391</v>
      </c>
      <c r="BC13" s="166">
        <f t="shared" si="29"/>
        <v>83359.182498652342</v>
      </c>
      <c r="BD13" s="166">
        <f t="shared" si="29"/>
        <v>84277.666319850716</v>
      </c>
      <c r="BE13" s="166">
        <f t="shared" si="29"/>
        <v>85206.270352218591</v>
      </c>
      <c r="BF13" s="166">
        <f t="shared" si="29"/>
        <v>86145.106104169885</v>
      </c>
      <c r="BG13" s="166">
        <f t="shared" si="29"/>
        <v>87094.286312761498</v>
      </c>
      <c r="BH13" s="166">
        <f t="shared" si="29"/>
        <v>88053.924957230978</v>
      </c>
      <c r="BI13" s="166">
        <f t="shared" si="29"/>
        <v>89024.137272683336</v>
      </c>
      <c r="BJ13" s="168">
        <f t="shared" si="29"/>
        <v>90005.039763928682</v>
      </c>
      <c r="BK13" s="166">
        <f t="shared" si="29"/>
        <v>90996.750219472335</v>
      </c>
      <c r="BL13" s="166">
        <f t="shared" si="29"/>
        <v>91999.387725659093</v>
      </c>
      <c r="BM13" s="166">
        <f t="shared" si="29"/>
        <v>93013.072680973288</v>
      </c>
      <c r="BN13" s="166">
        <f t="shared" si="29"/>
        <v>94037.926810496501</v>
      </c>
      <c r="BO13" s="166">
        <f t="shared" si="29"/>
        <v>95074.073180524472</v>
      </c>
      <c r="BP13" s="166">
        <f t="shared" si="29"/>
        <v>96121.636213345177</v>
      </c>
      <c r="BQ13" s="166">
        <f t="shared" si="29"/>
        <v>97180.741702179614</v>
      </c>
      <c r="BR13" s="166">
        <f t="shared" si="29"/>
        <v>98251.516826287305</v>
      </c>
      <c r="BS13" s="166">
        <f t="shared" si="29"/>
        <v>99334.090166238238</v>
      </c>
      <c r="BT13" s="166">
        <f t="shared" si="29"/>
        <v>100428.59171935299</v>
      </c>
      <c r="BU13" s="166">
        <f t="shared" si="29"/>
        <v>101535.15291531307</v>
      </c>
      <c r="BV13" s="166">
        <f t="shared" si="29"/>
        <v>102653.90663194322</v>
      </c>
      <c r="BW13" s="166">
        <f t="shared" si="29"/>
        <v>103784.98721116762</v>
      </c>
      <c r="BX13" s="166">
        <f t="shared" si="29"/>
        <v>104928.53047514192</v>
      </c>
      <c r="BY13" s="166">
        <f t="shared" si="29"/>
        <v>106084.67374256295</v>
      </c>
      <c r="BZ13" s="166">
        <f t="shared" si="29"/>
        <v>107274.76056321291</v>
      </c>
      <c r="CA13" s="166">
        <f t="shared" si="29"/>
        <v>108478.19810259272</v>
      </c>
      <c r="CB13" s="166">
        <f t="shared" si="29"/>
        <v>109695.13613270852</v>
      </c>
      <c r="CC13" s="166">
        <f t="shared" si="29"/>
        <v>110925.72610574967</v>
      </c>
      <c r="CD13" s="166">
        <f t="shared" si="29"/>
        <v>112170.12117293754</v>
      </c>
      <c r="CE13" s="166">
        <f t="shared" si="29"/>
        <v>113428.47620358568</v>
      </c>
      <c r="CF13" s="166">
        <f t="shared" si="29"/>
        <v>114700.94780437391</v>
      </c>
      <c r="CG13" s="166">
        <f t="shared" si="29"/>
        <v>115987.69433883845</v>
      </c>
      <c r="CH13" s="166">
        <f t="shared" si="29"/>
        <v>117288.87594708095</v>
      </c>
      <c r="CI13" s="168">
        <f t="shared" si="29"/>
        <v>118604.65456569837</v>
      </c>
    </row>
    <row r="14" spans="45:88" ht="18" thickBot="1" x14ac:dyDescent="0.4">
      <c r="AS14" s="29"/>
      <c r="AT14" s="29" t="s">
        <v>2362</v>
      </c>
      <c r="AU14" s="96" t="s">
        <v>0</v>
      </c>
      <c r="AV14" s="176"/>
      <c r="AW14" s="177">
        <f>SUMIFS(F861_2012_file2!$V$4:$V$5000,F861_2012_file2!$G$4:$G$5000,$AW$44,F861_2012_file2!$E$4:$E$5000,"&lt;&gt;Energy")/1000</f>
        <v>77780.952999999994</v>
      </c>
      <c r="AX14" s="178">
        <f>AX13-AX23</f>
        <v>78914.748095768955</v>
      </c>
      <c r="AY14" s="177">
        <f t="shared" ref="AY14:CI14" si="30">AY13-AY23</f>
        <v>79784.261414005741</v>
      </c>
      <c r="AZ14" s="177">
        <f t="shared" si="30"/>
        <v>80663.355367406868</v>
      </c>
      <c r="BA14" s="177">
        <f t="shared" si="30"/>
        <v>81552.135519128438</v>
      </c>
      <c r="BB14" s="177">
        <f t="shared" si="30"/>
        <v>82176.950595462389</v>
      </c>
      <c r="BC14" s="177">
        <f t="shared" si="30"/>
        <v>82659.623504953997</v>
      </c>
      <c r="BD14" s="177">
        <f t="shared" si="30"/>
        <v>83007.570391788002</v>
      </c>
      <c r="BE14" s="177">
        <f t="shared" si="30"/>
        <v>83229.068565657377</v>
      </c>
      <c r="BF14" s="177">
        <f t="shared" si="30"/>
        <v>83333.146170925538</v>
      </c>
      <c r="BG14" s="177">
        <f t="shared" si="30"/>
        <v>83329.468355281657</v>
      </c>
      <c r="BH14" s="177">
        <f t="shared" si="30"/>
        <v>83257.957519730873</v>
      </c>
      <c r="BI14" s="177">
        <f t="shared" si="30"/>
        <v>83263.879440082004</v>
      </c>
      <c r="BJ14" s="179">
        <f t="shared" si="30"/>
        <v>83346.132673883782</v>
      </c>
      <c r="BK14" s="177">
        <f t="shared" si="30"/>
        <v>83503.694715140067</v>
      </c>
      <c r="BL14" s="177">
        <f t="shared" si="30"/>
        <v>83735.619954847367</v>
      </c>
      <c r="BM14" s="177">
        <f t="shared" si="30"/>
        <v>84041.037734598445</v>
      </c>
      <c r="BN14" s="177">
        <f t="shared" si="30"/>
        <v>84419.150490247674</v>
      </c>
      <c r="BO14" s="177">
        <f t="shared" si="30"/>
        <v>84869.231982752142</v>
      </c>
      <c r="BP14" s="177">
        <f t="shared" si="30"/>
        <v>85390.625613417229</v>
      </c>
      <c r="BQ14" s="177">
        <f t="shared" si="30"/>
        <v>85982.742820885614</v>
      </c>
      <c r="BR14" s="177">
        <f t="shared" si="30"/>
        <v>86645.061557315305</v>
      </c>
      <c r="BS14" s="177">
        <f t="shared" si="30"/>
        <v>87377.12484129511</v>
      </c>
      <c r="BT14" s="177">
        <f t="shared" si="30"/>
        <v>88178.539385145341</v>
      </c>
      <c r="BU14" s="177">
        <f t="shared" si="30"/>
        <v>89048.974294347325</v>
      </c>
      <c r="BV14" s="177">
        <f t="shared" si="30"/>
        <v>89973.751521148573</v>
      </c>
      <c r="BW14" s="177">
        <f t="shared" si="30"/>
        <v>90944.116862927709</v>
      </c>
      <c r="BX14" s="177">
        <f t="shared" si="30"/>
        <v>91951.41530994256</v>
      </c>
      <c r="BY14" s="177">
        <f t="shared" si="30"/>
        <v>92987.123897338257</v>
      </c>
      <c r="BZ14" s="177">
        <f t="shared" si="30"/>
        <v>94064.085223589296</v>
      </c>
      <c r="CA14" s="177">
        <f t="shared" si="30"/>
        <v>95153.071207486588</v>
      </c>
      <c r="CB14" s="177">
        <f t="shared" si="30"/>
        <v>96247.697589888994</v>
      </c>
      <c r="CC14" s="177">
        <f t="shared" si="30"/>
        <v>97348.947398707911</v>
      </c>
      <c r="CD14" s="177">
        <f t="shared" si="30"/>
        <v>98457.733937291108</v>
      </c>
      <c r="CE14" s="177">
        <f t="shared" si="30"/>
        <v>99574.903494985949</v>
      </c>
      <c r="CF14" s="177">
        <f t="shared" si="30"/>
        <v>100701.237899894</v>
      </c>
      <c r="CG14" s="177">
        <f t="shared" si="30"/>
        <v>101837.45691993643</v>
      </c>
      <c r="CH14" s="177">
        <f t="shared" si="30"/>
        <v>102984.22051806036</v>
      </c>
      <c r="CI14" s="179">
        <f t="shared" si="30"/>
        <v>104142.13096713711</v>
      </c>
    </row>
    <row r="15" spans="45:88" ht="18.75" thickTop="1" thickBot="1" x14ac:dyDescent="0.4">
      <c r="AS15" s="36"/>
      <c r="AT15" s="36"/>
      <c r="AU15" s="34"/>
      <c r="AV15" s="166"/>
      <c r="AW15" s="166"/>
      <c r="AX15" s="166"/>
      <c r="AY15" s="166"/>
      <c r="AZ15" s="166"/>
      <c r="BA15" s="166"/>
      <c r="BB15" s="166"/>
      <c r="BC15" s="166"/>
      <c r="BD15" s="166"/>
      <c r="BE15" s="166"/>
      <c r="BF15" s="166"/>
      <c r="BG15" s="166"/>
      <c r="BH15" s="166"/>
      <c r="BI15" s="166"/>
      <c r="BJ15" s="166"/>
      <c r="BK15" s="166"/>
      <c r="BL15" s="166"/>
      <c r="BM15" s="166"/>
      <c r="BN15" s="166"/>
      <c r="BO15" s="166"/>
      <c r="BP15" s="166"/>
      <c r="BQ15" s="166"/>
      <c r="BR15" s="166"/>
      <c r="BS15" s="166"/>
      <c r="BT15" s="166"/>
      <c r="BU15" s="166"/>
      <c r="BV15" s="166"/>
      <c r="BW15" s="166"/>
      <c r="BX15" s="166"/>
      <c r="BY15" s="166"/>
      <c r="BZ15" s="166"/>
      <c r="CA15" s="166"/>
      <c r="CB15" s="166"/>
      <c r="CC15" s="166"/>
      <c r="CD15" s="166"/>
      <c r="CE15" s="166"/>
      <c r="CF15" s="166"/>
      <c r="CG15" s="166"/>
      <c r="CH15" s="166"/>
      <c r="CI15" s="166"/>
      <c r="CJ15" s="36"/>
    </row>
    <row r="16" spans="45:88" ht="22.5" thickTop="1" x14ac:dyDescent="0.45">
      <c r="AS16" s="93" t="s">
        <v>2363</v>
      </c>
      <c r="AT16" s="94"/>
      <c r="AU16" s="152"/>
      <c r="AV16" s="160"/>
      <c r="AW16" s="161"/>
      <c r="AX16" s="162"/>
      <c r="AY16" s="161"/>
      <c r="AZ16" s="161"/>
      <c r="BA16" s="161"/>
      <c r="BB16" s="161"/>
      <c r="BC16" s="161"/>
      <c r="BD16" s="161"/>
      <c r="BE16" s="161"/>
      <c r="BF16" s="161"/>
      <c r="BG16" s="161"/>
      <c r="BH16" s="161"/>
      <c r="BI16" s="161"/>
      <c r="BJ16" s="163"/>
      <c r="BK16" s="161"/>
      <c r="BL16" s="161"/>
      <c r="BM16" s="161"/>
      <c r="BN16" s="161"/>
      <c r="BO16" s="161"/>
      <c r="BP16" s="161"/>
      <c r="BQ16" s="161"/>
      <c r="BR16" s="161"/>
      <c r="BS16" s="161"/>
      <c r="BT16" s="161"/>
      <c r="BU16" s="161"/>
      <c r="BV16" s="161"/>
      <c r="BW16" s="161"/>
      <c r="BX16" s="161"/>
      <c r="BY16" s="161"/>
      <c r="BZ16" s="161"/>
      <c r="CA16" s="161"/>
      <c r="CB16" s="161"/>
      <c r="CC16" s="161"/>
      <c r="CD16" s="161"/>
      <c r="CE16" s="161"/>
      <c r="CF16" s="161"/>
      <c r="CG16" s="161"/>
      <c r="CH16" s="161"/>
      <c r="CI16" s="163"/>
    </row>
    <row r="17" spans="45:88" x14ac:dyDescent="0.35">
      <c r="AS17" s="36"/>
      <c r="AT17" s="36" t="s">
        <v>2425</v>
      </c>
      <c r="AU17" s="76" t="s">
        <v>1</v>
      </c>
      <c r="AV17" s="180"/>
      <c r="AW17" s="175"/>
      <c r="AX17" s="174">
        <f>AX9/AW$14</f>
        <v>3.5196020290468801E-3</v>
      </c>
      <c r="AY17" s="174">
        <f t="shared" ref="AY17:CI17" si="31">AY9/AX$14</f>
        <v>3.469034706513593E-3</v>
      </c>
      <c r="AZ17" s="174">
        <f t="shared" si="31"/>
        <v>3.4312281037415619E-3</v>
      </c>
      <c r="BA17" s="174">
        <f t="shared" si="31"/>
        <v>3.3938335289064314E-3</v>
      </c>
      <c r="BB17" s="174">
        <f t="shared" si="31"/>
        <v>3.3568464916015443E-3</v>
      </c>
      <c r="BC17" s="174">
        <f t="shared" si="31"/>
        <v>3.331323418748471E-3</v>
      </c>
      <c r="BD17" s="174">
        <f t="shared" si="31"/>
        <v>3.3118708795424525E-3</v>
      </c>
      <c r="BE17" s="174">
        <f t="shared" si="31"/>
        <v>3.2979883486275734E-3</v>
      </c>
      <c r="BF17" s="174">
        <f t="shared" si="31"/>
        <v>3.2892113863323964E-3</v>
      </c>
      <c r="BG17" s="174">
        <f t="shared" si="31"/>
        <v>3.2851033781742972E-3</v>
      </c>
      <c r="BH17" s="174">
        <f t="shared" si="31"/>
        <v>3.2852483689540836E-3</v>
      </c>
      <c r="BI17" s="174">
        <f>BI9/BH$14</f>
        <v>3.2880700914999445E-3</v>
      </c>
      <c r="BJ17" s="175">
        <f t="shared" si="31"/>
        <v>3.2878362363238257E-3</v>
      </c>
      <c r="BK17" s="174">
        <f t="shared" si="31"/>
        <v>3.2845915127359122E-3</v>
      </c>
      <c r="BL17" s="174">
        <f t="shared" si="31"/>
        <v>3.2783938595038584E-3</v>
      </c>
      <c r="BM17" s="174">
        <f t="shared" si="31"/>
        <v>3.2693135865909644E-3</v>
      </c>
      <c r="BN17" s="174">
        <f t="shared" si="31"/>
        <v>3.257432408968195E-3</v>
      </c>
      <c r="BO17" s="174">
        <f t="shared" si="31"/>
        <v>3.2428423931087206E-3</v>
      </c>
      <c r="BP17" s="174">
        <f t="shared" si="31"/>
        <v>3.2256448374086318E-3</v>
      </c>
      <c r="BQ17" s="174">
        <f t="shared" si="31"/>
        <v>3.2059491078021219E-3</v>
      </c>
      <c r="BR17" s="174">
        <f t="shared" si="31"/>
        <v>3.1838714493009042E-3</v>
      </c>
      <c r="BS17" s="174">
        <f t="shared" si="31"/>
        <v>3.1595337931511576E-3</v>
      </c>
      <c r="BT17" s="174">
        <f t="shared" si="31"/>
        <v>3.1330625778455442E-3</v>
      </c>
      <c r="BU17" s="174">
        <f t="shared" si="31"/>
        <v>3.1045876004396323E-3</v>
      </c>
      <c r="BV17" s="174">
        <f t="shared" si="31"/>
        <v>3.0742409125915971E-3</v>
      </c>
      <c r="BW17" s="174">
        <f t="shared" si="31"/>
        <v>3.042642941654516E-3</v>
      </c>
      <c r="BX17" s="174">
        <f t="shared" si="31"/>
        <v>3.0101782220021116E-3</v>
      </c>
      <c r="BY17" s="174">
        <f t="shared" si="31"/>
        <v>2.9772026790151969E-3</v>
      </c>
      <c r="BZ17" s="174">
        <f t="shared" si="31"/>
        <v>2.9440420192180638E-3</v>
      </c>
      <c r="CA17" s="174">
        <f t="shared" si="31"/>
        <v>2.9103350056430169E-3</v>
      </c>
      <c r="CB17" s="174">
        <f t="shared" si="31"/>
        <v>2.8770274729551857E-3</v>
      </c>
      <c r="CC17" s="174">
        <f t="shared" si="31"/>
        <v>2.8443070001163205E-3</v>
      </c>
      <c r="CD17" s="174">
        <f t="shared" si="31"/>
        <v>2.8121310739887208E-3</v>
      </c>
      <c r="CE17" s="174">
        <f t="shared" si="31"/>
        <v>2.780462123720618E-3</v>
      </c>
      <c r="CF17" s="174">
        <f t="shared" si="31"/>
        <v>2.7492670380924343E-3</v>
      </c>
      <c r="CG17" s="174">
        <f t="shared" si="31"/>
        <v>2.7185167303716744E-3</v>
      </c>
      <c r="CH17" s="174">
        <f t="shared" si="31"/>
        <v>2.6881857450076125E-3</v>
      </c>
      <c r="CI17" s="175">
        <f t="shared" si="31"/>
        <v>2.6582519013385259E-3</v>
      </c>
    </row>
    <row r="18" spans="45:88" ht="18" thickBot="1" x14ac:dyDescent="0.4">
      <c r="AS18" s="29"/>
      <c r="AT18" s="29" t="s">
        <v>2392</v>
      </c>
      <c r="AU18" s="96" t="s">
        <v>1</v>
      </c>
      <c r="AV18" s="181"/>
      <c r="AW18" s="182"/>
      <c r="AX18" s="183">
        <f t="shared" ref="AX18:CI18" si="32">IF(OR(AX4&lt;2017,AX4&gt;2050),0,
IF(AX17&gt;objective_savings_pcnt,objective_savings_pcnt,IF(AX4=2017,AX17,MIN(objective_savings_pcnt,AW18+EE_ramp_rate))))</f>
        <v>0</v>
      </c>
      <c r="AY18" s="183">
        <f t="shared" si="32"/>
        <v>0</v>
      </c>
      <c r="AZ18" s="183">
        <f t="shared" si="32"/>
        <v>0</v>
      </c>
      <c r="BA18" s="183">
        <f t="shared" si="32"/>
        <v>0</v>
      </c>
      <c r="BB18" s="183">
        <f t="shared" si="32"/>
        <v>3.3568464916015443E-3</v>
      </c>
      <c r="BC18" s="183">
        <f t="shared" si="32"/>
        <v>5.3568464916015444E-3</v>
      </c>
      <c r="BD18" s="183">
        <f t="shared" si="32"/>
        <v>7.3568464916015444E-3</v>
      </c>
      <c r="BE18" s="183">
        <f t="shared" si="32"/>
        <v>9.3568464916015445E-3</v>
      </c>
      <c r="BF18" s="183">
        <f t="shared" si="32"/>
        <v>1.1356846491601544E-2</v>
      </c>
      <c r="BG18" s="183">
        <f t="shared" si="32"/>
        <v>1.3356846491601545E-2</v>
      </c>
      <c r="BH18" s="183">
        <f t="shared" si="32"/>
        <v>1.4999999999999999E-2</v>
      </c>
      <c r="BI18" s="183">
        <f t="shared" si="32"/>
        <v>1.4999999999999999E-2</v>
      </c>
      <c r="BJ18" s="183">
        <f t="shared" si="32"/>
        <v>1.4999999999999999E-2</v>
      </c>
      <c r="BK18" s="184">
        <f t="shared" si="32"/>
        <v>1.4999999999999999E-2</v>
      </c>
      <c r="BL18" s="183">
        <f t="shared" si="32"/>
        <v>1.4999999999999999E-2</v>
      </c>
      <c r="BM18" s="183">
        <f t="shared" si="32"/>
        <v>1.4999999999999999E-2</v>
      </c>
      <c r="BN18" s="183">
        <f t="shared" si="32"/>
        <v>1.4999999999999999E-2</v>
      </c>
      <c r="BO18" s="183">
        <f t="shared" si="32"/>
        <v>1.4999999999999999E-2</v>
      </c>
      <c r="BP18" s="183">
        <f t="shared" si="32"/>
        <v>1.4999999999999999E-2</v>
      </c>
      <c r="BQ18" s="183">
        <f t="shared" si="32"/>
        <v>1.4999999999999999E-2</v>
      </c>
      <c r="BR18" s="183">
        <f t="shared" si="32"/>
        <v>1.4999999999999999E-2</v>
      </c>
      <c r="BS18" s="183">
        <f t="shared" si="32"/>
        <v>1.4999999999999999E-2</v>
      </c>
      <c r="BT18" s="183">
        <f t="shared" si="32"/>
        <v>1.4999999999999999E-2</v>
      </c>
      <c r="BU18" s="183">
        <f t="shared" si="32"/>
        <v>1.4999999999999999E-2</v>
      </c>
      <c r="BV18" s="183">
        <f t="shared" si="32"/>
        <v>1.4999999999999999E-2</v>
      </c>
      <c r="BW18" s="183">
        <f t="shared" si="32"/>
        <v>1.4999999999999999E-2</v>
      </c>
      <c r="BX18" s="183">
        <f t="shared" si="32"/>
        <v>1.4999999999999999E-2</v>
      </c>
      <c r="BY18" s="183">
        <f t="shared" si="32"/>
        <v>1.4999999999999999E-2</v>
      </c>
      <c r="BZ18" s="183">
        <f t="shared" si="32"/>
        <v>1.4999999999999999E-2</v>
      </c>
      <c r="CA18" s="183">
        <f t="shared" si="32"/>
        <v>1.4999999999999999E-2</v>
      </c>
      <c r="CB18" s="183">
        <f t="shared" si="32"/>
        <v>1.4999999999999999E-2</v>
      </c>
      <c r="CC18" s="183">
        <f t="shared" si="32"/>
        <v>1.4999999999999999E-2</v>
      </c>
      <c r="CD18" s="183">
        <f t="shared" si="32"/>
        <v>1.4999999999999999E-2</v>
      </c>
      <c r="CE18" s="183">
        <f t="shared" si="32"/>
        <v>1.4999999999999999E-2</v>
      </c>
      <c r="CF18" s="183">
        <f t="shared" si="32"/>
        <v>1.4999999999999999E-2</v>
      </c>
      <c r="CG18" s="183">
        <f t="shared" si="32"/>
        <v>1.4999999999999999E-2</v>
      </c>
      <c r="CH18" s="183">
        <f t="shared" si="32"/>
        <v>1.4999999999999999E-2</v>
      </c>
      <c r="CI18" s="182">
        <f t="shared" si="32"/>
        <v>1.4999999999999999E-2</v>
      </c>
    </row>
    <row r="19" spans="45:88" ht="18.75" thickTop="1" thickBot="1" x14ac:dyDescent="0.4">
      <c r="AS19" s="36"/>
      <c r="AT19" s="36"/>
      <c r="AU19" s="34"/>
      <c r="AV19" s="174"/>
      <c r="AW19" s="174"/>
      <c r="AX19" s="174"/>
      <c r="AY19" s="174"/>
      <c r="AZ19" s="174"/>
      <c r="BA19" s="174"/>
      <c r="BB19" s="174"/>
      <c r="BC19" s="174"/>
      <c r="BD19" s="174"/>
      <c r="BE19" s="174"/>
      <c r="BF19" s="174"/>
      <c r="BG19" s="174"/>
      <c r="BH19" s="174"/>
      <c r="BI19" s="174"/>
      <c r="BJ19" s="174"/>
      <c r="BK19" s="174"/>
      <c r="BL19" s="174"/>
      <c r="BM19" s="174"/>
      <c r="BN19" s="174"/>
      <c r="BO19" s="174"/>
      <c r="BP19" s="174"/>
      <c r="BQ19" s="174"/>
      <c r="BR19" s="174"/>
      <c r="BS19" s="174"/>
      <c r="BT19" s="174"/>
      <c r="BU19" s="174"/>
      <c r="BV19" s="174"/>
      <c r="BW19" s="174"/>
      <c r="BX19" s="174"/>
      <c r="BY19" s="174"/>
      <c r="BZ19" s="174"/>
      <c r="CA19" s="174"/>
      <c r="CB19" s="174"/>
      <c r="CC19" s="174"/>
      <c r="CD19" s="174"/>
      <c r="CE19" s="174"/>
      <c r="CF19" s="174"/>
      <c r="CG19" s="174"/>
      <c r="CH19" s="174"/>
      <c r="CI19" s="174"/>
      <c r="CJ19" s="36"/>
    </row>
    <row r="20" spans="45:88" ht="22.5" thickTop="1" x14ac:dyDescent="0.45">
      <c r="AS20" s="93" t="s">
        <v>2365</v>
      </c>
      <c r="AT20" s="94"/>
      <c r="AU20" s="152"/>
      <c r="AV20" s="185"/>
      <c r="AW20" s="186"/>
      <c r="AX20" s="187"/>
      <c r="AY20" s="186"/>
      <c r="AZ20" s="186"/>
      <c r="BA20" s="186"/>
      <c r="BB20" s="186"/>
      <c r="BC20" s="186"/>
      <c r="BD20" s="186"/>
      <c r="BE20" s="186"/>
      <c r="BF20" s="186"/>
      <c r="BG20" s="186"/>
      <c r="BH20" s="186"/>
      <c r="BI20" s="186"/>
      <c r="BJ20" s="188"/>
      <c r="BK20" s="187"/>
      <c r="BL20" s="186"/>
      <c r="BM20" s="186"/>
      <c r="BN20" s="186"/>
      <c r="BO20" s="186"/>
      <c r="BP20" s="186"/>
      <c r="BQ20" s="186"/>
      <c r="BR20" s="186"/>
      <c r="BS20" s="186"/>
      <c r="BT20" s="186"/>
      <c r="BU20" s="186"/>
      <c r="BV20" s="186"/>
      <c r="BW20" s="186"/>
      <c r="BX20" s="186"/>
      <c r="BY20" s="186"/>
      <c r="BZ20" s="186"/>
      <c r="CA20" s="186"/>
      <c r="CB20" s="186"/>
      <c r="CC20" s="186"/>
      <c r="CD20" s="186"/>
      <c r="CE20" s="186"/>
      <c r="CF20" s="186"/>
      <c r="CG20" s="186"/>
      <c r="CH20" s="186"/>
      <c r="CI20" s="188"/>
    </row>
    <row r="21" spans="45:88" x14ac:dyDescent="0.35">
      <c r="AS21" s="36"/>
      <c r="AT21" s="100" t="s">
        <v>2364</v>
      </c>
      <c r="AU21" s="76" t="s">
        <v>0</v>
      </c>
      <c r="AV21" s="189"/>
      <c r="AW21" s="191"/>
      <c r="AX21" s="166">
        <f>AX18*AW14</f>
        <v>0</v>
      </c>
      <c r="AY21" s="190">
        <f t="shared" ref="AY21:CI21" si="33">AY18*AX14</f>
        <v>0</v>
      </c>
      <c r="AZ21" s="190">
        <f t="shared" si="33"/>
        <v>0</v>
      </c>
      <c r="BA21" s="190">
        <f t="shared" si="33"/>
        <v>0</v>
      </c>
      <c r="BB21" s="190">
        <f>BB18*BA14</f>
        <v>273.75799999999998</v>
      </c>
      <c r="BC21" s="190">
        <f>BC18*BB14</f>
        <v>440.20930948781614</v>
      </c>
      <c r="BD21" s="190">
        <f t="shared" si="33"/>
        <v>608.11416117952535</v>
      </c>
      <c r="BE21" s="190">
        <f t="shared" si="33"/>
        <v>776.68909379676984</v>
      </c>
      <c r="BF21" s="190">
        <f t="shared" si="33"/>
        <v>945.21975533915042</v>
      </c>
      <c r="BG21" s="190">
        <f t="shared" si="33"/>
        <v>1113.0680410672455</v>
      </c>
      <c r="BH21" s="190">
        <f t="shared" si="33"/>
        <v>1249.9420253292249</v>
      </c>
      <c r="BI21" s="190">
        <f t="shared" si="33"/>
        <v>1248.8693627959631</v>
      </c>
      <c r="BJ21" s="191">
        <f t="shared" si="33"/>
        <v>1248.9581916012301</v>
      </c>
      <c r="BK21" s="192">
        <f t="shared" si="33"/>
        <v>1250.1919901082567</v>
      </c>
      <c r="BL21" s="190">
        <f t="shared" si="33"/>
        <v>1252.5554207271009</v>
      </c>
      <c r="BM21" s="190">
        <f t="shared" si="33"/>
        <v>1256.0342993227105</v>
      </c>
      <c r="BN21" s="190">
        <f t="shared" si="33"/>
        <v>1260.6155660189766</v>
      </c>
      <c r="BO21" s="190">
        <f t="shared" si="33"/>
        <v>1266.2872573537149</v>
      </c>
      <c r="BP21" s="190">
        <f t="shared" si="33"/>
        <v>1273.0384797412821</v>
      </c>
      <c r="BQ21" s="190">
        <f t="shared" si="33"/>
        <v>1280.8593842012583</v>
      </c>
      <c r="BR21" s="190">
        <f t="shared" si="33"/>
        <v>1289.7411423132842</v>
      </c>
      <c r="BS21" s="190">
        <f t="shared" si="33"/>
        <v>1299.6759233597295</v>
      </c>
      <c r="BT21" s="190">
        <f t="shared" si="33"/>
        <v>1310.6568726194266</v>
      </c>
      <c r="BU21" s="190">
        <f t="shared" si="33"/>
        <v>1322.6780907771802</v>
      </c>
      <c r="BV21" s="190">
        <f t="shared" si="33"/>
        <v>1335.7346144152098</v>
      </c>
      <c r="BW21" s="190">
        <f t="shared" si="33"/>
        <v>1349.6062728172285</v>
      </c>
      <c r="BX21" s="190">
        <f t="shared" si="33"/>
        <v>1364.1617529439156</v>
      </c>
      <c r="BY21" s="190">
        <f t="shared" si="33"/>
        <v>1379.2712296491384</v>
      </c>
      <c r="BZ21" s="190">
        <f t="shared" si="33"/>
        <v>1394.8068584600737</v>
      </c>
      <c r="CA21" s="190">
        <f t="shared" si="33"/>
        <v>1410.9612783538394</v>
      </c>
      <c r="CB21" s="190">
        <f t="shared" si="33"/>
        <v>1427.2960681122988</v>
      </c>
      <c r="CC21" s="190">
        <f t="shared" si="33"/>
        <v>1443.7154638483348</v>
      </c>
      <c r="CD21" s="190">
        <f t="shared" si="33"/>
        <v>1460.2342109806186</v>
      </c>
      <c r="CE21" s="190">
        <f t="shared" si="33"/>
        <v>1476.8660090593667</v>
      </c>
      <c r="CF21" s="190">
        <f t="shared" si="33"/>
        <v>1493.6235524247891</v>
      </c>
      <c r="CG21" s="190">
        <f t="shared" si="33"/>
        <v>1510.5185684984099</v>
      </c>
      <c r="CH21" s="190">
        <f t="shared" si="33"/>
        <v>1527.5618537990465</v>
      </c>
      <c r="CI21" s="191">
        <f t="shared" si="33"/>
        <v>1544.7633077709054</v>
      </c>
    </row>
    <row r="22" spans="45:88" x14ac:dyDescent="0.35">
      <c r="AS22" s="36"/>
      <c r="AT22" s="100" t="s">
        <v>2355</v>
      </c>
      <c r="AU22" s="76" t="s">
        <v>0</v>
      </c>
      <c r="AV22" s="189"/>
      <c r="AW22" s="190"/>
      <c r="AX22" s="192">
        <f>SUMPRODUCT(D21:AW21,RefTables!$B$91:$AU$91)</f>
        <v>0</v>
      </c>
      <c r="AY22" s="190">
        <f>SUMPRODUCT(E21:AX21,RefTables!$B$91:$AU$91)</f>
        <v>0</v>
      </c>
      <c r="AZ22" s="190">
        <f>SUMPRODUCT(F21:AY21,RefTables!$B$91:$AU$91)</f>
        <v>0</v>
      </c>
      <c r="BA22" s="190">
        <f>SUMPRODUCT(G21:AZ21,RefTables!$B$91:$AU$91)</f>
        <v>0</v>
      </c>
      <c r="BB22" s="190">
        <f>SUMPRODUCT(H21:BA21,RefTables!$B$91:$AU$91)</f>
        <v>0</v>
      </c>
      <c r="BC22" s="190">
        <f>SUMPRODUCT(I21:BB21,RefTables!$B$91:$AU$91)</f>
        <v>14.408315789473683</v>
      </c>
      <c r="BD22" s="190">
        <f>SUMPRODUCT(J21:BC21,RefTables!$B$91:$AU$91)</f>
        <v>37.577226815148215</v>
      </c>
      <c r="BE22" s="190">
        <f>SUMPRODUCT(K21:BD21,RefTables!$B$91:$AU$91)</f>
        <v>69.583235298281124</v>
      </c>
      <c r="BF22" s="190">
        <f>SUMPRODUCT(L21:BE21,RefTables!$B$91:$AU$91)</f>
        <v>110.46160865600585</v>
      </c>
      <c r="BG22" s="190">
        <f>SUMPRODUCT(M21:BF21,RefTables!$B$91:$AU$91)</f>
        <v>160.21001683175061</v>
      </c>
      <c r="BH22" s="190">
        <f>SUMPRODUCT(N21:BG21,RefTables!$B$91:$AU$91)</f>
        <v>218.79254530897407</v>
      </c>
      <c r="BI22" s="190">
        <f>SUMPRODUCT(O21:BH21,RefTables!$B$91:$AU$91)</f>
        <v>284.57896769472273</v>
      </c>
      <c r="BJ22" s="191">
        <f>SUMPRODUCT(P21:BI21,RefTables!$B$91:$AU$91)</f>
        <v>350.30893415766815</v>
      </c>
      <c r="BK22" s="192">
        <f>SUMPRODUCT(Q21:BJ21,RefTables!$B$91:$AU$91)</f>
        <v>416.04357582089079</v>
      </c>
      <c r="BL22" s="190">
        <f>SUMPRODUCT(R21:BK21,RefTables!$B$91:$AU$91)</f>
        <v>481.84315424764111</v>
      </c>
      <c r="BM22" s="190">
        <f>SUMPRODUCT(S21:BL21,RefTables!$B$91:$AU$91)</f>
        <v>547.7671237595938</v>
      </c>
      <c r="BN22" s="190">
        <f>SUMPRODUCT(T21:BM21,RefTables!$B$91:$AU$91)</f>
        <v>613.8741921449996</v>
      </c>
      <c r="BO22" s="190">
        <f>SUMPRODUCT(U21:BN21,RefTables!$B$91:$AU$91)</f>
        <v>680.22237983020887</v>
      </c>
      <c r="BP22" s="190">
        <f>SUMPRODUCT(V21:BO21,RefTables!$B$91:$AU$91)</f>
        <v>746.86907758566758</v>
      </c>
      <c r="BQ22" s="190">
        <f>SUMPRODUCT(W21:BP21,RefTables!$B$91:$AU$91)</f>
        <v>813.87110283520872</v>
      </c>
      <c r="BR22" s="190">
        <f>SUMPRODUCT(X21:BQ21,RefTables!$B$91:$AU$91)</f>
        <v>881.28475463527491</v>
      </c>
      <c r="BS22" s="190">
        <f>SUMPRODUCT(Y21:BR21,RefTables!$B$91:$AU$91)</f>
        <v>949.16586738860565</v>
      </c>
      <c r="BT22" s="190">
        <f>SUMPRODUCT(Z21:BS21,RefTables!$B$91:$AU$91)</f>
        <v>1017.5698633549072</v>
      </c>
      <c r="BU22" s="190">
        <f>SUMPRODUCT(AA21:BT21,RefTables!$B$91:$AU$91)</f>
        <v>1086.5518040190875</v>
      </c>
      <c r="BV22" s="190">
        <f>SUMPRODUCT(AB21:BU21,RefTables!$B$91:$AU$91)</f>
        <v>1141.7581245863075</v>
      </c>
      <c r="BW22" s="190">
        <f>SUMPRODUCT(AC21:BV21,RefTables!$B$91:$AU$91)</f>
        <v>1188.8910353719598</v>
      </c>
      <c r="BX22" s="190">
        <f>SUMPRODUCT(AD21:BW21,RefTables!$B$91:$AU$91)</f>
        <v>1227.9169359844705</v>
      </c>
      <c r="BY22" s="190">
        <f>SUMPRODUCT(AE21:BX21,RefTables!$B$91:$AU$91)</f>
        <v>1258.8365496237939</v>
      </c>
      <c r="BZ22" s="190">
        <f>SUMPRODUCT(AF21:BY21,RefTables!$B$91:$AU$91)</f>
        <v>1281.681364061162</v>
      </c>
      <c r="CA22" s="190">
        <f>SUMPRODUCT(AG21:BZ21,RefTables!$B$91:$AU$91)</f>
        <v>1296.5097228713107</v>
      </c>
      <c r="CB22" s="190">
        <f>SUMPRODUCT(AH21:CA21,RefTables!$B$91:$AU$91)</f>
        <v>1304.9844203989221</v>
      </c>
      <c r="CC22" s="190">
        <f>SUMPRODUCT(AI21:CB21,RefTables!$B$91:$AU$91)</f>
        <v>1314.3752996260978</v>
      </c>
      <c r="CD22" s="190">
        <f>SUMPRODUCT(AJ21:CC21,RefTables!$B$91:$AU$91)</f>
        <v>1324.6256823759454</v>
      </c>
      <c r="CE22" s="190">
        <f>SUMPRODUCT(AK21:CD21,RefTables!$B$91:$AU$91)</f>
        <v>1335.6805361060697</v>
      </c>
      <c r="CF22" s="190">
        <f>SUMPRODUCT(AL21:CE21,RefTables!$B$91:$AU$91)</f>
        <v>1347.4863565446099</v>
      </c>
      <c r="CG22" s="190">
        <f>SUMPRODUCT(AM21:CF21,RefTables!$B$91:$AU$91)</f>
        <v>1359.991054076298</v>
      </c>
      <c r="CH22" s="190">
        <f>SUMPRODUCT(AN21:CG21,RefTables!$B$91:$AU$91)</f>
        <v>1373.1438436804788</v>
      </c>
      <c r="CI22" s="191">
        <f>SUMPRODUCT(AO21:CH21,RefTables!$B$91:$AU$91)</f>
        <v>1386.895138230233</v>
      </c>
    </row>
    <row r="23" spans="45:88" x14ac:dyDescent="0.35">
      <c r="AS23" s="36"/>
      <c r="AT23" s="100" t="s">
        <v>2356</v>
      </c>
      <c r="AU23" s="76" t="s">
        <v>0</v>
      </c>
      <c r="AV23" s="189"/>
      <c r="AW23" s="190"/>
      <c r="AX23" s="192">
        <f>SUM($AV$21:AX21)-SUM($AV$22:AX22)</f>
        <v>0</v>
      </c>
      <c r="AY23" s="190">
        <f>SUM($AV$21:AY21)-SUM($AV$22:AY22)</f>
        <v>0</v>
      </c>
      <c r="AZ23" s="190">
        <f>SUM($AV$21:AZ21)-SUM($AV$22:AZ22)</f>
        <v>0</v>
      </c>
      <c r="BA23" s="190">
        <f>SUM($AV$21:BA21)-SUM($AV$22:BA22)</f>
        <v>0</v>
      </c>
      <c r="BB23" s="190">
        <f>SUM($AV$21:BB21)-SUM($AV$22:BB22)</f>
        <v>273.75799999999998</v>
      </c>
      <c r="BC23" s="190">
        <f>SUM($AV$21:BC21)-SUM($AV$22:BC22)</f>
        <v>699.55899369834242</v>
      </c>
      <c r="BD23" s="190">
        <f>SUM($AV$21:BD21)-SUM($AV$22:BD22)</f>
        <v>1270.0959280627194</v>
      </c>
      <c r="BE23" s="190">
        <f>SUM($AV$21:BE21)-SUM($AV$22:BE22)</f>
        <v>1977.2017865612079</v>
      </c>
      <c r="BF23" s="190">
        <f>SUM($AV$21:BF21)-SUM($AV$22:BF22)</f>
        <v>2811.9599332443527</v>
      </c>
      <c r="BG23" s="190">
        <f>SUM($AV$21:BG21)-SUM($AV$22:BG22)</f>
        <v>3764.8179574798478</v>
      </c>
      <c r="BH23" s="190">
        <f>SUM($AV$21:BH21)-SUM($AV$22:BH22)</f>
        <v>4795.9674375000986</v>
      </c>
      <c r="BI23" s="190">
        <f>SUM($AV$21:BI21)-SUM($AV$22:BI22)</f>
        <v>5760.257832601339</v>
      </c>
      <c r="BJ23" s="191">
        <f>SUM($AV$21:BJ21)-SUM($AV$22:BJ22)</f>
        <v>6658.9070900449005</v>
      </c>
      <c r="BK23" s="192">
        <f>SUM($AV$21:BK21)-SUM($AV$22:BK22)</f>
        <v>7493.0555043322674</v>
      </c>
      <c r="BL23" s="190">
        <f>SUM($AV$21:BL21)-SUM($AV$22:BL22)</f>
        <v>8263.767770811728</v>
      </c>
      <c r="BM23" s="190">
        <f>SUM($AV$21:BM21)-SUM($AV$22:BM22)</f>
        <v>8972.0349463748462</v>
      </c>
      <c r="BN23" s="190">
        <f>SUM($AV$21:BN21)-SUM($AV$22:BN22)</f>
        <v>9618.7763202488222</v>
      </c>
      <c r="BO23" s="190">
        <f>SUM($AV$21:BO21)-SUM($AV$22:BO22)</f>
        <v>10204.841197772328</v>
      </c>
      <c r="BP23" s="190">
        <f>SUM($AV$21:BP21)-SUM($AV$22:BP22)</f>
        <v>10731.010599927944</v>
      </c>
      <c r="BQ23" s="190">
        <f>SUM($AV$21:BQ21)-SUM($AV$22:BQ22)</f>
        <v>11197.998881293996</v>
      </c>
      <c r="BR23" s="190">
        <f>SUM($AV$21:BR21)-SUM($AV$22:BR22)</f>
        <v>11606.455268972004</v>
      </c>
      <c r="BS23" s="190">
        <f>SUM($AV$21:BS21)-SUM($AV$22:BS22)</f>
        <v>11956.965324943127</v>
      </c>
      <c r="BT23" s="190">
        <f>SUM($AV$21:BT21)-SUM($AV$22:BT22)</f>
        <v>12250.052334207647</v>
      </c>
      <c r="BU23" s="190">
        <f>SUM($AV$21:BU21)-SUM($AV$22:BU22)</f>
        <v>12486.178620965738</v>
      </c>
      <c r="BV23" s="190">
        <f>SUM($AV$21:BV21)-SUM($AV$22:BV22)</f>
        <v>12680.155110794642</v>
      </c>
      <c r="BW23" s="190">
        <f>SUM($AV$21:BW21)-SUM($AV$22:BW22)</f>
        <v>12840.870348239911</v>
      </c>
      <c r="BX23" s="190">
        <f>SUM($AV$21:BX21)-SUM($AV$22:BX22)</f>
        <v>12977.115165199357</v>
      </c>
      <c r="BY23" s="190">
        <f>SUM($AV$21:BY21)-SUM($AV$22:BY22)</f>
        <v>13097.549845224701</v>
      </c>
      <c r="BZ23" s="190">
        <f>SUM($AV$21:BZ21)-SUM($AV$22:BZ22)</f>
        <v>13210.675339623613</v>
      </c>
      <c r="CA23" s="190">
        <f>SUM($AV$21:CA21)-SUM($AV$22:CA22)</f>
        <v>13325.126895106143</v>
      </c>
      <c r="CB23" s="190">
        <f>SUM($AV$21:CB21)-SUM($AV$22:CB22)</f>
        <v>13447.43854281952</v>
      </c>
      <c r="CC23" s="190">
        <f>SUM($AV$21:CC21)-SUM($AV$22:CC22)</f>
        <v>13576.778707041754</v>
      </c>
      <c r="CD23" s="190">
        <f>SUM($AV$21:CD21)-SUM($AV$22:CD22)</f>
        <v>13712.387235646427</v>
      </c>
      <c r="CE23" s="190">
        <f>SUM($AV$21:CE21)-SUM($AV$22:CE22)</f>
        <v>13853.572708599728</v>
      </c>
      <c r="CF23" s="190">
        <f>SUM($AV$21:CF21)-SUM($AV$22:CF22)</f>
        <v>13999.709904479907</v>
      </c>
      <c r="CG23" s="190">
        <f>SUM($AV$21:CG21)-SUM($AV$22:CG22)</f>
        <v>14150.237418902019</v>
      </c>
      <c r="CH23" s="190">
        <f>SUM($AV$21:CH21)-SUM($AV$22:CH22)</f>
        <v>14304.655429020586</v>
      </c>
      <c r="CI23" s="191">
        <f>SUM($AV$21:CI21)-SUM($AV$22:CI22)</f>
        <v>14462.523598561256</v>
      </c>
    </row>
    <row r="24" spans="45:88" ht="18" thickBot="1" x14ac:dyDescent="0.4">
      <c r="AS24" s="29"/>
      <c r="AT24" s="29" t="s">
        <v>2390</v>
      </c>
      <c r="AU24" s="96" t="s">
        <v>1</v>
      </c>
      <c r="AV24" s="181"/>
      <c r="AW24" s="182">
        <f t="shared" ref="AW24:CI24" si="34">AW23/AW13</f>
        <v>0</v>
      </c>
      <c r="AX24" s="183">
        <f t="shared" si="34"/>
        <v>0</v>
      </c>
      <c r="AY24" s="183">
        <f t="shared" si="34"/>
        <v>0</v>
      </c>
      <c r="AZ24" s="183">
        <f t="shared" si="34"/>
        <v>0</v>
      </c>
      <c r="BA24" s="183">
        <f t="shared" si="34"/>
        <v>0</v>
      </c>
      <c r="BB24" s="183">
        <f t="shared" si="34"/>
        <v>3.3202625503580699E-3</v>
      </c>
      <c r="BC24" s="183">
        <f t="shared" si="34"/>
        <v>8.3921047775348812E-3</v>
      </c>
      <c r="BD24" s="183">
        <f t="shared" si="34"/>
        <v>1.5070373724427176E-2</v>
      </c>
      <c r="BE24" s="183">
        <f t="shared" si="34"/>
        <v>2.3204885959542832E-2</v>
      </c>
      <c r="BF24" s="183">
        <f t="shared" si="34"/>
        <v>3.2642132100273065E-2</v>
      </c>
      <c r="BG24" s="183">
        <f t="shared" si="34"/>
        <v>4.3226922417851046E-2</v>
      </c>
      <c r="BH24" s="183">
        <f t="shared" si="34"/>
        <v>5.4466253944154872E-2</v>
      </c>
      <c r="BI24" s="183">
        <f t="shared" si="34"/>
        <v>6.4704449928647031E-2</v>
      </c>
      <c r="BJ24" s="183">
        <f t="shared" si="34"/>
        <v>7.398371366214973E-2</v>
      </c>
      <c r="BK24" s="184">
        <f t="shared" si="34"/>
        <v>8.2344209944421001E-2</v>
      </c>
      <c r="BL24" s="183">
        <f t="shared" si="34"/>
        <v>8.9824160520004429E-2</v>
      </c>
      <c r="BM24" s="183">
        <f t="shared" si="34"/>
        <v>9.6459935015243956E-2</v>
      </c>
      <c r="BN24" s="183">
        <f t="shared" si="34"/>
        <v>0.10228613758821378</v>
      </c>
      <c r="BO24" s="183">
        <f>BO23/BO13</f>
        <v>0.10733568949334493</v>
      </c>
      <c r="BP24" s="183">
        <f t="shared" si="34"/>
        <v>0.11163990775302772</v>
      </c>
      <c r="BQ24" s="183">
        <f t="shared" si="34"/>
        <v>0.11522858011941724</v>
      </c>
      <c r="BR24" s="183">
        <f t="shared" si="34"/>
        <v>0.11813003650104141</v>
      </c>
      <c r="BS24" s="183">
        <f t="shared" si="34"/>
        <v>0.12037121702059009</v>
      </c>
      <c r="BT24" s="183">
        <f t="shared" si="34"/>
        <v>0.12197773686242991</v>
      </c>
      <c r="BU24" s="183">
        <f t="shared" si="34"/>
        <v>0.12297394806092453</v>
      </c>
      <c r="BV24" s="183">
        <f t="shared" si="34"/>
        <v>0.12352335655629991</v>
      </c>
      <c r="BW24" s="183">
        <f t="shared" si="34"/>
        <v>0.12372570150356187</v>
      </c>
      <c r="BX24" s="183">
        <f t="shared" si="34"/>
        <v>0.12367575440574477</v>
      </c>
      <c r="BY24" s="183">
        <f t="shared" si="34"/>
        <v>0.12346316751662634</v>
      </c>
      <c r="BZ24" s="183">
        <f t="shared" si="34"/>
        <v>0.12314802913812208</v>
      </c>
      <c r="CA24" s="183">
        <f t="shared" si="34"/>
        <v>0.12283691219229112</v>
      </c>
      <c r="CB24" s="183">
        <f t="shared" si="34"/>
        <v>0.12258919599270919</v>
      </c>
      <c r="CC24" s="183">
        <f t="shared" si="34"/>
        <v>0.1223952205108714</v>
      </c>
      <c r="CD24" s="183">
        <f t="shared" si="34"/>
        <v>0.12224634414458237</v>
      </c>
      <c r="CE24" s="183">
        <f t="shared" si="34"/>
        <v>0.12213487452423161</v>
      </c>
      <c r="CF24" s="183">
        <f t="shared" si="34"/>
        <v>0.12205400367185155</v>
      </c>
      <c r="CG24" s="183">
        <f t="shared" si="34"/>
        <v>0.12199774725726069</v>
      </c>
      <c r="CH24" s="183">
        <f t="shared" si="34"/>
        <v>0.12196088771005564</v>
      </c>
      <c r="CI24" s="182">
        <f t="shared" si="34"/>
        <v>0.12193892095988584</v>
      </c>
    </row>
    <row r="25" spans="45:88" ht="18.75" thickTop="1" thickBot="1" x14ac:dyDescent="0.4">
      <c r="AS25" s="36"/>
      <c r="AT25" s="36"/>
      <c r="AU25" s="34"/>
      <c r="AV25" s="174"/>
      <c r="AW25" s="174"/>
      <c r="AX25" s="166"/>
      <c r="AY25" s="166"/>
      <c r="AZ25" s="166"/>
      <c r="BA25" s="166"/>
      <c r="BB25" s="166"/>
      <c r="BC25" s="166"/>
      <c r="BD25" s="166"/>
      <c r="BE25" s="166"/>
      <c r="BF25" s="166"/>
      <c r="BG25" s="166"/>
      <c r="BH25" s="166"/>
      <c r="BI25" s="166"/>
      <c r="BJ25" s="166"/>
      <c r="BK25" s="166"/>
      <c r="BL25" s="166"/>
      <c r="BM25" s="166"/>
      <c r="BN25" s="166"/>
      <c r="BO25" s="166"/>
      <c r="BP25" s="166"/>
      <c r="BQ25" s="166"/>
      <c r="BR25" s="166"/>
      <c r="BS25" s="166"/>
      <c r="BT25" s="166"/>
      <c r="BU25" s="166"/>
      <c r="BV25" s="166"/>
      <c r="BW25" s="166"/>
      <c r="BX25" s="166"/>
      <c r="BY25" s="166"/>
      <c r="BZ25" s="166"/>
      <c r="CA25" s="166"/>
      <c r="CB25" s="166"/>
      <c r="CC25" s="166"/>
      <c r="CD25" s="166"/>
      <c r="CE25" s="166"/>
      <c r="CF25" s="166"/>
      <c r="CG25" s="166"/>
      <c r="CH25" s="166"/>
      <c r="CI25" s="166"/>
      <c r="CJ25" s="36"/>
    </row>
    <row r="26" spans="45:88" ht="22.5" thickTop="1" x14ac:dyDescent="0.45">
      <c r="AS26" s="93" t="s">
        <v>2360</v>
      </c>
      <c r="AT26" s="94"/>
      <c r="AU26" s="152"/>
      <c r="AV26" s="160"/>
      <c r="AW26" s="161"/>
      <c r="AX26" s="162"/>
      <c r="AY26" s="161"/>
      <c r="AZ26" s="161"/>
      <c r="BA26" s="161"/>
      <c r="BB26" s="161"/>
      <c r="BC26" s="161"/>
      <c r="BD26" s="161"/>
      <c r="BE26" s="161"/>
      <c r="BF26" s="161"/>
      <c r="BG26" s="161"/>
      <c r="BH26" s="161"/>
      <c r="BI26" s="161"/>
      <c r="BJ26" s="163"/>
      <c r="BK26" s="161"/>
      <c r="BL26" s="161"/>
      <c r="BM26" s="161"/>
      <c r="BN26" s="161"/>
      <c r="BO26" s="161"/>
      <c r="BP26" s="161"/>
      <c r="BQ26" s="161"/>
      <c r="BR26" s="161"/>
      <c r="BS26" s="161"/>
      <c r="BT26" s="161"/>
      <c r="BU26" s="161"/>
      <c r="BV26" s="161"/>
      <c r="BW26" s="161"/>
      <c r="BX26" s="161"/>
      <c r="BY26" s="161"/>
      <c r="BZ26" s="161"/>
      <c r="CA26" s="161"/>
      <c r="CB26" s="161"/>
      <c r="CC26" s="161"/>
      <c r="CD26" s="161"/>
      <c r="CE26" s="161"/>
      <c r="CF26" s="161"/>
      <c r="CG26" s="161"/>
      <c r="CH26" s="161"/>
      <c r="CI26" s="163"/>
    </row>
    <row r="27" spans="45:88" x14ac:dyDescent="0.35">
      <c r="AS27" s="36"/>
      <c r="AT27" s="36" t="s">
        <v>2416</v>
      </c>
      <c r="AU27" s="76" t="s">
        <v>1</v>
      </c>
      <c r="AV27" s="159"/>
      <c r="AW27" s="159"/>
      <c r="AX27" s="193">
        <f>IF(AX18&lt;0.5%,100%,IF(AND(AX18&gt;=0.5%,AX18&lt;1%),120%,IF(AX18&gt;=1%,140%)))</f>
        <v>1</v>
      </c>
      <c r="AY27" s="194">
        <f t="shared" ref="AY27:CI27" si="35">IF(AY18&lt;0.5%,100%,IF(AND(AY18&gt;=0.5%,AY18&lt;1%),120%,IF(AY18&gt;=1%,140%)))</f>
        <v>1</v>
      </c>
      <c r="AZ27" s="194">
        <f t="shared" si="35"/>
        <v>1</v>
      </c>
      <c r="BA27" s="194">
        <f t="shared" si="35"/>
        <v>1</v>
      </c>
      <c r="BB27" s="194">
        <f t="shared" si="35"/>
        <v>1</v>
      </c>
      <c r="BC27" s="194">
        <f t="shared" si="35"/>
        <v>1.2</v>
      </c>
      <c r="BD27" s="194">
        <f t="shared" si="35"/>
        <v>1.2</v>
      </c>
      <c r="BE27" s="194">
        <f t="shared" si="35"/>
        <v>1.2</v>
      </c>
      <c r="BF27" s="194">
        <f t="shared" si="35"/>
        <v>1.4</v>
      </c>
      <c r="BG27" s="194">
        <f t="shared" si="35"/>
        <v>1.4</v>
      </c>
      <c r="BH27" s="194">
        <f t="shared" si="35"/>
        <v>1.4</v>
      </c>
      <c r="BI27" s="194">
        <f t="shared" si="35"/>
        <v>1.4</v>
      </c>
      <c r="BJ27" s="195">
        <f t="shared" si="35"/>
        <v>1.4</v>
      </c>
      <c r="BK27" s="194">
        <f t="shared" si="35"/>
        <v>1.4</v>
      </c>
      <c r="BL27" s="194">
        <f t="shared" si="35"/>
        <v>1.4</v>
      </c>
      <c r="BM27" s="194">
        <f t="shared" si="35"/>
        <v>1.4</v>
      </c>
      <c r="BN27" s="194">
        <f t="shared" si="35"/>
        <v>1.4</v>
      </c>
      <c r="BO27" s="194">
        <f t="shared" si="35"/>
        <v>1.4</v>
      </c>
      <c r="BP27" s="194">
        <f t="shared" si="35"/>
        <v>1.4</v>
      </c>
      <c r="BQ27" s="194">
        <f t="shared" si="35"/>
        <v>1.4</v>
      </c>
      <c r="BR27" s="194">
        <f t="shared" si="35"/>
        <v>1.4</v>
      </c>
      <c r="BS27" s="194">
        <f t="shared" si="35"/>
        <v>1.4</v>
      </c>
      <c r="BT27" s="194">
        <f t="shared" si="35"/>
        <v>1.4</v>
      </c>
      <c r="BU27" s="194">
        <f t="shared" si="35"/>
        <v>1.4</v>
      </c>
      <c r="BV27" s="194">
        <f t="shared" si="35"/>
        <v>1.4</v>
      </c>
      <c r="BW27" s="194">
        <f t="shared" si="35"/>
        <v>1.4</v>
      </c>
      <c r="BX27" s="194">
        <f t="shared" si="35"/>
        <v>1.4</v>
      </c>
      <c r="BY27" s="194">
        <f t="shared" si="35"/>
        <v>1.4</v>
      </c>
      <c r="BZ27" s="194">
        <f t="shared" si="35"/>
        <v>1.4</v>
      </c>
      <c r="CA27" s="194">
        <f t="shared" si="35"/>
        <v>1.4</v>
      </c>
      <c r="CB27" s="194">
        <f t="shared" si="35"/>
        <v>1.4</v>
      </c>
      <c r="CC27" s="194">
        <f t="shared" si="35"/>
        <v>1.4</v>
      </c>
      <c r="CD27" s="194">
        <f t="shared" si="35"/>
        <v>1.4</v>
      </c>
      <c r="CE27" s="194">
        <f t="shared" si="35"/>
        <v>1.4</v>
      </c>
      <c r="CF27" s="194">
        <f t="shared" si="35"/>
        <v>1.4</v>
      </c>
      <c r="CG27" s="194">
        <f t="shared" si="35"/>
        <v>1.4</v>
      </c>
      <c r="CH27" s="194">
        <f t="shared" si="35"/>
        <v>1.4</v>
      </c>
      <c r="CI27" s="195">
        <f t="shared" si="35"/>
        <v>1.4</v>
      </c>
    </row>
    <row r="28" spans="45:88" x14ac:dyDescent="0.35">
      <c r="AS28" s="36"/>
      <c r="AT28" s="36" t="s">
        <v>2361</v>
      </c>
      <c r="AU28" s="34" t="s">
        <v>2375</v>
      </c>
      <c r="AV28" s="164"/>
      <c r="AW28" s="252"/>
      <c r="AX28" s="196">
        <f>55*AX27</f>
        <v>55</v>
      </c>
      <c r="AY28" s="197">
        <f t="shared" ref="AY28:CI28" si="36">55*AY27</f>
        <v>55</v>
      </c>
      <c r="AZ28" s="197">
        <f t="shared" si="36"/>
        <v>55</v>
      </c>
      <c r="BA28" s="197">
        <f t="shared" si="36"/>
        <v>55</v>
      </c>
      <c r="BB28" s="197">
        <f t="shared" si="36"/>
        <v>55</v>
      </c>
      <c r="BC28" s="197">
        <f t="shared" si="36"/>
        <v>66</v>
      </c>
      <c r="BD28" s="197">
        <f t="shared" si="36"/>
        <v>66</v>
      </c>
      <c r="BE28" s="197">
        <f t="shared" si="36"/>
        <v>66</v>
      </c>
      <c r="BF28" s="197">
        <f t="shared" si="36"/>
        <v>77</v>
      </c>
      <c r="BG28" s="197">
        <f t="shared" si="36"/>
        <v>77</v>
      </c>
      <c r="BH28" s="197">
        <f t="shared" si="36"/>
        <v>77</v>
      </c>
      <c r="BI28" s="197">
        <f t="shared" si="36"/>
        <v>77</v>
      </c>
      <c r="BJ28" s="198">
        <f t="shared" si="36"/>
        <v>77</v>
      </c>
      <c r="BK28" s="196">
        <f t="shared" si="36"/>
        <v>77</v>
      </c>
      <c r="BL28" s="197">
        <f t="shared" si="36"/>
        <v>77</v>
      </c>
      <c r="BM28" s="197">
        <f t="shared" si="36"/>
        <v>77</v>
      </c>
      <c r="BN28" s="197">
        <f t="shared" si="36"/>
        <v>77</v>
      </c>
      <c r="BO28" s="197">
        <f t="shared" si="36"/>
        <v>77</v>
      </c>
      <c r="BP28" s="197">
        <f t="shared" si="36"/>
        <v>77</v>
      </c>
      <c r="BQ28" s="197">
        <f t="shared" si="36"/>
        <v>77</v>
      </c>
      <c r="BR28" s="197">
        <f t="shared" si="36"/>
        <v>77</v>
      </c>
      <c r="BS28" s="197">
        <f t="shared" si="36"/>
        <v>77</v>
      </c>
      <c r="BT28" s="197">
        <f t="shared" si="36"/>
        <v>77</v>
      </c>
      <c r="BU28" s="197">
        <f t="shared" si="36"/>
        <v>77</v>
      </c>
      <c r="BV28" s="197">
        <f t="shared" si="36"/>
        <v>77</v>
      </c>
      <c r="BW28" s="197">
        <f t="shared" si="36"/>
        <v>77</v>
      </c>
      <c r="BX28" s="197">
        <f t="shared" si="36"/>
        <v>77</v>
      </c>
      <c r="BY28" s="197">
        <f t="shared" si="36"/>
        <v>77</v>
      </c>
      <c r="BZ28" s="197">
        <f t="shared" si="36"/>
        <v>77</v>
      </c>
      <c r="CA28" s="197">
        <f t="shared" si="36"/>
        <v>77</v>
      </c>
      <c r="CB28" s="197">
        <f t="shared" si="36"/>
        <v>77</v>
      </c>
      <c r="CC28" s="197">
        <f t="shared" si="36"/>
        <v>77</v>
      </c>
      <c r="CD28" s="197">
        <f t="shared" si="36"/>
        <v>77</v>
      </c>
      <c r="CE28" s="197">
        <f t="shared" si="36"/>
        <v>77</v>
      </c>
      <c r="CF28" s="197">
        <f t="shared" si="36"/>
        <v>77</v>
      </c>
      <c r="CG28" s="197">
        <f t="shared" si="36"/>
        <v>77</v>
      </c>
      <c r="CH28" s="197">
        <f t="shared" si="36"/>
        <v>77</v>
      </c>
      <c r="CI28" s="198">
        <f t="shared" si="36"/>
        <v>77</v>
      </c>
    </row>
    <row r="29" spans="45:88" x14ac:dyDescent="0.35">
      <c r="AS29" s="231"/>
      <c r="AT29" s="231" t="s">
        <v>2414</v>
      </c>
      <c r="AU29" s="232"/>
      <c r="AV29" s="253"/>
      <c r="AW29" s="254"/>
      <c r="AX29" s="249"/>
      <c r="AY29" s="250"/>
      <c r="AZ29" s="250"/>
      <c r="BA29" s="250"/>
      <c r="BB29" s="250"/>
      <c r="BC29" s="250"/>
      <c r="BD29" s="250"/>
      <c r="BE29" s="250"/>
      <c r="BF29" s="250"/>
      <c r="BG29" s="250"/>
      <c r="BH29" s="250"/>
      <c r="BI29" s="250"/>
      <c r="BJ29" s="251"/>
      <c r="BK29" s="249"/>
      <c r="BL29" s="250"/>
      <c r="BM29" s="250"/>
      <c r="BN29" s="250"/>
      <c r="BO29" s="250"/>
      <c r="BP29" s="250"/>
      <c r="BQ29" s="250"/>
      <c r="BR29" s="250"/>
      <c r="BS29" s="250"/>
      <c r="BT29" s="250"/>
      <c r="BU29" s="250"/>
      <c r="BV29" s="250"/>
      <c r="BW29" s="250"/>
      <c r="BX29" s="250"/>
      <c r="BY29" s="250"/>
      <c r="BZ29" s="250"/>
      <c r="CA29" s="250"/>
      <c r="CB29" s="250"/>
      <c r="CC29" s="250"/>
      <c r="CD29" s="250"/>
      <c r="CE29" s="250"/>
      <c r="CF29" s="250"/>
      <c r="CG29" s="250"/>
      <c r="CH29" s="250"/>
      <c r="CI29" s="251"/>
    </row>
    <row r="30" spans="45:88" x14ac:dyDescent="0.35">
      <c r="AS30" s="36"/>
      <c r="AT30" s="267" t="s">
        <v>2403</v>
      </c>
      <c r="AU30" s="34" t="s">
        <v>2375</v>
      </c>
      <c r="AV30" s="164"/>
      <c r="AW30" s="252"/>
      <c r="AX30" s="196">
        <f>INDEX(LevelizationSchedule!$G$7:$G$44,MATCH(AX$4,LevelizationSchedule!$B$7:$B$44,0))</f>
        <v>0</v>
      </c>
      <c r="AY30" s="197">
        <f>INDEX(LevelizationSchedule!$G$7:$G$44,MATCH(AY$4,LevelizationSchedule!$B$7:$B$44,0))</f>
        <v>0</v>
      </c>
      <c r="AZ30" s="197">
        <f>INDEX(LevelizationSchedule!$G$7:$G$44,MATCH(AZ$4,LevelizationSchedule!$B$7:$B$44,0))</f>
        <v>0</v>
      </c>
      <c r="BA30" s="197">
        <f>INDEX(LevelizationSchedule!$G$7:$G$44,MATCH(BA$4,LevelizationSchedule!$B$7:$B$44,0))</f>
        <v>0</v>
      </c>
      <c r="BB30" s="197">
        <f>INDEX(LevelizationSchedule!$G$7:$G$44,MATCH(BB$4,LevelizationSchedule!$B$7:$B$44,0))</f>
        <v>6.5088934148849074</v>
      </c>
      <c r="BC30" s="197">
        <f>INDEX(LevelizationSchedule!$G$7:$G$44,MATCH(BC$4,LevelizationSchedule!$B$7:$B$44,0))</f>
        <v>7.8106720978618869</v>
      </c>
      <c r="BD30" s="197">
        <f>INDEX(LevelizationSchedule!$G$7:$G$44,MATCH(BD$4,LevelizationSchedule!$B$7:$B$44,0))</f>
        <v>7.8106720978618869</v>
      </c>
      <c r="BE30" s="197">
        <f>INDEX(LevelizationSchedule!$G$7:$G$44,MATCH(BE$4,LevelizationSchedule!$B$7:$B$44,0))</f>
        <v>7.8106720978618851</v>
      </c>
      <c r="BF30" s="197">
        <f>INDEX(LevelizationSchedule!$G$7:$G$44,MATCH(BF$4,LevelizationSchedule!$B$7:$B$44,0))</f>
        <v>9.1124507808388682</v>
      </c>
      <c r="BG30" s="197">
        <f>INDEX(LevelizationSchedule!$G$7:$G$44,MATCH(BG$4,LevelizationSchedule!$B$7:$B$44,0))</f>
        <v>9.1124507808388699</v>
      </c>
      <c r="BH30" s="197">
        <f>INDEX(LevelizationSchedule!$G$7:$G$44,MATCH(BH$4,LevelizationSchedule!$B$7:$B$44,0))</f>
        <v>9.1124507808388682</v>
      </c>
      <c r="BI30" s="197">
        <f>INDEX(LevelizationSchedule!$G$7:$G$44,MATCH(BI$4,LevelizationSchedule!$B$7:$B$44,0))</f>
        <v>9.1124507808388699</v>
      </c>
      <c r="BJ30" s="198">
        <f>INDEX(LevelizationSchedule!$G$7:$G$44,MATCH(BJ$4,LevelizationSchedule!$B$7:$B$44,0))</f>
        <v>9.1124507808388664</v>
      </c>
      <c r="BK30" s="196">
        <f>INDEX(LevelizationSchedule!$G$7:$G$44,MATCH(BK$4,LevelizationSchedule!$B$7:$B$44,0))</f>
        <v>9.1124507808388682</v>
      </c>
      <c r="BL30" s="197">
        <f>INDEX(LevelizationSchedule!$G$7:$G$44,MATCH(BL$4,LevelizationSchedule!$B$7:$B$44,0))</f>
        <v>9.1124507808388699</v>
      </c>
      <c r="BM30" s="197">
        <f>INDEX(LevelizationSchedule!$G$7:$G$44,MATCH(BM$4,LevelizationSchedule!$B$7:$B$44,0))</f>
        <v>9.1124507808388682</v>
      </c>
      <c r="BN30" s="197">
        <f>INDEX(LevelizationSchedule!$G$7:$G$44,MATCH(BN$4,LevelizationSchedule!$B$7:$B$44,0))</f>
        <v>9.1124507808388682</v>
      </c>
      <c r="BO30" s="197">
        <f>INDEX(LevelizationSchedule!$G$7:$G$44,MATCH(BO$4,LevelizationSchedule!$B$7:$B$44,0))</f>
        <v>9.1124507808388664</v>
      </c>
      <c r="BP30" s="197">
        <f>INDEX(LevelizationSchedule!$G$7:$G$44,MATCH(BP$4,LevelizationSchedule!$B$7:$B$44,0))</f>
        <v>9.1124507808388682</v>
      </c>
      <c r="BQ30" s="197">
        <f>INDEX(LevelizationSchedule!$G$7:$G$44,MATCH(BQ$4,LevelizationSchedule!$B$7:$B$44,0))</f>
        <v>9.1124507808388699</v>
      </c>
      <c r="BR30" s="197">
        <f>INDEX(LevelizationSchedule!$G$7:$G$44,MATCH(BR$4,LevelizationSchedule!$B$7:$B$44,0))</f>
        <v>9.1124507808388664</v>
      </c>
      <c r="BS30" s="197">
        <f>INDEX(LevelizationSchedule!$G$7:$G$44,MATCH(BS$4,LevelizationSchedule!$B$7:$B$44,0))</f>
        <v>9.1124507808388682</v>
      </c>
      <c r="BT30" s="197">
        <f>INDEX(LevelizationSchedule!$G$7:$G$44,MATCH(BT$4,LevelizationSchedule!$B$7:$B$44,0))</f>
        <v>9.1124507808388664</v>
      </c>
      <c r="BU30" s="197">
        <f>INDEX(LevelizationSchedule!$G$7:$G$44,MATCH(BU$4,LevelizationSchedule!$B$7:$B$44,0))</f>
        <v>9.1124507808388682</v>
      </c>
      <c r="BV30" s="197">
        <f>INDEX(LevelizationSchedule!$G$7:$G$44,MATCH(BV$4,LevelizationSchedule!$B$7:$B$44,0))</f>
        <v>9.1124507808388682</v>
      </c>
      <c r="BW30" s="197">
        <f>INDEX(LevelizationSchedule!$G$7:$G$44,MATCH(BW$4,LevelizationSchedule!$B$7:$B$44,0))</f>
        <v>9.1124507808388682</v>
      </c>
      <c r="BX30" s="197">
        <f>INDEX(LevelizationSchedule!$G$7:$G$44,MATCH(BX$4,LevelizationSchedule!$B$7:$B$44,0))</f>
        <v>9.1124507808388682</v>
      </c>
      <c r="BY30" s="197">
        <f>INDEX(LevelizationSchedule!$G$7:$G$44,MATCH(BY$4,LevelizationSchedule!$B$7:$B$44,0))</f>
        <v>9.1124507808388664</v>
      </c>
      <c r="BZ30" s="197">
        <f>INDEX(LevelizationSchedule!$G$7:$G$44,MATCH(BZ$4,LevelizationSchedule!$B$7:$B$44,0))</f>
        <v>9.1124507808388682</v>
      </c>
      <c r="CA30" s="197">
        <f>INDEX(LevelizationSchedule!$G$7:$G$44,MATCH(CA$4,LevelizationSchedule!$B$7:$B$44,0))</f>
        <v>9.1124507808388664</v>
      </c>
      <c r="CB30" s="197">
        <f>INDEX(LevelizationSchedule!$G$7:$G$44,MATCH(CB$4,LevelizationSchedule!$B$7:$B$44,0))</f>
        <v>9.1124507808388682</v>
      </c>
      <c r="CC30" s="197">
        <f>INDEX(LevelizationSchedule!$G$7:$G$44,MATCH(CC$4,LevelizationSchedule!$B$7:$B$44,0))</f>
        <v>9.1124507808388682</v>
      </c>
      <c r="CD30" s="197">
        <f>INDEX(LevelizationSchedule!$G$7:$G$44,MATCH(CD$4,LevelizationSchedule!$B$7:$B$44,0))</f>
        <v>9.1124507808388682</v>
      </c>
      <c r="CE30" s="197">
        <f>INDEX(LevelizationSchedule!$G$7:$G$44,MATCH(CE$4,LevelizationSchedule!$B$7:$B$44,0))</f>
        <v>9.1124507808388682</v>
      </c>
      <c r="CF30" s="197">
        <f>INDEX(LevelizationSchedule!$G$7:$G$44,MATCH(CF$4,LevelizationSchedule!$B$7:$B$44,0))</f>
        <v>9.1124507808388682</v>
      </c>
      <c r="CG30" s="197">
        <f>INDEX(LevelizationSchedule!$G$7:$G$44,MATCH(CG$4,LevelizationSchedule!$B$7:$B$44,0))</f>
        <v>9.1124507808388664</v>
      </c>
      <c r="CH30" s="197">
        <f>INDEX(LevelizationSchedule!$G$7:$G$44,MATCH(CH$4,LevelizationSchedule!$B$7:$B$44,0))</f>
        <v>9.1124507808388646</v>
      </c>
      <c r="CI30" s="198">
        <f>INDEX(LevelizationSchedule!$G$7:$G$44,MATCH(CI$4,LevelizationSchedule!$B$7:$B$44,0))</f>
        <v>9.1124507808388664</v>
      </c>
    </row>
    <row r="31" spans="45:88" x14ac:dyDescent="0.35">
      <c r="AS31" s="36"/>
      <c r="AT31" s="267" t="s">
        <v>2397</v>
      </c>
      <c r="AU31" s="34" t="s">
        <v>2375</v>
      </c>
      <c r="AV31" s="164"/>
      <c r="AW31" s="252"/>
      <c r="AX31" s="196">
        <f>AX30*50%</f>
        <v>0</v>
      </c>
      <c r="AY31" s="197">
        <f t="shared" ref="AY31:CI31" si="37">AY30*50%</f>
        <v>0</v>
      </c>
      <c r="AZ31" s="197">
        <f t="shared" si="37"/>
        <v>0</v>
      </c>
      <c r="BA31" s="197">
        <f t="shared" si="37"/>
        <v>0</v>
      </c>
      <c r="BB31" s="197">
        <f t="shared" si="37"/>
        <v>3.2544467074424537</v>
      </c>
      <c r="BC31" s="197">
        <f t="shared" si="37"/>
        <v>3.9053360489309434</v>
      </c>
      <c r="BD31" s="197">
        <f t="shared" si="37"/>
        <v>3.9053360489309434</v>
      </c>
      <c r="BE31" s="197">
        <f t="shared" si="37"/>
        <v>3.9053360489309425</v>
      </c>
      <c r="BF31" s="197">
        <f t="shared" si="37"/>
        <v>4.5562253904194341</v>
      </c>
      <c r="BG31" s="197">
        <f t="shared" si="37"/>
        <v>4.556225390419435</v>
      </c>
      <c r="BH31" s="197">
        <f t="shared" si="37"/>
        <v>4.5562253904194341</v>
      </c>
      <c r="BI31" s="197">
        <f t="shared" si="37"/>
        <v>4.556225390419435</v>
      </c>
      <c r="BJ31" s="198">
        <f t="shared" si="37"/>
        <v>4.5562253904194332</v>
      </c>
      <c r="BK31" s="196">
        <f t="shared" si="37"/>
        <v>4.5562253904194341</v>
      </c>
      <c r="BL31" s="197">
        <f t="shared" si="37"/>
        <v>4.556225390419435</v>
      </c>
      <c r="BM31" s="197">
        <f t="shared" si="37"/>
        <v>4.5562253904194341</v>
      </c>
      <c r="BN31" s="197">
        <f t="shared" si="37"/>
        <v>4.5562253904194341</v>
      </c>
      <c r="BO31" s="197">
        <f t="shared" si="37"/>
        <v>4.5562253904194332</v>
      </c>
      <c r="BP31" s="197">
        <f t="shared" si="37"/>
        <v>4.5562253904194341</v>
      </c>
      <c r="BQ31" s="197">
        <f t="shared" si="37"/>
        <v>4.556225390419435</v>
      </c>
      <c r="BR31" s="197">
        <f t="shared" si="37"/>
        <v>4.5562253904194332</v>
      </c>
      <c r="BS31" s="197">
        <f t="shared" si="37"/>
        <v>4.5562253904194341</v>
      </c>
      <c r="BT31" s="197">
        <f t="shared" si="37"/>
        <v>4.5562253904194332</v>
      </c>
      <c r="BU31" s="197">
        <f t="shared" si="37"/>
        <v>4.5562253904194341</v>
      </c>
      <c r="BV31" s="197">
        <f t="shared" si="37"/>
        <v>4.5562253904194341</v>
      </c>
      <c r="BW31" s="197">
        <f t="shared" si="37"/>
        <v>4.5562253904194341</v>
      </c>
      <c r="BX31" s="197">
        <f t="shared" si="37"/>
        <v>4.5562253904194341</v>
      </c>
      <c r="BY31" s="197">
        <f t="shared" si="37"/>
        <v>4.5562253904194332</v>
      </c>
      <c r="BZ31" s="197">
        <f t="shared" si="37"/>
        <v>4.5562253904194341</v>
      </c>
      <c r="CA31" s="197">
        <f t="shared" si="37"/>
        <v>4.5562253904194332</v>
      </c>
      <c r="CB31" s="197">
        <f t="shared" si="37"/>
        <v>4.5562253904194341</v>
      </c>
      <c r="CC31" s="197">
        <f t="shared" si="37"/>
        <v>4.5562253904194341</v>
      </c>
      <c r="CD31" s="197">
        <f t="shared" si="37"/>
        <v>4.5562253904194341</v>
      </c>
      <c r="CE31" s="197">
        <f t="shared" si="37"/>
        <v>4.5562253904194341</v>
      </c>
      <c r="CF31" s="197">
        <f t="shared" si="37"/>
        <v>4.5562253904194341</v>
      </c>
      <c r="CG31" s="197">
        <f t="shared" si="37"/>
        <v>4.5562253904194332</v>
      </c>
      <c r="CH31" s="197">
        <f t="shared" si="37"/>
        <v>4.5562253904194323</v>
      </c>
      <c r="CI31" s="198">
        <f t="shared" si="37"/>
        <v>4.5562253904194332</v>
      </c>
    </row>
    <row r="32" spans="45:88" x14ac:dyDescent="0.35">
      <c r="AS32" s="36"/>
      <c r="AT32" s="244" t="s">
        <v>2398</v>
      </c>
      <c r="AU32" s="34" t="s">
        <v>2375</v>
      </c>
      <c r="AV32" s="164"/>
      <c r="AW32" s="252"/>
      <c r="AX32" s="196">
        <f>AX30*50%</f>
        <v>0</v>
      </c>
      <c r="AY32" s="197">
        <f t="shared" ref="AY32:CI32" si="38">AY30*50%</f>
        <v>0</v>
      </c>
      <c r="AZ32" s="197">
        <f t="shared" si="38"/>
        <v>0</v>
      </c>
      <c r="BA32" s="197">
        <f t="shared" si="38"/>
        <v>0</v>
      </c>
      <c r="BB32" s="197">
        <f t="shared" si="38"/>
        <v>3.2544467074424537</v>
      </c>
      <c r="BC32" s="197">
        <f t="shared" si="38"/>
        <v>3.9053360489309434</v>
      </c>
      <c r="BD32" s="197">
        <f t="shared" si="38"/>
        <v>3.9053360489309434</v>
      </c>
      <c r="BE32" s="197">
        <f t="shared" si="38"/>
        <v>3.9053360489309425</v>
      </c>
      <c r="BF32" s="197">
        <f t="shared" si="38"/>
        <v>4.5562253904194341</v>
      </c>
      <c r="BG32" s="197">
        <f t="shared" si="38"/>
        <v>4.556225390419435</v>
      </c>
      <c r="BH32" s="197">
        <f t="shared" si="38"/>
        <v>4.5562253904194341</v>
      </c>
      <c r="BI32" s="197">
        <f t="shared" si="38"/>
        <v>4.556225390419435</v>
      </c>
      <c r="BJ32" s="198">
        <f t="shared" si="38"/>
        <v>4.5562253904194332</v>
      </c>
      <c r="BK32" s="196">
        <f t="shared" si="38"/>
        <v>4.5562253904194341</v>
      </c>
      <c r="BL32" s="197">
        <f t="shared" si="38"/>
        <v>4.556225390419435</v>
      </c>
      <c r="BM32" s="197">
        <f t="shared" si="38"/>
        <v>4.5562253904194341</v>
      </c>
      <c r="BN32" s="197">
        <f t="shared" si="38"/>
        <v>4.5562253904194341</v>
      </c>
      <c r="BO32" s="197">
        <f t="shared" si="38"/>
        <v>4.5562253904194332</v>
      </c>
      <c r="BP32" s="197">
        <f t="shared" si="38"/>
        <v>4.5562253904194341</v>
      </c>
      <c r="BQ32" s="197">
        <f t="shared" si="38"/>
        <v>4.556225390419435</v>
      </c>
      <c r="BR32" s="197">
        <f t="shared" si="38"/>
        <v>4.5562253904194332</v>
      </c>
      <c r="BS32" s="197">
        <f t="shared" si="38"/>
        <v>4.5562253904194341</v>
      </c>
      <c r="BT32" s="197">
        <f t="shared" si="38"/>
        <v>4.5562253904194332</v>
      </c>
      <c r="BU32" s="197">
        <f t="shared" si="38"/>
        <v>4.5562253904194341</v>
      </c>
      <c r="BV32" s="197">
        <f t="shared" si="38"/>
        <v>4.5562253904194341</v>
      </c>
      <c r="BW32" s="197">
        <f t="shared" si="38"/>
        <v>4.5562253904194341</v>
      </c>
      <c r="BX32" s="197">
        <f t="shared" si="38"/>
        <v>4.5562253904194341</v>
      </c>
      <c r="BY32" s="197">
        <f t="shared" si="38"/>
        <v>4.5562253904194332</v>
      </c>
      <c r="BZ32" s="197">
        <f t="shared" si="38"/>
        <v>4.5562253904194341</v>
      </c>
      <c r="CA32" s="197">
        <f t="shared" si="38"/>
        <v>4.5562253904194332</v>
      </c>
      <c r="CB32" s="197">
        <f t="shared" si="38"/>
        <v>4.5562253904194341</v>
      </c>
      <c r="CC32" s="197">
        <f t="shared" si="38"/>
        <v>4.5562253904194341</v>
      </c>
      <c r="CD32" s="197">
        <f t="shared" si="38"/>
        <v>4.5562253904194341</v>
      </c>
      <c r="CE32" s="197">
        <f t="shared" si="38"/>
        <v>4.5562253904194341</v>
      </c>
      <c r="CF32" s="197">
        <f t="shared" si="38"/>
        <v>4.5562253904194341</v>
      </c>
      <c r="CG32" s="197">
        <f t="shared" si="38"/>
        <v>4.5562253904194332</v>
      </c>
      <c r="CH32" s="197">
        <f t="shared" si="38"/>
        <v>4.5562253904194323</v>
      </c>
      <c r="CI32" s="198">
        <f t="shared" si="38"/>
        <v>4.5562253904194332</v>
      </c>
    </row>
    <row r="33" spans="45:87" x14ac:dyDescent="0.35">
      <c r="AS33" s="231"/>
      <c r="AT33" s="247" t="s">
        <v>2418</v>
      </c>
      <c r="AU33" s="232"/>
      <c r="AV33" s="253"/>
      <c r="AW33" s="254"/>
      <c r="AX33" s="249"/>
      <c r="AY33" s="250"/>
      <c r="AZ33" s="250"/>
      <c r="BA33" s="250"/>
      <c r="BB33" s="250"/>
      <c r="BC33" s="250"/>
      <c r="BD33" s="250"/>
      <c r="BE33" s="250"/>
      <c r="BF33" s="250"/>
      <c r="BG33" s="250"/>
      <c r="BH33" s="250"/>
      <c r="BI33" s="250"/>
      <c r="BJ33" s="273"/>
      <c r="BK33" s="274"/>
      <c r="BL33" s="275"/>
      <c r="BM33" s="275"/>
      <c r="BN33" s="275"/>
      <c r="BO33" s="275"/>
      <c r="BP33" s="275"/>
      <c r="BQ33" s="275"/>
      <c r="BR33" s="275"/>
      <c r="BS33" s="275"/>
      <c r="BT33" s="250"/>
      <c r="BU33" s="250"/>
      <c r="BV33" s="250"/>
      <c r="BW33" s="250"/>
      <c r="BX33" s="250"/>
      <c r="BY33" s="250"/>
      <c r="BZ33" s="250"/>
      <c r="CA33" s="250"/>
      <c r="CB33" s="250"/>
      <c r="CC33" s="250"/>
      <c r="CD33" s="250"/>
      <c r="CE33" s="250"/>
      <c r="CF33" s="250"/>
      <c r="CG33" s="250"/>
      <c r="CH33" s="250"/>
      <c r="CI33" s="251"/>
    </row>
    <row r="34" spans="45:87" x14ac:dyDescent="0.35">
      <c r="AS34" s="36"/>
      <c r="AT34" s="244" t="s">
        <v>2418</v>
      </c>
      <c r="AU34" s="34" t="s">
        <v>2376</v>
      </c>
      <c r="AV34" s="164"/>
      <c r="AW34" s="252"/>
      <c r="AX34" s="286">
        <f>INDEX(LevelizationSchedule!$C$83:$C$120,MATCH(AX$4,LevelizationSchedule!$B$83:$B$120,0))</f>
        <v>0</v>
      </c>
      <c r="AY34" s="287">
        <f>INDEX(LevelizationSchedule!$C$83:$C$120,MATCH(AY$4,LevelizationSchedule!$B$83:$B$120,0))</f>
        <v>0</v>
      </c>
      <c r="AZ34" s="287">
        <f>INDEX(LevelizationSchedule!$C$83:$C$120,MATCH(AZ$4,LevelizationSchedule!$B$83:$B$120,0))</f>
        <v>0</v>
      </c>
      <c r="BA34" s="287">
        <f>INDEX(LevelizationSchedule!$C$83:$C$120,MATCH(BA$4,LevelizationSchedule!$B$83:$B$120,0))</f>
        <v>0</v>
      </c>
      <c r="BB34" s="287">
        <f>INDEX(LevelizationSchedule!$C$83:$C$120,MATCH(BB$4,LevelizationSchedule!$B$83:$B$120,0))</f>
        <v>17.818616434720624</v>
      </c>
      <c r="BC34" s="287">
        <f>INDEX(LevelizationSchedule!$C$83:$C$120,MATCH(BC$4,LevelizationSchedule!$B$83:$B$120,0))</f>
        <v>51.264100225459082</v>
      </c>
      <c r="BD34" s="287">
        <f>INDEX(LevelizationSchedule!$C$83:$C$120,MATCH(BD$4,LevelizationSchedule!$B$83:$B$120,0))</f>
        <v>96.01443374937746</v>
      </c>
      <c r="BE34" s="287">
        <f>INDEX(LevelizationSchedule!$C$83:$C$120,MATCH(BE$4,LevelizationSchedule!$B$83:$B$120,0))</f>
        <v>151.43171812498903</v>
      </c>
      <c r="BF34" s="287">
        <f>INDEX(LevelizationSchedule!$C$83:$C$120,MATCH(BF$4,LevelizationSchedule!$B$83:$B$120,0))</f>
        <v>229.124173438414</v>
      </c>
      <c r="BG34" s="287">
        <f>INDEX(LevelizationSchedule!$C$83:$C$120,MATCH(BG$4,LevelizationSchedule!$B$83:$B$120,0))</f>
        <v>317.57842196602797</v>
      </c>
      <c r="BH34" s="287">
        <f>INDEX(LevelizationSchedule!$C$83:$C$120,MATCH(BH$4,LevelizationSchedule!$B$83:$B$120,0))</f>
        <v>413.16694086762993</v>
      </c>
      <c r="BI34" s="287">
        <f>INDEX(LevelizationSchedule!$C$83:$C$120,MATCH(BI$4,LevelizationSchedule!$B$83:$B$120,0))</f>
        <v>502.6629585634679</v>
      </c>
      <c r="BJ34" s="288">
        <f>INDEX(LevelizationSchedule!$C$83:$C$120,MATCH(BJ$4,LevelizationSchedule!$B$83:$B$120,0))</f>
        <v>586.1774598982671</v>
      </c>
      <c r="BK34" s="286">
        <f>INDEX(LevelizationSchedule!$C$83:$C$120,MATCH(BK$4,LevelizationSchedule!$B$83:$B$120,0))</f>
        <v>663.81435364723188</v>
      </c>
      <c r="BL34" s="287">
        <f>INDEX(LevelizationSchedule!$C$83:$C$120,MATCH(BL$4,LevelizationSchedule!$B$83:$B$120,0))</f>
        <v>735.67065964994117</v>
      </c>
      <c r="BM34" s="287">
        <f>INDEX(LevelizationSchedule!$C$83:$C$120,MATCH(BM$4,LevelizationSchedule!$B$83:$B$120,0))</f>
        <v>801.8366874778485</v>
      </c>
      <c r="BN34" s="287">
        <f>INDEX(LevelizationSchedule!$C$83:$C$120,MATCH(BN$4,LevelizationSchedule!$B$83:$B$120,0))</f>
        <v>862.39620690931645</v>
      </c>
      <c r="BO34" s="287">
        <f>INDEX(LevelizationSchedule!$C$83:$C$120,MATCH(BO$4,LevelizationSchedule!$B$83:$B$120,0))</f>
        <v>917.42661047531021</v>
      </c>
      <c r="BP34" s="287">
        <f>INDEX(LevelizationSchedule!$C$83:$C$120,MATCH(BP$4,LevelizationSchedule!$B$83:$B$120,0))</f>
        <v>966.99906832845545</v>
      </c>
      <c r="BQ34" s="287">
        <f>INDEX(LevelizationSchedule!$C$83:$C$120,MATCH(BQ$4,LevelizationSchedule!$B$83:$B$120,0))</f>
        <v>1011.1786756781026</v>
      </c>
      <c r="BR34" s="287">
        <f>INDEX(LevelizationSchedule!$C$83:$C$120,MATCH(BR$4,LevelizationSchedule!$B$83:$B$120,0))</f>
        <v>1050.0245930243343</v>
      </c>
      <c r="BS34" s="287">
        <f>INDEX(LevelizationSchedule!$C$83:$C$120,MATCH(BS$4,LevelizationSchedule!$B$83:$B$120,0))</f>
        <v>1083.5901794144747</v>
      </c>
      <c r="BT34" s="287">
        <f>INDEX(LevelizationSchedule!$C$83:$C$120,MATCH(BT$4,LevelizationSchedule!$B$83:$B$120,0))</f>
        <v>1111.9231189366171</v>
      </c>
      <c r="BU34" s="287">
        <f>INDEX(LevelizationSchedule!$C$83:$C$120,MATCH(BU$4,LevelizationSchedule!$B$83:$B$120,0))</f>
        <v>1135.0655406559513</v>
      </c>
      <c r="BV34" s="287">
        <f>INDEX(LevelizationSchedule!$C$83:$C$120,MATCH(BV$4,LevelizationSchedule!$B$83:$B$120,0))</f>
        <v>1153.9919541088432</v>
      </c>
      <c r="BW34" s="287">
        <f>INDEX(LevelizationSchedule!$C$83:$C$120,MATCH(BW$4,LevelizationSchedule!$B$83:$B$120,0))</f>
        <v>1169.5858443643756</v>
      </c>
      <c r="BX34" s="287">
        <f>INDEX(LevelizationSchedule!$C$83:$C$120,MATCH(BX$4,LevelizationSchedule!$B$83:$B$120,0))</f>
        <v>1182.5332322015677</v>
      </c>
      <c r="BY34" s="287">
        <f>INDEX(LevelizationSchedule!$C$83:$C$120,MATCH(BY$4,LevelizationSchedule!$B$83:$B$120,0))</f>
        <v>1193.5077831419378</v>
      </c>
      <c r="BZ34" s="287">
        <f>INDEX(LevelizationSchedule!$C$83:$C$120,MATCH(BZ$4,LevelizationSchedule!$B$83:$B$120,0))</f>
        <v>1203.8162881396192</v>
      </c>
      <c r="CA34" s="287">
        <f>INDEX(LevelizationSchedule!$C$83:$C$120,MATCH(CA$4,LevelizationSchedule!$B$83:$B$120,0))</f>
        <v>1214.2456298008694</v>
      </c>
      <c r="CB34" s="287">
        <f>INDEX(LevelizationSchedule!$C$83:$C$120,MATCH(CB$4,LevelizationSchedule!$B$83:$B$120,0))</f>
        <v>1225.3912184979833</v>
      </c>
      <c r="CC34" s="287">
        <f>INDEX(LevelizationSchedule!$C$83:$C$120,MATCH(CC$4,LevelizationSchedule!$B$83:$B$120,0))</f>
        <v>1237.1772773025912</v>
      </c>
      <c r="CD34" s="287">
        <f>INDEX(LevelizationSchedule!$C$83:$C$120,MATCH(CD$4,LevelizationSchedule!$B$83:$B$120,0))</f>
        <v>1249.5345377263118</v>
      </c>
      <c r="CE34" s="287">
        <f>INDEX(LevelizationSchedule!$C$83:$C$120,MATCH(CE$4,LevelizationSchedule!$B$83:$B$120,0))</f>
        <v>1262.3999944588757</v>
      </c>
      <c r="CF34" s="287">
        <f>INDEX(LevelizationSchedule!$C$83:$C$120,MATCH(CF$4,LevelizationSchedule!$B$83:$B$120,0))</f>
        <v>1275.7166745059551</v>
      </c>
      <c r="CG34" s="287">
        <f>INDEX(LevelizationSchedule!$C$83:$C$120,MATCH(CG$4,LevelizationSchedule!$B$83:$B$120,0))</f>
        <v>1289.4334201692902</v>
      </c>
      <c r="CH34" s="287">
        <f>INDEX(LevelizationSchedule!$C$83:$C$120,MATCH(CH$4,LevelizationSchedule!$B$83:$B$120,0))</f>
        <v>1303.5046853380952</v>
      </c>
      <c r="CI34" s="288">
        <f>INDEX(LevelizationSchedule!$C$83:$C$120,MATCH(CI$4,LevelizationSchedule!$B$83:$B$120,0))</f>
        <v>1317.8903445861004</v>
      </c>
    </row>
    <row r="35" spans="45:87" x14ac:dyDescent="0.35">
      <c r="AS35" s="36"/>
      <c r="AT35" s="244" t="s">
        <v>2419</v>
      </c>
      <c r="AU35" s="34" t="s">
        <v>2376</v>
      </c>
      <c r="AV35" s="164"/>
      <c r="AW35" s="252"/>
      <c r="AX35" s="286">
        <f>AX34*50%</f>
        <v>0</v>
      </c>
      <c r="AY35" s="287">
        <f t="shared" ref="AY35:CI35" si="39">AY34*50%</f>
        <v>0</v>
      </c>
      <c r="AZ35" s="287">
        <f t="shared" si="39"/>
        <v>0</v>
      </c>
      <c r="BA35" s="287">
        <f t="shared" si="39"/>
        <v>0</v>
      </c>
      <c r="BB35" s="287">
        <f t="shared" si="39"/>
        <v>8.9093082173603122</v>
      </c>
      <c r="BC35" s="287">
        <f t="shared" si="39"/>
        <v>25.632050112729541</v>
      </c>
      <c r="BD35" s="287">
        <f t="shared" si="39"/>
        <v>48.00721687468873</v>
      </c>
      <c r="BE35" s="287">
        <f t="shared" si="39"/>
        <v>75.715859062494516</v>
      </c>
      <c r="BF35" s="287">
        <f t="shared" si="39"/>
        <v>114.562086719207</v>
      </c>
      <c r="BG35" s="287">
        <f t="shared" si="39"/>
        <v>158.78921098301399</v>
      </c>
      <c r="BH35" s="287">
        <f t="shared" si="39"/>
        <v>206.58347043381497</v>
      </c>
      <c r="BI35" s="287">
        <f t="shared" si="39"/>
        <v>251.33147928173395</v>
      </c>
      <c r="BJ35" s="288">
        <f t="shared" si="39"/>
        <v>293.08872994913355</v>
      </c>
      <c r="BK35" s="286">
        <f t="shared" si="39"/>
        <v>331.90717682361594</v>
      </c>
      <c r="BL35" s="287">
        <f t="shared" si="39"/>
        <v>367.83532982497059</v>
      </c>
      <c r="BM35" s="287">
        <f t="shared" si="39"/>
        <v>400.91834373892425</v>
      </c>
      <c r="BN35" s="287">
        <f t="shared" si="39"/>
        <v>431.19810345465822</v>
      </c>
      <c r="BO35" s="287">
        <f t="shared" si="39"/>
        <v>458.71330523765511</v>
      </c>
      <c r="BP35" s="287">
        <f t="shared" si="39"/>
        <v>483.49953416422773</v>
      </c>
      <c r="BQ35" s="287">
        <f t="shared" si="39"/>
        <v>505.58933783905132</v>
      </c>
      <c r="BR35" s="287">
        <f t="shared" si="39"/>
        <v>525.01229651216715</v>
      </c>
      <c r="BS35" s="287">
        <f t="shared" si="39"/>
        <v>541.79508970723737</v>
      </c>
      <c r="BT35" s="287">
        <f t="shared" si="39"/>
        <v>555.96155946830856</v>
      </c>
      <c r="BU35" s="287">
        <f t="shared" si="39"/>
        <v>567.53277032797564</v>
      </c>
      <c r="BV35" s="287">
        <f t="shared" si="39"/>
        <v>576.99597705442159</v>
      </c>
      <c r="BW35" s="287">
        <f t="shared" si="39"/>
        <v>584.79292218218779</v>
      </c>
      <c r="BX35" s="287">
        <f t="shared" si="39"/>
        <v>591.26661610078384</v>
      </c>
      <c r="BY35" s="287">
        <f t="shared" si="39"/>
        <v>596.7538915709689</v>
      </c>
      <c r="BZ35" s="287">
        <f t="shared" si="39"/>
        <v>601.90814406980962</v>
      </c>
      <c r="CA35" s="287">
        <f t="shared" si="39"/>
        <v>607.12281490043472</v>
      </c>
      <c r="CB35" s="287">
        <f t="shared" si="39"/>
        <v>612.69560924899167</v>
      </c>
      <c r="CC35" s="287">
        <f t="shared" si="39"/>
        <v>618.58863865129558</v>
      </c>
      <c r="CD35" s="287">
        <f t="shared" si="39"/>
        <v>624.76726886315589</v>
      </c>
      <c r="CE35" s="287">
        <f t="shared" si="39"/>
        <v>631.19999722943783</v>
      </c>
      <c r="CF35" s="287">
        <f t="shared" si="39"/>
        <v>637.85833725297755</v>
      </c>
      <c r="CG35" s="287">
        <f t="shared" si="39"/>
        <v>644.71671008464511</v>
      </c>
      <c r="CH35" s="287">
        <f t="shared" si="39"/>
        <v>651.75234266904761</v>
      </c>
      <c r="CI35" s="288">
        <f t="shared" si="39"/>
        <v>658.94517229305018</v>
      </c>
    </row>
    <row r="36" spans="45:87" x14ac:dyDescent="0.35">
      <c r="AS36" s="36"/>
      <c r="AT36" s="244" t="s">
        <v>2420</v>
      </c>
      <c r="AU36" s="34" t="s">
        <v>2376</v>
      </c>
      <c r="AV36" s="164"/>
      <c r="AW36" s="252"/>
      <c r="AX36" s="286">
        <f>AX34*50%</f>
        <v>0</v>
      </c>
      <c r="AY36" s="287">
        <f t="shared" ref="AY36:CI36" si="40">AY34*50%</f>
        <v>0</v>
      </c>
      <c r="AZ36" s="287">
        <f t="shared" si="40"/>
        <v>0</v>
      </c>
      <c r="BA36" s="287">
        <f t="shared" si="40"/>
        <v>0</v>
      </c>
      <c r="BB36" s="287">
        <f t="shared" si="40"/>
        <v>8.9093082173603122</v>
      </c>
      <c r="BC36" s="287">
        <f t="shared" si="40"/>
        <v>25.632050112729541</v>
      </c>
      <c r="BD36" s="287">
        <f t="shared" si="40"/>
        <v>48.00721687468873</v>
      </c>
      <c r="BE36" s="287">
        <f t="shared" si="40"/>
        <v>75.715859062494516</v>
      </c>
      <c r="BF36" s="287">
        <f t="shared" si="40"/>
        <v>114.562086719207</v>
      </c>
      <c r="BG36" s="287">
        <f t="shared" si="40"/>
        <v>158.78921098301399</v>
      </c>
      <c r="BH36" s="287">
        <f t="shared" si="40"/>
        <v>206.58347043381497</v>
      </c>
      <c r="BI36" s="287">
        <f t="shared" si="40"/>
        <v>251.33147928173395</v>
      </c>
      <c r="BJ36" s="288">
        <f t="shared" si="40"/>
        <v>293.08872994913355</v>
      </c>
      <c r="BK36" s="286">
        <f t="shared" si="40"/>
        <v>331.90717682361594</v>
      </c>
      <c r="BL36" s="287">
        <f t="shared" si="40"/>
        <v>367.83532982497059</v>
      </c>
      <c r="BM36" s="287">
        <f t="shared" si="40"/>
        <v>400.91834373892425</v>
      </c>
      <c r="BN36" s="287">
        <f t="shared" si="40"/>
        <v>431.19810345465822</v>
      </c>
      <c r="BO36" s="287">
        <f t="shared" si="40"/>
        <v>458.71330523765511</v>
      </c>
      <c r="BP36" s="287">
        <f t="shared" si="40"/>
        <v>483.49953416422773</v>
      </c>
      <c r="BQ36" s="287">
        <f t="shared" si="40"/>
        <v>505.58933783905132</v>
      </c>
      <c r="BR36" s="287">
        <f t="shared" si="40"/>
        <v>525.01229651216715</v>
      </c>
      <c r="BS36" s="287">
        <f t="shared" si="40"/>
        <v>541.79508970723737</v>
      </c>
      <c r="BT36" s="287">
        <f t="shared" si="40"/>
        <v>555.96155946830856</v>
      </c>
      <c r="BU36" s="287">
        <f t="shared" si="40"/>
        <v>567.53277032797564</v>
      </c>
      <c r="BV36" s="287">
        <f t="shared" si="40"/>
        <v>576.99597705442159</v>
      </c>
      <c r="BW36" s="287">
        <f t="shared" si="40"/>
        <v>584.79292218218779</v>
      </c>
      <c r="BX36" s="287">
        <f t="shared" si="40"/>
        <v>591.26661610078384</v>
      </c>
      <c r="BY36" s="287">
        <f t="shared" si="40"/>
        <v>596.7538915709689</v>
      </c>
      <c r="BZ36" s="287">
        <f t="shared" si="40"/>
        <v>601.90814406980962</v>
      </c>
      <c r="CA36" s="287">
        <f t="shared" si="40"/>
        <v>607.12281490043472</v>
      </c>
      <c r="CB36" s="287">
        <f t="shared" si="40"/>
        <v>612.69560924899167</v>
      </c>
      <c r="CC36" s="287">
        <f t="shared" si="40"/>
        <v>618.58863865129558</v>
      </c>
      <c r="CD36" s="287">
        <f t="shared" si="40"/>
        <v>624.76726886315589</v>
      </c>
      <c r="CE36" s="287">
        <f t="shared" si="40"/>
        <v>631.19999722943783</v>
      </c>
      <c r="CF36" s="287">
        <f t="shared" si="40"/>
        <v>637.85833725297755</v>
      </c>
      <c r="CG36" s="287">
        <f t="shared" si="40"/>
        <v>644.71671008464511</v>
      </c>
      <c r="CH36" s="287">
        <f t="shared" si="40"/>
        <v>651.75234266904761</v>
      </c>
      <c r="CI36" s="288">
        <f t="shared" si="40"/>
        <v>658.94517229305018</v>
      </c>
    </row>
    <row r="37" spans="45:87" x14ac:dyDescent="0.35">
      <c r="AS37" s="231"/>
      <c r="AT37" s="247" t="s">
        <v>2421</v>
      </c>
      <c r="AU37" s="232"/>
      <c r="AV37" s="253"/>
      <c r="AW37" s="254"/>
      <c r="AX37" s="249"/>
      <c r="AY37" s="250"/>
      <c r="AZ37" s="250"/>
      <c r="BA37" s="250"/>
      <c r="BB37" s="250"/>
      <c r="BC37" s="250"/>
      <c r="BD37" s="250"/>
      <c r="BE37" s="250"/>
      <c r="BF37" s="250"/>
      <c r="BG37" s="250"/>
      <c r="BH37" s="250"/>
      <c r="BI37" s="250"/>
      <c r="BJ37" s="273"/>
      <c r="BK37" s="274"/>
      <c r="BL37" s="275"/>
      <c r="BM37" s="275"/>
      <c r="BN37" s="275"/>
      <c r="BO37" s="275"/>
      <c r="BP37" s="275"/>
      <c r="BQ37" s="275"/>
      <c r="BR37" s="275"/>
      <c r="BS37" s="275"/>
      <c r="BT37" s="250"/>
      <c r="BU37" s="250"/>
      <c r="BV37" s="250"/>
      <c r="BW37" s="250"/>
      <c r="BX37" s="250"/>
      <c r="BY37" s="250"/>
      <c r="BZ37" s="250"/>
      <c r="CA37" s="250"/>
      <c r="CB37" s="250"/>
      <c r="CC37" s="250"/>
      <c r="CD37" s="250"/>
      <c r="CE37" s="250"/>
      <c r="CF37" s="250"/>
      <c r="CG37" s="250"/>
      <c r="CH37" s="250"/>
      <c r="CI37" s="251"/>
    </row>
    <row r="38" spans="45:87" x14ac:dyDescent="0.35">
      <c r="AS38" s="36"/>
      <c r="AT38" s="244" t="s">
        <v>2394</v>
      </c>
      <c r="AU38" s="34" t="s">
        <v>2376</v>
      </c>
      <c r="AV38" s="164"/>
      <c r="AW38" s="252"/>
      <c r="AX38" s="286">
        <f>SUM(AX39:AX40)</f>
        <v>0</v>
      </c>
      <c r="AY38" s="287">
        <f t="shared" ref="AY38:CI38" si="41">SUM(AY39:AY40)</f>
        <v>0</v>
      </c>
      <c r="AZ38" s="287">
        <f t="shared" si="41"/>
        <v>0</v>
      </c>
      <c r="BA38" s="287">
        <f t="shared" si="41"/>
        <v>0</v>
      </c>
      <c r="BB38" s="243">
        <f t="shared" si="41"/>
        <v>150.56689999999998</v>
      </c>
      <c r="BC38" s="243">
        <f t="shared" si="41"/>
        <v>290.53814426195868</v>
      </c>
      <c r="BD38" s="243">
        <f t="shared" si="41"/>
        <v>401.35534637848673</v>
      </c>
      <c r="BE38" s="243">
        <f t="shared" si="41"/>
        <v>512.61480190586803</v>
      </c>
      <c r="BF38" s="243">
        <f t="shared" si="41"/>
        <v>727.81921161114587</v>
      </c>
      <c r="BG38" s="243">
        <f t="shared" si="41"/>
        <v>857.06239162177906</v>
      </c>
      <c r="BH38" s="243">
        <f t="shared" si="41"/>
        <v>962.45535950350313</v>
      </c>
      <c r="BI38" s="243">
        <f t="shared" si="41"/>
        <v>961.62940935289157</v>
      </c>
      <c r="BJ38" s="301">
        <f t="shared" si="41"/>
        <v>961.69780753294719</v>
      </c>
      <c r="BK38" s="302">
        <f t="shared" si="41"/>
        <v>962.6478323833577</v>
      </c>
      <c r="BL38" s="243">
        <f t="shared" si="41"/>
        <v>964.46767395986762</v>
      </c>
      <c r="BM38" s="243">
        <f t="shared" si="41"/>
        <v>967.14641047848704</v>
      </c>
      <c r="BN38" s="243">
        <f t="shared" si="41"/>
        <v>970.67398583461193</v>
      </c>
      <c r="BO38" s="243">
        <f t="shared" si="41"/>
        <v>975.04118816236053</v>
      </c>
      <c r="BP38" s="287">
        <f t="shared" si="41"/>
        <v>980.23962940078718</v>
      </c>
      <c r="BQ38" s="287">
        <f t="shared" si="41"/>
        <v>986.26172583496896</v>
      </c>
      <c r="BR38" s="287">
        <f t="shared" si="41"/>
        <v>993.10067958122875</v>
      </c>
      <c r="BS38" s="287">
        <f t="shared" si="41"/>
        <v>1000.7504609869917</v>
      </c>
      <c r="BT38" s="287">
        <f t="shared" si="41"/>
        <v>1009.2057919169586</v>
      </c>
      <c r="BU38" s="287">
        <f t="shared" si="41"/>
        <v>1018.4621298984287</v>
      </c>
      <c r="BV38" s="287">
        <f t="shared" si="41"/>
        <v>1028.5156530997115</v>
      </c>
      <c r="BW38" s="287">
        <f t="shared" si="41"/>
        <v>1039.1968300692661</v>
      </c>
      <c r="BX38" s="287">
        <f t="shared" si="41"/>
        <v>1050.4045497668151</v>
      </c>
      <c r="BY38" s="287">
        <f t="shared" si="41"/>
        <v>1062.0388468298365</v>
      </c>
      <c r="BZ38" s="287">
        <f t="shared" si="41"/>
        <v>1074.0012810142568</v>
      </c>
      <c r="CA38" s="287">
        <f t="shared" si="41"/>
        <v>1086.4401843324563</v>
      </c>
      <c r="CB38" s="287">
        <f t="shared" si="41"/>
        <v>1099.0179724464701</v>
      </c>
      <c r="CC38" s="287">
        <f t="shared" si="41"/>
        <v>1111.6609071632179</v>
      </c>
      <c r="CD38" s="287">
        <f t="shared" si="41"/>
        <v>1124.3803424550763</v>
      </c>
      <c r="CE38" s="287">
        <f t="shared" si="41"/>
        <v>1137.1868269757124</v>
      </c>
      <c r="CF38" s="287">
        <f t="shared" si="41"/>
        <v>1150.0901353670877</v>
      </c>
      <c r="CG38" s="287">
        <f t="shared" si="41"/>
        <v>1163.0992977437754</v>
      </c>
      <c r="CH38" s="287">
        <f t="shared" si="41"/>
        <v>1176.2226274252657</v>
      </c>
      <c r="CI38" s="288">
        <f t="shared" si="41"/>
        <v>1189.4677469835972</v>
      </c>
    </row>
    <row r="39" spans="45:87" x14ac:dyDescent="0.35">
      <c r="AS39" s="36"/>
      <c r="AT39" s="244" t="s">
        <v>2385</v>
      </c>
      <c r="AU39" s="34" t="s">
        <v>2376</v>
      </c>
      <c r="AV39" s="164"/>
      <c r="AW39" s="252"/>
      <c r="AX39" s="286">
        <f>AX28*50%*AX21/100</f>
        <v>0</v>
      </c>
      <c r="AY39" s="287">
        <f t="shared" ref="AY39:CI39" si="42">AY28*50%*AY21/100</f>
        <v>0</v>
      </c>
      <c r="AZ39" s="287">
        <f t="shared" si="42"/>
        <v>0</v>
      </c>
      <c r="BA39" s="287">
        <f t="shared" si="42"/>
        <v>0</v>
      </c>
      <c r="BB39" s="243">
        <f t="shared" si="42"/>
        <v>75.283449999999988</v>
      </c>
      <c r="BC39" s="243">
        <f t="shared" si="42"/>
        <v>145.26907213097934</v>
      </c>
      <c r="BD39" s="243">
        <f t="shared" si="42"/>
        <v>200.67767318924336</v>
      </c>
      <c r="BE39" s="243">
        <f t="shared" si="42"/>
        <v>256.30740095293402</v>
      </c>
      <c r="BF39" s="243">
        <f t="shared" si="42"/>
        <v>363.90960580557294</v>
      </c>
      <c r="BG39" s="243">
        <f t="shared" si="42"/>
        <v>428.53119581088953</v>
      </c>
      <c r="BH39" s="243">
        <f t="shared" si="42"/>
        <v>481.22767975175157</v>
      </c>
      <c r="BI39" s="243">
        <f t="shared" si="42"/>
        <v>480.81470467644579</v>
      </c>
      <c r="BJ39" s="301">
        <f t="shared" si="42"/>
        <v>480.8489037664736</v>
      </c>
      <c r="BK39" s="302">
        <f t="shared" si="42"/>
        <v>481.32391619167885</v>
      </c>
      <c r="BL39" s="243">
        <f t="shared" si="42"/>
        <v>482.23383697993381</v>
      </c>
      <c r="BM39" s="243">
        <f t="shared" si="42"/>
        <v>483.57320523924352</v>
      </c>
      <c r="BN39" s="243">
        <f t="shared" si="42"/>
        <v>485.33699291730596</v>
      </c>
      <c r="BO39" s="243">
        <f t="shared" si="42"/>
        <v>487.52059408118026</v>
      </c>
      <c r="BP39" s="287">
        <f t="shared" si="42"/>
        <v>490.11981470039359</v>
      </c>
      <c r="BQ39" s="287">
        <f t="shared" si="42"/>
        <v>493.13086291748448</v>
      </c>
      <c r="BR39" s="287">
        <f t="shared" si="42"/>
        <v>496.55033979061437</v>
      </c>
      <c r="BS39" s="287">
        <f t="shared" si="42"/>
        <v>500.37523049349585</v>
      </c>
      <c r="BT39" s="287">
        <f t="shared" si="42"/>
        <v>504.60289595847928</v>
      </c>
      <c r="BU39" s="287">
        <f t="shared" si="42"/>
        <v>509.23106494921433</v>
      </c>
      <c r="BV39" s="287">
        <f t="shared" si="42"/>
        <v>514.25782654985574</v>
      </c>
      <c r="BW39" s="287">
        <f t="shared" si="42"/>
        <v>519.59841503463304</v>
      </c>
      <c r="BX39" s="287">
        <f t="shared" si="42"/>
        <v>525.20227488340754</v>
      </c>
      <c r="BY39" s="287">
        <f t="shared" si="42"/>
        <v>531.01942341491826</v>
      </c>
      <c r="BZ39" s="287">
        <f t="shared" si="42"/>
        <v>537.00064050712842</v>
      </c>
      <c r="CA39" s="287">
        <f t="shared" si="42"/>
        <v>543.22009216622814</v>
      </c>
      <c r="CB39" s="287">
        <f t="shared" si="42"/>
        <v>549.50898622323507</v>
      </c>
      <c r="CC39" s="287">
        <f t="shared" si="42"/>
        <v>555.83045358160894</v>
      </c>
      <c r="CD39" s="287">
        <f t="shared" si="42"/>
        <v>562.19017122753814</v>
      </c>
      <c r="CE39" s="287">
        <f t="shared" si="42"/>
        <v>568.5934134878562</v>
      </c>
      <c r="CF39" s="287">
        <f t="shared" si="42"/>
        <v>575.04506768354383</v>
      </c>
      <c r="CG39" s="287">
        <f t="shared" si="42"/>
        <v>581.54964887188771</v>
      </c>
      <c r="CH39" s="287">
        <f t="shared" si="42"/>
        <v>588.11131371263286</v>
      </c>
      <c r="CI39" s="288">
        <f t="shared" si="42"/>
        <v>594.73387349179859</v>
      </c>
    </row>
    <row r="40" spans="45:87" ht="18" thickBot="1" x14ac:dyDescent="0.4">
      <c r="AS40" s="29"/>
      <c r="AT40" s="245" t="s">
        <v>2386</v>
      </c>
      <c r="AU40" s="246" t="s">
        <v>2376</v>
      </c>
      <c r="AV40" s="255"/>
      <c r="AW40" s="256"/>
      <c r="AX40" s="289">
        <f>AX28*50%*AX21/100</f>
        <v>0</v>
      </c>
      <c r="AY40" s="290">
        <f t="shared" ref="AY40:CI40" si="43">AY28*50%*AY21/100</f>
        <v>0</v>
      </c>
      <c r="AZ40" s="290">
        <f t="shared" si="43"/>
        <v>0</v>
      </c>
      <c r="BA40" s="290">
        <f t="shared" si="43"/>
        <v>0</v>
      </c>
      <c r="BB40" s="303">
        <f t="shared" si="43"/>
        <v>75.283449999999988</v>
      </c>
      <c r="BC40" s="303">
        <f t="shared" si="43"/>
        <v>145.26907213097934</v>
      </c>
      <c r="BD40" s="303">
        <f t="shared" si="43"/>
        <v>200.67767318924336</v>
      </c>
      <c r="BE40" s="303">
        <f t="shared" si="43"/>
        <v>256.30740095293402</v>
      </c>
      <c r="BF40" s="303">
        <f t="shared" si="43"/>
        <v>363.90960580557294</v>
      </c>
      <c r="BG40" s="303">
        <f t="shared" si="43"/>
        <v>428.53119581088953</v>
      </c>
      <c r="BH40" s="303">
        <f t="shared" si="43"/>
        <v>481.22767975175157</v>
      </c>
      <c r="BI40" s="303">
        <f t="shared" si="43"/>
        <v>480.81470467644579</v>
      </c>
      <c r="BJ40" s="304">
        <f t="shared" si="43"/>
        <v>480.8489037664736</v>
      </c>
      <c r="BK40" s="305">
        <f t="shared" si="43"/>
        <v>481.32391619167885</v>
      </c>
      <c r="BL40" s="303">
        <f t="shared" si="43"/>
        <v>482.23383697993381</v>
      </c>
      <c r="BM40" s="303">
        <f t="shared" si="43"/>
        <v>483.57320523924352</v>
      </c>
      <c r="BN40" s="303">
        <f t="shared" si="43"/>
        <v>485.33699291730596</v>
      </c>
      <c r="BO40" s="303">
        <f t="shared" si="43"/>
        <v>487.52059408118026</v>
      </c>
      <c r="BP40" s="290">
        <f t="shared" si="43"/>
        <v>490.11981470039359</v>
      </c>
      <c r="BQ40" s="290">
        <f t="shared" si="43"/>
        <v>493.13086291748448</v>
      </c>
      <c r="BR40" s="290">
        <f t="shared" si="43"/>
        <v>496.55033979061437</v>
      </c>
      <c r="BS40" s="290">
        <f t="shared" si="43"/>
        <v>500.37523049349585</v>
      </c>
      <c r="BT40" s="290">
        <f t="shared" si="43"/>
        <v>504.60289595847928</v>
      </c>
      <c r="BU40" s="290">
        <f t="shared" si="43"/>
        <v>509.23106494921433</v>
      </c>
      <c r="BV40" s="290">
        <f t="shared" si="43"/>
        <v>514.25782654985574</v>
      </c>
      <c r="BW40" s="290">
        <f t="shared" si="43"/>
        <v>519.59841503463304</v>
      </c>
      <c r="BX40" s="290">
        <f t="shared" si="43"/>
        <v>525.20227488340754</v>
      </c>
      <c r="BY40" s="290">
        <f t="shared" si="43"/>
        <v>531.01942341491826</v>
      </c>
      <c r="BZ40" s="290">
        <f t="shared" si="43"/>
        <v>537.00064050712842</v>
      </c>
      <c r="CA40" s="290">
        <f t="shared" si="43"/>
        <v>543.22009216622814</v>
      </c>
      <c r="CB40" s="290">
        <f t="shared" si="43"/>
        <v>549.50898622323507</v>
      </c>
      <c r="CC40" s="290">
        <f t="shared" si="43"/>
        <v>555.83045358160894</v>
      </c>
      <c r="CD40" s="290">
        <f t="shared" si="43"/>
        <v>562.19017122753814</v>
      </c>
      <c r="CE40" s="290">
        <f t="shared" si="43"/>
        <v>568.5934134878562</v>
      </c>
      <c r="CF40" s="290">
        <f t="shared" si="43"/>
        <v>575.04506768354383</v>
      </c>
      <c r="CG40" s="290">
        <f t="shared" si="43"/>
        <v>581.54964887188771</v>
      </c>
      <c r="CH40" s="290">
        <f t="shared" si="43"/>
        <v>588.11131371263286</v>
      </c>
      <c r="CI40" s="291">
        <f t="shared" si="43"/>
        <v>594.73387349179859</v>
      </c>
    </row>
    <row r="41" spans="45:87" ht="18" thickTop="1" x14ac:dyDescent="0.35">
      <c r="AX41" s="257"/>
      <c r="AY41" s="257"/>
      <c r="AZ41" s="257"/>
      <c r="BA41" s="257"/>
      <c r="BB41" s="257"/>
      <c r="BC41" s="257"/>
      <c r="BD41" s="257"/>
      <c r="BE41" s="257"/>
      <c r="BF41" s="257"/>
      <c r="BG41" s="257"/>
      <c r="BH41" s="257"/>
      <c r="BI41" s="257"/>
      <c r="BJ41" s="257"/>
      <c r="BK41" s="257"/>
      <c r="BL41" s="257"/>
      <c r="BM41" s="257"/>
      <c r="BN41" s="257"/>
      <c r="BO41" s="257"/>
      <c r="BP41" s="257"/>
      <c r="BQ41" s="257"/>
      <c r="BR41" s="257"/>
      <c r="BS41" s="257"/>
      <c r="BT41" s="257"/>
      <c r="BU41" s="257"/>
      <c r="BV41" s="257"/>
      <c r="BW41" s="257"/>
      <c r="BX41" s="257"/>
      <c r="BY41" s="257"/>
      <c r="BZ41" s="257"/>
      <c r="CA41" s="257"/>
      <c r="CB41" s="257"/>
      <c r="CC41" s="257"/>
      <c r="CD41" s="257"/>
      <c r="CE41" s="257"/>
      <c r="CF41" s="257"/>
    </row>
    <row r="42" spans="45:87" ht="18" thickBot="1" x14ac:dyDescent="0.4">
      <c r="AT42" s="71" t="s">
        <v>2348</v>
      </c>
      <c r="AU42" s="72"/>
      <c r="AV42" s="72"/>
      <c r="AW42" s="72"/>
      <c r="AX42" s="230"/>
      <c r="AY42" s="230"/>
      <c r="AZ42" s="230"/>
      <c r="BA42" s="230"/>
      <c r="BB42" s="230"/>
      <c r="BC42" s="230"/>
      <c r="BD42" s="230"/>
      <c r="BE42" s="230"/>
      <c r="BF42" s="230"/>
      <c r="BG42" s="230"/>
      <c r="BH42" s="230"/>
      <c r="BI42" s="276"/>
      <c r="BJ42" s="229"/>
      <c r="BK42" s="229"/>
      <c r="BU42" s="268"/>
      <c r="BV42" s="268"/>
      <c r="BW42" s="268"/>
      <c r="BX42" s="268"/>
      <c r="BY42" s="268"/>
      <c r="BZ42" s="268"/>
      <c r="CA42" s="268"/>
      <c r="CB42" s="268"/>
      <c r="CC42" s="268"/>
      <c r="CD42" s="268"/>
      <c r="CE42" s="230"/>
      <c r="CF42" s="230"/>
      <c r="CG42" s="230"/>
      <c r="CH42" s="230"/>
      <c r="CI42" s="230"/>
    </row>
    <row r="43" spans="45:87" ht="18" thickTop="1" x14ac:dyDescent="0.35">
      <c r="AT43" s="69" t="s">
        <v>2347</v>
      </c>
      <c r="AW43" s="28">
        <f>MATCH(selectedState,RefTables!$B$34:$B$84,0)</f>
        <v>41</v>
      </c>
      <c r="AX43" s="230"/>
      <c r="AY43" s="102"/>
      <c r="AZ43" s="101"/>
      <c r="BA43" s="101"/>
      <c r="BB43" s="270"/>
      <c r="BC43" s="101"/>
      <c r="BD43" s="101"/>
      <c r="BE43" s="101"/>
      <c r="BF43" s="101"/>
      <c r="BG43" s="101"/>
      <c r="BH43" s="101"/>
      <c r="BJ43" s="229"/>
      <c r="BK43" s="229"/>
      <c r="BT43" s="269"/>
      <c r="BU43" s="269"/>
      <c r="BV43" s="269"/>
      <c r="BW43" s="269"/>
      <c r="BX43" s="269"/>
      <c r="BY43" s="269"/>
      <c r="BZ43" s="269"/>
      <c r="CA43" s="269"/>
      <c r="CB43" s="269"/>
      <c r="CC43" s="269"/>
      <c r="CD43" s="269"/>
    </row>
    <row r="44" spans="45:87" x14ac:dyDescent="0.35">
      <c r="AT44" s="69" t="s">
        <v>2346</v>
      </c>
      <c r="AW44" s="28" t="str">
        <f>INDEX(RefTables!$C$34:$C$84,AW43)</f>
        <v>SC</v>
      </c>
      <c r="AX44" s="259"/>
      <c r="AY44" s="102"/>
      <c r="AZ44" s="102"/>
      <c r="BA44" s="102"/>
      <c r="BB44" s="271"/>
      <c r="BC44" s="102"/>
      <c r="BD44" s="102"/>
      <c r="BE44" s="102"/>
      <c r="BF44" s="102"/>
      <c r="BG44" s="102"/>
      <c r="BH44" s="102"/>
    </row>
    <row r="45" spans="45:87" x14ac:dyDescent="0.35">
      <c r="AT45" s="69" t="s">
        <v>2316</v>
      </c>
      <c r="AW45" s="70">
        <f>INDEX(RefTables!$E$34:$E$84,AW$43)</f>
        <v>1.101838806076616E-2</v>
      </c>
      <c r="AX45" s="230"/>
      <c r="AY45" s="102"/>
      <c r="AZ45" s="102"/>
      <c r="BA45" s="102"/>
      <c r="BB45" s="230"/>
      <c r="BC45" s="102"/>
      <c r="BD45" s="102"/>
      <c r="BE45" s="102"/>
      <c r="BF45" s="102"/>
      <c r="BG45" s="102"/>
      <c r="BH45" s="102"/>
      <c r="BI45" s="272"/>
    </row>
    <row r="46" spans="45:87" x14ac:dyDescent="0.35">
      <c r="AT46" s="69" t="s">
        <v>2317</v>
      </c>
      <c r="AW46" s="70">
        <f>INDEX(RefTables!$F$34:$F$84,AW$43)</f>
        <v>1.1218272900927806E-2</v>
      </c>
      <c r="AY46" s="102"/>
      <c r="AZ46" s="102"/>
      <c r="BA46" s="102"/>
      <c r="BB46" s="102"/>
      <c r="BC46" s="102"/>
      <c r="BD46" s="102"/>
      <c r="BE46" s="102"/>
      <c r="BF46" s="102"/>
      <c r="BG46" s="102"/>
      <c r="BH46" s="102"/>
      <c r="BI46" s="102"/>
    </row>
    <row r="47" spans="45:87" x14ac:dyDescent="0.35">
      <c r="AY47" s="102"/>
      <c r="AZ47" s="102"/>
      <c r="BA47" s="102"/>
      <c r="BB47" s="102"/>
      <c r="BC47" s="102"/>
      <c r="BD47" s="102"/>
      <c r="BE47" s="102"/>
      <c r="BF47" s="102"/>
      <c r="BG47" s="102"/>
      <c r="BH47" s="102"/>
      <c r="BI47" s="102"/>
    </row>
    <row r="48" spans="45:87" ht="18" thickBot="1" x14ac:dyDescent="0.4">
      <c r="AT48" s="71" t="s">
        <v>2387</v>
      </c>
      <c r="AU48" s="71"/>
      <c r="AV48" s="71" t="s">
        <v>8</v>
      </c>
      <c r="AW48" s="71"/>
      <c r="AX48" s="71"/>
      <c r="AY48" s="71"/>
      <c r="AZ48" s="71"/>
      <c r="BA48" s="71"/>
      <c r="BB48" s="71"/>
      <c r="BC48" s="71"/>
      <c r="BD48" s="71"/>
      <c r="BE48" s="71"/>
      <c r="BF48" s="71"/>
      <c r="BG48" s="71"/>
      <c r="BH48" s="71"/>
      <c r="BI48" s="71"/>
      <c r="BJ48" s="71"/>
      <c r="BK48" s="71"/>
      <c r="BL48" s="71"/>
      <c r="BM48" s="71"/>
      <c r="BN48" s="71"/>
      <c r="BO48" s="71"/>
      <c r="BP48" s="71"/>
      <c r="BQ48" s="71"/>
      <c r="BR48" s="71"/>
      <c r="BS48" s="71"/>
      <c r="BT48" s="71"/>
      <c r="BU48" s="71"/>
      <c r="BV48" s="71"/>
      <c r="BW48" s="71"/>
      <c r="BX48" s="71"/>
      <c r="BY48" s="71"/>
      <c r="BZ48" s="71"/>
      <c r="CA48" s="71"/>
      <c r="CB48" s="71"/>
      <c r="CC48" s="71"/>
      <c r="CD48" s="71"/>
      <c r="CE48" s="71"/>
      <c r="CF48" s="71"/>
      <c r="CG48" s="71"/>
      <c r="CH48" s="71"/>
      <c r="CI48" s="71"/>
    </row>
    <row r="49" spans="46:87" ht="18" thickTop="1" x14ac:dyDescent="0.35">
      <c r="AX49" s="99">
        <f t="shared" ref="AX49:CI49" si="44">AX21</f>
        <v>0</v>
      </c>
      <c r="AY49" s="99">
        <f t="shared" si="44"/>
        <v>0</v>
      </c>
      <c r="AZ49" s="99">
        <f t="shared" si="44"/>
        <v>0</v>
      </c>
      <c r="BA49" s="99">
        <f t="shared" si="44"/>
        <v>0</v>
      </c>
      <c r="BB49" s="99">
        <f t="shared" si="44"/>
        <v>273.75799999999998</v>
      </c>
      <c r="BC49" s="99">
        <f t="shared" si="44"/>
        <v>440.20930948781614</v>
      </c>
      <c r="BD49" s="99">
        <f t="shared" si="44"/>
        <v>608.11416117952535</v>
      </c>
      <c r="BE49" s="99">
        <f t="shared" si="44"/>
        <v>776.68909379676984</v>
      </c>
      <c r="BF49" s="99">
        <f t="shared" si="44"/>
        <v>945.21975533915042</v>
      </c>
      <c r="BG49" s="99">
        <f t="shared" si="44"/>
        <v>1113.0680410672455</v>
      </c>
      <c r="BH49" s="99">
        <f t="shared" si="44"/>
        <v>1249.9420253292249</v>
      </c>
      <c r="BI49" s="99">
        <f t="shared" si="44"/>
        <v>1248.8693627959631</v>
      </c>
      <c r="BJ49" s="99">
        <f t="shared" si="44"/>
        <v>1248.9581916012301</v>
      </c>
      <c r="BK49" s="99">
        <f t="shared" si="44"/>
        <v>1250.1919901082567</v>
      </c>
      <c r="BL49" s="99">
        <f t="shared" si="44"/>
        <v>1252.5554207271009</v>
      </c>
      <c r="BM49" s="99">
        <f t="shared" si="44"/>
        <v>1256.0342993227105</v>
      </c>
      <c r="BN49" s="99">
        <f t="shared" si="44"/>
        <v>1260.6155660189766</v>
      </c>
      <c r="BO49" s="99">
        <f t="shared" si="44"/>
        <v>1266.2872573537149</v>
      </c>
      <c r="BP49" s="99">
        <f t="shared" si="44"/>
        <v>1273.0384797412821</v>
      </c>
      <c r="BQ49" s="99">
        <f t="shared" si="44"/>
        <v>1280.8593842012583</v>
      </c>
      <c r="BR49" s="99">
        <f t="shared" si="44"/>
        <v>1289.7411423132842</v>
      </c>
      <c r="BS49" s="99">
        <f t="shared" si="44"/>
        <v>1299.6759233597295</v>
      </c>
      <c r="BT49" s="99">
        <f t="shared" si="44"/>
        <v>1310.6568726194266</v>
      </c>
      <c r="BU49" s="99">
        <f t="shared" si="44"/>
        <v>1322.6780907771802</v>
      </c>
      <c r="BV49" s="99">
        <f t="shared" si="44"/>
        <v>1335.7346144152098</v>
      </c>
      <c r="BW49" s="99">
        <f t="shared" si="44"/>
        <v>1349.6062728172285</v>
      </c>
      <c r="BX49" s="99">
        <f t="shared" si="44"/>
        <v>1364.1617529439156</v>
      </c>
      <c r="BY49" s="99">
        <f t="shared" si="44"/>
        <v>1379.2712296491384</v>
      </c>
      <c r="BZ49" s="99">
        <f t="shared" si="44"/>
        <v>1394.8068584600737</v>
      </c>
      <c r="CA49" s="99">
        <f t="shared" si="44"/>
        <v>1410.9612783538394</v>
      </c>
      <c r="CB49" s="99">
        <f t="shared" si="44"/>
        <v>1427.2960681122988</v>
      </c>
      <c r="CC49" s="99">
        <f t="shared" si="44"/>
        <v>1443.7154638483348</v>
      </c>
      <c r="CD49" s="99">
        <f t="shared" si="44"/>
        <v>1460.2342109806186</v>
      </c>
      <c r="CE49" s="99">
        <f t="shared" si="44"/>
        <v>1476.8660090593667</v>
      </c>
      <c r="CF49" s="99">
        <f t="shared" si="44"/>
        <v>1493.6235524247891</v>
      </c>
      <c r="CG49" s="99">
        <f t="shared" si="44"/>
        <v>1510.5185684984099</v>
      </c>
      <c r="CH49" s="99">
        <f t="shared" si="44"/>
        <v>1527.5618537990465</v>
      </c>
      <c r="CI49" s="99">
        <f t="shared" si="44"/>
        <v>1544.7633077709054</v>
      </c>
    </row>
    <row r="50" spans="46:87" x14ac:dyDescent="0.35">
      <c r="AX50" s="258">
        <f t="shared" ref="AX50:CI50" si="45">AX28</f>
        <v>55</v>
      </c>
      <c r="AY50" s="258">
        <f t="shared" si="45"/>
        <v>55</v>
      </c>
      <c r="AZ50" s="258">
        <f t="shared" si="45"/>
        <v>55</v>
      </c>
      <c r="BA50" s="258">
        <f t="shared" si="45"/>
        <v>55</v>
      </c>
      <c r="BB50" s="258">
        <f t="shared" si="45"/>
        <v>55</v>
      </c>
      <c r="BC50" s="258">
        <f t="shared" si="45"/>
        <v>66</v>
      </c>
      <c r="BD50" s="258">
        <f t="shared" si="45"/>
        <v>66</v>
      </c>
      <c r="BE50" s="258">
        <f t="shared" si="45"/>
        <v>66</v>
      </c>
      <c r="BF50" s="258">
        <f t="shared" si="45"/>
        <v>77</v>
      </c>
      <c r="BG50" s="258">
        <f t="shared" si="45"/>
        <v>77</v>
      </c>
      <c r="BH50" s="258">
        <f t="shared" si="45"/>
        <v>77</v>
      </c>
      <c r="BI50" s="258">
        <f t="shared" si="45"/>
        <v>77</v>
      </c>
      <c r="BJ50" s="258">
        <f t="shared" si="45"/>
        <v>77</v>
      </c>
      <c r="BK50" s="258">
        <f t="shared" si="45"/>
        <v>77</v>
      </c>
      <c r="BL50" s="258">
        <f t="shared" si="45"/>
        <v>77</v>
      </c>
      <c r="BM50" s="258">
        <f t="shared" si="45"/>
        <v>77</v>
      </c>
      <c r="BN50" s="258">
        <f t="shared" si="45"/>
        <v>77</v>
      </c>
      <c r="BO50" s="258">
        <f t="shared" si="45"/>
        <v>77</v>
      </c>
      <c r="BP50" s="258">
        <f t="shared" si="45"/>
        <v>77</v>
      </c>
      <c r="BQ50" s="258">
        <f t="shared" si="45"/>
        <v>77</v>
      </c>
      <c r="BR50" s="258">
        <f t="shared" si="45"/>
        <v>77</v>
      </c>
      <c r="BS50" s="258">
        <f t="shared" si="45"/>
        <v>77</v>
      </c>
      <c r="BT50" s="258">
        <f t="shared" si="45"/>
        <v>77</v>
      </c>
      <c r="BU50" s="258">
        <f t="shared" si="45"/>
        <v>77</v>
      </c>
      <c r="BV50" s="258">
        <f t="shared" si="45"/>
        <v>77</v>
      </c>
      <c r="BW50" s="258">
        <f t="shared" si="45"/>
        <v>77</v>
      </c>
      <c r="BX50" s="258">
        <f t="shared" si="45"/>
        <v>77</v>
      </c>
      <c r="BY50" s="258">
        <f t="shared" si="45"/>
        <v>77</v>
      </c>
      <c r="BZ50" s="258">
        <f t="shared" si="45"/>
        <v>77</v>
      </c>
      <c r="CA50" s="258">
        <f t="shared" si="45"/>
        <v>77</v>
      </c>
      <c r="CB50" s="258">
        <f t="shared" si="45"/>
        <v>77</v>
      </c>
      <c r="CC50" s="258">
        <f t="shared" si="45"/>
        <v>77</v>
      </c>
      <c r="CD50" s="258">
        <f t="shared" si="45"/>
        <v>77</v>
      </c>
      <c r="CE50" s="258">
        <f t="shared" si="45"/>
        <v>77</v>
      </c>
      <c r="CF50" s="258">
        <f t="shared" si="45"/>
        <v>77</v>
      </c>
      <c r="CG50" s="258">
        <f t="shared" si="45"/>
        <v>77</v>
      </c>
      <c r="CH50" s="258">
        <f t="shared" si="45"/>
        <v>77</v>
      </c>
      <c r="CI50" s="258">
        <f t="shared" si="45"/>
        <v>77</v>
      </c>
    </row>
    <row r="51" spans="46:87" x14ac:dyDescent="0.35">
      <c r="AX51" s="258">
        <f t="shared" ref="AX51:CI51" si="46">AX28*AX21/100</f>
        <v>0</v>
      </c>
      <c r="AY51" s="258">
        <f t="shared" si="46"/>
        <v>0</v>
      </c>
      <c r="AZ51" s="258">
        <f t="shared" si="46"/>
        <v>0</v>
      </c>
      <c r="BA51" s="258">
        <f t="shared" si="46"/>
        <v>0</v>
      </c>
      <c r="BB51" s="258">
        <f t="shared" si="46"/>
        <v>150.56689999999998</v>
      </c>
      <c r="BC51" s="258">
        <f t="shared" si="46"/>
        <v>290.53814426195868</v>
      </c>
      <c r="BD51" s="258">
        <f t="shared" si="46"/>
        <v>401.35534637848673</v>
      </c>
      <c r="BE51" s="258">
        <f t="shared" si="46"/>
        <v>512.61480190586803</v>
      </c>
      <c r="BF51" s="258">
        <f t="shared" si="46"/>
        <v>727.81921161114587</v>
      </c>
      <c r="BG51" s="258">
        <f t="shared" si="46"/>
        <v>857.06239162177906</v>
      </c>
      <c r="BH51" s="258">
        <f t="shared" si="46"/>
        <v>962.45535950350313</v>
      </c>
      <c r="BI51" s="258">
        <f t="shared" si="46"/>
        <v>961.62940935289157</v>
      </c>
      <c r="BJ51" s="258">
        <f t="shared" si="46"/>
        <v>961.69780753294719</v>
      </c>
      <c r="BK51" s="258">
        <f t="shared" si="46"/>
        <v>962.6478323833577</v>
      </c>
      <c r="BL51" s="258">
        <f t="shared" si="46"/>
        <v>964.46767395986762</v>
      </c>
      <c r="BM51" s="258">
        <f t="shared" si="46"/>
        <v>967.14641047848704</v>
      </c>
      <c r="BN51" s="258">
        <f t="shared" si="46"/>
        <v>970.67398583461193</v>
      </c>
      <c r="BO51" s="258">
        <f t="shared" si="46"/>
        <v>975.04118816236053</v>
      </c>
      <c r="BP51" s="258">
        <f t="shared" si="46"/>
        <v>980.23962940078718</v>
      </c>
      <c r="BQ51" s="258">
        <f t="shared" si="46"/>
        <v>986.26172583496896</v>
      </c>
      <c r="BR51" s="258">
        <f t="shared" si="46"/>
        <v>993.10067958122875</v>
      </c>
      <c r="BS51" s="258">
        <f t="shared" si="46"/>
        <v>1000.7504609869917</v>
      </c>
      <c r="BT51" s="258">
        <f t="shared" si="46"/>
        <v>1009.2057919169586</v>
      </c>
      <c r="BU51" s="258">
        <f t="shared" si="46"/>
        <v>1018.4621298984287</v>
      </c>
      <c r="BV51" s="258">
        <f t="shared" si="46"/>
        <v>1028.5156530997115</v>
      </c>
      <c r="BW51" s="258">
        <f t="shared" si="46"/>
        <v>1039.1968300692661</v>
      </c>
      <c r="BX51" s="258">
        <f t="shared" si="46"/>
        <v>1050.4045497668151</v>
      </c>
      <c r="BY51" s="258">
        <f t="shared" si="46"/>
        <v>1062.0388468298365</v>
      </c>
      <c r="BZ51" s="258">
        <f t="shared" si="46"/>
        <v>1074.0012810142568</v>
      </c>
      <c r="CA51" s="258">
        <f t="shared" si="46"/>
        <v>1086.4401843324563</v>
      </c>
      <c r="CB51" s="258">
        <f t="shared" si="46"/>
        <v>1099.0179724464701</v>
      </c>
      <c r="CC51" s="258">
        <f t="shared" si="46"/>
        <v>1111.6609071632179</v>
      </c>
      <c r="CD51" s="258">
        <f t="shared" si="46"/>
        <v>1124.3803424550763</v>
      </c>
      <c r="CE51" s="258">
        <f t="shared" si="46"/>
        <v>1137.1868269757124</v>
      </c>
      <c r="CF51" s="258">
        <f t="shared" si="46"/>
        <v>1150.0901353670877</v>
      </c>
      <c r="CG51" s="258">
        <f t="shared" si="46"/>
        <v>1163.0992977437754</v>
      </c>
      <c r="CH51" s="258">
        <f t="shared" si="46"/>
        <v>1176.2226274252657</v>
      </c>
      <c r="CI51" s="258">
        <f t="shared" si="46"/>
        <v>1189.4677469835972</v>
      </c>
    </row>
    <row r="52" spans="46:87" x14ac:dyDescent="0.35">
      <c r="AY52" s="102"/>
      <c r="AZ52" s="102"/>
      <c r="BA52" s="102"/>
      <c r="BB52" s="102"/>
      <c r="BC52" s="102"/>
      <c r="BD52" s="102"/>
      <c r="BE52" s="102"/>
      <c r="BF52" s="102"/>
      <c r="BG52" s="102"/>
      <c r="BH52" s="102"/>
      <c r="BI52" s="102"/>
    </row>
    <row r="53" spans="46:87" ht="18" thickBot="1" x14ac:dyDescent="0.4">
      <c r="AT53" s="71" t="s">
        <v>2389</v>
      </c>
      <c r="AU53" s="72"/>
      <c r="AV53" s="72"/>
      <c r="AW53" s="72"/>
      <c r="AX53" s="72"/>
      <c r="AY53" s="266"/>
      <c r="AZ53" s="266"/>
      <c r="BA53" s="266"/>
      <c r="BB53" s="266"/>
      <c r="BC53" s="266"/>
      <c r="BD53" s="266"/>
      <c r="BE53" s="266"/>
      <c r="BF53" s="266"/>
      <c r="BG53" s="266"/>
      <c r="BH53" s="266"/>
      <c r="BI53" s="266"/>
      <c r="BJ53" s="72"/>
      <c r="BK53" s="72"/>
      <c r="BL53" s="72"/>
      <c r="BM53" s="72"/>
      <c r="BN53" s="72"/>
      <c r="BO53" s="72"/>
      <c r="BP53" s="72"/>
      <c r="BQ53" s="72"/>
      <c r="BR53" s="72"/>
      <c r="BS53" s="72"/>
      <c r="BT53" s="72"/>
      <c r="BU53" s="72"/>
      <c r="BV53" s="72"/>
      <c r="BW53" s="72"/>
      <c r="BX53" s="72"/>
      <c r="BY53" s="72"/>
      <c r="BZ53" s="72"/>
      <c r="CA53" s="72"/>
      <c r="CB53" s="72"/>
      <c r="CC53" s="72"/>
      <c r="CD53" s="72"/>
      <c r="CE53" s="72"/>
      <c r="CF53" s="72"/>
      <c r="CG53" s="72"/>
      <c r="CH53" s="72"/>
      <c r="CI53" s="72"/>
    </row>
    <row r="54" spans="46:87" ht="18" thickTop="1" x14ac:dyDescent="0.35">
      <c r="AT54" s="69" t="str">
        <f>selectedState&amp;", Cost Financing: Program"</f>
        <v>South Carolina, Cost Financing: Program</v>
      </c>
      <c r="AU54" s="69"/>
      <c r="AV54" s="264"/>
      <c r="AW54" s="264"/>
      <c r="AX54" s="265">
        <f t="shared" ref="AX54:CI54" si="47">AX35</f>
        <v>0</v>
      </c>
      <c r="AY54" s="265">
        <f t="shared" si="47"/>
        <v>0</v>
      </c>
      <c r="AZ54" s="265">
        <f t="shared" si="47"/>
        <v>0</v>
      </c>
      <c r="BA54" s="265">
        <f t="shared" si="47"/>
        <v>0</v>
      </c>
      <c r="BB54" s="265">
        <f t="shared" si="47"/>
        <v>8.9093082173603122</v>
      </c>
      <c r="BC54" s="265">
        <f t="shared" si="47"/>
        <v>25.632050112729541</v>
      </c>
      <c r="BD54" s="265">
        <f t="shared" si="47"/>
        <v>48.00721687468873</v>
      </c>
      <c r="BE54" s="265">
        <f t="shared" si="47"/>
        <v>75.715859062494516</v>
      </c>
      <c r="BF54" s="265">
        <f t="shared" si="47"/>
        <v>114.562086719207</v>
      </c>
      <c r="BG54" s="265">
        <f t="shared" si="47"/>
        <v>158.78921098301399</v>
      </c>
      <c r="BH54" s="265">
        <f t="shared" si="47"/>
        <v>206.58347043381497</v>
      </c>
      <c r="BI54" s="265">
        <f t="shared" si="47"/>
        <v>251.33147928173395</v>
      </c>
      <c r="BJ54" s="265">
        <f t="shared" si="47"/>
        <v>293.08872994913355</v>
      </c>
      <c r="BK54" s="265">
        <f t="shared" si="47"/>
        <v>331.90717682361594</v>
      </c>
      <c r="BL54" s="265">
        <f t="shared" si="47"/>
        <v>367.83532982497059</v>
      </c>
      <c r="BM54" s="265">
        <f t="shared" si="47"/>
        <v>400.91834373892425</v>
      </c>
      <c r="BN54" s="265">
        <f t="shared" si="47"/>
        <v>431.19810345465822</v>
      </c>
      <c r="BO54" s="265">
        <f t="shared" si="47"/>
        <v>458.71330523765511</v>
      </c>
      <c r="BP54" s="265">
        <f t="shared" si="47"/>
        <v>483.49953416422773</v>
      </c>
      <c r="BQ54" s="265">
        <f t="shared" si="47"/>
        <v>505.58933783905132</v>
      </c>
      <c r="BR54" s="265">
        <f t="shared" si="47"/>
        <v>525.01229651216715</v>
      </c>
      <c r="BS54" s="265">
        <f t="shared" si="47"/>
        <v>541.79508970723737</v>
      </c>
      <c r="BT54" s="265">
        <f t="shared" si="47"/>
        <v>555.96155946830856</v>
      </c>
      <c r="BU54" s="265">
        <f t="shared" si="47"/>
        <v>567.53277032797564</v>
      </c>
      <c r="BV54" s="265">
        <f t="shared" si="47"/>
        <v>576.99597705442159</v>
      </c>
      <c r="BW54" s="265">
        <f t="shared" si="47"/>
        <v>584.79292218218779</v>
      </c>
      <c r="BX54" s="265">
        <f t="shared" si="47"/>
        <v>591.26661610078384</v>
      </c>
      <c r="BY54" s="265">
        <f t="shared" si="47"/>
        <v>596.7538915709689</v>
      </c>
      <c r="BZ54" s="265">
        <f t="shared" si="47"/>
        <v>601.90814406980962</v>
      </c>
      <c r="CA54" s="265">
        <f t="shared" si="47"/>
        <v>607.12281490043472</v>
      </c>
      <c r="CB54" s="265">
        <f t="shared" si="47"/>
        <v>612.69560924899167</v>
      </c>
      <c r="CC54" s="265">
        <f t="shared" si="47"/>
        <v>618.58863865129558</v>
      </c>
      <c r="CD54" s="265">
        <f t="shared" si="47"/>
        <v>624.76726886315589</v>
      </c>
      <c r="CE54" s="265">
        <f t="shared" si="47"/>
        <v>631.19999722943783</v>
      </c>
      <c r="CF54" s="265">
        <f t="shared" si="47"/>
        <v>637.85833725297755</v>
      </c>
      <c r="CG54" s="265">
        <f t="shared" si="47"/>
        <v>644.71671008464511</v>
      </c>
      <c r="CH54" s="265">
        <f t="shared" si="47"/>
        <v>651.75234266904761</v>
      </c>
      <c r="CI54" s="265">
        <f t="shared" si="47"/>
        <v>658.94517229305018</v>
      </c>
    </row>
    <row r="55" spans="46:87" x14ac:dyDescent="0.35">
      <c r="AT55" s="69" t="str">
        <f>selectedState&amp;", Cost Financing: Participant"</f>
        <v>South Carolina, Cost Financing: Participant</v>
      </c>
      <c r="AU55" s="69"/>
      <c r="AV55" s="69"/>
      <c r="AW55" s="69"/>
      <c r="AX55" s="265">
        <f t="shared" ref="AX55:CI55" si="48">AX36+AX35</f>
        <v>0</v>
      </c>
      <c r="AY55" s="265">
        <f t="shared" si="48"/>
        <v>0</v>
      </c>
      <c r="AZ55" s="265">
        <f t="shared" si="48"/>
        <v>0</v>
      </c>
      <c r="BA55" s="265">
        <f t="shared" si="48"/>
        <v>0</v>
      </c>
      <c r="BB55" s="265">
        <f t="shared" si="48"/>
        <v>17.818616434720624</v>
      </c>
      <c r="BC55" s="265">
        <f t="shared" si="48"/>
        <v>51.264100225459082</v>
      </c>
      <c r="BD55" s="265">
        <f t="shared" si="48"/>
        <v>96.01443374937746</v>
      </c>
      <c r="BE55" s="265">
        <f t="shared" si="48"/>
        <v>151.43171812498903</v>
      </c>
      <c r="BF55" s="265">
        <f t="shared" si="48"/>
        <v>229.124173438414</v>
      </c>
      <c r="BG55" s="265">
        <f t="shared" si="48"/>
        <v>317.57842196602797</v>
      </c>
      <c r="BH55" s="265">
        <f t="shared" si="48"/>
        <v>413.16694086762993</v>
      </c>
      <c r="BI55" s="265">
        <f t="shared" si="48"/>
        <v>502.6629585634679</v>
      </c>
      <c r="BJ55" s="265">
        <f t="shared" si="48"/>
        <v>586.1774598982671</v>
      </c>
      <c r="BK55" s="265">
        <f t="shared" si="48"/>
        <v>663.81435364723188</v>
      </c>
      <c r="BL55" s="265">
        <f t="shared" si="48"/>
        <v>735.67065964994117</v>
      </c>
      <c r="BM55" s="265">
        <f t="shared" si="48"/>
        <v>801.8366874778485</v>
      </c>
      <c r="BN55" s="265">
        <f t="shared" si="48"/>
        <v>862.39620690931645</v>
      </c>
      <c r="BO55" s="265">
        <f t="shared" si="48"/>
        <v>917.42661047531021</v>
      </c>
      <c r="BP55" s="265">
        <f t="shared" si="48"/>
        <v>966.99906832845545</v>
      </c>
      <c r="BQ55" s="265">
        <f t="shared" si="48"/>
        <v>1011.1786756781026</v>
      </c>
      <c r="BR55" s="265">
        <f t="shared" si="48"/>
        <v>1050.0245930243343</v>
      </c>
      <c r="BS55" s="265">
        <f t="shared" si="48"/>
        <v>1083.5901794144747</v>
      </c>
      <c r="BT55" s="265">
        <f t="shared" si="48"/>
        <v>1111.9231189366171</v>
      </c>
      <c r="BU55" s="265">
        <f t="shared" si="48"/>
        <v>1135.0655406559513</v>
      </c>
      <c r="BV55" s="265">
        <f t="shared" si="48"/>
        <v>1153.9919541088432</v>
      </c>
      <c r="BW55" s="265">
        <f t="shared" si="48"/>
        <v>1169.5858443643756</v>
      </c>
      <c r="BX55" s="265">
        <f t="shared" si="48"/>
        <v>1182.5332322015677</v>
      </c>
      <c r="BY55" s="265">
        <f t="shared" si="48"/>
        <v>1193.5077831419378</v>
      </c>
      <c r="BZ55" s="265">
        <f t="shared" si="48"/>
        <v>1203.8162881396192</v>
      </c>
      <c r="CA55" s="265">
        <f t="shared" si="48"/>
        <v>1214.2456298008694</v>
      </c>
      <c r="CB55" s="265">
        <f t="shared" si="48"/>
        <v>1225.3912184979833</v>
      </c>
      <c r="CC55" s="265">
        <f t="shared" si="48"/>
        <v>1237.1772773025912</v>
      </c>
      <c r="CD55" s="265">
        <f t="shared" si="48"/>
        <v>1249.5345377263118</v>
      </c>
      <c r="CE55" s="265">
        <f t="shared" si="48"/>
        <v>1262.3999944588757</v>
      </c>
      <c r="CF55" s="265">
        <f t="shared" si="48"/>
        <v>1275.7166745059551</v>
      </c>
      <c r="CG55" s="265">
        <f t="shared" si="48"/>
        <v>1289.4334201692902</v>
      </c>
      <c r="CH55" s="265">
        <f t="shared" si="48"/>
        <v>1303.5046853380952</v>
      </c>
      <c r="CI55" s="265">
        <f t="shared" si="48"/>
        <v>1317.8903445861004</v>
      </c>
    </row>
    <row r="57" spans="46:87" x14ac:dyDescent="0.35">
      <c r="AT57" s="69" t="s">
        <v>2395</v>
      </c>
      <c r="AX57" s="265">
        <f>Sorted_by_State!F19</f>
        <v>0</v>
      </c>
      <c r="AY57" s="265">
        <f>Sorted_by_State!G19</f>
        <v>0</v>
      </c>
      <c r="AZ57" s="265">
        <f>Sorted_by_State!H19</f>
        <v>0</v>
      </c>
      <c r="BA57" s="265">
        <f>Sorted_by_State!I19</f>
        <v>0</v>
      </c>
      <c r="BB57" s="265">
        <f>Sorted_by_State!J19</f>
        <v>871.50648359948002</v>
      </c>
      <c r="BC57" s="265">
        <f>Sorted_by_State!K19</f>
        <v>2037.199004049475</v>
      </c>
      <c r="BD57" s="265">
        <f>Sorted_by_State!L19</f>
        <v>3469.24551073877</v>
      </c>
      <c r="BE57" s="265">
        <f>Sorted_by_State!M19</f>
        <v>5099.6731564634538</v>
      </c>
      <c r="BF57" s="265">
        <f>Sorted_by_State!N19</f>
        <v>6866.6635290792428</v>
      </c>
      <c r="BG57" s="265">
        <f>Sorted_by_State!O19</f>
        <v>8786.6238040103799</v>
      </c>
      <c r="BH57" s="265">
        <f>Sorted_by_State!P19</f>
        <v>10754.726328803619</v>
      </c>
      <c r="BI57" s="265">
        <f>Sorted_by_State!Q19</f>
        <v>12687.523138700815</v>
      </c>
      <c r="BJ57" s="265">
        <f>Sorted_by_State!R19</f>
        <v>14493.20038438283</v>
      </c>
      <c r="BK57" s="265">
        <f>Sorted_by_State!S19</f>
        <v>16157.465247846549</v>
      </c>
      <c r="BL57" s="265">
        <f>Sorted_by_State!T19</f>
        <v>17682.903926887939</v>
      </c>
      <c r="BM57" s="265">
        <f>Sorted_by_State!U19</f>
        <v>19071.943892458086</v>
      </c>
      <c r="BN57" s="265">
        <f>Sorted_by_State!V19</f>
        <v>20326.858231340273</v>
      </c>
      <c r="BO57" s="265">
        <f>Sorted_by_State!W19</f>
        <v>21449.769797563738</v>
      </c>
      <c r="BP57" s="265">
        <f>Sorted_by_State!X19</f>
        <v>22442.655178843106</v>
      </c>
      <c r="BQ57" s="265">
        <f>Sorted_by_State!Y19</f>
        <v>23307.348484086928</v>
      </c>
      <c r="BR57" s="265">
        <f>Sorted_by_State!Z19</f>
        <v>24045.544957781873</v>
      </c>
      <c r="BS57" s="265">
        <f>Sorted_by_State!AA19</f>
        <v>24658.804426830808</v>
      </c>
      <c r="BT57" s="265">
        <f>Sorted_by_State!AB19</f>
        <v>25148.554585202499</v>
      </c>
      <c r="BU57" s="265">
        <f>Sorted_by_State!AC19</f>
        <v>25516.094121537979</v>
      </c>
      <c r="BV57" s="265">
        <f>Sorted_by_State!AD19</f>
        <v>25808.464456947862</v>
      </c>
      <c r="BW57" s="265">
        <f>Sorted_by_State!AE19</f>
        <v>26043.843321697015</v>
      </c>
      <c r="BX57" s="265">
        <f>Sorted_by_State!AF19</f>
        <v>26239.549407718303</v>
      </c>
      <c r="BY57" s="265">
        <f>Sorted_by_State!AG19</f>
        <v>26409.930262034017</v>
      </c>
      <c r="BZ57" s="265">
        <f>Sorted_by_State!AH19</f>
        <v>26566.602072979691</v>
      </c>
      <c r="CA57" s="265">
        <f>Sorted_by_State!AI19</f>
        <v>26723.880187845891</v>
      </c>
      <c r="CB57" s="265">
        <f>Sorted_by_State!AJ19</f>
        <v>26889.689472306993</v>
      </c>
      <c r="CC57" s="265">
        <f>Sorted_by_State!AK19</f>
        <v>27067.904753552528</v>
      </c>
      <c r="CD57" s="265">
        <f>Sorted_by_State!AL19</f>
        <v>27257.771035608206</v>
      </c>
      <c r="CE57" s="265">
        <f>Sorted_by_State!AM19</f>
        <v>27457.815540746997</v>
      </c>
      <c r="CF57" s="265">
        <f>Sorted_by_State!AN19</f>
        <v>27666.707815358259</v>
      </c>
      <c r="CG57" s="265">
        <f>Sorted_by_State!AO19</f>
        <v>27883.254382180276</v>
      </c>
      <c r="CH57" s="265">
        <f>Sorted_by_State!AP19</f>
        <v>28106.39371030196</v>
      </c>
      <c r="CI57" s="265">
        <f>Sorted_by_State!AQ19</f>
        <v>28335.191490514844</v>
      </c>
    </row>
    <row r="58" spans="46:87" x14ac:dyDescent="0.35">
      <c r="AT58" s="69" t="s">
        <v>2396</v>
      </c>
      <c r="AX58" s="265">
        <f>Sorted_by_State!F20+Sorted_by_State!F19</f>
        <v>0</v>
      </c>
      <c r="AY58" s="265">
        <f>Sorted_by_State!G20+Sorted_by_State!G19</f>
        <v>0</v>
      </c>
      <c r="AZ58" s="265">
        <f>Sorted_by_State!H20+Sorted_by_State!H19</f>
        <v>0</v>
      </c>
      <c r="BA58" s="265">
        <f>Sorted_by_State!I20+Sorted_by_State!I19</f>
        <v>0</v>
      </c>
      <c r="BB58" s="265">
        <f>Sorted_by_State!J20+Sorted_by_State!J19</f>
        <v>1743.01296719896</v>
      </c>
      <c r="BC58" s="265">
        <f>Sorted_by_State!K20+Sorted_by_State!K19</f>
        <v>4074.39800809895</v>
      </c>
      <c r="BD58" s="265">
        <f>Sorted_by_State!L20+Sorted_by_State!L19</f>
        <v>6938.49102147754</v>
      </c>
      <c r="BE58" s="265">
        <f>Sorted_by_State!M20+Sorted_by_State!M19</f>
        <v>10199.346312926908</v>
      </c>
      <c r="BF58" s="265">
        <f>Sorted_by_State!N20+Sorted_by_State!N19</f>
        <v>13733.327058158486</v>
      </c>
      <c r="BG58" s="265">
        <f>Sorted_by_State!O20+Sorted_by_State!O19</f>
        <v>17573.24760802076</v>
      </c>
      <c r="BH58" s="265">
        <f>Sorted_by_State!P20+Sorted_by_State!P19</f>
        <v>21509.452657607239</v>
      </c>
      <c r="BI58" s="265">
        <f>Sorted_by_State!Q20+Sorted_by_State!Q19</f>
        <v>25375.046277401631</v>
      </c>
      <c r="BJ58" s="265">
        <f>Sorted_by_State!R20+Sorted_by_State!R19</f>
        <v>28986.400768765659</v>
      </c>
      <c r="BK58" s="265">
        <f>Sorted_by_State!S20+Sorted_by_State!S19</f>
        <v>32314.930495693097</v>
      </c>
      <c r="BL58" s="265">
        <f>Sorted_by_State!T20+Sorted_by_State!T19</f>
        <v>35365.807853775877</v>
      </c>
      <c r="BM58" s="265">
        <f>Sorted_by_State!U20+Sorted_by_State!U19</f>
        <v>38143.887784916173</v>
      </c>
      <c r="BN58" s="265">
        <f>Sorted_by_State!V20+Sorted_by_State!V19</f>
        <v>40653.716462680546</v>
      </c>
      <c r="BO58" s="265">
        <f>Sorted_by_State!W20+Sorted_by_State!W19</f>
        <v>42899.539595127477</v>
      </c>
      <c r="BP58" s="265">
        <f>Sorted_by_State!X20+Sorted_by_State!X19</f>
        <v>44885.310357686212</v>
      </c>
      <c r="BQ58" s="265">
        <f>Sorted_by_State!Y20+Sorted_by_State!Y19</f>
        <v>46614.696968173856</v>
      </c>
      <c r="BR58" s="265">
        <f>Sorted_by_State!Z20+Sorted_by_State!Z19</f>
        <v>48091.089915563745</v>
      </c>
      <c r="BS58" s="265">
        <f>Sorted_by_State!AA20+Sorted_by_State!AA19</f>
        <v>49317.608853661615</v>
      </c>
      <c r="BT58" s="265">
        <f>Sorted_by_State!AB20+Sorted_by_State!AB19</f>
        <v>50297.109170404998</v>
      </c>
      <c r="BU58" s="265">
        <f>Sorted_by_State!AC20+Sorted_by_State!AC19</f>
        <v>51032.188243075958</v>
      </c>
      <c r="BV58" s="265">
        <f>Sorted_by_State!AD20+Sorted_by_State!AD19</f>
        <v>51616.928913895725</v>
      </c>
      <c r="BW58" s="265">
        <f>Sorted_by_State!AE20+Sorted_by_State!AE19</f>
        <v>52087.68664339403</v>
      </c>
      <c r="BX58" s="265">
        <f>Sorted_by_State!AF20+Sorted_by_State!AF19</f>
        <v>52479.098815436606</v>
      </c>
      <c r="BY58" s="265">
        <f>Sorted_by_State!AG20+Sorted_by_State!AG19</f>
        <v>52819.860524068034</v>
      </c>
      <c r="BZ58" s="265">
        <f>Sorted_by_State!AH20+Sorted_by_State!AH19</f>
        <v>53133.204145959382</v>
      </c>
      <c r="CA58" s="265">
        <f>Sorted_by_State!AI20+Sorted_by_State!AI19</f>
        <v>53447.760375691782</v>
      </c>
      <c r="CB58" s="265">
        <f>Sorted_by_State!AJ20+Sorted_by_State!AJ19</f>
        <v>53779.378944613985</v>
      </c>
      <c r="CC58" s="265">
        <f>Sorted_by_State!AK20+Sorted_by_State!AK19</f>
        <v>54135.809507105056</v>
      </c>
      <c r="CD58" s="265">
        <f>Sorted_by_State!AL20+Sorted_by_State!AL19</f>
        <v>54515.542071216412</v>
      </c>
      <c r="CE58" s="265">
        <f>Sorted_by_State!AM20+Sorted_by_State!AM19</f>
        <v>54915.631081493993</v>
      </c>
      <c r="CF58" s="265">
        <f>Sorted_by_State!AN20+Sorted_by_State!AN19</f>
        <v>55333.415630716518</v>
      </c>
      <c r="CG58" s="265">
        <f>Sorted_by_State!AO20+Sorted_by_State!AO19</f>
        <v>55766.508764360551</v>
      </c>
      <c r="CH58" s="265">
        <f>Sorted_by_State!AP20+Sorted_by_State!AP19</f>
        <v>56212.78742060392</v>
      </c>
      <c r="CI58" s="265">
        <f>Sorted_by_State!AQ20+Sorted_by_State!AQ19</f>
        <v>56670.382981029688</v>
      </c>
    </row>
    <row r="59" spans="46:87" x14ac:dyDescent="0.35">
      <c r="AY59" s="102"/>
      <c r="AZ59" s="102"/>
      <c r="BA59" s="102"/>
      <c r="BB59" s="102"/>
      <c r="BC59" s="102"/>
      <c r="BD59" s="102"/>
      <c r="BE59" s="102"/>
      <c r="BF59" s="102"/>
      <c r="BG59" s="102"/>
      <c r="BH59" s="102"/>
      <c r="BI59" s="102"/>
    </row>
    <row r="60" spans="46:87" x14ac:dyDescent="0.35">
      <c r="AY60" s="102"/>
      <c r="AZ60" s="102"/>
      <c r="BA60" s="102"/>
      <c r="BB60" s="102"/>
      <c r="BC60" s="102"/>
      <c r="BD60" s="102"/>
      <c r="BE60" s="102"/>
      <c r="BF60" s="102"/>
      <c r="BG60" s="102"/>
      <c r="BH60" s="102"/>
      <c r="BI60" s="102"/>
    </row>
    <row r="61" spans="46:87" x14ac:dyDescent="0.35">
      <c r="AY61" s="102"/>
      <c r="AZ61" s="102"/>
      <c r="BA61" s="102"/>
      <c r="BB61" s="102"/>
      <c r="BC61" s="102"/>
      <c r="BD61" s="102"/>
      <c r="BE61" s="102"/>
      <c r="BF61" s="102"/>
      <c r="BG61" s="102"/>
      <c r="BH61" s="102"/>
      <c r="BI61" s="102"/>
    </row>
    <row r="62" spans="46:87" x14ac:dyDescent="0.35">
      <c r="AY62" s="102"/>
      <c r="AZ62" s="102"/>
      <c r="BA62" s="102"/>
      <c r="BB62" s="102"/>
      <c r="BC62" s="102"/>
      <c r="BD62" s="102"/>
      <c r="BE62" s="102"/>
      <c r="BF62" s="102"/>
      <c r="BG62" s="102"/>
      <c r="BH62" s="102"/>
      <c r="BI62" s="102"/>
    </row>
    <row r="63" spans="46:87" x14ac:dyDescent="0.35">
      <c r="AY63" s="102"/>
      <c r="AZ63" s="102"/>
      <c r="BA63" s="102"/>
      <c r="BB63" s="102"/>
      <c r="BC63" s="102"/>
      <c r="BD63" s="102"/>
      <c r="BE63" s="102"/>
      <c r="BF63" s="102"/>
      <c r="BG63" s="102"/>
      <c r="BH63" s="102"/>
      <c r="BI63" s="102"/>
    </row>
    <row r="64" spans="46:87" x14ac:dyDescent="0.35">
      <c r="AY64" s="102"/>
      <c r="AZ64" s="102"/>
      <c r="BA64" s="102"/>
      <c r="BB64" s="102"/>
      <c r="BC64" s="102"/>
      <c r="BD64" s="102"/>
      <c r="BE64" s="102"/>
      <c r="BF64" s="102"/>
      <c r="BG64" s="102"/>
      <c r="BH64" s="102"/>
      <c r="BI64" s="102"/>
    </row>
    <row r="65" spans="51:61" x14ac:dyDescent="0.35">
      <c r="AY65" s="102"/>
      <c r="AZ65" s="102"/>
      <c r="BA65" s="102"/>
      <c r="BB65" s="102"/>
      <c r="BC65" s="102"/>
      <c r="BD65" s="102"/>
      <c r="BE65" s="102"/>
      <c r="BF65" s="102"/>
      <c r="BG65" s="102"/>
      <c r="BH65" s="102"/>
      <c r="BI65" s="102"/>
    </row>
    <row r="66" spans="51:61" x14ac:dyDescent="0.35">
      <c r="AY66" s="102"/>
      <c r="AZ66" s="102"/>
      <c r="BA66" s="102"/>
      <c r="BB66" s="102"/>
      <c r="BC66" s="102"/>
      <c r="BD66" s="102"/>
      <c r="BE66" s="102"/>
      <c r="BF66" s="102"/>
      <c r="BG66" s="102"/>
      <c r="BH66" s="102"/>
      <c r="BI66" s="102"/>
    </row>
    <row r="67" spans="51:61" x14ac:dyDescent="0.35">
      <c r="AY67" s="102"/>
      <c r="AZ67" s="102"/>
      <c r="BA67" s="102"/>
      <c r="BB67" s="102"/>
      <c r="BC67" s="102"/>
      <c r="BD67" s="102"/>
      <c r="BE67" s="102"/>
      <c r="BF67" s="102"/>
      <c r="BG67" s="102"/>
      <c r="BH67" s="102"/>
      <c r="BI67" s="102"/>
    </row>
    <row r="68" spans="51:61" x14ac:dyDescent="0.35">
      <c r="AY68" s="102"/>
      <c r="AZ68" s="102"/>
      <c r="BA68" s="102"/>
      <c r="BB68" s="102"/>
      <c r="BC68" s="102"/>
      <c r="BD68" s="102"/>
      <c r="BE68" s="102"/>
      <c r="BF68" s="102"/>
      <c r="BG68" s="102"/>
      <c r="BH68" s="102"/>
      <c r="BI68" s="102"/>
    </row>
    <row r="69" spans="51:61" x14ac:dyDescent="0.35">
      <c r="AY69" s="102"/>
      <c r="AZ69" s="102"/>
      <c r="BA69" s="102"/>
      <c r="BB69" s="102"/>
      <c r="BC69" s="102"/>
      <c r="BD69" s="102"/>
      <c r="BE69" s="102"/>
      <c r="BF69" s="102"/>
      <c r="BG69" s="102"/>
      <c r="BH69" s="102"/>
      <c r="BI69" s="102"/>
    </row>
    <row r="70" spans="51:61" x14ac:dyDescent="0.35">
      <c r="AY70" s="102"/>
      <c r="AZ70" s="102"/>
      <c r="BA70" s="102"/>
      <c r="BB70" s="102"/>
      <c r="BC70" s="102"/>
      <c r="BD70" s="102"/>
      <c r="BE70" s="102"/>
      <c r="BF70" s="102"/>
      <c r="BG70" s="102"/>
      <c r="BH70" s="102"/>
      <c r="BI70" s="102"/>
    </row>
    <row r="71" spans="51:61" x14ac:dyDescent="0.35">
      <c r="AY71" s="102"/>
      <c r="AZ71" s="102"/>
      <c r="BA71" s="102"/>
      <c r="BB71" s="102"/>
      <c r="BC71" s="102"/>
      <c r="BD71" s="102"/>
      <c r="BE71" s="102"/>
      <c r="BF71" s="102"/>
      <c r="BG71" s="102"/>
      <c r="BH71" s="102"/>
      <c r="BI71" s="102"/>
    </row>
    <row r="72" spans="51:61" x14ac:dyDescent="0.35">
      <c r="AY72" s="102"/>
      <c r="AZ72" s="102"/>
      <c r="BA72" s="102"/>
      <c r="BB72" s="102"/>
      <c r="BC72" s="102"/>
      <c r="BD72" s="102"/>
      <c r="BE72" s="102"/>
      <c r="BF72" s="102"/>
      <c r="BG72" s="102"/>
      <c r="BH72" s="102"/>
      <c r="BI72" s="102"/>
    </row>
    <row r="73" spans="51:61" x14ac:dyDescent="0.35">
      <c r="AY73" s="102"/>
      <c r="AZ73" s="102"/>
      <c r="BA73" s="102"/>
      <c r="BB73" s="102"/>
      <c r="BC73" s="102"/>
      <c r="BD73" s="102"/>
      <c r="BE73" s="102"/>
      <c r="BF73" s="102"/>
      <c r="BG73" s="102"/>
      <c r="BH73" s="102"/>
      <c r="BI73" s="102"/>
    </row>
    <row r="74" spans="51:61" x14ac:dyDescent="0.35">
      <c r="AY74" s="102"/>
      <c r="AZ74" s="102"/>
      <c r="BA74" s="102"/>
      <c r="BB74" s="102"/>
      <c r="BC74" s="102"/>
      <c r="BD74" s="102"/>
      <c r="BE74" s="102"/>
      <c r="BF74" s="102"/>
      <c r="BG74" s="102"/>
      <c r="BH74" s="102"/>
      <c r="BI74" s="102"/>
    </row>
    <row r="75" spans="51:61" x14ac:dyDescent="0.35">
      <c r="AY75" s="102"/>
      <c r="AZ75" s="102"/>
      <c r="BA75" s="102"/>
      <c r="BB75" s="102"/>
      <c r="BC75" s="102"/>
      <c r="BD75" s="102"/>
      <c r="BE75" s="102"/>
      <c r="BF75" s="102"/>
      <c r="BG75" s="102"/>
      <c r="BH75" s="102"/>
      <c r="BI75" s="102"/>
    </row>
    <row r="76" spans="51:61" x14ac:dyDescent="0.35">
      <c r="AY76" s="102"/>
      <c r="AZ76" s="102"/>
      <c r="BA76" s="102"/>
      <c r="BB76" s="102"/>
      <c r="BC76" s="102"/>
      <c r="BD76" s="102"/>
      <c r="BE76" s="102"/>
      <c r="BF76" s="102"/>
      <c r="BG76" s="102"/>
      <c r="BH76" s="102"/>
      <c r="BI76" s="102"/>
    </row>
    <row r="77" spans="51:61" x14ac:dyDescent="0.35">
      <c r="AY77" s="102"/>
      <c r="AZ77" s="102"/>
      <c r="BA77" s="102"/>
      <c r="BB77" s="102"/>
      <c r="BC77" s="102"/>
      <c r="BD77" s="102"/>
      <c r="BE77" s="102"/>
      <c r="BF77" s="102"/>
      <c r="BG77" s="102"/>
      <c r="BH77" s="102"/>
      <c r="BI77" s="102"/>
    </row>
    <row r="78" spans="51:61" x14ac:dyDescent="0.35">
      <c r="AY78" s="102"/>
      <c r="AZ78" s="102"/>
      <c r="BA78" s="102"/>
      <c r="BB78" s="102"/>
      <c r="BC78" s="102"/>
      <c r="BD78" s="102"/>
      <c r="BE78" s="102"/>
      <c r="BF78" s="102"/>
      <c r="BG78" s="102"/>
      <c r="BH78" s="102"/>
      <c r="BI78" s="102"/>
    </row>
    <row r="79" spans="51:61" x14ac:dyDescent="0.35">
      <c r="AY79" s="102"/>
      <c r="AZ79" s="102"/>
      <c r="BA79" s="102"/>
      <c r="BB79" s="102"/>
      <c r="BC79" s="102"/>
      <c r="BD79" s="102"/>
      <c r="BE79" s="102"/>
      <c r="BF79" s="102"/>
      <c r="BG79" s="102"/>
      <c r="BH79" s="102"/>
      <c r="BI79" s="102"/>
    </row>
    <row r="80" spans="51:61" x14ac:dyDescent="0.35">
      <c r="AY80" s="102"/>
      <c r="AZ80" s="102"/>
      <c r="BA80" s="102"/>
      <c r="BB80" s="102"/>
      <c r="BC80" s="102"/>
      <c r="BD80" s="102"/>
      <c r="BE80" s="102"/>
      <c r="BF80" s="102"/>
      <c r="BG80" s="102"/>
      <c r="BH80" s="102"/>
      <c r="BI80" s="102"/>
    </row>
    <row r="81" spans="51:61" x14ac:dyDescent="0.35">
      <c r="AY81" s="102"/>
      <c r="AZ81" s="102"/>
      <c r="BA81" s="102"/>
      <c r="BB81" s="102"/>
      <c r="BC81" s="102"/>
      <c r="BD81" s="102"/>
      <c r="BE81" s="102"/>
      <c r="BF81" s="102"/>
      <c r="BG81" s="102"/>
      <c r="BH81" s="102"/>
      <c r="BI81" s="102"/>
    </row>
    <row r="82" spans="51:61" x14ac:dyDescent="0.35">
      <c r="AY82" s="102"/>
      <c r="AZ82" s="102"/>
      <c r="BA82" s="102"/>
      <c r="BB82" s="102"/>
      <c r="BC82" s="102"/>
      <c r="BD82" s="102"/>
      <c r="BE82" s="102"/>
      <c r="BF82" s="102"/>
      <c r="BG82" s="102"/>
      <c r="BH82" s="102"/>
      <c r="BI82" s="102"/>
    </row>
    <row r="83" spans="51:61" x14ac:dyDescent="0.35">
      <c r="AY83" s="102"/>
      <c r="AZ83" s="102"/>
      <c r="BA83" s="102"/>
      <c r="BB83" s="102"/>
      <c r="BC83" s="102"/>
      <c r="BD83" s="102"/>
      <c r="BE83" s="102"/>
      <c r="BF83" s="102"/>
      <c r="BG83" s="102"/>
      <c r="BH83" s="102"/>
      <c r="BI83" s="102"/>
    </row>
    <row r="84" spans="51:61" x14ac:dyDescent="0.35">
      <c r="AY84" s="102"/>
      <c r="AZ84" s="102"/>
      <c r="BA84" s="102"/>
      <c r="BB84" s="102"/>
      <c r="BC84" s="102"/>
      <c r="BD84" s="102"/>
      <c r="BE84" s="102"/>
      <c r="BF84" s="102"/>
      <c r="BG84" s="102"/>
      <c r="BH84" s="102"/>
      <c r="BI84" s="102"/>
    </row>
    <row r="85" spans="51:61" x14ac:dyDescent="0.35">
      <c r="AY85" s="102"/>
      <c r="AZ85" s="102"/>
      <c r="BA85" s="102"/>
      <c r="BB85" s="102"/>
      <c r="BC85" s="102"/>
      <c r="BD85" s="102"/>
      <c r="BE85" s="102"/>
      <c r="BF85" s="102"/>
      <c r="BG85" s="102"/>
      <c r="BH85" s="102"/>
      <c r="BI85" s="102"/>
    </row>
    <row r="86" spans="51:61" x14ac:dyDescent="0.35">
      <c r="AY86" s="102"/>
      <c r="AZ86" s="102"/>
      <c r="BA86" s="102"/>
      <c r="BB86" s="102"/>
      <c r="BC86" s="102"/>
      <c r="BD86" s="102"/>
      <c r="BE86" s="102"/>
      <c r="BF86" s="102"/>
      <c r="BG86" s="102"/>
      <c r="BH86" s="102"/>
      <c r="BI86" s="102"/>
    </row>
    <row r="87" spans="51:61" x14ac:dyDescent="0.35">
      <c r="AY87" s="102"/>
      <c r="AZ87" s="102"/>
      <c r="BA87" s="102"/>
      <c r="BB87" s="102"/>
      <c r="BC87" s="102"/>
      <c r="BD87" s="102"/>
      <c r="BE87" s="102"/>
      <c r="BF87" s="102"/>
      <c r="BG87" s="102"/>
      <c r="BH87" s="102"/>
      <c r="BI87" s="102"/>
    </row>
    <row r="88" spans="51:61" x14ac:dyDescent="0.35">
      <c r="AY88" s="102"/>
      <c r="AZ88" s="102"/>
      <c r="BA88" s="102"/>
      <c r="BB88" s="102"/>
      <c r="BC88" s="102"/>
      <c r="BD88" s="102"/>
      <c r="BE88" s="102"/>
      <c r="BF88" s="102"/>
      <c r="BG88" s="102"/>
      <c r="BH88" s="102"/>
      <c r="BI88" s="102"/>
    </row>
    <row r="90" spans="51:61" x14ac:dyDescent="0.35">
      <c r="AY90" s="101"/>
      <c r="AZ90" s="101"/>
      <c r="BA90" s="101"/>
      <c r="BB90" s="101"/>
      <c r="BC90" s="101"/>
      <c r="BD90" s="101"/>
      <c r="BE90" s="101"/>
      <c r="BF90" s="101"/>
      <c r="BG90" s="101"/>
      <c r="BH90" s="101"/>
      <c r="BI90" s="101"/>
    </row>
    <row r="91" spans="51:61" x14ac:dyDescent="0.35">
      <c r="AY91" s="101"/>
      <c r="AZ91" s="101"/>
      <c r="BA91" s="101"/>
      <c r="BB91" s="101"/>
      <c r="BC91" s="101"/>
      <c r="BD91" s="101"/>
      <c r="BE91" s="101"/>
      <c r="BF91" s="101"/>
      <c r="BG91" s="101"/>
      <c r="BH91" s="101"/>
      <c r="BI91" s="101"/>
    </row>
  </sheetData>
  <pageMargins left="0.7" right="0.7" top="0.75" bottom="0.75" header="0.3" footer="0.3"/>
  <pageSetup scale="77" orientation="landscape" r:id="rId1"/>
  <headerFooter>
    <oddHeader>&amp;C&amp;A</oddHeader>
    <oddFooter>&amp;L&amp;F&amp;CPage &amp;P of &amp;N&amp;R&amp;T &amp;D</oddFooter>
  </headerFooter>
  <colBreaks count="1" manualBreakCount="1">
    <brk id="67" min="1" max="38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2" tint="-0.499984740745262"/>
  </sheetPr>
  <dimension ref="B2:AQ828"/>
  <sheetViews>
    <sheetView showGridLines="0" zoomScale="85" zoomScaleNormal="85" zoomScaleSheetLayoutView="85" workbookViewId="0">
      <selection activeCell="B3" sqref="B3"/>
    </sheetView>
  </sheetViews>
  <sheetFormatPr defaultRowHeight="17.25" x14ac:dyDescent="0.35"/>
  <cols>
    <col min="1" max="2" width="2.625" customWidth="1"/>
    <col min="3" max="3" width="42.125" customWidth="1"/>
    <col min="4" max="4" width="10.625" bestFit="1" customWidth="1"/>
    <col min="6" max="6" width="2.625" customWidth="1"/>
    <col min="7" max="11" width="10.375" customWidth="1"/>
    <col min="12" max="12" width="7.625" customWidth="1"/>
    <col min="13" max="14" width="2.625" customWidth="1"/>
    <col min="15" max="15" width="8.625" bestFit="1" customWidth="1"/>
    <col min="16" max="16" width="10.625" bestFit="1" customWidth="1"/>
    <col min="23" max="23" width="9" customWidth="1"/>
  </cols>
  <sheetData>
    <row r="2" spans="2:42" ht="18" thickBot="1" x14ac:dyDescent="0.4">
      <c r="B2" s="327" t="s">
        <v>2303</v>
      </c>
      <c r="C2" s="118"/>
      <c r="D2" s="119">
        <f>MainModule!AW$4</f>
        <v>2012</v>
      </c>
      <c r="E2" s="120">
        <f>MainModule!AX$4</f>
        <v>2013</v>
      </c>
      <c r="F2" s="120">
        <f>MainModule!AY$4</f>
        <v>2014</v>
      </c>
      <c r="G2" s="120">
        <f>MainModule!AZ$4</f>
        <v>2015</v>
      </c>
      <c r="H2" s="120">
        <f>MainModule!BA$4</f>
        <v>2016</v>
      </c>
      <c r="I2" s="120">
        <f>MainModule!BB$4</f>
        <v>2017</v>
      </c>
      <c r="J2" s="120">
        <f>MainModule!BC$4</f>
        <v>2018</v>
      </c>
      <c r="K2" s="120">
        <f>MainModule!BD$4</f>
        <v>2019</v>
      </c>
      <c r="L2" s="120">
        <f>MainModule!BE$4</f>
        <v>2020</v>
      </c>
      <c r="M2" s="120">
        <f>MainModule!BF$4</f>
        <v>2021</v>
      </c>
      <c r="N2" s="120">
        <f>MainModule!BG$4</f>
        <v>2022</v>
      </c>
      <c r="O2" s="120">
        <f>MainModule!BH$4</f>
        <v>2023</v>
      </c>
      <c r="P2" s="120">
        <f>MainModule!BI$4</f>
        <v>2024</v>
      </c>
      <c r="Q2" s="120">
        <f>MainModule!BJ$4</f>
        <v>2025</v>
      </c>
      <c r="R2" s="121">
        <f>MainModule!BK$4</f>
        <v>2026</v>
      </c>
      <c r="S2" s="120">
        <f>MainModule!BL$4</f>
        <v>2027</v>
      </c>
      <c r="T2" s="120">
        <f>MainModule!BM$4</f>
        <v>2028</v>
      </c>
      <c r="U2" s="120">
        <f>MainModule!BN$4</f>
        <v>2029</v>
      </c>
      <c r="V2" s="120">
        <f>MainModule!BO$4</f>
        <v>2030</v>
      </c>
      <c r="W2" s="120">
        <f>MainModule!BP$4</f>
        <v>2031</v>
      </c>
      <c r="X2" s="120">
        <f>MainModule!BQ$4</f>
        <v>2032</v>
      </c>
      <c r="Y2" s="120">
        <f>MainModule!BR$4</f>
        <v>2033</v>
      </c>
      <c r="Z2" s="120">
        <f>MainModule!BS$4</f>
        <v>2034</v>
      </c>
      <c r="AA2" s="120">
        <f>MainModule!BT$4</f>
        <v>2035</v>
      </c>
      <c r="AB2" s="120">
        <f>MainModule!BU$4</f>
        <v>2036</v>
      </c>
      <c r="AC2" s="120">
        <f>MainModule!BV$4</f>
        <v>2037</v>
      </c>
      <c r="AD2" s="120">
        <f>MainModule!BW$4</f>
        <v>2038</v>
      </c>
      <c r="AE2" s="120">
        <f>MainModule!BX$4</f>
        <v>2039</v>
      </c>
      <c r="AF2" s="120">
        <f>MainModule!BY$4</f>
        <v>2040</v>
      </c>
      <c r="AG2" s="120">
        <f>MainModule!BZ$4</f>
        <v>2041</v>
      </c>
      <c r="AH2" s="120">
        <f>MainModule!CA$4</f>
        <v>2042</v>
      </c>
      <c r="AI2" s="120">
        <f>MainModule!CB$4</f>
        <v>2043</v>
      </c>
      <c r="AJ2" s="120">
        <f>MainModule!CC$4</f>
        <v>2044</v>
      </c>
      <c r="AK2" s="120">
        <f>MainModule!CD$4</f>
        <v>2045</v>
      </c>
      <c r="AL2" s="120">
        <f>MainModule!CE$4</f>
        <v>2046</v>
      </c>
      <c r="AM2" s="120">
        <f>MainModule!CF$4</f>
        <v>2047</v>
      </c>
      <c r="AN2" s="120">
        <f>MainModule!CG$4</f>
        <v>2048</v>
      </c>
      <c r="AO2" s="120">
        <f>MainModule!CH$4</f>
        <v>2049</v>
      </c>
      <c r="AP2" s="119">
        <f>MainModule!CI$4</f>
        <v>2050</v>
      </c>
    </row>
    <row r="3" spans="2:42" ht="18.75" thickTop="1" thickBot="1" x14ac:dyDescent="0.4">
      <c r="B3" s="117"/>
      <c r="C3" s="117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/>
      <c r="AI3" s="122"/>
      <c r="AJ3" s="122"/>
      <c r="AK3" s="122"/>
      <c r="AL3" s="122"/>
      <c r="AM3" s="122"/>
      <c r="AN3" s="122"/>
      <c r="AO3" s="122"/>
      <c r="AP3" s="122"/>
    </row>
    <row r="4" spans="2:42" ht="22.5" thickTop="1" x14ac:dyDescent="0.45">
      <c r="B4" s="123" t="s">
        <v>2381</v>
      </c>
      <c r="C4" s="124"/>
      <c r="D4" s="125"/>
      <c r="E4" s="126"/>
      <c r="F4" s="126"/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7"/>
      <c r="S4" s="126"/>
      <c r="T4" s="126"/>
      <c r="U4" s="126"/>
      <c r="V4" s="126"/>
      <c r="W4" s="126"/>
      <c r="X4" s="126"/>
      <c r="Y4" s="126"/>
      <c r="Z4" s="126"/>
      <c r="AA4" s="126"/>
      <c r="AB4" s="126"/>
      <c r="AC4" s="126"/>
      <c r="AD4" s="126"/>
      <c r="AE4" s="126"/>
      <c r="AF4" s="126"/>
      <c r="AG4" s="126"/>
      <c r="AH4" s="126"/>
      <c r="AI4" s="126"/>
      <c r="AJ4" s="126"/>
      <c r="AK4" s="126"/>
      <c r="AL4" s="126"/>
      <c r="AM4" s="126"/>
      <c r="AN4" s="126"/>
      <c r="AO4" s="126"/>
      <c r="AP4" s="125"/>
    </row>
    <row r="5" spans="2:42" x14ac:dyDescent="0.35">
      <c r="B5" s="128"/>
      <c r="C5" s="128"/>
      <c r="D5" s="105">
        <f>MainModule!AW$13</f>
        <v>78054.710999999996</v>
      </c>
      <c r="E5" s="106">
        <f>MainModule!AX$13</f>
        <v>78914.748095768955</v>
      </c>
      <c r="F5" s="106">
        <f>MainModule!AY$13</f>
        <v>79784.261414005741</v>
      </c>
      <c r="G5" s="106">
        <f>MainModule!AZ$13</f>
        <v>80663.355367406868</v>
      </c>
      <c r="H5" s="106">
        <f>MainModule!BA$13</f>
        <v>81552.135519128438</v>
      </c>
      <c r="I5" s="106">
        <f>MainModule!BB$13</f>
        <v>82450.708595462391</v>
      </c>
      <c r="J5" s="106">
        <f>MainModule!BC$13</f>
        <v>83359.182498652342</v>
      </c>
      <c r="K5" s="106">
        <f>MainModule!BD$13</f>
        <v>84277.666319850716</v>
      </c>
      <c r="L5" s="106">
        <f>MainModule!BE$13</f>
        <v>85206.270352218591</v>
      </c>
      <c r="M5" s="106">
        <f>MainModule!BF$13</f>
        <v>86145.106104169885</v>
      </c>
      <c r="N5" s="106">
        <f>MainModule!BG$13</f>
        <v>87094.286312761498</v>
      </c>
      <c r="O5" s="106">
        <f>MainModule!BH$13</f>
        <v>88053.924957230978</v>
      </c>
      <c r="P5" s="106">
        <f>MainModule!BI$13</f>
        <v>89024.137272683336</v>
      </c>
      <c r="Q5" s="106">
        <f>MainModule!BJ$13</f>
        <v>90005.039763928682</v>
      </c>
      <c r="R5" s="107">
        <f>MainModule!BK$13</f>
        <v>90996.750219472335</v>
      </c>
      <c r="S5" s="106">
        <f>MainModule!BL$13</f>
        <v>91999.387725659093</v>
      </c>
      <c r="T5" s="106">
        <f>MainModule!BM$13</f>
        <v>93013.072680973288</v>
      </c>
      <c r="U5" s="106">
        <f>MainModule!BN$13</f>
        <v>94037.926810496501</v>
      </c>
      <c r="V5" s="106">
        <f>MainModule!BO$13</f>
        <v>95074.073180524472</v>
      </c>
      <c r="W5" s="106">
        <f>MainModule!BP$13</f>
        <v>96121.636213345177</v>
      </c>
      <c r="X5" s="106">
        <f>MainModule!BQ$13</f>
        <v>97180.741702179614</v>
      </c>
      <c r="Y5" s="106">
        <f>MainModule!BR$13</f>
        <v>98251.516826287305</v>
      </c>
      <c r="Z5" s="106">
        <f>MainModule!BS$13</f>
        <v>99334.090166238238</v>
      </c>
      <c r="AA5" s="106">
        <f>MainModule!BT$13</f>
        <v>100428.59171935299</v>
      </c>
      <c r="AB5" s="106">
        <f>MainModule!BU$13</f>
        <v>101535.15291531307</v>
      </c>
      <c r="AC5" s="106">
        <f>MainModule!BV$13</f>
        <v>102653.90663194322</v>
      </c>
      <c r="AD5" s="106">
        <f>MainModule!BW$13</f>
        <v>103784.98721116762</v>
      </c>
      <c r="AE5" s="106">
        <f>MainModule!BX$13</f>
        <v>104928.53047514192</v>
      </c>
      <c r="AF5" s="106">
        <f>MainModule!BY$13</f>
        <v>106084.67374256295</v>
      </c>
      <c r="AG5" s="106">
        <f>MainModule!BZ$13</f>
        <v>107274.76056321291</v>
      </c>
      <c r="AH5" s="106">
        <f>MainModule!CA$13</f>
        <v>108478.19810259272</v>
      </c>
      <c r="AI5" s="106">
        <f>MainModule!CB$13</f>
        <v>109695.13613270852</v>
      </c>
      <c r="AJ5" s="106">
        <f>MainModule!CC$13</f>
        <v>110925.72610574967</v>
      </c>
      <c r="AK5" s="106">
        <f>MainModule!CD$13</f>
        <v>112170.12117293754</v>
      </c>
      <c r="AL5" s="106">
        <f>MainModule!CE$13</f>
        <v>113428.47620358568</v>
      </c>
      <c r="AM5" s="106">
        <f>MainModule!CF$13</f>
        <v>114700.94780437391</v>
      </c>
      <c r="AN5" s="106">
        <f>MainModule!CG$13</f>
        <v>115987.69433883845</v>
      </c>
      <c r="AO5" s="106">
        <f>MainModule!CH$13</f>
        <v>117288.87594708095</v>
      </c>
      <c r="AP5" s="105">
        <f>MainModule!CI$13</f>
        <v>118604.65456569837</v>
      </c>
    </row>
    <row r="6" spans="2:42" x14ac:dyDescent="0.35">
      <c r="B6" s="128"/>
      <c r="C6" s="128" t="s">
        <v>2265</v>
      </c>
      <c r="D6" s="129">
        <f t="dataTable" ref="D6:AP56" dt2D="0" dtr="0" r1="B2"/>
        <v>86238.592999999993</v>
      </c>
      <c r="E6" s="130">
        <v>87123.239762448342</v>
      </c>
      <c r="F6" s="130">
        <v>88016.961347050965</v>
      </c>
      <c r="G6" s="130">
        <v>88919.850844520028</v>
      </c>
      <c r="H6" s="130">
        <v>89832.002300504406</v>
      </c>
      <c r="I6" s="130">
        <v>90753.510725385524</v>
      </c>
      <c r="J6" s="130">
        <v>91684.472104173707</v>
      </c>
      <c r="K6" s="130">
        <v>92624.983406506086</v>
      </c>
      <c r="L6" s="130">
        <v>93575.142596747013</v>
      </c>
      <c r="M6" s="130">
        <v>94535.04864419208</v>
      </c>
      <c r="N6" s="130">
        <v>95504.801533376871</v>
      </c>
      <c r="O6" s="130">
        <v>96484.502274491388</v>
      </c>
      <c r="P6" s="130">
        <v>97474.252913901379</v>
      </c>
      <c r="Q6" s="130">
        <v>98474.156544777565</v>
      </c>
      <c r="R6" s="131">
        <v>99484.317317833877</v>
      </c>
      <c r="S6" s="130">
        <v>100504.84045217589</v>
      </c>
      <c r="T6" s="130">
        <v>101535.83224626053</v>
      </c>
      <c r="U6" s="130">
        <v>102577.40008896816</v>
      </c>
      <c r="V6" s="130">
        <v>103629.65247078838</v>
      </c>
      <c r="W6" s="130">
        <v>104692.69899512036</v>
      </c>
      <c r="X6" s="130">
        <v>105766.65038968928</v>
      </c>
      <c r="Y6" s="130">
        <v>106851.61851807983</v>
      </c>
      <c r="Z6" s="130">
        <v>107947.71639138795</v>
      </c>
      <c r="AA6" s="130">
        <v>109055.05817999219</v>
      </c>
      <c r="AB6" s="130">
        <v>110173.75922544577</v>
      </c>
      <c r="AC6" s="130">
        <v>111303.93605249064</v>
      </c>
      <c r="AD6" s="130">
        <v>112445.70638119479</v>
      </c>
      <c r="AE6" s="130">
        <v>113599.18913921405</v>
      </c>
      <c r="AF6" s="130">
        <v>114764.50447417972</v>
      </c>
      <c r="AG6" s="130">
        <v>115924.9219782375</v>
      </c>
      <c r="AH6" s="130">
        <v>117097.07280341137</v>
      </c>
      <c r="AI6" s="130">
        <v>118281.07558874626</v>
      </c>
      <c r="AJ6" s="130">
        <v>119477.05017288124</v>
      </c>
      <c r="AK6" s="130">
        <v>120685.11760617892</v>
      </c>
      <c r="AL6" s="130">
        <v>121905.40016297757</v>
      </c>
      <c r="AM6" s="130">
        <v>123138.02135396712</v>
      </c>
      <c r="AN6" s="130">
        <v>124383.10593869022</v>
      </c>
      <c r="AO6" s="130">
        <v>125640.77993816977</v>
      </c>
      <c r="AP6" s="129">
        <v>126911.17064766416</v>
      </c>
    </row>
    <row r="7" spans="2:42" x14ac:dyDescent="0.35">
      <c r="B7" s="128"/>
      <c r="C7" s="128" t="s">
        <v>2264</v>
      </c>
      <c r="D7" s="129">
        <v>6417.9279999999999</v>
      </c>
      <c r="E7" s="130">
        <v>6467.6872817496242</v>
      </c>
      <c r="F7" s="130">
        <v>6517.8323556303285</v>
      </c>
      <c r="G7" s="130">
        <v>6568.3662127537846</v>
      </c>
      <c r="H7" s="130">
        <v>6619.2918674222583</v>
      </c>
      <c r="I7" s="130">
        <v>6670.6123573084114</v>
      </c>
      <c r="J7" s="130">
        <v>6722.3307436364967</v>
      </c>
      <c r="K7" s="130">
        <v>6774.4501113649549</v>
      </c>
      <c r="L7" s="130">
        <v>6826.9735693704333</v>
      </c>
      <c r="M7" s="130">
        <v>6879.9042506332244</v>
      </c>
      <c r="N7" s="130">
        <v>6933.2453124241474</v>
      </c>
      <c r="O7" s="130">
        <v>6986.9999364928772</v>
      </c>
      <c r="P7" s="130">
        <v>7041.1713292577315</v>
      </c>
      <c r="Q7" s="130">
        <v>7095.7627219969318</v>
      </c>
      <c r="R7" s="131">
        <v>7150.7773710413467</v>
      </c>
      <c r="S7" s="130">
        <v>7206.2185579687293</v>
      </c>
      <c r="T7" s="130">
        <v>7262.0895897994596</v>
      </c>
      <c r="U7" s="130">
        <v>7318.3937991938074</v>
      </c>
      <c r="V7" s="130">
        <v>7375.1345446507194</v>
      </c>
      <c r="W7" s="130">
        <v>7432.3152107081542</v>
      </c>
      <c r="X7" s="130">
        <v>7489.939208144966</v>
      </c>
      <c r="Y7" s="130">
        <v>7548.0099741843551</v>
      </c>
      <c r="Z7" s="130">
        <v>7606.5309726988935</v>
      </c>
      <c r="AA7" s="130">
        <v>7665.5056944171438</v>
      </c>
      <c r="AB7" s="130">
        <v>7724.937657131879</v>
      </c>
      <c r="AC7" s="130">
        <v>7784.8304059099128</v>
      </c>
      <c r="AD7" s="130">
        <v>7845.1875133035628</v>
      </c>
      <c r="AE7" s="130">
        <v>7906.0125795637496</v>
      </c>
      <c r="AF7" s="130">
        <v>7967.3092328547473</v>
      </c>
      <c r="AG7" s="130">
        <v>8033.5615010033425</v>
      </c>
      <c r="AH7" s="130">
        <v>8100.3646907876555</v>
      </c>
      <c r="AI7" s="130">
        <v>8167.7233834040317</v>
      </c>
      <c r="AJ7" s="130">
        <v>8235.6421981438161</v>
      </c>
      <c r="AK7" s="130">
        <v>8304.1257927101342</v>
      </c>
      <c r="AL7" s="130">
        <v>8373.1788635373068</v>
      </c>
      <c r="AM7" s="130">
        <v>8442.8061461129146</v>
      </c>
      <c r="AN7" s="130">
        <v>8513.0124153025517</v>
      </c>
      <c r="AO7" s="130">
        <v>8583.8024856772718</v>
      </c>
      <c r="AP7" s="129">
        <v>8655.1812118437592</v>
      </c>
    </row>
    <row r="8" spans="2:42" x14ac:dyDescent="0.35">
      <c r="B8" s="128"/>
      <c r="C8" s="128" t="s">
        <v>2267</v>
      </c>
      <c r="D8" s="129">
        <v>76274.51400000001</v>
      </c>
      <c r="E8" s="130">
        <v>77267.892201491486</v>
      </c>
      <c r="F8" s="130">
        <v>78274.207886284377</v>
      </c>
      <c r="G8" s="130">
        <v>79293.629548587545</v>
      </c>
      <c r="H8" s="130">
        <v>80326.327877031916</v>
      </c>
      <c r="I8" s="130">
        <v>81372.475783249974</v>
      </c>
      <c r="J8" s="130">
        <v>82432.24843082756</v>
      </c>
      <c r="K8" s="130">
        <v>83505.823264632651</v>
      </c>
      <c r="L8" s="130">
        <v>84593.380040526172</v>
      </c>
      <c r="M8" s="130">
        <v>85695.10085545975</v>
      </c>
      <c r="N8" s="130">
        <v>86811.170177965396</v>
      </c>
      <c r="O8" s="130">
        <v>87941.774879042321</v>
      </c>
      <c r="P8" s="130">
        <v>89087.104263446017</v>
      </c>
      <c r="Q8" s="130">
        <v>90247.350101384829</v>
      </c>
      <c r="R8" s="131">
        <v>91422.706660629308</v>
      </c>
      <c r="S8" s="130">
        <v>92613.370739039805</v>
      </c>
      <c r="T8" s="130">
        <v>93819.541697517634</v>
      </c>
      <c r="U8" s="130">
        <v>95041.421493385409</v>
      </c>
      <c r="V8" s="130">
        <v>96279.214714202157</v>
      </c>
      <c r="W8" s="130">
        <v>97533.128612018743</v>
      </c>
      <c r="X8" s="130">
        <v>98803.373138079492</v>
      </c>
      <c r="Y8" s="130">
        <v>100090.16097797574</v>
      </c>
      <c r="Z8" s="130">
        <v>101393.70758725723</v>
      </c>
      <c r="AA8" s="130">
        <v>102714.23122750726</v>
      </c>
      <c r="AB8" s="130">
        <v>104051.95300288771</v>
      </c>
      <c r="AC8" s="130">
        <v>105407.09689715997</v>
      </c>
      <c r="AD8" s="130">
        <v>106779.88981118808</v>
      </c>
      <c r="AE8" s="130">
        <v>108170.56160093028</v>
      </c>
      <c r="AF8" s="130">
        <v>109579.34511592527</v>
      </c>
      <c r="AG8" s="130">
        <v>111060.92801197438</v>
      </c>
      <c r="AH8" s="130">
        <v>112562.54285725209</v>
      </c>
      <c r="AI8" s="130">
        <v>114084.46049653595</v>
      </c>
      <c r="AJ8" s="130">
        <v>115626.95543659828</v>
      </c>
      <c r="AK8" s="130">
        <v>117190.30589571869</v>
      </c>
      <c r="AL8" s="130">
        <v>118774.79385386607</v>
      </c>
      <c r="AM8" s="130">
        <v>120380.70510355898</v>
      </c>
      <c r="AN8" s="130">
        <v>122008.3293014138</v>
      </c>
      <c r="AO8" s="130">
        <v>123657.9600203898</v>
      </c>
      <c r="AP8" s="129">
        <v>125329.89480274057</v>
      </c>
    </row>
    <row r="9" spans="2:42" x14ac:dyDescent="0.35">
      <c r="B9" s="128"/>
      <c r="C9" s="128" t="s">
        <v>2266</v>
      </c>
      <c r="D9" s="129">
        <v>46912.103999999999</v>
      </c>
      <c r="E9" s="130">
        <v>47317.014073058126</v>
      </c>
      <c r="F9" s="130">
        <v>47725.419025972078</v>
      </c>
      <c r="G9" s="130">
        <v>48137.349023921779</v>
      </c>
      <c r="H9" s="130">
        <v>48552.83449245034</v>
      </c>
      <c r="I9" s="130">
        <v>48971.906119711341</v>
      </c>
      <c r="J9" s="130">
        <v>49394.594858735451</v>
      </c>
      <c r="K9" s="130">
        <v>49820.931929716688</v>
      </c>
      <c r="L9" s="130">
        <v>50250.948822318336</v>
      </c>
      <c r="M9" s="130">
        <v>50684.677297998838</v>
      </c>
      <c r="N9" s="130">
        <v>51122.149392357693</v>
      </c>
      <c r="O9" s="130">
        <v>51563.397417501648</v>
      </c>
      <c r="P9" s="130">
        <v>52008.453964431326</v>
      </c>
      <c r="Q9" s="130">
        <v>52457.351905448384</v>
      </c>
      <c r="R9" s="131">
        <v>52910.124396583531</v>
      </c>
      <c r="S9" s="130">
        <v>53366.804880045434</v>
      </c>
      <c r="T9" s="130">
        <v>53827.427086690826</v>
      </c>
      <c r="U9" s="130">
        <v>54292.025038515858</v>
      </c>
      <c r="V9" s="130">
        <v>54760.633051169032</v>
      </c>
      <c r="W9" s="130">
        <v>55233.28573648577</v>
      </c>
      <c r="X9" s="130">
        <v>55710.018005044876</v>
      </c>
      <c r="Y9" s="130">
        <v>56190.86506874708</v>
      </c>
      <c r="Z9" s="130">
        <v>56675.862443415797</v>
      </c>
      <c r="AA9" s="130">
        <v>57165.045951420383</v>
      </c>
      <c r="AB9" s="130">
        <v>57658.451724321996</v>
      </c>
      <c r="AC9" s="130">
        <v>58156.116205542319</v>
      </c>
      <c r="AD9" s="130">
        <v>58658.076153055292</v>
      </c>
      <c r="AE9" s="130">
        <v>59164.368642102098</v>
      </c>
      <c r="AF9" s="130">
        <v>59675.031067929587</v>
      </c>
      <c r="AG9" s="130">
        <v>60207.811431230024</v>
      </c>
      <c r="AH9" s="130">
        <v>60745.348472666003</v>
      </c>
      <c r="AI9" s="130">
        <v>61287.684659994295</v>
      </c>
      <c r="AJ9" s="130">
        <v>61834.862840125024</v>
      </c>
      <c r="AK9" s="130">
        <v>62386.926242506714</v>
      </c>
      <c r="AL9" s="130">
        <v>62943.918482541645</v>
      </c>
      <c r="AM9" s="130">
        <v>63505.883565031632</v>
      </c>
      <c r="AN9" s="130">
        <v>64072.865887654603</v>
      </c>
      <c r="AO9" s="130">
        <v>64644.910244472216</v>
      </c>
      <c r="AP9" s="129">
        <v>65222.061829468767</v>
      </c>
    </row>
    <row r="10" spans="2:42" x14ac:dyDescent="0.35">
      <c r="B10" s="128"/>
      <c r="C10" s="128" t="s">
        <v>2268</v>
      </c>
      <c r="D10" s="129">
        <v>262823.777</v>
      </c>
      <c r="E10" s="130">
        <v>265175.70739506168</v>
      </c>
      <c r="F10" s="130">
        <v>267548.68450304394</v>
      </c>
      <c r="G10" s="130">
        <v>269942.89666460757</v>
      </c>
      <c r="H10" s="130">
        <v>272358.53390581685</v>
      </c>
      <c r="I10" s="130">
        <v>274795.78795322188</v>
      </c>
      <c r="J10" s="130">
        <v>277254.85224907554</v>
      </c>
      <c r="K10" s="130">
        <v>279735.9219666869</v>
      </c>
      <c r="L10" s="130">
        <v>282239.1940259118</v>
      </c>
      <c r="M10" s="130">
        <v>284764.86710878229</v>
      </c>
      <c r="N10" s="130">
        <v>287313.14167527575</v>
      </c>
      <c r="O10" s="130">
        <v>289884.21997922519</v>
      </c>
      <c r="P10" s="130">
        <v>292478.30608437193</v>
      </c>
      <c r="Q10" s="130">
        <v>295095.60588056193</v>
      </c>
      <c r="R10" s="131">
        <v>297736.32710008707</v>
      </c>
      <c r="S10" s="130">
        <v>300400.67933417251</v>
      </c>
      <c r="T10" s="130">
        <v>303088.87404961191</v>
      </c>
      <c r="U10" s="130">
        <v>305801.12460555119</v>
      </c>
      <c r="V10" s="130">
        <v>308537.64627042261</v>
      </c>
      <c r="W10" s="130">
        <v>311298.65623903059</v>
      </c>
      <c r="X10" s="130">
        <v>314084.37364978995</v>
      </c>
      <c r="Y10" s="130">
        <v>316895.01960211887</v>
      </c>
      <c r="Z10" s="130">
        <v>319730.81717398734</v>
      </c>
      <c r="AA10" s="130">
        <v>322591.99143962242</v>
      </c>
      <c r="AB10" s="130">
        <v>325478.76948737237</v>
      </c>
      <c r="AC10" s="130">
        <v>328391.38043773029</v>
      </c>
      <c r="AD10" s="130">
        <v>331330.05546151922</v>
      </c>
      <c r="AE10" s="130">
        <v>334295.02779823984</v>
      </c>
      <c r="AF10" s="130">
        <v>337286.53277458251</v>
      </c>
      <c r="AG10" s="130">
        <v>340327.05064649048</v>
      </c>
      <c r="AH10" s="130">
        <v>343394.97770326375</v>
      </c>
      <c r="AI10" s="130">
        <v>346490.56102893426</v>
      </c>
      <c r="AJ10" s="130">
        <v>349614.0499349084</v>
      </c>
      <c r="AK10" s="130">
        <v>352765.69598004606</v>
      </c>
      <c r="AL10" s="130">
        <v>355945.75299092062</v>
      </c>
      <c r="AM10" s="130">
        <v>359154.47708226147</v>
      </c>
      <c r="AN10" s="130">
        <v>362392.12667758105</v>
      </c>
      <c r="AO10" s="130">
        <v>365658.96252998762</v>
      </c>
      <c r="AP10" s="129">
        <v>368955.24774318584</v>
      </c>
    </row>
    <row r="11" spans="2:42" x14ac:dyDescent="0.35">
      <c r="B11" s="128"/>
      <c r="C11" s="128" t="s">
        <v>2269</v>
      </c>
      <c r="D11" s="129">
        <v>54144.661</v>
      </c>
      <c r="E11" s="130">
        <v>54805.24853687406</v>
      </c>
      <c r="F11" s="130">
        <v>55473.895518314101</v>
      </c>
      <c r="G11" s="130">
        <v>56150.700272918664</v>
      </c>
      <c r="H11" s="130">
        <v>56835.762328936362</v>
      </c>
      <c r="I11" s="130">
        <v>57529.182428902117</v>
      </c>
      <c r="J11" s="130">
        <v>58231.062544451961</v>
      </c>
      <c r="K11" s="130">
        <v>58941.505891318593</v>
      </c>
      <c r="L11" s="130">
        <v>59660.616944509864</v>
      </c>
      <c r="M11" s="130">
        <v>60388.50145367247</v>
      </c>
      <c r="N11" s="130">
        <v>61125.266458643084</v>
      </c>
      <c r="O11" s="130">
        <v>61871.020305189209</v>
      </c>
      <c r="P11" s="130">
        <v>62625.87266094207</v>
      </c>
      <c r="Q11" s="130">
        <v>63389.934531523926</v>
      </c>
      <c r="R11" s="131">
        <v>64163.318276872109</v>
      </c>
      <c r="S11" s="130">
        <v>64946.137627762226</v>
      </c>
      <c r="T11" s="130">
        <v>65738.507702532981</v>
      </c>
      <c r="U11" s="130">
        <v>66540.545024015024</v>
      </c>
      <c r="V11" s="130">
        <v>67352.367536666308</v>
      </c>
      <c r="W11" s="130">
        <v>68174.094623916579</v>
      </c>
      <c r="X11" s="130">
        <v>69005.847125723405</v>
      </c>
      <c r="Y11" s="130">
        <v>69847.747356342443</v>
      </c>
      <c r="Z11" s="130">
        <v>70699.919122314488</v>
      </c>
      <c r="AA11" s="130">
        <v>71562.48774067199</v>
      </c>
      <c r="AB11" s="130">
        <v>72435.580057367639</v>
      </c>
      <c r="AC11" s="130">
        <v>73319.324465927886</v>
      </c>
      <c r="AD11" s="130">
        <v>74213.85092633398</v>
      </c>
      <c r="AE11" s="130">
        <v>75119.290984133317</v>
      </c>
      <c r="AF11" s="130">
        <v>76035.777789784101</v>
      </c>
      <c r="AG11" s="130">
        <v>76937.335124773716</v>
      </c>
      <c r="AH11" s="130">
        <v>77849.582238337316</v>
      </c>
      <c r="AI11" s="130">
        <v>78772.645879336589</v>
      </c>
      <c r="AJ11" s="130">
        <v>79706.654299496353</v>
      </c>
      <c r="AK11" s="130">
        <v>80651.737271224003</v>
      </c>
      <c r="AL11" s="130">
        <v>81608.026105640267</v>
      </c>
      <c r="AM11" s="130">
        <v>82575.653670823784</v>
      </c>
      <c r="AN11" s="130">
        <v>83554.75441027194</v>
      </c>
      <c r="AO11" s="130">
        <v>84545.464361580642</v>
      </c>
      <c r="AP11" s="129">
        <v>85547.921175345575</v>
      </c>
    </row>
    <row r="12" spans="2:42" x14ac:dyDescent="0.35">
      <c r="B12" s="128"/>
      <c r="C12" s="128" t="s">
        <v>2270</v>
      </c>
      <c r="D12" s="129">
        <v>29843.811999999998</v>
      </c>
      <c r="E12" s="130">
        <v>29909.275532288579</v>
      </c>
      <c r="F12" s="130">
        <v>29974.882661315394</v>
      </c>
      <c r="G12" s="130">
        <v>30040.63370206533</v>
      </c>
      <c r="H12" s="130">
        <v>30106.528970214204</v>
      </c>
      <c r="I12" s="130">
        <v>30172.568782130278</v>
      </c>
      <c r="J12" s="130">
        <v>30238.753454875783</v>
      </c>
      <c r="K12" s="130">
        <v>30305.083306208438</v>
      </c>
      <c r="L12" s="130">
        <v>30371.558654582972</v>
      </c>
      <c r="M12" s="130">
        <v>30438.179819152658</v>
      </c>
      <c r="N12" s="130">
        <v>30504.947119770848</v>
      </c>
      <c r="O12" s="130">
        <v>30571.860876992498</v>
      </c>
      <c r="P12" s="130">
        <v>30638.921412075717</v>
      </c>
      <c r="Q12" s="130">
        <v>30706.129046983304</v>
      </c>
      <c r="R12" s="131">
        <v>30773.484104384297</v>
      </c>
      <c r="S12" s="130">
        <v>30840.986907655522</v>
      </c>
      <c r="T12" s="130">
        <v>30908.637780883146</v>
      </c>
      <c r="U12" s="130">
        <v>30976.437048864223</v>
      </c>
      <c r="V12" s="130">
        <v>31044.38503710827</v>
      </c>
      <c r="W12" s="130">
        <v>31112.482071838815</v>
      </c>
      <c r="X12" s="130">
        <v>31180.728479994974</v>
      </c>
      <c r="Y12" s="130">
        <v>31249.124589233015</v>
      </c>
      <c r="Z12" s="130">
        <v>31317.670727927936</v>
      </c>
      <c r="AA12" s="130">
        <v>31386.367225175032</v>
      </c>
      <c r="AB12" s="130">
        <v>31455.214410791483</v>
      </c>
      <c r="AC12" s="130">
        <v>31524.212615317938</v>
      </c>
      <c r="AD12" s="130">
        <v>31593.362170020097</v>
      </c>
      <c r="AE12" s="130">
        <v>31662.663406890304</v>
      </c>
      <c r="AF12" s="130">
        <v>31732.116658649142</v>
      </c>
      <c r="AG12" s="130">
        <v>31802.163727932766</v>
      </c>
      <c r="AH12" s="130">
        <v>31872.365422637948</v>
      </c>
      <c r="AI12" s="130">
        <v>31942.722084092613</v>
      </c>
      <c r="AJ12" s="130">
        <v>32013.234054378154</v>
      </c>
      <c r="AK12" s="130">
        <v>32083.90167633109</v>
      </c>
      <c r="AL12" s="130">
        <v>32154.725293544736</v>
      </c>
      <c r="AM12" s="130">
        <v>32225.705250370873</v>
      </c>
      <c r="AN12" s="130">
        <v>32296.841891921416</v>
      </c>
      <c r="AO12" s="130">
        <v>32368.135564070104</v>
      </c>
      <c r="AP12" s="129">
        <v>32439.586613454172</v>
      </c>
    </row>
    <row r="13" spans="2:42" x14ac:dyDescent="0.35">
      <c r="B13" s="128"/>
      <c r="C13" s="128" t="s">
        <v>2314</v>
      </c>
      <c r="D13" s="129">
        <v>11258.844999999999</v>
      </c>
      <c r="E13" s="130">
        <v>11315.93620736282</v>
      </c>
      <c r="F13" s="130">
        <v>11373.316912090437</v>
      </c>
      <c r="G13" s="130">
        <v>11430.988582162387</v>
      </c>
      <c r="H13" s="130">
        <v>11488.952693002022</v>
      </c>
      <c r="I13" s="130">
        <v>11547.210727514248</v>
      </c>
      <c r="J13" s="130">
        <v>11605.76417612347</v>
      </c>
      <c r="K13" s="130">
        <v>11664.614536811716</v>
      </c>
      <c r="L13" s="130">
        <v>11723.763315156963</v>
      </c>
      <c r="M13" s="130">
        <v>11783.212024371651</v>
      </c>
      <c r="N13" s="130">
        <v>11842.962185341403</v>
      </c>
      <c r="O13" s="130">
        <v>11903.015326663924</v>
      </c>
      <c r="P13" s="130">
        <v>11963.372984688118</v>
      </c>
      <c r="Q13" s="130">
        <v>12024.036703553382</v>
      </c>
      <c r="R13" s="131">
        <v>12085.008035229121</v>
      </c>
      <c r="S13" s="130">
        <v>12146.288539554442</v>
      </c>
      <c r="T13" s="130">
        <v>12207.879784278066</v>
      </c>
      <c r="U13" s="130">
        <v>12269.783345098434</v>
      </c>
      <c r="V13" s="130">
        <v>12332.00080570402</v>
      </c>
      <c r="W13" s="130">
        <v>12394.533757813842</v>
      </c>
      <c r="X13" s="130">
        <v>12457.383801218191</v>
      </c>
      <c r="Y13" s="130">
        <v>12520.552543819549</v>
      </c>
      <c r="Z13" s="130">
        <v>12584.041601673733</v>
      </c>
      <c r="AA13" s="130">
        <v>12647.852599031234</v>
      </c>
      <c r="AB13" s="130">
        <v>12711.987168378771</v>
      </c>
      <c r="AC13" s="130">
        <v>12776.446950481059</v>
      </c>
      <c r="AD13" s="130">
        <v>12841.233594422776</v>
      </c>
      <c r="AE13" s="130">
        <v>12906.348757650763</v>
      </c>
      <c r="AF13" s="130">
        <v>12971.794106016419</v>
      </c>
      <c r="AG13" s="130">
        <v>13042.440078609347</v>
      </c>
      <c r="AH13" s="130">
        <v>13113.47079778419</v>
      </c>
      <c r="AI13" s="130">
        <v>13184.888358917753</v>
      </c>
      <c r="AJ13" s="130">
        <v>13256.694868798519</v>
      </c>
      <c r="AK13" s="130">
        <v>13328.892445688794</v>
      </c>
      <c r="AL13" s="130">
        <v>13401.483219387204</v>
      </c>
      <c r="AM13" s="130">
        <v>13474.469331291517</v>
      </c>
      <c r="AN13" s="130">
        <v>13547.852934461811</v>
      </c>
      <c r="AO13" s="130">
        <v>13621.636193683995</v>
      </c>
      <c r="AP13" s="129">
        <v>13695.821285533664</v>
      </c>
    </row>
    <row r="14" spans="2:42" x14ac:dyDescent="0.35">
      <c r="B14" s="128"/>
      <c r="C14" s="128" t="s">
        <v>2271</v>
      </c>
      <c r="D14" s="129">
        <v>11530.091</v>
      </c>
      <c r="E14" s="130">
        <v>11588.557638113696</v>
      </c>
      <c r="F14" s="130">
        <v>11647.320748108865</v>
      </c>
      <c r="G14" s="130">
        <v>11706.381833331334</v>
      </c>
      <c r="H14" s="130">
        <v>11765.742404750079</v>
      </c>
      <c r="I14" s="130">
        <v>11825.403980995876</v>
      </c>
      <c r="J14" s="130">
        <v>11885.368088400157</v>
      </c>
      <c r="K14" s="130">
        <v>11945.636261034055</v>
      </c>
      <c r="L14" s="130">
        <v>12006.21004074765</v>
      </c>
      <c r="M14" s="130">
        <v>12067.090977209418</v>
      </c>
      <c r="N14" s="130">
        <v>12128.280627945873</v>
      </c>
      <c r="O14" s="130">
        <v>12189.780558381413</v>
      </c>
      <c r="P14" s="130">
        <v>12251.592341878373</v>
      </c>
      <c r="Q14" s="130">
        <v>12313.717559777271</v>
      </c>
      <c r="R14" s="131">
        <v>12376.157801437268</v>
      </c>
      <c r="S14" s="130">
        <v>12438.914664276826</v>
      </c>
      <c r="T14" s="130">
        <v>12501.989753814578</v>
      </c>
      <c r="U14" s="130">
        <v>12565.384683710396</v>
      </c>
      <c r="V14" s="130">
        <v>12629.101075806682</v>
      </c>
      <c r="W14" s="130">
        <v>12693.140560169855</v>
      </c>
      <c r="X14" s="130">
        <v>12757.504775132054</v>
      </c>
      <c r="Y14" s="130">
        <v>12822.195367333052</v>
      </c>
      <c r="Z14" s="130">
        <v>12887.213991762379</v>
      </c>
      <c r="AA14" s="130">
        <v>12952.562311801668</v>
      </c>
      <c r="AB14" s="130">
        <v>13018.241999267206</v>
      </c>
      <c r="AC14" s="130">
        <v>13084.254734452701</v>
      </c>
      <c r="AD14" s="130">
        <v>13150.602206172278</v>
      </c>
      <c r="AE14" s="130">
        <v>13217.286111803676</v>
      </c>
      <c r="AF14" s="130">
        <v>13284.308157331678</v>
      </c>
      <c r="AG14" s="130">
        <v>13356.656119558706</v>
      </c>
      <c r="AH14" s="130">
        <v>13429.398097610752</v>
      </c>
      <c r="AI14" s="130">
        <v>13502.536237346048</v>
      </c>
      <c r="AJ14" s="130">
        <v>13576.072696309435</v>
      </c>
      <c r="AK14" s="130">
        <v>13650.009643796</v>
      </c>
      <c r="AL14" s="130">
        <v>13724.349260915082</v>
      </c>
      <c r="AM14" s="130">
        <v>13799.093740654602</v>
      </c>
      <c r="AN14" s="130">
        <v>13874.245287945765</v>
      </c>
      <c r="AO14" s="130">
        <v>13949.806119728099</v>
      </c>
      <c r="AP14" s="129">
        <v>14025.778465014853</v>
      </c>
    </row>
    <row r="15" spans="2:42" x14ac:dyDescent="0.35">
      <c r="B15" s="128"/>
      <c r="C15" s="128" t="s">
        <v>2272</v>
      </c>
      <c r="D15" s="129">
        <v>221261.41600000003</v>
      </c>
      <c r="E15" s="130">
        <v>223884.34006145564</v>
      </c>
      <c r="F15" s="130">
        <v>226538.35734628717</v>
      </c>
      <c r="G15" s="130">
        <v>229223.83644638569</v>
      </c>
      <c r="H15" s="130">
        <v>231941.15032308252</v>
      </c>
      <c r="I15" s="130">
        <v>234690.6763589464</v>
      </c>
      <c r="J15" s="130">
        <v>237472.7964101946</v>
      </c>
      <c r="K15" s="130">
        <v>240287.89685972553</v>
      </c>
      <c r="L15" s="130">
        <v>243136.36867077975</v>
      </c>
      <c r="M15" s="130">
        <v>246018.60744123725</v>
      </c>
      <c r="N15" s="130">
        <v>248935.01345855853</v>
      </c>
      <c r="O15" s="130">
        <v>251885.99175537657</v>
      </c>
      <c r="P15" s="130">
        <v>254871.95216574828</v>
      </c>
      <c r="Q15" s="130">
        <v>257893.30938207245</v>
      </c>
      <c r="R15" s="131">
        <v>260950.48301268255</v>
      </c>
      <c r="S15" s="130">
        <v>264043.89764012228</v>
      </c>
      <c r="T15" s="130">
        <v>267173.9828801119</v>
      </c>
      <c r="U15" s="130">
        <v>270341.1734412135</v>
      </c>
      <c r="V15" s="130">
        <v>273545.90918520378</v>
      </c>
      <c r="W15" s="130">
        <v>276788.63518816233</v>
      </c>
      <c r="X15" s="130">
        <v>280069.80180228403</v>
      </c>
      <c r="Y15" s="130">
        <v>283389.86471842445</v>
      </c>
      <c r="Z15" s="130">
        <v>286749.2850293864</v>
      </c>
      <c r="AA15" s="130">
        <v>290148.52929395699</v>
      </c>
      <c r="AB15" s="130">
        <v>293588.06960170355</v>
      </c>
      <c r="AC15" s="130">
        <v>297068.38363853778</v>
      </c>
      <c r="AD15" s="130">
        <v>300589.9547530571</v>
      </c>
      <c r="AE15" s="130">
        <v>304153.27202367265</v>
      </c>
      <c r="AF15" s="130">
        <v>307758.8303265326</v>
      </c>
      <c r="AG15" s="130">
        <v>311808.94520522683</v>
      </c>
      <c r="AH15" s="130">
        <v>315912.35970984312</v>
      </c>
      <c r="AI15" s="130">
        <v>320069.77526496042</v>
      </c>
      <c r="AJ15" s="130">
        <v>324281.9025259249</v>
      </c>
      <c r="AK15" s="130">
        <v>328549.4615003271</v>
      </c>
      <c r="AL15" s="130">
        <v>332873.18167107773</v>
      </c>
      <c r="AM15" s="130">
        <v>337253.80212110316</v>
      </c>
      <c r="AN15" s="130">
        <v>341692.07165968191</v>
      </c>
      <c r="AO15" s="130">
        <v>346188.7489504437</v>
      </c>
      <c r="AP15" s="129">
        <v>350744.60264105297</v>
      </c>
    </row>
    <row r="16" spans="2:42" x14ac:dyDescent="0.35">
      <c r="B16" s="128"/>
      <c r="C16" s="128" t="s">
        <v>2273</v>
      </c>
      <c r="D16" s="129">
        <v>131220.133</v>
      </c>
      <c r="E16" s="130">
        <v>132566.20628097863</v>
      </c>
      <c r="F16" s="130">
        <v>133926.08775766884</v>
      </c>
      <c r="G16" s="130">
        <v>135299.91907634764</v>
      </c>
      <c r="H16" s="130">
        <v>136687.84333631804</v>
      </c>
      <c r="I16" s="130">
        <v>138090.00510481442</v>
      </c>
      <c r="J16" s="130">
        <v>139506.55043206076</v>
      </c>
      <c r="K16" s="130">
        <v>140937.62686648333</v>
      </c>
      <c r="L16" s="130">
        <v>142383.38347007943</v>
      </c>
      <c r="M16" s="130">
        <v>143843.97083394384</v>
      </c>
      <c r="N16" s="130">
        <v>145319.54109395447</v>
      </c>
      <c r="O16" s="130">
        <v>146810.24794661897</v>
      </c>
      <c r="P16" s="130">
        <v>148316.24666508386</v>
      </c>
      <c r="Q16" s="130">
        <v>149837.69411530788</v>
      </c>
      <c r="R16" s="131">
        <v>151374.74877240128</v>
      </c>
      <c r="S16" s="130">
        <v>152927.57073713272</v>
      </c>
      <c r="T16" s="130">
        <v>154496.32175260549</v>
      </c>
      <c r="U16" s="130">
        <v>156081.16522110481</v>
      </c>
      <c r="V16" s="130">
        <v>157682.26622111781</v>
      </c>
      <c r="W16" s="130">
        <v>159299.79152452841</v>
      </c>
      <c r="X16" s="130">
        <v>160933.9096139883</v>
      </c>
      <c r="Y16" s="130">
        <v>162584.79070046626</v>
      </c>
      <c r="Z16" s="130">
        <v>164252.60674097735</v>
      </c>
      <c r="AA16" s="130">
        <v>165937.5314564943</v>
      </c>
      <c r="AB16" s="130">
        <v>167639.74035004221</v>
      </c>
      <c r="AC16" s="130">
        <v>169359.41072497916</v>
      </c>
      <c r="AD16" s="130">
        <v>171096.72170346428</v>
      </c>
      <c r="AE16" s="130">
        <v>172851.85424511528</v>
      </c>
      <c r="AF16" s="130">
        <v>174624.99116585718</v>
      </c>
      <c r="AG16" s="130">
        <v>176390.67557606075</v>
      </c>
      <c r="AH16" s="130">
        <v>178174.21333827093</v>
      </c>
      <c r="AI16" s="130">
        <v>179975.78497295675</v>
      </c>
      <c r="AJ16" s="130">
        <v>181795.57282588255</v>
      </c>
      <c r="AK16" s="130">
        <v>183633.76108656405</v>
      </c>
      <c r="AL16" s="130">
        <v>185490.53580691112</v>
      </c>
      <c r="AM16" s="130">
        <v>187366.08492005896</v>
      </c>
      <c r="AN16" s="130">
        <v>189260.59825938969</v>
      </c>
      <c r="AO16" s="130">
        <v>191174.26757774636</v>
      </c>
      <c r="AP16" s="129">
        <v>193107.28656684115</v>
      </c>
    </row>
    <row r="17" spans="2:42" x14ac:dyDescent="0.35">
      <c r="B17" s="128"/>
      <c r="C17" s="128" t="s">
        <v>2274</v>
      </c>
      <c r="D17" s="129">
        <v>9643.4470000000001</v>
      </c>
      <c r="E17" s="130">
        <v>9718.2142763406773</v>
      </c>
      <c r="F17" s="130">
        <v>9793.5612360260548</v>
      </c>
      <c r="G17" s="130">
        <v>9869.4923734391923</v>
      </c>
      <c r="H17" s="130">
        <v>9946.0122178088586</v>
      </c>
      <c r="I17" s="130">
        <v>10023.125333479704</v>
      </c>
      <c r="J17" s="130">
        <v>10100.836320184511</v>
      </c>
      <c r="K17" s="130">
        <v>10179.149813318572</v>
      </c>
      <c r="L17" s="130">
        <v>10258.070484216181</v>
      </c>
      <c r="M17" s="130">
        <v>10337.60304042928</v>
      </c>
      <c r="N17" s="130">
        <v>10417.752226008253</v>
      </c>
      <c r="O17" s="130">
        <v>10498.522821784914</v>
      </c>
      <c r="P17" s="130">
        <v>10579.919645657676</v>
      </c>
      <c r="Q17" s="130">
        <v>10661.947552878926</v>
      </c>
      <c r="R17" s="131">
        <v>10744.611436344652</v>
      </c>
      <c r="S17" s="130">
        <v>10827.916226886289</v>
      </c>
      <c r="T17" s="130">
        <v>10911.866893564844</v>
      </c>
      <c r="U17" s="130">
        <v>10996.468443967293</v>
      </c>
      <c r="V17" s="130">
        <v>11081.725924505283</v>
      </c>
      <c r="W17" s="130">
        <v>11167.644420716144</v>
      </c>
      <c r="X17" s="130">
        <v>11254.229057566235</v>
      </c>
      <c r="Y17" s="130">
        <v>11341.484999756651</v>
      </c>
      <c r="Z17" s="130">
        <v>11429.417452031283</v>
      </c>
      <c r="AA17" s="130">
        <v>11518.031659487287</v>
      </c>
      <c r="AB17" s="130">
        <v>11607.332907887943</v>
      </c>
      <c r="AC17" s="130">
        <v>11697.326523977947</v>
      </c>
      <c r="AD17" s="130">
        <v>11788.017875801148</v>
      </c>
      <c r="AE17" s="130">
        <v>11879.412373020748</v>
      </c>
      <c r="AF17" s="130">
        <v>11971.515467241985</v>
      </c>
      <c r="AG17" s="130">
        <v>12071.064766723182</v>
      </c>
      <c r="AH17" s="130">
        <v>12171.441869756431</v>
      </c>
      <c r="AI17" s="130">
        <v>12272.653659953408</v>
      </c>
      <c r="AJ17" s="130">
        <v>12374.707078166566</v>
      </c>
      <c r="AK17" s="130">
        <v>12477.609122965103</v>
      </c>
      <c r="AL17" s="130">
        <v>12581.366851114917</v>
      </c>
      <c r="AM17" s="130">
        <v>12685.987378062538</v>
      </c>
      <c r="AN17" s="130">
        <v>12791.477878423091</v>
      </c>
      <c r="AO17" s="130">
        <v>12897.845586472307</v>
      </c>
      <c r="AP17" s="129">
        <v>13005.097796642636</v>
      </c>
    </row>
    <row r="18" spans="2:42" x14ac:dyDescent="0.35">
      <c r="B18" s="128"/>
      <c r="C18" s="128" t="s">
        <v>2275</v>
      </c>
      <c r="D18" s="129">
        <v>23919.899999999998</v>
      </c>
      <c r="E18" s="130">
        <v>24152.914169855685</v>
      </c>
      <c r="F18" s="130">
        <v>24388.19823228423</v>
      </c>
      <c r="G18" s="130">
        <v>24625.774299298377</v>
      </c>
      <c r="H18" s="130">
        <v>24865.664698313612</v>
      </c>
      <c r="I18" s="130">
        <v>25107.891974246515</v>
      </c>
      <c r="J18" s="130">
        <v>25352.478891633516</v>
      </c>
      <c r="K18" s="130">
        <v>25599.448436770319</v>
      </c>
      <c r="L18" s="130">
        <v>25848.823819872148</v>
      </c>
      <c r="M18" s="130">
        <v>26100.628477255057</v>
      </c>
      <c r="N18" s="130">
        <v>26354.886073538455</v>
      </c>
      <c r="O18" s="130">
        <v>26611.620503869133</v>
      </c>
      <c r="P18" s="130">
        <v>26870.855896166911</v>
      </c>
      <c r="Q18" s="130">
        <v>27132.616613392198</v>
      </c>
      <c r="R18" s="131">
        <v>27396.92725583561</v>
      </c>
      <c r="S18" s="130">
        <v>27663.812663429922</v>
      </c>
      <c r="T18" s="130">
        <v>27933.297918084514</v>
      </c>
      <c r="U18" s="130">
        <v>28205.408346042575</v>
      </c>
      <c r="V18" s="130">
        <v>28480.169520261272</v>
      </c>
      <c r="W18" s="130">
        <v>28757.607262815083</v>
      </c>
      <c r="X18" s="130">
        <v>29037.747647322572</v>
      </c>
      <c r="Y18" s="130">
        <v>29320.617001396786</v>
      </c>
      <c r="Z18" s="130">
        <v>29606.241909119519</v>
      </c>
      <c r="AA18" s="130">
        <v>29894.649213539695</v>
      </c>
      <c r="AB18" s="130">
        <v>30185.86601919607</v>
      </c>
      <c r="AC18" s="130">
        <v>30479.919694664528</v>
      </c>
      <c r="AD18" s="130">
        <v>30776.837875130175</v>
      </c>
      <c r="AE18" s="130">
        <v>31076.648464984501</v>
      </c>
      <c r="AF18" s="130">
        <v>31379.379640447834</v>
      </c>
      <c r="AG18" s="130">
        <v>31660.156273181346</v>
      </c>
      <c r="AH18" s="130">
        <v>31943.445241034049</v>
      </c>
      <c r="AI18" s="130">
        <v>32229.269023895704</v>
      </c>
      <c r="AJ18" s="130">
        <v>32517.650302801787</v>
      </c>
      <c r="AK18" s="130">
        <v>32808.611961733302</v>
      </c>
      <c r="AL18" s="130">
        <v>33102.177089432698</v>
      </c>
      <c r="AM18" s="130">
        <v>33398.368981236032</v>
      </c>
      <c r="AN18" s="130">
        <v>33697.211140921536</v>
      </c>
      <c r="AO18" s="130">
        <v>33998.727282574713</v>
      </c>
      <c r="AP18" s="129">
        <v>34302.941332470124</v>
      </c>
    </row>
    <row r="19" spans="2:42" x14ac:dyDescent="0.35">
      <c r="B19" s="128"/>
      <c r="C19" s="128" t="s">
        <v>2276</v>
      </c>
      <c r="D19" s="129">
        <v>144868.70699999999</v>
      </c>
      <c r="E19" s="130">
        <v>145458.28972462239</v>
      </c>
      <c r="F19" s="130">
        <v>146050.27191698609</v>
      </c>
      <c r="G19" s="130">
        <v>146644.6633423797</v>
      </c>
      <c r="H19" s="130">
        <v>147241.47380583428</v>
      </c>
      <c r="I19" s="130">
        <v>147840.71315228514</v>
      </c>
      <c r="J19" s="130">
        <v>148442.39126673425</v>
      </c>
      <c r="K19" s="130">
        <v>149046.51807441332</v>
      </c>
      <c r="L19" s="130">
        <v>149653.10354094749</v>
      </c>
      <c r="M19" s="130">
        <v>150262.15767251968</v>
      </c>
      <c r="N19" s="130">
        <v>150873.69051603574</v>
      </c>
      <c r="O19" s="130">
        <v>151487.71215929015</v>
      </c>
      <c r="P19" s="130">
        <v>152104.23273113242</v>
      </c>
      <c r="Q19" s="130">
        <v>152723.26240163413</v>
      </c>
      <c r="R19" s="131">
        <v>153344.81138225683</v>
      </c>
      <c r="S19" s="130">
        <v>153968.88992602032</v>
      </c>
      <c r="T19" s="130">
        <v>154595.50832767188</v>
      </c>
      <c r="U19" s="130">
        <v>155224.67692385611</v>
      </c>
      <c r="V19" s="130">
        <v>155856.40609328536</v>
      </c>
      <c r="W19" s="130">
        <v>156490.70625691098</v>
      </c>
      <c r="X19" s="130">
        <v>157127.58787809528</v>
      </c>
      <c r="Y19" s="130">
        <v>157767.06146278401</v>
      </c>
      <c r="Z19" s="130">
        <v>158409.13755967977</v>
      </c>
      <c r="AA19" s="130">
        <v>159053.82676041601</v>
      </c>
      <c r="AB19" s="130">
        <v>159701.13969973163</v>
      </c>
      <c r="AC19" s="130">
        <v>160351.08705564661</v>
      </c>
      <c r="AD19" s="130">
        <v>161003.67954963795</v>
      </c>
      <c r="AE19" s="130">
        <v>161658.92794681669</v>
      </c>
      <c r="AF19" s="130">
        <v>162316.8430561054</v>
      </c>
      <c r="AG19" s="130">
        <v>163108.23857616718</v>
      </c>
      <c r="AH19" s="130">
        <v>163903.49264138905</v>
      </c>
      <c r="AI19" s="130">
        <v>164702.62406457745</v>
      </c>
      <c r="AJ19" s="130">
        <v>165505.651750263</v>
      </c>
      <c r="AK19" s="130">
        <v>166312.59469514759</v>
      </c>
      <c r="AL19" s="130">
        <v>167123.47198855391</v>
      </c>
      <c r="AM19" s="130">
        <v>167938.30281287691</v>
      </c>
      <c r="AN19" s="130">
        <v>168757.10644403766</v>
      </c>
      <c r="AO19" s="130">
        <v>169579.90225193938</v>
      </c>
      <c r="AP19" s="129">
        <v>170406.70970092551</v>
      </c>
    </row>
    <row r="20" spans="2:42" x14ac:dyDescent="0.35">
      <c r="B20" s="128"/>
      <c r="C20" s="128" t="s">
        <v>2277</v>
      </c>
      <c r="D20" s="129">
        <v>105788.443</v>
      </c>
      <c r="E20" s="130">
        <v>106218.97792882698</v>
      </c>
      <c r="F20" s="130">
        <v>106651.26503700062</v>
      </c>
      <c r="G20" s="130">
        <v>107085.31145549277</v>
      </c>
      <c r="H20" s="130">
        <v>107521.12434429675</v>
      </c>
      <c r="I20" s="130">
        <v>107958.71089254539</v>
      </c>
      <c r="J20" s="130">
        <v>108398.07831862968</v>
      </c>
      <c r="K20" s="130">
        <v>108839.2338703178</v>
      </c>
      <c r="L20" s="130">
        <v>109282.18482487471</v>
      </c>
      <c r="M20" s="130">
        <v>109726.9384891822</v>
      </c>
      <c r="N20" s="130">
        <v>110173.50219985939</v>
      </c>
      <c r="O20" s="130">
        <v>110621.88332338378</v>
      </c>
      <c r="P20" s="130">
        <v>111072.08925621276</v>
      </c>
      <c r="Q20" s="130">
        <v>111524.1274249056</v>
      </c>
      <c r="R20" s="131">
        <v>111978.00528624601</v>
      </c>
      <c r="S20" s="130">
        <v>112433.73032736512</v>
      </c>
      <c r="T20" s="130">
        <v>112891.31006586495</v>
      </c>
      <c r="U20" s="130">
        <v>113350.75204994247</v>
      </c>
      <c r="V20" s="130">
        <v>113812.0638585141</v>
      </c>
      <c r="W20" s="130">
        <v>114275.25310134071</v>
      </c>
      <c r="X20" s="130">
        <v>114740.32741915321</v>
      </c>
      <c r="Y20" s="130">
        <v>115207.29448377849</v>
      </c>
      <c r="Z20" s="130">
        <v>115676.16199826608</v>
      </c>
      <c r="AA20" s="130">
        <v>116146.93769701515</v>
      </c>
      <c r="AB20" s="130">
        <v>116619.62934590213</v>
      </c>
      <c r="AC20" s="130">
        <v>117094.24474240877</v>
      </c>
      <c r="AD20" s="130">
        <v>117570.79171575086</v>
      </c>
      <c r="AE20" s="130">
        <v>118049.27812700726</v>
      </c>
      <c r="AF20" s="130">
        <v>118529.71186924966</v>
      </c>
      <c r="AG20" s="130">
        <v>119107.61790291441</v>
      </c>
      <c r="AH20" s="130">
        <v>119688.34158776957</v>
      </c>
      <c r="AI20" s="130">
        <v>120271.89666161637</v>
      </c>
      <c r="AJ20" s="130">
        <v>120858.29692923639</v>
      </c>
      <c r="AK20" s="130">
        <v>121447.55626271809</v>
      </c>
      <c r="AL20" s="130">
        <v>122039.68860178499</v>
      </c>
      <c r="AM20" s="130">
        <v>122634.70795412544</v>
      </c>
      <c r="AN20" s="130">
        <v>123232.62839572394</v>
      </c>
      <c r="AO20" s="130">
        <v>123833.46407119419</v>
      </c>
      <c r="AP20" s="129">
        <v>124437.22919411369</v>
      </c>
    </row>
    <row r="21" spans="2:42" x14ac:dyDescent="0.35">
      <c r="B21" s="128"/>
      <c r="C21" s="128" t="s">
        <v>2278</v>
      </c>
      <c r="D21" s="129">
        <v>46190.370999999999</v>
      </c>
      <c r="E21" s="130">
        <v>46440.921323202914</v>
      </c>
      <c r="F21" s="130">
        <v>46692.830705947854</v>
      </c>
      <c r="G21" s="130">
        <v>46946.106520178364</v>
      </c>
      <c r="H21" s="130">
        <v>47200.756177825606</v>
      </c>
      <c r="I21" s="130">
        <v>47456.787131025274</v>
      </c>
      <c r="J21" s="130">
        <v>47714.20687233565</v>
      </c>
      <c r="K21" s="130">
        <v>47973.022934956898</v>
      </c>
      <c r="L21" s="130">
        <v>48233.242892951486</v>
      </c>
      <c r="M21" s="130">
        <v>48494.87436146586</v>
      </c>
      <c r="N21" s="130">
        <v>48757.92499695329</v>
      </c>
      <c r="O21" s="130">
        <v>49022.402497397925</v>
      </c>
      <c r="P21" s="130">
        <v>49288.314602540064</v>
      </c>
      <c r="Q21" s="130">
        <v>49555.669094102675</v>
      </c>
      <c r="R21" s="131">
        <v>49824.473796019105</v>
      </c>
      <c r="S21" s="130">
        <v>50094.736574662034</v>
      </c>
      <c r="T21" s="130">
        <v>50366.4653390737</v>
      </c>
      <c r="U21" s="130">
        <v>50639.668041197343</v>
      </c>
      <c r="V21" s="130">
        <v>50914.352676109898</v>
      </c>
      <c r="W21" s="130">
        <v>51190.527282255985</v>
      </c>
      <c r="X21" s="130">
        <v>51468.199941683139</v>
      </c>
      <c r="Y21" s="130">
        <v>51747.378780278334</v>
      </c>
      <c r="Z21" s="130">
        <v>52028.071968005759</v>
      </c>
      <c r="AA21" s="130">
        <v>52310.287719145934</v>
      </c>
      <c r="AB21" s="130">
        <v>52594.034292536082</v>
      </c>
      <c r="AC21" s="130">
        <v>52879.319991811804</v>
      </c>
      <c r="AD21" s="130">
        <v>53166.15316565011</v>
      </c>
      <c r="AE21" s="130">
        <v>53454.542208013714</v>
      </c>
      <c r="AF21" s="130">
        <v>53744.495558396673</v>
      </c>
      <c r="AG21" s="130">
        <v>54144.580188830339</v>
      </c>
      <c r="AH21" s="130">
        <v>54547.64312820237</v>
      </c>
      <c r="AI21" s="130">
        <v>54953.70654763221</v>
      </c>
      <c r="AJ21" s="130">
        <v>55362.792783285506</v>
      </c>
      <c r="AK21" s="130">
        <v>55774.924337602715</v>
      </c>
      <c r="AL21" s="130">
        <v>56190.123880536921</v>
      </c>
      <c r="AM21" s="130">
        <v>56608.414250800794</v>
      </c>
      <c r="AN21" s="130">
        <v>57029.818457122892</v>
      </c>
      <c r="AO21" s="130">
        <v>57454.359679513291</v>
      </c>
      <c r="AP21" s="129">
        <v>57882.061270538645</v>
      </c>
    </row>
    <row r="22" spans="2:42" x14ac:dyDescent="0.35">
      <c r="B22" s="128"/>
      <c r="C22" s="128" t="s">
        <v>2279</v>
      </c>
      <c r="D22" s="129">
        <v>40302.383000000002</v>
      </c>
      <c r="E22" s="130">
        <v>40540.626724445872</v>
      </c>
      <c r="F22" s="130">
        <v>40780.278804130634</v>
      </c>
      <c r="G22" s="130">
        <v>41021.347564413045</v>
      </c>
      <c r="H22" s="130">
        <v>41263.841379866441</v>
      </c>
      <c r="I22" s="130">
        <v>41507.768674569656</v>
      </c>
      <c r="J22" s="130">
        <v>41753.137922399663</v>
      </c>
      <c r="K22" s="130">
        <v>41999.957647325966</v>
      </c>
      <c r="L22" s="130">
        <v>42248.236423706701</v>
      </c>
      <c r="M22" s="130">
        <v>42497.98287658651</v>
      </c>
      <c r="N22" s="130">
        <v>42749.205681996173</v>
      </c>
      <c r="O22" s="130">
        <v>43001.913567254007</v>
      </c>
      <c r="P22" s="130">
        <v>43256.115311269044</v>
      </c>
      <c r="Q22" s="130">
        <v>43511.819744846005</v>
      </c>
      <c r="R22" s="131">
        <v>43769.03575099208</v>
      </c>
      <c r="S22" s="130">
        <v>44027.772265225511</v>
      </c>
      <c r="T22" s="130">
        <v>44288.038275886014</v>
      </c>
      <c r="U22" s="130">
        <v>44549.842824447034</v>
      </c>
      <c r="V22" s="130">
        <v>44813.195005829817</v>
      </c>
      <c r="W22" s="130">
        <v>45078.103968719377</v>
      </c>
      <c r="X22" s="130">
        <v>45344.578915882325</v>
      </c>
      <c r="Y22" s="130">
        <v>45612.629104486543</v>
      </c>
      <c r="Z22" s="130">
        <v>45882.263846422793</v>
      </c>
      <c r="AA22" s="130">
        <v>46153.492508628195</v>
      </c>
      <c r="AB22" s="130">
        <v>46426.324513411637</v>
      </c>
      <c r="AC22" s="130">
        <v>46700.769338781087</v>
      </c>
      <c r="AD22" s="130">
        <v>46976.836518772863</v>
      </c>
      <c r="AE22" s="130">
        <v>47254.535643782845</v>
      </c>
      <c r="AF22" s="130">
        <v>47533.876360899616</v>
      </c>
      <c r="AG22" s="130">
        <v>47947.762726107692</v>
      </c>
      <c r="AH22" s="130">
        <v>48365.252877424115</v>
      </c>
      <c r="AI22" s="130">
        <v>48786.378193689561</v>
      </c>
      <c r="AJ22" s="130">
        <v>49211.170326966159</v>
      </c>
      <c r="AK22" s="130">
        <v>49639.661204916476</v>
      </c>
      <c r="AL22" s="130">
        <v>50071.883033203201</v>
      </c>
      <c r="AM22" s="130">
        <v>50507.868297909779</v>
      </c>
      <c r="AN22" s="130">
        <v>50947.649767982053</v>
      </c>
      <c r="AO22" s="130">
        <v>51391.260497691226</v>
      </c>
      <c r="AP22" s="129">
        <v>51838.733829118224</v>
      </c>
    </row>
    <row r="23" spans="2:42" x14ac:dyDescent="0.35">
      <c r="B23" s="128"/>
      <c r="C23" s="128" t="s">
        <v>2280</v>
      </c>
      <c r="D23" s="129">
        <v>89248.979000000007</v>
      </c>
      <c r="E23" s="130">
        <v>90035.106152690161</v>
      </c>
      <c r="F23" s="130">
        <v>90828.157708405663</v>
      </c>
      <c r="G23" s="130">
        <v>91628.194659006534</v>
      </c>
      <c r="H23" s="130">
        <v>92435.278533584235</v>
      </c>
      <c r="I23" s="130">
        <v>93249.471403193733</v>
      </c>
      <c r="J23" s="130">
        <v>94070.835885627239</v>
      </c>
      <c r="K23" s="130">
        <v>94899.435150230041</v>
      </c>
      <c r="L23" s="130">
        <v>95735.332922758666</v>
      </c>
      <c r="M23" s="130">
        <v>96578.593490281928</v>
      </c>
      <c r="N23" s="130">
        <v>97429.281706125097</v>
      </c>
      <c r="O23" s="130">
        <v>98287.462994857633</v>
      </c>
      <c r="P23" s="130">
        <v>99153.203357324819</v>
      </c>
      <c r="Q23" s="130">
        <v>100026.56937572378</v>
      </c>
      <c r="R23" s="131">
        <v>100907.62821872412</v>
      </c>
      <c r="S23" s="130">
        <v>101796.44764663378</v>
      </c>
      <c r="T23" s="130">
        <v>102693.09601661032</v>
      </c>
      <c r="U23" s="130">
        <v>103597.64228791808</v>
      </c>
      <c r="V23" s="130">
        <v>104510.15602723171</v>
      </c>
      <c r="W23" s="130">
        <v>105430.70741398641</v>
      </c>
      <c r="X23" s="130">
        <v>106359.36724577525</v>
      </c>
      <c r="Y23" s="130">
        <v>107296.20694379407</v>
      </c>
      <c r="Z23" s="130">
        <v>108241.29855833431</v>
      </c>
      <c r="AA23" s="130">
        <v>109194.71477432428</v>
      </c>
      <c r="AB23" s="130">
        <v>110156.52891691915</v>
      </c>
      <c r="AC23" s="130">
        <v>111126.81495714028</v>
      </c>
      <c r="AD23" s="130">
        <v>112105.6475175641</v>
      </c>
      <c r="AE23" s="130">
        <v>113093.10187806125</v>
      </c>
      <c r="AF23" s="130">
        <v>114089.25398158612</v>
      </c>
      <c r="AG23" s="130">
        <v>114970.75652172331</v>
      </c>
      <c r="AH23" s="130">
        <v>115859.0699288015</v>
      </c>
      <c r="AI23" s="130">
        <v>116754.24682650172</v>
      </c>
      <c r="AJ23" s="130">
        <v>117656.34024509814</v>
      </c>
      <c r="AK23" s="130">
        <v>118565.40362459957</v>
      </c>
      <c r="AL23" s="130">
        <v>119481.49081791527</v>
      </c>
      <c r="AM23" s="130">
        <v>120404.6560940452</v>
      </c>
      <c r="AN23" s="130">
        <v>121334.9541412949</v>
      </c>
      <c r="AO23" s="130">
        <v>122272.44007051522</v>
      </c>
      <c r="AP23" s="129">
        <v>123217.16941836709</v>
      </c>
    </row>
    <row r="24" spans="2:42" x14ac:dyDescent="0.35">
      <c r="B24" s="128"/>
      <c r="C24" s="128" t="s">
        <v>2281</v>
      </c>
      <c r="D24" s="129">
        <v>84730.743000000002</v>
      </c>
      <c r="E24" s="130">
        <v>85462.0751811019</v>
      </c>
      <c r="F24" s="130">
        <v>86199.719672708568</v>
      </c>
      <c r="G24" s="130">
        <v>86943.73095794674</v>
      </c>
      <c r="H24" s="130">
        <v>87694.163990200599</v>
      </c>
      <c r="I24" s="130">
        <v>88451.074197170718</v>
      </c>
      <c r="J24" s="130">
        <v>89214.517484967961</v>
      </c>
      <c r="K24" s="130">
        <v>89984.550242242796</v>
      </c>
      <c r="L24" s="130">
        <v>90761.229344350199</v>
      </c>
      <c r="M24" s="130">
        <v>91544.612157550524</v>
      </c>
      <c r="N24" s="130">
        <v>92334.756543246622</v>
      </c>
      <c r="O24" s="130">
        <v>93131.720862257556</v>
      </c>
      <c r="P24" s="130">
        <v>93935.563979129176</v>
      </c>
      <c r="Q24" s="130">
        <v>94746.34526648192</v>
      </c>
      <c r="R24" s="131">
        <v>95564.124609396094</v>
      </c>
      <c r="S24" s="130">
        <v>96388.96240983512</v>
      </c>
      <c r="T24" s="130">
        <v>97220.919591106795</v>
      </c>
      <c r="U24" s="130">
        <v>98060.057602363187</v>
      </c>
      <c r="V24" s="130">
        <v>98906.438423139349</v>
      </c>
      <c r="W24" s="130">
        <v>99760.124567931154</v>
      </c>
      <c r="X24" s="130">
        <v>100621.17909081269</v>
      </c>
      <c r="Y24" s="130">
        <v>101489.66559009347</v>
      </c>
      <c r="Z24" s="130">
        <v>102365.6482130159</v>
      </c>
      <c r="AA24" s="130">
        <v>103249.19166049322</v>
      </c>
      <c r="AB24" s="130">
        <v>104140.36119188841</v>
      </c>
      <c r="AC24" s="130">
        <v>105039.2226298343</v>
      </c>
      <c r="AD24" s="130">
        <v>105945.84236509528</v>
      </c>
      <c r="AE24" s="130">
        <v>106860.28736147095</v>
      </c>
      <c r="AF24" s="130">
        <v>107782.62516074223</v>
      </c>
      <c r="AG24" s="130">
        <v>108744.91148322856</v>
      </c>
      <c r="AH24" s="130">
        <v>109715.78912518834</v>
      </c>
      <c r="AI24" s="130">
        <v>110695.33479016456</v>
      </c>
      <c r="AJ24" s="130">
        <v>111683.6258665116</v>
      </c>
      <c r="AK24" s="130">
        <v>112680.74043350926</v>
      </c>
      <c r="AL24" s="130">
        <v>113686.75726753133</v>
      </c>
      <c r="AM24" s="130">
        <v>114701.75584826931</v>
      </c>
      <c r="AN24" s="130">
        <v>115725.81636501165</v>
      </c>
      <c r="AO24" s="130">
        <v>116759.01972297899</v>
      </c>
      <c r="AP24" s="129">
        <v>117801.4475497161</v>
      </c>
    </row>
    <row r="25" spans="2:42" x14ac:dyDescent="0.35">
      <c r="B25" s="128"/>
      <c r="C25" s="128" t="s">
        <v>2282</v>
      </c>
      <c r="D25" s="129">
        <v>11787.5</v>
      </c>
      <c r="E25" s="130">
        <v>11813.356327832773</v>
      </c>
      <c r="F25" s="130">
        <v>11839.269372500243</v>
      </c>
      <c r="G25" s="130">
        <v>11865.239258412936</v>
      </c>
      <c r="H25" s="130">
        <v>11891.266110254277</v>
      </c>
      <c r="I25" s="130">
        <v>11917.350052981188</v>
      </c>
      <c r="J25" s="130">
        <v>11943.491211824692</v>
      </c>
      <c r="K25" s="130">
        <v>11969.689712290507</v>
      </c>
      <c r="L25" s="130">
        <v>11995.945680159652</v>
      </c>
      <c r="M25" s="130">
        <v>12022.259241489055</v>
      </c>
      <c r="N25" s="130">
        <v>12048.630522612153</v>
      </c>
      <c r="O25" s="130">
        <v>12075.059650139501</v>
      </c>
      <c r="P25" s="130">
        <v>12101.546750959378</v>
      </c>
      <c r="Q25" s="130">
        <v>12128.091952238397</v>
      </c>
      <c r="R25" s="131">
        <v>12154.695381422116</v>
      </c>
      <c r="S25" s="130">
        <v>12181.35716623565</v>
      </c>
      <c r="T25" s="130">
        <v>12208.077434684285</v>
      </c>
      <c r="U25" s="130">
        <v>12234.856315054089</v>
      </c>
      <c r="V25" s="130">
        <v>12261.693935912532</v>
      </c>
      <c r="W25" s="130">
        <v>12288.590426109102</v>
      </c>
      <c r="X25" s="130">
        <v>12315.545914775923</v>
      </c>
      <c r="Y25" s="130">
        <v>12342.560531328374</v>
      </c>
      <c r="Z25" s="130">
        <v>12369.634405465711</v>
      </c>
      <c r="AA25" s="130">
        <v>12396.767667171693</v>
      </c>
      <c r="AB25" s="130">
        <v>12423.960446715202</v>
      </c>
      <c r="AC25" s="130">
        <v>12451.212874650868</v>
      </c>
      <c r="AD25" s="130">
        <v>12478.5250818197</v>
      </c>
      <c r="AE25" s="130">
        <v>12505.897199349711</v>
      </c>
      <c r="AF25" s="130">
        <v>12533.329358656547</v>
      </c>
      <c r="AG25" s="130">
        <v>12560.996059853456</v>
      </c>
      <c r="AH25" s="130">
        <v>12588.723833917216</v>
      </c>
      <c r="AI25" s="130">
        <v>12616.512815663144</v>
      </c>
      <c r="AJ25" s="130">
        <v>12644.36314020415</v>
      </c>
      <c r="AK25" s="130">
        <v>12672.274942951408</v>
      </c>
      <c r="AL25" s="130">
        <v>12700.248359614998</v>
      </c>
      <c r="AM25" s="130">
        <v>12728.283526204577</v>
      </c>
      <c r="AN25" s="130">
        <v>12756.380579030036</v>
      </c>
      <c r="AO25" s="130">
        <v>12784.539654702161</v>
      </c>
      <c r="AP25" s="129">
        <v>12812.760890133302</v>
      </c>
    </row>
    <row r="26" spans="2:42" x14ac:dyDescent="0.35">
      <c r="B26" s="128"/>
      <c r="C26" s="128" t="s">
        <v>2283</v>
      </c>
      <c r="D26" s="129">
        <v>62384.328999999998</v>
      </c>
      <c r="E26" s="130">
        <v>62700.666658359216</v>
      </c>
      <c r="F26" s="130">
        <v>63018.608397674347</v>
      </c>
      <c r="G26" s="130">
        <v>63338.162351898602</v>
      </c>
      <c r="H26" s="130">
        <v>63659.336696230741</v>
      </c>
      <c r="I26" s="130">
        <v>63982.139647324228</v>
      </c>
      <c r="J26" s="130">
        <v>64306.579463497408</v>
      </c>
      <c r="K26" s="130">
        <v>64632.664444944814</v>
      </c>
      <c r="L26" s="130">
        <v>64960.402933949495</v>
      </c>
      <c r="M26" s="130">
        <v>65289.803315096447</v>
      </c>
      <c r="N26" s="130">
        <v>65620.874015487105</v>
      </c>
      <c r="O26" s="130">
        <v>65953.623504954958</v>
      </c>
      <c r="P26" s="130">
        <v>66288.060296282201</v>
      </c>
      <c r="Q26" s="130">
        <v>66624.192945417541</v>
      </c>
      <c r="R26" s="131">
        <v>66962.030051695081</v>
      </c>
      <c r="S26" s="130">
        <v>67301.580258054324</v>
      </c>
      <c r="T26" s="130">
        <v>67642.852251261269</v>
      </c>
      <c r="U26" s="130">
        <v>67985.854762130664</v>
      </c>
      <c r="V26" s="130">
        <v>68330.596565749365</v>
      </c>
      <c r="W26" s="130">
        <v>68677.086481700811</v>
      </c>
      <c r="X26" s="130">
        <v>69025.333374290698</v>
      </c>
      <c r="Y26" s="130">
        <v>69375.346152773694</v>
      </c>
      <c r="Z26" s="130">
        <v>69727.13377158143</v>
      </c>
      <c r="AA26" s="130">
        <v>70080.705230551554</v>
      </c>
      <c r="AB26" s="130">
        <v>70436.069575157962</v>
      </c>
      <c r="AC26" s="130">
        <v>70793.235896742233</v>
      </c>
      <c r="AD26" s="130">
        <v>71152.213332746192</v>
      </c>
      <c r="AE26" s="130">
        <v>71513.011066945706</v>
      </c>
      <c r="AF26" s="130">
        <v>71875.638329685593</v>
      </c>
      <c r="AG26" s="130">
        <v>72267.081821159387</v>
      </c>
      <c r="AH26" s="130">
        <v>72660.657161623705</v>
      </c>
      <c r="AI26" s="130">
        <v>73056.375961388141</v>
      </c>
      <c r="AJ26" s="130">
        <v>73454.24989399343</v>
      </c>
      <c r="AK26" s="130">
        <v>73854.290696555836</v>
      </c>
      <c r="AL26" s="130">
        <v>74256.510170113397</v>
      </c>
      <c r="AM26" s="130">
        <v>74660.92017997404</v>
      </c>
      <c r="AN26" s="130">
        <v>75067.532656065596</v>
      </c>
      <c r="AO26" s="130">
        <v>75476.359593287751</v>
      </c>
      <c r="AP26" s="129">
        <v>75887.413051865879</v>
      </c>
    </row>
    <row r="27" spans="2:42" x14ac:dyDescent="0.35">
      <c r="B27" s="128"/>
      <c r="C27" s="128" t="s">
        <v>2284</v>
      </c>
      <c r="D27" s="129">
        <v>55833.643000000004</v>
      </c>
      <c r="E27" s="130">
        <v>55956.116211241235</v>
      </c>
      <c r="F27" s="130">
        <v>56078.858072111361</v>
      </c>
      <c r="G27" s="130">
        <v>56201.86917190352</v>
      </c>
      <c r="H27" s="130">
        <v>56325.150101203486</v>
      </c>
      <c r="I27" s="130">
        <v>56448.701451892506</v>
      </c>
      <c r="J27" s="130">
        <v>56572.523817150148</v>
      </c>
      <c r="K27" s="130">
        <v>56696.617791457131</v>
      </c>
      <c r="L27" s="130">
        <v>56820.983970598201</v>
      </c>
      <c r="M27" s="130">
        <v>56945.622951664969</v>
      </c>
      <c r="N27" s="130">
        <v>57070.535333058797</v>
      </c>
      <c r="O27" s="130">
        <v>57195.721714493659</v>
      </c>
      <c r="P27" s="130">
        <v>57321.182696999022</v>
      </c>
      <c r="Q27" s="130">
        <v>57446.918882922742</v>
      </c>
      <c r="R27" s="131">
        <v>57572.930875933947</v>
      </c>
      <c r="S27" s="130">
        <v>57699.219281025929</v>
      </c>
      <c r="T27" s="130">
        <v>57825.784704519057</v>
      </c>
      <c r="U27" s="130">
        <v>57952.627754063695</v>
      </c>
      <c r="V27" s="130">
        <v>58079.749038643095</v>
      </c>
      <c r="W27" s="130">
        <v>58207.149168576354</v>
      </c>
      <c r="X27" s="130">
        <v>58334.828755521325</v>
      </c>
      <c r="Y27" s="130">
        <v>58462.788412477545</v>
      </c>
      <c r="Z27" s="130">
        <v>58591.028753789193</v>
      </c>
      <c r="AA27" s="130">
        <v>58719.550395148035</v>
      </c>
      <c r="AB27" s="130">
        <v>58848.353953596386</v>
      </c>
      <c r="AC27" s="130">
        <v>58977.440047530064</v>
      </c>
      <c r="AD27" s="130">
        <v>59106.809296701358</v>
      </c>
      <c r="AE27" s="130">
        <v>59236.462322222011</v>
      </c>
      <c r="AF27" s="130">
        <v>59366.399746566196</v>
      </c>
      <c r="AG27" s="130">
        <v>59497.448121337424</v>
      </c>
      <c r="AH27" s="130">
        <v>59628.785778878089</v>
      </c>
      <c r="AI27" s="130">
        <v>59760.413357765516</v>
      </c>
      <c r="AJ27" s="130">
        <v>59892.331497986663</v>
      </c>
      <c r="AK27" s="130">
        <v>60024.540840941219</v>
      </c>
      <c r="AL27" s="130">
        <v>60157.042029444732</v>
      </c>
      <c r="AM27" s="130">
        <v>60289.835707731741</v>
      </c>
      <c r="AN27" s="130">
        <v>60422.922521458888</v>
      </c>
      <c r="AO27" s="130">
        <v>60556.303117708085</v>
      </c>
      <c r="AP27" s="129">
        <v>60689.978144989633</v>
      </c>
    </row>
    <row r="28" spans="2:42" x14ac:dyDescent="0.35">
      <c r="B28" s="128"/>
      <c r="C28" s="128" t="s">
        <v>2285</v>
      </c>
      <c r="D28" s="129">
        <v>105880.22300000001</v>
      </c>
      <c r="E28" s="130">
        <v>106227.71873172214</v>
      </c>
      <c r="F28" s="130">
        <v>106576.35493406422</v>
      </c>
      <c r="G28" s="130">
        <v>106926.13535001678</v>
      </c>
      <c r="H28" s="130">
        <v>107277.06373485473</v>
      </c>
      <c r="I28" s="130">
        <v>107629.14385617772</v>
      </c>
      <c r="J28" s="130">
        <v>107982.37949395049</v>
      </c>
      <c r="K28" s="130">
        <v>108336.77444054355</v>
      </c>
      <c r="L28" s="130">
        <v>108692.33250077386</v>
      </c>
      <c r="M28" s="130">
        <v>109049.05749194564</v>
      </c>
      <c r="N28" s="130">
        <v>109406.95324389142</v>
      </c>
      <c r="O28" s="130">
        <v>109766.02359901312</v>
      </c>
      <c r="P28" s="130">
        <v>110126.27241232331</v>
      </c>
      <c r="Q28" s="130">
        <v>110487.70355148657</v>
      </c>
      <c r="R28" s="131">
        <v>110850.32089686109</v>
      </c>
      <c r="S28" s="130">
        <v>111214.12834154023</v>
      </c>
      <c r="T28" s="130">
        <v>111579.12979139439</v>
      </c>
      <c r="U28" s="130">
        <v>111945.32916511293</v>
      </c>
      <c r="V28" s="130">
        <v>112312.7303942462</v>
      </c>
      <c r="W28" s="130">
        <v>112681.33742324782</v>
      </c>
      <c r="X28" s="130">
        <v>113051.15420951696</v>
      </c>
      <c r="Y28" s="130">
        <v>113422.18472344086</v>
      </c>
      <c r="Z28" s="130">
        <v>113794.43294843746</v>
      </c>
      <c r="AA28" s="130">
        <v>114167.90288099817</v>
      </c>
      <c r="AB28" s="130">
        <v>114542.59853073073</v>
      </c>
      <c r="AC28" s="130">
        <v>114918.52392040232</v>
      </c>
      <c r="AD28" s="130">
        <v>115295.68308598273</v>
      </c>
      <c r="AE28" s="130">
        <v>115674.08007668765</v>
      </c>
      <c r="AF28" s="130">
        <v>116053.71895502221</v>
      </c>
      <c r="AG28" s="130">
        <v>116601.16687075119</v>
      </c>
      <c r="AH28" s="130">
        <v>117151.19720454598</v>
      </c>
      <c r="AI28" s="130">
        <v>117703.82213817381</v>
      </c>
      <c r="AJ28" s="130">
        <v>118259.05391086565</v>
      </c>
      <c r="AK28" s="130">
        <v>118816.90481958727</v>
      </c>
      <c r="AL28" s="130">
        <v>119377.38721931167</v>
      </c>
      <c r="AM28" s="130">
        <v>119940.5135232926</v>
      </c>
      <c r="AN28" s="130">
        <v>120506.29620333956</v>
      </c>
      <c r="AO28" s="130">
        <v>121074.747790094</v>
      </c>
      <c r="AP28" s="129">
        <v>121645.88087330684</v>
      </c>
    </row>
    <row r="29" spans="2:42" x14ac:dyDescent="0.35">
      <c r="B29" s="128"/>
      <c r="C29" s="128" t="s">
        <v>2286</v>
      </c>
      <c r="D29" s="129">
        <v>68747.822</v>
      </c>
      <c r="E29" s="130">
        <v>69120.730652792525</v>
      </c>
      <c r="F29" s="130">
        <v>69495.662073132902</v>
      </c>
      <c r="G29" s="130">
        <v>69872.627233114501</v>
      </c>
      <c r="H29" s="130">
        <v>70251.637164346568</v>
      </c>
      <c r="I29" s="130">
        <v>70632.702958277107</v>
      </c>
      <c r="J29" s="130">
        <v>71015.835766517426</v>
      </c>
      <c r="K29" s="130">
        <v>71401.046801168486</v>
      </c>
      <c r="L29" s="130">
        <v>71788.347335149025</v>
      </c>
      <c r="M29" s="130">
        <v>72177.748702525467</v>
      </c>
      <c r="N29" s="130">
        <v>72569.262298843547</v>
      </c>
      <c r="O29" s="130">
        <v>72962.899581461883</v>
      </c>
      <c r="P29" s="130">
        <v>73358.672069887165</v>
      </c>
      <c r="Q29" s="130">
        <v>73756.591346111352</v>
      </c>
      <c r="R29" s="131">
        <v>74156.669054950573</v>
      </c>
      <c r="S29" s="130">
        <v>74558.9169043859</v>
      </c>
      <c r="T29" s="130">
        <v>74963.346665905963</v>
      </c>
      <c r="U29" s="130">
        <v>75369.970174851478</v>
      </c>
      <c r="V29" s="130">
        <v>75778.799330761554</v>
      </c>
      <c r="W29" s="130">
        <v>76189.846097721951</v>
      </c>
      <c r="X29" s="130">
        <v>76603.122504715197</v>
      </c>
      <c r="Y29" s="130">
        <v>77018.640645972584</v>
      </c>
      <c r="Z29" s="130">
        <v>77436.412681328133</v>
      </c>
      <c r="AA29" s="130">
        <v>77856.450836574411</v>
      </c>
      <c r="AB29" s="130">
        <v>78278.76740382034</v>
      </c>
      <c r="AC29" s="130">
        <v>78703.374741850886</v>
      </c>
      <c r="AD29" s="130">
        <v>79130.28527648875</v>
      </c>
      <c r="AE29" s="130">
        <v>79559.511500957989</v>
      </c>
      <c r="AF29" s="130">
        <v>79991.065976249636</v>
      </c>
      <c r="AG29" s="130">
        <v>80586.535256156261</v>
      </c>
      <c r="AH29" s="130">
        <v>81186.437326887521</v>
      </c>
      <c r="AI29" s="130">
        <v>81790.805187013044</v>
      </c>
      <c r="AJ29" s="130">
        <v>82399.67208075033</v>
      </c>
      <c r="AK29" s="130">
        <v>83013.071499793383</v>
      </c>
      <c r="AL29" s="130">
        <v>83631.037185154986</v>
      </c>
      <c r="AM29" s="130">
        <v>84253.603129022697</v>
      </c>
      <c r="AN29" s="130">
        <v>84880.803576628605</v>
      </c>
      <c r="AO29" s="130">
        <v>85512.673028133067</v>
      </c>
      <c r="AP29" s="129">
        <v>86149.246240522451</v>
      </c>
    </row>
    <row r="30" spans="2:42" x14ac:dyDescent="0.35">
      <c r="B30" s="128"/>
      <c r="C30" s="128" t="s">
        <v>2287</v>
      </c>
      <c r="D30" s="129">
        <v>48424.485000000001</v>
      </c>
      <c r="E30" s="130">
        <v>48842.448810771566</v>
      </c>
      <c r="F30" s="130">
        <v>49264.020171465752</v>
      </c>
      <c r="G30" s="130">
        <v>49689.230219745943</v>
      </c>
      <c r="H30" s="130">
        <v>50118.11036203245</v>
      </c>
      <c r="I30" s="130">
        <v>50550.692275822243</v>
      </c>
      <c r="J30" s="130">
        <v>50987.007912028668</v>
      </c>
      <c r="K30" s="130">
        <v>51427.089497341382</v>
      </c>
      <c r="L30" s="130">
        <v>51870.96953660663</v>
      </c>
      <c r="M30" s="130">
        <v>52318.680815228094</v>
      </c>
      <c r="N30" s="130">
        <v>52770.256401588464</v>
      </c>
      <c r="O30" s="130">
        <v>53225.729649491892</v>
      </c>
      <c r="P30" s="130">
        <v>53685.134200627515</v>
      </c>
      <c r="Q30" s="130">
        <v>54148.503987054304</v>
      </c>
      <c r="R30" s="131">
        <v>54615.873233707287</v>
      </c>
      <c r="S30" s="130">
        <v>55087.276460925445</v>
      </c>
      <c r="T30" s="130">
        <v>55562.748487001416</v>
      </c>
      <c r="U30" s="130">
        <v>56042.324430753208</v>
      </c>
      <c r="V30" s="130">
        <v>56526.039714118102</v>
      </c>
      <c r="W30" s="130">
        <v>57013.930064768974</v>
      </c>
      <c r="X30" s="130">
        <v>57506.031518753145</v>
      </c>
      <c r="Y30" s="130">
        <v>58002.380423154049</v>
      </c>
      <c r="Z30" s="130">
        <v>58503.013438775874</v>
      </c>
      <c r="AA30" s="130">
        <v>59007.967542851344</v>
      </c>
      <c r="AB30" s="130">
        <v>59517.280031772912</v>
      </c>
      <c r="AC30" s="130">
        <v>60030.988523847496</v>
      </c>
      <c r="AD30" s="130">
        <v>60549.130962075011</v>
      </c>
      <c r="AE30" s="130">
        <v>61071.745616950859</v>
      </c>
      <c r="AF30" s="130">
        <v>61598.871089292639</v>
      </c>
      <c r="AG30" s="130">
        <v>62148.827550655711</v>
      </c>
      <c r="AH30" s="130">
        <v>62703.694038843081</v>
      </c>
      <c r="AI30" s="130">
        <v>63263.51439071296</v>
      </c>
      <c r="AJ30" s="130">
        <v>63828.332834500252</v>
      </c>
      <c r="AK30" s="130">
        <v>64398.193993310808</v>
      </c>
      <c r="AL30" s="130">
        <v>64973.142888646813</v>
      </c>
      <c r="AM30" s="130">
        <v>65553.224943963709</v>
      </c>
      <c r="AN30" s="130">
        <v>66138.485988258821</v>
      </c>
      <c r="AO30" s="130">
        <v>66728.972259692076</v>
      </c>
      <c r="AP30" s="129">
        <v>67324.730409238968</v>
      </c>
    </row>
    <row r="31" spans="2:42" x14ac:dyDescent="0.35">
      <c r="B31" s="128"/>
      <c r="C31" s="128" t="s">
        <v>2288</v>
      </c>
      <c r="D31" s="129">
        <v>82536.004000000001</v>
      </c>
      <c r="E31" s="130">
        <v>82927.291377884962</v>
      </c>
      <c r="F31" s="130">
        <v>83320.433774242745</v>
      </c>
      <c r="G31" s="130">
        <v>83715.439983360426</v>
      </c>
      <c r="H31" s="130">
        <v>84112.318841217115</v>
      </c>
      <c r="I31" s="130">
        <v>84511.07922568162</v>
      </c>
      <c r="J31" s="130">
        <v>84911.730056711021</v>
      </c>
      <c r="K31" s="130">
        <v>85314.280296550191</v>
      </c>
      <c r="L31" s="130">
        <v>85718.738949932304</v>
      </c>
      <c r="M31" s="130">
        <v>86125.115064280239</v>
      </c>
      <c r="N31" s="130">
        <v>86533.417729908964</v>
      </c>
      <c r="O31" s="130">
        <v>86943.656080228917</v>
      </c>
      <c r="P31" s="130">
        <v>87355.839291950251</v>
      </c>
      <c r="Q31" s="130">
        <v>87769.976585288168</v>
      </c>
      <c r="R31" s="131">
        <v>88186.077224169145</v>
      </c>
      <c r="S31" s="130">
        <v>88604.150516438138</v>
      </c>
      <c r="T31" s="130">
        <v>89024.205814066823</v>
      </c>
      <c r="U31" s="130">
        <v>89446.252513362779</v>
      </c>
      <c r="V31" s="130">
        <v>89870.300055179687</v>
      </c>
      <c r="W31" s="130">
        <v>90296.357925128497</v>
      </c>
      <c r="X31" s="130">
        <v>90724.435653789624</v>
      </c>
      <c r="Y31" s="130">
        <v>91154.542816926143</v>
      </c>
      <c r="Z31" s="130">
        <v>91586.689035697986</v>
      </c>
      <c r="AA31" s="130">
        <v>92020.883976877158</v>
      </c>
      <c r="AB31" s="130">
        <v>92457.137353063983</v>
      </c>
      <c r="AC31" s="130">
        <v>92895.458922904349</v>
      </c>
      <c r="AD31" s="130">
        <v>93335.858491308027</v>
      </c>
      <c r="AE31" s="130">
        <v>93778.345909667973</v>
      </c>
      <c r="AF31" s="130">
        <v>94222.931076080728</v>
      </c>
      <c r="AG31" s="130">
        <v>94910.684783261633</v>
      </c>
      <c r="AH31" s="130">
        <v>95603.45855462797</v>
      </c>
      <c r="AI31" s="130">
        <v>96301.289032722198</v>
      </c>
      <c r="AJ31" s="130">
        <v>97004.213127548705</v>
      </c>
      <c r="AK31" s="130">
        <v>97712.268018526025</v>
      </c>
      <c r="AL31" s="130">
        <v>98425.491156453383</v>
      </c>
      <c r="AM31" s="130">
        <v>99143.920265491543</v>
      </c>
      <c r="AN31" s="130">
        <v>99867.593345158122</v>
      </c>
      <c r="AO31" s="130">
        <v>100596.54867233754</v>
      </c>
      <c r="AP31" s="129">
        <v>101330.82480330548</v>
      </c>
    </row>
    <row r="32" spans="2:42" x14ac:dyDescent="0.35">
      <c r="B32" s="128"/>
      <c r="C32" s="128" t="s">
        <v>2289</v>
      </c>
      <c r="D32" s="129">
        <v>13954.857</v>
      </c>
      <c r="E32" s="130">
        <v>14090.79734336723</v>
      </c>
      <c r="F32" s="130">
        <v>14228.061940860089</v>
      </c>
      <c r="G32" s="130">
        <v>14366.663692615104</v>
      </c>
      <c r="H32" s="130">
        <v>14506.615624434658</v>
      </c>
      <c r="I32" s="130">
        <v>14647.930889011148</v>
      </c>
      <c r="J32" s="130">
        <v>14790.62276716308</v>
      </c>
      <c r="K32" s="130">
        <v>14934.704669083203</v>
      </c>
      <c r="L32" s="130">
        <v>15080.190135598794</v>
      </c>
      <c r="M32" s="130">
        <v>15227.092839444231</v>
      </c>
      <c r="N32" s="130">
        <v>15375.426586545957</v>
      </c>
      <c r="O32" s="130">
        <v>15525.205317319958</v>
      </c>
      <c r="P32" s="130">
        <v>15676.443107981893</v>
      </c>
      <c r="Q32" s="130">
        <v>15829.154171869966</v>
      </c>
      <c r="R32" s="131">
        <v>15983.352860780704</v>
      </c>
      <c r="S32" s="130">
        <v>16139.053666317739</v>
      </c>
      <c r="T32" s="130">
        <v>16296.27122125373</v>
      </c>
      <c r="U32" s="130">
        <v>16455.020300905548</v>
      </c>
      <c r="V32" s="130">
        <v>16615.31582452287</v>
      </c>
      <c r="W32" s="130">
        <v>16777.172856690282</v>
      </c>
      <c r="X32" s="130">
        <v>16940.606608743052</v>
      </c>
      <c r="Y32" s="130">
        <v>17105.632440196696</v>
      </c>
      <c r="Z32" s="130">
        <v>17272.265860190462</v>
      </c>
      <c r="AA32" s="130">
        <v>17440.52252894489</v>
      </c>
      <c r="AB32" s="130">
        <v>17610.418259233542</v>
      </c>
      <c r="AC32" s="130">
        <v>17781.969017869102</v>
      </c>
      <c r="AD32" s="130">
        <v>17955.190927203937</v>
      </c>
      <c r="AE32" s="130">
        <v>18130.100266645273</v>
      </c>
      <c r="AF32" s="130">
        <v>18306.713474185133</v>
      </c>
      <c r="AG32" s="130">
        <v>18470.518413116217</v>
      </c>
      <c r="AH32" s="130">
        <v>18635.789047026145</v>
      </c>
      <c r="AI32" s="130">
        <v>18802.538490670704</v>
      </c>
      <c r="AJ32" s="130">
        <v>18970.779976153986</v>
      </c>
      <c r="AK32" s="130">
        <v>19140.526853978394</v>
      </c>
      <c r="AL32" s="130">
        <v>19311.792594104056</v>
      </c>
      <c r="AM32" s="130">
        <v>19484.590787017696</v>
      </c>
      <c r="AN32" s="130">
        <v>19658.935144811097</v>
      </c>
      <c r="AO32" s="130">
        <v>19834.839502269191</v>
      </c>
      <c r="AP32" s="129">
        <v>20012.317817967891</v>
      </c>
    </row>
    <row r="33" spans="2:42" x14ac:dyDescent="0.35">
      <c r="B33" s="128"/>
      <c r="C33" s="128" t="s">
        <v>2290</v>
      </c>
      <c r="D33" s="129">
        <v>30920.703999999998</v>
      </c>
      <c r="E33" s="130">
        <v>31088.427103606627</v>
      </c>
      <c r="F33" s="130">
        <v>31257.059987258483</v>
      </c>
      <c r="G33" s="130">
        <v>31426.607585873367</v>
      </c>
      <c r="H33" s="130">
        <v>31597.074861137553</v>
      </c>
      <c r="I33" s="130">
        <v>31768.466801650971</v>
      </c>
      <c r="J33" s="130">
        <v>31940.788423073212</v>
      </c>
      <c r="K33" s="130">
        <v>32114.044768270287</v>
      </c>
      <c r="L33" s="130">
        <v>32288.240907462219</v>
      </c>
      <c r="M33" s="130">
        <v>32463.381938371418</v>
      </c>
      <c r="N33" s="130">
        <v>32639.472986371849</v>
      </c>
      <c r="O33" s="130">
        <v>32816.519204639037</v>
      </c>
      <c r="P33" s="130">
        <v>32994.525774300862</v>
      </c>
      <c r="Q33" s="130">
        <v>33173.497904589189</v>
      </c>
      <c r="R33" s="131">
        <v>33353.440832992303</v>
      </c>
      <c r="S33" s="130">
        <v>33534.359825408181</v>
      </c>
      <c r="T33" s="130">
        <v>33716.260176298609</v>
      </c>
      <c r="U33" s="130">
        <v>33899.147208844101</v>
      </c>
      <c r="V33" s="130">
        <v>34083.026275099684</v>
      </c>
      <c r="W33" s="130">
        <v>34267.90275615154</v>
      </c>
      <c r="X33" s="130">
        <v>34453.782062274455</v>
      </c>
      <c r="Y33" s="130">
        <v>34640.669633090147</v>
      </c>
      <c r="Z33" s="130">
        <v>34828.570937726479</v>
      </c>
      <c r="AA33" s="130">
        <v>35017.491474977483</v>
      </c>
      <c r="AB33" s="130">
        <v>35207.43677346428</v>
      </c>
      <c r="AC33" s="130">
        <v>35398.41239179689</v>
      </c>
      <c r="AD33" s="130">
        <v>35590.423918736888</v>
      </c>
      <c r="AE33" s="130">
        <v>35783.476973360943</v>
      </c>
      <c r="AF33" s="130">
        <v>35977.57720522528</v>
      </c>
      <c r="AG33" s="130">
        <v>36245.401389460319</v>
      </c>
      <c r="AH33" s="130">
        <v>36515.219309773027</v>
      </c>
      <c r="AI33" s="130">
        <v>36787.045807928196</v>
      </c>
      <c r="AJ33" s="130">
        <v>37060.895836175638</v>
      </c>
      <c r="AK33" s="130">
        <v>37336.784458072667</v>
      </c>
      <c r="AL33" s="130">
        <v>37614.72684931269</v>
      </c>
      <c r="AM33" s="130">
        <v>37894.738298559969</v>
      </c>
      <c r="AN33" s="130">
        <v>38176.834208290602</v>
      </c>
      <c r="AO33" s="130">
        <v>38461.030095639762</v>
      </c>
      <c r="AP33" s="129">
        <v>38747.341593255223</v>
      </c>
    </row>
    <row r="34" spans="2:42" x14ac:dyDescent="0.35">
      <c r="B34" s="128"/>
      <c r="C34" s="128" t="s">
        <v>2291</v>
      </c>
      <c r="D34" s="129">
        <v>35368.674999999996</v>
      </c>
      <c r="E34" s="130">
        <v>35713.216676345655</v>
      </c>
      <c r="F34" s="130">
        <v>36061.114683307009</v>
      </c>
      <c r="G34" s="130">
        <v>36412.401716363231</v>
      </c>
      <c r="H34" s="130">
        <v>36767.110789494393</v>
      </c>
      <c r="I34" s="130">
        <v>37125.27523828415</v>
      </c>
      <c r="J34" s="130">
        <v>37486.928723052595</v>
      </c>
      <c r="K34" s="130">
        <v>37852.105232019661</v>
      </c>
      <c r="L34" s="130">
        <v>38220.839084499363</v>
      </c>
      <c r="M34" s="130">
        <v>38593.164934125089</v>
      </c>
      <c r="N34" s="130">
        <v>38969.11777210638</v>
      </c>
      <c r="O34" s="130">
        <v>39348.732930517406</v>
      </c>
      <c r="P34" s="130">
        <v>39732.046085617454</v>
      </c>
      <c r="Q34" s="130">
        <v>40119.093261203809</v>
      </c>
      <c r="R34" s="131">
        <v>40509.910831997258</v>
      </c>
      <c r="S34" s="130">
        <v>40904.535527060601</v>
      </c>
      <c r="T34" s="130">
        <v>41303.004433250448</v>
      </c>
      <c r="U34" s="130">
        <v>41705.354998702627</v>
      </c>
      <c r="V34" s="130">
        <v>42111.625036351586</v>
      </c>
      <c r="W34" s="130">
        <v>42521.852727484053</v>
      </c>
      <c r="X34" s="130">
        <v>42936.076625327289</v>
      </c>
      <c r="Y34" s="130">
        <v>43354.33565867236</v>
      </c>
      <c r="Z34" s="130">
        <v>43776.669135532647</v>
      </c>
      <c r="AA34" s="130">
        <v>44203.116746838015</v>
      </c>
      <c r="AB34" s="130">
        <v>44633.718570164972</v>
      </c>
      <c r="AC34" s="130">
        <v>45068.515073503171</v>
      </c>
      <c r="AD34" s="130">
        <v>45507.547119058581</v>
      </c>
      <c r="AE34" s="130">
        <v>45950.855967093732</v>
      </c>
      <c r="AF34" s="130">
        <v>46398.483279805347</v>
      </c>
      <c r="AG34" s="130">
        <v>46813.647953183827</v>
      </c>
      <c r="AH34" s="130">
        <v>47232.527439932004</v>
      </c>
      <c r="AI34" s="130">
        <v>47655.154979482941</v>
      </c>
      <c r="AJ34" s="130">
        <v>48081.564108689738</v>
      </c>
      <c r="AK34" s="130">
        <v>48511.788664486776</v>
      </c>
      <c r="AL34" s="130">
        <v>48945.862786574806</v>
      </c>
      <c r="AM34" s="130">
        <v>49383.82092013002</v>
      </c>
      <c r="AN34" s="130">
        <v>49825.697818537403</v>
      </c>
      <c r="AO34" s="130">
        <v>50271.528546148518</v>
      </c>
      <c r="AP34" s="129">
        <v>50721.348481063993</v>
      </c>
    </row>
    <row r="35" spans="2:42" x14ac:dyDescent="0.35">
      <c r="B35" s="128"/>
      <c r="C35" s="128" t="s">
        <v>2292</v>
      </c>
      <c r="D35" s="129">
        <v>10921.902</v>
      </c>
      <c r="E35" s="130">
        <v>10945.859605825613</v>
      </c>
      <c r="F35" s="130">
        <v>10969.869763567267</v>
      </c>
      <c r="G35" s="130">
        <v>10993.932588499578</v>
      </c>
      <c r="H35" s="130">
        <v>11018.048196150025</v>
      </c>
      <c r="I35" s="130">
        <v>11042.2167022995</v>
      </c>
      <c r="J35" s="130">
        <v>11066.438222982866</v>
      </c>
      <c r="K35" s="130">
        <v>11090.712874489511</v>
      </c>
      <c r="L35" s="130">
        <v>11115.040773363908</v>
      </c>
      <c r="M35" s="130">
        <v>11139.422036406175</v>
      </c>
      <c r="N35" s="130">
        <v>11163.856780672637</v>
      </c>
      <c r="O35" s="130">
        <v>11188.345123476387</v>
      </c>
      <c r="P35" s="130">
        <v>11212.887182387845</v>
      </c>
      <c r="Q35" s="130">
        <v>11237.48307523533</v>
      </c>
      <c r="R35" s="131">
        <v>11262.132920105618</v>
      </c>
      <c r="S35" s="130">
        <v>11286.836835344517</v>
      </c>
      <c r="T35" s="130">
        <v>11311.594939557428</v>
      </c>
      <c r="U35" s="130">
        <v>11336.407351609918</v>
      </c>
      <c r="V35" s="130">
        <v>11361.274190628292</v>
      </c>
      <c r="W35" s="130">
        <v>11386.19557600016</v>
      </c>
      <c r="X35" s="130">
        <v>11411.171627375017</v>
      </c>
      <c r="Y35" s="130">
        <v>11436.202464664811</v>
      </c>
      <c r="Z35" s="130">
        <v>11461.288208044522</v>
      </c>
      <c r="AA35" s="130">
        <v>11486.428977952737</v>
      </c>
      <c r="AB35" s="130">
        <v>11511.624895092233</v>
      </c>
      <c r="AC35" s="130">
        <v>11536.876080430549</v>
      </c>
      <c r="AD35" s="130">
        <v>11562.182655200575</v>
      </c>
      <c r="AE35" s="130">
        <v>11587.544740901129</v>
      </c>
      <c r="AF35" s="130">
        <v>11612.962459297536</v>
      </c>
      <c r="AG35" s="130">
        <v>11638.59749633982</v>
      </c>
      <c r="AH35" s="130">
        <v>11664.28912145138</v>
      </c>
      <c r="AI35" s="130">
        <v>11690.037459547566</v>
      </c>
      <c r="AJ35" s="130">
        <v>11715.84263581947</v>
      </c>
      <c r="AK35" s="130">
        <v>11741.704775734539</v>
      </c>
      <c r="AL35" s="130">
        <v>11767.624005037182</v>
      </c>
      <c r="AM35" s="130">
        <v>11793.600449749381</v>
      </c>
      <c r="AN35" s="130">
        <v>11819.634236171309</v>
      </c>
      <c r="AO35" s="130">
        <v>11845.725490881938</v>
      </c>
      <c r="AP35" s="129">
        <v>11871.874340739656</v>
      </c>
    </row>
    <row r="36" spans="2:42" x14ac:dyDescent="0.35">
      <c r="B36" s="128"/>
      <c r="C36" s="128" t="s">
        <v>2293</v>
      </c>
      <c r="D36" s="129">
        <v>75208.433000000005</v>
      </c>
      <c r="E36" s="130">
        <v>75589.798961058696</v>
      </c>
      <c r="F36" s="130">
        <v>75973.098747759708</v>
      </c>
      <c r="G36" s="130">
        <v>76358.342166121394</v>
      </c>
      <c r="H36" s="130">
        <v>76745.539071886349</v>
      </c>
      <c r="I36" s="130">
        <v>77134.699370773538</v>
      </c>
      <c r="J36" s="130">
        <v>77525.833018731719</v>
      </c>
      <c r="K36" s="130">
        <v>77918.950022194127</v>
      </c>
      <c r="L36" s="130">
        <v>78314.060438334534</v>
      </c>
      <c r="M36" s="130">
        <v>78711.174375324466</v>
      </c>
      <c r="N36" s="130">
        <v>79110.301992591849</v>
      </c>
      <c r="O36" s="130">
        <v>79511.453501080905</v>
      </c>
      <c r="P36" s="130">
        <v>79914.639163513377</v>
      </c>
      <c r="Q36" s="130">
        <v>80319.869294651086</v>
      </c>
      <c r="R36" s="131">
        <v>80727.154261559815</v>
      </c>
      <c r="S36" s="130">
        <v>81136.504483874553</v>
      </c>
      <c r="T36" s="130">
        <v>81547.930434066002</v>
      </c>
      <c r="U36" s="130">
        <v>81961.442637708577</v>
      </c>
      <c r="V36" s="130">
        <v>82377.051673749607</v>
      </c>
      <c r="W36" s="130">
        <v>82794.768174780023</v>
      </c>
      <c r="X36" s="130">
        <v>83214.602827306371</v>
      </c>
      <c r="Y36" s="130">
        <v>83636.566372024186</v>
      </c>
      <c r="Z36" s="130">
        <v>84060.669604092793</v>
      </c>
      <c r="AA36" s="130">
        <v>84486.923373411468</v>
      </c>
      <c r="AB36" s="130">
        <v>84915.338584897036</v>
      </c>
      <c r="AC36" s="130">
        <v>85345.926198762798</v>
      </c>
      <c r="AD36" s="130">
        <v>85778.697230798993</v>
      </c>
      <c r="AE36" s="130">
        <v>86213.662752654578</v>
      </c>
      <c r="AF36" s="130">
        <v>86650.833892120485</v>
      </c>
      <c r="AG36" s="130">
        <v>87122.744900441059</v>
      </c>
      <c r="AH36" s="130">
        <v>87597.225993661821</v>
      </c>
      <c r="AI36" s="130">
        <v>88074.291168778538</v>
      </c>
      <c r="AJ36" s="130">
        <v>88553.954499016356</v>
      </c>
      <c r="AK36" s="130">
        <v>89036.230134244892</v>
      </c>
      <c r="AL36" s="130">
        <v>89521.132301395701</v>
      </c>
      <c r="AM36" s="130">
        <v>90008.675304881937</v>
      </c>
      <c r="AN36" s="130">
        <v>90498.873527020318</v>
      </c>
      <c r="AO36" s="130">
        <v>90991.74142845544</v>
      </c>
      <c r="AP36" s="129">
        <v>91487.293548586298</v>
      </c>
    </row>
    <row r="37" spans="2:42" x14ac:dyDescent="0.35">
      <c r="B37" s="128"/>
      <c r="C37" s="128" t="s">
        <v>2294</v>
      </c>
      <c r="D37" s="129">
        <v>23316.735000000001</v>
      </c>
      <c r="E37" s="130">
        <v>23620.405716000278</v>
      </c>
      <c r="F37" s="130">
        <v>23928.031355524632</v>
      </c>
      <c r="G37" s="130">
        <v>24239.663426404593</v>
      </c>
      <c r="H37" s="130">
        <v>24555.354107295465</v>
      </c>
      <c r="I37" s="130">
        <v>24875.156256412945</v>
      </c>
      <c r="J37" s="130">
        <v>25199.123420383534</v>
      </c>
      <c r="K37" s="130">
        <v>25527.309843210198</v>
      </c>
      <c r="L37" s="130">
        <v>25859.770475354817</v>
      </c>
      <c r="M37" s="130">
        <v>26196.560982938914</v>
      </c>
      <c r="N37" s="130">
        <v>26537.737757064195</v>
      </c>
      <c r="O37" s="130">
        <v>26883.357923254502</v>
      </c>
      <c r="P37" s="130">
        <v>27233.479351020716</v>
      </c>
      <c r="Q37" s="130">
        <v>27588.160663550247</v>
      </c>
      <c r="R37" s="131">
        <v>27947.461247522704</v>
      </c>
      <c r="S37" s="130">
        <v>28311.441263053406</v>
      </c>
      <c r="T37" s="130">
        <v>28680.161653766398</v>
      </c>
      <c r="U37" s="130">
        <v>29053.684156998646</v>
      </c>
      <c r="V37" s="130">
        <v>29432.071314137145</v>
      </c>
      <c r="W37" s="130">
        <v>29815.386481090634</v>
      </c>
      <c r="X37" s="130">
        <v>30203.693838897711</v>
      </c>
      <c r="Y37" s="130">
        <v>30597.058404473089</v>
      </c>
      <c r="Z37" s="130">
        <v>30995.546041493824</v>
      </c>
      <c r="AA37" s="130">
        <v>31399.223471427304</v>
      </c>
      <c r="AB37" s="130">
        <v>31808.15828470288</v>
      </c>
      <c r="AC37" s="130">
        <v>32222.418952028984</v>
      </c>
      <c r="AD37" s="130">
        <v>32642.074835857642</v>
      </c>
      <c r="AE37" s="130">
        <v>33067.196201998297</v>
      </c>
      <c r="AF37" s="130">
        <v>33497.85423138288</v>
      </c>
      <c r="AG37" s="130">
        <v>33950.766665118077</v>
      </c>
      <c r="AH37" s="130">
        <v>34409.802764901106</v>
      </c>
      <c r="AI37" s="130">
        <v>34875.045326617161</v>
      </c>
      <c r="AJ37" s="130">
        <v>35346.578265604803</v>
      </c>
      <c r="AK37" s="130">
        <v>35824.486631791697</v>
      </c>
      <c r="AL37" s="130">
        <v>36308.856625034969</v>
      </c>
      <c r="AM37" s="130">
        <v>36799.775610668999</v>
      </c>
      <c r="AN37" s="130">
        <v>37297.332135263423</v>
      </c>
      <c r="AO37" s="130">
        <v>37801.615942594173</v>
      </c>
      <c r="AP37" s="129">
        <v>38312.717989830497</v>
      </c>
    </row>
    <row r="38" spans="2:42" x14ac:dyDescent="0.35">
      <c r="B38" s="128"/>
      <c r="C38" s="128" t="s">
        <v>2295</v>
      </c>
      <c r="D38" s="129">
        <v>144500.728</v>
      </c>
      <c r="E38" s="130">
        <v>144826.53906449181</v>
      </c>
      <c r="F38" s="130">
        <v>145153.08474708011</v>
      </c>
      <c r="G38" s="130">
        <v>145480.36670413511</v>
      </c>
      <c r="H38" s="130">
        <v>145808.38659576175</v>
      </c>
      <c r="I38" s="130">
        <v>146137.14608580802</v>
      </c>
      <c r="J38" s="130">
        <v>146466.6468418735</v>
      </c>
      <c r="K38" s="130">
        <v>146796.89053531768</v>
      </c>
      <c r="L38" s="130">
        <v>147127.87884126863</v>
      </c>
      <c r="M38" s="130">
        <v>147459.61343863129</v>
      </c>
      <c r="N38" s="130">
        <v>147792.0960100962</v>
      </c>
      <c r="O38" s="130">
        <v>148125.32824214781</v>
      </c>
      <c r="P38" s="130">
        <v>148459.31182507324</v>
      </c>
      <c r="Q38" s="130">
        <v>148794.04845297069</v>
      </c>
      <c r="R38" s="131">
        <v>149129.53982375815</v>
      </c>
      <c r="S38" s="130">
        <v>149465.78763918197</v>
      </c>
      <c r="T38" s="130">
        <v>149802.79360482545</v>
      </c>
      <c r="U38" s="130">
        <v>150140.55943011757</v>
      </c>
      <c r="V38" s="130">
        <v>150479.08682834162</v>
      </c>
      <c r="W38" s="130">
        <v>150818.37751664387</v>
      </c>
      <c r="X38" s="130">
        <v>151158.43321604232</v>
      </c>
      <c r="Y38" s="130">
        <v>151499.25565143538</v>
      </c>
      <c r="Z38" s="130">
        <v>151840.84655161071</v>
      </c>
      <c r="AA38" s="130">
        <v>152183.20764925386</v>
      </c>
      <c r="AB38" s="130">
        <v>152526.34068095719</v>
      </c>
      <c r="AC38" s="130">
        <v>152870.24738722859</v>
      </c>
      <c r="AD38" s="130">
        <v>153214.92951250036</v>
      </c>
      <c r="AE38" s="130">
        <v>153560.38880513798</v>
      </c>
      <c r="AF38" s="130">
        <v>153906.62701744909</v>
      </c>
      <c r="AG38" s="130">
        <v>154224.90628704103</v>
      </c>
      <c r="AH38" s="130">
        <v>154543.84375891715</v>
      </c>
      <c r="AI38" s="130">
        <v>154863.44079424132</v>
      </c>
      <c r="AJ38" s="130">
        <v>155183.69875699232</v>
      </c>
      <c r="AK38" s="130">
        <v>155504.61901396964</v>
      </c>
      <c r="AL38" s="130">
        <v>155826.20293479931</v>
      </c>
      <c r="AM38" s="130">
        <v>156148.45189193974</v>
      </c>
      <c r="AN38" s="130">
        <v>156471.36726068761</v>
      </c>
      <c r="AO38" s="130">
        <v>156794.95041918367</v>
      </c>
      <c r="AP38" s="129">
        <v>157119.20274841876</v>
      </c>
    </row>
    <row r="39" spans="2:42" x14ac:dyDescent="0.35">
      <c r="B39" s="128"/>
      <c r="C39" s="128" t="s">
        <v>2296</v>
      </c>
      <c r="D39" s="129">
        <v>128555.117</v>
      </c>
      <c r="E39" s="130">
        <v>129971.5871663032</v>
      </c>
      <c r="F39" s="130">
        <v>131403.66455057522</v>
      </c>
      <c r="G39" s="130">
        <v>132851.52111920022</v>
      </c>
      <c r="H39" s="130">
        <v>134315.33073335464</v>
      </c>
      <c r="I39" s="130">
        <v>135795.26916988488</v>
      </c>
      <c r="J39" s="130">
        <v>137291.51414241488</v>
      </c>
      <c r="K39" s="130">
        <v>138804.24532268615</v>
      </c>
      <c r="L39" s="130">
        <v>140333.64436213329</v>
      </c>
      <c r="M39" s="130">
        <v>141879.89491369683</v>
      </c>
      <c r="N39" s="130">
        <v>143443.18265387666</v>
      </c>
      <c r="O39" s="130">
        <v>145023.69530502844</v>
      </c>
      <c r="P39" s="130">
        <v>146621.62265790554</v>
      </c>
      <c r="Q39" s="130">
        <v>148237.15659444957</v>
      </c>
      <c r="R39" s="131">
        <v>149870.49111083176</v>
      </c>
      <c r="S39" s="130">
        <v>151521.82234074851</v>
      </c>
      <c r="T39" s="130">
        <v>153191.34857897335</v>
      </c>
      <c r="U39" s="130">
        <v>154879.27030516858</v>
      </c>
      <c r="V39" s="130">
        <v>156585.79020795922</v>
      </c>
      <c r="W39" s="130">
        <v>158311.11320927224</v>
      </c>
      <c r="X39" s="130">
        <v>160055.44648894388</v>
      </c>
      <c r="Y39" s="130">
        <v>161818.99950959824</v>
      </c>
      <c r="Z39" s="130">
        <v>163601.98404179994</v>
      </c>
      <c r="AA39" s="130">
        <v>165404.61418948375</v>
      </c>
      <c r="AB39" s="130">
        <v>167227.10641566478</v>
      </c>
      <c r="AC39" s="130">
        <v>169069.6795684316</v>
      </c>
      <c r="AD39" s="130">
        <v>170932.55490722597</v>
      </c>
      <c r="AE39" s="130">
        <v>172815.95612941202</v>
      </c>
      <c r="AF39" s="130">
        <v>174720.10939713824</v>
      </c>
      <c r="AG39" s="130">
        <v>176680.1672656353</v>
      </c>
      <c r="AH39" s="130">
        <v>178662.21359820277</v>
      </c>
      <c r="AI39" s="130">
        <v>180666.49506743127</v>
      </c>
      <c r="AJ39" s="130">
        <v>182693.26111315185</v>
      </c>
      <c r="AK39" s="130">
        <v>184742.76397347965</v>
      </c>
      <c r="AL39" s="130">
        <v>186815.25871620583</v>
      </c>
      <c r="AM39" s="130">
        <v>188911.00327054167</v>
      </c>
      <c r="AN39" s="130">
        <v>191030.25845921866</v>
      </c>
      <c r="AO39" s="130">
        <v>193173.28803094896</v>
      </c>
      <c r="AP39" s="129">
        <v>195340.35869324967</v>
      </c>
    </row>
    <row r="40" spans="2:42" x14ac:dyDescent="0.35">
      <c r="B40" s="128"/>
      <c r="C40" s="128" t="s">
        <v>2297</v>
      </c>
      <c r="D40" s="129">
        <v>14727.286</v>
      </c>
      <c r="E40" s="130">
        <v>14807.171183585164</v>
      </c>
      <c r="F40" s="130">
        <v>14887.489688187956</v>
      </c>
      <c r="G40" s="130">
        <v>14968.243864270577</v>
      </c>
      <c r="H40" s="130">
        <v>15049.436075044832</v>
      </c>
      <c r="I40" s="130">
        <v>15131.068696541293</v>
      </c>
      <c r="J40" s="130">
        <v>15213.144117678828</v>
      </c>
      <c r="K40" s="130">
        <v>15295.66474033451</v>
      </c>
      <c r="L40" s="130">
        <v>15378.632979413913</v>
      </c>
      <c r="M40" s="130">
        <v>15462.051262921772</v>
      </c>
      <c r="N40" s="130">
        <v>15545.922032033046</v>
      </c>
      <c r="O40" s="130">
        <v>15630.247741164354</v>
      </c>
      <c r="P40" s="130">
        <v>15715.0308580458</v>
      </c>
      <c r="Q40" s="130">
        <v>15800.273863793193</v>
      </c>
      <c r="R40" s="131">
        <v>15885.979252980649</v>
      </c>
      <c r="S40" s="130">
        <v>15972.1495337136</v>
      </c>
      <c r="T40" s="130">
        <v>16058.787227702187</v>
      </c>
      <c r="U40" s="130">
        <v>16145.894870335056</v>
      </c>
      <c r="V40" s="130">
        <v>16233.47501075356</v>
      </c>
      <c r="W40" s="130">
        <v>16321.530211926349</v>
      </c>
      <c r="X40" s="130">
        <v>16410.06305072438</v>
      </c>
      <c r="Y40" s="130">
        <v>16499.07611799633</v>
      </c>
      <c r="Z40" s="130">
        <v>16588.572018644401</v>
      </c>
      <c r="AA40" s="130">
        <v>16678.553371700567</v>
      </c>
      <c r="AB40" s="130">
        <v>16769.022810403207</v>
      </c>
      <c r="AC40" s="130">
        <v>16859.98298227417</v>
      </c>
      <c r="AD40" s="130">
        <v>16951.436549196256</v>
      </c>
      <c r="AE40" s="130">
        <v>17043.386187491105</v>
      </c>
      <c r="AF40" s="130">
        <v>17135.834587997524</v>
      </c>
      <c r="AG40" s="130">
        <v>17263.397122115315</v>
      </c>
      <c r="AH40" s="130">
        <v>17391.909256909221</v>
      </c>
      <c r="AI40" s="130">
        <v>17521.378061394062</v>
      </c>
      <c r="AJ40" s="130">
        <v>17651.810657207796</v>
      </c>
      <c r="AK40" s="130">
        <v>17783.214219003265</v>
      </c>
      <c r="AL40" s="130">
        <v>17915.595974842836</v>
      </c>
      <c r="AM40" s="130">
        <v>18048.963206596007</v>
      </c>
      <c r="AN40" s="130">
        <v>18183.323250339941</v>
      </c>
      <c r="AO40" s="130">
        <v>18318.683496763013</v>
      </c>
      <c r="AP40" s="129">
        <v>18455.051391571335</v>
      </c>
    </row>
    <row r="41" spans="2:42" x14ac:dyDescent="0.35">
      <c r="B41" s="128"/>
      <c r="C41" s="128" t="s">
        <v>2298</v>
      </c>
      <c r="D41" s="129">
        <v>153780.36199999999</v>
      </c>
      <c r="E41" s="130">
        <v>154406.21313582451</v>
      </c>
      <c r="F41" s="130">
        <v>155034.61134358408</v>
      </c>
      <c r="G41" s="130">
        <v>155665.56698928282</v>
      </c>
      <c r="H41" s="130">
        <v>156299.0904811121</v>
      </c>
      <c r="I41" s="130">
        <v>156935.19226962229</v>
      </c>
      <c r="J41" s="130">
        <v>157573.88284789509</v>
      </c>
      <c r="K41" s="130">
        <v>158215.17275171672</v>
      </c>
      <c r="L41" s="130">
        <v>158859.0725597516</v>
      </c>
      <c r="M41" s="130">
        <v>159505.59289371694</v>
      </c>
      <c r="N41" s="130">
        <v>160154.74441855791</v>
      </c>
      <c r="O41" s="130">
        <v>160806.5378426236</v>
      </c>
      <c r="P41" s="130">
        <v>161460.98391784361</v>
      </c>
      <c r="Q41" s="130">
        <v>162118.0934399055</v>
      </c>
      <c r="R41" s="131">
        <v>162777.87724843281</v>
      </c>
      <c r="S41" s="130">
        <v>163440.34622716389</v>
      </c>
      <c r="T41" s="130">
        <v>164105.51130413139</v>
      </c>
      <c r="U41" s="130">
        <v>164773.38345184264</v>
      </c>
      <c r="V41" s="130">
        <v>165443.97368746053</v>
      </c>
      <c r="W41" s="130">
        <v>166117.29307298531</v>
      </c>
      <c r="X41" s="130">
        <v>166793.35271543707</v>
      </c>
      <c r="Y41" s="130">
        <v>167472.16376703893</v>
      </c>
      <c r="Z41" s="130">
        <v>168153.73742540105</v>
      </c>
      <c r="AA41" s="130">
        <v>168838.08493370528</v>
      </c>
      <c r="AB41" s="130">
        <v>169525.21758089072</v>
      </c>
      <c r="AC41" s="130">
        <v>170215.14670183984</v>
      </c>
      <c r="AD41" s="130">
        <v>170907.88367756552</v>
      </c>
      <c r="AE41" s="130">
        <v>171603.43993539881</v>
      </c>
      <c r="AF41" s="130">
        <v>172301.82694917737</v>
      </c>
      <c r="AG41" s="130">
        <v>173141.90547324592</v>
      </c>
      <c r="AH41" s="130">
        <v>173986.07990238466</v>
      </c>
      <c r="AI41" s="130">
        <v>174834.37020667715</v>
      </c>
      <c r="AJ41" s="130">
        <v>175686.79645357357</v>
      </c>
      <c r="AK41" s="130">
        <v>176543.37880836535</v>
      </c>
      <c r="AL41" s="130">
        <v>177404.13753466227</v>
      </c>
      <c r="AM41" s="130">
        <v>178269.09299487184</v>
      </c>
      <c r="AN41" s="130">
        <v>179138.26565068093</v>
      </c>
      <c r="AO41" s="130">
        <v>180011.67606353984</v>
      </c>
      <c r="AP41" s="129">
        <v>180889.34489514877</v>
      </c>
    </row>
    <row r="42" spans="2:42" x14ac:dyDescent="0.35">
      <c r="B42" s="128"/>
      <c r="C42" s="128" t="s">
        <v>2299</v>
      </c>
      <c r="D42" s="129">
        <v>59464.775000000001</v>
      </c>
      <c r="E42" s="130">
        <v>59986.435686216311</v>
      </c>
      <c r="F42" s="130">
        <v>60512.672692977743</v>
      </c>
      <c r="G42" s="130">
        <v>61043.526166513999</v>
      </c>
      <c r="H42" s="130">
        <v>61579.036605241585</v>
      </c>
      <c r="I42" s="130">
        <v>62119.244862853418</v>
      </c>
      <c r="J42" s="130">
        <v>62664.192151435527</v>
      </c>
      <c r="K42" s="130">
        <v>63213.920044611084</v>
      </c>
      <c r="L42" s="130">
        <v>63768.470480712036</v>
      </c>
      <c r="M42" s="130">
        <v>64327.885765978528</v>
      </c>
      <c r="N42" s="130">
        <v>64892.208577786441</v>
      </c>
      <c r="O42" s="130">
        <v>65461.481967903193</v>
      </c>
      <c r="P42" s="130">
        <v>66035.74936577215</v>
      </c>
      <c r="Q42" s="130">
        <v>66615.054581825811</v>
      </c>
      <c r="R42" s="131">
        <v>67199.441810828066</v>
      </c>
      <c r="S42" s="130">
        <v>67788.955635245788</v>
      </c>
      <c r="T42" s="130">
        <v>68383.641028650018</v>
      </c>
      <c r="U42" s="130">
        <v>68983.543359146948</v>
      </c>
      <c r="V42" s="130">
        <v>69588.708392838991</v>
      </c>
      <c r="W42" s="130">
        <v>70199.182297316307</v>
      </c>
      <c r="X42" s="130">
        <v>70815.011645178834</v>
      </c>
      <c r="Y42" s="130">
        <v>71436.243417589314</v>
      </c>
      <c r="Z42" s="130">
        <v>72062.925007857411</v>
      </c>
      <c r="AA42" s="130">
        <v>72695.104225055387</v>
      </c>
      <c r="AB42" s="130">
        <v>73332.829297665317</v>
      </c>
      <c r="AC42" s="130">
        <v>73976.148877258514</v>
      </c>
      <c r="AD42" s="130">
        <v>74625.112042207023</v>
      </c>
      <c r="AE42" s="130">
        <v>75279.76830142783</v>
      </c>
      <c r="AF42" s="130">
        <v>75940.167598159853</v>
      </c>
      <c r="AG42" s="130">
        <v>76651.108696732786</v>
      </c>
      <c r="AH42" s="130">
        <v>77368.705525226076</v>
      </c>
      <c r="AI42" s="130">
        <v>78093.020393641011</v>
      </c>
      <c r="AJ42" s="130">
        <v>78824.11619531631</v>
      </c>
      <c r="AK42" s="130">
        <v>79562.056412389211</v>
      </c>
      <c r="AL42" s="130">
        <v>80306.905121307733</v>
      </c>
      <c r="AM42" s="130">
        <v>81058.72699839453</v>
      </c>
      <c r="AN42" s="130">
        <v>81817.587325462839</v>
      </c>
      <c r="AO42" s="130">
        <v>82583.551995484988</v>
      </c>
      <c r="AP42" s="129">
        <v>83356.687518313978</v>
      </c>
    </row>
    <row r="43" spans="2:42" x14ac:dyDescent="0.35">
      <c r="B43" s="128"/>
      <c r="C43" s="128" t="s">
        <v>2300</v>
      </c>
      <c r="D43" s="129">
        <v>47199.849000000002</v>
      </c>
      <c r="E43" s="130">
        <v>47659.643298138741</v>
      </c>
      <c r="F43" s="130">
        <v>48123.91665290753</v>
      </c>
      <c r="G43" s="130">
        <v>48592.712696748917</v>
      </c>
      <c r="H43" s="130">
        <v>49066.075487148075</v>
      </c>
      <c r="I43" s="130">
        <v>49544.049510773351</v>
      </c>
      <c r="J43" s="130">
        <v>50026.67968765711</v>
      </c>
      <c r="K43" s="130">
        <v>50514.011375417336</v>
      </c>
      <c r="L43" s="130">
        <v>51006.090373520317</v>
      </c>
      <c r="M43" s="130">
        <v>51502.962927584922</v>
      </c>
      <c r="N43" s="130">
        <v>52004.675733728734</v>
      </c>
      <c r="O43" s="130">
        <v>52511.27594295657</v>
      </c>
      <c r="P43" s="130">
        <v>53022.811165591738</v>
      </c>
      <c r="Q43" s="130">
        <v>53539.329475750441</v>
      </c>
      <c r="R43" s="131">
        <v>54060.87941585981</v>
      </c>
      <c r="S43" s="130">
        <v>54587.510001219904</v>
      </c>
      <c r="T43" s="130">
        <v>55119.270724610185</v>
      </c>
      <c r="U43" s="130">
        <v>55656.21156094085</v>
      </c>
      <c r="V43" s="130">
        <v>56198.382971949468</v>
      </c>
      <c r="W43" s="130">
        <v>56745.835910943395</v>
      </c>
      <c r="X43" s="130">
        <v>57298.621827588344</v>
      </c>
      <c r="Y43" s="130">
        <v>57856.79267274365</v>
      </c>
      <c r="Z43" s="130">
        <v>58420.400903344613</v>
      </c>
      <c r="AA43" s="130">
        <v>58989.499487332389</v>
      </c>
      <c r="AB43" s="130">
        <v>59564.141908631944</v>
      </c>
      <c r="AC43" s="130">
        <v>60144.382172178455</v>
      </c>
      <c r="AD43" s="130">
        <v>60730.274808992712</v>
      </c>
      <c r="AE43" s="130">
        <v>61321.874881305936</v>
      </c>
      <c r="AF43" s="130">
        <v>61919.237987734552</v>
      </c>
      <c r="AG43" s="130">
        <v>62473.279378699823</v>
      </c>
      <c r="AH43" s="130">
        <v>63032.278225100243</v>
      </c>
      <c r="AI43" s="130">
        <v>63596.278885290252</v>
      </c>
      <c r="AJ43" s="130">
        <v>64165.326114534277</v>
      </c>
      <c r="AK43" s="130">
        <v>64739.465068558209</v>
      </c>
      <c r="AL43" s="130">
        <v>65318.741307132666</v>
      </c>
      <c r="AM43" s="130">
        <v>65903.200797688303</v>
      </c>
      <c r="AN43" s="130">
        <v>66492.889918963469</v>
      </c>
      <c r="AO43" s="130">
        <v>67087.8554646845</v>
      </c>
      <c r="AP43" s="129">
        <v>67688.144647278983</v>
      </c>
    </row>
    <row r="44" spans="2:42" x14ac:dyDescent="0.35">
      <c r="B44" s="128"/>
      <c r="C44" s="128" t="s">
        <v>2301</v>
      </c>
      <c r="D44" s="129">
        <v>146243.70300000001</v>
      </c>
      <c r="E44" s="130">
        <v>146985.27370050078</v>
      </c>
      <c r="F44" s="130">
        <v>147730.60474823404</v>
      </c>
      <c r="G44" s="130">
        <v>148479.71521112043</v>
      </c>
      <c r="H44" s="130">
        <v>149232.62425377007</v>
      </c>
      <c r="I44" s="130">
        <v>149989.35113797267</v>
      </c>
      <c r="J44" s="130">
        <v>150749.91522319036</v>
      </c>
      <c r="K44" s="130">
        <v>151514.33596705305</v>
      </c>
      <c r="L44" s="130">
        <v>152282.6329258561</v>
      </c>
      <c r="M44" s="130">
        <v>153054.82575506074</v>
      </c>
      <c r="N44" s="130">
        <v>153830.93420979677</v>
      </c>
      <c r="O44" s="130">
        <v>154610.97814536814</v>
      </c>
      <c r="P44" s="130">
        <v>155394.97751776074</v>
      </c>
      <c r="Q44" s="130">
        <v>156182.95238415309</v>
      </c>
      <c r="R44" s="131">
        <v>156974.92290342937</v>
      </c>
      <c r="S44" s="130">
        <v>157770.90933669516</v>
      </c>
      <c r="T44" s="130">
        <v>158570.9320477958</v>
      </c>
      <c r="U44" s="130">
        <v>159375.01150383736</v>
      </c>
      <c r="V44" s="130">
        <v>160183.16827571028</v>
      </c>
      <c r="W44" s="130">
        <v>160995.42303861555</v>
      </c>
      <c r="X44" s="130">
        <v>161811.79657259374</v>
      </c>
      <c r="Y44" s="130">
        <v>162632.30976305658</v>
      </c>
      <c r="Z44" s="130">
        <v>163456.98360132126</v>
      </c>
      <c r="AA44" s="130">
        <v>164285.83918514752</v>
      </c>
      <c r="AB44" s="130">
        <v>165118.89771927727</v>
      </c>
      <c r="AC44" s="130">
        <v>165956.18051597726</v>
      </c>
      <c r="AD44" s="130">
        <v>166797.70899558414</v>
      </c>
      <c r="AE44" s="130">
        <v>167643.50468705251</v>
      </c>
      <c r="AF44" s="130">
        <v>168493.58922850579</v>
      </c>
      <c r="AG44" s="130">
        <v>169411.22586299418</v>
      </c>
      <c r="AH44" s="130">
        <v>170333.86005849845</v>
      </c>
      <c r="AI44" s="130">
        <v>171261.51903234533</v>
      </c>
      <c r="AJ44" s="130">
        <v>172194.23015009047</v>
      </c>
      <c r="AK44" s="130">
        <v>173132.02092632561</v>
      </c>
      <c r="AL44" s="130">
        <v>174074.91902549035</v>
      </c>
      <c r="AM44" s="130">
        <v>175022.95226268822</v>
      </c>
      <c r="AN44" s="130">
        <v>175976.14860450715</v>
      </c>
      <c r="AO44" s="130">
        <v>176934.53616984453</v>
      </c>
      <c r="AP44" s="129">
        <v>177898.14323073675</v>
      </c>
    </row>
    <row r="45" spans="2:42" x14ac:dyDescent="0.35">
      <c r="B45" s="128"/>
      <c r="C45" s="128" t="s">
        <v>2302</v>
      </c>
      <c r="D45" s="129">
        <v>7768.2939999999999</v>
      </c>
      <c r="E45" s="130">
        <v>7785.3340471996062</v>
      </c>
      <c r="F45" s="130">
        <v>7802.4114723883267</v>
      </c>
      <c r="G45" s="130">
        <v>7819.5263575561958</v>
      </c>
      <c r="H45" s="130">
        <v>7836.6787848730974</v>
      </c>
      <c r="I45" s="130">
        <v>7853.8688366891583</v>
      </c>
      <c r="J45" s="130">
        <v>7871.0965955351421</v>
      </c>
      <c r="K45" s="130">
        <v>7888.3621441228479</v>
      </c>
      <c r="L45" s="130">
        <v>7905.6655653455055</v>
      </c>
      <c r="M45" s="130">
        <v>7923.0069422781744</v>
      </c>
      <c r="N45" s="130">
        <v>7940.3863581781425</v>
      </c>
      <c r="O45" s="130">
        <v>7957.8038964853267</v>
      </c>
      <c r="P45" s="130">
        <v>7975.2596408226709</v>
      </c>
      <c r="Q45" s="130">
        <v>7992.7536749965493</v>
      </c>
      <c r="R45" s="131">
        <v>8010.2860829971696</v>
      </c>
      <c r="S45" s="130">
        <v>8027.8569489989741</v>
      </c>
      <c r="T45" s="130">
        <v>8045.466357361046</v>
      </c>
      <c r="U45" s="130">
        <v>8063.1143926275126</v>
      </c>
      <c r="V45" s="130">
        <v>8080.8011395279518</v>
      </c>
      <c r="W45" s="130">
        <v>8098.5266829777993</v>
      </c>
      <c r="X45" s="130">
        <v>8116.2911080787562</v>
      </c>
      <c r="Y45" s="130">
        <v>8134.0945001191976</v>
      </c>
      <c r="Z45" s="130">
        <v>8151.9369445745815</v>
      </c>
      <c r="AA45" s="130">
        <v>8169.8185271078592</v>
      </c>
      <c r="AB45" s="130">
        <v>8187.739333569888</v>
      </c>
      <c r="AC45" s="130">
        <v>8205.6994499998418</v>
      </c>
      <c r="AD45" s="130">
        <v>8223.6989626256236</v>
      </c>
      <c r="AE45" s="130">
        <v>8241.7379578642813</v>
      </c>
      <c r="AF45" s="130">
        <v>8259.8165223224223</v>
      </c>
      <c r="AG45" s="130">
        <v>8278.049656482146</v>
      </c>
      <c r="AH45" s="130">
        <v>8296.3230393786762</v>
      </c>
      <c r="AI45" s="130">
        <v>8314.6367598590987</v>
      </c>
      <c r="AJ45" s="130">
        <v>8332.9909069666246</v>
      </c>
      <c r="AK45" s="130">
        <v>8351.3855699410215</v>
      </c>
      <c r="AL45" s="130">
        <v>8369.8208382190514</v>
      </c>
      <c r="AM45" s="130">
        <v>8388.2968014349008</v>
      </c>
      <c r="AN45" s="130">
        <v>8406.8135494206217</v>
      </c>
      <c r="AO45" s="130">
        <v>8425.3711722065655</v>
      </c>
      <c r="AP45" s="129">
        <v>8443.9697600218205</v>
      </c>
    </row>
    <row r="46" spans="2:42" x14ac:dyDescent="0.35">
      <c r="B46" s="128"/>
      <c r="C46" s="128" t="s">
        <v>2303</v>
      </c>
      <c r="D46" s="129">
        <v>78054.710999999996</v>
      </c>
      <c r="E46" s="130">
        <v>78914.748095768955</v>
      </c>
      <c r="F46" s="130">
        <v>79784.261414005741</v>
      </c>
      <c r="G46" s="130">
        <v>80663.355367406868</v>
      </c>
      <c r="H46" s="130">
        <v>81552.135519128438</v>
      </c>
      <c r="I46" s="130">
        <v>82450.708595462391</v>
      </c>
      <c r="J46" s="130">
        <v>83359.182498652342</v>
      </c>
      <c r="K46" s="130">
        <v>84277.666319850716</v>
      </c>
      <c r="L46" s="130">
        <v>85206.270352218591</v>
      </c>
      <c r="M46" s="130">
        <v>86145.106104169885</v>
      </c>
      <c r="N46" s="130">
        <v>87094.286312761498</v>
      </c>
      <c r="O46" s="130">
        <v>88053.924957230978</v>
      </c>
      <c r="P46" s="130">
        <v>89024.137272683336</v>
      </c>
      <c r="Q46" s="130">
        <v>90005.039763928682</v>
      </c>
      <c r="R46" s="131">
        <v>90996.750219472335</v>
      </c>
      <c r="S46" s="130">
        <v>91999.387725659093</v>
      </c>
      <c r="T46" s="130">
        <v>93013.072680973288</v>
      </c>
      <c r="U46" s="130">
        <v>94037.926810496501</v>
      </c>
      <c r="V46" s="130">
        <v>95074.073180524472</v>
      </c>
      <c r="W46" s="130">
        <v>96121.636213345177</v>
      </c>
      <c r="X46" s="130">
        <v>97180.741702179614</v>
      </c>
      <c r="Y46" s="130">
        <v>98251.516826287305</v>
      </c>
      <c r="Z46" s="130">
        <v>99334.090166238238</v>
      </c>
      <c r="AA46" s="130">
        <v>100428.59171935299</v>
      </c>
      <c r="AB46" s="130">
        <v>101535.15291531307</v>
      </c>
      <c r="AC46" s="130">
        <v>102653.90663194322</v>
      </c>
      <c r="AD46" s="130">
        <v>103784.98721116762</v>
      </c>
      <c r="AE46" s="130">
        <v>104928.53047514192</v>
      </c>
      <c r="AF46" s="130">
        <v>106084.67374256295</v>
      </c>
      <c r="AG46" s="130">
        <v>107274.76056321291</v>
      </c>
      <c r="AH46" s="130">
        <v>108478.19810259272</v>
      </c>
      <c r="AI46" s="130">
        <v>109695.13613270852</v>
      </c>
      <c r="AJ46" s="130">
        <v>110925.72610574967</v>
      </c>
      <c r="AK46" s="130">
        <v>112170.12117293754</v>
      </c>
      <c r="AL46" s="130">
        <v>113428.47620358568</v>
      </c>
      <c r="AM46" s="130">
        <v>114700.94780437391</v>
      </c>
      <c r="AN46" s="130">
        <v>115987.69433883845</v>
      </c>
      <c r="AO46" s="130">
        <v>117288.87594708095</v>
      </c>
      <c r="AP46" s="129">
        <v>118604.65456569837</v>
      </c>
    </row>
    <row r="47" spans="2:42" x14ac:dyDescent="0.35">
      <c r="B47" s="128"/>
      <c r="C47" s="128" t="s">
        <v>2304</v>
      </c>
      <c r="D47" s="129">
        <v>11749.464999999998</v>
      </c>
      <c r="E47" s="130">
        <v>11813.197595982208</v>
      </c>
      <c r="F47" s="130">
        <v>11877.275896538255</v>
      </c>
      <c r="G47" s="130">
        <v>11941.701776872662</v>
      </c>
      <c r="H47" s="130">
        <v>12006.477122361623</v>
      </c>
      <c r="I47" s="130">
        <v>12071.603828608171</v>
      </c>
      <c r="J47" s="130">
        <v>12137.083801497658</v>
      </c>
      <c r="K47" s="130">
        <v>12202.918957253522</v>
      </c>
      <c r="L47" s="130">
        <v>12269.111222493368</v>
      </c>
      <c r="M47" s="130">
        <v>12335.662534285348</v>
      </c>
      <c r="N47" s="130">
        <v>12402.57484020485</v>
      </c>
      <c r="O47" s="130">
        <v>12469.850098391491</v>
      </c>
      <c r="P47" s="130">
        <v>12537.490277606417</v>
      </c>
      <c r="Q47" s="130">
        <v>12605.497357289923</v>
      </c>
      <c r="R47" s="131">
        <v>12673.873327619378</v>
      </c>
      <c r="S47" s="130">
        <v>12742.620189567464</v>
      </c>
      <c r="T47" s="130">
        <v>12811.739954960734</v>
      </c>
      <c r="U47" s="130">
        <v>12881.234646538491</v>
      </c>
      <c r="V47" s="130">
        <v>12951.106298011973</v>
      </c>
      <c r="W47" s="130">
        <v>13021.356954123876</v>
      </c>
      <c r="X47" s="130">
        <v>13091.98867070819</v>
      </c>
      <c r="Y47" s="130">
        <v>13163.003514750357</v>
      </c>
      <c r="Z47" s="130">
        <v>13234.403564447768</v>
      </c>
      <c r="AA47" s="130">
        <v>13306.190909270572</v>
      </c>
      <c r="AB47" s="130">
        <v>13378.367650022827</v>
      </c>
      <c r="AC47" s="130">
        <v>13450.935898903977</v>
      </c>
      <c r="AD47" s="130">
        <v>13523.897779570667</v>
      </c>
      <c r="AE47" s="130">
        <v>13597.255427198885</v>
      </c>
      <c r="AF47" s="130">
        <v>13671.01098854645</v>
      </c>
      <c r="AG47" s="130">
        <v>13772.78069207012</v>
      </c>
      <c r="AH47" s="130">
        <v>13875.307989349218</v>
      </c>
      <c r="AI47" s="130">
        <v>13978.598520061154</v>
      </c>
      <c r="AJ47" s="130">
        <v>14082.657965866214</v>
      </c>
      <c r="AK47" s="130">
        <v>14187.492050720082</v>
      </c>
      <c r="AL47" s="130">
        <v>14293.106541188699</v>
      </c>
      <c r="AM47" s="130">
        <v>14399.507246765461</v>
      </c>
      <c r="AN47" s="130">
        <v>14506.700020190776</v>
      </c>
      <c r="AO47" s="130">
        <v>14614.690757774009</v>
      </c>
      <c r="AP47" s="129">
        <v>14723.485399717818</v>
      </c>
    </row>
    <row r="48" spans="2:42" x14ac:dyDescent="0.35">
      <c r="B48" s="128"/>
      <c r="C48" s="128" t="s">
        <v>2305</v>
      </c>
      <c r="D48" s="129">
        <v>96683.964999999997</v>
      </c>
      <c r="E48" s="130">
        <v>97535.58135424697</v>
      </c>
      <c r="F48" s="130">
        <v>98394.698956656663</v>
      </c>
      <c r="G48" s="130">
        <v>99261.383880084206</v>
      </c>
      <c r="H48" s="130">
        <v>100135.70277937083</v>
      </c>
      <c r="I48" s="130">
        <v>101017.72289647014</v>
      </c>
      <c r="J48" s="130">
        <v>101907.51206561956</v>
      </c>
      <c r="K48" s="130">
        <v>102805.13871855733</v>
      </c>
      <c r="L48" s="130">
        <v>103710.67188978537</v>
      </c>
      <c r="M48" s="130">
        <v>104624.18122187868</v>
      </c>
      <c r="N48" s="130">
        <v>105545.7369708413</v>
      </c>
      <c r="O48" s="130">
        <v>106475.41001150961</v>
      </c>
      <c r="P48" s="130">
        <v>107413.27184300311</v>
      </c>
      <c r="Q48" s="130">
        <v>108359.3945942233</v>
      </c>
      <c r="R48" s="131">
        <v>109313.85102940095</v>
      </c>
      <c r="S48" s="130">
        <v>110276.71455369223</v>
      </c>
      <c r="T48" s="130">
        <v>111248.05921882413</v>
      </c>
      <c r="U48" s="130">
        <v>112227.95972878962</v>
      </c>
      <c r="V48" s="130">
        <v>113216.491445593</v>
      </c>
      <c r="W48" s="130">
        <v>114213.73039504577</v>
      </c>
      <c r="X48" s="130">
        <v>115219.75327261369</v>
      </c>
      <c r="Y48" s="130">
        <v>116234.63744931515</v>
      </c>
      <c r="Z48" s="130">
        <v>117258.46097767173</v>
      </c>
      <c r="AA48" s="130">
        <v>118291.30259771095</v>
      </c>
      <c r="AB48" s="130">
        <v>119333.24174302204</v>
      </c>
      <c r="AC48" s="130">
        <v>120384.358546865</v>
      </c>
      <c r="AD48" s="130">
        <v>121444.73384833346</v>
      </c>
      <c r="AE48" s="130">
        <v>122514.44919857185</v>
      </c>
      <c r="AF48" s="130">
        <v>123593.58686704731</v>
      </c>
      <c r="AG48" s="130">
        <v>124548.52396204797</v>
      </c>
      <c r="AH48" s="130">
        <v>125510.83931087654</v>
      </c>
      <c r="AI48" s="130">
        <v>126480.58992108866</v>
      </c>
      <c r="AJ48" s="130">
        <v>127457.83324070474</v>
      </c>
      <c r="AK48" s="130">
        <v>128442.62716161333</v>
      </c>
      <c r="AL48" s="130">
        <v>129435.03002300051</v>
      </c>
      <c r="AM48" s="130">
        <v>130435.10061480595</v>
      </c>
      <c r="AN48" s="130">
        <v>131442.89818120564</v>
      </c>
      <c r="AO48" s="130">
        <v>132458.48242412152</v>
      </c>
      <c r="AP48" s="129">
        <v>133481.91350675814</v>
      </c>
    </row>
    <row r="49" spans="2:43" x14ac:dyDescent="0.35">
      <c r="B49" s="128"/>
      <c r="C49" s="128" t="s">
        <v>2306</v>
      </c>
      <c r="D49" s="129">
        <v>366153.82</v>
      </c>
      <c r="E49" s="130">
        <v>369409.16470823798</v>
      </c>
      <c r="F49" s="130">
        <v>372693.45154022449</v>
      </c>
      <c r="G49" s="130">
        <v>376006.9378101927</v>
      </c>
      <c r="H49" s="130">
        <v>379349.8831200659</v>
      </c>
      <c r="I49" s="130">
        <v>382722.54937979684</v>
      </c>
      <c r="J49" s="130">
        <v>386125.20082788734</v>
      </c>
      <c r="K49" s="130">
        <v>389558.10405209073</v>
      </c>
      <c r="L49" s="130">
        <v>393021.52801029821</v>
      </c>
      <c r="M49" s="130">
        <v>396515.74405161088</v>
      </c>
      <c r="N49" s="130">
        <v>400041.02593759925</v>
      </c>
      <c r="O49" s="130">
        <v>403597.64986375149</v>
      </c>
      <c r="P49" s="130">
        <v>407185.89448111266</v>
      </c>
      <c r="Q49" s="130">
        <v>410806.04091811617</v>
      </c>
      <c r="R49" s="131">
        <v>414458.37280260934</v>
      </c>
      <c r="S49" s="130">
        <v>418143.17628407484</v>
      </c>
      <c r="T49" s="130">
        <v>421860.7400560496</v>
      </c>
      <c r="U49" s="130">
        <v>425611.35537874326</v>
      </c>
      <c r="V49" s="130">
        <v>429395.31610185734</v>
      </c>
      <c r="W49" s="130">
        <v>433212.91868760763</v>
      </c>
      <c r="X49" s="130">
        <v>437064.46223395114</v>
      </c>
      <c r="Y49" s="130">
        <v>440950.24849801953</v>
      </c>
      <c r="Z49" s="130">
        <v>444870.58191976079</v>
      </c>
      <c r="AA49" s="130">
        <v>448825.76964579144</v>
      </c>
      <c r="AB49" s="130">
        <v>452816.12155346031</v>
      </c>
      <c r="AC49" s="130">
        <v>456841.95027512679</v>
      </c>
      <c r="AD49" s="130">
        <v>460903.57122265437</v>
      </c>
      <c r="AE49" s="130">
        <v>465001.30261212244</v>
      </c>
      <c r="AF49" s="130">
        <v>469135.46548875753</v>
      </c>
      <c r="AG49" s="130">
        <v>473688.6480506743</v>
      </c>
      <c r="AH49" s="130">
        <v>478286.0214124074</v>
      </c>
      <c r="AI49" s="130">
        <v>482928.01446666243</v>
      </c>
      <c r="AJ49" s="130">
        <v>487615.06026875257</v>
      </c>
      <c r="AK49" s="130">
        <v>492347.59607699851</v>
      </c>
      <c r="AL49" s="130">
        <v>497126.06339352066</v>
      </c>
      <c r="AM49" s="130">
        <v>501950.90800542722</v>
      </c>
      <c r="AN49" s="130">
        <v>506822.58002640208</v>
      </c>
      <c r="AO49" s="130">
        <v>511741.53393869626</v>
      </c>
      <c r="AP49" s="129">
        <v>516708.22863552696</v>
      </c>
    </row>
    <row r="50" spans="2:43" x14ac:dyDescent="0.35">
      <c r="B50" s="128"/>
      <c r="C50" s="128" t="s">
        <v>2307</v>
      </c>
      <c r="D50" s="129">
        <v>29942.98</v>
      </c>
      <c r="E50" s="130">
        <v>30234.667616909159</v>
      </c>
      <c r="F50" s="130">
        <v>30529.19669000799</v>
      </c>
      <c r="G50" s="130">
        <v>30826.5948991595</v>
      </c>
      <c r="H50" s="130">
        <v>31126.890193868308</v>
      </c>
      <c r="I50" s="130">
        <v>31430.110795907334</v>
      </c>
      <c r="J50" s="130">
        <v>31736.285201970095</v>
      </c>
      <c r="K50" s="130">
        <v>32045.442186348806</v>
      </c>
      <c r="L50" s="130">
        <v>32357.610803638614</v>
      </c>
      <c r="M50" s="130">
        <v>32672.820391468129</v>
      </c>
      <c r="N50" s="130">
        <v>32991.10057325659</v>
      </c>
      <c r="O50" s="130">
        <v>33312.481260997876</v>
      </c>
      <c r="P50" s="130">
        <v>33636.992658071635</v>
      </c>
      <c r="Q50" s="130">
        <v>33964.665262081784</v>
      </c>
      <c r="R50" s="131">
        <v>34295.529867722704</v>
      </c>
      <c r="S50" s="130">
        <v>34629.617569673312</v>
      </c>
      <c r="T50" s="130">
        <v>34966.959765519336</v>
      </c>
      <c r="U50" s="130">
        <v>35307.588158704079</v>
      </c>
      <c r="V50" s="130">
        <v>35651.534761507894</v>
      </c>
      <c r="W50" s="130">
        <v>35998.831898056706</v>
      </c>
      <c r="X50" s="130">
        <v>36349.51220735984</v>
      </c>
      <c r="Y50" s="130">
        <v>36703.608646377441</v>
      </c>
      <c r="Z50" s="130">
        <v>37061.154493117756</v>
      </c>
      <c r="AA50" s="130">
        <v>37422.183349764615</v>
      </c>
      <c r="AB50" s="130">
        <v>37786.729145835365</v>
      </c>
      <c r="AC50" s="130">
        <v>38154.826141369565</v>
      </c>
      <c r="AD50" s="130">
        <v>38526.508930148753</v>
      </c>
      <c r="AE50" s="130">
        <v>38901.812442947565</v>
      </c>
      <c r="AF50" s="130">
        <v>39280.771950816539</v>
      </c>
      <c r="AG50" s="130">
        <v>39632.248716957154</v>
      </c>
      <c r="AH50" s="130">
        <v>39986.870429365408</v>
      </c>
      <c r="AI50" s="130">
        <v>40344.66522841352</v>
      </c>
      <c r="AJ50" s="130">
        <v>40705.661506268334</v>
      </c>
      <c r="AK50" s="130">
        <v>41069.887909144316</v>
      </c>
      <c r="AL50" s="130">
        <v>41437.373339576734</v>
      </c>
      <c r="AM50" s="130">
        <v>41808.146958715166</v>
      </c>
      <c r="AN50" s="130">
        <v>42182.23818863753</v>
      </c>
      <c r="AO50" s="130">
        <v>42559.676714684807</v>
      </c>
      <c r="AP50" s="129">
        <v>42940.492487816693</v>
      </c>
    </row>
    <row r="51" spans="2:43" x14ac:dyDescent="0.35">
      <c r="B51" s="128"/>
      <c r="C51" s="128" t="s">
        <v>2308</v>
      </c>
      <c r="D51" s="129">
        <v>5631.625</v>
      </c>
      <c r="E51" s="130">
        <v>5643.9781827979841</v>
      </c>
      <c r="F51" s="130">
        <v>5656.3584627704504</v>
      </c>
      <c r="G51" s="130">
        <v>5668.7658993560772</v>
      </c>
      <c r="H51" s="130">
        <v>5681.2005521239244</v>
      </c>
      <c r="I51" s="130">
        <v>5693.662480773718</v>
      </c>
      <c r="J51" s="130">
        <v>5706.1517451361397</v>
      </c>
      <c r="K51" s="130">
        <v>5718.6684051731099</v>
      </c>
      <c r="L51" s="130">
        <v>5731.2125209780788</v>
      </c>
      <c r="M51" s="130">
        <v>5743.7841527763139</v>
      </c>
      <c r="N51" s="130">
        <v>5756.3833609251897</v>
      </c>
      <c r="O51" s="130">
        <v>5769.0102059144747</v>
      </c>
      <c r="P51" s="130">
        <v>5781.6647483666266</v>
      </c>
      <c r="Q51" s="130">
        <v>5794.3470490370782</v>
      </c>
      <c r="R51" s="131">
        <v>5807.0571688145346</v>
      </c>
      <c r="S51" s="130">
        <v>5819.7951687212599</v>
      </c>
      <c r="T51" s="130">
        <v>5832.5611099133739</v>
      </c>
      <c r="U51" s="130">
        <v>5845.3550536811454</v>
      </c>
      <c r="V51" s="130">
        <v>5858.1770614492843</v>
      </c>
      <c r="W51" s="130">
        <v>5871.0271947772389</v>
      </c>
      <c r="X51" s="130">
        <v>5883.90551535949</v>
      </c>
      <c r="Y51" s="130">
        <v>5896.8120850258483</v>
      </c>
      <c r="Z51" s="130">
        <v>5909.7469657417496</v>
      </c>
      <c r="AA51" s="130">
        <v>5922.7102196085534</v>
      </c>
      <c r="AB51" s="130">
        <v>5935.7019088638417</v>
      </c>
      <c r="AC51" s="130">
        <v>5948.7220958817161</v>
      </c>
      <c r="AD51" s="130">
        <v>5961.7708431730989</v>
      </c>
      <c r="AE51" s="130">
        <v>5974.8482133860325</v>
      </c>
      <c r="AF51" s="130">
        <v>5987.9542693059784</v>
      </c>
      <c r="AG51" s="130">
        <v>6001.1723805363526</v>
      </c>
      <c r="AH51" s="130">
        <v>6014.4196700898474</v>
      </c>
      <c r="AI51" s="130">
        <v>6027.6962023761598</v>
      </c>
      <c r="AJ51" s="130">
        <v>6041.0020419471675</v>
      </c>
      <c r="AK51" s="130">
        <v>6054.3372534972441</v>
      </c>
      <c r="AL51" s="130">
        <v>6067.7019018635719</v>
      </c>
      <c r="AM51" s="130">
        <v>6081.0960520264598</v>
      </c>
      <c r="AN51" s="130">
        <v>6094.5197691096555</v>
      </c>
      <c r="AO51" s="130">
        <v>6107.9731183806653</v>
      </c>
      <c r="AP51" s="129">
        <v>6121.4561652510702</v>
      </c>
    </row>
    <row r="52" spans="2:43" x14ac:dyDescent="0.35">
      <c r="B52" s="128"/>
      <c r="C52" s="128" t="s">
        <v>2309</v>
      </c>
      <c r="D52" s="129">
        <v>107824.908</v>
      </c>
      <c r="E52" s="130">
        <v>109012.9646789604</v>
      </c>
      <c r="F52" s="130">
        <v>110214.11182744778</v>
      </c>
      <c r="G52" s="130">
        <v>111428.49368133527</v>
      </c>
      <c r="H52" s="130">
        <v>112656.25606574285</v>
      </c>
      <c r="I52" s="130">
        <v>113897.54641254825</v>
      </c>
      <c r="J52" s="130">
        <v>115152.51377809084</v>
      </c>
      <c r="K52" s="130">
        <v>116421.30886107057</v>
      </c>
      <c r="L52" s="130">
        <v>117704.08402064416</v>
      </c>
      <c r="M52" s="130">
        <v>119000.99329472064</v>
      </c>
      <c r="N52" s="130">
        <v>120312.19241845851</v>
      </c>
      <c r="O52" s="130">
        <v>121637.83884296665</v>
      </c>
      <c r="P52" s="130">
        <v>122978.09175421139</v>
      </c>
      <c r="Q52" s="130">
        <v>124333.11209213179</v>
      </c>
      <c r="R52" s="131">
        <v>125703.06256996564</v>
      </c>
      <c r="S52" s="130">
        <v>127088.10769378829</v>
      </c>
      <c r="T52" s="130">
        <v>128488.41378226689</v>
      </c>
      <c r="U52" s="130">
        <v>129904.14898663219</v>
      </c>
      <c r="V52" s="130">
        <v>131335.48331087048</v>
      </c>
      <c r="W52" s="130">
        <v>132782.58863213792</v>
      </c>
      <c r="X52" s="130">
        <v>134245.63872139988</v>
      </c>
      <c r="Y52" s="130">
        <v>135724.80926429768</v>
      </c>
      <c r="Z52" s="130">
        <v>137220.27788224519</v>
      </c>
      <c r="AA52" s="130">
        <v>138732.22415375794</v>
      </c>
      <c r="AB52" s="130">
        <v>140260.82963601724</v>
      </c>
      <c r="AC52" s="130">
        <v>141806.27788667189</v>
      </c>
      <c r="AD52" s="130">
        <v>143368.75448588008</v>
      </c>
      <c r="AE52" s="130">
        <v>144948.44705859423</v>
      </c>
      <c r="AF52" s="130">
        <v>146545.54529709124</v>
      </c>
      <c r="AG52" s="130">
        <v>148189.53321664929</v>
      </c>
      <c r="AH52" s="130">
        <v>149851.96384133477</v>
      </c>
      <c r="AI52" s="130">
        <v>151533.04406644683</v>
      </c>
      <c r="AJ52" s="130">
        <v>153232.98310829257</v>
      </c>
      <c r="AK52" s="130">
        <v>154951.99253022464</v>
      </c>
      <c r="AL52" s="130">
        <v>156690.28626897122</v>
      </c>
      <c r="AM52" s="130">
        <v>158448.08066126105</v>
      </c>
      <c r="AN52" s="130">
        <v>160225.59447074728</v>
      </c>
      <c r="AO52" s="130">
        <v>162023.04891523352</v>
      </c>
      <c r="AP52" s="129">
        <v>163840.66769420498</v>
      </c>
    </row>
    <row r="53" spans="2:43" x14ac:dyDescent="0.35">
      <c r="B53" s="128"/>
      <c r="C53" s="128" t="s">
        <v>2310</v>
      </c>
      <c r="D53" s="129">
        <v>93230.115000000005</v>
      </c>
      <c r="E53" s="130">
        <v>94138.310178586675</v>
      </c>
      <c r="F53" s="130">
        <v>95055.35248218663</v>
      </c>
      <c r="G53" s="130">
        <v>95981.328094500073</v>
      </c>
      <c r="H53" s="130">
        <v>96916.324038780207</v>
      </c>
      <c r="I53" s="130">
        <v>97860.428186011632</v>
      </c>
      <c r="J53" s="130">
        <v>98813.729263168541</v>
      </c>
      <c r="K53" s="130">
        <v>99776.316861553219</v>
      </c>
      <c r="L53" s="130">
        <v>100748.28144521589</v>
      </c>
      <c r="M53" s="130">
        <v>101729.71435945651</v>
      </c>
      <c r="N53" s="130">
        <v>102720.7078394094</v>
      </c>
      <c r="O53" s="130">
        <v>103721.3550187115</v>
      </c>
      <c r="P53" s="130">
        <v>104731.74993825515</v>
      </c>
      <c r="Q53" s="130">
        <v>105751.98755502595</v>
      </c>
      <c r="R53" s="131">
        <v>106782.16375102691</v>
      </c>
      <c r="S53" s="130">
        <v>107822.37534228939</v>
      </c>
      <c r="T53" s="130">
        <v>108872.72008797193</v>
      </c>
      <c r="U53" s="130">
        <v>109933.29669954762</v>
      </c>
      <c r="V53" s="130">
        <v>111004.20485008102</v>
      </c>
      <c r="W53" s="130">
        <v>112085.54518359546</v>
      </c>
      <c r="X53" s="130">
        <v>113177.41932453157</v>
      </c>
      <c r="Y53" s="130">
        <v>114279.92988729791</v>
      </c>
      <c r="Z53" s="130">
        <v>115393.18048591475</v>
      </c>
      <c r="AA53" s="130">
        <v>116517.27574375166</v>
      </c>
      <c r="AB53" s="130">
        <v>117652.32130336003</v>
      </c>
      <c r="AC53" s="130">
        <v>118798.42383640143</v>
      </c>
      <c r="AD53" s="130">
        <v>119955.69105367253</v>
      </c>
      <c r="AE53" s="130">
        <v>121124.23171522784</v>
      </c>
      <c r="AF53" s="130">
        <v>122304.15564060092</v>
      </c>
      <c r="AG53" s="130">
        <v>123398.50962030225</v>
      </c>
      <c r="AH53" s="130">
        <v>124502.65566820123</v>
      </c>
      <c r="AI53" s="130">
        <v>125616.6814018342</v>
      </c>
      <c r="AJ53" s="130">
        <v>126740.6752227223</v>
      </c>
      <c r="AK53" s="130">
        <v>127874.72632338644</v>
      </c>
      <c r="AL53" s="130">
        <v>129018.92469442496</v>
      </c>
      <c r="AM53" s="130">
        <v>130173.36113165473</v>
      </c>
      <c r="AN53" s="130">
        <v>131338.12724331606</v>
      </c>
      <c r="AO53" s="130">
        <v>132513.31545734213</v>
      </c>
      <c r="AP53" s="129">
        <v>133699.01902869341</v>
      </c>
    </row>
    <row r="54" spans="2:43" x14ac:dyDescent="0.35">
      <c r="B54" s="128"/>
      <c r="C54" s="128" t="s">
        <v>2311</v>
      </c>
      <c r="D54" s="129">
        <v>30871.787</v>
      </c>
      <c r="E54" s="130">
        <v>30997.428159297586</v>
      </c>
      <c r="F54" s="130">
        <v>31123.580649568972</v>
      </c>
      <c r="G54" s="130">
        <v>31250.246551815049</v>
      </c>
      <c r="H54" s="130">
        <v>31377.427955505915</v>
      </c>
      <c r="I54" s="130">
        <v>31505.126958615332</v>
      </c>
      <c r="J54" s="130">
        <v>31633.34566765534</v>
      </c>
      <c r="K54" s="130">
        <v>31762.086197711</v>
      </c>
      <c r="L54" s="130">
        <v>31891.350672475299</v>
      </c>
      <c r="M54" s="130">
        <v>32021.141224284162</v>
      </c>
      <c r="N54" s="130">
        <v>32151.459994151639</v>
      </c>
      <c r="O54" s="130">
        <v>32282.309131805225</v>
      </c>
      <c r="P54" s="130">
        <v>32413.690795721312</v>
      </c>
      <c r="Q54" s="130">
        <v>32545.607153160807</v>
      </c>
      <c r="R54" s="131">
        <v>32678.060380204868</v>
      </c>
      <c r="S54" s="130">
        <v>32811.052661790818</v>
      </c>
      <c r="T54" s="130">
        <v>32944.586191748174</v>
      </c>
      <c r="U54" s="130">
        <v>33078.663172834837</v>
      </c>
      <c r="V54" s="130">
        <v>33213.285816773438</v>
      </c>
      <c r="W54" s="130">
        <v>33348.456344287813</v>
      </c>
      <c r="X54" s="130">
        <v>33484.176985139646</v>
      </c>
      <c r="Y54" s="130">
        <v>33620.449978165234</v>
      </c>
      <c r="Z54" s="130">
        <v>33757.277571312443</v>
      </c>
      <c r="AA54" s="130">
        <v>33894.662021677759</v>
      </c>
      <c r="AB54" s="130">
        <v>34032.605595543551</v>
      </c>
      <c r="AC54" s="130">
        <v>34171.110568415439</v>
      </c>
      <c r="AD54" s="130">
        <v>34310.17922505983</v>
      </c>
      <c r="AE54" s="130">
        <v>34449.813859541617</v>
      </c>
      <c r="AF54" s="130">
        <v>34590.016775262011</v>
      </c>
      <c r="AG54" s="130">
        <v>34758.664611182168</v>
      </c>
      <c r="AH54" s="130">
        <v>34928.134710148493</v>
      </c>
      <c r="AI54" s="130">
        <v>35098.431081204522</v>
      </c>
      <c r="AJ54" s="130">
        <v>35269.557752940382</v>
      </c>
      <c r="AK54" s="130">
        <v>35441.518773588061</v>
      </c>
      <c r="AL54" s="130">
        <v>35614.318211117221</v>
      </c>
      <c r="AM54" s="130">
        <v>35787.960153331383</v>
      </c>
      <c r="AN54" s="130">
        <v>35962.448707964657</v>
      </c>
      <c r="AO54" s="130">
        <v>36137.788002778922</v>
      </c>
      <c r="AP54" s="129">
        <v>36313.982185661451</v>
      </c>
    </row>
    <row r="55" spans="2:43" x14ac:dyDescent="0.35">
      <c r="B55" s="128"/>
      <c r="C55" s="128" t="s">
        <v>2312</v>
      </c>
      <c r="D55" s="129">
        <v>69541.974000000002</v>
      </c>
      <c r="E55" s="130">
        <v>69787.315769621957</v>
      </c>
      <c r="F55" s="130">
        <v>70033.523096841134</v>
      </c>
      <c r="G55" s="130">
        <v>70280.599035315914</v>
      </c>
      <c r="H55" s="130">
        <v>70528.54664947791</v>
      </c>
      <c r="I55" s="130">
        <v>70777.369014569922</v>
      </c>
      <c r="J55" s="130">
        <v>71027.069216684133</v>
      </c>
      <c r="K55" s="130">
        <v>71277.650352800323</v>
      </c>
      <c r="L55" s="130">
        <v>71529.115530824332</v>
      </c>
      <c r="M55" s="130">
        <v>71781.467869626591</v>
      </c>
      <c r="N55" s="130">
        <v>72034.7104990808</v>
      </c>
      <c r="O55" s="130">
        <v>72288.846560102742</v>
      </c>
      <c r="P55" s="130">
        <v>72543.879204689249</v>
      </c>
      <c r="Q55" s="130">
        <v>72799.81159595729</v>
      </c>
      <c r="R55" s="131">
        <v>73056.646908183218</v>
      </c>
      <c r="S55" s="130">
        <v>73314.38832684212</v>
      </c>
      <c r="T55" s="130">
        <v>73573.039048647319</v>
      </c>
      <c r="U55" s="130">
        <v>73832.602281590065</v>
      </c>
      <c r="V55" s="130">
        <v>74093.081244979272</v>
      </c>
      <c r="W55" s="130">
        <v>74354.479169481478</v>
      </c>
      <c r="X55" s="130">
        <v>74616.799297160906</v>
      </c>
      <c r="Y55" s="130">
        <v>74880.044881519672</v>
      </c>
      <c r="Z55" s="130">
        <v>75144.219187538125</v>
      </c>
      <c r="AA55" s="130">
        <v>75409.325491715383</v>
      </c>
      <c r="AB55" s="130">
        <v>75675.367082109922</v>
      </c>
      <c r="AC55" s="130">
        <v>75942.347258380381</v>
      </c>
      <c r="AD55" s="130">
        <v>76210.269331826508</v>
      </c>
      <c r="AE55" s="130">
        <v>76479.136625430168</v>
      </c>
      <c r="AF55" s="130">
        <v>76748.952473896628</v>
      </c>
      <c r="AG55" s="130">
        <v>77091.116901054833</v>
      </c>
      <c r="AH55" s="130">
        <v>77434.806775680903</v>
      </c>
      <c r="AI55" s="130">
        <v>77780.028898569406</v>
      </c>
      <c r="AJ55" s="130">
        <v>78126.790100834405</v>
      </c>
      <c r="AK55" s="130">
        <v>78475.097244044649</v>
      </c>
      <c r="AL55" s="130">
        <v>78824.957220359312</v>
      </c>
      <c r="AM55" s="130">
        <v>79176.376952664417</v>
      </c>
      <c r="AN55" s="130">
        <v>79529.363394709799</v>
      </c>
      <c r="AO55" s="130">
        <v>79883.923531246677</v>
      </c>
      <c r="AP55" s="129">
        <v>80240.064378165931</v>
      </c>
    </row>
    <row r="56" spans="2:43" x14ac:dyDescent="0.35">
      <c r="B56" s="128"/>
      <c r="C56" s="128" t="s">
        <v>2313</v>
      </c>
      <c r="D56" s="129">
        <v>16994.958999999999</v>
      </c>
      <c r="E56" s="130">
        <v>17160.514301782885</v>
      </c>
      <c r="F56" s="130">
        <v>17327.682349907107</v>
      </c>
      <c r="G56" s="130">
        <v>17496.478854837587</v>
      </c>
      <c r="H56" s="130">
        <v>17666.919680081737</v>
      </c>
      <c r="I56" s="130">
        <v>17839.020843680304</v>
      </c>
      <c r="J56" s="130">
        <v>18012.798519712749</v>
      </c>
      <c r="K56" s="130">
        <v>18188.269039817289</v>
      </c>
      <c r="L56" s="130">
        <v>18365.448894725752</v>
      </c>
      <c r="M56" s="130">
        <v>18544.354735813366</v>
      </c>
      <c r="N56" s="130">
        <v>18725.003376663659</v>
      </c>
      <c r="O56" s="130">
        <v>18907.411794648608</v>
      </c>
      <c r="P56" s="130">
        <v>19091.59713252417</v>
      </c>
      <c r="Q56" s="130">
        <v>19277.576700041354</v>
      </c>
      <c r="R56" s="131">
        <v>19465.367975573001</v>
      </c>
      <c r="S56" s="130">
        <v>19654.988607756397</v>
      </c>
      <c r="T56" s="130">
        <v>19846.456417151894</v>
      </c>
      <c r="U56" s="130">
        <v>20039.789397917688</v>
      </c>
      <c r="V56" s="130">
        <v>20235.005719500914</v>
      </c>
      <c r="W56" s="130">
        <v>20432.123728345206</v>
      </c>
      <c r="X56" s="130">
        <v>20631.161949614903</v>
      </c>
      <c r="Y56" s="130">
        <v>20832.139088936045</v>
      </c>
      <c r="Z56" s="130">
        <v>21035.074034154321</v>
      </c>
      <c r="AA56" s="130">
        <v>21239.985857110161</v>
      </c>
      <c r="AB56" s="130">
        <v>21446.8938154311</v>
      </c>
      <c r="AC56" s="130">
        <v>21655.81735434162</v>
      </c>
      <c r="AD56" s="130">
        <v>21866.776108490605</v>
      </c>
      <c r="AE56" s="130">
        <v>22079.789903796609</v>
      </c>
      <c r="AF56" s="130">
        <v>22294.878759311101</v>
      </c>
      <c r="AG56" s="130">
        <v>22494.36903148883</v>
      </c>
      <c r="AH56" s="130">
        <v>22695.644304119945</v>
      </c>
      <c r="AI56" s="130">
        <v>22898.720549043996</v>
      </c>
      <c r="AJ56" s="130">
        <v>23103.613881013462</v>
      </c>
      <c r="AK56" s="130">
        <v>23310.34055897253</v>
      </c>
      <c r="AL56" s="130">
        <v>23518.916987347271</v>
      </c>
      <c r="AM56" s="130">
        <v>23729.359717347401</v>
      </c>
      <c r="AN56" s="130">
        <v>23941.685448279663</v>
      </c>
      <c r="AO56" s="130">
        <v>24155.911028872975</v>
      </c>
      <c r="AP56" s="129">
        <v>24372.053458615428</v>
      </c>
    </row>
    <row r="57" spans="2:43" ht="18" thickBot="1" x14ac:dyDescent="0.4">
      <c r="B57" s="118"/>
      <c r="C57" s="132" t="s">
        <v>2366</v>
      </c>
      <c r="D57" s="133">
        <f t="shared" ref="D57:AP57" si="0">SUM(D6:D56)</f>
        <v>3716824.5819999999</v>
      </c>
      <c r="E57" s="134">
        <f t="shared" si="0"/>
        <v>3745161.132553231</v>
      </c>
      <c r="F57" s="134">
        <f t="shared" si="0"/>
        <v>3773749.6419108165</v>
      </c>
      <c r="G57" s="134">
        <f t="shared" si="0"/>
        <v>3802592.5530837909</v>
      </c>
      <c r="H57" s="134">
        <f t="shared" si="0"/>
        <v>3831692.3340006117</v>
      </c>
      <c r="I57" s="134">
        <f t="shared" si="0"/>
        <v>3861051.4777698745</v>
      </c>
      <c r="J57" s="134">
        <f t="shared" si="0"/>
        <v>3890672.5029458902</v>
      </c>
      <c r="K57" s="134">
        <f t="shared" si="0"/>
        <v>3920557.9537971136</v>
      </c>
      <c r="L57" s="134">
        <f t="shared" si="0"/>
        <v>3950710.4005774902</v>
      </c>
      <c r="M57" s="134">
        <f t="shared" si="0"/>
        <v>3981132.4398007249</v>
      </c>
      <c r="N57" s="134">
        <f t="shared" si="0"/>
        <v>4011826.6945175277</v>
      </c>
      <c r="O57" s="134">
        <f t="shared" si="0"/>
        <v>4042795.8145958507</v>
      </c>
      <c r="P57" s="134">
        <f t="shared" si="0"/>
        <v>4074042.4770041695</v>
      </c>
      <c r="Q57" s="134">
        <f t="shared" si="0"/>
        <v>4105569.3860978112</v>
      </c>
      <c r="R57" s="135">
        <f t="shared" si="0"/>
        <v>4137379.2739084051</v>
      </c>
      <c r="S57" s="134">
        <f t="shared" si="0"/>
        <v>4169474.9004364517</v>
      </c>
      <c r="T57" s="134">
        <f t="shared" si="0"/>
        <v>4201859.0539470715</v>
      </c>
      <c r="U57" s="134">
        <f t="shared" si="0"/>
        <v>4234534.5512689454</v>
      </c>
      <c r="V57" s="134">
        <f t="shared" si="0"/>
        <v>4267504.2380965082</v>
      </c>
      <c r="W57" s="134">
        <f t="shared" si="0"/>
        <v>4300770.9892954044</v>
      </c>
      <c r="X57" s="134">
        <f t="shared" si="0"/>
        <v>4334337.7092112722</v>
      </c>
      <c r="Y57" s="134">
        <f t="shared" si="0"/>
        <v>4368207.3319818582</v>
      </c>
      <c r="Z57" s="134">
        <f t="shared" si="0"/>
        <v>4402382.8218525182</v>
      </c>
      <c r="AA57" s="134">
        <f t="shared" si="0"/>
        <v>4436867.1734951641</v>
      </c>
      <c r="AB57" s="134">
        <f t="shared" si="0"/>
        <v>4471663.4123306349</v>
      </c>
      <c r="AC57" s="134">
        <f t="shared" si="0"/>
        <v>4506774.5948546045</v>
      </c>
      <c r="AD57" s="134">
        <f t="shared" si="0"/>
        <v>4542203.8089669878</v>
      </c>
      <c r="AE57" s="134">
        <f t="shared" si="0"/>
        <v>4577954.1743049603</v>
      </c>
      <c r="AF57" s="134">
        <f t="shared" si="0"/>
        <v>4614028.8425795659</v>
      </c>
      <c r="AG57" s="134">
        <f t="shared" si="0"/>
        <v>4652436.3626099322</v>
      </c>
      <c r="AH57" s="134">
        <f t="shared" si="0"/>
        <v>4691204.0556862811</v>
      </c>
      <c r="AI57" s="134">
        <f t="shared" si="0"/>
        <v>4730335.5595090082</v>
      </c>
      <c r="AJ57" s="134">
        <f t="shared" si="0"/>
        <v>4769834.5504860105</v>
      </c>
      <c r="AK57" s="134">
        <f t="shared" si="0"/>
        <v>4809704.7441614177</v>
      </c>
      <c r="AL57" s="134">
        <f t="shared" si="0"/>
        <v>4849949.8956492087</v>
      </c>
      <c r="AM57" s="134">
        <f t="shared" si="0"/>
        <v>4890573.8000717787</v>
      </c>
      <c r="AN57" s="134">
        <f t="shared" si="0"/>
        <v>4931580.2930035489</v>
      </c>
      <c r="AO57" s="134">
        <f t="shared" si="0"/>
        <v>4972973.2509196401</v>
      </c>
      <c r="AP57" s="133">
        <f t="shared" si="0"/>
        <v>5014756.5916496944</v>
      </c>
    </row>
    <row r="58" spans="2:43" ht="18.75" thickTop="1" thickBot="1" x14ac:dyDescent="0.4">
      <c r="B58" s="117"/>
      <c r="C58" s="117"/>
      <c r="D58" s="122"/>
      <c r="E58" s="122"/>
      <c r="F58" s="122"/>
      <c r="G58" s="122"/>
      <c r="H58" s="122"/>
      <c r="I58" s="122"/>
      <c r="J58" s="122"/>
      <c r="K58" s="122"/>
      <c r="L58" s="122"/>
      <c r="M58" s="122"/>
      <c r="N58" s="122"/>
      <c r="O58" s="122"/>
      <c r="P58" s="122"/>
      <c r="Q58" s="122"/>
      <c r="R58" s="122"/>
      <c r="S58" s="122"/>
      <c r="T58" s="122"/>
      <c r="U58" s="122"/>
      <c r="V58" s="122"/>
      <c r="W58" s="122"/>
      <c r="X58" s="122"/>
      <c r="Y58" s="122"/>
      <c r="Z58" s="122"/>
      <c r="AA58" s="122"/>
      <c r="AB58" s="122"/>
      <c r="AC58" s="122"/>
      <c r="AD58" s="122"/>
      <c r="AE58" s="122"/>
      <c r="AF58" s="122"/>
      <c r="AG58" s="122"/>
      <c r="AH58" s="122"/>
      <c r="AI58" s="122"/>
      <c r="AJ58" s="122"/>
      <c r="AK58" s="122"/>
      <c r="AL58" s="122"/>
      <c r="AM58" s="122"/>
      <c r="AN58" s="122"/>
      <c r="AO58" s="122"/>
      <c r="AP58" s="122"/>
      <c r="AQ58" s="122"/>
    </row>
    <row r="59" spans="2:43" ht="22.5" thickTop="1" x14ac:dyDescent="0.45">
      <c r="B59" s="123" t="s">
        <v>2367</v>
      </c>
      <c r="C59" s="124"/>
      <c r="D59" s="125"/>
      <c r="E59" s="126"/>
      <c r="F59" s="126"/>
      <c r="G59" s="126"/>
      <c r="H59" s="126"/>
      <c r="I59" s="126"/>
      <c r="J59" s="126"/>
      <c r="K59" s="126"/>
      <c r="L59" s="126"/>
      <c r="M59" s="126"/>
      <c r="N59" s="126"/>
      <c r="O59" s="126"/>
      <c r="P59" s="126"/>
      <c r="Q59" s="126"/>
      <c r="R59" s="127"/>
      <c r="S59" s="126"/>
      <c r="T59" s="126"/>
      <c r="U59" s="126"/>
      <c r="V59" s="126"/>
      <c r="W59" s="126"/>
      <c r="X59" s="126"/>
      <c r="Y59" s="126"/>
      <c r="Z59" s="126"/>
      <c r="AA59" s="126"/>
      <c r="AB59" s="126"/>
      <c r="AC59" s="126"/>
      <c r="AD59" s="126"/>
      <c r="AE59" s="126"/>
      <c r="AF59" s="126"/>
      <c r="AG59" s="126"/>
      <c r="AH59" s="126"/>
      <c r="AI59" s="126"/>
      <c r="AJ59" s="126"/>
      <c r="AK59" s="126"/>
      <c r="AL59" s="126"/>
      <c r="AM59" s="126"/>
      <c r="AN59" s="126"/>
      <c r="AO59" s="126"/>
      <c r="AP59" s="125"/>
    </row>
    <row r="60" spans="2:43" x14ac:dyDescent="0.35">
      <c r="B60" s="128"/>
      <c r="C60" s="128"/>
      <c r="D60" s="105">
        <f>MainModule!AW$14</f>
        <v>77780.952999999994</v>
      </c>
      <c r="E60" s="106">
        <f>MainModule!AX$14</f>
        <v>78914.748095768955</v>
      </c>
      <c r="F60" s="106">
        <f>MainModule!AY$14</f>
        <v>79784.261414005741</v>
      </c>
      <c r="G60" s="106">
        <f>MainModule!AZ$14</f>
        <v>80663.355367406868</v>
      </c>
      <c r="H60" s="106">
        <f>MainModule!BA$14</f>
        <v>81552.135519128438</v>
      </c>
      <c r="I60" s="106">
        <f>MainModule!BB$14</f>
        <v>82176.950595462389</v>
      </c>
      <c r="J60" s="106">
        <f>MainModule!BC$14</f>
        <v>82659.623504953997</v>
      </c>
      <c r="K60" s="106">
        <f>MainModule!BD$14</f>
        <v>83007.570391788002</v>
      </c>
      <c r="L60" s="106">
        <f>MainModule!BE$14</f>
        <v>83229.068565657377</v>
      </c>
      <c r="M60" s="106">
        <f>MainModule!BF$14</f>
        <v>83333.146170925538</v>
      </c>
      <c r="N60" s="106">
        <f>MainModule!BG$14</f>
        <v>83329.468355281657</v>
      </c>
      <c r="O60" s="106">
        <f>MainModule!BH$14</f>
        <v>83257.957519730873</v>
      </c>
      <c r="P60" s="106">
        <f>MainModule!BI$14</f>
        <v>83263.879440082004</v>
      </c>
      <c r="Q60" s="106">
        <f>MainModule!BJ$14</f>
        <v>83346.132673883782</v>
      </c>
      <c r="R60" s="107">
        <f>MainModule!BK$14</f>
        <v>83503.694715140067</v>
      </c>
      <c r="S60" s="106">
        <f>MainModule!BL$14</f>
        <v>83735.619954847367</v>
      </c>
      <c r="T60" s="106">
        <f>MainModule!BM$14</f>
        <v>84041.037734598445</v>
      </c>
      <c r="U60" s="106">
        <f>MainModule!BN$14</f>
        <v>84419.150490247674</v>
      </c>
      <c r="V60" s="106">
        <f>MainModule!BO$14</f>
        <v>84869.231982752142</v>
      </c>
      <c r="W60" s="106">
        <f>MainModule!BP$14</f>
        <v>85390.625613417229</v>
      </c>
      <c r="X60" s="106">
        <f>MainModule!BQ$14</f>
        <v>85982.742820885614</v>
      </c>
      <c r="Y60" s="106">
        <f>MainModule!BR$14</f>
        <v>86645.061557315305</v>
      </c>
      <c r="Z60" s="106">
        <f>MainModule!BS$14</f>
        <v>87377.12484129511</v>
      </c>
      <c r="AA60" s="106">
        <f>MainModule!BT$14</f>
        <v>88178.539385145341</v>
      </c>
      <c r="AB60" s="106">
        <f>MainModule!BU$14</f>
        <v>89048.974294347325</v>
      </c>
      <c r="AC60" s="106">
        <f>MainModule!BV$14</f>
        <v>89973.751521148573</v>
      </c>
      <c r="AD60" s="106">
        <f>MainModule!BW$14</f>
        <v>90944.116862927709</v>
      </c>
      <c r="AE60" s="106">
        <f>MainModule!BX$14</f>
        <v>91951.41530994256</v>
      </c>
      <c r="AF60" s="106">
        <f>MainModule!BY$14</f>
        <v>92987.123897338257</v>
      </c>
      <c r="AG60" s="106">
        <f>MainModule!BZ$14</f>
        <v>94064.085223589296</v>
      </c>
      <c r="AH60" s="106">
        <f>MainModule!CA$14</f>
        <v>95153.071207486588</v>
      </c>
      <c r="AI60" s="106">
        <f>MainModule!CB$14</f>
        <v>96247.697589888994</v>
      </c>
      <c r="AJ60" s="106">
        <f>MainModule!CC$14</f>
        <v>97348.947398707911</v>
      </c>
      <c r="AK60" s="106">
        <f>MainModule!CD$14</f>
        <v>98457.733937291108</v>
      </c>
      <c r="AL60" s="106">
        <f>MainModule!CE$14</f>
        <v>99574.903494985949</v>
      </c>
      <c r="AM60" s="106">
        <f>MainModule!CF$14</f>
        <v>100701.237899894</v>
      </c>
      <c r="AN60" s="106">
        <f>MainModule!CG$14</f>
        <v>101837.45691993643</v>
      </c>
      <c r="AO60" s="106">
        <f>MainModule!CH$14</f>
        <v>102984.22051806036</v>
      </c>
      <c r="AP60" s="105">
        <f>MainModule!CI$14</f>
        <v>104142.13096713711</v>
      </c>
    </row>
    <row r="61" spans="2:43" x14ac:dyDescent="0.35">
      <c r="B61" s="128"/>
      <c r="C61" s="128" t="s">
        <v>2265</v>
      </c>
      <c r="D61" s="129">
        <f t="dataTable" ref="D61:AP111" dt2D="0" dtr="0" r1="B2" ca="1"/>
        <v>86182.547999999995</v>
      </c>
      <c r="E61" s="130">
        <v>87123.239762448342</v>
      </c>
      <c r="F61" s="130">
        <v>88016.961347050965</v>
      </c>
      <c r="G61" s="130">
        <v>88919.850844520028</v>
      </c>
      <c r="H61" s="130">
        <v>89832.002300504406</v>
      </c>
      <c r="I61" s="130">
        <v>90697.465725385526</v>
      </c>
      <c r="J61" s="130">
        <v>91393.396958362733</v>
      </c>
      <c r="K61" s="130">
        <v>91926.790533176754</v>
      </c>
      <c r="L61" s="130">
        <v>92305.753785501773</v>
      </c>
      <c r="M61" s="130">
        <v>92539.390212193699</v>
      </c>
      <c r="N61" s="130">
        <v>92637.676391957008</v>
      </c>
      <c r="O61" s="130">
        <v>92611.334468865592</v>
      </c>
      <c r="P61" s="130">
        <v>92471.70218309859</v>
      </c>
      <c r="Q61" s="130">
        <v>92380.765957317359</v>
      </c>
      <c r="R61" s="131">
        <v>92374.454892510679</v>
      </c>
      <c r="S61" s="130">
        <v>92451.533038612324</v>
      </c>
      <c r="T61" s="130">
        <v>92610.850873495991</v>
      </c>
      <c r="U61" s="130">
        <v>92851.343041878295</v>
      </c>
      <c r="V61" s="130">
        <v>93172.026196484425</v>
      </c>
      <c r="W61" s="130">
        <v>93571.996938158409</v>
      </c>
      <c r="X61" s="130">
        <v>94050.429851730907</v>
      </c>
      <c r="Y61" s="130">
        <v>94606.575634583161</v>
      </c>
      <c r="Z61" s="130">
        <v>95239.75931496681</v>
      </c>
      <c r="AA61" s="130">
        <v>95949.378557257616</v>
      </c>
      <c r="AB61" s="130">
        <v>96734.902051433106</v>
      </c>
      <c r="AC61" s="130">
        <v>97592.918247332462</v>
      </c>
      <c r="AD61" s="130">
        <v>98513.502104485146</v>
      </c>
      <c r="AE61" s="130">
        <v>99486.794951641336</v>
      </c>
      <c r="AF61" s="130">
        <v>100503.04676607088</v>
      </c>
      <c r="AG61" s="130">
        <v>101535.80263306583</v>
      </c>
      <c r="AH61" s="130">
        <v>102592.40141452997</v>
      </c>
      <c r="AI61" s="130">
        <v>103663.61314810556</v>
      </c>
      <c r="AJ61" s="130">
        <v>104740.44157553106</v>
      </c>
      <c r="AK61" s="130">
        <v>105822.04614489077</v>
      </c>
      <c r="AL61" s="130">
        <v>106909.39940785702</v>
      </c>
      <c r="AM61" s="130">
        <v>108003.39752547943</v>
      </c>
      <c r="AN61" s="130">
        <v>109104.86317009943</v>
      </c>
      <c r="AO61" s="130">
        <v>110214.54825532129</v>
      </c>
      <c r="AP61" s="129">
        <v>111333.13650069668</v>
      </c>
    </row>
    <row r="62" spans="2:43" x14ac:dyDescent="0.35">
      <c r="B62" s="128"/>
      <c r="C62" s="128" t="s">
        <v>2264</v>
      </c>
      <c r="D62" s="129">
        <v>6416.4110000000001</v>
      </c>
      <c r="E62" s="130">
        <v>6467.6872817496242</v>
      </c>
      <c r="F62" s="130">
        <v>6517.8323556303285</v>
      </c>
      <c r="G62" s="130">
        <v>6568.3662127537846</v>
      </c>
      <c r="H62" s="130">
        <v>6619.2918674222583</v>
      </c>
      <c r="I62" s="130">
        <v>6669.0953573084116</v>
      </c>
      <c r="J62" s="130">
        <v>6706.026981133381</v>
      </c>
      <c r="K62" s="130">
        <v>6730.6476580853277</v>
      </c>
      <c r="L62" s="130">
        <v>6743.5996882190402</v>
      </c>
      <c r="M62" s="130">
        <v>6745.5977146885643</v>
      </c>
      <c r="N62" s="130">
        <v>6737.4192360453117</v>
      </c>
      <c r="O62" s="130">
        <v>6719.8948205234556</v>
      </c>
      <c r="P62" s="130">
        <v>6693.8981723741954</v>
      </c>
      <c r="Q62" s="130">
        <v>6668.5641921722145</v>
      </c>
      <c r="R62" s="131">
        <v>6649.318134430353</v>
      </c>
      <c r="S62" s="130">
        <v>6636.0519613787765</v>
      </c>
      <c r="T62" s="130">
        <v>6628.6640875113972</v>
      </c>
      <c r="U62" s="130">
        <v>6627.0591977062077</v>
      </c>
      <c r="V62" s="130">
        <v>6631.1480731692227</v>
      </c>
      <c r="W62" s="130">
        <v>6640.8474249411092</v>
      </c>
      <c r="X62" s="130">
        <v>6656.0797347156649</v>
      </c>
      <c r="Y62" s="130">
        <v>6676.7731027290283</v>
      </c>
      <c r="Z62" s="130">
        <v>6702.8611024879056</v>
      </c>
      <c r="AA62" s="130">
        <v>6734.2826421141599</v>
      </c>
      <c r="AB62" s="130">
        <v>6770.9818320918384</v>
      </c>
      <c r="AC62" s="130">
        <v>6812.8280171058723</v>
      </c>
      <c r="AD62" s="130">
        <v>6859.0739270588911</v>
      </c>
      <c r="AE62" s="130">
        <v>6908.9799722028711</v>
      </c>
      <c r="AF62" s="130">
        <v>6961.8174191001808</v>
      </c>
      <c r="AG62" s="130">
        <v>7021.3516251192996</v>
      </c>
      <c r="AH62" s="130">
        <v>7082.4082311334914</v>
      </c>
      <c r="AI62" s="130">
        <v>7144.3111841148002</v>
      </c>
      <c r="AJ62" s="130">
        <v>7206.4045328161865</v>
      </c>
      <c r="AK62" s="130">
        <v>7268.4868503333801</v>
      </c>
      <c r="AL62" s="130">
        <v>7330.6320201439157</v>
      </c>
      <c r="AM62" s="130">
        <v>7392.9080415630197</v>
      </c>
      <c r="AN62" s="130">
        <v>7455.3772619528399</v>
      </c>
      <c r="AO62" s="130">
        <v>7518.0965957119361</v>
      </c>
      <c r="AP62" s="129">
        <v>7581.1177305702922</v>
      </c>
    </row>
    <row r="63" spans="2:43" x14ac:dyDescent="0.35">
      <c r="B63" s="128"/>
      <c r="C63" s="128" t="s">
        <v>2267</v>
      </c>
      <c r="D63" s="129">
        <v>75063.342000000004</v>
      </c>
      <c r="E63" s="130">
        <v>77267.892201491486</v>
      </c>
      <c r="F63" s="130">
        <v>78274.207886284377</v>
      </c>
      <c r="G63" s="130">
        <v>79293.629548587545</v>
      </c>
      <c r="H63" s="130">
        <v>80326.327877031916</v>
      </c>
      <c r="I63" s="130">
        <v>80167.580865094496</v>
      </c>
      <c r="J63" s="130">
        <v>80088.255321703851</v>
      </c>
      <c r="K63" s="130">
        <v>80087.212043111373</v>
      </c>
      <c r="L63" s="130">
        <v>80163.39392577704</v>
      </c>
      <c r="M63" s="130">
        <v>80315.823865592596</v>
      </c>
      <c r="N63" s="130">
        <v>80543.602753824394</v>
      </c>
      <c r="O63" s="130">
        <v>80845.90756667158</v>
      </c>
      <c r="P63" s="130">
        <v>81221.989545458462</v>
      </c>
      <c r="Q63" s="130">
        <v>81671.172464598669</v>
      </c>
      <c r="R63" s="131">
        <v>82192.850984582794</v>
      </c>
      <c r="S63" s="130">
        <v>82786.489087352602</v>
      </c>
      <c r="T63" s="130">
        <v>83451.618591530758</v>
      </c>
      <c r="U63" s="130">
        <v>84187.837745078839</v>
      </c>
      <c r="V63" s="130">
        <v>84994.809893055441</v>
      </c>
      <c r="W63" s="130">
        <v>85872.262218242584</v>
      </c>
      <c r="X63" s="130">
        <v>86819.984552501104</v>
      </c>
      <c r="Y63" s="130">
        <v>87837.828256806184</v>
      </c>
      <c r="Z63" s="130">
        <v>88925.705167999695</v>
      </c>
      <c r="AA63" s="130">
        <v>90083.586610380793</v>
      </c>
      <c r="AB63" s="130">
        <v>91311.502470336593</v>
      </c>
      <c r="AC63" s="130">
        <v>92546.124810284877</v>
      </c>
      <c r="AD63" s="130">
        <v>93788.67466773605</v>
      </c>
      <c r="AE63" s="130">
        <v>95040.300313162079</v>
      </c>
      <c r="AF63" s="130">
        <v>96302.080243336866</v>
      </c>
      <c r="AG63" s="130">
        <v>97629.47778170844</v>
      </c>
      <c r="AH63" s="130">
        <v>98969.617034952331</v>
      </c>
      <c r="AI63" s="130">
        <v>100323.44584210991</v>
      </c>
      <c r="AJ63" s="130">
        <v>101691.8527096241</v>
      </c>
      <c r="AK63" s="130">
        <v>103075.66909025995</v>
      </c>
      <c r="AL63" s="130">
        <v>104475.67152440667</v>
      </c>
      <c r="AM63" s="130">
        <v>105892.58364893333</v>
      </c>
      <c r="AN63" s="130">
        <v>107327.07807852008</v>
      </c>
      <c r="AO63" s="130">
        <v>108779.77816414532</v>
      </c>
      <c r="AP63" s="129">
        <v>110251.25963317683</v>
      </c>
    </row>
    <row r="64" spans="2:43" x14ac:dyDescent="0.35">
      <c r="B64" s="128"/>
      <c r="C64" s="128" t="s">
        <v>2266</v>
      </c>
      <c r="D64" s="129">
        <v>46859.567000000003</v>
      </c>
      <c r="E64" s="130">
        <v>47317.014073058126</v>
      </c>
      <c r="F64" s="130">
        <v>47725.419025972078</v>
      </c>
      <c r="G64" s="130">
        <v>48137.349023921779</v>
      </c>
      <c r="H64" s="130">
        <v>48552.83449245034</v>
      </c>
      <c r="I64" s="130">
        <v>48919.369119711344</v>
      </c>
      <c r="J64" s="130">
        <v>49194.050613905034</v>
      </c>
      <c r="K64" s="130">
        <v>49381.081141282186</v>
      </c>
      <c r="L64" s="130">
        <v>49485.237092981326</v>
      </c>
      <c r="M64" s="130">
        <v>49511.802814943272</v>
      </c>
      <c r="N64" s="130">
        <v>49466.501373820051</v>
      </c>
      <c r="O64" s="130">
        <v>49355.423456465578</v>
      </c>
      <c r="P64" s="130">
        <v>49189.005506275476</v>
      </c>
      <c r="Q64" s="130">
        <v>49067.890027417547</v>
      </c>
      <c r="R64" s="131">
        <v>48991.299256260267</v>
      </c>
      <c r="S64" s="130">
        <v>48958.503146913485</v>
      </c>
      <c r="T64" s="130">
        <v>48968.818043908497</v>
      </c>
      <c r="U64" s="130">
        <v>49021.605412481047</v>
      </c>
      <c r="V64" s="130">
        <v>49116.270624545708</v>
      </c>
      <c r="W64" s="130">
        <v>49252.261798523876</v>
      </c>
      <c r="X64" s="130">
        <v>49429.068691259381</v>
      </c>
      <c r="Y64" s="130">
        <v>49646.221640324729</v>
      </c>
      <c r="Z64" s="130">
        <v>49903.290555087398</v>
      </c>
      <c r="AA64" s="130">
        <v>50199.883954970006</v>
      </c>
      <c r="AB64" s="130">
        <v>50535.64805340016</v>
      </c>
      <c r="AC64" s="130">
        <v>50907.500780742288</v>
      </c>
      <c r="AD64" s="130">
        <v>51310.032360872588</v>
      </c>
      <c r="AE64" s="130">
        <v>51737.890375992487</v>
      </c>
      <c r="AF64" s="130">
        <v>52185.802078053799</v>
      </c>
      <c r="AG64" s="130">
        <v>52666.304649682192</v>
      </c>
      <c r="AH64" s="130">
        <v>53156.677115784347</v>
      </c>
      <c r="AI64" s="130">
        <v>53652.012662491543</v>
      </c>
      <c r="AJ64" s="130">
        <v>54147.761158531604</v>
      </c>
      <c r="AK64" s="130">
        <v>54644.482076084299</v>
      </c>
      <c r="AL64" s="130">
        <v>55142.691442104144</v>
      </c>
      <c r="AM64" s="130">
        <v>55642.863549157031</v>
      </c>
      <c r="AN64" s="130">
        <v>56145.43256865436</v>
      </c>
      <c r="AO64" s="130">
        <v>56650.794070347489</v>
      </c>
      <c r="AP64" s="129">
        <v>57159.306451764831</v>
      </c>
    </row>
    <row r="65" spans="2:42" x14ac:dyDescent="0.35">
      <c r="B65" s="128"/>
      <c r="C65" s="128" t="s">
        <v>2268</v>
      </c>
      <c r="D65" s="129">
        <v>259600.04399999999</v>
      </c>
      <c r="E65" s="130">
        <v>265175.70739506168</v>
      </c>
      <c r="F65" s="130">
        <v>267548.68450304394</v>
      </c>
      <c r="G65" s="130">
        <v>269942.89666460757</v>
      </c>
      <c r="H65" s="130">
        <v>272358.53390581685</v>
      </c>
      <c r="I65" s="130">
        <v>271572.05495322187</v>
      </c>
      <c r="J65" s="130">
        <v>270443.22134318377</v>
      </c>
      <c r="K65" s="130">
        <v>269235.07963874139</v>
      </c>
      <c r="L65" s="130">
        <v>268280.77020780277</v>
      </c>
      <c r="M65" s="130">
        <v>267575.73045221489</v>
      </c>
      <c r="N65" s="130">
        <v>267115.66838464263</v>
      </c>
      <c r="O65" s="130">
        <v>266896.55498326541</v>
      </c>
      <c r="P65" s="130">
        <v>266914.61687493604</v>
      </c>
      <c r="Q65" s="130">
        <v>267166.32933584065</v>
      </c>
      <c r="R65" s="131">
        <v>267648.40959912073</v>
      </c>
      <c r="S65" s="130">
        <v>268357.81045932969</v>
      </c>
      <c r="T65" s="130">
        <v>269291.71416398877</v>
      </c>
      <c r="U65" s="130">
        <v>270447.5265828878</v>
      </c>
      <c r="V65" s="130">
        <v>271822.87164614396</v>
      </c>
      <c r="W65" s="130">
        <v>273415.58604238479</v>
      </c>
      <c r="X65" s="130">
        <v>275223.71416876459</v>
      </c>
      <c r="Y65" s="130">
        <v>277245.50332485174</v>
      </c>
      <c r="Z65" s="130">
        <v>279479.39914274402</v>
      </c>
      <c r="AA65" s="130">
        <v>281924.04124607518</v>
      </c>
      <c r="AB65" s="130">
        <v>284578.25913087343</v>
      </c>
      <c r="AC65" s="130">
        <v>287271.39810362301</v>
      </c>
      <c r="AD65" s="130">
        <v>289977.10437169531</v>
      </c>
      <c r="AE65" s="130">
        <v>292681.80776138388</v>
      </c>
      <c r="AF65" s="130">
        <v>295388.84852253302</v>
      </c>
      <c r="AG65" s="130">
        <v>298123.56054484623</v>
      </c>
      <c r="AH65" s="130">
        <v>300866.61879648239</v>
      </c>
      <c r="AI65" s="130">
        <v>303620.66735810461</v>
      </c>
      <c r="AJ65" s="130">
        <v>306388.12924303755</v>
      </c>
      <c r="AK65" s="130">
        <v>309171.21479976783</v>
      </c>
      <c r="AL65" s="130">
        <v>311971.92961775814</v>
      </c>
      <c r="AM65" s="130">
        <v>314792.08195594535</v>
      </c>
      <c r="AN65" s="130">
        <v>317633.28971237416</v>
      </c>
      <c r="AO65" s="130">
        <v>320496.98695253715</v>
      </c>
      <c r="AP65" s="129">
        <v>323384.43001314945</v>
      </c>
    </row>
    <row r="66" spans="2:42" x14ac:dyDescent="0.35">
      <c r="B66" s="128"/>
      <c r="C66" s="128" t="s">
        <v>2269</v>
      </c>
      <c r="D66" s="129">
        <v>53691.644999999997</v>
      </c>
      <c r="E66" s="130">
        <v>54805.24853687406</v>
      </c>
      <c r="F66" s="130">
        <v>55473.895518314101</v>
      </c>
      <c r="G66" s="130">
        <v>56150.700272918664</v>
      </c>
      <c r="H66" s="130">
        <v>56835.762328936362</v>
      </c>
      <c r="I66" s="130">
        <v>57076.166428902114</v>
      </c>
      <c r="J66" s="130">
        <v>57232.804990351702</v>
      </c>
      <c r="K66" s="130">
        <v>57311.931206157977</v>
      </c>
      <c r="L66" s="130">
        <v>57320.212597134967</v>
      </c>
      <c r="M66" s="130">
        <v>57320.288409022978</v>
      </c>
      <c r="N66" s="130">
        <v>57374.496378959462</v>
      </c>
      <c r="O66" s="130">
        <v>57482.132930192696</v>
      </c>
      <c r="P66" s="130">
        <v>57642.54909740018</v>
      </c>
      <c r="Q66" s="130">
        <v>57855.149168189237</v>
      </c>
      <c r="R66" s="131">
        <v>58119.389388285985</v>
      </c>
      <c r="S66" s="130">
        <v>58434.77672838758</v>
      </c>
      <c r="T66" s="130">
        <v>58800.867710732724</v>
      </c>
      <c r="U66" s="130">
        <v>59217.267293523764</v>
      </c>
      <c r="V66" s="130">
        <v>59683.627811408543</v>
      </c>
      <c r="W66" s="130">
        <v>60199.647970303136</v>
      </c>
      <c r="X66" s="130">
        <v>60765.071894906185</v>
      </c>
      <c r="Y66" s="130">
        <v>61379.688227323699</v>
      </c>
      <c r="Z66" s="130">
        <v>62043.329275288139</v>
      </c>
      <c r="AA66" s="130">
        <v>62755.870208519089</v>
      </c>
      <c r="AB66" s="130">
        <v>63517.228301833376</v>
      </c>
      <c r="AC66" s="130">
        <v>64303.519276303479</v>
      </c>
      <c r="AD66" s="130">
        <v>65108.991302373892</v>
      </c>
      <c r="AE66" s="130">
        <v>65928.002260964859</v>
      </c>
      <c r="AF66" s="130">
        <v>66755.035430572301</v>
      </c>
      <c r="AG66" s="130">
        <v>67561.529255393267</v>
      </c>
      <c r="AH66" s="130">
        <v>68374.063935906597</v>
      </c>
      <c r="AI66" s="130">
        <v>69193.269518024041</v>
      </c>
      <c r="AJ66" s="130">
        <v>70019.730688469455</v>
      </c>
      <c r="AK66" s="130">
        <v>70853.988482731831</v>
      </c>
      <c r="AL66" s="130">
        <v>71696.541889758577</v>
      </c>
      <c r="AM66" s="130">
        <v>72547.849357311206</v>
      </c>
      <c r="AN66" s="130">
        <v>73408.330201716279</v>
      </c>
      <c r="AO66" s="130">
        <v>74278.365925563121</v>
      </c>
      <c r="AP66" s="129">
        <v>75158.301446725483</v>
      </c>
    </row>
    <row r="67" spans="2:42" x14ac:dyDescent="0.35">
      <c r="B67" s="128"/>
      <c r="C67" s="128" t="s">
        <v>2270</v>
      </c>
      <c r="D67" s="129">
        <v>29532.725999999999</v>
      </c>
      <c r="E67" s="130">
        <v>29909.275532288579</v>
      </c>
      <c r="F67" s="130">
        <v>29974.882661315394</v>
      </c>
      <c r="G67" s="130">
        <v>30040.63370206533</v>
      </c>
      <c r="H67" s="130">
        <v>30106.528970214204</v>
      </c>
      <c r="I67" s="130">
        <v>29861.482782130279</v>
      </c>
      <c r="J67" s="130">
        <v>29575.763460167</v>
      </c>
      <c r="K67" s="130">
        <v>29253.944518009488</v>
      </c>
      <c r="L67" s="130">
        <v>28939.677418607942</v>
      </c>
      <c r="M67" s="130">
        <v>28653.365361248896</v>
      </c>
      <c r="N67" s="130">
        <v>28394.341234550273</v>
      </c>
      <c r="O67" s="130">
        <v>28161.970004272367</v>
      </c>
      <c r="P67" s="130">
        <v>27955.647705495368</v>
      </c>
      <c r="Q67" s="130">
        <v>27774.800475238291</v>
      </c>
      <c r="R67" s="131">
        <v>27618.883624117025</v>
      </c>
      <c r="S67" s="130">
        <v>27487.380745692208</v>
      </c>
      <c r="T67" s="130">
        <v>27379.802862208675</v>
      </c>
      <c r="U67" s="130">
        <v>27295.687605477448</v>
      </c>
      <c r="V67" s="130">
        <v>27234.598431698745</v>
      </c>
      <c r="W67" s="130">
        <v>27196.123869070179</v>
      </c>
      <c r="X67" s="130">
        <v>27179.876797068522</v>
      </c>
      <c r="Y67" s="130">
        <v>27185.493756335931</v>
      </c>
      <c r="Z67" s="130">
        <v>27212.634288142581</v>
      </c>
      <c r="AA67" s="130">
        <v>27260.980302437198</v>
      </c>
      <c r="AB67" s="130">
        <v>27330.235473535286</v>
      </c>
      <c r="AC67" s="130">
        <v>27403.751715163045</v>
      </c>
      <c r="AD67" s="130">
        <v>27478.51006808029</v>
      </c>
      <c r="AE67" s="130">
        <v>27551.622493025374</v>
      </c>
      <c r="AF67" s="130">
        <v>27622.388587708654</v>
      </c>
      <c r="AG67" s="130">
        <v>27691.591175660484</v>
      </c>
      <c r="AH67" s="130">
        <v>27759.09642118285</v>
      </c>
      <c r="AI67" s="130">
        <v>27825.189252093794</v>
      </c>
      <c r="AJ67" s="130">
        <v>27890.127941280036</v>
      </c>
      <c r="AK67" s="130">
        <v>27954.145208280039</v>
      </c>
      <c r="AL67" s="130">
        <v>28017.449259535257</v>
      </c>
      <c r="AM67" s="130">
        <v>28080.224769832159</v>
      </c>
      <c r="AN67" s="130">
        <v>28142.633807341525</v>
      </c>
      <c r="AO67" s="130">
        <v>28204.816704550303</v>
      </c>
      <c r="AP67" s="129">
        <v>28266.892877274644</v>
      </c>
    </row>
    <row r="68" spans="2:42" x14ac:dyDescent="0.35">
      <c r="B68" s="128"/>
      <c r="C68" s="128" t="s">
        <v>2314</v>
      </c>
      <c r="D68" s="129">
        <v>11258.844999999999</v>
      </c>
      <c r="E68" s="130">
        <v>11315.93620736282</v>
      </c>
      <c r="F68" s="130">
        <v>11373.316912090437</v>
      </c>
      <c r="G68" s="130">
        <v>11430.988582162387</v>
      </c>
      <c r="H68" s="130">
        <v>11488.952693002022</v>
      </c>
      <c r="I68" s="130">
        <v>11547.210727514248</v>
      </c>
      <c r="J68" s="130">
        <v>11582.669754668441</v>
      </c>
      <c r="K68" s="130">
        <v>11596.404932204068</v>
      </c>
      <c r="L68" s="130">
        <v>11589.629233612601</v>
      </c>
      <c r="M68" s="130">
        <v>11563.676884225068</v>
      </c>
      <c r="N68" s="130">
        <v>11519.986095507087</v>
      </c>
      <c r="O68" s="130">
        <v>11460.08136856658</v>
      </c>
      <c r="P68" s="130">
        <v>11385.555633005797</v>
      </c>
      <c r="Q68" s="130">
        <v>11309.438033433033</v>
      </c>
      <c r="R68" s="131">
        <v>11243.758407216706</v>
      </c>
      <c r="S68" s="130">
        <v>11188.301651753813</v>
      </c>
      <c r="T68" s="130">
        <v>11142.864139395284</v>
      </c>
      <c r="U68" s="130">
        <v>11107.253375543945</v>
      </c>
      <c r="V68" s="130">
        <v>11081.287670940381</v>
      </c>
      <c r="W68" s="130">
        <v>11064.795827653958</v>
      </c>
      <c r="X68" s="130">
        <v>11057.616838314729</v>
      </c>
      <c r="Y68" s="130">
        <v>11059.599598139695</v>
      </c>
      <c r="Z68" s="130">
        <v>11070.602629324043</v>
      </c>
      <c r="AA68" s="130">
        <v>11090.493817384582</v>
      </c>
      <c r="AB68" s="130">
        <v>11119.150159058452</v>
      </c>
      <c r="AC68" s="130">
        <v>11156.457521375687</v>
      </c>
      <c r="AD68" s="130">
        <v>11201.094915672904</v>
      </c>
      <c r="AE68" s="130">
        <v>11251.760541173613</v>
      </c>
      <c r="AF68" s="130">
        <v>11307.177314489578</v>
      </c>
      <c r="AG68" s="130">
        <v>11370.966585393533</v>
      </c>
      <c r="AH68" s="130">
        <v>11437.024337019799</v>
      </c>
      <c r="AI68" s="130">
        <v>11504.179362521696</v>
      </c>
      <c r="AJ68" s="130">
        <v>11571.300970645916</v>
      </c>
      <c r="AK68" s="130">
        <v>11637.900471970561</v>
      </c>
      <c r="AL68" s="130">
        <v>11704.10091148127</v>
      </c>
      <c r="AM68" s="130">
        <v>11770.014847393184</v>
      </c>
      <c r="AN68" s="130">
        <v>11835.74477547429</v>
      </c>
      <c r="AO68" s="130">
        <v>11901.383529666067</v>
      </c>
      <c r="AP68" s="129">
        <v>11967.014659961873</v>
      </c>
    </row>
    <row r="69" spans="2:42" x14ac:dyDescent="0.35">
      <c r="B69" s="128"/>
      <c r="C69" s="128" t="s">
        <v>2271</v>
      </c>
      <c r="D69" s="129">
        <v>11530.091</v>
      </c>
      <c r="E69" s="130">
        <v>11588.557638113696</v>
      </c>
      <c r="F69" s="130">
        <v>11647.320748108865</v>
      </c>
      <c r="G69" s="130">
        <v>11706.381833331334</v>
      </c>
      <c r="H69" s="130">
        <v>11765.742404750079</v>
      </c>
      <c r="I69" s="130">
        <v>11825.403980995876</v>
      </c>
      <c r="J69" s="130">
        <v>11861.717280438164</v>
      </c>
      <c r="K69" s="130">
        <v>11875.78336331673</v>
      </c>
      <c r="L69" s="130">
        <v>11868.844425854833</v>
      </c>
      <c r="M69" s="130">
        <v>11842.26683729206</v>
      </c>
      <c r="N69" s="130">
        <v>11797.523458217198</v>
      </c>
      <c r="O69" s="130">
        <v>11736.175517735364</v>
      </c>
      <c r="P69" s="130">
        <v>11659.854322012556</v>
      </c>
      <c r="Q69" s="130">
        <v>11581.902911386018</v>
      </c>
      <c r="R69" s="131">
        <v>11514.640943828936</v>
      </c>
      <c r="S69" s="130">
        <v>11457.84813452639</v>
      </c>
      <c r="T69" s="130">
        <v>11411.315950069862</v>
      </c>
      <c r="U69" s="130">
        <v>11374.847258318139</v>
      </c>
      <c r="V69" s="130">
        <v>11348.255992787952</v>
      </c>
      <c r="W69" s="130">
        <v>11331.366831079959</v>
      </c>
      <c r="X69" s="130">
        <v>11324.014886864603</v>
      </c>
      <c r="Y69" s="130">
        <v>11326.045414970551</v>
      </c>
      <c r="Z69" s="130">
        <v>11337.313529136027</v>
      </c>
      <c r="AA69" s="130">
        <v>11357.683932000275</v>
      </c>
      <c r="AB69" s="130">
        <v>11387.030656928702</v>
      </c>
      <c r="AC69" s="130">
        <v>11425.236821281058</v>
      </c>
      <c r="AD69" s="130">
        <v>11470.949611380733</v>
      </c>
      <c r="AE69" s="130">
        <v>11522.835863709022</v>
      </c>
      <c r="AF69" s="130">
        <v>11579.587727622191</v>
      </c>
      <c r="AG69" s="130">
        <v>11644.913797778256</v>
      </c>
      <c r="AH69" s="130">
        <v>11712.563000472335</v>
      </c>
      <c r="AI69" s="130">
        <v>11781.335912360206</v>
      </c>
      <c r="AJ69" s="130">
        <v>11850.074601785152</v>
      </c>
      <c r="AK69" s="130">
        <v>11918.2786059106</v>
      </c>
      <c r="AL69" s="130">
        <v>11986.0739340991</v>
      </c>
      <c r="AM69" s="130">
        <v>12053.575856297382</v>
      </c>
      <c r="AN69" s="130">
        <v>12120.889337582419</v>
      </c>
      <c r="AO69" s="130">
        <v>12188.109448433739</v>
      </c>
      <c r="AP69" s="129">
        <v>12255.321751715604</v>
      </c>
    </row>
    <row r="70" spans="2:42" x14ac:dyDescent="0.35">
      <c r="B70" s="128"/>
      <c r="C70" s="128" t="s">
        <v>2272</v>
      </c>
      <c r="D70" s="129">
        <v>220674.33300000001</v>
      </c>
      <c r="E70" s="130">
        <v>223884.34006145564</v>
      </c>
      <c r="F70" s="130">
        <v>226538.35734628717</v>
      </c>
      <c r="G70" s="130">
        <v>229223.83644638569</v>
      </c>
      <c r="H70" s="130">
        <v>231941.15032308252</v>
      </c>
      <c r="I70" s="130">
        <v>234103.59335894638</v>
      </c>
      <c r="J70" s="130">
        <v>235855.84881296635</v>
      </c>
      <c r="K70" s="130">
        <v>237217.26286493224</v>
      </c>
      <c r="L70" s="130">
        <v>238209.7966057384</v>
      </c>
      <c r="M70" s="130">
        <v>238857.7229378527</v>
      </c>
      <c r="N70" s="130">
        <v>239187.31072064352</v>
      </c>
      <c r="O70" s="130">
        <v>239226.50115947728</v>
      </c>
      <c r="P70" s="130">
        <v>239370.87830885255</v>
      </c>
      <c r="Q70" s="130">
        <v>239737.34963417082</v>
      </c>
      <c r="R70" s="131">
        <v>240323.11731308646</v>
      </c>
      <c r="S70" s="130">
        <v>241125.60580230653</v>
      </c>
      <c r="T70" s="130">
        <v>242142.45635356434</v>
      </c>
      <c r="U70" s="130">
        <v>243371.52178803549</v>
      </c>
      <c r="V70" s="130">
        <v>244810.86152099946</v>
      </c>
      <c r="W70" s="130">
        <v>246458.7368288752</v>
      </c>
      <c r="X70" s="130">
        <v>248313.60635107569</v>
      </c>
      <c r="Y70" s="130">
        <v>250374.12181943204</v>
      </c>
      <c r="Z70" s="130">
        <v>252639.12400823017</v>
      </c>
      <c r="AA70" s="130">
        <v>255107.63889818871</v>
      </c>
      <c r="AB70" s="130">
        <v>257778.87404798035</v>
      </c>
      <c r="AC70" s="130">
        <v>260621.31606190087</v>
      </c>
      <c r="AD70" s="130">
        <v>263610.05849215179</v>
      </c>
      <c r="AE70" s="130">
        <v>266720.39512991608</v>
      </c>
      <c r="AF70" s="130">
        <v>269927.91825302225</v>
      </c>
      <c r="AG70" s="130">
        <v>273610.42076462542</v>
      </c>
      <c r="AH70" s="130">
        <v>277346.55123331078</v>
      </c>
      <c r="AI70" s="130">
        <v>281113.71891666728</v>
      </c>
      <c r="AJ70" s="130">
        <v>284909.18556699471</v>
      </c>
      <c r="AK70" s="130">
        <v>288736.10680516897</v>
      </c>
      <c r="AL70" s="130">
        <v>292597.44739685551</v>
      </c>
      <c r="AM70" s="130">
        <v>296495.98894011951</v>
      </c>
      <c r="AN70" s="130">
        <v>300434.33711320464</v>
      </c>
      <c r="AO70" s="130">
        <v>304414.92849949747</v>
      </c>
      <c r="AP70" s="129">
        <v>308440.03700588958</v>
      </c>
    </row>
    <row r="71" spans="2:42" x14ac:dyDescent="0.35">
      <c r="B71" s="128"/>
      <c r="C71" s="128" t="s">
        <v>2273</v>
      </c>
      <c r="D71" s="129">
        <v>130978.872</v>
      </c>
      <c r="E71" s="130">
        <v>132566.20628097863</v>
      </c>
      <c r="F71" s="130">
        <v>133926.08775766884</v>
      </c>
      <c r="G71" s="130">
        <v>135299.91907634764</v>
      </c>
      <c r="H71" s="130">
        <v>136687.84333631804</v>
      </c>
      <c r="I71" s="130">
        <v>137848.74410481442</v>
      </c>
      <c r="J71" s="130">
        <v>138758.97984228094</v>
      </c>
      <c r="K71" s="130">
        <v>139430.11782952829</v>
      </c>
      <c r="L71" s="130">
        <v>139875.30937304284</v>
      </c>
      <c r="M71" s="130">
        <v>140109.10738419331</v>
      </c>
      <c r="N71" s="130">
        <v>140147.27594907343</v>
      </c>
      <c r="O71" s="130">
        <v>140006.59490902233</v>
      </c>
      <c r="P71" s="130">
        <v>139811.77458588654</v>
      </c>
      <c r="Q71" s="130">
        <v>139745.85682165349</v>
      </c>
      <c r="R71" s="131">
        <v>139806.91274753166</v>
      </c>
      <c r="S71" s="130">
        <v>139993.14581859784</v>
      </c>
      <c r="T71" s="130">
        <v>140302.88832282426</v>
      </c>
      <c r="U71" s="130">
        <v>140734.59804710746</v>
      </c>
      <c r="V71" s="130">
        <v>141286.85509518968</v>
      </c>
      <c r="W71" s="130">
        <v>141958.35885256442</v>
      </c>
      <c r="X71" s="130">
        <v>142747.92509365032</v>
      </c>
      <c r="Y71" s="130">
        <v>143654.48322670584</v>
      </c>
      <c r="Z71" s="130">
        <v>144677.07367213574</v>
      </c>
      <c r="AA71" s="130">
        <v>145814.84537001641</v>
      </c>
      <c r="AB71" s="130">
        <v>147067.05341283255</v>
      </c>
      <c r="AC71" s="130">
        <v>148420.35885221395</v>
      </c>
      <c r="AD71" s="130">
        <v>149859.79469587089</v>
      </c>
      <c r="AE71" s="130">
        <v>151370.53176514801</v>
      </c>
      <c r="AF71" s="130">
        <v>152937.93926060406</v>
      </c>
      <c r="AG71" s="130">
        <v>154521.99726265401</v>
      </c>
      <c r="AH71" s="130">
        <v>156134.13081562208</v>
      </c>
      <c r="AI71" s="130">
        <v>157760.57389950426</v>
      </c>
      <c r="AJ71" s="130">
        <v>159393.56882055762</v>
      </c>
      <c r="AK71" s="130">
        <v>161034.63933027213</v>
      </c>
      <c r="AL71" s="130">
        <v>162685.19159358458</v>
      </c>
      <c r="AM71" s="130">
        <v>164346.51869726082</v>
      </c>
      <c r="AN71" s="130">
        <v>166019.80489354505</v>
      </c>
      <c r="AO71" s="130">
        <v>167706.12958936446</v>
      </c>
      <c r="AP71" s="129">
        <v>169406.4710908898</v>
      </c>
    </row>
    <row r="72" spans="2:42" x14ac:dyDescent="0.35">
      <c r="B72" s="128"/>
      <c r="C72" s="128" t="s">
        <v>2274</v>
      </c>
      <c r="D72" s="129">
        <v>9639.1569999999992</v>
      </c>
      <c r="E72" s="130">
        <v>9718.2142763406773</v>
      </c>
      <c r="F72" s="130">
        <v>9793.5612360260548</v>
      </c>
      <c r="G72" s="130">
        <v>9869.4923734391923</v>
      </c>
      <c r="H72" s="130">
        <v>9946.0122178088586</v>
      </c>
      <c r="I72" s="130">
        <v>10018.835333479703</v>
      </c>
      <c r="J72" s="130">
        <v>10072.413028295232</v>
      </c>
      <c r="K72" s="130">
        <v>10107.600195412981</v>
      </c>
      <c r="L72" s="130">
        <v>10125.372580970392</v>
      </c>
      <c r="M72" s="130">
        <v>10126.813138139314</v>
      </c>
      <c r="N72" s="130">
        <v>10113.097728582203</v>
      </c>
      <c r="O72" s="130">
        <v>10085.480399289077</v>
      </c>
      <c r="P72" s="130">
        <v>10045.278459575049</v>
      </c>
      <c r="Q72" s="130">
        <v>10008.235670749738</v>
      </c>
      <c r="R72" s="131">
        <v>9980.3149829956837</v>
      </c>
      <c r="S72" s="130">
        <v>9961.3552513212853</v>
      </c>
      <c r="T72" s="130">
        <v>9951.2049877981281</v>
      </c>
      <c r="U72" s="130">
        <v>9949.7220897817024</v>
      </c>
      <c r="V72" s="130">
        <v>9956.7735798351168</v>
      </c>
      <c r="W72" s="130">
        <v>9972.2353569656916</v>
      </c>
      <c r="X72" s="130">
        <v>9995.9919587994591</v>
      </c>
      <c r="Y72" s="130">
        <v>10027.936334333122</v>
      </c>
      <c r="Z72" s="130">
        <v>10067.969626917049</v>
      </c>
      <c r="AA72" s="130">
        <v>10116.000967136486</v>
      </c>
      <c r="AB72" s="130">
        <v>10171.947275271163</v>
      </c>
      <c r="AC72" s="130">
        <v>10235.507283552486</v>
      </c>
      <c r="AD72" s="130">
        <v>10305.560055219952</v>
      </c>
      <c r="AE72" s="130">
        <v>10380.99667738509</v>
      </c>
      <c r="AF72" s="130">
        <v>10460.724984173701</v>
      </c>
      <c r="AG72" s="130">
        <v>10550.405919317818</v>
      </c>
      <c r="AH72" s="130">
        <v>10642.268115500759</v>
      </c>
      <c r="AI72" s="130">
        <v>10735.299531550967</v>
      </c>
      <c r="AJ72" s="130">
        <v>10828.51853277241</v>
      </c>
      <c r="AK72" s="130">
        <v>10921.732629038786</v>
      </c>
      <c r="AL72" s="130">
        <v>11015.051788945621</v>
      </c>
      <c r="AM72" s="130">
        <v>11108.57718470906</v>
      </c>
      <c r="AN72" s="130">
        <v>11202.401538636579</v>
      </c>
      <c r="AO72" s="130">
        <v>11296.609449836145</v>
      </c>
      <c r="AP72" s="129">
        <v>11391.277701948455</v>
      </c>
    </row>
    <row r="73" spans="2:42" x14ac:dyDescent="0.35">
      <c r="B73" s="128"/>
      <c r="C73" s="128" t="s">
        <v>2275</v>
      </c>
      <c r="D73" s="129">
        <v>23731.654999999999</v>
      </c>
      <c r="E73" s="130">
        <v>24152.914169855685</v>
      </c>
      <c r="F73" s="130">
        <v>24388.19823228423</v>
      </c>
      <c r="G73" s="130">
        <v>24625.774299298377</v>
      </c>
      <c r="H73" s="130">
        <v>24865.664698313612</v>
      </c>
      <c r="I73" s="130">
        <v>24919.646974246516</v>
      </c>
      <c r="J73" s="130">
        <v>24935.648557561191</v>
      </c>
      <c r="K73" s="130">
        <v>24916.560590038658</v>
      </c>
      <c r="L73" s="130">
        <v>24865.451322844176</v>
      </c>
      <c r="M73" s="130">
        <v>24799.715528335728</v>
      </c>
      <c r="N73" s="130">
        <v>24757.049329110803</v>
      </c>
      <c r="O73" s="130">
        <v>24737.078679707061</v>
      </c>
      <c r="P73" s="130">
        <v>24739.453590955505</v>
      </c>
      <c r="Q73" s="130">
        <v>24763.847476104609</v>
      </c>
      <c r="R73" s="131">
        <v>24809.956525766407</v>
      </c>
      <c r="S73" s="130">
        <v>24877.499110736368</v>
      </c>
      <c r="T73" s="130">
        <v>24966.215211775558</v>
      </c>
      <c r="U73" s="130">
        <v>25075.865875479525</v>
      </c>
      <c r="V73" s="130">
        <v>25206.232695392602</v>
      </c>
      <c r="W73" s="130">
        <v>25357.117317559583</v>
      </c>
      <c r="X73" s="130">
        <v>25528.340969738838</v>
      </c>
      <c r="Y73" s="130">
        <v>25719.744013531777</v>
      </c>
      <c r="Z73" s="130">
        <v>25931.185518713508</v>
      </c>
      <c r="AA73" s="130">
        <v>26162.542859078265</v>
      </c>
      <c r="AB73" s="130">
        <v>26413.711329141159</v>
      </c>
      <c r="AC73" s="130">
        <v>26674.696149485517</v>
      </c>
      <c r="AD73" s="130">
        <v>26942.931371168521</v>
      </c>
      <c r="AE73" s="130">
        <v>27215.909317949376</v>
      </c>
      <c r="AF73" s="130">
        <v>27491.187618018172</v>
      </c>
      <c r="AG73" s="130">
        <v>27742.237825589094</v>
      </c>
      <c r="AH73" s="130">
        <v>27994.159461552234</v>
      </c>
      <c r="AI73" s="130">
        <v>28247.193815745253</v>
      </c>
      <c r="AJ73" s="130">
        <v>28501.561530234423</v>
      </c>
      <c r="AK73" s="130">
        <v>28757.463377630207</v>
      </c>
      <c r="AL73" s="130">
        <v>29015.080992967771</v>
      </c>
      <c r="AM73" s="130">
        <v>29274.577560956997</v>
      </c>
      <c r="AN73" s="130">
        <v>29536.098460320845</v>
      </c>
      <c r="AO73" s="130">
        <v>29799.771866858631</v>
      </c>
      <c r="AP73" s="129">
        <v>30065.709316791774</v>
      </c>
    </row>
    <row r="74" spans="2:42" x14ac:dyDescent="0.35">
      <c r="B74" s="128"/>
      <c r="C74" s="128" t="s">
        <v>2276</v>
      </c>
      <c r="D74" s="129">
        <v>143540.00399999999</v>
      </c>
      <c r="E74" s="130">
        <v>145458.28972462239</v>
      </c>
      <c r="F74" s="130">
        <v>146050.27191698609</v>
      </c>
      <c r="G74" s="130">
        <v>146644.6633423797</v>
      </c>
      <c r="H74" s="130">
        <v>147241.47380583428</v>
      </c>
      <c r="I74" s="130">
        <v>146512.01015228513</v>
      </c>
      <c r="J74" s="130">
        <v>145568.47564316922</v>
      </c>
      <c r="K74" s="130">
        <v>144431.66197232722</v>
      </c>
      <c r="L74" s="130">
        <v>143126.49499210209</v>
      </c>
      <c r="M74" s="130">
        <v>141957.39917791227</v>
      </c>
      <c r="N74" s="130">
        <v>140921.31311418876</v>
      </c>
      <c r="O74" s="130">
        <v>140015.32877208939</v>
      </c>
      <c r="P74" s="130">
        <v>139236.68679195739</v>
      </c>
      <c r="Q74" s="130">
        <v>138582.77195763844</v>
      </c>
      <c r="R74" s="131">
        <v>138051.1088560542</v>
      </c>
      <c r="S74" s="130">
        <v>137639.35771568003</v>
      </c>
      <c r="T74" s="130">
        <v>137345.31041781747</v>
      </c>
      <c r="U74" s="130">
        <v>137166.88667478369</v>
      </c>
      <c r="V74" s="130">
        <v>137102.13036936504</v>
      </c>
      <c r="W74" s="130">
        <v>137149.20605009884</v>
      </c>
      <c r="X74" s="130">
        <v>137306.39557715613</v>
      </c>
      <c r="Y74" s="130">
        <v>137572.09491379894</v>
      </c>
      <c r="Z74" s="130">
        <v>137944.81105858108</v>
      </c>
      <c r="AA74" s="130">
        <v>138423.15911364814</v>
      </c>
      <c r="AB74" s="130">
        <v>139005.85948467272</v>
      </c>
      <c r="AC74" s="130">
        <v>139621.80347129467</v>
      </c>
      <c r="AD74" s="130">
        <v>140255.88730629173</v>
      </c>
      <c r="AE74" s="130">
        <v>140893.56037846647</v>
      </c>
      <c r="AF74" s="130">
        <v>141521.03840245857</v>
      </c>
      <c r="AG74" s="130">
        <v>142270.8218237478</v>
      </c>
      <c r="AH74" s="130">
        <v>143012.87254352873</v>
      </c>
      <c r="AI74" s="130">
        <v>143748.73526209232</v>
      </c>
      <c r="AJ74" s="130">
        <v>144479.82278429941</v>
      </c>
      <c r="AK74" s="130">
        <v>145207.42139640151</v>
      </c>
      <c r="AL74" s="130">
        <v>145932.69594428586</v>
      </c>
      <c r="AM74" s="130">
        <v>146656.69462529526</v>
      </c>
      <c r="AN74" s="130">
        <v>147380.35350521299</v>
      </c>
      <c r="AO74" s="130">
        <v>148104.5007714683</v>
      </c>
      <c r="AP74" s="129">
        <v>148829.86073310138</v>
      </c>
    </row>
    <row r="75" spans="2:42" x14ac:dyDescent="0.35">
      <c r="B75" s="128"/>
      <c r="C75" s="128" t="s">
        <v>2277</v>
      </c>
      <c r="D75" s="129">
        <v>105173.425</v>
      </c>
      <c r="E75" s="130">
        <v>106218.97792882698</v>
      </c>
      <c r="F75" s="130">
        <v>106651.26503700062</v>
      </c>
      <c r="G75" s="130">
        <v>107085.31145549277</v>
      </c>
      <c r="H75" s="130">
        <v>107521.12434429675</v>
      </c>
      <c r="I75" s="130">
        <v>107343.6928925454</v>
      </c>
      <c r="J75" s="130">
        <v>106986.73920449753</v>
      </c>
      <c r="K75" s="130">
        <v>106463.97112527235</v>
      </c>
      <c r="L75" s="130">
        <v>105789.88381378204</v>
      </c>
      <c r="M75" s="130">
        <v>104979.59104249088</v>
      </c>
      <c r="N75" s="130">
        <v>104124.24015747184</v>
      </c>
      <c r="O75" s="130">
        <v>103366.41557308253</v>
      </c>
      <c r="P75" s="130">
        <v>102703.98651425636</v>
      </c>
      <c r="Q75" s="130">
        <v>102134.93119210259</v>
      </c>
      <c r="R75" s="131">
        <v>101657.33348704521</v>
      </c>
      <c r="S75" s="130">
        <v>101269.3797677572</v>
      </c>
      <c r="T75" s="130">
        <v>100969.35584123427</v>
      </c>
      <c r="U75" s="130">
        <v>100755.64402952984</v>
      </c>
      <c r="V75" s="130">
        <v>100626.72036884342</v>
      </c>
      <c r="W75" s="130">
        <v>100581.15192681928</v>
      </c>
      <c r="X75" s="130">
        <v>100617.594234071</v>
      </c>
      <c r="Y75" s="130">
        <v>100734.78882610054</v>
      </c>
      <c r="Z75" s="130">
        <v>100931.56089192831</v>
      </c>
      <c r="AA75" s="130">
        <v>101206.81702589286</v>
      </c>
      <c r="AB75" s="130">
        <v>101559.54307921632</v>
      </c>
      <c r="AC75" s="130">
        <v>101956.43273964319</v>
      </c>
      <c r="AD75" s="130">
        <v>102385.86393008516</v>
      </c>
      <c r="AE75" s="130">
        <v>102836.55299601665</v>
      </c>
      <c r="AF75" s="130">
        <v>103297.58868961755</v>
      </c>
      <c r="AG75" s="130">
        <v>103853.97660632509</v>
      </c>
      <c r="AH75" s="130">
        <v>104403.50845887803</v>
      </c>
      <c r="AI75" s="130">
        <v>104947.41535667291</v>
      </c>
      <c r="AJ75" s="130">
        <v>105486.82760231549</v>
      </c>
      <c r="AK75" s="130">
        <v>106022.7788581686</v>
      </c>
      <c r="AL75" s="130">
        <v>106556.21008477718</v>
      </c>
      <c r="AM75" s="130">
        <v>107087.97326050053</v>
      </c>
      <c r="AN75" s="130">
        <v>107618.83489125426</v>
      </c>
      <c r="AO75" s="130">
        <v>108149.47931885469</v>
      </c>
      <c r="AP75" s="129">
        <v>108680.51183606543</v>
      </c>
    </row>
    <row r="76" spans="2:42" x14ac:dyDescent="0.35">
      <c r="B76" s="128"/>
      <c r="C76" s="128" t="s">
        <v>2278</v>
      </c>
      <c r="D76" s="129">
        <v>45709.1</v>
      </c>
      <c r="E76" s="130">
        <v>46440.921323202914</v>
      </c>
      <c r="F76" s="130">
        <v>46692.830705947854</v>
      </c>
      <c r="G76" s="130">
        <v>46946.106520178364</v>
      </c>
      <c r="H76" s="130">
        <v>47200.756177825606</v>
      </c>
      <c r="I76" s="130">
        <v>46975.516131025273</v>
      </c>
      <c r="J76" s="130">
        <v>46685.340497915386</v>
      </c>
      <c r="K76" s="130">
        <v>46336.883531312422</v>
      </c>
      <c r="L76" s="130">
        <v>45992.41620890324</v>
      </c>
      <c r="M76" s="130">
        <v>45691.109157006285</v>
      </c>
      <c r="N76" s="130">
        <v>45432.050680131026</v>
      </c>
      <c r="O76" s="130">
        <v>45214.376873647947</v>
      </c>
      <c r="P76" s="130">
        <v>45037.270187391303</v>
      </c>
      <c r="Q76" s="130">
        <v>44899.958048538705</v>
      </c>
      <c r="R76" s="131">
        <v>44801.711541744335</v>
      </c>
      <c r="S76" s="130">
        <v>44741.84414457986</v>
      </c>
      <c r="T76" s="130">
        <v>44719.710516411382</v>
      </c>
      <c r="U76" s="130">
        <v>44734.705338912609</v>
      </c>
      <c r="V76" s="130">
        <v>44786.262206483443</v>
      </c>
      <c r="W76" s="130">
        <v>44873.852564910238</v>
      </c>
      <c r="X76" s="130">
        <v>44996.984696667867</v>
      </c>
      <c r="Y76" s="130">
        <v>45155.202751326309</v>
      </c>
      <c r="Z76" s="130">
        <v>45348.085819583946</v>
      </c>
      <c r="AA76" s="130">
        <v>45575.247049507838</v>
      </c>
      <c r="AB76" s="130">
        <v>45836.332803616722</v>
      </c>
      <c r="AC76" s="130">
        <v>46105.691802864945</v>
      </c>
      <c r="AD76" s="130">
        <v>46378.590500371371</v>
      </c>
      <c r="AE76" s="130">
        <v>46650.468866221672</v>
      </c>
      <c r="AF76" s="130">
        <v>46919.86629115809</v>
      </c>
      <c r="AG76" s="130">
        <v>47295.873550026954</v>
      </c>
      <c r="AH76" s="130">
        <v>47670.189080372846</v>
      </c>
      <c r="AI76" s="130">
        <v>48043.361796929174</v>
      </c>
      <c r="AJ76" s="130">
        <v>48415.898538071182</v>
      </c>
      <c r="AK76" s="130">
        <v>48788.265776978034</v>
      </c>
      <c r="AL76" s="130">
        <v>49160.891238410011</v>
      </c>
      <c r="AM76" s="130">
        <v>49534.165424909566</v>
      </c>
      <c r="AN76" s="130">
        <v>49908.443056059725</v>
      </c>
      <c r="AO76" s="130">
        <v>50284.044424265005</v>
      </c>
      <c r="AP76" s="129">
        <v>50661.25667035886</v>
      </c>
    </row>
    <row r="77" spans="2:42" x14ac:dyDescent="0.35">
      <c r="B77" s="128"/>
      <c r="C77" s="128" t="s">
        <v>2279</v>
      </c>
      <c r="D77" s="129">
        <v>40293.476000000002</v>
      </c>
      <c r="E77" s="130">
        <v>40540.626724445872</v>
      </c>
      <c r="F77" s="130">
        <v>40780.278804130634</v>
      </c>
      <c r="G77" s="130">
        <v>41021.347564413045</v>
      </c>
      <c r="H77" s="130">
        <v>41263.841379866441</v>
      </c>
      <c r="I77" s="130">
        <v>41498.861674569656</v>
      </c>
      <c r="J77" s="130">
        <v>41652.744258255407</v>
      </c>
      <c r="K77" s="130">
        <v>41729.270609769374</v>
      </c>
      <c r="L77" s="130">
        <v>41732.717054034001</v>
      </c>
      <c r="M77" s="130">
        <v>41667.79605960878</v>
      </c>
      <c r="N77" s="130">
        <v>41539.594993666818</v>
      </c>
      <c r="O77" s="130">
        <v>41353.51329875923</v>
      </c>
      <c r="P77" s="130">
        <v>41115.199038915613</v>
      </c>
      <c r="Q77" s="130">
        <v>40880.475843366607</v>
      </c>
      <c r="R77" s="131">
        <v>40683.244435982248</v>
      </c>
      <c r="S77" s="130">
        <v>40522.766067672354</v>
      </c>
      <c r="T77" s="130">
        <v>40398.342722184694</v>
      </c>
      <c r="U77" s="130">
        <v>40309.315922201713</v>
      </c>
      <c r="V77" s="130">
        <v>40255.065585505123</v>
      </c>
      <c r="W77" s="130">
        <v>40235.008929514857</v>
      </c>
      <c r="X77" s="130">
        <v>40248.599422573767</v>
      </c>
      <c r="Y77" s="130">
        <v>40295.325780411891</v>
      </c>
      <c r="Z77" s="130">
        <v>40374.711006284924</v>
      </c>
      <c r="AA77" s="130">
        <v>40486.311473339338</v>
      </c>
      <c r="AB77" s="130">
        <v>40629.716047813046</v>
      </c>
      <c r="AC77" s="130">
        <v>40804.07646226092</v>
      </c>
      <c r="AD77" s="130">
        <v>41004.680156014365</v>
      </c>
      <c r="AE77" s="130">
        <v>41226.878277449781</v>
      </c>
      <c r="AF77" s="130">
        <v>41466.105393566671</v>
      </c>
      <c r="AG77" s="130">
        <v>41850.791499909144</v>
      </c>
      <c r="AH77" s="130">
        <v>42243.643702066584</v>
      </c>
      <c r="AI77" s="130">
        <v>42640.570928762885</v>
      </c>
      <c r="AJ77" s="130">
        <v>43037.620491082009</v>
      </c>
      <c r="AK77" s="130">
        <v>43433.617295605742</v>
      </c>
      <c r="AL77" s="130">
        <v>43829.10810733043</v>
      </c>
      <c r="AM77" s="130">
        <v>44224.601340293535</v>
      </c>
      <c r="AN77" s="130">
        <v>44620.568650159206</v>
      </c>
      <c r="AO77" s="130">
        <v>45017.446440501772</v>
      </c>
      <c r="AP77" s="129">
        <v>45415.637286281722</v>
      </c>
    </row>
    <row r="78" spans="2:42" x14ac:dyDescent="0.35">
      <c r="B78" s="128"/>
      <c r="C78" s="128" t="s">
        <v>2280</v>
      </c>
      <c r="D78" s="129">
        <v>89048.49</v>
      </c>
      <c r="E78" s="130">
        <v>90035.106152690161</v>
      </c>
      <c r="F78" s="130">
        <v>90828.157708405663</v>
      </c>
      <c r="G78" s="130">
        <v>91628.194659006534</v>
      </c>
      <c r="H78" s="130">
        <v>92435.278533584235</v>
      </c>
      <c r="I78" s="130">
        <v>93048.982403193731</v>
      </c>
      <c r="J78" s="130">
        <v>93492.980870468091</v>
      </c>
      <c r="K78" s="130">
        <v>93775.793883953083</v>
      </c>
      <c r="L78" s="130">
        <v>93906.964682299018</v>
      </c>
      <c r="M78" s="130">
        <v>93896.93130570557</v>
      </c>
      <c r="N78" s="130">
        <v>93756.893573102003</v>
      </c>
      <c r="O78" s="130">
        <v>93498.677587452505</v>
      </c>
      <c r="P78" s="130">
        <v>93243.896576253581</v>
      </c>
      <c r="Q78" s="130">
        <v>93074.377681618178</v>
      </c>
      <c r="R78" s="131">
        <v>92988.707997563906</v>
      </c>
      <c r="S78" s="130">
        <v>92985.563715533674</v>
      </c>
      <c r="T78" s="130">
        <v>93063.707677693572</v>
      </c>
      <c r="U78" s="130">
        <v>93221.987037317202</v>
      </c>
      <c r="V78" s="130">
        <v>93459.33102271895</v>
      </c>
      <c r="W78" s="130">
        <v>93774.748801336507</v>
      </c>
      <c r="X78" s="130">
        <v>94167.327440695313</v>
      </c>
      <c r="Y78" s="130">
        <v>94636.229963115809</v>
      </c>
      <c r="Z78" s="130">
        <v>95180.693491148282</v>
      </c>
      <c r="AA78" s="130">
        <v>95800.027480838791</v>
      </c>
      <c r="AB78" s="130">
        <v>96493.612040044987</v>
      </c>
      <c r="AC78" s="130">
        <v>97250.344276500546</v>
      </c>
      <c r="AD78" s="130">
        <v>98060.03447660197</v>
      </c>
      <c r="AE78" s="130">
        <v>98912.622182721941</v>
      </c>
      <c r="AF78" s="130">
        <v>99798.216143713871</v>
      </c>
      <c r="AG78" s="130">
        <v>100583.70571493937</v>
      </c>
      <c r="AH78" s="130">
        <v>101382.87352814581</v>
      </c>
      <c r="AI78" s="130">
        <v>102186.4077002721</v>
      </c>
      <c r="AJ78" s="130">
        <v>102991.02974592905</v>
      </c>
      <c r="AK78" s="130">
        <v>103797.61229900931</v>
      </c>
      <c r="AL78" s="130">
        <v>104606.94886344791</v>
      </c>
      <c r="AM78" s="130">
        <v>105419.75680773528</v>
      </c>
      <c r="AN78" s="130">
        <v>106236.68018172648</v>
      </c>
      <c r="AO78" s="130">
        <v>107058.29236270739</v>
      </c>
      <c r="AP78" s="129">
        <v>107885.09853735074</v>
      </c>
    </row>
    <row r="79" spans="2:42" x14ac:dyDescent="0.35">
      <c r="B79" s="128"/>
      <c r="C79" s="128" t="s">
        <v>2281</v>
      </c>
      <c r="D79" s="129">
        <v>84730.743000000002</v>
      </c>
      <c r="E79" s="130">
        <v>85462.0751811019</v>
      </c>
      <c r="F79" s="130">
        <v>86199.719672708568</v>
      </c>
      <c r="G79" s="130">
        <v>86943.73095794674</v>
      </c>
      <c r="H79" s="130">
        <v>87694.163990200599</v>
      </c>
      <c r="I79" s="130">
        <v>88451.074197170718</v>
      </c>
      <c r="J79" s="130">
        <v>89037.615336573625</v>
      </c>
      <c r="K79" s="130">
        <v>89460.808271891336</v>
      </c>
      <c r="L79" s="130">
        <v>89728.777924880051</v>
      </c>
      <c r="M79" s="130">
        <v>89850.636696753543</v>
      </c>
      <c r="N79" s="130">
        <v>89836.361435627958</v>
      </c>
      <c r="O79" s="130">
        <v>89696.665946344961</v>
      </c>
      <c r="P79" s="130">
        <v>89442.871023492291</v>
      </c>
      <c r="Q79" s="130">
        <v>89176.216809188161</v>
      </c>
      <c r="R79" s="131">
        <v>88991.173256573325</v>
      </c>
      <c r="S79" s="130">
        <v>88886.366091200864</v>
      </c>
      <c r="T79" s="130">
        <v>88860.506603554721</v>
      </c>
      <c r="U79" s="130">
        <v>88912.389285122103</v>
      </c>
      <c r="V79" s="130">
        <v>89040.889567514852</v>
      </c>
      <c r="W79" s="130">
        <v>89244.961661228241</v>
      </c>
      <c r="X79" s="130">
        <v>89523.636490757912</v>
      </c>
      <c r="Y79" s="130">
        <v>89876.019722923797</v>
      </c>
      <c r="Z79" s="130">
        <v>90301.289885373131</v>
      </c>
      <c r="AA79" s="130">
        <v>90798.696572353452</v>
      </c>
      <c r="AB79" s="130">
        <v>91367.558734961698</v>
      </c>
      <c r="AC79" s="130">
        <v>92007.26305318602</v>
      </c>
      <c r="AD79" s="130">
        <v>92707.951747774685</v>
      </c>
      <c r="AE79" s="130">
        <v>93459.847924872462</v>
      </c>
      <c r="AF79" s="130">
        <v>94253.29816887177</v>
      </c>
      <c r="AG79" s="130">
        <v>95110.798734819487</v>
      </c>
      <c r="AH79" s="130">
        <v>95991.148801518066</v>
      </c>
      <c r="AI79" s="130">
        <v>96885.310358327057</v>
      </c>
      <c r="AJ79" s="130">
        <v>97784.495108879695</v>
      </c>
      <c r="AK79" s="130">
        <v>98684.89118882583</v>
      </c>
      <c r="AL79" s="130">
        <v>99587.479603781147</v>
      </c>
      <c r="AM79" s="130">
        <v>100493.16387443774</v>
      </c>
      <c r="AN79" s="130">
        <v>101402.77306454875</v>
      </c>
      <c r="AO79" s="130">
        <v>102317.06463482592</v>
      </c>
      <c r="AP79" s="129">
        <v>103236.72712961823</v>
      </c>
    </row>
    <row r="80" spans="2:42" x14ac:dyDescent="0.35">
      <c r="B80" s="128"/>
      <c r="C80" s="128" t="s">
        <v>2282</v>
      </c>
      <c r="D80" s="129">
        <v>11561.058999999999</v>
      </c>
      <c r="E80" s="130">
        <v>11813.356327832773</v>
      </c>
      <c r="F80" s="130">
        <v>11839.269372500243</v>
      </c>
      <c r="G80" s="130">
        <v>11865.239258412936</v>
      </c>
      <c r="H80" s="130">
        <v>11891.266110254277</v>
      </c>
      <c r="I80" s="130">
        <v>11738.981061327375</v>
      </c>
      <c r="J80" s="130">
        <v>11598.425345916958</v>
      </c>
      <c r="K80" s="130">
        <v>11469.302924487372</v>
      </c>
      <c r="L80" s="130">
        <v>11351.331458371442</v>
      </c>
      <c r="M80" s="130">
        <v>11244.241870542632</v>
      </c>
      <c r="N80" s="130">
        <v>11147.777923792082</v>
      </c>
      <c r="O80" s="130">
        <v>11061.695815702733</v>
      </c>
      <c r="P80" s="130">
        <v>10985.76378983551</v>
      </c>
      <c r="Q80" s="130">
        <v>10919.761762564678</v>
      </c>
      <c r="R80" s="131">
        <v>10863.480965020633</v>
      </c>
      <c r="S80" s="130">
        <v>10816.723599618959</v>
      </c>
      <c r="T80" s="130">
        <v>10779.302510674217</v>
      </c>
      <c r="U80" s="130">
        <v>10751.040868616094</v>
      </c>
      <c r="V80" s="130">
        <v>10731.771867343803</v>
      </c>
      <c r="W80" s="130">
        <v>10721.338434272366</v>
      </c>
      <c r="X80" s="130">
        <v>10719.592952641473</v>
      </c>
      <c r="Y80" s="130">
        <v>10726.396995674044</v>
      </c>
      <c r="Z80" s="130">
        <v>10741.621072187572</v>
      </c>
      <c r="AA80" s="130">
        <v>10765.144383276522</v>
      </c>
      <c r="AB80" s="130">
        <v>10796.854589698918</v>
      </c>
      <c r="AC80" s="130">
        <v>10827.259747948468</v>
      </c>
      <c r="AD80" s="130">
        <v>10856.524824000893</v>
      </c>
      <c r="AE80" s="130">
        <v>10884.802019327946</v>
      </c>
      <c r="AF80" s="130">
        <v>10912.231326317324</v>
      </c>
      <c r="AG80" s="130">
        <v>10939.115422876897</v>
      </c>
      <c r="AH80" s="130">
        <v>10965.395217267385</v>
      </c>
      <c r="AI80" s="130">
        <v>10991.177288870827</v>
      </c>
      <c r="AJ80" s="130">
        <v>11016.557945407058</v>
      </c>
      <c r="AK80" s="130">
        <v>11041.623644116526</v>
      </c>
      <c r="AL80" s="130">
        <v>11066.451389300768</v>
      </c>
      <c r="AM80" s="130">
        <v>11091.109107190419</v>
      </c>
      <c r="AN80" s="130">
        <v>11115.655999065773</v>
      </c>
      <c r="AO80" s="130">
        <v>11140.142873512177</v>
      </c>
      <c r="AP80" s="129">
        <v>11164.612458651256</v>
      </c>
    </row>
    <row r="81" spans="2:42" x14ac:dyDescent="0.35">
      <c r="B81" s="128"/>
      <c r="C81" s="128" t="s">
        <v>2283</v>
      </c>
      <c r="D81" s="129">
        <v>61836.421999999999</v>
      </c>
      <c r="E81" s="130">
        <v>62700.666658359216</v>
      </c>
      <c r="F81" s="130">
        <v>63018.608397674347</v>
      </c>
      <c r="G81" s="130">
        <v>63338.162351898602</v>
      </c>
      <c r="H81" s="130">
        <v>63659.336696230741</v>
      </c>
      <c r="I81" s="130">
        <v>63434.232647324228</v>
      </c>
      <c r="J81" s="130">
        <v>63114.671647768264</v>
      </c>
      <c r="K81" s="130">
        <v>62709.328536679241</v>
      </c>
      <c r="L81" s="130">
        <v>62227.208160502603</v>
      </c>
      <c r="M81" s="130">
        <v>61777.537747715047</v>
      </c>
      <c r="N81" s="130">
        <v>61385.409453647611</v>
      </c>
      <c r="O81" s="130">
        <v>61049.613613395522</v>
      </c>
      <c r="P81" s="130">
        <v>60769.004177964758</v>
      </c>
      <c r="Q81" s="130">
        <v>60542.496805252536</v>
      </c>
      <c r="R81" s="131">
        <v>60369.067029887388</v>
      </c>
      <c r="S81" s="130">
        <v>60247.748509238569</v>
      </c>
      <c r="T81" s="130">
        <v>60177.631343007612</v>
      </c>
      <c r="U81" s="130">
        <v>60157.860463913559</v>
      </c>
      <c r="V81" s="130">
        <v>60187.63409707864</v>
      </c>
      <c r="W81" s="130">
        <v>60266.202285813662</v>
      </c>
      <c r="X81" s="130">
        <v>60392.865481590634</v>
      </c>
      <c r="Y81" s="130">
        <v>60566.973196076025</v>
      </c>
      <c r="Z81" s="130">
        <v>60787.922713180655</v>
      </c>
      <c r="AA81" s="130">
        <v>61055.157859161685</v>
      </c>
      <c r="AB81" s="130">
        <v>61368.167828889164</v>
      </c>
      <c r="AC81" s="130">
        <v>61697.648855937405</v>
      </c>
      <c r="AD81" s="130">
        <v>62037.034807851087</v>
      </c>
      <c r="AE81" s="130">
        <v>62379.981158264694</v>
      </c>
      <c r="AF81" s="130">
        <v>62720.379638707011</v>
      </c>
      <c r="AG81" s="130">
        <v>63084.608980937992</v>
      </c>
      <c r="AH81" s="130">
        <v>63446.251080887334</v>
      </c>
      <c r="AI81" s="130">
        <v>63805.953481948585</v>
      </c>
      <c r="AJ81" s="130">
        <v>64164.307562045935</v>
      </c>
      <c r="AK81" s="130">
        <v>64521.850792454723</v>
      </c>
      <c r="AL81" s="130">
        <v>64879.068869684212</v>
      </c>
      <c r="AM81" s="130">
        <v>65236.397725555114</v>
      </c>
      <c r="AN81" s="130">
        <v>65594.225420366565</v>
      </c>
      <c r="AO81" s="130">
        <v>65952.893923820055</v>
      </c>
      <c r="AP81" s="129">
        <v>66312.700788148592</v>
      </c>
    </row>
    <row r="82" spans="2:42" x14ac:dyDescent="0.35">
      <c r="B82" s="128"/>
      <c r="C82" s="128" t="s">
        <v>2284</v>
      </c>
      <c r="D82" s="129">
        <v>55313.324000000001</v>
      </c>
      <c r="E82" s="130">
        <v>55956.116211241235</v>
      </c>
      <c r="F82" s="130">
        <v>56078.858072111361</v>
      </c>
      <c r="G82" s="130">
        <v>56201.86917190352</v>
      </c>
      <c r="H82" s="130">
        <v>56325.150101203486</v>
      </c>
      <c r="I82" s="130">
        <v>55928.382451892503</v>
      </c>
      <c r="J82" s="130">
        <v>55451.079512597149</v>
      </c>
      <c r="K82" s="130">
        <v>54901.589346620334</v>
      </c>
      <c r="L82" s="130">
        <v>54301.530546966467</v>
      </c>
      <c r="M82" s="130">
        <v>53754.088791243601</v>
      </c>
      <c r="N82" s="130">
        <v>53258.001691562822</v>
      </c>
      <c r="O82" s="130">
        <v>52812.067336937689</v>
      </c>
      <c r="P82" s="130">
        <v>52415.142389511566</v>
      </c>
      <c r="Q82" s="130">
        <v>52066.140257086459</v>
      </c>
      <c r="R82" s="131">
        <v>51764.029339305875</v>
      </c>
      <c r="S82" s="130">
        <v>51507.831344944163</v>
      </c>
      <c r="T82" s="130">
        <v>51296.619677851115</v>
      </c>
      <c r="U82" s="130">
        <v>51129.51788919355</v>
      </c>
      <c r="V82" s="130">
        <v>51005.698193725235</v>
      </c>
      <c r="W82" s="130">
        <v>50924.38004790269</v>
      </c>
      <c r="X82" s="130">
        <v>50884.828787747923</v>
      </c>
      <c r="Y82" s="130">
        <v>50886.354324439286</v>
      </c>
      <c r="Z82" s="130">
        <v>50928.309895689192</v>
      </c>
      <c r="AA82" s="130">
        <v>51010.090871042099</v>
      </c>
      <c r="AB82" s="130">
        <v>51131.133609298187</v>
      </c>
      <c r="AC82" s="130">
        <v>51263.529155811324</v>
      </c>
      <c r="AD82" s="130">
        <v>51401.509107999118</v>
      </c>
      <c r="AE82" s="130">
        <v>51539.540194397319</v>
      </c>
      <c r="AF82" s="130">
        <v>51673.021992082067</v>
      </c>
      <c r="AG82" s="130">
        <v>51803.431994529186</v>
      </c>
      <c r="AH82" s="130">
        <v>51930.532182236013</v>
      </c>
      <c r="AI82" s="130">
        <v>52054.867443976342</v>
      </c>
      <c r="AJ82" s="130">
        <v>52176.932289317949</v>
      </c>
      <c r="AK82" s="130">
        <v>52297.172937124255</v>
      </c>
      <c r="AL82" s="130">
        <v>52415.989288156285</v>
      </c>
      <c r="AM82" s="130">
        <v>52533.736786546717</v>
      </c>
      <c r="AN82" s="130">
        <v>52650.728174698699</v>
      </c>
      <c r="AO82" s="130">
        <v>52767.235145952058</v>
      </c>
      <c r="AP82" s="129">
        <v>52883.489899157532</v>
      </c>
    </row>
    <row r="83" spans="2:42" x14ac:dyDescent="0.35">
      <c r="B83" s="128"/>
      <c r="C83" s="128" t="s">
        <v>2285</v>
      </c>
      <c r="D83" s="129">
        <v>104818.19100000001</v>
      </c>
      <c r="E83" s="130">
        <v>106227.71873172214</v>
      </c>
      <c r="F83" s="130">
        <v>106576.35493406422</v>
      </c>
      <c r="G83" s="130">
        <v>106926.13535001678</v>
      </c>
      <c r="H83" s="130">
        <v>107277.06373485473</v>
      </c>
      <c r="I83" s="130">
        <v>106567.11185617771</v>
      </c>
      <c r="J83" s="130">
        <v>105708.10614254927</v>
      </c>
      <c r="K83" s="130">
        <v>104715.80969920701</v>
      </c>
      <c r="L83" s="130">
        <v>103700.60438640862</v>
      </c>
      <c r="M83" s="130">
        <v>102784.46446032201</v>
      </c>
      <c r="N83" s="130">
        <v>101965.10629210049</v>
      </c>
      <c r="O83" s="130">
        <v>101240.35872941531</v>
      </c>
      <c r="P83" s="130">
        <v>100608.15960648423</v>
      </c>
      <c r="Q83" s="130">
        <v>100066.55239524711</v>
      </c>
      <c r="R83" s="131">
        <v>99613.682992815971</v>
      </c>
      <c r="S83" s="130">
        <v>99247.796640511646</v>
      </c>
      <c r="T83" s="130">
        <v>98967.234969977013</v>
      </c>
      <c r="U83" s="130">
        <v>98770.433172028352</v>
      </c>
      <c r="V83" s="130">
        <v>98655.917284071518</v>
      </c>
      <c r="W83" s="130">
        <v>98622.301592069794</v>
      </c>
      <c r="X83" s="130">
        <v>98668.286143203019</v>
      </c>
      <c r="Y83" s="130">
        <v>98792.654365507231</v>
      </c>
      <c r="Z83" s="130">
        <v>98994.270790925788</v>
      </c>
      <c r="AA83" s="130">
        <v>99272.078878342043</v>
      </c>
      <c r="AB83" s="130">
        <v>99625.098933295958</v>
      </c>
      <c r="AC83" s="130">
        <v>99996.529700163301</v>
      </c>
      <c r="AD83" s="130">
        <v>100375.5300820441</v>
      </c>
      <c r="AE83" s="130">
        <v>100751.69465391213</v>
      </c>
      <c r="AF83" s="130">
        <v>101120.0321082919</v>
      </c>
      <c r="AG83" s="130">
        <v>101648.32545161947</v>
      </c>
      <c r="AH83" s="130">
        <v>102169.96278732187</v>
      </c>
      <c r="AI83" s="130">
        <v>102686.12007268454</v>
      </c>
      <c r="AJ83" s="130">
        <v>103197.87573577126</v>
      </c>
      <c r="AK83" s="130">
        <v>103706.21469504634</v>
      </c>
      <c r="AL83" s="130">
        <v>104212.03215830916</v>
      </c>
      <c r="AM83" s="130">
        <v>104716.13720996027</v>
      </c>
      <c r="AN83" s="130">
        <v>105219.2561952062</v>
      </c>
      <c r="AO83" s="130">
        <v>105722.03590941246</v>
      </c>
      <c r="AP83" s="129">
        <v>106225.04660043497</v>
      </c>
    </row>
    <row r="84" spans="2:42" x14ac:dyDescent="0.35">
      <c r="B84" s="128"/>
      <c r="C84" s="128" t="s">
        <v>2286</v>
      </c>
      <c r="D84" s="129">
        <v>67988.535000000003</v>
      </c>
      <c r="E84" s="130">
        <v>69120.730652792525</v>
      </c>
      <c r="F84" s="130">
        <v>69495.662073132902</v>
      </c>
      <c r="G84" s="130">
        <v>69872.627233114501</v>
      </c>
      <c r="H84" s="130">
        <v>70251.637164346568</v>
      </c>
      <c r="I84" s="130">
        <v>69873.41595827711</v>
      </c>
      <c r="J84" s="130">
        <v>69401.565262411823</v>
      </c>
      <c r="K84" s="130">
        <v>68846.135595096945</v>
      </c>
      <c r="L84" s="130">
        <v>68341.898756904906</v>
      </c>
      <c r="M84" s="130">
        <v>67901.678516993561</v>
      </c>
      <c r="N84" s="130">
        <v>67524.127940220089</v>
      </c>
      <c r="O84" s="130">
        <v>67207.970896701358</v>
      </c>
      <c r="P84" s="130">
        <v>66951.999936700435</v>
      </c>
      <c r="Q84" s="130">
        <v>66755.074253290557</v>
      </c>
      <c r="R84" s="131">
        <v>66616.11772980215</v>
      </c>
      <c r="S84" s="130">
        <v>66534.117069172673</v>
      </c>
      <c r="T84" s="130">
        <v>66508.120002429321</v>
      </c>
      <c r="U84" s="130">
        <v>66537.233573640857</v>
      </c>
      <c r="V84" s="130">
        <v>66620.622498777026</v>
      </c>
      <c r="W84" s="130">
        <v>66757.507596013034</v>
      </c>
      <c r="X84" s="130">
        <v>66947.164285111852</v>
      </c>
      <c r="Y84" s="130">
        <v>67188.921153608855</v>
      </c>
      <c r="Z84" s="130">
        <v>67482.158587612197</v>
      </c>
      <c r="AA84" s="130">
        <v>67826.307465117483</v>
      </c>
      <c r="AB84" s="130">
        <v>68220.847909818476</v>
      </c>
      <c r="AC84" s="130">
        <v>68625.345629790245</v>
      </c>
      <c r="AD84" s="130">
        <v>69032.835224825423</v>
      </c>
      <c r="AE84" s="130">
        <v>69436.61630202501</v>
      </c>
      <c r="AF84" s="130">
        <v>69836.816308333538</v>
      </c>
      <c r="AG84" s="130">
        <v>70395.792369855946</v>
      </c>
      <c r="AH84" s="130">
        <v>70952.344321641722</v>
      </c>
      <c r="AI84" s="130">
        <v>71507.28088704207</v>
      </c>
      <c r="AJ84" s="130">
        <v>72061.348521856009</v>
      </c>
      <c r="AK84" s="130">
        <v>72615.233941888</v>
      </c>
      <c r="AL84" s="130">
        <v>73169.566510834295</v>
      </c>
      <c r="AM84" s="130">
        <v>73724.920494130449</v>
      </c>
      <c r="AN84" s="130">
        <v>74281.817184132466</v>
      </c>
      <c r="AO84" s="130">
        <v>74840.726901755421</v>
      </c>
      <c r="AP84" s="129">
        <v>75402.070879454579</v>
      </c>
    </row>
    <row r="85" spans="2:42" x14ac:dyDescent="0.35">
      <c r="B85" s="128"/>
      <c r="C85" s="128" t="s">
        <v>2287</v>
      </c>
      <c r="D85" s="129">
        <v>48387.675000000003</v>
      </c>
      <c r="E85" s="130">
        <v>48842.448810771566</v>
      </c>
      <c r="F85" s="130">
        <v>49264.020171465752</v>
      </c>
      <c r="G85" s="130">
        <v>49689.230219745943</v>
      </c>
      <c r="H85" s="130">
        <v>50118.11036203245</v>
      </c>
      <c r="I85" s="130">
        <v>50513.882275822245</v>
      </c>
      <c r="J85" s="130">
        <v>50814.006835263048</v>
      </c>
      <c r="K85" s="130">
        <v>51022.718568191485</v>
      </c>
      <c r="L85" s="130">
        <v>51144.857134215592</v>
      </c>
      <c r="M85" s="130">
        <v>51185.799461872433</v>
      </c>
      <c r="N85" s="130">
        <v>51151.388624103449</v>
      </c>
      <c r="O85" s="130">
        <v>51047.860588087424</v>
      </c>
      <c r="P85" s="130">
        <v>50881.76995934869</v>
      </c>
      <c r="Q85" s="130">
        <v>50748.168455744009</v>
      </c>
      <c r="R85" s="131">
        <v>50660.740253308555</v>
      </c>
      <c r="S85" s="130">
        <v>50618.721797992497</v>
      </c>
      <c r="T85" s="130">
        <v>50621.397739616601</v>
      </c>
      <c r="U85" s="130">
        <v>50668.099608580058</v>
      </c>
      <c r="V85" s="130">
        <v>50758.204550495546</v>
      </c>
      <c r="W85" s="130">
        <v>50891.134116838213</v>
      </c>
      <c r="X85" s="130">
        <v>51066.353109769429</v>
      </c>
      <c r="Y85" s="130">
        <v>51283.368479368277</v>
      </c>
      <c r="Z85" s="130">
        <v>51541.728271572836</v>
      </c>
      <c r="AA85" s="130">
        <v>51841.020625200101</v>
      </c>
      <c r="AB85" s="130">
        <v>52180.872816478193</v>
      </c>
      <c r="AC85" s="130">
        <v>52559.012981165281</v>
      </c>
      <c r="AD85" s="130">
        <v>52969.840497275029</v>
      </c>
      <c r="AE85" s="130">
        <v>53407.809820225375</v>
      </c>
      <c r="AF85" s="130">
        <v>53867.453941478787</v>
      </c>
      <c r="AG85" s="130">
        <v>54361.68671523044</v>
      </c>
      <c r="AH85" s="130">
        <v>54867.024425999305</v>
      </c>
      <c r="AI85" s="130">
        <v>55378.369604814288</v>
      </c>
      <c r="AJ85" s="130">
        <v>55890.771247818062</v>
      </c>
      <c r="AK85" s="130">
        <v>56404.079528288574</v>
      </c>
      <c r="AL85" s="130">
        <v>56918.835870650168</v>
      </c>
      <c r="AM85" s="130">
        <v>57435.538243074319</v>
      </c>
      <c r="AN85" s="130">
        <v>57954.64284315821</v>
      </c>
      <c r="AO85" s="130">
        <v>58476.565685986978</v>
      </c>
      <c r="AP85" s="129">
        <v>59001.684098419515</v>
      </c>
    </row>
    <row r="86" spans="2:42" x14ac:dyDescent="0.35">
      <c r="B86" s="128"/>
      <c r="C86" s="128" t="s">
        <v>2288</v>
      </c>
      <c r="D86" s="129">
        <v>82435.360000000001</v>
      </c>
      <c r="E86" s="130">
        <v>82927.291377884962</v>
      </c>
      <c r="F86" s="130">
        <v>83320.433774242745</v>
      </c>
      <c r="G86" s="130">
        <v>83715.439983360426</v>
      </c>
      <c r="H86" s="130">
        <v>84112.318841217115</v>
      </c>
      <c r="I86" s="130">
        <v>84410.43522568162</v>
      </c>
      <c r="J86" s="130">
        <v>84546.561529840634</v>
      </c>
      <c r="K86" s="130">
        <v>84529.260121938554</v>
      </c>
      <c r="L86" s="130">
        <v>84368.022190430464</v>
      </c>
      <c r="M86" s="130">
        <v>84073.142791669452</v>
      </c>
      <c r="N86" s="130">
        <v>83655.592063209871</v>
      </c>
      <c r="O86" s="130">
        <v>83126.884567974412</v>
      </c>
      <c r="P86" s="130">
        <v>82515.286677793047</v>
      </c>
      <c r="Q86" s="130">
        <v>81980.44332539782</v>
      </c>
      <c r="R86" s="131">
        <v>81520.729616208773</v>
      </c>
      <c r="S86" s="130">
        <v>81134.605668670891</v>
      </c>
      <c r="T86" s="130">
        <v>80820.614056455423</v>
      </c>
      <c r="U86" s="130">
        <v>80577.377356144658</v>
      </c>
      <c r="V86" s="130">
        <v>80403.595796798822</v>
      </c>
      <c r="W86" s="130">
        <v>80298.04500794044</v>
      </c>
      <c r="X86" s="130">
        <v>80259.573862624733</v>
      </c>
      <c r="Y86" s="130">
        <v>80287.102412391483</v>
      </c>
      <c r="Z86" s="130">
        <v>80379.619911017537</v>
      </c>
      <c r="AA86" s="130">
        <v>80536.182924107634</v>
      </c>
      <c r="AB86" s="130">
        <v>80755.913521675626</v>
      </c>
      <c r="AC86" s="130">
        <v>81032.700498347403</v>
      </c>
      <c r="AD86" s="130">
        <v>81356.967201738895</v>
      </c>
      <c r="AE86" s="130">
        <v>81719.307263553637</v>
      </c>
      <c r="AF86" s="130">
        <v>82110.522396660017</v>
      </c>
      <c r="AG86" s="130">
        <v>82762.716552558821</v>
      </c>
      <c r="AH86" s="130">
        <v>83425.428348928675</v>
      </c>
      <c r="AI86" s="130">
        <v>84090.491761224286</v>
      </c>
      <c r="AJ86" s="130">
        <v>84750.90853152638</v>
      </c>
      <c r="AK86" s="130">
        <v>85407.793429385376</v>
      </c>
      <c r="AL86" s="130">
        <v>86062.180510099774</v>
      </c>
      <c r="AM86" s="130">
        <v>86715.0264903036</v>
      </c>
      <c r="AN86" s="130">
        <v>87367.213942097093</v>
      </c>
      <c r="AO86" s="130">
        <v>88019.554313126908</v>
      </c>
      <c r="AP86" s="129">
        <v>88672.790779684525</v>
      </c>
    </row>
    <row r="87" spans="2:42" x14ac:dyDescent="0.35">
      <c r="B87" s="128"/>
      <c r="C87" s="128" t="s">
        <v>2289</v>
      </c>
      <c r="D87" s="129">
        <v>13863.383</v>
      </c>
      <c r="E87" s="130">
        <v>14090.79734336723</v>
      </c>
      <c r="F87" s="130">
        <v>14228.061940860089</v>
      </c>
      <c r="G87" s="130">
        <v>14366.663692615104</v>
      </c>
      <c r="H87" s="130">
        <v>14506.615624434658</v>
      </c>
      <c r="I87" s="130">
        <v>14556.456889011148</v>
      </c>
      <c r="J87" s="130">
        <v>14583.061991633629</v>
      </c>
      <c r="K87" s="130">
        <v>14588.03324158443</v>
      </c>
      <c r="L87" s="130">
        <v>14573.090667767367</v>
      </c>
      <c r="M87" s="130">
        <v>14540.051217475091</v>
      </c>
      <c r="N87" s="130">
        <v>14509.792458329683</v>
      </c>
      <c r="O87" s="130">
        <v>14492.911552047002</v>
      </c>
      <c r="P87" s="130">
        <v>14489.198018555702</v>
      </c>
      <c r="Q87" s="130">
        <v>14498.455233570841</v>
      </c>
      <c r="R87" s="131">
        <v>14520.500055924384</v>
      </c>
      <c r="S87" s="130">
        <v>14555.162471437528</v>
      </c>
      <c r="T87" s="130">
        <v>14602.285252792661</v>
      </c>
      <c r="U87" s="130">
        <v>14661.723634883901</v>
      </c>
      <c r="V87" s="130">
        <v>14733.345005145695</v>
      </c>
      <c r="W87" s="130">
        <v>14817.02860837856</v>
      </c>
      <c r="X87" s="130">
        <v>14912.665265610245</v>
      </c>
      <c r="Y87" s="130">
        <v>15020.157106548839</v>
      </c>
      <c r="Z87" s="130">
        <v>15139.417315202118</v>
      </c>
      <c r="AA87" s="130">
        <v>15270.369888254585</v>
      </c>
      <c r="AB87" s="130">
        <v>15412.949405810123</v>
      </c>
      <c r="AC87" s="130">
        <v>15562.286393071543</v>
      </c>
      <c r="AD87" s="130">
        <v>15716.85937330253</v>
      </c>
      <c r="AE87" s="130">
        <v>15875.177294305047</v>
      </c>
      <c r="AF87" s="130">
        <v>16035.78417238771</v>
      </c>
      <c r="AG87" s="130">
        <v>16182.734192588752</v>
      </c>
      <c r="AH87" s="130">
        <v>16330.12649927213</v>
      </c>
      <c r="AI87" s="130">
        <v>16478.107474564305</v>
      </c>
      <c r="AJ87" s="130">
        <v>16626.811209918895</v>
      </c>
      <c r="AK87" s="130">
        <v>16776.359973260085</v>
      </c>
      <c r="AL87" s="130">
        <v>16926.864648486371</v>
      </c>
      <c r="AM87" s="130">
        <v>17078.425148412247</v>
      </c>
      <c r="AN87" s="130">
        <v>17231.130802174557</v>
      </c>
      <c r="AO87" s="130">
        <v>17385.060718081138</v>
      </c>
      <c r="AP87" s="129">
        <v>17540.284122832327</v>
      </c>
    </row>
    <row r="88" spans="2:42" x14ac:dyDescent="0.35">
      <c r="B88" s="128"/>
      <c r="C88" s="128" t="s">
        <v>2290</v>
      </c>
      <c r="D88" s="129">
        <v>30827.938999999998</v>
      </c>
      <c r="E88" s="130">
        <v>31088.427103606627</v>
      </c>
      <c r="F88" s="130">
        <v>31257.059987258483</v>
      </c>
      <c r="G88" s="130">
        <v>31426.607585873367</v>
      </c>
      <c r="H88" s="130">
        <v>31597.074861137553</v>
      </c>
      <c r="I88" s="130">
        <v>31675.701801650972</v>
      </c>
      <c r="J88" s="130">
        <v>31696.558549176658</v>
      </c>
      <c r="K88" s="130">
        <v>31663.082759348406</v>
      </c>
      <c r="L88" s="130">
        <v>31579.023482122844</v>
      </c>
      <c r="M88" s="130">
        <v>31448.393628855894</v>
      </c>
      <c r="N88" s="130">
        <v>31275.421566980513</v>
      </c>
      <c r="O88" s="130">
        <v>31064.502557240579</v>
      </c>
      <c r="P88" s="130">
        <v>30880.287650611983</v>
      </c>
      <c r="Q88" s="130">
        <v>30724.326135491348</v>
      </c>
      <c r="R88" s="131">
        <v>30596.054015673319</v>
      </c>
      <c r="S88" s="130">
        <v>30494.938088614395</v>
      </c>
      <c r="T88" s="130">
        <v>30420.475038421962</v>
      </c>
      <c r="U88" s="130">
        <v>30372.190566760073</v>
      </c>
      <c r="V88" s="130">
        <v>30349.638560387219</v>
      </c>
      <c r="W88" s="130">
        <v>30352.400294090516</v>
      </c>
      <c r="X88" s="130">
        <v>30380.083667828047</v>
      </c>
      <c r="Y88" s="130">
        <v>30432.322476937101</v>
      </c>
      <c r="Z88" s="130">
        <v>30508.775714310024</v>
      </c>
      <c r="AA88" s="130">
        <v>30609.126903481978</v>
      </c>
      <c r="AB88" s="130">
        <v>30733.083461616072</v>
      </c>
      <c r="AC88" s="130">
        <v>30875.493722989875</v>
      </c>
      <c r="AD88" s="130">
        <v>31032.837897450809</v>
      </c>
      <c r="AE88" s="130">
        <v>31201.66812646158</v>
      </c>
      <c r="AF88" s="130">
        <v>31378.621251966808</v>
      </c>
      <c r="AG88" s="130">
        <v>31633.100918781041</v>
      </c>
      <c r="AH88" s="130">
        <v>31889.118542023956</v>
      </c>
      <c r="AI88" s="130">
        <v>32143.692414982281</v>
      </c>
      <c r="AJ88" s="130">
        <v>32397.122222558064</v>
      </c>
      <c r="AK88" s="130">
        <v>32649.786601483778</v>
      </c>
      <c r="AL88" s="130">
        <v>32902.035412558384</v>
      </c>
      <c r="AM88" s="130">
        <v>33154.190917305037</v>
      </c>
      <c r="AN88" s="130">
        <v>33406.54888995643</v>
      </c>
      <c r="AO88" s="130">
        <v>33659.379667383066</v>
      </c>
      <c r="AP88" s="129">
        <v>33912.929139459229</v>
      </c>
    </row>
    <row r="89" spans="2:42" x14ac:dyDescent="0.35">
      <c r="B89" s="128"/>
      <c r="C89" s="128" t="s">
        <v>2291</v>
      </c>
      <c r="D89" s="129">
        <v>35179.917999999998</v>
      </c>
      <c r="E89" s="130">
        <v>35713.216676345655</v>
      </c>
      <c r="F89" s="130">
        <v>36061.114683307009</v>
      </c>
      <c r="G89" s="130">
        <v>36412.401716363231</v>
      </c>
      <c r="H89" s="130">
        <v>36767.110789494393</v>
      </c>
      <c r="I89" s="130">
        <v>36936.518238284152</v>
      </c>
      <c r="J89" s="130">
        <v>37044.606552317091</v>
      </c>
      <c r="K89" s="130">
        <v>37095.225999008311</v>
      </c>
      <c r="L89" s="130">
        <v>37092.558410186226</v>
      </c>
      <c r="M89" s="130">
        <v>37041.064920749712</v>
      </c>
      <c r="N89" s="130">
        <v>36950.391149055897</v>
      </c>
      <c r="O89" s="130">
        <v>36893.982750357296</v>
      </c>
      <c r="P89" s="130">
        <v>36871.289835761658</v>
      </c>
      <c r="Q89" s="130">
        <v>36881.798163858381</v>
      </c>
      <c r="R89" s="131">
        <v>36925.028175268992</v>
      </c>
      <c r="S89" s="130">
        <v>37000.534069855057</v>
      </c>
      <c r="T89" s="130">
        <v>37107.902925181945</v>
      </c>
      <c r="U89" s="130">
        <v>37246.753854891147</v>
      </c>
      <c r="V89" s="130">
        <v>37416.737205687161</v>
      </c>
      <c r="W89" s="130">
        <v>37617.533791695445</v>
      </c>
      <c r="X89" s="130">
        <v>37848.85416499729</v>
      </c>
      <c r="Y89" s="130">
        <v>38110.437921194884</v>
      </c>
      <c r="Z89" s="130">
        <v>38402.05303890552</v>
      </c>
      <c r="AA89" s="130">
        <v>38723.495252128094</v>
      </c>
      <c r="AB89" s="130">
        <v>39074.587454467794</v>
      </c>
      <c r="AC89" s="130">
        <v>39445.244555298472</v>
      </c>
      <c r="AD89" s="130">
        <v>39831.557292472549</v>
      </c>
      <c r="AE89" s="130">
        <v>40229.6846999755</v>
      </c>
      <c r="AF89" s="130">
        <v>40635.867108812003</v>
      </c>
      <c r="AG89" s="130">
        <v>41009.613984417621</v>
      </c>
      <c r="AH89" s="130">
        <v>41384.307471986271</v>
      </c>
      <c r="AI89" s="130">
        <v>41760.333259651015</v>
      </c>
      <c r="AJ89" s="130">
        <v>42138.045243357934</v>
      </c>
      <c r="AK89" s="130">
        <v>42517.766745023611</v>
      </c>
      <c r="AL89" s="130">
        <v>42899.791659202267</v>
      </c>
      <c r="AM89" s="130">
        <v>43284.385531058921</v>
      </c>
      <c r="AN89" s="130">
        <v>43671.786568313066</v>
      </c>
      <c r="AO89" s="130">
        <v>44062.206589690446</v>
      </c>
      <c r="AP89" s="129">
        <v>44455.831912298971</v>
      </c>
    </row>
    <row r="90" spans="2:42" x14ac:dyDescent="0.35">
      <c r="B90" s="128"/>
      <c r="C90" s="128" t="s">
        <v>2292</v>
      </c>
      <c r="D90" s="129">
        <v>10870.261</v>
      </c>
      <c r="E90" s="130">
        <v>10945.859605825613</v>
      </c>
      <c r="F90" s="130">
        <v>10969.869763567267</v>
      </c>
      <c r="G90" s="130">
        <v>10993.932588499578</v>
      </c>
      <c r="H90" s="130">
        <v>11018.048196150025</v>
      </c>
      <c r="I90" s="130">
        <v>10990.5757022995</v>
      </c>
      <c r="J90" s="130">
        <v>10944.021781049529</v>
      </c>
      <c r="K90" s="130">
        <v>10879.81232375238</v>
      </c>
      <c r="L90" s="130">
        <v>10799.457964297093</v>
      </c>
      <c r="M90" s="130">
        <v>10704.536373163621</v>
      </c>
      <c r="N90" s="130">
        <v>10596.674621058673</v>
      </c>
      <c r="O90" s="130">
        <v>10495.407875184943</v>
      </c>
      <c r="P90" s="130">
        <v>10404.079642360495</v>
      </c>
      <c r="Q90" s="130">
        <v>10322.461015286954</v>
      </c>
      <c r="R90" s="131">
        <v>10250.334366728392</v>
      </c>
      <c r="S90" s="130">
        <v>10187.492999594679</v>
      </c>
      <c r="T90" s="130">
        <v>10133.740811178874</v>
      </c>
      <c r="U90" s="130">
        <v>10088.891971060144</v>
      </c>
      <c r="V90" s="130">
        <v>10052.770612202115</v>
      </c>
      <c r="W90" s="130">
        <v>10025.210534794447</v>
      </c>
      <c r="X90" s="130">
        <v>10006.05492240262</v>
      </c>
      <c r="Y90" s="130">
        <v>9995.156070007497</v>
      </c>
      <c r="Z90" s="130">
        <v>9992.3751235322197</v>
      </c>
      <c r="AA90" s="130">
        <v>9997.5818304694258</v>
      </c>
      <c r="AB90" s="130">
        <v>10010.654301236642</v>
      </c>
      <c r="AC90" s="130">
        <v>10028.760833533646</v>
      </c>
      <c r="AD90" s="130">
        <v>10050.686232289316</v>
      </c>
      <c r="AE90" s="130">
        <v>10075.252012742052</v>
      </c>
      <c r="AF90" s="130">
        <v>10101.320114112783</v>
      </c>
      <c r="AG90" s="130">
        <v>10127.957493511494</v>
      </c>
      <c r="AH90" s="130">
        <v>10153.952050343889</v>
      </c>
      <c r="AI90" s="130">
        <v>10179.243361970886</v>
      </c>
      <c r="AJ90" s="130">
        <v>10203.942571711164</v>
      </c>
      <c r="AK90" s="130">
        <v>10228.15075462188</v>
      </c>
      <c r="AL90" s="130">
        <v>10251.959336984213</v>
      </c>
      <c r="AM90" s="130">
        <v>10275.450492642689</v>
      </c>
      <c r="AN90" s="130">
        <v>10298.697517152901</v>
      </c>
      <c r="AO90" s="130">
        <v>10321.765180648474</v>
      </c>
      <c r="AP90" s="129">
        <v>10344.710060296145</v>
      </c>
    </row>
    <row r="91" spans="2:42" x14ac:dyDescent="0.35">
      <c r="B91" s="128"/>
      <c r="C91" s="128" t="s">
        <v>2293</v>
      </c>
      <c r="D91" s="129">
        <v>75186.399000000005</v>
      </c>
      <c r="E91" s="130">
        <v>75589.798961058696</v>
      </c>
      <c r="F91" s="130">
        <v>75973.098747759708</v>
      </c>
      <c r="G91" s="130">
        <v>76358.342166121394</v>
      </c>
      <c r="H91" s="130">
        <v>76745.539071886349</v>
      </c>
      <c r="I91" s="130">
        <v>77112.665370773539</v>
      </c>
      <c r="J91" s="130">
        <v>77328.593968538582</v>
      </c>
      <c r="K91" s="130">
        <v>77400.637237016243</v>
      </c>
      <c r="L91" s="130">
        <v>77337.011985280144</v>
      </c>
      <c r="M91" s="130">
        <v>77146.728138782433</v>
      </c>
      <c r="N91" s="130">
        <v>76839.472992667608</v>
      </c>
      <c r="O91" s="130">
        <v>76425.492845238958</v>
      </c>
      <c r="P91" s="130">
        <v>75915.473780545086</v>
      </c>
      <c r="Q91" s="130">
        <v>75418.134460035828</v>
      </c>
      <c r="R91" s="131">
        <v>74990.243333879363</v>
      </c>
      <c r="S91" s="130">
        <v>74630.376462489687</v>
      </c>
      <c r="T91" s="130">
        <v>74337.186145732208</v>
      </c>
      <c r="U91" s="130">
        <v>74109.398655437093</v>
      </c>
      <c r="V91" s="130">
        <v>73945.812062115161</v>
      </c>
      <c r="W91" s="130">
        <v>73845.294152673596</v>
      </c>
      <c r="X91" s="130">
        <v>73806.780436050176</v>
      </c>
      <c r="Y91" s="130">
        <v>73829.272233803917</v>
      </c>
      <c r="Z91" s="130">
        <v>73911.834852812695</v>
      </c>
      <c r="AA91" s="130">
        <v>74053.595837339424</v>
      </c>
      <c r="AB91" s="130">
        <v>74253.743297833149</v>
      </c>
      <c r="AC91" s="130">
        <v>74510.364629723888</v>
      </c>
      <c r="AD91" s="130">
        <v>74814.659081652149</v>
      </c>
      <c r="AE91" s="130">
        <v>75157.959380084474</v>
      </c>
      <c r="AF91" s="130">
        <v>75531.768106444491</v>
      </c>
      <c r="AG91" s="130">
        <v>75960.3132276166</v>
      </c>
      <c r="AH91" s="130">
        <v>76402.86131250122</v>
      </c>
      <c r="AI91" s="130">
        <v>76851.632629252636</v>
      </c>
      <c r="AJ91" s="130">
        <v>77299.12021066912</v>
      </c>
      <c r="AK91" s="130">
        <v>77743.246856130369</v>
      </c>
      <c r="AL91" s="130">
        <v>78184.823122582457</v>
      </c>
      <c r="AM91" s="130">
        <v>78624.590005206555</v>
      </c>
      <c r="AN91" s="130">
        <v>79063.221745343515</v>
      </c>
      <c r="AO91" s="130">
        <v>79501.3284811958</v>
      </c>
      <c r="AP91" s="129">
        <v>79939.458747671742</v>
      </c>
    </row>
    <row r="92" spans="2:42" x14ac:dyDescent="0.35">
      <c r="B92" s="128"/>
      <c r="C92" s="128" t="s">
        <v>2294</v>
      </c>
      <c r="D92" s="129">
        <v>23178.567999999999</v>
      </c>
      <c r="E92" s="130">
        <v>23620.405716000278</v>
      </c>
      <c r="F92" s="130">
        <v>23928.031355524632</v>
      </c>
      <c r="G92" s="130">
        <v>24239.663426404593</v>
      </c>
      <c r="H92" s="130">
        <v>24555.354107295465</v>
      </c>
      <c r="I92" s="130">
        <v>24736.989256412944</v>
      </c>
      <c r="J92" s="130">
        <v>24879.565372470872</v>
      </c>
      <c r="K92" s="130">
        <v>24985.443854640951</v>
      </c>
      <c r="L92" s="130">
        <v>25057.212156222682</v>
      </c>
      <c r="M92" s="130">
        <v>25097.650932856428</v>
      </c>
      <c r="N92" s="130">
        <v>25125.430717641382</v>
      </c>
      <c r="O92" s="130">
        <v>25177.05113266658</v>
      </c>
      <c r="P92" s="130">
        <v>25252.234369398342</v>
      </c>
      <c r="Q92" s="130">
        <v>25350.726361657707</v>
      </c>
      <c r="R92" s="131">
        <v>25472.296219978263</v>
      </c>
      <c r="S92" s="130">
        <v>25616.73569332041</v>
      </c>
      <c r="T92" s="130">
        <v>25783.858657286801</v>
      </c>
      <c r="U92" s="130">
        <v>25973.500628018202</v>
      </c>
      <c r="V92" s="130">
        <v>26185.518300982218</v>
      </c>
      <c r="W92" s="130">
        <v>26419.789113899409</v>
      </c>
      <c r="X92" s="130">
        <v>26676.210833082467</v>
      </c>
      <c r="Y92" s="130">
        <v>26954.701162493897</v>
      </c>
      <c r="Z92" s="130">
        <v>27255.197374856685</v>
      </c>
      <c r="AA92" s="130">
        <v>27577.655964180321</v>
      </c>
      <c r="AB92" s="130">
        <v>27922.052319091614</v>
      </c>
      <c r="AC92" s="130">
        <v>28281.108469017272</v>
      </c>
      <c r="AD92" s="130">
        <v>28652.288087381094</v>
      </c>
      <c r="AE92" s="130">
        <v>29033.086920501431</v>
      </c>
      <c r="AF92" s="130">
        <v>29421.041205309542</v>
      </c>
      <c r="AG92" s="130">
        <v>29830.38046301113</v>
      </c>
      <c r="AH92" s="130">
        <v>30243.1165007417</v>
      </c>
      <c r="AI92" s="130">
        <v>30659.582393848839</v>
      </c>
      <c r="AJ92" s="130">
        <v>31080.091201121544</v>
      </c>
      <c r="AK92" s="130">
        <v>31504.936762451081</v>
      </c>
      <c r="AL92" s="130">
        <v>31934.394450185053</v>
      </c>
      <c r="AM92" s="130">
        <v>32368.721875948359</v>
      </c>
      <c r="AN92" s="130">
        <v>32808.159554619975</v>
      </c>
      <c r="AO92" s="130">
        <v>33252.931527073102</v>
      </c>
      <c r="AP92" s="129">
        <v>33703.245943208109</v>
      </c>
    </row>
    <row r="93" spans="2:42" x14ac:dyDescent="0.35">
      <c r="B93" s="128"/>
      <c r="C93" s="128" t="s">
        <v>2295</v>
      </c>
      <c r="D93" s="129">
        <v>143162.66800000001</v>
      </c>
      <c r="E93" s="130">
        <v>144826.53906449181</v>
      </c>
      <c r="F93" s="130">
        <v>145153.08474708011</v>
      </c>
      <c r="G93" s="130">
        <v>145480.36670413511</v>
      </c>
      <c r="H93" s="130">
        <v>145808.38659576175</v>
      </c>
      <c r="I93" s="130">
        <v>144799.08608580803</v>
      </c>
      <c r="J93" s="130">
        <v>143580.6150678971</v>
      </c>
      <c r="K93" s="130">
        <v>142174.52314690818</v>
      </c>
      <c r="L93" s="130">
        <v>140628.07226594436</v>
      </c>
      <c r="M93" s="130">
        <v>139217.80748419641</v>
      </c>
      <c r="N93" s="130">
        <v>137940.4668105921</v>
      </c>
      <c r="O93" s="130">
        <v>136792.94470306087</v>
      </c>
      <c r="P93" s="130">
        <v>135772.28714655107</v>
      </c>
      <c r="Q93" s="130">
        <v>134875.68692838968</v>
      </c>
      <c r="R93" s="131">
        <v>134100.47910413801</v>
      </c>
      <c r="S93" s="130">
        <v>133444.13664735624</v>
      </c>
      <c r="T93" s="130">
        <v>132904.26627693861</v>
      </c>
      <c r="U93" s="130">
        <v>132478.60445592116</v>
      </c>
      <c r="V93" s="130">
        <v>132165.01355589586</v>
      </c>
      <c r="W93" s="130">
        <v>131961.478181388</v>
      </c>
      <c r="X93" s="130">
        <v>131866.10164876969</v>
      </c>
      <c r="Y93" s="130">
        <v>131877.10261448898</v>
      </c>
      <c r="Z93" s="130">
        <v>131992.81184759591</v>
      </c>
      <c r="AA93" s="130">
        <v>132211.66914173809</v>
      </c>
      <c r="AB93" s="130">
        <v>132532.22036198695</v>
      </c>
      <c r="AC93" s="130">
        <v>132882.6904115068</v>
      </c>
      <c r="AD93" s="130">
        <v>133248.13079354353</v>
      </c>
      <c r="AE93" s="130">
        <v>133614.19841064644</v>
      </c>
      <c r="AF93" s="130">
        <v>133968.50678130839</v>
      </c>
      <c r="AG93" s="130">
        <v>134284.00431485812</v>
      </c>
      <c r="AH93" s="130">
        <v>134591.28340292332</v>
      </c>
      <c r="AI93" s="130">
        <v>134891.72618719793</v>
      </c>
      <c r="AJ93" s="130">
        <v>135186.58510347723</v>
      </c>
      <c r="AK93" s="130">
        <v>135476.9882505339</v>
      </c>
      <c r="AL93" s="130">
        <v>135763.94446016478</v>
      </c>
      <c r="AM93" s="130">
        <v>136048.34808070911</v>
      </c>
      <c r="AN93" s="130">
        <v>136330.98348577335</v>
      </c>
      <c r="AO93" s="130">
        <v>136612.52931935492</v>
      </c>
      <c r="AP93" s="129">
        <v>136893.56248803745</v>
      </c>
    </row>
    <row r="94" spans="2:42" x14ac:dyDescent="0.35">
      <c r="B94" s="128"/>
      <c r="C94" s="128" t="s">
        <v>2296</v>
      </c>
      <c r="D94" s="129">
        <v>128084.893</v>
      </c>
      <c r="E94" s="130">
        <v>129971.5871663032</v>
      </c>
      <c r="F94" s="130">
        <v>131403.66455057522</v>
      </c>
      <c r="G94" s="130">
        <v>132851.52111920022</v>
      </c>
      <c r="H94" s="130">
        <v>134315.33073335464</v>
      </c>
      <c r="I94" s="130">
        <v>135325.04516988489</v>
      </c>
      <c r="J94" s="130">
        <v>136101.62977845292</v>
      </c>
      <c r="K94" s="130">
        <v>136657.40484488005</v>
      </c>
      <c r="L94" s="130">
        <v>137006.09489542921</v>
      </c>
      <c r="M94" s="130">
        <v>137162.64654708633</v>
      </c>
      <c r="N94" s="130">
        <v>137143.04081235197</v>
      </c>
      <c r="O94" s="130">
        <v>137032.79713632734</v>
      </c>
      <c r="P94" s="130">
        <v>137049.89263886237</v>
      </c>
      <c r="Q94" s="130">
        <v>137192.52207973917</v>
      </c>
      <c r="R94" s="131">
        <v>137459.00994250327</v>
      </c>
      <c r="S94" s="130">
        <v>137847.80708671286</v>
      </c>
      <c r="T94" s="130">
        <v>138357.48755307466</v>
      </c>
      <c r="U94" s="130">
        <v>138986.74551653251</v>
      </c>
      <c r="V94" s="130">
        <v>139734.39238257054</v>
      </c>
      <c r="W94" s="130">
        <v>140599.35402217973</v>
      </c>
      <c r="X94" s="130">
        <v>141580.66814111863</v>
      </c>
      <c r="Y94" s="130">
        <v>142677.48177927366</v>
      </c>
      <c r="Z94" s="130">
        <v>143889.04893609401</v>
      </c>
      <c r="AA94" s="130">
        <v>145214.7283182384</v>
      </c>
      <c r="AB94" s="130">
        <v>146653.98120572892</v>
      </c>
      <c r="AC94" s="130">
        <v>148181.62080148098</v>
      </c>
      <c r="AD94" s="130">
        <v>149783.24802735299</v>
      </c>
      <c r="AE94" s="130">
        <v>151444.63147274341</v>
      </c>
      <c r="AF94" s="130">
        <v>153151.76099796809</v>
      </c>
      <c r="AG94" s="130">
        <v>154925.81852990194</v>
      </c>
      <c r="AH94" s="130">
        <v>156718.69880992945</v>
      </c>
      <c r="AI94" s="130">
        <v>158520.96005745773</v>
      </c>
      <c r="AJ94" s="130">
        <v>160334.21346408647</v>
      </c>
      <c r="AK94" s="130">
        <v>162159.95572692185</v>
      </c>
      <c r="AL94" s="130">
        <v>163999.57349456917</v>
      </c>
      <c r="AM94" s="130">
        <v>165854.34755398333</v>
      </c>
      <c r="AN94" s="130">
        <v>167725.45676822209</v>
      </c>
      <c r="AO94" s="130">
        <v>169613.98177466966</v>
      </c>
      <c r="AP94" s="129">
        <v>171520.9084528423</v>
      </c>
    </row>
    <row r="95" spans="2:42" x14ac:dyDescent="0.35">
      <c r="B95" s="128"/>
      <c r="C95" s="128" t="s">
        <v>2297</v>
      </c>
      <c r="D95" s="129">
        <v>14716.956</v>
      </c>
      <c r="E95" s="130">
        <v>14807.171183585164</v>
      </c>
      <c r="F95" s="130">
        <v>14887.489688187956</v>
      </c>
      <c r="G95" s="130">
        <v>14968.243864270577</v>
      </c>
      <c r="H95" s="130">
        <v>15049.436075044832</v>
      </c>
      <c r="I95" s="130">
        <v>15120.738696541293</v>
      </c>
      <c r="J95" s="130">
        <v>15162.737382059067</v>
      </c>
      <c r="K95" s="130">
        <v>15176.880885708075</v>
      </c>
      <c r="L95" s="130">
        <v>15164.791894465074</v>
      </c>
      <c r="M95" s="130">
        <v>15128.245183325495</v>
      </c>
      <c r="N95" s="130">
        <v>15069.144954090078</v>
      </c>
      <c r="O95" s="130">
        <v>14989.501709538396</v>
      </c>
      <c r="P95" s="130">
        <v>14891.409006662625</v>
      </c>
      <c r="Q95" s="130">
        <v>14802.133357255931</v>
      </c>
      <c r="R95" s="131">
        <v>14726.415601561976</v>
      </c>
      <c r="S95" s="130">
        <v>14663.984398504654</v>
      </c>
      <c r="T95" s="130">
        <v>14614.583194329007</v>
      </c>
      <c r="U95" s="130">
        <v>14577.969786648571</v>
      </c>
      <c r="V95" s="130">
        <v>14553.915906706605</v>
      </c>
      <c r="W95" s="130">
        <v>14542.206819233828</v>
      </c>
      <c r="X95" s="130">
        <v>14542.640939308943</v>
      </c>
      <c r="Y95" s="130">
        <v>14555.029465650983</v>
      </c>
      <c r="Z95" s="130">
        <v>14579.196029794519</v>
      </c>
      <c r="AA95" s="130">
        <v>14614.976360620038</v>
      </c>
      <c r="AB95" s="130">
        <v>14662.217963732117</v>
      </c>
      <c r="AC95" s="130">
        <v>14720.23613098738</v>
      </c>
      <c r="AD95" s="130">
        <v>14787.31493918629</v>
      </c>
      <c r="AE95" s="130">
        <v>14861.764943051527</v>
      </c>
      <c r="AF95" s="130">
        <v>14941.930167496013</v>
      </c>
      <c r="AG95" s="130">
        <v>15060.806992355805</v>
      </c>
      <c r="AH95" s="130">
        <v>15182.137760558606</v>
      </c>
      <c r="AI95" s="130">
        <v>15304.433596780553</v>
      </c>
      <c r="AJ95" s="130">
        <v>15426.25827003493</v>
      </c>
      <c r="AK95" s="130">
        <v>15547.552611217057</v>
      </c>
      <c r="AL95" s="130">
        <v>15668.498461519854</v>
      </c>
      <c r="AM95" s="130">
        <v>15789.263866041962</v>
      </c>
      <c r="AN95" s="130">
        <v>15910.003638905171</v>
      </c>
      <c r="AO95" s="130">
        <v>16030.859897332237</v>
      </c>
      <c r="AP95" s="129">
        <v>16151.962565940983</v>
      </c>
    </row>
    <row r="96" spans="2:42" x14ac:dyDescent="0.35">
      <c r="B96" s="128"/>
      <c r="C96" s="128" t="s">
        <v>2298</v>
      </c>
      <c r="D96" s="129">
        <v>152456.864</v>
      </c>
      <c r="E96" s="130">
        <v>154406.21313582451</v>
      </c>
      <c r="F96" s="130">
        <v>155034.61134358408</v>
      </c>
      <c r="G96" s="130">
        <v>155665.56698928282</v>
      </c>
      <c r="H96" s="130">
        <v>156299.0904811121</v>
      </c>
      <c r="I96" s="130">
        <v>155611.6942696223</v>
      </c>
      <c r="J96" s="130">
        <v>154691.14193216374</v>
      </c>
      <c r="K96" s="130">
        <v>153559.17434284271</v>
      </c>
      <c r="L96" s="130">
        <v>152238.31910322854</v>
      </c>
      <c r="M96" s="130">
        <v>150975.09085004442</v>
      </c>
      <c r="N96" s="130">
        <v>149853.63035819412</v>
      </c>
      <c r="O96" s="130">
        <v>148870.82453414373</v>
      </c>
      <c r="P96" s="130">
        <v>148023.71894625959</v>
      </c>
      <c r="Q96" s="130">
        <v>147309.51298735203</v>
      </c>
      <c r="R96" s="131">
        <v>146725.55523504058</v>
      </c>
      <c r="S96" s="130">
        <v>146269.33900315492</v>
      </c>
      <c r="T96" s="130">
        <v>145938.49807764322</v>
      </c>
      <c r="U96" s="130">
        <v>145730.80263070783</v>
      </c>
      <c r="V96" s="130">
        <v>145644.15530712859</v>
      </c>
      <c r="W96" s="130">
        <v>145676.58747696574</v>
      </c>
      <c r="X96" s="130">
        <v>145826.25564905637</v>
      </c>
      <c r="Y96" s="130">
        <v>146091.43803993441</v>
      </c>
      <c r="Z96" s="130">
        <v>146470.53129301142</v>
      </c>
      <c r="AA96" s="130">
        <v>146962.0473430554</v>
      </c>
      <c r="AB96" s="130">
        <v>147564.61042119807</v>
      </c>
      <c r="AC96" s="130">
        <v>148207.29640641366</v>
      </c>
      <c r="AD96" s="130">
        <v>148873.91671721244</v>
      </c>
      <c r="AE96" s="130">
        <v>149548.85503426829</v>
      </c>
      <c r="AF96" s="130">
        <v>150217.1030096747</v>
      </c>
      <c r="AG96" s="130">
        <v>151014.89551463298</v>
      </c>
      <c r="AH96" s="130">
        <v>151804.21862563412</v>
      </c>
      <c r="AI96" s="130">
        <v>152586.7345534054</v>
      </c>
      <c r="AJ96" s="130">
        <v>153363.96452230471</v>
      </c>
      <c r="AK96" s="130">
        <v>154137.29453030834</v>
      </c>
      <c r="AL96" s="130">
        <v>154907.98078985626</v>
      </c>
      <c r="AM96" s="130">
        <v>155677.15486255143</v>
      </c>
      <c r="AN96" s="130">
        <v>156445.82850011362</v>
      </c>
      <c r="AO96" s="130">
        <v>157214.89820341347</v>
      </c>
      <c r="AP96" s="129">
        <v>157985.14951086335</v>
      </c>
    </row>
    <row r="97" spans="2:42" x14ac:dyDescent="0.35">
      <c r="B97" s="128"/>
      <c r="C97" s="128" t="s">
        <v>2299</v>
      </c>
      <c r="D97" s="129">
        <v>59340.624000000003</v>
      </c>
      <c r="E97" s="130">
        <v>59986.435686216311</v>
      </c>
      <c r="F97" s="130">
        <v>60512.672692977743</v>
      </c>
      <c r="G97" s="130">
        <v>61043.526166513999</v>
      </c>
      <c r="H97" s="130">
        <v>61579.036605241585</v>
      </c>
      <c r="I97" s="130">
        <v>61995.09386285342</v>
      </c>
      <c r="J97" s="130">
        <v>62297.595403666877</v>
      </c>
      <c r="K97" s="130">
        <v>62492.171685540045</v>
      </c>
      <c r="L97" s="130">
        <v>62585.141365821823</v>
      </c>
      <c r="M97" s="130">
        <v>62583.425883594115</v>
      </c>
      <c r="N97" s="130">
        <v>62494.460919851052</v>
      </c>
      <c r="O97" s="130">
        <v>62326.10611257737</v>
      </c>
      <c r="P97" s="130">
        <v>62149.885448063644</v>
      </c>
      <c r="Q97" s="130">
        <v>62030.550732317512</v>
      </c>
      <c r="R97" s="131">
        <v>61967.153749294121</v>
      </c>
      <c r="S97" s="130">
        <v>61958.805803851792</v>
      </c>
      <c r="T97" s="130">
        <v>62004.676083748105</v>
      </c>
      <c r="U97" s="130">
        <v>62103.990093225926</v>
      </c>
      <c r="V97" s="130">
        <v>62256.028155822802</v>
      </c>
      <c r="W97" s="130">
        <v>62460.123984129081</v>
      </c>
      <c r="X97" s="130">
        <v>62715.663314308462</v>
      </c>
      <c r="Y97" s="130">
        <v>63022.082603281102</v>
      </c>
      <c r="Z97" s="130">
        <v>63378.867786551229</v>
      </c>
      <c r="AA97" s="130">
        <v>63785.553094741605</v>
      </c>
      <c r="AB97" s="130">
        <v>64241.71992697363</v>
      </c>
      <c r="AC97" s="130">
        <v>64740.461516148651</v>
      </c>
      <c r="AD97" s="130">
        <v>65274.978503050734</v>
      </c>
      <c r="AE97" s="130">
        <v>65838.555926115296</v>
      </c>
      <c r="AF97" s="130">
        <v>66424.590075528802</v>
      </c>
      <c r="AG97" s="130">
        <v>67071.360660625156</v>
      </c>
      <c r="AH97" s="130">
        <v>67727.946396788408</v>
      </c>
      <c r="AI97" s="130">
        <v>68388.2508747018</v>
      </c>
      <c r="AJ97" s="130">
        <v>69049.696329457554</v>
      </c>
      <c r="AK97" s="130">
        <v>69712.989543126387</v>
      </c>
      <c r="AL97" s="130">
        <v>70378.783281170385</v>
      </c>
      <c r="AM97" s="130">
        <v>71047.678414833455</v>
      </c>
      <c r="AN97" s="130">
        <v>71720.225922113081</v>
      </c>
      <c r="AO97" s="130">
        <v>72396.928772103987</v>
      </c>
      <c r="AP97" s="129">
        <v>73078.243697279948</v>
      </c>
    </row>
    <row r="98" spans="2:42" x14ac:dyDescent="0.35">
      <c r="B98" s="128"/>
      <c r="C98" s="128" t="s">
        <v>2300</v>
      </c>
      <c r="D98" s="129">
        <v>46688.856</v>
      </c>
      <c r="E98" s="130">
        <v>47659.643298138741</v>
      </c>
      <c r="F98" s="130">
        <v>48123.91665290753</v>
      </c>
      <c r="G98" s="130">
        <v>48592.712696748917</v>
      </c>
      <c r="H98" s="130">
        <v>49066.075487148075</v>
      </c>
      <c r="I98" s="130">
        <v>49033.056510773349</v>
      </c>
      <c r="J98" s="130">
        <v>48933.865815388512</v>
      </c>
      <c r="K98" s="130">
        <v>48774.777934975973</v>
      </c>
      <c r="L98" s="130">
        <v>48631.291044134858</v>
      </c>
      <c r="M98" s="130">
        <v>48533.256416250857</v>
      </c>
      <c r="N98" s="130">
        <v>48479.925684372851</v>
      </c>
      <c r="O98" s="130">
        <v>48470.59804530671</v>
      </c>
      <c r="P98" s="130">
        <v>48504.61895977419</v>
      </c>
      <c r="Q98" s="130">
        <v>48581.378909662904</v>
      </c>
      <c r="R98" s="131">
        <v>48700.312210485354</v>
      </c>
      <c r="S98" s="130">
        <v>48860.895877238036</v>
      </c>
      <c r="T98" s="130">
        <v>49062.64854192263</v>
      </c>
      <c r="U98" s="130">
        <v>49305.129421059362</v>
      </c>
      <c r="V98" s="130">
        <v>49587.937331588524</v>
      </c>
      <c r="W98" s="130">
        <v>49910.709753619572</v>
      </c>
      <c r="X98" s="130">
        <v>50273.121938548749</v>
      </c>
      <c r="Y98" s="130">
        <v>50674.886061125093</v>
      </c>
      <c r="Z98" s="130">
        <v>51115.750414102047</v>
      </c>
      <c r="AA98" s="130">
        <v>51595.498644166779</v>
      </c>
      <c r="AB98" s="130">
        <v>52113.949027892922</v>
      </c>
      <c r="AC98" s="130">
        <v>52644.059418092373</v>
      </c>
      <c r="AD98" s="130">
        <v>53180.975472797567</v>
      </c>
      <c r="AE98" s="130">
        <v>53719.982554309077</v>
      </c>
      <c r="AF98" s="130">
        <v>54260.146140716854</v>
      </c>
      <c r="AG98" s="130">
        <v>54752.902945899514</v>
      </c>
      <c r="AH98" s="130">
        <v>55247.74708316943</v>
      </c>
      <c r="AI98" s="130">
        <v>55745.122722639513</v>
      </c>
      <c r="AJ98" s="130">
        <v>56245.43467739092</v>
      </c>
      <c r="AK98" s="130">
        <v>56749.049864782181</v>
      </c>
      <c r="AL98" s="130">
        <v>57256.298679256033</v>
      </c>
      <c r="AM98" s="130">
        <v>57767.476280063143</v>
      </c>
      <c r="AN98" s="130">
        <v>58282.84379715821</v>
      </c>
      <c r="AO98" s="130">
        <v>58802.62945836757</v>
      </c>
      <c r="AP98" s="129">
        <v>59327.029640776527</v>
      </c>
    </row>
    <row r="99" spans="2:42" x14ac:dyDescent="0.35">
      <c r="B99" s="128"/>
      <c r="C99" s="128" t="s">
        <v>2301</v>
      </c>
      <c r="D99" s="129">
        <v>144709.72700000001</v>
      </c>
      <c r="E99" s="130">
        <v>146985.27370050078</v>
      </c>
      <c r="F99" s="130">
        <v>147730.60474823404</v>
      </c>
      <c r="G99" s="130">
        <v>148479.71521112043</v>
      </c>
      <c r="H99" s="130">
        <v>149232.62425377007</v>
      </c>
      <c r="I99" s="130">
        <v>148455.37513797267</v>
      </c>
      <c r="J99" s="130">
        <v>147473.77746768566</v>
      </c>
      <c r="K99" s="130">
        <v>146309.083995008</v>
      </c>
      <c r="L99" s="130">
        <v>145170.25338309177</v>
      </c>
      <c r="M99" s="130">
        <v>144167.90827233088</v>
      </c>
      <c r="N99" s="130">
        <v>143299.12205853892</v>
      </c>
      <c r="O99" s="130">
        <v>142561.11988847784</v>
      </c>
      <c r="P99" s="130">
        <v>141951.27407362463</v>
      </c>
      <c r="Q99" s="130">
        <v>141467.09969253748</v>
      </c>
      <c r="R99" s="131">
        <v>141106.25037537186</v>
      </c>
      <c r="S99" s="130">
        <v>140866.51426434208</v>
      </c>
      <c r="T99" s="130">
        <v>140745.81014416157</v>
      </c>
      <c r="U99" s="130">
        <v>140742.18373672286</v>
      </c>
      <c r="V99" s="130">
        <v>140853.80415449879</v>
      </c>
      <c r="W99" s="130">
        <v>141078.96050735889</v>
      </c>
      <c r="X99" s="130">
        <v>141416.05865769993</v>
      </c>
      <c r="Y99" s="130">
        <v>141863.61811898684</v>
      </c>
      <c r="Z99" s="130">
        <v>142420.26909299134</v>
      </c>
      <c r="AA99" s="130">
        <v>143084.74964119916</v>
      </c>
      <c r="AB99" s="130">
        <v>143855.90298603446</v>
      </c>
      <c r="AC99" s="130">
        <v>144651.93935877367</v>
      </c>
      <c r="AD99" s="130">
        <v>145457.90935358332</v>
      </c>
      <c r="AE99" s="130">
        <v>146259.42476453882</v>
      </c>
      <c r="AF99" s="130">
        <v>147052.5343143348</v>
      </c>
      <c r="AG99" s="130">
        <v>147902.1591860622</v>
      </c>
      <c r="AH99" s="130">
        <v>148746.31458207851</v>
      </c>
      <c r="AI99" s="130">
        <v>149586.46640217683</v>
      </c>
      <c r="AJ99" s="130">
        <v>150423.95113731423</v>
      </c>
      <c r="AK99" s="130">
        <v>151259.98104333185</v>
      </c>
      <c r="AL99" s="130">
        <v>152095.64902219785</v>
      </c>
      <c r="AM99" s="130">
        <v>152931.9332225729</v>
      </c>
      <c r="AN99" s="130">
        <v>153769.70137095117</v>
      </c>
      <c r="AO99" s="130">
        <v>154609.71484410518</v>
      </c>
      <c r="AP99" s="129">
        <v>155452.6324930595</v>
      </c>
    </row>
    <row r="100" spans="2:42" x14ac:dyDescent="0.35">
      <c r="B100" s="128"/>
      <c r="C100" s="128" t="s">
        <v>2302</v>
      </c>
      <c r="D100" s="129">
        <v>7708.3339999999998</v>
      </c>
      <c r="E100" s="130">
        <v>7785.3340471996062</v>
      </c>
      <c r="F100" s="130">
        <v>7802.4114723883267</v>
      </c>
      <c r="G100" s="130">
        <v>7819.5263575561958</v>
      </c>
      <c r="H100" s="130">
        <v>7836.6787848730974</v>
      </c>
      <c r="I100" s="130">
        <v>7793.9088366891583</v>
      </c>
      <c r="J100" s="130">
        <v>7739.0718087809009</v>
      </c>
      <c r="K100" s="130">
        <v>7673.2826478397174</v>
      </c>
      <c r="L100" s="130">
        <v>7597.697078868825</v>
      </c>
      <c r="M100" s="130">
        <v>7518.4466613143386</v>
      </c>
      <c r="N100" s="130">
        <v>7446.4212208948393</v>
      </c>
      <c r="O100" s="130">
        <v>7381.4499002740959</v>
      </c>
      <c r="P100" s="130">
        <v>7323.3701090882669</v>
      </c>
      <c r="Q100" s="130">
        <v>7272.0272650543448</v>
      </c>
      <c r="R100" s="131">
        <v>7227.2745454885317</v>
      </c>
      <c r="S100" s="130">
        <v>7188.9726488740125</v>
      </c>
      <c r="T100" s="130">
        <v>7156.9895661312066</v>
      </c>
      <c r="U100" s="130">
        <v>7131.2003612567323</v>
      </c>
      <c r="V100" s="130">
        <v>7111.4869610099777</v>
      </c>
      <c r="W100" s="130">
        <v>7097.7379533383782</v>
      </c>
      <c r="X100" s="130">
        <v>7089.8483942442845</v>
      </c>
      <c r="Y100" s="130">
        <v>7087.71962280767</v>
      </c>
      <c r="Z100" s="130">
        <v>7091.2590840898465</v>
      </c>
      <c r="AA100" s="130">
        <v>7100.3801596539524</v>
      </c>
      <c r="AB100" s="130">
        <v>7115.0020054481556</v>
      </c>
      <c r="AC100" s="130">
        <v>7131.8936073336245</v>
      </c>
      <c r="AD100" s="130">
        <v>7150.2293605368377</v>
      </c>
      <c r="AE100" s="130">
        <v>7169.2142404449442</v>
      </c>
      <c r="AF100" s="130">
        <v>7188.0857016956543</v>
      </c>
      <c r="AG100" s="130">
        <v>7206.4903848041149</v>
      </c>
      <c r="AH100" s="130">
        <v>7224.3984351188456</v>
      </c>
      <c r="AI100" s="130">
        <v>7241.8887831816228</v>
      </c>
      <c r="AJ100" s="130">
        <v>7259.0332146517558</v>
      </c>
      <c r="AK100" s="130">
        <v>7275.8966681541497</v>
      </c>
      <c r="AL100" s="130">
        <v>7292.537516696797</v>
      </c>
      <c r="AM100" s="130">
        <v>7309.0078333354386</v>
      </c>
      <c r="AN100" s="130">
        <v>7325.3536417321266</v>
      </c>
      <c r="AO100" s="130">
        <v>7341.6151522245655</v>
      </c>
      <c r="AP100" s="129">
        <v>7357.826983994566</v>
      </c>
    </row>
    <row r="101" spans="2:42" x14ac:dyDescent="0.35">
      <c r="B101" s="128"/>
      <c r="C101" s="128" t="s">
        <v>2303</v>
      </c>
      <c r="D101" s="129">
        <v>77780.952999999994</v>
      </c>
      <c r="E101" s="130">
        <v>78914.748095768955</v>
      </c>
      <c r="F101" s="130">
        <v>79784.261414005741</v>
      </c>
      <c r="G101" s="130">
        <v>80663.355367406868</v>
      </c>
      <c r="H101" s="130">
        <v>81552.135519128438</v>
      </c>
      <c r="I101" s="130">
        <v>82176.950595462389</v>
      </c>
      <c r="J101" s="130">
        <v>82659.623504953997</v>
      </c>
      <c r="K101" s="130">
        <v>83007.570391788002</v>
      </c>
      <c r="L101" s="130">
        <v>83229.068565657377</v>
      </c>
      <c r="M101" s="130">
        <v>83333.146170925538</v>
      </c>
      <c r="N101" s="130">
        <v>83329.468355281657</v>
      </c>
      <c r="O101" s="130">
        <v>83257.957519730873</v>
      </c>
      <c r="P101" s="130">
        <v>83263.879440082004</v>
      </c>
      <c r="Q101" s="130">
        <v>83346.132673883782</v>
      </c>
      <c r="R101" s="131">
        <v>83503.694715140067</v>
      </c>
      <c r="S101" s="130">
        <v>83735.619954847367</v>
      </c>
      <c r="T101" s="130">
        <v>84041.037734598445</v>
      </c>
      <c r="U101" s="130">
        <v>84419.150490247674</v>
      </c>
      <c r="V101" s="130">
        <v>84869.231982752142</v>
      </c>
      <c r="W101" s="130">
        <v>85390.625613417229</v>
      </c>
      <c r="X101" s="130">
        <v>85982.742820885614</v>
      </c>
      <c r="Y101" s="130">
        <v>86645.061557315305</v>
      </c>
      <c r="Z101" s="130">
        <v>87377.12484129511</v>
      </c>
      <c r="AA101" s="130">
        <v>88178.539385145341</v>
      </c>
      <c r="AB101" s="130">
        <v>89048.974294347325</v>
      </c>
      <c r="AC101" s="130">
        <v>89973.751521148573</v>
      </c>
      <c r="AD101" s="130">
        <v>90944.116862927709</v>
      </c>
      <c r="AE101" s="130">
        <v>91951.41530994256</v>
      </c>
      <c r="AF101" s="130">
        <v>92987.123897338257</v>
      </c>
      <c r="AG101" s="130">
        <v>94064.085223589296</v>
      </c>
      <c r="AH101" s="130">
        <v>95153.071207486588</v>
      </c>
      <c r="AI101" s="130">
        <v>96247.697589888994</v>
      </c>
      <c r="AJ101" s="130">
        <v>97348.947398707911</v>
      </c>
      <c r="AK101" s="130">
        <v>98457.733937291108</v>
      </c>
      <c r="AL101" s="130">
        <v>99574.903494985949</v>
      </c>
      <c r="AM101" s="130">
        <v>100701.237899894</v>
      </c>
      <c r="AN101" s="130">
        <v>101837.45691993643</v>
      </c>
      <c r="AO101" s="130">
        <v>102984.22051806036</v>
      </c>
      <c r="AP101" s="129">
        <v>104142.13096713711</v>
      </c>
    </row>
    <row r="102" spans="2:42" x14ac:dyDescent="0.35">
      <c r="B102" s="128"/>
      <c r="C102" s="128" t="s">
        <v>2304</v>
      </c>
      <c r="D102" s="129">
        <v>11734.21</v>
      </c>
      <c r="E102" s="130">
        <v>11813.197595982208</v>
      </c>
      <c r="F102" s="130">
        <v>11877.275896538255</v>
      </c>
      <c r="G102" s="130">
        <v>11941.701776872662</v>
      </c>
      <c r="H102" s="130">
        <v>12006.477122361623</v>
      </c>
      <c r="I102" s="130">
        <v>12056.348828608172</v>
      </c>
      <c r="J102" s="130">
        <v>12083.200633372733</v>
      </c>
      <c r="K102" s="130">
        <v>12088.228718283544</v>
      </c>
      <c r="L102" s="130">
        <v>12072.762811485862</v>
      </c>
      <c r="M102" s="130">
        <v>12038.248568483561</v>
      </c>
      <c r="N102" s="130">
        <v>11986.229384909775</v>
      </c>
      <c r="O102" s="130">
        <v>11918.327920031245</v>
      </c>
      <c r="P102" s="130">
        <v>11839.45227482114</v>
      </c>
      <c r="Q102" s="130">
        <v>11771.535871010423</v>
      </c>
      <c r="R102" s="131">
        <v>11714.354039909253</v>
      </c>
      <c r="S102" s="130">
        <v>11667.694145686135</v>
      </c>
      <c r="T102" s="130">
        <v>11631.355227563583</v>
      </c>
      <c r="U102" s="130">
        <v>11605.14765688079</v>
      </c>
      <c r="V102" s="130">
        <v>11588.892808517832</v>
      </c>
      <c r="W102" s="130">
        <v>11582.422746195223</v>
      </c>
      <c r="X102" s="130">
        <v>11585.579921181326</v>
      </c>
      <c r="Y102" s="130">
        <v>11598.216883958014</v>
      </c>
      <c r="Z102" s="130">
        <v>11620.196008412386</v>
      </c>
      <c r="AA102" s="130">
        <v>11651.389228138985</v>
      </c>
      <c r="AB102" s="130">
        <v>11691.677784453146</v>
      </c>
      <c r="AC102" s="130">
        <v>11740.149090994759</v>
      </c>
      <c r="AD102" s="130">
        <v>11795.441912560893</v>
      </c>
      <c r="AE102" s="130">
        <v>11856.217790432696</v>
      </c>
      <c r="AF102" s="130">
        <v>11921.166437841435</v>
      </c>
      <c r="AG102" s="130">
        <v>12016.624573722573</v>
      </c>
      <c r="AH102" s="130">
        <v>12113.678938858853</v>
      </c>
      <c r="AI102" s="130">
        <v>12211.155739952888</v>
      </c>
      <c r="AJ102" s="130">
        <v>12308.093528612186</v>
      </c>
      <c r="AK102" s="130">
        <v>12404.645339594454</v>
      </c>
      <c r="AL102" s="130">
        <v>12500.952877177475</v>
      </c>
      <c r="AM102" s="130">
        <v>12597.146983620436</v>
      </c>
      <c r="AN102" s="130">
        <v>12693.348082155957</v>
      </c>
      <c r="AO102" s="130">
        <v>12789.666595547198</v>
      </c>
      <c r="AP102" s="129">
        <v>12886.203341197048</v>
      </c>
    </row>
    <row r="103" spans="2:42" x14ac:dyDescent="0.35">
      <c r="B103" s="128"/>
      <c r="C103" s="128" t="s">
        <v>2305</v>
      </c>
      <c r="D103" s="129">
        <v>96381.471999999994</v>
      </c>
      <c r="E103" s="130">
        <v>97535.58135424697</v>
      </c>
      <c r="F103" s="130">
        <v>98394.698956656663</v>
      </c>
      <c r="G103" s="130">
        <v>99261.383880084206</v>
      </c>
      <c r="H103" s="130">
        <v>100135.70277937083</v>
      </c>
      <c r="I103" s="130">
        <v>100715.22989647013</v>
      </c>
      <c r="J103" s="130">
        <v>101115.26563675998</v>
      </c>
      <c r="K103" s="130">
        <v>101345.51424486285</v>
      </c>
      <c r="L103" s="130">
        <v>101416.72565660001</v>
      </c>
      <c r="M103" s="130">
        <v>101340.55427185756</v>
      </c>
      <c r="N103" s="130">
        <v>101129.41380202606</v>
      </c>
      <c r="O103" s="130">
        <v>100798.43699059024</v>
      </c>
      <c r="P103" s="130">
        <v>100560.45263304751</v>
      </c>
      <c r="Q103" s="130">
        <v>100413.87667400822</v>
      </c>
      <c r="R103" s="131">
        <v>100357.22286933807</v>
      </c>
      <c r="S103" s="130">
        <v>100389.10007401531</v>
      </c>
      <c r="T103" s="130">
        <v>100508.2096479388</v>
      </c>
      <c r="U103" s="130">
        <v>100713.34297577702</v>
      </c>
      <c r="V103" s="130">
        <v>101003.37909709974</v>
      </c>
      <c r="W103" s="130">
        <v>101377.28244318024</v>
      </c>
      <c r="X103" s="130">
        <v>101834.10067699819</v>
      </c>
      <c r="Y103" s="130">
        <v>102372.96263310808</v>
      </c>
      <c r="Z103" s="130">
        <v>102993.07635417118</v>
      </c>
      <c r="AA103" s="130">
        <v>103693.72722107447</v>
      </c>
      <c r="AB103" s="130">
        <v>104474.27617368358</v>
      </c>
      <c r="AC103" s="130">
        <v>105318.23733518366</v>
      </c>
      <c r="AD103" s="130">
        <v>106214.6628415991</v>
      </c>
      <c r="AE103" s="130">
        <v>107152.76414071344</v>
      </c>
      <c r="AF103" s="130">
        <v>108121.95303971501</v>
      </c>
      <c r="AG103" s="130">
        <v>108978.17168458244</v>
      </c>
      <c r="AH103" s="130">
        <v>109844.83536152907</v>
      </c>
      <c r="AI103" s="130">
        <v>110712.13073250707</v>
      </c>
      <c r="AJ103" s="130">
        <v>111581.0512757751</v>
      </c>
      <c r="AK103" s="130">
        <v>112452.5030948967</v>
      </c>
      <c r="AL103" s="130">
        <v>113327.30826768516</v>
      </c>
      <c r="AM103" s="130">
        <v>114206.20799874129</v>
      </c>
      <c r="AN103" s="130">
        <v>115089.86558331555</v>
      </c>
      <c r="AO103" s="130">
        <v>115978.86918986173</v>
      </c>
      <c r="AP103" s="129">
        <v>116873.73446829953</v>
      </c>
    </row>
    <row r="104" spans="2:42" x14ac:dyDescent="0.35">
      <c r="B104" s="128"/>
      <c r="C104" s="128" t="s">
        <v>2306</v>
      </c>
      <c r="D104" s="129">
        <v>365467.266</v>
      </c>
      <c r="E104" s="130">
        <v>369409.16470823798</v>
      </c>
      <c r="F104" s="130">
        <v>372693.45154022449</v>
      </c>
      <c r="G104" s="130">
        <v>376006.9378101927</v>
      </c>
      <c r="H104" s="130">
        <v>379349.8831200659</v>
      </c>
      <c r="I104" s="130">
        <v>382035.99537979683</v>
      </c>
      <c r="J104" s="130">
        <v>384019.29388561001</v>
      </c>
      <c r="K104" s="130">
        <v>385333.8541727782</v>
      </c>
      <c r="L104" s="130">
        <v>386018.05549655511</v>
      </c>
      <c r="M104" s="130">
        <v>386114.05809558393</v>
      </c>
      <c r="N104" s="130">
        <v>385667.26016134775</v>
      </c>
      <c r="O104" s="130">
        <v>384725.74300695781</v>
      </c>
      <c r="P104" s="130">
        <v>383651.27031499741</v>
      </c>
      <c r="Q104" s="130">
        <v>382928.54738280113</v>
      </c>
      <c r="R104" s="131">
        <v>382551.73332390509</v>
      </c>
      <c r="S104" s="130">
        <v>382515.3550839565</v>
      </c>
      <c r="T104" s="130">
        <v>382814.29733442469</v>
      </c>
      <c r="U104" s="130">
        <v>383443.79280850006</v>
      </c>
      <c r="V104" s="130">
        <v>384399.41306456976</v>
      </c>
      <c r="W104" s="130">
        <v>385677.05966323079</v>
      </c>
      <c r="X104" s="130">
        <v>387272.95574434561</v>
      </c>
      <c r="Y104" s="130">
        <v>389183.63799117639</v>
      </c>
      <c r="Z104" s="130">
        <v>391405.9489691442</v>
      </c>
      <c r="AA104" s="130">
        <v>393937.02982725116</v>
      </c>
      <c r="AB104" s="130">
        <v>396774.31335067935</v>
      </c>
      <c r="AC104" s="130">
        <v>399879.38293248578</v>
      </c>
      <c r="AD104" s="130">
        <v>403210.30697731726</v>
      </c>
      <c r="AE104" s="130">
        <v>406725.64648698678</v>
      </c>
      <c r="AF104" s="130">
        <v>410384.62252723047</v>
      </c>
      <c r="AG104" s="130">
        <v>414529.52930053521</v>
      </c>
      <c r="AH104" s="130">
        <v>418740.44447393698</v>
      </c>
      <c r="AI104" s="130">
        <v>422979.7602711544</v>
      </c>
      <c r="AJ104" s="130">
        <v>427227.39279093314</v>
      </c>
      <c r="AK104" s="130">
        <v>431487.84963693109</v>
      </c>
      <c r="AL104" s="130">
        <v>435765.30391120596</v>
      </c>
      <c r="AM104" s="130">
        <v>440063.60744278767</v>
      </c>
      <c r="AN104" s="130">
        <v>444386.30326374865</v>
      </c>
      <c r="AO104" s="130">
        <v>448736.63736248424</v>
      </c>
      <c r="AP104" s="129">
        <v>453117.56974252954</v>
      </c>
    </row>
    <row r="105" spans="2:42" x14ac:dyDescent="0.35">
      <c r="B105" s="128"/>
      <c r="C105" s="128" t="s">
        <v>2307</v>
      </c>
      <c r="D105" s="129">
        <v>29723.367999999999</v>
      </c>
      <c r="E105" s="130">
        <v>30234.667616909159</v>
      </c>
      <c r="F105" s="130">
        <v>30529.19669000799</v>
      </c>
      <c r="G105" s="130">
        <v>30826.5948991595</v>
      </c>
      <c r="H105" s="130">
        <v>31126.890193868308</v>
      </c>
      <c r="I105" s="130">
        <v>31210.498795907333</v>
      </c>
      <c r="J105" s="130">
        <v>31245.608840338926</v>
      </c>
      <c r="K105" s="130">
        <v>31235.767199494425</v>
      </c>
      <c r="L105" s="130">
        <v>31184.75509393333</v>
      </c>
      <c r="M105" s="130">
        <v>31098.270286934658</v>
      </c>
      <c r="N105" s="130">
        <v>31040.772889495118</v>
      </c>
      <c r="O105" s="130">
        <v>31011.789724986</v>
      </c>
      <c r="P105" s="130">
        <v>31010.877890610802</v>
      </c>
      <c r="Q105" s="130">
        <v>31037.623932575771</v>
      </c>
      <c r="R105" s="131">
        <v>31091.643057560937</v>
      </c>
      <c r="S105" s="130">
        <v>31172.578379296207</v>
      </c>
      <c r="T105" s="130">
        <v>31280.100199093675</v>
      </c>
      <c r="U105" s="130">
        <v>31413.905319232344</v>
      </c>
      <c r="V105" s="130">
        <v>31573.716388134657</v>
      </c>
      <c r="W105" s="130">
        <v>31759.281276316251</v>
      </c>
      <c r="X105" s="130">
        <v>31970.372482130595</v>
      </c>
      <c r="Y105" s="130">
        <v>32206.786566369286</v>
      </c>
      <c r="Z105" s="130">
        <v>32468.343614816164</v>
      </c>
      <c r="AA105" s="130">
        <v>32754.886727890014</v>
      </c>
      <c r="AB105" s="130">
        <v>33066.281536545452</v>
      </c>
      <c r="AC105" s="130">
        <v>33390.857217319681</v>
      </c>
      <c r="AD105" s="130">
        <v>33725.380126395772</v>
      </c>
      <c r="AE105" s="130">
        <v>34066.686485217528</v>
      </c>
      <c r="AF105" s="130">
        <v>34411.691661105324</v>
      </c>
      <c r="AG105" s="130">
        <v>34726.314226619557</v>
      </c>
      <c r="AH105" s="130">
        <v>35041.978258898329</v>
      </c>
      <c r="AI105" s="130">
        <v>35358.990055230504</v>
      </c>
      <c r="AJ105" s="130">
        <v>35677.629881214329</v>
      </c>
      <c r="AK105" s="130">
        <v>35998.152954959529</v>
      </c>
      <c r="AL105" s="130">
        <v>36320.790372746022</v>
      </c>
      <c r="AM105" s="130">
        <v>36645.749978417036</v>
      </c>
      <c r="AN105" s="130">
        <v>36973.217178676496</v>
      </c>
      <c r="AO105" s="130">
        <v>37303.355706356429</v>
      </c>
      <c r="AP105" s="129">
        <v>37636.308333621128</v>
      </c>
    </row>
    <row r="106" spans="2:42" x14ac:dyDescent="0.35">
      <c r="B106" s="128"/>
      <c r="C106" s="128" t="s">
        <v>2308</v>
      </c>
      <c r="D106" s="129">
        <v>5510.7650000000003</v>
      </c>
      <c r="E106" s="130">
        <v>5643.9781827979841</v>
      </c>
      <c r="F106" s="130">
        <v>5656.3584627704504</v>
      </c>
      <c r="G106" s="130">
        <v>5668.7658993560772</v>
      </c>
      <c r="H106" s="130">
        <v>5681.2005521239244</v>
      </c>
      <c r="I106" s="130">
        <v>5608.4444724918594</v>
      </c>
      <c r="J106" s="130">
        <v>5541.2922280975272</v>
      </c>
      <c r="K106" s="130">
        <v>5479.6023823640471</v>
      </c>
      <c r="L106" s="130">
        <v>5423.2400444751711</v>
      </c>
      <c r="M106" s="130">
        <v>5372.0766595287078</v>
      </c>
      <c r="N106" s="130">
        <v>5325.9898070053523</v>
      </c>
      <c r="O106" s="130">
        <v>5284.8630072625156</v>
      </c>
      <c r="P106" s="130">
        <v>5248.5855357736928</v>
      </c>
      <c r="Q106" s="130">
        <v>5217.0522448443944</v>
      </c>
      <c r="R106" s="131">
        <v>5190.1633925458609</v>
      </c>
      <c r="S106" s="130">
        <v>5167.8244786175301</v>
      </c>
      <c r="T106" s="130">
        <v>5149.9460870986804</v>
      </c>
      <c r="U106" s="130">
        <v>5136.443735458759</v>
      </c>
      <c r="V106" s="130">
        <v>5127.2377300046719</v>
      </c>
      <c r="W106" s="130">
        <v>5122.2530273517832</v>
      </c>
      <c r="X106" s="130">
        <v>5121.419101753515</v>
      </c>
      <c r="Y106" s="130">
        <v>5124.6698180922904</v>
      </c>
      <c r="Z106" s="130">
        <v>5131.9433103421734</v>
      </c>
      <c r="AA106" s="130">
        <v>5143.1818653208638</v>
      </c>
      <c r="AB106" s="130">
        <v>5158.3318115557331</v>
      </c>
      <c r="AC106" s="130">
        <v>5172.8582547648211</v>
      </c>
      <c r="AD106" s="130">
        <v>5186.8400094985418</v>
      </c>
      <c r="AE106" s="130">
        <v>5200.3497919064921</v>
      </c>
      <c r="AF106" s="130">
        <v>5213.454485096232</v>
      </c>
      <c r="AG106" s="130">
        <v>5226.2986972096833</v>
      </c>
      <c r="AH106" s="130">
        <v>5238.8541964321075</v>
      </c>
      <c r="AI106" s="130">
        <v>5251.1719023912792</v>
      </c>
      <c r="AJ106" s="130">
        <v>5263.2978273003655</v>
      </c>
      <c r="AK106" s="130">
        <v>5275.2732771832671</v>
      </c>
      <c r="AL106" s="130">
        <v>5287.1350418045367</v>
      </c>
      <c r="AM106" s="130">
        <v>5298.9155737672345</v>
      </c>
      <c r="AN106" s="130">
        <v>5310.6431572206839</v>
      </c>
      <c r="AO106" s="130">
        <v>5322.3420665996218</v>
      </c>
      <c r="AP106" s="129">
        <v>5334.0327157965548</v>
      </c>
    </row>
    <row r="107" spans="2:42" x14ac:dyDescent="0.35">
      <c r="B107" s="128"/>
      <c r="C107" s="128" t="s">
        <v>2309</v>
      </c>
      <c r="D107" s="129">
        <v>107794.985</v>
      </c>
      <c r="E107" s="130">
        <v>109012.9646789604</v>
      </c>
      <c r="F107" s="130">
        <v>110214.11182744778</v>
      </c>
      <c r="G107" s="130">
        <v>111428.49368133527</v>
      </c>
      <c r="H107" s="130">
        <v>112656.25606574285</v>
      </c>
      <c r="I107" s="130">
        <v>113867.62341254826</v>
      </c>
      <c r="J107" s="130">
        <v>114866.18567072344</v>
      </c>
      <c r="K107" s="130">
        <v>115660.15881390838</v>
      </c>
      <c r="L107" s="130">
        <v>116259.19307731105</v>
      </c>
      <c r="M107" s="130">
        <v>116674.23090092988</v>
      </c>
      <c r="N107" s="130">
        <v>116917.35607196942</v>
      </c>
      <c r="O107" s="130">
        <v>117001.63655720193</v>
      </c>
      <c r="P107" s="130">
        <v>116940.96350830546</v>
      </c>
      <c r="Q107" s="130">
        <v>116897.89090993929</v>
      </c>
      <c r="R107" s="131">
        <v>116962.71635375811</v>
      </c>
      <c r="S107" s="130">
        <v>117133.95187052155</v>
      </c>
      <c r="T107" s="130">
        <v>117410.21880578455</v>
      </c>
      <c r="U107" s="130">
        <v>117790.24502543468</v>
      </c>
      <c r="V107" s="130">
        <v>118272.8622496676</v>
      </c>
      <c r="W107" s="130">
        <v>118857.00351127048</v>
      </c>
      <c r="X107" s="130">
        <v>119541.7007342462</v>
      </c>
      <c r="Y107" s="130">
        <v>120326.0824289694</v>
      </c>
      <c r="Z107" s="130">
        <v>121209.3715002169</v>
      </c>
      <c r="AA107" s="130">
        <v>122190.88316456275</v>
      </c>
      <c r="AB107" s="130">
        <v>123270.02297376908</v>
      </c>
      <c r="AC107" s="130">
        <v>124444.71004620471</v>
      </c>
      <c r="AD107" s="130">
        <v>125702.54570544955</v>
      </c>
      <c r="AE107" s="130">
        <v>127031.18748338084</v>
      </c>
      <c r="AF107" s="130">
        <v>128418.40300338258</v>
      </c>
      <c r="AG107" s="130">
        <v>129881.41124952117</v>
      </c>
      <c r="AH107" s="130">
        <v>131379.26147227851</v>
      </c>
      <c r="AI107" s="130">
        <v>132900.35449428117</v>
      </c>
      <c r="AJ107" s="130">
        <v>134433.36303344689</v>
      </c>
      <c r="AK107" s="130">
        <v>135975.04634381091</v>
      </c>
      <c r="AL107" s="130">
        <v>137526.73251511573</v>
      </c>
      <c r="AM107" s="130">
        <v>139089.65378159686</v>
      </c>
      <c r="AN107" s="130">
        <v>140664.95020994399</v>
      </c>
      <c r="AO107" s="130">
        <v>142253.67317026784</v>
      </c>
      <c r="AP107" s="129">
        <v>143856.78859844932</v>
      </c>
    </row>
    <row r="108" spans="2:42" x14ac:dyDescent="0.35">
      <c r="B108" s="128"/>
      <c r="C108" s="128" t="s">
        <v>2310</v>
      </c>
      <c r="D108" s="129">
        <v>92373.978000000003</v>
      </c>
      <c r="E108" s="130">
        <v>94138.310178586675</v>
      </c>
      <c r="F108" s="130">
        <v>95055.35248218663</v>
      </c>
      <c r="G108" s="130">
        <v>95981.328094500073</v>
      </c>
      <c r="H108" s="130">
        <v>96916.324038780207</v>
      </c>
      <c r="I108" s="130">
        <v>97004.291186011629</v>
      </c>
      <c r="J108" s="130">
        <v>96951.729440916097</v>
      </c>
      <c r="K108" s="130">
        <v>96770.431919462979</v>
      </c>
      <c r="L108" s="130">
        <v>96472.784444789751</v>
      </c>
      <c r="M108" s="130">
        <v>96248.535442823704</v>
      </c>
      <c r="N108" s="130">
        <v>96113.373466161109</v>
      </c>
      <c r="O108" s="130">
        <v>96065.87830437356</v>
      </c>
      <c r="P108" s="130">
        <v>96104.722289306606</v>
      </c>
      <c r="Q108" s="130">
        <v>96228.667794564695</v>
      </c>
      <c r="R108" s="131">
        <v>96436.564845649831</v>
      </c>
      <c r="S108" s="130">
        <v>96727.348837120662</v>
      </c>
      <c r="T108" s="130">
        <v>97100.03835328079</v>
      </c>
      <c r="U108" s="130">
        <v>97553.733089042027</v>
      </c>
      <c r="V108" s="130">
        <v>98087.611867740299</v>
      </c>
      <c r="W108" s="130">
        <v>98700.930752809436</v>
      </c>
      <c r="X108" s="130">
        <v>99393.02125034084</v>
      </c>
      <c r="Y108" s="130">
        <v>100163.28859967594</v>
      </c>
      <c r="Z108" s="130">
        <v>101011.21014929283</v>
      </c>
      <c r="AA108" s="130">
        <v>101936.33381535896</v>
      </c>
      <c r="AB108" s="130">
        <v>102938.27662042869</v>
      </c>
      <c r="AC108" s="130">
        <v>103971.66346776226</v>
      </c>
      <c r="AD108" s="130">
        <v>105026.66953792862</v>
      </c>
      <c r="AE108" s="130">
        <v>106093.71965979494</v>
      </c>
      <c r="AF108" s="130">
        <v>107163.51198995145</v>
      </c>
      <c r="AG108" s="130">
        <v>108139.28296465361</v>
      </c>
      <c r="AH108" s="130">
        <v>109118.82652968062</v>
      </c>
      <c r="AI108" s="130">
        <v>110103.05076604396</v>
      </c>
      <c r="AJ108" s="130">
        <v>111092.78468524224</v>
      </c>
      <c r="AK108" s="130">
        <v>112088.78118738388</v>
      </c>
      <c r="AL108" s="130">
        <v>113091.71984149201</v>
      </c>
      <c r="AM108" s="130">
        <v>114102.20949488114</v>
      </c>
      <c r="AN108" s="130">
        <v>115120.7907181676</v>
      </c>
      <c r="AO108" s="130">
        <v>116147.93809216024</v>
      </c>
      <c r="AP108" s="129">
        <v>117184.0623425754</v>
      </c>
    </row>
    <row r="109" spans="2:42" x14ac:dyDescent="0.35">
      <c r="B109" s="128"/>
      <c r="C109" s="128" t="s">
        <v>2311</v>
      </c>
      <c r="D109" s="129">
        <v>30817.241000000002</v>
      </c>
      <c r="E109" s="130">
        <v>30997.428159297586</v>
      </c>
      <c r="F109" s="130">
        <v>31123.580649568972</v>
      </c>
      <c r="G109" s="130">
        <v>31250.246551815049</v>
      </c>
      <c r="H109" s="130">
        <v>31377.427955505915</v>
      </c>
      <c r="I109" s="130">
        <v>31450.580958615334</v>
      </c>
      <c r="J109" s="130">
        <v>31464.096179876855</v>
      </c>
      <c r="K109" s="130">
        <v>31421.34262734088</v>
      </c>
      <c r="L109" s="130">
        <v>31326.018462499509</v>
      </c>
      <c r="M109" s="130">
        <v>31182.103381991841</v>
      </c>
      <c r="N109" s="130">
        <v>30993.809853972984</v>
      </c>
      <c r="O109" s="130">
        <v>30765.533940120928</v>
      </c>
      <c r="P109" s="130">
        <v>30524.523167541895</v>
      </c>
      <c r="Q109" s="130">
        <v>30311.950829501366</v>
      </c>
      <c r="R109" s="131">
        <v>30127.202253899857</v>
      </c>
      <c r="S109" s="130">
        <v>29969.69444897124</v>
      </c>
      <c r="T109" s="130">
        <v>29838.875142846297</v>
      </c>
      <c r="U109" s="130">
        <v>29734.221862533828</v>
      </c>
      <c r="V109" s="130">
        <v>29655.241050969704</v>
      </c>
      <c r="W109" s="130">
        <v>29601.467220835766</v>
      </c>
      <c r="X109" s="130">
        <v>29572.462143899953</v>
      </c>
      <c r="Y109" s="130">
        <v>29567.814074676804</v>
      </c>
      <c r="Z109" s="130">
        <v>29587.137007253543</v>
      </c>
      <c r="AA109" s="130">
        <v>29630.069964171329</v>
      </c>
      <c r="AB109" s="130">
        <v>29696.276316294177</v>
      </c>
      <c r="AC109" s="130">
        <v>29782.572290534048</v>
      </c>
      <c r="AD109" s="130">
        <v>29885.393814978124</v>
      </c>
      <c r="AE109" s="130">
        <v>30001.248759500071</v>
      </c>
      <c r="AF109" s="130">
        <v>30126.730503773004</v>
      </c>
      <c r="AG109" s="130">
        <v>30286.404097508021</v>
      </c>
      <c r="AH109" s="130">
        <v>30449.024506842845</v>
      </c>
      <c r="AI109" s="130">
        <v>30611.531419946081</v>
      </c>
      <c r="AJ109" s="130">
        <v>30772.181154164224</v>
      </c>
      <c r="AK109" s="130">
        <v>30931.324182006494</v>
      </c>
      <c r="AL109" s="130">
        <v>31089.281821042608</v>
      </c>
      <c r="AM109" s="130">
        <v>31246.347433279319</v>
      </c>
      <c r="AN109" s="130">
        <v>31402.78755851902</v>
      </c>
      <c r="AO109" s="130">
        <v>31558.842984395662</v>
      </c>
      <c r="AP109" s="129">
        <v>31714.729755659777</v>
      </c>
    </row>
    <row r="110" spans="2:42" x14ac:dyDescent="0.35">
      <c r="B110" s="128"/>
      <c r="C110" s="128" t="s">
        <v>2312</v>
      </c>
      <c r="D110" s="129">
        <v>68820.09</v>
      </c>
      <c r="E110" s="130">
        <v>69787.315769621957</v>
      </c>
      <c r="F110" s="130">
        <v>70033.523096841134</v>
      </c>
      <c r="G110" s="130">
        <v>70280.599035315914</v>
      </c>
      <c r="H110" s="130">
        <v>70528.54664947791</v>
      </c>
      <c r="I110" s="130">
        <v>70055.485014569917</v>
      </c>
      <c r="J110" s="130">
        <v>69486.02609038238</v>
      </c>
      <c r="K110" s="130">
        <v>68830.556891254586</v>
      </c>
      <c r="L110" s="130">
        <v>68184.731851063261</v>
      </c>
      <c r="M110" s="130">
        <v>67603.821260588258</v>
      </c>
      <c r="N110" s="130">
        <v>67086.344671083702</v>
      </c>
      <c r="O110" s="130">
        <v>66630.895099826739</v>
      </c>
      <c r="P110" s="130">
        <v>66236.136759390894</v>
      </c>
      <c r="Q110" s="130">
        <v>65900.802878979841</v>
      </c>
      <c r="R110" s="131">
        <v>65623.693614648131</v>
      </c>
      <c r="S110" s="130">
        <v>65403.674045355685</v>
      </c>
      <c r="T110" s="130">
        <v>65239.672251918375</v>
      </c>
      <c r="U110" s="130">
        <v>65130.677476029661</v>
      </c>
      <c r="V110" s="130">
        <v>65075.738356635149</v>
      </c>
      <c r="W110" s="130">
        <v>65073.961241046687</v>
      </c>
      <c r="X110" s="130">
        <v>65124.508568282406</v>
      </c>
      <c r="Y110" s="130">
        <v>65226.597322216068</v>
      </c>
      <c r="Z110" s="130">
        <v>65379.497552212211</v>
      </c>
      <c r="AA110" s="130">
        <v>65582.530959013704</v>
      </c>
      <c r="AB110" s="130">
        <v>65835.069543734833</v>
      </c>
      <c r="AC110" s="130">
        <v>66098.540423160288</v>
      </c>
      <c r="AD110" s="130">
        <v>66365.862874576211</v>
      </c>
      <c r="AE110" s="130">
        <v>66630.242844087377</v>
      </c>
      <c r="AF110" s="130">
        <v>66889.65985785285</v>
      </c>
      <c r="AG110" s="130">
        <v>67216.306966940203</v>
      </c>
      <c r="AH110" s="130">
        <v>67539.016005225378</v>
      </c>
      <c r="AI110" s="130">
        <v>67858.51925801122</v>
      </c>
      <c r="AJ110" s="130">
        <v>68175.485978938654</v>
      </c>
      <c r="AK110" s="130">
        <v>68490.524968285812</v>
      </c>
      <c r="AL110" s="130">
        <v>68804.18700834451</v>
      </c>
      <c r="AM110" s="130">
        <v>69116.967161703549</v>
      </c>
      <c r="AN110" s="130">
        <v>69429.306937999572</v>
      </c>
      <c r="AO110" s="130">
        <v>69741.596334439848</v>
      </c>
      <c r="AP110" s="129">
        <v>70054.175755154298</v>
      </c>
    </row>
    <row r="111" spans="2:42" x14ac:dyDescent="0.35">
      <c r="B111" s="128"/>
      <c r="C111" s="128" t="s">
        <v>2313</v>
      </c>
      <c r="D111" s="129">
        <v>16971.353999999999</v>
      </c>
      <c r="E111" s="130">
        <v>17160.514301782885</v>
      </c>
      <c r="F111" s="130">
        <v>17327.682349907107</v>
      </c>
      <c r="G111" s="130">
        <v>17496.478854837587</v>
      </c>
      <c r="H111" s="130">
        <v>17666.919680081737</v>
      </c>
      <c r="I111" s="130">
        <v>17815.415843680305</v>
      </c>
      <c r="J111" s="130">
        <v>17931.001648800669</v>
      </c>
      <c r="K111" s="130">
        <v>18015.160805254989</v>
      </c>
      <c r="L111" s="130">
        <v>18069.585778977391</v>
      </c>
      <c r="M111" s="130">
        <v>18096.154155056734</v>
      </c>
      <c r="N111" s="130">
        <v>18096.903908471937</v>
      </c>
      <c r="O111" s="130">
        <v>18074.007976509511</v>
      </c>
      <c r="P111" s="130">
        <v>18035.823428362</v>
      </c>
      <c r="Q111" s="130">
        <v>18014.274831743987</v>
      </c>
      <c r="R111" s="131">
        <v>18009.099980059469</v>
      </c>
      <c r="S111" s="130">
        <v>18020.053903721764</v>
      </c>
      <c r="T111" s="130">
        <v>18046.908406251798</v>
      </c>
      <c r="U111" s="130">
        <v>18089.451620959222</v>
      </c>
      <c r="V111" s="130">
        <v>18147.487587531563</v>
      </c>
      <c r="W111" s="130">
        <v>18220.835847882929</v>
      </c>
      <c r="X111" s="130">
        <v>18309.331060639324</v>
      </c>
      <c r="Y111" s="130">
        <v>18412.822633662039</v>
      </c>
      <c r="Z111" s="130">
        <v>18531.174374034421</v>
      </c>
      <c r="AA111" s="130">
        <v>18664.264154960096</v>
      </c>
      <c r="AB111" s="130">
        <v>18811.9835990428</v>
      </c>
      <c r="AC111" s="130">
        <v>18972.995409018287</v>
      </c>
      <c r="AD111" s="130">
        <v>19145.350705222212</v>
      </c>
      <c r="AE111" s="130">
        <v>19327.118506887698</v>
      </c>
      <c r="AF111" s="130">
        <v>19516.393746803693</v>
      </c>
      <c r="AG111" s="130">
        <v>19693.610594993981</v>
      </c>
      <c r="AH111" s="130">
        <v>19874.565025594544</v>
      </c>
      <c r="AI111" s="130">
        <v>20057.451470162268</v>
      </c>
      <c r="AJ111" s="130">
        <v>20240.833197514068</v>
      </c>
      <c r="AK111" s="130">
        <v>20424.893567083454</v>
      </c>
      <c r="AL111" s="130">
        <v>20609.800590761111</v>
      </c>
      <c r="AM111" s="130">
        <v>20795.707516172428</v>
      </c>
      <c r="AN111" s="130">
        <v>20982.753375492895</v>
      </c>
      <c r="AO111" s="130">
        <v>21171.063501145072</v>
      </c>
      <c r="AP111" s="129">
        <v>21360.750009657291</v>
      </c>
    </row>
    <row r="112" spans="2:42" ht="18" thickBot="1" x14ac:dyDescent="0.4">
      <c r="B112" s="118"/>
      <c r="C112" s="132" t="s">
        <v>2366</v>
      </c>
      <c r="D112" s="133">
        <f t="shared" ref="D112:AP112" si="1">SUM(D61:D111)</f>
        <v>3695346.1119999993</v>
      </c>
      <c r="E112" s="134">
        <f t="shared" si="1"/>
        <v>3745161.132553231</v>
      </c>
      <c r="F112" s="134">
        <f t="shared" si="1"/>
        <v>3773749.6419108165</v>
      </c>
      <c r="G112" s="134">
        <f t="shared" si="1"/>
        <v>3802592.5530837909</v>
      </c>
      <c r="H112" s="134">
        <f t="shared" si="1"/>
        <v>3831692.3340006117</v>
      </c>
      <c r="I112" s="134">
        <f t="shared" si="1"/>
        <v>3839662.9988517831</v>
      </c>
      <c r="J112" s="134">
        <f t="shared" si="1"/>
        <v>3841579.2756633586</v>
      </c>
      <c r="K112" s="134">
        <f t="shared" si="1"/>
        <v>3838080.6737665911</v>
      </c>
      <c r="L112" s="134">
        <f t="shared" si="1"/>
        <v>3830602.692548098</v>
      </c>
      <c r="M112" s="134">
        <f t="shared" si="1"/>
        <v>3821092.170324509</v>
      </c>
      <c r="N112" s="134">
        <f t="shared" si="1"/>
        <v>3810200.125674102</v>
      </c>
      <c r="O112" s="134">
        <f t="shared" si="1"/>
        <v>3798526.3206536784</v>
      </c>
      <c r="P112" s="134">
        <f t="shared" si="1"/>
        <v>3787904.9475235902</v>
      </c>
      <c r="Q112" s="134">
        <f t="shared" si="1"/>
        <v>3780353.8403013698</v>
      </c>
      <c r="R112" s="135">
        <f t="shared" si="1"/>
        <v>3776189.4296787973</v>
      </c>
      <c r="S112" s="134">
        <f t="shared" si="1"/>
        <v>3775357.7138069374</v>
      </c>
      <c r="T112" s="134">
        <f t="shared" si="1"/>
        <v>3777808.2028370537</v>
      </c>
      <c r="U112" s="134">
        <f t="shared" si="1"/>
        <v>3783493.8239065059</v>
      </c>
      <c r="V112" s="134">
        <f t="shared" si="1"/>
        <v>3792370.8303257381</v>
      </c>
      <c r="W112" s="134">
        <f t="shared" si="1"/>
        <v>3804398.7148283632</v>
      </c>
      <c r="X112" s="134">
        <f t="shared" si="1"/>
        <v>3819540.1267517298</v>
      </c>
      <c r="Y112" s="134">
        <f t="shared" si="1"/>
        <v>3837760.7930205646</v>
      </c>
      <c r="Z112" s="134">
        <f t="shared" si="1"/>
        <v>3859029.4428112996</v>
      </c>
      <c r="AA112" s="134">
        <f t="shared" si="1"/>
        <v>3883317.7357795411</v>
      </c>
      <c r="AB112" s="134">
        <f t="shared" si="1"/>
        <v>3910600.1937377811</v>
      </c>
      <c r="AC112" s="134">
        <f t="shared" si="1"/>
        <v>3939728.4262582269</v>
      </c>
      <c r="AD112" s="134">
        <f t="shared" si="1"/>
        <v>3970307.6903069066</v>
      </c>
      <c r="AE112" s="134">
        <f t="shared" si="1"/>
        <v>4001963.562500149</v>
      </c>
      <c r="AF112" s="134">
        <f t="shared" si="1"/>
        <v>4034383.8953044103</v>
      </c>
      <c r="AG112" s="134">
        <f t="shared" si="1"/>
        <v>4069352.7836271529</v>
      </c>
      <c r="AH112" s="134">
        <f t="shared" si="1"/>
        <v>4104668.5378420777</v>
      </c>
      <c r="AI112" s="134">
        <f t="shared" si="1"/>
        <v>4140160.8607583917</v>
      </c>
      <c r="AJ112" s="134">
        <f t="shared" si="1"/>
        <v>4175748.3841065038</v>
      </c>
      <c r="AK112" s="134">
        <f t="shared" si="1"/>
        <v>4211451.3940764042</v>
      </c>
      <c r="AL112" s="134">
        <f t="shared" si="1"/>
        <v>4247305.970296355</v>
      </c>
      <c r="AM112" s="134">
        <f t="shared" si="1"/>
        <v>4283345.1086744163</v>
      </c>
      <c r="AN112" s="134">
        <f t="shared" si="1"/>
        <v>4319598.8392148158</v>
      </c>
      <c r="AO112" s="134">
        <f t="shared" si="1"/>
        <v>4356094.3368649827</v>
      </c>
      <c r="AP112" s="133">
        <f t="shared" si="1"/>
        <v>4392856.0256659202</v>
      </c>
    </row>
    <row r="113" spans="2:42" ht="18.75" thickTop="1" thickBot="1" x14ac:dyDescent="0.4">
      <c r="B113" s="117"/>
      <c r="C113" s="117"/>
      <c r="D113" s="122"/>
      <c r="E113" s="122"/>
      <c r="F113" s="122"/>
      <c r="G113" s="122"/>
      <c r="H113" s="122"/>
      <c r="I113" s="122"/>
      <c r="J113" s="122"/>
      <c r="K113" s="122"/>
      <c r="L113" s="122"/>
      <c r="M113" s="122"/>
      <c r="N113" s="122"/>
      <c r="O113" s="122"/>
      <c r="P113" s="122"/>
      <c r="Q113" s="122"/>
      <c r="R113" s="122"/>
      <c r="S113" s="122"/>
      <c r="T113" s="122"/>
      <c r="U113" s="122"/>
      <c r="V113" s="122"/>
      <c r="W113" s="122"/>
      <c r="X113" s="122"/>
      <c r="Y113" s="122"/>
      <c r="Z113" s="122"/>
      <c r="AA113" s="122"/>
      <c r="AB113" s="122"/>
      <c r="AC113" s="122"/>
      <c r="AD113" s="122"/>
      <c r="AE113" s="122"/>
      <c r="AF113" s="122"/>
      <c r="AG113" s="122"/>
      <c r="AH113" s="122"/>
      <c r="AI113" s="122"/>
      <c r="AJ113" s="122"/>
      <c r="AK113" s="122"/>
      <c r="AL113" s="122"/>
      <c r="AM113" s="122"/>
      <c r="AN113" s="122"/>
      <c r="AO113" s="122"/>
      <c r="AP113" s="122"/>
    </row>
    <row r="114" spans="2:42" ht="22.5" thickTop="1" x14ac:dyDescent="0.45">
      <c r="B114" s="123" t="s">
        <v>2369</v>
      </c>
      <c r="C114" s="124"/>
      <c r="D114" s="125"/>
      <c r="E114" s="126"/>
      <c r="F114" s="126"/>
      <c r="G114" s="126"/>
      <c r="H114" s="126"/>
      <c r="I114" s="126"/>
      <c r="J114" s="126"/>
      <c r="K114" s="126"/>
      <c r="L114" s="126"/>
      <c r="M114" s="126"/>
      <c r="N114" s="126"/>
      <c r="O114" s="126"/>
      <c r="P114" s="126"/>
      <c r="Q114" s="126"/>
      <c r="R114" s="127"/>
      <c r="S114" s="126"/>
      <c r="T114" s="126"/>
      <c r="U114" s="126"/>
      <c r="V114" s="126"/>
      <c r="W114" s="126"/>
      <c r="X114" s="126"/>
      <c r="Y114" s="126"/>
      <c r="Z114" s="126"/>
      <c r="AA114" s="126"/>
      <c r="AB114" s="126"/>
      <c r="AC114" s="126"/>
      <c r="AD114" s="126"/>
      <c r="AE114" s="126"/>
      <c r="AF114" s="126"/>
      <c r="AG114" s="126"/>
      <c r="AH114" s="126"/>
      <c r="AI114" s="126"/>
      <c r="AJ114" s="126"/>
      <c r="AK114" s="126"/>
      <c r="AL114" s="126"/>
      <c r="AM114" s="126"/>
      <c r="AN114" s="126"/>
      <c r="AO114" s="126"/>
      <c r="AP114" s="125"/>
    </row>
    <row r="115" spans="2:42" x14ac:dyDescent="0.35">
      <c r="B115" s="128"/>
      <c r="C115" s="128"/>
      <c r="D115" s="105">
        <f>MainModule!AW$23</f>
        <v>0</v>
      </c>
      <c r="E115" s="106">
        <f>MainModule!AX$23</f>
        <v>0</v>
      </c>
      <c r="F115" s="106">
        <f>MainModule!AY$23</f>
        <v>0</v>
      </c>
      <c r="G115" s="106">
        <f>MainModule!AZ$23</f>
        <v>0</v>
      </c>
      <c r="H115" s="106">
        <f>MainModule!BA$23</f>
        <v>0</v>
      </c>
      <c r="I115" s="106">
        <f>MainModule!BB$23</f>
        <v>273.75799999999998</v>
      </c>
      <c r="J115" s="106">
        <f>MainModule!BC$23</f>
        <v>699.55899369834242</v>
      </c>
      <c r="K115" s="106">
        <f>MainModule!BD$23</f>
        <v>1270.0959280627194</v>
      </c>
      <c r="L115" s="106">
        <f>MainModule!BE$23</f>
        <v>1977.2017865612079</v>
      </c>
      <c r="M115" s="106">
        <f>MainModule!BF$23</f>
        <v>2811.9599332443527</v>
      </c>
      <c r="N115" s="106">
        <f>MainModule!BG$23</f>
        <v>3764.8179574798478</v>
      </c>
      <c r="O115" s="106">
        <f>MainModule!BH$23</f>
        <v>4795.9674375000986</v>
      </c>
      <c r="P115" s="106">
        <f>MainModule!BI$23</f>
        <v>5760.257832601339</v>
      </c>
      <c r="Q115" s="106">
        <f>MainModule!BJ$23</f>
        <v>6658.9070900449005</v>
      </c>
      <c r="R115" s="107">
        <f>MainModule!BK$23</f>
        <v>7493.0555043322674</v>
      </c>
      <c r="S115" s="106">
        <f>MainModule!BL$23</f>
        <v>8263.767770811728</v>
      </c>
      <c r="T115" s="106">
        <f>MainModule!BM$23</f>
        <v>8972.0349463748462</v>
      </c>
      <c r="U115" s="106">
        <f>MainModule!BN$23</f>
        <v>9618.7763202488222</v>
      </c>
      <c r="V115" s="106">
        <f>MainModule!BO$23</f>
        <v>10204.841197772328</v>
      </c>
      <c r="W115" s="106">
        <f>MainModule!BP$23</f>
        <v>10731.010599927944</v>
      </c>
      <c r="X115" s="106">
        <f>MainModule!BQ$23</f>
        <v>11197.998881293996</v>
      </c>
      <c r="Y115" s="106">
        <f>MainModule!BR$23</f>
        <v>11606.455268972004</v>
      </c>
      <c r="Z115" s="106">
        <f>MainModule!BS$23</f>
        <v>11956.965324943127</v>
      </c>
      <c r="AA115" s="106">
        <f>MainModule!BT$23</f>
        <v>12250.052334207647</v>
      </c>
      <c r="AB115" s="106">
        <f>MainModule!BU$23</f>
        <v>12486.178620965738</v>
      </c>
      <c r="AC115" s="106">
        <f>MainModule!BV$23</f>
        <v>12680.155110794642</v>
      </c>
      <c r="AD115" s="106">
        <f>MainModule!BW$23</f>
        <v>12840.870348239911</v>
      </c>
      <c r="AE115" s="106">
        <f>MainModule!BX$23</f>
        <v>12977.115165199357</v>
      </c>
      <c r="AF115" s="106">
        <f>MainModule!BY$23</f>
        <v>13097.549845224701</v>
      </c>
      <c r="AG115" s="106">
        <f>MainModule!BZ$23</f>
        <v>13210.675339623613</v>
      </c>
      <c r="AH115" s="106">
        <f>MainModule!CA$23</f>
        <v>13325.126895106143</v>
      </c>
      <c r="AI115" s="106">
        <f>MainModule!CB$23</f>
        <v>13447.43854281952</v>
      </c>
      <c r="AJ115" s="106">
        <f>MainModule!CC$23</f>
        <v>13576.778707041754</v>
      </c>
      <c r="AK115" s="106">
        <f>MainModule!CD$23</f>
        <v>13712.387235646427</v>
      </c>
      <c r="AL115" s="106">
        <f>MainModule!CE$23</f>
        <v>13853.572708599728</v>
      </c>
      <c r="AM115" s="106">
        <f>MainModule!CF$23</f>
        <v>13999.709904479907</v>
      </c>
      <c r="AN115" s="106">
        <f>MainModule!CG$23</f>
        <v>14150.237418902019</v>
      </c>
      <c r="AO115" s="106">
        <f>MainModule!CH$23</f>
        <v>14304.655429020586</v>
      </c>
      <c r="AP115" s="105">
        <f>MainModule!CI$23</f>
        <v>14462.523598561256</v>
      </c>
    </row>
    <row r="116" spans="2:42" x14ac:dyDescent="0.35">
      <c r="B116" s="128"/>
      <c r="C116" s="128" t="s">
        <v>2265</v>
      </c>
      <c r="D116" s="129">
        <f t="dataTable" ref="D116:AP166" dt2D="0" dtr="0" r1="B2" ca="1"/>
        <v>0</v>
      </c>
      <c r="E116" s="130">
        <v>0</v>
      </c>
      <c r="F116" s="130">
        <v>0</v>
      </c>
      <c r="G116" s="130">
        <v>0</v>
      </c>
      <c r="H116" s="130">
        <v>0</v>
      </c>
      <c r="I116" s="130">
        <v>56.045000000000002</v>
      </c>
      <c r="J116" s="130">
        <v>291.07514581096899</v>
      </c>
      <c r="K116" s="130">
        <v>698.19287332933106</v>
      </c>
      <c r="L116" s="130">
        <v>1269.3888112452396</v>
      </c>
      <c r="M116" s="130">
        <v>1995.6584319983883</v>
      </c>
      <c r="N116" s="130">
        <v>2867.1251414198673</v>
      </c>
      <c r="O116" s="130">
        <v>3873.1678056257915</v>
      </c>
      <c r="P116" s="130">
        <v>5002.5507308027954</v>
      </c>
      <c r="Q116" s="130">
        <v>6093.3905874602115</v>
      </c>
      <c r="R116" s="131">
        <v>7109.8624253231992</v>
      </c>
      <c r="S116" s="130">
        <v>8053.3074135635734</v>
      </c>
      <c r="T116" s="130">
        <v>8924.9813727645433</v>
      </c>
      <c r="U116" s="130">
        <v>9726.0570470898638</v>
      </c>
      <c r="V116" s="130">
        <v>10457.626274303948</v>
      </c>
      <c r="W116" s="130">
        <v>11120.702056961956</v>
      </c>
      <c r="X116" s="130">
        <v>11716.220537958376</v>
      </c>
      <c r="Y116" s="130">
        <v>12245.042883496679</v>
      </c>
      <c r="Z116" s="130">
        <v>12707.957076421138</v>
      </c>
      <c r="AA116" s="130">
        <v>13105.679622734575</v>
      </c>
      <c r="AB116" s="130">
        <v>13438.857174012663</v>
      </c>
      <c r="AC116" s="130">
        <v>13711.017805158181</v>
      </c>
      <c r="AD116" s="130">
        <v>13932.204276709641</v>
      </c>
      <c r="AE116" s="130">
        <v>14112.394187572718</v>
      </c>
      <c r="AF116" s="130">
        <v>14261.457708108841</v>
      </c>
      <c r="AG116" s="130">
        <v>14389.119345171668</v>
      </c>
      <c r="AH116" s="130">
        <v>14504.671388881405</v>
      </c>
      <c r="AI116" s="130">
        <v>14617.462440640687</v>
      </c>
      <c r="AJ116" s="130">
        <v>14736.608597350176</v>
      </c>
      <c r="AK116" s="130">
        <v>14863.071461288146</v>
      </c>
      <c r="AL116" s="130">
        <v>14996.000755120553</v>
      </c>
      <c r="AM116" s="130">
        <v>15134.623828487682</v>
      </c>
      <c r="AN116" s="130">
        <v>15278.242768590793</v>
      </c>
      <c r="AO116" s="130">
        <v>15426.23168284848</v>
      </c>
      <c r="AP116" s="129">
        <v>15578.034146967482</v>
      </c>
    </row>
    <row r="117" spans="2:42" x14ac:dyDescent="0.35">
      <c r="B117" s="128"/>
      <c r="C117" s="128" t="s">
        <v>2264</v>
      </c>
      <c r="D117" s="129">
        <v>0</v>
      </c>
      <c r="E117" s="130">
        <v>0</v>
      </c>
      <c r="F117" s="130">
        <v>0</v>
      </c>
      <c r="G117" s="130">
        <v>0</v>
      </c>
      <c r="H117" s="130">
        <v>0</v>
      </c>
      <c r="I117" s="130">
        <v>1.5169999999999999</v>
      </c>
      <c r="J117" s="130">
        <v>16.303762503116101</v>
      </c>
      <c r="K117" s="130">
        <v>43.802453279626761</v>
      </c>
      <c r="L117" s="130">
        <v>83.373881151393419</v>
      </c>
      <c r="M117" s="130">
        <v>134.30653594466014</v>
      </c>
      <c r="N117" s="130">
        <v>195.82607637883615</v>
      </c>
      <c r="O117" s="130">
        <v>267.10511596942166</v>
      </c>
      <c r="P117" s="130">
        <v>347.27315688353644</v>
      </c>
      <c r="Q117" s="130">
        <v>427.19852982471684</v>
      </c>
      <c r="R117" s="131">
        <v>501.45923661099329</v>
      </c>
      <c r="S117" s="130">
        <v>570.16659658995309</v>
      </c>
      <c r="T117" s="130">
        <v>633.42550228806272</v>
      </c>
      <c r="U117" s="130">
        <v>691.33460148759934</v>
      </c>
      <c r="V117" s="130">
        <v>743.98647148149666</v>
      </c>
      <c r="W117" s="130">
        <v>791.4677857670448</v>
      </c>
      <c r="X117" s="130">
        <v>833.85947342930069</v>
      </c>
      <c r="Y117" s="130">
        <v>871.23687145532676</v>
      </c>
      <c r="Z117" s="130">
        <v>903.66987021098817</v>
      </c>
      <c r="AA117" s="130">
        <v>931.22305230298366</v>
      </c>
      <c r="AB117" s="130">
        <v>953.95582504004028</v>
      </c>
      <c r="AC117" s="130">
        <v>972.00238880404038</v>
      </c>
      <c r="AD117" s="130">
        <v>986.11358624467221</v>
      </c>
      <c r="AE117" s="130">
        <v>997.03260736087873</v>
      </c>
      <c r="AF117" s="130">
        <v>1005.4918137545666</v>
      </c>
      <c r="AG117" s="130">
        <v>1012.2098758840425</v>
      </c>
      <c r="AH117" s="130">
        <v>1017.9564596541636</v>
      </c>
      <c r="AI117" s="130">
        <v>1023.4121992892315</v>
      </c>
      <c r="AJ117" s="130">
        <v>1029.2376653276301</v>
      </c>
      <c r="AK117" s="130">
        <v>1035.6389423767546</v>
      </c>
      <c r="AL117" s="130">
        <v>1042.5468433933916</v>
      </c>
      <c r="AM117" s="130">
        <v>1049.8981045498947</v>
      </c>
      <c r="AN117" s="130">
        <v>1057.635153349712</v>
      </c>
      <c r="AO117" s="130">
        <v>1065.7058899653357</v>
      </c>
      <c r="AP117" s="129">
        <v>1074.063481273467</v>
      </c>
    </row>
    <row r="118" spans="2:42" x14ac:dyDescent="0.35">
      <c r="B118" s="128"/>
      <c r="C118" s="128" t="s">
        <v>2267</v>
      </c>
      <c r="D118" s="129">
        <v>0</v>
      </c>
      <c r="E118" s="130">
        <v>0</v>
      </c>
      <c r="F118" s="130">
        <v>0</v>
      </c>
      <c r="G118" s="130">
        <v>0</v>
      </c>
      <c r="H118" s="130">
        <v>0</v>
      </c>
      <c r="I118" s="130">
        <v>1204.8949181554788</v>
      </c>
      <c r="J118" s="130">
        <v>2343.9931091237131</v>
      </c>
      <c r="K118" s="130">
        <v>3418.6112215212761</v>
      </c>
      <c r="L118" s="130">
        <v>4429.9861147491329</v>
      </c>
      <c r="M118" s="130">
        <v>5379.2769898671504</v>
      </c>
      <c r="N118" s="130">
        <v>6267.5674241409979</v>
      </c>
      <c r="O118" s="130">
        <v>7095.8673123707486</v>
      </c>
      <c r="P118" s="130">
        <v>7865.114717987557</v>
      </c>
      <c r="Q118" s="130">
        <v>8576.1776367861639</v>
      </c>
      <c r="R118" s="131">
        <v>9229.8556760465144</v>
      </c>
      <c r="S118" s="130">
        <v>9826.8816516872048</v>
      </c>
      <c r="T118" s="130">
        <v>10367.923105986876</v>
      </c>
      <c r="U118" s="130">
        <v>10853.583748306575</v>
      </c>
      <c r="V118" s="130">
        <v>11284.404821146709</v>
      </c>
      <c r="W118" s="130">
        <v>11660.866393776163</v>
      </c>
      <c r="X118" s="130">
        <v>11983.388585578385</v>
      </c>
      <c r="Y118" s="130">
        <v>12252.332721169554</v>
      </c>
      <c r="Z118" s="130">
        <v>12468.002419257533</v>
      </c>
      <c r="AA118" s="130">
        <v>12630.644617126465</v>
      </c>
      <c r="AB118" s="130">
        <v>12740.450532551113</v>
      </c>
      <c r="AC118" s="130">
        <v>12860.972086875085</v>
      </c>
      <c r="AD118" s="130">
        <v>12991.215143452037</v>
      </c>
      <c r="AE118" s="130">
        <v>13130.261287768195</v>
      </c>
      <c r="AF118" s="130">
        <v>13277.264872588406</v>
      </c>
      <c r="AG118" s="130">
        <v>13431.450230265938</v>
      </c>
      <c r="AH118" s="130">
        <v>13592.925822299767</v>
      </c>
      <c r="AI118" s="130">
        <v>13761.014654426031</v>
      </c>
      <c r="AJ118" s="130">
        <v>13935.102726974179</v>
      </c>
      <c r="AK118" s="130">
        <v>14114.636805458736</v>
      </c>
      <c r="AL118" s="130">
        <v>14299.122329459391</v>
      </c>
      <c r="AM118" s="130">
        <v>14488.121454625652</v>
      </c>
      <c r="AN118" s="130">
        <v>14681.251222893719</v>
      </c>
      <c r="AO118" s="130">
        <v>14878.181856244479</v>
      </c>
      <c r="AP118" s="129">
        <v>15078.635169563746</v>
      </c>
    </row>
    <row r="119" spans="2:42" x14ac:dyDescent="0.35">
      <c r="B119" s="128"/>
      <c r="C119" s="128" t="s">
        <v>2266</v>
      </c>
      <c r="D119" s="129">
        <v>0</v>
      </c>
      <c r="E119" s="130">
        <v>0</v>
      </c>
      <c r="F119" s="130">
        <v>0</v>
      </c>
      <c r="G119" s="130">
        <v>0</v>
      </c>
      <c r="H119" s="130">
        <v>0</v>
      </c>
      <c r="I119" s="130">
        <v>52.536999999999999</v>
      </c>
      <c r="J119" s="130">
        <v>200.54424483041731</v>
      </c>
      <c r="K119" s="130">
        <v>439.85078843450498</v>
      </c>
      <c r="L119" s="130">
        <v>765.71172933700734</v>
      </c>
      <c r="M119" s="130">
        <v>1172.8744830555679</v>
      </c>
      <c r="N119" s="130">
        <v>1655.6480185376408</v>
      </c>
      <c r="O119" s="130">
        <v>2207.9739610360675</v>
      </c>
      <c r="P119" s="130">
        <v>2819.4484581558513</v>
      </c>
      <c r="Q119" s="130">
        <v>3389.4618780308369</v>
      </c>
      <c r="R119" s="131">
        <v>3918.8251403232625</v>
      </c>
      <c r="S119" s="130">
        <v>4408.3017331319461</v>
      </c>
      <c r="T119" s="130">
        <v>4858.6090427823292</v>
      </c>
      <c r="U119" s="130">
        <v>5270.4196260348099</v>
      </c>
      <c r="V119" s="130">
        <v>5644.3624266233201</v>
      </c>
      <c r="W119" s="130">
        <v>5981.0239379618924</v>
      </c>
      <c r="X119" s="130">
        <v>6280.949313785497</v>
      </c>
      <c r="Y119" s="130">
        <v>6544.6434284223524</v>
      </c>
      <c r="Z119" s="130">
        <v>6772.5718883284026</v>
      </c>
      <c r="AA119" s="130">
        <v>6965.1619964503752</v>
      </c>
      <c r="AB119" s="130">
        <v>7122.8036709218331</v>
      </c>
      <c r="AC119" s="130">
        <v>7248.6154248000312</v>
      </c>
      <c r="AD119" s="130">
        <v>7348.043792182707</v>
      </c>
      <c r="AE119" s="130">
        <v>7426.4782661096078</v>
      </c>
      <c r="AF119" s="130">
        <v>7489.2289898757908</v>
      </c>
      <c r="AG119" s="130">
        <v>7541.5067815478324</v>
      </c>
      <c r="AH119" s="130">
        <v>7588.6713568816576</v>
      </c>
      <c r="AI119" s="130">
        <v>7635.6719975027554</v>
      </c>
      <c r="AJ119" s="130">
        <v>7687.1016815934217</v>
      </c>
      <c r="AK119" s="130">
        <v>7742.4441664224141</v>
      </c>
      <c r="AL119" s="130">
        <v>7801.2270404375013</v>
      </c>
      <c r="AM119" s="130">
        <v>7863.0200158746029</v>
      </c>
      <c r="AN119" s="130">
        <v>7927.4333190002417</v>
      </c>
      <c r="AO119" s="130">
        <v>7994.1161741247233</v>
      </c>
      <c r="AP119" s="129">
        <v>8062.7553777039393</v>
      </c>
    </row>
    <row r="120" spans="2:42" x14ac:dyDescent="0.35">
      <c r="B120" s="128"/>
      <c r="C120" s="128" t="s">
        <v>2268</v>
      </c>
      <c r="D120" s="129">
        <v>0</v>
      </c>
      <c r="E120" s="130">
        <v>0</v>
      </c>
      <c r="F120" s="130">
        <v>0</v>
      </c>
      <c r="G120" s="130">
        <v>0</v>
      </c>
      <c r="H120" s="130">
        <v>0</v>
      </c>
      <c r="I120" s="130">
        <v>3223.7330000000002</v>
      </c>
      <c r="J120" s="130">
        <v>6811.6309058917768</v>
      </c>
      <c r="K120" s="130">
        <v>10500.842327945507</v>
      </c>
      <c r="L120" s="130">
        <v>13958.423818109033</v>
      </c>
      <c r="M120" s="130">
        <v>17189.136656567371</v>
      </c>
      <c r="N120" s="130">
        <v>20197.473290633097</v>
      </c>
      <c r="O120" s="130">
        <v>22987.664995959807</v>
      </c>
      <c r="P120" s="130">
        <v>25563.689209435877</v>
      </c>
      <c r="Q120" s="130">
        <v>27929.276544721273</v>
      </c>
      <c r="R120" s="131">
        <v>30087.917500966338</v>
      </c>
      <c r="S120" s="130">
        <v>32042.868874842836</v>
      </c>
      <c r="T120" s="130">
        <v>33797.159885623165</v>
      </c>
      <c r="U120" s="130">
        <v>35353.598022663384</v>
      </c>
      <c r="V120" s="130">
        <v>36714.774624278667</v>
      </c>
      <c r="W120" s="130">
        <v>37883.070196645785</v>
      </c>
      <c r="X120" s="130">
        <v>38860.659481025345</v>
      </c>
      <c r="Y120" s="130">
        <v>39649.516277267154</v>
      </c>
      <c r="Z120" s="130">
        <v>40251.418031243331</v>
      </c>
      <c r="AA120" s="130">
        <v>40667.950193547229</v>
      </c>
      <c r="AB120" s="130">
        <v>40900.510356498919</v>
      </c>
      <c r="AC120" s="130">
        <v>41119.982334107277</v>
      </c>
      <c r="AD120" s="130">
        <v>41352.951089823895</v>
      </c>
      <c r="AE120" s="130">
        <v>41613.220036855979</v>
      </c>
      <c r="AF120" s="130">
        <v>41897.68425204949</v>
      </c>
      <c r="AG120" s="130">
        <v>42203.490101644253</v>
      </c>
      <c r="AH120" s="130">
        <v>42528.358906781359</v>
      </c>
      <c r="AI120" s="130">
        <v>42869.893670829682</v>
      </c>
      <c r="AJ120" s="130">
        <v>43225.920691870851</v>
      </c>
      <c r="AK120" s="130">
        <v>43594.48118027825</v>
      </c>
      <c r="AL120" s="130">
        <v>43973.823373162508</v>
      </c>
      <c r="AM120" s="130">
        <v>44362.3951263161</v>
      </c>
      <c r="AN120" s="130">
        <v>44758.836965206894</v>
      </c>
      <c r="AO120" s="130">
        <v>45161.975577450488</v>
      </c>
      <c r="AP120" s="129">
        <v>45570.81773003639</v>
      </c>
    </row>
    <row r="121" spans="2:42" x14ac:dyDescent="0.35">
      <c r="B121" s="128"/>
      <c r="C121" s="128" t="s">
        <v>2269</v>
      </c>
      <c r="D121" s="129">
        <v>0</v>
      </c>
      <c r="E121" s="130">
        <v>0</v>
      </c>
      <c r="F121" s="130">
        <v>0</v>
      </c>
      <c r="G121" s="130">
        <v>0</v>
      </c>
      <c r="H121" s="130">
        <v>0</v>
      </c>
      <c r="I121" s="130">
        <v>453.01600000000002</v>
      </c>
      <c r="J121" s="130">
        <v>998.25755410026215</v>
      </c>
      <c r="K121" s="130">
        <v>1629.5746851606161</v>
      </c>
      <c r="L121" s="130">
        <v>2340.404347374897</v>
      </c>
      <c r="M121" s="130">
        <v>3068.2130446494948</v>
      </c>
      <c r="N121" s="130">
        <v>3750.770079683622</v>
      </c>
      <c r="O121" s="130">
        <v>4388.8873749965151</v>
      </c>
      <c r="P121" s="130">
        <v>4983.3235635418869</v>
      </c>
      <c r="Q121" s="130">
        <v>5534.7853633346922</v>
      </c>
      <c r="R121" s="131">
        <v>6043.9288885861224</v>
      </c>
      <c r="S121" s="130">
        <v>6511.3608993746439</v>
      </c>
      <c r="T121" s="130">
        <v>6937.6399918002535</v>
      </c>
      <c r="U121" s="130">
        <v>7323.2777304912597</v>
      </c>
      <c r="V121" s="130">
        <v>7668.7397252577639</v>
      </c>
      <c r="W121" s="130">
        <v>7974.4466536134432</v>
      </c>
      <c r="X121" s="130">
        <v>8240.7752308172167</v>
      </c>
      <c r="Y121" s="130">
        <v>8468.0591290187476</v>
      </c>
      <c r="Z121" s="130">
        <v>8656.5898470263492</v>
      </c>
      <c r="AA121" s="130">
        <v>8806.6175321528972</v>
      </c>
      <c r="AB121" s="130">
        <v>8918.3517555342623</v>
      </c>
      <c r="AC121" s="130">
        <v>9015.8051896244051</v>
      </c>
      <c r="AD121" s="130">
        <v>9104.8596239600847</v>
      </c>
      <c r="AE121" s="130">
        <v>9191.2887231684526</v>
      </c>
      <c r="AF121" s="130">
        <v>9280.742359211803</v>
      </c>
      <c r="AG121" s="130">
        <v>9375.8058693804505</v>
      </c>
      <c r="AH121" s="130">
        <v>9475.5183024307171</v>
      </c>
      <c r="AI121" s="130">
        <v>9579.376361312552</v>
      </c>
      <c r="AJ121" s="130">
        <v>9686.9236110269012</v>
      </c>
      <c r="AK121" s="130">
        <v>9797.7487884921757</v>
      </c>
      <c r="AL121" s="130">
        <v>9911.48421588169</v>
      </c>
      <c r="AM121" s="130">
        <v>10027.80431351257</v>
      </c>
      <c r="AN121" s="130">
        <v>10146.424208555658</v>
      </c>
      <c r="AO121" s="130">
        <v>10267.098436017521</v>
      </c>
      <c r="AP121" s="129">
        <v>10389.619728620095</v>
      </c>
    </row>
    <row r="122" spans="2:42" x14ac:dyDescent="0.35">
      <c r="B122" s="128"/>
      <c r="C122" s="128" t="s">
        <v>2270</v>
      </c>
      <c r="D122" s="129">
        <v>0</v>
      </c>
      <c r="E122" s="130">
        <v>0</v>
      </c>
      <c r="F122" s="130">
        <v>0</v>
      </c>
      <c r="G122" s="130">
        <v>0</v>
      </c>
      <c r="H122" s="130">
        <v>0</v>
      </c>
      <c r="I122" s="130">
        <v>311.08600000000001</v>
      </c>
      <c r="J122" s="130">
        <v>662.98999470878482</v>
      </c>
      <c r="K122" s="130">
        <v>1051.1387881989508</v>
      </c>
      <c r="L122" s="130">
        <v>1431.8812359750286</v>
      </c>
      <c r="M122" s="130">
        <v>1784.8144579037601</v>
      </c>
      <c r="N122" s="130">
        <v>2110.6058852205733</v>
      </c>
      <c r="O122" s="130">
        <v>2409.8908727201315</v>
      </c>
      <c r="P122" s="130">
        <v>2683.2737065803499</v>
      </c>
      <c r="Q122" s="130">
        <v>2931.328571745014</v>
      </c>
      <c r="R122" s="131">
        <v>3154.6004802672733</v>
      </c>
      <c r="S122" s="130">
        <v>3353.6061619633142</v>
      </c>
      <c r="T122" s="130">
        <v>3528.8349186744699</v>
      </c>
      <c r="U122" s="130">
        <v>3680.7494433867741</v>
      </c>
      <c r="V122" s="130">
        <v>3809.786605409523</v>
      </c>
      <c r="W122" s="130">
        <v>3916.3582027686366</v>
      </c>
      <c r="X122" s="130">
        <v>4000.8516829264536</v>
      </c>
      <c r="Y122" s="130">
        <v>4063.6308328970849</v>
      </c>
      <c r="Z122" s="130">
        <v>4105.0364397853573</v>
      </c>
      <c r="AA122" s="130">
        <v>4125.3869227378336</v>
      </c>
      <c r="AB122" s="130">
        <v>4124.9789372561954</v>
      </c>
      <c r="AC122" s="130">
        <v>4120.4609001548934</v>
      </c>
      <c r="AD122" s="130">
        <v>4114.8521019398067</v>
      </c>
      <c r="AE122" s="130">
        <v>4111.0409138649293</v>
      </c>
      <c r="AF122" s="130">
        <v>4109.7280709404877</v>
      </c>
      <c r="AG122" s="130">
        <v>4110.5725522722832</v>
      </c>
      <c r="AH122" s="130">
        <v>4113.2690014550981</v>
      </c>
      <c r="AI122" s="130">
        <v>4117.5328319988193</v>
      </c>
      <c r="AJ122" s="130">
        <v>4123.1061130981179</v>
      </c>
      <c r="AK122" s="130">
        <v>4129.7564680510532</v>
      </c>
      <c r="AL122" s="130">
        <v>4137.276034009481</v>
      </c>
      <c r="AM122" s="130">
        <v>4145.4804805387139</v>
      </c>
      <c r="AN122" s="130">
        <v>4154.2080845798937</v>
      </c>
      <c r="AO122" s="130">
        <v>4163.3188595198008</v>
      </c>
      <c r="AP122" s="129">
        <v>4172.6937361795262</v>
      </c>
    </row>
    <row r="123" spans="2:42" x14ac:dyDescent="0.35">
      <c r="B123" s="128"/>
      <c r="C123" s="128" t="s">
        <v>2314</v>
      </c>
      <c r="D123" s="129">
        <v>0</v>
      </c>
      <c r="E123" s="130">
        <v>0</v>
      </c>
      <c r="F123" s="130">
        <v>0</v>
      </c>
      <c r="G123" s="130">
        <v>0</v>
      </c>
      <c r="H123" s="130">
        <v>0</v>
      </c>
      <c r="I123" s="130">
        <v>0</v>
      </c>
      <c r="J123" s="130">
        <v>23.094421455028495</v>
      </c>
      <c r="K123" s="130">
        <v>68.209604607648131</v>
      </c>
      <c r="L123" s="130">
        <v>134.13408154436189</v>
      </c>
      <c r="M123" s="130">
        <v>219.53514014658234</v>
      </c>
      <c r="N123" s="130">
        <v>322.97608983431581</v>
      </c>
      <c r="O123" s="130">
        <v>442.93395809734409</v>
      </c>
      <c r="P123" s="130">
        <v>577.81735168232024</v>
      </c>
      <c r="Q123" s="130">
        <v>714.59867012034954</v>
      </c>
      <c r="R123" s="131">
        <v>841.24962801241441</v>
      </c>
      <c r="S123" s="130">
        <v>957.98688780062912</v>
      </c>
      <c r="T123" s="130">
        <v>1065.0156448827825</v>
      </c>
      <c r="U123" s="130">
        <v>1162.5299695544886</v>
      </c>
      <c r="V123" s="130">
        <v>1250.7131347636391</v>
      </c>
      <c r="W123" s="130">
        <v>1329.7379301598858</v>
      </c>
      <c r="X123" s="130">
        <v>1399.7669629034622</v>
      </c>
      <c r="Y123" s="130">
        <v>1460.9529456798543</v>
      </c>
      <c r="Z123" s="130">
        <v>1513.4389723496888</v>
      </c>
      <c r="AA123" s="130">
        <v>1557.3587816466516</v>
      </c>
      <c r="AB123" s="130">
        <v>1592.8370093203196</v>
      </c>
      <c r="AC123" s="130">
        <v>1619.9894291053708</v>
      </c>
      <c r="AD123" s="130">
        <v>1640.1386787498727</v>
      </c>
      <c r="AE123" s="130">
        <v>1654.5882164771508</v>
      </c>
      <c r="AF123" s="130">
        <v>1664.6167915268411</v>
      </c>
      <c r="AG123" s="130">
        <v>1671.4734932158128</v>
      </c>
      <c r="AH123" s="130">
        <v>1676.4464607643913</v>
      </c>
      <c r="AI123" s="130">
        <v>1680.708996396058</v>
      </c>
      <c r="AJ123" s="130">
        <v>1685.3938981526021</v>
      </c>
      <c r="AK123" s="130">
        <v>1690.9919737182336</v>
      </c>
      <c r="AL123" s="130">
        <v>1697.3823079059348</v>
      </c>
      <c r="AM123" s="130">
        <v>1704.4544838983338</v>
      </c>
      <c r="AN123" s="130">
        <v>1712.1081589875216</v>
      </c>
      <c r="AO123" s="130">
        <v>1720.2526640179271</v>
      </c>
      <c r="AP123" s="129">
        <v>1728.8066255717908</v>
      </c>
    </row>
    <row r="124" spans="2:42" x14ac:dyDescent="0.35">
      <c r="B124" s="128"/>
      <c r="C124" s="128" t="s">
        <v>2271</v>
      </c>
      <c r="D124" s="129">
        <v>0</v>
      </c>
      <c r="E124" s="130">
        <v>0</v>
      </c>
      <c r="F124" s="130">
        <v>0</v>
      </c>
      <c r="G124" s="130">
        <v>0</v>
      </c>
      <c r="H124" s="130">
        <v>0</v>
      </c>
      <c r="I124" s="130">
        <v>0</v>
      </c>
      <c r="J124" s="130">
        <v>23.650807961991752</v>
      </c>
      <c r="K124" s="130">
        <v>69.852897717323785</v>
      </c>
      <c r="L124" s="130">
        <v>137.36561489281655</v>
      </c>
      <c r="M124" s="130">
        <v>224.82413991735811</v>
      </c>
      <c r="N124" s="130">
        <v>330.75716972867434</v>
      </c>
      <c r="O124" s="130">
        <v>453.60504064604891</v>
      </c>
      <c r="P124" s="130">
        <v>591.73801986581714</v>
      </c>
      <c r="Q124" s="130">
        <v>731.8146483912526</v>
      </c>
      <c r="R124" s="131">
        <v>861.51685760833266</v>
      </c>
      <c r="S124" s="130">
        <v>981.06652975043608</v>
      </c>
      <c r="T124" s="130">
        <v>1090.6738037447151</v>
      </c>
      <c r="U124" s="130">
        <v>1190.5374253922571</v>
      </c>
      <c r="V124" s="130">
        <v>1280.8450830187312</v>
      </c>
      <c r="W124" s="130">
        <v>1361.7737290898963</v>
      </c>
      <c r="X124" s="130">
        <v>1433.4898882674506</v>
      </c>
      <c r="Y124" s="130">
        <v>1496.1499523625012</v>
      </c>
      <c r="Z124" s="130">
        <v>1549.9004626263527</v>
      </c>
      <c r="AA124" s="130">
        <v>1594.8783798013944</v>
      </c>
      <c r="AB124" s="130">
        <v>1631.2113423385026</v>
      </c>
      <c r="AC124" s="130">
        <v>1659.0179131716425</v>
      </c>
      <c r="AD124" s="130">
        <v>1679.6525947915445</v>
      </c>
      <c r="AE124" s="130">
        <v>1694.4502480946542</v>
      </c>
      <c r="AF124" s="130">
        <v>1704.7204297094875</v>
      </c>
      <c r="AG124" s="130">
        <v>1711.7423217804501</v>
      </c>
      <c r="AH124" s="130">
        <v>1716.8350971384161</v>
      </c>
      <c r="AI124" s="130">
        <v>1721.2003249858426</v>
      </c>
      <c r="AJ124" s="130">
        <v>1725.9980945242828</v>
      </c>
      <c r="AK124" s="130">
        <v>1731.7310378854008</v>
      </c>
      <c r="AL124" s="130">
        <v>1738.2753268159809</v>
      </c>
      <c r="AM124" s="130">
        <v>1745.5178843572185</v>
      </c>
      <c r="AN124" s="130">
        <v>1753.355950363346</v>
      </c>
      <c r="AO124" s="130">
        <v>1761.6966712943595</v>
      </c>
      <c r="AP124" s="129">
        <v>1770.4567132992497</v>
      </c>
    </row>
    <row r="125" spans="2:42" x14ac:dyDescent="0.35">
      <c r="B125" s="128"/>
      <c r="C125" s="128" t="s">
        <v>2272</v>
      </c>
      <c r="D125" s="129">
        <v>0</v>
      </c>
      <c r="E125" s="130">
        <v>0</v>
      </c>
      <c r="F125" s="130">
        <v>0</v>
      </c>
      <c r="G125" s="130">
        <v>0</v>
      </c>
      <c r="H125" s="130">
        <v>0</v>
      </c>
      <c r="I125" s="130">
        <v>587.08299999999997</v>
      </c>
      <c r="J125" s="130">
        <v>1616.9475972282646</v>
      </c>
      <c r="K125" s="130">
        <v>3070.6339947932843</v>
      </c>
      <c r="L125" s="130">
        <v>4926.5720650413477</v>
      </c>
      <c r="M125" s="130">
        <v>7160.8845033845664</v>
      </c>
      <c r="N125" s="130">
        <v>9747.7027379150131</v>
      </c>
      <c r="O125" s="130">
        <v>12659.4905958993</v>
      </c>
      <c r="P125" s="130">
        <v>15501.073856895731</v>
      </c>
      <c r="Q125" s="130">
        <v>18155.959747901623</v>
      </c>
      <c r="R125" s="131">
        <v>20627.365699596092</v>
      </c>
      <c r="S125" s="130">
        <v>22918.291837815741</v>
      </c>
      <c r="T125" s="130">
        <v>25031.526526547568</v>
      </c>
      <c r="U125" s="130">
        <v>26969.651653178018</v>
      </c>
      <c r="V125" s="130">
        <v>28735.047664204307</v>
      </c>
      <c r="W125" s="130">
        <v>30329.898359287123</v>
      </c>
      <c r="X125" s="130">
        <v>31756.195451208347</v>
      </c>
      <c r="Y125" s="130">
        <v>33015.742898992408</v>
      </c>
      <c r="Z125" s="130">
        <v>34110.161021156237</v>
      </c>
      <c r="AA125" s="130">
        <v>35040.890395768263</v>
      </c>
      <c r="AB125" s="130">
        <v>35809.195553723184</v>
      </c>
      <c r="AC125" s="130">
        <v>36447.067576636917</v>
      </c>
      <c r="AD125" s="130">
        <v>36979.896260905341</v>
      </c>
      <c r="AE125" s="130">
        <v>37432.876893756576</v>
      </c>
      <c r="AF125" s="130">
        <v>37830.91207351035</v>
      </c>
      <c r="AG125" s="130">
        <v>38198.524440601395</v>
      </c>
      <c r="AH125" s="130">
        <v>38565.808476532358</v>
      </c>
      <c r="AI125" s="130">
        <v>38956.056348293161</v>
      </c>
      <c r="AJ125" s="130">
        <v>39372.716958930221</v>
      </c>
      <c r="AK125" s="130">
        <v>39813.354695158137</v>
      </c>
      <c r="AL125" s="130">
        <v>40275.734274222224</v>
      </c>
      <c r="AM125" s="130">
        <v>40757.813180983649</v>
      </c>
      <c r="AN125" s="130">
        <v>41257.734546477295</v>
      </c>
      <c r="AO125" s="130">
        <v>41773.820450946252</v>
      </c>
      <c r="AP125" s="129">
        <v>42304.56563516341</v>
      </c>
    </row>
    <row r="126" spans="2:42" x14ac:dyDescent="0.35">
      <c r="B126" s="128"/>
      <c r="C126" s="128" t="s">
        <v>2273</v>
      </c>
      <c r="D126" s="129">
        <v>0</v>
      </c>
      <c r="E126" s="130">
        <v>0</v>
      </c>
      <c r="F126" s="130">
        <v>0</v>
      </c>
      <c r="G126" s="130">
        <v>0</v>
      </c>
      <c r="H126" s="130">
        <v>0</v>
      </c>
      <c r="I126" s="130">
        <v>241.26100000000002</v>
      </c>
      <c r="J126" s="130">
        <v>747.5705897798108</v>
      </c>
      <c r="K126" s="130">
        <v>1507.5090369550555</v>
      </c>
      <c r="L126" s="130">
        <v>2508.0740970365869</v>
      </c>
      <c r="M126" s="130">
        <v>3734.8634497505236</v>
      </c>
      <c r="N126" s="130">
        <v>5172.2651448810266</v>
      </c>
      <c r="O126" s="130">
        <v>6803.6530375966386</v>
      </c>
      <c r="P126" s="130">
        <v>8504.4720791973305</v>
      </c>
      <c r="Q126" s="130">
        <v>10091.837293654393</v>
      </c>
      <c r="R126" s="131">
        <v>11567.836024869624</v>
      </c>
      <c r="S126" s="130">
        <v>12934.424918534882</v>
      </c>
      <c r="T126" s="130">
        <v>14193.433429781238</v>
      </c>
      <c r="U126" s="130">
        <v>15346.567173997362</v>
      </c>
      <c r="V126" s="130">
        <v>16395.411125928134</v>
      </c>
      <c r="W126" s="130">
        <v>17341.432671964005</v>
      </c>
      <c r="X126" s="130">
        <v>18185.984520337974</v>
      </c>
      <c r="Y126" s="130">
        <v>18930.307473760418</v>
      </c>
      <c r="Z126" s="130">
        <v>19575.533068841607</v>
      </c>
      <c r="AA126" s="130">
        <v>20122.686086477897</v>
      </c>
      <c r="AB126" s="130">
        <v>20572.686937209655</v>
      </c>
      <c r="AC126" s="130">
        <v>20939.05187276522</v>
      </c>
      <c r="AD126" s="130">
        <v>21236.927007593393</v>
      </c>
      <c r="AE126" s="130">
        <v>21481.322479967268</v>
      </c>
      <c r="AF126" s="130">
        <v>21687.051905253105</v>
      </c>
      <c r="AG126" s="130">
        <v>21868.678313406734</v>
      </c>
      <c r="AH126" s="130">
        <v>22040.082522648852</v>
      </c>
      <c r="AI126" s="130">
        <v>22215.211073452494</v>
      </c>
      <c r="AJ126" s="130">
        <v>22402.004005324947</v>
      </c>
      <c r="AK126" s="130">
        <v>22599.121756291926</v>
      </c>
      <c r="AL126" s="130">
        <v>22805.344213326542</v>
      </c>
      <c r="AM126" s="130">
        <v>23019.566222798145</v>
      </c>
      <c r="AN126" s="130">
        <v>23240.793365844642</v>
      </c>
      <c r="AO126" s="130">
        <v>23468.137988381895</v>
      </c>
      <c r="AP126" s="129">
        <v>23700.815475951364</v>
      </c>
    </row>
    <row r="127" spans="2:42" x14ac:dyDescent="0.35">
      <c r="B127" s="128"/>
      <c r="C127" s="128" t="s">
        <v>2274</v>
      </c>
      <c r="D127" s="129">
        <v>0</v>
      </c>
      <c r="E127" s="130">
        <v>0</v>
      </c>
      <c r="F127" s="130">
        <v>0</v>
      </c>
      <c r="G127" s="130">
        <v>0</v>
      </c>
      <c r="H127" s="130">
        <v>0</v>
      </c>
      <c r="I127" s="130">
        <v>4.29</v>
      </c>
      <c r="J127" s="130">
        <v>28.423291889279422</v>
      </c>
      <c r="K127" s="130">
        <v>71.549617905592299</v>
      </c>
      <c r="L127" s="130">
        <v>132.69790324578872</v>
      </c>
      <c r="M127" s="130">
        <v>210.78990228996554</v>
      </c>
      <c r="N127" s="130">
        <v>304.65449742605017</v>
      </c>
      <c r="O127" s="130">
        <v>413.04242249583609</v>
      </c>
      <c r="P127" s="130">
        <v>534.64118608262743</v>
      </c>
      <c r="Q127" s="130">
        <v>653.71188212918844</v>
      </c>
      <c r="R127" s="131">
        <v>764.29645334896827</v>
      </c>
      <c r="S127" s="130">
        <v>866.56097556500345</v>
      </c>
      <c r="T127" s="130">
        <v>960.66190576671545</v>
      </c>
      <c r="U127" s="130">
        <v>1046.7463541855896</v>
      </c>
      <c r="V127" s="130">
        <v>1124.9523446701662</v>
      </c>
      <c r="W127" s="130">
        <v>1195.4090637504532</v>
      </c>
      <c r="X127" s="130">
        <v>1258.2370987667766</v>
      </c>
      <c r="Y127" s="130">
        <v>1313.5486654235283</v>
      </c>
      <c r="Z127" s="130">
        <v>1361.4478251142327</v>
      </c>
      <c r="AA127" s="130">
        <v>1402.0306923508015</v>
      </c>
      <c r="AB127" s="130">
        <v>1435.3856326167797</v>
      </c>
      <c r="AC127" s="130">
        <v>1461.8192404254598</v>
      </c>
      <c r="AD127" s="130">
        <v>1482.4578205811965</v>
      </c>
      <c r="AE127" s="130">
        <v>1498.4156956356583</v>
      </c>
      <c r="AF127" s="130">
        <v>1510.7904830682837</v>
      </c>
      <c r="AG127" s="130">
        <v>1520.6588474053638</v>
      </c>
      <c r="AH127" s="130">
        <v>1529.1737542556716</v>
      </c>
      <c r="AI127" s="130">
        <v>1537.3541284024413</v>
      </c>
      <c r="AJ127" s="130">
        <v>1546.1885453941563</v>
      </c>
      <c r="AK127" s="130">
        <v>1555.8764939263169</v>
      </c>
      <c r="AL127" s="130">
        <v>1566.3150621692976</v>
      </c>
      <c r="AM127" s="130">
        <v>1577.4101933534785</v>
      </c>
      <c r="AN127" s="130">
        <v>1589.0763397865126</v>
      </c>
      <c r="AO127" s="130">
        <v>1601.2361366361615</v>
      </c>
      <c r="AP127" s="129">
        <v>1613.8200946941815</v>
      </c>
    </row>
    <row r="128" spans="2:42" x14ac:dyDescent="0.35">
      <c r="B128" s="128"/>
      <c r="C128" s="128" t="s">
        <v>2275</v>
      </c>
      <c r="D128" s="129">
        <v>0</v>
      </c>
      <c r="E128" s="130">
        <v>0</v>
      </c>
      <c r="F128" s="130">
        <v>0</v>
      </c>
      <c r="G128" s="130">
        <v>0</v>
      </c>
      <c r="H128" s="130">
        <v>0</v>
      </c>
      <c r="I128" s="130">
        <v>188.245</v>
      </c>
      <c r="J128" s="130">
        <v>416.8303340723246</v>
      </c>
      <c r="K128" s="130">
        <v>682.88784673166265</v>
      </c>
      <c r="L128" s="130">
        <v>983.37249702797351</v>
      </c>
      <c r="M128" s="130">
        <v>1300.9129489193276</v>
      </c>
      <c r="N128" s="130">
        <v>1597.8367444276519</v>
      </c>
      <c r="O128" s="130">
        <v>1874.5418241620737</v>
      </c>
      <c r="P128" s="130">
        <v>2131.4023052114048</v>
      </c>
      <c r="Q128" s="130">
        <v>2368.7691372875884</v>
      </c>
      <c r="R128" s="131">
        <v>2586.9707300692016</v>
      </c>
      <c r="S128" s="130">
        <v>2786.3135526935544</v>
      </c>
      <c r="T128" s="130">
        <v>2967.0827063089564</v>
      </c>
      <c r="U128" s="130">
        <v>3129.5424705630489</v>
      </c>
      <c r="V128" s="130">
        <v>3273.9368248686678</v>
      </c>
      <c r="W128" s="130">
        <v>3400.4899452554982</v>
      </c>
      <c r="X128" s="130">
        <v>3509.406677583735</v>
      </c>
      <c r="Y128" s="130">
        <v>3600.8729878650083</v>
      </c>
      <c r="Z128" s="130">
        <v>3675.0563904060127</v>
      </c>
      <c r="AA128" s="130">
        <v>3732.106354461429</v>
      </c>
      <c r="AB128" s="130">
        <v>3772.1546900549115</v>
      </c>
      <c r="AC128" s="130">
        <v>3805.2235451790125</v>
      </c>
      <c r="AD128" s="130">
        <v>3833.9065039616548</v>
      </c>
      <c r="AE128" s="130">
        <v>3860.7391470351258</v>
      </c>
      <c r="AF128" s="130">
        <v>3888.1920224296628</v>
      </c>
      <c r="AG128" s="130">
        <v>3917.918447592253</v>
      </c>
      <c r="AH128" s="130">
        <v>3949.2857794818165</v>
      </c>
      <c r="AI128" s="130">
        <v>3982.0752081504497</v>
      </c>
      <c r="AJ128" s="130">
        <v>4016.0887725673638</v>
      </c>
      <c r="AK128" s="130">
        <v>4051.1485841030963</v>
      </c>
      <c r="AL128" s="130">
        <v>4087.0960964649266</v>
      </c>
      <c r="AM128" s="130">
        <v>4123.7914202790334</v>
      </c>
      <c r="AN128" s="130">
        <v>4161.1126806006896</v>
      </c>
      <c r="AO128" s="130">
        <v>4198.9554157160819</v>
      </c>
      <c r="AP128" s="129">
        <v>4237.2320156783499</v>
      </c>
    </row>
    <row r="129" spans="2:42" x14ac:dyDescent="0.35">
      <c r="B129" s="128"/>
      <c r="C129" s="128" t="s">
        <v>2276</v>
      </c>
      <c r="D129" s="129">
        <v>0</v>
      </c>
      <c r="E129" s="130">
        <v>0</v>
      </c>
      <c r="F129" s="130">
        <v>0</v>
      </c>
      <c r="G129" s="130">
        <v>0</v>
      </c>
      <c r="H129" s="130">
        <v>0</v>
      </c>
      <c r="I129" s="130">
        <v>1328.703</v>
      </c>
      <c r="J129" s="130">
        <v>2873.9156235650244</v>
      </c>
      <c r="K129" s="130">
        <v>4614.8561020861052</v>
      </c>
      <c r="L129" s="130">
        <v>6526.60854884541</v>
      </c>
      <c r="M129" s="130">
        <v>8304.7584946073948</v>
      </c>
      <c r="N129" s="130">
        <v>9952.3774018469776</v>
      </c>
      <c r="O129" s="130">
        <v>11472.383387200778</v>
      </c>
      <c r="P129" s="130">
        <v>12867.545939175045</v>
      </c>
      <c r="Q129" s="130">
        <v>14140.490443995679</v>
      </c>
      <c r="R129" s="131">
        <v>15293.702526202618</v>
      </c>
      <c r="S129" s="130">
        <v>16329.532210340287</v>
      </c>
      <c r="T129" s="130">
        <v>17250.197909854407</v>
      </c>
      <c r="U129" s="130">
        <v>18057.790249072419</v>
      </c>
      <c r="V129" s="130">
        <v>18754.275723920335</v>
      </c>
      <c r="W129" s="130">
        <v>19341.500206812139</v>
      </c>
      <c r="X129" s="130">
        <v>19821.192300939136</v>
      </c>
      <c r="Y129" s="130">
        <v>20194.96654898507</v>
      </c>
      <c r="Z129" s="130">
        <v>20464.326501098687</v>
      </c>
      <c r="AA129" s="130">
        <v>20630.667646767874</v>
      </c>
      <c r="AB129" s="130">
        <v>20695.280215058923</v>
      </c>
      <c r="AC129" s="130">
        <v>20729.283584351939</v>
      </c>
      <c r="AD129" s="130">
        <v>20747.79224334623</v>
      </c>
      <c r="AE129" s="130">
        <v>20765.367568350215</v>
      </c>
      <c r="AF129" s="130">
        <v>20795.804653646843</v>
      </c>
      <c r="AG129" s="130">
        <v>20837.41675241938</v>
      </c>
      <c r="AH129" s="130">
        <v>20890.620097860301</v>
      </c>
      <c r="AI129" s="130">
        <v>20953.888802485126</v>
      </c>
      <c r="AJ129" s="130">
        <v>21025.828965963585</v>
      </c>
      <c r="AK129" s="130">
        <v>21105.173298746093</v>
      </c>
      <c r="AL129" s="130">
        <v>21190.776044268037</v>
      </c>
      <c r="AM129" s="130">
        <v>21281.608187581653</v>
      </c>
      <c r="AN129" s="130">
        <v>21376.752938824669</v>
      </c>
      <c r="AO129" s="130">
        <v>21475.401480471075</v>
      </c>
      <c r="AP129" s="129">
        <v>21576.848967824124</v>
      </c>
    </row>
    <row r="130" spans="2:42" x14ac:dyDescent="0.35">
      <c r="B130" s="128"/>
      <c r="C130" s="128" t="s">
        <v>2277</v>
      </c>
      <c r="D130" s="129">
        <v>0</v>
      </c>
      <c r="E130" s="130">
        <v>0</v>
      </c>
      <c r="F130" s="130">
        <v>0</v>
      </c>
      <c r="G130" s="130">
        <v>0</v>
      </c>
      <c r="H130" s="130">
        <v>0</v>
      </c>
      <c r="I130" s="130">
        <v>615.01800000000003</v>
      </c>
      <c r="J130" s="130">
        <v>1411.3391141321506</v>
      </c>
      <c r="K130" s="130">
        <v>2375.2627450454502</v>
      </c>
      <c r="L130" s="130">
        <v>3492.3010110926762</v>
      </c>
      <c r="M130" s="130">
        <v>4747.3474466913176</v>
      </c>
      <c r="N130" s="130">
        <v>6049.2620423875451</v>
      </c>
      <c r="O130" s="130">
        <v>7255.4677503012563</v>
      </c>
      <c r="P130" s="130">
        <v>8368.102741956387</v>
      </c>
      <c r="Q130" s="130">
        <v>9389.1962328030095</v>
      </c>
      <c r="R130" s="131">
        <v>10320.671799200807</v>
      </c>
      <c r="S130" s="130">
        <v>11164.350559607925</v>
      </c>
      <c r="T130" s="130">
        <v>11921.954224630688</v>
      </c>
      <c r="U130" s="130">
        <v>12595.108020412639</v>
      </c>
      <c r="V130" s="130">
        <v>13185.34348967068</v>
      </c>
      <c r="W130" s="130">
        <v>13694.101174521431</v>
      </c>
      <c r="X130" s="130">
        <v>14122.733185082205</v>
      </c>
      <c r="Y130" s="130">
        <v>14472.50565767795</v>
      </c>
      <c r="Z130" s="130">
        <v>14744.601106337765</v>
      </c>
      <c r="AA130" s="130">
        <v>14940.120671122286</v>
      </c>
      <c r="AB130" s="130">
        <v>15060.086266685805</v>
      </c>
      <c r="AC130" s="130">
        <v>15137.812002765579</v>
      </c>
      <c r="AD130" s="130">
        <v>15184.927785665701</v>
      </c>
      <c r="AE130" s="130">
        <v>15212.725130990617</v>
      </c>
      <c r="AF130" s="130">
        <v>15232.123179632108</v>
      </c>
      <c r="AG130" s="130">
        <v>15253.641296589329</v>
      </c>
      <c r="AH130" s="130">
        <v>15284.833128891532</v>
      </c>
      <c r="AI130" s="130">
        <v>15324.481304943463</v>
      </c>
      <c r="AJ130" s="130">
        <v>15371.469326920898</v>
      </c>
      <c r="AK130" s="130">
        <v>15424.777404549492</v>
      </c>
      <c r="AL130" s="130">
        <v>15483.478517007818</v>
      </c>
      <c r="AM130" s="130">
        <v>15546.734693624909</v>
      </c>
      <c r="AN130" s="130">
        <v>15613.793504469679</v>
      </c>
      <c r="AO130" s="130">
        <v>15683.984752339493</v>
      </c>
      <c r="AP130" s="129">
        <v>15756.717358048263</v>
      </c>
    </row>
    <row r="131" spans="2:42" x14ac:dyDescent="0.35">
      <c r="B131" s="128"/>
      <c r="C131" s="128" t="s">
        <v>2278</v>
      </c>
      <c r="D131" s="129">
        <v>0</v>
      </c>
      <c r="E131" s="130">
        <v>0</v>
      </c>
      <c r="F131" s="130">
        <v>0</v>
      </c>
      <c r="G131" s="130">
        <v>0</v>
      </c>
      <c r="H131" s="130">
        <v>0</v>
      </c>
      <c r="I131" s="130">
        <v>481.27100000000002</v>
      </c>
      <c r="J131" s="130">
        <v>1028.8663744202661</v>
      </c>
      <c r="K131" s="130">
        <v>1636.1394036444774</v>
      </c>
      <c r="L131" s="130">
        <v>2240.8266840482443</v>
      </c>
      <c r="M131" s="130">
        <v>2803.7652044595739</v>
      </c>
      <c r="N131" s="130">
        <v>3325.8743168222627</v>
      </c>
      <c r="O131" s="130">
        <v>3808.0256237499752</v>
      </c>
      <c r="P131" s="130">
        <v>4251.04441514876</v>
      </c>
      <c r="Q131" s="130">
        <v>4655.7110455639722</v>
      </c>
      <c r="R131" s="131">
        <v>5022.7622542747713</v>
      </c>
      <c r="S131" s="130">
        <v>5352.8924300821764</v>
      </c>
      <c r="T131" s="130">
        <v>5646.7548226623167</v>
      </c>
      <c r="U131" s="130">
        <v>5904.9627022847344</v>
      </c>
      <c r="V131" s="130">
        <v>6128.0904696264515</v>
      </c>
      <c r="W131" s="130">
        <v>6316.674717345747</v>
      </c>
      <c r="X131" s="130">
        <v>6471.2152450152735</v>
      </c>
      <c r="Y131" s="130">
        <v>6592.1760289520253</v>
      </c>
      <c r="Z131" s="130">
        <v>6679.9861484218109</v>
      </c>
      <c r="AA131" s="130">
        <v>6735.0406696380987</v>
      </c>
      <c r="AB131" s="130">
        <v>6757.7014889193624</v>
      </c>
      <c r="AC131" s="130">
        <v>6773.6281889468573</v>
      </c>
      <c r="AD131" s="130">
        <v>6787.5626652787396</v>
      </c>
      <c r="AE131" s="130">
        <v>6804.0733417920419</v>
      </c>
      <c r="AF131" s="130">
        <v>6824.6292672385789</v>
      </c>
      <c r="AG131" s="130">
        <v>6848.7066388033836</v>
      </c>
      <c r="AH131" s="130">
        <v>6877.4540478295239</v>
      </c>
      <c r="AI131" s="130">
        <v>6910.3447507030378</v>
      </c>
      <c r="AJ131" s="130">
        <v>6946.8942452143237</v>
      </c>
      <c r="AK131" s="130">
        <v>6986.6585606246845</v>
      </c>
      <c r="AL131" s="130">
        <v>7029.2326421269136</v>
      </c>
      <c r="AM131" s="130">
        <v>7074.2488258912272</v>
      </c>
      <c r="AN131" s="130">
        <v>7121.3754010631674</v>
      </c>
      <c r="AO131" s="130">
        <v>7170.3152552482843</v>
      </c>
      <c r="AP131" s="129">
        <v>7220.8046001797829</v>
      </c>
    </row>
    <row r="132" spans="2:42" x14ac:dyDescent="0.35">
      <c r="B132" s="128"/>
      <c r="C132" s="128" t="s">
        <v>2279</v>
      </c>
      <c r="D132" s="129">
        <v>0</v>
      </c>
      <c r="E132" s="130">
        <v>0</v>
      </c>
      <c r="F132" s="130">
        <v>0</v>
      </c>
      <c r="G132" s="130">
        <v>0</v>
      </c>
      <c r="H132" s="130">
        <v>0</v>
      </c>
      <c r="I132" s="130">
        <v>8.907</v>
      </c>
      <c r="J132" s="130">
        <v>100.39366414425511</v>
      </c>
      <c r="K132" s="130">
        <v>270.68703755659101</v>
      </c>
      <c r="L132" s="130">
        <v>515.5193696726999</v>
      </c>
      <c r="M132" s="130">
        <v>830.18681697773241</v>
      </c>
      <c r="N132" s="130">
        <v>1209.6106883293533</v>
      </c>
      <c r="O132" s="130">
        <v>1648.4002684947752</v>
      </c>
      <c r="P132" s="130">
        <v>2140.9162723534291</v>
      </c>
      <c r="Q132" s="130">
        <v>2631.343901479398</v>
      </c>
      <c r="R132" s="131">
        <v>3085.7913150098302</v>
      </c>
      <c r="S132" s="130">
        <v>3505.0061975531548</v>
      </c>
      <c r="T132" s="130">
        <v>3889.6955537013187</v>
      </c>
      <c r="U132" s="130">
        <v>4240.5269022453213</v>
      </c>
      <c r="V132" s="130">
        <v>4558.1294203246971</v>
      </c>
      <c r="W132" s="130">
        <v>4843.095039204517</v>
      </c>
      <c r="X132" s="130">
        <v>5095.9794933085577</v>
      </c>
      <c r="Y132" s="130">
        <v>5317.3033240746554</v>
      </c>
      <c r="Z132" s="130">
        <v>5507.5528401378715</v>
      </c>
      <c r="AA132" s="130">
        <v>5667.1810352888569</v>
      </c>
      <c r="AB132" s="130">
        <v>5796.6084655985924</v>
      </c>
      <c r="AC132" s="130">
        <v>5896.6928765201646</v>
      </c>
      <c r="AD132" s="130">
        <v>5972.1563627584956</v>
      </c>
      <c r="AE132" s="130">
        <v>6027.6573663330664</v>
      </c>
      <c r="AF132" s="130">
        <v>6067.7709673329437</v>
      </c>
      <c r="AG132" s="130">
        <v>6096.9712261985478</v>
      </c>
      <c r="AH132" s="130">
        <v>6121.6091753575292</v>
      </c>
      <c r="AI132" s="130">
        <v>6145.8072649266796</v>
      </c>
      <c r="AJ132" s="130">
        <v>6173.5498358841487</v>
      </c>
      <c r="AK132" s="130">
        <v>6206.0439093107361</v>
      </c>
      <c r="AL132" s="130">
        <v>6242.7749258727727</v>
      </c>
      <c r="AM132" s="130">
        <v>6283.2669576162407</v>
      </c>
      <c r="AN132" s="130">
        <v>6327.0811178228469</v>
      </c>
      <c r="AO132" s="130">
        <v>6373.8140571894546</v>
      </c>
      <c r="AP132" s="129">
        <v>6423.096542836498</v>
      </c>
    </row>
    <row r="133" spans="2:42" x14ac:dyDescent="0.35">
      <c r="B133" s="128"/>
      <c r="C133" s="128" t="s">
        <v>2280</v>
      </c>
      <c r="D133" s="129">
        <v>0</v>
      </c>
      <c r="E133" s="130">
        <v>0</v>
      </c>
      <c r="F133" s="130">
        <v>0</v>
      </c>
      <c r="G133" s="130">
        <v>0</v>
      </c>
      <c r="H133" s="130">
        <v>0</v>
      </c>
      <c r="I133" s="130">
        <v>200.48899999999998</v>
      </c>
      <c r="J133" s="130">
        <v>577.85501515914609</v>
      </c>
      <c r="K133" s="130">
        <v>1123.6412662769567</v>
      </c>
      <c r="L133" s="130">
        <v>1828.3682404596404</v>
      </c>
      <c r="M133" s="130">
        <v>2681.6621845763634</v>
      </c>
      <c r="N133" s="130">
        <v>3672.3881330231006</v>
      </c>
      <c r="O133" s="130">
        <v>4788.7854074051256</v>
      </c>
      <c r="P133" s="130">
        <v>5909.30678107124</v>
      </c>
      <c r="Q133" s="130">
        <v>6952.1916941055924</v>
      </c>
      <c r="R133" s="131">
        <v>7918.9202211602133</v>
      </c>
      <c r="S133" s="130">
        <v>8810.8839311001102</v>
      </c>
      <c r="T133" s="130">
        <v>9629.3883389167422</v>
      </c>
      <c r="U133" s="130">
        <v>10375.655250600876</v>
      </c>
      <c r="V133" s="130">
        <v>11050.825004512764</v>
      </c>
      <c r="W133" s="130">
        <v>11655.958612649902</v>
      </c>
      <c r="X133" s="130">
        <v>12192.039805079945</v>
      </c>
      <c r="Y133" s="130">
        <v>12659.976980678262</v>
      </c>
      <c r="Z133" s="130">
        <v>13060.605067186025</v>
      </c>
      <c r="AA133" s="130">
        <v>13394.687293485498</v>
      </c>
      <c r="AB133" s="130">
        <v>13662.91687687416</v>
      </c>
      <c r="AC133" s="130">
        <v>13876.470680639726</v>
      </c>
      <c r="AD133" s="130">
        <v>14045.613040962127</v>
      </c>
      <c r="AE133" s="130">
        <v>14180.479695339309</v>
      </c>
      <c r="AF133" s="130">
        <v>14291.037837872251</v>
      </c>
      <c r="AG133" s="130">
        <v>14387.05080678394</v>
      </c>
      <c r="AH133" s="130">
        <v>14476.196400655695</v>
      </c>
      <c r="AI133" s="130">
        <v>14567.839126229614</v>
      </c>
      <c r="AJ133" s="130">
        <v>14665.310499169089</v>
      </c>
      <c r="AK133" s="130">
        <v>14767.791325590246</v>
      </c>
      <c r="AL133" s="130">
        <v>14874.541954467364</v>
      </c>
      <c r="AM133" s="130">
        <v>14984.899286309919</v>
      </c>
      <c r="AN133" s="130">
        <v>15098.273959568429</v>
      </c>
      <c r="AO133" s="130">
        <v>15214.147707807828</v>
      </c>
      <c r="AP133" s="129">
        <v>15332.070881016356</v>
      </c>
    </row>
    <row r="134" spans="2:42" x14ac:dyDescent="0.35">
      <c r="B134" s="128"/>
      <c r="C134" s="128" t="s">
        <v>2281</v>
      </c>
      <c r="D134" s="129">
        <v>0</v>
      </c>
      <c r="E134" s="130">
        <v>0</v>
      </c>
      <c r="F134" s="130">
        <v>0</v>
      </c>
      <c r="G134" s="130">
        <v>0</v>
      </c>
      <c r="H134" s="130">
        <v>0</v>
      </c>
      <c r="I134" s="130">
        <v>0</v>
      </c>
      <c r="J134" s="130">
        <v>176.90214839434145</v>
      </c>
      <c r="K134" s="130">
        <v>523.74197035146005</v>
      </c>
      <c r="L134" s="130">
        <v>1032.4514194701433</v>
      </c>
      <c r="M134" s="130">
        <v>1693.9754607969737</v>
      </c>
      <c r="N134" s="130">
        <v>2498.3951076186659</v>
      </c>
      <c r="O134" s="130">
        <v>3435.0549159125931</v>
      </c>
      <c r="P134" s="130">
        <v>4492.6929556368914</v>
      </c>
      <c r="Q134" s="130">
        <v>5570.1284572937539</v>
      </c>
      <c r="R134" s="131">
        <v>6572.9513528227708</v>
      </c>
      <c r="S134" s="130">
        <v>7502.5963186342578</v>
      </c>
      <c r="T134" s="130">
        <v>8360.4129875520739</v>
      </c>
      <c r="U134" s="130">
        <v>9147.6683172410922</v>
      </c>
      <c r="V134" s="130">
        <v>9865.5488556245</v>
      </c>
      <c r="W134" s="130">
        <v>10515.162906702913</v>
      </c>
      <c r="X134" s="130">
        <v>11097.542600054778</v>
      </c>
      <c r="Y134" s="130">
        <v>11613.645867169671</v>
      </c>
      <c r="Z134" s="130">
        <v>12064.358327642767</v>
      </c>
      <c r="AA134" s="130">
        <v>12450.495088139771</v>
      </c>
      <c r="AB134" s="130">
        <v>12772.802456926711</v>
      </c>
      <c r="AC134" s="130">
        <v>13031.959576648285</v>
      </c>
      <c r="AD134" s="130">
        <v>13237.890617320589</v>
      </c>
      <c r="AE134" s="130">
        <v>13400.439436598486</v>
      </c>
      <c r="AF134" s="130">
        <v>13529.326991870466</v>
      </c>
      <c r="AG134" s="130">
        <v>13634.112748409065</v>
      </c>
      <c r="AH134" s="130">
        <v>13724.640323670272</v>
      </c>
      <c r="AI134" s="130">
        <v>13810.024431837497</v>
      </c>
      <c r="AJ134" s="130">
        <v>13899.130757631916</v>
      </c>
      <c r="AK134" s="130">
        <v>13995.849244683435</v>
      </c>
      <c r="AL134" s="130">
        <v>14099.277663750181</v>
      </c>
      <c r="AM134" s="130">
        <v>14208.591973831579</v>
      </c>
      <c r="AN134" s="130">
        <v>14323.043300462901</v>
      </c>
      <c r="AO134" s="130">
        <v>14441.955088153081</v>
      </c>
      <c r="AP134" s="129">
        <v>14564.720420097874</v>
      </c>
    </row>
    <row r="135" spans="2:42" x14ac:dyDescent="0.35">
      <c r="B135" s="128"/>
      <c r="C135" s="128" t="s">
        <v>2282</v>
      </c>
      <c r="D135" s="129">
        <v>0</v>
      </c>
      <c r="E135" s="130">
        <v>0</v>
      </c>
      <c r="F135" s="130">
        <v>0</v>
      </c>
      <c r="G135" s="130">
        <v>0</v>
      </c>
      <c r="H135" s="130">
        <v>0</v>
      </c>
      <c r="I135" s="130">
        <v>178.36899165381413</v>
      </c>
      <c r="J135" s="130">
        <v>345.06586590773452</v>
      </c>
      <c r="K135" s="130">
        <v>500.38678780313489</v>
      </c>
      <c r="L135" s="130">
        <v>644.61422178820976</v>
      </c>
      <c r="M135" s="130">
        <v>778.01737094642408</v>
      </c>
      <c r="N135" s="130">
        <v>900.85259882007085</v>
      </c>
      <c r="O135" s="130">
        <v>1013.3638344367678</v>
      </c>
      <c r="P135" s="130">
        <v>1115.7829611238676</v>
      </c>
      <c r="Q135" s="130">
        <v>1208.3301896737203</v>
      </c>
      <c r="R135" s="131">
        <v>1291.2144164014821</v>
      </c>
      <c r="S135" s="130">
        <v>1364.6335666166906</v>
      </c>
      <c r="T135" s="130">
        <v>1428.7749240100677</v>
      </c>
      <c r="U135" s="130">
        <v>1483.8154464379954</v>
      </c>
      <c r="V135" s="130">
        <v>1529.9220685687296</v>
      </c>
      <c r="W135" s="130">
        <v>1567.2519918367354</v>
      </c>
      <c r="X135" s="130">
        <v>1595.9529621344509</v>
      </c>
      <c r="Y135" s="130">
        <v>1616.16353565433</v>
      </c>
      <c r="Z135" s="130">
        <v>1628.0133332781386</v>
      </c>
      <c r="AA135" s="130">
        <v>1631.6232838951705</v>
      </c>
      <c r="AB135" s="130">
        <v>1627.1058570162834</v>
      </c>
      <c r="AC135" s="130">
        <v>1623.953126702399</v>
      </c>
      <c r="AD135" s="130">
        <v>1622.0002578188064</v>
      </c>
      <c r="AE135" s="130">
        <v>1621.0951800217649</v>
      </c>
      <c r="AF135" s="130">
        <v>1621.0980323392241</v>
      </c>
      <c r="AG135" s="130">
        <v>1621.880636976558</v>
      </c>
      <c r="AH135" s="130">
        <v>1623.3286166498319</v>
      </c>
      <c r="AI135" s="130">
        <v>1625.3355267923166</v>
      </c>
      <c r="AJ135" s="130">
        <v>1627.8051947970916</v>
      </c>
      <c r="AK135" s="130">
        <v>1630.6512988348823</v>
      </c>
      <c r="AL135" s="130">
        <v>1633.7969703142289</v>
      </c>
      <c r="AM135" s="130">
        <v>1637.1744190141585</v>
      </c>
      <c r="AN135" s="130">
        <v>1640.7245799642624</v>
      </c>
      <c r="AO135" s="130">
        <v>1644.3967811899843</v>
      </c>
      <c r="AP135" s="129">
        <v>1648.1484314820473</v>
      </c>
    </row>
    <row r="136" spans="2:42" x14ac:dyDescent="0.35">
      <c r="B136" s="128"/>
      <c r="C136" s="128" t="s">
        <v>2283</v>
      </c>
      <c r="D136" s="129">
        <v>0</v>
      </c>
      <c r="E136" s="130">
        <v>0</v>
      </c>
      <c r="F136" s="130">
        <v>0</v>
      </c>
      <c r="G136" s="130">
        <v>0</v>
      </c>
      <c r="H136" s="130">
        <v>0</v>
      </c>
      <c r="I136" s="130">
        <v>547.90700000000004</v>
      </c>
      <c r="J136" s="130">
        <v>1191.9078157291426</v>
      </c>
      <c r="K136" s="130">
        <v>1923.3359082655757</v>
      </c>
      <c r="L136" s="130">
        <v>2733.1947734468899</v>
      </c>
      <c r="M136" s="130">
        <v>3512.2655673814033</v>
      </c>
      <c r="N136" s="130">
        <v>4235.4645618394961</v>
      </c>
      <c r="O136" s="130">
        <v>4904.0098915594335</v>
      </c>
      <c r="P136" s="130">
        <v>5519.0561183174468</v>
      </c>
      <c r="Q136" s="130">
        <v>6081.6961401650033</v>
      </c>
      <c r="R136" s="131">
        <v>6592.9630218076927</v>
      </c>
      <c r="S136" s="130">
        <v>7053.8317488157572</v>
      </c>
      <c r="T136" s="130">
        <v>7465.2209082536538</v>
      </c>
      <c r="U136" s="130">
        <v>7827.9942982171087</v>
      </c>
      <c r="V136" s="130">
        <v>8142.9624686707248</v>
      </c>
      <c r="W136" s="130">
        <v>8410.884195887149</v>
      </c>
      <c r="X136" s="130">
        <v>8632.4678927000605</v>
      </c>
      <c r="Y136" s="130">
        <v>8808.372956697669</v>
      </c>
      <c r="Z136" s="130">
        <v>8939.2110584007787</v>
      </c>
      <c r="AA136" s="130">
        <v>9025.54737138987</v>
      </c>
      <c r="AB136" s="130">
        <v>9067.9017462687971</v>
      </c>
      <c r="AC136" s="130">
        <v>9095.5870408048268</v>
      </c>
      <c r="AD136" s="130">
        <v>9115.1785248951091</v>
      </c>
      <c r="AE136" s="130">
        <v>9133.0299086810119</v>
      </c>
      <c r="AF136" s="130">
        <v>9155.2586909785823</v>
      </c>
      <c r="AG136" s="130">
        <v>9182.4728402213987</v>
      </c>
      <c r="AH136" s="130">
        <v>9214.4060807363676</v>
      </c>
      <c r="AI136" s="130">
        <v>9250.4224794395595</v>
      </c>
      <c r="AJ136" s="130">
        <v>9289.9423319474936</v>
      </c>
      <c r="AK136" s="130">
        <v>9332.4399041011129</v>
      </c>
      <c r="AL136" s="130">
        <v>9377.4413004291819</v>
      </c>
      <c r="AM136" s="130">
        <v>9424.5224544189296</v>
      </c>
      <c r="AN136" s="130">
        <v>9473.3072356990233</v>
      </c>
      <c r="AO136" s="130">
        <v>9523.465669467696</v>
      </c>
      <c r="AP136" s="129">
        <v>9574.7122637172906</v>
      </c>
    </row>
    <row r="137" spans="2:42" x14ac:dyDescent="0.35">
      <c r="B137" s="128"/>
      <c r="C137" s="128" t="s">
        <v>2284</v>
      </c>
      <c r="D137" s="129">
        <v>0</v>
      </c>
      <c r="E137" s="130">
        <v>0</v>
      </c>
      <c r="F137" s="130">
        <v>0</v>
      </c>
      <c r="G137" s="130">
        <v>0</v>
      </c>
      <c r="H137" s="130">
        <v>0</v>
      </c>
      <c r="I137" s="130">
        <v>520.31899999999996</v>
      </c>
      <c r="J137" s="130">
        <v>1121.4443045529961</v>
      </c>
      <c r="K137" s="130">
        <v>1795.0284448368</v>
      </c>
      <c r="L137" s="130">
        <v>2519.4534236317327</v>
      </c>
      <c r="M137" s="130">
        <v>3191.5341604213672</v>
      </c>
      <c r="N137" s="130">
        <v>3812.5336414959747</v>
      </c>
      <c r="O137" s="130">
        <v>4383.6543775559676</v>
      </c>
      <c r="P137" s="130">
        <v>4906.0403074874557</v>
      </c>
      <c r="Q137" s="130">
        <v>5380.7786258362839</v>
      </c>
      <c r="R137" s="131">
        <v>5808.9015366280701</v>
      </c>
      <c r="S137" s="130">
        <v>6191.3879360817627</v>
      </c>
      <c r="T137" s="130">
        <v>6529.1650266679453</v>
      </c>
      <c r="U137" s="130">
        <v>6823.1098648701445</v>
      </c>
      <c r="V137" s="130">
        <v>7074.0508449178624</v>
      </c>
      <c r="W137" s="130">
        <v>7282.7691206736663</v>
      </c>
      <c r="X137" s="130">
        <v>7449.9999677734013</v>
      </c>
      <c r="Y137" s="130">
        <v>7576.4340880382588</v>
      </c>
      <c r="Z137" s="130">
        <v>7662.7188581000019</v>
      </c>
      <c r="AA137" s="130">
        <v>7709.459524105936</v>
      </c>
      <c r="AB137" s="130">
        <v>7717.2203442981991</v>
      </c>
      <c r="AC137" s="130">
        <v>7713.9108917187441</v>
      </c>
      <c r="AD137" s="130">
        <v>7705.3001887022401</v>
      </c>
      <c r="AE137" s="130">
        <v>7696.9221278246896</v>
      </c>
      <c r="AF137" s="130">
        <v>7693.3777544841287</v>
      </c>
      <c r="AG137" s="130">
        <v>7694.0161268082375</v>
      </c>
      <c r="AH137" s="130">
        <v>7698.2535966420728</v>
      </c>
      <c r="AI137" s="130">
        <v>7705.5459137891703</v>
      </c>
      <c r="AJ137" s="130">
        <v>7715.3992086687176</v>
      </c>
      <c r="AK137" s="130">
        <v>7727.3679038169685</v>
      </c>
      <c r="AL137" s="130">
        <v>7741.0527412884476</v>
      </c>
      <c r="AM137" s="130">
        <v>7756.0989211850228</v>
      </c>
      <c r="AN137" s="130">
        <v>7772.194346760185</v>
      </c>
      <c r="AO137" s="130">
        <v>7789.0679717560233</v>
      </c>
      <c r="AP137" s="129">
        <v>7806.4882458321044</v>
      </c>
    </row>
    <row r="138" spans="2:42" x14ac:dyDescent="0.35">
      <c r="B138" s="128"/>
      <c r="C138" s="128" t="s">
        <v>2285</v>
      </c>
      <c r="D138" s="129">
        <v>0</v>
      </c>
      <c r="E138" s="130">
        <v>0</v>
      </c>
      <c r="F138" s="130">
        <v>0</v>
      </c>
      <c r="G138" s="130">
        <v>0</v>
      </c>
      <c r="H138" s="130">
        <v>0</v>
      </c>
      <c r="I138" s="130">
        <v>1062.0319999999999</v>
      </c>
      <c r="J138" s="130">
        <v>2274.2733514012266</v>
      </c>
      <c r="K138" s="130">
        <v>3620.9647413365442</v>
      </c>
      <c r="L138" s="130">
        <v>4991.7281143652363</v>
      </c>
      <c r="M138" s="130">
        <v>6264.5930316236299</v>
      </c>
      <c r="N138" s="130">
        <v>7441.8469517909307</v>
      </c>
      <c r="O138" s="130">
        <v>8525.664869597811</v>
      </c>
      <c r="P138" s="130">
        <v>9518.1128058390714</v>
      </c>
      <c r="Q138" s="130">
        <v>10421.151156239457</v>
      </c>
      <c r="R138" s="131">
        <v>11236.637904045116</v>
      </c>
      <c r="S138" s="130">
        <v>11966.331701028585</v>
      </c>
      <c r="T138" s="130">
        <v>12611.894821417372</v>
      </c>
      <c r="U138" s="130">
        <v>13174.895993084578</v>
      </c>
      <c r="V138" s="130">
        <v>13656.813110174679</v>
      </c>
      <c r="W138" s="130">
        <v>14059.035831178036</v>
      </c>
      <c r="X138" s="130">
        <v>14382.868066313942</v>
      </c>
      <c r="Y138" s="130">
        <v>14629.530357933632</v>
      </c>
      <c r="Z138" s="130">
        <v>14800.162157511673</v>
      </c>
      <c r="AA138" s="130">
        <v>14895.82400265612</v>
      </c>
      <c r="AB138" s="130">
        <v>14917.499597434762</v>
      </c>
      <c r="AC138" s="130">
        <v>14921.994220239023</v>
      </c>
      <c r="AD138" s="130">
        <v>14920.153003938631</v>
      </c>
      <c r="AE138" s="130">
        <v>14922.385422775529</v>
      </c>
      <c r="AF138" s="130">
        <v>14933.686846730317</v>
      </c>
      <c r="AG138" s="130">
        <v>14952.841419131717</v>
      </c>
      <c r="AH138" s="130">
        <v>14981.23441722411</v>
      </c>
      <c r="AI138" s="130">
        <v>15017.702065489262</v>
      </c>
      <c r="AJ138" s="130">
        <v>15061.178175094396</v>
      </c>
      <c r="AK138" s="130">
        <v>15110.690124540943</v>
      </c>
      <c r="AL138" s="130">
        <v>15165.355061002516</v>
      </c>
      <c r="AM138" s="130">
        <v>15224.376313332319</v>
      </c>
      <c r="AN138" s="130">
        <v>15287.040008133365</v>
      </c>
      <c r="AO138" s="130">
        <v>15352.711880681534</v>
      </c>
      <c r="AP138" s="129">
        <v>15420.834272871871</v>
      </c>
    </row>
    <row r="139" spans="2:42" x14ac:dyDescent="0.35">
      <c r="B139" s="128"/>
      <c r="C139" s="128" t="s">
        <v>2286</v>
      </c>
      <c r="D139" s="129">
        <v>0</v>
      </c>
      <c r="E139" s="130">
        <v>0</v>
      </c>
      <c r="F139" s="130">
        <v>0</v>
      </c>
      <c r="G139" s="130">
        <v>0</v>
      </c>
      <c r="H139" s="130">
        <v>0</v>
      </c>
      <c r="I139" s="130">
        <v>759.28700000000003</v>
      </c>
      <c r="J139" s="130">
        <v>1614.2705041055988</v>
      </c>
      <c r="K139" s="130">
        <v>2554.9112060715479</v>
      </c>
      <c r="L139" s="130">
        <v>3446.4485782441261</v>
      </c>
      <c r="M139" s="130">
        <v>4276.0701855319048</v>
      </c>
      <c r="N139" s="130">
        <v>5045.134358623458</v>
      </c>
      <c r="O139" s="130">
        <v>5754.9286847605181</v>
      </c>
      <c r="P139" s="130">
        <v>6406.6721331867293</v>
      </c>
      <c r="Q139" s="130">
        <v>7001.5170928207936</v>
      </c>
      <c r="R139" s="131">
        <v>7540.551325148419</v>
      </c>
      <c r="S139" s="130">
        <v>8024.7998352132272</v>
      </c>
      <c r="T139" s="130">
        <v>8455.2266634766438</v>
      </c>
      <c r="U139" s="130">
        <v>8832.7366012106177</v>
      </c>
      <c r="V139" s="130">
        <v>9158.1768319845287</v>
      </c>
      <c r="W139" s="130">
        <v>9432.3385017089222</v>
      </c>
      <c r="X139" s="130">
        <v>9655.958219603348</v>
      </c>
      <c r="Y139" s="130">
        <v>9829.7194923637217</v>
      </c>
      <c r="Z139" s="130">
        <v>9954.2540937159356</v>
      </c>
      <c r="AA139" s="130">
        <v>10030.14337145693</v>
      </c>
      <c r="AB139" s="130">
        <v>10057.919494001861</v>
      </c>
      <c r="AC139" s="130">
        <v>10078.029112060636</v>
      </c>
      <c r="AD139" s="130">
        <v>10097.450051663332</v>
      </c>
      <c r="AE139" s="130">
        <v>10122.895198932976</v>
      </c>
      <c r="AF139" s="130">
        <v>10154.24966791609</v>
      </c>
      <c r="AG139" s="130">
        <v>10190.742886300317</v>
      </c>
      <c r="AH139" s="130">
        <v>10234.093005245795</v>
      </c>
      <c r="AI139" s="130">
        <v>10283.524299970977</v>
      </c>
      <c r="AJ139" s="130">
        <v>10338.323558894317</v>
      </c>
      <c r="AK139" s="130">
        <v>10397.837557905386</v>
      </c>
      <c r="AL139" s="130">
        <v>10461.470674320699</v>
      </c>
      <c r="AM139" s="130">
        <v>10528.682634892244</v>
      </c>
      <c r="AN139" s="130">
        <v>10598.986392496132</v>
      </c>
      <c r="AO139" s="130">
        <v>10671.94612637765</v>
      </c>
      <c r="AP139" s="129">
        <v>10747.175361067864</v>
      </c>
    </row>
    <row r="140" spans="2:42" x14ac:dyDescent="0.35">
      <c r="B140" s="128"/>
      <c r="C140" s="128" t="s">
        <v>2287</v>
      </c>
      <c r="D140" s="129">
        <v>0</v>
      </c>
      <c r="E140" s="130">
        <v>0</v>
      </c>
      <c r="F140" s="130">
        <v>0</v>
      </c>
      <c r="G140" s="130">
        <v>0</v>
      </c>
      <c r="H140" s="130">
        <v>0</v>
      </c>
      <c r="I140" s="130">
        <v>36.81</v>
      </c>
      <c r="J140" s="130">
        <v>173.00107676562311</v>
      </c>
      <c r="K140" s="130">
        <v>404.37092914989739</v>
      </c>
      <c r="L140" s="130">
        <v>726.11240239103427</v>
      </c>
      <c r="M140" s="130">
        <v>1132.8813533556568</v>
      </c>
      <c r="N140" s="130">
        <v>1618.8677774850116</v>
      </c>
      <c r="O140" s="130">
        <v>2177.8690614044667</v>
      </c>
      <c r="P140" s="130">
        <v>2803.3642412788217</v>
      </c>
      <c r="Q140" s="130">
        <v>3400.3355313102925</v>
      </c>
      <c r="R140" s="131">
        <v>3955.1329803987328</v>
      </c>
      <c r="S140" s="130">
        <v>4468.5546629329492</v>
      </c>
      <c r="T140" s="130">
        <v>4941.3507473848122</v>
      </c>
      <c r="U140" s="130">
        <v>5374.2248221731488</v>
      </c>
      <c r="V140" s="130">
        <v>5767.8351636225561</v>
      </c>
      <c r="W140" s="130">
        <v>6122.7959479307628</v>
      </c>
      <c r="X140" s="130">
        <v>6439.6784089837183</v>
      </c>
      <c r="Y140" s="130">
        <v>6719.0119437857702</v>
      </c>
      <c r="Z140" s="130">
        <v>6961.2851672030392</v>
      </c>
      <c r="AA140" s="130">
        <v>7166.9469176512448</v>
      </c>
      <c r="AB140" s="130">
        <v>7336.4072152947219</v>
      </c>
      <c r="AC140" s="130">
        <v>7471.975542682213</v>
      </c>
      <c r="AD140" s="130">
        <v>7579.290464799984</v>
      </c>
      <c r="AE140" s="130">
        <v>7663.9357967254846</v>
      </c>
      <c r="AF140" s="130">
        <v>7731.4171478138487</v>
      </c>
      <c r="AG140" s="130">
        <v>7787.140835425269</v>
      </c>
      <c r="AH140" s="130">
        <v>7836.6696128437743</v>
      </c>
      <c r="AI140" s="130">
        <v>7885.1447858986703</v>
      </c>
      <c r="AJ140" s="130">
        <v>7937.5615866821863</v>
      </c>
      <c r="AK140" s="130">
        <v>7994.1144650222323</v>
      </c>
      <c r="AL140" s="130">
        <v>8054.3070179966435</v>
      </c>
      <c r="AM140" s="130">
        <v>8117.6867008893914</v>
      </c>
      <c r="AN140" s="130">
        <v>8183.8431451006127</v>
      </c>
      <c r="AO140" s="130">
        <v>8252.4065737051005</v>
      </c>
      <c r="AP140" s="129">
        <v>8323.0463108194563</v>
      </c>
    </row>
    <row r="141" spans="2:42" x14ac:dyDescent="0.35">
      <c r="B141" s="128"/>
      <c r="C141" s="128" t="s">
        <v>2288</v>
      </c>
      <c r="D141" s="129">
        <v>0</v>
      </c>
      <c r="E141" s="130">
        <v>0</v>
      </c>
      <c r="F141" s="130">
        <v>0</v>
      </c>
      <c r="G141" s="130">
        <v>0</v>
      </c>
      <c r="H141" s="130">
        <v>0</v>
      </c>
      <c r="I141" s="130">
        <v>100.64400000000001</v>
      </c>
      <c r="J141" s="130">
        <v>365.16852687038943</v>
      </c>
      <c r="K141" s="130">
        <v>785.02017461164053</v>
      </c>
      <c r="L141" s="130">
        <v>1350.7167595018357</v>
      </c>
      <c r="M141" s="130">
        <v>2051.9722726107816</v>
      </c>
      <c r="N141" s="130">
        <v>2877.8256666990933</v>
      </c>
      <c r="O141" s="130">
        <v>3816.7715122545046</v>
      </c>
      <c r="P141" s="130">
        <v>4840.5526141571991</v>
      </c>
      <c r="Q141" s="130">
        <v>5789.5332598903524</v>
      </c>
      <c r="R141" s="131">
        <v>6665.3476079603715</v>
      </c>
      <c r="S141" s="130">
        <v>7469.5448477672417</v>
      </c>
      <c r="T141" s="130">
        <v>8203.5917576114025</v>
      </c>
      <c r="U141" s="130">
        <v>8868.8751572181191</v>
      </c>
      <c r="V141" s="130">
        <v>9466.704258380867</v>
      </c>
      <c r="W141" s="130">
        <v>9998.3129171880519</v>
      </c>
      <c r="X141" s="130">
        <v>10464.861791164885</v>
      </c>
      <c r="Y141" s="130">
        <v>10867.440404534662</v>
      </c>
      <c r="Z141" s="130">
        <v>11207.069124680447</v>
      </c>
      <c r="AA141" s="130">
        <v>11484.701052769524</v>
      </c>
      <c r="AB141" s="130">
        <v>11701.223831388359</v>
      </c>
      <c r="AC141" s="130">
        <v>11862.758424556947</v>
      </c>
      <c r="AD141" s="130">
        <v>11978.891289569128</v>
      </c>
      <c r="AE141" s="130">
        <v>12059.038646114335</v>
      </c>
      <c r="AF141" s="130">
        <v>12112.408679420714</v>
      </c>
      <c r="AG141" s="130">
        <v>12147.968230702818</v>
      </c>
      <c r="AH141" s="130">
        <v>12178.030205699295</v>
      </c>
      <c r="AI141" s="130">
        <v>12210.797271497915</v>
      </c>
      <c r="AJ141" s="130">
        <v>12253.304596022321</v>
      </c>
      <c r="AK141" s="130">
        <v>12304.474589140653</v>
      </c>
      <c r="AL141" s="130">
        <v>12363.310646353613</v>
      </c>
      <c r="AM141" s="130">
        <v>12428.893775187938</v>
      </c>
      <c r="AN141" s="130">
        <v>12500.379403061033</v>
      </c>
      <c r="AO141" s="130">
        <v>12576.994359210625</v>
      </c>
      <c r="AP141" s="129">
        <v>12658.034023620963</v>
      </c>
    </row>
    <row r="142" spans="2:42" x14ac:dyDescent="0.35">
      <c r="B142" s="128"/>
      <c r="C142" s="128" t="s">
        <v>2289</v>
      </c>
      <c r="D142" s="129">
        <v>0</v>
      </c>
      <c r="E142" s="130">
        <v>0</v>
      </c>
      <c r="F142" s="130">
        <v>0</v>
      </c>
      <c r="G142" s="130">
        <v>0</v>
      </c>
      <c r="H142" s="130">
        <v>0</v>
      </c>
      <c r="I142" s="130">
        <v>91.474000000000004</v>
      </c>
      <c r="J142" s="130">
        <v>207.56077552945084</v>
      </c>
      <c r="K142" s="130">
        <v>346.67142749877382</v>
      </c>
      <c r="L142" s="130">
        <v>507.09946783142675</v>
      </c>
      <c r="M142" s="130">
        <v>687.04162196913967</v>
      </c>
      <c r="N142" s="130">
        <v>865.63412821627344</v>
      </c>
      <c r="O142" s="130">
        <v>1032.2937652729563</v>
      </c>
      <c r="P142" s="130">
        <v>1187.2450894261915</v>
      </c>
      <c r="Q142" s="130">
        <v>1330.6989382991251</v>
      </c>
      <c r="R142" s="131">
        <v>1462.852804856321</v>
      </c>
      <c r="S142" s="130">
        <v>1583.8911948802115</v>
      </c>
      <c r="T142" s="130">
        <v>1693.9859684610694</v>
      </c>
      <c r="U142" s="130">
        <v>1793.2966660216455</v>
      </c>
      <c r="V142" s="130">
        <v>1881.9708193771748</v>
      </c>
      <c r="W142" s="130">
        <v>1960.1442483117225</v>
      </c>
      <c r="X142" s="130">
        <v>2027.9413431328067</v>
      </c>
      <c r="Y142" s="130">
        <v>2085.4753336478561</v>
      </c>
      <c r="Z142" s="130">
        <v>2132.8485449883456</v>
      </c>
      <c r="AA142" s="130">
        <v>2170.1526406903054</v>
      </c>
      <c r="AB142" s="130">
        <v>2197.4688534234192</v>
      </c>
      <c r="AC142" s="130">
        <v>2219.6826247975596</v>
      </c>
      <c r="AD142" s="130">
        <v>2238.3315539014075</v>
      </c>
      <c r="AE142" s="130">
        <v>2254.9229723402264</v>
      </c>
      <c r="AF142" s="130">
        <v>2270.9293017974237</v>
      </c>
      <c r="AG142" s="130">
        <v>2287.7842205274655</v>
      </c>
      <c r="AH142" s="130">
        <v>2305.6625477540138</v>
      </c>
      <c r="AI142" s="130">
        <v>2324.4310161063972</v>
      </c>
      <c r="AJ142" s="130">
        <v>2343.9687662350912</v>
      </c>
      <c r="AK142" s="130">
        <v>2364.1668807183073</v>
      </c>
      <c r="AL142" s="130">
        <v>2384.9279456176828</v>
      </c>
      <c r="AM142" s="130">
        <v>2406.1656386054501</v>
      </c>
      <c r="AN142" s="130">
        <v>2427.8043426365412</v>
      </c>
      <c r="AO142" s="130">
        <v>2449.7787841880518</v>
      </c>
      <c r="AP142" s="129">
        <v>2472.033695135563</v>
      </c>
    </row>
    <row r="143" spans="2:42" x14ac:dyDescent="0.35">
      <c r="B143" s="128"/>
      <c r="C143" s="128" t="s">
        <v>2290</v>
      </c>
      <c r="D143" s="129">
        <v>0</v>
      </c>
      <c r="E143" s="130">
        <v>0</v>
      </c>
      <c r="F143" s="130">
        <v>0</v>
      </c>
      <c r="G143" s="130">
        <v>0</v>
      </c>
      <c r="H143" s="130">
        <v>0</v>
      </c>
      <c r="I143" s="130">
        <v>92.765000000000001</v>
      </c>
      <c r="J143" s="130">
        <v>244.22987389655381</v>
      </c>
      <c r="K143" s="130">
        <v>450.96200892188227</v>
      </c>
      <c r="L143" s="130">
        <v>709.21742533937459</v>
      </c>
      <c r="M143" s="130">
        <v>1014.9883095155227</v>
      </c>
      <c r="N143" s="130">
        <v>1364.051419391335</v>
      </c>
      <c r="O143" s="130">
        <v>1752.0166473984559</v>
      </c>
      <c r="P143" s="130">
        <v>2114.2381236888796</v>
      </c>
      <c r="Q143" s="130">
        <v>2449.1717690978421</v>
      </c>
      <c r="R143" s="131">
        <v>2757.3868173189858</v>
      </c>
      <c r="S143" s="130">
        <v>3039.4217367937867</v>
      </c>
      <c r="T143" s="130">
        <v>3295.7851378766454</v>
      </c>
      <c r="U143" s="130">
        <v>3526.9566420840283</v>
      </c>
      <c r="V143" s="130">
        <v>3733.3877147124654</v>
      </c>
      <c r="W143" s="130">
        <v>3915.5024620610247</v>
      </c>
      <c r="X143" s="130">
        <v>4073.6983944464073</v>
      </c>
      <c r="Y143" s="130">
        <v>4208.3471561530441</v>
      </c>
      <c r="Z143" s="130">
        <v>4319.7952234164532</v>
      </c>
      <c r="AA143" s="130">
        <v>4408.3645714955055</v>
      </c>
      <c r="AB143" s="130">
        <v>4474.3533118482073</v>
      </c>
      <c r="AC143" s="130">
        <v>4522.9186688070149</v>
      </c>
      <c r="AD143" s="130">
        <v>4557.5860212860798</v>
      </c>
      <c r="AE143" s="130">
        <v>4581.8088468993637</v>
      </c>
      <c r="AF143" s="130">
        <v>4598.9559532584726</v>
      </c>
      <c r="AG143" s="130">
        <v>4612.3004706792772</v>
      </c>
      <c r="AH143" s="130">
        <v>4626.1007677490697</v>
      </c>
      <c r="AI143" s="130">
        <v>4643.3533929459172</v>
      </c>
      <c r="AJ143" s="130">
        <v>4663.7736136175745</v>
      </c>
      <c r="AK143" s="130">
        <v>4686.9978565888905</v>
      </c>
      <c r="AL143" s="130">
        <v>4712.6914367543031</v>
      </c>
      <c r="AM143" s="130">
        <v>4740.5473812549317</v>
      </c>
      <c r="AN143" s="130">
        <v>4770.285318334174</v>
      </c>
      <c r="AO143" s="130">
        <v>4801.6504282567003</v>
      </c>
      <c r="AP143" s="129">
        <v>4834.4124537959979</v>
      </c>
    </row>
    <row r="144" spans="2:42" x14ac:dyDescent="0.35">
      <c r="B144" s="128"/>
      <c r="C144" s="128" t="s">
        <v>2291</v>
      </c>
      <c r="D144" s="129">
        <v>0</v>
      </c>
      <c r="E144" s="130">
        <v>0</v>
      </c>
      <c r="F144" s="130">
        <v>0</v>
      </c>
      <c r="G144" s="130">
        <v>0</v>
      </c>
      <c r="H144" s="130">
        <v>0</v>
      </c>
      <c r="I144" s="130">
        <v>188.75700000000001</v>
      </c>
      <c r="J144" s="130">
        <v>442.32217073550231</v>
      </c>
      <c r="K144" s="130">
        <v>756.87923301134856</v>
      </c>
      <c r="L144" s="130">
        <v>1128.2806743131355</v>
      </c>
      <c r="M144" s="130">
        <v>1552.1000133753785</v>
      </c>
      <c r="N144" s="130">
        <v>2018.7266230504815</v>
      </c>
      <c r="O144" s="130">
        <v>2454.750180160112</v>
      </c>
      <c r="P144" s="130">
        <v>2860.7562498557977</v>
      </c>
      <c r="Q144" s="130">
        <v>3237.2950973454253</v>
      </c>
      <c r="R144" s="131">
        <v>3584.8826567282704</v>
      </c>
      <c r="S144" s="130">
        <v>3904.0014572055447</v>
      </c>
      <c r="T144" s="130">
        <v>4195.1015080685029</v>
      </c>
      <c r="U144" s="130">
        <v>4458.6011438114792</v>
      </c>
      <c r="V144" s="130">
        <v>4694.8878306644237</v>
      </c>
      <c r="W144" s="130">
        <v>4904.318935788604</v>
      </c>
      <c r="X144" s="130">
        <v>5087.2224603299983</v>
      </c>
      <c r="Y144" s="130">
        <v>5243.8977374774768</v>
      </c>
      <c r="Z144" s="130">
        <v>5374.6160966271309</v>
      </c>
      <c r="AA144" s="130">
        <v>5479.6214947099234</v>
      </c>
      <c r="AB144" s="130">
        <v>5559.1311156971815</v>
      </c>
      <c r="AC144" s="130">
        <v>5623.2705182046975</v>
      </c>
      <c r="AD144" s="130">
        <v>5675.9898265860338</v>
      </c>
      <c r="AE144" s="130">
        <v>5721.1712671182322</v>
      </c>
      <c r="AF144" s="130">
        <v>5762.6161709933458</v>
      </c>
      <c r="AG144" s="130">
        <v>5804.0339687662072</v>
      </c>
      <c r="AH144" s="130">
        <v>5848.2199679457353</v>
      </c>
      <c r="AI144" s="130">
        <v>5894.8217198319289</v>
      </c>
      <c r="AJ144" s="130">
        <v>5943.5188653318073</v>
      </c>
      <c r="AK144" s="130">
        <v>5994.0219194631663</v>
      </c>
      <c r="AL144" s="130">
        <v>6046.0711273725374</v>
      </c>
      <c r="AM144" s="130">
        <v>6099.4353890710991</v>
      </c>
      <c r="AN144" s="130">
        <v>6153.9112502243388</v>
      </c>
      <c r="AO144" s="130">
        <v>6209.3219564580704</v>
      </c>
      <c r="AP144" s="129">
        <v>6265.5165687650206</v>
      </c>
    </row>
    <row r="145" spans="2:42" x14ac:dyDescent="0.35">
      <c r="B145" s="128"/>
      <c r="C145" s="128" t="s">
        <v>2292</v>
      </c>
      <c r="D145" s="129">
        <v>0</v>
      </c>
      <c r="E145" s="130">
        <v>0</v>
      </c>
      <c r="F145" s="130">
        <v>0</v>
      </c>
      <c r="G145" s="130">
        <v>0</v>
      </c>
      <c r="H145" s="130">
        <v>0</v>
      </c>
      <c r="I145" s="130">
        <v>51.640999999999998</v>
      </c>
      <c r="J145" s="130">
        <v>122.41644193333738</v>
      </c>
      <c r="K145" s="130">
        <v>210.90055073713125</v>
      </c>
      <c r="L145" s="130">
        <v>315.58280906681546</v>
      </c>
      <c r="M145" s="130">
        <v>434.88566324255316</v>
      </c>
      <c r="N145" s="130">
        <v>567.18215961396322</v>
      </c>
      <c r="O145" s="130">
        <v>692.93724829144378</v>
      </c>
      <c r="P145" s="130">
        <v>808.8075400273508</v>
      </c>
      <c r="Q145" s="130">
        <v>915.02205994837686</v>
      </c>
      <c r="R145" s="131">
        <v>1011.7985533772257</v>
      </c>
      <c r="S145" s="130">
        <v>1099.343835749838</v>
      </c>
      <c r="T145" s="130">
        <v>1177.8541283785537</v>
      </c>
      <c r="U145" s="130">
        <v>1247.5153805497735</v>
      </c>
      <c r="V145" s="130">
        <v>1308.5035784261761</v>
      </c>
      <c r="W145" s="130">
        <v>1360.9850412057135</v>
      </c>
      <c r="X145" s="130">
        <v>1405.1167049723977</v>
      </c>
      <c r="Y145" s="130">
        <v>1441.0463946573141</v>
      </c>
      <c r="Z145" s="130">
        <v>1468.9130845123011</v>
      </c>
      <c r="AA145" s="130">
        <v>1488.8471474833113</v>
      </c>
      <c r="AB145" s="130">
        <v>1500.970593855591</v>
      </c>
      <c r="AC145" s="130">
        <v>1508.1152468969028</v>
      </c>
      <c r="AD145" s="130">
        <v>1511.4964229112597</v>
      </c>
      <c r="AE145" s="130">
        <v>1512.292728159076</v>
      </c>
      <c r="AF145" s="130">
        <v>1511.642345184754</v>
      </c>
      <c r="AG145" s="130">
        <v>1510.6400028283265</v>
      </c>
      <c r="AH145" s="130">
        <v>1510.3370711074917</v>
      </c>
      <c r="AI145" s="130">
        <v>1510.7940975766801</v>
      </c>
      <c r="AJ145" s="130">
        <v>1511.9000641083057</v>
      </c>
      <c r="AK145" s="130">
        <v>1513.5540211126586</v>
      </c>
      <c r="AL145" s="130">
        <v>1515.6646680529689</v>
      </c>
      <c r="AM145" s="130">
        <v>1518.1499571066934</v>
      </c>
      <c r="AN145" s="130">
        <v>1520.9367190184084</v>
      </c>
      <c r="AO145" s="130">
        <v>1523.9603102334636</v>
      </c>
      <c r="AP145" s="129">
        <v>1527.1642804435105</v>
      </c>
    </row>
    <row r="146" spans="2:42" x14ac:dyDescent="0.35">
      <c r="B146" s="128"/>
      <c r="C146" s="128" t="s">
        <v>2293</v>
      </c>
      <c r="D146" s="129">
        <v>0</v>
      </c>
      <c r="E146" s="130">
        <v>0</v>
      </c>
      <c r="F146" s="130">
        <v>0</v>
      </c>
      <c r="G146" s="130">
        <v>0</v>
      </c>
      <c r="H146" s="130">
        <v>0</v>
      </c>
      <c r="I146" s="130">
        <v>22.033999999999999</v>
      </c>
      <c r="J146" s="130">
        <v>197.23905019314245</v>
      </c>
      <c r="K146" s="130">
        <v>518.31278517788871</v>
      </c>
      <c r="L146" s="130">
        <v>977.04845305439085</v>
      </c>
      <c r="M146" s="130">
        <v>1564.4462365420391</v>
      </c>
      <c r="N146" s="130">
        <v>2270.8289999242343</v>
      </c>
      <c r="O146" s="130">
        <v>3085.9606558419441</v>
      </c>
      <c r="P146" s="130">
        <v>3999.1653829682941</v>
      </c>
      <c r="Q146" s="130">
        <v>4901.7348346152521</v>
      </c>
      <c r="R146" s="131">
        <v>5736.9109276804556</v>
      </c>
      <c r="S146" s="130">
        <v>6506.128021384864</v>
      </c>
      <c r="T146" s="130">
        <v>7210.7442883337862</v>
      </c>
      <c r="U146" s="130">
        <v>7852.0439822714834</v>
      </c>
      <c r="V146" s="130">
        <v>8431.2396116344407</v>
      </c>
      <c r="W146" s="130">
        <v>8949.4740221064349</v>
      </c>
      <c r="X146" s="130">
        <v>9407.822391256188</v>
      </c>
      <c r="Y146" s="130">
        <v>9807.2941382202698</v>
      </c>
      <c r="Z146" s="130">
        <v>10148.83475128009</v>
      </c>
      <c r="AA146" s="130">
        <v>10433.32753607204</v>
      </c>
      <c r="AB146" s="130">
        <v>10661.595287063881</v>
      </c>
      <c r="AC146" s="130">
        <v>10835.561569038913</v>
      </c>
      <c r="AD146" s="130">
        <v>10964.03814914684</v>
      </c>
      <c r="AE146" s="130">
        <v>11055.703372570097</v>
      </c>
      <c r="AF146" s="130">
        <v>11119.065785675999</v>
      </c>
      <c r="AG146" s="130">
        <v>11162.431672824459</v>
      </c>
      <c r="AH146" s="130">
        <v>11194.3646811606</v>
      </c>
      <c r="AI146" s="130">
        <v>11222.658539525897</v>
      </c>
      <c r="AJ146" s="130">
        <v>11254.834288347238</v>
      </c>
      <c r="AK146" s="130">
        <v>11292.983278114531</v>
      </c>
      <c r="AL146" s="130">
        <v>11336.309178813241</v>
      </c>
      <c r="AM146" s="130">
        <v>11384.085299675378</v>
      </c>
      <c r="AN146" s="130">
        <v>11435.651781676803</v>
      </c>
      <c r="AO146" s="130">
        <v>11490.41294725964</v>
      </c>
      <c r="AP146" s="129">
        <v>11547.834800914548</v>
      </c>
    </row>
    <row r="147" spans="2:42" x14ac:dyDescent="0.35">
      <c r="B147" s="128"/>
      <c r="C147" s="128" t="s">
        <v>2294</v>
      </c>
      <c r="D147" s="129">
        <v>0</v>
      </c>
      <c r="E147" s="130">
        <v>0</v>
      </c>
      <c r="F147" s="130">
        <v>0</v>
      </c>
      <c r="G147" s="130">
        <v>0</v>
      </c>
      <c r="H147" s="130">
        <v>0</v>
      </c>
      <c r="I147" s="130">
        <v>138.167</v>
      </c>
      <c r="J147" s="130">
        <v>319.55804791266064</v>
      </c>
      <c r="K147" s="130">
        <v>541.8659885692482</v>
      </c>
      <c r="L147" s="130">
        <v>802.55831913213626</v>
      </c>
      <c r="M147" s="130">
        <v>1098.9100500824879</v>
      </c>
      <c r="N147" s="130">
        <v>1412.307039422813</v>
      </c>
      <c r="O147" s="130">
        <v>1706.3067905879204</v>
      </c>
      <c r="P147" s="130">
        <v>1981.244981622373</v>
      </c>
      <c r="Q147" s="130">
        <v>2237.4343018925392</v>
      </c>
      <c r="R147" s="131">
        <v>2475.1650275444395</v>
      </c>
      <c r="S147" s="130">
        <v>2694.705569732997</v>
      </c>
      <c r="T147" s="130">
        <v>2896.3029964795983</v>
      </c>
      <c r="U147" s="130">
        <v>3080.183528980443</v>
      </c>
      <c r="V147" s="130">
        <v>3246.5530131549267</v>
      </c>
      <c r="W147" s="130">
        <v>3395.5973671912252</v>
      </c>
      <c r="X147" s="130">
        <v>3527.4830058152429</v>
      </c>
      <c r="Y147" s="130">
        <v>3642.3572419791908</v>
      </c>
      <c r="Z147" s="130">
        <v>3740.34866663714</v>
      </c>
      <c r="AA147" s="130">
        <v>3821.5675072469826</v>
      </c>
      <c r="AB147" s="130">
        <v>3886.1059656112666</v>
      </c>
      <c r="AC147" s="130">
        <v>3941.3104830117099</v>
      </c>
      <c r="AD147" s="130">
        <v>3989.7867484765488</v>
      </c>
      <c r="AE147" s="130">
        <v>4034.1092814968633</v>
      </c>
      <c r="AF147" s="130">
        <v>4076.8130260733396</v>
      </c>
      <c r="AG147" s="130">
        <v>4120.3862021069481</v>
      </c>
      <c r="AH147" s="130">
        <v>4166.6862641594071</v>
      </c>
      <c r="AI147" s="130">
        <v>4215.4629327683224</v>
      </c>
      <c r="AJ147" s="130">
        <v>4266.4870644832581</v>
      </c>
      <c r="AK147" s="130">
        <v>4319.5498693406144</v>
      </c>
      <c r="AL147" s="130">
        <v>4374.4621748499148</v>
      </c>
      <c r="AM147" s="130">
        <v>4431.0537347206418</v>
      </c>
      <c r="AN147" s="130">
        <v>4489.1725806434506</v>
      </c>
      <c r="AO147" s="130">
        <v>4548.6844155210747</v>
      </c>
      <c r="AP147" s="129">
        <v>4609.4720466223898</v>
      </c>
    </row>
    <row r="148" spans="2:42" x14ac:dyDescent="0.35">
      <c r="B148" s="128"/>
      <c r="C148" s="128" t="s">
        <v>2295</v>
      </c>
      <c r="D148" s="129">
        <v>0</v>
      </c>
      <c r="E148" s="130">
        <v>0</v>
      </c>
      <c r="F148" s="130">
        <v>0</v>
      </c>
      <c r="G148" s="130">
        <v>0</v>
      </c>
      <c r="H148" s="130">
        <v>0</v>
      </c>
      <c r="I148" s="130">
        <v>1338.06</v>
      </c>
      <c r="J148" s="130">
        <v>2886.0317739764059</v>
      </c>
      <c r="K148" s="130">
        <v>4622.367388409516</v>
      </c>
      <c r="L148" s="130">
        <v>6499.8065753242654</v>
      </c>
      <c r="M148" s="130">
        <v>8241.8059544348926</v>
      </c>
      <c r="N148" s="130">
        <v>9851.629199504081</v>
      </c>
      <c r="O148" s="130">
        <v>11332.383539086946</v>
      </c>
      <c r="P148" s="130">
        <v>12687.024678522163</v>
      </c>
      <c r="Q148" s="130">
        <v>13918.361524581</v>
      </c>
      <c r="R148" s="131">
        <v>15029.060719620142</v>
      </c>
      <c r="S148" s="130">
        <v>16021.650991825725</v>
      </c>
      <c r="T148" s="130">
        <v>16898.527327886841</v>
      </c>
      <c r="U148" s="130">
        <v>17661.954974196411</v>
      </c>
      <c r="V148" s="130">
        <v>18314.07327244577</v>
      </c>
      <c r="W148" s="130">
        <v>18856.899335255861</v>
      </c>
      <c r="X148" s="130">
        <v>19292.331567272631</v>
      </c>
      <c r="Y148" s="130">
        <v>19622.153036946394</v>
      </c>
      <c r="Z148" s="130">
        <v>19848.034704014819</v>
      </c>
      <c r="AA148" s="130">
        <v>19971.538507515776</v>
      </c>
      <c r="AB148" s="130">
        <v>19994.120318970236</v>
      </c>
      <c r="AC148" s="130">
        <v>19987.556975721796</v>
      </c>
      <c r="AD148" s="130">
        <v>19966.79871895683</v>
      </c>
      <c r="AE148" s="130">
        <v>19946.190394491536</v>
      </c>
      <c r="AF148" s="130">
        <v>19938.120236140701</v>
      </c>
      <c r="AG148" s="130">
        <v>19940.901972182925</v>
      </c>
      <c r="AH148" s="130">
        <v>19952.560355993832</v>
      </c>
      <c r="AI148" s="130">
        <v>19971.714607043403</v>
      </c>
      <c r="AJ148" s="130">
        <v>19997.113653515102</v>
      </c>
      <c r="AK148" s="130">
        <v>20027.630763435744</v>
      </c>
      <c r="AL148" s="130">
        <v>20062.258474634531</v>
      </c>
      <c r="AM148" s="130">
        <v>20100.103811230627</v>
      </c>
      <c r="AN148" s="130">
        <v>20140.383774914255</v>
      </c>
      <c r="AO148" s="130">
        <v>20182.42109982876</v>
      </c>
      <c r="AP148" s="129">
        <v>20225.640260381319</v>
      </c>
    </row>
    <row r="149" spans="2:42" x14ac:dyDescent="0.35">
      <c r="B149" s="128"/>
      <c r="C149" s="128" t="s">
        <v>2296</v>
      </c>
      <c r="D149" s="129">
        <v>0</v>
      </c>
      <c r="E149" s="130">
        <v>0</v>
      </c>
      <c r="F149" s="130">
        <v>0</v>
      </c>
      <c r="G149" s="130">
        <v>0</v>
      </c>
      <c r="H149" s="130">
        <v>0</v>
      </c>
      <c r="I149" s="130">
        <v>470.22399999999999</v>
      </c>
      <c r="J149" s="130">
        <v>1189.8843639619686</v>
      </c>
      <c r="K149" s="130">
        <v>2146.8404778061104</v>
      </c>
      <c r="L149" s="130">
        <v>3327.5494667040634</v>
      </c>
      <c r="M149" s="130">
        <v>4717.2483666104908</v>
      </c>
      <c r="N149" s="130">
        <v>6300.1418415246881</v>
      </c>
      <c r="O149" s="130">
        <v>7990.8981687010973</v>
      </c>
      <c r="P149" s="130">
        <v>9571.7300190431743</v>
      </c>
      <c r="Q149" s="130">
        <v>11044.634514710389</v>
      </c>
      <c r="R149" s="131">
        <v>12411.481168328493</v>
      </c>
      <c r="S149" s="130">
        <v>13674.015254035636</v>
      </c>
      <c r="T149" s="130">
        <v>14833.861025898685</v>
      </c>
      <c r="U149" s="130">
        <v>15892.524788636067</v>
      </c>
      <c r="V149" s="130">
        <v>16851.397825388678</v>
      </c>
      <c r="W149" s="130">
        <v>17711.759187092495</v>
      </c>
      <c r="X149" s="130">
        <v>18474.778347825264</v>
      </c>
      <c r="Y149" s="130">
        <v>19141.517730324602</v>
      </c>
      <c r="Z149" s="130">
        <v>19712.935105705914</v>
      </c>
      <c r="AA149" s="130">
        <v>20189.885871245362</v>
      </c>
      <c r="AB149" s="130">
        <v>20573.12520993585</v>
      </c>
      <c r="AC149" s="130">
        <v>20888.058766950613</v>
      </c>
      <c r="AD149" s="130">
        <v>21149.306879872969</v>
      </c>
      <c r="AE149" s="130">
        <v>21371.32465666861</v>
      </c>
      <c r="AF149" s="130">
        <v>21568.348399170165</v>
      </c>
      <c r="AG149" s="130">
        <v>21754.348735733362</v>
      </c>
      <c r="AH149" s="130">
        <v>21943.514788273325</v>
      </c>
      <c r="AI149" s="130">
        <v>22145.535009973526</v>
      </c>
      <c r="AJ149" s="130">
        <v>22359.047649065389</v>
      </c>
      <c r="AK149" s="130">
        <v>22582.80824655779</v>
      </c>
      <c r="AL149" s="130">
        <v>22815.685221636661</v>
      </c>
      <c r="AM149" s="130">
        <v>23056.655716558329</v>
      </c>
      <c r="AN149" s="130">
        <v>23304.801690996581</v>
      </c>
      <c r="AO149" s="130">
        <v>23559.306256279284</v>
      </c>
      <c r="AP149" s="129">
        <v>23819.450240407365</v>
      </c>
    </row>
    <row r="150" spans="2:42" x14ac:dyDescent="0.35">
      <c r="B150" s="128"/>
      <c r="C150" s="128" t="s">
        <v>2297</v>
      </c>
      <c r="D150" s="129">
        <v>0</v>
      </c>
      <c r="E150" s="130">
        <v>0</v>
      </c>
      <c r="F150" s="130">
        <v>0</v>
      </c>
      <c r="G150" s="130">
        <v>0</v>
      </c>
      <c r="H150" s="130">
        <v>0</v>
      </c>
      <c r="I150" s="130">
        <v>10.33</v>
      </c>
      <c r="J150" s="130">
        <v>50.406735619760269</v>
      </c>
      <c r="K150" s="130">
        <v>118.78385462643647</v>
      </c>
      <c r="L150" s="130">
        <v>213.84108494883944</v>
      </c>
      <c r="M150" s="130">
        <v>333.80607959627764</v>
      </c>
      <c r="N150" s="130">
        <v>476.77707794296902</v>
      </c>
      <c r="O150" s="130">
        <v>640.74603162595838</v>
      </c>
      <c r="P150" s="130">
        <v>823.62185138317511</v>
      </c>
      <c r="Q150" s="130">
        <v>998.14050653726235</v>
      </c>
      <c r="R150" s="131">
        <v>1159.5636514186733</v>
      </c>
      <c r="S150" s="130">
        <v>1308.1651352089466</v>
      </c>
      <c r="T150" s="130">
        <v>1444.2040333731795</v>
      </c>
      <c r="U150" s="130">
        <v>1567.9250836864849</v>
      </c>
      <c r="V150" s="130">
        <v>1679.5591040469549</v>
      </c>
      <c r="W150" s="130">
        <v>1779.3233926925209</v>
      </c>
      <c r="X150" s="130">
        <v>1867.422111415437</v>
      </c>
      <c r="Y150" s="130">
        <v>1944.0466523453479</v>
      </c>
      <c r="Z150" s="130">
        <v>2009.3759888498826</v>
      </c>
      <c r="AA150" s="130">
        <v>2063.5770110805297</v>
      </c>
      <c r="AB150" s="130">
        <v>2106.8048466710907</v>
      </c>
      <c r="AC150" s="130">
        <v>2139.7468512867904</v>
      </c>
      <c r="AD150" s="130">
        <v>2164.1216100099668</v>
      </c>
      <c r="AE150" s="130">
        <v>2181.6212444395778</v>
      </c>
      <c r="AF150" s="130">
        <v>2193.9044205015111</v>
      </c>
      <c r="AG150" s="130">
        <v>2202.5901297595096</v>
      </c>
      <c r="AH150" s="130">
        <v>2209.7714963506155</v>
      </c>
      <c r="AI150" s="130">
        <v>2216.9444646135094</v>
      </c>
      <c r="AJ150" s="130">
        <v>2225.5523871728656</v>
      </c>
      <c r="AK150" s="130">
        <v>2235.6616077862077</v>
      </c>
      <c r="AL150" s="130">
        <v>2247.0975133229826</v>
      </c>
      <c r="AM150" s="130">
        <v>2259.6993405540461</v>
      </c>
      <c r="AN150" s="130">
        <v>2273.3196114347711</v>
      </c>
      <c r="AO150" s="130">
        <v>2287.8235994307761</v>
      </c>
      <c r="AP150" s="129">
        <v>2303.0888256303524</v>
      </c>
    </row>
    <row r="151" spans="2:42" x14ac:dyDescent="0.35">
      <c r="B151" s="128"/>
      <c r="C151" s="128" t="s">
        <v>2298</v>
      </c>
      <c r="D151" s="129">
        <v>0</v>
      </c>
      <c r="E151" s="130">
        <v>0</v>
      </c>
      <c r="F151" s="130">
        <v>0</v>
      </c>
      <c r="G151" s="130">
        <v>0</v>
      </c>
      <c r="H151" s="130">
        <v>0</v>
      </c>
      <c r="I151" s="130">
        <v>1323.498</v>
      </c>
      <c r="J151" s="130">
        <v>2882.7409157313582</v>
      </c>
      <c r="K151" s="130">
        <v>4655.9984088739984</v>
      </c>
      <c r="L151" s="130">
        <v>6620.7534565230726</v>
      </c>
      <c r="M151" s="130">
        <v>8530.5020436725299</v>
      </c>
      <c r="N151" s="130">
        <v>10301.114060363783</v>
      </c>
      <c r="O151" s="130">
        <v>11935.713308479879</v>
      </c>
      <c r="P151" s="130">
        <v>13437.264971584011</v>
      </c>
      <c r="Q151" s="130">
        <v>14808.580452553453</v>
      </c>
      <c r="R151" s="131">
        <v>16052.322013392235</v>
      </c>
      <c r="S151" s="130">
        <v>17171.007224008961</v>
      </c>
      <c r="T151" s="130">
        <v>18167.013226488158</v>
      </c>
      <c r="U151" s="130">
        <v>19042.580821134823</v>
      </c>
      <c r="V151" s="130">
        <v>19799.818380331948</v>
      </c>
      <c r="W151" s="130">
        <v>20440.705596019565</v>
      </c>
      <c r="X151" s="130">
        <v>20967.097066380684</v>
      </c>
      <c r="Y151" s="130">
        <v>21380.725727104513</v>
      </c>
      <c r="Z151" s="130">
        <v>21683.206132389623</v>
      </c>
      <c r="AA151" s="130">
        <v>21876.037590649888</v>
      </c>
      <c r="AB151" s="130">
        <v>21960.607159692649</v>
      </c>
      <c r="AC151" s="130">
        <v>22007.850295426189</v>
      </c>
      <c r="AD151" s="130">
        <v>22033.966960353071</v>
      </c>
      <c r="AE151" s="130">
        <v>22054.584901130536</v>
      </c>
      <c r="AF151" s="130">
        <v>22084.723939502655</v>
      </c>
      <c r="AG151" s="130">
        <v>22127.009958612947</v>
      </c>
      <c r="AH151" s="130">
        <v>22181.86127675054</v>
      </c>
      <c r="AI151" s="130">
        <v>22247.635653271747</v>
      </c>
      <c r="AJ151" s="130">
        <v>22322.831931268869</v>
      </c>
      <c r="AK151" s="130">
        <v>22406.084278056995</v>
      </c>
      <c r="AL151" s="130">
        <v>22496.156744806009</v>
      </c>
      <c r="AM151" s="130">
        <v>22591.9381323204</v>
      </c>
      <c r="AN151" s="130">
        <v>22692.437150567297</v>
      </c>
      <c r="AO151" s="130">
        <v>22796.777860126378</v>
      </c>
      <c r="AP151" s="129">
        <v>22904.195384285427</v>
      </c>
    </row>
    <row r="152" spans="2:42" x14ac:dyDescent="0.35">
      <c r="B152" s="128"/>
      <c r="C152" s="128" t="s">
        <v>2299</v>
      </c>
      <c r="D152" s="129">
        <v>0</v>
      </c>
      <c r="E152" s="130">
        <v>0</v>
      </c>
      <c r="F152" s="130">
        <v>0</v>
      </c>
      <c r="G152" s="130">
        <v>0</v>
      </c>
      <c r="H152" s="130">
        <v>0</v>
      </c>
      <c r="I152" s="130">
        <v>124.15099999999998</v>
      </c>
      <c r="J152" s="130">
        <v>366.59674776865074</v>
      </c>
      <c r="K152" s="130">
        <v>721.74835907103989</v>
      </c>
      <c r="L152" s="130">
        <v>1183.3291148902149</v>
      </c>
      <c r="M152" s="130">
        <v>1744.4598823844126</v>
      </c>
      <c r="N152" s="130">
        <v>2397.7476579353884</v>
      </c>
      <c r="O152" s="130">
        <v>3135.3758553258217</v>
      </c>
      <c r="P152" s="130">
        <v>3885.8639177085074</v>
      </c>
      <c r="Q152" s="130">
        <v>4584.5038495082954</v>
      </c>
      <c r="R152" s="131">
        <v>5232.2880615339454</v>
      </c>
      <c r="S152" s="130">
        <v>5830.1498313939937</v>
      </c>
      <c r="T152" s="130">
        <v>6378.9649449019125</v>
      </c>
      <c r="U152" s="130">
        <v>6879.5532659210239</v>
      </c>
      <c r="V152" s="130">
        <v>7332.6802370161859</v>
      </c>
      <c r="W152" s="130">
        <v>7739.0583131872281</v>
      </c>
      <c r="X152" s="130">
        <v>8099.3483308703735</v>
      </c>
      <c r="Y152" s="130">
        <v>8414.1608143082121</v>
      </c>
      <c r="Z152" s="130">
        <v>8684.057221306186</v>
      </c>
      <c r="AA152" s="130">
        <v>8909.551130313781</v>
      </c>
      <c r="AB152" s="130">
        <v>9091.1093706916909</v>
      </c>
      <c r="AC152" s="130">
        <v>9235.6873611098654</v>
      </c>
      <c r="AD152" s="130">
        <v>9350.1335391562916</v>
      </c>
      <c r="AE152" s="130">
        <v>9441.2123753125379</v>
      </c>
      <c r="AF152" s="130">
        <v>9515.577522631047</v>
      </c>
      <c r="AG152" s="130">
        <v>9579.7480361076286</v>
      </c>
      <c r="AH152" s="130">
        <v>9640.7591284376631</v>
      </c>
      <c r="AI152" s="130">
        <v>9704.769518939207</v>
      </c>
      <c r="AJ152" s="130">
        <v>9774.4198658587611</v>
      </c>
      <c r="AK152" s="130">
        <v>9849.0668692628296</v>
      </c>
      <c r="AL152" s="130">
        <v>9928.121840137348</v>
      </c>
      <c r="AM152" s="130">
        <v>10011.048583561078</v>
      </c>
      <c r="AN152" s="130">
        <v>10097.361403349765</v>
      </c>
      <c r="AO152" s="130">
        <v>10186.623223381004</v>
      </c>
      <c r="AP152" s="129">
        <v>10278.443821034038</v>
      </c>
    </row>
    <row r="153" spans="2:42" x14ac:dyDescent="0.35">
      <c r="B153" s="128"/>
      <c r="C153" s="128" t="s">
        <v>2300</v>
      </c>
      <c r="D153" s="129">
        <v>0</v>
      </c>
      <c r="E153" s="130">
        <v>0</v>
      </c>
      <c r="F153" s="130">
        <v>0</v>
      </c>
      <c r="G153" s="130">
        <v>0</v>
      </c>
      <c r="H153" s="130">
        <v>0</v>
      </c>
      <c r="I153" s="130">
        <v>510.99299999999994</v>
      </c>
      <c r="J153" s="130">
        <v>1092.8138722685999</v>
      </c>
      <c r="K153" s="130">
        <v>1739.2334404413646</v>
      </c>
      <c r="L153" s="130">
        <v>2374.7993293854624</v>
      </c>
      <c r="M153" s="130">
        <v>2969.7065113340677</v>
      </c>
      <c r="N153" s="130">
        <v>3524.7500493558855</v>
      </c>
      <c r="O153" s="130">
        <v>4040.6778976498617</v>
      </c>
      <c r="P153" s="130">
        <v>4518.1922058175514</v>
      </c>
      <c r="Q153" s="130">
        <v>4957.9505660875366</v>
      </c>
      <c r="R153" s="131">
        <v>5360.5672053744529</v>
      </c>
      <c r="S153" s="130">
        <v>5726.6141239818662</v>
      </c>
      <c r="T153" s="130">
        <v>6056.6221826875553</v>
      </c>
      <c r="U153" s="130">
        <v>6351.0821398814842</v>
      </c>
      <c r="V153" s="130">
        <v>6610.4456403609456</v>
      </c>
      <c r="W153" s="130">
        <v>6835.1261573238235</v>
      </c>
      <c r="X153" s="130">
        <v>7025.4998890395973</v>
      </c>
      <c r="Y153" s="130">
        <v>7181.9066116185568</v>
      </c>
      <c r="Z153" s="130">
        <v>7304.6504892425692</v>
      </c>
      <c r="AA153" s="130">
        <v>7394.0008431656115</v>
      </c>
      <c r="AB153" s="130">
        <v>7450.1928807390186</v>
      </c>
      <c r="AC153" s="130">
        <v>7500.3227540860798</v>
      </c>
      <c r="AD153" s="130">
        <v>7549.2993361951467</v>
      </c>
      <c r="AE153" s="130">
        <v>7601.8923269968582</v>
      </c>
      <c r="AF153" s="130">
        <v>7659.0918470176985</v>
      </c>
      <c r="AG153" s="130">
        <v>7720.3764328003072</v>
      </c>
      <c r="AH153" s="130">
        <v>7784.5311419308127</v>
      </c>
      <c r="AI153" s="130">
        <v>7851.156162650741</v>
      </c>
      <c r="AJ153" s="130">
        <v>7919.8914371433548</v>
      </c>
      <c r="AK153" s="130">
        <v>7990.4152037760305</v>
      </c>
      <c r="AL153" s="130">
        <v>8062.4426278766332</v>
      </c>
      <c r="AM153" s="130">
        <v>8135.7245176251618</v>
      </c>
      <c r="AN153" s="130">
        <v>8210.0461218052569</v>
      </c>
      <c r="AO153" s="130">
        <v>8285.2260063169306</v>
      </c>
      <c r="AP153" s="129">
        <v>8361.1150065024558</v>
      </c>
    </row>
    <row r="154" spans="2:42" x14ac:dyDescent="0.35">
      <c r="B154" s="128"/>
      <c r="C154" s="128" t="s">
        <v>2301</v>
      </c>
      <c r="D154" s="129">
        <v>0</v>
      </c>
      <c r="E154" s="130">
        <v>0</v>
      </c>
      <c r="F154" s="130">
        <v>0</v>
      </c>
      <c r="G154" s="130">
        <v>0</v>
      </c>
      <c r="H154" s="130">
        <v>0</v>
      </c>
      <c r="I154" s="130">
        <v>1533.9760000000001</v>
      </c>
      <c r="J154" s="130">
        <v>3276.137755504682</v>
      </c>
      <c r="K154" s="130">
        <v>5205.2519720450509</v>
      </c>
      <c r="L154" s="130">
        <v>7112.3795427643308</v>
      </c>
      <c r="M154" s="130">
        <v>8886.917482729863</v>
      </c>
      <c r="N154" s="130">
        <v>10531.812151257855</v>
      </c>
      <c r="O154" s="130">
        <v>12049.858256890286</v>
      </c>
      <c r="P154" s="130">
        <v>13443.703444136112</v>
      </c>
      <c r="Q154" s="130">
        <v>14715.852691615604</v>
      </c>
      <c r="R154" s="131">
        <v>15868.672528057506</v>
      </c>
      <c r="S154" s="130">
        <v>16904.39507235308</v>
      </c>
      <c r="T154" s="130">
        <v>17825.12190363423</v>
      </c>
      <c r="U154" s="130">
        <v>18632.827767114504</v>
      </c>
      <c r="V154" s="130">
        <v>19329.364121211496</v>
      </c>
      <c r="W154" s="130">
        <v>19916.46253125666</v>
      </c>
      <c r="X154" s="130">
        <v>20395.737914893802</v>
      </c>
      <c r="Y154" s="130">
        <v>20768.691644069728</v>
      </c>
      <c r="Z154" s="130">
        <v>21036.714508329929</v>
      </c>
      <c r="AA154" s="130">
        <v>21201.089543948365</v>
      </c>
      <c r="AB154" s="130">
        <v>21262.99473324282</v>
      </c>
      <c r="AC154" s="130">
        <v>21304.241157203596</v>
      </c>
      <c r="AD154" s="130">
        <v>21339.799642000806</v>
      </c>
      <c r="AE154" s="130">
        <v>21384.079922513702</v>
      </c>
      <c r="AF154" s="130">
        <v>21441.054914171</v>
      </c>
      <c r="AG154" s="130">
        <v>21509.066676931991</v>
      </c>
      <c r="AH154" s="130">
        <v>21587.545476419938</v>
      </c>
      <c r="AI154" s="130">
        <v>21675.052630168509</v>
      </c>
      <c r="AJ154" s="130">
        <v>21770.279012776242</v>
      </c>
      <c r="AK154" s="130">
        <v>21872.039882993755</v>
      </c>
      <c r="AL154" s="130">
        <v>21979.270003292499</v>
      </c>
      <c r="AM154" s="130">
        <v>22091.019040115316</v>
      </c>
      <c r="AN154" s="130">
        <v>22206.447233555984</v>
      </c>
      <c r="AO154" s="130">
        <v>22324.821325739365</v>
      </c>
      <c r="AP154" s="129">
        <v>22445.510737677243</v>
      </c>
    </row>
    <row r="155" spans="2:42" x14ac:dyDescent="0.35">
      <c r="B155" s="128"/>
      <c r="C155" s="128" t="s">
        <v>2302</v>
      </c>
      <c r="D155" s="129">
        <v>0</v>
      </c>
      <c r="E155" s="130">
        <v>0</v>
      </c>
      <c r="F155" s="130">
        <v>0</v>
      </c>
      <c r="G155" s="130">
        <v>0</v>
      </c>
      <c r="H155" s="130">
        <v>0</v>
      </c>
      <c r="I155" s="130">
        <v>59.96</v>
      </c>
      <c r="J155" s="130">
        <v>132.02478675424157</v>
      </c>
      <c r="K155" s="130">
        <v>215.0794962831302</v>
      </c>
      <c r="L155" s="130">
        <v>307.96848647668003</v>
      </c>
      <c r="M155" s="130">
        <v>404.56028096383551</v>
      </c>
      <c r="N155" s="130">
        <v>493.96513728330353</v>
      </c>
      <c r="O155" s="130">
        <v>576.35399621123099</v>
      </c>
      <c r="P155" s="130">
        <v>651.88953173440404</v>
      </c>
      <c r="Q155" s="130">
        <v>720.72640994220478</v>
      </c>
      <c r="R155" s="131">
        <v>783.0115375086375</v>
      </c>
      <c r="S155" s="130">
        <v>838.88430012496133</v>
      </c>
      <c r="T155" s="130">
        <v>888.47679122983936</v>
      </c>
      <c r="U155" s="130">
        <v>931.91403137078009</v>
      </c>
      <c r="V155" s="130">
        <v>969.31417851797369</v>
      </c>
      <c r="W155" s="130">
        <v>1000.7887296394214</v>
      </c>
      <c r="X155" s="130">
        <v>1026.4427138344715</v>
      </c>
      <c r="Y155" s="130">
        <v>1046.3748773115271</v>
      </c>
      <c r="Z155" s="130">
        <v>1060.6778604847354</v>
      </c>
      <c r="AA155" s="130">
        <v>1069.4383674539072</v>
      </c>
      <c r="AB155" s="130">
        <v>1072.7373281217324</v>
      </c>
      <c r="AC155" s="130">
        <v>1073.8058426662178</v>
      </c>
      <c r="AD155" s="130">
        <v>1073.4696020887855</v>
      </c>
      <c r="AE155" s="130">
        <v>1072.5237174193369</v>
      </c>
      <c r="AF155" s="130">
        <v>1071.730820626768</v>
      </c>
      <c r="AG155" s="130">
        <v>1071.5592716780311</v>
      </c>
      <c r="AH155" s="130">
        <v>1071.9246042598306</v>
      </c>
      <c r="AI155" s="130">
        <v>1072.7479766774754</v>
      </c>
      <c r="AJ155" s="130">
        <v>1073.9576923148684</v>
      </c>
      <c r="AK155" s="130">
        <v>1075.4889017868716</v>
      </c>
      <c r="AL155" s="130">
        <v>1077.2833215222545</v>
      </c>
      <c r="AM155" s="130">
        <v>1079.2889680994622</v>
      </c>
      <c r="AN155" s="130">
        <v>1081.4599076884947</v>
      </c>
      <c r="AO155" s="130">
        <v>1083.7560199820005</v>
      </c>
      <c r="AP155" s="129">
        <v>1086.1427760272545</v>
      </c>
    </row>
    <row r="156" spans="2:42" x14ac:dyDescent="0.35">
      <c r="B156" s="128"/>
      <c r="C156" s="128" t="s">
        <v>2303</v>
      </c>
      <c r="D156" s="129">
        <v>0</v>
      </c>
      <c r="E156" s="130">
        <v>0</v>
      </c>
      <c r="F156" s="130">
        <v>0</v>
      </c>
      <c r="G156" s="130">
        <v>0</v>
      </c>
      <c r="H156" s="130">
        <v>0</v>
      </c>
      <c r="I156" s="130">
        <v>273.75799999999998</v>
      </c>
      <c r="J156" s="130">
        <v>699.55899369834242</v>
      </c>
      <c r="K156" s="130">
        <v>1270.0959280627194</v>
      </c>
      <c r="L156" s="130">
        <v>1977.2017865612079</v>
      </c>
      <c r="M156" s="130">
        <v>2811.9599332443527</v>
      </c>
      <c r="N156" s="130">
        <v>3764.8179574798478</v>
      </c>
      <c r="O156" s="130">
        <v>4795.9674375000986</v>
      </c>
      <c r="P156" s="130">
        <v>5760.257832601339</v>
      </c>
      <c r="Q156" s="130">
        <v>6658.9070900449005</v>
      </c>
      <c r="R156" s="131">
        <v>7493.0555043322674</v>
      </c>
      <c r="S156" s="130">
        <v>8263.767770811728</v>
      </c>
      <c r="T156" s="130">
        <v>8972.0349463748462</v>
      </c>
      <c r="U156" s="130">
        <v>9618.7763202488222</v>
      </c>
      <c r="V156" s="130">
        <v>10204.841197772328</v>
      </c>
      <c r="W156" s="130">
        <v>10731.010599927944</v>
      </c>
      <c r="X156" s="130">
        <v>11197.998881293996</v>
      </c>
      <c r="Y156" s="130">
        <v>11606.455268972004</v>
      </c>
      <c r="Z156" s="130">
        <v>11956.965324943127</v>
      </c>
      <c r="AA156" s="130">
        <v>12250.052334207647</v>
      </c>
      <c r="AB156" s="130">
        <v>12486.178620965738</v>
      </c>
      <c r="AC156" s="130">
        <v>12680.155110794642</v>
      </c>
      <c r="AD156" s="130">
        <v>12840.870348239911</v>
      </c>
      <c r="AE156" s="130">
        <v>12977.115165199357</v>
      </c>
      <c r="AF156" s="130">
        <v>13097.549845224701</v>
      </c>
      <c r="AG156" s="130">
        <v>13210.675339623613</v>
      </c>
      <c r="AH156" s="130">
        <v>13325.126895106143</v>
      </c>
      <c r="AI156" s="130">
        <v>13447.43854281952</v>
      </c>
      <c r="AJ156" s="130">
        <v>13576.778707041754</v>
      </c>
      <c r="AK156" s="130">
        <v>13712.387235646427</v>
      </c>
      <c r="AL156" s="130">
        <v>13853.572708599728</v>
      </c>
      <c r="AM156" s="130">
        <v>13999.709904479907</v>
      </c>
      <c r="AN156" s="130">
        <v>14150.237418902019</v>
      </c>
      <c r="AO156" s="130">
        <v>14304.655429020586</v>
      </c>
      <c r="AP156" s="129">
        <v>14462.523598561256</v>
      </c>
    </row>
    <row r="157" spans="2:42" x14ac:dyDescent="0.35">
      <c r="B157" s="128"/>
      <c r="C157" s="128" t="s">
        <v>2304</v>
      </c>
      <c r="D157" s="129">
        <v>0</v>
      </c>
      <c r="E157" s="130">
        <v>0</v>
      </c>
      <c r="F157" s="130">
        <v>0</v>
      </c>
      <c r="G157" s="130">
        <v>0</v>
      </c>
      <c r="H157" s="130">
        <v>0</v>
      </c>
      <c r="I157" s="130">
        <v>15.255000000000001</v>
      </c>
      <c r="J157" s="130">
        <v>53.883168124924886</v>
      </c>
      <c r="K157" s="130">
        <v>114.69023896997633</v>
      </c>
      <c r="L157" s="130">
        <v>196.34841100750563</v>
      </c>
      <c r="M157" s="130">
        <v>297.41396580178713</v>
      </c>
      <c r="N157" s="130">
        <v>416.34545529507523</v>
      </c>
      <c r="O157" s="130">
        <v>551.52217836024715</v>
      </c>
      <c r="P157" s="130">
        <v>698.03800278527774</v>
      </c>
      <c r="Q157" s="130">
        <v>833.96148627950049</v>
      </c>
      <c r="R157" s="131">
        <v>959.51928771012467</v>
      </c>
      <c r="S157" s="130">
        <v>1074.9260438813285</v>
      </c>
      <c r="T157" s="130">
        <v>1180.3847273971517</v>
      </c>
      <c r="U157" s="130">
        <v>1276.0869896577001</v>
      </c>
      <c r="V157" s="130">
        <v>1362.213489494141</v>
      </c>
      <c r="W157" s="130">
        <v>1438.9342079286525</v>
      </c>
      <c r="X157" s="130">
        <v>1506.4087495268634</v>
      </c>
      <c r="Y157" s="130">
        <v>1564.7866307923437</v>
      </c>
      <c r="Z157" s="130">
        <v>1614.2075560353833</v>
      </c>
      <c r="AA157" s="130">
        <v>1654.8016811315874</v>
      </c>
      <c r="AB157" s="130">
        <v>1686.6898655696807</v>
      </c>
      <c r="AC157" s="130">
        <v>1710.7868079092189</v>
      </c>
      <c r="AD157" s="130">
        <v>1728.4558670097745</v>
      </c>
      <c r="AE157" s="130">
        <v>1741.0376367661881</v>
      </c>
      <c r="AF157" s="130">
        <v>1749.8445507050139</v>
      </c>
      <c r="AG157" s="130">
        <v>1756.1561183475483</v>
      </c>
      <c r="AH157" s="130">
        <v>1761.629050490365</v>
      </c>
      <c r="AI157" s="130">
        <v>1767.4427801082652</v>
      </c>
      <c r="AJ157" s="130">
        <v>1774.5644372540278</v>
      </c>
      <c r="AK157" s="130">
        <v>1782.8467111256286</v>
      </c>
      <c r="AL157" s="130">
        <v>1792.1536640112249</v>
      </c>
      <c r="AM157" s="130">
        <v>1802.3602631450253</v>
      </c>
      <c r="AN157" s="130">
        <v>1813.3519380348189</v>
      </c>
      <c r="AO157" s="130">
        <v>1825.0241622268113</v>
      </c>
      <c r="AP157" s="129">
        <v>1837.2820585207701</v>
      </c>
    </row>
    <row r="158" spans="2:42" x14ac:dyDescent="0.35">
      <c r="B158" s="128"/>
      <c r="C158" s="128" t="s">
        <v>2305</v>
      </c>
      <c r="D158" s="129">
        <v>0</v>
      </c>
      <c r="E158" s="130">
        <v>0</v>
      </c>
      <c r="F158" s="130">
        <v>0</v>
      </c>
      <c r="G158" s="130">
        <v>0</v>
      </c>
      <c r="H158" s="130">
        <v>0</v>
      </c>
      <c r="I158" s="130">
        <v>302.49299999999999</v>
      </c>
      <c r="J158" s="130">
        <v>792.2464288595869</v>
      </c>
      <c r="K158" s="130">
        <v>1459.6244736944861</v>
      </c>
      <c r="L158" s="130">
        <v>2293.9462331853601</v>
      </c>
      <c r="M158" s="130">
        <v>3283.6269500211142</v>
      </c>
      <c r="N158" s="130">
        <v>4416.3231688152482</v>
      </c>
      <c r="O158" s="130">
        <v>5676.9730209193594</v>
      </c>
      <c r="P158" s="130">
        <v>6852.8192099555981</v>
      </c>
      <c r="Q158" s="130">
        <v>7945.5179202150712</v>
      </c>
      <c r="R158" s="131">
        <v>8956.6281600628663</v>
      </c>
      <c r="S158" s="130">
        <v>9887.6144796769167</v>
      </c>
      <c r="T158" s="130">
        <v>10739.849570885333</v>
      </c>
      <c r="U158" s="130">
        <v>11514.616753012591</v>
      </c>
      <c r="V158" s="130">
        <v>12213.112348493258</v>
      </c>
      <c r="W158" s="130">
        <v>12836.447951865521</v>
      </c>
      <c r="X158" s="130">
        <v>13385.652595615495</v>
      </c>
      <c r="Y158" s="130">
        <v>13861.674816207069</v>
      </c>
      <c r="Z158" s="130">
        <v>14265.384623500553</v>
      </c>
      <c r="AA158" s="130">
        <v>14597.575376636478</v>
      </c>
      <c r="AB158" s="130">
        <v>14858.965569338448</v>
      </c>
      <c r="AC158" s="130">
        <v>15066.121211681339</v>
      </c>
      <c r="AD158" s="130">
        <v>15230.071006734355</v>
      </c>
      <c r="AE158" s="130">
        <v>15361.685057858411</v>
      </c>
      <c r="AF158" s="130">
        <v>15471.633827332313</v>
      </c>
      <c r="AG158" s="130">
        <v>15570.352277465528</v>
      </c>
      <c r="AH158" s="130">
        <v>15666.003949347472</v>
      </c>
      <c r="AI158" s="130">
        <v>15768.459188581597</v>
      </c>
      <c r="AJ158" s="130">
        <v>15876.781964929651</v>
      </c>
      <c r="AK158" s="130">
        <v>15990.124066716624</v>
      </c>
      <c r="AL158" s="130">
        <v>16107.72175531535</v>
      </c>
      <c r="AM158" s="130">
        <v>16228.89261606467</v>
      </c>
      <c r="AN158" s="130">
        <v>16353.032597890087</v>
      </c>
      <c r="AO158" s="130">
        <v>16479.613234259807</v>
      </c>
      <c r="AP158" s="129">
        <v>16608.179038458609</v>
      </c>
    </row>
    <row r="159" spans="2:42" x14ac:dyDescent="0.35">
      <c r="B159" s="128"/>
      <c r="C159" s="128" t="s">
        <v>2306</v>
      </c>
      <c r="D159" s="129">
        <v>0</v>
      </c>
      <c r="E159" s="130">
        <v>0</v>
      </c>
      <c r="F159" s="130">
        <v>0</v>
      </c>
      <c r="G159" s="130">
        <v>0</v>
      </c>
      <c r="H159" s="130">
        <v>0</v>
      </c>
      <c r="I159" s="130">
        <v>686.55399999999997</v>
      </c>
      <c r="J159" s="130">
        <v>2105.9069422773168</v>
      </c>
      <c r="K159" s="130">
        <v>4224.2498793125333</v>
      </c>
      <c r="L159" s="130">
        <v>7003.4725137430842</v>
      </c>
      <c r="M159" s="130">
        <v>10401.685956026949</v>
      </c>
      <c r="N159" s="130">
        <v>14373.765776251488</v>
      </c>
      <c r="O159" s="130">
        <v>18871.906856793707</v>
      </c>
      <c r="P159" s="130">
        <v>23534.624166115245</v>
      </c>
      <c r="Q159" s="130">
        <v>27877.493535315043</v>
      </c>
      <c r="R159" s="131">
        <v>31906.639478704266</v>
      </c>
      <c r="S159" s="130">
        <v>35627.821200118364</v>
      </c>
      <c r="T159" s="130">
        <v>39046.442721624888</v>
      </c>
      <c r="U159" s="130">
        <v>42167.562570243208</v>
      </c>
      <c r="V159" s="130">
        <v>44995.903037287586</v>
      </c>
      <c r="W159" s="130">
        <v>47535.859024376819</v>
      </c>
      <c r="X159" s="130">
        <v>49791.506489605519</v>
      </c>
      <c r="Y159" s="130">
        <v>51766.610506843135</v>
      </c>
      <c r="Z159" s="130">
        <v>53464.632950616615</v>
      </c>
      <c r="AA159" s="130">
        <v>54888.739818540271</v>
      </c>
      <c r="AB159" s="130">
        <v>56041.808202780943</v>
      </c>
      <c r="AC159" s="130">
        <v>56962.567342640999</v>
      </c>
      <c r="AD159" s="130">
        <v>57693.264245337086</v>
      </c>
      <c r="AE159" s="130">
        <v>58275.656125135676</v>
      </c>
      <c r="AF159" s="130">
        <v>58750.842961527043</v>
      </c>
      <c r="AG159" s="130">
        <v>59159.11875013911</v>
      </c>
      <c r="AH159" s="130">
        <v>59545.576938470404</v>
      </c>
      <c r="AI159" s="130">
        <v>59948.254195508023</v>
      </c>
      <c r="AJ159" s="130">
        <v>60387.667477819428</v>
      </c>
      <c r="AK159" s="130">
        <v>60859.746440067393</v>
      </c>
      <c r="AL159" s="130">
        <v>61360.759482314694</v>
      </c>
      <c r="AM159" s="130">
        <v>61887.300562639546</v>
      </c>
      <c r="AN159" s="130">
        <v>62436.276762653448</v>
      </c>
      <c r="AO159" s="130">
        <v>63004.896576212006</v>
      </c>
      <c r="AP159" s="129">
        <v>63590.658892997453</v>
      </c>
    </row>
    <row r="160" spans="2:42" x14ac:dyDescent="0.35">
      <c r="B160" s="128"/>
      <c r="C160" s="128" t="s">
        <v>2307</v>
      </c>
      <c r="D160" s="129">
        <v>0</v>
      </c>
      <c r="E160" s="130">
        <v>0</v>
      </c>
      <c r="F160" s="130">
        <v>0</v>
      </c>
      <c r="G160" s="130">
        <v>0</v>
      </c>
      <c r="H160" s="130">
        <v>0</v>
      </c>
      <c r="I160" s="130">
        <v>219.61199999999999</v>
      </c>
      <c r="J160" s="130">
        <v>490.6763616311693</v>
      </c>
      <c r="K160" s="130">
        <v>809.67498685438056</v>
      </c>
      <c r="L160" s="130">
        <v>1172.8557097052835</v>
      </c>
      <c r="M160" s="130">
        <v>1574.5501045334727</v>
      </c>
      <c r="N160" s="130">
        <v>1950.3276837614715</v>
      </c>
      <c r="O160" s="130">
        <v>2300.691536011876</v>
      </c>
      <c r="P160" s="130">
        <v>2626.1147674608319</v>
      </c>
      <c r="Q160" s="130">
        <v>2927.041329506013</v>
      </c>
      <c r="R160" s="131">
        <v>3203.8868101617654</v>
      </c>
      <c r="S160" s="130">
        <v>3457.0391903771042</v>
      </c>
      <c r="T160" s="130">
        <v>3686.8595664256604</v>
      </c>
      <c r="U160" s="130">
        <v>3893.682839471734</v>
      </c>
      <c r="V160" s="130">
        <v>4077.8183733732358</v>
      </c>
      <c r="W160" s="130">
        <v>4239.5506217404563</v>
      </c>
      <c r="X160" s="130">
        <v>4379.1397252292427</v>
      </c>
      <c r="Y160" s="130">
        <v>4496.8220800081526</v>
      </c>
      <c r="Z160" s="130">
        <v>4592.8108783015914</v>
      </c>
      <c r="AA160" s="130">
        <v>4667.2966218746005</v>
      </c>
      <c r="AB160" s="130">
        <v>4720.447609289914</v>
      </c>
      <c r="AC160" s="130">
        <v>4763.9689240498828</v>
      </c>
      <c r="AD160" s="130">
        <v>4801.1288037529803</v>
      </c>
      <c r="AE160" s="130">
        <v>4835.1259577300352</v>
      </c>
      <c r="AF160" s="130">
        <v>4869.0802897112162</v>
      </c>
      <c r="AG160" s="130">
        <v>4905.9344903375959</v>
      </c>
      <c r="AH160" s="130">
        <v>4944.8921704670802</v>
      </c>
      <c r="AI160" s="130">
        <v>4985.6751731830163</v>
      </c>
      <c r="AJ160" s="130">
        <v>5028.0316250540036</v>
      </c>
      <c r="AK160" s="130">
        <v>5071.7349541847852</v>
      </c>
      <c r="AL160" s="130">
        <v>5116.5829668307142</v>
      </c>
      <c r="AM160" s="130">
        <v>5162.3969802981264</v>
      </c>
      <c r="AN160" s="130">
        <v>5209.0210099610376</v>
      </c>
      <c r="AO160" s="130">
        <v>5256.3210083283757</v>
      </c>
      <c r="AP160" s="129">
        <v>5304.1841541955619</v>
      </c>
    </row>
    <row r="161" spans="2:43" x14ac:dyDescent="0.35">
      <c r="B161" s="128"/>
      <c r="C161" s="128" t="s">
        <v>2308</v>
      </c>
      <c r="D161" s="129">
        <v>0</v>
      </c>
      <c r="E161" s="130">
        <v>0</v>
      </c>
      <c r="F161" s="130">
        <v>0</v>
      </c>
      <c r="G161" s="130">
        <v>0</v>
      </c>
      <c r="H161" s="130">
        <v>0</v>
      </c>
      <c r="I161" s="130">
        <v>85.218008281858857</v>
      </c>
      <c r="J161" s="130">
        <v>164.85951703861258</v>
      </c>
      <c r="K161" s="130">
        <v>239.06602280906304</v>
      </c>
      <c r="L161" s="130">
        <v>307.97247650290797</v>
      </c>
      <c r="M161" s="130">
        <v>371.70749324760607</v>
      </c>
      <c r="N161" s="130">
        <v>430.39355391983736</v>
      </c>
      <c r="O161" s="130">
        <v>484.14719865195877</v>
      </c>
      <c r="P161" s="130">
        <v>533.07921259293335</v>
      </c>
      <c r="Q161" s="130">
        <v>577.29480419268418</v>
      </c>
      <c r="R161" s="131">
        <v>616.89377626867417</v>
      </c>
      <c r="S161" s="130">
        <v>651.97069010373013</v>
      </c>
      <c r="T161" s="130">
        <v>682.61502281469325</v>
      </c>
      <c r="U161" s="130">
        <v>708.91131822238617</v>
      </c>
      <c r="V161" s="130">
        <v>730.93933144461289</v>
      </c>
      <c r="W161" s="130">
        <v>748.77416742545574</v>
      </c>
      <c r="X161" s="130">
        <v>762.48641360597503</v>
      </c>
      <c r="Y161" s="130">
        <v>772.14226693355829</v>
      </c>
      <c r="Z161" s="130">
        <v>777.80365539957586</v>
      </c>
      <c r="AA161" s="130">
        <v>779.52835428768992</v>
      </c>
      <c r="AB161" s="130">
        <v>777.37009730810883</v>
      </c>
      <c r="AC161" s="130">
        <v>775.86384111689529</v>
      </c>
      <c r="AD161" s="130">
        <v>774.93083367455711</v>
      </c>
      <c r="AE161" s="130">
        <v>774.49842147953996</v>
      </c>
      <c r="AF161" s="130">
        <v>774.49978420974639</v>
      </c>
      <c r="AG161" s="130">
        <v>774.87368332666915</v>
      </c>
      <c r="AH161" s="130">
        <v>775.56547365774009</v>
      </c>
      <c r="AI161" s="130">
        <v>776.52429998488105</v>
      </c>
      <c r="AJ161" s="130">
        <v>777.70421464680203</v>
      </c>
      <c r="AK161" s="130">
        <v>779.06397631397681</v>
      </c>
      <c r="AL161" s="130">
        <v>780.56686005903521</v>
      </c>
      <c r="AM161" s="130">
        <v>782.18047825922531</v>
      </c>
      <c r="AN161" s="130">
        <v>783.87661188897118</v>
      </c>
      <c r="AO161" s="130">
        <v>785.63105178104388</v>
      </c>
      <c r="AP161" s="129">
        <v>787.42344945451487</v>
      </c>
    </row>
    <row r="162" spans="2:43" x14ac:dyDescent="0.35">
      <c r="B162" s="128"/>
      <c r="C162" s="128" t="s">
        <v>2309</v>
      </c>
      <c r="D162" s="129">
        <v>0</v>
      </c>
      <c r="E162" s="130">
        <v>0</v>
      </c>
      <c r="F162" s="130">
        <v>0</v>
      </c>
      <c r="G162" s="130">
        <v>0</v>
      </c>
      <c r="H162" s="130">
        <v>0</v>
      </c>
      <c r="I162" s="130">
        <v>29.923000000000002</v>
      </c>
      <c r="J162" s="130">
        <v>286.3281073674047</v>
      </c>
      <c r="K162" s="130">
        <v>761.15004716220244</v>
      </c>
      <c r="L162" s="130">
        <v>1444.8909433331187</v>
      </c>
      <c r="M162" s="130">
        <v>2326.7623937907597</v>
      </c>
      <c r="N162" s="130">
        <v>3394.8363464890876</v>
      </c>
      <c r="O162" s="130">
        <v>4636.2022857647289</v>
      </c>
      <c r="P162" s="130">
        <v>6037.1282459059321</v>
      </c>
      <c r="Q162" s="130">
        <v>7435.2211821924957</v>
      </c>
      <c r="R162" s="131">
        <v>8740.3462162075357</v>
      </c>
      <c r="S162" s="130">
        <v>9954.1558232667485</v>
      </c>
      <c r="T162" s="130">
        <v>11078.19497648234</v>
      </c>
      <c r="U162" s="130">
        <v>12113.903961197517</v>
      </c>
      <c r="V162" s="130">
        <v>13062.621061202877</v>
      </c>
      <c r="W162" s="130">
        <v>13925.585120867443</v>
      </c>
      <c r="X162" s="130">
        <v>14703.93798715368</v>
      </c>
      <c r="Y162" s="130">
        <v>15398.726835328289</v>
      </c>
      <c r="Z162" s="130">
        <v>16010.90638202829</v>
      </c>
      <c r="AA162" s="130">
        <v>16541.340989195181</v>
      </c>
      <c r="AB162" s="130">
        <v>16990.806662248149</v>
      </c>
      <c r="AC162" s="130">
        <v>17361.567840467185</v>
      </c>
      <c r="AD162" s="130">
        <v>17666.20878043053</v>
      </c>
      <c r="AE162" s="130">
        <v>17917.259575213393</v>
      </c>
      <c r="AF162" s="130">
        <v>18127.142293708657</v>
      </c>
      <c r="AG162" s="130">
        <v>18308.121967128111</v>
      </c>
      <c r="AH162" s="130">
        <v>18472.702369056278</v>
      </c>
      <c r="AI162" s="130">
        <v>18632.689572165666</v>
      </c>
      <c r="AJ162" s="130">
        <v>18799.620074845676</v>
      </c>
      <c r="AK162" s="130">
        <v>18976.946186413719</v>
      </c>
      <c r="AL162" s="130">
        <v>19163.553753855504</v>
      </c>
      <c r="AM162" s="130">
        <v>19358.426879664192</v>
      </c>
      <c r="AN162" s="130">
        <v>19560.644260803307</v>
      </c>
      <c r="AO162" s="130">
        <v>19769.37574496567</v>
      </c>
      <c r="AP162" s="129">
        <v>19983.879095755648</v>
      </c>
    </row>
    <row r="163" spans="2:43" x14ac:dyDescent="0.35">
      <c r="B163" s="128"/>
      <c r="C163" s="128" t="s">
        <v>2310</v>
      </c>
      <c r="D163" s="129">
        <v>0</v>
      </c>
      <c r="E163" s="130">
        <v>0</v>
      </c>
      <c r="F163" s="130">
        <v>0</v>
      </c>
      <c r="G163" s="130">
        <v>0</v>
      </c>
      <c r="H163" s="130">
        <v>0</v>
      </c>
      <c r="I163" s="130">
        <v>856.13699999999994</v>
      </c>
      <c r="J163" s="130">
        <v>1861.9998222524441</v>
      </c>
      <c r="K163" s="130">
        <v>3005.8849420902361</v>
      </c>
      <c r="L163" s="130">
        <v>4275.4970004261422</v>
      </c>
      <c r="M163" s="130">
        <v>5481.1789166328026</v>
      </c>
      <c r="N163" s="130">
        <v>6607.3343732482972</v>
      </c>
      <c r="O163" s="130">
        <v>7655.4767143379377</v>
      </c>
      <c r="P163" s="130">
        <v>8627.027648948535</v>
      </c>
      <c r="Q163" s="130">
        <v>9523.3197604612524</v>
      </c>
      <c r="R163" s="131">
        <v>10345.598905377072</v>
      </c>
      <c r="S163" s="130">
        <v>11095.026505168724</v>
      </c>
      <c r="T163" s="130">
        <v>11772.681734691136</v>
      </c>
      <c r="U163" s="130">
        <v>12379.563610505591</v>
      </c>
      <c r="V163" s="130">
        <v>12916.592982340719</v>
      </c>
      <c r="W163" s="130">
        <v>13384.614430786023</v>
      </c>
      <c r="X163" s="130">
        <v>13784.398074190727</v>
      </c>
      <c r="Y163" s="130">
        <v>14116.641287621973</v>
      </c>
      <c r="Z163" s="130">
        <v>14381.970336621924</v>
      </c>
      <c r="AA163" s="130">
        <v>14580.9419283927</v>
      </c>
      <c r="AB163" s="130">
        <v>14714.044682931341</v>
      </c>
      <c r="AC163" s="130">
        <v>14826.760368639167</v>
      </c>
      <c r="AD163" s="130">
        <v>14929.021515743907</v>
      </c>
      <c r="AE163" s="130">
        <v>15030.512055432897</v>
      </c>
      <c r="AF163" s="130">
        <v>15140.643650649461</v>
      </c>
      <c r="AG163" s="130">
        <v>15259.226655648639</v>
      </c>
      <c r="AH163" s="130">
        <v>15383.829138520614</v>
      </c>
      <c r="AI163" s="130">
        <v>15513.630635790236</v>
      </c>
      <c r="AJ163" s="130">
        <v>15647.890537480071</v>
      </c>
      <c r="AK163" s="130">
        <v>15785.945136002556</v>
      </c>
      <c r="AL163" s="130">
        <v>15927.204852932951</v>
      </c>
      <c r="AM163" s="130">
        <v>16071.151636773593</v>
      </c>
      <c r="AN163" s="130">
        <v>16217.336525148461</v>
      </c>
      <c r="AO163" s="130">
        <v>16365.377365181892</v>
      </c>
      <c r="AP163" s="129">
        <v>16514.956686118006</v>
      </c>
    </row>
    <row r="164" spans="2:43" x14ac:dyDescent="0.35">
      <c r="B164" s="128"/>
      <c r="C164" s="128" t="s">
        <v>2311</v>
      </c>
      <c r="D164" s="129">
        <v>0</v>
      </c>
      <c r="E164" s="130">
        <v>0</v>
      </c>
      <c r="F164" s="130">
        <v>0</v>
      </c>
      <c r="G164" s="130">
        <v>0</v>
      </c>
      <c r="H164" s="130">
        <v>0</v>
      </c>
      <c r="I164" s="130">
        <v>54.545999999999999</v>
      </c>
      <c r="J164" s="130">
        <v>169.24948777848357</v>
      </c>
      <c r="K164" s="130">
        <v>340.74357037011822</v>
      </c>
      <c r="L164" s="130">
        <v>565.33220997579008</v>
      </c>
      <c r="M164" s="130">
        <v>839.03784229232144</v>
      </c>
      <c r="N164" s="130">
        <v>1157.6501401786563</v>
      </c>
      <c r="O164" s="130">
        <v>1516.7751916842976</v>
      </c>
      <c r="P164" s="130">
        <v>1889.1676281794184</v>
      </c>
      <c r="Q164" s="130">
        <v>2233.6563236594425</v>
      </c>
      <c r="R164" s="131">
        <v>2550.85812630501</v>
      </c>
      <c r="S164" s="130">
        <v>2841.3582128195794</v>
      </c>
      <c r="T164" s="130">
        <v>3105.7110489018787</v>
      </c>
      <c r="U164" s="130">
        <v>3344.4413103010102</v>
      </c>
      <c r="V164" s="130">
        <v>3558.0447658037333</v>
      </c>
      <c r="W164" s="130">
        <v>3746.9891234520469</v>
      </c>
      <c r="X164" s="130">
        <v>3911.7148412396919</v>
      </c>
      <c r="Y164" s="130">
        <v>4052.6359034884294</v>
      </c>
      <c r="Z164" s="130">
        <v>4170.1405640588982</v>
      </c>
      <c r="AA164" s="130">
        <v>4264.592057506431</v>
      </c>
      <c r="AB164" s="130">
        <v>4336.329279249373</v>
      </c>
      <c r="AC164" s="130">
        <v>4388.5382778813901</v>
      </c>
      <c r="AD164" s="130">
        <v>4424.7854100817076</v>
      </c>
      <c r="AE164" s="130">
        <v>4448.5651000415473</v>
      </c>
      <c r="AF164" s="130">
        <v>4463.2862714890089</v>
      </c>
      <c r="AG164" s="130">
        <v>4472.2605136741458</v>
      </c>
      <c r="AH164" s="130">
        <v>4479.1102033056486</v>
      </c>
      <c r="AI164" s="130">
        <v>4486.8996612584415</v>
      </c>
      <c r="AJ164" s="130">
        <v>4497.3765987761599</v>
      </c>
      <c r="AK164" s="130">
        <v>4510.1945915815686</v>
      </c>
      <c r="AL164" s="130">
        <v>4525.0363900746133</v>
      </c>
      <c r="AM164" s="130">
        <v>4541.6127200520632</v>
      </c>
      <c r="AN164" s="130">
        <v>4559.6611494456392</v>
      </c>
      <c r="AO164" s="130">
        <v>4578.9450183832596</v>
      </c>
      <c r="AP164" s="129">
        <v>4599.2524300016721</v>
      </c>
    </row>
    <row r="165" spans="2:43" x14ac:dyDescent="0.35">
      <c r="B165" s="128"/>
      <c r="C165" s="128" t="s">
        <v>2312</v>
      </c>
      <c r="D165" s="129">
        <v>0</v>
      </c>
      <c r="E165" s="130">
        <v>0</v>
      </c>
      <c r="F165" s="130">
        <v>0</v>
      </c>
      <c r="G165" s="130">
        <v>0</v>
      </c>
      <c r="H165" s="130">
        <v>0</v>
      </c>
      <c r="I165" s="130">
        <v>721.88400000000001</v>
      </c>
      <c r="J165" s="130">
        <v>1541.0431263017545</v>
      </c>
      <c r="K165" s="130">
        <v>2447.0934615457322</v>
      </c>
      <c r="L165" s="130">
        <v>3344.3836797610675</v>
      </c>
      <c r="M165" s="130">
        <v>4177.6466090383319</v>
      </c>
      <c r="N165" s="130">
        <v>4948.365827997106</v>
      </c>
      <c r="O165" s="130">
        <v>5657.9514602760046</v>
      </c>
      <c r="P165" s="130">
        <v>6307.7424452983505</v>
      </c>
      <c r="Q165" s="130">
        <v>6899.0087169774552</v>
      </c>
      <c r="R165" s="131">
        <v>7432.9532935350835</v>
      </c>
      <c r="S165" s="130">
        <v>7910.7142814864364</v>
      </c>
      <c r="T165" s="130">
        <v>8333.3667967289457</v>
      </c>
      <c r="U165" s="130">
        <v>8701.9248055604021</v>
      </c>
      <c r="V165" s="130">
        <v>9017.3428883441193</v>
      </c>
      <c r="W165" s="130">
        <v>9280.5179284347905</v>
      </c>
      <c r="X165" s="130">
        <v>9492.2907288785009</v>
      </c>
      <c r="Y165" s="130">
        <v>9653.4475593036041</v>
      </c>
      <c r="Z165" s="130">
        <v>9764.7216353259118</v>
      </c>
      <c r="AA165" s="130">
        <v>9826.7945327016751</v>
      </c>
      <c r="AB165" s="130">
        <v>9840.2975383750836</v>
      </c>
      <c r="AC165" s="130">
        <v>9843.806835220088</v>
      </c>
      <c r="AD165" s="130">
        <v>9844.4064572502921</v>
      </c>
      <c r="AE165" s="130">
        <v>9848.8937813427965</v>
      </c>
      <c r="AF165" s="130">
        <v>9859.292616043771</v>
      </c>
      <c r="AG165" s="130">
        <v>9874.8099341146262</v>
      </c>
      <c r="AH165" s="130">
        <v>9895.7907704555309</v>
      </c>
      <c r="AI165" s="130">
        <v>9921.5096405581935</v>
      </c>
      <c r="AJ165" s="130">
        <v>9951.3041218957515</v>
      </c>
      <c r="AK165" s="130">
        <v>9984.5722757588373</v>
      </c>
      <c r="AL165" s="130">
        <v>10020.770212014795</v>
      </c>
      <c r="AM165" s="130">
        <v>10059.409790960864</v>
      </c>
      <c r="AN165" s="130">
        <v>10100.056456710226</v>
      </c>
      <c r="AO165" s="130">
        <v>10142.327196806829</v>
      </c>
      <c r="AP165" s="129">
        <v>10185.888623011637</v>
      </c>
    </row>
    <row r="166" spans="2:43" x14ac:dyDescent="0.35">
      <c r="B166" s="128"/>
      <c r="C166" s="128" t="s">
        <v>2313</v>
      </c>
      <c r="D166" s="129">
        <v>0</v>
      </c>
      <c r="E166" s="130">
        <v>0</v>
      </c>
      <c r="F166" s="130">
        <v>0</v>
      </c>
      <c r="G166" s="130">
        <v>0</v>
      </c>
      <c r="H166" s="130">
        <v>0</v>
      </c>
      <c r="I166" s="130">
        <v>23.605</v>
      </c>
      <c r="J166" s="130">
        <v>81.796870912078631</v>
      </c>
      <c r="K166" s="130">
        <v>173.10823456229849</v>
      </c>
      <c r="L166" s="130">
        <v>295.86311574836088</v>
      </c>
      <c r="M166" s="130">
        <v>448.20058075663059</v>
      </c>
      <c r="N166" s="130">
        <v>628.09946819172171</v>
      </c>
      <c r="O166" s="130">
        <v>833.40381813909585</v>
      </c>
      <c r="P166" s="130">
        <v>1055.7737041621701</v>
      </c>
      <c r="Q166" s="130">
        <v>1263.3018682973664</v>
      </c>
      <c r="R166" s="131">
        <v>1456.2679955135332</v>
      </c>
      <c r="S166" s="130">
        <v>1634.9347040346343</v>
      </c>
      <c r="T166" s="130">
        <v>1799.5480109000964</v>
      </c>
      <c r="U166" s="130">
        <v>1950.3377769584656</v>
      </c>
      <c r="V166" s="130">
        <v>2087.5181319693525</v>
      </c>
      <c r="W166" s="130">
        <v>2211.2878804622778</v>
      </c>
      <c r="X166" s="130">
        <v>2321.8308889755804</v>
      </c>
      <c r="Y166" s="130">
        <v>2419.3164552740054</v>
      </c>
      <c r="Z166" s="130">
        <v>2503.8996601198987</v>
      </c>
      <c r="AA166" s="130">
        <v>2575.7217021500646</v>
      </c>
      <c r="AB166" s="130">
        <v>2634.910216388299</v>
      </c>
      <c r="AC166" s="130">
        <v>2682.8219453233319</v>
      </c>
      <c r="AD166" s="130">
        <v>2721.4254032683912</v>
      </c>
      <c r="AE166" s="130">
        <v>2752.6713969089114</v>
      </c>
      <c r="AF166" s="130">
        <v>2778.4850125074081</v>
      </c>
      <c r="AG166" s="130">
        <v>2800.758436494848</v>
      </c>
      <c r="AH166" s="130">
        <v>2821.0792785254034</v>
      </c>
      <c r="AI166" s="130">
        <v>2841.2690788817263</v>
      </c>
      <c r="AJ166" s="130">
        <v>2862.7806834993935</v>
      </c>
      <c r="AK166" s="130">
        <v>2885.4469918890736</v>
      </c>
      <c r="AL166" s="130">
        <v>2909.1163965861606</v>
      </c>
      <c r="AM166" s="130">
        <v>2933.652201174973</v>
      </c>
      <c r="AN166" s="130">
        <v>2958.9320727867653</v>
      </c>
      <c r="AO166" s="130">
        <v>2984.8475277279022</v>
      </c>
      <c r="AP166" s="129">
        <v>3011.303448958136</v>
      </c>
    </row>
    <row r="167" spans="2:43" ht="18" thickBot="1" x14ac:dyDescent="0.4">
      <c r="B167" s="118"/>
      <c r="C167" s="132" t="s">
        <v>2366</v>
      </c>
      <c r="D167" s="133">
        <f t="shared" ref="D167:AP167" si="2">SUM(D116:D166)</f>
        <v>0</v>
      </c>
      <c r="E167" s="134">
        <f t="shared" si="2"/>
        <v>0</v>
      </c>
      <c r="F167" s="134">
        <f t="shared" si="2"/>
        <v>0</v>
      </c>
      <c r="G167" s="134">
        <f t="shared" si="2"/>
        <v>0</v>
      </c>
      <c r="H167" s="134">
        <f t="shared" si="2"/>
        <v>0</v>
      </c>
      <c r="I167" s="134">
        <f t="shared" si="2"/>
        <v>21388.478918091143</v>
      </c>
      <c r="J167" s="134">
        <f t="shared" si="2"/>
        <v>49093.227282532076</v>
      </c>
      <c r="K167" s="134">
        <f t="shared" si="2"/>
        <v>82477.280030523223</v>
      </c>
      <c r="L167" s="134">
        <f t="shared" si="2"/>
        <v>120107.70802939255</v>
      </c>
      <c r="M167" s="134">
        <f t="shared" si="2"/>
        <v>160040.26947621483</v>
      </c>
      <c r="N167" s="134">
        <f t="shared" si="2"/>
        <v>201626.56884342423</v>
      </c>
      <c r="O167" s="134">
        <f t="shared" si="2"/>
        <v>244269.49394217294</v>
      </c>
      <c r="P167" s="134">
        <f t="shared" si="2"/>
        <v>286137.52948057902</v>
      </c>
      <c r="Q167" s="134">
        <f t="shared" si="2"/>
        <v>325215.54579644022</v>
      </c>
      <c r="R167" s="135">
        <f t="shared" si="2"/>
        <v>361189.84422960726</v>
      </c>
      <c r="S167" s="134">
        <f t="shared" si="2"/>
        <v>394117.18662951345</v>
      </c>
      <c r="T167" s="134">
        <f t="shared" si="2"/>
        <v>424050.85111001669</v>
      </c>
      <c r="U167" s="134">
        <f t="shared" si="2"/>
        <v>451040.72736243979</v>
      </c>
      <c r="V167" s="134">
        <f t="shared" si="2"/>
        <v>475133.40777077008</v>
      </c>
      <c r="W167" s="134">
        <f t="shared" si="2"/>
        <v>496372.27446704148</v>
      </c>
      <c r="X167" s="134">
        <f t="shared" si="2"/>
        <v>514797.58245954261</v>
      </c>
      <c r="Y167" s="134">
        <f t="shared" si="2"/>
        <v>530446.53896129306</v>
      </c>
      <c r="Z167" s="134">
        <f t="shared" si="2"/>
        <v>543353.37904121913</v>
      </c>
      <c r="AA167" s="134">
        <f t="shared" si="2"/>
        <v>553549.43771562167</v>
      </c>
      <c r="AB167" s="134">
        <f t="shared" si="2"/>
        <v>561063.2185928548</v>
      </c>
      <c r="AC167" s="134">
        <f t="shared" si="2"/>
        <v>567046.1685963769</v>
      </c>
      <c r="AD167" s="134">
        <f t="shared" si="2"/>
        <v>571896.1186600806</v>
      </c>
      <c r="AE167" s="134">
        <f t="shared" si="2"/>
        <v>575990.61180481187</v>
      </c>
      <c r="AF167" s="134">
        <f t="shared" si="2"/>
        <v>579644.94727515639</v>
      </c>
      <c r="AG167" s="134">
        <f t="shared" si="2"/>
        <v>583083.57898277824</v>
      </c>
      <c r="AH167" s="134">
        <f t="shared" si="2"/>
        <v>586535.51784420724</v>
      </c>
      <c r="AI167" s="134">
        <f t="shared" si="2"/>
        <v>590174.69875061617</v>
      </c>
      <c r="AJ167" s="134">
        <f t="shared" si="2"/>
        <v>594086.16637950705</v>
      </c>
      <c r="AK167" s="134">
        <f t="shared" si="2"/>
        <v>598253.3500850125</v>
      </c>
      <c r="AL167" s="134">
        <f t="shared" si="2"/>
        <v>602643.92535285244</v>
      </c>
      <c r="AM167" s="134">
        <f t="shared" si="2"/>
        <v>607228.69139736122</v>
      </c>
      <c r="AN167" s="134">
        <f t="shared" si="2"/>
        <v>611981.45378873439</v>
      </c>
      <c r="AO167" s="134">
        <f t="shared" si="2"/>
        <v>616878.91405465698</v>
      </c>
      <c r="AP167" s="133">
        <f t="shared" si="2"/>
        <v>621900.56598377321</v>
      </c>
    </row>
    <row r="168" spans="2:43" ht="18.75" thickTop="1" thickBot="1" x14ac:dyDescent="0.4">
      <c r="B168" s="117"/>
      <c r="C168" s="117"/>
      <c r="D168" s="122"/>
      <c r="E168" s="122"/>
      <c r="F168" s="122"/>
      <c r="G168" s="122"/>
      <c r="H168" s="122"/>
      <c r="I168" s="122"/>
      <c r="J168" s="122"/>
      <c r="K168" s="122"/>
      <c r="L168" s="122"/>
      <c r="M168" s="122"/>
      <c r="N168" s="122"/>
      <c r="O168" s="122"/>
      <c r="P168" s="122"/>
      <c r="Q168" s="122"/>
      <c r="R168" s="122"/>
      <c r="S168" s="122"/>
      <c r="T168" s="122"/>
      <c r="U168" s="122"/>
      <c r="V168" s="122"/>
      <c r="W168" s="122"/>
      <c r="X168" s="122"/>
      <c r="Y168" s="122"/>
      <c r="Z168" s="122"/>
      <c r="AA168" s="122"/>
      <c r="AB168" s="122"/>
      <c r="AC168" s="122"/>
      <c r="AD168" s="122"/>
      <c r="AE168" s="122"/>
      <c r="AF168" s="122"/>
      <c r="AG168" s="122"/>
      <c r="AH168" s="122"/>
      <c r="AI168" s="122"/>
      <c r="AJ168" s="122"/>
      <c r="AK168" s="122"/>
      <c r="AL168" s="122"/>
      <c r="AM168" s="122"/>
      <c r="AN168" s="122"/>
      <c r="AO168" s="122"/>
      <c r="AP168" s="122"/>
      <c r="AQ168" s="122"/>
    </row>
    <row r="169" spans="2:43" ht="22.5" thickTop="1" x14ac:dyDescent="0.45">
      <c r="B169" s="123" t="s">
        <v>2370</v>
      </c>
      <c r="C169" s="124"/>
      <c r="D169" s="125"/>
      <c r="E169" s="126"/>
      <c r="F169" s="126"/>
      <c r="G169" s="126"/>
      <c r="H169" s="126"/>
      <c r="I169" s="126"/>
      <c r="J169" s="126"/>
      <c r="K169" s="126"/>
      <c r="L169" s="126"/>
      <c r="M169" s="126"/>
      <c r="N169" s="126"/>
      <c r="O169" s="126"/>
      <c r="P169" s="126"/>
      <c r="Q169" s="126"/>
      <c r="R169" s="127"/>
      <c r="S169" s="126"/>
      <c r="T169" s="126"/>
      <c r="U169" s="126"/>
      <c r="V169" s="126"/>
      <c r="W169" s="126"/>
      <c r="X169" s="126"/>
      <c r="Y169" s="126"/>
      <c r="Z169" s="126"/>
      <c r="AA169" s="126"/>
      <c r="AB169" s="126"/>
      <c r="AC169" s="126"/>
      <c r="AD169" s="126"/>
      <c r="AE169" s="126"/>
      <c r="AF169" s="126"/>
      <c r="AG169" s="126"/>
      <c r="AH169" s="126"/>
      <c r="AI169" s="126"/>
      <c r="AJ169" s="126"/>
      <c r="AK169" s="126"/>
      <c r="AL169" s="126"/>
      <c r="AM169" s="126"/>
      <c r="AN169" s="126"/>
      <c r="AO169" s="126"/>
      <c r="AP169" s="125"/>
    </row>
    <row r="170" spans="2:43" x14ac:dyDescent="0.35">
      <c r="B170" s="128"/>
      <c r="C170" s="128"/>
      <c r="D170" s="105">
        <f>MainModule!AW$21</f>
        <v>0</v>
      </c>
      <c r="E170" s="106">
        <f>MainModule!AX$21</f>
        <v>0</v>
      </c>
      <c r="F170" s="106">
        <f>MainModule!AY$21</f>
        <v>0</v>
      </c>
      <c r="G170" s="106">
        <f>MainModule!AZ$21</f>
        <v>0</v>
      </c>
      <c r="H170" s="106">
        <f>MainModule!BA$21</f>
        <v>0</v>
      </c>
      <c r="I170" s="106">
        <f>MainModule!BB$21</f>
        <v>273.75799999999998</v>
      </c>
      <c r="J170" s="106">
        <f>MainModule!BC$21</f>
        <v>440.20930948781614</v>
      </c>
      <c r="K170" s="106">
        <f>MainModule!BD$21</f>
        <v>608.11416117952535</v>
      </c>
      <c r="L170" s="106">
        <f>MainModule!BE$21</f>
        <v>776.68909379676984</v>
      </c>
      <c r="M170" s="106">
        <f>MainModule!BF$21</f>
        <v>945.21975533915042</v>
      </c>
      <c r="N170" s="106">
        <f>MainModule!BG$21</f>
        <v>1113.0680410672455</v>
      </c>
      <c r="O170" s="106">
        <f>MainModule!BH$21</f>
        <v>1249.9420253292249</v>
      </c>
      <c r="P170" s="106">
        <f>MainModule!BI$21</f>
        <v>1248.8693627959631</v>
      </c>
      <c r="Q170" s="106">
        <f>MainModule!BJ$21</f>
        <v>1248.9581916012301</v>
      </c>
      <c r="R170" s="107">
        <f>MainModule!BK$21</f>
        <v>1250.1919901082567</v>
      </c>
      <c r="S170" s="106">
        <f>MainModule!BL$21</f>
        <v>1252.5554207271009</v>
      </c>
      <c r="T170" s="106">
        <f>MainModule!BM$21</f>
        <v>1256.0342993227105</v>
      </c>
      <c r="U170" s="106">
        <f>MainModule!BN$21</f>
        <v>1260.6155660189766</v>
      </c>
      <c r="V170" s="106">
        <f>MainModule!BO$21</f>
        <v>1266.2872573537149</v>
      </c>
      <c r="W170" s="106">
        <f>MainModule!BP$21</f>
        <v>1273.0384797412821</v>
      </c>
      <c r="X170" s="106">
        <f>MainModule!BQ$21</f>
        <v>1280.8593842012583</v>
      </c>
      <c r="Y170" s="106">
        <f>MainModule!BR$21</f>
        <v>1289.7411423132842</v>
      </c>
      <c r="Z170" s="106">
        <f>MainModule!BS$21</f>
        <v>1299.6759233597295</v>
      </c>
      <c r="AA170" s="106">
        <f>MainModule!BT$21</f>
        <v>1310.6568726194266</v>
      </c>
      <c r="AB170" s="106">
        <f>MainModule!BU$21</f>
        <v>1322.6780907771802</v>
      </c>
      <c r="AC170" s="106">
        <f>MainModule!BV$21</f>
        <v>1335.7346144152098</v>
      </c>
      <c r="AD170" s="106">
        <f>MainModule!BW$21</f>
        <v>1349.6062728172285</v>
      </c>
      <c r="AE170" s="106">
        <f>MainModule!BX$21</f>
        <v>1364.1617529439156</v>
      </c>
      <c r="AF170" s="106">
        <f>MainModule!BY$21</f>
        <v>1379.2712296491384</v>
      </c>
      <c r="AG170" s="106">
        <f>MainModule!BZ$21</f>
        <v>1394.8068584600737</v>
      </c>
      <c r="AH170" s="106">
        <f>MainModule!CA$21</f>
        <v>1410.9612783538394</v>
      </c>
      <c r="AI170" s="106">
        <f>MainModule!CB$21</f>
        <v>1427.2960681122988</v>
      </c>
      <c r="AJ170" s="106">
        <f>MainModule!CC$21</f>
        <v>1443.7154638483348</v>
      </c>
      <c r="AK170" s="106">
        <f>MainModule!CD$21</f>
        <v>1460.2342109806186</v>
      </c>
      <c r="AL170" s="106">
        <f>MainModule!CE$21</f>
        <v>1476.8660090593667</v>
      </c>
      <c r="AM170" s="106">
        <f>MainModule!CF$21</f>
        <v>1493.6235524247891</v>
      </c>
      <c r="AN170" s="106">
        <f>MainModule!CG$21</f>
        <v>1510.5185684984099</v>
      </c>
      <c r="AO170" s="106">
        <f>MainModule!CH$21</f>
        <v>1527.5618537990465</v>
      </c>
      <c r="AP170" s="105">
        <f>MainModule!CI$21</f>
        <v>1544.7633077709054</v>
      </c>
    </row>
    <row r="171" spans="2:43" x14ac:dyDescent="0.35">
      <c r="B171" s="128"/>
      <c r="C171" s="128" t="s">
        <v>2265</v>
      </c>
      <c r="D171" s="129">
        <f t="dataTable" ref="D171:AP221" dt2D="0" dtr="0" r1="B2" ca="1"/>
        <v>0</v>
      </c>
      <c r="E171" s="130">
        <v>0</v>
      </c>
      <c r="F171" s="130">
        <v>0</v>
      </c>
      <c r="G171" s="130">
        <v>0</v>
      </c>
      <c r="H171" s="130">
        <v>0</v>
      </c>
      <c r="I171" s="130">
        <v>56.045000000000002</v>
      </c>
      <c r="J171" s="130">
        <v>237.97988265307427</v>
      </c>
      <c r="K171" s="130">
        <v>422.59272134220811</v>
      </c>
      <c r="L171" s="130">
        <v>608.91265391566003</v>
      </c>
      <c r="M171" s="130">
        <v>796.03437116951397</v>
      </c>
      <c r="N171" s="130">
        <v>983.12800568887121</v>
      </c>
      <c r="O171" s="130">
        <v>1169.4475397200997</v>
      </c>
      <c r="P171" s="130">
        <v>1354.3376712027632</v>
      </c>
      <c r="Q171" s="130">
        <v>1387.0755327464788</v>
      </c>
      <c r="R171" s="131">
        <v>1385.7114893597604</v>
      </c>
      <c r="S171" s="130">
        <v>1385.6168233876601</v>
      </c>
      <c r="T171" s="130">
        <v>1386.7729955791849</v>
      </c>
      <c r="U171" s="130">
        <v>1389.1627631024398</v>
      </c>
      <c r="V171" s="130">
        <v>1392.7701456281743</v>
      </c>
      <c r="W171" s="130">
        <v>1397.5803929472663</v>
      </c>
      <c r="X171" s="130">
        <v>1403.579954072376</v>
      </c>
      <c r="Y171" s="130">
        <v>1410.7564477759636</v>
      </c>
      <c r="Z171" s="130">
        <v>1419.0986345187473</v>
      </c>
      <c r="AA171" s="130">
        <v>1428.5963897245022</v>
      </c>
      <c r="AB171" s="130">
        <v>1439.2406783588642</v>
      </c>
      <c r="AC171" s="130">
        <v>1451.0235307714966</v>
      </c>
      <c r="AD171" s="130">
        <v>1463.8937737099868</v>
      </c>
      <c r="AE171" s="130">
        <v>1477.7025315672772</v>
      </c>
      <c r="AF171" s="130">
        <v>1492.30192427462</v>
      </c>
      <c r="AG171" s="130">
        <v>1507.5457014910633</v>
      </c>
      <c r="AH171" s="130">
        <v>1523.0370394959875</v>
      </c>
      <c r="AI171" s="130">
        <v>1538.8860212179495</v>
      </c>
      <c r="AJ171" s="130">
        <v>1554.9541972215834</v>
      </c>
      <c r="AK171" s="130">
        <v>1571.1066236329659</v>
      </c>
      <c r="AL171" s="130">
        <v>1587.3306921733615</v>
      </c>
      <c r="AM171" s="130">
        <v>1603.6409911178553</v>
      </c>
      <c r="AN171" s="130">
        <v>1620.0509628821915</v>
      </c>
      <c r="AO171" s="130">
        <v>1636.5729475514913</v>
      </c>
      <c r="AP171" s="129">
        <v>1653.2182238298194</v>
      </c>
    </row>
    <row r="172" spans="2:43" x14ac:dyDescent="0.35">
      <c r="B172" s="128"/>
      <c r="C172" s="128" t="s">
        <v>2264</v>
      </c>
      <c r="D172" s="129">
        <v>0</v>
      </c>
      <c r="E172" s="130">
        <v>0</v>
      </c>
      <c r="F172" s="130">
        <v>0</v>
      </c>
      <c r="G172" s="130">
        <v>0</v>
      </c>
      <c r="H172" s="130">
        <v>0</v>
      </c>
      <c r="I172" s="130">
        <v>1.5169999999999999</v>
      </c>
      <c r="J172" s="130">
        <v>14.866604608379257</v>
      </c>
      <c r="K172" s="130">
        <v>28.360985755899044</v>
      </c>
      <c r="L172" s="130">
        <v>41.926406311991826</v>
      </c>
      <c r="M172" s="130">
        <v>55.494286197280921</v>
      </c>
      <c r="N172" s="130">
        <v>69.001923743310257</v>
      </c>
      <c r="O172" s="130">
        <v>82.393103096736098</v>
      </c>
      <c r="P172" s="130">
        <v>95.618583530619915</v>
      </c>
      <c r="Q172" s="130">
        <v>100.40847258561293</v>
      </c>
      <c r="R172" s="131">
        <v>100.02846288258321</v>
      </c>
      <c r="S172" s="130">
        <v>99.739772016455291</v>
      </c>
      <c r="T172" s="130">
        <v>99.540779420681645</v>
      </c>
      <c r="U172" s="130">
        <v>99.429961312670954</v>
      </c>
      <c r="V172" s="130">
        <v>99.405887965593109</v>
      </c>
      <c r="W172" s="130">
        <v>99.467221097538342</v>
      </c>
      <c r="X172" s="130">
        <v>99.612711374116628</v>
      </c>
      <c r="Y172" s="130">
        <v>99.841196020734969</v>
      </c>
      <c r="Z172" s="130">
        <v>100.15159654093542</v>
      </c>
      <c r="AA172" s="130">
        <v>100.54291653731858</v>
      </c>
      <c r="AB172" s="130">
        <v>101.0142396317124</v>
      </c>
      <c r="AC172" s="130">
        <v>101.56472748137757</v>
      </c>
      <c r="AD172" s="130">
        <v>102.19242025658808</v>
      </c>
      <c r="AE172" s="130">
        <v>102.88610890588336</v>
      </c>
      <c r="AF172" s="130">
        <v>103.63469958304306</v>
      </c>
      <c r="AG172" s="130">
        <v>104.42726128650271</v>
      </c>
      <c r="AH172" s="130">
        <v>105.32027437678948</v>
      </c>
      <c r="AI172" s="130">
        <v>106.23612346700237</v>
      </c>
      <c r="AJ172" s="130">
        <v>107.164667761722</v>
      </c>
      <c r="AK172" s="130">
        <v>108.09606799224279</v>
      </c>
      <c r="AL172" s="130">
        <v>109.02730275500069</v>
      </c>
      <c r="AM172" s="130">
        <v>109.95948030215874</v>
      </c>
      <c r="AN172" s="130">
        <v>110.89362062344529</v>
      </c>
      <c r="AO172" s="130">
        <v>111.8306589292926</v>
      </c>
      <c r="AP172" s="129">
        <v>112.77144893567903</v>
      </c>
    </row>
    <row r="173" spans="2:43" x14ac:dyDescent="0.35">
      <c r="B173" s="128"/>
      <c r="C173" s="128" t="s">
        <v>2267</v>
      </c>
      <c r="D173" s="129">
        <v>0</v>
      </c>
      <c r="E173" s="130">
        <v>0</v>
      </c>
      <c r="F173" s="130">
        <v>0</v>
      </c>
      <c r="G173" s="130">
        <v>0</v>
      </c>
      <c r="H173" s="130">
        <v>0</v>
      </c>
      <c r="I173" s="130">
        <v>1204.8949181554788</v>
      </c>
      <c r="J173" s="130">
        <v>1202.5137129764173</v>
      </c>
      <c r="K173" s="130">
        <v>1201.3238298255578</v>
      </c>
      <c r="L173" s="130">
        <v>1201.3081806466705</v>
      </c>
      <c r="M173" s="130">
        <v>1202.4509088866555</v>
      </c>
      <c r="N173" s="130">
        <v>1204.7373579838888</v>
      </c>
      <c r="O173" s="130">
        <v>1208.1540413073658</v>
      </c>
      <c r="P173" s="130">
        <v>1212.6886135000736</v>
      </c>
      <c r="Q173" s="130">
        <v>1218.3298431818769</v>
      </c>
      <c r="R173" s="131">
        <v>1225.0675869689801</v>
      </c>
      <c r="S173" s="130">
        <v>1232.8927647687419</v>
      </c>
      <c r="T173" s="130">
        <v>1241.797336310289</v>
      </c>
      <c r="U173" s="130">
        <v>1251.7742788729613</v>
      </c>
      <c r="V173" s="130">
        <v>1262.8175661761825</v>
      </c>
      <c r="W173" s="130">
        <v>1274.9221483958315</v>
      </c>
      <c r="X173" s="130">
        <v>1288.0839332736386</v>
      </c>
      <c r="Y173" s="130">
        <v>1302.2997682875166</v>
      </c>
      <c r="Z173" s="130">
        <v>1317.5674238520928</v>
      </c>
      <c r="AA173" s="130">
        <v>1333.8855775199954</v>
      </c>
      <c r="AB173" s="130">
        <v>1351.2537991557119</v>
      </c>
      <c r="AC173" s="130">
        <v>1369.6725370550489</v>
      </c>
      <c r="AD173" s="130">
        <v>1388.1918721542731</v>
      </c>
      <c r="AE173" s="130">
        <v>1406.8301200160406</v>
      </c>
      <c r="AF173" s="130">
        <v>1425.6045046974311</v>
      </c>
      <c r="AG173" s="130">
        <v>1444.5312036500529</v>
      </c>
      <c r="AH173" s="130">
        <v>1464.4421667256265</v>
      </c>
      <c r="AI173" s="130">
        <v>1484.5442555242848</v>
      </c>
      <c r="AJ173" s="130">
        <v>1504.8516876316487</v>
      </c>
      <c r="AK173" s="130">
        <v>1525.3777906443615</v>
      </c>
      <c r="AL173" s="130">
        <v>1546.1350363538993</v>
      </c>
      <c r="AM173" s="130">
        <v>1567.1350728661</v>
      </c>
      <c r="AN173" s="130">
        <v>1588.3887547339998</v>
      </c>
      <c r="AO173" s="130">
        <v>1609.9061711778011</v>
      </c>
      <c r="AP173" s="129">
        <v>1631.6966724621798</v>
      </c>
    </row>
    <row r="174" spans="2:43" x14ac:dyDescent="0.35">
      <c r="B174" s="128"/>
      <c r="C174" s="128" t="s">
        <v>2266</v>
      </c>
      <c r="D174" s="129">
        <v>0</v>
      </c>
      <c r="E174" s="130">
        <v>0</v>
      </c>
      <c r="F174" s="130">
        <v>0</v>
      </c>
      <c r="G174" s="130">
        <v>0</v>
      </c>
      <c r="H174" s="130">
        <v>0</v>
      </c>
      <c r="I174" s="130">
        <v>52.536999999999999</v>
      </c>
      <c r="J174" s="130">
        <v>150.7723500935752</v>
      </c>
      <c r="K174" s="130">
        <v>250.00703571427579</v>
      </c>
      <c r="L174" s="130">
        <v>349.71969805028408</v>
      </c>
      <c r="M174" s="130">
        <v>449.42781076372546</v>
      </c>
      <c r="N174" s="130">
        <v>548.69268783059192</v>
      </c>
      <c r="O174" s="130">
        <v>647.12365736434549</v>
      </c>
      <c r="P174" s="130">
        <v>740.33135184698369</v>
      </c>
      <c r="Q174" s="130">
        <v>737.83508259413213</v>
      </c>
      <c r="R174" s="131">
        <v>736.01835041126321</v>
      </c>
      <c r="S174" s="130">
        <v>734.86948884390392</v>
      </c>
      <c r="T174" s="130">
        <v>734.37754720370219</v>
      </c>
      <c r="U174" s="130">
        <v>734.53227065862745</v>
      </c>
      <c r="V174" s="130">
        <v>735.32408118721571</v>
      </c>
      <c r="W174" s="130">
        <v>736.74405936818562</v>
      </c>
      <c r="X174" s="130">
        <v>738.78392697785807</v>
      </c>
      <c r="Y174" s="130">
        <v>741.43603036889067</v>
      </c>
      <c r="Z174" s="130">
        <v>744.6933246048709</v>
      </c>
      <c r="AA174" s="130">
        <v>748.54935832631099</v>
      </c>
      <c r="AB174" s="130">
        <v>752.99825932455008</v>
      </c>
      <c r="AC174" s="130">
        <v>758.03472080100232</v>
      </c>
      <c r="AD174" s="130">
        <v>763.61251171113429</v>
      </c>
      <c r="AE174" s="130">
        <v>769.65048541308875</v>
      </c>
      <c r="AF174" s="130">
        <v>776.06835563988727</v>
      </c>
      <c r="AG174" s="130">
        <v>782.78703117080693</v>
      </c>
      <c r="AH174" s="130">
        <v>789.99456974523287</v>
      </c>
      <c r="AI174" s="130">
        <v>797.35015673676514</v>
      </c>
      <c r="AJ174" s="130">
        <v>804.78018993737317</v>
      </c>
      <c r="AK174" s="130">
        <v>812.21641737797404</v>
      </c>
      <c r="AL174" s="130">
        <v>819.66723114126444</v>
      </c>
      <c r="AM174" s="130">
        <v>827.14037163156218</v>
      </c>
      <c r="AN174" s="130">
        <v>834.64295323735541</v>
      </c>
      <c r="AO174" s="130">
        <v>842.1814885298154</v>
      </c>
      <c r="AP174" s="129">
        <v>849.76191105521229</v>
      </c>
    </row>
    <row r="175" spans="2:43" x14ac:dyDescent="0.35">
      <c r="B175" s="128"/>
      <c r="C175" s="128" t="s">
        <v>2268</v>
      </c>
      <c r="D175" s="129">
        <v>0</v>
      </c>
      <c r="E175" s="130">
        <v>0</v>
      </c>
      <c r="F175" s="130">
        <v>0</v>
      </c>
      <c r="G175" s="130">
        <v>0</v>
      </c>
      <c r="H175" s="130">
        <v>0</v>
      </c>
      <c r="I175" s="130">
        <v>3223.7330000000002</v>
      </c>
      <c r="J175" s="130">
        <v>3757.5680637865134</v>
      </c>
      <c r="K175" s="130">
        <v>4056.6483201477563</v>
      </c>
      <c r="L175" s="130">
        <v>4038.5261945811208</v>
      </c>
      <c r="M175" s="130">
        <v>4024.2115531170411</v>
      </c>
      <c r="N175" s="130">
        <v>4013.6359567832233</v>
      </c>
      <c r="O175" s="130">
        <v>4006.7350257696394</v>
      </c>
      <c r="P175" s="130">
        <v>4003.4483247489811</v>
      </c>
      <c r="Q175" s="130">
        <v>4003.7192531240403</v>
      </c>
      <c r="R175" s="131">
        <v>4007.4949400376095</v>
      </c>
      <c r="S175" s="130">
        <v>4014.7261439868107</v>
      </c>
      <c r="T175" s="130">
        <v>4025.3671568899454</v>
      </c>
      <c r="U175" s="130">
        <v>4039.3757124598314</v>
      </c>
      <c r="V175" s="130">
        <v>4056.7128987433171</v>
      </c>
      <c r="W175" s="130">
        <v>4077.3430746921595</v>
      </c>
      <c r="X175" s="130">
        <v>4101.2337906357716</v>
      </c>
      <c r="Y175" s="130">
        <v>4128.3557125314692</v>
      </c>
      <c r="Z175" s="130">
        <v>4158.6825498727758</v>
      </c>
      <c r="AA175" s="130">
        <v>4192.1909871411599</v>
      </c>
      <c r="AB175" s="130">
        <v>4228.8606186911275</v>
      </c>
      <c r="AC175" s="130">
        <v>4268.6738869631008</v>
      </c>
      <c r="AD175" s="130">
        <v>4309.0709715543453</v>
      </c>
      <c r="AE175" s="130">
        <v>4349.6565655754293</v>
      </c>
      <c r="AF175" s="130">
        <v>4390.2271164207577</v>
      </c>
      <c r="AG175" s="130">
        <v>4430.8327278379948</v>
      </c>
      <c r="AH175" s="130">
        <v>4471.853408172693</v>
      </c>
      <c r="AI175" s="130">
        <v>4512.9992819472354</v>
      </c>
      <c r="AJ175" s="130">
        <v>4554.3100103715688</v>
      </c>
      <c r="AK175" s="130">
        <v>4595.821938645563</v>
      </c>
      <c r="AL175" s="130">
        <v>4637.5682219965174</v>
      </c>
      <c r="AM175" s="130">
        <v>4679.5789442663718</v>
      </c>
      <c r="AN175" s="130">
        <v>4721.8812293391802</v>
      </c>
      <c r="AO175" s="130">
        <v>4764.4993456856118</v>
      </c>
      <c r="AP175" s="129">
        <v>4807.4548042880569</v>
      </c>
    </row>
    <row r="176" spans="2:43" x14ac:dyDescent="0.35">
      <c r="B176" s="128"/>
      <c r="C176" s="128" t="s">
        <v>2269</v>
      </c>
      <c r="D176" s="129">
        <v>0</v>
      </c>
      <c r="E176" s="130">
        <v>0</v>
      </c>
      <c r="F176" s="130">
        <v>0</v>
      </c>
      <c r="G176" s="130">
        <v>0</v>
      </c>
      <c r="H176" s="130">
        <v>0</v>
      </c>
      <c r="I176" s="130">
        <v>453.01600000000002</v>
      </c>
      <c r="J176" s="130">
        <v>569.08450146868324</v>
      </c>
      <c r="K176" s="130">
        <v>685.11189429554793</v>
      </c>
      <c r="L176" s="130">
        <v>800.68294620187203</v>
      </c>
      <c r="M176" s="130">
        <v>859.80318895702442</v>
      </c>
      <c r="N176" s="130">
        <v>859.8043261353447</v>
      </c>
      <c r="O176" s="130">
        <v>860.6174456843919</v>
      </c>
      <c r="P176" s="130">
        <v>862.23199395289043</v>
      </c>
      <c r="Q176" s="130">
        <v>864.63823646100263</v>
      </c>
      <c r="R176" s="131">
        <v>867.82723752283857</v>
      </c>
      <c r="S176" s="130">
        <v>871.79084082428972</v>
      </c>
      <c r="T176" s="130">
        <v>876.52165092581367</v>
      </c>
      <c r="U176" s="130">
        <v>882.01301566099085</v>
      </c>
      <c r="V176" s="130">
        <v>888.25900940285646</v>
      </c>
      <c r="W176" s="130">
        <v>895.25441717112813</v>
      </c>
      <c r="X176" s="130">
        <v>902.99471955454703</v>
      </c>
      <c r="Y176" s="130">
        <v>911.47607842359275</v>
      </c>
      <c r="Z176" s="130">
        <v>920.6953234098554</v>
      </c>
      <c r="AA176" s="130">
        <v>930.64993912932209</v>
      </c>
      <c r="AB176" s="130">
        <v>941.33805312778634</v>
      </c>
      <c r="AC176" s="130">
        <v>952.75842452750067</v>
      </c>
      <c r="AD176" s="130">
        <v>964.55278914455221</v>
      </c>
      <c r="AE176" s="130">
        <v>976.63486953560835</v>
      </c>
      <c r="AF176" s="130">
        <v>988.92003391447281</v>
      </c>
      <c r="AG176" s="130">
        <v>1001.3255314585845</v>
      </c>
      <c r="AH176" s="130">
        <v>1013.4229388308989</v>
      </c>
      <c r="AI176" s="130">
        <v>1025.6109590385988</v>
      </c>
      <c r="AJ176" s="130">
        <v>1037.8990427703607</v>
      </c>
      <c r="AK176" s="130">
        <v>1050.2959603270417</v>
      </c>
      <c r="AL176" s="130">
        <v>1062.8098272409775</v>
      </c>
      <c r="AM176" s="130">
        <v>1075.4481283463786</v>
      </c>
      <c r="AN176" s="130">
        <v>1088.2177403596681</v>
      </c>
      <c r="AO176" s="130">
        <v>1101.1249530257442</v>
      </c>
      <c r="AP176" s="129">
        <v>1114.1754888834469</v>
      </c>
    </row>
    <row r="177" spans="2:42" x14ac:dyDescent="0.35">
      <c r="B177" s="128"/>
      <c r="C177" s="128" t="s">
        <v>2270</v>
      </c>
      <c r="D177" s="129">
        <v>0</v>
      </c>
      <c r="E177" s="130">
        <v>0</v>
      </c>
      <c r="F177" s="130">
        <v>0</v>
      </c>
      <c r="G177" s="130">
        <v>0</v>
      </c>
      <c r="H177" s="130">
        <v>0</v>
      </c>
      <c r="I177" s="130">
        <v>311.08600000000001</v>
      </c>
      <c r="J177" s="130">
        <v>368.27694207720583</v>
      </c>
      <c r="K177" s="130">
        <v>423.90473781001901</v>
      </c>
      <c r="L177" s="130">
        <v>438.80916777014232</v>
      </c>
      <c r="M177" s="130">
        <v>434.09516127911911</v>
      </c>
      <c r="N177" s="130">
        <v>429.8004804187334</v>
      </c>
      <c r="O177" s="130">
        <v>425.91511851825408</v>
      </c>
      <c r="P177" s="130">
        <v>422.4295500640855</v>
      </c>
      <c r="Q177" s="130">
        <v>419.33471558243053</v>
      </c>
      <c r="R177" s="131">
        <v>416.62200712857435</v>
      </c>
      <c r="S177" s="130">
        <v>414.28325436175538</v>
      </c>
      <c r="T177" s="130">
        <v>412.31071118538313</v>
      </c>
      <c r="U177" s="130">
        <v>410.69704293313009</v>
      </c>
      <c r="V177" s="130">
        <v>409.43531408216171</v>
      </c>
      <c r="W177" s="130">
        <v>408.51897647548117</v>
      </c>
      <c r="X177" s="130">
        <v>407.94185803605268</v>
      </c>
      <c r="Y177" s="130">
        <v>407.6981519560278</v>
      </c>
      <c r="Z177" s="130">
        <v>407.78240634503896</v>
      </c>
      <c r="AA177" s="130">
        <v>408.18951432213868</v>
      </c>
      <c r="AB177" s="130">
        <v>408.91470453655796</v>
      </c>
      <c r="AC177" s="130">
        <v>409.95353210302926</v>
      </c>
      <c r="AD177" s="130">
        <v>411.05627572744567</v>
      </c>
      <c r="AE177" s="130">
        <v>412.17765102120433</v>
      </c>
      <c r="AF177" s="130">
        <v>413.2743373953806</v>
      </c>
      <c r="AG177" s="130">
        <v>414.33582881562978</v>
      </c>
      <c r="AH177" s="130">
        <v>415.37386763490724</v>
      </c>
      <c r="AI177" s="130">
        <v>416.38644631774275</v>
      </c>
      <c r="AJ177" s="130">
        <v>417.37783878140692</v>
      </c>
      <c r="AK177" s="130">
        <v>418.35191911920055</v>
      </c>
      <c r="AL177" s="130">
        <v>419.31217812420056</v>
      </c>
      <c r="AM177" s="130">
        <v>420.26173889302885</v>
      </c>
      <c r="AN177" s="130">
        <v>421.20337154748239</v>
      </c>
      <c r="AO177" s="130">
        <v>422.13950711012285</v>
      </c>
      <c r="AP177" s="129">
        <v>423.07225056825456</v>
      </c>
    </row>
    <row r="178" spans="2:42" x14ac:dyDescent="0.35">
      <c r="B178" s="128"/>
      <c r="C178" s="128" t="s">
        <v>2314</v>
      </c>
      <c r="D178" s="129">
        <v>0</v>
      </c>
      <c r="E178" s="130">
        <v>0</v>
      </c>
      <c r="F178" s="130">
        <v>0</v>
      </c>
      <c r="G178" s="130">
        <v>0</v>
      </c>
      <c r="H178" s="130">
        <v>0</v>
      </c>
      <c r="I178" s="130">
        <v>0</v>
      </c>
      <c r="J178" s="130">
        <v>23.094421455028495</v>
      </c>
      <c r="K178" s="130">
        <v>46.330679018673763</v>
      </c>
      <c r="L178" s="130">
        <v>69.578429593224413</v>
      </c>
      <c r="M178" s="130">
        <v>92.717033868900813</v>
      </c>
      <c r="N178" s="130">
        <v>115.63676884225067</v>
      </c>
      <c r="O178" s="130">
        <v>138.23983314608506</v>
      </c>
      <c r="P178" s="130">
        <v>160.44113915993213</v>
      </c>
      <c r="Q178" s="130">
        <v>170.78333449508696</v>
      </c>
      <c r="R178" s="131">
        <v>169.64157050149549</v>
      </c>
      <c r="S178" s="130">
        <v>168.65637610825058</v>
      </c>
      <c r="T178" s="130">
        <v>167.82452477630719</v>
      </c>
      <c r="U178" s="130">
        <v>167.14296209092925</v>
      </c>
      <c r="V178" s="130">
        <v>166.60880063315918</v>
      </c>
      <c r="W178" s="130">
        <v>166.2193150641057</v>
      </c>
      <c r="X178" s="130">
        <v>165.97193741480936</v>
      </c>
      <c r="Y178" s="130">
        <v>165.86425257472092</v>
      </c>
      <c r="Z178" s="130">
        <v>165.89399397209542</v>
      </c>
      <c r="AA178" s="130">
        <v>166.05903943986064</v>
      </c>
      <c r="AB178" s="130">
        <v>166.35740726076872</v>
      </c>
      <c r="AC178" s="130">
        <v>166.78725238587677</v>
      </c>
      <c r="AD178" s="130">
        <v>167.34686282063529</v>
      </c>
      <c r="AE178" s="130">
        <v>168.01642373509355</v>
      </c>
      <c r="AF178" s="130">
        <v>168.77640811760418</v>
      </c>
      <c r="AG178" s="130">
        <v>169.60765971734367</v>
      </c>
      <c r="AH178" s="130">
        <v>170.56449878090299</v>
      </c>
      <c r="AI178" s="130">
        <v>171.55536505529696</v>
      </c>
      <c r="AJ178" s="130">
        <v>172.56269043782544</v>
      </c>
      <c r="AK178" s="130">
        <v>173.56951455968874</v>
      </c>
      <c r="AL178" s="130">
        <v>174.5685070795584</v>
      </c>
      <c r="AM178" s="130">
        <v>175.56151367221904</v>
      </c>
      <c r="AN178" s="130">
        <v>176.55022271089774</v>
      </c>
      <c r="AO178" s="130">
        <v>177.53617163211433</v>
      </c>
      <c r="AP178" s="129">
        <v>178.52075294499099</v>
      </c>
    </row>
    <row r="179" spans="2:42" x14ac:dyDescent="0.35">
      <c r="B179" s="128"/>
      <c r="C179" s="128" t="s">
        <v>2271</v>
      </c>
      <c r="D179" s="129">
        <v>0</v>
      </c>
      <c r="E179" s="130">
        <v>0</v>
      </c>
      <c r="F179" s="130">
        <v>0</v>
      </c>
      <c r="G179" s="130">
        <v>0</v>
      </c>
      <c r="H179" s="130">
        <v>0</v>
      </c>
      <c r="I179" s="130">
        <v>0</v>
      </c>
      <c r="J179" s="130">
        <v>23.650807961991752</v>
      </c>
      <c r="K179" s="130">
        <v>47.446869121752655</v>
      </c>
      <c r="L179" s="130">
        <v>71.254700179900382</v>
      </c>
      <c r="M179" s="130">
        <v>94.950755406838667</v>
      </c>
      <c r="N179" s="130">
        <v>118.4226683729206</v>
      </c>
      <c r="O179" s="130">
        <v>141.57028149860639</v>
      </c>
      <c r="P179" s="130">
        <v>164.30645724829512</v>
      </c>
      <c r="Q179" s="130">
        <v>174.89781483018834</v>
      </c>
      <c r="R179" s="131">
        <v>173.72854367079026</v>
      </c>
      <c r="S179" s="130">
        <v>172.71961415743402</v>
      </c>
      <c r="T179" s="130">
        <v>171.86772201789583</v>
      </c>
      <c r="U179" s="130">
        <v>171.16973925104793</v>
      </c>
      <c r="V179" s="130">
        <v>170.62270887477209</v>
      </c>
      <c r="W179" s="130">
        <v>170.22383989181927</v>
      </c>
      <c r="X179" s="130">
        <v>169.97050246619938</v>
      </c>
      <c r="Y179" s="130">
        <v>169.86022330296905</v>
      </c>
      <c r="Z179" s="130">
        <v>169.89068122455825</v>
      </c>
      <c r="AA179" s="130">
        <v>170.05970293704038</v>
      </c>
      <c r="AB179" s="130">
        <v>170.36525898000411</v>
      </c>
      <c r="AC179" s="130">
        <v>170.80545985393053</v>
      </c>
      <c r="AD179" s="130">
        <v>171.37855231921586</v>
      </c>
      <c r="AE179" s="130">
        <v>172.06424417071099</v>
      </c>
      <c r="AF179" s="130">
        <v>172.84253795563532</v>
      </c>
      <c r="AG179" s="130">
        <v>173.69381591433284</v>
      </c>
      <c r="AH179" s="130">
        <v>174.67370696667382</v>
      </c>
      <c r="AI179" s="130">
        <v>175.68844500708502</v>
      </c>
      <c r="AJ179" s="130">
        <v>176.72003868540307</v>
      </c>
      <c r="AK179" s="130">
        <v>177.75111902677727</v>
      </c>
      <c r="AL179" s="130">
        <v>178.774179088659</v>
      </c>
      <c r="AM179" s="130">
        <v>179.7911090114865</v>
      </c>
      <c r="AN179" s="130">
        <v>180.80363784446072</v>
      </c>
      <c r="AO179" s="130">
        <v>181.81334006373629</v>
      </c>
      <c r="AP179" s="129">
        <v>182.82164172650607</v>
      </c>
    </row>
    <row r="180" spans="2:42" x14ac:dyDescent="0.35">
      <c r="B180" s="128"/>
      <c r="C180" s="128" t="s">
        <v>2272</v>
      </c>
      <c r="D180" s="129">
        <v>0</v>
      </c>
      <c r="E180" s="130">
        <v>0</v>
      </c>
      <c r="F180" s="130">
        <v>0</v>
      </c>
      <c r="G180" s="130">
        <v>0</v>
      </c>
      <c r="H180" s="130">
        <v>0</v>
      </c>
      <c r="I180" s="130">
        <v>587.08299999999997</v>
      </c>
      <c r="J180" s="130">
        <v>1060.7637024914225</v>
      </c>
      <c r="K180" s="130">
        <v>1540.4151713803578</v>
      </c>
      <c r="L180" s="130">
        <v>2023.7413267676311</v>
      </c>
      <c r="M180" s="130">
        <v>2508.6283962716084</v>
      </c>
      <c r="N180" s="130">
        <v>2993.1672659468154</v>
      </c>
      <c r="O180" s="130">
        <v>3475.6720086610167</v>
      </c>
      <c r="P180" s="130">
        <v>3588.397517392159</v>
      </c>
      <c r="Q180" s="130">
        <v>3590.5631746327881</v>
      </c>
      <c r="R180" s="131">
        <v>3596.0602445125623</v>
      </c>
      <c r="S180" s="130">
        <v>3604.8467596962969</v>
      </c>
      <c r="T180" s="130">
        <v>3616.884087034598</v>
      </c>
      <c r="U180" s="130">
        <v>3632.1368453034652</v>
      </c>
      <c r="V180" s="130">
        <v>3650.5728268205321</v>
      </c>
      <c r="W180" s="130">
        <v>3672.1629228149918</v>
      </c>
      <c r="X180" s="130">
        <v>3696.8810524331279</v>
      </c>
      <c r="Y180" s="130">
        <v>3724.7040952661355</v>
      </c>
      <c r="Z180" s="130">
        <v>3755.6118272914805</v>
      </c>
      <c r="AA180" s="130">
        <v>3789.5868601234524</v>
      </c>
      <c r="AB180" s="130">
        <v>3826.6145834728304</v>
      </c>
      <c r="AC180" s="130">
        <v>3866.6831107197049</v>
      </c>
      <c r="AD180" s="130">
        <v>3909.3197409285131</v>
      </c>
      <c r="AE180" s="130">
        <v>3954.1508773822766</v>
      </c>
      <c r="AF180" s="130">
        <v>4000.8059269487412</v>
      </c>
      <c r="AG180" s="130">
        <v>4048.9187737953334</v>
      </c>
      <c r="AH180" s="130">
        <v>4104.1563114693809</v>
      </c>
      <c r="AI180" s="130">
        <v>4160.1982684996619</v>
      </c>
      <c r="AJ180" s="130">
        <v>4216.7057837500088</v>
      </c>
      <c r="AK180" s="130">
        <v>4273.6377835049207</v>
      </c>
      <c r="AL180" s="130">
        <v>4331.0416020775347</v>
      </c>
      <c r="AM180" s="130">
        <v>4388.9617109528326</v>
      </c>
      <c r="AN180" s="130">
        <v>4447.4398341017923</v>
      </c>
      <c r="AO180" s="130">
        <v>4506.5150566980692</v>
      </c>
      <c r="AP180" s="129">
        <v>4566.2239274924623</v>
      </c>
    </row>
    <row r="181" spans="2:42" x14ac:dyDescent="0.35">
      <c r="B181" s="128"/>
      <c r="C181" s="128" t="s">
        <v>2273</v>
      </c>
      <c r="D181" s="129">
        <v>0</v>
      </c>
      <c r="E181" s="130">
        <v>0</v>
      </c>
      <c r="F181" s="130">
        <v>0</v>
      </c>
      <c r="G181" s="130">
        <v>0</v>
      </c>
      <c r="H181" s="130">
        <v>0</v>
      </c>
      <c r="I181" s="130">
        <v>241.26100000000002</v>
      </c>
      <c r="J181" s="130">
        <v>519.00753714823179</v>
      </c>
      <c r="K181" s="130">
        <v>799.952580709362</v>
      </c>
      <c r="L181" s="130">
        <v>1082.681961021405</v>
      </c>
      <c r="M181" s="130">
        <v>1365.8895147602</v>
      </c>
      <c r="N181" s="130">
        <v>1648.3907790062506</v>
      </c>
      <c r="O181" s="130">
        <v>1929.1343860127408</v>
      </c>
      <c r="P181" s="130">
        <v>2100.0989236353348</v>
      </c>
      <c r="Q181" s="130">
        <v>2097.1766187882981</v>
      </c>
      <c r="R181" s="131">
        <v>2096.1878523248024</v>
      </c>
      <c r="S181" s="130">
        <v>2097.1036912129748</v>
      </c>
      <c r="T181" s="130">
        <v>2099.8971872789675</v>
      </c>
      <c r="U181" s="130">
        <v>2104.5433248423637</v>
      </c>
      <c r="V181" s="130">
        <v>2111.018970706612</v>
      </c>
      <c r="W181" s="130">
        <v>2119.302826427845</v>
      </c>
      <c r="X181" s="130">
        <v>2129.3753827884661</v>
      </c>
      <c r="Y181" s="130">
        <v>2141.2188764047546</v>
      </c>
      <c r="Z181" s="130">
        <v>2154.8172484005877</v>
      </c>
      <c r="AA181" s="130">
        <v>2170.156105082036</v>
      </c>
      <c r="AB181" s="130">
        <v>2187.222680550246</v>
      </c>
      <c r="AC181" s="130">
        <v>2206.0058011924884</v>
      </c>
      <c r="AD181" s="130">
        <v>2226.3053827832091</v>
      </c>
      <c r="AE181" s="130">
        <v>2247.8969204380633</v>
      </c>
      <c r="AF181" s="130">
        <v>2270.5579764772201</v>
      </c>
      <c r="AG181" s="130">
        <v>2294.0690889090611</v>
      </c>
      <c r="AH181" s="130">
        <v>2317.8299589398102</v>
      </c>
      <c r="AI181" s="130">
        <v>2342.0119622343309</v>
      </c>
      <c r="AJ181" s="130">
        <v>2366.4086084925639</v>
      </c>
      <c r="AK181" s="130">
        <v>2390.903532308364</v>
      </c>
      <c r="AL181" s="130">
        <v>2415.5195899540818</v>
      </c>
      <c r="AM181" s="130">
        <v>2440.2778739037685</v>
      </c>
      <c r="AN181" s="130">
        <v>2465.1977804589123</v>
      </c>
      <c r="AO181" s="130">
        <v>2490.2970734031755</v>
      </c>
      <c r="AP181" s="129">
        <v>2515.5919438404667</v>
      </c>
    </row>
    <row r="182" spans="2:42" x14ac:dyDescent="0.35">
      <c r="B182" s="128"/>
      <c r="C182" s="128" t="s">
        <v>2274</v>
      </c>
      <c r="D182" s="129">
        <v>0</v>
      </c>
      <c r="E182" s="130">
        <v>0</v>
      </c>
      <c r="F182" s="130">
        <v>0</v>
      </c>
      <c r="G182" s="130">
        <v>0</v>
      </c>
      <c r="H182" s="130">
        <v>0</v>
      </c>
      <c r="I182" s="130">
        <v>4.29</v>
      </c>
      <c r="J182" s="130">
        <v>24.359081362963632</v>
      </c>
      <c r="K182" s="130">
        <v>44.634172403837283</v>
      </c>
      <c r="L182" s="130">
        <v>65.005298696343829</v>
      </c>
      <c r="M182" s="130">
        <v>85.370343910658121</v>
      </c>
      <c r="N182" s="130">
        <v>105.63611599786374</v>
      </c>
      <c r="O182" s="130">
        <v>125.7192415104</v>
      </c>
      <c r="P182" s="130">
        <v>145.54688221216333</v>
      </c>
      <c r="Q182" s="130">
        <v>150.67917689362574</v>
      </c>
      <c r="R182" s="131">
        <v>150.12353506124606</v>
      </c>
      <c r="S182" s="130">
        <v>149.70472474493525</v>
      </c>
      <c r="T182" s="130">
        <v>149.42032876981926</v>
      </c>
      <c r="U182" s="130">
        <v>149.2680748169719</v>
      </c>
      <c r="V182" s="130">
        <v>149.24583134672554</v>
      </c>
      <c r="W182" s="130">
        <v>149.35160369752674</v>
      </c>
      <c r="X182" s="130">
        <v>149.58353035448536</v>
      </c>
      <c r="Y182" s="130">
        <v>149.93987938199189</v>
      </c>
      <c r="Z182" s="130">
        <v>150.41904501499684</v>
      </c>
      <c r="AA182" s="130">
        <v>151.01954440375573</v>
      </c>
      <c r="AB182" s="130">
        <v>151.74001450704728</v>
      </c>
      <c r="AC182" s="130">
        <v>152.57920912906744</v>
      </c>
      <c r="AD182" s="130">
        <v>153.53260925328729</v>
      </c>
      <c r="AE182" s="130">
        <v>154.58340082829929</v>
      </c>
      <c r="AF182" s="130">
        <v>155.71495016077634</v>
      </c>
      <c r="AG182" s="130">
        <v>156.91087476260552</v>
      </c>
      <c r="AH182" s="130">
        <v>158.25608878976726</v>
      </c>
      <c r="AI182" s="130">
        <v>159.6340217325114</v>
      </c>
      <c r="AJ182" s="130">
        <v>161.0294929732645</v>
      </c>
      <c r="AK182" s="130">
        <v>162.42777799158614</v>
      </c>
      <c r="AL182" s="130">
        <v>163.82598943558179</v>
      </c>
      <c r="AM182" s="130">
        <v>165.2257768341843</v>
      </c>
      <c r="AN182" s="130">
        <v>166.6286577706359</v>
      </c>
      <c r="AO182" s="130">
        <v>168.03602307954867</v>
      </c>
      <c r="AP182" s="129">
        <v>169.44914174754217</v>
      </c>
    </row>
    <row r="183" spans="2:42" x14ac:dyDescent="0.35">
      <c r="B183" s="128"/>
      <c r="C183" s="128" t="s">
        <v>2275</v>
      </c>
      <c r="D183" s="129">
        <v>0</v>
      </c>
      <c r="E183" s="130">
        <v>0</v>
      </c>
      <c r="F183" s="130">
        <v>0</v>
      </c>
      <c r="G183" s="130">
        <v>0</v>
      </c>
      <c r="H183" s="130">
        <v>0</v>
      </c>
      <c r="I183" s="130">
        <v>188.245</v>
      </c>
      <c r="J183" s="130">
        <v>238.49296565127196</v>
      </c>
      <c r="K183" s="130">
        <v>288.51740558835235</v>
      </c>
      <c r="L183" s="130">
        <v>338.12966983523847</v>
      </c>
      <c r="M183" s="130">
        <v>372.98176984266263</v>
      </c>
      <c r="N183" s="130">
        <v>371.9957329250359</v>
      </c>
      <c r="O183" s="130">
        <v>371.35573993666202</v>
      </c>
      <c r="P183" s="130">
        <v>371.05618019560592</v>
      </c>
      <c r="Q183" s="130">
        <v>371.09180386433258</v>
      </c>
      <c r="R183" s="131">
        <v>371.45771214156912</v>
      </c>
      <c r="S183" s="130">
        <v>372.14934788649612</v>
      </c>
      <c r="T183" s="130">
        <v>373.16248666104548</v>
      </c>
      <c r="U183" s="130">
        <v>374.49322817663335</v>
      </c>
      <c r="V183" s="130">
        <v>376.13798813219285</v>
      </c>
      <c r="W183" s="130">
        <v>378.09349043088901</v>
      </c>
      <c r="X183" s="130">
        <v>380.35675976339371</v>
      </c>
      <c r="Y183" s="130">
        <v>382.92511454608257</v>
      </c>
      <c r="Z183" s="130">
        <v>385.79616020297664</v>
      </c>
      <c r="AA183" s="130">
        <v>388.96778278070258</v>
      </c>
      <c r="AB183" s="130">
        <v>392.43814288617398</v>
      </c>
      <c r="AC183" s="130">
        <v>396.20566993711736</v>
      </c>
      <c r="AD183" s="130">
        <v>400.12044224228276</v>
      </c>
      <c r="AE183" s="130">
        <v>404.14397056752779</v>
      </c>
      <c r="AF183" s="130">
        <v>408.23863976924059</v>
      </c>
      <c r="AG183" s="130">
        <v>412.36781427027256</v>
      </c>
      <c r="AH183" s="130">
        <v>416.13356738383641</v>
      </c>
      <c r="AI183" s="130">
        <v>419.91239192328351</v>
      </c>
      <c r="AJ183" s="130">
        <v>423.70790723617876</v>
      </c>
      <c r="AK183" s="130">
        <v>427.52342295351633</v>
      </c>
      <c r="AL183" s="130">
        <v>431.3619506644531</v>
      </c>
      <c r="AM183" s="130">
        <v>435.22621489451654</v>
      </c>
      <c r="AN183" s="130">
        <v>439.11866341435496</v>
      </c>
      <c r="AO183" s="130">
        <v>443.04147690481267</v>
      </c>
      <c r="AP183" s="129">
        <v>446.99657800287946</v>
      </c>
    </row>
    <row r="184" spans="2:42" x14ac:dyDescent="0.35">
      <c r="B184" s="128"/>
      <c r="C184" s="128" t="s">
        <v>2276</v>
      </c>
      <c r="D184" s="129">
        <v>0</v>
      </c>
      <c r="E184" s="130">
        <v>0</v>
      </c>
      <c r="F184" s="130">
        <v>0</v>
      </c>
      <c r="G184" s="130">
        <v>0</v>
      </c>
      <c r="H184" s="130">
        <v>0</v>
      </c>
      <c r="I184" s="130">
        <v>1328.703</v>
      </c>
      <c r="J184" s="130">
        <v>1615.1443604071299</v>
      </c>
      <c r="K184" s="130">
        <v>1895.8798132793513</v>
      </c>
      <c r="L184" s="130">
        <v>2166.4749295849083</v>
      </c>
      <c r="M184" s="130">
        <v>2146.8974248815312</v>
      </c>
      <c r="N184" s="130">
        <v>2129.3609876686842</v>
      </c>
      <c r="O184" s="130">
        <v>2113.8196967128315</v>
      </c>
      <c r="P184" s="130">
        <v>2100.2299315813407</v>
      </c>
      <c r="Q184" s="130">
        <v>2088.5503018793606</v>
      </c>
      <c r="R184" s="131">
        <v>2078.7415793645764</v>
      </c>
      <c r="S184" s="130">
        <v>2070.7666328408127</v>
      </c>
      <c r="T184" s="130">
        <v>2064.5903657352005</v>
      </c>
      <c r="U184" s="130">
        <v>2060.1796562672621</v>
      </c>
      <c r="V184" s="130">
        <v>2057.5033001217553</v>
      </c>
      <c r="W184" s="130">
        <v>2056.5319555404753</v>
      </c>
      <c r="X184" s="130">
        <v>2057.2380907514826</v>
      </c>
      <c r="Y184" s="130">
        <v>2059.5959336573419</v>
      </c>
      <c r="Z184" s="130">
        <v>2063.581423706984</v>
      </c>
      <c r="AA184" s="130">
        <v>2069.172165878716</v>
      </c>
      <c r="AB184" s="130">
        <v>2076.3473867047219</v>
      </c>
      <c r="AC184" s="130">
        <v>2085.0878922700908</v>
      </c>
      <c r="AD184" s="130">
        <v>2094.32705206942</v>
      </c>
      <c r="AE184" s="130">
        <v>2103.8383095943759</v>
      </c>
      <c r="AF184" s="130">
        <v>2113.403405676997</v>
      </c>
      <c r="AG184" s="130">
        <v>2122.8155760368786</v>
      </c>
      <c r="AH184" s="130">
        <v>2134.0623273562169</v>
      </c>
      <c r="AI184" s="130">
        <v>2145.1930881529311</v>
      </c>
      <c r="AJ184" s="130">
        <v>2156.2310289313846</v>
      </c>
      <c r="AK184" s="130">
        <v>2167.1973417644913</v>
      </c>
      <c r="AL184" s="130">
        <v>2178.1113209460227</v>
      </c>
      <c r="AM184" s="130">
        <v>2188.9904391642881</v>
      </c>
      <c r="AN184" s="130">
        <v>2199.8504193794288</v>
      </c>
      <c r="AO184" s="130">
        <v>2210.7053025781947</v>
      </c>
      <c r="AP184" s="129">
        <v>2221.5675115720246</v>
      </c>
    </row>
    <row r="185" spans="2:42" x14ac:dyDescent="0.35">
      <c r="B185" s="128"/>
      <c r="C185" s="128" t="s">
        <v>2277</v>
      </c>
      <c r="D185" s="129">
        <v>0</v>
      </c>
      <c r="E185" s="130">
        <v>0</v>
      </c>
      <c r="F185" s="130">
        <v>0</v>
      </c>
      <c r="G185" s="130">
        <v>0</v>
      </c>
      <c r="H185" s="130">
        <v>0</v>
      </c>
      <c r="I185" s="130">
        <v>615.01800000000003</v>
      </c>
      <c r="J185" s="130">
        <v>828.69048255320331</v>
      </c>
      <c r="K185" s="130">
        <v>1039.9082878897837</v>
      </c>
      <c r="L185" s="130">
        <v>1247.754938175804</v>
      </c>
      <c r="M185" s="130">
        <v>1451.4344202627883</v>
      </c>
      <c r="N185" s="130">
        <v>1574.6938656373632</v>
      </c>
      <c r="O185" s="130">
        <v>1561.8636023620775</v>
      </c>
      <c r="P185" s="130">
        <v>1550.496233596238</v>
      </c>
      <c r="Q185" s="130">
        <v>1540.5597977138455</v>
      </c>
      <c r="R185" s="131">
        <v>1532.023967881539</v>
      </c>
      <c r="S185" s="130">
        <v>1524.8600023056781</v>
      </c>
      <c r="T185" s="130">
        <v>1519.0406965163579</v>
      </c>
      <c r="U185" s="130">
        <v>1514.5403376185141</v>
      </c>
      <c r="V185" s="130">
        <v>1511.3346604429476</v>
      </c>
      <c r="W185" s="130">
        <v>1509.4008055326512</v>
      </c>
      <c r="X185" s="130">
        <v>1508.7172789022891</v>
      </c>
      <c r="Y185" s="130">
        <v>1509.2639135110651</v>
      </c>
      <c r="Z185" s="130">
        <v>1511.021832391508</v>
      </c>
      <c r="AA185" s="130">
        <v>1513.9734133789245</v>
      </c>
      <c r="AB185" s="130">
        <v>1518.1022553883929</v>
      </c>
      <c r="AC185" s="130">
        <v>1523.3931461882448</v>
      </c>
      <c r="AD185" s="130">
        <v>1529.3464910946477</v>
      </c>
      <c r="AE185" s="130">
        <v>1535.7879589512775</v>
      </c>
      <c r="AF185" s="130">
        <v>1542.5482949402497</v>
      </c>
      <c r="AG185" s="130">
        <v>1549.4638303442632</v>
      </c>
      <c r="AH185" s="130">
        <v>1557.8096490948762</v>
      </c>
      <c r="AI185" s="130">
        <v>1566.0526268831704</v>
      </c>
      <c r="AJ185" s="130">
        <v>1574.2112303500935</v>
      </c>
      <c r="AK185" s="130">
        <v>1582.3024140347322</v>
      </c>
      <c r="AL185" s="130">
        <v>1590.341682872529</v>
      </c>
      <c r="AM185" s="130">
        <v>1598.3431512716577</v>
      </c>
      <c r="AN185" s="130">
        <v>1606.3195989075077</v>
      </c>
      <c r="AO185" s="130">
        <v>1614.2825233688138</v>
      </c>
      <c r="AP185" s="129">
        <v>1622.2421897828203</v>
      </c>
    </row>
    <row r="186" spans="2:42" x14ac:dyDescent="0.35">
      <c r="B186" s="128"/>
      <c r="C186" s="128" t="s">
        <v>2278</v>
      </c>
      <c r="D186" s="129">
        <v>0</v>
      </c>
      <c r="E186" s="130">
        <v>0</v>
      </c>
      <c r="F186" s="130">
        <v>0</v>
      </c>
      <c r="G186" s="130">
        <v>0</v>
      </c>
      <c r="H186" s="130">
        <v>0</v>
      </c>
      <c r="I186" s="130">
        <v>481.27100000000002</v>
      </c>
      <c r="J186" s="130">
        <v>572.92542705184485</v>
      </c>
      <c r="K186" s="130">
        <v>662.75705170062429</v>
      </c>
      <c r="L186" s="130">
        <v>695.05325296968635</v>
      </c>
      <c r="M186" s="130">
        <v>689.88624313354853</v>
      </c>
      <c r="N186" s="130">
        <v>685.36663735509421</v>
      </c>
      <c r="O186" s="130">
        <v>681.48076020196538</v>
      </c>
      <c r="P186" s="130">
        <v>678.21565310471919</v>
      </c>
      <c r="Q186" s="130">
        <v>675.5590528108695</v>
      </c>
      <c r="R186" s="131">
        <v>673.49937072808052</v>
      </c>
      <c r="S186" s="130">
        <v>672.02567312616497</v>
      </c>
      <c r="T186" s="130">
        <v>671.12766216869784</v>
      </c>
      <c r="U186" s="130">
        <v>670.79565774617072</v>
      </c>
      <c r="V186" s="130">
        <v>671.02058008368908</v>
      </c>
      <c r="W186" s="130">
        <v>671.79393309725162</v>
      </c>
      <c r="X186" s="130">
        <v>673.1077884736535</v>
      </c>
      <c r="Y186" s="130">
        <v>674.95477045001803</v>
      </c>
      <c r="Z186" s="130">
        <v>677.32804126989458</v>
      </c>
      <c r="AA186" s="130">
        <v>680.22128729375913</v>
      </c>
      <c r="AB186" s="130">
        <v>683.62870574261751</v>
      </c>
      <c r="AC186" s="130">
        <v>687.54499205425077</v>
      </c>
      <c r="AD186" s="130">
        <v>691.58537704297419</v>
      </c>
      <c r="AE186" s="130">
        <v>695.67885750557048</v>
      </c>
      <c r="AF186" s="130">
        <v>699.75703299332508</v>
      </c>
      <c r="AG186" s="130">
        <v>703.7979943673713</v>
      </c>
      <c r="AH186" s="130">
        <v>709.43810325040431</v>
      </c>
      <c r="AI186" s="130">
        <v>715.05283620559271</v>
      </c>
      <c r="AJ186" s="130">
        <v>720.65042695393754</v>
      </c>
      <c r="AK186" s="130">
        <v>726.23847807106768</v>
      </c>
      <c r="AL186" s="130">
        <v>731.82398665467053</v>
      </c>
      <c r="AM186" s="130">
        <v>737.41336857615011</v>
      </c>
      <c r="AN186" s="130">
        <v>743.01248137364348</v>
      </c>
      <c r="AO186" s="130">
        <v>748.62664584089589</v>
      </c>
      <c r="AP186" s="129">
        <v>754.26066636397502</v>
      </c>
    </row>
    <row r="187" spans="2:42" x14ac:dyDescent="0.35">
      <c r="B187" s="128"/>
      <c r="C187" s="128" t="s">
        <v>2279</v>
      </c>
      <c r="D187" s="129">
        <v>0</v>
      </c>
      <c r="E187" s="130">
        <v>0</v>
      </c>
      <c r="F187" s="130">
        <v>0</v>
      </c>
      <c r="G187" s="130">
        <v>0</v>
      </c>
      <c r="H187" s="130">
        <v>0</v>
      </c>
      <c r="I187" s="130">
        <v>8.907</v>
      </c>
      <c r="J187" s="130">
        <v>91.955453617939327</v>
      </c>
      <c r="K187" s="130">
        <v>175.60192360275374</v>
      </c>
      <c r="L187" s="130">
        <v>259.3830888119349</v>
      </c>
      <c r="M187" s="130">
        <v>342.86994551727611</v>
      </c>
      <c r="N187" s="130">
        <v>425.67215617003694</v>
      </c>
      <c r="O187" s="130">
        <v>507.44166267699779</v>
      </c>
      <c r="P187" s="130">
        <v>587.87554230059766</v>
      </c>
      <c r="Q187" s="130">
        <v>616.72798558373415</v>
      </c>
      <c r="R187" s="131">
        <v>613.20713765049902</v>
      </c>
      <c r="S187" s="130">
        <v>610.24866653973368</v>
      </c>
      <c r="T187" s="130">
        <v>607.84149101508524</v>
      </c>
      <c r="U187" s="130">
        <v>605.97514083277042</v>
      </c>
      <c r="V187" s="130">
        <v>604.63973883302572</v>
      </c>
      <c r="W187" s="130">
        <v>603.82598378257683</v>
      </c>
      <c r="X187" s="130">
        <v>603.52513394272285</v>
      </c>
      <c r="Y187" s="130">
        <v>603.72899133860653</v>
      </c>
      <c r="Z187" s="130">
        <v>604.42988670617831</v>
      </c>
      <c r="AA187" s="130">
        <v>605.62066509427382</v>
      </c>
      <c r="AB187" s="130">
        <v>607.29467210009</v>
      </c>
      <c r="AC187" s="130">
        <v>609.44574071719569</v>
      </c>
      <c r="AD187" s="130">
        <v>612.06114693391373</v>
      </c>
      <c r="AE187" s="130">
        <v>615.07020234021547</v>
      </c>
      <c r="AF187" s="130">
        <v>618.40317416174673</v>
      </c>
      <c r="AG187" s="130">
        <v>621.99158090349999</v>
      </c>
      <c r="AH187" s="130">
        <v>627.7618724986371</v>
      </c>
      <c r="AI187" s="130">
        <v>633.65465553099875</v>
      </c>
      <c r="AJ187" s="130">
        <v>639.6085639314432</v>
      </c>
      <c r="AK187" s="130">
        <v>645.56430736623008</v>
      </c>
      <c r="AL187" s="130">
        <v>651.50425943408607</v>
      </c>
      <c r="AM187" s="130">
        <v>657.43662160995643</v>
      </c>
      <c r="AN187" s="130">
        <v>663.36902010440303</v>
      </c>
      <c r="AO187" s="130">
        <v>669.30852975238804</v>
      </c>
      <c r="AP187" s="129">
        <v>675.26169660752657</v>
      </c>
    </row>
    <row r="188" spans="2:42" x14ac:dyDescent="0.35">
      <c r="B188" s="128"/>
      <c r="C188" s="128" t="s">
        <v>2280</v>
      </c>
      <c r="D188" s="129">
        <v>0</v>
      </c>
      <c r="E188" s="130">
        <v>0</v>
      </c>
      <c r="F188" s="130">
        <v>0</v>
      </c>
      <c r="G188" s="130">
        <v>0</v>
      </c>
      <c r="H188" s="130">
        <v>0</v>
      </c>
      <c r="I188" s="130">
        <v>200.48899999999998</v>
      </c>
      <c r="J188" s="130">
        <v>387.9180677907251</v>
      </c>
      <c r="K188" s="130">
        <v>576.75504415942794</v>
      </c>
      <c r="L188" s="130">
        <v>766.05129586427063</v>
      </c>
      <c r="M188" s="130">
        <v>954.93675505432441</v>
      </c>
      <c r="N188" s="130">
        <v>1142.6285885977234</v>
      </c>
      <c r="O188" s="130">
        <v>1328.4382613013129</v>
      </c>
      <c r="P188" s="130">
        <v>1402.4801638117874</v>
      </c>
      <c r="Q188" s="130">
        <v>1398.6584486438037</v>
      </c>
      <c r="R188" s="131">
        <v>1396.1156652242726</v>
      </c>
      <c r="S188" s="130">
        <v>1394.8306199634585</v>
      </c>
      <c r="T188" s="130">
        <v>1394.783455733005</v>
      </c>
      <c r="U188" s="130">
        <v>1395.9556151654035</v>
      </c>
      <c r="V188" s="130">
        <v>1398.3298055597579</v>
      </c>
      <c r="W188" s="130">
        <v>1401.8899653407841</v>
      </c>
      <c r="X188" s="130">
        <v>1406.6212320200475</v>
      </c>
      <c r="Y188" s="130">
        <v>1412.5099116104298</v>
      </c>
      <c r="Z188" s="130">
        <v>1419.543449446737</v>
      </c>
      <c r="AA188" s="130">
        <v>1427.7104023672241</v>
      </c>
      <c r="AB188" s="130">
        <v>1437.0004122125818</v>
      </c>
      <c r="AC188" s="130">
        <v>1447.4041806006749</v>
      </c>
      <c r="AD188" s="130">
        <v>1458.7551641475081</v>
      </c>
      <c r="AE188" s="130">
        <v>1470.9005171490294</v>
      </c>
      <c r="AF188" s="130">
        <v>1483.6893327408291</v>
      </c>
      <c r="AG188" s="130">
        <v>1496.973242155708</v>
      </c>
      <c r="AH188" s="130">
        <v>1508.7555857240905</v>
      </c>
      <c r="AI188" s="130">
        <v>1520.7431029221871</v>
      </c>
      <c r="AJ188" s="130">
        <v>1532.7961155040814</v>
      </c>
      <c r="AK188" s="130">
        <v>1544.8654461889357</v>
      </c>
      <c r="AL188" s="130">
        <v>1556.9641844851396</v>
      </c>
      <c r="AM188" s="130">
        <v>1569.1042329517186</v>
      </c>
      <c r="AN188" s="130">
        <v>1581.2963521160291</v>
      </c>
      <c r="AO188" s="130">
        <v>1593.5502027258972</v>
      </c>
      <c r="AP188" s="129">
        <v>1605.8743854406107</v>
      </c>
    </row>
    <row r="189" spans="2:42" x14ac:dyDescent="0.35">
      <c r="B189" s="128"/>
      <c r="C189" s="128" t="s">
        <v>2281</v>
      </c>
      <c r="D189" s="129">
        <v>0</v>
      </c>
      <c r="E189" s="130">
        <v>0</v>
      </c>
      <c r="F189" s="130">
        <v>0</v>
      </c>
      <c r="G189" s="130">
        <v>0</v>
      </c>
      <c r="H189" s="130">
        <v>0</v>
      </c>
      <c r="I189" s="130">
        <v>0</v>
      </c>
      <c r="J189" s="130">
        <v>176.90214839434145</v>
      </c>
      <c r="K189" s="130">
        <v>356.15046134629449</v>
      </c>
      <c r="L189" s="130">
        <v>536.76484963134806</v>
      </c>
      <c r="M189" s="130">
        <v>717.83022339904039</v>
      </c>
      <c r="N189" s="130">
        <v>898.50636696753543</v>
      </c>
      <c r="O189" s="130">
        <v>1078.0363372275356</v>
      </c>
      <c r="P189" s="130">
        <v>1255.7533232488295</v>
      </c>
      <c r="Q189" s="130">
        <v>1341.6430653523844</v>
      </c>
      <c r="R189" s="131">
        <v>1337.6432521378224</v>
      </c>
      <c r="S189" s="130">
        <v>1334.8675988485998</v>
      </c>
      <c r="T189" s="130">
        <v>1333.295491368013</v>
      </c>
      <c r="U189" s="130">
        <v>1332.9075990533208</v>
      </c>
      <c r="V189" s="130">
        <v>1333.6858392768315</v>
      </c>
      <c r="W189" s="130">
        <v>1335.6133435127228</v>
      </c>
      <c r="X189" s="130">
        <v>1338.6744249184235</v>
      </c>
      <c r="Y189" s="130">
        <v>1342.8545473613685</v>
      </c>
      <c r="Z189" s="130">
        <v>1348.1402958438568</v>
      </c>
      <c r="AA189" s="130">
        <v>1354.5193482805969</v>
      </c>
      <c r="AB189" s="130">
        <v>1361.9804485853017</v>
      </c>
      <c r="AC189" s="130">
        <v>1370.5133810244254</v>
      </c>
      <c r="AD189" s="130">
        <v>1380.1089457977903</v>
      </c>
      <c r="AE189" s="130">
        <v>1390.6192762166202</v>
      </c>
      <c r="AF189" s="130">
        <v>1401.8977188730869</v>
      </c>
      <c r="AG189" s="130">
        <v>1413.7994725330766</v>
      </c>
      <c r="AH189" s="130">
        <v>1426.6619810222924</v>
      </c>
      <c r="AI189" s="130">
        <v>1439.8672320227708</v>
      </c>
      <c r="AJ189" s="130">
        <v>1453.2796553749058</v>
      </c>
      <c r="AK189" s="130">
        <v>1466.7674266331953</v>
      </c>
      <c r="AL189" s="130">
        <v>1480.2733678323873</v>
      </c>
      <c r="AM189" s="130">
        <v>1493.8121940567171</v>
      </c>
      <c r="AN189" s="130">
        <v>1507.397458116566</v>
      </c>
      <c r="AO189" s="130">
        <v>1521.0415959682311</v>
      </c>
      <c r="AP189" s="129">
        <v>1534.7559695223888</v>
      </c>
    </row>
    <row r="190" spans="2:42" x14ac:dyDescent="0.35">
      <c r="B190" s="128"/>
      <c r="C190" s="128" t="s">
        <v>2282</v>
      </c>
      <c r="D190" s="129">
        <v>0</v>
      </c>
      <c r="E190" s="130">
        <v>0</v>
      </c>
      <c r="F190" s="130">
        <v>0</v>
      </c>
      <c r="G190" s="130">
        <v>0</v>
      </c>
      <c r="H190" s="130">
        <v>0</v>
      </c>
      <c r="I190" s="130">
        <v>178.36899165381413</v>
      </c>
      <c r="J190" s="130">
        <v>176.08471591991062</v>
      </c>
      <c r="K190" s="130">
        <v>173.97638018875435</v>
      </c>
      <c r="L190" s="130">
        <v>172.03954386731058</v>
      </c>
      <c r="M190" s="130">
        <v>170.26997187557163</v>
      </c>
      <c r="N190" s="130">
        <v>168.66362805813947</v>
      </c>
      <c r="O190" s="130">
        <v>167.21666885688123</v>
      </c>
      <c r="P190" s="130">
        <v>165.92543723554098</v>
      </c>
      <c r="Q190" s="130">
        <v>164.78645684753263</v>
      </c>
      <c r="R190" s="131">
        <v>163.79642643847018</v>
      </c>
      <c r="S190" s="130">
        <v>162.95221447530949</v>
      </c>
      <c r="T190" s="130">
        <v>162.25085399428437</v>
      </c>
      <c r="U190" s="130">
        <v>161.68953766011325</v>
      </c>
      <c r="V190" s="130">
        <v>161.26561302924139</v>
      </c>
      <c r="W190" s="130">
        <v>160.97657801015703</v>
      </c>
      <c r="X190" s="130">
        <v>160.82007651408549</v>
      </c>
      <c r="Y190" s="130">
        <v>160.7938942896221</v>
      </c>
      <c r="Z190" s="130">
        <v>160.89595493511067</v>
      </c>
      <c r="AA190" s="130">
        <v>161.12431608281358</v>
      </c>
      <c r="AB190" s="130">
        <v>161.47716574914782</v>
      </c>
      <c r="AC190" s="130">
        <v>161.95281884548376</v>
      </c>
      <c r="AD190" s="130">
        <v>162.40889621922702</v>
      </c>
      <c r="AE190" s="130">
        <v>162.84787236001338</v>
      </c>
      <c r="AF190" s="130">
        <v>163.2720302899192</v>
      </c>
      <c r="AG190" s="130">
        <v>163.68346989475984</v>
      </c>
      <c r="AH190" s="130">
        <v>164.08673134315345</v>
      </c>
      <c r="AI190" s="130">
        <v>164.48092825901077</v>
      </c>
      <c r="AJ190" s="130">
        <v>164.86765933306239</v>
      </c>
      <c r="AK190" s="130">
        <v>165.24836918110586</v>
      </c>
      <c r="AL190" s="130">
        <v>165.62435466174787</v>
      </c>
      <c r="AM190" s="130">
        <v>165.99677083951153</v>
      </c>
      <c r="AN190" s="130">
        <v>166.36663660785629</v>
      </c>
      <c r="AO190" s="130">
        <v>166.73483998598658</v>
      </c>
      <c r="AP190" s="129">
        <v>167.10214310268265</v>
      </c>
    </row>
    <row r="191" spans="2:42" x14ac:dyDescent="0.35">
      <c r="B191" s="128"/>
      <c r="C191" s="128" t="s">
        <v>2283</v>
      </c>
      <c r="D191" s="129">
        <v>0</v>
      </c>
      <c r="E191" s="130">
        <v>0</v>
      </c>
      <c r="F191" s="130">
        <v>0</v>
      </c>
      <c r="G191" s="130">
        <v>0</v>
      </c>
      <c r="H191" s="130">
        <v>0</v>
      </c>
      <c r="I191" s="130">
        <v>547.90700000000004</v>
      </c>
      <c r="J191" s="130">
        <v>672.83802625545854</v>
      </c>
      <c r="K191" s="130">
        <v>795.67783076040439</v>
      </c>
      <c r="L191" s="130">
        <v>915.98638397162244</v>
      </c>
      <c r="M191" s="130">
        <v>933.40812240753905</v>
      </c>
      <c r="N191" s="130">
        <v>926.66306621572562</v>
      </c>
      <c r="O191" s="130">
        <v>920.78114180471414</v>
      </c>
      <c r="P191" s="130">
        <v>915.74420420093281</v>
      </c>
      <c r="Q191" s="130">
        <v>911.53506266947136</v>
      </c>
      <c r="R191" s="131">
        <v>908.13745207878799</v>
      </c>
      <c r="S191" s="130">
        <v>905.53600544831079</v>
      </c>
      <c r="T191" s="130">
        <v>903.71622763857852</v>
      </c>
      <c r="U191" s="130">
        <v>902.66447014511414</v>
      </c>
      <c r="V191" s="130">
        <v>902.36790695870332</v>
      </c>
      <c r="W191" s="130">
        <v>902.81451145617962</v>
      </c>
      <c r="X191" s="130">
        <v>903.99303428720486</v>
      </c>
      <c r="Y191" s="130">
        <v>905.89298222385946</v>
      </c>
      <c r="Z191" s="130">
        <v>908.50459794114033</v>
      </c>
      <c r="AA191" s="130">
        <v>911.81884069770979</v>
      </c>
      <c r="AB191" s="130">
        <v>915.82736788742523</v>
      </c>
      <c r="AC191" s="130">
        <v>920.52251743333738</v>
      </c>
      <c r="AD191" s="130">
        <v>925.46473283906107</v>
      </c>
      <c r="AE191" s="130">
        <v>930.55552211776626</v>
      </c>
      <c r="AF191" s="130">
        <v>935.69971737397043</v>
      </c>
      <c r="AG191" s="130">
        <v>940.80569458060518</v>
      </c>
      <c r="AH191" s="130">
        <v>946.26913471406988</v>
      </c>
      <c r="AI191" s="130">
        <v>951.69376621331003</v>
      </c>
      <c r="AJ191" s="130">
        <v>957.08930222922879</v>
      </c>
      <c r="AK191" s="130">
        <v>962.46461343068904</v>
      </c>
      <c r="AL191" s="130">
        <v>967.82776188682078</v>
      </c>
      <c r="AM191" s="130">
        <v>973.18603304526312</v>
      </c>
      <c r="AN191" s="130">
        <v>978.54596588332663</v>
      </c>
      <c r="AO191" s="130">
        <v>983.91338130549843</v>
      </c>
      <c r="AP191" s="129">
        <v>989.29340885730073</v>
      </c>
    </row>
    <row r="192" spans="2:42" x14ac:dyDescent="0.35">
      <c r="B192" s="128"/>
      <c r="C192" s="128" t="s">
        <v>2284</v>
      </c>
      <c r="D192" s="129">
        <v>0</v>
      </c>
      <c r="E192" s="130">
        <v>0</v>
      </c>
      <c r="F192" s="130">
        <v>0</v>
      </c>
      <c r="G192" s="130">
        <v>0</v>
      </c>
      <c r="H192" s="130">
        <v>0</v>
      </c>
      <c r="I192" s="130">
        <v>520.31899999999996</v>
      </c>
      <c r="J192" s="130">
        <v>628.51051507931209</v>
      </c>
      <c r="K192" s="130">
        <v>734.0488516037675</v>
      </c>
      <c r="L192" s="130">
        <v>823.52384019930503</v>
      </c>
      <c r="M192" s="130">
        <v>814.52295820449694</v>
      </c>
      <c r="N192" s="130">
        <v>806.31133186865395</v>
      </c>
      <c r="O192" s="130">
        <v>798.87002537344233</v>
      </c>
      <c r="P192" s="130">
        <v>792.18101005406527</v>
      </c>
      <c r="Q192" s="130">
        <v>786.22713584267342</v>
      </c>
      <c r="R192" s="131">
        <v>780.99210385629681</v>
      </c>
      <c r="S192" s="130">
        <v>776.46044008958813</v>
      </c>
      <c r="T192" s="130">
        <v>772.61747017416246</v>
      </c>
      <c r="U192" s="130">
        <v>769.44929516776665</v>
      </c>
      <c r="V192" s="130">
        <v>766.9427683379032</v>
      </c>
      <c r="W192" s="130">
        <v>765.08547290587853</v>
      </c>
      <c r="X192" s="130">
        <v>763.86570071854032</v>
      </c>
      <c r="Y192" s="130">
        <v>763.27243181621884</v>
      </c>
      <c r="Z192" s="130">
        <v>763.29531486658925</v>
      </c>
      <c r="AA192" s="130">
        <v>763.92464843533787</v>
      </c>
      <c r="AB192" s="130">
        <v>765.15136306563147</v>
      </c>
      <c r="AC192" s="130">
        <v>766.96700413947281</v>
      </c>
      <c r="AD192" s="130">
        <v>768.95293733716983</v>
      </c>
      <c r="AE192" s="130">
        <v>771.02263661998677</v>
      </c>
      <c r="AF192" s="130">
        <v>773.09310291595978</v>
      </c>
      <c r="AG192" s="130">
        <v>775.09532988123101</v>
      </c>
      <c r="AH192" s="130">
        <v>777.05147991793774</v>
      </c>
      <c r="AI192" s="130">
        <v>778.95798273354012</v>
      </c>
      <c r="AJ192" s="130">
        <v>780.82301165964509</v>
      </c>
      <c r="AK192" s="130">
        <v>782.65398433976918</v>
      </c>
      <c r="AL192" s="130">
        <v>784.45759405686374</v>
      </c>
      <c r="AM192" s="130">
        <v>786.23983932234421</v>
      </c>
      <c r="AN192" s="130">
        <v>788.0060517982007</v>
      </c>
      <c r="AO192" s="130">
        <v>789.76092262048041</v>
      </c>
      <c r="AP192" s="129">
        <v>791.50852718928081</v>
      </c>
    </row>
    <row r="193" spans="2:42" x14ac:dyDescent="0.35">
      <c r="B193" s="128"/>
      <c r="C193" s="128" t="s">
        <v>2285</v>
      </c>
      <c r="D193" s="129">
        <v>0</v>
      </c>
      <c r="E193" s="130">
        <v>0</v>
      </c>
      <c r="F193" s="130">
        <v>0</v>
      </c>
      <c r="G193" s="130">
        <v>0</v>
      </c>
      <c r="H193" s="130">
        <v>0</v>
      </c>
      <c r="I193" s="130">
        <v>1062.0319999999999</v>
      </c>
      <c r="J193" s="130">
        <v>1268.1377724538584</v>
      </c>
      <c r="K193" s="130">
        <v>1469.3319042749945</v>
      </c>
      <c r="L193" s="130">
        <v>1570.7371454881049</v>
      </c>
      <c r="M193" s="130">
        <v>1555.5090657961293</v>
      </c>
      <c r="N193" s="130">
        <v>1541.76696690483</v>
      </c>
      <c r="O193" s="130">
        <v>1529.4765943815073</v>
      </c>
      <c r="P193" s="130">
        <v>1518.6053809412297</v>
      </c>
      <c r="Q193" s="130">
        <v>1509.1223940972634</v>
      </c>
      <c r="R193" s="131">
        <v>1500.9982859287065</v>
      </c>
      <c r="S193" s="130">
        <v>1494.2052448922395</v>
      </c>
      <c r="T193" s="130">
        <v>1488.7169496076747</v>
      </c>
      <c r="U193" s="130">
        <v>1484.5085245496552</v>
      </c>
      <c r="V193" s="130">
        <v>1481.5564975804252</v>
      </c>
      <c r="W193" s="130">
        <v>1479.8387592610727</v>
      </c>
      <c r="X193" s="130">
        <v>1479.3345238810468</v>
      </c>
      <c r="Y193" s="130">
        <v>1480.0242921480453</v>
      </c>
      <c r="Z193" s="130">
        <v>1481.8898154826084</v>
      </c>
      <c r="AA193" s="130">
        <v>1484.9140618638867</v>
      </c>
      <c r="AB193" s="130">
        <v>1489.0811831751305</v>
      </c>
      <c r="AC193" s="130">
        <v>1494.3764839994394</v>
      </c>
      <c r="AD193" s="130">
        <v>1499.9479455024496</v>
      </c>
      <c r="AE193" s="130">
        <v>1505.6329512306615</v>
      </c>
      <c r="AF193" s="130">
        <v>1511.2754198086818</v>
      </c>
      <c r="AG193" s="130">
        <v>1516.8004816243783</v>
      </c>
      <c r="AH193" s="130">
        <v>1524.724881774292</v>
      </c>
      <c r="AI193" s="130">
        <v>1532.5494418098281</v>
      </c>
      <c r="AJ193" s="130">
        <v>1540.2918010902681</v>
      </c>
      <c r="AK193" s="130">
        <v>1547.9681360365689</v>
      </c>
      <c r="AL193" s="130">
        <v>1555.5932204256949</v>
      </c>
      <c r="AM193" s="130">
        <v>1563.1804823746372</v>
      </c>
      <c r="AN193" s="130">
        <v>1570.7420581494041</v>
      </c>
      <c r="AO193" s="130">
        <v>1578.2888429280929</v>
      </c>
      <c r="AP193" s="129">
        <v>1585.8305386411869</v>
      </c>
    </row>
    <row r="194" spans="2:42" x14ac:dyDescent="0.35">
      <c r="B194" s="128"/>
      <c r="C194" s="128" t="s">
        <v>2286</v>
      </c>
      <c r="D194" s="129">
        <v>0</v>
      </c>
      <c r="E194" s="130">
        <v>0</v>
      </c>
      <c r="F194" s="130">
        <v>0</v>
      </c>
      <c r="G194" s="130">
        <v>0</v>
      </c>
      <c r="H194" s="130">
        <v>0</v>
      </c>
      <c r="I194" s="130">
        <v>759.28700000000003</v>
      </c>
      <c r="J194" s="130">
        <v>894.94597778980938</v>
      </c>
      <c r="K194" s="130">
        <v>1027.7055955338335</v>
      </c>
      <c r="L194" s="130">
        <v>1032.6920339264541</v>
      </c>
      <c r="M194" s="130">
        <v>1025.1284813535735</v>
      </c>
      <c r="N194" s="130">
        <v>1018.5251777549033</v>
      </c>
      <c r="O194" s="130">
        <v>1012.8619191033013</v>
      </c>
      <c r="P194" s="130">
        <v>1008.1195634505203</v>
      </c>
      <c r="Q194" s="130">
        <v>1004.2799990505065</v>
      </c>
      <c r="R194" s="131">
        <v>1001.3261137993583</v>
      </c>
      <c r="S194" s="130">
        <v>999.24176594703226</v>
      </c>
      <c r="T194" s="130">
        <v>998.01175603759009</v>
      </c>
      <c r="U194" s="130">
        <v>997.62180003643982</v>
      </c>
      <c r="V194" s="130">
        <v>998.05850360461284</v>
      </c>
      <c r="W194" s="130">
        <v>999.30933748165535</v>
      </c>
      <c r="X194" s="130">
        <v>1001.3626139401955</v>
      </c>
      <c r="Y194" s="130">
        <v>1004.2074642766778</v>
      </c>
      <c r="Z194" s="130">
        <v>1007.8338173041328</v>
      </c>
      <c r="AA194" s="130">
        <v>1012.2323788141829</v>
      </c>
      <c r="AB194" s="130">
        <v>1017.3946119767622</v>
      </c>
      <c r="AC194" s="130">
        <v>1023.3127186472771</v>
      </c>
      <c r="AD194" s="130">
        <v>1029.3801844468537</v>
      </c>
      <c r="AE194" s="130">
        <v>1035.4925283723812</v>
      </c>
      <c r="AF194" s="130">
        <v>1041.5492445303751</v>
      </c>
      <c r="AG194" s="130">
        <v>1047.5522446250031</v>
      </c>
      <c r="AH194" s="130">
        <v>1055.9368855478392</v>
      </c>
      <c r="AI194" s="130">
        <v>1064.2851648246258</v>
      </c>
      <c r="AJ194" s="130">
        <v>1072.6092133056311</v>
      </c>
      <c r="AK194" s="130">
        <v>1080.9202278278401</v>
      </c>
      <c r="AL194" s="130">
        <v>1089.22850912832</v>
      </c>
      <c r="AM194" s="130">
        <v>1097.5434976625145</v>
      </c>
      <c r="AN194" s="130">
        <v>1105.8738074119567</v>
      </c>
      <c r="AO194" s="130">
        <v>1114.2272577619869</v>
      </c>
      <c r="AP194" s="129">
        <v>1122.6109035263312</v>
      </c>
    </row>
    <row r="195" spans="2:42" x14ac:dyDescent="0.35">
      <c r="B195" s="128"/>
      <c r="C195" s="128" t="s">
        <v>2287</v>
      </c>
      <c r="D195" s="129">
        <v>0</v>
      </c>
      <c r="E195" s="130">
        <v>0</v>
      </c>
      <c r="F195" s="130">
        <v>0</v>
      </c>
      <c r="G195" s="130">
        <v>0</v>
      </c>
      <c r="H195" s="130">
        <v>0</v>
      </c>
      <c r="I195" s="130">
        <v>36.81</v>
      </c>
      <c r="J195" s="130">
        <v>138.12844518667575</v>
      </c>
      <c r="K195" s="130">
        <v>240.57713897304669</v>
      </c>
      <c r="L195" s="130">
        <v>343.61071451270129</v>
      </c>
      <c r="M195" s="130">
        <v>446.72296668422382</v>
      </c>
      <c r="N195" s="130">
        <v>549.45217493759935</v>
      </c>
      <c r="O195" s="130">
        <v>651.38557025073112</v>
      </c>
      <c r="P195" s="130">
        <v>752.16291727145915</v>
      </c>
      <c r="Q195" s="130">
        <v>763.22654939023028</v>
      </c>
      <c r="R195" s="131">
        <v>761.22252683616011</v>
      </c>
      <c r="S195" s="130">
        <v>759.91110379962834</v>
      </c>
      <c r="T195" s="130">
        <v>759.28082696988747</v>
      </c>
      <c r="U195" s="130">
        <v>759.320966094249</v>
      </c>
      <c r="V195" s="130">
        <v>760.02149412870085</v>
      </c>
      <c r="W195" s="130">
        <v>761.37306825743315</v>
      </c>
      <c r="X195" s="130">
        <v>763.36701175257315</v>
      </c>
      <c r="Y195" s="130">
        <v>765.99529664654142</v>
      </c>
      <c r="Z195" s="130">
        <v>769.25052719052417</v>
      </c>
      <c r="AA195" s="130">
        <v>773.1259240735925</v>
      </c>
      <c r="AB195" s="130">
        <v>777.61530937800148</v>
      </c>
      <c r="AC195" s="130">
        <v>782.71309224717288</v>
      </c>
      <c r="AD195" s="130">
        <v>788.38519471747918</v>
      </c>
      <c r="AE195" s="130">
        <v>794.5476074591254</v>
      </c>
      <c r="AF195" s="130">
        <v>801.11714730338065</v>
      </c>
      <c r="AG195" s="130">
        <v>808.01180912218172</v>
      </c>
      <c r="AH195" s="130">
        <v>815.42530072845659</v>
      </c>
      <c r="AI195" s="130">
        <v>823.00536638998949</v>
      </c>
      <c r="AJ195" s="130">
        <v>830.67554407221428</v>
      </c>
      <c r="AK195" s="130">
        <v>838.36156871727087</v>
      </c>
      <c r="AL195" s="130">
        <v>846.06119292432857</v>
      </c>
      <c r="AM195" s="130">
        <v>853.78253805975248</v>
      </c>
      <c r="AN195" s="130">
        <v>861.53307364611476</v>
      </c>
      <c r="AO195" s="130">
        <v>869.31964264737314</v>
      </c>
      <c r="AP195" s="129">
        <v>877.14848528980463</v>
      </c>
    </row>
    <row r="196" spans="2:42" x14ac:dyDescent="0.35">
      <c r="B196" s="128"/>
      <c r="C196" s="128" t="s">
        <v>2288</v>
      </c>
      <c r="D196" s="129">
        <v>0</v>
      </c>
      <c r="E196" s="130">
        <v>0</v>
      </c>
      <c r="F196" s="130">
        <v>0</v>
      </c>
      <c r="G196" s="130">
        <v>0</v>
      </c>
      <c r="H196" s="130">
        <v>0</v>
      </c>
      <c r="I196" s="130">
        <v>100.64400000000001</v>
      </c>
      <c r="J196" s="130">
        <v>269.82157950196836</v>
      </c>
      <c r="K196" s="130">
        <v>439.34983613609154</v>
      </c>
      <c r="L196" s="130">
        <v>608.31844887114562</v>
      </c>
      <c r="M196" s="130">
        <v>775.89413755679868</v>
      </c>
      <c r="N196" s="130">
        <v>941.3285520917857</v>
      </c>
      <c r="O196" s="130">
        <v>1103.9646115637163</v>
      </c>
      <c r="P196" s="130">
        <v>1246.9032685196162</v>
      </c>
      <c r="Q196" s="130">
        <v>1237.7293001668957</v>
      </c>
      <c r="R196" s="131">
        <v>1229.7066498809672</v>
      </c>
      <c r="S196" s="130">
        <v>1222.8109442431316</v>
      </c>
      <c r="T196" s="130">
        <v>1217.0190850300633</v>
      </c>
      <c r="U196" s="130">
        <v>1212.3092108468313</v>
      </c>
      <c r="V196" s="130">
        <v>1208.6606603421699</v>
      </c>
      <c r="W196" s="130">
        <v>1206.0539369519822</v>
      </c>
      <c r="X196" s="130">
        <v>1204.4706751191065</v>
      </c>
      <c r="Y196" s="130">
        <v>1203.8936079393709</v>
      </c>
      <c r="Z196" s="130">
        <v>1204.3065361858721</v>
      </c>
      <c r="AA196" s="130">
        <v>1205.694298665263</v>
      </c>
      <c r="AB196" s="130">
        <v>1208.0427438616146</v>
      </c>
      <c r="AC196" s="130">
        <v>1211.3387028251343</v>
      </c>
      <c r="AD196" s="130">
        <v>1215.490507475211</v>
      </c>
      <c r="AE196" s="130">
        <v>1220.3545080260833</v>
      </c>
      <c r="AF196" s="130">
        <v>1225.7896089533044</v>
      </c>
      <c r="AG196" s="130">
        <v>1231.6578359499001</v>
      </c>
      <c r="AH196" s="130">
        <v>1241.4407482883823</v>
      </c>
      <c r="AI196" s="130">
        <v>1251.38142523393</v>
      </c>
      <c r="AJ196" s="130">
        <v>1261.3573764183643</v>
      </c>
      <c r="AK196" s="130">
        <v>1271.2636279728956</v>
      </c>
      <c r="AL196" s="130">
        <v>1281.1169014407806</v>
      </c>
      <c r="AM196" s="130">
        <v>1290.9327076514965</v>
      </c>
      <c r="AN196" s="130">
        <v>1300.7253973545539</v>
      </c>
      <c r="AO196" s="130">
        <v>1310.5082091314564</v>
      </c>
      <c r="AP196" s="129">
        <v>1320.2933146969035</v>
      </c>
    </row>
    <row r="197" spans="2:42" x14ac:dyDescent="0.35">
      <c r="B197" s="128"/>
      <c r="C197" s="128" t="s">
        <v>2289</v>
      </c>
      <c r="D197" s="129">
        <v>0</v>
      </c>
      <c r="E197" s="130">
        <v>0</v>
      </c>
      <c r="F197" s="130">
        <v>0</v>
      </c>
      <c r="G197" s="130">
        <v>0</v>
      </c>
      <c r="H197" s="130">
        <v>0</v>
      </c>
      <c r="I197" s="130">
        <v>91.474000000000004</v>
      </c>
      <c r="J197" s="130">
        <v>120.90119658208242</v>
      </c>
      <c r="K197" s="130">
        <v>150.28829389469573</v>
      </c>
      <c r="L197" s="130">
        <v>179.51559246300957</v>
      </c>
      <c r="M197" s="130">
        <v>208.47789534507015</v>
      </c>
      <c r="N197" s="130">
        <v>218.10076826212637</v>
      </c>
      <c r="O197" s="130">
        <v>217.64688687494524</v>
      </c>
      <c r="P197" s="130">
        <v>217.39367328070503</v>
      </c>
      <c r="Q197" s="130">
        <v>217.33797027833552</v>
      </c>
      <c r="R197" s="131">
        <v>217.47682850356261</v>
      </c>
      <c r="S197" s="130">
        <v>217.80750083886574</v>
      </c>
      <c r="T197" s="130">
        <v>218.32743707156291</v>
      </c>
      <c r="U197" s="130">
        <v>219.0342787918899</v>
      </c>
      <c r="V197" s="130">
        <v>219.92585452325852</v>
      </c>
      <c r="W197" s="130">
        <v>221.00017507718542</v>
      </c>
      <c r="X197" s="130">
        <v>222.25542912567838</v>
      </c>
      <c r="Y197" s="130">
        <v>223.68997898415367</v>
      </c>
      <c r="Z197" s="130">
        <v>225.30235659823256</v>
      </c>
      <c r="AA197" s="130">
        <v>227.09125972803176</v>
      </c>
      <c r="AB197" s="130">
        <v>229.05554832381875</v>
      </c>
      <c r="AC197" s="130">
        <v>231.19424108715182</v>
      </c>
      <c r="AD197" s="130">
        <v>233.43429589607314</v>
      </c>
      <c r="AE197" s="130">
        <v>235.75289059953795</v>
      </c>
      <c r="AF197" s="130">
        <v>238.1276594145757</v>
      </c>
      <c r="AG197" s="130">
        <v>240.53676258581564</v>
      </c>
      <c r="AH197" s="130">
        <v>242.74101288883128</v>
      </c>
      <c r="AI197" s="130">
        <v>244.95189748908194</v>
      </c>
      <c r="AJ197" s="130">
        <v>247.17161211846457</v>
      </c>
      <c r="AK197" s="130">
        <v>249.4021681487834</v>
      </c>
      <c r="AL197" s="130">
        <v>251.64539959890126</v>
      </c>
      <c r="AM197" s="130">
        <v>253.90296972729556</v>
      </c>
      <c r="AN197" s="130">
        <v>256.17637722618372</v>
      </c>
      <c r="AO197" s="130">
        <v>258.46696203261837</v>
      </c>
      <c r="AP197" s="129">
        <v>260.77591077121707</v>
      </c>
    </row>
    <row r="198" spans="2:42" x14ac:dyDescent="0.35">
      <c r="B198" s="128"/>
      <c r="C198" s="128" t="s">
        <v>2290</v>
      </c>
      <c r="D198" s="129">
        <v>0</v>
      </c>
      <c r="E198" s="130">
        <v>0</v>
      </c>
      <c r="F198" s="130">
        <v>0</v>
      </c>
      <c r="G198" s="130">
        <v>0</v>
      </c>
      <c r="H198" s="130">
        <v>0</v>
      </c>
      <c r="I198" s="130">
        <v>92.765000000000001</v>
      </c>
      <c r="J198" s="130">
        <v>156.34724231760643</v>
      </c>
      <c r="K198" s="130">
        <v>219.84330567362358</v>
      </c>
      <c r="L198" s="130">
        <v>282.93728736439914</v>
      </c>
      <c r="M198" s="130">
        <v>345.34419130012873</v>
      </c>
      <c r="N198" s="130">
        <v>406.81242706822059</v>
      </c>
      <c r="O198" s="130">
        <v>467.12572557154101</v>
      </c>
      <c r="P198" s="130">
        <v>465.96753835860869</v>
      </c>
      <c r="Q198" s="130">
        <v>463.20431475917974</v>
      </c>
      <c r="R198" s="131">
        <v>460.86489203237022</v>
      </c>
      <c r="S198" s="130">
        <v>458.94081023509978</v>
      </c>
      <c r="T198" s="130">
        <v>457.42407132921591</v>
      </c>
      <c r="U198" s="130">
        <v>456.30712557632944</v>
      </c>
      <c r="V198" s="130">
        <v>455.58285850140106</v>
      </c>
      <c r="W198" s="130">
        <v>455.24457840580828</v>
      </c>
      <c r="X198" s="130">
        <v>455.28600441135774</v>
      </c>
      <c r="Y198" s="130">
        <v>455.70125501742069</v>
      </c>
      <c r="Z198" s="130">
        <v>456.48483715405649</v>
      </c>
      <c r="AA198" s="130">
        <v>457.63163571465037</v>
      </c>
      <c r="AB198" s="130">
        <v>459.13690355222963</v>
      </c>
      <c r="AC198" s="130">
        <v>460.99625192424105</v>
      </c>
      <c r="AD198" s="130">
        <v>463.13240584484811</v>
      </c>
      <c r="AE198" s="130">
        <v>465.49256846176212</v>
      </c>
      <c r="AF198" s="130">
        <v>468.0250218969237</v>
      </c>
      <c r="AG198" s="130">
        <v>470.67931877950213</v>
      </c>
      <c r="AH198" s="130">
        <v>474.49651378171558</v>
      </c>
      <c r="AI198" s="130">
        <v>478.33677813035933</v>
      </c>
      <c r="AJ198" s="130">
        <v>482.15538622473417</v>
      </c>
      <c r="AK198" s="130">
        <v>485.95683333837093</v>
      </c>
      <c r="AL198" s="130">
        <v>489.74679902225665</v>
      </c>
      <c r="AM198" s="130">
        <v>493.53053118837573</v>
      </c>
      <c r="AN198" s="130">
        <v>497.31286375957552</v>
      </c>
      <c r="AO198" s="130">
        <v>501.0982333493464</v>
      </c>
      <c r="AP198" s="129">
        <v>504.89069501074596</v>
      </c>
    </row>
    <row r="199" spans="2:42" x14ac:dyDescent="0.35">
      <c r="B199" s="128"/>
      <c r="C199" s="128" t="s">
        <v>2291</v>
      </c>
      <c r="D199" s="129">
        <v>0</v>
      </c>
      <c r="E199" s="130">
        <v>0</v>
      </c>
      <c r="F199" s="130">
        <v>0</v>
      </c>
      <c r="G199" s="130">
        <v>0</v>
      </c>
      <c r="H199" s="130">
        <v>0</v>
      </c>
      <c r="I199" s="130">
        <v>188.75700000000001</v>
      </c>
      <c r="J199" s="130">
        <v>263.49974968287074</v>
      </c>
      <c r="K199" s="130">
        <v>338.36004910126047</v>
      </c>
      <c r="L199" s="130">
        <v>413.01285176410954</v>
      </c>
      <c r="M199" s="130">
        <v>487.16826803846635</v>
      </c>
      <c r="N199" s="130">
        <v>555.61597381124568</v>
      </c>
      <c r="O199" s="130">
        <v>554.25586723583842</v>
      </c>
      <c r="P199" s="130">
        <v>553.40974125535945</v>
      </c>
      <c r="Q199" s="130">
        <v>553.06934753642486</v>
      </c>
      <c r="R199" s="131">
        <v>553.22697245787572</v>
      </c>
      <c r="S199" s="130">
        <v>553.8754226290348</v>
      </c>
      <c r="T199" s="130">
        <v>555.00801104782579</v>
      </c>
      <c r="U199" s="130">
        <v>556.61854387772917</v>
      </c>
      <c r="V199" s="130">
        <v>558.70130782336719</v>
      </c>
      <c r="W199" s="130">
        <v>561.25105808530736</v>
      </c>
      <c r="X199" s="130">
        <v>564.26300687543164</v>
      </c>
      <c r="Y199" s="130">
        <v>567.73281247495936</v>
      </c>
      <c r="Z199" s="130">
        <v>571.65656881792324</v>
      </c>
      <c r="AA199" s="130">
        <v>576.03079558358274</v>
      </c>
      <c r="AB199" s="130">
        <v>580.85242878192139</v>
      </c>
      <c r="AC199" s="130">
        <v>586.11881181701688</v>
      </c>
      <c r="AD199" s="130">
        <v>591.67866832947709</v>
      </c>
      <c r="AE199" s="130">
        <v>597.47335938708818</v>
      </c>
      <c r="AF199" s="130">
        <v>603.44527049963244</v>
      </c>
      <c r="AG199" s="130">
        <v>609.53800663217999</v>
      </c>
      <c r="AH199" s="130">
        <v>615.14420976626434</v>
      </c>
      <c r="AI199" s="130">
        <v>620.76461207979401</v>
      </c>
      <c r="AJ199" s="130">
        <v>626.40499889476519</v>
      </c>
      <c r="AK199" s="130">
        <v>632.07067865036902</v>
      </c>
      <c r="AL199" s="130">
        <v>637.76650117535416</v>
      </c>
      <c r="AM199" s="130">
        <v>643.49687488803397</v>
      </c>
      <c r="AN199" s="130">
        <v>649.26578296588377</v>
      </c>
      <c r="AO199" s="130">
        <v>655.07679852469596</v>
      </c>
      <c r="AP199" s="129">
        <v>660.93309884535665</v>
      </c>
    </row>
    <row r="200" spans="2:42" x14ac:dyDescent="0.35">
      <c r="B200" s="128"/>
      <c r="C200" s="128" t="s">
        <v>2292</v>
      </c>
      <c r="D200" s="129">
        <v>0</v>
      </c>
      <c r="E200" s="130">
        <v>0</v>
      </c>
      <c r="F200" s="130">
        <v>0</v>
      </c>
      <c r="G200" s="130">
        <v>0</v>
      </c>
      <c r="H200" s="130">
        <v>0</v>
      </c>
      <c r="I200" s="130">
        <v>51.640999999999998</v>
      </c>
      <c r="J200" s="130">
        <v>73.493389301758441</v>
      </c>
      <c r="K200" s="130">
        <v>95.070129293360111</v>
      </c>
      <c r="L200" s="130">
        <v>116.27196983469042</v>
      </c>
      <c r="M200" s="130">
        <v>137.01214304046448</v>
      </c>
      <c r="N200" s="130">
        <v>157.21695065931925</v>
      </c>
      <c r="O200" s="130">
        <v>158.9501193158801</v>
      </c>
      <c r="P200" s="130">
        <v>157.43111812777414</v>
      </c>
      <c r="Q200" s="130">
        <v>156.06119463540742</v>
      </c>
      <c r="R200" s="131">
        <v>154.83691522930431</v>
      </c>
      <c r="S200" s="130">
        <v>153.75501550092588</v>
      </c>
      <c r="T200" s="130">
        <v>152.81239499392018</v>
      </c>
      <c r="U200" s="130">
        <v>152.00611216768309</v>
      </c>
      <c r="V200" s="130">
        <v>151.33337956590216</v>
      </c>
      <c r="W200" s="130">
        <v>150.79155918303172</v>
      </c>
      <c r="X200" s="130">
        <v>150.3781580219167</v>
      </c>
      <c r="Y200" s="130">
        <v>150.09082383603931</v>
      </c>
      <c r="Z200" s="130">
        <v>149.92734105011246</v>
      </c>
      <c r="AA200" s="130">
        <v>149.88562685298328</v>
      </c>
      <c r="AB200" s="130">
        <v>149.96372745704139</v>
      </c>
      <c r="AC200" s="130">
        <v>150.15981451854961</v>
      </c>
      <c r="AD200" s="130">
        <v>150.43141250300468</v>
      </c>
      <c r="AE200" s="130">
        <v>150.76029348433974</v>
      </c>
      <c r="AF200" s="130">
        <v>151.12878019113077</v>
      </c>
      <c r="AG200" s="130">
        <v>151.51980171169174</v>
      </c>
      <c r="AH200" s="130">
        <v>151.91936240267242</v>
      </c>
      <c r="AI200" s="130">
        <v>152.30928075515834</v>
      </c>
      <c r="AJ200" s="130">
        <v>152.6886504295633</v>
      </c>
      <c r="AK200" s="130">
        <v>153.05913857566745</v>
      </c>
      <c r="AL200" s="130">
        <v>153.42226131932819</v>
      </c>
      <c r="AM200" s="130">
        <v>153.77939005476318</v>
      </c>
      <c r="AN200" s="130">
        <v>154.13175738964034</v>
      </c>
      <c r="AO200" s="130">
        <v>154.48046275729351</v>
      </c>
      <c r="AP200" s="129">
        <v>154.8264777097271</v>
      </c>
    </row>
    <row r="201" spans="2:42" x14ac:dyDescent="0.35">
      <c r="B201" s="128"/>
      <c r="C201" s="128" t="s">
        <v>2293</v>
      </c>
      <c r="D201" s="129">
        <v>0</v>
      </c>
      <c r="E201" s="130">
        <v>0</v>
      </c>
      <c r="F201" s="130">
        <v>0</v>
      </c>
      <c r="G201" s="130">
        <v>0</v>
      </c>
      <c r="H201" s="130">
        <v>0</v>
      </c>
      <c r="I201" s="130">
        <v>22.033999999999999</v>
      </c>
      <c r="J201" s="130">
        <v>176.36473440366876</v>
      </c>
      <c r="K201" s="130">
        <v>331.51577363757099</v>
      </c>
      <c r="L201" s="130">
        <v>486.62590514183046</v>
      </c>
      <c r="M201" s="130">
        <v>640.8999104972836</v>
      </c>
      <c r="N201" s="130">
        <v>793.6164646285298</v>
      </c>
      <c r="O201" s="130">
        <v>944.13464477607204</v>
      </c>
      <c r="P201" s="130">
        <v>1091.8990130781904</v>
      </c>
      <c r="Q201" s="130">
        <v>1138.7321067081762</v>
      </c>
      <c r="R201" s="131">
        <v>1131.2720169005374</v>
      </c>
      <c r="S201" s="130">
        <v>1124.8536500081905</v>
      </c>
      <c r="T201" s="130">
        <v>1119.4556469373454</v>
      </c>
      <c r="U201" s="130">
        <v>1115.0577921859831</v>
      </c>
      <c r="V201" s="130">
        <v>1111.6409798315563</v>
      </c>
      <c r="W201" s="130">
        <v>1109.1871809317274</v>
      </c>
      <c r="X201" s="130">
        <v>1107.679412290104</v>
      </c>
      <c r="Y201" s="130">
        <v>1107.1017065407525</v>
      </c>
      <c r="Z201" s="130">
        <v>1107.4390835070587</v>
      </c>
      <c r="AA201" s="130">
        <v>1108.6775227921903</v>
      </c>
      <c r="AB201" s="130">
        <v>1110.8039375600913</v>
      </c>
      <c r="AC201" s="130">
        <v>1113.8061494674971</v>
      </c>
      <c r="AD201" s="130">
        <v>1117.6554694458582</v>
      </c>
      <c r="AE201" s="130">
        <v>1122.2198862247822</v>
      </c>
      <c r="AF201" s="130">
        <v>1127.3693907012671</v>
      </c>
      <c r="AG201" s="130">
        <v>1132.9765215966672</v>
      </c>
      <c r="AH201" s="130">
        <v>1139.404698414249</v>
      </c>
      <c r="AI201" s="130">
        <v>1146.0429196875182</v>
      </c>
      <c r="AJ201" s="130">
        <v>1152.7744894387895</v>
      </c>
      <c r="AK201" s="130">
        <v>1159.4868031600367</v>
      </c>
      <c r="AL201" s="130">
        <v>1166.1487028419556</v>
      </c>
      <c r="AM201" s="130">
        <v>1172.7723468387369</v>
      </c>
      <c r="AN201" s="130">
        <v>1179.3688500780984</v>
      </c>
      <c r="AO201" s="130">
        <v>1185.9483261801527</v>
      </c>
      <c r="AP201" s="129">
        <v>1192.519927217937</v>
      </c>
    </row>
    <row r="202" spans="2:42" x14ac:dyDescent="0.35">
      <c r="B202" s="128"/>
      <c r="C202" s="128" t="s">
        <v>2294</v>
      </c>
      <c r="D202" s="129">
        <v>0</v>
      </c>
      <c r="E202" s="130">
        <v>0</v>
      </c>
      <c r="F202" s="130">
        <v>0</v>
      </c>
      <c r="G202" s="130">
        <v>0</v>
      </c>
      <c r="H202" s="130">
        <v>0</v>
      </c>
      <c r="I202" s="130">
        <v>138.167</v>
      </c>
      <c r="J202" s="130">
        <v>188.66299528108169</v>
      </c>
      <c r="K202" s="130">
        <v>239.50951935559198</v>
      </c>
      <c r="L202" s="130">
        <v>290.4996734385025</v>
      </c>
      <c r="M202" s="130">
        <v>341.44853032272931</v>
      </c>
      <c r="N202" s="130">
        <v>376.46476399284643</v>
      </c>
      <c r="O202" s="130">
        <v>376.88146076462073</v>
      </c>
      <c r="P202" s="130">
        <v>377.65576698999871</v>
      </c>
      <c r="Q202" s="130">
        <v>378.78351554097515</v>
      </c>
      <c r="R202" s="131">
        <v>380.26089542486562</v>
      </c>
      <c r="S202" s="130">
        <v>382.08444329967392</v>
      </c>
      <c r="T202" s="130">
        <v>384.25103539980614</v>
      </c>
      <c r="U202" s="130">
        <v>386.75787985930202</v>
      </c>
      <c r="V202" s="130">
        <v>389.60250942027301</v>
      </c>
      <c r="W202" s="130">
        <v>392.78277451473326</v>
      </c>
      <c r="X202" s="130">
        <v>396.29683670849113</v>
      </c>
      <c r="Y202" s="130">
        <v>400.14316249623698</v>
      </c>
      <c r="Z202" s="130">
        <v>404.32051743740845</v>
      </c>
      <c r="AA202" s="130">
        <v>408.82796062285024</v>
      </c>
      <c r="AB202" s="130">
        <v>413.66483946270483</v>
      </c>
      <c r="AC202" s="130">
        <v>418.83078478637418</v>
      </c>
      <c r="AD202" s="130">
        <v>424.21662703525908</v>
      </c>
      <c r="AE202" s="130">
        <v>429.78432131071639</v>
      </c>
      <c r="AF202" s="130">
        <v>435.49630380752143</v>
      </c>
      <c r="AG202" s="130">
        <v>441.31561807964312</v>
      </c>
      <c r="AH202" s="130">
        <v>447.45570694516692</v>
      </c>
      <c r="AI202" s="130">
        <v>453.64674751112551</v>
      </c>
      <c r="AJ202" s="130">
        <v>459.89373590773255</v>
      </c>
      <c r="AK202" s="130">
        <v>466.20136801682315</v>
      </c>
      <c r="AL202" s="130">
        <v>472.57405143676618</v>
      </c>
      <c r="AM202" s="130">
        <v>479.01591675277575</v>
      </c>
      <c r="AN202" s="130">
        <v>485.53082813922538</v>
      </c>
      <c r="AO202" s="130">
        <v>492.12239331929959</v>
      </c>
      <c r="AP202" s="129">
        <v>498.79397290609654</v>
      </c>
    </row>
    <row r="203" spans="2:42" x14ac:dyDescent="0.35">
      <c r="B203" s="128"/>
      <c r="C203" s="128" t="s">
        <v>2295</v>
      </c>
      <c r="D203" s="129">
        <v>0</v>
      </c>
      <c r="E203" s="130">
        <v>0</v>
      </c>
      <c r="F203" s="130">
        <v>0</v>
      </c>
      <c r="G203" s="130">
        <v>0</v>
      </c>
      <c r="H203" s="130">
        <v>0</v>
      </c>
      <c r="I203" s="130">
        <v>1338.06</v>
      </c>
      <c r="J203" s="130">
        <v>1618.3959845027214</v>
      </c>
      <c r="K203" s="130">
        <v>1891.9385609858857</v>
      </c>
      <c r="L203" s="130">
        <v>2132.6178472036227</v>
      </c>
      <c r="M203" s="130">
        <v>2109.4210839891653</v>
      </c>
      <c r="N203" s="130">
        <v>2088.2671122629463</v>
      </c>
      <c r="O203" s="130">
        <v>2069.1070021588816</v>
      </c>
      <c r="P203" s="130">
        <v>2051.8941705459129</v>
      </c>
      <c r="Q203" s="130">
        <v>2036.5843071982661</v>
      </c>
      <c r="R203" s="131">
        <v>2023.1353039258452</v>
      </c>
      <c r="S203" s="130">
        <v>2011.50718656207</v>
      </c>
      <c r="T203" s="130">
        <v>2001.6620497103436</v>
      </c>
      <c r="U203" s="130">
        <v>1993.563994154079</v>
      </c>
      <c r="V203" s="130">
        <v>1987.1790668388173</v>
      </c>
      <c r="W203" s="130">
        <v>1982.4752033384377</v>
      </c>
      <c r="X203" s="130">
        <v>1979.4221727208198</v>
      </c>
      <c r="Y203" s="130">
        <v>1977.9915247315453</v>
      </c>
      <c r="Z203" s="130">
        <v>1978.1565392173345</v>
      </c>
      <c r="AA203" s="130">
        <v>1979.8921777139385</v>
      </c>
      <c r="AB203" s="130">
        <v>1983.1750371260714</v>
      </c>
      <c r="AC203" s="130">
        <v>1987.9833054298042</v>
      </c>
      <c r="AD203" s="130">
        <v>1993.2403561726019</v>
      </c>
      <c r="AE203" s="130">
        <v>1998.721961903153</v>
      </c>
      <c r="AF203" s="130">
        <v>2004.2129761596964</v>
      </c>
      <c r="AG203" s="130">
        <v>2009.5276017196256</v>
      </c>
      <c r="AH203" s="130">
        <v>2014.2600647228717</v>
      </c>
      <c r="AI203" s="130">
        <v>2018.8692510438498</v>
      </c>
      <c r="AJ203" s="130">
        <v>2023.3758928079687</v>
      </c>
      <c r="AK203" s="130">
        <v>2027.7987765521584</v>
      </c>
      <c r="AL203" s="130">
        <v>2032.1548237580084</v>
      </c>
      <c r="AM203" s="130">
        <v>2036.4591669024717</v>
      </c>
      <c r="AN203" s="130">
        <v>2040.7252212106366</v>
      </c>
      <c r="AO203" s="130">
        <v>2044.9647522866003</v>
      </c>
      <c r="AP203" s="129">
        <v>2049.1879397903235</v>
      </c>
    </row>
    <row r="204" spans="2:42" x14ac:dyDescent="0.35">
      <c r="B204" s="128"/>
      <c r="C204" s="128" t="s">
        <v>2296</v>
      </c>
      <c r="D204" s="129">
        <v>0</v>
      </c>
      <c r="E204" s="130">
        <v>0</v>
      </c>
      <c r="F204" s="130">
        <v>0</v>
      </c>
      <c r="G204" s="130">
        <v>0</v>
      </c>
      <c r="H204" s="130">
        <v>0</v>
      </c>
      <c r="I204" s="130">
        <v>470.22399999999999</v>
      </c>
      <c r="J204" s="130">
        <v>744.40899554091595</v>
      </c>
      <c r="K204" s="130">
        <v>1020.8841662410319</v>
      </c>
      <c r="L204" s="130">
        <v>1298.3677868864772</v>
      </c>
      <c r="M204" s="130">
        <v>1575.6928445731862</v>
      </c>
      <c r="N204" s="130">
        <v>1851.8186219269135</v>
      </c>
      <c r="O204" s="130">
        <v>2057.1456121852793</v>
      </c>
      <c r="P204" s="130">
        <v>2055.4919570449101</v>
      </c>
      <c r="Q204" s="130">
        <v>2055.7483895829355</v>
      </c>
      <c r="R204" s="131">
        <v>2057.8878311960875</v>
      </c>
      <c r="S204" s="130">
        <v>2061.885149137549</v>
      </c>
      <c r="T204" s="130">
        <v>2067.7171063006926</v>
      </c>
      <c r="U204" s="130">
        <v>2075.3623132961197</v>
      </c>
      <c r="V204" s="130">
        <v>2084.8011827479877</v>
      </c>
      <c r="W204" s="130">
        <v>2096.0158857385582</v>
      </c>
      <c r="X204" s="130">
        <v>2108.990310332696</v>
      </c>
      <c r="Y204" s="130">
        <v>2123.7100221167793</v>
      </c>
      <c r="Z204" s="130">
        <v>2140.162226689105</v>
      </c>
      <c r="AA204" s="130">
        <v>2158.33573404141</v>
      </c>
      <c r="AB204" s="130">
        <v>2178.2209247735759</v>
      </c>
      <c r="AC204" s="130">
        <v>2199.8097180859336</v>
      </c>
      <c r="AD204" s="130">
        <v>2222.7243120222147</v>
      </c>
      <c r="AE204" s="130">
        <v>2246.7487204102949</v>
      </c>
      <c r="AF204" s="130">
        <v>2271.669472091151</v>
      </c>
      <c r="AG204" s="130">
        <v>2297.2764149695213</v>
      </c>
      <c r="AH204" s="130">
        <v>2323.8872779485291</v>
      </c>
      <c r="AI204" s="130">
        <v>2350.7804821489417</v>
      </c>
      <c r="AJ204" s="130">
        <v>2377.814400861866</v>
      </c>
      <c r="AK204" s="130">
        <v>2405.013201961297</v>
      </c>
      <c r="AL204" s="130">
        <v>2432.3993359038277</v>
      </c>
      <c r="AM204" s="130">
        <v>2459.9936024185372</v>
      </c>
      <c r="AN204" s="130">
        <v>2487.8152133097497</v>
      </c>
      <c r="AO204" s="130">
        <v>2515.8818515233315</v>
      </c>
      <c r="AP204" s="129">
        <v>2544.2097266200449</v>
      </c>
    </row>
    <row r="205" spans="2:42" x14ac:dyDescent="0.35">
      <c r="B205" s="128"/>
      <c r="C205" s="128" t="s">
        <v>2297</v>
      </c>
      <c r="D205" s="129">
        <v>0</v>
      </c>
      <c r="E205" s="130">
        <v>0</v>
      </c>
      <c r="F205" s="130">
        <v>0</v>
      </c>
      <c r="G205" s="130">
        <v>0</v>
      </c>
      <c r="H205" s="130">
        <v>0</v>
      </c>
      <c r="I205" s="130">
        <v>10.33</v>
      </c>
      <c r="J205" s="130">
        <v>40.620419830286586</v>
      </c>
      <c r="K205" s="130">
        <v>71.058720050375499</v>
      </c>
      <c r="L205" s="130">
        <v>101.47876400033253</v>
      </c>
      <c r="M205" s="130">
        <v>131.72751590433265</v>
      </c>
      <c r="N205" s="130">
        <v>161.66654675644543</v>
      </c>
      <c r="O205" s="130">
        <v>191.17326771150368</v>
      </c>
      <c r="P205" s="130">
        <v>220.1418847179155</v>
      </c>
      <c r="Q205" s="130">
        <v>223.37113509993938</v>
      </c>
      <c r="R205" s="131">
        <v>222.03200035883896</v>
      </c>
      <c r="S205" s="130">
        <v>220.89623402342963</v>
      </c>
      <c r="T205" s="130">
        <v>219.95976597756979</v>
      </c>
      <c r="U205" s="130">
        <v>219.21874791493511</v>
      </c>
      <c r="V205" s="130">
        <v>218.66954679972855</v>
      </c>
      <c r="W205" s="130">
        <v>218.30873860059907</v>
      </c>
      <c r="X205" s="130">
        <v>218.13310228850742</v>
      </c>
      <c r="Y205" s="130">
        <v>218.13961408963414</v>
      </c>
      <c r="Z205" s="130">
        <v>218.32544198476475</v>
      </c>
      <c r="AA205" s="130">
        <v>218.68794044691776</v>
      </c>
      <c r="AB205" s="130">
        <v>219.22464540930056</v>
      </c>
      <c r="AC205" s="130">
        <v>219.93326945598176</v>
      </c>
      <c r="AD205" s="130">
        <v>220.80354196481068</v>
      </c>
      <c r="AE205" s="130">
        <v>221.80972408779434</v>
      </c>
      <c r="AF205" s="130">
        <v>222.92647414577289</v>
      </c>
      <c r="AG205" s="130">
        <v>224.12895251244018</v>
      </c>
      <c r="AH205" s="130">
        <v>225.91210488533707</v>
      </c>
      <c r="AI205" s="130">
        <v>227.73206640837907</v>
      </c>
      <c r="AJ205" s="130">
        <v>229.56650395170828</v>
      </c>
      <c r="AK205" s="130">
        <v>231.39387405052395</v>
      </c>
      <c r="AL205" s="130">
        <v>233.21328916825584</v>
      </c>
      <c r="AM205" s="130">
        <v>235.0274769227978</v>
      </c>
      <c r="AN205" s="130">
        <v>236.83895799062941</v>
      </c>
      <c r="AO205" s="130">
        <v>238.65005458357757</v>
      </c>
      <c r="AP205" s="129">
        <v>240.46289845998353</v>
      </c>
    </row>
    <row r="206" spans="2:42" x14ac:dyDescent="0.35">
      <c r="B206" s="128"/>
      <c r="C206" s="128" t="s">
        <v>2298</v>
      </c>
      <c r="D206" s="129">
        <v>0</v>
      </c>
      <c r="E206" s="130">
        <v>0</v>
      </c>
      <c r="F206" s="130">
        <v>0</v>
      </c>
      <c r="G206" s="130">
        <v>0</v>
      </c>
      <c r="H206" s="130">
        <v>0</v>
      </c>
      <c r="I206" s="130">
        <v>1323.498</v>
      </c>
      <c r="J206" s="130">
        <v>1628.9007052050426</v>
      </c>
      <c r="K206" s="130">
        <v>1928.6468986797477</v>
      </c>
      <c r="L206" s="130">
        <v>2221.652184695643</v>
      </c>
      <c r="M206" s="130">
        <v>2283.5747865484282</v>
      </c>
      <c r="N206" s="130">
        <v>2264.6263627506664</v>
      </c>
      <c r="O206" s="130">
        <v>2247.8044553729119</v>
      </c>
      <c r="P206" s="130">
        <v>2233.0623680121557</v>
      </c>
      <c r="Q206" s="130">
        <v>2220.3557841938937</v>
      </c>
      <c r="R206" s="131">
        <v>2209.6426948102803</v>
      </c>
      <c r="S206" s="130">
        <v>2200.8833285256087</v>
      </c>
      <c r="T206" s="130">
        <v>2194.0400850473238</v>
      </c>
      <c r="U206" s="130">
        <v>2189.0774711646482</v>
      </c>
      <c r="V206" s="130">
        <v>2185.9620394606172</v>
      </c>
      <c r="W206" s="130">
        <v>2184.6623296069288</v>
      </c>
      <c r="X206" s="130">
        <v>2185.1488121544862</v>
      </c>
      <c r="Y206" s="130">
        <v>2187.3938347358453</v>
      </c>
      <c r="Z206" s="130">
        <v>2191.3715705990162</v>
      </c>
      <c r="AA206" s="130">
        <v>2197.0579693951713</v>
      </c>
      <c r="AB206" s="130">
        <v>2204.4307101458307</v>
      </c>
      <c r="AC206" s="130">
        <v>2213.4691563179708</v>
      </c>
      <c r="AD206" s="130">
        <v>2223.1094460962049</v>
      </c>
      <c r="AE206" s="130">
        <v>2233.1087507581865</v>
      </c>
      <c r="AF206" s="130">
        <v>2243.2328255140242</v>
      </c>
      <c r="AG206" s="130">
        <v>2253.2565451451205</v>
      </c>
      <c r="AH206" s="130">
        <v>2265.2234327194947</v>
      </c>
      <c r="AI206" s="130">
        <v>2277.0632793845116</v>
      </c>
      <c r="AJ206" s="130">
        <v>2288.8010183010811</v>
      </c>
      <c r="AK206" s="130">
        <v>2300.4594678345707</v>
      </c>
      <c r="AL206" s="130">
        <v>2312.0594179546251</v>
      </c>
      <c r="AM206" s="130">
        <v>2323.619711847844</v>
      </c>
      <c r="AN206" s="130">
        <v>2335.1573229382711</v>
      </c>
      <c r="AO206" s="130">
        <v>2346.6874275017044</v>
      </c>
      <c r="AP206" s="129">
        <v>2358.2234730512018</v>
      </c>
    </row>
    <row r="207" spans="2:42" x14ac:dyDescent="0.35">
      <c r="B207" s="128"/>
      <c r="C207" s="128" t="s">
        <v>2299</v>
      </c>
      <c r="D207" s="129">
        <v>0</v>
      </c>
      <c r="E207" s="130">
        <v>0</v>
      </c>
      <c r="F207" s="130">
        <v>0</v>
      </c>
      <c r="G207" s="130">
        <v>0</v>
      </c>
      <c r="H207" s="130">
        <v>0</v>
      </c>
      <c r="I207" s="130">
        <v>124.15099999999998</v>
      </c>
      <c r="J207" s="130">
        <v>248.98001092654548</v>
      </c>
      <c r="K207" s="130">
        <v>374.790085561681</v>
      </c>
      <c r="L207" s="130">
        <v>500.9450240553976</v>
      </c>
      <c r="M207" s="130">
        <v>626.86056331228303</v>
      </c>
      <c r="N207" s="130">
        <v>752.01023259602323</v>
      </c>
      <c r="O207" s="130">
        <v>875.93014036158763</v>
      </c>
      <c r="P207" s="130">
        <v>934.89159168866047</v>
      </c>
      <c r="Q207" s="130">
        <v>932.24828172095465</v>
      </c>
      <c r="R207" s="131">
        <v>930.45826098476266</v>
      </c>
      <c r="S207" s="130">
        <v>929.50730623941172</v>
      </c>
      <c r="T207" s="130">
        <v>929.38208705777686</v>
      </c>
      <c r="U207" s="130">
        <v>930.07014125622152</v>
      </c>
      <c r="V207" s="130">
        <v>931.5598513983889</v>
      </c>
      <c r="W207" s="130">
        <v>933.84042233734203</v>
      </c>
      <c r="X207" s="130">
        <v>936.90185976193618</v>
      </c>
      <c r="Y207" s="130">
        <v>940.73494971462685</v>
      </c>
      <c r="Z207" s="130">
        <v>945.33123904921649</v>
      </c>
      <c r="AA207" s="130">
        <v>950.68301679826845</v>
      </c>
      <c r="AB207" s="130">
        <v>956.78329642112408</v>
      </c>
      <c r="AC207" s="130">
        <v>963.62579890460438</v>
      </c>
      <c r="AD207" s="130">
        <v>971.1069227422297</v>
      </c>
      <c r="AE207" s="130">
        <v>979.12467754576096</v>
      </c>
      <c r="AF207" s="130">
        <v>987.57833889172935</v>
      </c>
      <c r="AG207" s="130">
        <v>996.36885113293204</v>
      </c>
      <c r="AH207" s="130">
        <v>1006.0704099093773</v>
      </c>
      <c r="AI207" s="130">
        <v>1015.9191959518261</v>
      </c>
      <c r="AJ207" s="130">
        <v>1025.823763120527</v>
      </c>
      <c r="AK207" s="130">
        <v>1035.7454449418633</v>
      </c>
      <c r="AL207" s="130">
        <v>1045.6948431468957</v>
      </c>
      <c r="AM207" s="130">
        <v>1055.6817492175558</v>
      </c>
      <c r="AN207" s="130">
        <v>1065.7151762225019</v>
      </c>
      <c r="AO207" s="130">
        <v>1075.8033888316961</v>
      </c>
      <c r="AP207" s="129">
        <v>1085.9539315815598</v>
      </c>
    </row>
    <row r="208" spans="2:42" x14ac:dyDescent="0.35">
      <c r="B208" s="128"/>
      <c r="C208" s="128" t="s">
        <v>2300</v>
      </c>
      <c r="D208" s="129">
        <v>0</v>
      </c>
      <c r="E208" s="130">
        <v>0</v>
      </c>
      <c r="F208" s="130">
        <v>0</v>
      </c>
      <c r="G208" s="130">
        <v>0</v>
      </c>
      <c r="H208" s="130">
        <v>0</v>
      </c>
      <c r="I208" s="130">
        <v>510.99299999999994</v>
      </c>
      <c r="J208" s="130">
        <v>608.71524068965266</v>
      </c>
      <c r="K208" s="130">
        <v>705.35158084064119</v>
      </c>
      <c r="L208" s="130">
        <v>731.62166902463957</v>
      </c>
      <c r="M208" s="130">
        <v>729.46936566202282</v>
      </c>
      <c r="N208" s="130">
        <v>727.99884624376284</v>
      </c>
      <c r="O208" s="130">
        <v>727.19888526559271</v>
      </c>
      <c r="P208" s="130">
        <v>727.05897067960063</v>
      </c>
      <c r="Q208" s="130">
        <v>727.56928439661283</v>
      </c>
      <c r="R208" s="131">
        <v>728.72068364494351</v>
      </c>
      <c r="S208" s="130">
        <v>730.50468315728028</v>
      </c>
      <c r="T208" s="130">
        <v>732.91343815857056</v>
      </c>
      <c r="U208" s="130">
        <v>735.93972812883942</v>
      </c>
      <c r="V208" s="130">
        <v>739.57694131589039</v>
      </c>
      <c r="W208" s="130">
        <v>743.81905997382785</v>
      </c>
      <c r="X208" s="130">
        <v>748.66064630429355</v>
      </c>
      <c r="Y208" s="130">
        <v>754.09682907823117</v>
      </c>
      <c r="Z208" s="130">
        <v>760.12329091687639</v>
      </c>
      <c r="AA208" s="130">
        <v>766.73625621153064</v>
      </c>
      <c r="AB208" s="130">
        <v>773.93247966250169</v>
      </c>
      <c r="AC208" s="130">
        <v>781.70923541839386</v>
      </c>
      <c r="AD208" s="130">
        <v>789.66089127138559</v>
      </c>
      <c r="AE208" s="130">
        <v>797.71463209196349</v>
      </c>
      <c r="AF208" s="130">
        <v>805.7997383146361</v>
      </c>
      <c r="AG208" s="130">
        <v>813.90219211075282</v>
      </c>
      <c r="AH208" s="130">
        <v>821.29354418849266</v>
      </c>
      <c r="AI208" s="130">
        <v>828.71620624754144</v>
      </c>
      <c r="AJ208" s="130">
        <v>836.17684083959261</v>
      </c>
      <c r="AK208" s="130">
        <v>843.68152016086378</v>
      </c>
      <c r="AL208" s="130">
        <v>851.23574797173262</v>
      </c>
      <c r="AM208" s="130">
        <v>858.84448018884052</v>
      </c>
      <c r="AN208" s="130">
        <v>866.51214420094709</v>
      </c>
      <c r="AO208" s="130">
        <v>874.24265695737313</v>
      </c>
      <c r="AP208" s="129">
        <v>882.03944187551349</v>
      </c>
    </row>
    <row r="209" spans="2:43" x14ac:dyDescent="0.35">
      <c r="B209" s="128"/>
      <c r="C209" s="128" t="s">
        <v>2301</v>
      </c>
      <c r="D209" s="129">
        <v>0</v>
      </c>
      <c r="E209" s="130">
        <v>0</v>
      </c>
      <c r="F209" s="130">
        <v>0</v>
      </c>
      <c r="G209" s="130">
        <v>0</v>
      </c>
      <c r="H209" s="130">
        <v>0</v>
      </c>
      <c r="I209" s="130">
        <v>1533.9760000000001</v>
      </c>
      <c r="J209" s="130">
        <v>1822.8973344520507</v>
      </c>
      <c r="K209" s="130">
        <v>2105.791760458897</v>
      </c>
      <c r="L209" s="130">
        <v>2194.6362599251197</v>
      </c>
      <c r="M209" s="130">
        <v>2177.5538007463765</v>
      </c>
      <c r="N209" s="130">
        <v>2162.518624084963</v>
      </c>
      <c r="O209" s="130">
        <v>2149.4868308780838</v>
      </c>
      <c r="P209" s="130">
        <v>2138.4167983271677</v>
      </c>
      <c r="Q209" s="130">
        <v>2129.2691111043696</v>
      </c>
      <c r="R209" s="131">
        <v>2122.0064953880619</v>
      </c>
      <c r="S209" s="130">
        <v>2116.593755630578</v>
      </c>
      <c r="T209" s="130">
        <v>2112.997713965131</v>
      </c>
      <c r="U209" s="130">
        <v>2111.1871521624234</v>
      </c>
      <c r="V209" s="130">
        <v>2111.132756050843</v>
      </c>
      <c r="W209" s="130">
        <v>2112.8070623174817</v>
      </c>
      <c r="X209" s="130">
        <v>2116.1844076103835</v>
      </c>
      <c r="Y209" s="130">
        <v>2121.2408798654988</v>
      </c>
      <c r="Z209" s="130">
        <v>2127.9542717848026</v>
      </c>
      <c r="AA209" s="130">
        <v>2136.3040363948699</v>
      </c>
      <c r="AB209" s="130">
        <v>2146.2712446179871</v>
      </c>
      <c r="AC209" s="130">
        <v>2157.8385447905166</v>
      </c>
      <c r="AD209" s="130">
        <v>2169.7790903816049</v>
      </c>
      <c r="AE209" s="130">
        <v>2181.86864030375</v>
      </c>
      <c r="AF209" s="130">
        <v>2193.8913714680821</v>
      </c>
      <c r="AG209" s="130">
        <v>2205.7880147150217</v>
      </c>
      <c r="AH209" s="130">
        <v>2218.5323877909327</v>
      </c>
      <c r="AI209" s="130">
        <v>2231.1947187311775</v>
      </c>
      <c r="AJ209" s="130">
        <v>2243.7969960326523</v>
      </c>
      <c r="AK209" s="130">
        <v>2256.3592670597131</v>
      </c>
      <c r="AL209" s="130">
        <v>2268.8997156499777</v>
      </c>
      <c r="AM209" s="130">
        <v>2281.4347353329676</v>
      </c>
      <c r="AN209" s="130">
        <v>2293.9789983385936</v>
      </c>
      <c r="AO209" s="130">
        <v>2306.5455205642675</v>
      </c>
      <c r="AP209" s="129">
        <v>2319.1457226615776</v>
      </c>
    </row>
    <row r="210" spans="2:43" x14ac:dyDescent="0.35">
      <c r="B210" s="128"/>
      <c r="C210" s="128" t="s">
        <v>2302</v>
      </c>
      <c r="D210" s="129">
        <v>0</v>
      </c>
      <c r="E210" s="130">
        <v>0</v>
      </c>
      <c r="F210" s="130">
        <v>0</v>
      </c>
      <c r="G210" s="130">
        <v>0</v>
      </c>
      <c r="H210" s="130">
        <v>0</v>
      </c>
      <c r="I210" s="130">
        <v>59.96</v>
      </c>
      <c r="J210" s="130">
        <v>75.220576227925804</v>
      </c>
      <c r="K210" s="130">
        <v>90.169476698779434</v>
      </c>
      <c r="L210" s="130">
        <v>104.74951929495535</v>
      </c>
      <c r="M210" s="130">
        <v>113.96545618303237</v>
      </c>
      <c r="N210" s="130">
        <v>112.77669991971507</v>
      </c>
      <c r="O210" s="130">
        <v>111.69631831342258</v>
      </c>
      <c r="P210" s="130">
        <v>110.72174850411143</v>
      </c>
      <c r="Q210" s="130">
        <v>109.850551636324</v>
      </c>
      <c r="R210" s="131">
        <v>109.08040897581516</v>
      </c>
      <c r="S210" s="130">
        <v>108.40911818232797</v>
      </c>
      <c r="T210" s="130">
        <v>107.83458973311018</v>
      </c>
      <c r="U210" s="130">
        <v>107.3548434919681</v>
      </c>
      <c r="V210" s="130">
        <v>106.96800541885098</v>
      </c>
      <c r="W210" s="130">
        <v>106.67230441514967</v>
      </c>
      <c r="X210" s="130">
        <v>106.46606930007567</v>
      </c>
      <c r="Y210" s="130">
        <v>106.34772591366426</v>
      </c>
      <c r="Z210" s="130">
        <v>106.31579434211504</v>
      </c>
      <c r="AA210" s="130">
        <v>106.3688862613477</v>
      </c>
      <c r="AB210" s="130">
        <v>106.50570239480928</v>
      </c>
      <c r="AC210" s="130">
        <v>106.72503008172232</v>
      </c>
      <c r="AD210" s="130">
        <v>106.97840411000436</v>
      </c>
      <c r="AE210" s="130">
        <v>107.25344040805255</v>
      </c>
      <c r="AF210" s="130">
        <v>107.53821360667416</v>
      </c>
      <c r="AG210" s="130">
        <v>107.82128552543482</v>
      </c>
      <c r="AH210" s="130">
        <v>108.09735577206172</v>
      </c>
      <c r="AI210" s="130">
        <v>108.36597652678267</v>
      </c>
      <c r="AJ210" s="130">
        <v>108.62833174772433</v>
      </c>
      <c r="AK210" s="130">
        <v>108.88549821977634</v>
      </c>
      <c r="AL210" s="130">
        <v>109.13845002231224</v>
      </c>
      <c r="AM210" s="130">
        <v>109.38806275045195</v>
      </c>
      <c r="AN210" s="130">
        <v>109.63511750003157</v>
      </c>
      <c r="AO210" s="130">
        <v>109.88030462598189</v>
      </c>
      <c r="AP210" s="129">
        <v>110.12422728336848</v>
      </c>
    </row>
    <row r="211" spans="2:43" x14ac:dyDescent="0.35">
      <c r="B211" s="128"/>
      <c r="C211" s="128" t="s">
        <v>2303</v>
      </c>
      <c r="D211" s="129">
        <v>0</v>
      </c>
      <c r="E211" s="130">
        <v>0</v>
      </c>
      <c r="F211" s="130">
        <v>0</v>
      </c>
      <c r="G211" s="130">
        <v>0</v>
      </c>
      <c r="H211" s="130">
        <v>0</v>
      </c>
      <c r="I211" s="130">
        <v>273.75799999999998</v>
      </c>
      <c r="J211" s="130">
        <v>440.20930948781614</v>
      </c>
      <c r="K211" s="130">
        <v>608.11416117952535</v>
      </c>
      <c r="L211" s="130">
        <v>776.68909379676984</v>
      </c>
      <c r="M211" s="130">
        <v>945.21975533915042</v>
      </c>
      <c r="N211" s="130">
        <v>1113.0680410672455</v>
      </c>
      <c r="O211" s="130">
        <v>1249.9420253292249</v>
      </c>
      <c r="P211" s="130">
        <v>1248.8693627959631</v>
      </c>
      <c r="Q211" s="130">
        <v>1248.9581916012301</v>
      </c>
      <c r="R211" s="131">
        <v>1250.1919901082567</v>
      </c>
      <c r="S211" s="130">
        <v>1252.5554207271009</v>
      </c>
      <c r="T211" s="130">
        <v>1256.0342993227105</v>
      </c>
      <c r="U211" s="130">
        <v>1260.6155660189766</v>
      </c>
      <c r="V211" s="130">
        <v>1266.2872573537149</v>
      </c>
      <c r="W211" s="130">
        <v>1273.0384797412821</v>
      </c>
      <c r="X211" s="130">
        <v>1280.8593842012583</v>
      </c>
      <c r="Y211" s="130">
        <v>1289.7411423132842</v>
      </c>
      <c r="Z211" s="130">
        <v>1299.6759233597295</v>
      </c>
      <c r="AA211" s="130">
        <v>1310.6568726194266</v>
      </c>
      <c r="AB211" s="130">
        <v>1322.6780907771802</v>
      </c>
      <c r="AC211" s="130">
        <v>1335.7346144152098</v>
      </c>
      <c r="AD211" s="130">
        <v>1349.6062728172285</v>
      </c>
      <c r="AE211" s="130">
        <v>1364.1617529439156</v>
      </c>
      <c r="AF211" s="130">
        <v>1379.2712296491384</v>
      </c>
      <c r="AG211" s="130">
        <v>1394.8068584600737</v>
      </c>
      <c r="AH211" s="130">
        <v>1410.9612783538394</v>
      </c>
      <c r="AI211" s="130">
        <v>1427.2960681122988</v>
      </c>
      <c r="AJ211" s="130">
        <v>1443.7154638483348</v>
      </c>
      <c r="AK211" s="130">
        <v>1460.2342109806186</v>
      </c>
      <c r="AL211" s="130">
        <v>1476.8660090593667</v>
      </c>
      <c r="AM211" s="130">
        <v>1493.6235524247891</v>
      </c>
      <c r="AN211" s="130">
        <v>1510.5185684984099</v>
      </c>
      <c r="AO211" s="130">
        <v>1527.5618537990465</v>
      </c>
      <c r="AP211" s="129">
        <v>1544.7633077709054</v>
      </c>
    </row>
    <row r="212" spans="2:43" x14ac:dyDescent="0.35">
      <c r="B212" s="128"/>
      <c r="C212" s="128" t="s">
        <v>2304</v>
      </c>
      <c r="D212" s="129">
        <v>0</v>
      </c>
      <c r="E212" s="130">
        <v>0</v>
      </c>
      <c r="F212" s="130">
        <v>0</v>
      </c>
      <c r="G212" s="130">
        <v>0</v>
      </c>
      <c r="H212" s="130">
        <v>0</v>
      </c>
      <c r="I212" s="130">
        <v>15.255000000000001</v>
      </c>
      <c r="J212" s="130">
        <v>39.431062861766989</v>
      </c>
      <c r="K212" s="130">
        <v>63.685284679881285</v>
      </c>
      <c r="L212" s="130">
        <v>87.888242960773951</v>
      </c>
      <c r="M212" s="130">
        <v>111.92132271546163</v>
      </c>
      <c r="N212" s="130">
        <v>135.67785334686093</v>
      </c>
      <c r="O212" s="130">
        <v>159.06402656857964</v>
      </c>
      <c r="P212" s="130">
        <v>178.77491880046867</v>
      </c>
      <c r="Q212" s="130">
        <v>177.59178412231711</v>
      </c>
      <c r="R212" s="131">
        <v>176.57303806515634</v>
      </c>
      <c r="S212" s="130">
        <v>175.71531059863878</v>
      </c>
      <c r="T212" s="130">
        <v>175.01541218529201</v>
      </c>
      <c r="U212" s="130">
        <v>174.47032841345373</v>
      </c>
      <c r="V212" s="130">
        <v>174.07721485321184</v>
      </c>
      <c r="W212" s="130">
        <v>173.83339212776747</v>
      </c>
      <c r="X212" s="130">
        <v>173.73634119292834</v>
      </c>
      <c r="Y212" s="130">
        <v>173.78369881771988</v>
      </c>
      <c r="Z212" s="130">
        <v>173.97325325937021</v>
      </c>
      <c r="AA212" s="130">
        <v>174.30294012618577</v>
      </c>
      <c r="AB212" s="130">
        <v>174.77083842208478</v>
      </c>
      <c r="AC212" s="130">
        <v>175.37516676679718</v>
      </c>
      <c r="AD212" s="130">
        <v>176.10223636492137</v>
      </c>
      <c r="AE212" s="130">
        <v>176.93162868841338</v>
      </c>
      <c r="AF212" s="130">
        <v>177.84326685649043</v>
      </c>
      <c r="AG212" s="130">
        <v>178.81749656762153</v>
      </c>
      <c r="AH212" s="130">
        <v>180.24936860583858</v>
      </c>
      <c r="AI212" s="130">
        <v>181.70518408288279</v>
      </c>
      <c r="AJ212" s="130">
        <v>183.16733609929332</v>
      </c>
      <c r="AK212" s="130">
        <v>184.62140292918278</v>
      </c>
      <c r="AL212" s="130">
        <v>186.06968009391679</v>
      </c>
      <c r="AM212" s="130">
        <v>187.51429315766211</v>
      </c>
      <c r="AN212" s="130">
        <v>188.95720475430653</v>
      </c>
      <c r="AO212" s="130">
        <v>190.40022123233933</v>
      </c>
      <c r="AP212" s="129">
        <v>191.84499893320796</v>
      </c>
    </row>
    <row r="213" spans="2:43" x14ac:dyDescent="0.35">
      <c r="B213" s="128"/>
      <c r="C213" s="128" t="s">
        <v>2305</v>
      </c>
      <c r="D213" s="129">
        <v>0</v>
      </c>
      <c r="E213" s="130">
        <v>0</v>
      </c>
      <c r="F213" s="130">
        <v>0</v>
      </c>
      <c r="G213" s="130">
        <v>0</v>
      </c>
      <c r="H213" s="130">
        <v>0</v>
      </c>
      <c r="I213" s="130">
        <v>302.49299999999999</v>
      </c>
      <c r="J213" s="130">
        <v>505.67411307011326</v>
      </c>
      <c r="K213" s="130">
        <v>709.91315604911563</v>
      </c>
      <c r="L213" s="130">
        <v>914.22072102346488</v>
      </c>
      <c r="M213" s="130">
        <v>1117.6965584222114</v>
      </c>
      <c r="N213" s="130">
        <v>1319.5381950343915</v>
      </c>
      <c r="O213" s="130">
        <v>1516.9412070303908</v>
      </c>
      <c r="P213" s="130">
        <v>1511.9765548588537</v>
      </c>
      <c r="Q213" s="130">
        <v>1508.4067894957125</v>
      </c>
      <c r="R213" s="131">
        <v>1506.2081501101234</v>
      </c>
      <c r="S213" s="130">
        <v>1505.3583430400711</v>
      </c>
      <c r="T213" s="130">
        <v>1505.8365011102296</v>
      </c>
      <c r="U213" s="130">
        <v>1507.6231447190819</v>
      </c>
      <c r="V213" s="130">
        <v>1510.7001446366553</v>
      </c>
      <c r="W213" s="130">
        <v>1515.0506864564959</v>
      </c>
      <c r="X213" s="130">
        <v>1520.6592366477037</v>
      </c>
      <c r="Y213" s="130">
        <v>1527.5115101549727</v>
      </c>
      <c r="Z213" s="130">
        <v>1535.5944394966211</v>
      </c>
      <c r="AA213" s="130">
        <v>1544.8961453125676</v>
      </c>
      <c r="AB213" s="130">
        <v>1555.4059083161169</v>
      </c>
      <c r="AC213" s="130">
        <v>1567.1141426052536</v>
      </c>
      <c r="AD213" s="130">
        <v>1579.7735600277549</v>
      </c>
      <c r="AE213" s="130">
        <v>1593.2199426239865</v>
      </c>
      <c r="AF213" s="130">
        <v>1607.2914621107016</v>
      </c>
      <c r="AG213" s="130">
        <v>1621.8292955957252</v>
      </c>
      <c r="AH213" s="130">
        <v>1634.6725752687366</v>
      </c>
      <c r="AI213" s="130">
        <v>1647.672530422936</v>
      </c>
      <c r="AJ213" s="130">
        <v>1660.6819609876059</v>
      </c>
      <c r="AK213" s="130">
        <v>1673.7157691366265</v>
      </c>
      <c r="AL213" s="130">
        <v>1686.7875464234505</v>
      </c>
      <c r="AM213" s="130">
        <v>1699.9096240152774</v>
      </c>
      <c r="AN213" s="130">
        <v>1713.0931199811193</v>
      </c>
      <c r="AO213" s="130">
        <v>1726.3479837497332</v>
      </c>
      <c r="AP213" s="129">
        <v>1739.6830378479258</v>
      </c>
    </row>
    <row r="214" spans="2:43" x14ac:dyDescent="0.35">
      <c r="B214" s="128"/>
      <c r="C214" s="128" t="s">
        <v>2306</v>
      </c>
      <c r="D214" s="129">
        <v>0</v>
      </c>
      <c r="E214" s="130">
        <v>0</v>
      </c>
      <c r="F214" s="130">
        <v>0</v>
      </c>
      <c r="G214" s="130">
        <v>0</v>
      </c>
      <c r="H214" s="130">
        <v>0</v>
      </c>
      <c r="I214" s="130">
        <v>686.55399999999997</v>
      </c>
      <c r="J214" s="130">
        <v>1455.4873633299487</v>
      </c>
      <c r="K214" s="130">
        <v>2231.0819561578455</v>
      </c>
      <c r="L214" s="130">
        <v>3009.3870196667503</v>
      </c>
      <c r="M214" s="130">
        <v>3786.7666180288415</v>
      </c>
      <c r="N214" s="130">
        <v>4559.9365021815593</v>
      </c>
      <c r="O214" s="130">
        <v>5325.9944205087932</v>
      </c>
      <c r="P214" s="130">
        <v>5770.8861451043667</v>
      </c>
      <c r="Q214" s="130">
        <v>5754.7690547249613</v>
      </c>
      <c r="R214" s="131">
        <v>5743.9282107420167</v>
      </c>
      <c r="S214" s="130">
        <v>5738.2759998585761</v>
      </c>
      <c r="T214" s="130">
        <v>5737.7303262593468</v>
      </c>
      <c r="U214" s="130">
        <v>5742.2144600163701</v>
      </c>
      <c r="V214" s="130">
        <v>5751.6568921275011</v>
      </c>
      <c r="W214" s="130">
        <v>5765.991195968546</v>
      </c>
      <c r="X214" s="130">
        <v>5785.1558949484615</v>
      </c>
      <c r="Y214" s="130">
        <v>5809.0943361651844</v>
      </c>
      <c r="Z214" s="130">
        <v>5837.7545698676458</v>
      </c>
      <c r="AA214" s="130">
        <v>5871.0892345371631</v>
      </c>
      <c r="AB214" s="130">
        <v>5909.0554474087676</v>
      </c>
      <c r="AC214" s="130">
        <v>5951.6147002601901</v>
      </c>
      <c r="AD214" s="130">
        <v>5998.1907439872866</v>
      </c>
      <c r="AE214" s="130">
        <v>6048.1546046597587</v>
      </c>
      <c r="AF214" s="130">
        <v>6100.8846973048012</v>
      </c>
      <c r="AG214" s="130">
        <v>6155.7693379084567</v>
      </c>
      <c r="AH214" s="130">
        <v>6217.9429395080278</v>
      </c>
      <c r="AI214" s="130">
        <v>6281.1066671090548</v>
      </c>
      <c r="AJ214" s="130">
        <v>6344.6964040673156</v>
      </c>
      <c r="AK214" s="130">
        <v>6408.4108918639968</v>
      </c>
      <c r="AL214" s="130">
        <v>6472.3177445539659</v>
      </c>
      <c r="AM214" s="130">
        <v>6536.4795586680893</v>
      </c>
      <c r="AN214" s="130">
        <v>6600.954111641815</v>
      </c>
      <c r="AO214" s="130">
        <v>6665.7945489562298</v>
      </c>
      <c r="AP214" s="129">
        <v>6731.0495604372636</v>
      </c>
    </row>
    <row r="215" spans="2:43" x14ac:dyDescent="0.35">
      <c r="B215" s="128"/>
      <c r="C215" s="128" t="s">
        <v>2307</v>
      </c>
      <c r="D215" s="129">
        <v>0</v>
      </c>
      <c r="E215" s="130">
        <v>0</v>
      </c>
      <c r="F215" s="130">
        <v>0</v>
      </c>
      <c r="G215" s="130">
        <v>0</v>
      </c>
      <c r="H215" s="130">
        <v>0</v>
      </c>
      <c r="I215" s="130">
        <v>219.61199999999999</v>
      </c>
      <c r="J215" s="130">
        <v>282.62288794695883</v>
      </c>
      <c r="K215" s="130">
        <v>345.43204037831435</v>
      </c>
      <c r="L215" s="130">
        <v>407.79477171012797</v>
      </c>
      <c r="M215" s="130">
        <v>467.77132640899993</v>
      </c>
      <c r="N215" s="130">
        <v>466.47405430401983</v>
      </c>
      <c r="O215" s="130">
        <v>465.61159334242677</v>
      </c>
      <c r="P215" s="130">
        <v>465.17684587478999</v>
      </c>
      <c r="Q215" s="130">
        <v>465.163168359162</v>
      </c>
      <c r="R215" s="131">
        <v>465.56435898863651</v>
      </c>
      <c r="S215" s="130">
        <v>466.37464586341406</v>
      </c>
      <c r="T215" s="130">
        <v>467.58867568944311</v>
      </c>
      <c r="U215" s="130">
        <v>469.2015029864051</v>
      </c>
      <c r="V215" s="130">
        <v>471.20857978848517</v>
      </c>
      <c r="W215" s="130">
        <v>473.60574582201986</v>
      </c>
      <c r="X215" s="130">
        <v>476.38921914474372</v>
      </c>
      <c r="Y215" s="130">
        <v>479.5555872319589</v>
      </c>
      <c r="Z215" s="130">
        <v>483.1017984955393</v>
      </c>
      <c r="AA215" s="130">
        <v>487.02515422224246</v>
      </c>
      <c r="AB215" s="130">
        <v>491.32330091835018</v>
      </c>
      <c r="AC215" s="130">
        <v>495.99422304818177</v>
      </c>
      <c r="AD215" s="130">
        <v>500.86285825979519</v>
      </c>
      <c r="AE215" s="130">
        <v>505.88070189593657</v>
      </c>
      <c r="AF215" s="130">
        <v>511.00029727826291</v>
      </c>
      <c r="AG215" s="130">
        <v>516.17537491657981</v>
      </c>
      <c r="AH215" s="130">
        <v>520.89471339929332</v>
      </c>
      <c r="AI215" s="130">
        <v>525.62967388347488</v>
      </c>
      <c r="AJ215" s="130">
        <v>530.3848508284575</v>
      </c>
      <c r="AK215" s="130">
        <v>535.16444821821494</v>
      </c>
      <c r="AL215" s="130">
        <v>539.97229432439292</v>
      </c>
      <c r="AM215" s="130">
        <v>544.81185559119035</v>
      </c>
      <c r="AN215" s="130">
        <v>549.68624967625556</v>
      </c>
      <c r="AO215" s="130">
        <v>554.59825768014741</v>
      </c>
      <c r="AP215" s="129">
        <v>559.55033559534638</v>
      </c>
    </row>
    <row r="216" spans="2:43" x14ac:dyDescent="0.35">
      <c r="B216" s="128"/>
      <c r="C216" s="128" t="s">
        <v>2308</v>
      </c>
      <c r="D216" s="129">
        <v>0</v>
      </c>
      <c r="E216" s="130">
        <v>0</v>
      </c>
      <c r="F216" s="130">
        <v>0</v>
      </c>
      <c r="G216" s="130">
        <v>0</v>
      </c>
      <c r="H216" s="130">
        <v>0</v>
      </c>
      <c r="I216" s="130">
        <v>85.218008281858857</v>
      </c>
      <c r="J216" s="130">
        <v>84.126667087377882</v>
      </c>
      <c r="K216" s="130">
        <v>83.119383421462899</v>
      </c>
      <c r="L216" s="130">
        <v>82.194035735460702</v>
      </c>
      <c r="M216" s="130">
        <v>81.34860066712757</v>
      </c>
      <c r="N216" s="130">
        <v>80.581149892930611</v>
      </c>
      <c r="O216" s="130">
        <v>79.889847105080278</v>
      </c>
      <c r="P216" s="130">
        <v>79.272945108937733</v>
      </c>
      <c r="Q216" s="130">
        <v>78.728783036605392</v>
      </c>
      <c r="R216" s="131">
        <v>78.255783672665913</v>
      </c>
      <c r="S216" s="130">
        <v>77.852450888187917</v>
      </c>
      <c r="T216" s="130">
        <v>77.517367179262948</v>
      </c>
      <c r="U216" s="130">
        <v>77.249191306480199</v>
      </c>
      <c r="V216" s="130">
        <v>77.046656031881383</v>
      </c>
      <c r="W216" s="130">
        <v>76.90856595007007</v>
      </c>
      <c r="X216" s="130">
        <v>76.83379541027675</v>
      </c>
      <c r="Y216" s="130">
        <v>76.821286526302728</v>
      </c>
      <c r="Z216" s="130">
        <v>76.870047271384351</v>
      </c>
      <c r="AA216" s="130">
        <v>76.979149655132602</v>
      </c>
      <c r="AB216" s="130">
        <v>77.147727979812956</v>
      </c>
      <c r="AC216" s="130">
        <v>77.374977173335992</v>
      </c>
      <c r="AD216" s="130">
        <v>77.59287382147231</v>
      </c>
      <c r="AE216" s="130">
        <v>77.802600142478127</v>
      </c>
      <c r="AF216" s="130">
        <v>78.005246878597376</v>
      </c>
      <c r="AG216" s="130">
        <v>78.201817276443478</v>
      </c>
      <c r="AH216" s="130">
        <v>78.394480458145253</v>
      </c>
      <c r="AI216" s="130">
        <v>78.58281294648161</v>
      </c>
      <c r="AJ216" s="130">
        <v>78.767578535869191</v>
      </c>
      <c r="AK216" s="130">
        <v>78.949467409505473</v>
      </c>
      <c r="AL216" s="130">
        <v>79.129099157748996</v>
      </c>
      <c r="AM216" s="130">
        <v>79.307025627068043</v>
      </c>
      <c r="AN216" s="130">
        <v>79.483733606508508</v>
      </c>
      <c r="AO216" s="130">
        <v>79.659647358310252</v>
      </c>
      <c r="AP216" s="129">
        <v>79.83513099899433</v>
      </c>
    </row>
    <row r="217" spans="2:43" x14ac:dyDescent="0.35">
      <c r="B217" s="128"/>
      <c r="C217" s="128" t="s">
        <v>2309</v>
      </c>
      <c r="D217" s="129">
        <v>0</v>
      </c>
      <c r="E217" s="130">
        <v>0</v>
      </c>
      <c r="F217" s="130">
        <v>0</v>
      </c>
      <c r="G217" s="130">
        <v>0</v>
      </c>
      <c r="H217" s="130">
        <v>0</v>
      </c>
      <c r="I217" s="130">
        <v>29.923000000000002</v>
      </c>
      <c r="J217" s="130">
        <v>257.98000210424681</v>
      </c>
      <c r="K217" s="130">
        <v>489.97472937923169</v>
      </c>
      <c r="L217" s="130">
        <v>724.68182940688894</v>
      </c>
      <c r="M217" s="130">
        <v>960.95353260976549</v>
      </c>
      <c r="N217" s="130">
        <v>1197.7325365667559</v>
      </c>
      <c r="O217" s="130">
        <v>1434.0630777002141</v>
      </c>
      <c r="P217" s="130">
        <v>1669.1001026552617</v>
      </c>
      <c r="Q217" s="130">
        <v>1754.1144526245819</v>
      </c>
      <c r="R217" s="131">
        <v>1753.4683636490893</v>
      </c>
      <c r="S217" s="130">
        <v>1754.4407453063716</v>
      </c>
      <c r="T217" s="130">
        <v>1757.0092780578232</v>
      </c>
      <c r="U217" s="130">
        <v>1761.1532820867681</v>
      </c>
      <c r="V217" s="130">
        <v>1766.8536753815201</v>
      </c>
      <c r="W217" s="130">
        <v>1774.0929337450139</v>
      </c>
      <c r="X217" s="130">
        <v>1782.8550526690572</v>
      </c>
      <c r="Y217" s="130">
        <v>1793.1255110136929</v>
      </c>
      <c r="Z217" s="130">
        <v>1804.8912364345408</v>
      </c>
      <c r="AA217" s="130">
        <v>1818.1405725032535</v>
      </c>
      <c r="AB217" s="130">
        <v>1832.8632474684412</v>
      </c>
      <c r="AC217" s="130">
        <v>1849.0503446065361</v>
      </c>
      <c r="AD217" s="130">
        <v>1866.6706506930705</v>
      </c>
      <c r="AE217" s="130">
        <v>1885.5381855817432</v>
      </c>
      <c r="AF217" s="130">
        <v>1905.4678122507125</v>
      </c>
      <c r="AG217" s="130">
        <v>1926.2760450507387</v>
      </c>
      <c r="AH217" s="130">
        <v>1948.2211687428176</v>
      </c>
      <c r="AI217" s="130">
        <v>1970.6889220841776</v>
      </c>
      <c r="AJ217" s="130">
        <v>1993.5053174142174</v>
      </c>
      <c r="AK217" s="130">
        <v>2016.5004455017033</v>
      </c>
      <c r="AL217" s="130">
        <v>2039.6256951571636</v>
      </c>
      <c r="AM217" s="130">
        <v>2062.9009877267358</v>
      </c>
      <c r="AN217" s="130">
        <v>2086.3448067239528</v>
      </c>
      <c r="AO217" s="130">
        <v>2109.9742531491597</v>
      </c>
      <c r="AP217" s="129">
        <v>2133.8050975540173</v>
      </c>
    </row>
    <row r="218" spans="2:43" x14ac:dyDescent="0.35">
      <c r="B218" s="128"/>
      <c r="C218" s="128" t="s">
        <v>2310</v>
      </c>
      <c r="D218" s="129">
        <v>0</v>
      </c>
      <c r="E218" s="130">
        <v>0</v>
      </c>
      <c r="F218" s="130">
        <v>0</v>
      </c>
      <c r="G218" s="130">
        <v>0</v>
      </c>
      <c r="H218" s="130">
        <v>0</v>
      </c>
      <c r="I218" s="130">
        <v>856.13699999999994</v>
      </c>
      <c r="J218" s="130">
        <v>1050.9226643577074</v>
      </c>
      <c r="K218" s="130">
        <v>1244.2566811197764</v>
      </c>
      <c r="L218" s="130">
        <v>1435.4708133610368</v>
      </c>
      <c r="M218" s="130">
        <v>1447.0917666718462</v>
      </c>
      <c r="N218" s="130">
        <v>1443.7280316423555</v>
      </c>
      <c r="O218" s="130">
        <v>1441.7006019924165</v>
      </c>
      <c r="P218" s="130">
        <v>1440.9881745656035</v>
      </c>
      <c r="Q218" s="130">
        <v>1441.5708343395991</v>
      </c>
      <c r="R218" s="131">
        <v>1443.4300169184703</v>
      </c>
      <c r="S218" s="130">
        <v>1446.5484726847474</v>
      </c>
      <c r="T218" s="130">
        <v>1450.9102325568099</v>
      </c>
      <c r="U218" s="130">
        <v>1456.5005752992117</v>
      </c>
      <c r="V218" s="130">
        <v>1463.3059963356304</v>
      </c>
      <c r="W218" s="130">
        <v>1471.3141780161045</v>
      </c>
      <c r="X218" s="130">
        <v>1480.5139612921414</v>
      </c>
      <c r="Y218" s="130">
        <v>1490.8953187551126</v>
      </c>
      <c r="Z218" s="130">
        <v>1502.449328995139</v>
      </c>
      <c r="AA218" s="130">
        <v>1515.1681522393924</v>
      </c>
      <c r="AB218" s="130">
        <v>1529.0450072303843</v>
      </c>
      <c r="AC218" s="130">
        <v>1544.0741493064302</v>
      </c>
      <c r="AD218" s="130">
        <v>1559.5749520164338</v>
      </c>
      <c r="AE218" s="130">
        <v>1575.4000430689293</v>
      </c>
      <c r="AF218" s="130">
        <v>1591.4057948969239</v>
      </c>
      <c r="AG218" s="130">
        <v>1607.4526798492718</v>
      </c>
      <c r="AH218" s="130">
        <v>1622.089244469804</v>
      </c>
      <c r="AI218" s="130">
        <v>1636.7823979452091</v>
      </c>
      <c r="AJ218" s="130">
        <v>1651.5457614906593</v>
      </c>
      <c r="AK218" s="130">
        <v>1666.3917702786334</v>
      </c>
      <c r="AL218" s="130">
        <v>1681.3317178107582</v>
      </c>
      <c r="AM218" s="130">
        <v>1696.3757976223801</v>
      </c>
      <c r="AN218" s="130">
        <v>1711.533142423217</v>
      </c>
      <c r="AO218" s="130">
        <v>1726.8118607725139</v>
      </c>
      <c r="AP218" s="129">
        <v>1742.2190713824036</v>
      </c>
    </row>
    <row r="219" spans="2:43" x14ac:dyDescent="0.35">
      <c r="B219" s="128"/>
      <c r="C219" s="128" t="s">
        <v>2311</v>
      </c>
      <c r="D219" s="129">
        <v>0</v>
      </c>
      <c r="E219" s="130">
        <v>0</v>
      </c>
      <c r="F219" s="130">
        <v>0</v>
      </c>
      <c r="G219" s="130">
        <v>0</v>
      </c>
      <c r="H219" s="130">
        <v>0</v>
      </c>
      <c r="I219" s="130">
        <v>54.545999999999999</v>
      </c>
      <c r="J219" s="130">
        <v>117.57432988374674</v>
      </c>
      <c r="K219" s="130">
        <v>180.55304732235814</v>
      </c>
      <c r="L219" s="130">
        <v>243.15039630073002</v>
      </c>
      <c r="M219" s="130">
        <v>305.0647782905753</v>
      </c>
      <c r="N219" s="130">
        <v>366.0274848230406</v>
      </c>
      <c r="O219" s="130">
        <v>425.80484290671774</v>
      </c>
      <c r="P219" s="130">
        <v>461.48300910181388</v>
      </c>
      <c r="Q219" s="130">
        <v>457.86784751312842</v>
      </c>
      <c r="R219" s="131">
        <v>454.6792624425205</v>
      </c>
      <c r="S219" s="130">
        <v>451.90803380849786</v>
      </c>
      <c r="T219" s="130">
        <v>449.54541673456862</v>
      </c>
      <c r="U219" s="130">
        <v>447.58312714269442</v>
      </c>
      <c r="V219" s="130">
        <v>446.01332793800742</v>
      </c>
      <c r="W219" s="130">
        <v>444.82861576454553</v>
      </c>
      <c r="X219" s="130">
        <v>444.02200831253646</v>
      </c>
      <c r="Y219" s="130">
        <v>443.58693215849928</v>
      </c>
      <c r="Z219" s="130">
        <v>443.51721112015207</v>
      </c>
      <c r="AA219" s="130">
        <v>443.80705510880313</v>
      </c>
      <c r="AB219" s="130">
        <v>444.45104946256993</v>
      </c>
      <c r="AC219" s="130">
        <v>445.44414474441265</v>
      </c>
      <c r="AD219" s="130">
        <v>446.73858435801071</v>
      </c>
      <c r="AE219" s="130">
        <v>448.28090722467186</v>
      </c>
      <c r="AF219" s="130">
        <v>450.01873139250102</v>
      </c>
      <c r="AG219" s="130">
        <v>451.90095755659502</v>
      </c>
      <c r="AH219" s="130">
        <v>454.29606146262029</v>
      </c>
      <c r="AI219" s="130">
        <v>456.73536760264267</v>
      </c>
      <c r="AJ219" s="130">
        <v>459.1729712991912</v>
      </c>
      <c r="AK219" s="130">
        <v>461.58271731246333</v>
      </c>
      <c r="AL219" s="130">
        <v>463.96986273009742</v>
      </c>
      <c r="AM219" s="130">
        <v>466.33922731563911</v>
      </c>
      <c r="AN219" s="130">
        <v>468.69521149918978</v>
      </c>
      <c r="AO219" s="130">
        <v>471.04181337778527</v>
      </c>
      <c r="AP219" s="129">
        <v>473.38264476593491</v>
      </c>
    </row>
    <row r="220" spans="2:43" x14ac:dyDescent="0.35">
      <c r="B220" s="128"/>
      <c r="C220" s="128" t="s">
        <v>2312</v>
      </c>
      <c r="D220" s="129">
        <v>0</v>
      </c>
      <c r="E220" s="130">
        <v>0</v>
      </c>
      <c r="F220" s="130">
        <v>0</v>
      </c>
      <c r="G220" s="130">
        <v>0</v>
      </c>
      <c r="H220" s="130">
        <v>0</v>
      </c>
      <c r="I220" s="130">
        <v>721.88400000000001</v>
      </c>
      <c r="J220" s="130">
        <v>857.15302103859653</v>
      </c>
      <c r="K220" s="130">
        <v>989.15754687758783</v>
      </c>
      <c r="L220" s="130">
        <v>1032.4583533688187</v>
      </c>
      <c r="M220" s="130">
        <v>1022.7709777659488</v>
      </c>
      <c r="N220" s="130">
        <v>1014.0573189088238</v>
      </c>
      <c r="O220" s="130">
        <v>1006.2951700662555</v>
      </c>
      <c r="P220" s="130">
        <v>999.46342649740109</v>
      </c>
      <c r="Q220" s="130">
        <v>993.54205139086343</v>
      </c>
      <c r="R220" s="131">
        <v>988.51204318469763</v>
      </c>
      <c r="S220" s="130">
        <v>984.35540421972189</v>
      </c>
      <c r="T220" s="130">
        <v>981.05511068033525</v>
      </c>
      <c r="U220" s="130">
        <v>978.59508377877557</v>
      </c>
      <c r="V220" s="130">
        <v>976.96016214044494</v>
      </c>
      <c r="W220" s="130">
        <v>976.13607534952723</v>
      </c>
      <c r="X220" s="130">
        <v>976.10941861570029</v>
      </c>
      <c r="Y220" s="130">
        <v>976.86762852423601</v>
      </c>
      <c r="Z220" s="130">
        <v>978.39895983324095</v>
      </c>
      <c r="AA220" s="130">
        <v>980.69246328318309</v>
      </c>
      <c r="AB220" s="130">
        <v>983.73796438520549</v>
      </c>
      <c r="AC220" s="130">
        <v>987.52604315602241</v>
      </c>
      <c r="AD220" s="130">
        <v>991.47810634740426</v>
      </c>
      <c r="AE220" s="130">
        <v>995.4879431186431</v>
      </c>
      <c r="AF220" s="130">
        <v>999.4536426613106</v>
      </c>
      <c r="AG220" s="130">
        <v>1003.3448978677927</v>
      </c>
      <c r="AH220" s="130">
        <v>1008.244604504103</v>
      </c>
      <c r="AI220" s="130">
        <v>1013.0852400783806</v>
      </c>
      <c r="AJ220" s="130">
        <v>1017.8777888701683</v>
      </c>
      <c r="AK220" s="130">
        <v>1022.6322896840798</v>
      </c>
      <c r="AL220" s="130">
        <v>1027.3578745242871</v>
      </c>
      <c r="AM220" s="130">
        <v>1032.0628051251676</v>
      </c>
      <c r="AN220" s="130">
        <v>1036.7545074255531</v>
      </c>
      <c r="AO220" s="130">
        <v>1041.4396040699935</v>
      </c>
      <c r="AP220" s="129">
        <v>1046.1239450165976</v>
      </c>
    </row>
    <row r="221" spans="2:43" x14ac:dyDescent="0.35">
      <c r="B221" s="128"/>
      <c r="C221" s="128" t="s">
        <v>2313</v>
      </c>
      <c r="D221" s="129">
        <v>0</v>
      </c>
      <c r="E221" s="130">
        <v>0</v>
      </c>
      <c r="F221" s="130">
        <v>0</v>
      </c>
      <c r="G221" s="130">
        <v>0</v>
      </c>
      <c r="H221" s="130">
        <v>0</v>
      </c>
      <c r="I221" s="130">
        <v>23.605</v>
      </c>
      <c r="J221" s="130">
        <v>59.434239333131259</v>
      </c>
      <c r="K221" s="130">
        <v>95.681849930910957</v>
      </c>
      <c r="L221" s="130">
        <v>132.16125430522254</v>
      </c>
      <c r="M221" s="130">
        <v>168.69969361717833</v>
      </c>
      <c r="N221" s="130">
        <v>205.14004728700922</v>
      </c>
      <c r="O221" s="130">
        <v>241.34235439334523</v>
      </c>
      <c r="P221" s="130">
        <v>271.11011964764265</v>
      </c>
      <c r="Q221" s="130">
        <v>270.53735142543002</v>
      </c>
      <c r="R221" s="131">
        <v>270.21412247615979</v>
      </c>
      <c r="S221" s="130">
        <v>270.13649970089205</v>
      </c>
      <c r="T221" s="130">
        <v>270.30080855582645</v>
      </c>
      <c r="U221" s="130">
        <v>270.70362609377696</v>
      </c>
      <c r="V221" s="130">
        <v>271.34177431438832</v>
      </c>
      <c r="W221" s="130">
        <v>272.21231381297343</v>
      </c>
      <c r="X221" s="130">
        <v>273.3125377182439</v>
      </c>
      <c r="Y221" s="130">
        <v>274.63996590958988</v>
      </c>
      <c r="Z221" s="130">
        <v>276.1923395049306</v>
      </c>
      <c r="AA221" s="130">
        <v>277.9676156105163</v>
      </c>
      <c r="AB221" s="130">
        <v>279.96396232440145</v>
      </c>
      <c r="AC221" s="130">
        <v>282.17975398564198</v>
      </c>
      <c r="AD221" s="130">
        <v>284.59493113527429</v>
      </c>
      <c r="AE221" s="130">
        <v>287.18026057833316</v>
      </c>
      <c r="AF221" s="130">
        <v>289.90677760331545</v>
      </c>
      <c r="AG221" s="130">
        <v>292.74590620205538</v>
      </c>
      <c r="AH221" s="130">
        <v>295.40415892490972</v>
      </c>
      <c r="AI221" s="130">
        <v>298.11847538391817</v>
      </c>
      <c r="AJ221" s="130">
        <v>300.86177205243399</v>
      </c>
      <c r="AK221" s="130">
        <v>303.61249796271102</v>
      </c>
      <c r="AL221" s="130">
        <v>306.3734035062518</v>
      </c>
      <c r="AM221" s="130">
        <v>309.14700886141668</v>
      </c>
      <c r="AN221" s="130">
        <v>311.93561274258639</v>
      </c>
      <c r="AO221" s="130">
        <v>314.7413006323934</v>
      </c>
      <c r="AP221" s="129">
        <v>317.56595251717607</v>
      </c>
    </row>
    <row r="222" spans="2:43" ht="18" thickBot="1" x14ac:dyDescent="0.4">
      <c r="B222" s="118"/>
      <c r="C222" s="132" t="s">
        <v>2366</v>
      </c>
      <c r="D222" s="133">
        <f t="shared" ref="D222:AP222" si="3">SUM(D171:D221)</f>
        <v>0</v>
      </c>
      <c r="E222" s="134">
        <f t="shared" si="3"/>
        <v>0</v>
      </c>
      <c r="F222" s="134">
        <f t="shared" si="3"/>
        <v>0</v>
      </c>
      <c r="G222" s="134">
        <f t="shared" si="3"/>
        <v>0</v>
      </c>
      <c r="H222" s="134">
        <f t="shared" si="3"/>
        <v>0</v>
      </c>
      <c r="I222" s="134">
        <f t="shared" si="3"/>
        <v>21388.478918091143</v>
      </c>
      <c r="J222" s="134">
        <f t="shared" si="3"/>
        <v>28830.457781182551</v>
      </c>
      <c r="K222" s="134">
        <f t="shared" si="3"/>
        <v>36027.154679531879</v>
      </c>
      <c r="L222" s="134">
        <f t="shared" si="3"/>
        <v>42169.695966174862</v>
      </c>
      <c r="M222" s="134">
        <f t="shared" si="3"/>
        <v>46691.287096558153</v>
      </c>
      <c r="N222" s="134">
        <f t="shared" si="3"/>
        <v>50802.461179921898</v>
      </c>
      <c r="O222" s="134">
        <f t="shared" si="3"/>
        <v>54532.900657772967</v>
      </c>
      <c r="P222" s="134">
        <f t="shared" si="3"/>
        <v>56628.163763628952</v>
      </c>
      <c r="Q222" s="134">
        <f t="shared" si="3"/>
        <v>56818.57421285384</v>
      </c>
      <c r="R222" s="135">
        <f t="shared" si="3"/>
        <v>56705.30760452056</v>
      </c>
      <c r="S222" s="134">
        <f t="shared" si="3"/>
        <v>56642.841445181955</v>
      </c>
      <c r="T222" s="134">
        <f t="shared" si="3"/>
        <v>56630.365707104065</v>
      </c>
      <c r="U222" s="134">
        <f t="shared" si="3"/>
        <v>56667.12304255581</v>
      </c>
      <c r="V222" s="134">
        <f t="shared" si="3"/>
        <v>56752.407358597593</v>
      </c>
      <c r="W222" s="134">
        <f t="shared" si="3"/>
        <v>56885.562454886065</v>
      </c>
      <c r="X222" s="134">
        <f t="shared" si="3"/>
        <v>57065.98072242544</v>
      </c>
      <c r="Y222" s="134">
        <f t="shared" si="3"/>
        <v>57293.101901275972</v>
      </c>
      <c r="Z222" s="134">
        <f t="shared" si="3"/>
        <v>57566.411895308462</v>
      </c>
      <c r="AA222" s="134">
        <f t="shared" si="3"/>
        <v>57885.441642169477</v>
      </c>
      <c r="AB222" s="134">
        <f t="shared" si="3"/>
        <v>58249.766036693138</v>
      </c>
      <c r="AC222" s="134">
        <f t="shared" si="3"/>
        <v>58659.002906066729</v>
      </c>
      <c r="AD222" s="134">
        <f t="shared" si="3"/>
        <v>59095.9263938734</v>
      </c>
      <c r="AE222" s="134">
        <f t="shared" si="3"/>
        <v>59554.6153546036</v>
      </c>
      <c r="AF222" s="134">
        <f t="shared" si="3"/>
        <v>60029.453437502198</v>
      </c>
      <c r="AG222" s="134">
        <f t="shared" si="3"/>
        <v>60515.758429566151</v>
      </c>
      <c r="AH222" s="134">
        <f t="shared" si="3"/>
        <v>61040.291754407292</v>
      </c>
      <c r="AI222" s="134">
        <f t="shared" si="3"/>
        <v>61570.028067631123</v>
      </c>
      <c r="AJ222" s="134">
        <f t="shared" si="3"/>
        <v>62102.41291137589</v>
      </c>
      <c r="AK222" s="134">
        <f t="shared" si="3"/>
        <v>62636.225761597554</v>
      </c>
      <c r="AL222" s="134">
        <f t="shared" si="3"/>
        <v>63171.770911146086</v>
      </c>
      <c r="AM222" s="134">
        <f t="shared" si="3"/>
        <v>63709.589554445338</v>
      </c>
      <c r="AN222" s="134">
        <f t="shared" si="3"/>
        <v>64250.176630116242</v>
      </c>
      <c r="AO222" s="134">
        <f t="shared" si="3"/>
        <v>64793.982588222214</v>
      </c>
      <c r="AP222" s="133">
        <f t="shared" si="3"/>
        <v>65341.415052974779</v>
      </c>
    </row>
    <row r="223" spans="2:43" ht="18.75" thickTop="1" thickBot="1" x14ac:dyDescent="0.4">
      <c r="B223" s="117"/>
      <c r="C223" s="117"/>
      <c r="D223" s="122"/>
      <c r="E223" s="122"/>
      <c r="F223" s="122"/>
      <c r="G223" s="122"/>
      <c r="H223" s="122"/>
      <c r="I223" s="122"/>
      <c r="J223" s="122"/>
      <c r="K223" s="122"/>
      <c r="L223" s="122"/>
      <c r="M223" s="122"/>
      <c r="N223" s="122"/>
      <c r="O223" s="122"/>
      <c r="P223" s="122"/>
      <c r="Q223" s="122"/>
      <c r="R223" s="122"/>
      <c r="S223" s="122"/>
      <c r="T223" s="122"/>
      <c r="U223" s="122"/>
      <c r="V223" s="122"/>
      <c r="W223" s="122"/>
      <c r="X223" s="122"/>
      <c r="Y223" s="122"/>
      <c r="Z223" s="122"/>
      <c r="AA223" s="122"/>
      <c r="AB223" s="122"/>
      <c r="AC223" s="122"/>
      <c r="AD223" s="122"/>
      <c r="AE223" s="122"/>
      <c r="AF223" s="122"/>
      <c r="AG223" s="122"/>
      <c r="AH223" s="122"/>
      <c r="AI223" s="122"/>
      <c r="AJ223" s="122"/>
      <c r="AK223" s="122"/>
      <c r="AL223" s="122"/>
      <c r="AM223" s="122"/>
      <c r="AN223" s="122"/>
      <c r="AO223" s="122"/>
      <c r="AP223" s="122"/>
      <c r="AQ223" s="122"/>
    </row>
    <row r="224" spans="2:43" ht="22.5" thickTop="1" x14ac:dyDescent="0.45">
      <c r="B224" s="123" t="s">
        <v>2426</v>
      </c>
      <c r="C224" s="124"/>
      <c r="D224" s="125"/>
      <c r="E224" s="126"/>
      <c r="F224" s="126"/>
      <c r="G224" s="126"/>
      <c r="H224" s="126"/>
      <c r="I224" s="126"/>
      <c r="J224" s="126"/>
      <c r="K224" s="126"/>
      <c r="L224" s="126"/>
      <c r="M224" s="126"/>
      <c r="N224" s="126"/>
      <c r="O224" s="126"/>
      <c r="P224" s="126"/>
      <c r="Q224" s="126"/>
      <c r="R224" s="127"/>
      <c r="S224" s="126"/>
      <c r="T224" s="126"/>
      <c r="U224" s="126"/>
      <c r="V224" s="126"/>
      <c r="W224" s="126"/>
      <c r="X224" s="126"/>
      <c r="Y224" s="126"/>
      <c r="Z224" s="126"/>
      <c r="AA224" s="126"/>
      <c r="AB224" s="126"/>
      <c r="AC224" s="126"/>
      <c r="AD224" s="126"/>
      <c r="AE224" s="126"/>
      <c r="AF224" s="126"/>
      <c r="AG224" s="126"/>
      <c r="AH224" s="126"/>
      <c r="AI224" s="126"/>
      <c r="AJ224" s="126"/>
      <c r="AK224" s="126"/>
      <c r="AL224" s="126"/>
      <c r="AM224" s="126"/>
      <c r="AN224" s="126"/>
      <c r="AO224" s="126"/>
      <c r="AP224" s="125"/>
    </row>
    <row r="225" spans="2:42" x14ac:dyDescent="0.35">
      <c r="B225" s="128"/>
      <c r="C225" s="136"/>
      <c r="D225" s="108">
        <f>MainModule!AW$17</f>
        <v>0</v>
      </c>
      <c r="E225" s="109">
        <f>MainModule!AX$17</f>
        <v>3.5196020290468801E-3</v>
      </c>
      <c r="F225" s="109">
        <f>MainModule!AY$17</f>
        <v>3.469034706513593E-3</v>
      </c>
      <c r="G225" s="109">
        <f>MainModule!AZ$17</f>
        <v>3.4312281037415619E-3</v>
      </c>
      <c r="H225" s="109">
        <f>MainModule!BA$17</f>
        <v>3.3938335289064314E-3</v>
      </c>
      <c r="I225" s="109">
        <f>MainModule!BB$17</f>
        <v>3.3568464916015443E-3</v>
      </c>
      <c r="J225" s="109">
        <f>MainModule!BC$17</f>
        <v>3.331323418748471E-3</v>
      </c>
      <c r="K225" s="109">
        <f>MainModule!BD$17</f>
        <v>3.3118708795424525E-3</v>
      </c>
      <c r="L225" s="109">
        <f>MainModule!BE$17</f>
        <v>3.2979883486275734E-3</v>
      </c>
      <c r="M225" s="109">
        <f>MainModule!BF$17</f>
        <v>3.2892113863323964E-3</v>
      </c>
      <c r="N225" s="109">
        <f>MainModule!BG$17</f>
        <v>3.2851033781742972E-3</v>
      </c>
      <c r="O225" s="109">
        <f>MainModule!BH$17</f>
        <v>3.2852483689540836E-3</v>
      </c>
      <c r="P225" s="109">
        <f>MainModule!BI$17</f>
        <v>3.2880700914999445E-3</v>
      </c>
      <c r="Q225" s="109">
        <f>MainModule!BJ$17</f>
        <v>3.2878362363238257E-3</v>
      </c>
      <c r="R225" s="110">
        <f>MainModule!BK$17</f>
        <v>3.2845915127359122E-3</v>
      </c>
      <c r="S225" s="109">
        <f>MainModule!BL$17</f>
        <v>3.2783938595038584E-3</v>
      </c>
      <c r="T225" s="109">
        <f>MainModule!BM$17</f>
        <v>3.2693135865909644E-3</v>
      </c>
      <c r="U225" s="109">
        <f>MainModule!BN$17</f>
        <v>3.257432408968195E-3</v>
      </c>
      <c r="V225" s="109">
        <f>MainModule!BO$17</f>
        <v>3.2428423931087206E-3</v>
      </c>
      <c r="W225" s="109">
        <f>MainModule!BP$17</f>
        <v>3.2256448374086318E-3</v>
      </c>
      <c r="X225" s="109">
        <f>MainModule!BQ$17</f>
        <v>3.2059491078021219E-3</v>
      </c>
      <c r="Y225" s="109">
        <f>MainModule!BR$17</f>
        <v>3.1838714493009042E-3</v>
      </c>
      <c r="Z225" s="109">
        <f>MainModule!BS$17</f>
        <v>3.1595337931511576E-3</v>
      </c>
      <c r="AA225" s="109">
        <f>MainModule!BT$17</f>
        <v>3.1330625778455442E-3</v>
      </c>
      <c r="AB225" s="109">
        <f>MainModule!BU$17</f>
        <v>3.1045876004396323E-3</v>
      </c>
      <c r="AC225" s="109">
        <f>MainModule!BV$17</f>
        <v>3.0742409125915971E-3</v>
      </c>
      <c r="AD225" s="109">
        <f>MainModule!BW$17</f>
        <v>3.042642941654516E-3</v>
      </c>
      <c r="AE225" s="109">
        <f>MainModule!BX$17</f>
        <v>3.0101782220021116E-3</v>
      </c>
      <c r="AF225" s="109">
        <f>MainModule!BY$17</f>
        <v>2.9772026790151969E-3</v>
      </c>
      <c r="AG225" s="109">
        <f>MainModule!BZ$17</f>
        <v>2.9440420192180638E-3</v>
      </c>
      <c r="AH225" s="109">
        <f>MainModule!CA$17</f>
        <v>2.9103350056430169E-3</v>
      </c>
      <c r="AI225" s="109">
        <f>MainModule!CB$17</f>
        <v>2.8770274729551857E-3</v>
      </c>
      <c r="AJ225" s="109">
        <f>MainModule!CC$17</f>
        <v>2.8443070001163205E-3</v>
      </c>
      <c r="AK225" s="109">
        <f>MainModule!CD$17</f>
        <v>2.8121310739887208E-3</v>
      </c>
      <c r="AL225" s="109">
        <f>MainModule!CE$17</f>
        <v>2.780462123720618E-3</v>
      </c>
      <c r="AM225" s="109">
        <f>MainModule!CF$17</f>
        <v>2.7492670380924343E-3</v>
      </c>
      <c r="AN225" s="109">
        <f>MainModule!CG$17</f>
        <v>2.7185167303716744E-3</v>
      </c>
      <c r="AO225" s="109">
        <f>MainModule!CH$17</f>
        <v>2.6881857450076125E-3</v>
      </c>
      <c r="AP225" s="108">
        <f>MainModule!CI$17</f>
        <v>2.6582519013385259E-3</v>
      </c>
    </row>
    <row r="226" spans="2:42" x14ac:dyDescent="0.35">
      <c r="B226" s="128"/>
      <c r="C226" s="136" t="s">
        <v>2265</v>
      </c>
      <c r="D226" s="137">
        <f t="dataTable" ref="D226:AP276" dt2D="0" dtr="0" r1="B2" ca="1"/>
        <v>0</v>
      </c>
      <c r="E226" s="138">
        <v>6.5030567441566015E-4</v>
      </c>
      <c r="F226" s="138">
        <v>6.4328415877110655E-4</v>
      </c>
      <c r="G226" s="138">
        <v>6.3675227072444035E-4</v>
      </c>
      <c r="H226" s="138">
        <v>6.3028670727301335E-4</v>
      </c>
      <c r="I226" s="138">
        <v>6.2388679495887524E-4</v>
      </c>
      <c r="J226" s="138">
        <v>6.1793347313246298E-4</v>
      </c>
      <c r="K226" s="138">
        <v>6.1322810908903127E-4</v>
      </c>
      <c r="L226" s="138">
        <v>6.0966993054949669E-4</v>
      </c>
      <c r="M226" s="138">
        <v>6.0716691757088323E-4</v>
      </c>
      <c r="N226" s="138">
        <v>6.0563398863433494E-4</v>
      </c>
      <c r="O226" s="138">
        <v>6.0499142662937021E-4</v>
      </c>
      <c r="P226" s="138">
        <v>6.0516350748451213E-4</v>
      </c>
      <c r="Q226" s="138">
        <v>6.0607730448205763E-4</v>
      </c>
      <c r="R226" s="139">
        <v>6.0667390467291043E-4</v>
      </c>
      <c r="S226" s="138">
        <v>6.067153529102328E-4</v>
      </c>
      <c r="T226" s="138">
        <v>6.0620952576949524E-4</v>
      </c>
      <c r="U226" s="138">
        <v>6.0516666752750189E-4</v>
      </c>
      <c r="V226" s="138">
        <v>6.035992389977848E-4</v>
      </c>
      <c r="W226" s="138">
        <v>6.0152174733015191E-4</v>
      </c>
      <c r="X226" s="138">
        <v>5.9895056035877978E-4</v>
      </c>
      <c r="Y226" s="138">
        <v>5.9590370919467462E-4</v>
      </c>
      <c r="Z226" s="138">
        <v>5.9240068276515136E-4</v>
      </c>
      <c r="AA226" s="138">
        <v>5.8846221791315051E-4</v>
      </c>
      <c r="AB226" s="138">
        <v>5.8411008849374932E-4</v>
      </c>
      <c r="AC226" s="138">
        <v>5.7936689665743764E-4</v>
      </c>
      <c r="AD226" s="138">
        <v>5.7427322603432747E-4</v>
      </c>
      <c r="AE226" s="138">
        <v>5.6890678742247628E-4</v>
      </c>
      <c r="AF226" s="138">
        <v>5.6334109493870444E-4</v>
      </c>
      <c r="AG226" s="138">
        <v>5.5764478593817515E-4</v>
      </c>
      <c r="AH226" s="138">
        <v>5.5197278739734477E-4</v>
      </c>
      <c r="AI226" s="138">
        <v>5.462880216006178E-4</v>
      </c>
      <c r="AJ226" s="138">
        <v>5.4064293437204212E-4</v>
      </c>
      <c r="AK226" s="138">
        <v>5.3508462592822366E-4</v>
      </c>
      <c r="AL226" s="138">
        <v>5.2961553893281937E-4</v>
      </c>
      <c r="AM226" s="138">
        <v>5.2422892945258766E-4</v>
      </c>
      <c r="AN226" s="138">
        <v>5.1891886074026741E-4</v>
      </c>
      <c r="AO226" s="138">
        <v>5.1368012727923324E-4</v>
      </c>
      <c r="AP226" s="137">
        <v>5.0850818596259208E-4</v>
      </c>
    </row>
    <row r="227" spans="2:42" x14ac:dyDescent="0.35">
      <c r="B227" s="128"/>
      <c r="C227" s="136" t="s">
        <v>2264</v>
      </c>
      <c r="D227" s="137">
        <v>0</v>
      </c>
      <c r="E227" s="138">
        <v>2.3642500457031194E-4</v>
      </c>
      <c r="F227" s="138">
        <v>2.3455061042926994E-4</v>
      </c>
      <c r="G227" s="138">
        <v>2.3274609060626773E-4</v>
      </c>
      <c r="H227" s="138">
        <v>2.3095545389269613E-4</v>
      </c>
      <c r="I227" s="138">
        <v>2.2917859347857449E-4</v>
      </c>
      <c r="J227" s="138">
        <v>2.2746713290545118E-4</v>
      </c>
      <c r="K227" s="138">
        <v>2.2621441939734229E-4</v>
      </c>
      <c r="L227" s="138">
        <v>2.2538692813278864E-4</v>
      </c>
      <c r="M227" s="138">
        <v>2.2495404088860351E-4</v>
      </c>
      <c r="N227" s="138">
        <v>2.2488741015443697E-4</v>
      </c>
      <c r="O227" s="138">
        <v>2.2516039849264881E-4</v>
      </c>
      <c r="P227" s="138">
        <v>2.2574758095422558E-4</v>
      </c>
      <c r="Q227" s="138">
        <v>2.2662430185458731E-4</v>
      </c>
      <c r="R227" s="139">
        <v>2.2748525114007386E-4</v>
      </c>
      <c r="S227" s="138">
        <v>2.2814369373378782E-4</v>
      </c>
      <c r="T227" s="138">
        <v>2.2859977722127598E-4</v>
      </c>
      <c r="U227" s="138">
        <v>2.2885455952702049E-4</v>
      </c>
      <c r="V227" s="138">
        <v>2.2890998174953257E-4</v>
      </c>
      <c r="W227" s="138">
        <v>2.2876883207269123E-4</v>
      </c>
      <c r="X227" s="138">
        <v>2.2843470161693297E-4</v>
      </c>
      <c r="Y227" s="138">
        <v>2.2791193321917188E-4</v>
      </c>
      <c r="Z227" s="138">
        <v>2.2720556422382385E-4</v>
      </c>
      <c r="AA227" s="138">
        <v>2.2632126442795211E-4</v>
      </c>
      <c r="AB227" s="138">
        <v>2.2526527035160988E-4</v>
      </c>
      <c r="AC227" s="138">
        <v>2.2404431700141417E-4</v>
      </c>
      <c r="AD227" s="138">
        <v>2.2266817776568943E-4</v>
      </c>
      <c r="AE227" s="138">
        <v>2.2116688289587744E-4</v>
      </c>
      <c r="AF227" s="138">
        <v>2.1956931502239063E-4</v>
      </c>
      <c r="AG227" s="138">
        <v>2.1790287056911543E-4</v>
      </c>
      <c r="AH227" s="138">
        <v>2.1605526699059523E-4</v>
      </c>
      <c r="AI227" s="138">
        <v>2.1419268001686686E-4</v>
      </c>
      <c r="AJ227" s="138">
        <v>2.123367754995068E-4</v>
      </c>
      <c r="AK227" s="138">
        <v>2.1050719441185358E-4</v>
      </c>
      <c r="AL227" s="138">
        <v>2.0870918957917911E-4</v>
      </c>
      <c r="AM227" s="138">
        <v>2.0693986491634292E-4</v>
      </c>
      <c r="AN227" s="138">
        <v>2.0519665488484467E-4</v>
      </c>
      <c r="AO227" s="138">
        <v>2.0347729520566761E-4</v>
      </c>
      <c r="AP227" s="137">
        <v>2.017797963470228E-4</v>
      </c>
    </row>
    <row r="228" spans="2:42" x14ac:dyDescent="0.35">
      <c r="B228" s="128"/>
      <c r="C228" s="136" t="s">
        <v>2267</v>
      </c>
      <c r="D228" s="137">
        <v>0</v>
      </c>
      <c r="E228" s="138">
        <v>1.6135332743378254E-2</v>
      </c>
      <c r="F228" s="138">
        <v>1.5674971394866406E-2</v>
      </c>
      <c r="G228" s="138">
        <v>1.5473449463194478E-2</v>
      </c>
      <c r="H228" s="138">
        <v>1.5274518355321958E-2</v>
      </c>
      <c r="I228" s="138">
        <v>1.5078144762874392E-2</v>
      </c>
      <c r="J228" s="138">
        <v>1.5108002348706925E-2</v>
      </c>
      <c r="K228" s="138">
        <v>1.5122966471611642E-2</v>
      </c>
      <c r="L228" s="138">
        <v>1.512316347518777E-2</v>
      </c>
      <c r="M228" s="138">
        <v>1.5108791440659552E-2</v>
      </c>
      <c r="N228" s="138">
        <v>1.5080116740467973E-2</v>
      </c>
      <c r="O228" s="138">
        <v>1.5037469874570402E-2</v>
      </c>
      <c r="P228" s="138">
        <v>1.498124068928507E-2</v>
      </c>
      <c r="Q228" s="138">
        <v>1.4911873087301429E-2</v>
      </c>
      <c r="R228" s="139">
        <v>1.4829859342658474E-2</v>
      </c>
      <c r="S228" s="138">
        <v>1.4735734136137751E-2</v>
      </c>
      <c r="T228" s="138">
        <v>1.463006842483712E-2</v>
      </c>
      <c r="U228" s="138">
        <v>1.4513463255018497E-2</v>
      </c>
      <c r="V228" s="138">
        <v>1.4386543620082445E-2</v>
      </c>
      <c r="W228" s="138">
        <v>1.4249952456202383E-2</v>
      </c>
      <c r="X228" s="138">
        <v>1.4104344857269876E-2</v>
      </c>
      <c r="Y228" s="138">
        <v>1.3950382578881818E-2</v>
      </c>
      <c r="Z228" s="138">
        <v>1.3788728888639747E-2</v>
      </c>
      <c r="AA228" s="138">
        <v>1.3620043807488923E-2</v>
      </c>
      <c r="AB228" s="138">
        <v>1.3444979774600033E-2</v>
      </c>
      <c r="AC228" s="138">
        <v>1.3264177756723046E-2</v>
      </c>
      <c r="AD228" s="138">
        <v>1.308722545090726E-2</v>
      </c>
      <c r="AE228" s="138">
        <v>1.2913840656036603E-2</v>
      </c>
      <c r="AF228" s="138">
        <v>1.2743772862765939E-2</v>
      </c>
      <c r="AG228" s="138">
        <v>1.2576799970879144E-2</v>
      </c>
      <c r="AH228" s="138">
        <v>1.2405802299875883E-2</v>
      </c>
      <c r="AI228" s="138">
        <v>1.2237816375224123E-2</v>
      </c>
      <c r="AJ228" s="138">
        <v>1.2072671446175754E-2</v>
      </c>
      <c r="AK228" s="138">
        <v>1.1910216676437589E-2</v>
      </c>
      <c r="AL228" s="138">
        <v>1.1750319068406113E-2</v>
      </c>
      <c r="AM228" s="138">
        <v>1.1592861594740329E-2</v>
      </c>
      <c r="AN228" s="138">
        <v>1.1437741513753314E-2</v>
      </c>
      <c r="AO228" s="138">
        <v>1.1284868848417836E-2</v>
      </c>
      <c r="AP228" s="137">
        <v>1.1134165011555539E-2</v>
      </c>
    </row>
    <row r="229" spans="2:42" x14ac:dyDescent="0.35">
      <c r="B229" s="128"/>
      <c r="C229" s="136" t="s">
        <v>2266</v>
      </c>
      <c r="D229" s="137">
        <v>0</v>
      </c>
      <c r="E229" s="138">
        <v>1.1211584605551306E-3</v>
      </c>
      <c r="F229" s="138">
        <v>1.1103194279943815E-3</v>
      </c>
      <c r="G229" s="138">
        <v>1.100817993267057E-3</v>
      </c>
      <c r="H229" s="138">
        <v>1.091397866008197E-3</v>
      </c>
      <c r="I229" s="138">
        <v>1.082058350438205E-3</v>
      </c>
      <c r="J229" s="138">
        <v>1.0739508899110268E-3</v>
      </c>
      <c r="K229" s="138">
        <v>1.0679543429414219E-3</v>
      </c>
      <c r="L229" s="138">
        <v>1.0639094727328579E-3</v>
      </c>
      <c r="M229" s="138">
        <v>1.0616701684440654E-3</v>
      </c>
      <c r="N229" s="138">
        <v>1.0611005257951077E-3</v>
      </c>
      <c r="O229" s="138">
        <v>1.0620722820677388E-3</v>
      </c>
      <c r="P229" s="138">
        <v>1.0644625518478382E-3</v>
      </c>
      <c r="Q229" s="138">
        <v>1.0680638784879965E-3</v>
      </c>
      <c r="R229" s="139">
        <v>1.0707002068082411E-3</v>
      </c>
      <c r="S229" s="138">
        <v>1.0723740908603614E-3</v>
      </c>
      <c r="T229" s="138">
        <v>1.0730924481565183E-3</v>
      </c>
      <c r="U229" s="138">
        <v>1.0728664096587353E-3</v>
      </c>
      <c r="V229" s="138">
        <v>1.0717111273272155E-3</v>
      </c>
      <c r="W229" s="138">
        <v>1.0696455437670138E-3</v>
      </c>
      <c r="X229" s="138">
        <v>1.066692129082579E-3</v>
      </c>
      <c r="Y229" s="138">
        <v>1.0628765904563805E-3</v>
      </c>
      <c r="Z229" s="138">
        <v>1.0582275602082729E-3</v>
      </c>
      <c r="AA229" s="138">
        <v>1.052776268170238E-3</v>
      </c>
      <c r="AB229" s="138">
        <v>1.0465562041363766E-3</v>
      </c>
      <c r="AC229" s="138">
        <v>1.0396027759352179E-3</v>
      </c>
      <c r="AD229" s="138">
        <v>1.0320090201692662E-3</v>
      </c>
      <c r="AE229" s="138">
        <v>1.0239128213854541E-3</v>
      </c>
      <c r="AF229" s="138">
        <v>1.0154453461128812E-3</v>
      </c>
      <c r="AG229" s="138">
        <v>1.0067297599722798E-3</v>
      </c>
      <c r="AH229" s="138">
        <v>9.9754483154756578E-4</v>
      </c>
      <c r="AI229" s="138">
        <v>9.8834244069781517E-4</v>
      </c>
      <c r="AJ229" s="138">
        <v>9.7921769180392632E-4</v>
      </c>
      <c r="AK229" s="138">
        <v>9.7025248830111949E-4</v>
      </c>
      <c r="AL229" s="138">
        <v>9.6143284745292404E-4</v>
      </c>
      <c r="AM229" s="138">
        <v>9.5274638625791538E-4</v>
      </c>
      <c r="AN229" s="138">
        <v>9.4418217627471326E-4</v>
      </c>
      <c r="AO229" s="138">
        <v>9.3573061238343852E-4</v>
      </c>
      <c r="AP229" s="137">
        <v>9.2738329377626931E-4</v>
      </c>
    </row>
    <row r="230" spans="2:42" x14ac:dyDescent="0.35">
      <c r="B230" s="128"/>
      <c r="C230" s="136" t="s">
        <v>2268</v>
      </c>
      <c r="D230" s="137">
        <v>0</v>
      </c>
      <c r="E230" s="138">
        <v>1.2418075707259897E-2</v>
      </c>
      <c r="F230" s="138">
        <v>1.2156969549240223E-2</v>
      </c>
      <c r="G230" s="138">
        <v>1.2049145395679653E-2</v>
      </c>
      <c r="H230" s="138">
        <v>1.1942277569931206E-2</v>
      </c>
      <c r="I230" s="138">
        <v>1.1836357590009592E-2</v>
      </c>
      <c r="J230" s="138">
        <v>1.1870635955364724E-2</v>
      </c>
      <c r="K230" s="138">
        <v>1.19201841480404E-2</v>
      </c>
      <c r="L230" s="138">
        <v>1.1973673729016266E-2</v>
      </c>
      <c r="M230" s="138">
        <v>1.2016265636567939E-2</v>
      </c>
      <c r="N230" s="138">
        <v>1.2047927495336546E-2</v>
      </c>
      <c r="O230" s="138">
        <v>1.2068678035606179E-2</v>
      </c>
      <c r="P230" s="138">
        <v>1.2078586028216551E-2</v>
      </c>
      <c r="Q230" s="138">
        <v>1.2077768680276112E-2</v>
      </c>
      <c r="R230" s="139">
        <v>1.2066389533494006E-2</v>
      </c>
      <c r="S230" s="138">
        <v>1.2044655915678531E-2</v>
      </c>
      <c r="T230" s="138">
        <v>1.2012816002940839E-2</v>
      </c>
      <c r="U230" s="138">
        <v>1.1971155555261032E-2</v>
      </c>
      <c r="V230" s="138">
        <v>1.1919994391266795E-2</v>
      </c>
      <c r="W230" s="138">
        <v>1.1859682669369414E-2</v>
      </c>
      <c r="X230" s="138">
        <v>1.1790597041897451E-2</v>
      </c>
      <c r="Y230" s="138">
        <v>1.171313674672393E-2</v>
      </c>
      <c r="Z230" s="138">
        <v>1.1627719697306381E-2</v>
      </c>
      <c r="AA230" s="138">
        <v>1.1534778627291522E-2</v>
      </c>
      <c r="AB230" s="138">
        <v>1.1434757340138262E-2</v>
      </c>
      <c r="AC230" s="138">
        <v>1.1328107107849908E-2</v>
      </c>
      <c r="AD230" s="138">
        <v>1.1221907301878874E-2</v>
      </c>
      <c r="AE230" s="138">
        <v>1.1117198397387229E-2</v>
      </c>
      <c r="AF230" s="138">
        <v>1.1014463196934429E-2</v>
      </c>
      <c r="AG230" s="138">
        <v>1.0913523026087038E-2</v>
      </c>
      <c r="AH230" s="138">
        <v>1.0813412378774603E-2</v>
      </c>
      <c r="AI230" s="138">
        <v>1.071482443913346E-2</v>
      </c>
      <c r="AJ230" s="138">
        <v>1.0617633601989869E-2</v>
      </c>
      <c r="AK230" s="138">
        <v>1.0521729441556871E-2</v>
      </c>
      <c r="AL230" s="138">
        <v>1.0427015341928983E-2</v>
      </c>
      <c r="AM230" s="138">
        <v>1.0333407252216124E-2</v>
      </c>
      <c r="AN230" s="138">
        <v>1.0240832551979996E-2</v>
      </c>
      <c r="AO230" s="138">
        <v>1.014922901475214E-2</v>
      </c>
      <c r="AP230" s="137">
        <v>1.005854385918894E-2</v>
      </c>
    </row>
    <row r="231" spans="2:42" x14ac:dyDescent="0.35">
      <c r="B231" s="128"/>
      <c r="C231" s="136" t="s">
        <v>2269</v>
      </c>
      <c r="D231" s="137">
        <v>0</v>
      </c>
      <c r="E231" s="138">
        <v>8.4373648823760205E-3</v>
      </c>
      <c r="F231" s="138">
        <v>8.2659236495424681E-3</v>
      </c>
      <c r="G231" s="138">
        <v>8.1662914739860249E-3</v>
      </c>
      <c r="H231" s="138">
        <v>8.0678602011752375E-3</v>
      </c>
      <c r="I231" s="138">
        <v>7.9706153561937779E-3</v>
      </c>
      <c r="J231" s="138">
        <v>7.9370432238876285E-3</v>
      </c>
      <c r="K231" s="138">
        <v>7.9153205941307498E-3</v>
      </c>
      <c r="L231" s="138">
        <v>7.9043925141947576E-3</v>
      </c>
      <c r="M231" s="138">
        <v>7.9032505197414969E-3</v>
      </c>
      <c r="N231" s="138">
        <v>7.9032400668920793E-3</v>
      </c>
      <c r="O231" s="138">
        <v>7.8957730104996845E-3</v>
      </c>
      <c r="P231" s="138">
        <v>7.8809880028312546E-3</v>
      </c>
      <c r="Q231" s="138">
        <v>7.8590556298009408E-3</v>
      </c>
      <c r="R231" s="139">
        <v>7.830175991475688E-3</v>
      </c>
      <c r="S231" s="138">
        <v>7.7945760402518237E-3</v>
      </c>
      <c r="T231" s="138">
        <v>7.7525067325178148E-3</v>
      </c>
      <c r="U231" s="138">
        <v>7.7042400501398135E-3</v>
      </c>
      <c r="V231" s="138">
        <v>7.6500659470577033E-3</v>
      </c>
      <c r="W231" s="138">
        <v>7.590289273826714E-3</v>
      </c>
      <c r="X231" s="138">
        <v>7.5252267292904382E-3</v>
      </c>
      <c r="Y231" s="138">
        <v>7.4552038839597826E-3</v>
      </c>
      <c r="Z231" s="138">
        <v>7.3805523143458396E-3</v>
      </c>
      <c r="AA231" s="138">
        <v>7.3016068816996304E-3</v>
      </c>
      <c r="AB231" s="138">
        <v>7.2187031825829617E-3</v>
      </c>
      <c r="AC231" s="138">
        <v>7.132175192646497E-3</v>
      </c>
      <c r="AD231" s="138">
        <v>7.0449643362978601E-3</v>
      </c>
      <c r="AE231" s="138">
        <v>6.9578101417074626E-3</v>
      </c>
      <c r="AF231" s="138">
        <v>6.8713745975012668E-3</v>
      </c>
      <c r="AG231" s="138">
        <v>6.7862446192715059E-3</v>
      </c>
      <c r="AH231" s="138">
        <v>6.7052360269633316E-3</v>
      </c>
      <c r="AI231" s="138">
        <v>6.6255532276778845E-3</v>
      </c>
      <c r="AJ231" s="138">
        <v>6.5471107689454482E-3</v>
      </c>
      <c r="AK231" s="138">
        <v>6.4698335104365189E-3</v>
      </c>
      <c r="AL231" s="138">
        <v>6.3936555965428358E-3</v>
      </c>
      <c r="AM231" s="138">
        <v>6.3185195277139393E-3</v>
      </c>
      <c r="AN231" s="138">
        <v>6.2443753193677006E-3</v>
      </c>
      <c r="AO231" s="138">
        <v>6.1711797388003869E-3</v>
      </c>
      <c r="AP231" s="137">
        <v>6.0988956118660821E-3</v>
      </c>
    </row>
    <row r="232" spans="2:42" x14ac:dyDescent="0.35">
      <c r="B232" s="128"/>
      <c r="C232" s="136" t="s">
        <v>2270</v>
      </c>
      <c r="D232" s="137">
        <v>0</v>
      </c>
      <c r="E232" s="138">
        <v>1.0533602621038099E-2</v>
      </c>
      <c r="F232" s="138">
        <v>1.0400987468391434E-2</v>
      </c>
      <c r="G232" s="138">
        <v>1.037822244426923E-2</v>
      </c>
      <c r="H232" s="138">
        <v>1.0355507246793282E-2</v>
      </c>
      <c r="I232" s="138">
        <v>1.0332841766906173E-2</v>
      </c>
      <c r="J232" s="138">
        <v>1.0417634056208361E-2</v>
      </c>
      <c r="K232" s="138">
        <v>1.051827454662242E-2</v>
      </c>
      <c r="L232" s="138">
        <v>1.0633984754038464E-2</v>
      </c>
      <c r="M232" s="138">
        <v>1.074946328876405E-2</v>
      </c>
      <c r="N232" s="138">
        <v>1.0856874788631841E-2</v>
      </c>
      <c r="O232" s="138">
        <v>1.0955915385755461E-2</v>
      </c>
      <c r="P232" s="138">
        <v>1.10463152951589E-2</v>
      </c>
      <c r="Q232" s="138">
        <v>1.112784090274712E-2</v>
      </c>
      <c r="R232" s="139">
        <v>1.1200296480161522E-2</v>
      </c>
      <c r="S232" s="138">
        <v>1.1263525500659892E-2</v>
      </c>
      <c r="T232" s="138">
        <v>1.1317411537974678E-2</v>
      </c>
      <c r="U232" s="138">
        <v>1.1361878738337465E-2</v>
      </c>
      <c r="V232" s="138">
        <v>1.1396891864250899E-2</v>
      </c>
      <c r="W232" s="138">
        <v>1.1422455916879704E-2</v>
      </c>
      <c r="X232" s="138">
        <v>1.1438615351866166E-2</v>
      </c>
      <c r="Y232" s="138">
        <v>1.1445452910719306E-2</v>
      </c>
      <c r="Z232" s="138">
        <v>1.1443088096477828E-2</v>
      </c>
      <c r="AA232" s="138">
        <v>1.1431675327939499E-2</v>
      </c>
      <c r="AB232" s="138">
        <v>1.141140181126165E-2</v>
      </c>
      <c r="AC232" s="138">
        <v>1.1382485171093174E-2</v>
      </c>
      <c r="AD232" s="138">
        <v>1.1351949296339228E-2</v>
      </c>
      <c r="AE232" s="138">
        <v>1.1321065051535132E-2</v>
      </c>
      <c r="AF232" s="138">
        <v>1.1291022881819417E-2</v>
      </c>
      <c r="AG232" s="138">
        <v>1.1262096288748408E-2</v>
      </c>
      <c r="AH232" s="138">
        <v>1.123395178076401E-2</v>
      </c>
      <c r="AI232" s="138">
        <v>1.1206632783717398E-2</v>
      </c>
      <c r="AJ232" s="138">
        <v>1.1180013806252597E-2</v>
      </c>
      <c r="AK232" s="138">
        <v>1.1153982536579303E-2</v>
      </c>
      <c r="AL232" s="138">
        <v>1.1128439009033125E-2</v>
      </c>
      <c r="AM232" s="138">
        <v>1.1103294847375418E-2</v>
      </c>
      <c r="AN232" s="138">
        <v>1.1078472574557652E-2</v>
      </c>
      <c r="AO232" s="138">
        <v>1.105390498023847E-2</v>
      </c>
      <c r="AP232" s="137">
        <v>1.1029534538680845E-2</v>
      </c>
    </row>
    <row r="233" spans="2:42" x14ac:dyDescent="0.35">
      <c r="B233" s="128"/>
      <c r="C233" s="136" t="s">
        <v>2314</v>
      </c>
      <c r="D233" s="137">
        <v>0</v>
      </c>
      <c r="E233" s="138">
        <v>0</v>
      </c>
      <c r="F233" s="138">
        <v>0</v>
      </c>
      <c r="G233" s="138">
        <v>0</v>
      </c>
      <c r="H233" s="138">
        <v>0</v>
      </c>
      <c r="I233" s="138">
        <v>0</v>
      </c>
      <c r="J233" s="138">
        <v>0</v>
      </c>
      <c r="K233" s="138">
        <v>0</v>
      </c>
      <c r="L233" s="138">
        <v>0</v>
      </c>
      <c r="M233" s="138">
        <v>0</v>
      </c>
      <c r="N233" s="138">
        <v>0</v>
      </c>
      <c r="O233" s="138">
        <v>0</v>
      </c>
      <c r="P233" s="138">
        <v>0</v>
      </c>
      <c r="Q233" s="138">
        <v>0</v>
      </c>
      <c r="R233" s="139">
        <v>0</v>
      </c>
      <c r="S233" s="138">
        <v>0</v>
      </c>
      <c r="T233" s="138">
        <v>0</v>
      </c>
      <c r="U233" s="138">
        <v>0</v>
      </c>
      <c r="V233" s="138">
        <v>0</v>
      </c>
      <c r="W233" s="138">
        <v>0</v>
      </c>
      <c r="X233" s="138">
        <v>0</v>
      </c>
      <c r="Y233" s="138">
        <v>0</v>
      </c>
      <c r="Z233" s="138">
        <v>0</v>
      </c>
      <c r="AA233" s="138">
        <v>0</v>
      </c>
      <c r="AB233" s="138">
        <v>0</v>
      </c>
      <c r="AC233" s="138">
        <v>0</v>
      </c>
      <c r="AD233" s="138">
        <v>0</v>
      </c>
      <c r="AE233" s="138">
        <v>0</v>
      </c>
      <c r="AF233" s="138">
        <v>0</v>
      </c>
      <c r="AG233" s="138">
        <v>0</v>
      </c>
      <c r="AH233" s="138">
        <v>0</v>
      </c>
      <c r="AI233" s="138">
        <v>0</v>
      </c>
      <c r="AJ233" s="138">
        <v>0</v>
      </c>
      <c r="AK233" s="138">
        <v>0</v>
      </c>
      <c r="AL233" s="138">
        <v>0</v>
      </c>
      <c r="AM233" s="138">
        <v>0</v>
      </c>
      <c r="AN233" s="138">
        <v>0</v>
      </c>
      <c r="AO233" s="138">
        <v>0</v>
      </c>
      <c r="AP233" s="137">
        <v>0</v>
      </c>
    </row>
    <row r="234" spans="2:42" x14ac:dyDescent="0.35">
      <c r="B234" s="128"/>
      <c r="C234" s="136" t="s">
        <v>2271</v>
      </c>
      <c r="D234" s="137">
        <v>0</v>
      </c>
      <c r="E234" s="138">
        <v>0</v>
      </c>
      <c r="F234" s="138">
        <v>0</v>
      </c>
      <c r="G234" s="138">
        <v>0</v>
      </c>
      <c r="H234" s="138">
        <v>0</v>
      </c>
      <c r="I234" s="138">
        <v>0</v>
      </c>
      <c r="J234" s="138">
        <v>0</v>
      </c>
      <c r="K234" s="138">
        <v>0</v>
      </c>
      <c r="L234" s="138">
        <v>0</v>
      </c>
      <c r="M234" s="138">
        <v>0</v>
      </c>
      <c r="N234" s="138">
        <v>0</v>
      </c>
      <c r="O234" s="138">
        <v>0</v>
      </c>
      <c r="P234" s="138">
        <v>0</v>
      </c>
      <c r="Q234" s="138">
        <v>0</v>
      </c>
      <c r="R234" s="139">
        <v>0</v>
      </c>
      <c r="S234" s="138">
        <v>0</v>
      </c>
      <c r="T234" s="138">
        <v>0</v>
      </c>
      <c r="U234" s="138">
        <v>0</v>
      </c>
      <c r="V234" s="138">
        <v>0</v>
      </c>
      <c r="W234" s="138">
        <v>0</v>
      </c>
      <c r="X234" s="138">
        <v>0</v>
      </c>
      <c r="Y234" s="138">
        <v>0</v>
      </c>
      <c r="Z234" s="138">
        <v>0</v>
      </c>
      <c r="AA234" s="138">
        <v>0</v>
      </c>
      <c r="AB234" s="138">
        <v>0</v>
      </c>
      <c r="AC234" s="138">
        <v>0</v>
      </c>
      <c r="AD234" s="138">
        <v>0</v>
      </c>
      <c r="AE234" s="138">
        <v>0</v>
      </c>
      <c r="AF234" s="138">
        <v>0</v>
      </c>
      <c r="AG234" s="138">
        <v>0</v>
      </c>
      <c r="AH234" s="138">
        <v>0</v>
      </c>
      <c r="AI234" s="138">
        <v>0</v>
      </c>
      <c r="AJ234" s="138">
        <v>0</v>
      </c>
      <c r="AK234" s="138">
        <v>0</v>
      </c>
      <c r="AL234" s="138">
        <v>0</v>
      </c>
      <c r="AM234" s="138">
        <v>0</v>
      </c>
      <c r="AN234" s="138">
        <v>0</v>
      </c>
      <c r="AO234" s="138">
        <v>0</v>
      </c>
      <c r="AP234" s="137">
        <v>0</v>
      </c>
    </row>
    <row r="235" spans="2:42" x14ac:dyDescent="0.35">
      <c r="B235" s="128"/>
      <c r="C235" s="136" t="s">
        <v>2272</v>
      </c>
      <c r="D235" s="137">
        <v>0</v>
      </c>
      <c r="E235" s="138">
        <v>2.6604045518968441E-3</v>
      </c>
      <c r="F235" s="138">
        <v>2.6222602252522318E-3</v>
      </c>
      <c r="G235" s="138">
        <v>2.5915390527114276E-3</v>
      </c>
      <c r="H235" s="138">
        <v>2.5611777950384131E-3</v>
      </c>
      <c r="I235" s="138">
        <v>2.5311722356391804E-3</v>
      </c>
      <c r="J235" s="138">
        <v>2.5077914934002626E-3</v>
      </c>
      <c r="K235" s="138">
        <v>2.4891602347565981E-3</v>
      </c>
      <c r="L235" s="138">
        <v>2.4748746904405339E-3</v>
      </c>
      <c r="M235" s="138">
        <v>2.4645627861043951E-3</v>
      </c>
      <c r="N235" s="138">
        <v>2.457877404084399E-3</v>
      </c>
      <c r="O235" s="138">
        <v>2.4544905757382667E-3</v>
      </c>
      <c r="P235" s="138">
        <v>2.4540884774660841E-3</v>
      </c>
      <c r="Q235" s="138">
        <v>2.4526082878072813E-3</v>
      </c>
      <c r="R235" s="139">
        <v>2.4488591406214514E-3</v>
      </c>
      <c r="S235" s="138">
        <v>2.4428902494434777E-3</v>
      </c>
      <c r="T235" s="138">
        <v>2.4347600830138968E-3</v>
      </c>
      <c r="U235" s="138">
        <v>2.4245355764574003E-3</v>
      </c>
      <c r="V235" s="138">
        <v>2.4122912807823097E-3</v>
      </c>
      <c r="W235" s="138">
        <v>2.3981084677063683E-3</v>
      </c>
      <c r="X235" s="138">
        <v>2.3820742066353764E-3</v>
      </c>
      <c r="Y235" s="138">
        <v>2.3642804300057509E-3</v>
      </c>
      <c r="Z235" s="138">
        <v>2.3448230022086701E-3</v>
      </c>
      <c r="AA235" s="138">
        <v>2.3238008060100569E-3</v>
      </c>
      <c r="AB235" s="138">
        <v>2.3013148588400356E-3</v>
      </c>
      <c r="AC235" s="138">
        <v>2.277467469621759E-3</v>
      </c>
      <c r="AD235" s="138">
        <v>2.2526284836216553E-3</v>
      </c>
      <c r="AE235" s="138">
        <v>2.227088766483767E-3</v>
      </c>
      <c r="AF235" s="138">
        <v>2.2011177649689643E-3</v>
      </c>
      <c r="AG235" s="138">
        <v>2.1749621298886401E-3</v>
      </c>
      <c r="AH235" s="138">
        <v>2.145689474689419E-3</v>
      </c>
      <c r="AI235" s="138">
        <v>2.116784929862464E-3</v>
      </c>
      <c r="AJ235" s="138">
        <v>2.0884181756139534E-3</v>
      </c>
      <c r="AK235" s="138">
        <v>2.0605969541896392E-3</v>
      </c>
      <c r="AL235" s="138">
        <v>2.0332857102494184E-3</v>
      </c>
      <c r="AM235" s="138">
        <v>2.0064529107245701E-3</v>
      </c>
      <c r="AN235" s="138">
        <v>1.9800706313047884E-3</v>
      </c>
      <c r="AO235" s="138">
        <v>1.9541141856191531E-3</v>
      </c>
      <c r="AP235" s="137">
        <v>1.9285617919390873E-3</v>
      </c>
    </row>
    <row r="236" spans="2:42" x14ac:dyDescent="0.35">
      <c r="B236" s="128"/>
      <c r="C236" s="136" t="s">
        <v>2273</v>
      </c>
      <c r="D236" s="137">
        <v>0</v>
      </c>
      <c r="E236" s="138">
        <v>1.8419841025963332E-3</v>
      </c>
      <c r="F236" s="138">
        <v>1.8199283721572225E-3</v>
      </c>
      <c r="G236" s="138">
        <v>1.8014488740725944E-3</v>
      </c>
      <c r="H236" s="138">
        <v>1.7831570162570472E-3</v>
      </c>
      <c r="I236" s="138">
        <v>1.765050893416919E-3</v>
      </c>
      <c r="J236" s="138">
        <v>1.7501864203895482E-3</v>
      </c>
      <c r="K236" s="138">
        <v>1.7387054897220128E-3</v>
      </c>
      <c r="L236" s="138">
        <v>1.7303363416430115E-3</v>
      </c>
      <c r="M236" s="138">
        <v>1.7248290715594764E-3</v>
      </c>
      <c r="N236" s="138">
        <v>1.721950874602591E-3</v>
      </c>
      <c r="O236" s="138">
        <v>1.7214819079870605E-3</v>
      </c>
      <c r="P236" s="138">
        <v>1.7232116826837605E-3</v>
      </c>
      <c r="Q236" s="138">
        <v>1.7256128871448741E-3</v>
      </c>
      <c r="R236" s="139">
        <v>1.7264268543424669E-3</v>
      </c>
      <c r="S236" s="138">
        <v>1.7256728959867511E-3</v>
      </c>
      <c r="T236" s="138">
        <v>1.7233772310011831E-3</v>
      </c>
      <c r="U236" s="138">
        <v>1.7195725824608846E-3</v>
      </c>
      <c r="V236" s="138">
        <v>1.7142977160402575E-3</v>
      </c>
      <c r="W236" s="138">
        <v>1.7075969299299245E-3</v>
      </c>
      <c r="X236" s="138">
        <v>1.6995195066362358E-3</v>
      </c>
      <c r="Y236" s="138">
        <v>1.6901191372254258E-3</v>
      </c>
      <c r="Z236" s="138">
        <v>1.6794533284370814E-3</v>
      </c>
      <c r="AA236" s="138">
        <v>1.6675828026957527E-3</v>
      </c>
      <c r="AB236" s="138">
        <v>1.6545709004304851E-3</v>
      </c>
      <c r="AC236" s="138">
        <v>1.6404829933102365E-3</v>
      </c>
      <c r="AD236" s="138">
        <v>1.625524974240427E-3</v>
      </c>
      <c r="AE236" s="138">
        <v>1.6099114541670162E-3</v>
      </c>
      <c r="AF236" s="138">
        <v>1.5938439086302307E-3</v>
      </c>
      <c r="AG236" s="138">
        <v>1.5775091593780055E-3</v>
      </c>
      <c r="AH236" s="138">
        <v>1.5613375718274494E-3</v>
      </c>
      <c r="AI236" s="138">
        <v>1.5452162748765277E-3</v>
      </c>
      <c r="AJ236" s="138">
        <v>1.5292857653629397E-3</v>
      </c>
      <c r="AK236" s="138">
        <v>1.5136181577790459E-3</v>
      </c>
      <c r="AL236" s="138">
        <v>1.4981931900079494E-3</v>
      </c>
      <c r="AM236" s="138">
        <v>1.482992997928854E-3</v>
      </c>
      <c r="AN236" s="138">
        <v>1.4680018896197106E-3</v>
      </c>
      <c r="AO236" s="138">
        <v>1.453206141006496E-3</v>
      </c>
      <c r="AP236" s="137">
        <v>1.4385938104393545E-3</v>
      </c>
    </row>
    <row r="237" spans="2:42" x14ac:dyDescent="0.35">
      <c r="B237" s="128"/>
      <c r="C237" s="136" t="s">
        <v>2274</v>
      </c>
      <c r="D237" s="137">
        <v>0</v>
      </c>
      <c r="E237" s="138">
        <v>4.4505966652478017E-4</v>
      </c>
      <c r="F237" s="138">
        <v>4.4143912430950926E-4</v>
      </c>
      <c r="G237" s="138">
        <v>4.380429035578031E-4</v>
      </c>
      <c r="H237" s="138">
        <v>4.346728116985288E-4</v>
      </c>
      <c r="I237" s="138">
        <v>4.3132864770852877E-4</v>
      </c>
      <c r="J237" s="138">
        <v>4.2819348329483064E-4</v>
      </c>
      <c r="K237" s="138">
        <v>4.2591581460655091E-4</v>
      </c>
      <c r="L237" s="138">
        <v>4.2443309163998027E-4</v>
      </c>
      <c r="M237" s="138">
        <v>4.236881127774615E-4</v>
      </c>
      <c r="N237" s="138">
        <v>4.2362784239032957E-4</v>
      </c>
      <c r="O237" s="138">
        <v>4.2420236757678725E-4</v>
      </c>
      <c r="P237" s="138">
        <v>4.2536397178486422E-4</v>
      </c>
      <c r="Q237" s="138">
        <v>4.2706630953677737E-4</v>
      </c>
      <c r="R237" s="139">
        <v>4.2864698046010609E-4</v>
      </c>
      <c r="S237" s="138">
        <v>4.2984615288287395E-4</v>
      </c>
      <c r="T237" s="138">
        <v>4.3066429133033576E-4</v>
      </c>
      <c r="U237" s="138">
        <v>4.3110357039778305E-4</v>
      </c>
      <c r="V237" s="138">
        <v>4.3116782170285955E-4</v>
      </c>
      <c r="W237" s="138">
        <v>4.3086246419103989E-4</v>
      </c>
      <c r="X237" s="138">
        <v>4.301944194491357E-4</v>
      </c>
      <c r="Y237" s="138">
        <v>4.2917201391138758E-4</v>
      </c>
      <c r="Z237" s="138">
        <v>4.2780487001220014E-4</v>
      </c>
      <c r="AA237" s="138">
        <v>4.2610378844713071E-4</v>
      </c>
      <c r="AB237" s="138">
        <v>4.2408062375011424E-4</v>
      </c>
      <c r="AC237" s="138">
        <v>4.2174815538312331E-4</v>
      </c>
      <c r="AD237" s="138">
        <v>4.1912920201753298E-4</v>
      </c>
      <c r="AE237" s="138">
        <v>4.1628014169176937E-4</v>
      </c>
      <c r="AF237" s="138">
        <v>4.1325511733817689E-4</v>
      </c>
      <c r="AG237" s="138">
        <v>4.1010541874396384E-4</v>
      </c>
      <c r="AH237" s="138">
        <v>4.0661942609667746E-4</v>
      </c>
      <c r="AI237" s="138">
        <v>4.0310955836110683E-4</v>
      </c>
      <c r="AJ237" s="138">
        <v>3.9961623682615666E-4</v>
      </c>
      <c r="AK237" s="138">
        <v>3.9617607773550508E-4</v>
      </c>
      <c r="AL237" s="138">
        <v>3.9279481980667748E-4</v>
      </c>
      <c r="AM237" s="138">
        <v>3.894670748897719E-4</v>
      </c>
      <c r="AN237" s="138">
        <v>3.8618807149354631E-4</v>
      </c>
      <c r="AO237" s="138">
        <v>3.8295360019045767E-4</v>
      </c>
      <c r="AP237" s="137">
        <v>3.7975996417776711E-4</v>
      </c>
    </row>
    <row r="238" spans="2:42" x14ac:dyDescent="0.35">
      <c r="B238" s="128"/>
      <c r="C238" s="136" t="s">
        <v>2275</v>
      </c>
      <c r="D238" s="137">
        <v>0</v>
      </c>
      <c r="E238" s="138">
        <v>7.9322322863702513E-3</v>
      </c>
      <c r="F238" s="138">
        <v>7.7938835320725515E-3</v>
      </c>
      <c r="G238" s="138">
        <v>7.7186923858445586E-3</v>
      </c>
      <c r="H238" s="138">
        <v>7.6442266428700016E-3</v>
      </c>
      <c r="I238" s="138">
        <v>7.5704793048531199E-3</v>
      </c>
      <c r="J238" s="138">
        <v>7.5540797265123329E-3</v>
      </c>
      <c r="K238" s="138">
        <v>7.5492321591498698E-3</v>
      </c>
      <c r="L238" s="138">
        <v>7.5550154412265908E-3</v>
      </c>
      <c r="M238" s="138">
        <v>7.5705442686679553E-3</v>
      </c>
      <c r="N238" s="138">
        <v>7.5906112626539816E-3</v>
      </c>
      <c r="O238" s="138">
        <v>7.6036928915696909E-3</v>
      </c>
      <c r="P238" s="138">
        <v>7.609831477571596E-3</v>
      </c>
      <c r="Q238" s="138">
        <v>7.6091009572184119E-3</v>
      </c>
      <c r="R238" s="139">
        <v>7.6016055332937798E-3</v>
      </c>
      <c r="S238" s="138">
        <v>7.5874780273999251E-3</v>
      </c>
      <c r="T238" s="138">
        <v>7.566877971216939E-3</v>
      </c>
      <c r="U238" s="138">
        <v>7.539989477909027E-3</v>
      </c>
      <c r="V238" s="138">
        <v>7.5070189374427812E-3</v>
      </c>
      <c r="W238" s="138">
        <v>7.4681925805758723E-3</v>
      </c>
      <c r="X238" s="138">
        <v>7.4237539560398679E-3</v>
      </c>
      <c r="Y238" s="138">
        <v>7.3739613640833399E-3</v>
      </c>
      <c r="Z238" s="138">
        <v>7.3190852872003611E-3</v>
      </c>
      <c r="AA238" s="138">
        <v>7.2594058557080262E-3</v>
      </c>
      <c r="AB238" s="138">
        <v>7.1952103820321113E-3</v>
      </c>
      <c r="AC238" s="138">
        <v>7.1267909932943444E-3</v>
      </c>
      <c r="AD238" s="138">
        <v>7.0570625788976696E-3</v>
      </c>
      <c r="AE238" s="138">
        <v>6.9868047172268683E-3</v>
      </c>
      <c r="AF238" s="138">
        <v>6.9167264558692909E-3</v>
      </c>
      <c r="AG238" s="138">
        <v>6.8474669998112841E-3</v>
      </c>
      <c r="AH238" s="138">
        <v>6.7855016305269061E-3</v>
      </c>
      <c r="AI238" s="138">
        <v>6.7244383693155583E-3</v>
      </c>
      <c r="AJ238" s="138">
        <v>6.664201804537145E-3</v>
      </c>
      <c r="AK238" s="138">
        <v>6.6047258428388192E-3</v>
      </c>
      <c r="AL238" s="138">
        <v>6.5459528724091717E-3</v>
      </c>
      <c r="AM238" s="138">
        <v>6.4878330012459358E-3</v>
      </c>
      <c r="AN238" s="138">
        <v>6.4303233619008434E-3</v>
      </c>
      <c r="AO238" s="138">
        <v>6.3733874754274208E-3</v>
      </c>
      <c r="AP238" s="137">
        <v>6.3169946683167008E-3</v>
      </c>
    </row>
    <row r="239" spans="2:42" x14ac:dyDescent="0.35">
      <c r="B239" s="128"/>
      <c r="C239" s="136" t="s">
        <v>2276</v>
      </c>
      <c r="D239" s="137">
        <v>0</v>
      </c>
      <c r="E239" s="138">
        <v>9.2566738398586097E-3</v>
      </c>
      <c r="F239" s="138">
        <v>9.1345979834869754E-3</v>
      </c>
      <c r="G239" s="138">
        <v>9.0975729285545249E-3</v>
      </c>
      <c r="H239" s="138">
        <v>9.0606979464216905E-3</v>
      </c>
      <c r="I239" s="138">
        <v>9.023972428801862E-3</v>
      </c>
      <c r="J239" s="138">
        <v>9.0689015775494517E-3</v>
      </c>
      <c r="K239" s="138">
        <v>9.1276836837739413E-3</v>
      </c>
      <c r="L239" s="138">
        <v>9.1995271802285047E-3</v>
      </c>
      <c r="M239" s="138">
        <v>9.2834174418462458E-3</v>
      </c>
      <c r="N239" s="138">
        <v>9.3598713958880295E-3</v>
      </c>
      <c r="O239" s="138">
        <v>9.4286873336423566E-3</v>
      </c>
      <c r="P239" s="138">
        <v>9.4896966757318599E-3</v>
      </c>
      <c r="Q239" s="138">
        <v>9.5427651333394748E-3</v>
      </c>
      <c r="R239" s="139">
        <v>9.5877934986475372E-3</v>
      </c>
      <c r="S239" s="138">
        <v>9.624718055582137E-3</v>
      </c>
      <c r="T239" s="138">
        <v>9.6535106095502546E-3</v>
      </c>
      <c r="U239" s="138">
        <v>9.6741781423621918E-3</v>
      </c>
      <c r="V239" s="138">
        <v>9.686762105713554E-3</v>
      </c>
      <c r="W239" s="138">
        <v>9.6913373732440099E-3</v>
      </c>
      <c r="X239" s="138">
        <v>9.6880108771073871E-3</v>
      </c>
      <c r="Y239" s="138">
        <v>9.6769199600273987E-3</v>
      </c>
      <c r="Z239" s="138">
        <v>9.6582304778636222E-3</v>
      </c>
      <c r="AA239" s="138">
        <v>9.6321346907042357E-3</v>
      </c>
      <c r="AB239" s="138">
        <v>9.5988489824098619E-3</v>
      </c>
      <c r="AC239" s="138">
        <v>9.5586114493720863E-3</v>
      </c>
      <c r="AD239" s="138">
        <v>9.5164434706157663E-3</v>
      </c>
      <c r="AE239" s="138">
        <v>9.4734205138809584E-3</v>
      </c>
      <c r="AF239" s="138">
        <v>9.4305445644985841E-3</v>
      </c>
      <c r="AG239" s="138">
        <v>9.3887312798074923E-3</v>
      </c>
      <c r="AH239" s="138">
        <v>9.3392515975346205E-3</v>
      </c>
      <c r="AI239" s="138">
        <v>9.2907930340017722E-3</v>
      </c>
      <c r="AJ239" s="138">
        <v>9.2432326279422196E-3</v>
      </c>
      <c r="AK239" s="138">
        <v>9.1964606157060556E-3</v>
      </c>
      <c r="AL239" s="138">
        <v>9.1503794174044029E-3</v>
      </c>
      <c r="AM239" s="138">
        <v>9.1049027183549864E-3</v>
      </c>
      <c r="AN239" s="138">
        <v>9.0599546334711005E-3</v>
      </c>
      <c r="AO239" s="138">
        <v>9.0154689441222062E-3</v>
      </c>
      <c r="AP239" s="137">
        <v>8.9713883985892279E-3</v>
      </c>
    </row>
    <row r="240" spans="2:42" x14ac:dyDescent="0.35">
      <c r="B240" s="128"/>
      <c r="C240" s="136" t="s">
        <v>2277</v>
      </c>
      <c r="D240" s="137">
        <v>0</v>
      </c>
      <c r="E240" s="138">
        <v>5.8476559073739401E-3</v>
      </c>
      <c r="F240" s="138">
        <v>5.79009525409008E-3</v>
      </c>
      <c r="G240" s="138">
        <v>5.7666263947889537E-3</v>
      </c>
      <c r="H240" s="138">
        <v>5.7432526612729356E-3</v>
      </c>
      <c r="I240" s="138">
        <v>5.7199736679708789E-3</v>
      </c>
      <c r="J240" s="138">
        <v>5.729428375597749E-3</v>
      </c>
      <c r="K240" s="138">
        <v>5.7485442081231857E-3</v>
      </c>
      <c r="L240" s="138">
        <v>5.7767711790153902E-3</v>
      </c>
      <c r="M240" s="138">
        <v>5.813580446714481E-3</v>
      </c>
      <c r="N240" s="138">
        <v>5.8584529992221938E-3</v>
      </c>
      <c r="O240" s="138">
        <v>5.906578516874459E-3</v>
      </c>
      <c r="P240" s="138">
        <v>5.9498822377677162E-3</v>
      </c>
      <c r="Q240" s="138">
        <v>5.9882583030467784E-3</v>
      </c>
      <c r="R240" s="139">
        <v>6.0216225029146074E-3</v>
      </c>
      <c r="S240" s="138">
        <v>6.0499127697302372E-3</v>
      </c>
      <c r="T240" s="138">
        <v>6.0730894314790047E-3</v>
      </c>
      <c r="U240" s="138">
        <v>6.0911352248999547E-3</v>
      </c>
      <c r="V240" s="138">
        <v>6.1040550722870502E-3</v>
      </c>
      <c r="W240" s="138">
        <v>6.1118756305052462E-3</v>
      </c>
      <c r="X240" s="138">
        <v>6.114644624943987E-3</v>
      </c>
      <c r="Y240" s="138">
        <v>6.1124299848519274E-3</v>
      </c>
      <c r="Z240" s="138">
        <v>6.1053187996622663E-3</v>
      </c>
      <c r="AA240" s="138">
        <v>6.0934161184579899E-3</v>
      </c>
      <c r="AB240" s="138">
        <v>6.0768436165980124E-3</v>
      </c>
      <c r="AC240" s="138">
        <v>6.0557381547127155E-3</v>
      </c>
      <c r="AD240" s="138">
        <v>6.0321647538465299E-3</v>
      </c>
      <c r="AE240" s="138">
        <v>6.0068643892087388E-3</v>
      </c>
      <c r="AF240" s="138">
        <v>5.9805388461807215E-3</v>
      </c>
      <c r="AG240" s="138">
        <v>5.9538466270298868E-3</v>
      </c>
      <c r="AH240" s="138">
        <v>5.9219494534265447E-3</v>
      </c>
      <c r="AI240" s="138">
        <v>5.8907790463980474E-3</v>
      </c>
      <c r="AJ240" s="138">
        <v>5.8602491343860913E-3</v>
      </c>
      <c r="AK240" s="138">
        <v>5.8302824530718951E-3</v>
      </c>
      <c r="AL240" s="138">
        <v>5.8008100393476484E-3</v>
      </c>
      <c r="AM240" s="138">
        <v>5.7717705942308345E-3</v>
      </c>
      <c r="AN240" s="138">
        <v>5.7431099055719062E-3</v>
      </c>
      <c r="AO240" s="138">
        <v>5.7147803228074162E-3</v>
      </c>
      <c r="AP240" s="137">
        <v>5.6867402771931634E-3</v>
      </c>
    </row>
    <row r="241" spans="2:42" x14ac:dyDescent="0.35">
      <c r="B241" s="128"/>
      <c r="C241" s="136" t="s">
        <v>2278</v>
      </c>
      <c r="D241" s="137">
        <v>0</v>
      </c>
      <c r="E241" s="138">
        <v>1.0528997508154832E-2</v>
      </c>
      <c r="F241" s="138">
        <v>1.0363080367218003E-2</v>
      </c>
      <c r="G241" s="138">
        <v>1.0307171202166898E-2</v>
      </c>
      <c r="H241" s="138">
        <v>1.0251563668930463E-2</v>
      </c>
      <c r="I241" s="138">
        <v>1.0196256140194971E-2</v>
      </c>
      <c r="J241" s="138">
        <v>1.024514554896272E-2</v>
      </c>
      <c r="K241" s="138">
        <v>1.0308824887364587E-2</v>
      </c>
      <c r="L241" s="138">
        <v>1.0386348051974154E-2</v>
      </c>
      <c r="M241" s="138">
        <v>1.0464138213874385E-2</v>
      </c>
      <c r="N241" s="138">
        <v>1.0533143293725488E-2</v>
      </c>
      <c r="O241" s="138">
        <v>1.0593204418361774E-2</v>
      </c>
      <c r="P241" s="138">
        <v>1.0644202868147821E-2</v>
      </c>
      <c r="Q241" s="138">
        <v>1.0686060633726804E-2</v>
      </c>
      <c r="R241" s="139">
        <v>1.0718740527100855E-2</v>
      </c>
      <c r="S241" s="138">
        <v>1.074224585262936E-2</v>
      </c>
      <c r="T241" s="138">
        <v>1.0756619652171902E-2</v>
      </c>
      <c r="U241" s="138">
        <v>1.0761943546646655E-2</v>
      </c>
      <c r="V241" s="138">
        <v>1.0758336203488192E-2</v>
      </c>
      <c r="W241" s="138">
        <v>1.0745951465678001E-2</v>
      </c>
      <c r="X241" s="138">
        <v>1.072497618304199E-2</v>
      </c>
      <c r="Y241" s="138">
        <v>1.0695627790269228E-2</v>
      </c>
      <c r="Z241" s="138">
        <v>1.0658151678565191E-2</v>
      </c>
      <c r="AA241" s="138">
        <v>1.061281840902222E-2</v>
      </c>
      <c r="AB241" s="138">
        <v>1.0559920815727037E-2</v>
      </c>
      <c r="AC241" s="138">
        <v>1.0499771045427641E-2</v>
      </c>
      <c r="AD241" s="138">
        <v>1.0438429208649127E-2</v>
      </c>
      <c r="AE241" s="138">
        <v>1.0377007899714984E-2</v>
      </c>
      <c r="AF241" s="138">
        <v>1.0316530823733589E-2</v>
      </c>
      <c r="AG241" s="138">
        <v>1.025729692010427E-2</v>
      </c>
      <c r="AH241" s="138">
        <v>1.017575031130228E-2</v>
      </c>
      <c r="AI241" s="138">
        <v>1.0095848354798173E-2</v>
      </c>
      <c r="AJ241" s="138">
        <v>1.0017429713479414E-2</v>
      </c>
      <c r="AK241" s="138">
        <v>9.94035047437071E-3</v>
      </c>
      <c r="AL241" s="138">
        <v>9.8644826237521202E-3</v>
      </c>
      <c r="AM241" s="138">
        <v>9.7897126735565984E-3</v>
      </c>
      <c r="AN241" s="138">
        <v>9.7159404195387971E-3</v>
      </c>
      <c r="AO241" s="138">
        <v>9.6430778146978403E-3</v>
      </c>
      <c r="AP241" s="137">
        <v>9.5710479439429993E-3</v>
      </c>
    </row>
    <row r="242" spans="2:42" x14ac:dyDescent="0.35">
      <c r="B242" s="128"/>
      <c r="C242" s="136" t="s">
        <v>2279</v>
      </c>
      <c r="D242" s="137">
        <v>0</v>
      </c>
      <c r="E242" s="138">
        <v>2.2105315510630058E-4</v>
      </c>
      <c r="F242" s="138">
        <v>2.1970553293467233E-4</v>
      </c>
      <c r="G242" s="138">
        <v>2.1841439688974882E-4</v>
      </c>
      <c r="H242" s="138">
        <v>2.1713084842017784E-4</v>
      </c>
      <c r="I242" s="138">
        <v>2.1585484293631292E-4</v>
      </c>
      <c r="J242" s="138">
        <v>2.1463239328943271E-4</v>
      </c>
      <c r="K242" s="138">
        <v>2.1383945184439242E-4</v>
      </c>
      <c r="L242" s="138">
        <v>2.1344729658214428E-4</v>
      </c>
      <c r="M242" s="138">
        <v>2.1342966930400293E-4</v>
      </c>
      <c r="N242" s="138">
        <v>2.1376220588336124E-4</v>
      </c>
      <c r="O242" s="138">
        <v>2.1442192687140963E-4</v>
      </c>
      <c r="P242" s="138">
        <v>2.153867782805106E-4</v>
      </c>
      <c r="Q242" s="138">
        <v>2.1663521539977242E-4</v>
      </c>
      <c r="R242" s="139">
        <v>2.1787906858342692E-4</v>
      </c>
      <c r="S242" s="138">
        <v>2.1893534115785058E-4</v>
      </c>
      <c r="T242" s="138">
        <v>2.1980236949090435E-4</v>
      </c>
      <c r="U242" s="138">
        <v>2.204793414733009E-4</v>
      </c>
      <c r="V242" s="138">
        <v>2.2096629020424953E-4</v>
      </c>
      <c r="W242" s="138">
        <v>2.2126407870534426E-4</v>
      </c>
      <c r="X242" s="138">
        <v>2.2137437612114376E-4</v>
      </c>
      <c r="Y242" s="138">
        <v>2.212996260188978E-4</v>
      </c>
      <c r="Z242" s="138">
        <v>2.2104300753239759E-4</v>
      </c>
      <c r="AA242" s="138">
        <v>2.2060839020280525E-4</v>
      </c>
      <c r="AB242" s="138">
        <v>2.2000028345050285E-4</v>
      </c>
      <c r="AC242" s="138">
        <v>2.1922378166557314E-4</v>
      </c>
      <c r="AD242" s="138">
        <v>2.1828701375554844E-4</v>
      </c>
      <c r="AE242" s="138">
        <v>2.1721910684611363E-4</v>
      </c>
      <c r="AF242" s="138">
        <v>2.1604837358912859E-4</v>
      </c>
      <c r="AG242" s="138">
        <v>2.1480194282682481E-4</v>
      </c>
      <c r="AH242" s="138">
        <v>2.1282751605831247E-4</v>
      </c>
      <c r="AI242" s="138">
        <v>2.1084828910163979E-4</v>
      </c>
      <c r="AJ242" s="138">
        <v>2.0888557085411462E-4</v>
      </c>
      <c r="AK242" s="138">
        <v>2.069584679256525E-4</v>
      </c>
      <c r="AL242" s="138">
        <v>2.0507156793733451E-4</v>
      </c>
      <c r="AM242" s="138">
        <v>2.0322111000269937E-4</v>
      </c>
      <c r="AN242" s="138">
        <v>2.0140373751395993E-4</v>
      </c>
      <c r="AO242" s="138">
        <v>1.9961646096072825E-4</v>
      </c>
      <c r="AP242" s="137">
        <v>1.9785662458158569E-4</v>
      </c>
    </row>
    <row r="243" spans="2:42" x14ac:dyDescent="0.35">
      <c r="B243" s="128"/>
      <c r="C243" s="136" t="s">
        <v>2280</v>
      </c>
      <c r="D243" s="137">
        <v>0</v>
      </c>
      <c r="E243" s="138">
        <v>2.2514587277111604E-3</v>
      </c>
      <c r="F243" s="138">
        <v>2.2267869564122195E-3</v>
      </c>
      <c r="G243" s="138">
        <v>2.2073441216725882E-3</v>
      </c>
      <c r="H243" s="138">
        <v>2.1880710489398806E-3</v>
      </c>
      <c r="I243" s="138">
        <v>2.1689662559642412E-3</v>
      </c>
      <c r="J243" s="138">
        <v>2.154660855196183E-3</v>
      </c>
      <c r="K243" s="138">
        <v>2.1444283638551638E-3</v>
      </c>
      <c r="L243" s="138">
        <v>2.1379611059129376E-3</v>
      </c>
      <c r="M243" s="138">
        <v>2.1349747665498887E-3</v>
      </c>
      <c r="N243" s="138">
        <v>2.1352028997332893E-3</v>
      </c>
      <c r="O243" s="138">
        <v>2.1383920942696258E-3</v>
      </c>
      <c r="P243" s="138">
        <v>2.1442977074459242E-3</v>
      </c>
      <c r="Q243" s="138">
        <v>2.1501568184255668E-3</v>
      </c>
      <c r="R243" s="139">
        <v>2.1540729574987616E-3</v>
      </c>
      <c r="S243" s="138">
        <v>2.1560574860901645E-3</v>
      </c>
      <c r="T243" s="138">
        <v>2.156130392598861E-3</v>
      </c>
      <c r="U243" s="138">
        <v>2.1543199277461755E-3</v>
      </c>
      <c r="V243" s="138">
        <v>2.150662159987464E-3</v>
      </c>
      <c r="W243" s="138">
        <v>2.1452004610568345E-3</v>
      </c>
      <c r="X243" s="138">
        <v>2.1379849326468425E-3</v>
      </c>
      <c r="Y243" s="138">
        <v>2.1290717858193854E-3</v>
      </c>
      <c r="Z243" s="138">
        <v>2.1185226850027731E-3</v>
      </c>
      <c r="AA243" s="138">
        <v>2.1064040683696564E-3</v>
      </c>
      <c r="AB243" s="138">
        <v>2.0927864560383379E-3</v>
      </c>
      <c r="AC243" s="138">
        <v>2.0777437569317729E-3</v>
      </c>
      <c r="AD243" s="138">
        <v>2.0615762493341209E-3</v>
      </c>
      <c r="AE243" s="138">
        <v>2.0445536356387731E-3</v>
      </c>
      <c r="AF243" s="138">
        <v>2.0269303914482758E-3</v>
      </c>
      <c r="AG243" s="138">
        <v>2.0089437241171417E-3</v>
      </c>
      <c r="AH243" s="138">
        <v>1.9932552551622886E-3</v>
      </c>
      <c r="AI243" s="138">
        <v>1.9775430802357408E-3</v>
      </c>
      <c r="AJ243" s="138">
        <v>1.9619928375216398E-3</v>
      </c>
      <c r="AK243" s="138">
        <v>1.9466646803570269E-3</v>
      </c>
      <c r="AL243" s="138">
        <v>1.9315376872297626E-3</v>
      </c>
      <c r="AM243" s="138">
        <v>1.9165935167625896E-3</v>
      </c>
      <c r="AN243" s="138">
        <v>1.9018161876966969E-3</v>
      </c>
      <c r="AO243" s="138">
        <v>1.8871918781446038E-3</v>
      </c>
      <c r="AP243" s="137">
        <v>1.8727087418950669E-3</v>
      </c>
    </row>
    <row r="244" spans="2:42" x14ac:dyDescent="0.35">
      <c r="B244" s="128"/>
      <c r="C244" s="136" t="s">
        <v>2281</v>
      </c>
      <c r="D244" s="137">
        <v>0</v>
      </c>
      <c r="E244" s="138">
        <v>0</v>
      </c>
      <c r="F244" s="138">
        <v>0</v>
      </c>
      <c r="G244" s="138">
        <v>0</v>
      </c>
      <c r="H244" s="138">
        <v>0</v>
      </c>
      <c r="I244" s="138">
        <v>0</v>
      </c>
      <c r="J244" s="138">
        <v>0</v>
      </c>
      <c r="K244" s="138">
        <v>0</v>
      </c>
      <c r="L244" s="138">
        <v>0</v>
      </c>
      <c r="M244" s="138">
        <v>0</v>
      </c>
      <c r="N244" s="138">
        <v>0</v>
      </c>
      <c r="O244" s="138">
        <v>0</v>
      </c>
      <c r="P244" s="138">
        <v>0</v>
      </c>
      <c r="Q244" s="138">
        <v>0</v>
      </c>
      <c r="R244" s="139">
        <v>0</v>
      </c>
      <c r="S244" s="138">
        <v>0</v>
      </c>
      <c r="T244" s="138">
        <v>0</v>
      </c>
      <c r="U244" s="138">
        <v>0</v>
      </c>
      <c r="V244" s="138">
        <v>0</v>
      </c>
      <c r="W244" s="138">
        <v>0</v>
      </c>
      <c r="X244" s="138">
        <v>0</v>
      </c>
      <c r="Y244" s="138">
        <v>0</v>
      </c>
      <c r="Z244" s="138">
        <v>0</v>
      </c>
      <c r="AA244" s="138">
        <v>0</v>
      </c>
      <c r="AB244" s="138">
        <v>0</v>
      </c>
      <c r="AC244" s="138">
        <v>0</v>
      </c>
      <c r="AD244" s="138">
        <v>0</v>
      </c>
      <c r="AE244" s="138">
        <v>0</v>
      </c>
      <c r="AF244" s="138">
        <v>0</v>
      </c>
      <c r="AG244" s="138">
        <v>0</v>
      </c>
      <c r="AH244" s="138">
        <v>0</v>
      </c>
      <c r="AI244" s="138">
        <v>0</v>
      </c>
      <c r="AJ244" s="138">
        <v>0</v>
      </c>
      <c r="AK244" s="138">
        <v>0</v>
      </c>
      <c r="AL244" s="138">
        <v>0</v>
      </c>
      <c r="AM244" s="138">
        <v>0</v>
      </c>
      <c r="AN244" s="138">
        <v>0</v>
      </c>
      <c r="AO244" s="138">
        <v>0</v>
      </c>
      <c r="AP244" s="137">
        <v>0</v>
      </c>
    </row>
    <row r="245" spans="2:42" x14ac:dyDescent="0.35">
      <c r="B245" s="128"/>
      <c r="C245" s="136" t="s">
        <v>2282</v>
      </c>
      <c r="D245" s="137">
        <v>0</v>
      </c>
      <c r="E245" s="138">
        <v>1.9586527497178246E-2</v>
      </c>
      <c r="F245" s="138">
        <v>1.9168218896986569E-2</v>
      </c>
      <c r="G245" s="138">
        <v>1.9126264710723422E-2</v>
      </c>
      <c r="H245" s="138">
        <v>1.908440235113204E-2</v>
      </c>
      <c r="I245" s="138">
        <v>1.9042631617228009E-2</v>
      </c>
      <c r="J245" s="138">
        <v>1.928966396802376E-2</v>
      </c>
      <c r="K245" s="138">
        <v>1.9523426089879947E-2</v>
      </c>
      <c r="L245" s="138">
        <v>1.9743222538532865E-2</v>
      </c>
      <c r="M245" s="138">
        <v>1.9948408768647403E-2</v>
      </c>
      <c r="N245" s="138">
        <v>2.0138396399425041E-2</v>
      </c>
      <c r="O245" s="138">
        <v>2.0312657961791613E-2</v>
      </c>
      <c r="P245" s="138">
        <v>2.0470731049985445E-2</v>
      </c>
      <c r="Q245" s="138">
        <v>2.0612221811059941E-2</v>
      </c>
      <c r="R245" s="139">
        <v>2.0736807718304724E-2</v>
      </c>
      <c r="S245" s="138">
        <v>2.0844239588500069E-2</v>
      </c>
      <c r="T245" s="138">
        <v>2.0934342817817482E-2</v>
      </c>
      <c r="U245" s="138">
        <v>2.10070178265956E-2</v>
      </c>
      <c r="V245" s="138">
        <v>2.1062239718669041E-2</v>
      </c>
      <c r="W245" s="138">
        <v>2.110005717593081E-2</v>
      </c>
      <c r="X245" s="138">
        <v>2.1120590622915828E-2</v>
      </c>
      <c r="Y245" s="138">
        <v>2.1124029709001353E-2</v>
      </c>
      <c r="Z245" s="138">
        <v>2.1110630166991176E-2</v>
      </c>
      <c r="AA245" s="138">
        <v>2.1080710116120716E-2</v>
      </c>
      <c r="AB245" s="138">
        <v>2.103464588471033E-2</v>
      </c>
      <c r="AC245" s="138">
        <v>2.0972867432709822E-2</v>
      </c>
      <c r="AD245" s="138">
        <v>2.0913971334520321E-2</v>
      </c>
      <c r="AE245" s="138">
        <v>2.0857595194679526E-2</v>
      </c>
      <c r="AF245" s="138">
        <v>2.0803410075618537E-2</v>
      </c>
      <c r="AG245" s="138">
        <v>2.0751118009557413E-2</v>
      </c>
      <c r="AH245" s="138">
        <v>2.0700119821978061E-2</v>
      </c>
      <c r="AI245" s="138">
        <v>2.0650509672776745E-2</v>
      </c>
      <c r="AJ245" s="138">
        <v>2.060206964628657E-2</v>
      </c>
      <c r="AK245" s="138">
        <v>2.0554605269825329E-2</v>
      </c>
      <c r="AL245" s="138">
        <v>2.0507944057725422E-2</v>
      </c>
      <c r="AM245" s="138">
        <v>2.0461934185960189E-2</v>
      </c>
      <c r="AN245" s="138">
        <v>2.0416443280068107E-2</v>
      </c>
      <c r="AO245" s="138">
        <v>2.0371357301722137E-2</v>
      </c>
      <c r="AP245" s="137">
        <v>2.032657952156133E-2</v>
      </c>
    </row>
    <row r="246" spans="2:42" x14ac:dyDescent="0.35">
      <c r="B246" s="128"/>
      <c r="C246" s="136" t="s">
        <v>2283</v>
      </c>
      <c r="D246" s="137">
        <v>0</v>
      </c>
      <c r="E246" s="138">
        <v>8.8605870501368925E-3</v>
      </c>
      <c r="F246" s="138">
        <v>8.7384557326226353E-3</v>
      </c>
      <c r="G246" s="138">
        <v>8.6943684402307451E-3</v>
      </c>
      <c r="H246" s="138">
        <v>8.6505035772256843E-3</v>
      </c>
      <c r="I246" s="138">
        <v>8.6068600214058086E-3</v>
      </c>
      <c r="J246" s="138">
        <v>8.637402505461092E-3</v>
      </c>
      <c r="K246" s="138">
        <v>8.6811352367920317E-3</v>
      </c>
      <c r="L246" s="138">
        <v>8.7372487121995628E-3</v>
      </c>
      <c r="M246" s="138">
        <v>8.8049426640961267E-3</v>
      </c>
      <c r="N246" s="138">
        <v>8.8690326609895571E-3</v>
      </c>
      <c r="O246" s="138">
        <v>8.9256877957900882E-3</v>
      </c>
      <c r="P246" s="138">
        <v>8.9747824362933909E-3</v>
      </c>
      <c r="Q246" s="138">
        <v>9.0162247581913602E-3</v>
      </c>
      <c r="R246" s="139">
        <v>9.0499571195825669E-3</v>
      </c>
      <c r="S246" s="138">
        <v>9.0759560641999557E-3</v>
      </c>
      <c r="T246" s="138">
        <v>9.0942319598214093E-3</v>
      </c>
      <c r="U246" s="138">
        <v>9.1048282853968543E-3</v>
      </c>
      <c r="V246" s="138">
        <v>9.1078205869483814E-3</v>
      </c>
      <c r="W246" s="138">
        <v>9.10331512809197E-3</v>
      </c>
      <c r="X246" s="138">
        <v>9.0914472659408708E-3</v>
      </c>
      <c r="Y246" s="138">
        <v>9.0723795870725297E-3</v>
      </c>
      <c r="Z246" s="138">
        <v>9.0462998411070927E-3</v>
      </c>
      <c r="AA246" s="138">
        <v>9.0134187112335274E-3</v>
      </c>
      <c r="AB246" s="138">
        <v>8.973967461747924E-3</v>
      </c>
      <c r="AC246" s="138">
        <v>8.928195502393212E-3</v>
      </c>
      <c r="AD246" s="138">
        <v>8.8805166835344129E-3</v>
      </c>
      <c r="AE246" s="138">
        <v>8.8319340487024653E-3</v>
      </c>
      <c r="AF246" s="138">
        <v>8.7833787350769035E-3</v>
      </c>
      <c r="AG246" s="138">
        <v>8.7357092408584022E-3</v>
      </c>
      <c r="AH246" s="138">
        <v>8.6852721900132369E-3</v>
      </c>
      <c r="AI246" s="138">
        <v>8.6357663481405056E-3</v>
      </c>
      <c r="AJ246" s="138">
        <v>8.5870827109418412E-3</v>
      </c>
      <c r="AK246" s="138">
        <v>8.5391243327948649E-3</v>
      </c>
      <c r="AL246" s="138">
        <v>8.4918053848522437E-3</v>
      </c>
      <c r="AM246" s="138">
        <v>8.4450502996663446E-3</v>
      </c>
      <c r="AN246" s="138">
        <v>8.3987929913758551E-3</v>
      </c>
      <c r="AO246" s="138">
        <v>8.3529761421632497E-3</v>
      </c>
      <c r="AP246" s="137">
        <v>8.3075505471051619E-3</v>
      </c>
    </row>
    <row r="247" spans="2:42" x14ac:dyDescent="0.35">
      <c r="B247" s="128"/>
      <c r="C247" s="136" t="s">
        <v>2284</v>
      </c>
      <c r="D247" s="137">
        <v>0</v>
      </c>
      <c r="E247" s="138">
        <v>9.406757041034091E-3</v>
      </c>
      <c r="F247" s="138">
        <v>9.2986975371151855E-3</v>
      </c>
      <c r="G247" s="138">
        <v>9.2783451355397759E-3</v>
      </c>
      <c r="H247" s="138">
        <v>9.2580372800148466E-3</v>
      </c>
      <c r="I247" s="138">
        <v>9.2377738730408179E-3</v>
      </c>
      <c r="J247" s="138">
        <v>9.303308574095788E-3</v>
      </c>
      <c r="K247" s="138">
        <v>9.3833881066606832E-3</v>
      </c>
      <c r="L247" s="138">
        <v>9.4773030470024101E-3</v>
      </c>
      <c r="M247" s="138">
        <v>9.5820319383072595E-3</v>
      </c>
      <c r="N247" s="138">
        <v>9.6796171547188156E-3</v>
      </c>
      <c r="O247" s="138">
        <v>9.7697807554508621E-3</v>
      </c>
      <c r="P247" s="138">
        <v>9.8522747969776916E-3</v>
      </c>
      <c r="Q247" s="138">
        <v>9.9268832684525424E-3</v>
      </c>
      <c r="R247" s="139">
        <v>9.9934236997562334E-3</v>
      </c>
      <c r="S247" s="138">
        <v>1.0051748417600622E-2</v>
      </c>
      <c r="T247" s="138">
        <v>1.0101745431980272E-2</v>
      </c>
      <c r="U247" s="138">
        <v>1.0143338942559282E-2</v>
      </c>
      <c r="V247" s="138">
        <v>1.0176489462068087E-2</v>
      </c>
      <c r="W247" s="138">
        <v>1.0201193561232539E-2</v>
      </c>
      <c r="X247" s="138">
        <v>1.0217483246935064E-2</v>
      </c>
      <c r="Y247" s="138">
        <v>1.0225424992002383E-2</v>
      </c>
      <c r="Z247" s="138">
        <v>1.0225118441037647E-2</v>
      </c>
      <c r="AA247" s="138">
        <v>1.0216694821911657E-2</v>
      </c>
      <c r="AB247" s="138">
        <v>1.0200315096779796E-2</v>
      </c>
      <c r="AC247" s="138">
        <v>1.0176167889721499E-2</v>
      </c>
      <c r="AD247" s="138">
        <v>1.0149886450824186E-2</v>
      </c>
      <c r="AE247" s="138">
        <v>1.0122640541676777E-2</v>
      </c>
      <c r="AF247" s="138">
        <v>1.0095530500222856E-2</v>
      </c>
      <c r="AG247" s="138">
        <v>1.0069451716598446E-2</v>
      </c>
      <c r="AH247" s="138">
        <v>1.0044102870538566E-2</v>
      </c>
      <c r="AI247" s="138">
        <v>1.0019519888109034E-2</v>
      </c>
      <c r="AJ247" s="138">
        <v>9.9955878393118442E-3</v>
      </c>
      <c r="AK247" s="138">
        <v>9.9722037530850308E-3</v>
      </c>
      <c r="AL247" s="138">
        <v>9.9492758552277398E-3</v>
      </c>
      <c r="AM247" s="138">
        <v>9.9267228772417591E-3</v>
      </c>
      <c r="AN247" s="138">
        <v>9.9044734265552499E-3</v>
      </c>
      <c r="AO247" s="138">
        <v>9.8824654100423091E-3</v>
      </c>
      <c r="AP247" s="137">
        <v>9.8606455039916049E-3</v>
      </c>
    </row>
    <row r="248" spans="2:42" x14ac:dyDescent="0.35">
      <c r="B248" s="128"/>
      <c r="C248" s="136" t="s">
        <v>2285</v>
      </c>
      <c r="D248" s="137">
        <v>0</v>
      </c>
      <c r="E248" s="138">
        <v>1.0132134411669057E-2</v>
      </c>
      <c r="F248" s="138">
        <v>9.9976918706327425E-3</v>
      </c>
      <c r="G248" s="138">
        <v>9.9649870804555951E-3</v>
      </c>
      <c r="H248" s="138">
        <v>9.932389275302031E-3</v>
      </c>
      <c r="I248" s="138">
        <v>9.8998981051989926E-3</v>
      </c>
      <c r="J248" s="138">
        <v>9.9658513916874424E-3</v>
      </c>
      <c r="K248" s="138">
        <v>1.0046835940545853E-2</v>
      </c>
      <c r="L248" s="138">
        <v>1.0142040662729484E-2</v>
      </c>
      <c r="M248" s="138">
        <v>1.0241328932304599E-2</v>
      </c>
      <c r="N248" s="138">
        <v>1.033261208857081E-2</v>
      </c>
      <c r="O248" s="138">
        <v>1.0415641572103949E-2</v>
      </c>
      <c r="P248" s="138">
        <v>1.0490203840925617E-2</v>
      </c>
      <c r="Q248" s="138">
        <v>1.0556121930408034E-2</v>
      </c>
      <c r="R248" s="139">
        <v>1.0613256623503335E-2</v>
      </c>
      <c r="S248" s="138">
        <v>1.0661507215595998E-2</v>
      </c>
      <c r="T248" s="138">
        <v>1.0700811866351221E-2</v>
      </c>
      <c r="U248" s="138">
        <v>1.0731147539104037E-2</v>
      </c>
      <c r="V248" s="138">
        <v>1.0752529536346773E-2</v>
      </c>
      <c r="W248" s="138">
        <v>1.0765010647480647E-2</v>
      </c>
      <c r="X248" s="138">
        <v>1.076867993197796E-2</v>
      </c>
      <c r="Y248" s="138">
        <v>1.0763661167263117E-2</v>
      </c>
      <c r="Z248" s="138">
        <v>1.0750110995811052E-2</v>
      </c>
      <c r="AA248" s="138">
        <v>1.0728216810071699E-2</v>
      </c>
      <c r="AB248" s="138">
        <v>1.0698194416795889E-2</v>
      </c>
      <c r="AC248" s="138">
        <v>1.0660285524143711E-2</v>
      </c>
      <c r="AD248" s="138">
        <v>1.0620688569738091E-2</v>
      </c>
      <c r="AE248" s="138">
        <v>1.0580586714032046E-2</v>
      </c>
      <c r="AF248" s="138">
        <v>1.054108324081437E-2</v>
      </c>
      <c r="AG248" s="138">
        <v>1.0502686538535155E-2</v>
      </c>
      <c r="AH248" s="138">
        <v>1.0448101287270931E-2</v>
      </c>
      <c r="AI248" s="138">
        <v>1.0394757627647742E-2</v>
      </c>
      <c r="AJ248" s="138">
        <v>1.0342507821390656E-2</v>
      </c>
      <c r="AK248" s="138">
        <v>1.0291219585946089E-2</v>
      </c>
      <c r="AL248" s="138">
        <v>1.0240774895920767E-2</v>
      </c>
      <c r="AM248" s="138">
        <v>1.019106890063002E-2</v>
      </c>
      <c r="AN248" s="138">
        <v>1.0142008942428624E-2</v>
      </c>
      <c r="AO248" s="138">
        <v>1.0093513662838326E-2</v>
      </c>
      <c r="AP248" s="137">
        <v>1.004551218546338E-2</v>
      </c>
    </row>
    <row r="249" spans="2:42" x14ac:dyDescent="0.35">
      <c r="B249" s="128"/>
      <c r="C249" s="136" t="s">
        <v>2286</v>
      </c>
      <c r="D249" s="137">
        <v>0</v>
      </c>
      <c r="E249" s="138">
        <v>1.1167868229547819E-2</v>
      </c>
      <c r="F249" s="138">
        <v>1.0984938857403764E-2</v>
      </c>
      <c r="G249" s="138">
        <v>1.0925674745007448E-2</v>
      </c>
      <c r="H249" s="138">
        <v>1.0866730364478891E-2</v>
      </c>
      <c r="I249" s="138">
        <v>1.0808103990853982E-2</v>
      </c>
      <c r="J249" s="138">
        <v>1.0866607701752929E-2</v>
      </c>
      <c r="K249" s="138">
        <v>1.0940488116213036E-2</v>
      </c>
      <c r="L249" s="138">
        <v>1.102875264438335E-2</v>
      </c>
      <c r="M249" s="138">
        <v>1.1110124445046761E-2</v>
      </c>
      <c r="N249" s="138">
        <v>1.1182153616570397E-2</v>
      </c>
      <c r="O249" s="138">
        <v>1.1244676875682213E-2</v>
      </c>
      <c r="P249" s="138">
        <v>1.1297573634041476E-2</v>
      </c>
      <c r="Q249" s="138">
        <v>1.1340766530019501E-2</v>
      </c>
      <c r="R249" s="139">
        <v>1.1374221487927902E-2</v>
      </c>
      <c r="S249" s="138">
        <v>1.1397947311785729E-2</v>
      </c>
      <c r="T249" s="138">
        <v>1.1411994829819442E-2</v>
      </c>
      <c r="U249" s="138">
        <v>1.1416455614325976E-2</v>
      </c>
      <c r="V249" s="138">
        <v>1.1411460309056137E-2</v>
      </c>
      <c r="W249" s="138">
        <v>1.1397176602694436E-2</v>
      </c>
      <c r="X249" s="138">
        <v>1.137380689217563E-2</v>
      </c>
      <c r="Y249" s="138">
        <v>1.1341585683396231E-2</v>
      </c>
      <c r="Z249" s="138">
        <v>1.1300776779316051E-2</v>
      </c>
      <c r="AA249" s="138">
        <v>1.1251670306518373E-2</v>
      </c>
      <c r="AB249" s="138">
        <v>1.1194579631074493E-2</v>
      </c>
      <c r="AC249" s="138">
        <v>1.1129838213147187E-2</v>
      </c>
      <c r="AD249" s="138">
        <v>1.1064235713960379E-2</v>
      </c>
      <c r="AE249" s="138">
        <v>1.0998925330636674E-2</v>
      </c>
      <c r="AF249" s="138">
        <v>1.0934965446722908E-2</v>
      </c>
      <c r="AG249" s="138">
        <v>1.0872302606804189E-2</v>
      </c>
      <c r="AH249" s="138">
        <v>1.0785971354804054E-2</v>
      </c>
      <c r="AI249" s="138">
        <v>1.0701365927501906E-2</v>
      </c>
      <c r="AJ249" s="138">
        <v>1.0618317331901113E-2</v>
      </c>
      <c r="AK249" s="138">
        <v>1.0536674869048702E-2</v>
      </c>
      <c r="AL249" s="138">
        <v>1.0456304535321566E-2</v>
      </c>
      <c r="AM249" s="138">
        <v>1.0377087581728008E-2</v>
      </c>
      <c r="AN249" s="138">
        <v>1.0298919210912545E-2</v>
      </c>
      <c r="AO249" s="138">
        <v>1.0221707394662301E-2</v>
      </c>
      <c r="AP249" s="137">
        <v>1.0145371797320031E-2</v>
      </c>
    </row>
    <row r="250" spans="2:42" x14ac:dyDescent="0.35">
      <c r="B250" s="128"/>
      <c r="C250" s="136" t="s">
        <v>2287</v>
      </c>
      <c r="D250" s="137">
        <v>0</v>
      </c>
      <c r="E250" s="138">
        <v>7.6073090926563429E-4</v>
      </c>
      <c r="F250" s="138">
        <v>7.5364771620300161E-4</v>
      </c>
      <c r="G250" s="138">
        <v>7.4719845988778532E-4</v>
      </c>
      <c r="H250" s="138">
        <v>7.4080439236452733E-4</v>
      </c>
      <c r="I250" s="138">
        <v>7.3446504136129287E-4</v>
      </c>
      <c r="J250" s="138">
        <v>7.2871057106649252E-4</v>
      </c>
      <c r="K250" s="138">
        <v>7.2440656213820201E-4</v>
      </c>
      <c r="L250" s="138">
        <v>7.2144333020600837E-4</v>
      </c>
      <c r="M250" s="138">
        <v>7.1972045798079551E-4</v>
      </c>
      <c r="N250" s="138">
        <v>7.1914477036583635E-4</v>
      </c>
      <c r="O250" s="138">
        <v>7.196285573106508E-4</v>
      </c>
      <c r="P250" s="138">
        <v>7.2108800596023441E-4</v>
      </c>
      <c r="Q250" s="138">
        <v>7.2344181480732406E-4</v>
      </c>
      <c r="R250" s="139">
        <v>7.2534637446277348E-4</v>
      </c>
      <c r="S250" s="138">
        <v>7.2659814712431117E-4</v>
      </c>
      <c r="T250" s="138">
        <v>7.2720129415555215E-4</v>
      </c>
      <c r="U250" s="138">
        <v>7.271628529370354E-4</v>
      </c>
      <c r="V250" s="138">
        <v>7.2649261141356585E-4</v>
      </c>
      <c r="W250" s="138">
        <v>7.2520295636896459E-4</v>
      </c>
      <c r="X250" s="138">
        <v>7.2330869882934626E-4</v>
      </c>
      <c r="Y250" s="138">
        <v>7.2082688029190668E-4</v>
      </c>
      <c r="Z250" s="138">
        <v>7.177765636594049E-4</v>
      </c>
      <c r="AA250" s="138">
        <v>7.1417861283285824E-4</v>
      </c>
      <c r="AB250" s="138">
        <v>7.1005546488231235E-4</v>
      </c>
      <c r="AC250" s="138">
        <v>7.0543089858734163E-4</v>
      </c>
      <c r="AD250" s="138">
        <v>7.0035561765954401E-4</v>
      </c>
      <c r="AE250" s="138">
        <v>6.9492374631359617E-4</v>
      </c>
      <c r="AF250" s="138">
        <v>6.8922504262775757E-4</v>
      </c>
      <c r="AG250" s="138">
        <v>6.8334397315288227E-4</v>
      </c>
      <c r="AH250" s="138">
        <v>6.771313074376516E-4</v>
      </c>
      <c r="AI250" s="138">
        <v>6.7089477486876811E-4</v>
      </c>
      <c r="AJ250" s="138">
        <v>6.6469995889514139E-4</v>
      </c>
      <c r="AK250" s="138">
        <v>6.586060485153359E-4</v>
      </c>
      <c r="AL250" s="138">
        <v>6.5261236966979543E-4</v>
      </c>
      <c r="AM250" s="138">
        <v>6.4671034530031286E-4</v>
      </c>
      <c r="AN250" s="138">
        <v>6.4089240087235745E-4</v>
      </c>
      <c r="AO250" s="138">
        <v>6.3515187384759425E-4</v>
      </c>
      <c r="AP250" s="137">
        <v>6.2948293163565458E-4</v>
      </c>
    </row>
    <row r="251" spans="2:42" x14ac:dyDescent="0.35">
      <c r="B251" s="128"/>
      <c r="C251" s="136" t="s">
        <v>2288</v>
      </c>
      <c r="D251" s="137">
        <v>0</v>
      </c>
      <c r="E251" s="138">
        <v>1.2208838537249064E-3</v>
      </c>
      <c r="F251" s="138">
        <v>1.213641472279411E-3</v>
      </c>
      <c r="G251" s="138">
        <v>1.2079149788477527E-3</v>
      </c>
      <c r="H251" s="138">
        <v>1.2022155055268701E-3</v>
      </c>
      <c r="I251" s="138">
        <v>1.1965429248240148E-3</v>
      </c>
      <c r="J251" s="138">
        <v>1.1923170367611061E-3</v>
      </c>
      <c r="K251" s="138">
        <v>1.190397316920781E-3</v>
      </c>
      <c r="L251" s="138">
        <v>1.1906409668653785E-3</v>
      </c>
      <c r="M251" s="138">
        <v>1.1929164319252664E-3</v>
      </c>
      <c r="N251" s="138">
        <v>1.1971004848646209E-3</v>
      </c>
      <c r="O251" s="138">
        <v>1.2030755806970292E-3</v>
      </c>
      <c r="P251" s="138">
        <v>1.2107274382176746E-3</v>
      </c>
      <c r="Q251" s="138">
        <v>1.2197012705414967E-3</v>
      </c>
      <c r="R251" s="139">
        <v>1.2276586453737822E-3</v>
      </c>
      <c r="S251" s="138">
        <v>1.2345816882874041E-3</v>
      </c>
      <c r="T251" s="138">
        <v>1.2404571288729689E-3</v>
      </c>
      <c r="U251" s="138">
        <v>1.2452763589459665E-3</v>
      </c>
      <c r="V251" s="138">
        <v>1.2490354402472385E-3</v>
      </c>
      <c r="W251" s="138">
        <v>1.2517350623764893E-3</v>
      </c>
      <c r="X251" s="138">
        <v>1.2533804526629212E-3</v>
      </c>
      <c r="Y251" s="138">
        <v>1.2539812405715737E-3</v>
      </c>
      <c r="Z251" s="138">
        <v>1.2535512800430403E-3</v>
      </c>
      <c r="AA251" s="138">
        <v>1.2521084338469838E-3</v>
      </c>
      <c r="AB251" s="138">
        <v>1.2496743245808005E-3</v>
      </c>
      <c r="AC251" s="138">
        <v>1.2462740573541556E-3</v>
      </c>
      <c r="AD251" s="138">
        <v>1.2420171039721497E-3</v>
      </c>
      <c r="AE251" s="138">
        <v>1.2370667622163881E-3</v>
      </c>
      <c r="AF251" s="138">
        <v>1.2315816588534235E-3</v>
      </c>
      <c r="AG251" s="138">
        <v>1.2257137948021857E-3</v>
      </c>
      <c r="AH251" s="138">
        <v>1.2160548154081627E-3</v>
      </c>
      <c r="AI251" s="138">
        <v>1.2063947646640096E-3</v>
      </c>
      <c r="AJ251" s="138">
        <v>1.1968535073594237E-3</v>
      </c>
      <c r="AK251" s="138">
        <v>1.1875270925569084E-3</v>
      </c>
      <c r="AL251" s="138">
        <v>1.178393633166648E-3</v>
      </c>
      <c r="AM251" s="138">
        <v>1.1694335351890019E-3</v>
      </c>
      <c r="AN251" s="138">
        <v>1.1606292942925403E-3</v>
      </c>
      <c r="AO251" s="138">
        <v>1.1519653135179766E-3</v>
      </c>
      <c r="AP251" s="137">
        <v>1.1434277392721396E-3</v>
      </c>
    </row>
    <row r="252" spans="2:42" x14ac:dyDescent="0.35">
      <c r="B252" s="128"/>
      <c r="C252" s="136" t="s">
        <v>2289</v>
      </c>
      <c r="D252" s="137">
        <v>0</v>
      </c>
      <c r="E252" s="138">
        <v>6.598245175798721E-3</v>
      </c>
      <c r="F252" s="138">
        <v>6.4917547084770415E-3</v>
      </c>
      <c r="G252" s="138">
        <v>6.4291257924106553E-3</v>
      </c>
      <c r="H252" s="138">
        <v>6.3671010860385339E-3</v>
      </c>
      <c r="I252" s="138">
        <v>6.3056747602744084E-3</v>
      </c>
      <c r="J252" s="138">
        <v>6.2840841488738157E-3</v>
      </c>
      <c r="K252" s="138">
        <v>6.2726195673089144E-3</v>
      </c>
      <c r="L252" s="138">
        <v>6.2704820098192253E-3</v>
      </c>
      <c r="M252" s="138">
        <v>6.276911472342747E-3</v>
      </c>
      <c r="N252" s="138">
        <v>6.2911745379590654E-3</v>
      </c>
      <c r="O252" s="138">
        <v>6.304294169796153E-3</v>
      </c>
      <c r="P252" s="138">
        <v>6.3116372215133035E-3</v>
      </c>
      <c r="Q252" s="138">
        <v>6.3132548732409569E-3</v>
      </c>
      <c r="R252" s="139">
        <v>6.3092238811893594E-3</v>
      </c>
      <c r="S252" s="138">
        <v>6.2996453047550862E-3</v>
      </c>
      <c r="T252" s="138">
        <v>6.2846430041234467E-3</v>
      </c>
      <c r="U252" s="138">
        <v>6.2643619417382468E-3</v>
      </c>
      <c r="V252" s="138">
        <v>6.2389663233291693E-3</v>
      </c>
      <c r="W252" s="138">
        <v>6.2086376154262494E-3</v>
      </c>
      <c r="X252" s="138">
        <v>6.173572476486572E-3</v>
      </c>
      <c r="Y252" s="138">
        <v>6.1339806379846866E-3</v>
      </c>
      <c r="Z252" s="138">
        <v>6.0900827701806815E-3</v>
      </c>
      <c r="AA252" s="138">
        <v>6.0421083649069614E-3</v>
      </c>
      <c r="AB252" s="138">
        <v>5.9902936647499606E-3</v>
      </c>
      <c r="AC252" s="138">
        <v>5.9348796645966812E-3</v>
      </c>
      <c r="AD252" s="138">
        <v>5.877928068508299E-3</v>
      </c>
      <c r="AE252" s="138">
        <v>5.8201195179860468E-3</v>
      </c>
      <c r="AF252" s="138">
        <v>5.762077380566626E-3</v>
      </c>
      <c r="AG252" s="138">
        <v>5.7043671214726524E-3</v>
      </c>
      <c r="AH252" s="138">
        <v>5.6525676632501682E-3</v>
      </c>
      <c r="AI252" s="138">
        <v>5.6015487696361201E-3</v>
      </c>
      <c r="AJ252" s="138">
        <v>5.5512442882897665E-3</v>
      </c>
      <c r="AK252" s="138">
        <v>5.5015961175664428E-3</v>
      </c>
      <c r="AL252" s="138">
        <v>5.4525534827460078E-3</v>
      </c>
      <c r="AM252" s="138">
        <v>5.4040722779797124E-3</v>
      </c>
      <c r="AN252" s="138">
        <v>5.3561144663566472E-3</v>
      </c>
      <c r="AO252" s="138">
        <v>5.3086475316208529E-3</v>
      </c>
      <c r="AP252" s="137">
        <v>5.2616439760180701E-3</v>
      </c>
    </row>
    <row r="253" spans="2:42" x14ac:dyDescent="0.35">
      <c r="B253" s="128"/>
      <c r="C253" s="136" t="s">
        <v>2290</v>
      </c>
      <c r="D253" s="137">
        <v>0</v>
      </c>
      <c r="E253" s="138">
        <v>3.0091210443876902E-3</v>
      </c>
      <c r="F253" s="138">
        <v>2.9839077960054838E-3</v>
      </c>
      <c r="G253" s="138">
        <v>2.9678095136847289E-3</v>
      </c>
      <c r="H253" s="138">
        <v>2.9517980821353101E-3</v>
      </c>
      <c r="I253" s="138">
        <v>2.9358730327944125E-3</v>
      </c>
      <c r="J253" s="138">
        <v>2.9285854684730295E-3</v>
      </c>
      <c r="K253" s="138">
        <v>2.9266584211682387E-3</v>
      </c>
      <c r="L253" s="138">
        <v>2.9297526303755589E-3</v>
      </c>
      <c r="M253" s="138">
        <v>2.9375512530498311E-3</v>
      </c>
      <c r="N253" s="138">
        <v>2.9497532082173581E-3</v>
      </c>
      <c r="O253" s="138">
        <v>2.9660671336222055E-3</v>
      </c>
      <c r="P253" s="138">
        <v>2.9862058736999843E-3</v>
      </c>
      <c r="Q253" s="138">
        <v>3.0040199446834362E-3</v>
      </c>
      <c r="R253" s="139">
        <v>3.0192688227209672E-3</v>
      </c>
      <c r="S253" s="138">
        <v>3.0319269260173109E-3</v>
      </c>
      <c r="T253" s="138">
        <v>3.0419802699856863E-3</v>
      </c>
      <c r="U253" s="138">
        <v>3.0494264104303122E-3</v>
      </c>
      <c r="V253" s="138">
        <v>3.0542742643503581E-3</v>
      </c>
      <c r="W253" s="138">
        <v>3.0565438140366589E-3</v>
      </c>
      <c r="X253" s="138">
        <v>3.0562657022568641E-3</v>
      </c>
      <c r="Y253" s="138">
        <v>3.0534807281731237E-3</v>
      </c>
      <c r="Z253" s="138">
        <v>3.0482392551636909E-3</v>
      </c>
      <c r="AA253" s="138">
        <v>3.0406005428952345E-3</v>
      </c>
      <c r="AB253" s="138">
        <v>3.0306320168004336E-3</v>
      </c>
      <c r="AC253" s="138">
        <v>3.0184084885546345E-3</v>
      </c>
      <c r="AD253" s="138">
        <v>3.0044863681297908E-3</v>
      </c>
      <c r="AE253" s="138">
        <v>2.9892528780817748E-3</v>
      </c>
      <c r="AF253" s="138">
        <v>2.9730782221008131E-3</v>
      </c>
      <c r="AG253" s="138">
        <v>2.9563121736645936E-3</v>
      </c>
      <c r="AH253" s="138">
        <v>2.9325294487624527E-3</v>
      </c>
      <c r="AI253" s="138">
        <v>2.9089860190946609E-3</v>
      </c>
      <c r="AJ253" s="138">
        <v>2.885947227293711E-3</v>
      </c>
      <c r="AK253" s="138">
        <v>2.863371609451406E-3</v>
      </c>
      <c r="AL253" s="138">
        <v>2.8412130569877682E-3</v>
      </c>
      <c r="AM253" s="138">
        <v>2.8194304345254126E-3</v>
      </c>
      <c r="AN253" s="138">
        <v>2.7979871453168454E-3</v>
      </c>
      <c r="AO253" s="138">
        <v>2.7768507398227386E-3</v>
      </c>
      <c r="AP253" s="137">
        <v>2.7559925618561541E-3</v>
      </c>
    </row>
    <row r="254" spans="2:42" x14ac:dyDescent="0.35">
      <c r="B254" s="128"/>
      <c r="C254" s="136" t="s">
        <v>2291</v>
      </c>
      <c r="D254" s="137">
        <v>0</v>
      </c>
      <c r="E254" s="138">
        <v>5.365475837663977E-3</v>
      </c>
      <c r="F254" s="138">
        <v>5.2853542068368653E-3</v>
      </c>
      <c r="G254" s="138">
        <v>5.2343639861852963E-3</v>
      </c>
      <c r="H254" s="138">
        <v>5.1838656914293905E-3</v>
      </c>
      <c r="I254" s="138">
        <v>5.1338545767358546E-3</v>
      </c>
      <c r="J254" s="138">
        <v>5.110308415706497E-3</v>
      </c>
      <c r="K254" s="138">
        <v>5.0953976183664854E-3</v>
      </c>
      <c r="L254" s="138">
        <v>5.0884445347508106E-3</v>
      </c>
      <c r="M254" s="138">
        <v>5.0888104808689671E-3</v>
      </c>
      <c r="N254" s="138">
        <v>5.0958848079516702E-3</v>
      </c>
      <c r="O254" s="138">
        <v>5.1083897661208617E-3</v>
      </c>
      <c r="P254" s="138">
        <v>5.1162001477916344E-3</v>
      </c>
      <c r="Q254" s="138">
        <v>5.1193489796747928E-3</v>
      </c>
      <c r="R254" s="139">
        <v>5.1178903794601004E-3</v>
      </c>
      <c r="S254" s="138">
        <v>5.1118986044923972E-3</v>
      </c>
      <c r="T254" s="138">
        <v>5.1014669043326979E-3</v>
      </c>
      <c r="U254" s="138">
        <v>5.086706203273666E-3</v>
      </c>
      <c r="V254" s="138">
        <v>5.0677436411069397E-3</v>
      </c>
      <c r="W254" s="138">
        <v>5.0447210017903399E-3</v>
      </c>
      <c r="X254" s="138">
        <v>5.0177930601519273E-3</v>
      </c>
      <c r="Y254" s="138">
        <v>4.9871258764436497E-3</v>
      </c>
      <c r="Z254" s="138">
        <v>4.9528950674960354E-3</v>
      </c>
      <c r="AA254" s="138">
        <v>4.9152840815247121E-3</v>
      </c>
      <c r="AB254" s="138">
        <v>4.8744825014117666E-3</v>
      </c>
      <c r="AC254" s="138">
        <v>4.830684398650446E-3</v>
      </c>
      <c r="AD254" s="138">
        <v>4.785291665143074E-3</v>
      </c>
      <c r="AE254" s="138">
        <v>4.7388807475943632E-3</v>
      </c>
      <c r="AF254" s="138">
        <v>4.691983081838943E-3</v>
      </c>
      <c r="AG254" s="138">
        <v>4.6450836029795833E-3</v>
      </c>
      <c r="AH254" s="138">
        <v>4.6027499813024774E-3</v>
      </c>
      <c r="AI254" s="138">
        <v>4.5610766865622383E-3</v>
      </c>
      <c r="AJ254" s="138">
        <v>4.5200070321847188E-3</v>
      </c>
      <c r="AK254" s="138">
        <v>4.4794911322981476E-3</v>
      </c>
      <c r="AL254" s="138">
        <v>4.4394852893371358E-3</v>
      </c>
      <c r="AM254" s="138">
        <v>4.3999514379811791E-3</v>
      </c>
      <c r="AN254" s="138">
        <v>4.3608566388116223E-3</v>
      </c>
      <c r="AO254" s="138">
        <v>4.3221726160604657E-3</v>
      </c>
      <c r="AP254" s="137">
        <v>4.2838753346539126E-3</v>
      </c>
    </row>
    <row r="255" spans="2:42" x14ac:dyDescent="0.35">
      <c r="B255" s="128"/>
      <c r="C255" s="136" t="s">
        <v>2292</v>
      </c>
      <c r="D255" s="137">
        <v>0</v>
      </c>
      <c r="E255" s="138">
        <v>4.7506679002463689E-3</v>
      </c>
      <c r="F255" s="138">
        <v>4.7178569668950973E-3</v>
      </c>
      <c r="G255" s="138">
        <v>4.707530819691972E-3</v>
      </c>
      <c r="H255" s="138">
        <v>4.6972272737073259E-3</v>
      </c>
      <c r="I255" s="138">
        <v>4.6869462794730402E-3</v>
      </c>
      <c r="J255" s="138">
        <v>4.6986619626481823E-3</v>
      </c>
      <c r="K255" s="138">
        <v>4.7186492345456243E-3</v>
      </c>
      <c r="L255" s="138">
        <v>4.7464973166181732E-3</v>
      </c>
      <c r="M255" s="138">
        <v>4.7818140661063414E-3</v>
      </c>
      <c r="N255" s="138">
        <v>4.8242164069304764E-3</v>
      </c>
      <c r="O255" s="138">
        <v>4.8733212867906987E-3</v>
      </c>
      <c r="P255" s="138">
        <v>4.9203423644066822E-3</v>
      </c>
      <c r="Q255" s="138">
        <v>4.9635337074643536E-3</v>
      </c>
      <c r="R255" s="139">
        <v>5.0027798529364981E-3</v>
      </c>
      <c r="S255" s="138">
        <v>5.0379819967260545E-3</v>
      </c>
      <c r="T255" s="138">
        <v>5.0690586979598015E-3</v>
      </c>
      <c r="U255" s="138">
        <v>5.0959463994809358E-3</v>
      </c>
      <c r="V255" s="138">
        <v>5.1185997578457121E-3</v>
      </c>
      <c r="W255" s="138">
        <v>5.1369917798897982E-3</v>
      </c>
      <c r="X255" s="138">
        <v>5.1511137667154061E-3</v>
      </c>
      <c r="Y255" s="138">
        <v>5.1609750696431454E-3</v>
      </c>
      <c r="Z255" s="138">
        <v>5.1666026661613962E-3</v>
      </c>
      <c r="AA255" s="138">
        <v>5.1680405670904541E-3</v>
      </c>
      <c r="AB255" s="138">
        <v>5.1653490689733371E-3</v>
      </c>
      <c r="AC255" s="138">
        <v>5.1586038680429365E-3</v>
      </c>
      <c r="AD255" s="138">
        <v>5.1492902121392228E-3</v>
      </c>
      <c r="AE255" s="138">
        <v>5.1380571243081537E-3</v>
      </c>
      <c r="AF255" s="138">
        <v>5.1255293599296809E-3</v>
      </c>
      <c r="AG255" s="138">
        <v>5.1123020968171463E-3</v>
      </c>
      <c r="AH255" s="138">
        <v>5.0988563126458577E-3</v>
      </c>
      <c r="AI255" s="138">
        <v>5.0858030197464882E-3</v>
      </c>
      <c r="AJ255" s="138">
        <v>5.0731668517650375E-3</v>
      </c>
      <c r="AK255" s="138">
        <v>5.0608869696274648E-3</v>
      </c>
      <c r="AL255" s="138">
        <v>5.048908765513116E-3</v>
      </c>
      <c r="AM255" s="138">
        <v>5.0371834595269735E-3</v>
      </c>
      <c r="AN255" s="138">
        <v>5.0256677346628646E-3</v>
      </c>
      <c r="AO255" s="138">
        <v>5.0143234048761805E-3</v>
      </c>
      <c r="AP255" s="137">
        <v>5.0031171118693875E-3</v>
      </c>
    </row>
    <row r="256" spans="2:42" x14ac:dyDescent="0.35">
      <c r="B256" s="128"/>
      <c r="C256" s="136" t="s">
        <v>2293</v>
      </c>
      <c r="D256" s="137">
        <v>0</v>
      </c>
      <c r="E256" s="138">
        <v>2.9305832295545899E-4</v>
      </c>
      <c r="F256" s="138">
        <v>2.9149435906492054E-4</v>
      </c>
      <c r="G256" s="138">
        <v>2.9002371053938003E-4</v>
      </c>
      <c r="H256" s="138">
        <v>2.8856048173576016E-4</v>
      </c>
      <c r="I256" s="138">
        <v>2.8710463522004968E-4</v>
      </c>
      <c r="J256" s="138">
        <v>2.8573775648988396E-4</v>
      </c>
      <c r="K256" s="138">
        <v>2.8493987630196161E-4</v>
      </c>
      <c r="L256" s="138">
        <v>2.8467465884715495E-4</v>
      </c>
      <c r="M256" s="138">
        <v>2.8490886102754804E-4</v>
      </c>
      <c r="N256" s="138">
        <v>2.8561159405700429E-4</v>
      </c>
      <c r="O256" s="138">
        <v>2.8675365852785833E-4</v>
      </c>
      <c r="P256" s="138">
        <v>2.8830694025904001E-4</v>
      </c>
      <c r="Q256" s="138">
        <v>2.9024385810586445E-4</v>
      </c>
      <c r="R256" s="139">
        <v>2.9215784980303174E-4</v>
      </c>
      <c r="S256" s="138">
        <v>2.9382489001799782E-4</v>
      </c>
      <c r="T256" s="138">
        <v>2.9524171047260638E-4</v>
      </c>
      <c r="U256" s="138">
        <v>2.9640616147084281E-4</v>
      </c>
      <c r="V256" s="138">
        <v>2.9731721481703668E-4</v>
      </c>
      <c r="W256" s="138">
        <v>2.9797495470725558E-4</v>
      </c>
      <c r="X256" s="138">
        <v>2.9838055698505535E-4</v>
      </c>
      <c r="Y256" s="138">
        <v>2.9853625737124976E-4</v>
      </c>
      <c r="Z256" s="138">
        <v>2.9844530947321701E-4</v>
      </c>
      <c r="AA256" s="138">
        <v>2.9811193354729035E-4</v>
      </c>
      <c r="AB256" s="138">
        <v>2.9754125712407308E-4</v>
      </c>
      <c r="AC256" s="138">
        <v>2.967392487085966E-4</v>
      </c>
      <c r="AD256" s="138">
        <v>2.9571724832507575E-4</v>
      </c>
      <c r="AE256" s="138">
        <v>2.9451447444213115E-4</v>
      </c>
      <c r="AF256" s="138">
        <v>2.9316921563251778E-4</v>
      </c>
      <c r="AG256" s="138">
        <v>2.9171831339825369E-4</v>
      </c>
      <c r="AH256" s="138">
        <v>2.9007252687300903E-4</v>
      </c>
      <c r="AI256" s="138">
        <v>2.8839234056794076E-4</v>
      </c>
      <c r="AJ256" s="138">
        <v>2.8670828772495101E-4</v>
      </c>
      <c r="AK256" s="138">
        <v>2.8504852241460288E-4</v>
      </c>
      <c r="AL256" s="138">
        <v>2.8342011545743061E-4</v>
      </c>
      <c r="AM256" s="138">
        <v>2.8181940074806954E-4</v>
      </c>
      <c r="AN256" s="138">
        <v>2.802431147627084E-4</v>
      </c>
      <c r="AO256" s="138">
        <v>2.7868836500199545E-4</v>
      </c>
      <c r="AP256" s="137">
        <v>2.7715260135824816E-4</v>
      </c>
    </row>
    <row r="257" spans="2:42" x14ac:dyDescent="0.35">
      <c r="B257" s="128"/>
      <c r="C257" s="136" t="s">
        <v>2294</v>
      </c>
      <c r="D257" s="137">
        <v>0</v>
      </c>
      <c r="E257" s="138">
        <v>5.9609808509309119E-3</v>
      </c>
      <c r="F257" s="138">
        <v>5.8494761546964771E-3</v>
      </c>
      <c r="G257" s="138">
        <v>5.7742736101898022E-3</v>
      </c>
      <c r="H257" s="138">
        <v>5.700037891181807E-3</v>
      </c>
      <c r="I257" s="138">
        <v>5.6267565678863578E-3</v>
      </c>
      <c r="J257" s="138">
        <v>5.5854412421746467E-3</v>
      </c>
      <c r="K257" s="138">
        <v>5.5534330255174458E-3</v>
      </c>
      <c r="L257" s="138">
        <v>5.5298997609896771E-3</v>
      </c>
      <c r="M257" s="138">
        <v>5.5140611468897094E-3</v>
      </c>
      <c r="N257" s="138">
        <v>5.5051765748769564E-3</v>
      </c>
      <c r="O257" s="138">
        <v>5.49908980875653E-3</v>
      </c>
      <c r="P257" s="138">
        <v>5.487815045215198E-3</v>
      </c>
      <c r="Q257" s="138">
        <v>5.4714762257804892E-3</v>
      </c>
      <c r="R257" s="139">
        <v>5.4502185865953675E-3</v>
      </c>
      <c r="S257" s="138">
        <v>5.4242067070354562E-3</v>
      </c>
      <c r="T257" s="138">
        <v>5.393622421455798E-3</v>
      </c>
      <c r="U257" s="138">
        <v>5.3586626360501129E-3</v>
      </c>
      <c r="V257" s="138">
        <v>5.3195370920066177E-3</v>
      </c>
      <c r="W257" s="138">
        <v>5.2764661142803261E-3</v>
      </c>
      <c r="X257" s="138">
        <v>5.2296783825314698E-3</v>
      </c>
      <c r="Y257" s="138">
        <v>5.1794087572831892E-3</v>
      </c>
      <c r="Z257" s="138">
        <v>5.1258961903184585E-3</v>
      </c>
      <c r="AA257" s="138">
        <v>5.0693817439554142E-3</v>
      </c>
      <c r="AB257" s="138">
        <v>5.0101067392914183E-3</v>
      </c>
      <c r="AC257" s="138">
        <v>4.9483110489528291E-3</v>
      </c>
      <c r="AD257" s="138">
        <v>4.8854874324097209E-3</v>
      </c>
      <c r="AE257" s="138">
        <v>4.8221977797595463E-3</v>
      </c>
      <c r="AF257" s="138">
        <v>4.7589496899978186E-3</v>
      </c>
      <c r="AG257" s="138">
        <v>4.6961968149198388E-3</v>
      </c>
      <c r="AH257" s="138">
        <v>4.6317545353242598E-3</v>
      </c>
      <c r="AI257" s="138">
        <v>4.5685437212336071E-3</v>
      </c>
      <c r="AJ257" s="138">
        <v>4.5064866906902208E-3</v>
      </c>
      <c r="AK257" s="138">
        <v>4.445514625613909E-3</v>
      </c>
      <c r="AL257" s="138">
        <v>4.3855666507692627E-3</v>
      </c>
      <c r="AM257" s="138">
        <v>4.32658900783382E-3</v>
      </c>
      <c r="AN257" s="138">
        <v>4.2685343131408987E-3</v>
      </c>
      <c r="AO257" s="138">
        <v>4.2113608893536245E-3</v>
      </c>
      <c r="AP257" s="137">
        <v>4.1550321627285818E-3</v>
      </c>
    </row>
    <row r="258" spans="2:42" x14ac:dyDescent="0.35">
      <c r="B258" s="128"/>
      <c r="C258" s="136" t="s">
        <v>2295</v>
      </c>
      <c r="D258" s="137">
        <v>0</v>
      </c>
      <c r="E258" s="138">
        <v>9.3464310123083198E-3</v>
      </c>
      <c r="F258" s="138">
        <v>9.2390525151205653E-3</v>
      </c>
      <c r="G258" s="138">
        <v>9.2182677504338492E-3</v>
      </c>
      <c r="H258" s="138">
        <v>9.1975297444859081E-3</v>
      </c>
      <c r="I258" s="138">
        <v>9.1768383920852858E-3</v>
      </c>
      <c r="J258" s="138">
        <v>9.2408041802630216E-3</v>
      </c>
      <c r="K258" s="138">
        <v>9.319224599833701E-3</v>
      </c>
      <c r="L258" s="138">
        <v>9.4113908060545395E-3</v>
      </c>
      <c r="M258" s="138">
        <v>9.5148854594946722E-3</v>
      </c>
      <c r="N258" s="138">
        <v>9.6112704558423134E-3</v>
      </c>
      <c r="O258" s="138">
        <v>9.7002716529682904E-3</v>
      </c>
      <c r="P258" s="138">
        <v>9.7816448275497916E-3</v>
      </c>
      <c r="Q258" s="138">
        <v>9.8551775779965548E-3</v>
      </c>
      <c r="R258" s="139">
        <v>9.9206909004320686E-3</v>
      </c>
      <c r="S258" s="138">
        <v>9.9780404137177377E-3</v>
      </c>
      <c r="T258" s="138">
        <v>1.0027117216367478E-2</v>
      </c>
      <c r="U258" s="138">
        <v>1.0067848365467999E-2</v>
      </c>
      <c r="V258" s="138">
        <v>1.0100196975166694E-2</v>
      </c>
      <c r="W258" s="138">
        <v>1.0124161939680815E-2</v>
      </c>
      <c r="X258" s="138">
        <v>1.0139777292891233E-2</v>
      </c>
      <c r="Y258" s="138">
        <v>1.014711122320104E-2</v>
      </c>
      <c r="Z258" s="138">
        <v>1.0146264768278212E-2</v>
      </c>
      <c r="AA258" s="138">
        <v>1.0137370219409953E-2</v>
      </c>
      <c r="AB258" s="138">
        <v>1.0120589269359628E-2</v>
      </c>
      <c r="AC258" s="138">
        <v>1.0096110940760968E-2</v>
      </c>
      <c r="AD258" s="138">
        <v>1.0069483059504133E-2</v>
      </c>
      <c r="AE258" s="138">
        <v>1.0041866944259115E-2</v>
      </c>
      <c r="AF258" s="138">
        <v>1.001435488081619E-2</v>
      </c>
      <c r="AG258" s="138">
        <v>9.9878697773668791E-3</v>
      </c>
      <c r="AH258" s="138">
        <v>9.9644034807200611E-3</v>
      </c>
      <c r="AI258" s="138">
        <v>9.9416542154091483E-3</v>
      </c>
      <c r="AJ258" s="138">
        <v>9.9195112837616745E-3</v>
      </c>
      <c r="AK258" s="138">
        <v>9.8978755841476074E-3</v>
      </c>
      <c r="AL258" s="138">
        <v>9.8766588870839236E-3</v>
      </c>
      <c r="AM258" s="138">
        <v>9.8557831780779412E-3</v>
      </c>
      <c r="AN258" s="138">
        <v>9.8351800582408486E-3</v>
      </c>
      <c r="AO258" s="138">
        <v>9.8147901950669299E-3</v>
      </c>
      <c r="AP258" s="137">
        <v>9.7945628169438109E-3</v>
      </c>
    </row>
    <row r="259" spans="2:42" x14ac:dyDescent="0.35">
      <c r="B259" s="128"/>
      <c r="C259" s="136" t="s">
        <v>2296</v>
      </c>
      <c r="D259" s="137">
        <v>0</v>
      </c>
      <c r="E259" s="138">
        <v>3.6711901691638218E-3</v>
      </c>
      <c r="F259" s="138">
        <v>3.6178984211243945E-3</v>
      </c>
      <c r="G259" s="138">
        <v>3.5784694559946469E-3</v>
      </c>
      <c r="H259" s="138">
        <v>3.5394701998036921E-3</v>
      </c>
      <c r="I259" s="138">
        <v>3.5008959694518985E-3</v>
      </c>
      <c r="J259" s="138">
        <v>3.4747743805271843E-3</v>
      </c>
      <c r="K259" s="138">
        <v>3.4549476061780712E-3</v>
      </c>
      <c r="L259" s="138">
        <v>3.440896602227678E-3</v>
      </c>
      <c r="M259" s="138">
        <v>3.4321392808028101E-3</v>
      </c>
      <c r="N259" s="138">
        <v>3.428221981985289E-3</v>
      </c>
      <c r="O259" s="138">
        <v>3.4287120747409344E-3</v>
      </c>
      <c r="P259" s="138">
        <v>3.4314704933899637E-3</v>
      </c>
      <c r="Q259" s="138">
        <v>3.4310424542912891E-3</v>
      </c>
      <c r="R259" s="139">
        <v>3.4274754401460448E-3</v>
      </c>
      <c r="S259" s="138">
        <v>3.420830691248879E-3</v>
      </c>
      <c r="T259" s="138">
        <v>3.4111823026985598E-3</v>
      </c>
      <c r="U259" s="138">
        <v>3.3986162101969333E-3</v>
      </c>
      <c r="V259" s="138">
        <v>3.3832290859999075E-3</v>
      </c>
      <c r="W259" s="138">
        <v>3.3651271672087819E-3</v>
      </c>
      <c r="X259" s="138">
        <v>3.3444250385803449E-3</v>
      </c>
      <c r="Y259" s="138">
        <v>3.3212443914398719E-3</v>
      </c>
      <c r="Z259" s="138">
        <v>3.2957127791717728E-3</v>
      </c>
      <c r="AA259" s="138">
        <v>3.2679623882206793E-3</v>
      </c>
      <c r="AB259" s="138">
        <v>3.2381288416523635E-3</v>
      </c>
      <c r="AC259" s="138">
        <v>3.206350050193053E-3</v>
      </c>
      <c r="AD259" s="138">
        <v>3.1732950244211418E-3</v>
      </c>
      <c r="AE259" s="138">
        <v>3.1393630876139699E-3</v>
      </c>
      <c r="AF259" s="138">
        <v>3.1049235316382255E-3</v>
      </c>
      <c r="AG259" s="138">
        <v>3.0703140266616887E-3</v>
      </c>
      <c r="AH259" s="138">
        <v>3.0351558214245801E-3</v>
      </c>
      <c r="AI259" s="138">
        <v>3.0004332831418796E-3</v>
      </c>
      <c r="AJ259" s="138">
        <v>2.9663206671821942E-3</v>
      </c>
      <c r="AK259" s="138">
        <v>2.9327739216765875E-3</v>
      </c>
      <c r="AL259" s="138">
        <v>2.8997541217380416E-3</v>
      </c>
      <c r="AM259" s="138">
        <v>2.867226968828498E-3</v>
      </c>
      <c r="AN259" s="138">
        <v>2.8351623393348098E-3</v>
      </c>
      <c r="AO259" s="138">
        <v>2.8035338764931623E-3</v>
      </c>
      <c r="AP259" s="137">
        <v>2.7723186206705971E-3</v>
      </c>
    </row>
    <row r="260" spans="2:42" x14ac:dyDescent="0.35">
      <c r="B260" s="128"/>
      <c r="C260" s="136" t="s">
        <v>2297</v>
      </c>
      <c r="D260" s="137">
        <v>0</v>
      </c>
      <c r="E260" s="138">
        <v>7.0191145505904887E-4</v>
      </c>
      <c r="F260" s="138">
        <v>6.9763494133515277E-4</v>
      </c>
      <c r="G260" s="138">
        <v>6.9387117750254682E-4</v>
      </c>
      <c r="H260" s="138">
        <v>6.90127719301652E-4</v>
      </c>
      <c r="I260" s="138">
        <v>6.864044571829066E-4</v>
      </c>
      <c r="J260" s="138">
        <v>6.8316768163997682E-4</v>
      </c>
      <c r="K260" s="138">
        <v>6.8127540164500346E-4</v>
      </c>
      <c r="L260" s="138">
        <v>6.8064051354107039E-4</v>
      </c>
      <c r="M260" s="138">
        <v>6.8118310306455963E-4</v>
      </c>
      <c r="N260" s="138">
        <v>6.8282870054127832E-4</v>
      </c>
      <c r="O260" s="138">
        <v>6.8550671132778672E-4</v>
      </c>
      <c r="P260" s="138">
        <v>6.8914899241958281E-4</v>
      </c>
      <c r="Q260" s="138">
        <v>6.936885552856827E-4</v>
      </c>
      <c r="R260" s="139">
        <v>6.9787237762834276E-4</v>
      </c>
      <c r="S260" s="138">
        <v>7.0146057801766346E-4</v>
      </c>
      <c r="T260" s="138">
        <v>7.0444701244045185E-4</v>
      </c>
      <c r="U260" s="138">
        <v>7.0682823195453279E-4</v>
      </c>
      <c r="V260" s="138">
        <v>7.0860347162064155E-4</v>
      </c>
      <c r="W260" s="138">
        <v>7.0977461091690261E-4</v>
      </c>
      <c r="X260" s="138">
        <v>7.1034610691530836E-4</v>
      </c>
      <c r="Y260" s="138">
        <v>7.1032490199753734E-4</v>
      </c>
      <c r="Z260" s="138">
        <v>7.0972030832216419E-4</v>
      </c>
      <c r="AA260" s="138">
        <v>7.0854387161605316E-4</v>
      </c>
      <c r="AB260" s="138">
        <v>7.0680921714208998E-4</v>
      </c>
      <c r="AC260" s="138">
        <v>7.0453188088949979E-4</v>
      </c>
      <c r="AD260" s="138">
        <v>7.0175504713911822E-4</v>
      </c>
      <c r="AE260" s="138">
        <v>6.985717178867657E-4</v>
      </c>
      <c r="AF260" s="138">
        <v>6.9507222322404518E-4</v>
      </c>
      <c r="AG260" s="138">
        <v>6.9134307845123018E-4</v>
      </c>
      <c r="AH260" s="138">
        <v>6.8588622145168232E-4</v>
      </c>
      <c r="AI260" s="138">
        <v>6.8040483908900597E-4</v>
      </c>
      <c r="AJ260" s="138">
        <v>6.7496780816331703E-4</v>
      </c>
      <c r="AK260" s="138">
        <v>6.6963743372984571E-4</v>
      </c>
      <c r="AL260" s="138">
        <v>6.6441325257502186E-4</v>
      </c>
      <c r="AM260" s="138">
        <v>6.5928461654250845E-4</v>
      </c>
      <c r="AN260" s="138">
        <v>6.5424202721805005E-4</v>
      </c>
      <c r="AO260" s="138">
        <v>6.4927703565948694E-4</v>
      </c>
      <c r="AP260" s="137">
        <v>6.4438215205904579E-4</v>
      </c>
    </row>
    <row r="261" spans="2:42" x14ac:dyDescent="0.35">
      <c r="B261" s="128"/>
      <c r="C261" s="136" t="s">
        <v>2298</v>
      </c>
      <c r="D261" s="137">
        <v>0</v>
      </c>
      <c r="E261" s="138">
        <v>8.6811309459966339E-3</v>
      </c>
      <c r="F261" s="138">
        <v>8.5715333154098901E-3</v>
      </c>
      <c r="G261" s="138">
        <v>8.5367905174857685E-3</v>
      </c>
      <c r="H261" s="138">
        <v>8.5021885417416662E-3</v>
      </c>
      <c r="I261" s="138">
        <v>8.4677268173862959E-3</v>
      </c>
      <c r="J261" s="138">
        <v>8.5051319967432964E-3</v>
      </c>
      <c r="K261" s="138">
        <v>8.5557452318788217E-3</v>
      </c>
      <c r="L261" s="138">
        <v>8.6188142497113356E-3</v>
      </c>
      <c r="M261" s="138">
        <v>8.6935930966406238E-3</v>
      </c>
      <c r="N261" s="138">
        <v>8.7663335226243425E-3</v>
      </c>
      <c r="O261" s="138">
        <v>8.8319381841898102E-3</v>
      </c>
      <c r="P261" s="138">
        <v>8.8902443050313997E-3</v>
      </c>
      <c r="Q261" s="138">
        <v>8.9411211218149416E-3</v>
      </c>
      <c r="R261" s="139">
        <v>8.9844706778280867E-3</v>
      </c>
      <c r="S261" s="138">
        <v>9.0202282613950947E-3</v>
      </c>
      <c r="T261" s="138">
        <v>9.0483624867645929E-3</v>
      </c>
      <c r="U261" s="138">
        <v>9.0688750222430239E-3</v>
      </c>
      <c r="V261" s="138">
        <v>9.0817999771389286E-3</v>
      </c>
      <c r="W261" s="138">
        <v>9.0872029653991972E-3</v>
      </c>
      <c r="X261" s="138">
        <v>9.0851798694781376E-3</v>
      </c>
      <c r="Y261" s="138">
        <v>9.0758553328360407E-3</v>
      </c>
      <c r="Z261" s="138">
        <v>9.0593810134048987E-3</v>
      </c>
      <c r="AA261" s="138">
        <v>9.0359336333147335E-3</v>
      </c>
      <c r="AB261" s="138">
        <v>9.0057128621142679E-3</v>
      </c>
      <c r="AC261" s="138">
        <v>8.9689390716534284E-3</v>
      </c>
      <c r="AD261" s="138">
        <v>8.9300461724280255E-3</v>
      </c>
      <c r="AE261" s="138">
        <v>8.890059650368428E-3</v>
      </c>
      <c r="AF261" s="138">
        <v>8.8499373645938503E-3</v>
      </c>
      <c r="AG261" s="138">
        <v>8.8105679944763711E-3</v>
      </c>
      <c r="AH261" s="138">
        <v>8.7640228832377414E-3</v>
      </c>
      <c r="AI261" s="138">
        <v>8.7184533604029238E-3</v>
      </c>
      <c r="AJ261" s="138">
        <v>8.673742208807643E-3</v>
      </c>
      <c r="AK261" s="138">
        <v>8.6297847354325219E-3</v>
      </c>
      <c r="AL261" s="138">
        <v>8.5864878064260946E-3</v>
      </c>
      <c r="AM261" s="138">
        <v>8.543768973371486E-3</v>
      </c>
      <c r="AN261" s="138">
        <v>8.5015556789210765E-3</v>
      </c>
      <c r="AO261" s="138">
        <v>8.4597845317367394E-3</v>
      </c>
      <c r="AP261" s="137">
        <v>8.4184006422062113E-3</v>
      </c>
    </row>
    <row r="262" spans="2:42" x14ac:dyDescent="0.35">
      <c r="B262" s="128"/>
      <c r="C262" s="136" t="s">
        <v>2299</v>
      </c>
      <c r="D262" s="137">
        <v>0</v>
      </c>
      <c r="E262" s="138">
        <v>2.0921755052660043E-3</v>
      </c>
      <c r="F262" s="138">
        <v>2.0696512233102627E-3</v>
      </c>
      <c r="G262" s="138">
        <v>2.0516528931039469E-3</v>
      </c>
      <c r="H262" s="138">
        <v>2.0338110819702973E-3</v>
      </c>
      <c r="I262" s="138">
        <v>2.0161244287708181E-3</v>
      </c>
      <c r="J262" s="138">
        <v>2.0025939516221864E-3</v>
      </c>
      <c r="K262" s="138">
        <v>1.9928698563009446E-3</v>
      </c>
      <c r="L262" s="138">
        <v>1.9866648357929778E-3</v>
      </c>
      <c r="M262" s="138">
        <v>1.9837136625499375E-3</v>
      </c>
      <c r="N262" s="138">
        <v>1.9837680383768424E-3</v>
      </c>
      <c r="O262" s="138">
        <v>1.9865920622825E-3</v>
      </c>
      <c r="P262" s="138">
        <v>1.9919582297625105E-3</v>
      </c>
      <c r="Q262" s="138">
        <v>1.9976062563099714E-3</v>
      </c>
      <c r="R262" s="139">
        <v>2.0014492622474514E-3</v>
      </c>
      <c r="S262" s="138">
        <v>2.0034968929231191E-3</v>
      </c>
      <c r="T262" s="138">
        <v>2.0037668316757956E-3</v>
      </c>
      <c r="U262" s="138">
        <v>2.002284470163387E-3</v>
      </c>
      <c r="V262" s="138">
        <v>1.9990825036142394E-3</v>
      </c>
      <c r="W262" s="138">
        <v>1.994200460223034E-3</v>
      </c>
      <c r="X262" s="138">
        <v>1.9876841748112184E-3</v>
      </c>
      <c r="Y262" s="138">
        <v>1.9795852174567556E-3</v>
      </c>
      <c r="Z262" s="138">
        <v>1.9699602880710954E-3</v>
      </c>
      <c r="AA262" s="138">
        <v>1.9588705878766802E-3</v>
      </c>
      <c r="AB262" s="138">
        <v>1.9463811784401512E-3</v>
      </c>
      <c r="AC262" s="138">
        <v>1.9325603383771148E-3</v>
      </c>
      <c r="AD262" s="138">
        <v>1.9176724584984951E-3</v>
      </c>
      <c r="AE262" s="138">
        <v>1.9019692207818588E-3</v>
      </c>
      <c r="AF262" s="138">
        <v>1.8856883820374726E-3</v>
      </c>
      <c r="AG262" s="138">
        <v>1.8690518053454716E-3</v>
      </c>
      <c r="AH262" s="138">
        <v>1.8510284982616127E-3</v>
      </c>
      <c r="AI262" s="138">
        <v>1.8330837801083411E-3</v>
      </c>
      <c r="AJ262" s="138">
        <v>1.8153849296052981E-3</v>
      </c>
      <c r="AK262" s="138">
        <v>1.7979948732524036E-3</v>
      </c>
      <c r="AL262" s="138">
        <v>1.7808876195618715E-3</v>
      </c>
      <c r="AM262" s="138">
        <v>1.7640401582960613E-3</v>
      </c>
      <c r="AN262" s="138">
        <v>1.7474321859625964E-3</v>
      </c>
      <c r="AO262" s="138">
        <v>1.7310458577588117E-3</v>
      </c>
      <c r="AP262" s="137">
        <v>1.7148655627479865E-3</v>
      </c>
    </row>
    <row r="263" spans="2:42" x14ac:dyDescent="0.35">
      <c r="B263" s="128"/>
      <c r="C263" s="136" t="s">
        <v>2300</v>
      </c>
      <c r="D263" s="137">
        <v>0</v>
      </c>
      <c r="E263" s="138">
        <v>1.0944645977189931E-2</v>
      </c>
      <c r="F263" s="138">
        <v>1.0721712640680966E-2</v>
      </c>
      <c r="G263" s="138">
        <v>1.061827539278491E-2</v>
      </c>
      <c r="H263" s="138">
        <v>1.0515836051157273E-2</v>
      </c>
      <c r="I263" s="138">
        <v>1.041438498854152E-2</v>
      </c>
      <c r="J263" s="138">
        <v>1.0421398060056212E-2</v>
      </c>
      <c r="K263" s="138">
        <v>1.0442522606487082E-2</v>
      </c>
      <c r="L263" s="138">
        <v>1.047658280845952E-2</v>
      </c>
      <c r="M263" s="138">
        <v>1.0507494023472525E-2</v>
      </c>
      <c r="N263" s="138">
        <v>1.0528718609305996E-2</v>
      </c>
      <c r="O263" s="138">
        <v>1.0540300810830551E-2</v>
      </c>
      <c r="P263" s="138">
        <v>1.0542329177006683E-2</v>
      </c>
      <c r="Q263" s="138">
        <v>1.0534934836283866E-2</v>
      </c>
      <c r="R263" s="139">
        <v>1.0518289341893562E-2</v>
      </c>
      <c r="S263" s="138">
        <v>1.0492602137568665E-2</v>
      </c>
      <c r="T263" s="138">
        <v>1.0458117699762589E-2</v>
      </c>
      <c r="U263" s="138">
        <v>1.0415112416187053E-2</v>
      </c>
      <c r="V263" s="138">
        <v>1.036389126243208E-2</v>
      </c>
      <c r="W263" s="138">
        <v>1.0304784338639694E-2</v>
      </c>
      <c r="X263" s="138">
        <v>1.0238143326802566E-2</v>
      </c>
      <c r="Y263" s="138">
        <v>1.016433792642938E-2</v>
      </c>
      <c r="Z263" s="138">
        <v>1.0083752322277147E-2</v>
      </c>
      <c r="AA263" s="138">
        <v>9.9967817328379654E-3</v>
      </c>
      <c r="AB263" s="138">
        <v>9.9038290825351136E-3</v>
      </c>
      <c r="AC263" s="138">
        <v>9.8053018343803016E-3</v>
      </c>
      <c r="AD263" s="138">
        <v>9.7065652924247167E-3</v>
      </c>
      <c r="AE263" s="138">
        <v>9.6085676401587716E-3</v>
      </c>
      <c r="AF263" s="138">
        <v>9.512158710837321E-3</v>
      </c>
      <c r="AG263" s="138">
        <v>9.4174644991704224E-3</v>
      </c>
      <c r="AH263" s="138">
        <v>9.3327106419344406E-3</v>
      </c>
      <c r="AI263" s="138">
        <v>9.2491192307037617E-3</v>
      </c>
      <c r="AJ263" s="138">
        <v>9.1665956597216849E-3</v>
      </c>
      <c r="AK263" s="138">
        <v>9.0850573549821779E-3</v>
      </c>
      <c r="AL263" s="138">
        <v>9.0044326947774419E-3</v>
      </c>
      <c r="AM263" s="138">
        <v>8.9246600249612857E-3</v>
      </c>
      <c r="AN263" s="138">
        <v>8.8456867584564228E-3</v>
      </c>
      <c r="AO263" s="138">
        <v>8.767468550066106E-3</v>
      </c>
      <c r="AP263" s="137">
        <v>8.6899685389372674E-3</v>
      </c>
    </row>
    <row r="264" spans="2:42" x14ac:dyDescent="0.35">
      <c r="B264" s="128"/>
      <c r="C264" s="136" t="s">
        <v>2301</v>
      </c>
      <c r="D264" s="137">
        <v>0</v>
      </c>
      <c r="E264" s="138">
        <v>1.0600365516548863E-2</v>
      </c>
      <c r="F264" s="138">
        <v>1.0436256377122859E-2</v>
      </c>
      <c r="G264" s="138">
        <v>1.0383603334016252E-2</v>
      </c>
      <c r="H264" s="138">
        <v>1.0331215936256809E-2</v>
      </c>
      <c r="I264" s="138">
        <v>1.0279092843609545E-2</v>
      </c>
      <c r="J264" s="138">
        <v>1.0332909795784362E-2</v>
      </c>
      <c r="K264" s="138">
        <v>1.0401686498714143E-2</v>
      </c>
      <c r="L264" s="138">
        <v>1.0484489124765068E-2</v>
      </c>
      <c r="M264" s="138">
        <v>1.0566737773419529E-2</v>
      </c>
      <c r="N264" s="138">
        <v>1.0640204317193421E-2</v>
      </c>
      <c r="O264" s="138">
        <v>1.0704713175935285E-2</v>
      </c>
      <c r="P264" s="138">
        <v>1.0760128716721593E-2</v>
      </c>
      <c r="Q264" s="138">
        <v>1.0806355983845457E-2</v>
      </c>
      <c r="R264" s="139">
        <v>1.0843340984115183E-2</v>
      </c>
      <c r="S264" s="138">
        <v>1.0871070529613721E-2</v>
      </c>
      <c r="T264" s="138">
        <v>1.088957164881235E-2</v>
      </c>
      <c r="U264" s="138">
        <v>1.0898910585180447E-2</v>
      </c>
      <c r="V264" s="138">
        <v>1.0899191409943646E-2</v>
      </c>
      <c r="W264" s="138">
        <v>1.0890554282207547E-2</v>
      </c>
      <c r="X264" s="138">
        <v>1.087317339512142E-2</v>
      </c>
      <c r="Y264" s="138">
        <v>1.0847254650994171E-2</v>
      </c>
      <c r="Z264" s="138">
        <v>1.0813033111233576E-2</v>
      </c>
      <c r="AA264" s="138">
        <v>1.0770770268650537E-2</v>
      </c>
      <c r="AB264" s="138">
        <v>1.0720751190092687E-2</v>
      </c>
      <c r="AC264" s="138">
        <v>1.0663281576626845E-2</v>
      </c>
      <c r="AD264" s="138">
        <v>1.0604600303320848E-2</v>
      </c>
      <c r="AE264" s="138">
        <v>1.054584110837979E-2</v>
      </c>
      <c r="AF264" s="138">
        <v>1.0488048906725351E-2</v>
      </c>
      <c r="AG264" s="138">
        <v>1.0431482919709646E-2</v>
      </c>
      <c r="AH264" s="138">
        <v>1.037155920131122E-2</v>
      </c>
      <c r="AI264" s="138">
        <v>1.031269920407708E-2</v>
      </c>
      <c r="AJ264" s="138">
        <v>1.0254777968187082E-2</v>
      </c>
      <c r="AK264" s="138">
        <v>1.0197684533626648E-2</v>
      </c>
      <c r="AL264" s="138">
        <v>1.0141320853138002E-2</v>
      </c>
      <c r="AM264" s="138">
        <v>1.0085600803584602E-2</v>
      </c>
      <c r="AN264" s="138">
        <v>1.0030449283391285E-2</v>
      </c>
      <c r="AO264" s="138">
        <v>9.975801385602388E-3</v>
      </c>
      <c r="AP264" s="137">
        <v>9.9216016376896272E-3</v>
      </c>
    </row>
    <row r="265" spans="2:42" x14ac:dyDescent="0.35">
      <c r="B265" s="128"/>
      <c r="C265" s="136" t="s">
        <v>2302</v>
      </c>
      <c r="D265" s="137">
        <v>0</v>
      </c>
      <c r="E265" s="138">
        <v>7.7785939218513369E-3</v>
      </c>
      <c r="F265" s="138">
        <v>7.7016605371695883E-3</v>
      </c>
      <c r="G265" s="138">
        <v>7.6848036292613232E-3</v>
      </c>
      <c r="H265" s="138">
        <v>7.6679836166878845E-3</v>
      </c>
      <c r="I265" s="138">
        <v>7.6512004186950937E-3</v>
      </c>
      <c r="J265" s="138">
        <v>7.6931872384423377E-3</v>
      </c>
      <c r="K265" s="138">
        <v>7.7476991403501675E-3</v>
      </c>
      <c r="L265" s="138">
        <v>7.8141263331255924E-3</v>
      </c>
      <c r="M265" s="138">
        <v>7.8918650451022029E-3</v>
      </c>
      <c r="N265" s="138">
        <v>7.975051589914196E-3</v>
      </c>
      <c r="O265" s="138">
        <v>8.0521902026910296E-3</v>
      </c>
      <c r="P265" s="138">
        <v>8.1230653611526239E-3</v>
      </c>
      <c r="Q265" s="138">
        <v>8.1874873325861186E-3</v>
      </c>
      <c r="R265" s="139">
        <v>8.2452936182097654E-3</v>
      </c>
      <c r="S265" s="138">
        <v>8.2963501140867445E-3</v>
      </c>
      <c r="T265" s="138">
        <v>8.3405519715520626E-3</v>
      </c>
      <c r="U265" s="138">
        <v>8.3778241460273732E-3</v>
      </c>
      <c r="V265" s="138">
        <v>8.4081216292502606E-3</v>
      </c>
      <c r="W265" s="138">
        <v>8.4314293661426395E-3</v>
      </c>
      <c r="X265" s="138">
        <v>8.4477618635946088E-3</v>
      </c>
      <c r="Y265" s="138">
        <v>8.4571625041625752E-3</v>
      </c>
      <c r="Z265" s="138">
        <v>8.4597025829088804E-3</v>
      </c>
      <c r="AA265" s="138">
        <v>8.4554800902040071E-3</v>
      </c>
      <c r="AB265" s="138">
        <v>8.444618267160817E-3</v>
      </c>
      <c r="AC265" s="138">
        <v>8.4272639633955065E-3</v>
      </c>
      <c r="AD265" s="138">
        <v>8.4073043291537589E-3</v>
      </c>
      <c r="AE265" s="138">
        <v>8.385744984759233E-3</v>
      </c>
      <c r="AF265" s="138">
        <v>8.3635385955879438E-3</v>
      </c>
      <c r="AG265" s="138">
        <v>8.3415811230319031E-3</v>
      </c>
      <c r="AH265" s="138">
        <v>8.3202775273847566E-3</v>
      </c>
      <c r="AI265" s="138">
        <v>8.2996529798973675E-3</v>
      </c>
      <c r="AJ265" s="138">
        <v>8.2796079579749368E-3</v>
      </c>
      <c r="AK265" s="138">
        <v>8.2600531264928941E-3</v>
      </c>
      <c r="AL265" s="138">
        <v>8.240908678986433E-3</v>
      </c>
      <c r="AM265" s="138">
        <v>8.2221037413543925E-3</v>
      </c>
      <c r="AN265" s="138">
        <v>8.2035758296126332E-3</v>
      </c>
      <c r="AO265" s="138">
        <v>8.1852703545138433E-3</v>
      </c>
      <c r="AP265" s="137">
        <v>8.1671401669470046E-3</v>
      </c>
    </row>
    <row r="266" spans="2:42" x14ac:dyDescent="0.35">
      <c r="B266" s="128"/>
      <c r="C266" s="136" t="s">
        <v>2303</v>
      </c>
      <c r="D266" s="137">
        <v>0</v>
      </c>
      <c r="E266" s="138">
        <v>3.5196020290468801E-3</v>
      </c>
      <c r="F266" s="138">
        <v>3.469034706513593E-3</v>
      </c>
      <c r="G266" s="138">
        <v>3.4312281037415619E-3</v>
      </c>
      <c r="H266" s="138">
        <v>3.3938335289064314E-3</v>
      </c>
      <c r="I266" s="138">
        <v>3.3568464916015443E-3</v>
      </c>
      <c r="J266" s="138">
        <v>3.331323418748471E-3</v>
      </c>
      <c r="K266" s="138">
        <v>3.3118708795424525E-3</v>
      </c>
      <c r="L266" s="138">
        <v>3.2979883486275734E-3</v>
      </c>
      <c r="M266" s="138">
        <v>3.2892113863323964E-3</v>
      </c>
      <c r="N266" s="138">
        <v>3.2851033781742972E-3</v>
      </c>
      <c r="O266" s="138">
        <v>3.2852483689540836E-3</v>
      </c>
      <c r="P266" s="138">
        <v>3.2880700914999445E-3</v>
      </c>
      <c r="Q266" s="138">
        <v>3.2878362363238257E-3</v>
      </c>
      <c r="R266" s="139">
        <v>3.2845915127359122E-3</v>
      </c>
      <c r="S266" s="138">
        <v>3.2783938595038584E-3</v>
      </c>
      <c r="T266" s="138">
        <v>3.2693135865909644E-3</v>
      </c>
      <c r="U266" s="138">
        <v>3.257432408968195E-3</v>
      </c>
      <c r="V266" s="138">
        <v>3.2428423931087206E-3</v>
      </c>
      <c r="W266" s="138">
        <v>3.2256448374086318E-3</v>
      </c>
      <c r="X266" s="138">
        <v>3.2059491078021219E-3</v>
      </c>
      <c r="Y266" s="138">
        <v>3.1838714493009042E-3</v>
      </c>
      <c r="Z266" s="138">
        <v>3.1595337931511576E-3</v>
      </c>
      <c r="AA266" s="138">
        <v>3.1330625778455442E-3</v>
      </c>
      <c r="AB266" s="138">
        <v>3.1045876004396323E-3</v>
      </c>
      <c r="AC266" s="138">
        <v>3.0742409125915971E-3</v>
      </c>
      <c r="AD266" s="138">
        <v>3.042642941654516E-3</v>
      </c>
      <c r="AE266" s="138">
        <v>3.0101782220021116E-3</v>
      </c>
      <c r="AF266" s="138">
        <v>2.9772026790151969E-3</v>
      </c>
      <c r="AG266" s="138">
        <v>2.9440420192180638E-3</v>
      </c>
      <c r="AH266" s="138">
        <v>2.9103350056430169E-3</v>
      </c>
      <c r="AI266" s="138">
        <v>2.8770274729551857E-3</v>
      </c>
      <c r="AJ266" s="138">
        <v>2.8443070001163205E-3</v>
      </c>
      <c r="AK266" s="138">
        <v>2.8121310739887208E-3</v>
      </c>
      <c r="AL266" s="138">
        <v>2.780462123720618E-3</v>
      </c>
      <c r="AM266" s="138">
        <v>2.7492670380924343E-3</v>
      </c>
      <c r="AN266" s="138">
        <v>2.7185167303716744E-3</v>
      </c>
      <c r="AO266" s="138">
        <v>2.6881857450076125E-3</v>
      </c>
      <c r="AP266" s="137">
        <v>2.6582519013385259E-3</v>
      </c>
    </row>
    <row r="267" spans="2:42" x14ac:dyDescent="0.35">
      <c r="B267" s="128"/>
      <c r="C267" s="136" t="s">
        <v>2304</v>
      </c>
      <c r="D267" s="137">
        <v>0</v>
      </c>
      <c r="E267" s="138">
        <v>1.3000449114171301E-3</v>
      </c>
      <c r="F267" s="138">
        <v>1.2913523096564799E-3</v>
      </c>
      <c r="G267" s="138">
        <v>1.2843854207719647E-3</v>
      </c>
      <c r="H267" s="138">
        <v>1.2774561184859064E-3</v>
      </c>
      <c r="I267" s="138">
        <v>1.2705642000173493E-3</v>
      </c>
      <c r="J267" s="138">
        <v>1.2653084459369522E-3</v>
      </c>
      <c r="K267" s="138">
        <v>1.2624966234415604E-3</v>
      </c>
      <c r="L267" s="138">
        <v>1.2619714894148793E-3</v>
      </c>
      <c r="M267" s="138">
        <v>1.2635881478170517E-3</v>
      </c>
      <c r="N267" s="138">
        <v>1.2672109163734977E-3</v>
      </c>
      <c r="O267" s="138">
        <v>1.2727105005353467E-3</v>
      </c>
      <c r="P267" s="138">
        <v>1.2799614259950661E-3</v>
      </c>
      <c r="Q267" s="138">
        <v>1.2884886602771884E-3</v>
      </c>
      <c r="R267" s="139">
        <v>1.2959226533530133E-3</v>
      </c>
      <c r="S267" s="138">
        <v>1.3022485019684598E-3</v>
      </c>
      <c r="T267" s="138">
        <v>1.3074562813801722E-3</v>
      </c>
      <c r="U267" s="138">
        <v>1.3115410630610981E-3</v>
      </c>
      <c r="V267" s="138">
        <v>1.3145028784666245E-3</v>
      </c>
      <c r="W267" s="138">
        <v>1.3163466305243226E-3</v>
      </c>
      <c r="X267" s="138">
        <v>1.317081955501167E-3</v>
      </c>
      <c r="Y267" s="138">
        <v>1.3167230387932554E-3</v>
      </c>
      <c r="Z267" s="138">
        <v>1.3152883889505325E-3</v>
      </c>
      <c r="AA267" s="138">
        <v>1.3128005748746592E-3</v>
      </c>
      <c r="AB267" s="138">
        <v>1.3092859316001582E-3</v>
      </c>
      <c r="AC267" s="138">
        <v>1.304774240381918E-3</v>
      </c>
      <c r="AD267" s="138">
        <v>1.299387246427841E-3</v>
      </c>
      <c r="AE267" s="138">
        <v>1.2932961828038885E-3</v>
      </c>
      <c r="AF267" s="138">
        <v>1.2866666477997673E-3</v>
      </c>
      <c r="AG267" s="138">
        <v>1.279656657722348E-3</v>
      </c>
      <c r="AH267" s="138">
        <v>1.26949127073163E-3</v>
      </c>
      <c r="AI267" s="138">
        <v>1.2593201517884269E-3</v>
      </c>
      <c r="AJ267" s="138">
        <v>1.2492674997247111E-3</v>
      </c>
      <c r="AK267" s="138">
        <v>1.2394283456277973E-3</v>
      </c>
      <c r="AL267" s="138">
        <v>1.2297812297226657E-3</v>
      </c>
      <c r="AM267" s="138">
        <v>1.2203069757866609E-3</v>
      </c>
      <c r="AN267" s="138">
        <v>1.210988489682264E-3</v>
      </c>
      <c r="AO267" s="138">
        <v>1.201810578364676E-3</v>
      </c>
      <c r="AP267" s="137">
        <v>1.1927597866633304E-3</v>
      </c>
    </row>
    <row r="268" spans="2:42" x14ac:dyDescent="0.35">
      <c r="B268" s="128"/>
      <c r="C268" s="136" t="s">
        <v>2305</v>
      </c>
      <c r="D268" s="137">
        <v>0</v>
      </c>
      <c r="E268" s="138">
        <v>3.1384974074685225E-3</v>
      </c>
      <c r="F268" s="138">
        <v>3.1013605065965868E-3</v>
      </c>
      <c r="G268" s="138">
        <v>3.0742814725542239E-3</v>
      </c>
      <c r="H268" s="138">
        <v>3.0474388747736589E-3</v>
      </c>
      <c r="I268" s="138">
        <v>3.0208306488494255E-3</v>
      </c>
      <c r="J268" s="138">
        <v>3.0034484388403483E-3</v>
      </c>
      <c r="K268" s="138">
        <v>2.9915660913818545E-3</v>
      </c>
      <c r="L268" s="138">
        <v>2.9847695011852309E-3</v>
      </c>
      <c r="M268" s="138">
        <v>2.9826736964891779E-3</v>
      </c>
      <c r="N268" s="138">
        <v>2.9849155865925908E-3</v>
      </c>
      <c r="O268" s="138">
        <v>2.9911475665444802E-3</v>
      </c>
      <c r="P268" s="138">
        <v>3.0009691522125325E-3</v>
      </c>
      <c r="Q268" s="138">
        <v>3.0080711858350441E-3</v>
      </c>
      <c r="R268" s="139">
        <v>3.0124621219638583E-3</v>
      </c>
      <c r="S268" s="138">
        <v>3.0141627214399537E-3</v>
      </c>
      <c r="T268" s="138">
        <v>3.0132056147228799E-3</v>
      </c>
      <c r="U268" s="138">
        <v>3.0096347458538524E-3</v>
      </c>
      <c r="V268" s="138">
        <v>3.0035047101232039E-3</v>
      </c>
      <c r="W268" s="138">
        <v>2.994880000095818E-3</v>
      </c>
      <c r="X268" s="138">
        <v>2.9838341757635958E-3</v>
      </c>
      <c r="Y268" s="138">
        <v>2.9704489752353232E-3</v>
      </c>
      <c r="Z268" s="138">
        <v>2.9548133825539184E-3</v>
      </c>
      <c r="AA268" s="138">
        <v>2.9370226689781672E-3</v>
      </c>
      <c r="AB268" s="138">
        <v>2.9171774234239508E-3</v>
      </c>
      <c r="AC268" s="138">
        <v>2.8953825867826027E-3</v>
      </c>
      <c r="AD268" s="138">
        <v>2.8721806180376148E-3</v>
      </c>
      <c r="AE268" s="138">
        <v>2.8479401234000647E-3</v>
      </c>
      <c r="AF268" s="138">
        <v>2.8230069697760198E-3</v>
      </c>
      <c r="AG268" s="138">
        <v>2.7977019605712194E-3</v>
      </c>
      <c r="AH268" s="138">
        <v>2.775721002876715E-3</v>
      </c>
      <c r="AI268" s="138">
        <v>2.7538208692690349E-3</v>
      </c>
      <c r="AJ268" s="138">
        <v>2.7322480201456608E-3</v>
      </c>
      <c r="AK268" s="138">
        <v>2.7109710523553114E-3</v>
      </c>
      <c r="AL268" s="138">
        <v>2.6899623545483149E-3</v>
      </c>
      <c r="AM268" s="138">
        <v>2.6691977831635721E-3</v>
      </c>
      <c r="AN268" s="138">
        <v>2.6486563672907682E-3</v>
      </c>
      <c r="AO268" s="138">
        <v>2.6283200390135137E-3</v>
      </c>
      <c r="AP268" s="137">
        <v>2.6081733863502986E-3</v>
      </c>
    </row>
    <row r="269" spans="2:42" x14ac:dyDescent="0.35">
      <c r="B269" s="128"/>
      <c r="C269" s="136" t="s">
        <v>2306</v>
      </c>
      <c r="D269" s="137">
        <v>0</v>
      </c>
      <c r="E269" s="138">
        <v>1.8785649601789506E-3</v>
      </c>
      <c r="F269" s="138">
        <v>1.8585191316036929E-3</v>
      </c>
      <c r="G269" s="138">
        <v>1.8421413018197364E-3</v>
      </c>
      <c r="H269" s="138">
        <v>1.8259077983996418E-3</v>
      </c>
      <c r="I269" s="138">
        <v>1.8098173494960656E-3</v>
      </c>
      <c r="J269" s="138">
        <v>1.7970924423429523E-3</v>
      </c>
      <c r="K269" s="138">
        <v>1.787811213997252E-3</v>
      </c>
      <c r="L269" s="138">
        <v>1.7817121246039259E-3</v>
      </c>
      <c r="M269" s="138">
        <v>1.7785541122340763E-3</v>
      </c>
      <c r="N269" s="138">
        <v>1.7781118962263763E-3</v>
      </c>
      <c r="O269" s="138">
        <v>1.7801718499848114E-3</v>
      </c>
      <c r="P269" s="138">
        <v>1.7845283620326483E-3</v>
      </c>
      <c r="Q269" s="138">
        <v>1.7895262002815835E-3</v>
      </c>
      <c r="R269" s="139">
        <v>1.7929036753524528E-3</v>
      </c>
      <c r="S269" s="138">
        <v>1.7946696882920599E-3</v>
      </c>
      <c r="T269" s="138">
        <v>1.794840366210427E-3</v>
      </c>
      <c r="U269" s="138">
        <v>1.7934387633391597E-3</v>
      </c>
      <c r="V269" s="138">
        <v>1.790494494568281E-3</v>
      </c>
      <c r="W269" s="138">
        <v>1.7860433098129513E-3</v>
      </c>
      <c r="X269" s="138">
        <v>1.7801266183669099E-3</v>
      </c>
      <c r="Y269" s="138">
        <v>1.7727909729209745E-3</v>
      </c>
      <c r="Z269" s="138">
        <v>1.7640875231644901E-3</v>
      </c>
      <c r="AA269" s="138">
        <v>1.754071448858135E-3</v>
      </c>
      <c r="AB269" s="138">
        <v>1.7428013819900782E-3</v>
      </c>
      <c r="AC269" s="138">
        <v>1.7303388271337158E-3</v>
      </c>
      <c r="AD269" s="138">
        <v>1.7169027194280614E-3</v>
      </c>
      <c r="AE269" s="138">
        <v>1.7027193703126797E-3</v>
      </c>
      <c r="AF269" s="138">
        <v>1.6880027259898063E-3</v>
      </c>
      <c r="AG269" s="138">
        <v>1.6729525482023749E-3</v>
      </c>
      <c r="AH269" s="138">
        <v>1.656224590702792E-3</v>
      </c>
      <c r="AI269" s="138">
        <v>1.6395693539049392E-3</v>
      </c>
      <c r="AJ269" s="138">
        <v>1.6231367655981442E-3</v>
      </c>
      <c r="AK269" s="138">
        <v>1.6069990164136554E-3</v>
      </c>
      <c r="AL269" s="138">
        <v>1.5911317099141736E-3</v>
      </c>
      <c r="AM269" s="138">
        <v>1.5755132265874389E-3</v>
      </c>
      <c r="AN269" s="138">
        <v>1.5601244647099302E-3</v>
      </c>
      <c r="AO269" s="138">
        <v>1.5449486065562238E-3</v>
      </c>
      <c r="AP269" s="137">
        <v>1.5299709068448753E-3</v>
      </c>
    </row>
    <row r="270" spans="2:42" x14ac:dyDescent="0.35">
      <c r="B270" s="128"/>
      <c r="C270" s="136" t="s">
        <v>2307</v>
      </c>
      <c r="D270" s="137">
        <v>0</v>
      </c>
      <c r="E270" s="138">
        <v>7.3885301288871439E-3</v>
      </c>
      <c r="F270" s="138">
        <v>7.2635824141548998E-3</v>
      </c>
      <c r="G270" s="138">
        <v>7.193507324477935E-3</v>
      </c>
      <c r="H270" s="138">
        <v>7.1241082811253935E-3</v>
      </c>
      <c r="I270" s="138">
        <v>7.0553787619702978E-3</v>
      </c>
      <c r="J270" s="138">
        <v>7.036478379794364E-3</v>
      </c>
      <c r="K270" s="138">
        <v>7.0285716345675738E-3</v>
      </c>
      <c r="L270" s="138">
        <v>7.0307861688620405E-3</v>
      </c>
      <c r="M270" s="138">
        <v>7.0422871476301325E-3</v>
      </c>
      <c r="N270" s="138">
        <v>7.0618718653386254E-3</v>
      </c>
      <c r="O270" s="138">
        <v>7.0749527011397815E-3</v>
      </c>
      <c r="P270" s="138">
        <v>7.0815648483215409E-3</v>
      </c>
      <c r="Q270" s="138">
        <v>7.0817730724899008E-3</v>
      </c>
      <c r="R270" s="139">
        <v>7.0756704983948393E-3</v>
      </c>
      <c r="S270" s="138">
        <v>7.0633771136966094E-3</v>
      </c>
      <c r="T270" s="138">
        <v>7.0450380243765468E-3</v>
      </c>
      <c r="U270" s="138">
        <v>7.0208215000015619E-3</v>
      </c>
      <c r="V270" s="138">
        <v>6.9909168493465937E-3</v>
      </c>
      <c r="W270" s="138">
        <v>6.9555321679689811E-3</v>
      </c>
      <c r="X270" s="138">
        <v>6.9148919992648118E-3</v>
      </c>
      <c r="Y270" s="138">
        <v>6.8692349494129017E-3</v>
      </c>
      <c r="Z270" s="138">
        <v>6.8188112945524806E-3</v>
      </c>
      <c r="AA270" s="138">
        <v>6.7638806156956289E-3</v>
      </c>
      <c r="AB270" s="138">
        <v>6.7047094934083703E-3</v>
      </c>
      <c r="AC270" s="138">
        <v>6.6415692903745724E-3</v>
      </c>
      <c r="AD270" s="138">
        <v>6.5770099452879061E-3</v>
      </c>
      <c r="AE270" s="138">
        <v>6.5117724152237719E-3</v>
      </c>
      <c r="AF270" s="138">
        <v>6.4465324532016251E-3</v>
      </c>
      <c r="AG270" s="138">
        <v>6.3819007261483153E-3</v>
      </c>
      <c r="AH270" s="138">
        <v>6.3240803088643301E-3</v>
      </c>
      <c r="AI270" s="138">
        <v>6.2671119300815497E-3</v>
      </c>
      <c r="AJ270" s="138">
        <v>6.2109240014199367E-3</v>
      </c>
      <c r="AK270" s="138">
        <v>6.155453731965372E-3</v>
      </c>
      <c r="AL270" s="138">
        <v>6.1006463380156193E-3</v>
      </c>
      <c r="AM270" s="138">
        <v>6.0464543239893238E-3</v>
      </c>
      <c r="AN270" s="138">
        <v>5.9928368263534836E-3</v>
      </c>
      <c r="AO270" s="138">
        <v>5.9397590136315345E-3</v>
      </c>
      <c r="AP270" s="137">
        <v>5.8871915365667354E-3</v>
      </c>
    </row>
    <row r="271" spans="2:42" x14ac:dyDescent="0.35">
      <c r="B271" s="128"/>
      <c r="C271" s="136" t="s">
        <v>2308</v>
      </c>
      <c r="D271" s="137">
        <v>0</v>
      </c>
      <c r="E271" s="138">
        <v>2.1931619294235916E-2</v>
      </c>
      <c r="F271" s="138">
        <v>2.1413973634477099E-2</v>
      </c>
      <c r="G271" s="138">
        <v>2.1367104082155978E-2</v>
      </c>
      <c r="H271" s="138">
        <v>2.1320337114949243E-2</v>
      </c>
      <c r="I271" s="138">
        <v>2.127367250832508E-2</v>
      </c>
      <c r="J271" s="138">
        <v>2.1549647249391651E-2</v>
      </c>
      <c r="K271" s="138">
        <v>2.1810797017195835E-2</v>
      </c>
      <c r="L271" s="138">
        <v>2.2056344888998637E-2</v>
      </c>
      <c r="M271" s="138">
        <v>2.2285570804324615E-2</v>
      </c>
      <c r="N271" s="138">
        <v>2.2497817447490232E-2</v>
      </c>
      <c r="O271" s="138">
        <v>2.2692495550973656E-2</v>
      </c>
      <c r="P271" s="138">
        <v>2.2869088533404344E-2</v>
      </c>
      <c r="Q271" s="138">
        <v>2.302715639789684E-2</v>
      </c>
      <c r="R271" s="139">
        <v>2.3166338830406866E-2</v>
      </c>
      <c r="S271" s="138">
        <v>2.3286357453327914E-2</v>
      </c>
      <c r="T271" s="138">
        <v>2.338701720619038E-2</v>
      </c>
      <c r="U271" s="138">
        <v>2.3468206842547506E-2</v>
      </c>
      <c r="V271" s="138">
        <v>2.3529898549391089E-2</v>
      </c>
      <c r="W271" s="138">
        <v>2.3572146712200502E-2</v>
      </c>
      <c r="X271" s="138">
        <v>2.3595085864488208E-2</v>
      </c>
      <c r="Y271" s="138">
        <v>2.3598927875013963E-2</v>
      </c>
      <c r="Z271" s="138">
        <v>2.3583958438319709E-2</v>
      </c>
      <c r="AA271" s="138">
        <v>2.3550532944593583E-2</v>
      </c>
      <c r="AB271" s="138">
        <v>2.3499071812903897E-2</v>
      </c>
      <c r="AC271" s="138">
        <v>2.3430055377447516E-2</v>
      </c>
      <c r="AD271" s="138">
        <v>2.3364258993308677E-2</v>
      </c>
      <c r="AE271" s="138">
        <v>2.3301277806655273E-2</v>
      </c>
      <c r="AF271" s="138">
        <v>2.324074434148625E-2</v>
      </c>
      <c r="AG271" s="138">
        <v>2.3182325720019999E-2</v>
      </c>
      <c r="AH271" s="138">
        <v>2.3125352568257734E-2</v>
      </c>
      <c r="AI271" s="138">
        <v>2.3069930077899672E-2</v>
      </c>
      <c r="AJ271" s="138">
        <v>2.3015814802208771E-2</v>
      </c>
      <c r="AK271" s="138">
        <v>2.2962789484020352E-2</v>
      </c>
      <c r="AL271" s="138">
        <v>2.2910661429190113E-2</v>
      </c>
      <c r="AM271" s="138">
        <v>2.2859261025939225E-2</v>
      </c>
      <c r="AN271" s="138">
        <v>2.2808440390771362E-2</v>
      </c>
      <c r="AO271" s="138">
        <v>2.2758072124592132E-2</v>
      </c>
      <c r="AP271" s="137">
        <v>2.2708048165197309E-2</v>
      </c>
    </row>
    <row r="272" spans="2:42" x14ac:dyDescent="0.35">
      <c r="B272" s="128"/>
      <c r="C272" s="136" t="s">
        <v>2309</v>
      </c>
      <c r="D272" s="137">
        <v>0</v>
      </c>
      <c r="E272" s="138">
        <v>2.7759176366136141E-4</v>
      </c>
      <c r="F272" s="138">
        <v>2.7449028735363954E-4</v>
      </c>
      <c r="G272" s="138">
        <v>2.7149880812765356E-4</v>
      </c>
      <c r="H272" s="138">
        <v>2.6853993095854104E-4</v>
      </c>
      <c r="I272" s="138">
        <v>2.6561330053910033E-4</v>
      </c>
      <c r="J272" s="138">
        <v>2.627876046168754E-4</v>
      </c>
      <c r="K272" s="138">
        <v>2.6050312217885924E-4</v>
      </c>
      <c r="L272" s="138">
        <v>2.5871484447937397E-4</v>
      </c>
      <c r="M272" s="138">
        <v>2.5738179672468172E-4</v>
      </c>
      <c r="N272" s="138">
        <v>2.5646622882312495E-4</v>
      </c>
      <c r="O272" s="138">
        <v>2.5593291710753922E-4</v>
      </c>
      <c r="P272" s="138">
        <v>2.5574855942609559E-4</v>
      </c>
      <c r="Q272" s="138">
        <v>2.558812506951406E-4</v>
      </c>
      <c r="R272" s="139">
        <v>2.5597553357958647E-4</v>
      </c>
      <c r="S272" s="138">
        <v>2.558336616387804E-4</v>
      </c>
      <c r="T272" s="138">
        <v>2.5545966410385029E-4</v>
      </c>
      <c r="U272" s="138">
        <v>2.5485856601202209E-4</v>
      </c>
      <c r="V272" s="138">
        <v>2.5403631678954964E-4</v>
      </c>
      <c r="W272" s="138">
        <v>2.5299971126795063E-4</v>
      </c>
      <c r="X272" s="138">
        <v>2.5175630476972764E-4</v>
      </c>
      <c r="Y272" s="138">
        <v>2.5031432392384962E-4</v>
      </c>
      <c r="Z272" s="138">
        <v>2.4868257484958901E-4</v>
      </c>
      <c r="AA272" s="138">
        <v>2.4687035028431322E-4</v>
      </c>
      <c r="AB272" s="138">
        <v>2.448873371321874E-4</v>
      </c>
      <c r="AC272" s="138">
        <v>2.4274352578296658E-4</v>
      </c>
      <c r="AD272" s="138">
        <v>2.4045216537440584E-4</v>
      </c>
      <c r="AE272" s="138">
        <v>2.3804609391218362E-4</v>
      </c>
      <c r="AF272" s="138">
        <v>2.3555632748780488E-4</v>
      </c>
      <c r="AG272" s="138">
        <v>2.3301177479377171E-4</v>
      </c>
      <c r="AH272" s="138">
        <v>2.303870870521536E-4</v>
      </c>
      <c r="AI272" s="138">
        <v>2.2776045217999538E-4</v>
      </c>
      <c r="AJ272" s="138">
        <v>2.2515365074731694E-4</v>
      </c>
      <c r="AK272" s="138">
        <v>2.2258611497024875E-4</v>
      </c>
      <c r="AL272" s="138">
        <v>2.2006243648809012E-4</v>
      </c>
      <c r="AM272" s="138">
        <v>2.1757951674385287E-4</v>
      </c>
      <c r="AN272" s="138">
        <v>2.1513462134995371E-4</v>
      </c>
      <c r="AO272" s="138">
        <v>2.1272534455341996E-4</v>
      </c>
      <c r="AP272" s="137">
        <v>2.1034957715421684E-4</v>
      </c>
    </row>
    <row r="273" spans="2:43" x14ac:dyDescent="0.35">
      <c r="B273" s="128"/>
      <c r="C273" s="136" t="s">
        <v>2310</v>
      </c>
      <c r="D273" s="137">
        <v>0</v>
      </c>
      <c r="E273" s="138">
        <v>9.2681620791517701E-3</v>
      </c>
      <c r="F273" s="138">
        <v>9.094458976115577E-3</v>
      </c>
      <c r="G273" s="138">
        <v>9.0067205858864186E-3</v>
      </c>
      <c r="H273" s="138">
        <v>8.9198286478915506E-3</v>
      </c>
      <c r="I273" s="138">
        <v>8.833774996020529E-3</v>
      </c>
      <c r="J273" s="138">
        <v>8.8257641959189736E-3</v>
      </c>
      <c r="K273" s="138">
        <v>8.8305490261702171E-3</v>
      </c>
      <c r="L273" s="138">
        <v>8.8470928879651831E-3</v>
      </c>
      <c r="M273" s="138">
        <v>8.8743888229945011E-3</v>
      </c>
      <c r="N273" s="138">
        <v>8.895065219029611E-3</v>
      </c>
      <c r="O273" s="138">
        <v>8.9075741400484951E-3</v>
      </c>
      <c r="P273" s="138">
        <v>8.9119780624649005E-3</v>
      </c>
      <c r="Q273" s="138">
        <v>8.9083759840931434E-3</v>
      </c>
      <c r="R273" s="139">
        <v>8.8969017198464971E-3</v>
      </c>
      <c r="S273" s="138">
        <v>8.8777218617261799E-3</v>
      </c>
      <c r="T273" s="138">
        <v>8.8510334490987698E-3</v>
      </c>
      <c r="U273" s="138">
        <v>8.8170613989368516E-3</v>
      </c>
      <c r="V273" s="138">
        <v>8.7760557478468015E-3</v>
      </c>
      <c r="W273" s="138">
        <v>8.7282887583643165E-3</v>
      </c>
      <c r="X273" s="138">
        <v>8.6740519412541687E-3</v>
      </c>
      <c r="Y273" s="138">
        <v>8.6136530435436797E-3</v>
      </c>
      <c r="Z273" s="138">
        <v>8.5474130489238929E-3</v>
      </c>
      <c r="AA273" s="138">
        <v>8.47566323316634E-3</v>
      </c>
      <c r="AB273" s="138">
        <v>8.3987423125374758E-3</v>
      </c>
      <c r="AC273" s="138">
        <v>8.316993718059728E-3</v>
      </c>
      <c r="AD273" s="138">
        <v>8.2343301188545093E-3</v>
      </c>
      <c r="AE273" s="138">
        <v>8.1516152398874303E-3</v>
      </c>
      <c r="AF273" s="138">
        <v>8.0696294063902062E-3</v>
      </c>
      <c r="AG273" s="138">
        <v>7.9890718781246966E-3</v>
      </c>
      <c r="AH273" s="138">
        <v>7.9169842496536313E-3</v>
      </c>
      <c r="AI273" s="138">
        <v>7.8459146531155953E-3</v>
      </c>
      <c r="AJ273" s="138">
        <v>7.7757790909825965E-3</v>
      </c>
      <c r="AK273" s="138">
        <v>7.7065040940838955E-3</v>
      </c>
      <c r="AL273" s="138">
        <v>7.63802577680595E-3</v>
      </c>
      <c r="AM273" s="138">
        <v>7.5702889760625378E-3</v>
      </c>
      <c r="AN273" s="138">
        <v>7.5032464646393017E-3</v>
      </c>
      <c r="AO273" s="138">
        <v>7.4368582308989486E-3</v>
      </c>
      <c r="AP273" s="137">
        <v>7.3710908179935005E-3</v>
      </c>
    </row>
    <row r="274" spans="2:43" x14ac:dyDescent="0.35">
      <c r="B274" s="128"/>
      <c r="C274" s="136" t="s">
        <v>2311</v>
      </c>
      <c r="D274" s="137">
        <v>0</v>
      </c>
      <c r="E274" s="138">
        <v>1.7699832376298708E-3</v>
      </c>
      <c r="F274" s="138">
        <v>1.7596943759232197E-3</v>
      </c>
      <c r="G274" s="138">
        <v>1.7525618473707139E-3</v>
      </c>
      <c r="H274" s="138">
        <v>1.7454582289313781E-3</v>
      </c>
      <c r="I274" s="138">
        <v>1.7383834034245184E-3</v>
      </c>
      <c r="J274" s="138">
        <v>1.7343399815658439E-3</v>
      </c>
      <c r="K274" s="138">
        <v>1.7335950058176273E-3</v>
      </c>
      <c r="L274" s="138">
        <v>1.7359538275279647E-3</v>
      </c>
      <c r="M274" s="138">
        <v>1.7412362846334019E-3</v>
      </c>
      <c r="N274" s="138">
        <v>1.7492726302582005E-3</v>
      </c>
      <c r="O274" s="138">
        <v>1.7598998076387806E-3</v>
      </c>
      <c r="P274" s="138">
        <v>1.7729580154910714E-3</v>
      </c>
      <c r="Q274" s="138">
        <v>1.7869566610626444E-3</v>
      </c>
      <c r="R274" s="139">
        <v>1.7994882713689491E-3</v>
      </c>
      <c r="S274" s="138">
        <v>1.8105232454148383E-3</v>
      </c>
      <c r="T274" s="138">
        <v>1.8200385757310377E-3</v>
      </c>
      <c r="U274" s="138">
        <v>1.828017971149194E-3</v>
      </c>
      <c r="V274" s="138">
        <v>1.834451907037456E-3</v>
      </c>
      <c r="W274" s="138">
        <v>1.8393376033008636E-3</v>
      </c>
      <c r="X274" s="138">
        <v>1.8426789318607278E-3</v>
      </c>
      <c r="Y274" s="138">
        <v>1.8444862566592702E-3</v>
      </c>
      <c r="Z274" s="138">
        <v>1.8447762104509319E-3</v>
      </c>
      <c r="AA274" s="138">
        <v>1.8435714137068273E-3</v>
      </c>
      <c r="AB274" s="138">
        <v>1.8409001418476906E-3</v>
      </c>
      <c r="AC274" s="138">
        <v>1.8367959477151995E-3</v>
      </c>
      <c r="AD274" s="138">
        <v>1.831473771569981E-3</v>
      </c>
      <c r="AE274" s="138">
        <v>1.8251725353762057E-3</v>
      </c>
      <c r="AF274" s="138">
        <v>1.8181243199994364E-3</v>
      </c>
      <c r="AG274" s="138">
        <v>1.8105515961371508E-3</v>
      </c>
      <c r="AH274" s="138">
        <v>1.8010061486463515E-3</v>
      </c>
      <c r="AI274" s="138">
        <v>1.7913874379700346E-3</v>
      </c>
      <c r="AJ274" s="138">
        <v>1.7818775301276996E-3</v>
      </c>
      <c r="AK274" s="138">
        <v>1.7725750321932769E-3</v>
      </c>
      <c r="AL274" s="138">
        <v>1.7634550554331179E-3</v>
      </c>
      <c r="AM274" s="138">
        <v>1.7544953374600259E-3</v>
      </c>
      <c r="AN274" s="138">
        <v>1.7456760383424876E-3</v>
      </c>
      <c r="AO274" s="138">
        <v>1.7369795563006519E-3</v>
      </c>
      <c r="AP274" s="137">
        <v>1.7283903604124646E-3</v>
      </c>
    </row>
    <row r="275" spans="2:43" x14ac:dyDescent="0.35">
      <c r="B275" s="128"/>
      <c r="C275" s="136" t="s">
        <v>2312</v>
      </c>
      <c r="D275" s="137">
        <v>0</v>
      </c>
      <c r="E275" s="138">
        <v>1.0489437023404068E-2</v>
      </c>
      <c r="F275" s="138">
        <v>1.0344057398382303E-2</v>
      </c>
      <c r="G275" s="138">
        <v>1.0307692203372253E-2</v>
      </c>
      <c r="H275" s="138">
        <v>1.0271454852529845E-2</v>
      </c>
      <c r="I275" s="138">
        <v>1.0235344896410732E-2</v>
      </c>
      <c r="J275" s="138">
        <v>1.0304460812024425E-2</v>
      </c>
      <c r="K275" s="138">
        <v>1.0388908973741364E-2</v>
      </c>
      <c r="L275" s="138">
        <v>1.0487841920856528E-2</v>
      </c>
      <c r="M275" s="138">
        <v>1.0587179569420615E-2</v>
      </c>
      <c r="N275" s="138">
        <v>1.0678153786860635E-2</v>
      </c>
      <c r="O275" s="138">
        <v>1.0760520692240882E-2</v>
      </c>
      <c r="P275" s="138">
        <v>1.0834073276645463E-2</v>
      </c>
      <c r="Q275" s="138">
        <v>1.0898642875599957E-2</v>
      </c>
      <c r="R275" s="139">
        <v>1.0954100230397298E-2</v>
      </c>
      <c r="S275" s="138">
        <v>1.1000356125014965E-2</v>
      </c>
      <c r="T275" s="138">
        <v>1.1037361593775189E-2</v>
      </c>
      <c r="U275" s="138">
        <v>1.1065107703369447E-2</v>
      </c>
      <c r="V275" s="138">
        <v>1.1083624921077756E-2</v>
      </c>
      <c r="W275" s="138">
        <v>1.1092982088714117E-2</v>
      </c>
      <c r="X275" s="138">
        <v>1.1093285028799775E-2</v>
      </c>
      <c r="Y275" s="138">
        <v>1.1084674815520669E-2</v>
      </c>
      <c r="Z275" s="138">
        <v>1.1067325748021621E-2</v>
      </c>
      <c r="AA275" s="138">
        <v>1.1041443067431067E-2</v>
      </c>
      <c r="AB275" s="138">
        <v>1.1007260461648649E-2</v>
      </c>
      <c r="AC275" s="138">
        <v>1.0965037403362139E-2</v>
      </c>
      <c r="AD275" s="138">
        <v>1.092133041635302E-2</v>
      </c>
      <c r="AE275" s="138">
        <v>1.0877339173066687E-2</v>
      </c>
      <c r="AF275" s="138">
        <v>1.0834179333387473E-2</v>
      </c>
      <c r="AG275" s="138">
        <v>1.0792161322603149E-2</v>
      </c>
      <c r="AH275" s="138">
        <v>1.0739715294906827E-2</v>
      </c>
      <c r="AI275" s="138">
        <v>1.0688399723563474E-2</v>
      </c>
      <c r="AJ275" s="138">
        <v>1.0638074745711108E-2</v>
      </c>
      <c r="AK275" s="138">
        <v>1.0588615389159242E-2</v>
      </c>
      <c r="AL275" s="138">
        <v>1.0539910452347456E-2</v>
      </c>
      <c r="AM275" s="138">
        <v>1.0491861489656881E-2</v>
      </c>
      <c r="AN275" s="138">
        <v>1.044438188833006E-2</v>
      </c>
      <c r="AO275" s="138">
        <v>1.0397396025350548E-2</v>
      </c>
      <c r="AP275" s="137">
        <v>1.0350838494408232E-2</v>
      </c>
    </row>
    <row r="276" spans="2:43" x14ac:dyDescent="0.35">
      <c r="B276" s="128"/>
      <c r="C276" s="136" t="s">
        <v>2313</v>
      </c>
      <c r="D276" s="137">
        <v>0</v>
      </c>
      <c r="E276" s="138">
        <v>1.3908731147791744E-3</v>
      </c>
      <c r="F276" s="138">
        <v>1.375541524273988E-3</v>
      </c>
      <c r="G276" s="138">
        <v>1.3622710483336246E-3</v>
      </c>
      <c r="H276" s="138">
        <v>1.3491285987222209E-3</v>
      </c>
      <c r="I276" s="138">
        <v>1.336112940311437E-3</v>
      </c>
      <c r="J276" s="138">
        <v>1.324976088524672E-3</v>
      </c>
      <c r="K276" s="138">
        <v>1.3164351028643645E-3</v>
      </c>
      <c r="L276" s="138">
        <v>1.3102852788921242E-3</v>
      </c>
      <c r="M276" s="138">
        <v>1.3063387444920099E-3</v>
      </c>
      <c r="N276" s="138">
        <v>1.3044208066388455E-3</v>
      </c>
      <c r="O276" s="138">
        <v>1.3043667645795194E-3</v>
      </c>
      <c r="P276" s="138">
        <v>1.3060191204230423E-3</v>
      </c>
      <c r="Q276" s="138">
        <v>1.3087841591352166E-3</v>
      </c>
      <c r="R276" s="139">
        <v>1.3103497210114879E-3</v>
      </c>
      <c r="S276" s="138">
        <v>1.3107262454057436E-3</v>
      </c>
      <c r="T276" s="138">
        <v>1.3099294888970754E-3</v>
      </c>
      <c r="U276" s="138">
        <v>1.3079802628035045E-3</v>
      </c>
      <c r="V276" s="138">
        <v>1.3049041228342282E-3</v>
      </c>
      <c r="W276" s="138">
        <v>1.300731017786621E-3</v>
      </c>
      <c r="X276" s="138">
        <v>1.2954949046831271E-3</v>
      </c>
      <c r="Y276" s="138">
        <v>1.2892333380079132E-3</v>
      </c>
      <c r="Z276" s="138">
        <v>1.2819870407509222E-3</v>
      </c>
      <c r="AA276" s="138">
        <v>1.2737994648129231E-3</v>
      </c>
      <c r="AB276" s="138">
        <v>1.2647163479909754E-3</v>
      </c>
      <c r="AC276" s="138">
        <v>1.2547852742759717E-3</v>
      </c>
      <c r="AD276" s="138">
        <v>1.2441367054134224E-3</v>
      </c>
      <c r="AE276" s="138">
        <v>1.2329364117399711E-3</v>
      </c>
      <c r="AF276" s="138">
        <v>1.2213408838771167E-3</v>
      </c>
      <c r="AG276" s="138">
        <v>1.2094959912287034E-3</v>
      </c>
      <c r="AH276" s="138">
        <v>1.1986121024450578E-3</v>
      </c>
      <c r="AI276" s="138">
        <v>1.187698949365754E-3</v>
      </c>
      <c r="AJ276" s="138">
        <v>1.1768693562646836E-3</v>
      </c>
      <c r="AK276" s="138">
        <v>1.1662069327708856E-3</v>
      </c>
      <c r="AL276" s="138">
        <v>1.1556975767081387E-3</v>
      </c>
      <c r="AM276" s="138">
        <v>1.145328888363023E-3</v>
      </c>
      <c r="AN276" s="138">
        <v>1.1350900170933275E-3</v>
      </c>
      <c r="AO276" s="138">
        <v>1.1249715219724117E-3</v>
      </c>
      <c r="AP276" s="137">
        <v>1.114965244836344E-3</v>
      </c>
    </row>
    <row r="277" spans="2:43" ht="18" thickBot="1" x14ac:dyDescent="0.4">
      <c r="B277" s="118"/>
      <c r="C277" s="132" t="s">
        <v>2366</v>
      </c>
      <c r="D277" s="133"/>
      <c r="E277" s="134"/>
      <c r="F277" s="134"/>
      <c r="G277" s="134"/>
      <c r="H277" s="134"/>
      <c r="I277" s="134"/>
      <c r="J277" s="134"/>
      <c r="K277" s="134"/>
      <c r="L277" s="134"/>
      <c r="M277" s="134"/>
      <c r="N277" s="134"/>
      <c r="O277" s="134"/>
      <c r="P277" s="134"/>
      <c r="Q277" s="134"/>
      <c r="R277" s="135"/>
      <c r="S277" s="134"/>
      <c r="T277" s="134"/>
      <c r="U277" s="134"/>
      <c r="V277" s="134"/>
      <c r="W277" s="134"/>
      <c r="X277" s="134"/>
      <c r="Y277" s="134"/>
      <c r="Z277" s="134"/>
      <c r="AA277" s="134"/>
      <c r="AB277" s="134"/>
      <c r="AC277" s="134"/>
      <c r="AD277" s="134"/>
      <c r="AE277" s="134"/>
      <c r="AF277" s="134"/>
      <c r="AG277" s="134"/>
      <c r="AH277" s="134"/>
      <c r="AI277" s="134"/>
      <c r="AJ277" s="134"/>
      <c r="AK277" s="134"/>
      <c r="AL277" s="134"/>
      <c r="AM277" s="134"/>
      <c r="AN277" s="134"/>
      <c r="AO277" s="134"/>
      <c r="AP277" s="133"/>
    </row>
    <row r="278" spans="2:43" ht="18.75" thickTop="1" thickBot="1" x14ac:dyDescent="0.4">
      <c r="B278" s="117"/>
      <c r="C278" s="117"/>
      <c r="D278" s="122"/>
      <c r="E278" s="122"/>
      <c r="F278" s="122"/>
      <c r="G278" s="122"/>
      <c r="H278" s="122"/>
      <c r="I278" s="122"/>
      <c r="J278" s="122"/>
      <c r="K278" s="122"/>
      <c r="L278" s="122"/>
      <c r="M278" s="122"/>
      <c r="N278" s="122"/>
      <c r="O278" s="122"/>
      <c r="P278" s="122"/>
      <c r="Q278" s="122"/>
      <c r="R278" s="122"/>
      <c r="S278" s="122"/>
      <c r="T278" s="122"/>
      <c r="U278" s="122"/>
      <c r="V278" s="122"/>
      <c r="W278" s="122"/>
      <c r="X278" s="122"/>
      <c r="Y278" s="122"/>
      <c r="Z278" s="122"/>
      <c r="AA278" s="122"/>
      <c r="AB278" s="122"/>
      <c r="AC278" s="122"/>
      <c r="AD278" s="122"/>
      <c r="AE278" s="122"/>
      <c r="AF278" s="122"/>
      <c r="AG278" s="122"/>
      <c r="AH278" s="122"/>
      <c r="AI278" s="122"/>
      <c r="AJ278" s="122"/>
      <c r="AK278" s="122"/>
      <c r="AL278" s="122"/>
      <c r="AM278" s="122"/>
      <c r="AN278" s="122"/>
      <c r="AO278" s="122"/>
      <c r="AP278" s="122"/>
      <c r="AQ278" s="122"/>
    </row>
    <row r="279" spans="2:43" ht="22.5" thickTop="1" x14ac:dyDescent="0.45">
      <c r="B279" s="123" t="s">
        <v>2368</v>
      </c>
      <c r="C279" s="124"/>
      <c r="D279" s="125"/>
      <c r="E279" s="126"/>
      <c r="F279" s="126"/>
      <c r="G279" s="126"/>
      <c r="H279" s="126"/>
      <c r="I279" s="126"/>
      <c r="J279" s="126"/>
      <c r="K279" s="126"/>
      <c r="L279" s="126"/>
      <c r="M279" s="126"/>
      <c r="N279" s="126"/>
      <c r="O279" s="126"/>
      <c r="P279" s="126"/>
      <c r="Q279" s="126"/>
      <c r="R279" s="127"/>
      <c r="S279" s="126"/>
      <c r="T279" s="126"/>
      <c r="U279" s="126"/>
      <c r="V279" s="126"/>
      <c r="W279" s="126"/>
      <c r="X279" s="126"/>
      <c r="Y279" s="126"/>
      <c r="Z279" s="126"/>
      <c r="AA279" s="126"/>
      <c r="AB279" s="126"/>
      <c r="AC279" s="126"/>
      <c r="AD279" s="126"/>
      <c r="AE279" s="126"/>
      <c r="AF279" s="126"/>
      <c r="AG279" s="126"/>
      <c r="AH279" s="126"/>
      <c r="AI279" s="126"/>
      <c r="AJ279" s="126"/>
      <c r="AK279" s="126"/>
      <c r="AL279" s="126"/>
      <c r="AM279" s="126"/>
      <c r="AN279" s="126"/>
      <c r="AO279" s="126"/>
      <c r="AP279" s="125"/>
    </row>
    <row r="280" spans="2:43" x14ac:dyDescent="0.35">
      <c r="B280" s="128"/>
      <c r="C280" s="136"/>
      <c r="D280" s="108">
        <f>MainModule!AW$18</f>
        <v>0</v>
      </c>
      <c r="E280" s="109">
        <f>MainModule!AX$18</f>
        <v>0</v>
      </c>
      <c r="F280" s="109">
        <f>MainModule!AY$18</f>
        <v>0</v>
      </c>
      <c r="G280" s="109">
        <f>MainModule!AZ$18</f>
        <v>0</v>
      </c>
      <c r="H280" s="109">
        <f>MainModule!BA$18</f>
        <v>0</v>
      </c>
      <c r="I280" s="109">
        <f>MainModule!BB$18</f>
        <v>3.3568464916015443E-3</v>
      </c>
      <c r="J280" s="109">
        <f>MainModule!BC$18</f>
        <v>5.3568464916015444E-3</v>
      </c>
      <c r="K280" s="109">
        <f>MainModule!BD$18</f>
        <v>7.3568464916015444E-3</v>
      </c>
      <c r="L280" s="109">
        <f>MainModule!BE$18</f>
        <v>9.3568464916015445E-3</v>
      </c>
      <c r="M280" s="109">
        <f>MainModule!BF$18</f>
        <v>1.1356846491601544E-2</v>
      </c>
      <c r="N280" s="109">
        <f>MainModule!BG$18</f>
        <v>1.3356846491601545E-2</v>
      </c>
      <c r="O280" s="109">
        <f>MainModule!BH$18</f>
        <v>1.4999999999999999E-2</v>
      </c>
      <c r="P280" s="109">
        <f>MainModule!BI$18</f>
        <v>1.4999999999999999E-2</v>
      </c>
      <c r="Q280" s="109">
        <f>MainModule!BJ$18</f>
        <v>1.4999999999999999E-2</v>
      </c>
      <c r="R280" s="110">
        <f>MainModule!BK$18</f>
        <v>1.4999999999999999E-2</v>
      </c>
      <c r="S280" s="109">
        <f>MainModule!BL$18</f>
        <v>1.4999999999999999E-2</v>
      </c>
      <c r="T280" s="109">
        <f>MainModule!BM$18</f>
        <v>1.4999999999999999E-2</v>
      </c>
      <c r="U280" s="109">
        <f>MainModule!BN$18</f>
        <v>1.4999999999999999E-2</v>
      </c>
      <c r="V280" s="109">
        <f>MainModule!BO$18</f>
        <v>1.4999999999999999E-2</v>
      </c>
      <c r="W280" s="109">
        <f>MainModule!BP$18</f>
        <v>1.4999999999999999E-2</v>
      </c>
      <c r="X280" s="109">
        <f>MainModule!BQ$18</f>
        <v>1.4999999999999999E-2</v>
      </c>
      <c r="Y280" s="109">
        <f>MainModule!BR$18</f>
        <v>1.4999999999999999E-2</v>
      </c>
      <c r="Z280" s="109">
        <f>MainModule!BS$18</f>
        <v>1.4999999999999999E-2</v>
      </c>
      <c r="AA280" s="109">
        <f>MainModule!BT$18</f>
        <v>1.4999999999999999E-2</v>
      </c>
      <c r="AB280" s="109">
        <f>MainModule!BU$18</f>
        <v>1.4999999999999999E-2</v>
      </c>
      <c r="AC280" s="109">
        <f>MainModule!BV$18</f>
        <v>1.4999999999999999E-2</v>
      </c>
      <c r="AD280" s="109">
        <f>MainModule!BW$18</f>
        <v>1.4999999999999999E-2</v>
      </c>
      <c r="AE280" s="109">
        <f>MainModule!BX$18</f>
        <v>1.4999999999999999E-2</v>
      </c>
      <c r="AF280" s="109">
        <f>MainModule!BY$18</f>
        <v>1.4999999999999999E-2</v>
      </c>
      <c r="AG280" s="109">
        <f>MainModule!BZ$18</f>
        <v>1.4999999999999999E-2</v>
      </c>
      <c r="AH280" s="109">
        <f>MainModule!CA$18</f>
        <v>1.4999999999999999E-2</v>
      </c>
      <c r="AI280" s="109">
        <f>MainModule!CB$18</f>
        <v>1.4999999999999999E-2</v>
      </c>
      <c r="AJ280" s="109">
        <f>MainModule!CC$18</f>
        <v>1.4999999999999999E-2</v>
      </c>
      <c r="AK280" s="109">
        <f>MainModule!CD$18</f>
        <v>1.4999999999999999E-2</v>
      </c>
      <c r="AL280" s="109">
        <f>MainModule!CE$18</f>
        <v>1.4999999999999999E-2</v>
      </c>
      <c r="AM280" s="109">
        <f>MainModule!CF$18</f>
        <v>1.4999999999999999E-2</v>
      </c>
      <c r="AN280" s="109">
        <f>MainModule!CG$18</f>
        <v>1.4999999999999999E-2</v>
      </c>
      <c r="AO280" s="109">
        <f>MainModule!CH$18</f>
        <v>1.4999999999999999E-2</v>
      </c>
      <c r="AP280" s="108">
        <f>MainModule!CI$18</f>
        <v>1.4999999999999999E-2</v>
      </c>
    </row>
    <row r="281" spans="2:43" x14ac:dyDescent="0.35">
      <c r="B281" s="128"/>
      <c r="C281" s="136" t="s">
        <v>2265</v>
      </c>
      <c r="D281" s="137">
        <f t="dataTable" ref="D281:AP331" dt2D="0" dtr="0" r1="B2" ca="1"/>
        <v>0</v>
      </c>
      <c r="E281" s="138">
        <v>0</v>
      </c>
      <c r="F281" s="138">
        <v>0</v>
      </c>
      <c r="G281" s="138">
        <v>0</v>
      </c>
      <c r="H281" s="138">
        <v>0</v>
      </c>
      <c r="I281" s="138">
        <v>6.2388679495887524E-4</v>
      </c>
      <c r="J281" s="138">
        <v>2.6238867949588754E-3</v>
      </c>
      <c r="K281" s="138">
        <v>4.6238867949588754E-3</v>
      </c>
      <c r="L281" s="138">
        <v>6.6238867949588755E-3</v>
      </c>
      <c r="M281" s="138">
        <v>8.6238867949588755E-3</v>
      </c>
      <c r="N281" s="138">
        <v>1.0623886794958876E-2</v>
      </c>
      <c r="O281" s="138">
        <v>1.2623886794958876E-2</v>
      </c>
      <c r="P281" s="138">
        <v>1.4623886794958876E-2</v>
      </c>
      <c r="Q281" s="138">
        <v>1.4999999999999999E-2</v>
      </c>
      <c r="R281" s="139">
        <v>1.4999999999999999E-2</v>
      </c>
      <c r="S281" s="138">
        <v>1.4999999999999999E-2</v>
      </c>
      <c r="T281" s="138">
        <v>1.4999999999999999E-2</v>
      </c>
      <c r="U281" s="138">
        <v>1.4999999999999999E-2</v>
      </c>
      <c r="V281" s="138">
        <v>1.4999999999999999E-2</v>
      </c>
      <c r="W281" s="138">
        <v>1.4999999999999999E-2</v>
      </c>
      <c r="X281" s="138">
        <v>1.4999999999999999E-2</v>
      </c>
      <c r="Y281" s="138">
        <v>1.4999999999999999E-2</v>
      </c>
      <c r="Z281" s="138">
        <v>1.4999999999999999E-2</v>
      </c>
      <c r="AA281" s="138">
        <v>1.4999999999999999E-2</v>
      </c>
      <c r="AB281" s="138">
        <v>1.4999999999999999E-2</v>
      </c>
      <c r="AC281" s="138">
        <v>1.4999999999999999E-2</v>
      </c>
      <c r="AD281" s="138">
        <v>1.4999999999999999E-2</v>
      </c>
      <c r="AE281" s="138">
        <v>1.4999999999999999E-2</v>
      </c>
      <c r="AF281" s="138">
        <v>1.4999999999999999E-2</v>
      </c>
      <c r="AG281" s="138">
        <v>1.4999999999999999E-2</v>
      </c>
      <c r="AH281" s="138">
        <v>1.4999999999999999E-2</v>
      </c>
      <c r="AI281" s="138">
        <v>1.4999999999999999E-2</v>
      </c>
      <c r="AJ281" s="138">
        <v>1.4999999999999999E-2</v>
      </c>
      <c r="AK281" s="138">
        <v>1.4999999999999999E-2</v>
      </c>
      <c r="AL281" s="138">
        <v>1.4999999999999999E-2</v>
      </c>
      <c r="AM281" s="138">
        <v>1.4999999999999999E-2</v>
      </c>
      <c r="AN281" s="138">
        <v>1.4999999999999999E-2</v>
      </c>
      <c r="AO281" s="138">
        <v>1.4999999999999999E-2</v>
      </c>
      <c r="AP281" s="137">
        <v>1.4999999999999999E-2</v>
      </c>
    </row>
    <row r="282" spans="2:43" x14ac:dyDescent="0.35">
      <c r="B282" s="128"/>
      <c r="C282" s="136" t="s">
        <v>2264</v>
      </c>
      <c r="D282" s="137">
        <v>0</v>
      </c>
      <c r="E282" s="138">
        <v>0</v>
      </c>
      <c r="F282" s="138">
        <v>0</v>
      </c>
      <c r="G282" s="138">
        <v>0</v>
      </c>
      <c r="H282" s="138">
        <v>0</v>
      </c>
      <c r="I282" s="138">
        <v>2.2917859347857449E-4</v>
      </c>
      <c r="J282" s="138">
        <v>2.2291785934785745E-3</v>
      </c>
      <c r="K282" s="138">
        <v>4.2291785934785745E-3</v>
      </c>
      <c r="L282" s="138">
        <v>6.2291785934785746E-3</v>
      </c>
      <c r="M282" s="138">
        <v>8.2291785934785755E-3</v>
      </c>
      <c r="N282" s="138">
        <v>1.0229178593478576E-2</v>
      </c>
      <c r="O282" s="138">
        <v>1.2229178593478576E-2</v>
      </c>
      <c r="P282" s="138">
        <v>1.4229178593478576E-2</v>
      </c>
      <c r="Q282" s="138">
        <v>1.4999999999999999E-2</v>
      </c>
      <c r="R282" s="139">
        <v>1.4999999999999999E-2</v>
      </c>
      <c r="S282" s="138">
        <v>1.4999999999999999E-2</v>
      </c>
      <c r="T282" s="138">
        <v>1.4999999999999999E-2</v>
      </c>
      <c r="U282" s="138">
        <v>1.4999999999999999E-2</v>
      </c>
      <c r="V282" s="138">
        <v>1.4999999999999999E-2</v>
      </c>
      <c r="W282" s="138">
        <v>1.4999999999999999E-2</v>
      </c>
      <c r="X282" s="138">
        <v>1.4999999999999999E-2</v>
      </c>
      <c r="Y282" s="138">
        <v>1.4999999999999999E-2</v>
      </c>
      <c r="Z282" s="138">
        <v>1.4999999999999999E-2</v>
      </c>
      <c r="AA282" s="138">
        <v>1.4999999999999999E-2</v>
      </c>
      <c r="AB282" s="138">
        <v>1.4999999999999999E-2</v>
      </c>
      <c r="AC282" s="138">
        <v>1.4999999999999999E-2</v>
      </c>
      <c r="AD282" s="138">
        <v>1.4999999999999999E-2</v>
      </c>
      <c r="AE282" s="138">
        <v>1.4999999999999999E-2</v>
      </c>
      <c r="AF282" s="138">
        <v>1.4999999999999999E-2</v>
      </c>
      <c r="AG282" s="138">
        <v>1.4999999999999999E-2</v>
      </c>
      <c r="AH282" s="138">
        <v>1.4999999999999999E-2</v>
      </c>
      <c r="AI282" s="138">
        <v>1.4999999999999999E-2</v>
      </c>
      <c r="AJ282" s="138">
        <v>1.4999999999999999E-2</v>
      </c>
      <c r="AK282" s="138">
        <v>1.4999999999999999E-2</v>
      </c>
      <c r="AL282" s="138">
        <v>1.4999999999999999E-2</v>
      </c>
      <c r="AM282" s="138">
        <v>1.4999999999999999E-2</v>
      </c>
      <c r="AN282" s="138">
        <v>1.4999999999999999E-2</v>
      </c>
      <c r="AO282" s="138">
        <v>1.4999999999999999E-2</v>
      </c>
      <c r="AP282" s="137">
        <v>1.4999999999999999E-2</v>
      </c>
    </row>
    <row r="283" spans="2:43" x14ac:dyDescent="0.35">
      <c r="B283" s="128"/>
      <c r="C283" s="136" t="s">
        <v>2267</v>
      </c>
      <c r="D283" s="137">
        <v>0</v>
      </c>
      <c r="E283" s="138">
        <v>0</v>
      </c>
      <c r="F283" s="138">
        <v>0</v>
      </c>
      <c r="G283" s="138">
        <v>0</v>
      </c>
      <c r="H283" s="138">
        <v>0</v>
      </c>
      <c r="I283" s="138">
        <v>1.4999999999999999E-2</v>
      </c>
      <c r="J283" s="138">
        <v>1.4999999999999999E-2</v>
      </c>
      <c r="K283" s="138">
        <v>1.4999999999999999E-2</v>
      </c>
      <c r="L283" s="138">
        <v>1.4999999999999999E-2</v>
      </c>
      <c r="M283" s="138">
        <v>1.4999999999999999E-2</v>
      </c>
      <c r="N283" s="138">
        <v>1.4999999999999999E-2</v>
      </c>
      <c r="O283" s="138">
        <v>1.4999999999999999E-2</v>
      </c>
      <c r="P283" s="138">
        <v>1.4999999999999999E-2</v>
      </c>
      <c r="Q283" s="138">
        <v>1.4999999999999999E-2</v>
      </c>
      <c r="R283" s="139">
        <v>1.4999999999999999E-2</v>
      </c>
      <c r="S283" s="138">
        <v>1.4999999999999999E-2</v>
      </c>
      <c r="T283" s="138">
        <v>1.4999999999999999E-2</v>
      </c>
      <c r="U283" s="138">
        <v>1.4999999999999999E-2</v>
      </c>
      <c r="V283" s="138">
        <v>1.4999999999999999E-2</v>
      </c>
      <c r="W283" s="138">
        <v>1.4999999999999999E-2</v>
      </c>
      <c r="X283" s="138">
        <v>1.4999999999999999E-2</v>
      </c>
      <c r="Y283" s="138">
        <v>1.4999999999999999E-2</v>
      </c>
      <c r="Z283" s="138">
        <v>1.4999999999999999E-2</v>
      </c>
      <c r="AA283" s="138">
        <v>1.4999999999999999E-2</v>
      </c>
      <c r="AB283" s="138">
        <v>1.4999999999999999E-2</v>
      </c>
      <c r="AC283" s="138">
        <v>1.4999999999999999E-2</v>
      </c>
      <c r="AD283" s="138">
        <v>1.4999999999999999E-2</v>
      </c>
      <c r="AE283" s="138">
        <v>1.4999999999999999E-2</v>
      </c>
      <c r="AF283" s="138">
        <v>1.4999999999999999E-2</v>
      </c>
      <c r="AG283" s="138">
        <v>1.4999999999999999E-2</v>
      </c>
      <c r="AH283" s="138">
        <v>1.4999999999999999E-2</v>
      </c>
      <c r="AI283" s="138">
        <v>1.4999999999999999E-2</v>
      </c>
      <c r="AJ283" s="138">
        <v>1.4999999999999999E-2</v>
      </c>
      <c r="AK283" s="138">
        <v>1.4999999999999999E-2</v>
      </c>
      <c r="AL283" s="138">
        <v>1.4999999999999999E-2</v>
      </c>
      <c r="AM283" s="138">
        <v>1.4999999999999999E-2</v>
      </c>
      <c r="AN283" s="138">
        <v>1.4999999999999999E-2</v>
      </c>
      <c r="AO283" s="138">
        <v>1.4999999999999999E-2</v>
      </c>
      <c r="AP283" s="137">
        <v>1.4999999999999999E-2</v>
      </c>
    </row>
    <row r="284" spans="2:43" x14ac:dyDescent="0.35">
      <c r="B284" s="128"/>
      <c r="C284" s="136" t="s">
        <v>2266</v>
      </c>
      <c r="D284" s="137">
        <v>0</v>
      </c>
      <c r="E284" s="138">
        <v>0</v>
      </c>
      <c r="F284" s="138">
        <v>0</v>
      </c>
      <c r="G284" s="138">
        <v>0</v>
      </c>
      <c r="H284" s="138">
        <v>0</v>
      </c>
      <c r="I284" s="138">
        <v>1.082058350438205E-3</v>
      </c>
      <c r="J284" s="138">
        <v>3.0820583504382049E-3</v>
      </c>
      <c r="K284" s="138">
        <v>5.0820583504382049E-3</v>
      </c>
      <c r="L284" s="138">
        <v>7.0820583504382049E-3</v>
      </c>
      <c r="M284" s="138">
        <v>9.082058350438205E-3</v>
      </c>
      <c r="N284" s="138">
        <v>1.1082058350438205E-2</v>
      </c>
      <c r="O284" s="138">
        <v>1.3082058350438205E-2</v>
      </c>
      <c r="P284" s="138">
        <v>1.4999999999999999E-2</v>
      </c>
      <c r="Q284" s="138">
        <v>1.4999999999999999E-2</v>
      </c>
      <c r="R284" s="139">
        <v>1.4999999999999999E-2</v>
      </c>
      <c r="S284" s="138">
        <v>1.4999999999999999E-2</v>
      </c>
      <c r="T284" s="138">
        <v>1.4999999999999999E-2</v>
      </c>
      <c r="U284" s="138">
        <v>1.4999999999999999E-2</v>
      </c>
      <c r="V284" s="138">
        <v>1.4999999999999999E-2</v>
      </c>
      <c r="W284" s="138">
        <v>1.4999999999999999E-2</v>
      </c>
      <c r="X284" s="138">
        <v>1.4999999999999999E-2</v>
      </c>
      <c r="Y284" s="138">
        <v>1.4999999999999999E-2</v>
      </c>
      <c r="Z284" s="138">
        <v>1.4999999999999999E-2</v>
      </c>
      <c r="AA284" s="138">
        <v>1.4999999999999999E-2</v>
      </c>
      <c r="AB284" s="138">
        <v>1.4999999999999999E-2</v>
      </c>
      <c r="AC284" s="138">
        <v>1.4999999999999999E-2</v>
      </c>
      <c r="AD284" s="138">
        <v>1.4999999999999999E-2</v>
      </c>
      <c r="AE284" s="138">
        <v>1.4999999999999999E-2</v>
      </c>
      <c r="AF284" s="138">
        <v>1.4999999999999999E-2</v>
      </c>
      <c r="AG284" s="138">
        <v>1.4999999999999999E-2</v>
      </c>
      <c r="AH284" s="138">
        <v>1.4999999999999999E-2</v>
      </c>
      <c r="AI284" s="138">
        <v>1.4999999999999999E-2</v>
      </c>
      <c r="AJ284" s="138">
        <v>1.4999999999999999E-2</v>
      </c>
      <c r="AK284" s="138">
        <v>1.4999999999999999E-2</v>
      </c>
      <c r="AL284" s="138">
        <v>1.4999999999999999E-2</v>
      </c>
      <c r="AM284" s="138">
        <v>1.4999999999999999E-2</v>
      </c>
      <c r="AN284" s="138">
        <v>1.4999999999999999E-2</v>
      </c>
      <c r="AO284" s="138">
        <v>1.4999999999999999E-2</v>
      </c>
      <c r="AP284" s="137">
        <v>1.4999999999999999E-2</v>
      </c>
    </row>
    <row r="285" spans="2:43" x14ac:dyDescent="0.35">
      <c r="B285" s="128"/>
      <c r="C285" s="136" t="s">
        <v>2268</v>
      </c>
      <c r="D285" s="137">
        <v>0</v>
      </c>
      <c r="E285" s="138">
        <v>0</v>
      </c>
      <c r="F285" s="138">
        <v>0</v>
      </c>
      <c r="G285" s="138">
        <v>0</v>
      </c>
      <c r="H285" s="138">
        <v>0</v>
      </c>
      <c r="I285" s="138">
        <v>1.1836357590009592E-2</v>
      </c>
      <c r="J285" s="138">
        <v>1.3836357590009592E-2</v>
      </c>
      <c r="K285" s="138">
        <v>1.4999999999999999E-2</v>
      </c>
      <c r="L285" s="138">
        <v>1.4999999999999999E-2</v>
      </c>
      <c r="M285" s="138">
        <v>1.4999999999999999E-2</v>
      </c>
      <c r="N285" s="138">
        <v>1.4999999999999999E-2</v>
      </c>
      <c r="O285" s="138">
        <v>1.4999999999999999E-2</v>
      </c>
      <c r="P285" s="138">
        <v>1.4999999999999999E-2</v>
      </c>
      <c r="Q285" s="138">
        <v>1.4999999999999999E-2</v>
      </c>
      <c r="R285" s="139">
        <v>1.4999999999999999E-2</v>
      </c>
      <c r="S285" s="138">
        <v>1.4999999999999999E-2</v>
      </c>
      <c r="T285" s="138">
        <v>1.4999999999999999E-2</v>
      </c>
      <c r="U285" s="138">
        <v>1.4999999999999999E-2</v>
      </c>
      <c r="V285" s="138">
        <v>1.4999999999999999E-2</v>
      </c>
      <c r="W285" s="138">
        <v>1.4999999999999999E-2</v>
      </c>
      <c r="X285" s="138">
        <v>1.4999999999999999E-2</v>
      </c>
      <c r="Y285" s="138">
        <v>1.4999999999999999E-2</v>
      </c>
      <c r="Z285" s="138">
        <v>1.4999999999999999E-2</v>
      </c>
      <c r="AA285" s="138">
        <v>1.4999999999999999E-2</v>
      </c>
      <c r="AB285" s="138">
        <v>1.4999999999999999E-2</v>
      </c>
      <c r="AC285" s="138">
        <v>1.4999999999999999E-2</v>
      </c>
      <c r="AD285" s="138">
        <v>1.4999999999999999E-2</v>
      </c>
      <c r="AE285" s="138">
        <v>1.4999999999999999E-2</v>
      </c>
      <c r="AF285" s="138">
        <v>1.4999999999999999E-2</v>
      </c>
      <c r="AG285" s="138">
        <v>1.4999999999999999E-2</v>
      </c>
      <c r="AH285" s="138">
        <v>1.4999999999999999E-2</v>
      </c>
      <c r="AI285" s="138">
        <v>1.4999999999999999E-2</v>
      </c>
      <c r="AJ285" s="138">
        <v>1.4999999999999999E-2</v>
      </c>
      <c r="AK285" s="138">
        <v>1.4999999999999999E-2</v>
      </c>
      <c r="AL285" s="138">
        <v>1.4999999999999999E-2</v>
      </c>
      <c r="AM285" s="138">
        <v>1.4999999999999999E-2</v>
      </c>
      <c r="AN285" s="138">
        <v>1.4999999999999999E-2</v>
      </c>
      <c r="AO285" s="138">
        <v>1.4999999999999999E-2</v>
      </c>
      <c r="AP285" s="137">
        <v>1.4999999999999999E-2</v>
      </c>
    </row>
    <row r="286" spans="2:43" x14ac:dyDescent="0.35">
      <c r="B286" s="128"/>
      <c r="C286" s="136" t="s">
        <v>2269</v>
      </c>
      <c r="D286" s="137">
        <v>0</v>
      </c>
      <c r="E286" s="138">
        <v>0</v>
      </c>
      <c r="F286" s="138">
        <v>0</v>
      </c>
      <c r="G286" s="138">
        <v>0</v>
      </c>
      <c r="H286" s="138">
        <v>0</v>
      </c>
      <c r="I286" s="138">
        <v>7.9706153561937779E-3</v>
      </c>
      <c r="J286" s="138">
        <v>9.970615356193778E-3</v>
      </c>
      <c r="K286" s="138">
        <v>1.1970615356193778E-2</v>
      </c>
      <c r="L286" s="138">
        <v>1.3970615356193778E-2</v>
      </c>
      <c r="M286" s="138">
        <v>1.4999999999999999E-2</v>
      </c>
      <c r="N286" s="138">
        <v>1.4999999999999999E-2</v>
      </c>
      <c r="O286" s="138">
        <v>1.4999999999999999E-2</v>
      </c>
      <c r="P286" s="138">
        <v>1.4999999999999999E-2</v>
      </c>
      <c r="Q286" s="138">
        <v>1.4999999999999999E-2</v>
      </c>
      <c r="R286" s="139">
        <v>1.4999999999999999E-2</v>
      </c>
      <c r="S286" s="138">
        <v>1.4999999999999999E-2</v>
      </c>
      <c r="T286" s="138">
        <v>1.4999999999999999E-2</v>
      </c>
      <c r="U286" s="138">
        <v>1.4999999999999999E-2</v>
      </c>
      <c r="V286" s="138">
        <v>1.4999999999999999E-2</v>
      </c>
      <c r="W286" s="138">
        <v>1.4999999999999999E-2</v>
      </c>
      <c r="X286" s="138">
        <v>1.4999999999999999E-2</v>
      </c>
      <c r="Y286" s="138">
        <v>1.4999999999999999E-2</v>
      </c>
      <c r="Z286" s="138">
        <v>1.4999999999999999E-2</v>
      </c>
      <c r="AA286" s="138">
        <v>1.4999999999999999E-2</v>
      </c>
      <c r="AB286" s="138">
        <v>1.4999999999999999E-2</v>
      </c>
      <c r="AC286" s="138">
        <v>1.4999999999999999E-2</v>
      </c>
      <c r="AD286" s="138">
        <v>1.4999999999999999E-2</v>
      </c>
      <c r="AE286" s="138">
        <v>1.4999999999999999E-2</v>
      </c>
      <c r="AF286" s="138">
        <v>1.4999999999999999E-2</v>
      </c>
      <c r="AG286" s="138">
        <v>1.4999999999999999E-2</v>
      </c>
      <c r="AH286" s="138">
        <v>1.4999999999999999E-2</v>
      </c>
      <c r="AI286" s="138">
        <v>1.4999999999999999E-2</v>
      </c>
      <c r="AJ286" s="138">
        <v>1.4999999999999999E-2</v>
      </c>
      <c r="AK286" s="138">
        <v>1.4999999999999999E-2</v>
      </c>
      <c r="AL286" s="138">
        <v>1.4999999999999999E-2</v>
      </c>
      <c r="AM286" s="138">
        <v>1.4999999999999999E-2</v>
      </c>
      <c r="AN286" s="138">
        <v>1.4999999999999999E-2</v>
      </c>
      <c r="AO286" s="138">
        <v>1.4999999999999999E-2</v>
      </c>
      <c r="AP286" s="137">
        <v>1.4999999999999999E-2</v>
      </c>
    </row>
    <row r="287" spans="2:43" x14ac:dyDescent="0.35">
      <c r="B287" s="128"/>
      <c r="C287" s="136" t="s">
        <v>2270</v>
      </c>
      <c r="D287" s="137">
        <v>0</v>
      </c>
      <c r="E287" s="138">
        <v>0</v>
      </c>
      <c r="F287" s="138">
        <v>0</v>
      </c>
      <c r="G287" s="138">
        <v>0</v>
      </c>
      <c r="H287" s="138">
        <v>0</v>
      </c>
      <c r="I287" s="138">
        <v>1.0332841766906173E-2</v>
      </c>
      <c r="J287" s="138">
        <v>1.2332841766906173E-2</v>
      </c>
      <c r="K287" s="138">
        <v>1.4332841766906173E-2</v>
      </c>
      <c r="L287" s="138">
        <v>1.4999999999999999E-2</v>
      </c>
      <c r="M287" s="138">
        <v>1.4999999999999999E-2</v>
      </c>
      <c r="N287" s="138">
        <v>1.4999999999999999E-2</v>
      </c>
      <c r="O287" s="138">
        <v>1.4999999999999999E-2</v>
      </c>
      <c r="P287" s="138">
        <v>1.4999999999999999E-2</v>
      </c>
      <c r="Q287" s="138">
        <v>1.4999999999999999E-2</v>
      </c>
      <c r="R287" s="139">
        <v>1.4999999999999999E-2</v>
      </c>
      <c r="S287" s="138">
        <v>1.4999999999999999E-2</v>
      </c>
      <c r="T287" s="138">
        <v>1.4999999999999999E-2</v>
      </c>
      <c r="U287" s="138">
        <v>1.4999999999999999E-2</v>
      </c>
      <c r="V287" s="138">
        <v>1.4999999999999999E-2</v>
      </c>
      <c r="W287" s="138">
        <v>1.4999999999999999E-2</v>
      </c>
      <c r="X287" s="138">
        <v>1.4999999999999999E-2</v>
      </c>
      <c r="Y287" s="138">
        <v>1.4999999999999999E-2</v>
      </c>
      <c r="Z287" s="138">
        <v>1.4999999999999999E-2</v>
      </c>
      <c r="AA287" s="138">
        <v>1.4999999999999999E-2</v>
      </c>
      <c r="AB287" s="138">
        <v>1.4999999999999999E-2</v>
      </c>
      <c r="AC287" s="138">
        <v>1.4999999999999999E-2</v>
      </c>
      <c r="AD287" s="138">
        <v>1.4999999999999999E-2</v>
      </c>
      <c r="AE287" s="138">
        <v>1.4999999999999999E-2</v>
      </c>
      <c r="AF287" s="138">
        <v>1.4999999999999999E-2</v>
      </c>
      <c r="AG287" s="138">
        <v>1.4999999999999999E-2</v>
      </c>
      <c r="AH287" s="138">
        <v>1.4999999999999999E-2</v>
      </c>
      <c r="AI287" s="138">
        <v>1.4999999999999999E-2</v>
      </c>
      <c r="AJ287" s="138">
        <v>1.4999999999999999E-2</v>
      </c>
      <c r="AK287" s="138">
        <v>1.4999999999999999E-2</v>
      </c>
      <c r="AL287" s="138">
        <v>1.4999999999999999E-2</v>
      </c>
      <c r="AM287" s="138">
        <v>1.4999999999999999E-2</v>
      </c>
      <c r="AN287" s="138">
        <v>1.4999999999999999E-2</v>
      </c>
      <c r="AO287" s="138">
        <v>1.4999999999999999E-2</v>
      </c>
      <c r="AP287" s="137">
        <v>1.4999999999999999E-2</v>
      </c>
    </row>
    <row r="288" spans="2:43" x14ac:dyDescent="0.35">
      <c r="B288" s="128"/>
      <c r="C288" s="136" t="s">
        <v>2314</v>
      </c>
      <c r="D288" s="137">
        <v>0</v>
      </c>
      <c r="E288" s="138">
        <v>0</v>
      </c>
      <c r="F288" s="138">
        <v>0</v>
      </c>
      <c r="G288" s="138">
        <v>0</v>
      </c>
      <c r="H288" s="138">
        <v>0</v>
      </c>
      <c r="I288" s="138">
        <v>0</v>
      </c>
      <c r="J288" s="138">
        <v>2E-3</v>
      </c>
      <c r="K288" s="138">
        <v>4.0000000000000001E-3</v>
      </c>
      <c r="L288" s="138">
        <v>6.0000000000000001E-3</v>
      </c>
      <c r="M288" s="138">
        <v>8.0000000000000002E-3</v>
      </c>
      <c r="N288" s="138">
        <v>0.01</v>
      </c>
      <c r="O288" s="138">
        <v>1.2E-2</v>
      </c>
      <c r="P288" s="138">
        <v>1.4E-2</v>
      </c>
      <c r="Q288" s="138">
        <v>1.4999999999999999E-2</v>
      </c>
      <c r="R288" s="139">
        <v>1.4999999999999999E-2</v>
      </c>
      <c r="S288" s="138">
        <v>1.4999999999999999E-2</v>
      </c>
      <c r="T288" s="138">
        <v>1.4999999999999999E-2</v>
      </c>
      <c r="U288" s="138">
        <v>1.4999999999999999E-2</v>
      </c>
      <c r="V288" s="138">
        <v>1.4999999999999999E-2</v>
      </c>
      <c r="W288" s="138">
        <v>1.4999999999999999E-2</v>
      </c>
      <c r="X288" s="138">
        <v>1.4999999999999999E-2</v>
      </c>
      <c r="Y288" s="138">
        <v>1.4999999999999999E-2</v>
      </c>
      <c r="Z288" s="138">
        <v>1.4999999999999999E-2</v>
      </c>
      <c r="AA288" s="138">
        <v>1.4999999999999999E-2</v>
      </c>
      <c r="AB288" s="138">
        <v>1.4999999999999999E-2</v>
      </c>
      <c r="AC288" s="138">
        <v>1.4999999999999999E-2</v>
      </c>
      <c r="AD288" s="138">
        <v>1.4999999999999999E-2</v>
      </c>
      <c r="AE288" s="138">
        <v>1.4999999999999999E-2</v>
      </c>
      <c r="AF288" s="138">
        <v>1.4999999999999999E-2</v>
      </c>
      <c r="AG288" s="138">
        <v>1.4999999999999999E-2</v>
      </c>
      <c r="AH288" s="138">
        <v>1.4999999999999999E-2</v>
      </c>
      <c r="AI288" s="138">
        <v>1.4999999999999999E-2</v>
      </c>
      <c r="AJ288" s="138">
        <v>1.4999999999999999E-2</v>
      </c>
      <c r="AK288" s="138">
        <v>1.4999999999999999E-2</v>
      </c>
      <c r="AL288" s="138">
        <v>1.4999999999999999E-2</v>
      </c>
      <c r="AM288" s="138">
        <v>1.4999999999999999E-2</v>
      </c>
      <c r="AN288" s="138">
        <v>1.4999999999999999E-2</v>
      </c>
      <c r="AO288" s="138">
        <v>1.4999999999999999E-2</v>
      </c>
      <c r="AP288" s="137">
        <v>1.4999999999999999E-2</v>
      </c>
    </row>
    <row r="289" spans="2:42" x14ac:dyDescent="0.35">
      <c r="B289" s="128"/>
      <c r="C289" s="136" t="s">
        <v>2271</v>
      </c>
      <c r="D289" s="137">
        <v>0</v>
      </c>
      <c r="E289" s="138">
        <v>0</v>
      </c>
      <c r="F289" s="138">
        <v>0</v>
      </c>
      <c r="G289" s="138">
        <v>0</v>
      </c>
      <c r="H289" s="138">
        <v>0</v>
      </c>
      <c r="I289" s="138">
        <v>0</v>
      </c>
      <c r="J289" s="138">
        <v>2E-3</v>
      </c>
      <c r="K289" s="138">
        <v>4.0000000000000001E-3</v>
      </c>
      <c r="L289" s="138">
        <v>6.0000000000000001E-3</v>
      </c>
      <c r="M289" s="138">
        <v>8.0000000000000002E-3</v>
      </c>
      <c r="N289" s="138">
        <v>0.01</v>
      </c>
      <c r="O289" s="138">
        <v>1.2E-2</v>
      </c>
      <c r="P289" s="138">
        <v>1.4E-2</v>
      </c>
      <c r="Q289" s="138">
        <v>1.4999999999999999E-2</v>
      </c>
      <c r="R289" s="139">
        <v>1.4999999999999999E-2</v>
      </c>
      <c r="S289" s="138">
        <v>1.4999999999999999E-2</v>
      </c>
      <c r="T289" s="138">
        <v>1.4999999999999999E-2</v>
      </c>
      <c r="U289" s="138">
        <v>1.4999999999999999E-2</v>
      </c>
      <c r="V289" s="138">
        <v>1.4999999999999999E-2</v>
      </c>
      <c r="W289" s="138">
        <v>1.4999999999999999E-2</v>
      </c>
      <c r="X289" s="138">
        <v>1.4999999999999999E-2</v>
      </c>
      <c r="Y289" s="138">
        <v>1.4999999999999999E-2</v>
      </c>
      <c r="Z289" s="138">
        <v>1.4999999999999999E-2</v>
      </c>
      <c r="AA289" s="138">
        <v>1.4999999999999999E-2</v>
      </c>
      <c r="AB289" s="138">
        <v>1.4999999999999999E-2</v>
      </c>
      <c r="AC289" s="138">
        <v>1.4999999999999999E-2</v>
      </c>
      <c r="AD289" s="138">
        <v>1.4999999999999999E-2</v>
      </c>
      <c r="AE289" s="138">
        <v>1.4999999999999999E-2</v>
      </c>
      <c r="AF289" s="138">
        <v>1.4999999999999999E-2</v>
      </c>
      <c r="AG289" s="138">
        <v>1.4999999999999999E-2</v>
      </c>
      <c r="AH289" s="138">
        <v>1.4999999999999999E-2</v>
      </c>
      <c r="AI289" s="138">
        <v>1.4999999999999999E-2</v>
      </c>
      <c r="AJ289" s="138">
        <v>1.4999999999999999E-2</v>
      </c>
      <c r="AK289" s="138">
        <v>1.4999999999999999E-2</v>
      </c>
      <c r="AL289" s="138">
        <v>1.4999999999999999E-2</v>
      </c>
      <c r="AM289" s="138">
        <v>1.4999999999999999E-2</v>
      </c>
      <c r="AN289" s="138">
        <v>1.4999999999999999E-2</v>
      </c>
      <c r="AO289" s="138">
        <v>1.4999999999999999E-2</v>
      </c>
      <c r="AP289" s="137">
        <v>1.4999999999999999E-2</v>
      </c>
    </row>
    <row r="290" spans="2:42" x14ac:dyDescent="0.35">
      <c r="B290" s="128"/>
      <c r="C290" s="136" t="s">
        <v>2272</v>
      </c>
      <c r="D290" s="137">
        <v>0</v>
      </c>
      <c r="E290" s="138">
        <v>0</v>
      </c>
      <c r="F290" s="138">
        <v>0</v>
      </c>
      <c r="G290" s="138">
        <v>0</v>
      </c>
      <c r="H290" s="138">
        <v>0</v>
      </c>
      <c r="I290" s="138">
        <v>2.5311722356391804E-3</v>
      </c>
      <c r="J290" s="138">
        <v>4.53117223563918E-3</v>
      </c>
      <c r="K290" s="138">
        <v>6.5311722356391801E-3</v>
      </c>
      <c r="L290" s="138">
        <v>8.5311722356391801E-3</v>
      </c>
      <c r="M290" s="138">
        <v>1.053117223563918E-2</v>
      </c>
      <c r="N290" s="138">
        <v>1.253117223563918E-2</v>
      </c>
      <c r="O290" s="138">
        <v>1.453117223563918E-2</v>
      </c>
      <c r="P290" s="138">
        <v>1.4999999999999999E-2</v>
      </c>
      <c r="Q290" s="138">
        <v>1.4999999999999999E-2</v>
      </c>
      <c r="R290" s="139">
        <v>1.4999999999999999E-2</v>
      </c>
      <c r="S290" s="138">
        <v>1.4999999999999999E-2</v>
      </c>
      <c r="T290" s="138">
        <v>1.4999999999999999E-2</v>
      </c>
      <c r="U290" s="138">
        <v>1.4999999999999999E-2</v>
      </c>
      <c r="V290" s="138">
        <v>1.4999999999999999E-2</v>
      </c>
      <c r="W290" s="138">
        <v>1.4999999999999999E-2</v>
      </c>
      <c r="X290" s="138">
        <v>1.4999999999999999E-2</v>
      </c>
      <c r="Y290" s="138">
        <v>1.4999999999999999E-2</v>
      </c>
      <c r="Z290" s="138">
        <v>1.4999999999999999E-2</v>
      </c>
      <c r="AA290" s="138">
        <v>1.4999999999999999E-2</v>
      </c>
      <c r="AB290" s="138">
        <v>1.4999999999999999E-2</v>
      </c>
      <c r="AC290" s="138">
        <v>1.4999999999999999E-2</v>
      </c>
      <c r="AD290" s="138">
        <v>1.4999999999999999E-2</v>
      </c>
      <c r="AE290" s="138">
        <v>1.4999999999999999E-2</v>
      </c>
      <c r="AF290" s="138">
        <v>1.4999999999999999E-2</v>
      </c>
      <c r="AG290" s="138">
        <v>1.4999999999999999E-2</v>
      </c>
      <c r="AH290" s="138">
        <v>1.4999999999999999E-2</v>
      </c>
      <c r="AI290" s="138">
        <v>1.4999999999999999E-2</v>
      </c>
      <c r="AJ290" s="138">
        <v>1.4999999999999999E-2</v>
      </c>
      <c r="AK290" s="138">
        <v>1.4999999999999999E-2</v>
      </c>
      <c r="AL290" s="138">
        <v>1.4999999999999999E-2</v>
      </c>
      <c r="AM290" s="138">
        <v>1.4999999999999999E-2</v>
      </c>
      <c r="AN290" s="138">
        <v>1.4999999999999999E-2</v>
      </c>
      <c r="AO290" s="138">
        <v>1.4999999999999999E-2</v>
      </c>
      <c r="AP290" s="137">
        <v>1.4999999999999999E-2</v>
      </c>
    </row>
    <row r="291" spans="2:42" x14ac:dyDescent="0.35">
      <c r="B291" s="128"/>
      <c r="C291" s="136" t="s">
        <v>2273</v>
      </c>
      <c r="D291" s="137">
        <v>0</v>
      </c>
      <c r="E291" s="138">
        <v>0</v>
      </c>
      <c r="F291" s="138">
        <v>0</v>
      </c>
      <c r="G291" s="138">
        <v>0</v>
      </c>
      <c r="H291" s="138">
        <v>0</v>
      </c>
      <c r="I291" s="138">
        <v>1.765050893416919E-3</v>
      </c>
      <c r="J291" s="138">
        <v>3.7650508934169193E-3</v>
      </c>
      <c r="K291" s="138">
        <v>5.7650508934169193E-3</v>
      </c>
      <c r="L291" s="138">
        <v>7.7650508934169193E-3</v>
      </c>
      <c r="M291" s="138">
        <v>9.7650508934169194E-3</v>
      </c>
      <c r="N291" s="138">
        <v>1.1765050893416919E-2</v>
      </c>
      <c r="O291" s="138">
        <v>1.3765050893416919E-2</v>
      </c>
      <c r="P291" s="138">
        <v>1.4999999999999999E-2</v>
      </c>
      <c r="Q291" s="138">
        <v>1.4999999999999999E-2</v>
      </c>
      <c r="R291" s="139">
        <v>1.4999999999999999E-2</v>
      </c>
      <c r="S291" s="138">
        <v>1.4999999999999999E-2</v>
      </c>
      <c r="T291" s="138">
        <v>1.4999999999999999E-2</v>
      </c>
      <c r="U291" s="138">
        <v>1.4999999999999999E-2</v>
      </c>
      <c r="V291" s="138">
        <v>1.4999999999999999E-2</v>
      </c>
      <c r="W291" s="138">
        <v>1.4999999999999999E-2</v>
      </c>
      <c r="X291" s="138">
        <v>1.4999999999999999E-2</v>
      </c>
      <c r="Y291" s="138">
        <v>1.4999999999999999E-2</v>
      </c>
      <c r="Z291" s="138">
        <v>1.4999999999999999E-2</v>
      </c>
      <c r="AA291" s="138">
        <v>1.4999999999999999E-2</v>
      </c>
      <c r="AB291" s="138">
        <v>1.4999999999999999E-2</v>
      </c>
      <c r="AC291" s="138">
        <v>1.4999999999999999E-2</v>
      </c>
      <c r="AD291" s="138">
        <v>1.4999999999999999E-2</v>
      </c>
      <c r="AE291" s="138">
        <v>1.4999999999999999E-2</v>
      </c>
      <c r="AF291" s="138">
        <v>1.4999999999999999E-2</v>
      </c>
      <c r="AG291" s="138">
        <v>1.4999999999999999E-2</v>
      </c>
      <c r="AH291" s="138">
        <v>1.4999999999999999E-2</v>
      </c>
      <c r="AI291" s="138">
        <v>1.4999999999999999E-2</v>
      </c>
      <c r="AJ291" s="138">
        <v>1.4999999999999999E-2</v>
      </c>
      <c r="AK291" s="138">
        <v>1.4999999999999999E-2</v>
      </c>
      <c r="AL291" s="138">
        <v>1.4999999999999999E-2</v>
      </c>
      <c r="AM291" s="138">
        <v>1.4999999999999999E-2</v>
      </c>
      <c r="AN291" s="138">
        <v>1.4999999999999999E-2</v>
      </c>
      <c r="AO291" s="138">
        <v>1.4999999999999999E-2</v>
      </c>
      <c r="AP291" s="137">
        <v>1.4999999999999999E-2</v>
      </c>
    </row>
    <row r="292" spans="2:42" x14ac:dyDescent="0.35">
      <c r="B292" s="128"/>
      <c r="C292" s="136" t="s">
        <v>2274</v>
      </c>
      <c r="D292" s="137">
        <v>0</v>
      </c>
      <c r="E292" s="138">
        <v>0</v>
      </c>
      <c r="F292" s="138">
        <v>0</v>
      </c>
      <c r="G292" s="138">
        <v>0</v>
      </c>
      <c r="H292" s="138">
        <v>0</v>
      </c>
      <c r="I292" s="138">
        <v>4.3132864770852877E-4</v>
      </c>
      <c r="J292" s="138">
        <v>2.4313286477085287E-3</v>
      </c>
      <c r="K292" s="138">
        <v>4.4313286477085292E-3</v>
      </c>
      <c r="L292" s="138">
        <v>6.4313286477085292E-3</v>
      </c>
      <c r="M292" s="138">
        <v>8.4313286477085293E-3</v>
      </c>
      <c r="N292" s="138">
        <v>1.0431328647708529E-2</v>
      </c>
      <c r="O292" s="138">
        <v>1.2431328647708529E-2</v>
      </c>
      <c r="P292" s="138">
        <v>1.4431328647708529E-2</v>
      </c>
      <c r="Q292" s="138">
        <v>1.4999999999999999E-2</v>
      </c>
      <c r="R292" s="139">
        <v>1.4999999999999999E-2</v>
      </c>
      <c r="S292" s="138">
        <v>1.4999999999999999E-2</v>
      </c>
      <c r="T292" s="138">
        <v>1.4999999999999999E-2</v>
      </c>
      <c r="U292" s="138">
        <v>1.4999999999999999E-2</v>
      </c>
      <c r="V292" s="138">
        <v>1.4999999999999999E-2</v>
      </c>
      <c r="W292" s="138">
        <v>1.4999999999999999E-2</v>
      </c>
      <c r="X292" s="138">
        <v>1.4999999999999999E-2</v>
      </c>
      <c r="Y292" s="138">
        <v>1.4999999999999999E-2</v>
      </c>
      <c r="Z292" s="138">
        <v>1.4999999999999999E-2</v>
      </c>
      <c r="AA292" s="138">
        <v>1.4999999999999999E-2</v>
      </c>
      <c r="AB292" s="138">
        <v>1.4999999999999999E-2</v>
      </c>
      <c r="AC292" s="138">
        <v>1.4999999999999999E-2</v>
      </c>
      <c r="AD292" s="138">
        <v>1.4999999999999999E-2</v>
      </c>
      <c r="AE292" s="138">
        <v>1.4999999999999999E-2</v>
      </c>
      <c r="AF292" s="138">
        <v>1.4999999999999999E-2</v>
      </c>
      <c r="AG292" s="138">
        <v>1.4999999999999999E-2</v>
      </c>
      <c r="AH292" s="138">
        <v>1.4999999999999999E-2</v>
      </c>
      <c r="AI292" s="138">
        <v>1.4999999999999999E-2</v>
      </c>
      <c r="AJ292" s="138">
        <v>1.4999999999999999E-2</v>
      </c>
      <c r="AK292" s="138">
        <v>1.4999999999999999E-2</v>
      </c>
      <c r="AL292" s="138">
        <v>1.4999999999999999E-2</v>
      </c>
      <c r="AM292" s="138">
        <v>1.4999999999999999E-2</v>
      </c>
      <c r="AN292" s="138">
        <v>1.4999999999999999E-2</v>
      </c>
      <c r="AO292" s="138">
        <v>1.4999999999999999E-2</v>
      </c>
      <c r="AP292" s="137">
        <v>1.4999999999999999E-2</v>
      </c>
    </row>
    <row r="293" spans="2:42" x14ac:dyDescent="0.35">
      <c r="B293" s="128"/>
      <c r="C293" s="136" t="s">
        <v>2275</v>
      </c>
      <c r="D293" s="137">
        <v>0</v>
      </c>
      <c r="E293" s="138">
        <v>0</v>
      </c>
      <c r="F293" s="138">
        <v>0</v>
      </c>
      <c r="G293" s="138">
        <v>0</v>
      </c>
      <c r="H293" s="138">
        <v>0</v>
      </c>
      <c r="I293" s="138">
        <v>7.5704793048531199E-3</v>
      </c>
      <c r="J293" s="138">
        <v>9.57047930485312E-3</v>
      </c>
      <c r="K293" s="138">
        <v>1.157047930485312E-2</v>
      </c>
      <c r="L293" s="138">
        <v>1.357047930485312E-2</v>
      </c>
      <c r="M293" s="138">
        <v>1.4999999999999999E-2</v>
      </c>
      <c r="N293" s="138">
        <v>1.4999999999999999E-2</v>
      </c>
      <c r="O293" s="138">
        <v>1.4999999999999999E-2</v>
      </c>
      <c r="P293" s="138">
        <v>1.4999999999999999E-2</v>
      </c>
      <c r="Q293" s="138">
        <v>1.4999999999999999E-2</v>
      </c>
      <c r="R293" s="139">
        <v>1.4999999999999999E-2</v>
      </c>
      <c r="S293" s="138">
        <v>1.4999999999999999E-2</v>
      </c>
      <c r="T293" s="138">
        <v>1.4999999999999999E-2</v>
      </c>
      <c r="U293" s="138">
        <v>1.4999999999999999E-2</v>
      </c>
      <c r="V293" s="138">
        <v>1.4999999999999999E-2</v>
      </c>
      <c r="W293" s="138">
        <v>1.4999999999999999E-2</v>
      </c>
      <c r="X293" s="138">
        <v>1.4999999999999999E-2</v>
      </c>
      <c r="Y293" s="138">
        <v>1.4999999999999999E-2</v>
      </c>
      <c r="Z293" s="138">
        <v>1.4999999999999999E-2</v>
      </c>
      <c r="AA293" s="138">
        <v>1.4999999999999999E-2</v>
      </c>
      <c r="AB293" s="138">
        <v>1.4999999999999999E-2</v>
      </c>
      <c r="AC293" s="138">
        <v>1.4999999999999999E-2</v>
      </c>
      <c r="AD293" s="138">
        <v>1.4999999999999999E-2</v>
      </c>
      <c r="AE293" s="138">
        <v>1.4999999999999999E-2</v>
      </c>
      <c r="AF293" s="138">
        <v>1.4999999999999999E-2</v>
      </c>
      <c r="AG293" s="138">
        <v>1.4999999999999999E-2</v>
      </c>
      <c r="AH293" s="138">
        <v>1.4999999999999999E-2</v>
      </c>
      <c r="AI293" s="138">
        <v>1.4999999999999999E-2</v>
      </c>
      <c r="AJ293" s="138">
        <v>1.4999999999999999E-2</v>
      </c>
      <c r="AK293" s="138">
        <v>1.4999999999999999E-2</v>
      </c>
      <c r="AL293" s="138">
        <v>1.4999999999999999E-2</v>
      </c>
      <c r="AM293" s="138">
        <v>1.4999999999999999E-2</v>
      </c>
      <c r="AN293" s="138">
        <v>1.4999999999999999E-2</v>
      </c>
      <c r="AO293" s="138">
        <v>1.4999999999999999E-2</v>
      </c>
      <c r="AP293" s="137">
        <v>1.4999999999999999E-2</v>
      </c>
    </row>
    <row r="294" spans="2:42" x14ac:dyDescent="0.35">
      <c r="B294" s="128"/>
      <c r="C294" s="136" t="s">
        <v>2276</v>
      </c>
      <c r="D294" s="137">
        <v>0</v>
      </c>
      <c r="E294" s="138">
        <v>0</v>
      </c>
      <c r="F294" s="138">
        <v>0</v>
      </c>
      <c r="G294" s="138">
        <v>0</v>
      </c>
      <c r="H294" s="138">
        <v>0</v>
      </c>
      <c r="I294" s="138">
        <v>9.023972428801862E-3</v>
      </c>
      <c r="J294" s="138">
        <v>1.1023972428801862E-2</v>
      </c>
      <c r="K294" s="138">
        <v>1.3023972428801862E-2</v>
      </c>
      <c r="L294" s="138">
        <v>1.4999999999999999E-2</v>
      </c>
      <c r="M294" s="138">
        <v>1.4999999999999999E-2</v>
      </c>
      <c r="N294" s="138">
        <v>1.4999999999999999E-2</v>
      </c>
      <c r="O294" s="138">
        <v>1.4999999999999999E-2</v>
      </c>
      <c r="P294" s="138">
        <v>1.4999999999999999E-2</v>
      </c>
      <c r="Q294" s="138">
        <v>1.4999999999999999E-2</v>
      </c>
      <c r="R294" s="139">
        <v>1.4999999999999999E-2</v>
      </c>
      <c r="S294" s="138">
        <v>1.4999999999999999E-2</v>
      </c>
      <c r="T294" s="138">
        <v>1.4999999999999999E-2</v>
      </c>
      <c r="U294" s="138">
        <v>1.4999999999999999E-2</v>
      </c>
      <c r="V294" s="138">
        <v>1.4999999999999999E-2</v>
      </c>
      <c r="W294" s="138">
        <v>1.4999999999999999E-2</v>
      </c>
      <c r="X294" s="138">
        <v>1.4999999999999999E-2</v>
      </c>
      <c r="Y294" s="138">
        <v>1.4999999999999999E-2</v>
      </c>
      <c r="Z294" s="138">
        <v>1.4999999999999999E-2</v>
      </c>
      <c r="AA294" s="138">
        <v>1.4999999999999999E-2</v>
      </c>
      <c r="AB294" s="138">
        <v>1.4999999999999999E-2</v>
      </c>
      <c r="AC294" s="138">
        <v>1.4999999999999999E-2</v>
      </c>
      <c r="AD294" s="138">
        <v>1.4999999999999999E-2</v>
      </c>
      <c r="AE294" s="138">
        <v>1.4999999999999999E-2</v>
      </c>
      <c r="AF294" s="138">
        <v>1.4999999999999999E-2</v>
      </c>
      <c r="AG294" s="138">
        <v>1.4999999999999999E-2</v>
      </c>
      <c r="AH294" s="138">
        <v>1.4999999999999999E-2</v>
      </c>
      <c r="AI294" s="138">
        <v>1.4999999999999999E-2</v>
      </c>
      <c r="AJ294" s="138">
        <v>1.4999999999999999E-2</v>
      </c>
      <c r="AK294" s="138">
        <v>1.4999999999999999E-2</v>
      </c>
      <c r="AL294" s="138">
        <v>1.4999999999999999E-2</v>
      </c>
      <c r="AM294" s="138">
        <v>1.4999999999999999E-2</v>
      </c>
      <c r="AN294" s="138">
        <v>1.4999999999999999E-2</v>
      </c>
      <c r="AO294" s="138">
        <v>1.4999999999999999E-2</v>
      </c>
      <c r="AP294" s="137">
        <v>1.4999999999999999E-2</v>
      </c>
    </row>
    <row r="295" spans="2:42" x14ac:dyDescent="0.35">
      <c r="B295" s="128"/>
      <c r="C295" s="136" t="s">
        <v>2277</v>
      </c>
      <c r="D295" s="137">
        <v>0</v>
      </c>
      <c r="E295" s="138">
        <v>0</v>
      </c>
      <c r="F295" s="138">
        <v>0</v>
      </c>
      <c r="G295" s="138">
        <v>0</v>
      </c>
      <c r="H295" s="138">
        <v>0</v>
      </c>
      <c r="I295" s="138">
        <v>5.7199736679708789E-3</v>
      </c>
      <c r="J295" s="138">
        <v>7.7199736679708789E-3</v>
      </c>
      <c r="K295" s="138">
        <v>9.7199736679708798E-3</v>
      </c>
      <c r="L295" s="138">
        <v>1.171997366797088E-2</v>
      </c>
      <c r="M295" s="138">
        <v>1.371997366797088E-2</v>
      </c>
      <c r="N295" s="138">
        <v>1.4999999999999999E-2</v>
      </c>
      <c r="O295" s="138">
        <v>1.4999999999999999E-2</v>
      </c>
      <c r="P295" s="138">
        <v>1.4999999999999999E-2</v>
      </c>
      <c r="Q295" s="138">
        <v>1.4999999999999999E-2</v>
      </c>
      <c r="R295" s="139">
        <v>1.4999999999999999E-2</v>
      </c>
      <c r="S295" s="138">
        <v>1.4999999999999999E-2</v>
      </c>
      <c r="T295" s="138">
        <v>1.4999999999999999E-2</v>
      </c>
      <c r="U295" s="138">
        <v>1.4999999999999999E-2</v>
      </c>
      <c r="V295" s="138">
        <v>1.4999999999999999E-2</v>
      </c>
      <c r="W295" s="138">
        <v>1.4999999999999999E-2</v>
      </c>
      <c r="X295" s="138">
        <v>1.4999999999999999E-2</v>
      </c>
      <c r="Y295" s="138">
        <v>1.4999999999999999E-2</v>
      </c>
      <c r="Z295" s="138">
        <v>1.4999999999999999E-2</v>
      </c>
      <c r="AA295" s="138">
        <v>1.4999999999999999E-2</v>
      </c>
      <c r="AB295" s="138">
        <v>1.4999999999999999E-2</v>
      </c>
      <c r="AC295" s="138">
        <v>1.4999999999999999E-2</v>
      </c>
      <c r="AD295" s="138">
        <v>1.4999999999999999E-2</v>
      </c>
      <c r="AE295" s="138">
        <v>1.4999999999999999E-2</v>
      </c>
      <c r="AF295" s="138">
        <v>1.4999999999999999E-2</v>
      </c>
      <c r="AG295" s="138">
        <v>1.4999999999999999E-2</v>
      </c>
      <c r="AH295" s="138">
        <v>1.4999999999999999E-2</v>
      </c>
      <c r="AI295" s="138">
        <v>1.4999999999999999E-2</v>
      </c>
      <c r="AJ295" s="138">
        <v>1.4999999999999999E-2</v>
      </c>
      <c r="AK295" s="138">
        <v>1.4999999999999999E-2</v>
      </c>
      <c r="AL295" s="138">
        <v>1.4999999999999999E-2</v>
      </c>
      <c r="AM295" s="138">
        <v>1.4999999999999999E-2</v>
      </c>
      <c r="AN295" s="138">
        <v>1.4999999999999999E-2</v>
      </c>
      <c r="AO295" s="138">
        <v>1.4999999999999999E-2</v>
      </c>
      <c r="AP295" s="137">
        <v>1.4999999999999999E-2</v>
      </c>
    </row>
    <row r="296" spans="2:42" x14ac:dyDescent="0.35">
      <c r="B296" s="128"/>
      <c r="C296" s="136" t="s">
        <v>2278</v>
      </c>
      <c r="D296" s="137">
        <v>0</v>
      </c>
      <c r="E296" s="138">
        <v>0</v>
      </c>
      <c r="F296" s="138">
        <v>0</v>
      </c>
      <c r="G296" s="138">
        <v>0</v>
      </c>
      <c r="H296" s="138">
        <v>0</v>
      </c>
      <c r="I296" s="138">
        <v>1.0196256140194971E-2</v>
      </c>
      <c r="J296" s="138">
        <v>1.2196256140194971E-2</v>
      </c>
      <c r="K296" s="138">
        <v>1.4196256140194971E-2</v>
      </c>
      <c r="L296" s="138">
        <v>1.4999999999999999E-2</v>
      </c>
      <c r="M296" s="138">
        <v>1.4999999999999999E-2</v>
      </c>
      <c r="N296" s="138">
        <v>1.4999999999999999E-2</v>
      </c>
      <c r="O296" s="138">
        <v>1.4999999999999999E-2</v>
      </c>
      <c r="P296" s="138">
        <v>1.4999999999999999E-2</v>
      </c>
      <c r="Q296" s="138">
        <v>1.4999999999999999E-2</v>
      </c>
      <c r="R296" s="139">
        <v>1.4999999999999999E-2</v>
      </c>
      <c r="S296" s="138">
        <v>1.4999999999999999E-2</v>
      </c>
      <c r="T296" s="138">
        <v>1.4999999999999999E-2</v>
      </c>
      <c r="U296" s="138">
        <v>1.4999999999999999E-2</v>
      </c>
      <c r="V296" s="138">
        <v>1.4999999999999999E-2</v>
      </c>
      <c r="W296" s="138">
        <v>1.4999999999999999E-2</v>
      </c>
      <c r="X296" s="138">
        <v>1.4999999999999999E-2</v>
      </c>
      <c r="Y296" s="138">
        <v>1.4999999999999999E-2</v>
      </c>
      <c r="Z296" s="138">
        <v>1.4999999999999999E-2</v>
      </c>
      <c r="AA296" s="138">
        <v>1.4999999999999999E-2</v>
      </c>
      <c r="AB296" s="138">
        <v>1.4999999999999999E-2</v>
      </c>
      <c r="AC296" s="138">
        <v>1.4999999999999999E-2</v>
      </c>
      <c r="AD296" s="138">
        <v>1.4999999999999999E-2</v>
      </c>
      <c r="AE296" s="138">
        <v>1.4999999999999999E-2</v>
      </c>
      <c r="AF296" s="138">
        <v>1.4999999999999999E-2</v>
      </c>
      <c r="AG296" s="138">
        <v>1.4999999999999999E-2</v>
      </c>
      <c r="AH296" s="138">
        <v>1.4999999999999999E-2</v>
      </c>
      <c r="AI296" s="138">
        <v>1.4999999999999999E-2</v>
      </c>
      <c r="AJ296" s="138">
        <v>1.4999999999999999E-2</v>
      </c>
      <c r="AK296" s="138">
        <v>1.4999999999999999E-2</v>
      </c>
      <c r="AL296" s="138">
        <v>1.4999999999999999E-2</v>
      </c>
      <c r="AM296" s="138">
        <v>1.4999999999999999E-2</v>
      </c>
      <c r="AN296" s="138">
        <v>1.4999999999999999E-2</v>
      </c>
      <c r="AO296" s="138">
        <v>1.4999999999999999E-2</v>
      </c>
      <c r="AP296" s="137">
        <v>1.4999999999999999E-2</v>
      </c>
    </row>
    <row r="297" spans="2:42" x14ac:dyDescent="0.35">
      <c r="B297" s="128"/>
      <c r="C297" s="136" t="s">
        <v>2279</v>
      </c>
      <c r="D297" s="137">
        <v>0</v>
      </c>
      <c r="E297" s="138">
        <v>0</v>
      </c>
      <c r="F297" s="138">
        <v>0</v>
      </c>
      <c r="G297" s="138">
        <v>0</v>
      </c>
      <c r="H297" s="138">
        <v>0</v>
      </c>
      <c r="I297" s="138">
        <v>2.1585484293631292E-4</v>
      </c>
      <c r="J297" s="138">
        <v>2.2158548429363129E-3</v>
      </c>
      <c r="K297" s="138">
        <v>4.2158548429363125E-3</v>
      </c>
      <c r="L297" s="138">
        <v>6.2158548429363126E-3</v>
      </c>
      <c r="M297" s="138">
        <v>8.2158548429363126E-3</v>
      </c>
      <c r="N297" s="138">
        <v>1.0215854842936313E-2</v>
      </c>
      <c r="O297" s="138">
        <v>1.2215854842936313E-2</v>
      </c>
      <c r="P297" s="138">
        <v>1.4215854842936313E-2</v>
      </c>
      <c r="Q297" s="138">
        <v>1.4999999999999999E-2</v>
      </c>
      <c r="R297" s="139">
        <v>1.4999999999999999E-2</v>
      </c>
      <c r="S297" s="138">
        <v>1.4999999999999999E-2</v>
      </c>
      <c r="T297" s="138">
        <v>1.4999999999999999E-2</v>
      </c>
      <c r="U297" s="138">
        <v>1.4999999999999999E-2</v>
      </c>
      <c r="V297" s="138">
        <v>1.4999999999999999E-2</v>
      </c>
      <c r="W297" s="138">
        <v>1.4999999999999999E-2</v>
      </c>
      <c r="X297" s="138">
        <v>1.4999999999999999E-2</v>
      </c>
      <c r="Y297" s="138">
        <v>1.4999999999999999E-2</v>
      </c>
      <c r="Z297" s="138">
        <v>1.4999999999999999E-2</v>
      </c>
      <c r="AA297" s="138">
        <v>1.4999999999999999E-2</v>
      </c>
      <c r="AB297" s="138">
        <v>1.4999999999999999E-2</v>
      </c>
      <c r="AC297" s="138">
        <v>1.4999999999999999E-2</v>
      </c>
      <c r="AD297" s="138">
        <v>1.4999999999999999E-2</v>
      </c>
      <c r="AE297" s="138">
        <v>1.4999999999999999E-2</v>
      </c>
      <c r="AF297" s="138">
        <v>1.4999999999999999E-2</v>
      </c>
      <c r="AG297" s="138">
        <v>1.4999999999999999E-2</v>
      </c>
      <c r="AH297" s="138">
        <v>1.4999999999999999E-2</v>
      </c>
      <c r="AI297" s="138">
        <v>1.4999999999999999E-2</v>
      </c>
      <c r="AJ297" s="138">
        <v>1.4999999999999999E-2</v>
      </c>
      <c r="AK297" s="138">
        <v>1.4999999999999999E-2</v>
      </c>
      <c r="AL297" s="138">
        <v>1.4999999999999999E-2</v>
      </c>
      <c r="AM297" s="138">
        <v>1.4999999999999999E-2</v>
      </c>
      <c r="AN297" s="138">
        <v>1.4999999999999999E-2</v>
      </c>
      <c r="AO297" s="138">
        <v>1.4999999999999999E-2</v>
      </c>
      <c r="AP297" s="137">
        <v>1.4999999999999999E-2</v>
      </c>
    </row>
    <row r="298" spans="2:42" x14ac:dyDescent="0.35">
      <c r="B298" s="128"/>
      <c r="C298" s="136" t="s">
        <v>2280</v>
      </c>
      <c r="D298" s="137">
        <v>0</v>
      </c>
      <c r="E298" s="138">
        <v>0</v>
      </c>
      <c r="F298" s="138">
        <v>0</v>
      </c>
      <c r="G298" s="138">
        <v>0</v>
      </c>
      <c r="H298" s="138">
        <v>0</v>
      </c>
      <c r="I298" s="138">
        <v>2.1689662559642412E-3</v>
      </c>
      <c r="J298" s="138">
        <v>4.1689662559642408E-3</v>
      </c>
      <c r="K298" s="138">
        <v>6.1689662559642408E-3</v>
      </c>
      <c r="L298" s="138">
        <v>8.1689662559642408E-3</v>
      </c>
      <c r="M298" s="138">
        <v>1.0168966255964241E-2</v>
      </c>
      <c r="N298" s="138">
        <v>1.2168966255964241E-2</v>
      </c>
      <c r="O298" s="138">
        <v>1.4168966255964241E-2</v>
      </c>
      <c r="P298" s="138">
        <v>1.4999999999999999E-2</v>
      </c>
      <c r="Q298" s="138">
        <v>1.4999999999999999E-2</v>
      </c>
      <c r="R298" s="139">
        <v>1.4999999999999999E-2</v>
      </c>
      <c r="S298" s="138">
        <v>1.4999999999999999E-2</v>
      </c>
      <c r="T298" s="138">
        <v>1.4999999999999999E-2</v>
      </c>
      <c r="U298" s="138">
        <v>1.4999999999999999E-2</v>
      </c>
      <c r="V298" s="138">
        <v>1.4999999999999999E-2</v>
      </c>
      <c r="W298" s="138">
        <v>1.4999999999999999E-2</v>
      </c>
      <c r="X298" s="138">
        <v>1.4999999999999999E-2</v>
      </c>
      <c r="Y298" s="138">
        <v>1.4999999999999999E-2</v>
      </c>
      <c r="Z298" s="138">
        <v>1.4999999999999999E-2</v>
      </c>
      <c r="AA298" s="138">
        <v>1.4999999999999999E-2</v>
      </c>
      <c r="AB298" s="138">
        <v>1.4999999999999999E-2</v>
      </c>
      <c r="AC298" s="138">
        <v>1.4999999999999999E-2</v>
      </c>
      <c r="AD298" s="138">
        <v>1.4999999999999999E-2</v>
      </c>
      <c r="AE298" s="138">
        <v>1.4999999999999999E-2</v>
      </c>
      <c r="AF298" s="138">
        <v>1.4999999999999999E-2</v>
      </c>
      <c r="AG298" s="138">
        <v>1.4999999999999999E-2</v>
      </c>
      <c r="AH298" s="138">
        <v>1.4999999999999999E-2</v>
      </c>
      <c r="AI298" s="138">
        <v>1.4999999999999999E-2</v>
      </c>
      <c r="AJ298" s="138">
        <v>1.4999999999999999E-2</v>
      </c>
      <c r="AK298" s="138">
        <v>1.4999999999999999E-2</v>
      </c>
      <c r="AL298" s="138">
        <v>1.4999999999999999E-2</v>
      </c>
      <c r="AM298" s="138">
        <v>1.4999999999999999E-2</v>
      </c>
      <c r="AN298" s="138">
        <v>1.4999999999999999E-2</v>
      </c>
      <c r="AO298" s="138">
        <v>1.4999999999999999E-2</v>
      </c>
      <c r="AP298" s="137">
        <v>1.4999999999999999E-2</v>
      </c>
    </row>
    <row r="299" spans="2:42" x14ac:dyDescent="0.35">
      <c r="B299" s="128"/>
      <c r="C299" s="136" t="s">
        <v>2281</v>
      </c>
      <c r="D299" s="137">
        <v>0</v>
      </c>
      <c r="E299" s="138">
        <v>0</v>
      </c>
      <c r="F299" s="138">
        <v>0</v>
      </c>
      <c r="G299" s="138">
        <v>0</v>
      </c>
      <c r="H299" s="138">
        <v>0</v>
      </c>
      <c r="I299" s="138">
        <v>0</v>
      </c>
      <c r="J299" s="138">
        <v>2E-3</v>
      </c>
      <c r="K299" s="138">
        <v>4.0000000000000001E-3</v>
      </c>
      <c r="L299" s="138">
        <v>6.0000000000000001E-3</v>
      </c>
      <c r="M299" s="138">
        <v>8.0000000000000002E-3</v>
      </c>
      <c r="N299" s="138">
        <v>0.01</v>
      </c>
      <c r="O299" s="138">
        <v>1.2E-2</v>
      </c>
      <c r="P299" s="138">
        <v>1.4E-2</v>
      </c>
      <c r="Q299" s="138">
        <v>1.4999999999999999E-2</v>
      </c>
      <c r="R299" s="139">
        <v>1.4999999999999999E-2</v>
      </c>
      <c r="S299" s="138">
        <v>1.4999999999999999E-2</v>
      </c>
      <c r="T299" s="138">
        <v>1.4999999999999999E-2</v>
      </c>
      <c r="U299" s="138">
        <v>1.4999999999999999E-2</v>
      </c>
      <c r="V299" s="138">
        <v>1.4999999999999999E-2</v>
      </c>
      <c r="W299" s="138">
        <v>1.4999999999999999E-2</v>
      </c>
      <c r="X299" s="138">
        <v>1.4999999999999999E-2</v>
      </c>
      <c r="Y299" s="138">
        <v>1.4999999999999999E-2</v>
      </c>
      <c r="Z299" s="138">
        <v>1.4999999999999999E-2</v>
      </c>
      <c r="AA299" s="138">
        <v>1.4999999999999999E-2</v>
      </c>
      <c r="AB299" s="138">
        <v>1.4999999999999999E-2</v>
      </c>
      <c r="AC299" s="138">
        <v>1.4999999999999999E-2</v>
      </c>
      <c r="AD299" s="138">
        <v>1.4999999999999999E-2</v>
      </c>
      <c r="AE299" s="138">
        <v>1.4999999999999999E-2</v>
      </c>
      <c r="AF299" s="138">
        <v>1.4999999999999999E-2</v>
      </c>
      <c r="AG299" s="138">
        <v>1.4999999999999999E-2</v>
      </c>
      <c r="AH299" s="138">
        <v>1.4999999999999999E-2</v>
      </c>
      <c r="AI299" s="138">
        <v>1.4999999999999999E-2</v>
      </c>
      <c r="AJ299" s="138">
        <v>1.4999999999999999E-2</v>
      </c>
      <c r="AK299" s="138">
        <v>1.4999999999999999E-2</v>
      </c>
      <c r="AL299" s="138">
        <v>1.4999999999999999E-2</v>
      </c>
      <c r="AM299" s="138">
        <v>1.4999999999999999E-2</v>
      </c>
      <c r="AN299" s="138">
        <v>1.4999999999999999E-2</v>
      </c>
      <c r="AO299" s="138">
        <v>1.4999999999999999E-2</v>
      </c>
      <c r="AP299" s="137">
        <v>1.4999999999999999E-2</v>
      </c>
    </row>
    <row r="300" spans="2:42" x14ac:dyDescent="0.35">
      <c r="B300" s="128"/>
      <c r="C300" s="136" t="s">
        <v>2282</v>
      </c>
      <c r="D300" s="137">
        <v>0</v>
      </c>
      <c r="E300" s="138">
        <v>0</v>
      </c>
      <c r="F300" s="138">
        <v>0</v>
      </c>
      <c r="G300" s="138">
        <v>0</v>
      </c>
      <c r="H300" s="138">
        <v>0</v>
      </c>
      <c r="I300" s="138">
        <v>1.4999999999999999E-2</v>
      </c>
      <c r="J300" s="138">
        <v>1.4999999999999999E-2</v>
      </c>
      <c r="K300" s="138">
        <v>1.4999999999999999E-2</v>
      </c>
      <c r="L300" s="138">
        <v>1.4999999999999999E-2</v>
      </c>
      <c r="M300" s="138">
        <v>1.4999999999999999E-2</v>
      </c>
      <c r="N300" s="138">
        <v>1.4999999999999999E-2</v>
      </c>
      <c r="O300" s="138">
        <v>1.4999999999999999E-2</v>
      </c>
      <c r="P300" s="138">
        <v>1.4999999999999999E-2</v>
      </c>
      <c r="Q300" s="138">
        <v>1.4999999999999999E-2</v>
      </c>
      <c r="R300" s="139">
        <v>1.4999999999999999E-2</v>
      </c>
      <c r="S300" s="138">
        <v>1.4999999999999999E-2</v>
      </c>
      <c r="T300" s="138">
        <v>1.4999999999999999E-2</v>
      </c>
      <c r="U300" s="138">
        <v>1.4999999999999999E-2</v>
      </c>
      <c r="V300" s="138">
        <v>1.4999999999999999E-2</v>
      </c>
      <c r="W300" s="138">
        <v>1.4999999999999999E-2</v>
      </c>
      <c r="X300" s="138">
        <v>1.4999999999999999E-2</v>
      </c>
      <c r="Y300" s="138">
        <v>1.4999999999999999E-2</v>
      </c>
      <c r="Z300" s="138">
        <v>1.4999999999999999E-2</v>
      </c>
      <c r="AA300" s="138">
        <v>1.4999999999999999E-2</v>
      </c>
      <c r="AB300" s="138">
        <v>1.4999999999999999E-2</v>
      </c>
      <c r="AC300" s="138">
        <v>1.4999999999999999E-2</v>
      </c>
      <c r="AD300" s="138">
        <v>1.4999999999999999E-2</v>
      </c>
      <c r="AE300" s="138">
        <v>1.4999999999999999E-2</v>
      </c>
      <c r="AF300" s="138">
        <v>1.4999999999999999E-2</v>
      </c>
      <c r="AG300" s="138">
        <v>1.4999999999999999E-2</v>
      </c>
      <c r="AH300" s="138">
        <v>1.4999999999999999E-2</v>
      </c>
      <c r="AI300" s="138">
        <v>1.4999999999999999E-2</v>
      </c>
      <c r="AJ300" s="138">
        <v>1.4999999999999999E-2</v>
      </c>
      <c r="AK300" s="138">
        <v>1.4999999999999999E-2</v>
      </c>
      <c r="AL300" s="138">
        <v>1.4999999999999999E-2</v>
      </c>
      <c r="AM300" s="138">
        <v>1.4999999999999999E-2</v>
      </c>
      <c r="AN300" s="138">
        <v>1.4999999999999999E-2</v>
      </c>
      <c r="AO300" s="138">
        <v>1.4999999999999999E-2</v>
      </c>
      <c r="AP300" s="137">
        <v>1.4999999999999999E-2</v>
      </c>
    </row>
    <row r="301" spans="2:42" x14ac:dyDescent="0.35">
      <c r="B301" s="128"/>
      <c r="C301" s="136" t="s">
        <v>2283</v>
      </c>
      <c r="D301" s="137">
        <v>0</v>
      </c>
      <c r="E301" s="138">
        <v>0</v>
      </c>
      <c r="F301" s="138">
        <v>0</v>
      </c>
      <c r="G301" s="138">
        <v>0</v>
      </c>
      <c r="H301" s="138">
        <v>0</v>
      </c>
      <c r="I301" s="138">
        <v>8.6068600214058086E-3</v>
      </c>
      <c r="J301" s="138">
        <v>1.0606860021405809E-2</v>
      </c>
      <c r="K301" s="138">
        <v>1.2606860021405809E-2</v>
      </c>
      <c r="L301" s="138">
        <v>1.4606860021405809E-2</v>
      </c>
      <c r="M301" s="138">
        <v>1.4999999999999999E-2</v>
      </c>
      <c r="N301" s="138">
        <v>1.4999999999999999E-2</v>
      </c>
      <c r="O301" s="138">
        <v>1.4999999999999999E-2</v>
      </c>
      <c r="P301" s="138">
        <v>1.4999999999999999E-2</v>
      </c>
      <c r="Q301" s="138">
        <v>1.4999999999999999E-2</v>
      </c>
      <c r="R301" s="139">
        <v>1.4999999999999999E-2</v>
      </c>
      <c r="S301" s="138">
        <v>1.4999999999999999E-2</v>
      </c>
      <c r="T301" s="138">
        <v>1.4999999999999999E-2</v>
      </c>
      <c r="U301" s="138">
        <v>1.4999999999999999E-2</v>
      </c>
      <c r="V301" s="138">
        <v>1.4999999999999999E-2</v>
      </c>
      <c r="W301" s="138">
        <v>1.4999999999999999E-2</v>
      </c>
      <c r="X301" s="138">
        <v>1.4999999999999999E-2</v>
      </c>
      <c r="Y301" s="138">
        <v>1.4999999999999999E-2</v>
      </c>
      <c r="Z301" s="138">
        <v>1.4999999999999999E-2</v>
      </c>
      <c r="AA301" s="138">
        <v>1.4999999999999999E-2</v>
      </c>
      <c r="AB301" s="138">
        <v>1.4999999999999999E-2</v>
      </c>
      <c r="AC301" s="138">
        <v>1.4999999999999999E-2</v>
      </c>
      <c r="AD301" s="138">
        <v>1.4999999999999999E-2</v>
      </c>
      <c r="AE301" s="138">
        <v>1.4999999999999999E-2</v>
      </c>
      <c r="AF301" s="138">
        <v>1.4999999999999999E-2</v>
      </c>
      <c r="AG301" s="138">
        <v>1.4999999999999999E-2</v>
      </c>
      <c r="AH301" s="138">
        <v>1.4999999999999999E-2</v>
      </c>
      <c r="AI301" s="138">
        <v>1.4999999999999999E-2</v>
      </c>
      <c r="AJ301" s="138">
        <v>1.4999999999999999E-2</v>
      </c>
      <c r="AK301" s="138">
        <v>1.4999999999999999E-2</v>
      </c>
      <c r="AL301" s="138">
        <v>1.4999999999999999E-2</v>
      </c>
      <c r="AM301" s="138">
        <v>1.4999999999999999E-2</v>
      </c>
      <c r="AN301" s="138">
        <v>1.4999999999999999E-2</v>
      </c>
      <c r="AO301" s="138">
        <v>1.4999999999999999E-2</v>
      </c>
      <c r="AP301" s="137">
        <v>1.4999999999999999E-2</v>
      </c>
    </row>
    <row r="302" spans="2:42" x14ac:dyDescent="0.35">
      <c r="B302" s="128"/>
      <c r="C302" s="136" t="s">
        <v>2284</v>
      </c>
      <c r="D302" s="137">
        <v>0</v>
      </c>
      <c r="E302" s="138">
        <v>0</v>
      </c>
      <c r="F302" s="138">
        <v>0</v>
      </c>
      <c r="G302" s="138">
        <v>0</v>
      </c>
      <c r="H302" s="138">
        <v>0</v>
      </c>
      <c r="I302" s="138">
        <v>9.2377738730408179E-3</v>
      </c>
      <c r="J302" s="138">
        <v>1.1237773873040818E-2</v>
      </c>
      <c r="K302" s="138">
        <v>1.3237773873040818E-2</v>
      </c>
      <c r="L302" s="138">
        <v>1.4999999999999999E-2</v>
      </c>
      <c r="M302" s="138">
        <v>1.4999999999999999E-2</v>
      </c>
      <c r="N302" s="138">
        <v>1.4999999999999999E-2</v>
      </c>
      <c r="O302" s="138">
        <v>1.4999999999999999E-2</v>
      </c>
      <c r="P302" s="138">
        <v>1.4999999999999999E-2</v>
      </c>
      <c r="Q302" s="138">
        <v>1.4999999999999999E-2</v>
      </c>
      <c r="R302" s="139">
        <v>1.4999999999999999E-2</v>
      </c>
      <c r="S302" s="138">
        <v>1.4999999999999999E-2</v>
      </c>
      <c r="T302" s="138">
        <v>1.4999999999999999E-2</v>
      </c>
      <c r="U302" s="138">
        <v>1.4999999999999999E-2</v>
      </c>
      <c r="V302" s="138">
        <v>1.4999999999999999E-2</v>
      </c>
      <c r="W302" s="138">
        <v>1.4999999999999999E-2</v>
      </c>
      <c r="X302" s="138">
        <v>1.4999999999999999E-2</v>
      </c>
      <c r="Y302" s="138">
        <v>1.4999999999999999E-2</v>
      </c>
      <c r="Z302" s="138">
        <v>1.4999999999999999E-2</v>
      </c>
      <c r="AA302" s="138">
        <v>1.4999999999999999E-2</v>
      </c>
      <c r="AB302" s="138">
        <v>1.4999999999999999E-2</v>
      </c>
      <c r="AC302" s="138">
        <v>1.4999999999999999E-2</v>
      </c>
      <c r="AD302" s="138">
        <v>1.4999999999999999E-2</v>
      </c>
      <c r="AE302" s="138">
        <v>1.4999999999999999E-2</v>
      </c>
      <c r="AF302" s="138">
        <v>1.4999999999999999E-2</v>
      </c>
      <c r="AG302" s="138">
        <v>1.4999999999999999E-2</v>
      </c>
      <c r="AH302" s="138">
        <v>1.4999999999999999E-2</v>
      </c>
      <c r="AI302" s="138">
        <v>1.4999999999999999E-2</v>
      </c>
      <c r="AJ302" s="138">
        <v>1.4999999999999999E-2</v>
      </c>
      <c r="AK302" s="138">
        <v>1.4999999999999999E-2</v>
      </c>
      <c r="AL302" s="138">
        <v>1.4999999999999999E-2</v>
      </c>
      <c r="AM302" s="138">
        <v>1.4999999999999999E-2</v>
      </c>
      <c r="AN302" s="138">
        <v>1.4999999999999999E-2</v>
      </c>
      <c r="AO302" s="138">
        <v>1.4999999999999999E-2</v>
      </c>
      <c r="AP302" s="137">
        <v>1.4999999999999999E-2</v>
      </c>
    </row>
    <row r="303" spans="2:42" x14ac:dyDescent="0.35">
      <c r="B303" s="128"/>
      <c r="C303" s="136" t="s">
        <v>2285</v>
      </c>
      <c r="D303" s="137">
        <v>0</v>
      </c>
      <c r="E303" s="138">
        <v>0</v>
      </c>
      <c r="F303" s="138">
        <v>0</v>
      </c>
      <c r="G303" s="138">
        <v>0</v>
      </c>
      <c r="H303" s="138">
        <v>0</v>
      </c>
      <c r="I303" s="138">
        <v>9.8998981051989926E-3</v>
      </c>
      <c r="J303" s="138">
        <v>1.1899898105198993E-2</v>
      </c>
      <c r="K303" s="138">
        <v>1.3899898105198993E-2</v>
      </c>
      <c r="L303" s="138">
        <v>1.4999999999999999E-2</v>
      </c>
      <c r="M303" s="138">
        <v>1.4999999999999999E-2</v>
      </c>
      <c r="N303" s="138">
        <v>1.4999999999999999E-2</v>
      </c>
      <c r="O303" s="138">
        <v>1.4999999999999999E-2</v>
      </c>
      <c r="P303" s="138">
        <v>1.4999999999999999E-2</v>
      </c>
      <c r="Q303" s="138">
        <v>1.4999999999999999E-2</v>
      </c>
      <c r="R303" s="139">
        <v>1.4999999999999999E-2</v>
      </c>
      <c r="S303" s="138">
        <v>1.4999999999999999E-2</v>
      </c>
      <c r="T303" s="138">
        <v>1.4999999999999999E-2</v>
      </c>
      <c r="U303" s="138">
        <v>1.4999999999999999E-2</v>
      </c>
      <c r="V303" s="138">
        <v>1.4999999999999999E-2</v>
      </c>
      <c r="W303" s="138">
        <v>1.4999999999999999E-2</v>
      </c>
      <c r="X303" s="138">
        <v>1.4999999999999999E-2</v>
      </c>
      <c r="Y303" s="138">
        <v>1.4999999999999999E-2</v>
      </c>
      <c r="Z303" s="138">
        <v>1.4999999999999999E-2</v>
      </c>
      <c r="AA303" s="138">
        <v>1.4999999999999999E-2</v>
      </c>
      <c r="AB303" s="138">
        <v>1.4999999999999999E-2</v>
      </c>
      <c r="AC303" s="138">
        <v>1.4999999999999999E-2</v>
      </c>
      <c r="AD303" s="138">
        <v>1.4999999999999999E-2</v>
      </c>
      <c r="AE303" s="138">
        <v>1.4999999999999999E-2</v>
      </c>
      <c r="AF303" s="138">
        <v>1.4999999999999999E-2</v>
      </c>
      <c r="AG303" s="138">
        <v>1.4999999999999999E-2</v>
      </c>
      <c r="AH303" s="138">
        <v>1.4999999999999999E-2</v>
      </c>
      <c r="AI303" s="138">
        <v>1.4999999999999999E-2</v>
      </c>
      <c r="AJ303" s="138">
        <v>1.4999999999999999E-2</v>
      </c>
      <c r="AK303" s="138">
        <v>1.4999999999999999E-2</v>
      </c>
      <c r="AL303" s="138">
        <v>1.4999999999999999E-2</v>
      </c>
      <c r="AM303" s="138">
        <v>1.4999999999999999E-2</v>
      </c>
      <c r="AN303" s="138">
        <v>1.4999999999999999E-2</v>
      </c>
      <c r="AO303" s="138">
        <v>1.4999999999999999E-2</v>
      </c>
      <c r="AP303" s="137">
        <v>1.4999999999999999E-2</v>
      </c>
    </row>
    <row r="304" spans="2:42" x14ac:dyDescent="0.35">
      <c r="B304" s="128"/>
      <c r="C304" s="136" t="s">
        <v>2286</v>
      </c>
      <c r="D304" s="137">
        <v>0</v>
      </c>
      <c r="E304" s="138">
        <v>0</v>
      </c>
      <c r="F304" s="138">
        <v>0</v>
      </c>
      <c r="G304" s="138">
        <v>0</v>
      </c>
      <c r="H304" s="138">
        <v>0</v>
      </c>
      <c r="I304" s="138">
        <v>1.0808103990853982E-2</v>
      </c>
      <c r="J304" s="138">
        <v>1.2808103990853982E-2</v>
      </c>
      <c r="K304" s="138">
        <v>1.4808103990853982E-2</v>
      </c>
      <c r="L304" s="138">
        <v>1.4999999999999999E-2</v>
      </c>
      <c r="M304" s="138">
        <v>1.4999999999999999E-2</v>
      </c>
      <c r="N304" s="138">
        <v>1.4999999999999999E-2</v>
      </c>
      <c r="O304" s="138">
        <v>1.4999999999999999E-2</v>
      </c>
      <c r="P304" s="138">
        <v>1.4999999999999999E-2</v>
      </c>
      <c r="Q304" s="138">
        <v>1.4999999999999999E-2</v>
      </c>
      <c r="R304" s="139">
        <v>1.4999999999999999E-2</v>
      </c>
      <c r="S304" s="138">
        <v>1.4999999999999999E-2</v>
      </c>
      <c r="T304" s="138">
        <v>1.4999999999999999E-2</v>
      </c>
      <c r="U304" s="138">
        <v>1.4999999999999999E-2</v>
      </c>
      <c r="V304" s="138">
        <v>1.4999999999999999E-2</v>
      </c>
      <c r="W304" s="138">
        <v>1.4999999999999999E-2</v>
      </c>
      <c r="X304" s="138">
        <v>1.4999999999999999E-2</v>
      </c>
      <c r="Y304" s="138">
        <v>1.4999999999999999E-2</v>
      </c>
      <c r="Z304" s="138">
        <v>1.4999999999999999E-2</v>
      </c>
      <c r="AA304" s="138">
        <v>1.4999999999999999E-2</v>
      </c>
      <c r="AB304" s="138">
        <v>1.4999999999999999E-2</v>
      </c>
      <c r="AC304" s="138">
        <v>1.4999999999999999E-2</v>
      </c>
      <c r="AD304" s="138">
        <v>1.4999999999999999E-2</v>
      </c>
      <c r="AE304" s="138">
        <v>1.4999999999999999E-2</v>
      </c>
      <c r="AF304" s="138">
        <v>1.4999999999999999E-2</v>
      </c>
      <c r="AG304" s="138">
        <v>1.4999999999999999E-2</v>
      </c>
      <c r="AH304" s="138">
        <v>1.4999999999999999E-2</v>
      </c>
      <c r="AI304" s="138">
        <v>1.4999999999999999E-2</v>
      </c>
      <c r="AJ304" s="138">
        <v>1.4999999999999999E-2</v>
      </c>
      <c r="AK304" s="138">
        <v>1.4999999999999999E-2</v>
      </c>
      <c r="AL304" s="138">
        <v>1.4999999999999999E-2</v>
      </c>
      <c r="AM304" s="138">
        <v>1.4999999999999999E-2</v>
      </c>
      <c r="AN304" s="138">
        <v>1.4999999999999999E-2</v>
      </c>
      <c r="AO304" s="138">
        <v>1.4999999999999999E-2</v>
      </c>
      <c r="AP304" s="137">
        <v>1.4999999999999999E-2</v>
      </c>
    </row>
    <row r="305" spans="2:42" x14ac:dyDescent="0.35">
      <c r="B305" s="128"/>
      <c r="C305" s="136" t="s">
        <v>2287</v>
      </c>
      <c r="D305" s="137">
        <v>0</v>
      </c>
      <c r="E305" s="138">
        <v>0</v>
      </c>
      <c r="F305" s="138">
        <v>0</v>
      </c>
      <c r="G305" s="138">
        <v>0</v>
      </c>
      <c r="H305" s="138">
        <v>0</v>
      </c>
      <c r="I305" s="138">
        <v>7.3446504136129287E-4</v>
      </c>
      <c r="J305" s="138">
        <v>2.734465041361293E-3</v>
      </c>
      <c r="K305" s="138">
        <v>4.7344650413612931E-3</v>
      </c>
      <c r="L305" s="138">
        <v>6.7344650413612931E-3</v>
      </c>
      <c r="M305" s="138">
        <v>8.7344650413612931E-3</v>
      </c>
      <c r="N305" s="138">
        <v>1.0734465041361293E-2</v>
      </c>
      <c r="O305" s="138">
        <v>1.2734465041361293E-2</v>
      </c>
      <c r="P305" s="138">
        <v>1.4734465041361293E-2</v>
      </c>
      <c r="Q305" s="138">
        <v>1.4999999999999999E-2</v>
      </c>
      <c r="R305" s="139">
        <v>1.4999999999999999E-2</v>
      </c>
      <c r="S305" s="138">
        <v>1.4999999999999999E-2</v>
      </c>
      <c r="T305" s="138">
        <v>1.4999999999999999E-2</v>
      </c>
      <c r="U305" s="138">
        <v>1.4999999999999999E-2</v>
      </c>
      <c r="V305" s="138">
        <v>1.4999999999999999E-2</v>
      </c>
      <c r="W305" s="138">
        <v>1.4999999999999999E-2</v>
      </c>
      <c r="X305" s="138">
        <v>1.4999999999999999E-2</v>
      </c>
      <c r="Y305" s="138">
        <v>1.4999999999999999E-2</v>
      </c>
      <c r="Z305" s="138">
        <v>1.4999999999999999E-2</v>
      </c>
      <c r="AA305" s="138">
        <v>1.4999999999999999E-2</v>
      </c>
      <c r="AB305" s="138">
        <v>1.4999999999999999E-2</v>
      </c>
      <c r="AC305" s="138">
        <v>1.4999999999999999E-2</v>
      </c>
      <c r="AD305" s="138">
        <v>1.4999999999999999E-2</v>
      </c>
      <c r="AE305" s="138">
        <v>1.4999999999999999E-2</v>
      </c>
      <c r="AF305" s="138">
        <v>1.4999999999999999E-2</v>
      </c>
      <c r="AG305" s="138">
        <v>1.4999999999999999E-2</v>
      </c>
      <c r="AH305" s="138">
        <v>1.4999999999999999E-2</v>
      </c>
      <c r="AI305" s="138">
        <v>1.4999999999999999E-2</v>
      </c>
      <c r="AJ305" s="138">
        <v>1.4999999999999999E-2</v>
      </c>
      <c r="AK305" s="138">
        <v>1.4999999999999999E-2</v>
      </c>
      <c r="AL305" s="138">
        <v>1.4999999999999999E-2</v>
      </c>
      <c r="AM305" s="138">
        <v>1.4999999999999999E-2</v>
      </c>
      <c r="AN305" s="138">
        <v>1.4999999999999999E-2</v>
      </c>
      <c r="AO305" s="138">
        <v>1.4999999999999999E-2</v>
      </c>
      <c r="AP305" s="137">
        <v>1.4999999999999999E-2</v>
      </c>
    </row>
    <row r="306" spans="2:42" x14ac:dyDescent="0.35">
      <c r="B306" s="128"/>
      <c r="C306" s="136" t="s">
        <v>2288</v>
      </c>
      <c r="D306" s="137">
        <v>0</v>
      </c>
      <c r="E306" s="138">
        <v>0</v>
      </c>
      <c r="F306" s="138">
        <v>0</v>
      </c>
      <c r="G306" s="138">
        <v>0</v>
      </c>
      <c r="H306" s="138">
        <v>0</v>
      </c>
      <c r="I306" s="138">
        <v>1.1965429248240148E-3</v>
      </c>
      <c r="J306" s="138">
        <v>3.1965429248240148E-3</v>
      </c>
      <c r="K306" s="138">
        <v>5.1965429248240144E-3</v>
      </c>
      <c r="L306" s="138">
        <v>7.1965429248240145E-3</v>
      </c>
      <c r="M306" s="138">
        <v>9.1965429248240145E-3</v>
      </c>
      <c r="N306" s="138">
        <v>1.1196542924824015E-2</v>
      </c>
      <c r="O306" s="138">
        <v>1.3196542924824015E-2</v>
      </c>
      <c r="P306" s="138">
        <v>1.4999999999999999E-2</v>
      </c>
      <c r="Q306" s="138">
        <v>1.4999999999999999E-2</v>
      </c>
      <c r="R306" s="139">
        <v>1.4999999999999999E-2</v>
      </c>
      <c r="S306" s="138">
        <v>1.4999999999999999E-2</v>
      </c>
      <c r="T306" s="138">
        <v>1.4999999999999999E-2</v>
      </c>
      <c r="U306" s="138">
        <v>1.4999999999999999E-2</v>
      </c>
      <c r="V306" s="138">
        <v>1.4999999999999999E-2</v>
      </c>
      <c r="W306" s="138">
        <v>1.4999999999999999E-2</v>
      </c>
      <c r="X306" s="138">
        <v>1.4999999999999999E-2</v>
      </c>
      <c r="Y306" s="138">
        <v>1.4999999999999999E-2</v>
      </c>
      <c r="Z306" s="138">
        <v>1.4999999999999999E-2</v>
      </c>
      <c r="AA306" s="138">
        <v>1.4999999999999999E-2</v>
      </c>
      <c r="AB306" s="138">
        <v>1.4999999999999999E-2</v>
      </c>
      <c r="AC306" s="138">
        <v>1.4999999999999999E-2</v>
      </c>
      <c r="AD306" s="138">
        <v>1.4999999999999999E-2</v>
      </c>
      <c r="AE306" s="138">
        <v>1.4999999999999999E-2</v>
      </c>
      <c r="AF306" s="138">
        <v>1.4999999999999999E-2</v>
      </c>
      <c r="AG306" s="138">
        <v>1.4999999999999999E-2</v>
      </c>
      <c r="AH306" s="138">
        <v>1.4999999999999999E-2</v>
      </c>
      <c r="AI306" s="138">
        <v>1.4999999999999999E-2</v>
      </c>
      <c r="AJ306" s="138">
        <v>1.4999999999999999E-2</v>
      </c>
      <c r="AK306" s="138">
        <v>1.4999999999999999E-2</v>
      </c>
      <c r="AL306" s="138">
        <v>1.4999999999999999E-2</v>
      </c>
      <c r="AM306" s="138">
        <v>1.4999999999999999E-2</v>
      </c>
      <c r="AN306" s="138">
        <v>1.4999999999999999E-2</v>
      </c>
      <c r="AO306" s="138">
        <v>1.4999999999999999E-2</v>
      </c>
      <c r="AP306" s="137">
        <v>1.4999999999999999E-2</v>
      </c>
    </row>
    <row r="307" spans="2:42" x14ac:dyDescent="0.35">
      <c r="B307" s="128"/>
      <c r="C307" s="136" t="s">
        <v>2289</v>
      </c>
      <c r="D307" s="137">
        <v>0</v>
      </c>
      <c r="E307" s="138">
        <v>0</v>
      </c>
      <c r="F307" s="138">
        <v>0</v>
      </c>
      <c r="G307" s="138">
        <v>0</v>
      </c>
      <c r="H307" s="138">
        <v>0</v>
      </c>
      <c r="I307" s="138">
        <v>6.3056747602744084E-3</v>
      </c>
      <c r="J307" s="138">
        <v>8.3056747602744084E-3</v>
      </c>
      <c r="K307" s="138">
        <v>1.0305674760274408E-2</v>
      </c>
      <c r="L307" s="138">
        <v>1.2305674760274408E-2</v>
      </c>
      <c r="M307" s="138">
        <v>1.4305674760274409E-2</v>
      </c>
      <c r="N307" s="138">
        <v>1.4999999999999999E-2</v>
      </c>
      <c r="O307" s="138">
        <v>1.4999999999999999E-2</v>
      </c>
      <c r="P307" s="138">
        <v>1.4999999999999999E-2</v>
      </c>
      <c r="Q307" s="138">
        <v>1.4999999999999999E-2</v>
      </c>
      <c r="R307" s="139">
        <v>1.4999999999999999E-2</v>
      </c>
      <c r="S307" s="138">
        <v>1.4999999999999999E-2</v>
      </c>
      <c r="T307" s="138">
        <v>1.4999999999999999E-2</v>
      </c>
      <c r="U307" s="138">
        <v>1.4999999999999999E-2</v>
      </c>
      <c r="V307" s="138">
        <v>1.4999999999999999E-2</v>
      </c>
      <c r="W307" s="138">
        <v>1.4999999999999999E-2</v>
      </c>
      <c r="X307" s="138">
        <v>1.4999999999999999E-2</v>
      </c>
      <c r="Y307" s="138">
        <v>1.4999999999999999E-2</v>
      </c>
      <c r="Z307" s="138">
        <v>1.4999999999999999E-2</v>
      </c>
      <c r="AA307" s="138">
        <v>1.4999999999999999E-2</v>
      </c>
      <c r="AB307" s="138">
        <v>1.4999999999999999E-2</v>
      </c>
      <c r="AC307" s="138">
        <v>1.4999999999999999E-2</v>
      </c>
      <c r="AD307" s="138">
        <v>1.4999999999999999E-2</v>
      </c>
      <c r="AE307" s="138">
        <v>1.4999999999999999E-2</v>
      </c>
      <c r="AF307" s="138">
        <v>1.4999999999999999E-2</v>
      </c>
      <c r="AG307" s="138">
        <v>1.4999999999999999E-2</v>
      </c>
      <c r="AH307" s="138">
        <v>1.4999999999999999E-2</v>
      </c>
      <c r="AI307" s="138">
        <v>1.4999999999999999E-2</v>
      </c>
      <c r="AJ307" s="138">
        <v>1.4999999999999999E-2</v>
      </c>
      <c r="AK307" s="138">
        <v>1.4999999999999999E-2</v>
      </c>
      <c r="AL307" s="138">
        <v>1.4999999999999999E-2</v>
      </c>
      <c r="AM307" s="138">
        <v>1.4999999999999999E-2</v>
      </c>
      <c r="AN307" s="138">
        <v>1.4999999999999999E-2</v>
      </c>
      <c r="AO307" s="138">
        <v>1.4999999999999999E-2</v>
      </c>
      <c r="AP307" s="137">
        <v>1.4999999999999999E-2</v>
      </c>
    </row>
    <row r="308" spans="2:42" x14ac:dyDescent="0.35">
      <c r="B308" s="128"/>
      <c r="C308" s="136" t="s">
        <v>2290</v>
      </c>
      <c r="D308" s="137">
        <v>0</v>
      </c>
      <c r="E308" s="138">
        <v>0</v>
      </c>
      <c r="F308" s="138">
        <v>0</v>
      </c>
      <c r="G308" s="138">
        <v>0</v>
      </c>
      <c r="H308" s="138">
        <v>0</v>
      </c>
      <c r="I308" s="138">
        <v>2.9358730327944125E-3</v>
      </c>
      <c r="J308" s="138">
        <v>4.9358730327944125E-3</v>
      </c>
      <c r="K308" s="138">
        <v>6.9358730327944125E-3</v>
      </c>
      <c r="L308" s="138">
        <v>8.9358730327944134E-3</v>
      </c>
      <c r="M308" s="138">
        <v>1.0935873032794413E-2</v>
      </c>
      <c r="N308" s="138">
        <v>1.2935873032794414E-2</v>
      </c>
      <c r="O308" s="138">
        <v>1.4935873032794414E-2</v>
      </c>
      <c r="P308" s="138">
        <v>1.4999999999999999E-2</v>
      </c>
      <c r="Q308" s="138">
        <v>1.4999999999999999E-2</v>
      </c>
      <c r="R308" s="139">
        <v>1.4999999999999999E-2</v>
      </c>
      <c r="S308" s="138">
        <v>1.4999999999999999E-2</v>
      </c>
      <c r="T308" s="138">
        <v>1.4999999999999999E-2</v>
      </c>
      <c r="U308" s="138">
        <v>1.4999999999999999E-2</v>
      </c>
      <c r="V308" s="138">
        <v>1.4999999999999999E-2</v>
      </c>
      <c r="W308" s="138">
        <v>1.4999999999999999E-2</v>
      </c>
      <c r="X308" s="138">
        <v>1.4999999999999999E-2</v>
      </c>
      <c r="Y308" s="138">
        <v>1.4999999999999999E-2</v>
      </c>
      <c r="Z308" s="138">
        <v>1.4999999999999999E-2</v>
      </c>
      <c r="AA308" s="138">
        <v>1.4999999999999999E-2</v>
      </c>
      <c r="AB308" s="138">
        <v>1.4999999999999999E-2</v>
      </c>
      <c r="AC308" s="138">
        <v>1.4999999999999999E-2</v>
      </c>
      <c r="AD308" s="138">
        <v>1.4999999999999999E-2</v>
      </c>
      <c r="AE308" s="138">
        <v>1.4999999999999999E-2</v>
      </c>
      <c r="AF308" s="138">
        <v>1.4999999999999999E-2</v>
      </c>
      <c r="AG308" s="138">
        <v>1.4999999999999999E-2</v>
      </c>
      <c r="AH308" s="138">
        <v>1.4999999999999999E-2</v>
      </c>
      <c r="AI308" s="138">
        <v>1.4999999999999999E-2</v>
      </c>
      <c r="AJ308" s="138">
        <v>1.4999999999999999E-2</v>
      </c>
      <c r="AK308" s="138">
        <v>1.4999999999999999E-2</v>
      </c>
      <c r="AL308" s="138">
        <v>1.4999999999999999E-2</v>
      </c>
      <c r="AM308" s="138">
        <v>1.4999999999999999E-2</v>
      </c>
      <c r="AN308" s="138">
        <v>1.4999999999999999E-2</v>
      </c>
      <c r="AO308" s="138">
        <v>1.4999999999999999E-2</v>
      </c>
      <c r="AP308" s="137">
        <v>1.4999999999999999E-2</v>
      </c>
    </row>
    <row r="309" spans="2:42" x14ac:dyDescent="0.35">
      <c r="B309" s="128"/>
      <c r="C309" s="136" t="s">
        <v>2291</v>
      </c>
      <c r="D309" s="137">
        <v>0</v>
      </c>
      <c r="E309" s="138">
        <v>0</v>
      </c>
      <c r="F309" s="138">
        <v>0</v>
      </c>
      <c r="G309" s="138">
        <v>0</v>
      </c>
      <c r="H309" s="138">
        <v>0</v>
      </c>
      <c r="I309" s="138">
        <v>5.1338545767358546E-3</v>
      </c>
      <c r="J309" s="138">
        <v>7.1338545767358546E-3</v>
      </c>
      <c r="K309" s="138">
        <v>9.1338545767358538E-3</v>
      </c>
      <c r="L309" s="138">
        <v>1.1133854576735854E-2</v>
      </c>
      <c r="M309" s="138">
        <v>1.3133854576735854E-2</v>
      </c>
      <c r="N309" s="138">
        <v>1.4999999999999999E-2</v>
      </c>
      <c r="O309" s="138">
        <v>1.4999999999999999E-2</v>
      </c>
      <c r="P309" s="138">
        <v>1.4999999999999999E-2</v>
      </c>
      <c r="Q309" s="138">
        <v>1.4999999999999999E-2</v>
      </c>
      <c r="R309" s="139">
        <v>1.4999999999999999E-2</v>
      </c>
      <c r="S309" s="138">
        <v>1.4999999999999999E-2</v>
      </c>
      <c r="T309" s="138">
        <v>1.4999999999999999E-2</v>
      </c>
      <c r="U309" s="138">
        <v>1.4999999999999999E-2</v>
      </c>
      <c r="V309" s="138">
        <v>1.4999999999999999E-2</v>
      </c>
      <c r="W309" s="138">
        <v>1.4999999999999999E-2</v>
      </c>
      <c r="X309" s="138">
        <v>1.4999999999999999E-2</v>
      </c>
      <c r="Y309" s="138">
        <v>1.4999999999999999E-2</v>
      </c>
      <c r="Z309" s="138">
        <v>1.4999999999999999E-2</v>
      </c>
      <c r="AA309" s="138">
        <v>1.4999999999999999E-2</v>
      </c>
      <c r="AB309" s="138">
        <v>1.4999999999999999E-2</v>
      </c>
      <c r="AC309" s="138">
        <v>1.4999999999999999E-2</v>
      </c>
      <c r="AD309" s="138">
        <v>1.4999999999999999E-2</v>
      </c>
      <c r="AE309" s="138">
        <v>1.4999999999999999E-2</v>
      </c>
      <c r="AF309" s="138">
        <v>1.4999999999999999E-2</v>
      </c>
      <c r="AG309" s="138">
        <v>1.4999999999999999E-2</v>
      </c>
      <c r="AH309" s="138">
        <v>1.4999999999999999E-2</v>
      </c>
      <c r="AI309" s="138">
        <v>1.4999999999999999E-2</v>
      </c>
      <c r="AJ309" s="138">
        <v>1.4999999999999999E-2</v>
      </c>
      <c r="AK309" s="138">
        <v>1.4999999999999999E-2</v>
      </c>
      <c r="AL309" s="138">
        <v>1.4999999999999999E-2</v>
      </c>
      <c r="AM309" s="138">
        <v>1.4999999999999999E-2</v>
      </c>
      <c r="AN309" s="138">
        <v>1.4999999999999999E-2</v>
      </c>
      <c r="AO309" s="138">
        <v>1.4999999999999999E-2</v>
      </c>
      <c r="AP309" s="137">
        <v>1.4999999999999999E-2</v>
      </c>
    </row>
    <row r="310" spans="2:42" x14ac:dyDescent="0.35">
      <c r="B310" s="128"/>
      <c r="C310" s="136" t="s">
        <v>2292</v>
      </c>
      <c r="D310" s="137">
        <v>0</v>
      </c>
      <c r="E310" s="138">
        <v>0</v>
      </c>
      <c r="F310" s="138">
        <v>0</v>
      </c>
      <c r="G310" s="138">
        <v>0</v>
      </c>
      <c r="H310" s="138">
        <v>0</v>
      </c>
      <c r="I310" s="138">
        <v>4.6869462794730402E-3</v>
      </c>
      <c r="J310" s="138">
        <v>6.6869462794730402E-3</v>
      </c>
      <c r="K310" s="138">
        <v>8.6869462794730394E-3</v>
      </c>
      <c r="L310" s="138">
        <v>1.0686946279473039E-2</v>
      </c>
      <c r="M310" s="138">
        <v>1.2686946279473039E-2</v>
      </c>
      <c r="N310" s="138">
        <v>1.468694627947304E-2</v>
      </c>
      <c r="O310" s="138">
        <v>1.4999999999999999E-2</v>
      </c>
      <c r="P310" s="138">
        <v>1.4999999999999999E-2</v>
      </c>
      <c r="Q310" s="138">
        <v>1.4999999999999999E-2</v>
      </c>
      <c r="R310" s="139">
        <v>1.4999999999999999E-2</v>
      </c>
      <c r="S310" s="138">
        <v>1.4999999999999999E-2</v>
      </c>
      <c r="T310" s="138">
        <v>1.4999999999999999E-2</v>
      </c>
      <c r="U310" s="138">
        <v>1.4999999999999999E-2</v>
      </c>
      <c r="V310" s="138">
        <v>1.4999999999999999E-2</v>
      </c>
      <c r="W310" s="138">
        <v>1.4999999999999999E-2</v>
      </c>
      <c r="X310" s="138">
        <v>1.4999999999999999E-2</v>
      </c>
      <c r="Y310" s="138">
        <v>1.4999999999999999E-2</v>
      </c>
      <c r="Z310" s="138">
        <v>1.4999999999999999E-2</v>
      </c>
      <c r="AA310" s="138">
        <v>1.4999999999999999E-2</v>
      </c>
      <c r="AB310" s="138">
        <v>1.4999999999999999E-2</v>
      </c>
      <c r="AC310" s="138">
        <v>1.4999999999999999E-2</v>
      </c>
      <c r="AD310" s="138">
        <v>1.4999999999999999E-2</v>
      </c>
      <c r="AE310" s="138">
        <v>1.4999999999999999E-2</v>
      </c>
      <c r="AF310" s="138">
        <v>1.4999999999999999E-2</v>
      </c>
      <c r="AG310" s="138">
        <v>1.4999999999999999E-2</v>
      </c>
      <c r="AH310" s="138">
        <v>1.4999999999999999E-2</v>
      </c>
      <c r="AI310" s="138">
        <v>1.4999999999999999E-2</v>
      </c>
      <c r="AJ310" s="138">
        <v>1.4999999999999999E-2</v>
      </c>
      <c r="AK310" s="138">
        <v>1.4999999999999999E-2</v>
      </c>
      <c r="AL310" s="138">
        <v>1.4999999999999999E-2</v>
      </c>
      <c r="AM310" s="138">
        <v>1.4999999999999999E-2</v>
      </c>
      <c r="AN310" s="138">
        <v>1.4999999999999999E-2</v>
      </c>
      <c r="AO310" s="138">
        <v>1.4999999999999999E-2</v>
      </c>
      <c r="AP310" s="137">
        <v>1.4999999999999999E-2</v>
      </c>
    </row>
    <row r="311" spans="2:42" x14ac:dyDescent="0.35">
      <c r="B311" s="128"/>
      <c r="C311" s="136" t="s">
        <v>2293</v>
      </c>
      <c r="D311" s="137">
        <v>0</v>
      </c>
      <c r="E311" s="138">
        <v>0</v>
      </c>
      <c r="F311" s="138">
        <v>0</v>
      </c>
      <c r="G311" s="138">
        <v>0</v>
      </c>
      <c r="H311" s="138">
        <v>0</v>
      </c>
      <c r="I311" s="138">
        <v>2.8710463522004968E-4</v>
      </c>
      <c r="J311" s="138">
        <v>2.2871046352200496E-3</v>
      </c>
      <c r="K311" s="138">
        <v>4.2871046352200501E-3</v>
      </c>
      <c r="L311" s="138">
        <v>6.2871046352200501E-3</v>
      </c>
      <c r="M311" s="138">
        <v>8.2871046352200502E-3</v>
      </c>
      <c r="N311" s="138">
        <v>1.028710463522005E-2</v>
      </c>
      <c r="O311" s="138">
        <v>1.228710463522005E-2</v>
      </c>
      <c r="P311" s="138">
        <v>1.428710463522005E-2</v>
      </c>
      <c r="Q311" s="138">
        <v>1.4999999999999999E-2</v>
      </c>
      <c r="R311" s="139">
        <v>1.4999999999999999E-2</v>
      </c>
      <c r="S311" s="138">
        <v>1.4999999999999999E-2</v>
      </c>
      <c r="T311" s="138">
        <v>1.4999999999999999E-2</v>
      </c>
      <c r="U311" s="138">
        <v>1.4999999999999999E-2</v>
      </c>
      <c r="V311" s="138">
        <v>1.4999999999999999E-2</v>
      </c>
      <c r="W311" s="138">
        <v>1.4999999999999999E-2</v>
      </c>
      <c r="X311" s="138">
        <v>1.4999999999999999E-2</v>
      </c>
      <c r="Y311" s="138">
        <v>1.4999999999999999E-2</v>
      </c>
      <c r="Z311" s="138">
        <v>1.4999999999999999E-2</v>
      </c>
      <c r="AA311" s="138">
        <v>1.4999999999999999E-2</v>
      </c>
      <c r="AB311" s="138">
        <v>1.4999999999999999E-2</v>
      </c>
      <c r="AC311" s="138">
        <v>1.4999999999999999E-2</v>
      </c>
      <c r="AD311" s="138">
        <v>1.4999999999999999E-2</v>
      </c>
      <c r="AE311" s="138">
        <v>1.4999999999999999E-2</v>
      </c>
      <c r="AF311" s="138">
        <v>1.4999999999999999E-2</v>
      </c>
      <c r="AG311" s="138">
        <v>1.4999999999999999E-2</v>
      </c>
      <c r="AH311" s="138">
        <v>1.4999999999999999E-2</v>
      </c>
      <c r="AI311" s="138">
        <v>1.4999999999999999E-2</v>
      </c>
      <c r="AJ311" s="138">
        <v>1.4999999999999999E-2</v>
      </c>
      <c r="AK311" s="138">
        <v>1.4999999999999999E-2</v>
      </c>
      <c r="AL311" s="138">
        <v>1.4999999999999999E-2</v>
      </c>
      <c r="AM311" s="138">
        <v>1.4999999999999999E-2</v>
      </c>
      <c r="AN311" s="138">
        <v>1.4999999999999999E-2</v>
      </c>
      <c r="AO311" s="138">
        <v>1.4999999999999999E-2</v>
      </c>
      <c r="AP311" s="137">
        <v>1.4999999999999999E-2</v>
      </c>
    </row>
    <row r="312" spans="2:42" x14ac:dyDescent="0.35">
      <c r="B312" s="128"/>
      <c r="C312" s="136" t="s">
        <v>2294</v>
      </c>
      <c r="D312" s="137">
        <v>0</v>
      </c>
      <c r="E312" s="138">
        <v>0</v>
      </c>
      <c r="F312" s="138">
        <v>0</v>
      </c>
      <c r="G312" s="138">
        <v>0</v>
      </c>
      <c r="H312" s="138">
        <v>0</v>
      </c>
      <c r="I312" s="138">
        <v>5.6267565678863578E-3</v>
      </c>
      <c r="J312" s="138">
        <v>7.6267565678863579E-3</v>
      </c>
      <c r="K312" s="138">
        <v>9.6267565678863579E-3</v>
      </c>
      <c r="L312" s="138">
        <v>1.1626756567886358E-2</v>
      </c>
      <c r="M312" s="138">
        <v>1.3626756567886358E-2</v>
      </c>
      <c r="N312" s="138">
        <v>1.4999999999999999E-2</v>
      </c>
      <c r="O312" s="138">
        <v>1.4999999999999999E-2</v>
      </c>
      <c r="P312" s="138">
        <v>1.4999999999999999E-2</v>
      </c>
      <c r="Q312" s="138">
        <v>1.4999999999999999E-2</v>
      </c>
      <c r="R312" s="139">
        <v>1.4999999999999999E-2</v>
      </c>
      <c r="S312" s="138">
        <v>1.4999999999999999E-2</v>
      </c>
      <c r="T312" s="138">
        <v>1.4999999999999999E-2</v>
      </c>
      <c r="U312" s="138">
        <v>1.4999999999999999E-2</v>
      </c>
      <c r="V312" s="138">
        <v>1.4999999999999999E-2</v>
      </c>
      <c r="W312" s="138">
        <v>1.4999999999999999E-2</v>
      </c>
      <c r="X312" s="138">
        <v>1.4999999999999999E-2</v>
      </c>
      <c r="Y312" s="138">
        <v>1.4999999999999999E-2</v>
      </c>
      <c r="Z312" s="138">
        <v>1.4999999999999999E-2</v>
      </c>
      <c r="AA312" s="138">
        <v>1.4999999999999999E-2</v>
      </c>
      <c r="AB312" s="138">
        <v>1.4999999999999999E-2</v>
      </c>
      <c r="AC312" s="138">
        <v>1.4999999999999999E-2</v>
      </c>
      <c r="AD312" s="138">
        <v>1.4999999999999999E-2</v>
      </c>
      <c r="AE312" s="138">
        <v>1.4999999999999999E-2</v>
      </c>
      <c r="AF312" s="138">
        <v>1.4999999999999999E-2</v>
      </c>
      <c r="AG312" s="138">
        <v>1.4999999999999999E-2</v>
      </c>
      <c r="AH312" s="138">
        <v>1.4999999999999999E-2</v>
      </c>
      <c r="AI312" s="138">
        <v>1.4999999999999999E-2</v>
      </c>
      <c r="AJ312" s="138">
        <v>1.4999999999999999E-2</v>
      </c>
      <c r="AK312" s="138">
        <v>1.4999999999999999E-2</v>
      </c>
      <c r="AL312" s="138">
        <v>1.4999999999999999E-2</v>
      </c>
      <c r="AM312" s="138">
        <v>1.4999999999999999E-2</v>
      </c>
      <c r="AN312" s="138">
        <v>1.4999999999999999E-2</v>
      </c>
      <c r="AO312" s="138">
        <v>1.4999999999999999E-2</v>
      </c>
      <c r="AP312" s="137">
        <v>1.4999999999999999E-2</v>
      </c>
    </row>
    <row r="313" spans="2:42" x14ac:dyDescent="0.35">
      <c r="B313" s="128"/>
      <c r="C313" s="136" t="s">
        <v>2295</v>
      </c>
      <c r="D313" s="137">
        <v>0</v>
      </c>
      <c r="E313" s="138">
        <v>0</v>
      </c>
      <c r="F313" s="138">
        <v>0</v>
      </c>
      <c r="G313" s="138">
        <v>0</v>
      </c>
      <c r="H313" s="138">
        <v>0</v>
      </c>
      <c r="I313" s="138">
        <v>9.1768383920852858E-3</v>
      </c>
      <c r="J313" s="138">
        <v>1.1176838392085286E-2</v>
      </c>
      <c r="K313" s="138">
        <v>1.3176838392085286E-2</v>
      </c>
      <c r="L313" s="138">
        <v>1.4999999999999999E-2</v>
      </c>
      <c r="M313" s="138">
        <v>1.4999999999999999E-2</v>
      </c>
      <c r="N313" s="138">
        <v>1.4999999999999999E-2</v>
      </c>
      <c r="O313" s="138">
        <v>1.4999999999999999E-2</v>
      </c>
      <c r="P313" s="138">
        <v>1.4999999999999999E-2</v>
      </c>
      <c r="Q313" s="138">
        <v>1.4999999999999999E-2</v>
      </c>
      <c r="R313" s="139">
        <v>1.4999999999999999E-2</v>
      </c>
      <c r="S313" s="138">
        <v>1.4999999999999999E-2</v>
      </c>
      <c r="T313" s="138">
        <v>1.4999999999999999E-2</v>
      </c>
      <c r="U313" s="138">
        <v>1.4999999999999999E-2</v>
      </c>
      <c r="V313" s="138">
        <v>1.4999999999999999E-2</v>
      </c>
      <c r="W313" s="138">
        <v>1.4999999999999999E-2</v>
      </c>
      <c r="X313" s="138">
        <v>1.4999999999999999E-2</v>
      </c>
      <c r="Y313" s="138">
        <v>1.4999999999999999E-2</v>
      </c>
      <c r="Z313" s="138">
        <v>1.4999999999999999E-2</v>
      </c>
      <c r="AA313" s="138">
        <v>1.4999999999999999E-2</v>
      </c>
      <c r="AB313" s="138">
        <v>1.4999999999999999E-2</v>
      </c>
      <c r="AC313" s="138">
        <v>1.4999999999999999E-2</v>
      </c>
      <c r="AD313" s="138">
        <v>1.4999999999999999E-2</v>
      </c>
      <c r="AE313" s="138">
        <v>1.4999999999999999E-2</v>
      </c>
      <c r="AF313" s="138">
        <v>1.4999999999999999E-2</v>
      </c>
      <c r="AG313" s="138">
        <v>1.4999999999999999E-2</v>
      </c>
      <c r="AH313" s="138">
        <v>1.4999999999999999E-2</v>
      </c>
      <c r="AI313" s="138">
        <v>1.4999999999999999E-2</v>
      </c>
      <c r="AJ313" s="138">
        <v>1.4999999999999999E-2</v>
      </c>
      <c r="AK313" s="138">
        <v>1.4999999999999999E-2</v>
      </c>
      <c r="AL313" s="138">
        <v>1.4999999999999999E-2</v>
      </c>
      <c r="AM313" s="138">
        <v>1.4999999999999999E-2</v>
      </c>
      <c r="AN313" s="138">
        <v>1.4999999999999999E-2</v>
      </c>
      <c r="AO313" s="138">
        <v>1.4999999999999999E-2</v>
      </c>
      <c r="AP313" s="137">
        <v>1.4999999999999999E-2</v>
      </c>
    </row>
    <row r="314" spans="2:42" x14ac:dyDescent="0.35">
      <c r="B314" s="128"/>
      <c r="C314" s="136" t="s">
        <v>2296</v>
      </c>
      <c r="D314" s="137">
        <v>0</v>
      </c>
      <c r="E314" s="138">
        <v>0</v>
      </c>
      <c r="F314" s="138">
        <v>0</v>
      </c>
      <c r="G314" s="138">
        <v>0</v>
      </c>
      <c r="H314" s="138">
        <v>0</v>
      </c>
      <c r="I314" s="138">
        <v>3.5008959694518985E-3</v>
      </c>
      <c r="J314" s="138">
        <v>5.5008959694518985E-3</v>
      </c>
      <c r="K314" s="138">
        <v>7.5008959694518986E-3</v>
      </c>
      <c r="L314" s="138">
        <v>9.5008959694518995E-3</v>
      </c>
      <c r="M314" s="138">
        <v>1.15008959694519E-2</v>
      </c>
      <c r="N314" s="138">
        <v>1.35008959694519E-2</v>
      </c>
      <c r="O314" s="138">
        <v>1.4999999999999999E-2</v>
      </c>
      <c r="P314" s="138">
        <v>1.4999999999999999E-2</v>
      </c>
      <c r="Q314" s="138">
        <v>1.4999999999999999E-2</v>
      </c>
      <c r="R314" s="139">
        <v>1.4999999999999999E-2</v>
      </c>
      <c r="S314" s="138">
        <v>1.4999999999999999E-2</v>
      </c>
      <c r="T314" s="138">
        <v>1.4999999999999999E-2</v>
      </c>
      <c r="U314" s="138">
        <v>1.4999999999999999E-2</v>
      </c>
      <c r="V314" s="138">
        <v>1.4999999999999999E-2</v>
      </c>
      <c r="W314" s="138">
        <v>1.4999999999999999E-2</v>
      </c>
      <c r="X314" s="138">
        <v>1.4999999999999999E-2</v>
      </c>
      <c r="Y314" s="138">
        <v>1.4999999999999999E-2</v>
      </c>
      <c r="Z314" s="138">
        <v>1.4999999999999999E-2</v>
      </c>
      <c r="AA314" s="138">
        <v>1.4999999999999999E-2</v>
      </c>
      <c r="AB314" s="138">
        <v>1.4999999999999999E-2</v>
      </c>
      <c r="AC314" s="138">
        <v>1.4999999999999999E-2</v>
      </c>
      <c r="AD314" s="138">
        <v>1.4999999999999999E-2</v>
      </c>
      <c r="AE314" s="138">
        <v>1.4999999999999999E-2</v>
      </c>
      <c r="AF314" s="138">
        <v>1.4999999999999999E-2</v>
      </c>
      <c r="AG314" s="138">
        <v>1.4999999999999999E-2</v>
      </c>
      <c r="AH314" s="138">
        <v>1.4999999999999999E-2</v>
      </c>
      <c r="AI314" s="138">
        <v>1.4999999999999999E-2</v>
      </c>
      <c r="AJ314" s="138">
        <v>1.4999999999999999E-2</v>
      </c>
      <c r="AK314" s="138">
        <v>1.4999999999999999E-2</v>
      </c>
      <c r="AL314" s="138">
        <v>1.4999999999999999E-2</v>
      </c>
      <c r="AM314" s="138">
        <v>1.4999999999999999E-2</v>
      </c>
      <c r="AN314" s="138">
        <v>1.4999999999999999E-2</v>
      </c>
      <c r="AO314" s="138">
        <v>1.4999999999999999E-2</v>
      </c>
      <c r="AP314" s="137">
        <v>1.4999999999999999E-2</v>
      </c>
    </row>
    <row r="315" spans="2:42" x14ac:dyDescent="0.35">
      <c r="B315" s="128"/>
      <c r="C315" s="136" t="s">
        <v>2297</v>
      </c>
      <c r="D315" s="137">
        <v>0</v>
      </c>
      <c r="E315" s="138">
        <v>0</v>
      </c>
      <c r="F315" s="138">
        <v>0</v>
      </c>
      <c r="G315" s="138">
        <v>0</v>
      </c>
      <c r="H315" s="138">
        <v>0</v>
      </c>
      <c r="I315" s="138">
        <v>6.864044571829066E-4</v>
      </c>
      <c r="J315" s="138">
        <v>2.6864044571829069E-3</v>
      </c>
      <c r="K315" s="138">
        <v>4.6864044571829069E-3</v>
      </c>
      <c r="L315" s="138">
        <v>6.6864044571829069E-3</v>
      </c>
      <c r="M315" s="138">
        <v>8.6864044571829079E-3</v>
      </c>
      <c r="N315" s="138">
        <v>1.0686404457182908E-2</v>
      </c>
      <c r="O315" s="138">
        <v>1.2686404457182908E-2</v>
      </c>
      <c r="P315" s="138">
        <v>1.4686404457182908E-2</v>
      </c>
      <c r="Q315" s="138">
        <v>1.4999999999999999E-2</v>
      </c>
      <c r="R315" s="139">
        <v>1.4999999999999999E-2</v>
      </c>
      <c r="S315" s="138">
        <v>1.4999999999999999E-2</v>
      </c>
      <c r="T315" s="138">
        <v>1.4999999999999999E-2</v>
      </c>
      <c r="U315" s="138">
        <v>1.4999999999999999E-2</v>
      </c>
      <c r="V315" s="138">
        <v>1.4999999999999999E-2</v>
      </c>
      <c r="W315" s="138">
        <v>1.4999999999999999E-2</v>
      </c>
      <c r="X315" s="138">
        <v>1.4999999999999999E-2</v>
      </c>
      <c r="Y315" s="138">
        <v>1.4999999999999999E-2</v>
      </c>
      <c r="Z315" s="138">
        <v>1.4999999999999999E-2</v>
      </c>
      <c r="AA315" s="138">
        <v>1.4999999999999999E-2</v>
      </c>
      <c r="AB315" s="138">
        <v>1.4999999999999999E-2</v>
      </c>
      <c r="AC315" s="138">
        <v>1.4999999999999999E-2</v>
      </c>
      <c r="AD315" s="138">
        <v>1.4999999999999999E-2</v>
      </c>
      <c r="AE315" s="138">
        <v>1.4999999999999999E-2</v>
      </c>
      <c r="AF315" s="138">
        <v>1.4999999999999999E-2</v>
      </c>
      <c r="AG315" s="138">
        <v>1.4999999999999999E-2</v>
      </c>
      <c r="AH315" s="138">
        <v>1.4999999999999999E-2</v>
      </c>
      <c r="AI315" s="138">
        <v>1.4999999999999999E-2</v>
      </c>
      <c r="AJ315" s="138">
        <v>1.4999999999999999E-2</v>
      </c>
      <c r="AK315" s="138">
        <v>1.4999999999999999E-2</v>
      </c>
      <c r="AL315" s="138">
        <v>1.4999999999999999E-2</v>
      </c>
      <c r="AM315" s="138">
        <v>1.4999999999999999E-2</v>
      </c>
      <c r="AN315" s="138">
        <v>1.4999999999999999E-2</v>
      </c>
      <c r="AO315" s="138">
        <v>1.4999999999999999E-2</v>
      </c>
      <c r="AP315" s="137">
        <v>1.4999999999999999E-2</v>
      </c>
    </row>
    <row r="316" spans="2:42" x14ac:dyDescent="0.35">
      <c r="B316" s="128"/>
      <c r="C316" s="136" t="s">
        <v>2298</v>
      </c>
      <c r="D316" s="137">
        <v>0</v>
      </c>
      <c r="E316" s="138">
        <v>0</v>
      </c>
      <c r="F316" s="138">
        <v>0</v>
      </c>
      <c r="G316" s="138">
        <v>0</v>
      </c>
      <c r="H316" s="138">
        <v>0</v>
      </c>
      <c r="I316" s="138">
        <v>8.4677268173862959E-3</v>
      </c>
      <c r="J316" s="138">
        <v>1.0467726817386296E-2</v>
      </c>
      <c r="K316" s="138">
        <v>1.2467726817386296E-2</v>
      </c>
      <c r="L316" s="138">
        <v>1.4467726817386296E-2</v>
      </c>
      <c r="M316" s="138">
        <v>1.4999999999999999E-2</v>
      </c>
      <c r="N316" s="138">
        <v>1.4999999999999999E-2</v>
      </c>
      <c r="O316" s="138">
        <v>1.4999999999999999E-2</v>
      </c>
      <c r="P316" s="138">
        <v>1.4999999999999999E-2</v>
      </c>
      <c r="Q316" s="138">
        <v>1.4999999999999999E-2</v>
      </c>
      <c r="R316" s="139">
        <v>1.4999999999999999E-2</v>
      </c>
      <c r="S316" s="138">
        <v>1.4999999999999999E-2</v>
      </c>
      <c r="T316" s="138">
        <v>1.4999999999999999E-2</v>
      </c>
      <c r="U316" s="138">
        <v>1.4999999999999999E-2</v>
      </c>
      <c r="V316" s="138">
        <v>1.4999999999999999E-2</v>
      </c>
      <c r="W316" s="138">
        <v>1.4999999999999999E-2</v>
      </c>
      <c r="X316" s="138">
        <v>1.4999999999999999E-2</v>
      </c>
      <c r="Y316" s="138">
        <v>1.4999999999999999E-2</v>
      </c>
      <c r="Z316" s="138">
        <v>1.4999999999999999E-2</v>
      </c>
      <c r="AA316" s="138">
        <v>1.4999999999999999E-2</v>
      </c>
      <c r="AB316" s="138">
        <v>1.4999999999999999E-2</v>
      </c>
      <c r="AC316" s="138">
        <v>1.4999999999999999E-2</v>
      </c>
      <c r="AD316" s="138">
        <v>1.4999999999999999E-2</v>
      </c>
      <c r="AE316" s="138">
        <v>1.4999999999999999E-2</v>
      </c>
      <c r="AF316" s="138">
        <v>1.4999999999999999E-2</v>
      </c>
      <c r="AG316" s="138">
        <v>1.4999999999999999E-2</v>
      </c>
      <c r="AH316" s="138">
        <v>1.4999999999999999E-2</v>
      </c>
      <c r="AI316" s="138">
        <v>1.4999999999999999E-2</v>
      </c>
      <c r="AJ316" s="138">
        <v>1.4999999999999999E-2</v>
      </c>
      <c r="AK316" s="138">
        <v>1.4999999999999999E-2</v>
      </c>
      <c r="AL316" s="138">
        <v>1.4999999999999999E-2</v>
      </c>
      <c r="AM316" s="138">
        <v>1.4999999999999999E-2</v>
      </c>
      <c r="AN316" s="138">
        <v>1.4999999999999999E-2</v>
      </c>
      <c r="AO316" s="138">
        <v>1.4999999999999999E-2</v>
      </c>
      <c r="AP316" s="137">
        <v>1.4999999999999999E-2</v>
      </c>
    </row>
    <row r="317" spans="2:42" x14ac:dyDescent="0.35">
      <c r="B317" s="128"/>
      <c r="C317" s="136" t="s">
        <v>2299</v>
      </c>
      <c r="D317" s="137">
        <v>0</v>
      </c>
      <c r="E317" s="138">
        <v>0</v>
      </c>
      <c r="F317" s="138">
        <v>0</v>
      </c>
      <c r="G317" s="138">
        <v>0</v>
      </c>
      <c r="H317" s="138">
        <v>0</v>
      </c>
      <c r="I317" s="138">
        <v>2.0161244287708181E-3</v>
      </c>
      <c r="J317" s="138">
        <v>4.0161244287708186E-3</v>
      </c>
      <c r="K317" s="138">
        <v>6.0161244287708186E-3</v>
      </c>
      <c r="L317" s="138">
        <v>8.0161244287708187E-3</v>
      </c>
      <c r="M317" s="138">
        <v>1.0016124428770819E-2</v>
      </c>
      <c r="N317" s="138">
        <v>1.2016124428770819E-2</v>
      </c>
      <c r="O317" s="138">
        <v>1.4016124428770819E-2</v>
      </c>
      <c r="P317" s="138">
        <v>1.4999999999999999E-2</v>
      </c>
      <c r="Q317" s="138">
        <v>1.4999999999999999E-2</v>
      </c>
      <c r="R317" s="139">
        <v>1.4999999999999999E-2</v>
      </c>
      <c r="S317" s="138">
        <v>1.4999999999999999E-2</v>
      </c>
      <c r="T317" s="138">
        <v>1.4999999999999999E-2</v>
      </c>
      <c r="U317" s="138">
        <v>1.4999999999999999E-2</v>
      </c>
      <c r="V317" s="138">
        <v>1.4999999999999999E-2</v>
      </c>
      <c r="W317" s="138">
        <v>1.4999999999999999E-2</v>
      </c>
      <c r="X317" s="138">
        <v>1.4999999999999999E-2</v>
      </c>
      <c r="Y317" s="138">
        <v>1.4999999999999999E-2</v>
      </c>
      <c r="Z317" s="138">
        <v>1.4999999999999999E-2</v>
      </c>
      <c r="AA317" s="138">
        <v>1.4999999999999999E-2</v>
      </c>
      <c r="AB317" s="138">
        <v>1.4999999999999999E-2</v>
      </c>
      <c r="AC317" s="138">
        <v>1.4999999999999999E-2</v>
      </c>
      <c r="AD317" s="138">
        <v>1.4999999999999999E-2</v>
      </c>
      <c r="AE317" s="138">
        <v>1.4999999999999999E-2</v>
      </c>
      <c r="AF317" s="138">
        <v>1.4999999999999999E-2</v>
      </c>
      <c r="AG317" s="138">
        <v>1.4999999999999999E-2</v>
      </c>
      <c r="AH317" s="138">
        <v>1.4999999999999999E-2</v>
      </c>
      <c r="AI317" s="138">
        <v>1.4999999999999999E-2</v>
      </c>
      <c r="AJ317" s="138">
        <v>1.4999999999999999E-2</v>
      </c>
      <c r="AK317" s="138">
        <v>1.4999999999999999E-2</v>
      </c>
      <c r="AL317" s="138">
        <v>1.4999999999999999E-2</v>
      </c>
      <c r="AM317" s="138">
        <v>1.4999999999999999E-2</v>
      </c>
      <c r="AN317" s="138">
        <v>1.4999999999999999E-2</v>
      </c>
      <c r="AO317" s="138">
        <v>1.4999999999999999E-2</v>
      </c>
      <c r="AP317" s="137">
        <v>1.4999999999999999E-2</v>
      </c>
    </row>
    <row r="318" spans="2:42" x14ac:dyDescent="0.35">
      <c r="B318" s="128"/>
      <c r="C318" s="136" t="s">
        <v>2300</v>
      </c>
      <c r="D318" s="137">
        <v>0</v>
      </c>
      <c r="E318" s="138">
        <v>0</v>
      </c>
      <c r="F318" s="138">
        <v>0</v>
      </c>
      <c r="G318" s="138">
        <v>0</v>
      </c>
      <c r="H318" s="138">
        <v>0</v>
      </c>
      <c r="I318" s="138">
        <v>1.041438498854152E-2</v>
      </c>
      <c r="J318" s="138">
        <v>1.241438498854152E-2</v>
      </c>
      <c r="K318" s="138">
        <v>1.441438498854152E-2</v>
      </c>
      <c r="L318" s="138">
        <v>1.4999999999999999E-2</v>
      </c>
      <c r="M318" s="138">
        <v>1.4999999999999999E-2</v>
      </c>
      <c r="N318" s="138">
        <v>1.4999999999999999E-2</v>
      </c>
      <c r="O318" s="138">
        <v>1.4999999999999999E-2</v>
      </c>
      <c r="P318" s="138">
        <v>1.4999999999999999E-2</v>
      </c>
      <c r="Q318" s="138">
        <v>1.4999999999999999E-2</v>
      </c>
      <c r="R318" s="139">
        <v>1.4999999999999999E-2</v>
      </c>
      <c r="S318" s="138">
        <v>1.4999999999999999E-2</v>
      </c>
      <c r="T318" s="138">
        <v>1.4999999999999999E-2</v>
      </c>
      <c r="U318" s="138">
        <v>1.4999999999999999E-2</v>
      </c>
      <c r="V318" s="138">
        <v>1.4999999999999999E-2</v>
      </c>
      <c r="W318" s="138">
        <v>1.4999999999999999E-2</v>
      </c>
      <c r="X318" s="138">
        <v>1.4999999999999999E-2</v>
      </c>
      <c r="Y318" s="138">
        <v>1.4999999999999999E-2</v>
      </c>
      <c r="Z318" s="138">
        <v>1.4999999999999999E-2</v>
      </c>
      <c r="AA318" s="138">
        <v>1.4999999999999999E-2</v>
      </c>
      <c r="AB318" s="138">
        <v>1.4999999999999999E-2</v>
      </c>
      <c r="AC318" s="138">
        <v>1.4999999999999999E-2</v>
      </c>
      <c r="AD318" s="138">
        <v>1.4999999999999999E-2</v>
      </c>
      <c r="AE318" s="138">
        <v>1.4999999999999999E-2</v>
      </c>
      <c r="AF318" s="138">
        <v>1.4999999999999999E-2</v>
      </c>
      <c r="AG318" s="138">
        <v>1.4999999999999999E-2</v>
      </c>
      <c r="AH318" s="138">
        <v>1.4999999999999999E-2</v>
      </c>
      <c r="AI318" s="138">
        <v>1.4999999999999999E-2</v>
      </c>
      <c r="AJ318" s="138">
        <v>1.4999999999999999E-2</v>
      </c>
      <c r="AK318" s="138">
        <v>1.4999999999999999E-2</v>
      </c>
      <c r="AL318" s="138">
        <v>1.4999999999999999E-2</v>
      </c>
      <c r="AM318" s="138">
        <v>1.4999999999999999E-2</v>
      </c>
      <c r="AN318" s="138">
        <v>1.4999999999999999E-2</v>
      </c>
      <c r="AO318" s="138">
        <v>1.4999999999999999E-2</v>
      </c>
      <c r="AP318" s="137">
        <v>1.4999999999999999E-2</v>
      </c>
    </row>
    <row r="319" spans="2:42" x14ac:dyDescent="0.35">
      <c r="B319" s="128"/>
      <c r="C319" s="136" t="s">
        <v>2301</v>
      </c>
      <c r="D319" s="137">
        <v>0</v>
      </c>
      <c r="E319" s="138">
        <v>0</v>
      </c>
      <c r="F319" s="138">
        <v>0</v>
      </c>
      <c r="G319" s="138">
        <v>0</v>
      </c>
      <c r="H319" s="138">
        <v>0</v>
      </c>
      <c r="I319" s="138">
        <v>1.0279092843609545E-2</v>
      </c>
      <c r="J319" s="138">
        <v>1.2279092843609545E-2</v>
      </c>
      <c r="K319" s="138">
        <v>1.4279092843609545E-2</v>
      </c>
      <c r="L319" s="138">
        <v>1.4999999999999999E-2</v>
      </c>
      <c r="M319" s="138">
        <v>1.4999999999999999E-2</v>
      </c>
      <c r="N319" s="138">
        <v>1.4999999999999999E-2</v>
      </c>
      <c r="O319" s="138">
        <v>1.4999999999999999E-2</v>
      </c>
      <c r="P319" s="138">
        <v>1.4999999999999999E-2</v>
      </c>
      <c r="Q319" s="138">
        <v>1.4999999999999999E-2</v>
      </c>
      <c r="R319" s="139">
        <v>1.4999999999999999E-2</v>
      </c>
      <c r="S319" s="138">
        <v>1.4999999999999999E-2</v>
      </c>
      <c r="T319" s="138">
        <v>1.4999999999999999E-2</v>
      </c>
      <c r="U319" s="138">
        <v>1.4999999999999999E-2</v>
      </c>
      <c r="V319" s="138">
        <v>1.4999999999999999E-2</v>
      </c>
      <c r="W319" s="138">
        <v>1.4999999999999999E-2</v>
      </c>
      <c r="X319" s="138">
        <v>1.4999999999999999E-2</v>
      </c>
      <c r="Y319" s="138">
        <v>1.4999999999999999E-2</v>
      </c>
      <c r="Z319" s="138">
        <v>1.4999999999999999E-2</v>
      </c>
      <c r="AA319" s="138">
        <v>1.4999999999999999E-2</v>
      </c>
      <c r="AB319" s="138">
        <v>1.4999999999999999E-2</v>
      </c>
      <c r="AC319" s="138">
        <v>1.4999999999999999E-2</v>
      </c>
      <c r="AD319" s="138">
        <v>1.4999999999999999E-2</v>
      </c>
      <c r="AE319" s="138">
        <v>1.4999999999999999E-2</v>
      </c>
      <c r="AF319" s="138">
        <v>1.4999999999999999E-2</v>
      </c>
      <c r="AG319" s="138">
        <v>1.4999999999999999E-2</v>
      </c>
      <c r="AH319" s="138">
        <v>1.4999999999999999E-2</v>
      </c>
      <c r="AI319" s="138">
        <v>1.4999999999999999E-2</v>
      </c>
      <c r="AJ319" s="138">
        <v>1.4999999999999999E-2</v>
      </c>
      <c r="AK319" s="138">
        <v>1.4999999999999999E-2</v>
      </c>
      <c r="AL319" s="138">
        <v>1.4999999999999999E-2</v>
      </c>
      <c r="AM319" s="138">
        <v>1.4999999999999999E-2</v>
      </c>
      <c r="AN319" s="138">
        <v>1.4999999999999999E-2</v>
      </c>
      <c r="AO319" s="138">
        <v>1.4999999999999999E-2</v>
      </c>
      <c r="AP319" s="137">
        <v>1.4999999999999999E-2</v>
      </c>
    </row>
    <row r="320" spans="2:42" x14ac:dyDescent="0.35">
      <c r="B320" s="128"/>
      <c r="C320" s="136" t="s">
        <v>2302</v>
      </c>
      <c r="D320" s="137">
        <v>0</v>
      </c>
      <c r="E320" s="138">
        <v>0</v>
      </c>
      <c r="F320" s="138">
        <v>0</v>
      </c>
      <c r="G320" s="138">
        <v>0</v>
      </c>
      <c r="H320" s="138">
        <v>0</v>
      </c>
      <c r="I320" s="138">
        <v>7.6512004186950937E-3</v>
      </c>
      <c r="J320" s="138">
        <v>9.6512004186950946E-3</v>
      </c>
      <c r="K320" s="138">
        <v>1.1651200418695095E-2</v>
      </c>
      <c r="L320" s="138">
        <v>1.3651200418695095E-2</v>
      </c>
      <c r="M320" s="138">
        <v>1.4999999999999999E-2</v>
      </c>
      <c r="N320" s="138">
        <v>1.4999999999999999E-2</v>
      </c>
      <c r="O320" s="138">
        <v>1.4999999999999999E-2</v>
      </c>
      <c r="P320" s="138">
        <v>1.4999999999999999E-2</v>
      </c>
      <c r="Q320" s="138">
        <v>1.4999999999999999E-2</v>
      </c>
      <c r="R320" s="139">
        <v>1.4999999999999999E-2</v>
      </c>
      <c r="S320" s="138">
        <v>1.4999999999999999E-2</v>
      </c>
      <c r="T320" s="138">
        <v>1.4999999999999999E-2</v>
      </c>
      <c r="U320" s="138">
        <v>1.4999999999999999E-2</v>
      </c>
      <c r="V320" s="138">
        <v>1.4999999999999999E-2</v>
      </c>
      <c r="W320" s="138">
        <v>1.4999999999999999E-2</v>
      </c>
      <c r="X320" s="138">
        <v>1.4999999999999999E-2</v>
      </c>
      <c r="Y320" s="138">
        <v>1.4999999999999999E-2</v>
      </c>
      <c r="Z320" s="138">
        <v>1.4999999999999999E-2</v>
      </c>
      <c r="AA320" s="138">
        <v>1.4999999999999999E-2</v>
      </c>
      <c r="AB320" s="138">
        <v>1.4999999999999999E-2</v>
      </c>
      <c r="AC320" s="138">
        <v>1.4999999999999999E-2</v>
      </c>
      <c r="AD320" s="138">
        <v>1.4999999999999999E-2</v>
      </c>
      <c r="AE320" s="138">
        <v>1.4999999999999999E-2</v>
      </c>
      <c r="AF320" s="138">
        <v>1.4999999999999999E-2</v>
      </c>
      <c r="AG320" s="138">
        <v>1.4999999999999999E-2</v>
      </c>
      <c r="AH320" s="138">
        <v>1.4999999999999999E-2</v>
      </c>
      <c r="AI320" s="138">
        <v>1.4999999999999999E-2</v>
      </c>
      <c r="AJ320" s="138">
        <v>1.4999999999999999E-2</v>
      </c>
      <c r="AK320" s="138">
        <v>1.4999999999999999E-2</v>
      </c>
      <c r="AL320" s="138">
        <v>1.4999999999999999E-2</v>
      </c>
      <c r="AM320" s="138">
        <v>1.4999999999999999E-2</v>
      </c>
      <c r="AN320" s="138">
        <v>1.4999999999999999E-2</v>
      </c>
      <c r="AO320" s="138">
        <v>1.4999999999999999E-2</v>
      </c>
      <c r="AP320" s="137">
        <v>1.4999999999999999E-2</v>
      </c>
    </row>
    <row r="321" spans="2:43" x14ac:dyDescent="0.35">
      <c r="B321" s="128"/>
      <c r="C321" s="136" t="s">
        <v>2303</v>
      </c>
      <c r="D321" s="137">
        <v>0</v>
      </c>
      <c r="E321" s="138">
        <v>0</v>
      </c>
      <c r="F321" s="138">
        <v>0</v>
      </c>
      <c r="G321" s="138">
        <v>0</v>
      </c>
      <c r="H321" s="138">
        <v>0</v>
      </c>
      <c r="I321" s="138">
        <v>3.3568464916015443E-3</v>
      </c>
      <c r="J321" s="138">
        <v>5.3568464916015444E-3</v>
      </c>
      <c r="K321" s="138">
        <v>7.3568464916015444E-3</v>
      </c>
      <c r="L321" s="138">
        <v>9.3568464916015445E-3</v>
      </c>
      <c r="M321" s="138">
        <v>1.1356846491601544E-2</v>
      </c>
      <c r="N321" s="138">
        <v>1.3356846491601545E-2</v>
      </c>
      <c r="O321" s="138">
        <v>1.4999999999999999E-2</v>
      </c>
      <c r="P321" s="138">
        <v>1.4999999999999999E-2</v>
      </c>
      <c r="Q321" s="138">
        <v>1.4999999999999999E-2</v>
      </c>
      <c r="R321" s="139">
        <v>1.4999999999999999E-2</v>
      </c>
      <c r="S321" s="138">
        <v>1.4999999999999999E-2</v>
      </c>
      <c r="T321" s="138">
        <v>1.4999999999999999E-2</v>
      </c>
      <c r="U321" s="138">
        <v>1.4999999999999999E-2</v>
      </c>
      <c r="V321" s="138">
        <v>1.4999999999999999E-2</v>
      </c>
      <c r="W321" s="138">
        <v>1.4999999999999999E-2</v>
      </c>
      <c r="X321" s="138">
        <v>1.4999999999999999E-2</v>
      </c>
      <c r="Y321" s="138">
        <v>1.4999999999999999E-2</v>
      </c>
      <c r="Z321" s="138">
        <v>1.4999999999999999E-2</v>
      </c>
      <c r="AA321" s="138">
        <v>1.4999999999999999E-2</v>
      </c>
      <c r="AB321" s="138">
        <v>1.4999999999999999E-2</v>
      </c>
      <c r="AC321" s="138">
        <v>1.4999999999999999E-2</v>
      </c>
      <c r="AD321" s="138">
        <v>1.4999999999999999E-2</v>
      </c>
      <c r="AE321" s="138">
        <v>1.4999999999999999E-2</v>
      </c>
      <c r="AF321" s="138">
        <v>1.4999999999999999E-2</v>
      </c>
      <c r="AG321" s="138">
        <v>1.4999999999999999E-2</v>
      </c>
      <c r="AH321" s="138">
        <v>1.4999999999999999E-2</v>
      </c>
      <c r="AI321" s="138">
        <v>1.4999999999999999E-2</v>
      </c>
      <c r="AJ321" s="138">
        <v>1.4999999999999999E-2</v>
      </c>
      <c r="AK321" s="138">
        <v>1.4999999999999999E-2</v>
      </c>
      <c r="AL321" s="138">
        <v>1.4999999999999999E-2</v>
      </c>
      <c r="AM321" s="138">
        <v>1.4999999999999999E-2</v>
      </c>
      <c r="AN321" s="138">
        <v>1.4999999999999999E-2</v>
      </c>
      <c r="AO321" s="138">
        <v>1.4999999999999999E-2</v>
      </c>
      <c r="AP321" s="137">
        <v>1.4999999999999999E-2</v>
      </c>
    </row>
    <row r="322" spans="2:43" x14ac:dyDescent="0.35">
      <c r="B322" s="128"/>
      <c r="C322" s="136" t="s">
        <v>2304</v>
      </c>
      <c r="D322" s="137">
        <v>0</v>
      </c>
      <c r="E322" s="138">
        <v>0</v>
      </c>
      <c r="F322" s="138">
        <v>0</v>
      </c>
      <c r="G322" s="138">
        <v>0</v>
      </c>
      <c r="H322" s="138">
        <v>0</v>
      </c>
      <c r="I322" s="138">
        <v>1.2705642000173493E-3</v>
      </c>
      <c r="J322" s="138">
        <v>3.2705642000173491E-3</v>
      </c>
      <c r="K322" s="138">
        <v>5.2705642000173492E-3</v>
      </c>
      <c r="L322" s="138">
        <v>7.2705642000173492E-3</v>
      </c>
      <c r="M322" s="138">
        <v>9.2705642000173484E-3</v>
      </c>
      <c r="N322" s="138">
        <v>1.1270564200017348E-2</v>
      </c>
      <c r="O322" s="138">
        <v>1.3270564200017348E-2</v>
      </c>
      <c r="P322" s="138">
        <v>1.4999999999999999E-2</v>
      </c>
      <c r="Q322" s="138">
        <v>1.4999999999999999E-2</v>
      </c>
      <c r="R322" s="139">
        <v>1.4999999999999999E-2</v>
      </c>
      <c r="S322" s="138">
        <v>1.4999999999999999E-2</v>
      </c>
      <c r="T322" s="138">
        <v>1.4999999999999999E-2</v>
      </c>
      <c r="U322" s="138">
        <v>1.4999999999999999E-2</v>
      </c>
      <c r="V322" s="138">
        <v>1.4999999999999999E-2</v>
      </c>
      <c r="W322" s="138">
        <v>1.4999999999999999E-2</v>
      </c>
      <c r="X322" s="138">
        <v>1.4999999999999999E-2</v>
      </c>
      <c r="Y322" s="138">
        <v>1.4999999999999999E-2</v>
      </c>
      <c r="Z322" s="138">
        <v>1.4999999999999999E-2</v>
      </c>
      <c r="AA322" s="138">
        <v>1.4999999999999999E-2</v>
      </c>
      <c r="AB322" s="138">
        <v>1.4999999999999999E-2</v>
      </c>
      <c r="AC322" s="138">
        <v>1.4999999999999999E-2</v>
      </c>
      <c r="AD322" s="138">
        <v>1.4999999999999999E-2</v>
      </c>
      <c r="AE322" s="138">
        <v>1.4999999999999999E-2</v>
      </c>
      <c r="AF322" s="138">
        <v>1.4999999999999999E-2</v>
      </c>
      <c r="AG322" s="138">
        <v>1.4999999999999999E-2</v>
      </c>
      <c r="AH322" s="138">
        <v>1.4999999999999999E-2</v>
      </c>
      <c r="AI322" s="138">
        <v>1.4999999999999999E-2</v>
      </c>
      <c r="AJ322" s="138">
        <v>1.4999999999999999E-2</v>
      </c>
      <c r="AK322" s="138">
        <v>1.4999999999999999E-2</v>
      </c>
      <c r="AL322" s="138">
        <v>1.4999999999999999E-2</v>
      </c>
      <c r="AM322" s="138">
        <v>1.4999999999999999E-2</v>
      </c>
      <c r="AN322" s="138">
        <v>1.4999999999999999E-2</v>
      </c>
      <c r="AO322" s="138">
        <v>1.4999999999999999E-2</v>
      </c>
      <c r="AP322" s="137">
        <v>1.4999999999999999E-2</v>
      </c>
    </row>
    <row r="323" spans="2:43" x14ac:dyDescent="0.35">
      <c r="B323" s="128"/>
      <c r="C323" s="136" t="s">
        <v>2305</v>
      </c>
      <c r="D323" s="137">
        <v>0</v>
      </c>
      <c r="E323" s="138">
        <v>0</v>
      </c>
      <c r="F323" s="138">
        <v>0</v>
      </c>
      <c r="G323" s="138">
        <v>0</v>
      </c>
      <c r="H323" s="138">
        <v>0</v>
      </c>
      <c r="I323" s="138">
        <v>3.0208306488494255E-3</v>
      </c>
      <c r="J323" s="138">
        <v>5.020830648849426E-3</v>
      </c>
      <c r="K323" s="138">
        <v>7.0208306488494261E-3</v>
      </c>
      <c r="L323" s="138">
        <v>9.0208306488494261E-3</v>
      </c>
      <c r="M323" s="138">
        <v>1.1020830648849426E-2</v>
      </c>
      <c r="N323" s="138">
        <v>1.3020830648849426E-2</v>
      </c>
      <c r="O323" s="138">
        <v>1.4999999999999999E-2</v>
      </c>
      <c r="P323" s="138">
        <v>1.4999999999999999E-2</v>
      </c>
      <c r="Q323" s="138">
        <v>1.4999999999999999E-2</v>
      </c>
      <c r="R323" s="139">
        <v>1.4999999999999999E-2</v>
      </c>
      <c r="S323" s="138">
        <v>1.4999999999999999E-2</v>
      </c>
      <c r="T323" s="138">
        <v>1.4999999999999999E-2</v>
      </c>
      <c r="U323" s="138">
        <v>1.4999999999999999E-2</v>
      </c>
      <c r="V323" s="138">
        <v>1.4999999999999999E-2</v>
      </c>
      <c r="W323" s="138">
        <v>1.4999999999999999E-2</v>
      </c>
      <c r="X323" s="138">
        <v>1.4999999999999999E-2</v>
      </c>
      <c r="Y323" s="138">
        <v>1.4999999999999999E-2</v>
      </c>
      <c r="Z323" s="138">
        <v>1.4999999999999999E-2</v>
      </c>
      <c r="AA323" s="138">
        <v>1.4999999999999999E-2</v>
      </c>
      <c r="AB323" s="138">
        <v>1.4999999999999999E-2</v>
      </c>
      <c r="AC323" s="138">
        <v>1.4999999999999999E-2</v>
      </c>
      <c r="AD323" s="138">
        <v>1.4999999999999999E-2</v>
      </c>
      <c r="AE323" s="138">
        <v>1.4999999999999999E-2</v>
      </c>
      <c r="AF323" s="138">
        <v>1.4999999999999999E-2</v>
      </c>
      <c r="AG323" s="138">
        <v>1.4999999999999999E-2</v>
      </c>
      <c r="AH323" s="138">
        <v>1.4999999999999999E-2</v>
      </c>
      <c r="AI323" s="138">
        <v>1.4999999999999999E-2</v>
      </c>
      <c r="AJ323" s="138">
        <v>1.4999999999999999E-2</v>
      </c>
      <c r="AK323" s="138">
        <v>1.4999999999999999E-2</v>
      </c>
      <c r="AL323" s="138">
        <v>1.4999999999999999E-2</v>
      </c>
      <c r="AM323" s="138">
        <v>1.4999999999999999E-2</v>
      </c>
      <c r="AN323" s="138">
        <v>1.4999999999999999E-2</v>
      </c>
      <c r="AO323" s="138">
        <v>1.4999999999999999E-2</v>
      </c>
      <c r="AP323" s="137">
        <v>1.4999999999999999E-2</v>
      </c>
    </row>
    <row r="324" spans="2:43" x14ac:dyDescent="0.35">
      <c r="B324" s="128"/>
      <c r="C324" s="136" t="s">
        <v>2306</v>
      </c>
      <c r="D324" s="137">
        <v>0</v>
      </c>
      <c r="E324" s="138">
        <v>0</v>
      </c>
      <c r="F324" s="138">
        <v>0</v>
      </c>
      <c r="G324" s="138">
        <v>0</v>
      </c>
      <c r="H324" s="138">
        <v>0</v>
      </c>
      <c r="I324" s="138">
        <v>1.8098173494960656E-3</v>
      </c>
      <c r="J324" s="138">
        <v>3.8098173494960658E-3</v>
      </c>
      <c r="K324" s="138">
        <v>5.8098173494960659E-3</v>
      </c>
      <c r="L324" s="138">
        <v>7.8098173494960659E-3</v>
      </c>
      <c r="M324" s="138">
        <v>9.809817349496066E-3</v>
      </c>
      <c r="N324" s="138">
        <v>1.1809817349496066E-2</v>
      </c>
      <c r="O324" s="138">
        <v>1.3809817349496066E-2</v>
      </c>
      <c r="P324" s="138">
        <v>1.4999999999999999E-2</v>
      </c>
      <c r="Q324" s="138">
        <v>1.4999999999999999E-2</v>
      </c>
      <c r="R324" s="139">
        <v>1.4999999999999999E-2</v>
      </c>
      <c r="S324" s="138">
        <v>1.4999999999999999E-2</v>
      </c>
      <c r="T324" s="138">
        <v>1.4999999999999999E-2</v>
      </c>
      <c r="U324" s="138">
        <v>1.4999999999999999E-2</v>
      </c>
      <c r="V324" s="138">
        <v>1.4999999999999999E-2</v>
      </c>
      <c r="W324" s="138">
        <v>1.4999999999999999E-2</v>
      </c>
      <c r="X324" s="138">
        <v>1.4999999999999999E-2</v>
      </c>
      <c r="Y324" s="138">
        <v>1.4999999999999999E-2</v>
      </c>
      <c r="Z324" s="138">
        <v>1.4999999999999999E-2</v>
      </c>
      <c r="AA324" s="138">
        <v>1.4999999999999999E-2</v>
      </c>
      <c r="AB324" s="138">
        <v>1.4999999999999999E-2</v>
      </c>
      <c r="AC324" s="138">
        <v>1.4999999999999999E-2</v>
      </c>
      <c r="AD324" s="138">
        <v>1.4999999999999999E-2</v>
      </c>
      <c r="AE324" s="138">
        <v>1.4999999999999999E-2</v>
      </c>
      <c r="AF324" s="138">
        <v>1.4999999999999999E-2</v>
      </c>
      <c r="AG324" s="138">
        <v>1.4999999999999999E-2</v>
      </c>
      <c r="AH324" s="138">
        <v>1.4999999999999999E-2</v>
      </c>
      <c r="AI324" s="138">
        <v>1.4999999999999999E-2</v>
      </c>
      <c r="AJ324" s="138">
        <v>1.4999999999999999E-2</v>
      </c>
      <c r="AK324" s="138">
        <v>1.4999999999999999E-2</v>
      </c>
      <c r="AL324" s="138">
        <v>1.4999999999999999E-2</v>
      </c>
      <c r="AM324" s="138">
        <v>1.4999999999999999E-2</v>
      </c>
      <c r="AN324" s="138">
        <v>1.4999999999999999E-2</v>
      </c>
      <c r="AO324" s="138">
        <v>1.4999999999999999E-2</v>
      </c>
      <c r="AP324" s="137">
        <v>1.4999999999999999E-2</v>
      </c>
    </row>
    <row r="325" spans="2:43" x14ac:dyDescent="0.35">
      <c r="B325" s="128"/>
      <c r="C325" s="136" t="s">
        <v>2307</v>
      </c>
      <c r="D325" s="137">
        <v>0</v>
      </c>
      <c r="E325" s="138">
        <v>0</v>
      </c>
      <c r="F325" s="138">
        <v>0</v>
      </c>
      <c r="G325" s="138">
        <v>0</v>
      </c>
      <c r="H325" s="138">
        <v>0</v>
      </c>
      <c r="I325" s="138">
        <v>7.0553787619702978E-3</v>
      </c>
      <c r="J325" s="138">
        <v>9.0553787619702987E-3</v>
      </c>
      <c r="K325" s="138">
        <v>1.1055378761970299E-2</v>
      </c>
      <c r="L325" s="138">
        <v>1.3055378761970299E-2</v>
      </c>
      <c r="M325" s="138">
        <v>1.4999999999999999E-2</v>
      </c>
      <c r="N325" s="138">
        <v>1.4999999999999999E-2</v>
      </c>
      <c r="O325" s="138">
        <v>1.4999999999999999E-2</v>
      </c>
      <c r="P325" s="138">
        <v>1.4999999999999999E-2</v>
      </c>
      <c r="Q325" s="138">
        <v>1.4999999999999999E-2</v>
      </c>
      <c r="R325" s="139">
        <v>1.4999999999999999E-2</v>
      </c>
      <c r="S325" s="138">
        <v>1.4999999999999999E-2</v>
      </c>
      <c r="T325" s="138">
        <v>1.4999999999999999E-2</v>
      </c>
      <c r="U325" s="138">
        <v>1.4999999999999999E-2</v>
      </c>
      <c r="V325" s="138">
        <v>1.4999999999999999E-2</v>
      </c>
      <c r="W325" s="138">
        <v>1.4999999999999999E-2</v>
      </c>
      <c r="X325" s="138">
        <v>1.4999999999999999E-2</v>
      </c>
      <c r="Y325" s="138">
        <v>1.4999999999999999E-2</v>
      </c>
      <c r="Z325" s="138">
        <v>1.4999999999999999E-2</v>
      </c>
      <c r="AA325" s="138">
        <v>1.4999999999999999E-2</v>
      </c>
      <c r="AB325" s="138">
        <v>1.4999999999999999E-2</v>
      </c>
      <c r="AC325" s="138">
        <v>1.4999999999999999E-2</v>
      </c>
      <c r="AD325" s="138">
        <v>1.4999999999999999E-2</v>
      </c>
      <c r="AE325" s="138">
        <v>1.4999999999999999E-2</v>
      </c>
      <c r="AF325" s="138">
        <v>1.4999999999999999E-2</v>
      </c>
      <c r="AG325" s="138">
        <v>1.4999999999999999E-2</v>
      </c>
      <c r="AH325" s="138">
        <v>1.4999999999999999E-2</v>
      </c>
      <c r="AI325" s="138">
        <v>1.4999999999999999E-2</v>
      </c>
      <c r="AJ325" s="138">
        <v>1.4999999999999999E-2</v>
      </c>
      <c r="AK325" s="138">
        <v>1.4999999999999999E-2</v>
      </c>
      <c r="AL325" s="138">
        <v>1.4999999999999999E-2</v>
      </c>
      <c r="AM325" s="138">
        <v>1.4999999999999999E-2</v>
      </c>
      <c r="AN325" s="138">
        <v>1.4999999999999999E-2</v>
      </c>
      <c r="AO325" s="138">
        <v>1.4999999999999999E-2</v>
      </c>
      <c r="AP325" s="137">
        <v>1.4999999999999999E-2</v>
      </c>
    </row>
    <row r="326" spans="2:43" x14ac:dyDescent="0.35">
      <c r="B326" s="128"/>
      <c r="C326" s="136" t="s">
        <v>2308</v>
      </c>
      <c r="D326" s="137">
        <v>0</v>
      </c>
      <c r="E326" s="138">
        <v>0</v>
      </c>
      <c r="F326" s="138">
        <v>0</v>
      </c>
      <c r="G326" s="138">
        <v>0</v>
      </c>
      <c r="H326" s="138">
        <v>0</v>
      </c>
      <c r="I326" s="138">
        <v>1.4999999999999999E-2</v>
      </c>
      <c r="J326" s="138">
        <v>1.4999999999999999E-2</v>
      </c>
      <c r="K326" s="138">
        <v>1.4999999999999999E-2</v>
      </c>
      <c r="L326" s="138">
        <v>1.4999999999999999E-2</v>
      </c>
      <c r="M326" s="138">
        <v>1.4999999999999999E-2</v>
      </c>
      <c r="N326" s="138">
        <v>1.4999999999999999E-2</v>
      </c>
      <c r="O326" s="138">
        <v>1.4999999999999999E-2</v>
      </c>
      <c r="P326" s="138">
        <v>1.4999999999999999E-2</v>
      </c>
      <c r="Q326" s="138">
        <v>1.4999999999999999E-2</v>
      </c>
      <c r="R326" s="139">
        <v>1.4999999999999999E-2</v>
      </c>
      <c r="S326" s="138">
        <v>1.4999999999999999E-2</v>
      </c>
      <c r="T326" s="138">
        <v>1.4999999999999999E-2</v>
      </c>
      <c r="U326" s="138">
        <v>1.4999999999999999E-2</v>
      </c>
      <c r="V326" s="138">
        <v>1.4999999999999999E-2</v>
      </c>
      <c r="W326" s="138">
        <v>1.4999999999999999E-2</v>
      </c>
      <c r="X326" s="138">
        <v>1.4999999999999999E-2</v>
      </c>
      <c r="Y326" s="138">
        <v>1.4999999999999999E-2</v>
      </c>
      <c r="Z326" s="138">
        <v>1.4999999999999999E-2</v>
      </c>
      <c r="AA326" s="138">
        <v>1.4999999999999999E-2</v>
      </c>
      <c r="AB326" s="138">
        <v>1.4999999999999999E-2</v>
      </c>
      <c r="AC326" s="138">
        <v>1.4999999999999999E-2</v>
      </c>
      <c r="AD326" s="138">
        <v>1.4999999999999999E-2</v>
      </c>
      <c r="AE326" s="138">
        <v>1.4999999999999999E-2</v>
      </c>
      <c r="AF326" s="138">
        <v>1.4999999999999999E-2</v>
      </c>
      <c r="AG326" s="138">
        <v>1.4999999999999999E-2</v>
      </c>
      <c r="AH326" s="138">
        <v>1.4999999999999999E-2</v>
      </c>
      <c r="AI326" s="138">
        <v>1.4999999999999999E-2</v>
      </c>
      <c r="AJ326" s="138">
        <v>1.4999999999999999E-2</v>
      </c>
      <c r="AK326" s="138">
        <v>1.4999999999999999E-2</v>
      </c>
      <c r="AL326" s="138">
        <v>1.4999999999999999E-2</v>
      </c>
      <c r="AM326" s="138">
        <v>1.4999999999999999E-2</v>
      </c>
      <c r="AN326" s="138">
        <v>1.4999999999999999E-2</v>
      </c>
      <c r="AO326" s="138">
        <v>1.4999999999999999E-2</v>
      </c>
      <c r="AP326" s="137">
        <v>1.4999999999999999E-2</v>
      </c>
    </row>
    <row r="327" spans="2:43" x14ac:dyDescent="0.35">
      <c r="B327" s="128"/>
      <c r="C327" s="136" t="s">
        <v>2309</v>
      </c>
      <c r="D327" s="137">
        <v>0</v>
      </c>
      <c r="E327" s="138">
        <v>0</v>
      </c>
      <c r="F327" s="138">
        <v>0</v>
      </c>
      <c r="G327" s="138">
        <v>0</v>
      </c>
      <c r="H327" s="138">
        <v>0</v>
      </c>
      <c r="I327" s="138">
        <v>2.6561330053910033E-4</v>
      </c>
      <c r="J327" s="138">
        <v>2.2656133005391002E-3</v>
      </c>
      <c r="K327" s="138">
        <v>4.2656133005391002E-3</v>
      </c>
      <c r="L327" s="138">
        <v>6.2656133005391003E-3</v>
      </c>
      <c r="M327" s="138">
        <v>8.2656133005391003E-3</v>
      </c>
      <c r="N327" s="138">
        <v>1.02656133005391E-2</v>
      </c>
      <c r="O327" s="138">
        <v>1.22656133005391E-2</v>
      </c>
      <c r="P327" s="138">
        <v>1.42656133005391E-2</v>
      </c>
      <c r="Q327" s="138">
        <v>1.4999999999999999E-2</v>
      </c>
      <c r="R327" s="139">
        <v>1.4999999999999999E-2</v>
      </c>
      <c r="S327" s="138">
        <v>1.4999999999999999E-2</v>
      </c>
      <c r="T327" s="138">
        <v>1.4999999999999999E-2</v>
      </c>
      <c r="U327" s="138">
        <v>1.4999999999999999E-2</v>
      </c>
      <c r="V327" s="138">
        <v>1.4999999999999999E-2</v>
      </c>
      <c r="W327" s="138">
        <v>1.4999999999999999E-2</v>
      </c>
      <c r="X327" s="138">
        <v>1.4999999999999999E-2</v>
      </c>
      <c r="Y327" s="138">
        <v>1.4999999999999999E-2</v>
      </c>
      <c r="Z327" s="138">
        <v>1.4999999999999999E-2</v>
      </c>
      <c r="AA327" s="138">
        <v>1.4999999999999999E-2</v>
      </c>
      <c r="AB327" s="138">
        <v>1.4999999999999999E-2</v>
      </c>
      <c r="AC327" s="138">
        <v>1.4999999999999999E-2</v>
      </c>
      <c r="AD327" s="138">
        <v>1.4999999999999999E-2</v>
      </c>
      <c r="AE327" s="138">
        <v>1.4999999999999999E-2</v>
      </c>
      <c r="AF327" s="138">
        <v>1.4999999999999999E-2</v>
      </c>
      <c r="AG327" s="138">
        <v>1.4999999999999999E-2</v>
      </c>
      <c r="AH327" s="138">
        <v>1.4999999999999999E-2</v>
      </c>
      <c r="AI327" s="138">
        <v>1.4999999999999999E-2</v>
      </c>
      <c r="AJ327" s="138">
        <v>1.4999999999999999E-2</v>
      </c>
      <c r="AK327" s="138">
        <v>1.4999999999999999E-2</v>
      </c>
      <c r="AL327" s="138">
        <v>1.4999999999999999E-2</v>
      </c>
      <c r="AM327" s="138">
        <v>1.4999999999999999E-2</v>
      </c>
      <c r="AN327" s="138">
        <v>1.4999999999999999E-2</v>
      </c>
      <c r="AO327" s="138">
        <v>1.4999999999999999E-2</v>
      </c>
      <c r="AP327" s="137">
        <v>1.4999999999999999E-2</v>
      </c>
    </row>
    <row r="328" spans="2:43" x14ac:dyDescent="0.35">
      <c r="B328" s="128"/>
      <c r="C328" s="136" t="s">
        <v>2310</v>
      </c>
      <c r="D328" s="137">
        <v>0</v>
      </c>
      <c r="E328" s="138">
        <v>0</v>
      </c>
      <c r="F328" s="138">
        <v>0</v>
      </c>
      <c r="G328" s="138">
        <v>0</v>
      </c>
      <c r="H328" s="138">
        <v>0</v>
      </c>
      <c r="I328" s="138">
        <v>8.833774996020529E-3</v>
      </c>
      <c r="J328" s="138">
        <v>1.0833774996020529E-2</v>
      </c>
      <c r="K328" s="138">
        <v>1.2833774996020529E-2</v>
      </c>
      <c r="L328" s="138">
        <v>1.4833774996020529E-2</v>
      </c>
      <c r="M328" s="138">
        <v>1.4999999999999999E-2</v>
      </c>
      <c r="N328" s="138">
        <v>1.4999999999999999E-2</v>
      </c>
      <c r="O328" s="138">
        <v>1.4999999999999999E-2</v>
      </c>
      <c r="P328" s="138">
        <v>1.4999999999999999E-2</v>
      </c>
      <c r="Q328" s="138">
        <v>1.4999999999999999E-2</v>
      </c>
      <c r="R328" s="139">
        <v>1.4999999999999999E-2</v>
      </c>
      <c r="S328" s="138">
        <v>1.4999999999999999E-2</v>
      </c>
      <c r="T328" s="138">
        <v>1.4999999999999999E-2</v>
      </c>
      <c r="U328" s="138">
        <v>1.4999999999999999E-2</v>
      </c>
      <c r="V328" s="138">
        <v>1.4999999999999999E-2</v>
      </c>
      <c r="W328" s="138">
        <v>1.4999999999999999E-2</v>
      </c>
      <c r="X328" s="138">
        <v>1.4999999999999999E-2</v>
      </c>
      <c r="Y328" s="138">
        <v>1.4999999999999999E-2</v>
      </c>
      <c r="Z328" s="138">
        <v>1.4999999999999999E-2</v>
      </c>
      <c r="AA328" s="138">
        <v>1.4999999999999999E-2</v>
      </c>
      <c r="AB328" s="138">
        <v>1.4999999999999999E-2</v>
      </c>
      <c r="AC328" s="138">
        <v>1.4999999999999999E-2</v>
      </c>
      <c r="AD328" s="138">
        <v>1.4999999999999999E-2</v>
      </c>
      <c r="AE328" s="138">
        <v>1.4999999999999999E-2</v>
      </c>
      <c r="AF328" s="138">
        <v>1.4999999999999999E-2</v>
      </c>
      <c r="AG328" s="138">
        <v>1.4999999999999999E-2</v>
      </c>
      <c r="AH328" s="138">
        <v>1.4999999999999999E-2</v>
      </c>
      <c r="AI328" s="138">
        <v>1.4999999999999999E-2</v>
      </c>
      <c r="AJ328" s="138">
        <v>1.4999999999999999E-2</v>
      </c>
      <c r="AK328" s="138">
        <v>1.4999999999999999E-2</v>
      </c>
      <c r="AL328" s="138">
        <v>1.4999999999999999E-2</v>
      </c>
      <c r="AM328" s="138">
        <v>1.4999999999999999E-2</v>
      </c>
      <c r="AN328" s="138">
        <v>1.4999999999999999E-2</v>
      </c>
      <c r="AO328" s="138">
        <v>1.4999999999999999E-2</v>
      </c>
      <c r="AP328" s="137">
        <v>1.4999999999999999E-2</v>
      </c>
    </row>
    <row r="329" spans="2:43" x14ac:dyDescent="0.35">
      <c r="B329" s="128"/>
      <c r="C329" s="136" t="s">
        <v>2311</v>
      </c>
      <c r="D329" s="137">
        <v>0</v>
      </c>
      <c r="E329" s="138">
        <v>0</v>
      </c>
      <c r="F329" s="138">
        <v>0</v>
      </c>
      <c r="G329" s="138">
        <v>0</v>
      </c>
      <c r="H329" s="138">
        <v>0</v>
      </c>
      <c r="I329" s="138">
        <v>1.7383834034245184E-3</v>
      </c>
      <c r="J329" s="138">
        <v>3.7383834034245183E-3</v>
      </c>
      <c r="K329" s="138">
        <v>5.7383834034245183E-3</v>
      </c>
      <c r="L329" s="138">
        <v>7.7383834034245183E-3</v>
      </c>
      <c r="M329" s="138">
        <v>9.7383834034245192E-3</v>
      </c>
      <c r="N329" s="138">
        <v>1.1738383403424519E-2</v>
      </c>
      <c r="O329" s="138">
        <v>1.3738383403424519E-2</v>
      </c>
      <c r="P329" s="138">
        <v>1.4999999999999999E-2</v>
      </c>
      <c r="Q329" s="138">
        <v>1.4999999999999999E-2</v>
      </c>
      <c r="R329" s="139">
        <v>1.4999999999999999E-2</v>
      </c>
      <c r="S329" s="138">
        <v>1.4999999999999999E-2</v>
      </c>
      <c r="T329" s="138">
        <v>1.4999999999999999E-2</v>
      </c>
      <c r="U329" s="138">
        <v>1.4999999999999999E-2</v>
      </c>
      <c r="V329" s="138">
        <v>1.4999999999999999E-2</v>
      </c>
      <c r="W329" s="138">
        <v>1.4999999999999999E-2</v>
      </c>
      <c r="X329" s="138">
        <v>1.4999999999999999E-2</v>
      </c>
      <c r="Y329" s="138">
        <v>1.4999999999999999E-2</v>
      </c>
      <c r="Z329" s="138">
        <v>1.4999999999999999E-2</v>
      </c>
      <c r="AA329" s="138">
        <v>1.4999999999999999E-2</v>
      </c>
      <c r="AB329" s="138">
        <v>1.4999999999999999E-2</v>
      </c>
      <c r="AC329" s="138">
        <v>1.4999999999999999E-2</v>
      </c>
      <c r="AD329" s="138">
        <v>1.4999999999999999E-2</v>
      </c>
      <c r="AE329" s="138">
        <v>1.4999999999999999E-2</v>
      </c>
      <c r="AF329" s="138">
        <v>1.4999999999999999E-2</v>
      </c>
      <c r="AG329" s="138">
        <v>1.4999999999999999E-2</v>
      </c>
      <c r="AH329" s="138">
        <v>1.4999999999999999E-2</v>
      </c>
      <c r="AI329" s="138">
        <v>1.4999999999999999E-2</v>
      </c>
      <c r="AJ329" s="138">
        <v>1.4999999999999999E-2</v>
      </c>
      <c r="AK329" s="138">
        <v>1.4999999999999999E-2</v>
      </c>
      <c r="AL329" s="138">
        <v>1.4999999999999999E-2</v>
      </c>
      <c r="AM329" s="138">
        <v>1.4999999999999999E-2</v>
      </c>
      <c r="AN329" s="138">
        <v>1.4999999999999999E-2</v>
      </c>
      <c r="AO329" s="138">
        <v>1.4999999999999999E-2</v>
      </c>
      <c r="AP329" s="137">
        <v>1.4999999999999999E-2</v>
      </c>
    </row>
    <row r="330" spans="2:43" x14ac:dyDescent="0.35">
      <c r="B330" s="128"/>
      <c r="C330" s="136" t="s">
        <v>2312</v>
      </c>
      <c r="D330" s="137">
        <v>0</v>
      </c>
      <c r="E330" s="138">
        <v>0</v>
      </c>
      <c r="F330" s="138">
        <v>0</v>
      </c>
      <c r="G330" s="138">
        <v>0</v>
      </c>
      <c r="H330" s="138">
        <v>0</v>
      </c>
      <c r="I330" s="138">
        <v>1.0235344896410732E-2</v>
      </c>
      <c r="J330" s="138">
        <v>1.2235344896410733E-2</v>
      </c>
      <c r="K330" s="138">
        <v>1.4235344896410733E-2</v>
      </c>
      <c r="L330" s="138">
        <v>1.4999999999999999E-2</v>
      </c>
      <c r="M330" s="138">
        <v>1.4999999999999999E-2</v>
      </c>
      <c r="N330" s="138">
        <v>1.4999999999999999E-2</v>
      </c>
      <c r="O330" s="138">
        <v>1.4999999999999999E-2</v>
      </c>
      <c r="P330" s="138">
        <v>1.4999999999999999E-2</v>
      </c>
      <c r="Q330" s="138">
        <v>1.4999999999999999E-2</v>
      </c>
      <c r="R330" s="139">
        <v>1.4999999999999999E-2</v>
      </c>
      <c r="S330" s="138">
        <v>1.4999999999999999E-2</v>
      </c>
      <c r="T330" s="138">
        <v>1.4999999999999999E-2</v>
      </c>
      <c r="U330" s="138">
        <v>1.4999999999999999E-2</v>
      </c>
      <c r="V330" s="138">
        <v>1.4999999999999999E-2</v>
      </c>
      <c r="W330" s="138">
        <v>1.4999999999999999E-2</v>
      </c>
      <c r="X330" s="138">
        <v>1.4999999999999999E-2</v>
      </c>
      <c r="Y330" s="138">
        <v>1.4999999999999999E-2</v>
      </c>
      <c r="Z330" s="138">
        <v>1.4999999999999999E-2</v>
      </c>
      <c r="AA330" s="138">
        <v>1.4999999999999999E-2</v>
      </c>
      <c r="AB330" s="138">
        <v>1.4999999999999999E-2</v>
      </c>
      <c r="AC330" s="138">
        <v>1.4999999999999999E-2</v>
      </c>
      <c r="AD330" s="138">
        <v>1.4999999999999999E-2</v>
      </c>
      <c r="AE330" s="138">
        <v>1.4999999999999999E-2</v>
      </c>
      <c r="AF330" s="138">
        <v>1.4999999999999999E-2</v>
      </c>
      <c r="AG330" s="138">
        <v>1.4999999999999999E-2</v>
      </c>
      <c r="AH330" s="138">
        <v>1.4999999999999999E-2</v>
      </c>
      <c r="AI330" s="138">
        <v>1.4999999999999999E-2</v>
      </c>
      <c r="AJ330" s="138">
        <v>1.4999999999999999E-2</v>
      </c>
      <c r="AK330" s="138">
        <v>1.4999999999999999E-2</v>
      </c>
      <c r="AL330" s="138">
        <v>1.4999999999999999E-2</v>
      </c>
      <c r="AM330" s="138">
        <v>1.4999999999999999E-2</v>
      </c>
      <c r="AN330" s="138">
        <v>1.4999999999999999E-2</v>
      </c>
      <c r="AO330" s="138">
        <v>1.4999999999999999E-2</v>
      </c>
      <c r="AP330" s="137">
        <v>1.4999999999999999E-2</v>
      </c>
    </row>
    <row r="331" spans="2:43" x14ac:dyDescent="0.35">
      <c r="B331" s="128"/>
      <c r="C331" s="136" t="s">
        <v>2313</v>
      </c>
      <c r="D331" s="137">
        <v>0</v>
      </c>
      <c r="E331" s="138">
        <v>0</v>
      </c>
      <c r="F331" s="138">
        <v>0</v>
      </c>
      <c r="G331" s="138">
        <v>0</v>
      </c>
      <c r="H331" s="138">
        <v>0</v>
      </c>
      <c r="I331" s="138">
        <v>1.336112940311437E-3</v>
      </c>
      <c r="J331" s="138">
        <v>3.3361129403114368E-3</v>
      </c>
      <c r="K331" s="138">
        <v>5.3361129403114368E-3</v>
      </c>
      <c r="L331" s="138">
        <v>7.3361129403114369E-3</v>
      </c>
      <c r="M331" s="138">
        <v>9.3361129403114369E-3</v>
      </c>
      <c r="N331" s="138">
        <v>1.1336112940311437E-2</v>
      </c>
      <c r="O331" s="138">
        <v>1.3336112940311437E-2</v>
      </c>
      <c r="P331" s="138">
        <v>1.4999999999999999E-2</v>
      </c>
      <c r="Q331" s="138">
        <v>1.4999999999999999E-2</v>
      </c>
      <c r="R331" s="139">
        <v>1.4999999999999999E-2</v>
      </c>
      <c r="S331" s="138">
        <v>1.4999999999999999E-2</v>
      </c>
      <c r="T331" s="138">
        <v>1.4999999999999999E-2</v>
      </c>
      <c r="U331" s="138">
        <v>1.4999999999999999E-2</v>
      </c>
      <c r="V331" s="138">
        <v>1.4999999999999999E-2</v>
      </c>
      <c r="W331" s="138">
        <v>1.4999999999999999E-2</v>
      </c>
      <c r="X331" s="138">
        <v>1.4999999999999999E-2</v>
      </c>
      <c r="Y331" s="138">
        <v>1.4999999999999999E-2</v>
      </c>
      <c r="Z331" s="138">
        <v>1.4999999999999999E-2</v>
      </c>
      <c r="AA331" s="138">
        <v>1.4999999999999999E-2</v>
      </c>
      <c r="AB331" s="138">
        <v>1.4999999999999999E-2</v>
      </c>
      <c r="AC331" s="138">
        <v>1.4999999999999999E-2</v>
      </c>
      <c r="AD331" s="138">
        <v>1.4999999999999999E-2</v>
      </c>
      <c r="AE331" s="138">
        <v>1.4999999999999999E-2</v>
      </c>
      <c r="AF331" s="138">
        <v>1.4999999999999999E-2</v>
      </c>
      <c r="AG331" s="138">
        <v>1.4999999999999999E-2</v>
      </c>
      <c r="AH331" s="138">
        <v>1.4999999999999999E-2</v>
      </c>
      <c r="AI331" s="138">
        <v>1.4999999999999999E-2</v>
      </c>
      <c r="AJ331" s="138">
        <v>1.4999999999999999E-2</v>
      </c>
      <c r="AK331" s="138">
        <v>1.4999999999999999E-2</v>
      </c>
      <c r="AL331" s="138">
        <v>1.4999999999999999E-2</v>
      </c>
      <c r="AM331" s="138">
        <v>1.4999999999999999E-2</v>
      </c>
      <c r="AN331" s="138">
        <v>1.4999999999999999E-2</v>
      </c>
      <c r="AO331" s="138">
        <v>1.4999999999999999E-2</v>
      </c>
      <c r="AP331" s="137">
        <v>1.4999999999999999E-2</v>
      </c>
    </row>
    <row r="332" spans="2:43" ht="18" thickBot="1" x14ac:dyDescent="0.4">
      <c r="B332" s="118"/>
      <c r="C332" s="132" t="s">
        <v>2366</v>
      </c>
      <c r="D332" s="133"/>
      <c r="E332" s="134"/>
      <c r="F332" s="134"/>
      <c r="G332" s="134"/>
      <c r="H332" s="134"/>
      <c r="I332" s="134"/>
      <c r="J332" s="134"/>
      <c r="K332" s="134"/>
      <c r="L332" s="134"/>
      <c r="M332" s="134"/>
      <c r="N332" s="134"/>
      <c r="O332" s="134"/>
      <c r="P332" s="134"/>
      <c r="Q332" s="134"/>
      <c r="R332" s="135"/>
      <c r="S332" s="134"/>
      <c r="T332" s="134"/>
      <c r="U332" s="134"/>
      <c r="V332" s="134"/>
      <c r="W332" s="134"/>
      <c r="X332" s="134"/>
      <c r="Y332" s="134"/>
      <c r="Z332" s="134"/>
      <c r="AA332" s="134"/>
      <c r="AB332" s="134"/>
      <c r="AC332" s="134"/>
      <c r="AD332" s="134"/>
      <c r="AE332" s="134"/>
      <c r="AF332" s="134"/>
      <c r="AG332" s="134"/>
      <c r="AH332" s="134"/>
      <c r="AI332" s="134"/>
      <c r="AJ332" s="134"/>
      <c r="AK332" s="134"/>
      <c r="AL332" s="134"/>
      <c r="AM332" s="134"/>
      <c r="AN332" s="134"/>
      <c r="AO332" s="134"/>
      <c r="AP332" s="133"/>
    </row>
    <row r="333" spans="2:43" ht="18.75" thickTop="1" thickBot="1" x14ac:dyDescent="0.4">
      <c r="B333" s="117"/>
      <c r="C333" s="117"/>
      <c r="D333" s="122"/>
      <c r="E333" s="122"/>
      <c r="F333" s="122"/>
      <c r="G333" s="122"/>
      <c r="H333" s="122"/>
      <c r="I333" s="122"/>
      <c r="J333" s="122"/>
      <c r="K333" s="122"/>
      <c r="L333" s="122"/>
      <c r="M333" s="122"/>
      <c r="N333" s="122"/>
      <c r="O333" s="122"/>
      <c r="P333" s="122"/>
      <c r="Q333" s="122"/>
      <c r="R333" s="122"/>
      <c r="S333" s="122"/>
      <c r="T333" s="122"/>
      <c r="U333" s="122"/>
      <c r="V333" s="122"/>
      <c r="W333" s="122"/>
      <c r="X333" s="122"/>
      <c r="Y333" s="122"/>
      <c r="Z333" s="122"/>
      <c r="AA333" s="122"/>
      <c r="AB333" s="122"/>
      <c r="AC333" s="122"/>
      <c r="AD333" s="122"/>
      <c r="AE333" s="122"/>
      <c r="AF333" s="122"/>
      <c r="AG333" s="122"/>
      <c r="AH333" s="122"/>
      <c r="AI333" s="122"/>
      <c r="AJ333" s="122"/>
      <c r="AK333" s="122"/>
      <c r="AL333" s="122"/>
      <c r="AM333" s="122"/>
      <c r="AN333" s="122"/>
      <c r="AO333" s="122"/>
      <c r="AP333" s="122"/>
      <c r="AQ333" s="122"/>
    </row>
    <row r="334" spans="2:43" ht="22.5" thickTop="1" x14ac:dyDescent="0.45">
      <c r="B334" s="123" t="s">
        <v>2408</v>
      </c>
      <c r="C334" s="124"/>
      <c r="D334" s="125"/>
      <c r="E334" s="126"/>
      <c r="F334" s="126"/>
      <c r="G334" s="126"/>
      <c r="H334" s="126"/>
      <c r="I334" s="126"/>
      <c r="J334" s="126"/>
      <c r="K334" s="126"/>
      <c r="L334" s="126"/>
      <c r="M334" s="126"/>
      <c r="N334" s="126"/>
      <c r="O334" s="126"/>
      <c r="P334" s="126"/>
      <c r="Q334" s="126"/>
      <c r="R334" s="127"/>
      <c r="S334" s="126"/>
      <c r="T334" s="126"/>
      <c r="U334" s="126"/>
      <c r="V334" s="126"/>
      <c r="W334" s="126"/>
      <c r="X334" s="126"/>
      <c r="Y334" s="126"/>
      <c r="Z334" s="126"/>
      <c r="AA334" s="126"/>
      <c r="AB334" s="126"/>
      <c r="AC334" s="126"/>
      <c r="AD334" s="126"/>
      <c r="AE334" s="126"/>
      <c r="AF334" s="126"/>
      <c r="AG334" s="126"/>
      <c r="AH334" s="126"/>
      <c r="AI334" s="126"/>
      <c r="AJ334" s="126"/>
      <c r="AK334" s="126"/>
      <c r="AL334" s="126"/>
      <c r="AM334" s="126"/>
      <c r="AN334" s="126"/>
      <c r="AO334" s="126"/>
      <c r="AP334" s="125"/>
    </row>
    <row r="335" spans="2:43" x14ac:dyDescent="0.35">
      <c r="B335" s="128"/>
      <c r="C335" s="128"/>
      <c r="D335" s="114">
        <f>MainModule!AW$30</f>
        <v>0</v>
      </c>
      <c r="E335" s="115">
        <f>MainModule!AX$30</f>
        <v>0</v>
      </c>
      <c r="F335" s="115">
        <f>MainModule!AY$30</f>
        <v>0</v>
      </c>
      <c r="G335" s="115">
        <f>MainModule!AZ$30</f>
        <v>0</v>
      </c>
      <c r="H335" s="115">
        <f>MainModule!BA$30</f>
        <v>0</v>
      </c>
      <c r="I335" s="115">
        <f>MainModule!BB$30</f>
        <v>6.5088934148849074</v>
      </c>
      <c r="J335" s="115">
        <f>MainModule!BC$30</f>
        <v>7.8106720978618869</v>
      </c>
      <c r="K335" s="115">
        <f>MainModule!BD$30</f>
        <v>7.8106720978618869</v>
      </c>
      <c r="L335" s="115">
        <f>MainModule!BE$30</f>
        <v>7.8106720978618851</v>
      </c>
      <c r="M335" s="115">
        <f>MainModule!BF$30</f>
        <v>9.1124507808388682</v>
      </c>
      <c r="N335" s="115">
        <f>MainModule!BG$30</f>
        <v>9.1124507808388699</v>
      </c>
      <c r="O335" s="115">
        <f>MainModule!BH$30</f>
        <v>9.1124507808388682</v>
      </c>
      <c r="P335" s="115">
        <f>MainModule!BI$30</f>
        <v>9.1124507808388699</v>
      </c>
      <c r="Q335" s="115">
        <f>MainModule!BJ$30</f>
        <v>9.1124507808388664</v>
      </c>
      <c r="R335" s="116">
        <f>MainModule!BK$30</f>
        <v>9.1124507808388682</v>
      </c>
      <c r="S335" s="115">
        <f>MainModule!BL$30</f>
        <v>9.1124507808388699</v>
      </c>
      <c r="T335" s="115">
        <f>MainModule!BM$30</f>
        <v>9.1124507808388682</v>
      </c>
      <c r="U335" s="115">
        <f>MainModule!BN$30</f>
        <v>9.1124507808388682</v>
      </c>
      <c r="V335" s="115">
        <f>MainModule!BO$30</f>
        <v>9.1124507808388664</v>
      </c>
      <c r="W335" s="115">
        <f>MainModule!BP$30</f>
        <v>9.1124507808388682</v>
      </c>
      <c r="X335" s="115">
        <f>MainModule!BQ$30</f>
        <v>9.1124507808388699</v>
      </c>
      <c r="Y335" s="115">
        <f>MainModule!BR$30</f>
        <v>9.1124507808388664</v>
      </c>
      <c r="Z335" s="115">
        <f>MainModule!BS$30</f>
        <v>9.1124507808388682</v>
      </c>
      <c r="AA335" s="115">
        <f>MainModule!BT$30</f>
        <v>9.1124507808388664</v>
      </c>
      <c r="AB335" s="115">
        <f>MainModule!BU$30</f>
        <v>9.1124507808388682</v>
      </c>
      <c r="AC335" s="115">
        <f>MainModule!BV$30</f>
        <v>9.1124507808388682</v>
      </c>
      <c r="AD335" s="115">
        <f>MainModule!BW$30</f>
        <v>9.1124507808388682</v>
      </c>
      <c r="AE335" s="115">
        <f>MainModule!BX$30</f>
        <v>9.1124507808388682</v>
      </c>
      <c r="AF335" s="115">
        <f>MainModule!BY$30</f>
        <v>9.1124507808388664</v>
      </c>
      <c r="AG335" s="115">
        <f>MainModule!BZ$30</f>
        <v>9.1124507808388682</v>
      </c>
      <c r="AH335" s="115">
        <f>MainModule!CA$30</f>
        <v>9.1124507808388664</v>
      </c>
      <c r="AI335" s="115">
        <f>MainModule!CB$30</f>
        <v>9.1124507808388682</v>
      </c>
      <c r="AJ335" s="115">
        <f>MainModule!CC$30</f>
        <v>9.1124507808388682</v>
      </c>
      <c r="AK335" s="115">
        <f>MainModule!CD$30</f>
        <v>9.1124507808388682</v>
      </c>
      <c r="AL335" s="115">
        <f>MainModule!CE$30</f>
        <v>9.1124507808388682</v>
      </c>
      <c r="AM335" s="115">
        <f>MainModule!CF$30</f>
        <v>9.1124507808388682</v>
      </c>
      <c r="AN335" s="115">
        <f>MainModule!CG$30</f>
        <v>9.1124507808388664</v>
      </c>
      <c r="AO335" s="115">
        <f>MainModule!CH$30</f>
        <v>9.1124507808388646</v>
      </c>
      <c r="AP335" s="114">
        <f>MainModule!CI$30</f>
        <v>9.1124507808388664</v>
      </c>
    </row>
    <row r="336" spans="2:43" x14ac:dyDescent="0.35">
      <c r="B336" s="128"/>
      <c r="C336" s="128" t="s">
        <v>2265</v>
      </c>
      <c r="D336" s="140">
        <f t="dataTable" ref="D336:AP386" dt2D="0" dtr="0" r1="B2" ca="1"/>
        <v>0</v>
      </c>
      <c r="E336" s="141">
        <v>0</v>
      </c>
      <c r="F336" s="141">
        <v>0</v>
      </c>
      <c r="G336" s="141">
        <v>0</v>
      </c>
      <c r="H336" s="141">
        <v>0</v>
      </c>
      <c r="I336" s="141">
        <v>6.5088934148849065</v>
      </c>
      <c r="J336" s="141">
        <v>6.5088934148849056</v>
      </c>
      <c r="K336" s="141">
        <v>6.5088934148849056</v>
      </c>
      <c r="L336" s="141">
        <v>7.8106720978618878</v>
      </c>
      <c r="M336" s="141">
        <v>7.8106720978618878</v>
      </c>
      <c r="N336" s="141">
        <v>9.1124507808388646</v>
      </c>
      <c r="O336" s="141">
        <v>9.1124507808388682</v>
      </c>
      <c r="P336" s="141">
        <v>9.1124507808388664</v>
      </c>
      <c r="Q336" s="141">
        <v>9.1124507808388664</v>
      </c>
      <c r="R336" s="142">
        <v>9.1124507808388664</v>
      </c>
      <c r="S336" s="141">
        <v>9.1124507808388717</v>
      </c>
      <c r="T336" s="141">
        <v>9.1124507808388646</v>
      </c>
      <c r="U336" s="141">
        <v>9.1124507808388664</v>
      </c>
      <c r="V336" s="141">
        <v>9.1124507808388682</v>
      </c>
      <c r="W336" s="141">
        <v>9.1124507808388664</v>
      </c>
      <c r="X336" s="141">
        <v>9.1124507808388699</v>
      </c>
      <c r="Y336" s="141">
        <v>9.1124507808388682</v>
      </c>
      <c r="Z336" s="141">
        <v>9.1124507808388717</v>
      </c>
      <c r="AA336" s="141">
        <v>9.1124507808388646</v>
      </c>
      <c r="AB336" s="141">
        <v>9.1124507808388646</v>
      </c>
      <c r="AC336" s="141">
        <v>9.1124507808388664</v>
      </c>
      <c r="AD336" s="141">
        <v>9.1124507808388699</v>
      </c>
      <c r="AE336" s="141">
        <v>9.1124507808388682</v>
      </c>
      <c r="AF336" s="141">
        <v>9.1124507808388682</v>
      </c>
      <c r="AG336" s="141">
        <v>9.1124507808388682</v>
      </c>
      <c r="AH336" s="141">
        <v>9.1124507808388664</v>
      </c>
      <c r="AI336" s="141">
        <v>9.1124507808388682</v>
      </c>
      <c r="AJ336" s="141">
        <v>9.1124507808388682</v>
      </c>
      <c r="AK336" s="141">
        <v>9.1124507808388664</v>
      </c>
      <c r="AL336" s="141">
        <v>9.1124507808388682</v>
      </c>
      <c r="AM336" s="141">
        <v>9.1124507808388664</v>
      </c>
      <c r="AN336" s="141">
        <v>9.1124507808388699</v>
      </c>
      <c r="AO336" s="141">
        <v>9.1124507808388682</v>
      </c>
      <c r="AP336" s="140">
        <v>9.1124507808388682</v>
      </c>
    </row>
    <row r="337" spans="2:42" x14ac:dyDescent="0.35">
      <c r="B337" s="128"/>
      <c r="C337" s="128" t="s">
        <v>2264</v>
      </c>
      <c r="D337" s="140">
        <v>0</v>
      </c>
      <c r="E337" s="141">
        <v>0</v>
      </c>
      <c r="F337" s="141">
        <v>0</v>
      </c>
      <c r="G337" s="141">
        <v>0</v>
      </c>
      <c r="H337" s="141">
        <v>0</v>
      </c>
      <c r="I337" s="141">
        <v>6.5088934148849082</v>
      </c>
      <c r="J337" s="141">
        <v>6.5088934148849056</v>
      </c>
      <c r="K337" s="141">
        <v>6.5088934148849047</v>
      </c>
      <c r="L337" s="141">
        <v>7.8106720978618869</v>
      </c>
      <c r="M337" s="141">
        <v>7.8106720978618869</v>
      </c>
      <c r="N337" s="141">
        <v>9.1124507808388682</v>
      </c>
      <c r="O337" s="141">
        <v>9.1124507808388664</v>
      </c>
      <c r="P337" s="141">
        <v>9.1124507808388682</v>
      </c>
      <c r="Q337" s="141">
        <v>9.1124507808388699</v>
      </c>
      <c r="R337" s="142">
        <v>9.1124507808388699</v>
      </c>
      <c r="S337" s="141">
        <v>9.1124507808388664</v>
      </c>
      <c r="T337" s="141">
        <v>9.1124507808388699</v>
      </c>
      <c r="U337" s="141">
        <v>9.1124507808388682</v>
      </c>
      <c r="V337" s="141">
        <v>9.1124507808388699</v>
      </c>
      <c r="W337" s="141">
        <v>9.1124507808388682</v>
      </c>
      <c r="X337" s="141">
        <v>9.1124507808388664</v>
      </c>
      <c r="Y337" s="141">
        <v>9.1124507808388682</v>
      </c>
      <c r="Z337" s="141">
        <v>9.1124507808388664</v>
      </c>
      <c r="AA337" s="141">
        <v>9.1124507808388682</v>
      </c>
      <c r="AB337" s="141">
        <v>9.1124507808388699</v>
      </c>
      <c r="AC337" s="141">
        <v>9.1124507808388699</v>
      </c>
      <c r="AD337" s="141">
        <v>9.1124507808388664</v>
      </c>
      <c r="AE337" s="141">
        <v>9.1124507808388699</v>
      </c>
      <c r="AF337" s="141">
        <v>9.1124507808388682</v>
      </c>
      <c r="AG337" s="141">
        <v>9.1124507808388682</v>
      </c>
      <c r="AH337" s="141">
        <v>9.1124507808388664</v>
      </c>
      <c r="AI337" s="141">
        <v>9.1124507808388682</v>
      </c>
      <c r="AJ337" s="141">
        <v>9.1124507808388699</v>
      </c>
      <c r="AK337" s="141">
        <v>9.1124507808388699</v>
      </c>
      <c r="AL337" s="141">
        <v>9.1124507808388682</v>
      </c>
      <c r="AM337" s="141">
        <v>9.1124507808388664</v>
      </c>
      <c r="AN337" s="141">
        <v>9.1124507808388699</v>
      </c>
      <c r="AO337" s="141">
        <v>9.1124507808388682</v>
      </c>
      <c r="AP337" s="140">
        <v>9.1124507808388682</v>
      </c>
    </row>
    <row r="338" spans="2:42" x14ac:dyDescent="0.35">
      <c r="B338" s="128"/>
      <c r="C338" s="128" t="s">
        <v>2267</v>
      </c>
      <c r="D338" s="140">
        <v>0</v>
      </c>
      <c r="E338" s="141">
        <v>0</v>
      </c>
      <c r="F338" s="141">
        <v>0</v>
      </c>
      <c r="G338" s="141">
        <v>0</v>
      </c>
      <c r="H338" s="141">
        <v>0</v>
      </c>
      <c r="I338" s="141">
        <v>9.1124507808388646</v>
      </c>
      <c r="J338" s="141">
        <v>9.1124507808388699</v>
      </c>
      <c r="K338" s="141">
        <v>9.1124507808388664</v>
      </c>
      <c r="L338" s="141">
        <v>9.1124507808388664</v>
      </c>
      <c r="M338" s="141">
        <v>9.1124507808388664</v>
      </c>
      <c r="N338" s="141">
        <v>9.1124507808388682</v>
      </c>
      <c r="O338" s="141">
        <v>9.1124507808388682</v>
      </c>
      <c r="P338" s="141">
        <v>9.1124507808388664</v>
      </c>
      <c r="Q338" s="141">
        <v>9.1124507808388699</v>
      </c>
      <c r="R338" s="142">
        <v>9.1124507808388682</v>
      </c>
      <c r="S338" s="141">
        <v>9.1124507808388664</v>
      </c>
      <c r="T338" s="141">
        <v>9.1124507808388664</v>
      </c>
      <c r="U338" s="141">
        <v>9.1124507808388682</v>
      </c>
      <c r="V338" s="141">
        <v>9.1124507808388664</v>
      </c>
      <c r="W338" s="141">
        <v>9.1124507808388682</v>
      </c>
      <c r="X338" s="141">
        <v>9.1124507808388682</v>
      </c>
      <c r="Y338" s="141">
        <v>9.1124507808388646</v>
      </c>
      <c r="Z338" s="141">
        <v>9.1124507808388682</v>
      </c>
      <c r="AA338" s="141">
        <v>9.1124507808388682</v>
      </c>
      <c r="AB338" s="141">
        <v>9.1124507808388664</v>
      </c>
      <c r="AC338" s="141">
        <v>9.1124507808388664</v>
      </c>
      <c r="AD338" s="141">
        <v>9.1124507808388682</v>
      </c>
      <c r="AE338" s="141">
        <v>9.1124507808388682</v>
      </c>
      <c r="AF338" s="141">
        <v>9.1124507808388682</v>
      </c>
      <c r="AG338" s="141">
        <v>9.1124507808388682</v>
      </c>
      <c r="AH338" s="141">
        <v>9.1124507808388682</v>
      </c>
      <c r="AI338" s="141">
        <v>9.1124507808388664</v>
      </c>
      <c r="AJ338" s="141">
        <v>9.1124507808388628</v>
      </c>
      <c r="AK338" s="141">
        <v>9.1124507808388664</v>
      </c>
      <c r="AL338" s="141">
        <v>9.1124507808388682</v>
      </c>
      <c r="AM338" s="141">
        <v>9.1124507808388682</v>
      </c>
      <c r="AN338" s="141">
        <v>9.1124507808388646</v>
      </c>
      <c r="AO338" s="141">
        <v>9.1124507808388664</v>
      </c>
      <c r="AP338" s="140">
        <v>9.1124507808388682</v>
      </c>
    </row>
    <row r="339" spans="2:42" x14ac:dyDescent="0.35">
      <c r="B339" s="128"/>
      <c r="C339" s="128" t="s">
        <v>2266</v>
      </c>
      <c r="D339" s="140">
        <v>0</v>
      </c>
      <c r="E339" s="141">
        <v>0</v>
      </c>
      <c r="F339" s="141">
        <v>0</v>
      </c>
      <c r="G339" s="141">
        <v>0</v>
      </c>
      <c r="H339" s="141">
        <v>0</v>
      </c>
      <c r="I339" s="141">
        <v>6.5088934148849065</v>
      </c>
      <c r="J339" s="141">
        <v>6.5088934148849074</v>
      </c>
      <c r="K339" s="141">
        <v>7.810672097861886</v>
      </c>
      <c r="L339" s="141">
        <v>7.8106720978618869</v>
      </c>
      <c r="M339" s="141">
        <v>7.8106720978618878</v>
      </c>
      <c r="N339" s="141">
        <v>9.1124507808388682</v>
      </c>
      <c r="O339" s="141">
        <v>9.1124507808388664</v>
      </c>
      <c r="P339" s="141">
        <v>9.1124507808388664</v>
      </c>
      <c r="Q339" s="141">
        <v>9.1124507808388664</v>
      </c>
      <c r="R339" s="142">
        <v>9.1124507808388664</v>
      </c>
      <c r="S339" s="141">
        <v>9.1124507808388682</v>
      </c>
      <c r="T339" s="141">
        <v>9.1124507808388682</v>
      </c>
      <c r="U339" s="141">
        <v>9.1124507808388664</v>
      </c>
      <c r="V339" s="141">
        <v>9.1124507808388682</v>
      </c>
      <c r="W339" s="141">
        <v>9.1124507808388646</v>
      </c>
      <c r="X339" s="141">
        <v>9.1124507808388699</v>
      </c>
      <c r="Y339" s="141">
        <v>9.1124507808388682</v>
      </c>
      <c r="Z339" s="141">
        <v>9.1124507808388664</v>
      </c>
      <c r="AA339" s="141">
        <v>9.1124507808388664</v>
      </c>
      <c r="AB339" s="141">
        <v>9.1124507808388682</v>
      </c>
      <c r="AC339" s="141">
        <v>9.1124507808388682</v>
      </c>
      <c r="AD339" s="141">
        <v>9.1124507808388682</v>
      </c>
      <c r="AE339" s="141">
        <v>9.1124507808388646</v>
      </c>
      <c r="AF339" s="141">
        <v>9.1124507808388699</v>
      </c>
      <c r="AG339" s="141">
        <v>9.1124507808388682</v>
      </c>
      <c r="AH339" s="141">
        <v>9.1124507808388682</v>
      </c>
      <c r="AI339" s="141">
        <v>9.1124507808388682</v>
      </c>
      <c r="AJ339" s="141">
        <v>9.1124507808388682</v>
      </c>
      <c r="AK339" s="141">
        <v>9.1124507808388682</v>
      </c>
      <c r="AL339" s="141">
        <v>9.1124507808388699</v>
      </c>
      <c r="AM339" s="141">
        <v>9.1124507808388682</v>
      </c>
      <c r="AN339" s="141">
        <v>9.1124507808388699</v>
      </c>
      <c r="AO339" s="141">
        <v>9.1124507808388664</v>
      </c>
      <c r="AP339" s="140">
        <v>9.1124507808388682</v>
      </c>
    </row>
    <row r="340" spans="2:42" x14ac:dyDescent="0.35">
      <c r="B340" s="128"/>
      <c r="C340" s="128" t="s">
        <v>2268</v>
      </c>
      <c r="D340" s="140">
        <v>0</v>
      </c>
      <c r="E340" s="141">
        <v>0</v>
      </c>
      <c r="F340" s="141">
        <v>0</v>
      </c>
      <c r="G340" s="141">
        <v>0</v>
      </c>
      <c r="H340" s="141">
        <v>0</v>
      </c>
      <c r="I340" s="141">
        <v>9.1124507808388664</v>
      </c>
      <c r="J340" s="141">
        <v>9.1124507808388664</v>
      </c>
      <c r="K340" s="141">
        <v>9.1124507808388682</v>
      </c>
      <c r="L340" s="141">
        <v>9.1124507808388682</v>
      </c>
      <c r="M340" s="141">
        <v>9.1124507808388682</v>
      </c>
      <c r="N340" s="141">
        <v>9.1124507808388664</v>
      </c>
      <c r="O340" s="141">
        <v>9.1124507808388682</v>
      </c>
      <c r="P340" s="141">
        <v>9.1124507808388646</v>
      </c>
      <c r="Q340" s="141">
        <v>9.1124507808388646</v>
      </c>
      <c r="R340" s="142">
        <v>9.1124507808388664</v>
      </c>
      <c r="S340" s="141">
        <v>9.1124507808388664</v>
      </c>
      <c r="T340" s="141">
        <v>9.1124507808388664</v>
      </c>
      <c r="U340" s="141">
        <v>9.1124507808388682</v>
      </c>
      <c r="V340" s="141">
        <v>9.1124507808388682</v>
      </c>
      <c r="W340" s="141">
        <v>9.1124507808388682</v>
      </c>
      <c r="X340" s="141">
        <v>9.1124507808388646</v>
      </c>
      <c r="Y340" s="141">
        <v>9.1124507808388664</v>
      </c>
      <c r="Z340" s="141">
        <v>9.1124507808388682</v>
      </c>
      <c r="AA340" s="141">
        <v>9.1124507808388682</v>
      </c>
      <c r="AB340" s="141">
        <v>9.1124507808388664</v>
      </c>
      <c r="AC340" s="141">
        <v>9.1124507808388664</v>
      </c>
      <c r="AD340" s="141">
        <v>9.1124507808388646</v>
      </c>
      <c r="AE340" s="141">
        <v>9.1124507808388682</v>
      </c>
      <c r="AF340" s="141">
        <v>9.1124507808388682</v>
      </c>
      <c r="AG340" s="141">
        <v>9.1124507808388682</v>
      </c>
      <c r="AH340" s="141">
        <v>9.1124507808388699</v>
      </c>
      <c r="AI340" s="141">
        <v>9.1124507808388664</v>
      </c>
      <c r="AJ340" s="141">
        <v>9.1124507808388646</v>
      </c>
      <c r="AK340" s="141">
        <v>9.1124507808388682</v>
      </c>
      <c r="AL340" s="141">
        <v>9.1124507808388682</v>
      </c>
      <c r="AM340" s="141">
        <v>9.1124507808388664</v>
      </c>
      <c r="AN340" s="141">
        <v>9.1124507808388664</v>
      </c>
      <c r="AO340" s="141">
        <v>9.1124507808388682</v>
      </c>
      <c r="AP340" s="140">
        <v>9.1124507808388664</v>
      </c>
    </row>
    <row r="341" spans="2:42" x14ac:dyDescent="0.35">
      <c r="B341" s="128"/>
      <c r="C341" s="128" t="s">
        <v>2269</v>
      </c>
      <c r="D341" s="140">
        <v>0</v>
      </c>
      <c r="E341" s="141">
        <v>0</v>
      </c>
      <c r="F341" s="141">
        <v>0</v>
      </c>
      <c r="G341" s="141">
        <v>0</v>
      </c>
      <c r="H341" s="141">
        <v>0</v>
      </c>
      <c r="I341" s="141">
        <v>7.8106720978618851</v>
      </c>
      <c r="J341" s="141">
        <v>7.8106720978618878</v>
      </c>
      <c r="K341" s="141">
        <v>9.1124507808388682</v>
      </c>
      <c r="L341" s="141">
        <v>9.1124507808388628</v>
      </c>
      <c r="M341" s="141">
        <v>9.1124507808388646</v>
      </c>
      <c r="N341" s="141">
        <v>9.1124507808388682</v>
      </c>
      <c r="O341" s="141">
        <v>9.1124507808388664</v>
      </c>
      <c r="P341" s="141">
        <v>9.1124507808388664</v>
      </c>
      <c r="Q341" s="141">
        <v>9.1124507808388664</v>
      </c>
      <c r="R341" s="142">
        <v>9.1124507808388682</v>
      </c>
      <c r="S341" s="141">
        <v>9.1124507808388664</v>
      </c>
      <c r="T341" s="141">
        <v>9.1124507808388682</v>
      </c>
      <c r="U341" s="141">
        <v>9.1124507808388664</v>
      </c>
      <c r="V341" s="141">
        <v>9.1124507808388664</v>
      </c>
      <c r="W341" s="141">
        <v>9.1124507808388682</v>
      </c>
      <c r="X341" s="141">
        <v>9.1124507808388664</v>
      </c>
      <c r="Y341" s="141">
        <v>9.1124507808388699</v>
      </c>
      <c r="Z341" s="141">
        <v>9.1124507808388682</v>
      </c>
      <c r="AA341" s="141">
        <v>9.1124507808388664</v>
      </c>
      <c r="AB341" s="141">
        <v>9.1124507808388699</v>
      </c>
      <c r="AC341" s="141">
        <v>9.1124507808388682</v>
      </c>
      <c r="AD341" s="141">
        <v>9.1124507808388664</v>
      </c>
      <c r="AE341" s="141">
        <v>9.1124507808388664</v>
      </c>
      <c r="AF341" s="141">
        <v>9.1124507808388682</v>
      </c>
      <c r="AG341" s="141">
        <v>9.1124507808388682</v>
      </c>
      <c r="AH341" s="141">
        <v>9.1124507808388664</v>
      </c>
      <c r="AI341" s="141">
        <v>9.1124507808388646</v>
      </c>
      <c r="AJ341" s="141">
        <v>9.1124507808388664</v>
      </c>
      <c r="AK341" s="141">
        <v>9.1124507808388682</v>
      </c>
      <c r="AL341" s="141">
        <v>9.1124507808388664</v>
      </c>
      <c r="AM341" s="141">
        <v>9.1124507808388664</v>
      </c>
      <c r="AN341" s="141">
        <v>9.1124507808388682</v>
      </c>
      <c r="AO341" s="141">
        <v>9.1124507808388664</v>
      </c>
      <c r="AP341" s="140">
        <v>9.1124507808388682</v>
      </c>
    </row>
    <row r="342" spans="2:42" x14ac:dyDescent="0.35">
      <c r="B342" s="128"/>
      <c r="C342" s="128" t="s">
        <v>2270</v>
      </c>
      <c r="D342" s="140">
        <v>0</v>
      </c>
      <c r="E342" s="141">
        <v>0</v>
      </c>
      <c r="F342" s="141">
        <v>0</v>
      </c>
      <c r="G342" s="141">
        <v>0</v>
      </c>
      <c r="H342" s="141">
        <v>0</v>
      </c>
      <c r="I342" s="141">
        <v>9.1124507808388646</v>
      </c>
      <c r="J342" s="141">
        <v>9.1124507808388699</v>
      </c>
      <c r="K342" s="141">
        <v>9.1124507808388682</v>
      </c>
      <c r="L342" s="141">
        <v>9.1124507808388682</v>
      </c>
      <c r="M342" s="141">
        <v>9.1124507808388699</v>
      </c>
      <c r="N342" s="141">
        <v>9.1124507808388664</v>
      </c>
      <c r="O342" s="141">
        <v>9.1124507808388682</v>
      </c>
      <c r="P342" s="141">
        <v>9.1124507808388664</v>
      </c>
      <c r="Q342" s="141">
        <v>9.1124507808388664</v>
      </c>
      <c r="R342" s="142">
        <v>9.1124507808388699</v>
      </c>
      <c r="S342" s="141">
        <v>9.1124507808388664</v>
      </c>
      <c r="T342" s="141">
        <v>9.1124507808388682</v>
      </c>
      <c r="U342" s="141">
        <v>9.1124507808388682</v>
      </c>
      <c r="V342" s="141">
        <v>9.1124507808388664</v>
      </c>
      <c r="W342" s="141">
        <v>9.1124507808388682</v>
      </c>
      <c r="X342" s="141">
        <v>9.1124507808388682</v>
      </c>
      <c r="Y342" s="141">
        <v>9.1124507808388682</v>
      </c>
      <c r="Z342" s="141">
        <v>9.1124507808388664</v>
      </c>
      <c r="AA342" s="141">
        <v>9.1124507808388664</v>
      </c>
      <c r="AB342" s="141">
        <v>9.1124507808388664</v>
      </c>
      <c r="AC342" s="141">
        <v>9.1124507808388682</v>
      </c>
      <c r="AD342" s="141">
        <v>9.1124507808388699</v>
      </c>
      <c r="AE342" s="141">
        <v>9.1124507808388682</v>
      </c>
      <c r="AF342" s="141">
        <v>9.1124507808388682</v>
      </c>
      <c r="AG342" s="141">
        <v>9.1124507808388682</v>
      </c>
      <c r="AH342" s="141">
        <v>9.1124507808388682</v>
      </c>
      <c r="AI342" s="141">
        <v>9.1124507808388646</v>
      </c>
      <c r="AJ342" s="141">
        <v>9.1124507808388682</v>
      </c>
      <c r="AK342" s="141">
        <v>9.1124507808388699</v>
      </c>
      <c r="AL342" s="141">
        <v>9.1124507808388682</v>
      </c>
      <c r="AM342" s="141">
        <v>9.1124507808388664</v>
      </c>
      <c r="AN342" s="141">
        <v>9.1124507808388717</v>
      </c>
      <c r="AO342" s="141">
        <v>9.1124507808388664</v>
      </c>
      <c r="AP342" s="140">
        <v>9.1124507808388664</v>
      </c>
    </row>
    <row r="343" spans="2:42" x14ac:dyDescent="0.35">
      <c r="B343" s="128"/>
      <c r="C343" s="128" t="s">
        <v>2314</v>
      </c>
      <c r="D343" s="140">
        <v>0</v>
      </c>
      <c r="E343" s="141">
        <v>0</v>
      </c>
      <c r="F343" s="141">
        <v>0</v>
      </c>
      <c r="G343" s="141">
        <v>0</v>
      </c>
      <c r="H343" s="141">
        <v>0</v>
      </c>
      <c r="I343" s="141">
        <v>0</v>
      </c>
      <c r="J343" s="141">
        <v>6.5088934148849065</v>
      </c>
      <c r="K343" s="141">
        <v>6.5088934148849047</v>
      </c>
      <c r="L343" s="141">
        <v>7.8106720978618887</v>
      </c>
      <c r="M343" s="141">
        <v>7.810672097861886</v>
      </c>
      <c r="N343" s="141">
        <v>9.1124507808388664</v>
      </c>
      <c r="O343" s="141">
        <v>9.1124507808388664</v>
      </c>
      <c r="P343" s="141">
        <v>9.1124507808388682</v>
      </c>
      <c r="Q343" s="141">
        <v>9.1124507808388682</v>
      </c>
      <c r="R343" s="142">
        <v>9.1124507808388699</v>
      </c>
      <c r="S343" s="141">
        <v>9.1124507808388682</v>
      </c>
      <c r="T343" s="141">
        <v>9.1124507808388646</v>
      </c>
      <c r="U343" s="141">
        <v>9.1124507808388664</v>
      </c>
      <c r="V343" s="141">
        <v>9.1124507808388682</v>
      </c>
      <c r="W343" s="141">
        <v>9.1124507808388682</v>
      </c>
      <c r="X343" s="141">
        <v>9.1124507808388682</v>
      </c>
      <c r="Y343" s="141">
        <v>9.1124507808388664</v>
      </c>
      <c r="Z343" s="141">
        <v>9.1124507808388699</v>
      </c>
      <c r="AA343" s="141">
        <v>9.1124507808388646</v>
      </c>
      <c r="AB343" s="141">
        <v>9.1124507808388699</v>
      </c>
      <c r="AC343" s="141">
        <v>9.1124507808388664</v>
      </c>
      <c r="AD343" s="141">
        <v>9.1124507808388699</v>
      </c>
      <c r="AE343" s="141">
        <v>9.1124507808388682</v>
      </c>
      <c r="AF343" s="141">
        <v>9.1124507808388664</v>
      </c>
      <c r="AG343" s="141">
        <v>9.1124507808388664</v>
      </c>
      <c r="AH343" s="141">
        <v>9.1124507808388664</v>
      </c>
      <c r="AI343" s="141">
        <v>9.1124507808388682</v>
      </c>
      <c r="AJ343" s="141">
        <v>9.1124507808388682</v>
      </c>
      <c r="AK343" s="141">
        <v>9.1124507808388682</v>
      </c>
      <c r="AL343" s="141">
        <v>9.1124507808388646</v>
      </c>
      <c r="AM343" s="141">
        <v>9.1124507808388646</v>
      </c>
      <c r="AN343" s="141">
        <v>9.1124507808388664</v>
      </c>
      <c r="AO343" s="141">
        <v>9.1124507808388699</v>
      </c>
      <c r="AP343" s="140">
        <v>9.1124507808388664</v>
      </c>
    </row>
    <row r="344" spans="2:42" x14ac:dyDescent="0.35">
      <c r="B344" s="128"/>
      <c r="C344" s="128" t="s">
        <v>2271</v>
      </c>
      <c r="D344" s="140">
        <v>0</v>
      </c>
      <c r="E344" s="141">
        <v>0</v>
      </c>
      <c r="F344" s="141">
        <v>0</v>
      </c>
      <c r="G344" s="141">
        <v>0</v>
      </c>
      <c r="H344" s="141">
        <v>0</v>
      </c>
      <c r="I344" s="141">
        <v>0</v>
      </c>
      <c r="J344" s="141">
        <v>6.5088934148849065</v>
      </c>
      <c r="K344" s="141">
        <v>6.5088934148849047</v>
      </c>
      <c r="L344" s="141">
        <v>7.810672097861886</v>
      </c>
      <c r="M344" s="141">
        <v>7.8106720978618851</v>
      </c>
      <c r="N344" s="141">
        <v>9.1124507808388664</v>
      </c>
      <c r="O344" s="141">
        <v>9.1124507808388682</v>
      </c>
      <c r="P344" s="141">
        <v>9.1124507808388717</v>
      </c>
      <c r="Q344" s="141">
        <v>9.1124507808388699</v>
      </c>
      <c r="R344" s="142">
        <v>9.1124507808388664</v>
      </c>
      <c r="S344" s="141">
        <v>9.1124507808388682</v>
      </c>
      <c r="T344" s="141">
        <v>9.1124507808388699</v>
      </c>
      <c r="U344" s="141">
        <v>9.1124507808388664</v>
      </c>
      <c r="V344" s="141">
        <v>9.1124507808388682</v>
      </c>
      <c r="W344" s="141">
        <v>9.1124507808388682</v>
      </c>
      <c r="X344" s="141">
        <v>9.1124507808388646</v>
      </c>
      <c r="Y344" s="141">
        <v>9.1124507808388682</v>
      </c>
      <c r="Z344" s="141">
        <v>9.1124507808388682</v>
      </c>
      <c r="AA344" s="141">
        <v>9.1124507808388682</v>
      </c>
      <c r="AB344" s="141">
        <v>9.1124507808388682</v>
      </c>
      <c r="AC344" s="141">
        <v>9.1124507808388682</v>
      </c>
      <c r="AD344" s="141">
        <v>9.1124507808388664</v>
      </c>
      <c r="AE344" s="141">
        <v>9.1124507808388664</v>
      </c>
      <c r="AF344" s="141">
        <v>9.1124507808388664</v>
      </c>
      <c r="AG344" s="141">
        <v>9.1124507808388699</v>
      </c>
      <c r="AH344" s="141">
        <v>9.1124507808388682</v>
      </c>
      <c r="AI344" s="141">
        <v>9.1124507808388646</v>
      </c>
      <c r="AJ344" s="141">
        <v>9.1124507808388682</v>
      </c>
      <c r="AK344" s="141">
        <v>9.1124507808388699</v>
      </c>
      <c r="AL344" s="141">
        <v>9.1124507808388664</v>
      </c>
      <c r="AM344" s="141">
        <v>9.1124507808388664</v>
      </c>
      <c r="AN344" s="141">
        <v>9.1124507808388682</v>
      </c>
      <c r="AO344" s="141">
        <v>9.1124507808388682</v>
      </c>
      <c r="AP344" s="140">
        <v>9.1124507808388682</v>
      </c>
    </row>
    <row r="345" spans="2:42" x14ac:dyDescent="0.35">
      <c r="B345" s="128"/>
      <c r="C345" s="128" t="s">
        <v>2272</v>
      </c>
      <c r="D345" s="140">
        <v>0</v>
      </c>
      <c r="E345" s="141">
        <v>0</v>
      </c>
      <c r="F345" s="141">
        <v>0</v>
      </c>
      <c r="G345" s="141">
        <v>0</v>
      </c>
      <c r="H345" s="141">
        <v>0</v>
      </c>
      <c r="I345" s="141">
        <v>6.5088934148849047</v>
      </c>
      <c r="J345" s="141">
        <v>6.5088934148849065</v>
      </c>
      <c r="K345" s="141">
        <v>7.810672097861886</v>
      </c>
      <c r="L345" s="141">
        <v>7.8106720978618869</v>
      </c>
      <c r="M345" s="141">
        <v>9.1124507808388682</v>
      </c>
      <c r="N345" s="141">
        <v>9.1124507808388664</v>
      </c>
      <c r="O345" s="141">
        <v>9.1124507808388664</v>
      </c>
      <c r="P345" s="141">
        <v>9.1124507808388682</v>
      </c>
      <c r="Q345" s="141">
        <v>9.1124507808388682</v>
      </c>
      <c r="R345" s="142">
        <v>9.1124507808388699</v>
      </c>
      <c r="S345" s="141">
        <v>9.1124507808388664</v>
      </c>
      <c r="T345" s="141">
        <v>9.1124507808388664</v>
      </c>
      <c r="U345" s="141">
        <v>9.1124507808388664</v>
      </c>
      <c r="V345" s="141">
        <v>9.1124507808388682</v>
      </c>
      <c r="W345" s="141">
        <v>9.1124507808388682</v>
      </c>
      <c r="X345" s="141">
        <v>9.1124507808388717</v>
      </c>
      <c r="Y345" s="141">
        <v>9.1124507808388682</v>
      </c>
      <c r="Z345" s="141">
        <v>9.1124507808388699</v>
      </c>
      <c r="AA345" s="141">
        <v>9.1124507808388664</v>
      </c>
      <c r="AB345" s="141">
        <v>9.1124507808388699</v>
      </c>
      <c r="AC345" s="141">
        <v>9.1124507808388699</v>
      </c>
      <c r="AD345" s="141">
        <v>9.1124507808388682</v>
      </c>
      <c r="AE345" s="141">
        <v>9.1124507808388646</v>
      </c>
      <c r="AF345" s="141">
        <v>9.1124507808388646</v>
      </c>
      <c r="AG345" s="141">
        <v>9.1124507808388682</v>
      </c>
      <c r="AH345" s="141">
        <v>9.1124507808388664</v>
      </c>
      <c r="AI345" s="141">
        <v>9.1124507808388682</v>
      </c>
      <c r="AJ345" s="141">
        <v>9.1124507808388682</v>
      </c>
      <c r="AK345" s="141">
        <v>9.1124507808388646</v>
      </c>
      <c r="AL345" s="141">
        <v>9.1124507808388664</v>
      </c>
      <c r="AM345" s="141">
        <v>9.1124507808388646</v>
      </c>
      <c r="AN345" s="141">
        <v>9.1124507808388682</v>
      </c>
      <c r="AO345" s="141">
        <v>9.1124507808388699</v>
      </c>
      <c r="AP345" s="140">
        <v>9.1124507808388682</v>
      </c>
    </row>
    <row r="346" spans="2:42" x14ac:dyDescent="0.35">
      <c r="B346" s="128"/>
      <c r="C346" s="128" t="s">
        <v>2273</v>
      </c>
      <c r="D346" s="140">
        <v>0</v>
      </c>
      <c r="E346" s="141">
        <v>0</v>
      </c>
      <c r="F346" s="141">
        <v>0</v>
      </c>
      <c r="G346" s="141">
        <v>0</v>
      </c>
      <c r="H346" s="141">
        <v>0</v>
      </c>
      <c r="I346" s="141">
        <v>6.5088934148849065</v>
      </c>
      <c r="J346" s="141">
        <v>6.5088934148849065</v>
      </c>
      <c r="K346" s="141">
        <v>7.8106720978618878</v>
      </c>
      <c r="L346" s="141">
        <v>7.810672097861886</v>
      </c>
      <c r="M346" s="141">
        <v>7.8106720978618869</v>
      </c>
      <c r="N346" s="141">
        <v>9.1124507808388664</v>
      </c>
      <c r="O346" s="141">
        <v>9.1124507808388664</v>
      </c>
      <c r="P346" s="141">
        <v>9.1124507808388664</v>
      </c>
      <c r="Q346" s="141">
        <v>9.1124507808388699</v>
      </c>
      <c r="R346" s="142">
        <v>9.1124507808388682</v>
      </c>
      <c r="S346" s="141">
        <v>9.1124507808388682</v>
      </c>
      <c r="T346" s="141">
        <v>9.1124507808388699</v>
      </c>
      <c r="U346" s="141">
        <v>9.1124507808388682</v>
      </c>
      <c r="V346" s="141">
        <v>9.1124507808388682</v>
      </c>
      <c r="W346" s="141">
        <v>9.1124507808388664</v>
      </c>
      <c r="X346" s="141">
        <v>9.1124507808388664</v>
      </c>
      <c r="Y346" s="141">
        <v>9.1124507808388682</v>
      </c>
      <c r="Z346" s="141">
        <v>9.1124507808388682</v>
      </c>
      <c r="AA346" s="141">
        <v>9.1124507808388682</v>
      </c>
      <c r="AB346" s="141">
        <v>9.1124507808388664</v>
      </c>
      <c r="AC346" s="141">
        <v>9.1124507808388682</v>
      </c>
      <c r="AD346" s="141">
        <v>9.1124507808388664</v>
      </c>
      <c r="AE346" s="141">
        <v>9.1124507808388664</v>
      </c>
      <c r="AF346" s="141">
        <v>9.1124507808388664</v>
      </c>
      <c r="AG346" s="141">
        <v>9.1124507808388664</v>
      </c>
      <c r="AH346" s="141">
        <v>9.1124507808388664</v>
      </c>
      <c r="AI346" s="141">
        <v>9.1124507808388699</v>
      </c>
      <c r="AJ346" s="141">
        <v>9.1124507808388664</v>
      </c>
      <c r="AK346" s="141">
        <v>9.1124507808388682</v>
      </c>
      <c r="AL346" s="141">
        <v>9.1124507808388664</v>
      </c>
      <c r="AM346" s="141">
        <v>9.1124507808388664</v>
      </c>
      <c r="AN346" s="141">
        <v>9.1124507808388682</v>
      </c>
      <c r="AO346" s="141">
        <v>9.1124507808388682</v>
      </c>
      <c r="AP346" s="140">
        <v>9.1124507808388664</v>
      </c>
    </row>
    <row r="347" spans="2:42" x14ac:dyDescent="0.35">
      <c r="B347" s="128"/>
      <c r="C347" s="128" t="s">
        <v>2274</v>
      </c>
      <c r="D347" s="140">
        <v>0</v>
      </c>
      <c r="E347" s="141">
        <v>0</v>
      </c>
      <c r="F347" s="141">
        <v>0</v>
      </c>
      <c r="G347" s="141">
        <v>0</v>
      </c>
      <c r="H347" s="141">
        <v>0</v>
      </c>
      <c r="I347" s="141">
        <v>6.5088934148849056</v>
      </c>
      <c r="J347" s="141">
        <v>6.5088934148849056</v>
      </c>
      <c r="K347" s="141">
        <v>6.5088934148849038</v>
      </c>
      <c r="L347" s="141">
        <v>7.8106720978618851</v>
      </c>
      <c r="M347" s="141">
        <v>7.810672097861886</v>
      </c>
      <c r="N347" s="141">
        <v>9.1124507808388664</v>
      </c>
      <c r="O347" s="141">
        <v>9.1124507808388699</v>
      </c>
      <c r="P347" s="141">
        <v>9.1124507808388699</v>
      </c>
      <c r="Q347" s="141">
        <v>9.1124507808388682</v>
      </c>
      <c r="R347" s="142">
        <v>9.1124507808388682</v>
      </c>
      <c r="S347" s="141">
        <v>9.1124507808388682</v>
      </c>
      <c r="T347" s="141">
        <v>9.1124507808388682</v>
      </c>
      <c r="U347" s="141">
        <v>9.1124507808388646</v>
      </c>
      <c r="V347" s="141">
        <v>9.1124507808388682</v>
      </c>
      <c r="W347" s="141">
        <v>9.1124507808388699</v>
      </c>
      <c r="X347" s="141">
        <v>9.1124507808388699</v>
      </c>
      <c r="Y347" s="141">
        <v>9.1124507808388682</v>
      </c>
      <c r="Z347" s="141">
        <v>9.1124507808388717</v>
      </c>
      <c r="AA347" s="141">
        <v>9.1124507808388682</v>
      </c>
      <c r="AB347" s="141">
        <v>9.1124507808388664</v>
      </c>
      <c r="AC347" s="141">
        <v>9.1124507808388664</v>
      </c>
      <c r="AD347" s="141">
        <v>9.1124507808388682</v>
      </c>
      <c r="AE347" s="141">
        <v>9.1124507808388664</v>
      </c>
      <c r="AF347" s="141">
        <v>9.1124507808388646</v>
      </c>
      <c r="AG347" s="141">
        <v>9.1124507808388646</v>
      </c>
      <c r="AH347" s="141">
        <v>9.1124507808388664</v>
      </c>
      <c r="AI347" s="141">
        <v>9.1124507808388682</v>
      </c>
      <c r="AJ347" s="141">
        <v>9.1124507808388699</v>
      </c>
      <c r="AK347" s="141">
        <v>9.1124507808388664</v>
      </c>
      <c r="AL347" s="141">
        <v>9.1124507808388682</v>
      </c>
      <c r="AM347" s="141">
        <v>9.1124507808388682</v>
      </c>
      <c r="AN347" s="141">
        <v>9.1124507808388664</v>
      </c>
      <c r="AO347" s="141">
        <v>9.1124507808388682</v>
      </c>
      <c r="AP347" s="140">
        <v>9.1124507808388646</v>
      </c>
    </row>
    <row r="348" spans="2:42" x14ac:dyDescent="0.35">
      <c r="B348" s="128"/>
      <c r="C348" s="128" t="s">
        <v>2275</v>
      </c>
      <c r="D348" s="140">
        <v>0</v>
      </c>
      <c r="E348" s="141">
        <v>0</v>
      </c>
      <c r="F348" s="141">
        <v>0</v>
      </c>
      <c r="G348" s="141">
        <v>0</v>
      </c>
      <c r="H348" s="141">
        <v>0</v>
      </c>
      <c r="I348" s="141">
        <v>7.8106720978618842</v>
      </c>
      <c r="J348" s="141">
        <v>7.810672097861886</v>
      </c>
      <c r="K348" s="141">
        <v>9.1124507808388699</v>
      </c>
      <c r="L348" s="141">
        <v>9.1124507808388664</v>
      </c>
      <c r="M348" s="141">
        <v>9.1124507808388664</v>
      </c>
      <c r="N348" s="141">
        <v>9.1124507808388682</v>
      </c>
      <c r="O348" s="141">
        <v>9.1124507808388699</v>
      </c>
      <c r="P348" s="141">
        <v>9.1124507808388664</v>
      </c>
      <c r="Q348" s="141">
        <v>9.1124507808388664</v>
      </c>
      <c r="R348" s="142">
        <v>9.1124507808388699</v>
      </c>
      <c r="S348" s="141">
        <v>9.1124507808388699</v>
      </c>
      <c r="T348" s="141">
        <v>9.1124507808388682</v>
      </c>
      <c r="U348" s="141">
        <v>9.1124507808388699</v>
      </c>
      <c r="V348" s="141">
        <v>9.1124507808388699</v>
      </c>
      <c r="W348" s="141">
        <v>9.1124507808388717</v>
      </c>
      <c r="X348" s="141">
        <v>9.1124507808388646</v>
      </c>
      <c r="Y348" s="141">
        <v>9.1124507808388699</v>
      </c>
      <c r="Z348" s="141">
        <v>9.1124507808388699</v>
      </c>
      <c r="AA348" s="141">
        <v>9.1124507808388682</v>
      </c>
      <c r="AB348" s="141">
        <v>9.1124507808388682</v>
      </c>
      <c r="AC348" s="141">
        <v>9.1124507808388682</v>
      </c>
      <c r="AD348" s="141">
        <v>9.1124507808388682</v>
      </c>
      <c r="AE348" s="141">
        <v>9.1124507808388699</v>
      </c>
      <c r="AF348" s="141">
        <v>9.1124507808388699</v>
      </c>
      <c r="AG348" s="141">
        <v>9.1124507808388682</v>
      </c>
      <c r="AH348" s="141">
        <v>9.1124507808388699</v>
      </c>
      <c r="AI348" s="141">
        <v>9.1124507808388664</v>
      </c>
      <c r="AJ348" s="141">
        <v>9.1124507808388646</v>
      </c>
      <c r="AK348" s="141">
        <v>9.1124507808388664</v>
      </c>
      <c r="AL348" s="141">
        <v>9.1124507808388646</v>
      </c>
      <c r="AM348" s="141">
        <v>9.1124507808388664</v>
      </c>
      <c r="AN348" s="141">
        <v>9.1124507808388664</v>
      </c>
      <c r="AO348" s="141">
        <v>9.1124507808388699</v>
      </c>
      <c r="AP348" s="140">
        <v>9.1124507808388664</v>
      </c>
    </row>
    <row r="349" spans="2:42" x14ac:dyDescent="0.35">
      <c r="B349" s="128"/>
      <c r="C349" s="128" t="s">
        <v>2276</v>
      </c>
      <c r="D349" s="140">
        <v>0</v>
      </c>
      <c r="E349" s="141">
        <v>0</v>
      </c>
      <c r="F349" s="141">
        <v>0</v>
      </c>
      <c r="G349" s="141">
        <v>0</v>
      </c>
      <c r="H349" s="141">
        <v>0</v>
      </c>
      <c r="I349" s="141">
        <v>7.810672097861886</v>
      </c>
      <c r="J349" s="141">
        <v>9.1124507808388664</v>
      </c>
      <c r="K349" s="141">
        <v>9.1124507808388682</v>
      </c>
      <c r="L349" s="141">
        <v>9.1124507808388682</v>
      </c>
      <c r="M349" s="141">
        <v>9.1124507808388682</v>
      </c>
      <c r="N349" s="141">
        <v>9.1124507808388699</v>
      </c>
      <c r="O349" s="141">
        <v>9.1124507808388682</v>
      </c>
      <c r="P349" s="141">
        <v>9.1124507808388664</v>
      </c>
      <c r="Q349" s="141">
        <v>9.1124507808388682</v>
      </c>
      <c r="R349" s="142">
        <v>9.1124507808388682</v>
      </c>
      <c r="S349" s="141">
        <v>9.1124507808388699</v>
      </c>
      <c r="T349" s="141">
        <v>9.1124507808388682</v>
      </c>
      <c r="U349" s="141">
        <v>9.1124507808388682</v>
      </c>
      <c r="V349" s="141">
        <v>9.1124507808388664</v>
      </c>
      <c r="W349" s="141">
        <v>9.1124507808388682</v>
      </c>
      <c r="X349" s="141">
        <v>9.1124507808388664</v>
      </c>
      <c r="Y349" s="141">
        <v>9.1124507808388699</v>
      </c>
      <c r="Z349" s="141">
        <v>9.1124507808388682</v>
      </c>
      <c r="AA349" s="141">
        <v>9.1124507808388682</v>
      </c>
      <c r="AB349" s="141">
        <v>9.1124507808388682</v>
      </c>
      <c r="AC349" s="141">
        <v>9.1124507808388682</v>
      </c>
      <c r="AD349" s="141">
        <v>9.1124507808388682</v>
      </c>
      <c r="AE349" s="141">
        <v>9.1124507808388699</v>
      </c>
      <c r="AF349" s="141">
        <v>9.1124507808388664</v>
      </c>
      <c r="AG349" s="141">
        <v>9.1124507808388664</v>
      </c>
      <c r="AH349" s="141">
        <v>9.1124507808388682</v>
      </c>
      <c r="AI349" s="141">
        <v>9.1124507808388682</v>
      </c>
      <c r="AJ349" s="141">
        <v>9.1124507808388682</v>
      </c>
      <c r="AK349" s="141">
        <v>9.1124507808388682</v>
      </c>
      <c r="AL349" s="141">
        <v>9.1124507808388699</v>
      </c>
      <c r="AM349" s="141">
        <v>9.1124507808388682</v>
      </c>
      <c r="AN349" s="141">
        <v>9.1124507808388664</v>
      </c>
      <c r="AO349" s="141">
        <v>9.1124507808388717</v>
      </c>
      <c r="AP349" s="140">
        <v>9.1124507808388682</v>
      </c>
    </row>
    <row r="350" spans="2:42" x14ac:dyDescent="0.35">
      <c r="B350" s="128"/>
      <c r="C350" s="128" t="s">
        <v>2277</v>
      </c>
      <c r="D350" s="140">
        <v>0</v>
      </c>
      <c r="E350" s="141">
        <v>0</v>
      </c>
      <c r="F350" s="141">
        <v>0</v>
      </c>
      <c r="G350" s="141">
        <v>0</v>
      </c>
      <c r="H350" s="141">
        <v>0</v>
      </c>
      <c r="I350" s="141">
        <v>7.810672097861886</v>
      </c>
      <c r="J350" s="141">
        <v>7.8106720978618869</v>
      </c>
      <c r="K350" s="141">
        <v>7.810672097861886</v>
      </c>
      <c r="L350" s="141">
        <v>9.1124507808388682</v>
      </c>
      <c r="M350" s="141">
        <v>9.1124507808388682</v>
      </c>
      <c r="N350" s="141">
        <v>9.1124507808388664</v>
      </c>
      <c r="O350" s="141">
        <v>9.1124507808388682</v>
      </c>
      <c r="P350" s="141">
        <v>9.1124507808388682</v>
      </c>
      <c r="Q350" s="141">
        <v>9.1124507808388682</v>
      </c>
      <c r="R350" s="142">
        <v>9.1124507808388664</v>
      </c>
      <c r="S350" s="141">
        <v>9.1124507808388646</v>
      </c>
      <c r="T350" s="141">
        <v>9.1124507808388682</v>
      </c>
      <c r="U350" s="141">
        <v>9.1124507808388664</v>
      </c>
      <c r="V350" s="141">
        <v>9.1124507808388646</v>
      </c>
      <c r="W350" s="141">
        <v>9.1124507808388664</v>
      </c>
      <c r="X350" s="141">
        <v>9.1124507808388699</v>
      </c>
      <c r="Y350" s="141">
        <v>9.1124507808388664</v>
      </c>
      <c r="Z350" s="141">
        <v>9.1124507808388682</v>
      </c>
      <c r="AA350" s="141">
        <v>9.1124507808388664</v>
      </c>
      <c r="AB350" s="141">
        <v>9.1124507808388664</v>
      </c>
      <c r="AC350" s="141">
        <v>9.1124507808388646</v>
      </c>
      <c r="AD350" s="141">
        <v>9.1124507808388682</v>
      </c>
      <c r="AE350" s="141">
        <v>9.1124507808388664</v>
      </c>
      <c r="AF350" s="141">
        <v>9.1124507808388664</v>
      </c>
      <c r="AG350" s="141">
        <v>9.1124507808388682</v>
      </c>
      <c r="AH350" s="141">
        <v>9.1124507808388664</v>
      </c>
      <c r="AI350" s="141">
        <v>9.1124507808388664</v>
      </c>
      <c r="AJ350" s="141">
        <v>9.1124507808388682</v>
      </c>
      <c r="AK350" s="141">
        <v>9.1124507808388682</v>
      </c>
      <c r="AL350" s="141">
        <v>9.1124507808388682</v>
      </c>
      <c r="AM350" s="141">
        <v>9.1124507808388682</v>
      </c>
      <c r="AN350" s="141">
        <v>9.1124507808388664</v>
      </c>
      <c r="AO350" s="141">
        <v>9.1124507808388664</v>
      </c>
      <c r="AP350" s="140">
        <v>9.1124507808388682</v>
      </c>
    </row>
    <row r="351" spans="2:42" x14ac:dyDescent="0.35">
      <c r="B351" s="128"/>
      <c r="C351" s="128" t="s">
        <v>2278</v>
      </c>
      <c r="D351" s="140">
        <v>0</v>
      </c>
      <c r="E351" s="141">
        <v>0</v>
      </c>
      <c r="F351" s="141">
        <v>0</v>
      </c>
      <c r="G351" s="141">
        <v>0</v>
      </c>
      <c r="H351" s="141">
        <v>0</v>
      </c>
      <c r="I351" s="141">
        <v>9.1124507808388664</v>
      </c>
      <c r="J351" s="141">
        <v>9.1124507808388664</v>
      </c>
      <c r="K351" s="141">
        <v>9.1124507808388699</v>
      </c>
      <c r="L351" s="141">
        <v>9.1124507808388664</v>
      </c>
      <c r="M351" s="141">
        <v>9.1124507808388699</v>
      </c>
      <c r="N351" s="141">
        <v>9.1124507808388646</v>
      </c>
      <c r="O351" s="141">
        <v>9.1124507808388664</v>
      </c>
      <c r="P351" s="141">
        <v>9.1124507808388682</v>
      </c>
      <c r="Q351" s="141">
        <v>9.1124507808388682</v>
      </c>
      <c r="R351" s="142">
        <v>9.1124507808388664</v>
      </c>
      <c r="S351" s="141">
        <v>9.1124507808388646</v>
      </c>
      <c r="T351" s="141">
        <v>9.1124507808388682</v>
      </c>
      <c r="U351" s="141">
        <v>9.1124507808388682</v>
      </c>
      <c r="V351" s="141">
        <v>9.1124507808388664</v>
      </c>
      <c r="W351" s="141">
        <v>9.1124507808388646</v>
      </c>
      <c r="X351" s="141">
        <v>9.1124507808388664</v>
      </c>
      <c r="Y351" s="141">
        <v>9.1124507808388664</v>
      </c>
      <c r="Z351" s="141">
        <v>9.1124507808388717</v>
      </c>
      <c r="AA351" s="141">
        <v>9.1124507808388664</v>
      </c>
      <c r="AB351" s="141">
        <v>9.1124507808388682</v>
      </c>
      <c r="AC351" s="141">
        <v>9.1124507808388682</v>
      </c>
      <c r="AD351" s="141">
        <v>9.1124507808388664</v>
      </c>
      <c r="AE351" s="141">
        <v>9.1124507808388682</v>
      </c>
      <c r="AF351" s="141">
        <v>9.1124507808388682</v>
      </c>
      <c r="AG351" s="141">
        <v>9.1124507808388682</v>
      </c>
      <c r="AH351" s="141">
        <v>9.1124507808388646</v>
      </c>
      <c r="AI351" s="141">
        <v>9.1124507808388682</v>
      </c>
      <c r="AJ351" s="141">
        <v>9.1124507808388699</v>
      </c>
      <c r="AK351" s="141">
        <v>9.1124507808388699</v>
      </c>
      <c r="AL351" s="141">
        <v>9.1124507808388664</v>
      </c>
      <c r="AM351" s="141">
        <v>9.1124507808388682</v>
      </c>
      <c r="AN351" s="141">
        <v>9.1124507808388682</v>
      </c>
      <c r="AO351" s="141">
        <v>9.1124507808388682</v>
      </c>
      <c r="AP351" s="140">
        <v>9.1124507808388699</v>
      </c>
    </row>
    <row r="352" spans="2:42" x14ac:dyDescent="0.35">
      <c r="B352" s="128"/>
      <c r="C352" s="128" t="s">
        <v>2279</v>
      </c>
      <c r="D352" s="140">
        <v>0</v>
      </c>
      <c r="E352" s="141">
        <v>0</v>
      </c>
      <c r="F352" s="141">
        <v>0</v>
      </c>
      <c r="G352" s="141">
        <v>0</v>
      </c>
      <c r="H352" s="141">
        <v>0</v>
      </c>
      <c r="I352" s="141">
        <v>6.5088934148849056</v>
      </c>
      <c r="J352" s="141">
        <v>6.5088934148849047</v>
      </c>
      <c r="K352" s="141">
        <v>6.5088934148849082</v>
      </c>
      <c r="L352" s="141">
        <v>7.8106720978618878</v>
      </c>
      <c r="M352" s="141">
        <v>7.8106720978618869</v>
      </c>
      <c r="N352" s="141">
        <v>9.1124507808388682</v>
      </c>
      <c r="O352" s="141">
        <v>9.1124507808388682</v>
      </c>
      <c r="P352" s="141">
        <v>9.1124507808388682</v>
      </c>
      <c r="Q352" s="141">
        <v>9.1124507808388664</v>
      </c>
      <c r="R352" s="142">
        <v>9.1124507808388664</v>
      </c>
      <c r="S352" s="141">
        <v>9.1124507808388664</v>
      </c>
      <c r="T352" s="141">
        <v>9.1124507808388682</v>
      </c>
      <c r="U352" s="141">
        <v>9.1124507808388682</v>
      </c>
      <c r="V352" s="141">
        <v>9.1124507808388682</v>
      </c>
      <c r="W352" s="141">
        <v>9.1124507808388646</v>
      </c>
      <c r="X352" s="141">
        <v>9.1124507808388664</v>
      </c>
      <c r="Y352" s="141">
        <v>9.1124507808388646</v>
      </c>
      <c r="Z352" s="141">
        <v>9.1124507808388664</v>
      </c>
      <c r="AA352" s="141">
        <v>9.1124507808388664</v>
      </c>
      <c r="AB352" s="141">
        <v>9.1124507808388682</v>
      </c>
      <c r="AC352" s="141">
        <v>9.1124507808388682</v>
      </c>
      <c r="AD352" s="141">
        <v>9.1124507808388664</v>
      </c>
      <c r="AE352" s="141">
        <v>9.1124507808388682</v>
      </c>
      <c r="AF352" s="141">
        <v>9.1124507808388699</v>
      </c>
      <c r="AG352" s="141">
        <v>9.1124507808388682</v>
      </c>
      <c r="AH352" s="141">
        <v>9.1124507808388664</v>
      </c>
      <c r="AI352" s="141">
        <v>9.1124507808388664</v>
      </c>
      <c r="AJ352" s="141">
        <v>9.1124507808388664</v>
      </c>
      <c r="AK352" s="141">
        <v>9.1124507808388664</v>
      </c>
      <c r="AL352" s="141">
        <v>9.1124507808388717</v>
      </c>
      <c r="AM352" s="141">
        <v>9.1124507808388699</v>
      </c>
      <c r="AN352" s="141">
        <v>9.1124507808388664</v>
      </c>
      <c r="AO352" s="141">
        <v>9.1124507808388717</v>
      </c>
      <c r="AP352" s="140">
        <v>9.1124507808388664</v>
      </c>
    </row>
    <row r="353" spans="2:42" x14ac:dyDescent="0.35">
      <c r="B353" s="128"/>
      <c r="C353" s="128" t="s">
        <v>2280</v>
      </c>
      <c r="D353" s="140">
        <v>0</v>
      </c>
      <c r="E353" s="141">
        <v>0</v>
      </c>
      <c r="F353" s="141">
        <v>0</v>
      </c>
      <c r="G353" s="141">
        <v>0</v>
      </c>
      <c r="H353" s="141">
        <v>0</v>
      </c>
      <c r="I353" s="141">
        <v>6.5088934148849082</v>
      </c>
      <c r="J353" s="141">
        <v>6.5088934148849047</v>
      </c>
      <c r="K353" s="141">
        <v>7.8106720978618869</v>
      </c>
      <c r="L353" s="141">
        <v>7.8106720978618869</v>
      </c>
      <c r="M353" s="141">
        <v>9.1124507808388682</v>
      </c>
      <c r="N353" s="141">
        <v>9.1124507808388682</v>
      </c>
      <c r="O353" s="141">
        <v>9.1124507808388682</v>
      </c>
      <c r="P353" s="141">
        <v>9.1124507808388699</v>
      </c>
      <c r="Q353" s="141">
        <v>9.1124507808388682</v>
      </c>
      <c r="R353" s="142">
        <v>9.1124507808388664</v>
      </c>
      <c r="S353" s="141">
        <v>9.1124507808388682</v>
      </c>
      <c r="T353" s="141">
        <v>9.1124507808388682</v>
      </c>
      <c r="U353" s="141">
        <v>9.1124507808388699</v>
      </c>
      <c r="V353" s="141">
        <v>9.1124507808388664</v>
      </c>
      <c r="W353" s="141">
        <v>9.1124507808388682</v>
      </c>
      <c r="X353" s="141">
        <v>9.1124507808388717</v>
      </c>
      <c r="Y353" s="141">
        <v>9.1124507808388682</v>
      </c>
      <c r="Z353" s="141">
        <v>9.1124507808388699</v>
      </c>
      <c r="AA353" s="141">
        <v>9.1124507808388664</v>
      </c>
      <c r="AB353" s="141">
        <v>9.1124507808388664</v>
      </c>
      <c r="AC353" s="141">
        <v>9.1124507808388664</v>
      </c>
      <c r="AD353" s="141">
        <v>9.1124507808388682</v>
      </c>
      <c r="AE353" s="141">
        <v>9.1124507808388682</v>
      </c>
      <c r="AF353" s="141">
        <v>9.1124507808388699</v>
      </c>
      <c r="AG353" s="141">
        <v>9.1124507808388682</v>
      </c>
      <c r="AH353" s="141">
        <v>9.1124507808388682</v>
      </c>
      <c r="AI353" s="141">
        <v>9.1124507808388664</v>
      </c>
      <c r="AJ353" s="141">
        <v>9.1124507808388699</v>
      </c>
      <c r="AK353" s="141">
        <v>9.1124507808388664</v>
      </c>
      <c r="AL353" s="141">
        <v>9.1124507808388682</v>
      </c>
      <c r="AM353" s="141">
        <v>9.1124507808388664</v>
      </c>
      <c r="AN353" s="141">
        <v>9.1124507808388682</v>
      </c>
      <c r="AO353" s="141">
        <v>9.1124507808388664</v>
      </c>
      <c r="AP353" s="140">
        <v>9.1124507808388682</v>
      </c>
    </row>
    <row r="354" spans="2:42" x14ac:dyDescent="0.35">
      <c r="B354" s="128"/>
      <c r="C354" s="128" t="s">
        <v>2281</v>
      </c>
      <c r="D354" s="140">
        <v>0</v>
      </c>
      <c r="E354" s="141">
        <v>0</v>
      </c>
      <c r="F354" s="141">
        <v>0</v>
      </c>
      <c r="G354" s="141">
        <v>0</v>
      </c>
      <c r="H354" s="141">
        <v>0</v>
      </c>
      <c r="I354" s="141">
        <v>0</v>
      </c>
      <c r="J354" s="141">
        <v>6.5088934148849056</v>
      </c>
      <c r="K354" s="141">
        <v>6.5088934148849065</v>
      </c>
      <c r="L354" s="141">
        <v>7.8106720978618887</v>
      </c>
      <c r="M354" s="141">
        <v>7.810672097861886</v>
      </c>
      <c r="N354" s="141">
        <v>9.1124507808388682</v>
      </c>
      <c r="O354" s="141">
        <v>9.1124507808388682</v>
      </c>
      <c r="P354" s="141">
        <v>9.1124507808388646</v>
      </c>
      <c r="Q354" s="141">
        <v>9.1124507808388699</v>
      </c>
      <c r="R354" s="142">
        <v>9.1124507808388664</v>
      </c>
      <c r="S354" s="141">
        <v>9.1124507808388682</v>
      </c>
      <c r="T354" s="141">
        <v>9.1124507808388699</v>
      </c>
      <c r="U354" s="141">
        <v>9.1124507808388699</v>
      </c>
      <c r="V354" s="141">
        <v>9.1124507808388699</v>
      </c>
      <c r="W354" s="141">
        <v>9.1124507808388682</v>
      </c>
      <c r="X354" s="141">
        <v>9.1124507808388682</v>
      </c>
      <c r="Y354" s="141">
        <v>9.1124507808388682</v>
      </c>
      <c r="Z354" s="141">
        <v>9.1124507808388699</v>
      </c>
      <c r="AA354" s="141">
        <v>9.1124507808388664</v>
      </c>
      <c r="AB354" s="141">
        <v>9.1124507808388682</v>
      </c>
      <c r="AC354" s="141">
        <v>9.1124507808388664</v>
      </c>
      <c r="AD354" s="141">
        <v>9.1124507808388664</v>
      </c>
      <c r="AE354" s="141">
        <v>9.1124507808388699</v>
      </c>
      <c r="AF354" s="141">
        <v>9.1124507808388682</v>
      </c>
      <c r="AG354" s="141">
        <v>9.1124507808388682</v>
      </c>
      <c r="AH354" s="141">
        <v>9.1124507808388682</v>
      </c>
      <c r="AI354" s="141">
        <v>9.1124507808388664</v>
      </c>
      <c r="AJ354" s="141">
        <v>9.1124507808388682</v>
      </c>
      <c r="AK354" s="141">
        <v>9.1124507808388646</v>
      </c>
      <c r="AL354" s="141">
        <v>9.1124507808388664</v>
      </c>
      <c r="AM354" s="141">
        <v>9.1124507808388646</v>
      </c>
      <c r="AN354" s="141">
        <v>9.1124507808388664</v>
      </c>
      <c r="AO354" s="141">
        <v>9.1124507808388664</v>
      </c>
      <c r="AP354" s="140">
        <v>9.1124507808388699</v>
      </c>
    </row>
    <row r="355" spans="2:42" x14ac:dyDescent="0.35">
      <c r="B355" s="128"/>
      <c r="C355" s="128" t="s">
        <v>2282</v>
      </c>
      <c r="D355" s="140">
        <v>0</v>
      </c>
      <c r="E355" s="141">
        <v>0</v>
      </c>
      <c r="F355" s="141">
        <v>0</v>
      </c>
      <c r="G355" s="141">
        <v>0</v>
      </c>
      <c r="H355" s="141">
        <v>0</v>
      </c>
      <c r="I355" s="141">
        <v>9.1124507808388646</v>
      </c>
      <c r="J355" s="141">
        <v>9.1124507808388682</v>
      </c>
      <c r="K355" s="141">
        <v>9.1124507808388682</v>
      </c>
      <c r="L355" s="141">
        <v>9.1124507808388664</v>
      </c>
      <c r="M355" s="141">
        <v>9.1124507808388682</v>
      </c>
      <c r="N355" s="141">
        <v>9.1124507808388664</v>
      </c>
      <c r="O355" s="141">
        <v>9.1124507808388699</v>
      </c>
      <c r="P355" s="141">
        <v>9.1124507808388699</v>
      </c>
      <c r="Q355" s="141">
        <v>9.1124507808388664</v>
      </c>
      <c r="R355" s="142">
        <v>9.1124507808388664</v>
      </c>
      <c r="S355" s="141">
        <v>9.1124507808388664</v>
      </c>
      <c r="T355" s="141">
        <v>9.1124507808388682</v>
      </c>
      <c r="U355" s="141">
        <v>9.1124507808388682</v>
      </c>
      <c r="V355" s="141">
        <v>9.1124507808388699</v>
      </c>
      <c r="W355" s="141">
        <v>9.1124507808388664</v>
      </c>
      <c r="X355" s="141">
        <v>9.1124507808388699</v>
      </c>
      <c r="Y355" s="141">
        <v>9.1124507808388682</v>
      </c>
      <c r="Z355" s="141">
        <v>9.1124507808388682</v>
      </c>
      <c r="AA355" s="141">
        <v>9.1124507808388682</v>
      </c>
      <c r="AB355" s="141">
        <v>9.1124507808388699</v>
      </c>
      <c r="AC355" s="141">
        <v>9.1124507808388682</v>
      </c>
      <c r="AD355" s="141">
        <v>9.1124507808388664</v>
      </c>
      <c r="AE355" s="141">
        <v>9.1124507808388646</v>
      </c>
      <c r="AF355" s="141">
        <v>9.1124507808388682</v>
      </c>
      <c r="AG355" s="141">
        <v>9.1124507808388682</v>
      </c>
      <c r="AH355" s="141">
        <v>9.1124507808388682</v>
      </c>
      <c r="AI355" s="141">
        <v>9.1124507808388646</v>
      </c>
      <c r="AJ355" s="141">
        <v>9.1124507808388664</v>
      </c>
      <c r="AK355" s="141">
        <v>9.1124507808388682</v>
      </c>
      <c r="AL355" s="141">
        <v>9.1124507808388699</v>
      </c>
      <c r="AM355" s="141">
        <v>9.1124507808388717</v>
      </c>
      <c r="AN355" s="141">
        <v>9.1124507808388699</v>
      </c>
      <c r="AO355" s="141">
        <v>9.1124507808388682</v>
      </c>
      <c r="AP355" s="140">
        <v>9.1124507808388646</v>
      </c>
    </row>
    <row r="356" spans="2:42" x14ac:dyDescent="0.35">
      <c r="B356" s="128"/>
      <c r="C356" s="128" t="s">
        <v>2283</v>
      </c>
      <c r="D356" s="140">
        <v>0</v>
      </c>
      <c r="E356" s="141">
        <v>0</v>
      </c>
      <c r="F356" s="141">
        <v>0</v>
      </c>
      <c r="G356" s="141">
        <v>0</v>
      </c>
      <c r="H356" s="141">
        <v>0</v>
      </c>
      <c r="I356" s="141">
        <v>7.8106720978618878</v>
      </c>
      <c r="J356" s="141">
        <v>9.1124507808388646</v>
      </c>
      <c r="K356" s="141">
        <v>9.1124507808388646</v>
      </c>
      <c r="L356" s="141">
        <v>9.1124507808388682</v>
      </c>
      <c r="M356" s="141">
        <v>9.1124507808388664</v>
      </c>
      <c r="N356" s="141">
        <v>9.1124507808388664</v>
      </c>
      <c r="O356" s="141">
        <v>9.1124507808388682</v>
      </c>
      <c r="P356" s="141">
        <v>9.1124507808388664</v>
      </c>
      <c r="Q356" s="141">
        <v>9.1124507808388664</v>
      </c>
      <c r="R356" s="142">
        <v>9.1124507808388682</v>
      </c>
      <c r="S356" s="141">
        <v>9.1124507808388664</v>
      </c>
      <c r="T356" s="141">
        <v>9.1124507808388682</v>
      </c>
      <c r="U356" s="141">
        <v>9.1124507808388682</v>
      </c>
      <c r="V356" s="141">
        <v>9.1124507808388682</v>
      </c>
      <c r="W356" s="141">
        <v>9.1124507808388682</v>
      </c>
      <c r="X356" s="141">
        <v>9.1124507808388682</v>
      </c>
      <c r="Y356" s="141">
        <v>9.1124507808388664</v>
      </c>
      <c r="Z356" s="141">
        <v>9.1124507808388682</v>
      </c>
      <c r="AA356" s="141">
        <v>9.1124507808388682</v>
      </c>
      <c r="AB356" s="141">
        <v>9.1124507808388664</v>
      </c>
      <c r="AC356" s="141">
        <v>9.1124507808388664</v>
      </c>
      <c r="AD356" s="141">
        <v>9.1124507808388682</v>
      </c>
      <c r="AE356" s="141">
        <v>9.1124507808388682</v>
      </c>
      <c r="AF356" s="141">
        <v>9.1124507808388664</v>
      </c>
      <c r="AG356" s="141">
        <v>9.1124507808388682</v>
      </c>
      <c r="AH356" s="141">
        <v>9.1124507808388682</v>
      </c>
      <c r="AI356" s="141">
        <v>9.1124507808388682</v>
      </c>
      <c r="AJ356" s="141">
        <v>9.1124507808388699</v>
      </c>
      <c r="AK356" s="141">
        <v>9.1124507808388664</v>
      </c>
      <c r="AL356" s="141">
        <v>9.1124507808388699</v>
      </c>
      <c r="AM356" s="141">
        <v>9.1124507808388682</v>
      </c>
      <c r="AN356" s="141">
        <v>9.1124507808388664</v>
      </c>
      <c r="AO356" s="141">
        <v>9.1124507808388664</v>
      </c>
      <c r="AP356" s="140">
        <v>9.1124507808388682</v>
      </c>
    </row>
    <row r="357" spans="2:42" x14ac:dyDescent="0.35">
      <c r="B357" s="128"/>
      <c r="C357" s="128" t="s">
        <v>2284</v>
      </c>
      <c r="D357" s="140">
        <v>0</v>
      </c>
      <c r="E357" s="141">
        <v>0</v>
      </c>
      <c r="F357" s="141">
        <v>0</v>
      </c>
      <c r="G357" s="141">
        <v>0</v>
      </c>
      <c r="H357" s="141">
        <v>0</v>
      </c>
      <c r="I357" s="141">
        <v>7.8106720978618878</v>
      </c>
      <c r="J357" s="141">
        <v>9.1124507808388646</v>
      </c>
      <c r="K357" s="141">
        <v>9.1124507808388664</v>
      </c>
      <c r="L357" s="141">
        <v>9.1124507808388646</v>
      </c>
      <c r="M357" s="141">
        <v>9.1124507808388664</v>
      </c>
      <c r="N357" s="141">
        <v>9.1124507808388699</v>
      </c>
      <c r="O357" s="141">
        <v>9.1124507808388682</v>
      </c>
      <c r="P357" s="141">
        <v>9.1124507808388682</v>
      </c>
      <c r="Q357" s="141">
        <v>9.1124507808388682</v>
      </c>
      <c r="R357" s="142">
        <v>9.1124507808388682</v>
      </c>
      <c r="S357" s="141">
        <v>9.1124507808388664</v>
      </c>
      <c r="T357" s="141">
        <v>9.1124507808388664</v>
      </c>
      <c r="U357" s="141">
        <v>9.1124507808388699</v>
      </c>
      <c r="V357" s="141">
        <v>9.1124507808388682</v>
      </c>
      <c r="W357" s="141">
        <v>9.1124507808388699</v>
      </c>
      <c r="X357" s="141">
        <v>9.1124507808388664</v>
      </c>
      <c r="Y357" s="141">
        <v>9.1124507808388699</v>
      </c>
      <c r="Z357" s="141">
        <v>9.1124507808388682</v>
      </c>
      <c r="AA357" s="141">
        <v>9.1124507808388682</v>
      </c>
      <c r="AB357" s="141">
        <v>9.1124507808388664</v>
      </c>
      <c r="AC357" s="141">
        <v>9.1124507808388699</v>
      </c>
      <c r="AD357" s="141">
        <v>9.1124507808388682</v>
      </c>
      <c r="AE357" s="141">
        <v>9.1124507808388664</v>
      </c>
      <c r="AF357" s="141">
        <v>9.1124507808388664</v>
      </c>
      <c r="AG357" s="141">
        <v>9.1124507808388664</v>
      </c>
      <c r="AH357" s="141">
        <v>9.1124507808388699</v>
      </c>
      <c r="AI357" s="141">
        <v>9.1124507808388664</v>
      </c>
      <c r="AJ357" s="141">
        <v>9.1124507808388682</v>
      </c>
      <c r="AK357" s="141">
        <v>9.1124507808388664</v>
      </c>
      <c r="AL357" s="141">
        <v>9.1124507808388664</v>
      </c>
      <c r="AM357" s="141">
        <v>9.1124507808388699</v>
      </c>
      <c r="AN357" s="141">
        <v>9.1124507808388646</v>
      </c>
      <c r="AO357" s="141">
        <v>9.1124507808388664</v>
      </c>
      <c r="AP357" s="140">
        <v>9.1124507808388646</v>
      </c>
    </row>
    <row r="358" spans="2:42" x14ac:dyDescent="0.35">
      <c r="B358" s="128"/>
      <c r="C358" s="128" t="s">
        <v>2285</v>
      </c>
      <c r="D358" s="140">
        <v>0</v>
      </c>
      <c r="E358" s="141">
        <v>0</v>
      </c>
      <c r="F358" s="141">
        <v>0</v>
      </c>
      <c r="G358" s="141">
        <v>0</v>
      </c>
      <c r="H358" s="141">
        <v>0</v>
      </c>
      <c r="I358" s="141">
        <v>7.810672097861886</v>
      </c>
      <c r="J358" s="141">
        <v>9.1124507808388682</v>
      </c>
      <c r="K358" s="141">
        <v>9.1124507808388664</v>
      </c>
      <c r="L358" s="141">
        <v>9.1124507808388664</v>
      </c>
      <c r="M358" s="141">
        <v>9.1124507808388646</v>
      </c>
      <c r="N358" s="141">
        <v>9.1124507808388664</v>
      </c>
      <c r="O358" s="141">
        <v>9.1124507808388646</v>
      </c>
      <c r="P358" s="141">
        <v>9.1124507808388682</v>
      </c>
      <c r="Q358" s="141">
        <v>9.1124507808388699</v>
      </c>
      <c r="R358" s="142">
        <v>9.1124507808388682</v>
      </c>
      <c r="S358" s="141">
        <v>9.1124507808388646</v>
      </c>
      <c r="T358" s="141">
        <v>9.1124507808388682</v>
      </c>
      <c r="U358" s="141">
        <v>9.1124507808388682</v>
      </c>
      <c r="V358" s="141">
        <v>9.1124507808388646</v>
      </c>
      <c r="W358" s="141">
        <v>9.1124507808388699</v>
      </c>
      <c r="X358" s="141">
        <v>9.1124507808388682</v>
      </c>
      <c r="Y358" s="141">
        <v>9.1124507808388664</v>
      </c>
      <c r="Z358" s="141">
        <v>9.1124507808388664</v>
      </c>
      <c r="AA358" s="141">
        <v>9.1124507808388717</v>
      </c>
      <c r="AB358" s="141">
        <v>9.1124507808388646</v>
      </c>
      <c r="AC358" s="141">
        <v>9.1124507808388682</v>
      </c>
      <c r="AD358" s="141">
        <v>9.1124507808388682</v>
      </c>
      <c r="AE358" s="141">
        <v>9.1124507808388646</v>
      </c>
      <c r="AF358" s="141">
        <v>9.1124507808388682</v>
      </c>
      <c r="AG358" s="141">
        <v>9.1124507808388664</v>
      </c>
      <c r="AH358" s="141">
        <v>9.1124507808388664</v>
      </c>
      <c r="AI358" s="141">
        <v>9.1124507808388664</v>
      </c>
      <c r="AJ358" s="141">
        <v>9.1124507808388682</v>
      </c>
      <c r="AK358" s="141">
        <v>9.1124507808388699</v>
      </c>
      <c r="AL358" s="141">
        <v>9.1124507808388699</v>
      </c>
      <c r="AM358" s="141">
        <v>9.1124507808388682</v>
      </c>
      <c r="AN358" s="141">
        <v>9.1124507808388646</v>
      </c>
      <c r="AO358" s="141">
        <v>9.1124507808388682</v>
      </c>
      <c r="AP358" s="140">
        <v>9.1124507808388682</v>
      </c>
    </row>
    <row r="359" spans="2:42" x14ac:dyDescent="0.35">
      <c r="B359" s="128"/>
      <c r="C359" s="128" t="s">
        <v>2286</v>
      </c>
      <c r="D359" s="140">
        <v>0</v>
      </c>
      <c r="E359" s="141">
        <v>0</v>
      </c>
      <c r="F359" s="141">
        <v>0</v>
      </c>
      <c r="G359" s="141">
        <v>0</v>
      </c>
      <c r="H359" s="141">
        <v>0</v>
      </c>
      <c r="I359" s="141">
        <v>9.1124507808388699</v>
      </c>
      <c r="J359" s="141">
        <v>9.1124507808388682</v>
      </c>
      <c r="K359" s="141">
        <v>9.1124507808388682</v>
      </c>
      <c r="L359" s="141">
        <v>9.1124507808388664</v>
      </c>
      <c r="M359" s="141">
        <v>9.1124507808388682</v>
      </c>
      <c r="N359" s="141">
        <v>9.1124507808388682</v>
      </c>
      <c r="O359" s="141">
        <v>9.1124507808388682</v>
      </c>
      <c r="P359" s="141">
        <v>9.1124507808388664</v>
      </c>
      <c r="Q359" s="141">
        <v>9.1124507808388646</v>
      </c>
      <c r="R359" s="142">
        <v>9.1124507808388682</v>
      </c>
      <c r="S359" s="141">
        <v>9.1124507808388664</v>
      </c>
      <c r="T359" s="141">
        <v>9.1124507808388682</v>
      </c>
      <c r="U359" s="141">
        <v>9.1124507808388682</v>
      </c>
      <c r="V359" s="141">
        <v>9.1124507808388699</v>
      </c>
      <c r="W359" s="141">
        <v>9.1124507808388682</v>
      </c>
      <c r="X359" s="141">
        <v>9.1124507808388664</v>
      </c>
      <c r="Y359" s="141">
        <v>9.1124507808388682</v>
      </c>
      <c r="Z359" s="141">
        <v>9.1124507808388682</v>
      </c>
      <c r="AA359" s="141">
        <v>9.1124507808388682</v>
      </c>
      <c r="AB359" s="141">
        <v>9.1124507808388699</v>
      </c>
      <c r="AC359" s="141">
        <v>9.1124507808388646</v>
      </c>
      <c r="AD359" s="141">
        <v>9.1124507808388682</v>
      </c>
      <c r="AE359" s="141">
        <v>9.1124507808388682</v>
      </c>
      <c r="AF359" s="141">
        <v>9.1124507808388699</v>
      </c>
      <c r="AG359" s="141">
        <v>9.1124507808388664</v>
      </c>
      <c r="AH359" s="141">
        <v>9.1124507808388664</v>
      </c>
      <c r="AI359" s="141">
        <v>9.1124507808388664</v>
      </c>
      <c r="AJ359" s="141">
        <v>9.1124507808388682</v>
      </c>
      <c r="AK359" s="141">
        <v>9.1124507808388682</v>
      </c>
      <c r="AL359" s="141">
        <v>9.1124507808388699</v>
      </c>
      <c r="AM359" s="141">
        <v>9.1124507808388682</v>
      </c>
      <c r="AN359" s="141">
        <v>9.1124507808388664</v>
      </c>
      <c r="AO359" s="141">
        <v>9.1124507808388682</v>
      </c>
      <c r="AP359" s="140">
        <v>9.1124507808388699</v>
      </c>
    </row>
    <row r="360" spans="2:42" x14ac:dyDescent="0.35">
      <c r="B360" s="128"/>
      <c r="C360" s="128" t="s">
        <v>2287</v>
      </c>
      <c r="D360" s="140">
        <v>0</v>
      </c>
      <c r="E360" s="141">
        <v>0</v>
      </c>
      <c r="F360" s="141">
        <v>0</v>
      </c>
      <c r="G360" s="141">
        <v>0</v>
      </c>
      <c r="H360" s="141">
        <v>0</v>
      </c>
      <c r="I360" s="141">
        <v>6.5088934148849074</v>
      </c>
      <c r="J360" s="141">
        <v>6.5088934148849065</v>
      </c>
      <c r="K360" s="141">
        <v>6.5088934148849056</v>
      </c>
      <c r="L360" s="141">
        <v>7.8106720978618878</v>
      </c>
      <c r="M360" s="141">
        <v>7.810672097861886</v>
      </c>
      <c r="N360" s="141">
        <v>9.1124507808388682</v>
      </c>
      <c r="O360" s="141">
        <v>9.1124507808388682</v>
      </c>
      <c r="P360" s="141">
        <v>9.1124507808388664</v>
      </c>
      <c r="Q360" s="141">
        <v>9.1124507808388646</v>
      </c>
      <c r="R360" s="142">
        <v>9.1124507808388682</v>
      </c>
      <c r="S360" s="141">
        <v>9.1124507808388664</v>
      </c>
      <c r="T360" s="141">
        <v>9.1124507808388664</v>
      </c>
      <c r="U360" s="141">
        <v>9.1124507808388682</v>
      </c>
      <c r="V360" s="141">
        <v>9.1124507808388664</v>
      </c>
      <c r="W360" s="141">
        <v>9.1124507808388664</v>
      </c>
      <c r="X360" s="141">
        <v>9.1124507808388664</v>
      </c>
      <c r="Y360" s="141">
        <v>9.1124507808388664</v>
      </c>
      <c r="Z360" s="141">
        <v>9.1124507808388682</v>
      </c>
      <c r="AA360" s="141">
        <v>9.1124507808388699</v>
      </c>
      <c r="AB360" s="141">
        <v>9.1124507808388664</v>
      </c>
      <c r="AC360" s="141">
        <v>9.1124507808388682</v>
      </c>
      <c r="AD360" s="141">
        <v>9.1124507808388682</v>
      </c>
      <c r="AE360" s="141">
        <v>9.1124507808388664</v>
      </c>
      <c r="AF360" s="141">
        <v>9.1124507808388682</v>
      </c>
      <c r="AG360" s="141">
        <v>9.1124507808388682</v>
      </c>
      <c r="AH360" s="141">
        <v>9.1124507808388682</v>
      </c>
      <c r="AI360" s="141">
        <v>9.1124507808388664</v>
      </c>
      <c r="AJ360" s="141">
        <v>9.1124507808388664</v>
      </c>
      <c r="AK360" s="141">
        <v>9.1124507808388664</v>
      </c>
      <c r="AL360" s="141">
        <v>9.1124507808388682</v>
      </c>
      <c r="AM360" s="141">
        <v>9.1124507808388682</v>
      </c>
      <c r="AN360" s="141">
        <v>9.1124507808388699</v>
      </c>
      <c r="AO360" s="141">
        <v>9.1124507808388664</v>
      </c>
      <c r="AP360" s="140">
        <v>9.1124507808388682</v>
      </c>
    </row>
    <row r="361" spans="2:42" x14ac:dyDescent="0.35">
      <c r="B361" s="128"/>
      <c r="C361" s="128" t="s">
        <v>2288</v>
      </c>
      <c r="D361" s="140">
        <v>0</v>
      </c>
      <c r="E361" s="141">
        <v>0</v>
      </c>
      <c r="F361" s="141">
        <v>0</v>
      </c>
      <c r="G361" s="141">
        <v>0</v>
      </c>
      <c r="H361" s="141">
        <v>0</v>
      </c>
      <c r="I361" s="141">
        <v>6.5088934148849082</v>
      </c>
      <c r="J361" s="141">
        <v>6.5088934148849056</v>
      </c>
      <c r="K361" s="141">
        <v>7.8106720978618851</v>
      </c>
      <c r="L361" s="141">
        <v>7.810672097861886</v>
      </c>
      <c r="M361" s="141">
        <v>7.810672097861886</v>
      </c>
      <c r="N361" s="141">
        <v>9.1124507808388682</v>
      </c>
      <c r="O361" s="141">
        <v>9.1124507808388682</v>
      </c>
      <c r="P361" s="141">
        <v>9.1124507808388664</v>
      </c>
      <c r="Q361" s="141">
        <v>9.1124507808388699</v>
      </c>
      <c r="R361" s="142">
        <v>9.1124507808388664</v>
      </c>
      <c r="S361" s="141">
        <v>9.1124507808388664</v>
      </c>
      <c r="T361" s="141">
        <v>9.1124507808388646</v>
      </c>
      <c r="U361" s="141">
        <v>9.1124507808388646</v>
      </c>
      <c r="V361" s="141">
        <v>9.1124507808388664</v>
      </c>
      <c r="W361" s="141">
        <v>9.1124507808388699</v>
      </c>
      <c r="X361" s="141">
        <v>9.1124507808388682</v>
      </c>
      <c r="Y361" s="141">
        <v>9.1124507808388664</v>
      </c>
      <c r="Z361" s="141">
        <v>9.1124507808388664</v>
      </c>
      <c r="AA361" s="141">
        <v>9.1124507808388664</v>
      </c>
      <c r="AB361" s="141">
        <v>9.1124507808388682</v>
      </c>
      <c r="AC361" s="141">
        <v>9.1124507808388664</v>
      </c>
      <c r="AD361" s="141">
        <v>9.1124507808388682</v>
      </c>
      <c r="AE361" s="141">
        <v>9.1124507808388646</v>
      </c>
      <c r="AF361" s="141">
        <v>9.1124507808388664</v>
      </c>
      <c r="AG361" s="141">
        <v>9.1124507808388699</v>
      </c>
      <c r="AH361" s="141">
        <v>9.1124507808388682</v>
      </c>
      <c r="AI361" s="141">
        <v>9.1124507808388699</v>
      </c>
      <c r="AJ361" s="141">
        <v>9.1124507808388682</v>
      </c>
      <c r="AK361" s="141">
        <v>9.1124507808388682</v>
      </c>
      <c r="AL361" s="141">
        <v>9.1124507808388682</v>
      </c>
      <c r="AM361" s="141">
        <v>9.1124507808388664</v>
      </c>
      <c r="AN361" s="141">
        <v>9.1124507808388682</v>
      </c>
      <c r="AO361" s="141">
        <v>9.1124507808388682</v>
      </c>
      <c r="AP361" s="140">
        <v>9.1124507808388682</v>
      </c>
    </row>
    <row r="362" spans="2:42" x14ac:dyDescent="0.35">
      <c r="B362" s="128"/>
      <c r="C362" s="128" t="s">
        <v>2289</v>
      </c>
      <c r="D362" s="140">
        <v>0</v>
      </c>
      <c r="E362" s="141">
        <v>0</v>
      </c>
      <c r="F362" s="141">
        <v>0</v>
      </c>
      <c r="G362" s="141">
        <v>0</v>
      </c>
      <c r="H362" s="141">
        <v>0</v>
      </c>
      <c r="I362" s="141">
        <v>7.810672097861886</v>
      </c>
      <c r="J362" s="141">
        <v>7.810672097861886</v>
      </c>
      <c r="K362" s="141">
        <v>9.1124507808388664</v>
      </c>
      <c r="L362" s="141">
        <v>9.1124507808388682</v>
      </c>
      <c r="M362" s="141">
        <v>9.1124507808388664</v>
      </c>
      <c r="N362" s="141">
        <v>9.1124507808388682</v>
      </c>
      <c r="O362" s="141">
        <v>9.1124507808388664</v>
      </c>
      <c r="P362" s="141">
        <v>9.1124507808388646</v>
      </c>
      <c r="Q362" s="141">
        <v>9.1124507808388682</v>
      </c>
      <c r="R362" s="142">
        <v>9.1124507808388682</v>
      </c>
      <c r="S362" s="141">
        <v>9.1124507808388646</v>
      </c>
      <c r="T362" s="141">
        <v>9.1124507808388682</v>
      </c>
      <c r="U362" s="141">
        <v>9.1124507808388664</v>
      </c>
      <c r="V362" s="141">
        <v>9.1124507808388664</v>
      </c>
      <c r="W362" s="141">
        <v>9.1124507808388682</v>
      </c>
      <c r="X362" s="141">
        <v>9.1124507808388717</v>
      </c>
      <c r="Y362" s="141">
        <v>9.1124507808388682</v>
      </c>
      <c r="Z362" s="141">
        <v>9.1124507808388664</v>
      </c>
      <c r="AA362" s="141">
        <v>9.1124507808388682</v>
      </c>
      <c r="AB362" s="141">
        <v>9.1124507808388682</v>
      </c>
      <c r="AC362" s="141">
        <v>9.1124507808388699</v>
      </c>
      <c r="AD362" s="141">
        <v>9.1124507808388699</v>
      </c>
      <c r="AE362" s="141">
        <v>9.1124507808388699</v>
      </c>
      <c r="AF362" s="141">
        <v>9.1124507808388664</v>
      </c>
      <c r="AG362" s="141">
        <v>9.1124507808388682</v>
      </c>
      <c r="AH362" s="141">
        <v>9.1124507808388664</v>
      </c>
      <c r="AI362" s="141">
        <v>9.1124507808388682</v>
      </c>
      <c r="AJ362" s="141">
        <v>9.1124507808388664</v>
      </c>
      <c r="AK362" s="141">
        <v>9.1124507808388682</v>
      </c>
      <c r="AL362" s="141">
        <v>9.1124507808388682</v>
      </c>
      <c r="AM362" s="141">
        <v>9.1124507808388682</v>
      </c>
      <c r="AN362" s="141">
        <v>9.1124507808388664</v>
      </c>
      <c r="AO362" s="141">
        <v>9.1124507808388699</v>
      </c>
      <c r="AP362" s="140">
        <v>9.1124507808388682</v>
      </c>
    </row>
    <row r="363" spans="2:42" x14ac:dyDescent="0.35">
      <c r="B363" s="128"/>
      <c r="C363" s="128" t="s">
        <v>2290</v>
      </c>
      <c r="D363" s="140">
        <v>0</v>
      </c>
      <c r="E363" s="141">
        <v>0</v>
      </c>
      <c r="F363" s="141">
        <v>0</v>
      </c>
      <c r="G363" s="141">
        <v>0</v>
      </c>
      <c r="H363" s="141">
        <v>0</v>
      </c>
      <c r="I363" s="141">
        <v>6.5088934148849065</v>
      </c>
      <c r="J363" s="141">
        <v>6.5088934148849056</v>
      </c>
      <c r="K363" s="141">
        <v>7.8106720978618869</v>
      </c>
      <c r="L363" s="141">
        <v>7.8106720978618869</v>
      </c>
      <c r="M363" s="141">
        <v>9.1124507808388682</v>
      </c>
      <c r="N363" s="141">
        <v>9.1124507808388699</v>
      </c>
      <c r="O363" s="141">
        <v>9.1124507808388682</v>
      </c>
      <c r="P363" s="141">
        <v>9.1124507808388682</v>
      </c>
      <c r="Q363" s="141">
        <v>9.1124507808388664</v>
      </c>
      <c r="R363" s="142">
        <v>9.1124507808388646</v>
      </c>
      <c r="S363" s="141">
        <v>9.1124507808388717</v>
      </c>
      <c r="T363" s="141">
        <v>9.1124507808388682</v>
      </c>
      <c r="U363" s="141">
        <v>9.1124507808388699</v>
      </c>
      <c r="V363" s="141">
        <v>9.1124507808388664</v>
      </c>
      <c r="W363" s="141">
        <v>9.1124507808388682</v>
      </c>
      <c r="X363" s="141">
        <v>9.1124507808388682</v>
      </c>
      <c r="Y363" s="141">
        <v>9.1124507808388664</v>
      </c>
      <c r="Z363" s="141">
        <v>9.1124507808388682</v>
      </c>
      <c r="AA363" s="141">
        <v>9.1124507808388699</v>
      </c>
      <c r="AB363" s="141">
        <v>9.1124507808388664</v>
      </c>
      <c r="AC363" s="141">
        <v>9.1124507808388664</v>
      </c>
      <c r="AD363" s="141">
        <v>9.1124507808388682</v>
      </c>
      <c r="AE363" s="141">
        <v>9.1124507808388682</v>
      </c>
      <c r="AF363" s="141">
        <v>9.1124507808388682</v>
      </c>
      <c r="AG363" s="141">
        <v>9.1124507808388664</v>
      </c>
      <c r="AH363" s="141">
        <v>9.1124507808388682</v>
      </c>
      <c r="AI363" s="141">
        <v>9.1124507808388682</v>
      </c>
      <c r="AJ363" s="141">
        <v>9.1124507808388682</v>
      </c>
      <c r="AK363" s="141">
        <v>9.1124507808388682</v>
      </c>
      <c r="AL363" s="141">
        <v>9.1124507808388664</v>
      </c>
      <c r="AM363" s="141">
        <v>9.1124507808388682</v>
      </c>
      <c r="AN363" s="141">
        <v>9.1124507808388682</v>
      </c>
      <c r="AO363" s="141">
        <v>9.1124507808388682</v>
      </c>
      <c r="AP363" s="140">
        <v>9.1124507808388682</v>
      </c>
    </row>
    <row r="364" spans="2:42" x14ac:dyDescent="0.35">
      <c r="B364" s="128"/>
      <c r="C364" s="128" t="s">
        <v>2291</v>
      </c>
      <c r="D364" s="140">
        <v>0</v>
      </c>
      <c r="E364" s="141">
        <v>0</v>
      </c>
      <c r="F364" s="141">
        <v>0</v>
      </c>
      <c r="G364" s="141">
        <v>0</v>
      </c>
      <c r="H364" s="141">
        <v>0</v>
      </c>
      <c r="I364" s="141">
        <v>7.8106720978618869</v>
      </c>
      <c r="J364" s="141">
        <v>7.8106720978618878</v>
      </c>
      <c r="K364" s="141">
        <v>7.8106720978618887</v>
      </c>
      <c r="L364" s="141">
        <v>9.1124507808388664</v>
      </c>
      <c r="M364" s="141">
        <v>9.1124507808388664</v>
      </c>
      <c r="N364" s="141">
        <v>9.1124507808388664</v>
      </c>
      <c r="O364" s="141">
        <v>9.1124507808388699</v>
      </c>
      <c r="P364" s="141">
        <v>9.1124507808388682</v>
      </c>
      <c r="Q364" s="141">
        <v>9.1124507808388664</v>
      </c>
      <c r="R364" s="142">
        <v>9.1124507808388682</v>
      </c>
      <c r="S364" s="141">
        <v>9.1124507808388682</v>
      </c>
      <c r="T364" s="141">
        <v>9.1124507808388699</v>
      </c>
      <c r="U364" s="141">
        <v>9.1124507808388682</v>
      </c>
      <c r="V364" s="141">
        <v>9.1124507808388664</v>
      </c>
      <c r="W364" s="141">
        <v>9.1124507808388682</v>
      </c>
      <c r="X364" s="141">
        <v>9.1124507808388682</v>
      </c>
      <c r="Y364" s="141">
        <v>9.1124507808388682</v>
      </c>
      <c r="Z364" s="141">
        <v>9.1124507808388664</v>
      </c>
      <c r="AA364" s="141">
        <v>9.1124507808388664</v>
      </c>
      <c r="AB364" s="141">
        <v>9.1124507808388664</v>
      </c>
      <c r="AC364" s="141">
        <v>9.1124507808388682</v>
      </c>
      <c r="AD364" s="141">
        <v>9.1124507808388664</v>
      </c>
      <c r="AE364" s="141">
        <v>9.1124507808388664</v>
      </c>
      <c r="AF364" s="141">
        <v>9.1124507808388682</v>
      </c>
      <c r="AG364" s="141">
        <v>9.1124507808388682</v>
      </c>
      <c r="AH364" s="141">
        <v>9.1124507808388682</v>
      </c>
      <c r="AI364" s="141">
        <v>9.1124507808388664</v>
      </c>
      <c r="AJ364" s="141">
        <v>9.1124507808388664</v>
      </c>
      <c r="AK364" s="141">
        <v>9.1124507808388682</v>
      </c>
      <c r="AL364" s="141">
        <v>9.1124507808388699</v>
      </c>
      <c r="AM364" s="141">
        <v>9.1124507808388682</v>
      </c>
      <c r="AN364" s="141">
        <v>9.1124507808388682</v>
      </c>
      <c r="AO364" s="141">
        <v>9.1124507808388699</v>
      </c>
      <c r="AP364" s="140">
        <v>9.1124507808388682</v>
      </c>
    </row>
    <row r="365" spans="2:42" x14ac:dyDescent="0.35">
      <c r="B365" s="128"/>
      <c r="C365" s="128" t="s">
        <v>2292</v>
      </c>
      <c r="D365" s="140">
        <v>0</v>
      </c>
      <c r="E365" s="141">
        <v>0</v>
      </c>
      <c r="F365" s="141">
        <v>0</v>
      </c>
      <c r="G365" s="141">
        <v>0</v>
      </c>
      <c r="H365" s="141">
        <v>0</v>
      </c>
      <c r="I365" s="141">
        <v>6.5088934148849065</v>
      </c>
      <c r="J365" s="141">
        <v>7.8106720978618887</v>
      </c>
      <c r="K365" s="141">
        <v>7.8106720978618887</v>
      </c>
      <c r="L365" s="141">
        <v>9.1124507808388682</v>
      </c>
      <c r="M365" s="141">
        <v>9.1124507808388664</v>
      </c>
      <c r="N365" s="141">
        <v>9.1124507808388682</v>
      </c>
      <c r="O365" s="141">
        <v>9.1124507808388682</v>
      </c>
      <c r="P365" s="141">
        <v>9.1124507808388682</v>
      </c>
      <c r="Q365" s="141">
        <v>9.1124507808388682</v>
      </c>
      <c r="R365" s="142">
        <v>9.1124507808388646</v>
      </c>
      <c r="S365" s="141">
        <v>9.1124507808388682</v>
      </c>
      <c r="T365" s="141">
        <v>9.1124507808388646</v>
      </c>
      <c r="U365" s="141">
        <v>9.1124507808388682</v>
      </c>
      <c r="V365" s="141">
        <v>9.1124507808388682</v>
      </c>
      <c r="W365" s="141">
        <v>9.1124507808388682</v>
      </c>
      <c r="X365" s="141">
        <v>9.1124507808388682</v>
      </c>
      <c r="Y365" s="141">
        <v>9.1124507808388664</v>
      </c>
      <c r="Z365" s="141">
        <v>9.1124507808388682</v>
      </c>
      <c r="AA365" s="141">
        <v>9.1124507808388699</v>
      </c>
      <c r="AB365" s="141">
        <v>9.1124507808388682</v>
      </c>
      <c r="AC365" s="141">
        <v>9.1124507808388699</v>
      </c>
      <c r="AD365" s="141">
        <v>9.1124507808388699</v>
      </c>
      <c r="AE365" s="141">
        <v>9.1124507808388717</v>
      </c>
      <c r="AF365" s="141">
        <v>9.1124507808388664</v>
      </c>
      <c r="AG365" s="141">
        <v>9.1124507808388682</v>
      </c>
      <c r="AH365" s="141">
        <v>9.1124507808388646</v>
      </c>
      <c r="AI365" s="141">
        <v>9.1124507808388699</v>
      </c>
      <c r="AJ365" s="141">
        <v>9.1124507808388664</v>
      </c>
      <c r="AK365" s="141">
        <v>9.1124507808388682</v>
      </c>
      <c r="AL365" s="141">
        <v>9.1124507808388682</v>
      </c>
      <c r="AM365" s="141">
        <v>9.1124507808388682</v>
      </c>
      <c r="AN365" s="141">
        <v>9.1124507808388682</v>
      </c>
      <c r="AO365" s="141">
        <v>9.1124507808388699</v>
      </c>
      <c r="AP365" s="140">
        <v>9.1124507808388699</v>
      </c>
    </row>
    <row r="366" spans="2:42" x14ac:dyDescent="0.35">
      <c r="B366" s="128"/>
      <c r="C366" s="128" t="s">
        <v>2293</v>
      </c>
      <c r="D366" s="140">
        <v>0</v>
      </c>
      <c r="E366" s="141">
        <v>0</v>
      </c>
      <c r="F366" s="141">
        <v>0</v>
      </c>
      <c r="G366" s="141">
        <v>0</v>
      </c>
      <c r="H366" s="141">
        <v>0</v>
      </c>
      <c r="I366" s="141">
        <v>6.5088934148849091</v>
      </c>
      <c r="J366" s="141">
        <v>6.5088934148849065</v>
      </c>
      <c r="K366" s="141">
        <v>6.5088934148849065</v>
      </c>
      <c r="L366" s="141">
        <v>7.8106720978618887</v>
      </c>
      <c r="M366" s="141">
        <v>7.8106720978618904</v>
      </c>
      <c r="N366" s="141">
        <v>9.1124507808388682</v>
      </c>
      <c r="O366" s="141">
        <v>9.1124507808388646</v>
      </c>
      <c r="P366" s="141">
        <v>9.1124507808388664</v>
      </c>
      <c r="Q366" s="141">
        <v>9.1124507808388664</v>
      </c>
      <c r="R366" s="142">
        <v>9.1124507808388682</v>
      </c>
      <c r="S366" s="141">
        <v>9.1124507808388699</v>
      </c>
      <c r="T366" s="141">
        <v>9.1124507808388664</v>
      </c>
      <c r="U366" s="141">
        <v>9.1124507808388682</v>
      </c>
      <c r="V366" s="141">
        <v>9.1124507808388664</v>
      </c>
      <c r="W366" s="141">
        <v>9.1124507808388664</v>
      </c>
      <c r="X366" s="141">
        <v>9.1124507808388682</v>
      </c>
      <c r="Y366" s="141">
        <v>9.1124507808388664</v>
      </c>
      <c r="Z366" s="141">
        <v>9.1124507808388682</v>
      </c>
      <c r="AA366" s="141">
        <v>9.1124507808388682</v>
      </c>
      <c r="AB366" s="141">
        <v>9.1124507808388628</v>
      </c>
      <c r="AC366" s="141">
        <v>9.1124507808388646</v>
      </c>
      <c r="AD366" s="141">
        <v>9.1124507808388664</v>
      </c>
      <c r="AE366" s="141">
        <v>9.1124507808388664</v>
      </c>
      <c r="AF366" s="141">
        <v>9.1124507808388682</v>
      </c>
      <c r="AG366" s="141">
        <v>9.1124507808388699</v>
      </c>
      <c r="AH366" s="141">
        <v>9.1124507808388664</v>
      </c>
      <c r="AI366" s="141">
        <v>9.1124507808388682</v>
      </c>
      <c r="AJ366" s="141">
        <v>9.1124507808388682</v>
      </c>
      <c r="AK366" s="141">
        <v>9.1124507808388664</v>
      </c>
      <c r="AL366" s="141">
        <v>9.1124507808388682</v>
      </c>
      <c r="AM366" s="141">
        <v>9.1124507808388646</v>
      </c>
      <c r="AN366" s="141">
        <v>9.1124507808388664</v>
      </c>
      <c r="AO366" s="141">
        <v>9.1124507808388664</v>
      </c>
      <c r="AP366" s="140">
        <v>9.1124507808388664</v>
      </c>
    </row>
    <row r="367" spans="2:42" x14ac:dyDescent="0.35">
      <c r="B367" s="128"/>
      <c r="C367" s="128" t="s">
        <v>2294</v>
      </c>
      <c r="D367" s="140">
        <v>0</v>
      </c>
      <c r="E367" s="141">
        <v>0</v>
      </c>
      <c r="F367" s="141">
        <v>0</v>
      </c>
      <c r="G367" s="141">
        <v>0</v>
      </c>
      <c r="H367" s="141">
        <v>0</v>
      </c>
      <c r="I367" s="141">
        <v>7.8106720978618887</v>
      </c>
      <c r="J367" s="141">
        <v>7.8106720978618869</v>
      </c>
      <c r="K367" s="141">
        <v>7.810672097861886</v>
      </c>
      <c r="L367" s="141">
        <v>9.1124507808388646</v>
      </c>
      <c r="M367" s="141">
        <v>9.1124507808388682</v>
      </c>
      <c r="N367" s="141">
        <v>9.1124507808388682</v>
      </c>
      <c r="O367" s="141">
        <v>9.1124507808388664</v>
      </c>
      <c r="P367" s="141">
        <v>9.1124507808388664</v>
      </c>
      <c r="Q367" s="141">
        <v>9.1124507808388699</v>
      </c>
      <c r="R367" s="142">
        <v>9.1124507808388664</v>
      </c>
      <c r="S367" s="141">
        <v>9.1124507808388682</v>
      </c>
      <c r="T367" s="141">
        <v>9.1124507808388682</v>
      </c>
      <c r="U367" s="141">
        <v>9.1124507808388682</v>
      </c>
      <c r="V367" s="141">
        <v>9.1124507808388682</v>
      </c>
      <c r="W367" s="141">
        <v>9.1124507808388682</v>
      </c>
      <c r="X367" s="141">
        <v>9.1124507808388682</v>
      </c>
      <c r="Y367" s="141">
        <v>9.1124507808388699</v>
      </c>
      <c r="Z367" s="141">
        <v>9.1124507808388682</v>
      </c>
      <c r="AA367" s="141">
        <v>9.1124507808388682</v>
      </c>
      <c r="AB367" s="141">
        <v>9.1124507808388628</v>
      </c>
      <c r="AC367" s="141">
        <v>9.1124507808388664</v>
      </c>
      <c r="AD367" s="141">
        <v>9.1124507808388664</v>
      </c>
      <c r="AE367" s="141">
        <v>9.1124507808388699</v>
      </c>
      <c r="AF367" s="141">
        <v>9.1124507808388664</v>
      </c>
      <c r="AG367" s="141">
        <v>9.1124507808388699</v>
      </c>
      <c r="AH367" s="141">
        <v>9.1124507808388664</v>
      </c>
      <c r="AI367" s="141">
        <v>9.1124507808388682</v>
      </c>
      <c r="AJ367" s="141">
        <v>9.1124507808388699</v>
      </c>
      <c r="AK367" s="141">
        <v>9.1124507808388682</v>
      </c>
      <c r="AL367" s="141">
        <v>9.1124507808388682</v>
      </c>
      <c r="AM367" s="141">
        <v>9.1124507808388664</v>
      </c>
      <c r="AN367" s="141">
        <v>9.1124507808388717</v>
      </c>
      <c r="AO367" s="141">
        <v>9.1124507808388682</v>
      </c>
      <c r="AP367" s="140">
        <v>9.1124507808388682</v>
      </c>
    </row>
    <row r="368" spans="2:42" x14ac:dyDescent="0.35">
      <c r="B368" s="128"/>
      <c r="C368" s="128" t="s">
        <v>2295</v>
      </c>
      <c r="D368" s="140">
        <v>0</v>
      </c>
      <c r="E368" s="141">
        <v>0</v>
      </c>
      <c r="F368" s="141">
        <v>0</v>
      </c>
      <c r="G368" s="141">
        <v>0</v>
      </c>
      <c r="H368" s="141">
        <v>0</v>
      </c>
      <c r="I368" s="141">
        <v>7.8106720978618851</v>
      </c>
      <c r="J368" s="141">
        <v>9.1124507808388664</v>
      </c>
      <c r="K368" s="141">
        <v>9.1124507808388682</v>
      </c>
      <c r="L368" s="141">
        <v>9.1124507808388682</v>
      </c>
      <c r="M368" s="141">
        <v>9.1124507808388664</v>
      </c>
      <c r="N368" s="141">
        <v>9.1124507808388682</v>
      </c>
      <c r="O368" s="141">
        <v>9.1124507808388664</v>
      </c>
      <c r="P368" s="141">
        <v>9.1124507808388664</v>
      </c>
      <c r="Q368" s="141">
        <v>9.1124507808388628</v>
      </c>
      <c r="R368" s="142">
        <v>9.1124507808388682</v>
      </c>
      <c r="S368" s="141">
        <v>9.1124507808388682</v>
      </c>
      <c r="T368" s="141">
        <v>9.1124507808388664</v>
      </c>
      <c r="U368" s="141">
        <v>9.1124507808388682</v>
      </c>
      <c r="V368" s="141">
        <v>9.1124507808388682</v>
      </c>
      <c r="W368" s="141">
        <v>9.1124507808388682</v>
      </c>
      <c r="X368" s="141">
        <v>9.1124507808388682</v>
      </c>
      <c r="Y368" s="141">
        <v>9.1124507808388699</v>
      </c>
      <c r="Z368" s="141">
        <v>9.1124507808388699</v>
      </c>
      <c r="AA368" s="141">
        <v>9.1124507808388682</v>
      </c>
      <c r="AB368" s="141">
        <v>9.1124507808388664</v>
      </c>
      <c r="AC368" s="141">
        <v>9.1124507808388682</v>
      </c>
      <c r="AD368" s="141">
        <v>9.1124507808388682</v>
      </c>
      <c r="AE368" s="141">
        <v>9.1124507808388682</v>
      </c>
      <c r="AF368" s="141">
        <v>9.1124507808388682</v>
      </c>
      <c r="AG368" s="141">
        <v>9.1124507808388664</v>
      </c>
      <c r="AH368" s="141">
        <v>9.1124507808388664</v>
      </c>
      <c r="AI368" s="141">
        <v>9.1124507808388664</v>
      </c>
      <c r="AJ368" s="141">
        <v>9.1124507808388682</v>
      </c>
      <c r="AK368" s="141">
        <v>9.1124507808388682</v>
      </c>
      <c r="AL368" s="141">
        <v>9.1124507808388646</v>
      </c>
      <c r="AM368" s="141">
        <v>9.1124507808388682</v>
      </c>
      <c r="AN368" s="141">
        <v>9.1124507808388664</v>
      </c>
      <c r="AO368" s="141">
        <v>9.1124507808388646</v>
      </c>
      <c r="AP368" s="140">
        <v>9.1124507808388664</v>
      </c>
    </row>
    <row r="369" spans="2:42" x14ac:dyDescent="0.35">
      <c r="B369" s="128"/>
      <c r="C369" s="128" t="s">
        <v>2296</v>
      </c>
      <c r="D369" s="140">
        <v>0</v>
      </c>
      <c r="E369" s="141">
        <v>0</v>
      </c>
      <c r="F369" s="141">
        <v>0</v>
      </c>
      <c r="G369" s="141">
        <v>0</v>
      </c>
      <c r="H369" s="141">
        <v>0</v>
      </c>
      <c r="I369" s="141">
        <v>6.5088934148849056</v>
      </c>
      <c r="J369" s="141">
        <v>7.8106720978618878</v>
      </c>
      <c r="K369" s="141">
        <v>7.810672097861886</v>
      </c>
      <c r="L369" s="141">
        <v>7.8106720978618842</v>
      </c>
      <c r="M369" s="141">
        <v>9.1124507808388664</v>
      </c>
      <c r="N369" s="141">
        <v>9.1124507808388664</v>
      </c>
      <c r="O369" s="141">
        <v>9.1124507808388682</v>
      </c>
      <c r="P369" s="141">
        <v>9.1124507808388664</v>
      </c>
      <c r="Q369" s="141">
        <v>9.1124507808388664</v>
      </c>
      <c r="R369" s="142">
        <v>9.1124507808388699</v>
      </c>
      <c r="S369" s="141">
        <v>9.1124507808388682</v>
      </c>
      <c r="T369" s="141">
        <v>9.1124507808388664</v>
      </c>
      <c r="U369" s="141">
        <v>9.1124507808388682</v>
      </c>
      <c r="V369" s="141">
        <v>9.1124507808388682</v>
      </c>
      <c r="W369" s="141">
        <v>9.1124507808388664</v>
      </c>
      <c r="X369" s="141">
        <v>9.1124507808388664</v>
      </c>
      <c r="Y369" s="141">
        <v>9.1124507808388682</v>
      </c>
      <c r="Z369" s="141">
        <v>9.1124507808388664</v>
      </c>
      <c r="AA369" s="141">
        <v>9.1124507808388699</v>
      </c>
      <c r="AB369" s="141">
        <v>9.1124507808388699</v>
      </c>
      <c r="AC369" s="141">
        <v>9.1124507808388682</v>
      </c>
      <c r="AD369" s="141">
        <v>9.1124507808388682</v>
      </c>
      <c r="AE369" s="141">
        <v>9.1124507808388664</v>
      </c>
      <c r="AF369" s="141">
        <v>9.1124507808388699</v>
      </c>
      <c r="AG369" s="141">
        <v>9.1124507808388682</v>
      </c>
      <c r="AH369" s="141">
        <v>9.1124507808388646</v>
      </c>
      <c r="AI369" s="141">
        <v>9.1124507808388682</v>
      </c>
      <c r="AJ369" s="141">
        <v>9.1124507808388682</v>
      </c>
      <c r="AK369" s="141">
        <v>9.1124507808388664</v>
      </c>
      <c r="AL369" s="141">
        <v>9.1124507808388664</v>
      </c>
      <c r="AM369" s="141">
        <v>9.1124507808388699</v>
      </c>
      <c r="AN369" s="141">
        <v>9.1124507808388682</v>
      </c>
      <c r="AO369" s="141">
        <v>9.1124507808388664</v>
      </c>
      <c r="AP369" s="140">
        <v>9.1124507808388699</v>
      </c>
    </row>
    <row r="370" spans="2:42" x14ac:dyDescent="0.35">
      <c r="B370" s="128"/>
      <c r="C370" s="128" t="s">
        <v>2297</v>
      </c>
      <c r="D370" s="140">
        <v>0</v>
      </c>
      <c r="E370" s="141">
        <v>0</v>
      </c>
      <c r="F370" s="141">
        <v>0</v>
      </c>
      <c r="G370" s="141">
        <v>0</v>
      </c>
      <c r="H370" s="141">
        <v>0</v>
      </c>
      <c r="I370" s="141">
        <v>6.5088934148849082</v>
      </c>
      <c r="J370" s="141">
        <v>6.5088934148849065</v>
      </c>
      <c r="K370" s="141">
        <v>6.5088934148849047</v>
      </c>
      <c r="L370" s="141">
        <v>7.8106720978618887</v>
      </c>
      <c r="M370" s="141">
        <v>7.8106720978618869</v>
      </c>
      <c r="N370" s="141">
        <v>9.1124507808388664</v>
      </c>
      <c r="O370" s="141">
        <v>9.1124507808388646</v>
      </c>
      <c r="P370" s="141">
        <v>9.1124507808388699</v>
      </c>
      <c r="Q370" s="141">
        <v>9.1124507808388646</v>
      </c>
      <c r="R370" s="142">
        <v>9.1124507808388682</v>
      </c>
      <c r="S370" s="141">
        <v>9.1124507808388699</v>
      </c>
      <c r="T370" s="141">
        <v>9.1124507808388664</v>
      </c>
      <c r="U370" s="141">
        <v>9.1124507808388646</v>
      </c>
      <c r="V370" s="141">
        <v>9.1124507808388682</v>
      </c>
      <c r="W370" s="141">
        <v>9.1124507808388699</v>
      </c>
      <c r="X370" s="141">
        <v>9.1124507808388682</v>
      </c>
      <c r="Y370" s="141">
        <v>9.1124507808388682</v>
      </c>
      <c r="Z370" s="141">
        <v>9.1124507808388682</v>
      </c>
      <c r="AA370" s="141">
        <v>9.1124507808388682</v>
      </c>
      <c r="AB370" s="141">
        <v>9.1124507808388699</v>
      </c>
      <c r="AC370" s="141">
        <v>9.1124507808388664</v>
      </c>
      <c r="AD370" s="141">
        <v>9.1124507808388682</v>
      </c>
      <c r="AE370" s="141">
        <v>9.1124507808388682</v>
      </c>
      <c r="AF370" s="141">
        <v>9.1124507808388699</v>
      </c>
      <c r="AG370" s="141">
        <v>9.1124507808388682</v>
      </c>
      <c r="AH370" s="141">
        <v>9.1124507808388664</v>
      </c>
      <c r="AI370" s="141">
        <v>9.1124507808388664</v>
      </c>
      <c r="AJ370" s="141">
        <v>9.1124507808388646</v>
      </c>
      <c r="AK370" s="141">
        <v>9.1124507808388682</v>
      </c>
      <c r="AL370" s="141">
        <v>9.1124507808388664</v>
      </c>
      <c r="AM370" s="141">
        <v>9.1124507808388664</v>
      </c>
      <c r="AN370" s="141">
        <v>9.1124507808388664</v>
      </c>
      <c r="AO370" s="141">
        <v>9.1124507808388664</v>
      </c>
      <c r="AP370" s="140">
        <v>9.1124507808388682</v>
      </c>
    </row>
    <row r="371" spans="2:42" x14ac:dyDescent="0.35">
      <c r="B371" s="128"/>
      <c r="C371" s="128" t="s">
        <v>2298</v>
      </c>
      <c r="D371" s="140">
        <v>0</v>
      </c>
      <c r="E371" s="141">
        <v>0</v>
      </c>
      <c r="F371" s="141">
        <v>0</v>
      </c>
      <c r="G371" s="141">
        <v>0</v>
      </c>
      <c r="H371" s="141">
        <v>0</v>
      </c>
      <c r="I371" s="141">
        <v>7.8106720978618878</v>
      </c>
      <c r="J371" s="141">
        <v>9.1124507808388682</v>
      </c>
      <c r="K371" s="141">
        <v>9.1124507808388664</v>
      </c>
      <c r="L371" s="141">
        <v>9.1124507808388699</v>
      </c>
      <c r="M371" s="141">
        <v>9.1124507808388682</v>
      </c>
      <c r="N371" s="141">
        <v>9.1124507808388682</v>
      </c>
      <c r="O371" s="141">
        <v>9.1124507808388682</v>
      </c>
      <c r="P371" s="141">
        <v>9.1124507808388664</v>
      </c>
      <c r="Q371" s="141">
        <v>9.1124507808388664</v>
      </c>
      <c r="R371" s="142">
        <v>9.1124507808388664</v>
      </c>
      <c r="S371" s="141">
        <v>9.1124507808388682</v>
      </c>
      <c r="T371" s="141">
        <v>9.1124507808388699</v>
      </c>
      <c r="U371" s="141">
        <v>9.1124507808388682</v>
      </c>
      <c r="V371" s="141">
        <v>9.1124507808388682</v>
      </c>
      <c r="W371" s="141">
        <v>9.1124507808388682</v>
      </c>
      <c r="X371" s="141">
        <v>9.1124507808388664</v>
      </c>
      <c r="Y371" s="141">
        <v>9.1124507808388699</v>
      </c>
      <c r="Z371" s="141">
        <v>9.1124507808388682</v>
      </c>
      <c r="AA371" s="141">
        <v>9.1124507808388682</v>
      </c>
      <c r="AB371" s="141">
        <v>9.1124507808388682</v>
      </c>
      <c r="AC371" s="141">
        <v>9.1124507808388664</v>
      </c>
      <c r="AD371" s="141">
        <v>9.1124507808388682</v>
      </c>
      <c r="AE371" s="141">
        <v>9.1124507808388664</v>
      </c>
      <c r="AF371" s="141">
        <v>9.1124507808388682</v>
      </c>
      <c r="AG371" s="141">
        <v>9.1124507808388682</v>
      </c>
      <c r="AH371" s="141">
        <v>9.1124507808388682</v>
      </c>
      <c r="AI371" s="141">
        <v>9.1124507808388699</v>
      </c>
      <c r="AJ371" s="141">
        <v>9.1124507808388682</v>
      </c>
      <c r="AK371" s="141">
        <v>9.1124507808388646</v>
      </c>
      <c r="AL371" s="141">
        <v>9.1124507808388682</v>
      </c>
      <c r="AM371" s="141">
        <v>9.1124507808388682</v>
      </c>
      <c r="AN371" s="141">
        <v>9.1124507808388664</v>
      </c>
      <c r="AO371" s="141">
        <v>9.1124507808388646</v>
      </c>
      <c r="AP371" s="140">
        <v>9.1124507808388664</v>
      </c>
    </row>
    <row r="372" spans="2:42" x14ac:dyDescent="0.35">
      <c r="B372" s="128"/>
      <c r="C372" s="128" t="s">
        <v>2299</v>
      </c>
      <c r="D372" s="140">
        <v>0</v>
      </c>
      <c r="E372" s="141">
        <v>0</v>
      </c>
      <c r="F372" s="141">
        <v>0</v>
      </c>
      <c r="G372" s="141">
        <v>0</v>
      </c>
      <c r="H372" s="141">
        <v>0</v>
      </c>
      <c r="I372" s="141">
        <v>6.5088934148849029</v>
      </c>
      <c r="J372" s="141">
        <v>6.5088934148849056</v>
      </c>
      <c r="K372" s="141">
        <v>7.8106720978618895</v>
      </c>
      <c r="L372" s="141">
        <v>7.8106720978618851</v>
      </c>
      <c r="M372" s="141">
        <v>9.1124507808388664</v>
      </c>
      <c r="N372" s="141">
        <v>9.1124507808388664</v>
      </c>
      <c r="O372" s="141">
        <v>9.1124507808388664</v>
      </c>
      <c r="P372" s="141">
        <v>9.1124507808388664</v>
      </c>
      <c r="Q372" s="141">
        <v>9.1124507808388664</v>
      </c>
      <c r="R372" s="142">
        <v>9.1124507808388682</v>
      </c>
      <c r="S372" s="141">
        <v>9.1124507808388682</v>
      </c>
      <c r="T372" s="141">
        <v>9.1124507808388682</v>
      </c>
      <c r="U372" s="141">
        <v>9.1124507808388682</v>
      </c>
      <c r="V372" s="141">
        <v>9.1124507808388664</v>
      </c>
      <c r="W372" s="141">
        <v>9.1124507808388664</v>
      </c>
      <c r="X372" s="141">
        <v>9.1124507808388664</v>
      </c>
      <c r="Y372" s="141">
        <v>9.1124507808388664</v>
      </c>
      <c r="Z372" s="141">
        <v>9.1124507808388682</v>
      </c>
      <c r="AA372" s="141">
        <v>9.1124507808388664</v>
      </c>
      <c r="AB372" s="141">
        <v>9.1124507808388682</v>
      </c>
      <c r="AC372" s="141">
        <v>9.1124507808388682</v>
      </c>
      <c r="AD372" s="141">
        <v>9.1124507808388664</v>
      </c>
      <c r="AE372" s="141">
        <v>9.1124507808388664</v>
      </c>
      <c r="AF372" s="141">
        <v>9.1124507808388664</v>
      </c>
      <c r="AG372" s="141">
        <v>9.1124507808388646</v>
      </c>
      <c r="AH372" s="141">
        <v>9.1124507808388682</v>
      </c>
      <c r="AI372" s="141">
        <v>9.1124507808388699</v>
      </c>
      <c r="AJ372" s="141">
        <v>9.1124507808388699</v>
      </c>
      <c r="AK372" s="141">
        <v>9.1124507808388682</v>
      </c>
      <c r="AL372" s="141">
        <v>9.1124507808388664</v>
      </c>
      <c r="AM372" s="141">
        <v>9.1124507808388682</v>
      </c>
      <c r="AN372" s="141">
        <v>9.1124507808388699</v>
      </c>
      <c r="AO372" s="141">
        <v>9.1124507808388682</v>
      </c>
      <c r="AP372" s="140">
        <v>9.1124507808388699</v>
      </c>
    </row>
    <row r="373" spans="2:42" x14ac:dyDescent="0.35">
      <c r="B373" s="128"/>
      <c r="C373" s="128" t="s">
        <v>2300</v>
      </c>
      <c r="D373" s="140">
        <v>0</v>
      </c>
      <c r="E373" s="141">
        <v>0</v>
      </c>
      <c r="F373" s="141">
        <v>0</v>
      </c>
      <c r="G373" s="141">
        <v>0</v>
      </c>
      <c r="H373" s="141">
        <v>0</v>
      </c>
      <c r="I373" s="141">
        <v>9.1124507808388682</v>
      </c>
      <c r="J373" s="141">
        <v>9.1124507808388646</v>
      </c>
      <c r="K373" s="141">
        <v>9.1124507808388735</v>
      </c>
      <c r="L373" s="141">
        <v>9.1124507808388682</v>
      </c>
      <c r="M373" s="141">
        <v>9.1124507808388717</v>
      </c>
      <c r="N373" s="141">
        <v>9.1124507808388682</v>
      </c>
      <c r="O373" s="141">
        <v>9.1124507808388682</v>
      </c>
      <c r="P373" s="141">
        <v>9.1124507808388682</v>
      </c>
      <c r="Q373" s="141">
        <v>9.1124507808388682</v>
      </c>
      <c r="R373" s="142">
        <v>9.1124507808388699</v>
      </c>
      <c r="S373" s="141">
        <v>9.1124507808388646</v>
      </c>
      <c r="T373" s="141">
        <v>9.1124507808388664</v>
      </c>
      <c r="U373" s="141">
        <v>9.1124507808388646</v>
      </c>
      <c r="V373" s="141">
        <v>9.1124507808388646</v>
      </c>
      <c r="W373" s="141">
        <v>9.1124507808388682</v>
      </c>
      <c r="X373" s="141">
        <v>9.1124507808388664</v>
      </c>
      <c r="Y373" s="141">
        <v>9.1124507808388682</v>
      </c>
      <c r="Z373" s="141">
        <v>9.1124507808388699</v>
      </c>
      <c r="AA373" s="141">
        <v>9.1124507808388664</v>
      </c>
      <c r="AB373" s="141">
        <v>9.1124507808388699</v>
      </c>
      <c r="AC373" s="141">
        <v>9.1124507808388664</v>
      </c>
      <c r="AD373" s="141">
        <v>9.1124507808388682</v>
      </c>
      <c r="AE373" s="141">
        <v>9.1124507808388664</v>
      </c>
      <c r="AF373" s="141">
        <v>9.1124507808388682</v>
      </c>
      <c r="AG373" s="141">
        <v>9.1124507808388682</v>
      </c>
      <c r="AH373" s="141">
        <v>9.1124507808388664</v>
      </c>
      <c r="AI373" s="141">
        <v>9.1124507808388664</v>
      </c>
      <c r="AJ373" s="141">
        <v>9.1124507808388699</v>
      </c>
      <c r="AK373" s="141">
        <v>9.1124507808388664</v>
      </c>
      <c r="AL373" s="141">
        <v>9.1124507808388682</v>
      </c>
      <c r="AM373" s="141">
        <v>9.1124507808388699</v>
      </c>
      <c r="AN373" s="141">
        <v>9.1124507808388646</v>
      </c>
      <c r="AO373" s="141">
        <v>9.1124507808388699</v>
      </c>
      <c r="AP373" s="140">
        <v>9.1124507808388664</v>
      </c>
    </row>
    <row r="374" spans="2:42" x14ac:dyDescent="0.35">
      <c r="B374" s="128"/>
      <c r="C374" s="128" t="s">
        <v>2301</v>
      </c>
      <c r="D374" s="140">
        <v>0</v>
      </c>
      <c r="E374" s="141">
        <v>0</v>
      </c>
      <c r="F374" s="141">
        <v>0</v>
      </c>
      <c r="G374" s="141">
        <v>0</v>
      </c>
      <c r="H374" s="141">
        <v>0</v>
      </c>
      <c r="I374" s="141">
        <v>9.1124507808388664</v>
      </c>
      <c r="J374" s="141">
        <v>9.1124507808388664</v>
      </c>
      <c r="K374" s="141">
        <v>9.1124507808388682</v>
      </c>
      <c r="L374" s="141">
        <v>9.1124507808388646</v>
      </c>
      <c r="M374" s="141">
        <v>9.1124507808388682</v>
      </c>
      <c r="N374" s="141">
        <v>9.1124507808388664</v>
      </c>
      <c r="O374" s="141">
        <v>9.1124507808388699</v>
      </c>
      <c r="P374" s="141">
        <v>9.1124507808388682</v>
      </c>
      <c r="Q374" s="141">
        <v>9.1124507808388682</v>
      </c>
      <c r="R374" s="142">
        <v>9.1124507808388682</v>
      </c>
      <c r="S374" s="141">
        <v>9.1124507808388699</v>
      </c>
      <c r="T374" s="141">
        <v>9.1124507808388664</v>
      </c>
      <c r="U374" s="141">
        <v>9.1124507808388682</v>
      </c>
      <c r="V374" s="141">
        <v>9.1124507808388646</v>
      </c>
      <c r="W374" s="141">
        <v>9.1124507808388682</v>
      </c>
      <c r="X374" s="141">
        <v>9.1124507808388682</v>
      </c>
      <c r="Y374" s="141">
        <v>9.1124507808388682</v>
      </c>
      <c r="Z374" s="141">
        <v>9.1124507808388682</v>
      </c>
      <c r="AA374" s="141">
        <v>9.1124507808388682</v>
      </c>
      <c r="AB374" s="141">
        <v>9.1124507808388664</v>
      </c>
      <c r="AC374" s="141">
        <v>9.1124507808388682</v>
      </c>
      <c r="AD374" s="141">
        <v>9.1124507808388699</v>
      </c>
      <c r="AE374" s="141">
        <v>9.1124507808388664</v>
      </c>
      <c r="AF374" s="141">
        <v>9.1124507808388682</v>
      </c>
      <c r="AG374" s="141">
        <v>9.1124507808388682</v>
      </c>
      <c r="AH374" s="141">
        <v>9.1124507808388664</v>
      </c>
      <c r="AI374" s="141">
        <v>9.1124507808388682</v>
      </c>
      <c r="AJ374" s="141">
        <v>9.1124507808388699</v>
      </c>
      <c r="AK374" s="141">
        <v>9.1124507808388699</v>
      </c>
      <c r="AL374" s="141">
        <v>9.1124507808388682</v>
      </c>
      <c r="AM374" s="141">
        <v>9.1124507808388646</v>
      </c>
      <c r="AN374" s="141">
        <v>9.1124507808388699</v>
      </c>
      <c r="AO374" s="141">
        <v>9.1124507808388699</v>
      </c>
      <c r="AP374" s="140">
        <v>9.1124507808388682</v>
      </c>
    </row>
    <row r="375" spans="2:42" x14ac:dyDescent="0.35">
      <c r="B375" s="128"/>
      <c r="C375" s="128" t="s">
        <v>2302</v>
      </c>
      <c r="D375" s="140">
        <v>0</v>
      </c>
      <c r="E375" s="141">
        <v>0</v>
      </c>
      <c r="F375" s="141">
        <v>0</v>
      </c>
      <c r="G375" s="141">
        <v>0</v>
      </c>
      <c r="H375" s="141">
        <v>0</v>
      </c>
      <c r="I375" s="141">
        <v>7.8106720978618851</v>
      </c>
      <c r="J375" s="141">
        <v>7.8106720978618869</v>
      </c>
      <c r="K375" s="141">
        <v>9.1124507808388699</v>
      </c>
      <c r="L375" s="141">
        <v>9.1124507808388682</v>
      </c>
      <c r="M375" s="141">
        <v>9.1124507808388682</v>
      </c>
      <c r="N375" s="141">
        <v>9.1124507808388682</v>
      </c>
      <c r="O375" s="141">
        <v>9.1124507808388699</v>
      </c>
      <c r="P375" s="141">
        <v>9.1124507808388646</v>
      </c>
      <c r="Q375" s="141">
        <v>9.1124507808388699</v>
      </c>
      <c r="R375" s="142">
        <v>9.1124507808388682</v>
      </c>
      <c r="S375" s="141">
        <v>9.1124507808388717</v>
      </c>
      <c r="T375" s="141">
        <v>9.1124507808388664</v>
      </c>
      <c r="U375" s="141">
        <v>9.1124507808388664</v>
      </c>
      <c r="V375" s="141">
        <v>9.1124507808388664</v>
      </c>
      <c r="W375" s="141">
        <v>9.1124507808388682</v>
      </c>
      <c r="X375" s="141">
        <v>9.1124507808388699</v>
      </c>
      <c r="Y375" s="141">
        <v>9.1124507808388646</v>
      </c>
      <c r="Z375" s="141">
        <v>9.1124507808388682</v>
      </c>
      <c r="AA375" s="141">
        <v>9.1124507808388682</v>
      </c>
      <c r="AB375" s="141">
        <v>9.1124507808388682</v>
      </c>
      <c r="AC375" s="141">
        <v>9.1124507808388682</v>
      </c>
      <c r="AD375" s="141">
        <v>9.1124507808388664</v>
      </c>
      <c r="AE375" s="141">
        <v>9.1124507808388664</v>
      </c>
      <c r="AF375" s="141">
        <v>9.1124507808388699</v>
      </c>
      <c r="AG375" s="141">
        <v>9.1124507808388664</v>
      </c>
      <c r="AH375" s="141">
        <v>9.1124507808388664</v>
      </c>
      <c r="AI375" s="141">
        <v>9.1124507808388682</v>
      </c>
      <c r="AJ375" s="141">
        <v>9.1124507808388664</v>
      </c>
      <c r="AK375" s="141">
        <v>9.1124507808388682</v>
      </c>
      <c r="AL375" s="141">
        <v>9.1124507808388682</v>
      </c>
      <c r="AM375" s="141">
        <v>9.1124507808388699</v>
      </c>
      <c r="AN375" s="141">
        <v>9.1124507808388664</v>
      </c>
      <c r="AO375" s="141">
        <v>9.1124507808388699</v>
      </c>
      <c r="AP375" s="140">
        <v>9.1124507808388682</v>
      </c>
    </row>
    <row r="376" spans="2:42" x14ac:dyDescent="0.35">
      <c r="B376" s="128"/>
      <c r="C376" s="128" t="s">
        <v>2303</v>
      </c>
      <c r="D376" s="140">
        <v>0</v>
      </c>
      <c r="E376" s="141">
        <v>0</v>
      </c>
      <c r="F376" s="141">
        <v>0</v>
      </c>
      <c r="G376" s="141">
        <v>0</v>
      </c>
      <c r="H376" s="141">
        <v>0</v>
      </c>
      <c r="I376" s="141">
        <v>6.5088934148849074</v>
      </c>
      <c r="J376" s="141">
        <v>7.8106720978618869</v>
      </c>
      <c r="K376" s="141">
        <v>7.8106720978618869</v>
      </c>
      <c r="L376" s="141">
        <v>7.8106720978618851</v>
      </c>
      <c r="M376" s="141">
        <v>9.1124507808388682</v>
      </c>
      <c r="N376" s="141">
        <v>9.1124507808388699</v>
      </c>
      <c r="O376" s="141">
        <v>9.1124507808388682</v>
      </c>
      <c r="P376" s="141">
        <v>9.1124507808388699</v>
      </c>
      <c r="Q376" s="141">
        <v>9.1124507808388664</v>
      </c>
      <c r="R376" s="142">
        <v>9.1124507808388682</v>
      </c>
      <c r="S376" s="141">
        <v>9.1124507808388699</v>
      </c>
      <c r="T376" s="141">
        <v>9.1124507808388682</v>
      </c>
      <c r="U376" s="141">
        <v>9.1124507808388682</v>
      </c>
      <c r="V376" s="141">
        <v>9.1124507808388664</v>
      </c>
      <c r="W376" s="141">
        <v>9.1124507808388682</v>
      </c>
      <c r="X376" s="141">
        <v>9.1124507808388699</v>
      </c>
      <c r="Y376" s="141">
        <v>9.1124507808388664</v>
      </c>
      <c r="Z376" s="141">
        <v>9.1124507808388682</v>
      </c>
      <c r="AA376" s="141">
        <v>9.1124507808388664</v>
      </c>
      <c r="AB376" s="141">
        <v>9.1124507808388682</v>
      </c>
      <c r="AC376" s="141">
        <v>9.1124507808388682</v>
      </c>
      <c r="AD376" s="141">
        <v>9.1124507808388682</v>
      </c>
      <c r="AE376" s="141">
        <v>9.1124507808388682</v>
      </c>
      <c r="AF376" s="141">
        <v>9.1124507808388664</v>
      </c>
      <c r="AG376" s="141">
        <v>9.1124507808388682</v>
      </c>
      <c r="AH376" s="141">
        <v>9.1124507808388664</v>
      </c>
      <c r="AI376" s="141">
        <v>9.1124507808388682</v>
      </c>
      <c r="AJ376" s="141">
        <v>9.1124507808388682</v>
      </c>
      <c r="AK376" s="141">
        <v>9.1124507808388682</v>
      </c>
      <c r="AL376" s="141">
        <v>9.1124507808388682</v>
      </c>
      <c r="AM376" s="141">
        <v>9.1124507808388682</v>
      </c>
      <c r="AN376" s="141">
        <v>9.1124507808388664</v>
      </c>
      <c r="AO376" s="141">
        <v>9.1124507808388646</v>
      </c>
      <c r="AP376" s="140">
        <v>9.1124507808388664</v>
      </c>
    </row>
    <row r="377" spans="2:42" x14ac:dyDescent="0.35">
      <c r="B377" s="128"/>
      <c r="C377" s="128" t="s">
        <v>2304</v>
      </c>
      <c r="D377" s="140">
        <v>0</v>
      </c>
      <c r="E377" s="141">
        <v>0</v>
      </c>
      <c r="F377" s="141">
        <v>0</v>
      </c>
      <c r="G377" s="141">
        <v>0</v>
      </c>
      <c r="H377" s="141">
        <v>0</v>
      </c>
      <c r="I377" s="141">
        <v>6.5088934148849074</v>
      </c>
      <c r="J377" s="141">
        <v>6.5088934148849056</v>
      </c>
      <c r="K377" s="141">
        <v>7.810672097861886</v>
      </c>
      <c r="L377" s="141">
        <v>7.8106720978618878</v>
      </c>
      <c r="M377" s="141">
        <v>7.810672097861886</v>
      </c>
      <c r="N377" s="141">
        <v>9.1124507808388682</v>
      </c>
      <c r="O377" s="141">
        <v>9.1124507808388646</v>
      </c>
      <c r="P377" s="141">
        <v>9.1124507808388646</v>
      </c>
      <c r="Q377" s="141">
        <v>9.1124507808388664</v>
      </c>
      <c r="R377" s="142">
        <v>9.1124507808388664</v>
      </c>
      <c r="S377" s="141">
        <v>9.1124507808388664</v>
      </c>
      <c r="T377" s="141">
        <v>9.1124507808388664</v>
      </c>
      <c r="U377" s="141">
        <v>9.1124507808388682</v>
      </c>
      <c r="V377" s="141">
        <v>9.1124507808388664</v>
      </c>
      <c r="W377" s="141">
        <v>9.1124507808388682</v>
      </c>
      <c r="X377" s="141">
        <v>9.1124507808388664</v>
      </c>
      <c r="Y377" s="141">
        <v>9.1124507808388646</v>
      </c>
      <c r="Z377" s="141">
        <v>9.1124507808388646</v>
      </c>
      <c r="AA377" s="141">
        <v>9.1124507808388682</v>
      </c>
      <c r="AB377" s="141">
        <v>9.1124507808388682</v>
      </c>
      <c r="AC377" s="141">
        <v>9.1124507808388664</v>
      </c>
      <c r="AD377" s="141">
        <v>9.1124507808388664</v>
      </c>
      <c r="AE377" s="141">
        <v>9.1124507808388664</v>
      </c>
      <c r="AF377" s="141">
        <v>9.1124507808388682</v>
      </c>
      <c r="AG377" s="141">
        <v>9.1124507808388682</v>
      </c>
      <c r="AH377" s="141">
        <v>9.1124507808388682</v>
      </c>
      <c r="AI377" s="141">
        <v>9.1124507808388664</v>
      </c>
      <c r="AJ377" s="141">
        <v>9.1124507808388682</v>
      </c>
      <c r="AK377" s="141">
        <v>9.1124507808388717</v>
      </c>
      <c r="AL377" s="141">
        <v>9.1124507808388664</v>
      </c>
      <c r="AM377" s="141">
        <v>9.1124507808388664</v>
      </c>
      <c r="AN377" s="141">
        <v>9.1124507808388682</v>
      </c>
      <c r="AO377" s="141">
        <v>9.1124507808388682</v>
      </c>
      <c r="AP377" s="140">
        <v>9.1124507808388682</v>
      </c>
    </row>
    <row r="378" spans="2:42" x14ac:dyDescent="0.35">
      <c r="B378" s="128"/>
      <c r="C378" s="128" t="s">
        <v>2305</v>
      </c>
      <c r="D378" s="140">
        <v>0</v>
      </c>
      <c r="E378" s="141">
        <v>0</v>
      </c>
      <c r="F378" s="141">
        <v>0</v>
      </c>
      <c r="G378" s="141">
        <v>0</v>
      </c>
      <c r="H378" s="141">
        <v>0</v>
      </c>
      <c r="I378" s="141">
        <v>6.5088934148849056</v>
      </c>
      <c r="J378" s="141">
        <v>7.810672097861886</v>
      </c>
      <c r="K378" s="141">
        <v>7.8106720978618878</v>
      </c>
      <c r="L378" s="141">
        <v>7.810672097861886</v>
      </c>
      <c r="M378" s="141">
        <v>9.1124507808388717</v>
      </c>
      <c r="N378" s="141">
        <v>9.1124507808388664</v>
      </c>
      <c r="O378" s="141">
        <v>9.1124507808388664</v>
      </c>
      <c r="P378" s="141">
        <v>9.1124507808388717</v>
      </c>
      <c r="Q378" s="141">
        <v>9.1124507808388664</v>
      </c>
      <c r="R378" s="142">
        <v>9.1124507808388646</v>
      </c>
      <c r="S378" s="141">
        <v>9.1124507808388664</v>
      </c>
      <c r="T378" s="141">
        <v>9.1124507808388664</v>
      </c>
      <c r="U378" s="141">
        <v>9.1124507808388699</v>
      </c>
      <c r="V378" s="141">
        <v>9.1124507808388664</v>
      </c>
      <c r="W378" s="141">
        <v>9.1124507808388682</v>
      </c>
      <c r="X378" s="141">
        <v>9.1124507808388682</v>
      </c>
      <c r="Y378" s="141">
        <v>9.1124507808388682</v>
      </c>
      <c r="Z378" s="141">
        <v>9.1124507808388682</v>
      </c>
      <c r="AA378" s="141">
        <v>9.1124507808388682</v>
      </c>
      <c r="AB378" s="141">
        <v>9.1124507808388682</v>
      </c>
      <c r="AC378" s="141">
        <v>9.1124507808388682</v>
      </c>
      <c r="AD378" s="141">
        <v>9.1124507808388664</v>
      </c>
      <c r="AE378" s="141">
        <v>9.1124507808388717</v>
      </c>
      <c r="AF378" s="141">
        <v>9.1124507808388699</v>
      </c>
      <c r="AG378" s="141">
        <v>9.1124507808388682</v>
      </c>
      <c r="AH378" s="141">
        <v>9.1124507808388699</v>
      </c>
      <c r="AI378" s="141">
        <v>9.1124507808388682</v>
      </c>
      <c r="AJ378" s="141">
        <v>9.1124507808388682</v>
      </c>
      <c r="AK378" s="141">
        <v>9.1124507808388664</v>
      </c>
      <c r="AL378" s="141">
        <v>9.1124507808388699</v>
      </c>
      <c r="AM378" s="141">
        <v>9.1124507808388664</v>
      </c>
      <c r="AN378" s="141">
        <v>9.1124507808388664</v>
      </c>
      <c r="AO378" s="141">
        <v>9.1124507808388664</v>
      </c>
      <c r="AP378" s="140">
        <v>9.1124507808388646</v>
      </c>
    </row>
    <row r="379" spans="2:42" x14ac:dyDescent="0.35">
      <c r="B379" s="128"/>
      <c r="C379" s="128" t="s">
        <v>2306</v>
      </c>
      <c r="D379" s="140">
        <v>0</v>
      </c>
      <c r="E379" s="141">
        <v>0</v>
      </c>
      <c r="F379" s="141">
        <v>0</v>
      </c>
      <c r="G379" s="141">
        <v>0</v>
      </c>
      <c r="H379" s="141">
        <v>0</v>
      </c>
      <c r="I379" s="141">
        <v>6.5088934148849056</v>
      </c>
      <c r="J379" s="141">
        <v>6.5088934148849065</v>
      </c>
      <c r="K379" s="141">
        <v>7.8106720978618851</v>
      </c>
      <c r="L379" s="141">
        <v>7.8106720978618887</v>
      </c>
      <c r="M379" s="141">
        <v>7.8106720978618869</v>
      </c>
      <c r="N379" s="141">
        <v>9.1124507808388646</v>
      </c>
      <c r="O379" s="141">
        <v>9.1124507808388646</v>
      </c>
      <c r="P379" s="141">
        <v>9.1124507808388664</v>
      </c>
      <c r="Q379" s="141">
        <v>9.1124507808388699</v>
      </c>
      <c r="R379" s="142">
        <v>9.1124507808388646</v>
      </c>
      <c r="S379" s="141">
        <v>9.1124507808388664</v>
      </c>
      <c r="T379" s="141">
        <v>9.1124507808388682</v>
      </c>
      <c r="U379" s="141">
        <v>9.1124507808388699</v>
      </c>
      <c r="V379" s="141">
        <v>9.1124507808388699</v>
      </c>
      <c r="W379" s="141">
        <v>9.1124507808388664</v>
      </c>
      <c r="X379" s="141">
        <v>9.1124507808388682</v>
      </c>
      <c r="Y379" s="141">
        <v>9.1124507808388664</v>
      </c>
      <c r="Z379" s="141">
        <v>9.1124507808388664</v>
      </c>
      <c r="AA379" s="141">
        <v>9.1124507808388682</v>
      </c>
      <c r="AB379" s="141">
        <v>9.1124507808388682</v>
      </c>
      <c r="AC379" s="141">
        <v>9.1124507808388699</v>
      </c>
      <c r="AD379" s="141">
        <v>9.1124507808388664</v>
      </c>
      <c r="AE379" s="141">
        <v>9.1124507808388682</v>
      </c>
      <c r="AF379" s="141">
        <v>9.1124507808388699</v>
      </c>
      <c r="AG379" s="141">
        <v>9.1124507808388664</v>
      </c>
      <c r="AH379" s="141">
        <v>9.1124507808388699</v>
      </c>
      <c r="AI379" s="141">
        <v>9.1124507808388699</v>
      </c>
      <c r="AJ379" s="141">
        <v>9.1124507808388682</v>
      </c>
      <c r="AK379" s="141">
        <v>9.1124507808388664</v>
      </c>
      <c r="AL379" s="141">
        <v>9.1124507808388682</v>
      </c>
      <c r="AM379" s="141">
        <v>9.1124507808388664</v>
      </c>
      <c r="AN379" s="141">
        <v>9.1124507808388682</v>
      </c>
      <c r="AO379" s="141">
        <v>9.1124507808388699</v>
      </c>
      <c r="AP379" s="140">
        <v>9.1124507808388682</v>
      </c>
    </row>
    <row r="380" spans="2:42" x14ac:dyDescent="0.35">
      <c r="B380" s="128"/>
      <c r="C380" s="128" t="s">
        <v>2307</v>
      </c>
      <c r="D380" s="140">
        <v>0</v>
      </c>
      <c r="E380" s="141">
        <v>0</v>
      </c>
      <c r="F380" s="141">
        <v>0</v>
      </c>
      <c r="G380" s="141">
        <v>0</v>
      </c>
      <c r="H380" s="141">
        <v>0</v>
      </c>
      <c r="I380" s="141">
        <v>7.810672097861886</v>
      </c>
      <c r="J380" s="141">
        <v>7.8106720978618887</v>
      </c>
      <c r="K380" s="141">
        <v>9.1124507808388682</v>
      </c>
      <c r="L380" s="141">
        <v>9.1124507808388664</v>
      </c>
      <c r="M380" s="141">
        <v>9.1124507808388699</v>
      </c>
      <c r="N380" s="141">
        <v>9.1124507808388682</v>
      </c>
      <c r="O380" s="141">
        <v>9.1124507808388664</v>
      </c>
      <c r="P380" s="141">
        <v>9.1124507808388699</v>
      </c>
      <c r="Q380" s="141">
        <v>9.1124507808388664</v>
      </c>
      <c r="R380" s="142">
        <v>9.1124507808388682</v>
      </c>
      <c r="S380" s="141">
        <v>9.1124507808388682</v>
      </c>
      <c r="T380" s="141">
        <v>9.1124507808388664</v>
      </c>
      <c r="U380" s="141">
        <v>9.1124507808388664</v>
      </c>
      <c r="V380" s="141">
        <v>9.1124507808388717</v>
      </c>
      <c r="W380" s="141">
        <v>9.1124507808388699</v>
      </c>
      <c r="X380" s="141">
        <v>9.1124507808388682</v>
      </c>
      <c r="Y380" s="141">
        <v>9.1124507808388682</v>
      </c>
      <c r="Z380" s="141">
        <v>9.1124507808388699</v>
      </c>
      <c r="AA380" s="141">
        <v>9.1124507808388682</v>
      </c>
      <c r="AB380" s="141">
        <v>9.1124507808388682</v>
      </c>
      <c r="AC380" s="141">
        <v>9.1124507808388682</v>
      </c>
      <c r="AD380" s="141">
        <v>9.1124507808388682</v>
      </c>
      <c r="AE380" s="141">
        <v>9.1124507808388646</v>
      </c>
      <c r="AF380" s="141">
        <v>9.1124507808388699</v>
      </c>
      <c r="AG380" s="141">
        <v>9.1124507808388664</v>
      </c>
      <c r="AH380" s="141">
        <v>9.1124507808388682</v>
      </c>
      <c r="AI380" s="141">
        <v>9.1124507808388664</v>
      </c>
      <c r="AJ380" s="141">
        <v>9.1124507808388682</v>
      </c>
      <c r="AK380" s="141">
        <v>9.1124507808388664</v>
      </c>
      <c r="AL380" s="141">
        <v>9.1124507808388646</v>
      </c>
      <c r="AM380" s="141">
        <v>9.1124507808388699</v>
      </c>
      <c r="AN380" s="141">
        <v>9.1124507808388682</v>
      </c>
      <c r="AO380" s="141">
        <v>9.1124507808388682</v>
      </c>
      <c r="AP380" s="140">
        <v>9.1124507808388717</v>
      </c>
    </row>
    <row r="381" spans="2:42" x14ac:dyDescent="0.35">
      <c r="B381" s="128"/>
      <c r="C381" s="128" t="s">
        <v>2308</v>
      </c>
      <c r="D381" s="140">
        <v>0</v>
      </c>
      <c r="E381" s="141">
        <v>0</v>
      </c>
      <c r="F381" s="141">
        <v>0</v>
      </c>
      <c r="G381" s="141">
        <v>0</v>
      </c>
      <c r="H381" s="141">
        <v>0</v>
      </c>
      <c r="I381" s="141">
        <v>9.1124507808388664</v>
      </c>
      <c r="J381" s="141">
        <v>9.1124507808388664</v>
      </c>
      <c r="K381" s="141">
        <v>9.1124507808388699</v>
      </c>
      <c r="L381" s="141">
        <v>9.1124507808388664</v>
      </c>
      <c r="M381" s="141">
        <v>9.1124507808388699</v>
      </c>
      <c r="N381" s="141">
        <v>9.1124507808388682</v>
      </c>
      <c r="O381" s="141">
        <v>9.1124507808388682</v>
      </c>
      <c r="P381" s="141">
        <v>9.1124507808388717</v>
      </c>
      <c r="Q381" s="141">
        <v>9.1124507808388682</v>
      </c>
      <c r="R381" s="142">
        <v>9.1124507808388682</v>
      </c>
      <c r="S381" s="141">
        <v>9.1124507808388682</v>
      </c>
      <c r="T381" s="141">
        <v>9.1124507808388682</v>
      </c>
      <c r="U381" s="141">
        <v>9.1124507808388699</v>
      </c>
      <c r="V381" s="141">
        <v>9.1124507808388682</v>
      </c>
      <c r="W381" s="141">
        <v>9.1124507808388646</v>
      </c>
      <c r="X381" s="141">
        <v>9.1124507808388664</v>
      </c>
      <c r="Y381" s="141">
        <v>9.1124507808388664</v>
      </c>
      <c r="Z381" s="141">
        <v>9.1124507808388699</v>
      </c>
      <c r="AA381" s="141">
        <v>9.1124507808388699</v>
      </c>
      <c r="AB381" s="141">
        <v>9.1124507808388664</v>
      </c>
      <c r="AC381" s="141">
        <v>9.1124507808388699</v>
      </c>
      <c r="AD381" s="141">
        <v>9.1124507808388699</v>
      </c>
      <c r="AE381" s="141">
        <v>9.1124507808388682</v>
      </c>
      <c r="AF381" s="141">
        <v>9.1124507808388664</v>
      </c>
      <c r="AG381" s="141">
        <v>9.1124507808388699</v>
      </c>
      <c r="AH381" s="141">
        <v>9.1124507808388682</v>
      </c>
      <c r="AI381" s="141">
        <v>9.1124507808388699</v>
      </c>
      <c r="AJ381" s="141">
        <v>9.1124507808388664</v>
      </c>
      <c r="AK381" s="141">
        <v>9.1124507808388699</v>
      </c>
      <c r="AL381" s="141">
        <v>9.1124507808388682</v>
      </c>
      <c r="AM381" s="141">
        <v>9.1124507808388664</v>
      </c>
      <c r="AN381" s="141">
        <v>9.1124507808388682</v>
      </c>
      <c r="AO381" s="141">
        <v>9.1124507808388682</v>
      </c>
      <c r="AP381" s="140">
        <v>9.1124507808388664</v>
      </c>
    </row>
    <row r="382" spans="2:42" x14ac:dyDescent="0.35">
      <c r="B382" s="128"/>
      <c r="C382" s="128" t="s">
        <v>2309</v>
      </c>
      <c r="D382" s="140">
        <v>0</v>
      </c>
      <c r="E382" s="141">
        <v>0</v>
      </c>
      <c r="F382" s="141">
        <v>0</v>
      </c>
      <c r="G382" s="141">
        <v>0</v>
      </c>
      <c r="H382" s="141">
        <v>0</v>
      </c>
      <c r="I382" s="141">
        <v>6.5088934148849065</v>
      </c>
      <c r="J382" s="141">
        <v>6.5088934148849065</v>
      </c>
      <c r="K382" s="141">
        <v>6.5088934148849065</v>
      </c>
      <c r="L382" s="141">
        <v>7.8106720978618878</v>
      </c>
      <c r="M382" s="141">
        <v>7.810672097861886</v>
      </c>
      <c r="N382" s="141">
        <v>9.1124507808388699</v>
      </c>
      <c r="O382" s="141">
        <v>9.1124507808388682</v>
      </c>
      <c r="P382" s="141">
        <v>9.1124507808388682</v>
      </c>
      <c r="Q382" s="141">
        <v>9.1124507808388682</v>
      </c>
      <c r="R382" s="142">
        <v>9.1124507808388682</v>
      </c>
      <c r="S382" s="141">
        <v>9.1124507808388664</v>
      </c>
      <c r="T382" s="141">
        <v>9.1124507808388664</v>
      </c>
      <c r="U382" s="141">
        <v>9.1124507808388664</v>
      </c>
      <c r="V382" s="141">
        <v>9.1124507808388664</v>
      </c>
      <c r="W382" s="141">
        <v>9.1124507808388646</v>
      </c>
      <c r="X382" s="141">
        <v>9.1124507808388699</v>
      </c>
      <c r="Y382" s="141">
        <v>9.1124507808388664</v>
      </c>
      <c r="Z382" s="141">
        <v>9.1124507808388682</v>
      </c>
      <c r="AA382" s="141">
        <v>9.1124507808388682</v>
      </c>
      <c r="AB382" s="141">
        <v>9.1124507808388646</v>
      </c>
      <c r="AC382" s="141">
        <v>9.1124507808388682</v>
      </c>
      <c r="AD382" s="141">
        <v>9.1124507808388682</v>
      </c>
      <c r="AE382" s="141">
        <v>9.1124507808388682</v>
      </c>
      <c r="AF382" s="141">
        <v>9.1124507808388682</v>
      </c>
      <c r="AG382" s="141">
        <v>9.1124507808388664</v>
      </c>
      <c r="AH382" s="141">
        <v>9.1124507808388699</v>
      </c>
      <c r="AI382" s="141">
        <v>9.1124507808388682</v>
      </c>
      <c r="AJ382" s="141">
        <v>9.1124507808388682</v>
      </c>
      <c r="AK382" s="141">
        <v>9.1124507808388699</v>
      </c>
      <c r="AL382" s="141">
        <v>9.1124507808388664</v>
      </c>
      <c r="AM382" s="141">
        <v>9.1124507808388682</v>
      </c>
      <c r="AN382" s="141">
        <v>9.1124507808388699</v>
      </c>
      <c r="AO382" s="141">
        <v>9.1124507808388664</v>
      </c>
      <c r="AP382" s="140">
        <v>9.1124507808388682</v>
      </c>
    </row>
    <row r="383" spans="2:42" x14ac:dyDescent="0.35">
      <c r="B383" s="128"/>
      <c r="C383" s="128" t="s">
        <v>2310</v>
      </c>
      <c r="D383" s="140">
        <v>0</v>
      </c>
      <c r="E383" s="141">
        <v>0</v>
      </c>
      <c r="F383" s="141">
        <v>0</v>
      </c>
      <c r="G383" s="141">
        <v>0</v>
      </c>
      <c r="H383" s="141">
        <v>0</v>
      </c>
      <c r="I383" s="141">
        <v>7.810672097861886</v>
      </c>
      <c r="J383" s="141">
        <v>9.1124507808388682</v>
      </c>
      <c r="K383" s="141">
        <v>9.1124507808388699</v>
      </c>
      <c r="L383" s="141">
        <v>9.1124507808388664</v>
      </c>
      <c r="M383" s="141">
        <v>9.1124507808388682</v>
      </c>
      <c r="N383" s="141">
        <v>9.1124507808388699</v>
      </c>
      <c r="O383" s="141">
        <v>9.1124507808388682</v>
      </c>
      <c r="P383" s="141">
        <v>9.1124507808388664</v>
      </c>
      <c r="Q383" s="141">
        <v>9.1124507808388682</v>
      </c>
      <c r="R383" s="142">
        <v>9.1124507808388682</v>
      </c>
      <c r="S383" s="141">
        <v>9.1124507808388646</v>
      </c>
      <c r="T383" s="141">
        <v>9.1124507808388682</v>
      </c>
      <c r="U383" s="141">
        <v>9.1124507808388682</v>
      </c>
      <c r="V383" s="141">
        <v>9.1124507808388664</v>
      </c>
      <c r="W383" s="141">
        <v>9.1124507808388682</v>
      </c>
      <c r="X383" s="141">
        <v>9.1124507808388699</v>
      </c>
      <c r="Y383" s="141">
        <v>9.1124507808388682</v>
      </c>
      <c r="Z383" s="141">
        <v>9.1124507808388699</v>
      </c>
      <c r="AA383" s="141">
        <v>9.1124507808388664</v>
      </c>
      <c r="AB383" s="141">
        <v>9.1124507808388664</v>
      </c>
      <c r="AC383" s="141">
        <v>9.1124507808388682</v>
      </c>
      <c r="AD383" s="141">
        <v>9.1124507808388682</v>
      </c>
      <c r="AE383" s="141">
        <v>9.1124507808388682</v>
      </c>
      <c r="AF383" s="141">
        <v>9.1124507808388682</v>
      </c>
      <c r="AG383" s="141">
        <v>9.1124507808388664</v>
      </c>
      <c r="AH383" s="141">
        <v>9.1124507808388682</v>
      </c>
      <c r="AI383" s="141">
        <v>9.1124507808388699</v>
      </c>
      <c r="AJ383" s="141">
        <v>9.1124507808388699</v>
      </c>
      <c r="AK383" s="141">
        <v>9.1124507808388664</v>
      </c>
      <c r="AL383" s="141">
        <v>9.1124507808388664</v>
      </c>
      <c r="AM383" s="141">
        <v>9.1124507808388682</v>
      </c>
      <c r="AN383" s="141">
        <v>9.1124507808388664</v>
      </c>
      <c r="AO383" s="141">
        <v>9.1124507808388664</v>
      </c>
      <c r="AP383" s="140">
        <v>9.1124507808388664</v>
      </c>
    </row>
    <row r="384" spans="2:42" x14ac:dyDescent="0.35">
      <c r="B384" s="128"/>
      <c r="C384" s="128" t="s">
        <v>2311</v>
      </c>
      <c r="D384" s="140">
        <v>0</v>
      </c>
      <c r="E384" s="141">
        <v>0</v>
      </c>
      <c r="F384" s="141">
        <v>0</v>
      </c>
      <c r="G384" s="141">
        <v>0</v>
      </c>
      <c r="H384" s="141">
        <v>0</v>
      </c>
      <c r="I384" s="141">
        <v>6.5088934148849074</v>
      </c>
      <c r="J384" s="141">
        <v>6.5088934148849065</v>
      </c>
      <c r="K384" s="141">
        <v>7.8106720978618851</v>
      </c>
      <c r="L384" s="141">
        <v>7.8106720978618878</v>
      </c>
      <c r="M384" s="141">
        <v>7.8106720978618878</v>
      </c>
      <c r="N384" s="141">
        <v>9.1124507808388682</v>
      </c>
      <c r="O384" s="141">
        <v>9.1124507808388664</v>
      </c>
      <c r="P384" s="141">
        <v>9.1124507808388664</v>
      </c>
      <c r="Q384" s="141">
        <v>9.1124507808388664</v>
      </c>
      <c r="R384" s="142">
        <v>9.1124507808388682</v>
      </c>
      <c r="S384" s="141">
        <v>9.1124507808388682</v>
      </c>
      <c r="T384" s="141">
        <v>9.1124507808388682</v>
      </c>
      <c r="U384" s="141">
        <v>9.1124507808388682</v>
      </c>
      <c r="V384" s="141">
        <v>9.1124507808388682</v>
      </c>
      <c r="W384" s="141">
        <v>9.1124507808388664</v>
      </c>
      <c r="X384" s="141">
        <v>9.1124507808388664</v>
      </c>
      <c r="Y384" s="141">
        <v>9.1124507808388699</v>
      </c>
      <c r="Z384" s="141">
        <v>9.1124507808388646</v>
      </c>
      <c r="AA384" s="141">
        <v>9.1124507808388682</v>
      </c>
      <c r="AB384" s="141">
        <v>9.1124507808388664</v>
      </c>
      <c r="AC384" s="141">
        <v>9.1124507808388646</v>
      </c>
      <c r="AD384" s="141">
        <v>9.1124507808388682</v>
      </c>
      <c r="AE384" s="141">
        <v>9.1124507808388664</v>
      </c>
      <c r="AF384" s="141">
        <v>9.1124507808388682</v>
      </c>
      <c r="AG384" s="141">
        <v>9.1124507808388699</v>
      </c>
      <c r="AH384" s="141">
        <v>9.1124507808388646</v>
      </c>
      <c r="AI384" s="141">
        <v>9.1124507808388682</v>
      </c>
      <c r="AJ384" s="141">
        <v>9.1124507808388682</v>
      </c>
      <c r="AK384" s="141">
        <v>9.1124507808388664</v>
      </c>
      <c r="AL384" s="141">
        <v>9.1124507808388682</v>
      </c>
      <c r="AM384" s="141">
        <v>9.1124507808388699</v>
      </c>
      <c r="AN384" s="141">
        <v>9.1124507808388646</v>
      </c>
      <c r="AO384" s="141">
        <v>9.1124507808388717</v>
      </c>
      <c r="AP384" s="140">
        <v>9.1124507808388664</v>
      </c>
    </row>
    <row r="385" spans="2:42" x14ac:dyDescent="0.35">
      <c r="B385" s="128"/>
      <c r="C385" s="128" t="s">
        <v>2312</v>
      </c>
      <c r="D385" s="140">
        <v>0</v>
      </c>
      <c r="E385" s="141">
        <v>0</v>
      </c>
      <c r="F385" s="141">
        <v>0</v>
      </c>
      <c r="G385" s="141">
        <v>0</v>
      </c>
      <c r="H385" s="141">
        <v>0</v>
      </c>
      <c r="I385" s="141">
        <v>9.1124507808388664</v>
      </c>
      <c r="J385" s="141">
        <v>9.1124507808388682</v>
      </c>
      <c r="K385" s="141">
        <v>9.1124507808388664</v>
      </c>
      <c r="L385" s="141">
        <v>9.1124507808388664</v>
      </c>
      <c r="M385" s="141">
        <v>9.1124507808388682</v>
      </c>
      <c r="N385" s="141">
        <v>9.1124507808388682</v>
      </c>
      <c r="O385" s="141">
        <v>9.1124507808388646</v>
      </c>
      <c r="P385" s="141">
        <v>9.1124507808388682</v>
      </c>
      <c r="Q385" s="141">
        <v>9.1124507808388664</v>
      </c>
      <c r="R385" s="142">
        <v>9.1124507808388682</v>
      </c>
      <c r="S385" s="141">
        <v>9.1124507808388664</v>
      </c>
      <c r="T385" s="141">
        <v>9.1124507808388664</v>
      </c>
      <c r="U385" s="141">
        <v>9.1124507808388699</v>
      </c>
      <c r="V385" s="141">
        <v>9.1124507808388682</v>
      </c>
      <c r="W385" s="141">
        <v>9.1124507808388682</v>
      </c>
      <c r="X385" s="141">
        <v>9.1124507808388664</v>
      </c>
      <c r="Y385" s="141">
        <v>9.1124507808388664</v>
      </c>
      <c r="Z385" s="141">
        <v>9.1124507808388682</v>
      </c>
      <c r="AA385" s="141">
        <v>9.1124507808388682</v>
      </c>
      <c r="AB385" s="141">
        <v>9.1124507808388664</v>
      </c>
      <c r="AC385" s="141">
        <v>9.1124507808388699</v>
      </c>
      <c r="AD385" s="141">
        <v>9.1124507808388664</v>
      </c>
      <c r="AE385" s="141">
        <v>9.1124507808388682</v>
      </c>
      <c r="AF385" s="141">
        <v>9.1124507808388664</v>
      </c>
      <c r="AG385" s="141">
        <v>9.1124507808388664</v>
      </c>
      <c r="AH385" s="141">
        <v>9.1124507808388682</v>
      </c>
      <c r="AI385" s="141">
        <v>9.1124507808388699</v>
      </c>
      <c r="AJ385" s="141">
        <v>9.1124507808388682</v>
      </c>
      <c r="AK385" s="141">
        <v>9.1124507808388682</v>
      </c>
      <c r="AL385" s="141">
        <v>9.1124507808388682</v>
      </c>
      <c r="AM385" s="141">
        <v>9.1124507808388682</v>
      </c>
      <c r="AN385" s="141">
        <v>9.1124507808388664</v>
      </c>
      <c r="AO385" s="141">
        <v>9.1124507808388664</v>
      </c>
      <c r="AP385" s="140">
        <v>9.1124507808388664</v>
      </c>
    </row>
    <row r="386" spans="2:42" x14ac:dyDescent="0.35">
      <c r="B386" s="128"/>
      <c r="C386" s="128" t="s">
        <v>2313</v>
      </c>
      <c r="D386" s="140">
        <v>0</v>
      </c>
      <c r="E386" s="141">
        <v>0</v>
      </c>
      <c r="F386" s="141">
        <v>0</v>
      </c>
      <c r="G386" s="141">
        <v>0</v>
      </c>
      <c r="H386" s="141">
        <v>0</v>
      </c>
      <c r="I386" s="141">
        <v>6.5088934148849056</v>
      </c>
      <c r="J386" s="141">
        <v>6.5088934148849074</v>
      </c>
      <c r="K386" s="141">
        <v>7.8106720978618869</v>
      </c>
      <c r="L386" s="141">
        <v>7.810672097861886</v>
      </c>
      <c r="M386" s="141">
        <v>7.810672097861886</v>
      </c>
      <c r="N386" s="141">
        <v>9.1124507808388664</v>
      </c>
      <c r="O386" s="141">
        <v>9.1124507808388664</v>
      </c>
      <c r="P386" s="141">
        <v>9.1124507808388682</v>
      </c>
      <c r="Q386" s="141">
        <v>9.1124507808388664</v>
      </c>
      <c r="R386" s="142">
        <v>9.1124507808388682</v>
      </c>
      <c r="S386" s="141">
        <v>9.1124507808388646</v>
      </c>
      <c r="T386" s="141">
        <v>9.1124507808388682</v>
      </c>
      <c r="U386" s="141">
        <v>9.1124507808388664</v>
      </c>
      <c r="V386" s="141">
        <v>9.1124507808388682</v>
      </c>
      <c r="W386" s="141">
        <v>9.1124507808388699</v>
      </c>
      <c r="X386" s="141">
        <v>9.1124507808388664</v>
      </c>
      <c r="Y386" s="141">
        <v>9.1124507808388682</v>
      </c>
      <c r="Z386" s="141">
        <v>9.1124507808388699</v>
      </c>
      <c r="AA386" s="141">
        <v>9.1124507808388682</v>
      </c>
      <c r="AB386" s="141">
        <v>9.1124507808388664</v>
      </c>
      <c r="AC386" s="141">
        <v>9.1124507808388717</v>
      </c>
      <c r="AD386" s="141">
        <v>9.1124507808388664</v>
      </c>
      <c r="AE386" s="141">
        <v>9.1124507808388682</v>
      </c>
      <c r="AF386" s="141">
        <v>9.1124507808388699</v>
      </c>
      <c r="AG386" s="141">
        <v>9.1124507808388682</v>
      </c>
      <c r="AH386" s="141">
        <v>9.1124507808388699</v>
      </c>
      <c r="AI386" s="141">
        <v>9.1124507808388699</v>
      </c>
      <c r="AJ386" s="141">
        <v>9.1124507808388682</v>
      </c>
      <c r="AK386" s="141">
        <v>9.1124507808388682</v>
      </c>
      <c r="AL386" s="141">
        <v>9.1124507808388682</v>
      </c>
      <c r="AM386" s="141">
        <v>9.1124507808388682</v>
      </c>
      <c r="AN386" s="141">
        <v>9.1124507808388664</v>
      </c>
      <c r="AO386" s="141">
        <v>9.1124507808388682</v>
      </c>
      <c r="AP386" s="140">
        <v>9.1124507808388717</v>
      </c>
    </row>
    <row r="387" spans="2:42" ht="18" thickBot="1" x14ac:dyDescent="0.4">
      <c r="B387" s="118"/>
      <c r="C387" s="132" t="s">
        <v>2366</v>
      </c>
      <c r="D387" s="143"/>
      <c r="E387" s="144"/>
      <c r="F387" s="144"/>
      <c r="G387" s="144"/>
      <c r="H387" s="144"/>
      <c r="I387" s="144"/>
      <c r="J387" s="144"/>
      <c r="K387" s="144"/>
      <c r="L387" s="144"/>
      <c r="M387" s="144"/>
      <c r="N387" s="144"/>
      <c r="O387" s="144"/>
      <c r="P387" s="144"/>
      <c r="Q387" s="144"/>
      <c r="R387" s="145"/>
      <c r="S387" s="144"/>
      <c r="T387" s="144"/>
      <c r="U387" s="144"/>
      <c r="V387" s="144"/>
      <c r="W387" s="144"/>
      <c r="X387" s="144"/>
      <c r="Y387" s="144"/>
      <c r="Z387" s="144"/>
      <c r="AA387" s="144"/>
      <c r="AB387" s="144"/>
      <c r="AC387" s="144"/>
      <c r="AD387" s="144"/>
      <c r="AE387" s="144"/>
      <c r="AF387" s="144"/>
      <c r="AG387" s="144"/>
      <c r="AH387" s="144"/>
      <c r="AI387" s="144"/>
      <c r="AJ387" s="144"/>
      <c r="AK387" s="144"/>
      <c r="AL387" s="144"/>
      <c r="AM387" s="144"/>
      <c r="AN387" s="144"/>
      <c r="AO387" s="144"/>
      <c r="AP387" s="143"/>
    </row>
    <row r="388" spans="2:42" ht="18.75" thickTop="1" thickBot="1" x14ac:dyDescent="0.4">
      <c r="B388" s="128"/>
      <c r="C388" s="128"/>
      <c r="D388" s="141"/>
      <c r="E388" s="141"/>
      <c r="F388" s="141"/>
      <c r="G388" s="141"/>
      <c r="H388" s="141"/>
      <c r="I388" s="141"/>
      <c r="J388" s="141"/>
      <c r="K388" s="141"/>
      <c r="L388" s="141"/>
      <c r="M388" s="141"/>
      <c r="N388" s="141"/>
      <c r="O388" s="141"/>
      <c r="P388" s="141"/>
      <c r="Q388" s="141"/>
      <c r="R388" s="141"/>
      <c r="S388" s="141"/>
      <c r="T388" s="141"/>
      <c r="U388" s="141"/>
      <c r="V388" s="141"/>
      <c r="W388" s="141"/>
      <c r="X388" s="141"/>
      <c r="Y388" s="141"/>
      <c r="Z388" s="141"/>
      <c r="AA388" s="141"/>
      <c r="AB388" s="141"/>
      <c r="AC388" s="141"/>
      <c r="AD388" s="141"/>
      <c r="AE388" s="141"/>
      <c r="AF388" s="141"/>
      <c r="AG388" s="141"/>
      <c r="AH388" s="141"/>
      <c r="AI388" s="141"/>
      <c r="AJ388" s="141"/>
      <c r="AK388" s="141"/>
      <c r="AL388" s="141"/>
      <c r="AM388" s="141"/>
      <c r="AN388" s="141"/>
      <c r="AO388" s="141"/>
      <c r="AP388" s="141"/>
    </row>
    <row r="389" spans="2:42" ht="22.5" thickTop="1" x14ac:dyDescent="0.45">
      <c r="B389" s="123" t="s">
        <v>2409</v>
      </c>
      <c r="C389" s="124"/>
      <c r="D389" s="125"/>
      <c r="E389" s="126"/>
      <c r="F389" s="126"/>
      <c r="G389" s="126"/>
      <c r="H389" s="126"/>
      <c r="I389" s="126"/>
      <c r="J389" s="126"/>
      <c r="K389" s="126"/>
      <c r="L389" s="126"/>
      <c r="M389" s="126"/>
      <c r="N389" s="126"/>
      <c r="O389" s="126"/>
      <c r="P389" s="126"/>
      <c r="Q389" s="126"/>
      <c r="R389" s="127"/>
      <c r="S389" s="126"/>
      <c r="T389" s="126"/>
      <c r="U389" s="126"/>
      <c r="V389" s="126"/>
      <c r="W389" s="126"/>
      <c r="X389" s="126"/>
      <c r="Y389" s="126"/>
      <c r="Z389" s="126"/>
      <c r="AA389" s="126"/>
      <c r="AB389" s="126"/>
      <c r="AC389" s="126"/>
      <c r="AD389" s="126"/>
      <c r="AE389" s="126"/>
      <c r="AF389" s="126"/>
      <c r="AG389" s="126"/>
      <c r="AH389" s="126"/>
      <c r="AI389" s="126"/>
      <c r="AJ389" s="126"/>
      <c r="AK389" s="126"/>
      <c r="AL389" s="126"/>
      <c r="AM389" s="126"/>
      <c r="AN389" s="126"/>
      <c r="AO389" s="126"/>
      <c r="AP389" s="125"/>
    </row>
    <row r="390" spans="2:42" x14ac:dyDescent="0.35">
      <c r="B390" s="128"/>
      <c r="C390" s="128"/>
      <c r="D390" s="114">
        <f>MainModule!AW$31</f>
        <v>0</v>
      </c>
      <c r="E390" s="115">
        <f>MainModule!AX$31</f>
        <v>0</v>
      </c>
      <c r="F390" s="115">
        <f>MainModule!AY$31</f>
        <v>0</v>
      </c>
      <c r="G390" s="115">
        <f>MainModule!AZ$31</f>
        <v>0</v>
      </c>
      <c r="H390" s="115">
        <f>MainModule!BA$31</f>
        <v>0</v>
      </c>
      <c r="I390" s="115">
        <f>MainModule!BB$31</f>
        <v>3.2544467074424537</v>
      </c>
      <c r="J390" s="115">
        <f>MainModule!BC$31</f>
        <v>3.9053360489309434</v>
      </c>
      <c r="K390" s="115">
        <f>MainModule!BD$31</f>
        <v>3.9053360489309434</v>
      </c>
      <c r="L390" s="115">
        <f>MainModule!BE$31</f>
        <v>3.9053360489309425</v>
      </c>
      <c r="M390" s="115">
        <f>MainModule!BF$31</f>
        <v>4.5562253904194341</v>
      </c>
      <c r="N390" s="115">
        <f>MainModule!BG$31</f>
        <v>4.556225390419435</v>
      </c>
      <c r="O390" s="115">
        <f>MainModule!BH$31</f>
        <v>4.5562253904194341</v>
      </c>
      <c r="P390" s="115">
        <f>MainModule!BI$31</f>
        <v>4.556225390419435</v>
      </c>
      <c r="Q390" s="115">
        <f>MainModule!BJ$31</f>
        <v>4.5562253904194332</v>
      </c>
      <c r="R390" s="116">
        <f>MainModule!BK$31</f>
        <v>4.5562253904194341</v>
      </c>
      <c r="S390" s="115">
        <f>MainModule!BL$31</f>
        <v>4.556225390419435</v>
      </c>
      <c r="T390" s="115">
        <f>MainModule!BM$31</f>
        <v>4.5562253904194341</v>
      </c>
      <c r="U390" s="115">
        <f>MainModule!BN$31</f>
        <v>4.5562253904194341</v>
      </c>
      <c r="V390" s="115">
        <f>MainModule!BO$31</f>
        <v>4.5562253904194332</v>
      </c>
      <c r="W390" s="115">
        <f>MainModule!BP$31</f>
        <v>4.5562253904194341</v>
      </c>
      <c r="X390" s="115">
        <f>MainModule!BQ$31</f>
        <v>4.556225390419435</v>
      </c>
      <c r="Y390" s="115">
        <f>MainModule!BR$31</f>
        <v>4.5562253904194332</v>
      </c>
      <c r="Z390" s="115">
        <f>MainModule!BS$31</f>
        <v>4.5562253904194341</v>
      </c>
      <c r="AA390" s="115">
        <f>MainModule!BT$31</f>
        <v>4.5562253904194332</v>
      </c>
      <c r="AB390" s="115">
        <f>MainModule!BU$31</f>
        <v>4.5562253904194341</v>
      </c>
      <c r="AC390" s="115">
        <f>MainModule!BV$31</f>
        <v>4.5562253904194341</v>
      </c>
      <c r="AD390" s="115">
        <f>MainModule!BW$31</f>
        <v>4.5562253904194341</v>
      </c>
      <c r="AE390" s="115">
        <f>MainModule!BX$31</f>
        <v>4.5562253904194341</v>
      </c>
      <c r="AF390" s="115">
        <f>MainModule!BY$31</f>
        <v>4.5562253904194332</v>
      </c>
      <c r="AG390" s="115">
        <f>MainModule!BZ$31</f>
        <v>4.5562253904194341</v>
      </c>
      <c r="AH390" s="115">
        <f>MainModule!CA$31</f>
        <v>4.5562253904194332</v>
      </c>
      <c r="AI390" s="115">
        <f>MainModule!CB$31</f>
        <v>4.5562253904194341</v>
      </c>
      <c r="AJ390" s="115">
        <f>MainModule!CC$31</f>
        <v>4.5562253904194341</v>
      </c>
      <c r="AK390" s="115">
        <f>MainModule!CD$31</f>
        <v>4.5562253904194341</v>
      </c>
      <c r="AL390" s="115">
        <f>MainModule!CE$31</f>
        <v>4.5562253904194341</v>
      </c>
      <c r="AM390" s="115">
        <f>MainModule!CF$31</f>
        <v>4.5562253904194341</v>
      </c>
      <c r="AN390" s="115">
        <f>MainModule!CG$31</f>
        <v>4.5562253904194332</v>
      </c>
      <c r="AO390" s="115">
        <f>MainModule!CH$31</f>
        <v>4.5562253904194323</v>
      </c>
      <c r="AP390" s="114">
        <f>MainModule!CI$31</f>
        <v>4.5562253904194332</v>
      </c>
    </row>
    <row r="391" spans="2:42" x14ac:dyDescent="0.35">
      <c r="B391" s="128"/>
      <c r="C391" s="128" t="s">
        <v>2265</v>
      </c>
      <c r="D391" s="140">
        <f t="dataTable" ref="D391:AP441" dt2D="0" dtr="0" r1="B2" ca="1"/>
        <v>0</v>
      </c>
      <c r="E391" s="141">
        <v>0</v>
      </c>
      <c r="F391" s="141">
        <v>0</v>
      </c>
      <c r="G391" s="141">
        <v>0</v>
      </c>
      <c r="H391" s="141">
        <v>0</v>
      </c>
      <c r="I391" s="141">
        <v>3.2544467074424532</v>
      </c>
      <c r="J391" s="141">
        <v>3.2544467074424528</v>
      </c>
      <c r="K391" s="141">
        <v>3.2544467074424528</v>
      </c>
      <c r="L391" s="141">
        <v>3.9053360489309439</v>
      </c>
      <c r="M391" s="141">
        <v>3.9053360489309439</v>
      </c>
      <c r="N391" s="141">
        <v>4.5562253904194323</v>
      </c>
      <c r="O391" s="141">
        <v>4.5562253904194341</v>
      </c>
      <c r="P391" s="141">
        <v>4.5562253904194332</v>
      </c>
      <c r="Q391" s="141">
        <v>4.5562253904194332</v>
      </c>
      <c r="R391" s="142">
        <v>4.5562253904194332</v>
      </c>
      <c r="S391" s="141">
        <v>4.5562253904194359</v>
      </c>
      <c r="T391" s="141">
        <v>4.5562253904194323</v>
      </c>
      <c r="U391" s="141">
        <v>4.5562253904194332</v>
      </c>
      <c r="V391" s="141">
        <v>4.5562253904194341</v>
      </c>
      <c r="W391" s="141">
        <v>4.5562253904194332</v>
      </c>
      <c r="X391" s="141">
        <v>4.556225390419435</v>
      </c>
      <c r="Y391" s="141">
        <v>4.5562253904194341</v>
      </c>
      <c r="Z391" s="141">
        <v>4.5562253904194359</v>
      </c>
      <c r="AA391" s="141">
        <v>4.5562253904194323</v>
      </c>
      <c r="AB391" s="141">
        <v>4.5562253904194323</v>
      </c>
      <c r="AC391" s="141">
        <v>4.5562253904194332</v>
      </c>
      <c r="AD391" s="141">
        <v>4.556225390419435</v>
      </c>
      <c r="AE391" s="141">
        <v>4.5562253904194341</v>
      </c>
      <c r="AF391" s="141">
        <v>4.5562253904194341</v>
      </c>
      <c r="AG391" s="141">
        <v>4.5562253904194341</v>
      </c>
      <c r="AH391" s="141">
        <v>4.5562253904194332</v>
      </c>
      <c r="AI391" s="141">
        <v>4.5562253904194341</v>
      </c>
      <c r="AJ391" s="141">
        <v>4.5562253904194341</v>
      </c>
      <c r="AK391" s="141">
        <v>4.5562253904194332</v>
      </c>
      <c r="AL391" s="141">
        <v>4.5562253904194341</v>
      </c>
      <c r="AM391" s="141">
        <v>4.5562253904194332</v>
      </c>
      <c r="AN391" s="141">
        <v>4.556225390419435</v>
      </c>
      <c r="AO391" s="141">
        <v>4.5562253904194341</v>
      </c>
      <c r="AP391" s="140">
        <v>4.5562253904194341</v>
      </c>
    </row>
    <row r="392" spans="2:42" x14ac:dyDescent="0.35">
      <c r="B392" s="128"/>
      <c r="C392" s="128" t="s">
        <v>2264</v>
      </c>
      <c r="D392" s="140">
        <v>0</v>
      </c>
      <c r="E392" s="141">
        <v>0</v>
      </c>
      <c r="F392" s="141">
        <v>0</v>
      </c>
      <c r="G392" s="141">
        <v>0</v>
      </c>
      <c r="H392" s="141">
        <v>0</v>
      </c>
      <c r="I392" s="141">
        <v>3.2544467074424541</v>
      </c>
      <c r="J392" s="141">
        <v>3.2544467074424528</v>
      </c>
      <c r="K392" s="141">
        <v>3.2544467074424523</v>
      </c>
      <c r="L392" s="141">
        <v>3.9053360489309434</v>
      </c>
      <c r="M392" s="141">
        <v>3.9053360489309434</v>
      </c>
      <c r="N392" s="141">
        <v>4.5562253904194341</v>
      </c>
      <c r="O392" s="141">
        <v>4.5562253904194332</v>
      </c>
      <c r="P392" s="141">
        <v>4.5562253904194341</v>
      </c>
      <c r="Q392" s="141">
        <v>4.556225390419435</v>
      </c>
      <c r="R392" s="142">
        <v>4.556225390419435</v>
      </c>
      <c r="S392" s="141">
        <v>4.5562253904194332</v>
      </c>
      <c r="T392" s="141">
        <v>4.556225390419435</v>
      </c>
      <c r="U392" s="141">
        <v>4.5562253904194341</v>
      </c>
      <c r="V392" s="141">
        <v>4.556225390419435</v>
      </c>
      <c r="W392" s="141">
        <v>4.5562253904194341</v>
      </c>
      <c r="X392" s="141">
        <v>4.5562253904194332</v>
      </c>
      <c r="Y392" s="141">
        <v>4.5562253904194341</v>
      </c>
      <c r="Z392" s="141">
        <v>4.5562253904194332</v>
      </c>
      <c r="AA392" s="141">
        <v>4.5562253904194341</v>
      </c>
      <c r="AB392" s="141">
        <v>4.556225390419435</v>
      </c>
      <c r="AC392" s="141">
        <v>4.556225390419435</v>
      </c>
      <c r="AD392" s="141">
        <v>4.5562253904194332</v>
      </c>
      <c r="AE392" s="141">
        <v>4.556225390419435</v>
      </c>
      <c r="AF392" s="141">
        <v>4.5562253904194341</v>
      </c>
      <c r="AG392" s="141">
        <v>4.5562253904194341</v>
      </c>
      <c r="AH392" s="141">
        <v>4.5562253904194332</v>
      </c>
      <c r="AI392" s="141">
        <v>4.5562253904194341</v>
      </c>
      <c r="AJ392" s="141">
        <v>4.556225390419435</v>
      </c>
      <c r="AK392" s="141">
        <v>4.556225390419435</v>
      </c>
      <c r="AL392" s="141">
        <v>4.5562253904194341</v>
      </c>
      <c r="AM392" s="141">
        <v>4.5562253904194332</v>
      </c>
      <c r="AN392" s="141">
        <v>4.556225390419435</v>
      </c>
      <c r="AO392" s="141">
        <v>4.5562253904194341</v>
      </c>
      <c r="AP392" s="140">
        <v>4.5562253904194341</v>
      </c>
    </row>
    <row r="393" spans="2:42" x14ac:dyDescent="0.35">
      <c r="B393" s="128"/>
      <c r="C393" s="128" t="s">
        <v>2267</v>
      </c>
      <c r="D393" s="140">
        <v>0</v>
      </c>
      <c r="E393" s="141">
        <v>0</v>
      </c>
      <c r="F393" s="141">
        <v>0</v>
      </c>
      <c r="G393" s="141">
        <v>0</v>
      </c>
      <c r="H393" s="141">
        <v>0</v>
      </c>
      <c r="I393" s="141">
        <v>4.5562253904194323</v>
      </c>
      <c r="J393" s="141">
        <v>4.556225390419435</v>
      </c>
      <c r="K393" s="141">
        <v>4.5562253904194332</v>
      </c>
      <c r="L393" s="141">
        <v>4.5562253904194332</v>
      </c>
      <c r="M393" s="141">
        <v>4.5562253904194332</v>
      </c>
      <c r="N393" s="141">
        <v>4.5562253904194341</v>
      </c>
      <c r="O393" s="141">
        <v>4.5562253904194341</v>
      </c>
      <c r="P393" s="141">
        <v>4.5562253904194332</v>
      </c>
      <c r="Q393" s="141">
        <v>4.556225390419435</v>
      </c>
      <c r="R393" s="142">
        <v>4.5562253904194341</v>
      </c>
      <c r="S393" s="141">
        <v>4.5562253904194332</v>
      </c>
      <c r="T393" s="141">
        <v>4.5562253904194332</v>
      </c>
      <c r="U393" s="141">
        <v>4.5562253904194341</v>
      </c>
      <c r="V393" s="141">
        <v>4.5562253904194332</v>
      </c>
      <c r="W393" s="141">
        <v>4.5562253904194341</v>
      </c>
      <c r="X393" s="141">
        <v>4.5562253904194341</v>
      </c>
      <c r="Y393" s="141">
        <v>4.5562253904194323</v>
      </c>
      <c r="Z393" s="141">
        <v>4.5562253904194341</v>
      </c>
      <c r="AA393" s="141">
        <v>4.5562253904194341</v>
      </c>
      <c r="AB393" s="141">
        <v>4.5562253904194332</v>
      </c>
      <c r="AC393" s="141">
        <v>4.5562253904194332</v>
      </c>
      <c r="AD393" s="141">
        <v>4.5562253904194341</v>
      </c>
      <c r="AE393" s="141">
        <v>4.5562253904194341</v>
      </c>
      <c r="AF393" s="141">
        <v>4.5562253904194341</v>
      </c>
      <c r="AG393" s="141">
        <v>4.5562253904194341</v>
      </c>
      <c r="AH393" s="141">
        <v>4.5562253904194341</v>
      </c>
      <c r="AI393" s="141">
        <v>4.5562253904194332</v>
      </c>
      <c r="AJ393" s="141">
        <v>4.5562253904194314</v>
      </c>
      <c r="AK393" s="141">
        <v>4.5562253904194332</v>
      </c>
      <c r="AL393" s="141">
        <v>4.5562253904194341</v>
      </c>
      <c r="AM393" s="141">
        <v>4.5562253904194341</v>
      </c>
      <c r="AN393" s="141">
        <v>4.5562253904194323</v>
      </c>
      <c r="AO393" s="141">
        <v>4.5562253904194332</v>
      </c>
      <c r="AP393" s="140">
        <v>4.5562253904194341</v>
      </c>
    </row>
    <row r="394" spans="2:42" x14ac:dyDescent="0.35">
      <c r="B394" s="128"/>
      <c r="C394" s="128" t="s">
        <v>2266</v>
      </c>
      <c r="D394" s="140">
        <v>0</v>
      </c>
      <c r="E394" s="141">
        <v>0</v>
      </c>
      <c r="F394" s="141">
        <v>0</v>
      </c>
      <c r="G394" s="141">
        <v>0</v>
      </c>
      <c r="H394" s="141">
        <v>0</v>
      </c>
      <c r="I394" s="141">
        <v>3.2544467074424532</v>
      </c>
      <c r="J394" s="141">
        <v>3.2544467074424537</v>
      </c>
      <c r="K394" s="141">
        <v>3.905336048930943</v>
      </c>
      <c r="L394" s="141">
        <v>3.9053360489309434</v>
      </c>
      <c r="M394" s="141">
        <v>3.9053360489309439</v>
      </c>
      <c r="N394" s="141">
        <v>4.5562253904194341</v>
      </c>
      <c r="O394" s="141">
        <v>4.5562253904194332</v>
      </c>
      <c r="P394" s="141">
        <v>4.5562253904194332</v>
      </c>
      <c r="Q394" s="141">
        <v>4.5562253904194332</v>
      </c>
      <c r="R394" s="142">
        <v>4.5562253904194332</v>
      </c>
      <c r="S394" s="141">
        <v>4.5562253904194341</v>
      </c>
      <c r="T394" s="141">
        <v>4.5562253904194341</v>
      </c>
      <c r="U394" s="141">
        <v>4.5562253904194332</v>
      </c>
      <c r="V394" s="141">
        <v>4.5562253904194341</v>
      </c>
      <c r="W394" s="141">
        <v>4.5562253904194323</v>
      </c>
      <c r="X394" s="141">
        <v>4.556225390419435</v>
      </c>
      <c r="Y394" s="141">
        <v>4.5562253904194341</v>
      </c>
      <c r="Z394" s="141">
        <v>4.5562253904194332</v>
      </c>
      <c r="AA394" s="141">
        <v>4.5562253904194332</v>
      </c>
      <c r="AB394" s="141">
        <v>4.5562253904194341</v>
      </c>
      <c r="AC394" s="141">
        <v>4.5562253904194341</v>
      </c>
      <c r="AD394" s="141">
        <v>4.5562253904194341</v>
      </c>
      <c r="AE394" s="141">
        <v>4.5562253904194323</v>
      </c>
      <c r="AF394" s="141">
        <v>4.556225390419435</v>
      </c>
      <c r="AG394" s="141">
        <v>4.5562253904194341</v>
      </c>
      <c r="AH394" s="141">
        <v>4.5562253904194341</v>
      </c>
      <c r="AI394" s="141">
        <v>4.5562253904194341</v>
      </c>
      <c r="AJ394" s="141">
        <v>4.5562253904194341</v>
      </c>
      <c r="AK394" s="141">
        <v>4.5562253904194341</v>
      </c>
      <c r="AL394" s="141">
        <v>4.556225390419435</v>
      </c>
      <c r="AM394" s="141">
        <v>4.5562253904194341</v>
      </c>
      <c r="AN394" s="141">
        <v>4.556225390419435</v>
      </c>
      <c r="AO394" s="141">
        <v>4.5562253904194332</v>
      </c>
      <c r="AP394" s="140">
        <v>4.5562253904194341</v>
      </c>
    </row>
    <row r="395" spans="2:42" x14ac:dyDescent="0.35">
      <c r="B395" s="128"/>
      <c r="C395" s="128" t="s">
        <v>2268</v>
      </c>
      <c r="D395" s="140">
        <v>0</v>
      </c>
      <c r="E395" s="141">
        <v>0</v>
      </c>
      <c r="F395" s="141">
        <v>0</v>
      </c>
      <c r="G395" s="141">
        <v>0</v>
      </c>
      <c r="H395" s="141">
        <v>0</v>
      </c>
      <c r="I395" s="141">
        <v>4.5562253904194332</v>
      </c>
      <c r="J395" s="141">
        <v>4.5562253904194332</v>
      </c>
      <c r="K395" s="141">
        <v>4.5562253904194341</v>
      </c>
      <c r="L395" s="141">
        <v>4.5562253904194341</v>
      </c>
      <c r="M395" s="141">
        <v>4.5562253904194341</v>
      </c>
      <c r="N395" s="141">
        <v>4.5562253904194332</v>
      </c>
      <c r="O395" s="141">
        <v>4.5562253904194341</v>
      </c>
      <c r="P395" s="141">
        <v>4.5562253904194323</v>
      </c>
      <c r="Q395" s="141">
        <v>4.5562253904194323</v>
      </c>
      <c r="R395" s="142">
        <v>4.5562253904194332</v>
      </c>
      <c r="S395" s="141">
        <v>4.5562253904194332</v>
      </c>
      <c r="T395" s="141">
        <v>4.5562253904194332</v>
      </c>
      <c r="U395" s="141">
        <v>4.5562253904194341</v>
      </c>
      <c r="V395" s="141">
        <v>4.5562253904194341</v>
      </c>
      <c r="W395" s="141">
        <v>4.5562253904194341</v>
      </c>
      <c r="X395" s="141">
        <v>4.5562253904194323</v>
      </c>
      <c r="Y395" s="141">
        <v>4.5562253904194332</v>
      </c>
      <c r="Z395" s="141">
        <v>4.5562253904194341</v>
      </c>
      <c r="AA395" s="141">
        <v>4.5562253904194341</v>
      </c>
      <c r="AB395" s="141">
        <v>4.5562253904194332</v>
      </c>
      <c r="AC395" s="141">
        <v>4.5562253904194332</v>
      </c>
      <c r="AD395" s="141">
        <v>4.5562253904194323</v>
      </c>
      <c r="AE395" s="141">
        <v>4.5562253904194341</v>
      </c>
      <c r="AF395" s="141">
        <v>4.5562253904194341</v>
      </c>
      <c r="AG395" s="141">
        <v>4.5562253904194341</v>
      </c>
      <c r="AH395" s="141">
        <v>4.556225390419435</v>
      </c>
      <c r="AI395" s="141">
        <v>4.5562253904194332</v>
      </c>
      <c r="AJ395" s="141">
        <v>4.5562253904194323</v>
      </c>
      <c r="AK395" s="141">
        <v>4.5562253904194341</v>
      </c>
      <c r="AL395" s="141">
        <v>4.5562253904194341</v>
      </c>
      <c r="AM395" s="141">
        <v>4.5562253904194332</v>
      </c>
      <c r="AN395" s="141">
        <v>4.5562253904194332</v>
      </c>
      <c r="AO395" s="141">
        <v>4.5562253904194341</v>
      </c>
      <c r="AP395" s="140">
        <v>4.5562253904194332</v>
      </c>
    </row>
    <row r="396" spans="2:42" x14ac:dyDescent="0.35">
      <c r="B396" s="128"/>
      <c r="C396" s="128" t="s">
        <v>2269</v>
      </c>
      <c r="D396" s="140">
        <v>0</v>
      </c>
      <c r="E396" s="141">
        <v>0</v>
      </c>
      <c r="F396" s="141">
        <v>0</v>
      </c>
      <c r="G396" s="141">
        <v>0</v>
      </c>
      <c r="H396" s="141">
        <v>0</v>
      </c>
      <c r="I396" s="141">
        <v>3.9053360489309425</v>
      </c>
      <c r="J396" s="141">
        <v>3.9053360489309439</v>
      </c>
      <c r="K396" s="141">
        <v>4.5562253904194341</v>
      </c>
      <c r="L396" s="141">
        <v>4.5562253904194314</v>
      </c>
      <c r="M396" s="141">
        <v>4.5562253904194323</v>
      </c>
      <c r="N396" s="141">
        <v>4.5562253904194341</v>
      </c>
      <c r="O396" s="141">
        <v>4.5562253904194332</v>
      </c>
      <c r="P396" s="141">
        <v>4.5562253904194332</v>
      </c>
      <c r="Q396" s="141">
        <v>4.5562253904194332</v>
      </c>
      <c r="R396" s="142">
        <v>4.5562253904194341</v>
      </c>
      <c r="S396" s="141">
        <v>4.5562253904194332</v>
      </c>
      <c r="T396" s="141">
        <v>4.5562253904194341</v>
      </c>
      <c r="U396" s="141">
        <v>4.5562253904194332</v>
      </c>
      <c r="V396" s="141">
        <v>4.5562253904194332</v>
      </c>
      <c r="W396" s="141">
        <v>4.5562253904194341</v>
      </c>
      <c r="X396" s="141">
        <v>4.5562253904194332</v>
      </c>
      <c r="Y396" s="141">
        <v>4.556225390419435</v>
      </c>
      <c r="Z396" s="141">
        <v>4.5562253904194341</v>
      </c>
      <c r="AA396" s="141">
        <v>4.5562253904194332</v>
      </c>
      <c r="AB396" s="141">
        <v>4.556225390419435</v>
      </c>
      <c r="AC396" s="141">
        <v>4.5562253904194341</v>
      </c>
      <c r="AD396" s="141">
        <v>4.5562253904194332</v>
      </c>
      <c r="AE396" s="141">
        <v>4.5562253904194332</v>
      </c>
      <c r="AF396" s="141">
        <v>4.5562253904194341</v>
      </c>
      <c r="AG396" s="141">
        <v>4.5562253904194341</v>
      </c>
      <c r="AH396" s="141">
        <v>4.5562253904194332</v>
      </c>
      <c r="AI396" s="141">
        <v>4.5562253904194323</v>
      </c>
      <c r="AJ396" s="141">
        <v>4.5562253904194332</v>
      </c>
      <c r="AK396" s="141">
        <v>4.5562253904194341</v>
      </c>
      <c r="AL396" s="141">
        <v>4.5562253904194332</v>
      </c>
      <c r="AM396" s="141">
        <v>4.5562253904194332</v>
      </c>
      <c r="AN396" s="141">
        <v>4.5562253904194341</v>
      </c>
      <c r="AO396" s="141">
        <v>4.5562253904194332</v>
      </c>
      <c r="AP396" s="140">
        <v>4.5562253904194341</v>
      </c>
    </row>
    <row r="397" spans="2:42" x14ac:dyDescent="0.35">
      <c r="B397" s="128"/>
      <c r="C397" s="128" t="s">
        <v>2270</v>
      </c>
      <c r="D397" s="140">
        <v>0</v>
      </c>
      <c r="E397" s="141">
        <v>0</v>
      </c>
      <c r="F397" s="141">
        <v>0</v>
      </c>
      <c r="G397" s="141">
        <v>0</v>
      </c>
      <c r="H397" s="141">
        <v>0</v>
      </c>
      <c r="I397" s="141">
        <v>4.5562253904194323</v>
      </c>
      <c r="J397" s="141">
        <v>4.556225390419435</v>
      </c>
      <c r="K397" s="141">
        <v>4.5562253904194341</v>
      </c>
      <c r="L397" s="141">
        <v>4.5562253904194341</v>
      </c>
      <c r="M397" s="141">
        <v>4.556225390419435</v>
      </c>
      <c r="N397" s="141">
        <v>4.5562253904194332</v>
      </c>
      <c r="O397" s="141">
        <v>4.5562253904194341</v>
      </c>
      <c r="P397" s="141">
        <v>4.5562253904194332</v>
      </c>
      <c r="Q397" s="141">
        <v>4.5562253904194332</v>
      </c>
      <c r="R397" s="142">
        <v>4.556225390419435</v>
      </c>
      <c r="S397" s="141">
        <v>4.5562253904194332</v>
      </c>
      <c r="T397" s="141">
        <v>4.5562253904194341</v>
      </c>
      <c r="U397" s="141">
        <v>4.5562253904194341</v>
      </c>
      <c r="V397" s="141">
        <v>4.5562253904194332</v>
      </c>
      <c r="W397" s="141">
        <v>4.5562253904194341</v>
      </c>
      <c r="X397" s="141">
        <v>4.5562253904194341</v>
      </c>
      <c r="Y397" s="141">
        <v>4.5562253904194341</v>
      </c>
      <c r="Z397" s="141">
        <v>4.5562253904194332</v>
      </c>
      <c r="AA397" s="141">
        <v>4.5562253904194332</v>
      </c>
      <c r="AB397" s="141">
        <v>4.5562253904194332</v>
      </c>
      <c r="AC397" s="141">
        <v>4.5562253904194341</v>
      </c>
      <c r="AD397" s="141">
        <v>4.556225390419435</v>
      </c>
      <c r="AE397" s="141">
        <v>4.5562253904194341</v>
      </c>
      <c r="AF397" s="141">
        <v>4.5562253904194341</v>
      </c>
      <c r="AG397" s="141">
        <v>4.5562253904194341</v>
      </c>
      <c r="AH397" s="141">
        <v>4.5562253904194341</v>
      </c>
      <c r="AI397" s="141">
        <v>4.5562253904194323</v>
      </c>
      <c r="AJ397" s="141">
        <v>4.5562253904194341</v>
      </c>
      <c r="AK397" s="141">
        <v>4.556225390419435</v>
      </c>
      <c r="AL397" s="141">
        <v>4.5562253904194341</v>
      </c>
      <c r="AM397" s="141">
        <v>4.5562253904194332</v>
      </c>
      <c r="AN397" s="141">
        <v>4.5562253904194359</v>
      </c>
      <c r="AO397" s="141">
        <v>4.5562253904194332</v>
      </c>
      <c r="AP397" s="140">
        <v>4.5562253904194332</v>
      </c>
    </row>
    <row r="398" spans="2:42" x14ac:dyDescent="0.35">
      <c r="B398" s="128"/>
      <c r="C398" s="128" t="s">
        <v>2314</v>
      </c>
      <c r="D398" s="140">
        <v>0</v>
      </c>
      <c r="E398" s="141">
        <v>0</v>
      </c>
      <c r="F398" s="141">
        <v>0</v>
      </c>
      <c r="G398" s="141">
        <v>0</v>
      </c>
      <c r="H398" s="141">
        <v>0</v>
      </c>
      <c r="I398" s="141">
        <v>0</v>
      </c>
      <c r="J398" s="141">
        <v>3.2544467074424532</v>
      </c>
      <c r="K398" s="141">
        <v>3.2544467074424523</v>
      </c>
      <c r="L398" s="141">
        <v>3.9053360489309443</v>
      </c>
      <c r="M398" s="141">
        <v>3.905336048930943</v>
      </c>
      <c r="N398" s="141">
        <v>4.5562253904194332</v>
      </c>
      <c r="O398" s="141">
        <v>4.5562253904194332</v>
      </c>
      <c r="P398" s="141">
        <v>4.5562253904194341</v>
      </c>
      <c r="Q398" s="141">
        <v>4.5562253904194341</v>
      </c>
      <c r="R398" s="142">
        <v>4.556225390419435</v>
      </c>
      <c r="S398" s="141">
        <v>4.5562253904194341</v>
      </c>
      <c r="T398" s="141">
        <v>4.5562253904194323</v>
      </c>
      <c r="U398" s="141">
        <v>4.5562253904194332</v>
      </c>
      <c r="V398" s="141">
        <v>4.5562253904194341</v>
      </c>
      <c r="W398" s="141">
        <v>4.5562253904194341</v>
      </c>
      <c r="X398" s="141">
        <v>4.5562253904194341</v>
      </c>
      <c r="Y398" s="141">
        <v>4.5562253904194332</v>
      </c>
      <c r="Z398" s="141">
        <v>4.556225390419435</v>
      </c>
      <c r="AA398" s="141">
        <v>4.5562253904194323</v>
      </c>
      <c r="AB398" s="141">
        <v>4.556225390419435</v>
      </c>
      <c r="AC398" s="141">
        <v>4.5562253904194332</v>
      </c>
      <c r="AD398" s="141">
        <v>4.556225390419435</v>
      </c>
      <c r="AE398" s="141">
        <v>4.5562253904194341</v>
      </c>
      <c r="AF398" s="141">
        <v>4.5562253904194332</v>
      </c>
      <c r="AG398" s="141">
        <v>4.5562253904194332</v>
      </c>
      <c r="AH398" s="141">
        <v>4.5562253904194332</v>
      </c>
      <c r="AI398" s="141">
        <v>4.5562253904194341</v>
      </c>
      <c r="AJ398" s="141">
        <v>4.5562253904194341</v>
      </c>
      <c r="AK398" s="141">
        <v>4.5562253904194341</v>
      </c>
      <c r="AL398" s="141">
        <v>4.5562253904194323</v>
      </c>
      <c r="AM398" s="141">
        <v>4.5562253904194323</v>
      </c>
      <c r="AN398" s="141">
        <v>4.5562253904194332</v>
      </c>
      <c r="AO398" s="141">
        <v>4.556225390419435</v>
      </c>
      <c r="AP398" s="140">
        <v>4.5562253904194332</v>
      </c>
    </row>
    <row r="399" spans="2:42" x14ac:dyDescent="0.35">
      <c r="B399" s="128"/>
      <c r="C399" s="128" t="s">
        <v>2271</v>
      </c>
      <c r="D399" s="140">
        <v>0</v>
      </c>
      <c r="E399" s="141">
        <v>0</v>
      </c>
      <c r="F399" s="141">
        <v>0</v>
      </c>
      <c r="G399" s="141">
        <v>0</v>
      </c>
      <c r="H399" s="141">
        <v>0</v>
      </c>
      <c r="I399" s="141">
        <v>0</v>
      </c>
      <c r="J399" s="141">
        <v>3.2544467074424532</v>
      </c>
      <c r="K399" s="141">
        <v>3.2544467074424523</v>
      </c>
      <c r="L399" s="141">
        <v>3.905336048930943</v>
      </c>
      <c r="M399" s="141">
        <v>3.9053360489309425</v>
      </c>
      <c r="N399" s="141">
        <v>4.5562253904194332</v>
      </c>
      <c r="O399" s="141">
        <v>4.5562253904194341</v>
      </c>
      <c r="P399" s="141">
        <v>4.5562253904194359</v>
      </c>
      <c r="Q399" s="141">
        <v>4.556225390419435</v>
      </c>
      <c r="R399" s="142">
        <v>4.5562253904194332</v>
      </c>
      <c r="S399" s="141">
        <v>4.5562253904194341</v>
      </c>
      <c r="T399" s="141">
        <v>4.556225390419435</v>
      </c>
      <c r="U399" s="141">
        <v>4.5562253904194332</v>
      </c>
      <c r="V399" s="141">
        <v>4.5562253904194341</v>
      </c>
      <c r="W399" s="141">
        <v>4.5562253904194341</v>
      </c>
      <c r="X399" s="141">
        <v>4.5562253904194323</v>
      </c>
      <c r="Y399" s="141">
        <v>4.5562253904194341</v>
      </c>
      <c r="Z399" s="141">
        <v>4.5562253904194341</v>
      </c>
      <c r="AA399" s="141">
        <v>4.5562253904194341</v>
      </c>
      <c r="AB399" s="141">
        <v>4.5562253904194341</v>
      </c>
      <c r="AC399" s="141">
        <v>4.5562253904194341</v>
      </c>
      <c r="AD399" s="141">
        <v>4.5562253904194332</v>
      </c>
      <c r="AE399" s="141">
        <v>4.5562253904194332</v>
      </c>
      <c r="AF399" s="141">
        <v>4.5562253904194332</v>
      </c>
      <c r="AG399" s="141">
        <v>4.556225390419435</v>
      </c>
      <c r="AH399" s="141">
        <v>4.5562253904194341</v>
      </c>
      <c r="AI399" s="141">
        <v>4.5562253904194323</v>
      </c>
      <c r="AJ399" s="141">
        <v>4.5562253904194341</v>
      </c>
      <c r="AK399" s="141">
        <v>4.556225390419435</v>
      </c>
      <c r="AL399" s="141">
        <v>4.5562253904194332</v>
      </c>
      <c r="AM399" s="141">
        <v>4.5562253904194332</v>
      </c>
      <c r="AN399" s="141">
        <v>4.5562253904194341</v>
      </c>
      <c r="AO399" s="141">
        <v>4.5562253904194341</v>
      </c>
      <c r="AP399" s="140">
        <v>4.5562253904194341</v>
      </c>
    </row>
    <row r="400" spans="2:42" x14ac:dyDescent="0.35">
      <c r="B400" s="128"/>
      <c r="C400" s="128" t="s">
        <v>2272</v>
      </c>
      <c r="D400" s="140">
        <v>0</v>
      </c>
      <c r="E400" s="141">
        <v>0</v>
      </c>
      <c r="F400" s="141">
        <v>0</v>
      </c>
      <c r="G400" s="141">
        <v>0</v>
      </c>
      <c r="H400" s="141">
        <v>0</v>
      </c>
      <c r="I400" s="141">
        <v>3.2544467074424523</v>
      </c>
      <c r="J400" s="141">
        <v>3.2544467074424532</v>
      </c>
      <c r="K400" s="141">
        <v>3.905336048930943</v>
      </c>
      <c r="L400" s="141">
        <v>3.9053360489309434</v>
      </c>
      <c r="M400" s="141">
        <v>4.5562253904194341</v>
      </c>
      <c r="N400" s="141">
        <v>4.5562253904194332</v>
      </c>
      <c r="O400" s="141">
        <v>4.5562253904194332</v>
      </c>
      <c r="P400" s="141">
        <v>4.5562253904194341</v>
      </c>
      <c r="Q400" s="141">
        <v>4.5562253904194341</v>
      </c>
      <c r="R400" s="142">
        <v>4.556225390419435</v>
      </c>
      <c r="S400" s="141">
        <v>4.5562253904194332</v>
      </c>
      <c r="T400" s="141">
        <v>4.5562253904194332</v>
      </c>
      <c r="U400" s="141">
        <v>4.5562253904194332</v>
      </c>
      <c r="V400" s="141">
        <v>4.5562253904194341</v>
      </c>
      <c r="W400" s="141">
        <v>4.5562253904194341</v>
      </c>
      <c r="X400" s="141">
        <v>4.5562253904194359</v>
      </c>
      <c r="Y400" s="141">
        <v>4.5562253904194341</v>
      </c>
      <c r="Z400" s="141">
        <v>4.556225390419435</v>
      </c>
      <c r="AA400" s="141">
        <v>4.5562253904194332</v>
      </c>
      <c r="AB400" s="141">
        <v>4.556225390419435</v>
      </c>
      <c r="AC400" s="141">
        <v>4.556225390419435</v>
      </c>
      <c r="AD400" s="141">
        <v>4.5562253904194341</v>
      </c>
      <c r="AE400" s="141">
        <v>4.5562253904194323</v>
      </c>
      <c r="AF400" s="141">
        <v>4.5562253904194323</v>
      </c>
      <c r="AG400" s="141">
        <v>4.5562253904194341</v>
      </c>
      <c r="AH400" s="141">
        <v>4.5562253904194332</v>
      </c>
      <c r="AI400" s="141">
        <v>4.5562253904194341</v>
      </c>
      <c r="AJ400" s="141">
        <v>4.5562253904194341</v>
      </c>
      <c r="AK400" s="141">
        <v>4.5562253904194323</v>
      </c>
      <c r="AL400" s="141">
        <v>4.5562253904194332</v>
      </c>
      <c r="AM400" s="141">
        <v>4.5562253904194323</v>
      </c>
      <c r="AN400" s="141">
        <v>4.5562253904194341</v>
      </c>
      <c r="AO400" s="141">
        <v>4.556225390419435</v>
      </c>
      <c r="AP400" s="140">
        <v>4.5562253904194341</v>
      </c>
    </row>
    <row r="401" spans="2:42" x14ac:dyDescent="0.35">
      <c r="B401" s="128"/>
      <c r="C401" s="128" t="s">
        <v>2273</v>
      </c>
      <c r="D401" s="140">
        <v>0</v>
      </c>
      <c r="E401" s="141">
        <v>0</v>
      </c>
      <c r="F401" s="141">
        <v>0</v>
      </c>
      <c r="G401" s="141">
        <v>0</v>
      </c>
      <c r="H401" s="141">
        <v>0</v>
      </c>
      <c r="I401" s="141">
        <v>3.2544467074424532</v>
      </c>
      <c r="J401" s="141">
        <v>3.2544467074424532</v>
      </c>
      <c r="K401" s="141">
        <v>3.9053360489309439</v>
      </c>
      <c r="L401" s="141">
        <v>3.905336048930943</v>
      </c>
      <c r="M401" s="141">
        <v>3.9053360489309434</v>
      </c>
      <c r="N401" s="141">
        <v>4.5562253904194332</v>
      </c>
      <c r="O401" s="141">
        <v>4.5562253904194332</v>
      </c>
      <c r="P401" s="141">
        <v>4.5562253904194332</v>
      </c>
      <c r="Q401" s="141">
        <v>4.556225390419435</v>
      </c>
      <c r="R401" s="142">
        <v>4.5562253904194341</v>
      </c>
      <c r="S401" s="141">
        <v>4.5562253904194341</v>
      </c>
      <c r="T401" s="141">
        <v>4.556225390419435</v>
      </c>
      <c r="U401" s="141">
        <v>4.5562253904194341</v>
      </c>
      <c r="V401" s="141">
        <v>4.5562253904194341</v>
      </c>
      <c r="W401" s="141">
        <v>4.5562253904194332</v>
      </c>
      <c r="X401" s="141">
        <v>4.5562253904194332</v>
      </c>
      <c r="Y401" s="141">
        <v>4.5562253904194341</v>
      </c>
      <c r="Z401" s="141">
        <v>4.5562253904194341</v>
      </c>
      <c r="AA401" s="141">
        <v>4.5562253904194341</v>
      </c>
      <c r="AB401" s="141">
        <v>4.5562253904194332</v>
      </c>
      <c r="AC401" s="141">
        <v>4.5562253904194341</v>
      </c>
      <c r="AD401" s="141">
        <v>4.5562253904194332</v>
      </c>
      <c r="AE401" s="141">
        <v>4.5562253904194332</v>
      </c>
      <c r="AF401" s="141">
        <v>4.5562253904194332</v>
      </c>
      <c r="AG401" s="141">
        <v>4.5562253904194332</v>
      </c>
      <c r="AH401" s="141">
        <v>4.5562253904194332</v>
      </c>
      <c r="AI401" s="141">
        <v>4.556225390419435</v>
      </c>
      <c r="AJ401" s="141">
        <v>4.5562253904194332</v>
      </c>
      <c r="AK401" s="141">
        <v>4.5562253904194341</v>
      </c>
      <c r="AL401" s="141">
        <v>4.5562253904194332</v>
      </c>
      <c r="AM401" s="141">
        <v>4.5562253904194332</v>
      </c>
      <c r="AN401" s="141">
        <v>4.5562253904194341</v>
      </c>
      <c r="AO401" s="141">
        <v>4.5562253904194341</v>
      </c>
      <c r="AP401" s="140">
        <v>4.5562253904194332</v>
      </c>
    </row>
    <row r="402" spans="2:42" x14ac:dyDescent="0.35">
      <c r="B402" s="128"/>
      <c r="C402" s="128" t="s">
        <v>2274</v>
      </c>
      <c r="D402" s="140">
        <v>0</v>
      </c>
      <c r="E402" s="141">
        <v>0</v>
      </c>
      <c r="F402" s="141">
        <v>0</v>
      </c>
      <c r="G402" s="141">
        <v>0</v>
      </c>
      <c r="H402" s="141">
        <v>0</v>
      </c>
      <c r="I402" s="141">
        <v>3.2544467074424528</v>
      </c>
      <c r="J402" s="141">
        <v>3.2544467074424528</v>
      </c>
      <c r="K402" s="141">
        <v>3.2544467074424519</v>
      </c>
      <c r="L402" s="141">
        <v>3.9053360489309425</v>
      </c>
      <c r="M402" s="141">
        <v>3.905336048930943</v>
      </c>
      <c r="N402" s="141">
        <v>4.5562253904194332</v>
      </c>
      <c r="O402" s="141">
        <v>4.556225390419435</v>
      </c>
      <c r="P402" s="141">
        <v>4.556225390419435</v>
      </c>
      <c r="Q402" s="141">
        <v>4.5562253904194341</v>
      </c>
      <c r="R402" s="142">
        <v>4.5562253904194341</v>
      </c>
      <c r="S402" s="141">
        <v>4.5562253904194341</v>
      </c>
      <c r="T402" s="141">
        <v>4.5562253904194341</v>
      </c>
      <c r="U402" s="141">
        <v>4.5562253904194323</v>
      </c>
      <c r="V402" s="141">
        <v>4.5562253904194341</v>
      </c>
      <c r="W402" s="141">
        <v>4.556225390419435</v>
      </c>
      <c r="X402" s="141">
        <v>4.556225390419435</v>
      </c>
      <c r="Y402" s="141">
        <v>4.5562253904194341</v>
      </c>
      <c r="Z402" s="141">
        <v>4.5562253904194359</v>
      </c>
      <c r="AA402" s="141">
        <v>4.5562253904194341</v>
      </c>
      <c r="AB402" s="141">
        <v>4.5562253904194332</v>
      </c>
      <c r="AC402" s="141">
        <v>4.5562253904194332</v>
      </c>
      <c r="AD402" s="141">
        <v>4.5562253904194341</v>
      </c>
      <c r="AE402" s="141">
        <v>4.5562253904194332</v>
      </c>
      <c r="AF402" s="141">
        <v>4.5562253904194323</v>
      </c>
      <c r="AG402" s="141">
        <v>4.5562253904194323</v>
      </c>
      <c r="AH402" s="141">
        <v>4.5562253904194332</v>
      </c>
      <c r="AI402" s="141">
        <v>4.5562253904194341</v>
      </c>
      <c r="AJ402" s="141">
        <v>4.556225390419435</v>
      </c>
      <c r="AK402" s="141">
        <v>4.5562253904194332</v>
      </c>
      <c r="AL402" s="141">
        <v>4.5562253904194341</v>
      </c>
      <c r="AM402" s="141">
        <v>4.5562253904194341</v>
      </c>
      <c r="AN402" s="141">
        <v>4.5562253904194332</v>
      </c>
      <c r="AO402" s="141">
        <v>4.5562253904194341</v>
      </c>
      <c r="AP402" s="140">
        <v>4.5562253904194323</v>
      </c>
    </row>
    <row r="403" spans="2:42" x14ac:dyDescent="0.35">
      <c r="B403" s="128"/>
      <c r="C403" s="128" t="s">
        <v>2275</v>
      </c>
      <c r="D403" s="140">
        <v>0</v>
      </c>
      <c r="E403" s="141">
        <v>0</v>
      </c>
      <c r="F403" s="141">
        <v>0</v>
      </c>
      <c r="G403" s="141">
        <v>0</v>
      </c>
      <c r="H403" s="141">
        <v>0</v>
      </c>
      <c r="I403" s="141">
        <v>3.9053360489309421</v>
      </c>
      <c r="J403" s="141">
        <v>3.905336048930943</v>
      </c>
      <c r="K403" s="141">
        <v>4.556225390419435</v>
      </c>
      <c r="L403" s="141">
        <v>4.5562253904194332</v>
      </c>
      <c r="M403" s="141">
        <v>4.5562253904194332</v>
      </c>
      <c r="N403" s="141">
        <v>4.5562253904194341</v>
      </c>
      <c r="O403" s="141">
        <v>4.556225390419435</v>
      </c>
      <c r="P403" s="141">
        <v>4.5562253904194332</v>
      </c>
      <c r="Q403" s="141">
        <v>4.5562253904194332</v>
      </c>
      <c r="R403" s="142">
        <v>4.556225390419435</v>
      </c>
      <c r="S403" s="141">
        <v>4.556225390419435</v>
      </c>
      <c r="T403" s="141">
        <v>4.5562253904194341</v>
      </c>
      <c r="U403" s="141">
        <v>4.556225390419435</v>
      </c>
      <c r="V403" s="141">
        <v>4.556225390419435</v>
      </c>
      <c r="W403" s="141">
        <v>4.5562253904194359</v>
      </c>
      <c r="X403" s="141">
        <v>4.5562253904194323</v>
      </c>
      <c r="Y403" s="141">
        <v>4.556225390419435</v>
      </c>
      <c r="Z403" s="141">
        <v>4.556225390419435</v>
      </c>
      <c r="AA403" s="141">
        <v>4.5562253904194341</v>
      </c>
      <c r="AB403" s="141">
        <v>4.5562253904194341</v>
      </c>
      <c r="AC403" s="141">
        <v>4.5562253904194341</v>
      </c>
      <c r="AD403" s="141">
        <v>4.5562253904194341</v>
      </c>
      <c r="AE403" s="141">
        <v>4.556225390419435</v>
      </c>
      <c r="AF403" s="141">
        <v>4.556225390419435</v>
      </c>
      <c r="AG403" s="141">
        <v>4.5562253904194341</v>
      </c>
      <c r="AH403" s="141">
        <v>4.556225390419435</v>
      </c>
      <c r="AI403" s="141">
        <v>4.5562253904194332</v>
      </c>
      <c r="AJ403" s="141">
        <v>4.5562253904194323</v>
      </c>
      <c r="AK403" s="141">
        <v>4.5562253904194332</v>
      </c>
      <c r="AL403" s="141">
        <v>4.5562253904194323</v>
      </c>
      <c r="AM403" s="141">
        <v>4.5562253904194332</v>
      </c>
      <c r="AN403" s="141">
        <v>4.5562253904194332</v>
      </c>
      <c r="AO403" s="141">
        <v>4.556225390419435</v>
      </c>
      <c r="AP403" s="140">
        <v>4.5562253904194332</v>
      </c>
    </row>
    <row r="404" spans="2:42" x14ac:dyDescent="0.35">
      <c r="B404" s="128"/>
      <c r="C404" s="128" t="s">
        <v>2276</v>
      </c>
      <c r="D404" s="140">
        <v>0</v>
      </c>
      <c r="E404" s="141">
        <v>0</v>
      </c>
      <c r="F404" s="141">
        <v>0</v>
      </c>
      <c r="G404" s="141">
        <v>0</v>
      </c>
      <c r="H404" s="141">
        <v>0</v>
      </c>
      <c r="I404" s="141">
        <v>3.905336048930943</v>
      </c>
      <c r="J404" s="141">
        <v>4.5562253904194332</v>
      </c>
      <c r="K404" s="141">
        <v>4.5562253904194341</v>
      </c>
      <c r="L404" s="141">
        <v>4.5562253904194341</v>
      </c>
      <c r="M404" s="141">
        <v>4.5562253904194341</v>
      </c>
      <c r="N404" s="141">
        <v>4.556225390419435</v>
      </c>
      <c r="O404" s="141">
        <v>4.5562253904194341</v>
      </c>
      <c r="P404" s="141">
        <v>4.5562253904194332</v>
      </c>
      <c r="Q404" s="141">
        <v>4.5562253904194341</v>
      </c>
      <c r="R404" s="142">
        <v>4.5562253904194341</v>
      </c>
      <c r="S404" s="141">
        <v>4.556225390419435</v>
      </c>
      <c r="T404" s="141">
        <v>4.5562253904194341</v>
      </c>
      <c r="U404" s="141">
        <v>4.5562253904194341</v>
      </c>
      <c r="V404" s="141">
        <v>4.5562253904194332</v>
      </c>
      <c r="W404" s="141">
        <v>4.5562253904194341</v>
      </c>
      <c r="X404" s="141">
        <v>4.5562253904194332</v>
      </c>
      <c r="Y404" s="141">
        <v>4.556225390419435</v>
      </c>
      <c r="Z404" s="141">
        <v>4.5562253904194341</v>
      </c>
      <c r="AA404" s="141">
        <v>4.5562253904194341</v>
      </c>
      <c r="AB404" s="141">
        <v>4.5562253904194341</v>
      </c>
      <c r="AC404" s="141">
        <v>4.5562253904194341</v>
      </c>
      <c r="AD404" s="141">
        <v>4.5562253904194341</v>
      </c>
      <c r="AE404" s="141">
        <v>4.556225390419435</v>
      </c>
      <c r="AF404" s="141">
        <v>4.5562253904194332</v>
      </c>
      <c r="AG404" s="141">
        <v>4.5562253904194332</v>
      </c>
      <c r="AH404" s="141">
        <v>4.5562253904194341</v>
      </c>
      <c r="AI404" s="141">
        <v>4.5562253904194341</v>
      </c>
      <c r="AJ404" s="141">
        <v>4.5562253904194341</v>
      </c>
      <c r="AK404" s="141">
        <v>4.5562253904194341</v>
      </c>
      <c r="AL404" s="141">
        <v>4.556225390419435</v>
      </c>
      <c r="AM404" s="141">
        <v>4.5562253904194341</v>
      </c>
      <c r="AN404" s="141">
        <v>4.5562253904194332</v>
      </c>
      <c r="AO404" s="141">
        <v>4.5562253904194359</v>
      </c>
      <c r="AP404" s="140">
        <v>4.5562253904194341</v>
      </c>
    </row>
    <row r="405" spans="2:42" x14ac:dyDescent="0.35">
      <c r="B405" s="128"/>
      <c r="C405" s="128" t="s">
        <v>2277</v>
      </c>
      <c r="D405" s="140">
        <v>0</v>
      </c>
      <c r="E405" s="141">
        <v>0</v>
      </c>
      <c r="F405" s="141">
        <v>0</v>
      </c>
      <c r="G405" s="141">
        <v>0</v>
      </c>
      <c r="H405" s="141">
        <v>0</v>
      </c>
      <c r="I405" s="141">
        <v>3.905336048930943</v>
      </c>
      <c r="J405" s="141">
        <v>3.9053360489309434</v>
      </c>
      <c r="K405" s="141">
        <v>3.905336048930943</v>
      </c>
      <c r="L405" s="141">
        <v>4.5562253904194341</v>
      </c>
      <c r="M405" s="141">
        <v>4.5562253904194341</v>
      </c>
      <c r="N405" s="141">
        <v>4.5562253904194332</v>
      </c>
      <c r="O405" s="141">
        <v>4.5562253904194341</v>
      </c>
      <c r="P405" s="141">
        <v>4.5562253904194341</v>
      </c>
      <c r="Q405" s="141">
        <v>4.5562253904194341</v>
      </c>
      <c r="R405" s="142">
        <v>4.5562253904194332</v>
      </c>
      <c r="S405" s="141">
        <v>4.5562253904194323</v>
      </c>
      <c r="T405" s="141">
        <v>4.5562253904194341</v>
      </c>
      <c r="U405" s="141">
        <v>4.5562253904194332</v>
      </c>
      <c r="V405" s="141">
        <v>4.5562253904194323</v>
      </c>
      <c r="W405" s="141">
        <v>4.5562253904194332</v>
      </c>
      <c r="X405" s="141">
        <v>4.556225390419435</v>
      </c>
      <c r="Y405" s="141">
        <v>4.5562253904194332</v>
      </c>
      <c r="Z405" s="141">
        <v>4.5562253904194341</v>
      </c>
      <c r="AA405" s="141">
        <v>4.5562253904194332</v>
      </c>
      <c r="AB405" s="141">
        <v>4.5562253904194332</v>
      </c>
      <c r="AC405" s="141">
        <v>4.5562253904194323</v>
      </c>
      <c r="AD405" s="141">
        <v>4.5562253904194341</v>
      </c>
      <c r="AE405" s="141">
        <v>4.5562253904194332</v>
      </c>
      <c r="AF405" s="141">
        <v>4.5562253904194332</v>
      </c>
      <c r="AG405" s="141">
        <v>4.5562253904194341</v>
      </c>
      <c r="AH405" s="141">
        <v>4.5562253904194332</v>
      </c>
      <c r="AI405" s="141">
        <v>4.5562253904194332</v>
      </c>
      <c r="AJ405" s="141">
        <v>4.5562253904194341</v>
      </c>
      <c r="AK405" s="141">
        <v>4.5562253904194341</v>
      </c>
      <c r="AL405" s="141">
        <v>4.5562253904194341</v>
      </c>
      <c r="AM405" s="141">
        <v>4.5562253904194341</v>
      </c>
      <c r="AN405" s="141">
        <v>4.5562253904194332</v>
      </c>
      <c r="AO405" s="141">
        <v>4.5562253904194332</v>
      </c>
      <c r="AP405" s="140">
        <v>4.5562253904194341</v>
      </c>
    </row>
    <row r="406" spans="2:42" x14ac:dyDescent="0.35">
      <c r="B406" s="128"/>
      <c r="C406" s="128" t="s">
        <v>2278</v>
      </c>
      <c r="D406" s="140">
        <v>0</v>
      </c>
      <c r="E406" s="141">
        <v>0</v>
      </c>
      <c r="F406" s="141">
        <v>0</v>
      </c>
      <c r="G406" s="141">
        <v>0</v>
      </c>
      <c r="H406" s="141">
        <v>0</v>
      </c>
      <c r="I406" s="141">
        <v>4.5562253904194332</v>
      </c>
      <c r="J406" s="141">
        <v>4.5562253904194332</v>
      </c>
      <c r="K406" s="141">
        <v>4.556225390419435</v>
      </c>
      <c r="L406" s="141">
        <v>4.5562253904194332</v>
      </c>
      <c r="M406" s="141">
        <v>4.556225390419435</v>
      </c>
      <c r="N406" s="141">
        <v>4.5562253904194323</v>
      </c>
      <c r="O406" s="141">
        <v>4.5562253904194332</v>
      </c>
      <c r="P406" s="141">
        <v>4.5562253904194341</v>
      </c>
      <c r="Q406" s="141">
        <v>4.5562253904194341</v>
      </c>
      <c r="R406" s="142">
        <v>4.5562253904194332</v>
      </c>
      <c r="S406" s="141">
        <v>4.5562253904194323</v>
      </c>
      <c r="T406" s="141">
        <v>4.5562253904194341</v>
      </c>
      <c r="U406" s="141">
        <v>4.5562253904194341</v>
      </c>
      <c r="V406" s="141">
        <v>4.5562253904194332</v>
      </c>
      <c r="W406" s="141">
        <v>4.5562253904194323</v>
      </c>
      <c r="X406" s="141">
        <v>4.5562253904194332</v>
      </c>
      <c r="Y406" s="141">
        <v>4.5562253904194332</v>
      </c>
      <c r="Z406" s="141">
        <v>4.5562253904194359</v>
      </c>
      <c r="AA406" s="141">
        <v>4.5562253904194332</v>
      </c>
      <c r="AB406" s="141">
        <v>4.5562253904194341</v>
      </c>
      <c r="AC406" s="141">
        <v>4.5562253904194341</v>
      </c>
      <c r="AD406" s="141">
        <v>4.5562253904194332</v>
      </c>
      <c r="AE406" s="141">
        <v>4.5562253904194341</v>
      </c>
      <c r="AF406" s="141">
        <v>4.5562253904194341</v>
      </c>
      <c r="AG406" s="141">
        <v>4.5562253904194341</v>
      </c>
      <c r="AH406" s="141">
        <v>4.5562253904194323</v>
      </c>
      <c r="AI406" s="141">
        <v>4.5562253904194341</v>
      </c>
      <c r="AJ406" s="141">
        <v>4.556225390419435</v>
      </c>
      <c r="AK406" s="141">
        <v>4.556225390419435</v>
      </c>
      <c r="AL406" s="141">
        <v>4.5562253904194332</v>
      </c>
      <c r="AM406" s="141">
        <v>4.5562253904194341</v>
      </c>
      <c r="AN406" s="141">
        <v>4.5562253904194341</v>
      </c>
      <c r="AO406" s="141">
        <v>4.5562253904194341</v>
      </c>
      <c r="AP406" s="140">
        <v>4.556225390419435</v>
      </c>
    </row>
    <row r="407" spans="2:42" x14ac:dyDescent="0.35">
      <c r="B407" s="128"/>
      <c r="C407" s="128" t="s">
        <v>2279</v>
      </c>
      <c r="D407" s="140">
        <v>0</v>
      </c>
      <c r="E407" s="141">
        <v>0</v>
      </c>
      <c r="F407" s="141">
        <v>0</v>
      </c>
      <c r="G407" s="141">
        <v>0</v>
      </c>
      <c r="H407" s="141">
        <v>0</v>
      </c>
      <c r="I407" s="141">
        <v>3.2544467074424528</v>
      </c>
      <c r="J407" s="141">
        <v>3.2544467074424523</v>
      </c>
      <c r="K407" s="141">
        <v>3.2544467074424541</v>
      </c>
      <c r="L407" s="141">
        <v>3.9053360489309439</v>
      </c>
      <c r="M407" s="141">
        <v>3.9053360489309434</v>
      </c>
      <c r="N407" s="141">
        <v>4.5562253904194341</v>
      </c>
      <c r="O407" s="141">
        <v>4.5562253904194341</v>
      </c>
      <c r="P407" s="141">
        <v>4.5562253904194341</v>
      </c>
      <c r="Q407" s="141">
        <v>4.5562253904194332</v>
      </c>
      <c r="R407" s="142">
        <v>4.5562253904194332</v>
      </c>
      <c r="S407" s="141">
        <v>4.5562253904194332</v>
      </c>
      <c r="T407" s="141">
        <v>4.5562253904194341</v>
      </c>
      <c r="U407" s="141">
        <v>4.5562253904194341</v>
      </c>
      <c r="V407" s="141">
        <v>4.5562253904194341</v>
      </c>
      <c r="W407" s="141">
        <v>4.5562253904194323</v>
      </c>
      <c r="X407" s="141">
        <v>4.5562253904194332</v>
      </c>
      <c r="Y407" s="141">
        <v>4.5562253904194323</v>
      </c>
      <c r="Z407" s="141">
        <v>4.5562253904194332</v>
      </c>
      <c r="AA407" s="141">
        <v>4.5562253904194332</v>
      </c>
      <c r="AB407" s="141">
        <v>4.5562253904194341</v>
      </c>
      <c r="AC407" s="141">
        <v>4.5562253904194341</v>
      </c>
      <c r="AD407" s="141">
        <v>4.5562253904194332</v>
      </c>
      <c r="AE407" s="141">
        <v>4.5562253904194341</v>
      </c>
      <c r="AF407" s="141">
        <v>4.556225390419435</v>
      </c>
      <c r="AG407" s="141">
        <v>4.5562253904194341</v>
      </c>
      <c r="AH407" s="141">
        <v>4.5562253904194332</v>
      </c>
      <c r="AI407" s="141">
        <v>4.5562253904194332</v>
      </c>
      <c r="AJ407" s="141">
        <v>4.5562253904194332</v>
      </c>
      <c r="AK407" s="141">
        <v>4.5562253904194332</v>
      </c>
      <c r="AL407" s="141">
        <v>4.5562253904194359</v>
      </c>
      <c r="AM407" s="141">
        <v>4.556225390419435</v>
      </c>
      <c r="AN407" s="141">
        <v>4.5562253904194332</v>
      </c>
      <c r="AO407" s="141">
        <v>4.5562253904194359</v>
      </c>
      <c r="AP407" s="140">
        <v>4.5562253904194332</v>
      </c>
    </row>
    <row r="408" spans="2:42" x14ac:dyDescent="0.35">
      <c r="B408" s="128"/>
      <c r="C408" s="128" t="s">
        <v>2280</v>
      </c>
      <c r="D408" s="140">
        <v>0</v>
      </c>
      <c r="E408" s="141">
        <v>0</v>
      </c>
      <c r="F408" s="141">
        <v>0</v>
      </c>
      <c r="G408" s="141">
        <v>0</v>
      </c>
      <c r="H408" s="141">
        <v>0</v>
      </c>
      <c r="I408" s="141">
        <v>3.2544467074424541</v>
      </c>
      <c r="J408" s="141">
        <v>3.2544467074424523</v>
      </c>
      <c r="K408" s="141">
        <v>3.9053360489309434</v>
      </c>
      <c r="L408" s="141">
        <v>3.9053360489309434</v>
      </c>
      <c r="M408" s="141">
        <v>4.5562253904194341</v>
      </c>
      <c r="N408" s="141">
        <v>4.5562253904194341</v>
      </c>
      <c r="O408" s="141">
        <v>4.5562253904194341</v>
      </c>
      <c r="P408" s="141">
        <v>4.556225390419435</v>
      </c>
      <c r="Q408" s="141">
        <v>4.5562253904194341</v>
      </c>
      <c r="R408" s="142">
        <v>4.5562253904194332</v>
      </c>
      <c r="S408" s="141">
        <v>4.5562253904194341</v>
      </c>
      <c r="T408" s="141">
        <v>4.5562253904194341</v>
      </c>
      <c r="U408" s="141">
        <v>4.556225390419435</v>
      </c>
      <c r="V408" s="141">
        <v>4.5562253904194332</v>
      </c>
      <c r="W408" s="141">
        <v>4.5562253904194341</v>
      </c>
      <c r="X408" s="141">
        <v>4.5562253904194359</v>
      </c>
      <c r="Y408" s="141">
        <v>4.5562253904194341</v>
      </c>
      <c r="Z408" s="141">
        <v>4.556225390419435</v>
      </c>
      <c r="AA408" s="141">
        <v>4.5562253904194332</v>
      </c>
      <c r="AB408" s="141">
        <v>4.5562253904194332</v>
      </c>
      <c r="AC408" s="141">
        <v>4.5562253904194332</v>
      </c>
      <c r="AD408" s="141">
        <v>4.5562253904194341</v>
      </c>
      <c r="AE408" s="141">
        <v>4.5562253904194341</v>
      </c>
      <c r="AF408" s="141">
        <v>4.556225390419435</v>
      </c>
      <c r="AG408" s="141">
        <v>4.5562253904194341</v>
      </c>
      <c r="AH408" s="141">
        <v>4.5562253904194341</v>
      </c>
      <c r="AI408" s="141">
        <v>4.5562253904194332</v>
      </c>
      <c r="AJ408" s="141">
        <v>4.556225390419435</v>
      </c>
      <c r="AK408" s="141">
        <v>4.5562253904194332</v>
      </c>
      <c r="AL408" s="141">
        <v>4.5562253904194341</v>
      </c>
      <c r="AM408" s="141">
        <v>4.5562253904194332</v>
      </c>
      <c r="AN408" s="141">
        <v>4.5562253904194341</v>
      </c>
      <c r="AO408" s="141">
        <v>4.5562253904194332</v>
      </c>
      <c r="AP408" s="140">
        <v>4.5562253904194341</v>
      </c>
    </row>
    <row r="409" spans="2:42" x14ac:dyDescent="0.35">
      <c r="B409" s="128"/>
      <c r="C409" s="128" t="s">
        <v>2281</v>
      </c>
      <c r="D409" s="140">
        <v>0</v>
      </c>
      <c r="E409" s="141">
        <v>0</v>
      </c>
      <c r="F409" s="141">
        <v>0</v>
      </c>
      <c r="G409" s="141">
        <v>0</v>
      </c>
      <c r="H409" s="141">
        <v>0</v>
      </c>
      <c r="I409" s="141">
        <v>0</v>
      </c>
      <c r="J409" s="141">
        <v>3.2544467074424528</v>
      </c>
      <c r="K409" s="141">
        <v>3.2544467074424532</v>
      </c>
      <c r="L409" s="141">
        <v>3.9053360489309443</v>
      </c>
      <c r="M409" s="141">
        <v>3.905336048930943</v>
      </c>
      <c r="N409" s="141">
        <v>4.5562253904194341</v>
      </c>
      <c r="O409" s="141">
        <v>4.5562253904194341</v>
      </c>
      <c r="P409" s="141">
        <v>4.5562253904194323</v>
      </c>
      <c r="Q409" s="141">
        <v>4.556225390419435</v>
      </c>
      <c r="R409" s="142">
        <v>4.5562253904194332</v>
      </c>
      <c r="S409" s="141">
        <v>4.5562253904194341</v>
      </c>
      <c r="T409" s="141">
        <v>4.556225390419435</v>
      </c>
      <c r="U409" s="141">
        <v>4.556225390419435</v>
      </c>
      <c r="V409" s="141">
        <v>4.556225390419435</v>
      </c>
      <c r="W409" s="141">
        <v>4.5562253904194341</v>
      </c>
      <c r="X409" s="141">
        <v>4.5562253904194341</v>
      </c>
      <c r="Y409" s="141">
        <v>4.5562253904194341</v>
      </c>
      <c r="Z409" s="141">
        <v>4.556225390419435</v>
      </c>
      <c r="AA409" s="141">
        <v>4.5562253904194332</v>
      </c>
      <c r="AB409" s="141">
        <v>4.5562253904194341</v>
      </c>
      <c r="AC409" s="141">
        <v>4.5562253904194332</v>
      </c>
      <c r="AD409" s="141">
        <v>4.5562253904194332</v>
      </c>
      <c r="AE409" s="141">
        <v>4.556225390419435</v>
      </c>
      <c r="AF409" s="141">
        <v>4.5562253904194341</v>
      </c>
      <c r="AG409" s="141">
        <v>4.5562253904194341</v>
      </c>
      <c r="AH409" s="141">
        <v>4.5562253904194341</v>
      </c>
      <c r="AI409" s="141">
        <v>4.5562253904194332</v>
      </c>
      <c r="AJ409" s="141">
        <v>4.5562253904194341</v>
      </c>
      <c r="AK409" s="141">
        <v>4.5562253904194323</v>
      </c>
      <c r="AL409" s="141">
        <v>4.5562253904194332</v>
      </c>
      <c r="AM409" s="141">
        <v>4.5562253904194323</v>
      </c>
      <c r="AN409" s="141">
        <v>4.5562253904194332</v>
      </c>
      <c r="AO409" s="141">
        <v>4.5562253904194332</v>
      </c>
      <c r="AP409" s="140">
        <v>4.556225390419435</v>
      </c>
    </row>
    <row r="410" spans="2:42" x14ac:dyDescent="0.35">
      <c r="B410" s="128"/>
      <c r="C410" s="128" t="s">
        <v>2282</v>
      </c>
      <c r="D410" s="140">
        <v>0</v>
      </c>
      <c r="E410" s="141">
        <v>0</v>
      </c>
      <c r="F410" s="141">
        <v>0</v>
      </c>
      <c r="G410" s="141">
        <v>0</v>
      </c>
      <c r="H410" s="141">
        <v>0</v>
      </c>
      <c r="I410" s="141">
        <v>4.5562253904194323</v>
      </c>
      <c r="J410" s="141">
        <v>4.5562253904194341</v>
      </c>
      <c r="K410" s="141">
        <v>4.5562253904194341</v>
      </c>
      <c r="L410" s="141">
        <v>4.5562253904194332</v>
      </c>
      <c r="M410" s="141">
        <v>4.5562253904194341</v>
      </c>
      <c r="N410" s="141">
        <v>4.5562253904194332</v>
      </c>
      <c r="O410" s="141">
        <v>4.556225390419435</v>
      </c>
      <c r="P410" s="141">
        <v>4.556225390419435</v>
      </c>
      <c r="Q410" s="141">
        <v>4.5562253904194332</v>
      </c>
      <c r="R410" s="142">
        <v>4.5562253904194332</v>
      </c>
      <c r="S410" s="141">
        <v>4.5562253904194332</v>
      </c>
      <c r="T410" s="141">
        <v>4.5562253904194341</v>
      </c>
      <c r="U410" s="141">
        <v>4.5562253904194341</v>
      </c>
      <c r="V410" s="141">
        <v>4.556225390419435</v>
      </c>
      <c r="W410" s="141">
        <v>4.5562253904194332</v>
      </c>
      <c r="X410" s="141">
        <v>4.556225390419435</v>
      </c>
      <c r="Y410" s="141">
        <v>4.5562253904194341</v>
      </c>
      <c r="Z410" s="141">
        <v>4.5562253904194341</v>
      </c>
      <c r="AA410" s="141">
        <v>4.5562253904194341</v>
      </c>
      <c r="AB410" s="141">
        <v>4.556225390419435</v>
      </c>
      <c r="AC410" s="141">
        <v>4.5562253904194341</v>
      </c>
      <c r="AD410" s="141">
        <v>4.5562253904194332</v>
      </c>
      <c r="AE410" s="141">
        <v>4.5562253904194323</v>
      </c>
      <c r="AF410" s="141">
        <v>4.5562253904194341</v>
      </c>
      <c r="AG410" s="141">
        <v>4.5562253904194341</v>
      </c>
      <c r="AH410" s="141">
        <v>4.5562253904194341</v>
      </c>
      <c r="AI410" s="141">
        <v>4.5562253904194323</v>
      </c>
      <c r="AJ410" s="141">
        <v>4.5562253904194332</v>
      </c>
      <c r="AK410" s="141">
        <v>4.5562253904194341</v>
      </c>
      <c r="AL410" s="141">
        <v>4.556225390419435</v>
      </c>
      <c r="AM410" s="141">
        <v>4.5562253904194359</v>
      </c>
      <c r="AN410" s="141">
        <v>4.556225390419435</v>
      </c>
      <c r="AO410" s="141">
        <v>4.5562253904194341</v>
      </c>
      <c r="AP410" s="140">
        <v>4.5562253904194323</v>
      </c>
    </row>
    <row r="411" spans="2:42" x14ac:dyDescent="0.35">
      <c r="B411" s="128"/>
      <c r="C411" s="128" t="s">
        <v>2283</v>
      </c>
      <c r="D411" s="140">
        <v>0</v>
      </c>
      <c r="E411" s="141">
        <v>0</v>
      </c>
      <c r="F411" s="141">
        <v>0</v>
      </c>
      <c r="G411" s="141">
        <v>0</v>
      </c>
      <c r="H411" s="141">
        <v>0</v>
      </c>
      <c r="I411" s="141">
        <v>3.9053360489309439</v>
      </c>
      <c r="J411" s="141">
        <v>4.5562253904194323</v>
      </c>
      <c r="K411" s="141">
        <v>4.5562253904194323</v>
      </c>
      <c r="L411" s="141">
        <v>4.5562253904194341</v>
      </c>
      <c r="M411" s="141">
        <v>4.5562253904194332</v>
      </c>
      <c r="N411" s="141">
        <v>4.5562253904194332</v>
      </c>
      <c r="O411" s="141">
        <v>4.5562253904194341</v>
      </c>
      <c r="P411" s="141">
        <v>4.5562253904194332</v>
      </c>
      <c r="Q411" s="141">
        <v>4.5562253904194332</v>
      </c>
      <c r="R411" s="142">
        <v>4.5562253904194341</v>
      </c>
      <c r="S411" s="141">
        <v>4.5562253904194332</v>
      </c>
      <c r="T411" s="141">
        <v>4.5562253904194341</v>
      </c>
      <c r="U411" s="141">
        <v>4.5562253904194341</v>
      </c>
      <c r="V411" s="141">
        <v>4.5562253904194341</v>
      </c>
      <c r="W411" s="141">
        <v>4.5562253904194341</v>
      </c>
      <c r="X411" s="141">
        <v>4.5562253904194341</v>
      </c>
      <c r="Y411" s="141">
        <v>4.5562253904194332</v>
      </c>
      <c r="Z411" s="141">
        <v>4.5562253904194341</v>
      </c>
      <c r="AA411" s="141">
        <v>4.5562253904194341</v>
      </c>
      <c r="AB411" s="141">
        <v>4.5562253904194332</v>
      </c>
      <c r="AC411" s="141">
        <v>4.5562253904194332</v>
      </c>
      <c r="AD411" s="141">
        <v>4.5562253904194341</v>
      </c>
      <c r="AE411" s="141">
        <v>4.5562253904194341</v>
      </c>
      <c r="AF411" s="141">
        <v>4.5562253904194332</v>
      </c>
      <c r="AG411" s="141">
        <v>4.5562253904194341</v>
      </c>
      <c r="AH411" s="141">
        <v>4.5562253904194341</v>
      </c>
      <c r="AI411" s="141">
        <v>4.5562253904194341</v>
      </c>
      <c r="AJ411" s="141">
        <v>4.556225390419435</v>
      </c>
      <c r="AK411" s="141">
        <v>4.5562253904194332</v>
      </c>
      <c r="AL411" s="141">
        <v>4.556225390419435</v>
      </c>
      <c r="AM411" s="141">
        <v>4.5562253904194341</v>
      </c>
      <c r="AN411" s="141">
        <v>4.5562253904194332</v>
      </c>
      <c r="AO411" s="141">
        <v>4.5562253904194332</v>
      </c>
      <c r="AP411" s="140">
        <v>4.5562253904194341</v>
      </c>
    </row>
    <row r="412" spans="2:42" x14ac:dyDescent="0.35">
      <c r="B412" s="128"/>
      <c r="C412" s="128" t="s">
        <v>2284</v>
      </c>
      <c r="D412" s="140">
        <v>0</v>
      </c>
      <c r="E412" s="141">
        <v>0</v>
      </c>
      <c r="F412" s="141">
        <v>0</v>
      </c>
      <c r="G412" s="141">
        <v>0</v>
      </c>
      <c r="H412" s="141">
        <v>0</v>
      </c>
      <c r="I412" s="141">
        <v>3.9053360489309439</v>
      </c>
      <c r="J412" s="141">
        <v>4.5562253904194323</v>
      </c>
      <c r="K412" s="141">
        <v>4.5562253904194332</v>
      </c>
      <c r="L412" s="141">
        <v>4.5562253904194323</v>
      </c>
      <c r="M412" s="141">
        <v>4.5562253904194332</v>
      </c>
      <c r="N412" s="141">
        <v>4.556225390419435</v>
      </c>
      <c r="O412" s="141">
        <v>4.5562253904194341</v>
      </c>
      <c r="P412" s="141">
        <v>4.5562253904194341</v>
      </c>
      <c r="Q412" s="141">
        <v>4.5562253904194341</v>
      </c>
      <c r="R412" s="142">
        <v>4.5562253904194341</v>
      </c>
      <c r="S412" s="141">
        <v>4.5562253904194332</v>
      </c>
      <c r="T412" s="141">
        <v>4.5562253904194332</v>
      </c>
      <c r="U412" s="141">
        <v>4.556225390419435</v>
      </c>
      <c r="V412" s="141">
        <v>4.5562253904194341</v>
      </c>
      <c r="W412" s="141">
        <v>4.556225390419435</v>
      </c>
      <c r="X412" s="141">
        <v>4.5562253904194332</v>
      </c>
      <c r="Y412" s="141">
        <v>4.556225390419435</v>
      </c>
      <c r="Z412" s="141">
        <v>4.5562253904194341</v>
      </c>
      <c r="AA412" s="141">
        <v>4.5562253904194341</v>
      </c>
      <c r="AB412" s="141">
        <v>4.5562253904194332</v>
      </c>
      <c r="AC412" s="141">
        <v>4.556225390419435</v>
      </c>
      <c r="AD412" s="141">
        <v>4.5562253904194341</v>
      </c>
      <c r="AE412" s="141">
        <v>4.5562253904194332</v>
      </c>
      <c r="AF412" s="141">
        <v>4.5562253904194332</v>
      </c>
      <c r="AG412" s="141">
        <v>4.5562253904194332</v>
      </c>
      <c r="AH412" s="141">
        <v>4.556225390419435</v>
      </c>
      <c r="AI412" s="141">
        <v>4.5562253904194332</v>
      </c>
      <c r="AJ412" s="141">
        <v>4.5562253904194341</v>
      </c>
      <c r="AK412" s="141">
        <v>4.5562253904194332</v>
      </c>
      <c r="AL412" s="141">
        <v>4.5562253904194332</v>
      </c>
      <c r="AM412" s="141">
        <v>4.556225390419435</v>
      </c>
      <c r="AN412" s="141">
        <v>4.5562253904194323</v>
      </c>
      <c r="AO412" s="141">
        <v>4.5562253904194332</v>
      </c>
      <c r="AP412" s="140">
        <v>4.5562253904194323</v>
      </c>
    </row>
    <row r="413" spans="2:42" x14ac:dyDescent="0.35">
      <c r="B413" s="128"/>
      <c r="C413" s="128" t="s">
        <v>2285</v>
      </c>
      <c r="D413" s="140">
        <v>0</v>
      </c>
      <c r="E413" s="141">
        <v>0</v>
      </c>
      <c r="F413" s="141">
        <v>0</v>
      </c>
      <c r="G413" s="141">
        <v>0</v>
      </c>
      <c r="H413" s="141">
        <v>0</v>
      </c>
      <c r="I413" s="141">
        <v>3.905336048930943</v>
      </c>
      <c r="J413" s="141">
        <v>4.5562253904194341</v>
      </c>
      <c r="K413" s="141">
        <v>4.5562253904194332</v>
      </c>
      <c r="L413" s="141">
        <v>4.5562253904194332</v>
      </c>
      <c r="M413" s="141">
        <v>4.5562253904194323</v>
      </c>
      <c r="N413" s="141">
        <v>4.5562253904194332</v>
      </c>
      <c r="O413" s="141">
        <v>4.5562253904194323</v>
      </c>
      <c r="P413" s="141">
        <v>4.5562253904194341</v>
      </c>
      <c r="Q413" s="141">
        <v>4.556225390419435</v>
      </c>
      <c r="R413" s="142">
        <v>4.5562253904194341</v>
      </c>
      <c r="S413" s="141">
        <v>4.5562253904194323</v>
      </c>
      <c r="T413" s="141">
        <v>4.5562253904194341</v>
      </c>
      <c r="U413" s="141">
        <v>4.5562253904194341</v>
      </c>
      <c r="V413" s="141">
        <v>4.5562253904194323</v>
      </c>
      <c r="W413" s="141">
        <v>4.556225390419435</v>
      </c>
      <c r="X413" s="141">
        <v>4.5562253904194341</v>
      </c>
      <c r="Y413" s="141">
        <v>4.5562253904194332</v>
      </c>
      <c r="Z413" s="141">
        <v>4.5562253904194332</v>
      </c>
      <c r="AA413" s="141">
        <v>4.5562253904194359</v>
      </c>
      <c r="AB413" s="141">
        <v>4.5562253904194323</v>
      </c>
      <c r="AC413" s="141">
        <v>4.5562253904194341</v>
      </c>
      <c r="AD413" s="141">
        <v>4.5562253904194341</v>
      </c>
      <c r="AE413" s="141">
        <v>4.5562253904194323</v>
      </c>
      <c r="AF413" s="141">
        <v>4.5562253904194341</v>
      </c>
      <c r="AG413" s="141">
        <v>4.5562253904194332</v>
      </c>
      <c r="AH413" s="141">
        <v>4.5562253904194332</v>
      </c>
      <c r="AI413" s="141">
        <v>4.5562253904194332</v>
      </c>
      <c r="AJ413" s="141">
        <v>4.5562253904194341</v>
      </c>
      <c r="AK413" s="141">
        <v>4.556225390419435</v>
      </c>
      <c r="AL413" s="141">
        <v>4.556225390419435</v>
      </c>
      <c r="AM413" s="141">
        <v>4.5562253904194341</v>
      </c>
      <c r="AN413" s="141">
        <v>4.5562253904194323</v>
      </c>
      <c r="AO413" s="141">
        <v>4.5562253904194341</v>
      </c>
      <c r="AP413" s="140">
        <v>4.5562253904194341</v>
      </c>
    </row>
    <row r="414" spans="2:42" x14ac:dyDescent="0.35">
      <c r="B414" s="128"/>
      <c r="C414" s="128" t="s">
        <v>2286</v>
      </c>
      <c r="D414" s="140">
        <v>0</v>
      </c>
      <c r="E414" s="141">
        <v>0</v>
      </c>
      <c r="F414" s="141">
        <v>0</v>
      </c>
      <c r="G414" s="141">
        <v>0</v>
      </c>
      <c r="H414" s="141">
        <v>0</v>
      </c>
      <c r="I414" s="141">
        <v>4.556225390419435</v>
      </c>
      <c r="J414" s="141">
        <v>4.5562253904194341</v>
      </c>
      <c r="K414" s="141">
        <v>4.5562253904194341</v>
      </c>
      <c r="L414" s="141">
        <v>4.5562253904194332</v>
      </c>
      <c r="M414" s="141">
        <v>4.5562253904194341</v>
      </c>
      <c r="N414" s="141">
        <v>4.5562253904194341</v>
      </c>
      <c r="O414" s="141">
        <v>4.5562253904194341</v>
      </c>
      <c r="P414" s="141">
        <v>4.5562253904194332</v>
      </c>
      <c r="Q414" s="141">
        <v>4.5562253904194323</v>
      </c>
      <c r="R414" s="142">
        <v>4.5562253904194341</v>
      </c>
      <c r="S414" s="141">
        <v>4.5562253904194332</v>
      </c>
      <c r="T414" s="141">
        <v>4.5562253904194341</v>
      </c>
      <c r="U414" s="141">
        <v>4.5562253904194341</v>
      </c>
      <c r="V414" s="141">
        <v>4.556225390419435</v>
      </c>
      <c r="W414" s="141">
        <v>4.5562253904194341</v>
      </c>
      <c r="X414" s="141">
        <v>4.5562253904194332</v>
      </c>
      <c r="Y414" s="141">
        <v>4.5562253904194341</v>
      </c>
      <c r="Z414" s="141">
        <v>4.5562253904194341</v>
      </c>
      <c r="AA414" s="141">
        <v>4.5562253904194341</v>
      </c>
      <c r="AB414" s="141">
        <v>4.556225390419435</v>
      </c>
      <c r="AC414" s="141">
        <v>4.5562253904194323</v>
      </c>
      <c r="AD414" s="141">
        <v>4.5562253904194341</v>
      </c>
      <c r="AE414" s="141">
        <v>4.5562253904194341</v>
      </c>
      <c r="AF414" s="141">
        <v>4.556225390419435</v>
      </c>
      <c r="AG414" s="141">
        <v>4.5562253904194332</v>
      </c>
      <c r="AH414" s="141">
        <v>4.5562253904194332</v>
      </c>
      <c r="AI414" s="141">
        <v>4.5562253904194332</v>
      </c>
      <c r="AJ414" s="141">
        <v>4.5562253904194341</v>
      </c>
      <c r="AK414" s="141">
        <v>4.5562253904194341</v>
      </c>
      <c r="AL414" s="141">
        <v>4.556225390419435</v>
      </c>
      <c r="AM414" s="141">
        <v>4.5562253904194341</v>
      </c>
      <c r="AN414" s="141">
        <v>4.5562253904194332</v>
      </c>
      <c r="AO414" s="141">
        <v>4.5562253904194341</v>
      </c>
      <c r="AP414" s="140">
        <v>4.556225390419435</v>
      </c>
    </row>
    <row r="415" spans="2:42" x14ac:dyDescent="0.35">
      <c r="B415" s="128"/>
      <c r="C415" s="128" t="s">
        <v>2287</v>
      </c>
      <c r="D415" s="140">
        <v>0</v>
      </c>
      <c r="E415" s="141">
        <v>0</v>
      </c>
      <c r="F415" s="141">
        <v>0</v>
      </c>
      <c r="G415" s="141">
        <v>0</v>
      </c>
      <c r="H415" s="141">
        <v>0</v>
      </c>
      <c r="I415" s="141">
        <v>3.2544467074424537</v>
      </c>
      <c r="J415" s="141">
        <v>3.2544467074424532</v>
      </c>
      <c r="K415" s="141">
        <v>3.2544467074424528</v>
      </c>
      <c r="L415" s="141">
        <v>3.9053360489309439</v>
      </c>
      <c r="M415" s="141">
        <v>3.905336048930943</v>
      </c>
      <c r="N415" s="141">
        <v>4.5562253904194341</v>
      </c>
      <c r="O415" s="141">
        <v>4.5562253904194341</v>
      </c>
      <c r="P415" s="141">
        <v>4.5562253904194332</v>
      </c>
      <c r="Q415" s="141">
        <v>4.5562253904194323</v>
      </c>
      <c r="R415" s="142">
        <v>4.5562253904194341</v>
      </c>
      <c r="S415" s="141">
        <v>4.5562253904194332</v>
      </c>
      <c r="T415" s="141">
        <v>4.5562253904194332</v>
      </c>
      <c r="U415" s="141">
        <v>4.5562253904194341</v>
      </c>
      <c r="V415" s="141">
        <v>4.5562253904194332</v>
      </c>
      <c r="W415" s="141">
        <v>4.5562253904194332</v>
      </c>
      <c r="X415" s="141">
        <v>4.5562253904194332</v>
      </c>
      <c r="Y415" s="141">
        <v>4.5562253904194332</v>
      </c>
      <c r="Z415" s="141">
        <v>4.5562253904194341</v>
      </c>
      <c r="AA415" s="141">
        <v>4.556225390419435</v>
      </c>
      <c r="AB415" s="141">
        <v>4.5562253904194332</v>
      </c>
      <c r="AC415" s="141">
        <v>4.5562253904194341</v>
      </c>
      <c r="AD415" s="141">
        <v>4.5562253904194341</v>
      </c>
      <c r="AE415" s="141">
        <v>4.5562253904194332</v>
      </c>
      <c r="AF415" s="141">
        <v>4.5562253904194341</v>
      </c>
      <c r="AG415" s="141">
        <v>4.5562253904194341</v>
      </c>
      <c r="AH415" s="141">
        <v>4.5562253904194341</v>
      </c>
      <c r="AI415" s="141">
        <v>4.5562253904194332</v>
      </c>
      <c r="AJ415" s="141">
        <v>4.5562253904194332</v>
      </c>
      <c r="AK415" s="141">
        <v>4.5562253904194332</v>
      </c>
      <c r="AL415" s="141">
        <v>4.5562253904194341</v>
      </c>
      <c r="AM415" s="141">
        <v>4.5562253904194341</v>
      </c>
      <c r="AN415" s="141">
        <v>4.556225390419435</v>
      </c>
      <c r="AO415" s="141">
        <v>4.5562253904194332</v>
      </c>
      <c r="AP415" s="140">
        <v>4.5562253904194341</v>
      </c>
    </row>
    <row r="416" spans="2:42" x14ac:dyDescent="0.35">
      <c r="B416" s="128"/>
      <c r="C416" s="128" t="s">
        <v>2288</v>
      </c>
      <c r="D416" s="140">
        <v>0</v>
      </c>
      <c r="E416" s="141">
        <v>0</v>
      </c>
      <c r="F416" s="141">
        <v>0</v>
      </c>
      <c r="G416" s="141">
        <v>0</v>
      </c>
      <c r="H416" s="141">
        <v>0</v>
      </c>
      <c r="I416" s="141">
        <v>3.2544467074424541</v>
      </c>
      <c r="J416" s="141">
        <v>3.2544467074424528</v>
      </c>
      <c r="K416" s="141">
        <v>3.9053360489309425</v>
      </c>
      <c r="L416" s="141">
        <v>3.905336048930943</v>
      </c>
      <c r="M416" s="141">
        <v>3.905336048930943</v>
      </c>
      <c r="N416" s="141">
        <v>4.5562253904194341</v>
      </c>
      <c r="O416" s="141">
        <v>4.5562253904194341</v>
      </c>
      <c r="P416" s="141">
        <v>4.5562253904194332</v>
      </c>
      <c r="Q416" s="141">
        <v>4.556225390419435</v>
      </c>
      <c r="R416" s="142">
        <v>4.5562253904194332</v>
      </c>
      <c r="S416" s="141">
        <v>4.5562253904194332</v>
      </c>
      <c r="T416" s="141">
        <v>4.5562253904194323</v>
      </c>
      <c r="U416" s="141">
        <v>4.5562253904194323</v>
      </c>
      <c r="V416" s="141">
        <v>4.5562253904194332</v>
      </c>
      <c r="W416" s="141">
        <v>4.556225390419435</v>
      </c>
      <c r="X416" s="141">
        <v>4.5562253904194341</v>
      </c>
      <c r="Y416" s="141">
        <v>4.5562253904194332</v>
      </c>
      <c r="Z416" s="141">
        <v>4.5562253904194332</v>
      </c>
      <c r="AA416" s="141">
        <v>4.5562253904194332</v>
      </c>
      <c r="AB416" s="141">
        <v>4.5562253904194341</v>
      </c>
      <c r="AC416" s="141">
        <v>4.5562253904194332</v>
      </c>
      <c r="AD416" s="141">
        <v>4.5562253904194341</v>
      </c>
      <c r="AE416" s="141">
        <v>4.5562253904194323</v>
      </c>
      <c r="AF416" s="141">
        <v>4.5562253904194332</v>
      </c>
      <c r="AG416" s="141">
        <v>4.556225390419435</v>
      </c>
      <c r="AH416" s="141">
        <v>4.5562253904194341</v>
      </c>
      <c r="AI416" s="141">
        <v>4.556225390419435</v>
      </c>
      <c r="AJ416" s="141">
        <v>4.5562253904194341</v>
      </c>
      <c r="AK416" s="141">
        <v>4.5562253904194341</v>
      </c>
      <c r="AL416" s="141">
        <v>4.5562253904194341</v>
      </c>
      <c r="AM416" s="141">
        <v>4.5562253904194332</v>
      </c>
      <c r="AN416" s="141">
        <v>4.5562253904194341</v>
      </c>
      <c r="AO416" s="141">
        <v>4.5562253904194341</v>
      </c>
      <c r="AP416" s="140">
        <v>4.5562253904194341</v>
      </c>
    </row>
    <row r="417" spans="2:42" x14ac:dyDescent="0.35">
      <c r="B417" s="128"/>
      <c r="C417" s="128" t="s">
        <v>2289</v>
      </c>
      <c r="D417" s="140">
        <v>0</v>
      </c>
      <c r="E417" s="141">
        <v>0</v>
      </c>
      <c r="F417" s="141">
        <v>0</v>
      </c>
      <c r="G417" s="141">
        <v>0</v>
      </c>
      <c r="H417" s="141">
        <v>0</v>
      </c>
      <c r="I417" s="141">
        <v>3.905336048930943</v>
      </c>
      <c r="J417" s="141">
        <v>3.905336048930943</v>
      </c>
      <c r="K417" s="141">
        <v>4.5562253904194332</v>
      </c>
      <c r="L417" s="141">
        <v>4.5562253904194341</v>
      </c>
      <c r="M417" s="141">
        <v>4.5562253904194332</v>
      </c>
      <c r="N417" s="141">
        <v>4.5562253904194341</v>
      </c>
      <c r="O417" s="141">
        <v>4.5562253904194332</v>
      </c>
      <c r="P417" s="141">
        <v>4.5562253904194323</v>
      </c>
      <c r="Q417" s="141">
        <v>4.5562253904194341</v>
      </c>
      <c r="R417" s="142">
        <v>4.5562253904194341</v>
      </c>
      <c r="S417" s="141">
        <v>4.5562253904194323</v>
      </c>
      <c r="T417" s="141">
        <v>4.5562253904194341</v>
      </c>
      <c r="U417" s="141">
        <v>4.5562253904194332</v>
      </c>
      <c r="V417" s="141">
        <v>4.5562253904194332</v>
      </c>
      <c r="W417" s="141">
        <v>4.5562253904194341</v>
      </c>
      <c r="X417" s="141">
        <v>4.5562253904194359</v>
      </c>
      <c r="Y417" s="141">
        <v>4.5562253904194341</v>
      </c>
      <c r="Z417" s="141">
        <v>4.5562253904194332</v>
      </c>
      <c r="AA417" s="141">
        <v>4.5562253904194341</v>
      </c>
      <c r="AB417" s="141">
        <v>4.5562253904194341</v>
      </c>
      <c r="AC417" s="141">
        <v>4.556225390419435</v>
      </c>
      <c r="AD417" s="141">
        <v>4.556225390419435</v>
      </c>
      <c r="AE417" s="141">
        <v>4.556225390419435</v>
      </c>
      <c r="AF417" s="141">
        <v>4.5562253904194332</v>
      </c>
      <c r="AG417" s="141">
        <v>4.5562253904194341</v>
      </c>
      <c r="AH417" s="141">
        <v>4.5562253904194332</v>
      </c>
      <c r="AI417" s="141">
        <v>4.5562253904194341</v>
      </c>
      <c r="AJ417" s="141">
        <v>4.5562253904194332</v>
      </c>
      <c r="AK417" s="141">
        <v>4.5562253904194341</v>
      </c>
      <c r="AL417" s="141">
        <v>4.5562253904194341</v>
      </c>
      <c r="AM417" s="141">
        <v>4.5562253904194341</v>
      </c>
      <c r="AN417" s="141">
        <v>4.5562253904194332</v>
      </c>
      <c r="AO417" s="141">
        <v>4.556225390419435</v>
      </c>
      <c r="AP417" s="140">
        <v>4.5562253904194341</v>
      </c>
    </row>
    <row r="418" spans="2:42" x14ac:dyDescent="0.35">
      <c r="B418" s="128"/>
      <c r="C418" s="128" t="s">
        <v>2290</v>
      </c>
      <c r="D418" s="140">
        <v>0</v>
      </c>
      <c r="E418" s="141">
        <v>0</v>
      </c>
      <c r="F418" s="141">
        <v>0</v>
      </c>
      <c r="G418" s="141">
        <v>0</v>
      </c>
      <c r="H418" s="141">
        <v>0</v>
      </c>
      <c r="I418" s="141">
        <v>3.2544467074424532</v>
      </c>
      <c r="J418" s="141">
        <v>3.2544467074424528</v>
      </c>
      <c r="K418" s="141">
        <v>3.9053360489309434</v>
      </c>
      <c r="L418" s="141">
        <v>3.9053360489309434</v>
      </c>
      <c r="M418" s="141">
        <v>4.5562253904194341</v>
      </c>
      <c r="N418" s="141">
        <v>4.556225390419435</v>
      </c>
      <c r="O418" s="141">
        <v>4.5562253904194341</v>
      </c>
      <c r="P418" s="141">
        <v>4.5562253904194341</v>
      </c>
      <c r="Q418" s="141">
        <v>4.5562253904194332</v>
      </c>
      <c r="R418" s="142">
        <v>4.5562253904194323</v>
      </c>
      <c r="S418" s="141">
        <v>4.5562253904194359</v>
      </c>
      <c r="T418" s="141">
        <v>4.5562253904194341</v>
      </c>
      <c r="U418" s="141">
        <v>4.556225390419435</v>
      </c>
      <c r="V418" s="141">
        <v>4.5562253904194332</v>
      </c>
      <c r="W418" s="141">
        <v>4.5562253904194341</v>
      </c>
      <c r="X418" s="141">
        <v>4.5562253904194341</v>
      </c>
      <c r="Y418" s="141">
        <v>4.5562253904194332</v>
      </c>
      <c r="Z418" s="141">
        <v>4.5562253904194341</v>
      </c>
      <c r="AA418" s="141">
        <v>4.556225390419435</v>
      </c>
      <c r="AB418" s="141">
        <v>4.5562253904194332</v>
      </c>
      <c r="AC418" s="141">
        <v>4.5562253904194332</v>
      </c>
      <c r="AD418" s="141">
        <v>4.5562253904194341</v>
      </c>
      <c r="AE418" s="141">
        <v>4.5562253904194341</v>
      </c>
      <c r="AF418" s="141">
        <v>4.5562253904194341</v>
      </c>
      <c r="AG418" s="141">
        <v>4.5562253904194332</v>
      </c>
      <c r="AH418" s="141">
        <v>4.5562253904194341</v>
      </c>
      <c r="AI418" s="141">
        <v>4.5562253904194341</v>
      </c>
      <c r="AJ418" s="141">
        <v>4.5562253904194341</v>
      </c>
      <c r="AK418" s="141">
        <v>4.5562253904194341</v>
      </c>
      <c r="AL418" s="141">
        <v>4.5562253904194332</v>
      </c>
      <c r="AM418" s="141">
        <v>4.5562253904194341</v>
      </c>
      <c r="AN418" s="141">
        <v>4.5562253904194341</v>
      </c>
      <c r="AO418" s="141">
        <v>4.5562253904194341</v>
      </c>
      <c r="AP418" s="140">
        <v>4.5562253904194341</v>
      </c>
    </row>
    <row r="419" spans="2:42" x14ac:dyDescent="0.35">
      <c r="B419" s="128"/>
      <c r="C419" s="128" t="s">
        <v>2291</v>
      </c>
      <c r="D419" s="140">
        <v>0</v>
      </c>
      <c r="E419" s="141">
        <v>0</v>
      </c>
      <c r="F419" s="141">
        <v>0</v>
      </c>
      <c r="G419" s="141">
        <v>0</v>
      </c>
      <c r="H419" s="141">
        <v>0</v>
      </c>
      <c r="I419" s="141">
        <v>3.9053360489309434</v>
      </c>
      <c r="J419" s="141">
        <v>3.9053360489309439</v>
      </c>
      <c r="K419" s="141">
        <v>3.9053360489309443</v>
      </c>
      <c r="L419" s="141">
        <v>4.5562253904194332</v>
      </c>
      <c r="M419" s="141">
        <v>4.5562253904194332</v>
      </c>
      <c r="N419" s="141">
        <v>4.5562253904194332</v>
      </c>
      <c r="O419" s="141">
        <v>4.556225390419435</v>
      </c>
      <c r="P419" s="141">
        <v>4.5562253904194341</v>
      </c>
      <c r="Q419" s="141">
        <v>4.5562253904194332</v>
      </c>
      <c r="R419" s="142">
        <v>4.5562253904194341</v>
      </c>
      <c r="S419" s="141">
        <v>4.5562253904194341</v>
      </c>
      <c r="T419" s="141">
        <v>4.556225390419435</v>
      </c>
      <c r="U419" s="141">
        <v>4.5562253904194341</v>
      </c>
      <c r="V419" s="141">
        <v>4.5562253904194332</v>
      </c>
      <c r="W419" s="141">
        <v>4.5562253904194341</v>
      </c>
      <c r="X419" s="141">
        <v>4.5562253904194341</v>
      </c>
      <c r="Y419" s="141">
        <v>4.5562253904194341</v>
      </c>
      <c r="Z419" s="141">
        <v>4.5562253904194332</v>
      </c>
      <c r="AA419" s="141">
        <v>4.5562253904194332</v>
      </c>
      <c r="AB419" s="141">
        <v>4.5562253904194332</v>
      </c>
      <c r="AC419" s="141">
        <v>4.5562253904194341</v>
      </c>
      <c r="AD419" s="141">
        <v>4.5562253904194332</v>
      </c>
      <c r="AE419" s="141">
        <v>4.5562253904194332</v>
      </c>
      <c r="AF419" s="141">
        <v>4.5562253904194341</v>
      </c>
      <c r="AG419" s="141">
        <v>4.5562253904194341</v>
      </c>
      <c r="AH419" s="141">
        <v>4.5562253904194341</v>
      </c>
      <c r="AI419" s="141">
        <v>4.5562253904194332</v>
      </c>
      <c r="AJ419" s="141">
        <v>4.5562253904194332</v>
      </c>
      <c r="AK419" s="141">
        <v>4.5562253904194341</v>
      </c>
      <c r="AL419" s="141">
        <v>4.556225390419435</v>
      </c>
      <c r="AM419" s="141">
        <v>4.5562253904194341</v>
      </c>
      <c r="AN419" s="141">
        <v>4.5562253904194341</v>
      </c>
      <c r="AO419" s="141">
        <v>4.556225390419435</v>
      </c>
      <c r="AP419" s="140">
        <v>4.5562253904194341</v>
      </c>
    </row>
    <row r="420" spans="2:42" x14ac:dyDescent="0.35">
      <c r="B420" s="128"/>
      <c r="C420" s="128" t="s">
        <v>2292</v>
      </c>
      <c r="D420" s="140">
        <v>0</v>
      </c>
      <c r="E420" s="141">
        <v>0</v>
      </c>
      <c r="F420" s="141">
        <v>0</v>
      </c>
      <c r="G420" s="141">
        <v>0</v>
      </c>
      <c r="H420" s="141">
        <v>0</v>
      </c>
      <c r="I420" s="141">
        <v>3.2544467074424532</v>
      </c>
      <c r="J420" s="141">
        <v>3.9053360489309443</v>
      </c>
      <c r="K420" s="141">
        <v>3.9053360489309443</v>
      </c>
      <c r="L420" s="141">
        <v>4.5562253904194341</v>
      </c>
      <c r="M420" s="141">
        <v>4.5562253904194332</v>
      </c>
      <c r="N420" s="141">
        <v>4.5562253904194341</v>
      </c>
      <c r="O420" s="141">
        <v>4.5562253904194341</v>
      </c>
      <c r="P420" s="141">
        <v>4.5562253904194341</v>
      </c>
      <c r="Q420" s="141">
        <v>4.5562253904194341</v>
      </c>
      <c r="R420" s="142">
        <v>4.5562253904194323</v>
      </c>
      <c r="S420" s="141">
        <v>4.5562253904194341</v>
      </c>
      <c r="T420" s="141">
        <v>4.5562253904194323</v>
      </c>
      <c r="U420" s="141">
        <v>4.5562253904194341</v>
      </c>
      <c r="V420" s="141">
        <v>4.5562253904194341</v>
      </c>
      <c r="W420" s="141">
        <v>4.5562253904194341</v>
      </c>
      <c r="X420" s="141">
        <v>4.5562253904194341</v>
      </c>
      <c r="Y420" s="141">
        <v>4.5562253904194332</v>
      </c>
      <c r="Z420" s="141">
        <v>4.5562253904194341</v>
      </c>
      <c r="AA420" s="141">
        <v>4.556225390419435</v>
      </c>
      <c r="AB420" s="141">
        <v>4.5562253904194341</v>
      </c>
      <c r="AC420" s="141">
        <v>4.556225390419435</v>
      </c>
      <c r="AD420" s="141">
        <v>4.556225390419435</v>
      </c>
      <c r="AE420" s="141">
        <v>4.5562253904194359</v>
      </c>
      <c r="AF420" s="141">
        <v>4.5562253904194332</v>
      </c>
      <c r="AG420" s="141">
        <v>4.5562253904194341</v>
      </c>
      <c r="AH420" s="141">
        <v>4.5562253904194323</v>
      </c>
      <c r="AI420" s="141">
        <v>4.556225390419435</v>
      </c>
      <c r="AJ420" s="141">
        <v>4.5562253904194332</v>
      </c>
      <c r="AK420" s="141">
        <v>4.5562253904194341</v>
      </c>
      <c r="AL420" s="141">
        <v>4.5562253904194341</v>
      </c>
      <c r="AM420" s="141">
        <v>4.5562253904194341</v>
      </c>
      <c r="AN420" s="141">
        <v>4.5562253904194341</v>
      </c>
      <c r="AO420" s="141">
        <v>4.556225390419435</v>
      </c>
      <c r="AP420" s="140">
        <v>4.556225390419435</v>
      </c>
    </row>
    <row r="421" spans="2:42" x14ac:dyDescent="0.35">
      <c r="B421" s="128"/>
      <c r="C421" s="128" t="s">
        <v>2293</v>
      </c>
      <c r="D421" s="140">
        <v>0</v>
      </c>
      <c r="E421" s="141">
        <v>0</v>
      </c>
      <c r="F421" s="141">
        <v>0</v>
      </c>
      <c r="G421" s="141">
        <v>0</v>
      </c>
      <c r="H421" s="141">
        <v>0</v>
      </c>
      <c r="I421" s="141">
        <v>3.2544467074424546</v>
      </c>
      <c r="J421" s="141">
        <v>3.2544467074424532</v>
      </c>
      <c r="K421" s="141">
        <v>3.2544467074424532</v>
      </c>
      <c r="L421" s="141">
        <v>3.9053360489309443</v>
      </c>
      <c r="M421" s="141">
        <v>3.9053360489309452</v>
      </c>
      <c r="N421" s="141">
        <v>4.5562253904194341</v>
      </c>
      <c r="O421" s="141">
        <v>4.5562253904194323</v>
      </c>
      <c r="P421" s="141">
        <v>4.5562253904194332</v>
      </c>
      <c r="Q421" s="141">
        <v>4.5562253904194332</v>
      </c>
      <c r="R421" s="142">
        <v>4.5562253904194341</v>
      </c>
      <c r="S421" s="141">
        <v>4.556225390419435</v>
      </c>
      <c r="T421" s="141">
        <v>4.5562253904194332</v>
      </c>
      <c r="U421" s="141">
        <v>4.5562253904194341</v>
      </c>
      <c r="V421" s="141">
        <v>4.5562253904194332</v>
      </c>
      <c r="W421" s="141">
        <v>4.5562253904194332</v>
      </c>
      <c r="X421" s="141">
        <v>4.5562253904194341</v>
      </c>
      <c r="Y421" s="141">
        <v>4.5562253904194332</v>
      </c>
      <c r="Z421" s="141">
        <v>4.5562253904194341</v>
      </c>
      <c r="AA421" s="141">
        <v>4.5562253904194341</v>
      </c>
      <c r="AB421" s="141">
        <v>4.5562253904194314</v>
      </c>
      <c r="AC421" s="141">
        <v>4.5562253904194323</v>
      </c>
      <c r="AD421" s="141">
        <v>4.5562253904194332</v>
      </c>
      <c r="AE421" s="141">
        <v>4.5562253904194332</v>
      </c>
      <c r="AF421" s="141">
        <v>4.5562253904194341</v>
      </c>
      <c r="AG421" s="141">
        <v>4.556225390419435</v>
      </c>
      <c r="AH421" s="141">
        <v>4.5562253904194332</v>
      </c>
      <c r="AI421" s="141">
        <v>4.5562253904194341</v>
      </c>
      <c r="AJ421" s="141">
        <v>4.5562253904194341</v>
      </c>
      <c r="AK421" s="141">
        <v>4.5562253904194332</v>
      </c>
      <c r="AL421" s="141">
        <v>4.5562253904194341</v>
      </c>
      <c r="AM421" s="141">
        <v>4.5562253904194323</v>
      </c>
      <c r="AN421" s="141">
        <v>4.5562253904194332</v>
      </c>
      <c r="AO421" s="141">
        <v>4.5562253904194332</v>
      </c>
      <c r="AP421" s="140">
        <v>4.5562253904194332</v>
      </c>
    </row>
    <row r="422" spans="2:42" x14ac:dyDescent="0.35">
      <c r="B422" s="128"/>
      <c r="C422" s="128" t="s">
        <v>2294</v>
      </c>
      <c r="D422" s="140">
        <v>0</v>
      </c>
      <c r="E422" s="141">
        <v>0</v>
      </c>
      <c r="F422" s="141">
        <v>0</v>
      </c>
      <c r="G422" s="141">
        <v>0</v>
      </c>
      <c r="H422" s="141">
        <v>0</v>
      </c>
      <c r="I422" s="141">
        <v>3.9053360489309443</v>
      </c>
      <c r="J422" s="141">
        <v>3.9053360489309434</v>
      </c>
      <c r="K422" s="141">
        <v>3.905336048930943</v>
      </c>
      <c r="L422" s="141">
        <v>4.5562253904194323</v>
      </c>
      <c r="M422" s="141">
        <v>4.5562253904194341</v>
      </c>
      <c r="N422" s="141">
        <v>4.5562253904194341</v>
      </c>
      <c r="O422" s="141">
        <v>4.5562253904194332</v>
      </c>
      <c r="P422" s="141">
        <v>4.5562253904194332</v>
      </c>
      <c r="Q422" s="141">
        <v>4.556225390419435</v>
      </c>
      <c r="R422" s="142">
        <v>4.5562253904194332</v>
      </c>
      <c r="S422" s="141">
        <v>4.5562253904194341</v>
      </c>
      <c r="T422" s="141">
        <v>4.5562253904194341</v>
      </c>
      <c r="U422" s="141">
        <v>4.5562253904194341</v>
      </c>
      <c r="V422" s="141">
        <v>4.5562253904194341</v>
      </c>
      <c r="W422" s="141">
        <v>4.5562253904194341</v>
      </c>
      <c r="X422" s="141">
        <v>4.5562253904194341</v>
      </c>
      <c r="Y422" s="141">
        <v>4.556225390419435</v>
      </c>
      <c r="Z422" s="141">
        <v>4.5562253904194341</v>
      </c>
      <c r="AA422" s="141">
        <v>4.5562253904194341</v>
      </c>
      <c r="AB422" s="141">
        <v>4.5562253904194314</v>
      </c>
      <c r="AC422" s="141">
        <v>4.5562253904194332</v>
      </c>
      <c r="AD422" s="141">
        <v>4.5562253904194332</v>
      </c>
      <c r="AE422" s="141">
        <v>4.556225390419435</v>
      </c>
      <c r="AF422" s="141">
        <v>4.5562253904194332</v>
      </c>
      <c r="AG422" s="141">
        <v>4.556225390419435</v>
      </c>
      <c r="AH422" s="141">
        <v>4.5562253904194332</v>
      </c>
      <c r="AI422" s="141">
        <v>4.5562253904194341</v>
      </c>
      <c r="AJ422" s="141">
        <v>4.556225390419435</v>
      </c>
      <c r="AK422" s="141">
        <v>4.5562253904194341</v>
      </c>
      <c r="AL422" s="141">
        <v>4.5562253904194341</v>
      </c>
      <c r="AM422" s="141">
        <v>4.5562253904194332</v>
      </c>
      <c r="AN422" s="141">
        <v>4.5562253904194359</v>
      </c>
      <c r="AO422" s="141">
        <v>4.5562253904194341</v>
      </c>
      <c r="AP422" s="140">
        <v>4.5562253904194341</v>
      </c>
    </row>
    <row r="423" spans="2:42" x14ac:dyDescent="0.35">
      <c r="B423" s="128"/>
      <c r="C423" s="128" t="s">
        <v>2295</v>
      </c>
      <c r="D423" s="140">
        <v>0</v>
      </c>
      <c r="E423" s="141">
        <v>0</v>
      </c>
      <c r="F423" s="141">
        <v>0</v>
      </c>
      <c r="G423" s="141">
        <v>0</v>
      </c>
      <c r="H423" s="141">
        <v>0</v>
      </c>
      <c r="I423" s="141">
        <v>3.9053360489309425</v>
      </c>
      <c r="J423" s="141">
        <v>4.5562253904194332</v>
      </c>
      <c r="K423" s="141">
        <v>4.5562253904194341</v>
      </c>
      <c r="L423" s="141">
        <v>4.5562253904194341</v>
      </c>
      <c r="M423" s="141">
        <v>4.5562253904194332</v>
      </c>
      <c r="N423" s="141">
        <v>4.5562253904194341</v>
      </c>
      <c r="O423" s="141">
        <v>4.5562253904194332</v>
      </c>
      <c r="P423" s="141">
        <v>4.5562253904194332</v>
      </c>
      <c r="Q423" s="141">
        <v>4.5562253904194314</v>
      </c>
      <c r="R423" s="142">
        <v>4.5562253904194341</v>
      </c>
      <c r="S423" s="141">
        <v>4.5562253904194341</v>
      </c>
      <c r="T423" s="141">
        <v>4.5562253904194332</v>
      </c>
      <c r="U423" s="141">
        <v>4.5562253904194341</v>
      </c>
      <c r="V423" s="141">
        <v>4.5562253904194341</v>
      </c>
      <c r="W423" s="141">
        <v>4.5562253904194341</v>
      </c>
      <c r="X423" s="141">
        <v>4.5562253904194341</v>
      </c>
      <c r="Y423" s="141">
        <v>4.556225390419435</v>
      </c>
      <c r="Z423" s="141">
        <v>4.556225390419435</v>
      </c>
      <c r="AA423" s="141">
        <v>4.5562253904194341</v>
      </c>
      <c r="AB423" s="141">
        <v>4.5562253904194332</v>
      </c>
      <c r="AC423" s="141">
        <v>4.5562253904194341</v>
      </c>
      <c r="AD423" s="141">
        <v>4.5562253904194341</v>
      </c>
      <c r="AE423" s="141">
        <v>4.5562253904194341</v>
      </c>
      <c r="AF423" s="141">
        <v>4.5562253904194341</v>
      </c>
      <c r="AG423" s="141">
        <v>4.5562253904194332</v>
      </c>
      <c r="AH423" s="141">
        <v>4.5562253904194332</v>
      </c>
      <c r="AI423" s="141">
        <v>4.5562253904194332</v>
      </c>
      <c r="AJ423" s="141">
        <v>4.5562253904194341</v>
      </c>
      <c r="AK423" s="141">
        <v>4.5562253904194341</v>
      </c>
      <c r="AL423" s="141">
        <v>4.5562253904194323</v>
      </c>
      <c r="AM423" s="141">
        <v>4.5562253904194341</v>
      </c>
      <c r="AN423" s="141">
        <v>4.5562253904194332</v>
      </c>
      <c r="AO423" s="141">
        <v>4.5562253904194323</v>
      </c>
      <c r="AP423" s="140">
        <v>4.5562253904194332</v>
      </c>
    </row>
    <row r="424" spans="2:42" x14ac:dyDescent="0.35">
      <c r="B424" s="128"/>
      <c r="C424" s="128" t="s">
        <v>2296</v>
      </c>
      <c r="D424" s="140">
        <v>0</v>
      </c>
      <c r="E424" s="141">
        <v>0</v>
      </c>
      <c r="F424" s="141">
        <v>0</v>
      </c>
      <c r="G424" s="141">
        <v>0</v>
      </c>
      <c r="H424" s="141">
        <v>0</v>
      </c>
      <c r="I424" s="141">
        <v>3.2544467074424528</v>
      </c>
      <c r="J424" s="141">
        <v>3.9053360489309439</v>
      </c>
      <c r="K424" s="141">
        <v>3.905336048930943</v>
      </c>
      <c r="L424" s="141">
        <v>3.9053360489309421</v>
      </c>
      <c r="M424" s="141">
        <v>4.5562253904194332</v>
      </c>
      <c r="N424" s="141">
        <v>4.5562253904194332</v>
      </c>
      <c r="O424" s="141">
        <v>4.5562253904194341</v>
      </c>
      <c r="P424" s="141">
        <v>4.5562253904194332</v>
      </c>
      <c r="Q424" s="141">
        <v>4.5562253904194332</v>
      </c>
      <c r="R424" s="142">
        <v>4.556225390419435</v>
      </c>
      <c r="S424" s="141">
        <v>4.5562253904194341</v>
      </c>
      <c r="T424" s="141">
        <v>4.5562253904194332</v>
      </c>
      <c r="U424" s="141">
        <v>4.5562253904194341</v>
      </c>
      <c r="V424" s="141">
        <v>4.5562253904194341</v>
      </c>
      <c r="W424" s="141">
        <v>4.5562253904194332</v>
      </c>
      <c r="X424" s="141">
        <v>4.5562253904194332</v>
      </c>
      <c r="Y424" s="141">
        <v>4.5562253904194341</v>
      </c>
      <c r="Z424" s="141">
        <v>4.5562253904194332</v>
      </c>
      <c r="AA424" s="141">
        <v>4.556225390419435</v>
      </c>
      <c r="AB424" s="141">
        <v>4.556225390419435</v>
      </c>
      <c r="AC424" s="141">
        <v>4.5562253904194341</v>
      </c>
      <c r="AD424" s="141">
        <v>4.5562253904194341</v>
      </c>
      <c r="AE424" s="141">
        <v>4.5562253904194332</v>
      </c>
      <c r="AF424" s="141">
        <v>4.556225390419435</v>
      </c>
      <c r="AG424" s="141">
        <v>4.5562253904194341</v>
      </c>
      <c r="AH424" s="141">
        <v>4.5562253904194323</v>
      </c>
      <c r="AI424" s="141">
        <v>4.5562253904194341</v>
      </c>
      <c r="AJ424" s="141">
        <v>4.5562253904194341</v>
      </c>
      <c r="AK424" s="141">
        <v>4.5562253904194332</v>
      </c>
      <c r="AL424" s="141">
        <v>4.5562253904194332</v>
      </c>
      <c r="AM424" s="141">
        <v>4.556225390419435</v>
      </c>
      <c r="AN424" s="141">
        <v>4.5562253904194341</v>
      </c>
      <c r="AO424" s="141">
        <v>4.5562253904194332</v>
      </c>
      <c r="AP424" s="140">
        <v>4.556225390419435</v>
      </c>
    </row>
    <row r="425" spans="2:42" x14ac:dyDescent="0.35">
      <c r="B425" s="128"/>
      <c r="C425" s="128" t="s">
        <v>2297</v>
      </c>
      <c r="D425" s="140">
        <v>0</v>
      </c>
      <c r="E425" s="141">
        <v>0</v>
      </c>
      <c r="F425" s="141">
        <v>0</v>
      </c>
      <c r="G425" s="141">
        <v>0</v>
      </c>
      <c r="H425" s="141">
        <v>0</v>
      </c>
      <c r="I425" s="141">
        <v>3.2544467074424541</v>
      </c>
      <c r="J425" s="141">
        <v>3.2544467074424532</v>
      </c>
      <c r="K425" s="141">
        <v>3.2544467074424523</v>
      </c>
      <c r="L425" s="141">
        <v>3.9053360489309443</v>
      </c>
      <c r="M425" s="141">
        <v>3.9053360489309434</v>
      </c>
      <c r="N425" s="141">
        <v>4.5562253904194332</v>
      </c>
      <c r="O425" s="141">
        <v>4.5562253904194323</v>
      </c>
      <c r="P425" s="141">
        <v>4.556225390419435</v>
      </c>
      <c r="Q425" s="141">
        <v>4.5562253904194323</v>
      </c>
      <c r="R425" s="142">
        <v>4.5562253904194341</v>
      </c>
      <c r="S425" s="141">
        <v>4.556225390419435</v>
      </c>
      <c r="T425" s="141">
        <v>4.5562253904194332</v>
      </c>
      <c r="U425" s="141">
        <v>4.5562253904194323</v>
      </c>
      <c r="V425" s="141">
        <v>4.5562253904194341</v>
      </c>
      <c r="W425" s="141">
        <v>4.556225390419435</v>
      </c>
      <c r="X425" s="141">
        <v>4.5562253904194341</v>
      </c>
      <c r="Y425" s="141">
        <v>4.5562253904194341</v>
      </c>
      <c r="Z425" s="141">
        <v>4.5562253904194341</v>
      </c>
      <c r="AA425" s="141">
        <v>4.5562253904194341</v>
      </c>
      <c r="AB425" s="141">
        <v>4.556225390419435</v>
      </c>
      <c r="AC425" s="141">
        <v>4.5562253904194332</v>
      </c>
      <c r="AD425" s="141">
        <v>4.5562253904194341</v>
      </c>
      <c r="AE425" s="141">
        <v>4.5562253904194341</v>
      </c>
      <c r="AF425" s="141">
        <v>4.556225390419435</v>
      </c>
      <c r="AG425" s="141">
        <v>4.5562253904194341</v>
      </c>
      <c r="AH425" s="141">
        <v>4.5562253904194332</v>
      </c>
      <c r="AI425" s="141">
        <v>4.5562253904194332</v>
      </c>
      <c r="AJ425" s="141">
        <v>4.5562253904194323</v>
      </c>
      <c r="AK425" s="141">
        <v>4.5562253904194341</v>
      </c>
      <c r="AL425" s="141">
        <v>4.5562253904194332</v>
      </c>
      <c r="AM425" s="141">
        <v>4.5562253904194332</v>
      </c>
      <c r="AN425" s="141">
        <v>4.5562253904194332</v>
      </c>
      <c r="AO425" s="141">
        <v>4.5562253904194332</v>
      </c>
      <c r="AP425" s="140">
        <v>4.5562253904194341</v>
      </c>
    </row>
    <row r="426" spans="2:42" x14ac:dyDescent="0.35">
      <c r="B426" s="128"/>
      <c r="C426" s="128" t="s">
        <v>2298</v>
      </c>
      <c r="D426" s="140">
        <v>0</v>
      </c>
      <c r="E426" s="141">
        <v>0</v>
      </c>
      <c r="F426" s="141">
        <v>0</v>
      </c>
      <c r="G426" s="141">
        <v>0</v>
      </c>
      <c r="H426" s="141">
        <v>0</v>
      </c>
      <c r="I426" s="141">
        <v>3.9053360489309439</v>
      </c>
      <c r="J426" s="141">
        <v>4.5562253904194341</v>
      </c>
      <c r="K426" s="141">
        <v>4.5562253904194332</v>
      </c>
      <c r="L426" s="141">
        <v>4.556225390419435</v>
      </c>
      <c r="M426" s="141">
        <v>4.5562253904194341</v>
      </c>
      <c r="N426" s="141">
        <v>4.5562253904194341</v>
      </c>
      <c r="O426" s="141">
        <v>4.5562253904194341</v>
      </c>
      <c r="P426" s="141">
        <v>4.5562253904194332</v>
      </c>
      <c r="Q426" s="141">
        <v>4.5562253904194332</v>
      </c>
      <c r="R426" s="142">
        <v>4.5562253904194332</v>
      </c>
      <c r="S426" s="141">
        <v>4.5562253904194341</v>
      </c>
      <c r="T426" s="141">
        <v>4.556225390419435</v>
      </c>
      <c r="U426" s="141">
        <v>4.5562253904194341</v>
      </c>
      <c r="V426" s="141">
        <v>4.5562253904194341</v>
      </c>
      <c r="W426" s="141">
        <v>4.5562253904194341</v>
      </c>
      <c r="X426" s="141">
        <v>4.5562253904194332</v>
      </c>
      <c r="Y426" s="141">
        <v>4.556225390419435</v>
      </c>
      <c r="Z426" s="141">
        <v>4.5562253904194341</v>
      </c>
      <c r="AA426" s="141">
        <v>4.5562253904194341</v>
      </c>
      <c r="AB426" s="141">
        <v>4.5562253904194341</v>
      </c>
      <c r="AC426" s="141">
        <v>4.5562253904194332</v>
      </c>
      <c r="AD426" s="141">
        <v>4.5562253904194341</v>
      </c>
      <c r="AE426" s="141">
        <v>4.5562253904194332</v>
      </c>
      <c r="AF426" s="141">
        <v>4.5562253904194341</v>
      </c>
      <c r="AG426" s="141">
        <v>4.5562253904194341</v>
      </c>
      <c r="AH426" s="141">
        <v>4.5562253904194341</v>
      </c>
      <c r="AI426" s="141">
        <v>4.556225390419435</v>
      </c>
      <c r="AJ426" s="141">
        <v>4.5562253904194341</v>
      </c>
      <c r="AK426" s="141">
        <v>4.5562253904194323</v>
      </c>
      <c r="AL426" s="141">
        <v>4.5562253904194341</v>
      </c>
      <c r="AM426" s="141">
        <v>4.5562253904194341</v>
      </c>
      <c r="AN426" s="141">
        <v>4.5562253904194332</v>
      </c>
      <c r="AO426" s="141">
        <v>4.5562253904194323</v>
      </c>
      <c r="AP426" s="140">
        <v>4.5562253904194332</v>
      </c>
    </row>
    <row r="427" spans="2:42" x14ac:dyDescent="0.35">
      <c r="B427" s="128"/>
      <c r="C427" s="128" t="s">
        <v>2299</v>
      </c>
      <c r="D427" s="140">
        <v>0</v>
      </c>
      <c r="E427" s="141">
        <v>0</v>
      </c>
      <c r="F427" s="141">
        <v>0</v>
      </c>
      <c r="G427" s="141">
        <v>0</v>
      </c>
      <c r="H427" s="141">
        <v>0</v>
      </c>
      <c r="I427" s="141">
        <v>3.2544467074424515</v>
      </c>
      <c r="J427" s="141">
        <v>3.2544467074424528</v>
      </c>
      <c r="K427" s="141">
        <v>3.9053360489309448</v>
      </c>
      <c r="L427" s="141">
        <v>3.9053360489309425</v>
      </c>
      <c r="M427" s="141">
        <v>4.5562253904194332</v>
      </c>
      <c r="N427" s="141">
        <v>4.5562253904194332</v>
      </c>
      <c r="O427" s="141">
        <v>4.5562253904194332</v>
      </c>
      <c r="P427" s="141">
        <v>4.5562253904194332</v>
      </c>
      <c r="Q427" s="141">
        <v>4.5562253904194332</v>
      </c>
      <c r="R427" s="142">
        <v>4.5562253904194341</v>
      </c>
      <c r="S427" s="141">
        <v>4.5562253904194341</v>
      </c>
      <c r="T427" s="141">
        <v>4.5562253904194341</v>
      </c>
      <c r="U427" s="141">
        <v>4.5562253904194341</v>
      </c>
      <c r="V427" s="141">
        <v>4.5562253904194332</v>
      </c>
      <c r="W427" s="141">
        <v>4.5562253904194332</v>
      </c>
      <c r="X427" s="141">
        <v>4.5562253904194332</v>
      </c>
      <c r="Y427" s="141">
        <v>4.5562253904194332</v>
      </c>
      <c r="Z427" s="141">
        <v>4.5562253904194341</v>
      </c>
      <c r="AA427" s="141">
        <v>4.5562253904194332</v>
      </c>
      <c r="AB427" s="141">
        <v>4.5562253904194341</v>
      </c>
      <c r="AC427" s="141">
        <v>4.5562253904194341</v>
      </c>
      <c r="AD427" s="141">
        <v>4.5562253904194332</v>
      </c>
      <c r="AE427" s="141">
        <v>4.5562253904194332</v>
      </c>
      <c r="AF427" s="141">
        <v>4.5562253904194332</v>
      </c>
      <c r="AG427" s="141">
        <v>4.5562253904194323</v>
      </c>
      <c r="AH427" s="141">
        <v>4.5562253904194341</v>
      </c>
      <c r="AI427" s="141">
        <v>4.556225390419435</v>
      </c>
      <c r="AJ427" s="141">
        <v>4.556225390419435</v>
      </c>
      <c r="AK427" s="141">
        <v>4.5562253904194341</v>
      </c>
      <c r="AL427" s="141">
        <v>4.5562253904194332</v>
      </c>
      <c r="AM427" s="141">
        <v>4.5562253904194341</v>
      </c>
      <c r="AN427" s="141">
        <v>4.556225390419435</v>
      </c>
      <c r="AO427" s="141">
        <v>4.5562253904194341</v>
      </c>
      <c r="AP427" s="140">
        <v>4.556225390419435</v>
      </c>
    </row>
    <row r="428" spans="2:42" x14ac:dyDescent="0.35">
      <c r="B428" s="128"/>
      <c r="C428" s="128" t="s">
        <v>2300</v>
      </c>
      <c r="D428" s="140">
        <v>0</v>
      </c>
      <c r="E428" s="141">
        <v>0</v>
      </c>
      <c r="F428" s="141">
        <v>0</v>
      </c>
      <c r="G428" s="141">
        <v>0</v>
      </c>
      <c r="H428" s="141">
        <v>0</v>
      </c>
      <c r="I428" s="141">
        <v>4.5562253904194341</v>
      </c>
      <c r="J428" s="141">
        <v>4.5562253904194323</v>
      </c>
      <c r="K428" s="141">
        <v>4.5562253904194367</v>
      </c>
      <c r="L428" s="141">
        <v>4.5562253904194341</v>
      </c>
      <c r="M428" s="141">
        <v>4.5562253904194359</v>
      </c>
      <c r="N428" s="141">
        <v>4.5562253904194341</v>
      </c>
      <c r="O428" s="141">
        <v>4.5562253904194341</v>
      </c>
      <c r="P428" s="141">
        <v>4.5562253904194341</v>
      </c>
      <c r="Q428" s="141">
        <v>4.5562253904194341</v>
      </c>
      <c r="R428" s="142">
        <v>4.556225390419435</v>
      </c>
      <c r="S428" s="141">
        <v>4.5562253904194323</v>
      </c>
      <c r="T428" s="141">
        <v>4.5562253904194332</v>
      </c>
      <c r="U428" s="141">
        <v>4.5562253904194323</v>
      </c>
      <c r="V428" s="141">
        <v>4.5562253904194323</v>
      </c>
      <c r="W428" s="141">
        <v>4.5562253904194341</v>
      </c>
      <c r="X428" s="141">
        <v>4.5562253904194332</v>
      </c>
      <c r="Y428" s="141">
        <v>4.5562253904194341</v>
      </c>
      <c r="Z428" s="141">
        <v>4.556225390419435</v>
      </c>
      <c r="AA428" s="141">
        <v>4.5562253904194332</v>
      </c>
      <c r="AB428" s="141">
        <v>4.556225390419435</v>
      </c>
      <c r="AC428" s="141">
        <v>4.5562253904194332</v>
      </c>
      <c r="AD428" s="141">
        <v>4.5562253904194341</v>
      </c>
      <c r="AE428" s="141">
        <v>4.5562253904194332</v>
      </c>
      <c r="AF428" s="141">
        <v>4.5562253904194341</v>
      </c>
      <c r="AG428" s="141">
        <v>4.5562253904194341</v>
      </c>
      <c r="AH428" s="141">
        <v>4.5562253904194332</v>
      </c>
      <c r="AI428" s="141">
        <v>4.5562253904194332</v>
      </c>
      <c r="AJ428" s="141">
        <v>4.556225390419435</v>
      </c>
      <c r="AK428" s="141">
        <v>4.5562253904194332</v>
      </c>
      <c r="AL428" s="141">
        <v>4.5562253904194341</v>
      </c>
      <c r="AM428" s="141">
        <v>4.556225390419435</v>
      </c>
      <c r="AN428" s="141">
        <v>4.5562253904194323</v>
      </c>
      <c r="AO428" s="141">
        <v>4.556225390419435</v>
      </c>
      <c r="AP428" s="140">
        <v>4.5562253904194332</v>
      </c>
    </row>
    <row r="429" spans="2:42" x14ac:dyDescent="0.35">
      <c r="B429" s="128"/>
      <c r="C429" s="128" t="s">
        <v>2301</v>
      </c>
      <c r="D429" s="140">
        <v>0</v>
      </c>
      <c r="E429" s="141">
        <v>0</v>
      </c>
      <c r="F429" s="141">
        <v>0</v>
      </c>
      <c r="G429" s="141">
        <v>0</v>
      </c>
      <c r="H429" s="141">
        <v>0</v>
      </c>
      <c r="I429" s="141">
        <v>4.5562253904194332</v>
      </c>
      <c r="J429" s="141">
        <v>4.5562253904194332</v>
      </c>
      <c r="K429" s="141">
        <v>4.5562253904194341</v>
      </c>
      <c r="L429" s="141">
        <v>4.5562253904194323</v>
      </c>
      <c r="M429" s="141">
        <v>4.5562253904194341</v>
      </c>
      <c r="N429" s="141">
        <v>4.5562253904194332</v>
      </c>
      <c r="O429" s="141">
        <v>4.556225390419435</v>
      </c>
      <c r="P429" s="141">
        <v>4.5562253904194341</v>
      </c>
      <c r="Q429" s="141">
        <v>4.5562253904194341</v>
      </c>
      <c r="R429" s="142">
        <v>4.5562253904194341</v>
      </c>
      <c r="S429" s="141">
        <v>4.556225390419435</v>
      </c>
      <c r="T429" s="141">
        <v>4.5562253904194332</v>
      </c>
      <c r="U429" s="141">
        <v>4.5562253904194341</v>
      </c>
      <c r="V429" s="141">
        <v>4.5562253904194323</v>
      </c>
      <c r="W429" s="141">
        <v>4.5562253904194341</v>
      </c>
      <c r="X429" s="141">
        <v>4.5562253904194341</v>
      </c>
      <c r="Y429" s="141">
        <v>4.5562253904194341</v>
      </c>
      <c r="Z429" s="141">
        <v>4.5562253904194341</v>
      </c>
      <c r="AA429" s="141">
        <v>4.5562253904194341</v>
      </c>
      <c r="AB429" s="141">
        <v>4.5562253904194332</v>
      </c>
      <c r="AC429" s="141">
        <v>4.5562253904194341</v>
      </c>
      <c r="AD429" s="141">
        <v>4.556225390419435</v>
      </c>
      <c r="AE429" s="141">
        <v>4.5562253904194332</v>
      </c>
      <c r="AF429" s="141">
        <v>4.5562253904194341</v>
      </c>
      <c r="AG429" s="141">
        <v>4.5562253904194341</v>
      </c>
      <c r="AH429" s="141">
        <v>4.5562253904194332</v>
      </c>
      <c r="AI429" s="141">
        <v>4.5562253904194341</v>
      </c>
      <c r="AJ429" s="141">
        <v>4.556225390419435</v>
      </c>
      <c r="AK429" s="141">
        <v>4.556225390419435</v>
      </c>
      <c r="AL429" s="141">
        <v>4.5562253904194341</v>
      </c>
      <c r="AM429" s="141">
        <v>4.5562253904194323</v>
      </c>
      <c r="AN429" s="141">
        <v>4.556225390419435</v>
      </c>
      <c r="AO429" s="141">
        <v>4.556225390419435</v>
      </c>
      <c r="AP429" s="140">
        <v>4.5562253904194341</v>
      </c>
    </row>
    <row r="430" spans="2:42" x14ac:dyDescent="0.35">
      <c r="B430" s="128"/>
      <c r="C430" s="128" t="s">
        <v>2302</v>
      </c>
      <c r="D430" s="140">
        <v>0</v>
      </c>
      <c r="E430" s="141">
        <v>0</v>
      </c>
      <c r="F430" s="141">
        <v>0</v>
      </c>
      <c r="G430" s="141">
        <v>0</v>
      </c>
      <c r="H430" s="141">
        <v>0</v>
      </c>
      <c r="I430" s="141">
        <v>3.9053360489309425</v>
      </c>
      <c r="J430" s="141">
        <v>3.9053360489309434</v>
      </c>
      <c r="K430" s="141">
        <v>4.556225390419435</v>
      </c>
      <c r="L430" s="141">
        <v>4.5562253904194341</v>
      </c>
      <c r="M430" s="141">
        <v>4.5562253904194341</v>
      </c>
      <c r="N430" s="141">
        <v>4.5562253904194341</v>
      </c>
      <c r="O430" s="141">
        <v>4.556225390419435</v>
      </c>
      <c r="P430" s="141">
        <v>4.5562253904194323</v>
      </c>
      <c r="Q430" s="141">
        <v>4.556225390419435</v>
      </c>
      <c r="R430" s="142">
        <v>4.5562253904194341</v>
      </c>
      <c r="S430" s="141">
        <v>4.5562253904194359</v>
      </c>
      <c r="T430" s="141">
        <v>4.5562253904194332</v>
      </c>
      <c r="U430" s="141">
        <v>4.5562253904194332</v>
      </c>
      <c r="V430" s="141">
        <v>4.5562253904194332</v>
      </c>
      <c r="W430" s="141">
        <v>4.5562253904194341</v>
      </c>
      <c r="X430" s="141">
        <v>4.556225390419435</v>
      </c>
      <c r="Y430" s="141">
        <v>4.5562253904194323</v>
      </c>
      <c r="Z430" s="141">
        <v>4.5562253904194341</v>
      </c>
      <c r="AA430" s="141">
        <v>4.5562253904194341</v>
      </c>
      <c r="AB430" s="141">
        <v>4.5562253904194341</v>
      </c>
      <c r="AC430" s="141">
        <v>4.5562253904194341</v>
      </c>
      <c r="AD430" s="141">
        <v>4.5562253904194332</v>
      </c>
      <c r="AE430" s="141">
        <v>4.5562253904194332</v>
      </c>
      <c r="AF430" s="141">
        <v>4.556225390419435</v>
      </c>
      <c r="AG430" s="141">
        <v>4.5562253904194332</v>
      </c>
      <c r="AH430" s="141">
        <v>4.5562253904194332</v>
      </c>
      <c r="AI430" s="141">
        <v>4.5562253904194341</v>
      </c>
      <c r="AJ430" s="141">
        <v>4.5562253904194332</v>
      </c>
      <c r="AK430" s="141">
        <v>4.5562253904194341</v>
      </c>
      <c r="AL430" s="141">
        <v>4.5562253904194341</v>
      </c>
      <c r="AM430" s="141">
        <v>4.556225390419435</v>
      </c>
      <c r="AN430" s="141">
        <v>4.5562253904194332</v>
      </c>
      <c r="AO430" s="141">
        <v>4.556225390419435</v>
      </c>
      <c r="AP430" s="140">
        <v>4.5562253904194341</v>
      </c>
    </row>
    <row r="431" spans="2:42" x14ac:dyDescent="0.35">
      <c r="B431" s="128"/>
      <c r="C431" s="128" t="s">
        <v>2303</v>
      </c>
      <c r="D431" s="140">
        <v>0</v>
      </c>
      <c r="E431" s="141">
        <v>0</v>
      </c>
      <c r="F431" s="141">
        <v>0</v>
      </c>
      <c r="G431" s="141">
        <v>0</v>
      </c>
      <c r="H431" s="141">
        <v>0</v>
      </c>
      <c r="I431" s="141">
        <v>3.2544467074424537</v>
      </c>
      <c r="J431" s="141">
        <v>3.9053360489309434</v>
      </c>
      <c r="K431" s="141">
        <v>3.9053360489309434</v>
      </c>
      <c r="L431" s="141">
        <v>3.9053360489309425</v>
      </c>
      <c r="M431" s="141">
        <v>4.5562253904194341</v>
      </c>
      <c r="N431" s="141">
        <v>4.556225390419435</v>
      </c>
      <c r="O431" s="141">
        <v>4.5562253904194341</v>
      </c>
      <c r="P431" s="141">
        <v>4.556225390419435</v>
      </c>
      <c r="Q431" s="141">
        <v>4.5562253904194332</v>
      </c>
      <c r="R431" s="142">
        <v>4.5562253904194341</v>
      </c>
      <c r="S431" s="141">
        <v>4.556225390419435</v>
      </c>
      <c r="T431" s="141">
        <v>4.5562253904194341</v>
      </c>
      <c r="U431" s="141">
        <v>4.5562253904194341</v>
      </c>
      <c r="V431" s="141">
        <v>4.5562253904194332</v>
      </c>
      <c r="W431" s="141">
        <v>4.5562253904194341</v>
      </c>
      <c r="X431" s="141">
        <v>4.556225390419435</v>
      </c>
      <c r="Y431" s="141">
        <v>4.5562253904194332</v>
      </c>
      <c r="Z431" s="141">
        <v>4.5562253904194341</v>
      </c>
      <c r="AA431" s="141">
        <v>4.5562253904194332</v>
      </c>
      <c r="AB431" s="141">
        <v>4.5562253904194341</v>
      </c>
      <c r="AC431" s="141">
        <v>4.5562253904194341</v>
      </c>
      <c r="AD431" s="141">
        <v>4.5562253904194341</v>
      </c>
      <c r="AE431" s="141">
        <v>4.5562253904194341</v>
      </c>
      <c r="AF431" s="141">
        <v>4.5562253904194332</v>
      </c>
      <c r="AG431" s="141">
        <v>4.5562253904194341</v>
      </c>
      <c r="AH431" s="141">
        <v>4.5562253904194332</v>
      </c>
      <c r="AI431" s="141">
        <v>4.5562253904194341</v>
      </c>
      <c r="AJ431" s="141">
        <v>4.5562253904194341</v>
      </c>
      <c r="AK431" s="141">
        <v>4.5562253904194341</v>
      </c>
      <c r="AL431" s="141">
        <v>4.5562253904194341</v>
      </c>
      <c r="AM431" s="141">
        <v>4.5562253904194341</v>
      </c>
      <c r="AN431" s="141">
        <v>4.5562253904194332</v>
      </c>
      <c r="AO431" s="141">
        <v>4.5562253904194323</v>
      </c>
      <c r="AP431" s="140">
        <v>4.5562253904194332</v>
      </c>
    </row>
    <row r="432" spans="2:42" x14ac:dyDescent="0.35">
      <c r="B432" s="128"/>
      <c r="C432" s="128" t="s">
        <v>2304</v>
      </c>
      <c r="D432" s="140">
        <v>0</v>
      </c>
      <c r="E432" s="141">
        <v>0</v>
      </c>
      <c r="F432" s="141">
        <v>0</v>
      </c>
      <c r="G432" s="141">
        <v>0</v>
      </c>
      <c r="H432" s="141">
        <v>0</v>
      </c>
      <c r="I432" s="141">
        <v>3.2544467074424537</v>
      </c>
      <c r="J432" s="141">
        <v>3.2544467074424528</v>
      </c>
      <c r="K432" s="141">
        <v>3.905336048930943</v>
      </c>
      <c r="L432" s="141">
        <v>3.9053360489309439</v>
      </c>
      <c r="M432" s="141">
        <v>3.905336048930943</v>
      </c>
      <c r="N432" s="141">
        <v>4.5562253904194341</v>
      </c>
      <c r="O432" s="141">
        <v>4.5562253904194323</v>
      </c>
      <c r="P432" s="141">
        <v>4.5562253904194323</v>
      </c>
      <c r="Q432" s="141">
        <v>4.5562253904194332</v>
      </c>
      <c r="R432" s="142">
        <v>4.5562253904194332</v>
      </c>
      <c r="S432" s="141">
        <v>4.5562253904194332</v>
      </c>
      <c r="T432" s="141">
        <v>4.5562253904194332</v>
      </c>
      <c r="U432" s="141">
        <v>4.5562253904194341</v>
      </c>
      <c r="V432" s="141">
        <v>4.5562253904194332</v>
      </c>
      <c r="W432" s="141">
        <v>4.5562253904194341</v>
      </c>
      <c r="X432" s="141">
        <v>4.5562253904194332</v>
      </c>
      <c r="Y432" s="141">
        <v>4.5562253904194323</v>
      </c>
      <c r="Z432" s="141">
        <v>4.5562253904194323</v>
      </c>
      <c r="AA432" s="141">
        <v>4.5562253904194341</v>
      </c>
      <c r="AB432" s="141">
        <v>4.5562253904194341</v>
      </c>
      <c r="AC432" s="141">
        <v>4.5562253904194332</v>
      </c>
      <c r="AD432" s="141">
        <v>4.5562253904194332</v>
      </c>
      <c r="AE432" s="141">
        <v>4.5562253904194332</v>
      </c>
      <c r="AF432" s="141">
        <v>4.5562253904194341</v>
      </c>
      <c r="AG432" s="141">
        <v>4.5562253904194341</v>
      </c>
      <c r="AH432" s="141">
        <v>4.5562253904194341</v>
      </c>
      <c r="AI432" s="141">
        <v>4.5562253904194332</v>
      </c>
      <c r="AJ432" s="141">
        <v>4.5562253904194341</v>
      </c>
      <c r="AK432" s="141">
        <v>4.5562253904194359</v>
      </c>
      <c r="AL432" s="141">
        <v>4.5562253904194332</v>
      </c>
      <c r="AM432" s="141">
        <v>4.5562253904194332</v>
      </c>
      <c r="AN432" s="141">
        <v>4.5562253904194341</v>
      </c>
      <c r="AO432" s="141">
        <v>4.5562253904194341</v>
      </c>
      <c r="AP432" s="140">
        <v>4.5562253904194341</v>
      </c>
    </row>
    <row r="433" spans="2:42" x14ac:dyDescent="0.35">
      <c r="B433" s="128"/>
      <c r="C433" s="128" t="s">
        <v>2305</v>
      </c>
      <c r="D433" s="140">
        <v>0</v>
      </c>
      <c r="E433" s="141">
        <v>0</v>
      </c>
      <c r="F433" s="141">
        <v>0</v>
      </c>
      <c r="G433" s="141">
        <v>0</v>
      </c>
      <c r="H433" s="141">
        <v>0</v>
      </c>
      <c r="I433" s="141">
        <v>3.2544467074424528</v>
      </c>
      <c r="J433" s="141">
        <v>3.905336048930943</v>
      </c>
      <c r="K433" s="141">
        <v>3.9053360489309439</v>
      </c>
      <c r="L433" s="141">
        <v>3.905336048930943</v>
      </c>
      <c r="M433" s="141">
        <v>4.5562253904194359</v>
      </c>
      <c r="N433" s="141">
        <v>4.5562253904194332</v>
      </c>
      <c r="O433" s="141">
        <v>4.5562253904194332</v>
      </c>
      <c r="P433" s="141">
        <v>4.5562253904194359</v>
      </c>
      <c r="Q433" s="141">
        <v>4.5562253904194332</v>
      </c>
      <c r="R433" s="142">
        <v>4.5562253904194323</v>
      </c>
      <c r="S433" s="141">
        <v>4.5562253904194332</v>
      </c>
      <c r="T433" s="141">
        <v>4.5562253904194332</v>
      </c>
      <c r="U433" s="141">
        <v>4.556225390419435</v>
      </c>
      <c r="V433" s="141">
        <v>4.5562253904194332</v>
      </c>
      <c r="W433" s="141">
        <v>4.5562253904194341</v>
      </c>
      <c r="X433" s="141">
        <v>4.5562253904194341</v>
      </c>
      <c r="Y433" s="141">
        <v>4.5562253904194341</v>
      </c>
      <c r="Z433" s="141">
        <v>4.5562253904194341</v>
      </c>
      <c r="AA433" s="141">
        <v>4.5562253904194341</v>
      </c>
      <c r="AB433" s="141">
        <v>4.5562253904194341</v>
      </c>
      <c r="AC433" s="141">
        <v>4.5562253904194341</v>
      </c>
      <c r="AD433" s="141">
        <v>4.5562253904194332</v>
      </c>
      <c r="AE433" s="141">
        <v>4.5562253904194359</v>
      </c>
      <c r="AF433" s="141">
        <v>4.556225390419435</v>
      </c>
      <c r="AG433" s="141">
        <v>4.5562253904194341</v>
      </c>
      <c r="AH433" s="141">
        <v>4.556225390419435</v>
      </c>
      <c r="AI433" s="141">
        <v>4.5562253904194341</v>
      </c>
      <c r="AJ433" s="141">
        <v>4.5562253904194341</v>
      </c>
      <c r="AK433" s="141">
        <v>4.5562253904194332</v>
      </c>
      <c r="AL433" s="141">
        <v>4.556225390419435</v>
      </c>
      <c r="AM433" s="141">
        <v>4.5562253904194332</v>
      </c>
      <c r="AN433" s="141">
        <v>4.5562253904194332</v>
      </c>
      <c r="AO433" s="141">
        <v>4.5562253904194332</v>
      </c>
      <c r="AP433" s="140">
        <v>4.5562253904194323</v>
      </c>
    </row>
    <row r="434" spans="2:42" x14ac:dyDescent="0.35">
      <c r="B434" s="128"/>
      <c r="C434" s="128" t="s">
        <v>2306</v>
      </c>
      <c r="D434" s="140">
        <v>0</v>
      </c>
      <c r="E434" s="141">
        <v>0</v>
      </c>
      <c r="F434" s="141">
        <v>0</v>
      </c>
      <c r="G434" s="141">
        <v>0</v>
      </c>
      <c r="H434" s="141">
        <v>0</v>
      </c>
      <c r="I434" s="141">
        <v>3.2544467074424528</v>
      </c>
      <c r="J434" s="141">
        <v>3.2544467074424532</v>
      </c>
      <c r="K434" s="141">
        <v>3.9053360489309425</v>
      </c>
      <c r="L434" s="141">
        <v>3.9053360489309443</v>
      </c>
      <c r="M434" s="141">
        <v>3.9053360489309434</v>
      </c>
      <c r="N434" s="141">
        <v>4.5562253904194323</v>
      </c>
      <c r="O434" s="141">
        <v>4.5562253904194323</v>
      </c>
      <c r="P434" s="141">
        <v>4.5562253904194332</v>
      </c>
      <c r="Q434" s="141">
        <v>4.556225390419435</v>
      </c>
      <c r="R434" s="142">
        <v>4.5562253904194323</v>
      </c>
      <c r="S434" s="141">
        <v>4.5562253904194332</v>
      </c>
      <c r="T434" s="141">
        <v>4.5562253904194341</v>
      </c>
      <c r="U434" s="141">
        <v>4.556225390419435</v>
      </c>
      <c r="V434" s="141">
        <v>4.556225390419435</v>
      </c>
      <c r="W434" s="141">
        <v>4.5562253904194332</v>
      </c>
      <c r="X434" s="141">
        <v>4.5562253904194341</v>
      </c>
      <c r="Y434" s="141">
        <v>4.5562253904194332</v>
      </c>
      <c r="Z434" s="141">
        <v>4.5562253904194332</v>
      </c>
      <c r="AA434" s="141">
        <v>4.5562253904194341</v>
      </c>
      <c r="AB434" s="141">
        <v>4.5562253904194341</v>
      </c>
      <c r="AC434" s="141">
        <v>4.556225390419435</v>
      </c>
      <c r="AD434" s="141">
        <v>4.5562253904194332</v>
      </c>
      <c r="AE434" s="141">
        <v>4.5562253904194341</v>
      </c>
      <c r="AF434" s="141">
        <v>4.556225390419435</v>
      </c>
      <c r="AG434" s="141">
        <v>4.5562253904194332</v>
      </c>
      <c r="AH434" s="141">
        <v>4.556225390419435</v>
      </c>
      <c r="AI434" s="141">
        <v>4.556225390419435</v>
      </c>
      <c r="AJ434" s="141">
        <v>4.5562253904194341</v>
      </c>
      <c r="AK434" s="141">
        <v>4.5562253904194332</v>
      </c>
      <c r="AL434" s="141">
        <v>4.5562253904194341</v>
      </c>
      <c r="AM434" s="141">
        <v>4.5562253904194332</v>
      </c>
      <c r="AN434" s="141">
        <v>4.5562253904194341</v>
      </c>
      <c r="AO434" s="141">
        <v>4.556225390419435</v>
      </c>
      <c r="AP434" s="140">
        <v>4.5562253904194341</v>
      </c>
    </row>
    <row r="435" spans="2:42" x14ac:dyDescent="0.35">
      <c r="B435" s="128"/>
      <c r="C435" s="128" t="s">
        <v>2307</v>
      </c>
      <c r="D435" s="140">
        <v>0</v>
      </c>
      <c r="E435" s="141">
        <v>0</v>
      </c>
      <c r="F435" s="141">
        <v>0</v>
      </c>
      <c r="G435" s="141">
        <v>0</v>
      </c>
      <c r="H435" s="141">
        <v>0</v>
      </c>
      <c r="I435" s="141">
        <v>3.905336048930943</v>
      </c>
      <c r="J435" s="141">
        <v>3.9053360489309443</v>
      </c>
      <c r="K435" s="141">
        <v>4.5562253904194341</v>
      </c>
      <c r="L435" s="141">
        <v>4.5562253904194332</v>
      </c>
      <c r="M435" s="141">
        <v>4.556225390419435</v>
      </c>
      <c r="N435" s="141">
        <v>4.5562253904194341</v>
      </c>
      <c r="O435" s="141">
        <v>4.5562253904194332</v>
      </c>
      <c r="P435" s="141">
        <v>4.556225390419435</v>
      </c>
      <c r="Q435" s="141">
        <v>4.5562253904194332</v>
      </c>
      <c r="R435" s="142">
        <v>4.5562253904194341</v>
      </c>
      <c r="S435" s="141">
        <v>4.5562253904194341</v>
      </c>
      <c r="T435" s="141">
        <v>4.5562253904194332</v>
      </c>
      <c r="U435" s="141">
        <v>4.5562253904194332</v>
      </c>
      <c r="V435" s="141">
        <v>4.5562253904194359</v>
      </c>
      <c r="W435" s="141">
        <v>4.556225390419435</v>
      </c>
      <c r="X435" s="141">
        <v>4.5562253904194341</v>
      </c>
      <c r="Y435" s="141">
        <v>4.5562253904194341</v>
      </c>
      <c r="Z435" s="141">
        <v>4.556225390419435</v>
      </c>
      <c r="AA435" s="141">
        <v>4.5562253904194341</v>
      </c>
      <c r="AB435" s="141">
        <v>4.5562253904194341</v>
      </c>
      <c r="AC435" s="141">
        <v>4.5562253904194341</v>
      </c>
      <c r="AD435" s="141">
        <v>4.5562253904194341</v>
      </c>
      <c r="AE435" s="141">
        <v>4.5562253904194323</v>
      </c>
      <c r="AF435" s="141">
        <v>4.556225390419435</v>
      </c>
      <c r="AG435" s="141">
        <v>4.5562253904194332</v>
      </c>
      <c r="AH435" s="141">
        <v>4.5562253904194341</v>
      </c>
      <c r="AI435" s="141">
        <v>4.5562253904194332</v>
      </c>
      <c r="AJ435" s="141">
        <v>4.5562253904194341</v>
      </c>
      <c r="AK435" s="141">
        <v>4.5562253904194332</v>
      </c>
      <c r="AL435" s="141">
        <v>4.5562253904194323</v>
      </c>
      <c r="AM435" s="141">
        <v>4.556225390419435</v>
      </c>
      <c r="AN435" s="141">
        <v>4.5562253904194341</v>
      </c>
      <c r="AO435" s="141">
        <v>4.5562253904194341</v>
      </c>
      <c r="AP435" s="140">
        <v>4.5562253904194359</v>
      </c>
    </row>
    <row r="436" spans="2:42" x14ac:dyDescent="0.35">
      <c r="B436" s="128"/>
      <c r="C436" s="128" t="s">
        <v>2308</v>
      </c>
      <c r="D436" s="140">
        <v>0</v>
      </c>
      <c r="E436" s="141">
        <v>0</v>
      </c>
      <c r="F436" s="141">
        <v>0</v>
      </c>
      <c r="G436" s="141">
        <v>0</v>
      </c>
      <c r="H436" s="141">
        <v>0</v>
      </c>
      <c r="I436" s="141">
        <v>4.5562253904194332</v>
      </c>
      <c r="J436" s="141">
        <v>4.5562253904194332</v>
      </c>
      <c r="K436" s="141">
        <v>4.556225390419435</v>
      </c>
      <c r="L436" s="141">
        <v>4.5562253904194332</v>
      </c>
      <c r="M436" s="141">
        <v>4.556225390419435</v>
      </c>
      <c r="N436" s="141">
        <v>4.5562253904194341</v>
      </c>
      <c r="O436" s="141">
        <v>4.5562253904194341</v>
      </c>
      <c r="P436" s="141">
        <v>4.5562253904194359</v>
      </c>
      <c r="Q436" s="141">
        <v>4.5562253904194341</v>
      </c>
      <c r="R436" s="142">
        <v>4.5562253904194341</v>
      </c>
      <c r="S436" s="141">
        <v>4.5562253904194341</v>
      </c>
      <c r="T436" s="141">
        <v>4.5562253904194341</v>
      </c>
      <c r="U436" s="141">
        <v>4.556225390419435</v>
      </c>
      <c r="V436" s="141">
        <v>4.5562253904194341</v>
      </c>
      <c r="W436" s="141">
        <v>4.5562253904194323</v>
      </c>
      <c r="X436" s="141">
        <v>4.5562253904194332</v>
      </c>
      <c r="Y436" s="141">
        <v>4.5562253904194332</v>
      </c>
      <c r="Z436" s="141">
        <v>4.556225390419435</v>
      </c>
      <c r="AA436" s="141">
        <v>4.556225390419435</v>
      </c>
      <c r="AB436" s="141">
        <v>4.5562253904194332</v>
      </c>
      <c r="AC436" s="141">
        <v>4.556225390419435</v>
      </c>
      <c r="AD436" s="141">
        <v>4.556225390419435</v>
      </c>
      <c r="AE436" s="141">
        <v>4.5562253904194341</v>
      </c>
      <c r="AF436" s="141">
        <v>4.5562253904194332</v>
      </c>
      <c r="AG436" s="141">
        <v>4.556225390419435</v>
      </c>
      <c r="AH436" s="141">
        <v>4.5562253904194341</v>
      </c>
      <c r="AI436" s="141">
        <v>4.556225390419435</v>
      </c>
      <c r="AJ436" s="141">
        <v>4.5562253904194332</v>
      </c>
      <c r="AK436" s="141">
        <v>4.556225390419435</v>
      </c>
      <c r="AL436" s="141">
        <v>4.5562253904194341</v>
      </c>
      <c r="AM436" s="141">
        <v>4.5562253904194332</v>
      </c>
      <c r="AN436" s="141">
        <v>4.5562253904194341</v>
      </c>
      <c r="AO436" s="141">
        <v>4.5562253904194341</v>
      </c>
      <c r="AP436" s="140">
        <v>4.5562253904194332</v>
      </c>
    </row>
    <row r="437" spans="2:42" x14ac:dyDescent="0.35">
      <c r="B437" s="128"/>
      <c r="C437" s="128" t="s">
        <v>2309</v>
      </c>
      <c r="D437" s="140">
        <v>0</v>
      </c>
      <c r="E437" s="141">
        <v>0</v>
      </c>
      <c r="F437" s="141">
        <v>0</v>
      </c>
      <c r="G437" s="141">
        <v>0</v>
      </c>
      <c r="H437" s="141">
        <v>0</v>
      </c>
      <c r="I437" s="141">
        <v>3.2544467074424532</v>
      </c>
      <c r="J437" s="141">
        <v>3.2544467074424532</v>
      </c>
      <c r="K437" s="141">
        <v>3.2544467074424532</v>
      </c>
      <c r="L437" s="141">
        <v>3.9053360489309439</v>
      </c>
      <c r="M437" s="141">
        <v>3.905336048930943</v>
      </c>
      <c r="N437" s="141">
        <v>4.556225390419435</v>
      </c>
      <c r="O437" s="141">
        <v>4.5562253904194341</v>
      </c>
      <c r="P437" s="141">
        <v>4.5562253904194341</v>
      </c>
      <c r="Q437" s="141">
        <v>4.5562253904194341</v>
      </c>
      <c r="R437" s="142">
        <v>4.5562253904194341</v>
      </c>
      <c r="S437" s="141">
        <v>4.5562253904194332</v>
      </c>
      <c r="T437" s="141">
        <v>4.5562253904194332</v>
      </c>
      <c r="U437" s="141">
        <v>4.5562253904194332</v>
      </c>
      <c r="V437" s="141">
        <v>4.5562253904194332</v>
      </c>
      <c r="W437" s="141">
        <v>4.5562253904194323</v>
      </c>
      <c r="X437" s="141">
        <v>4.556225390419435</v>
      </c>
      <c r="Y437" s="141">
        <v>4.5562253904194332</v>
      </c>
      <c r="Z437" s="141">
        <v>4.5562253904194341</v>
      </c>
      <c r="AA437" s="141">
        <v>4.5562253904194341</v>
      </c>
      <c r="AB437" s="141">
        <v>4.5562253904194323</v>
      </c>
      <c r="AC437" s="141">
        <v>4.5562253904194341</v>
      </c>
      <c r="AD437" s="141">
        <v>4.5562253904194341</v>
      </c>
      <c r="AE437" s="141">
        <v>4.5562253904194341</v>
      </c>
      <c r="AF437" s="141">
        <v>4.5562253904194341</v>
      </c>
      <c r="AG437" s="141">
        <v>4.5562253904194332</v>
      </c>
      <c r="AH437" s="141">
        <v>4.556225390419435</v>
      </c>
      <c r="AI437" s="141">
        <v>4.5562253904194341</v>
      </c>
      <c r="AJ437" s="141">
        <v>4.5562253904194341</v>
      </c>
      <c r="AK437" s="141">
        <v>4.556225390419435</v>
      </c>
      <c r="AL437" s="141">
        <v>4.5562253904194332</v>
      </c>
      <c r="AM437" s="141">
        <v>4.5562253904194341</v>
      </c>
      <c r="AN437" s="141">
        <v>4.556225390419435</v>
      </c>
      <c r="AO437" s="141">
        <v>4.5562253904194332</v>
      </c>
      <c r="AP437" s="140">
        <v>4.5562253904194341</v>
      </c>
    </row>
    <row r="438" spans="2:42" x14ac:dyDescent="0.35">
      <c r="B438" s="128"/>
      <c r="C438" s="128" t="s">
        <v>2310</v>
      </c>
      <c r="D438" s="140">
        <v>0</v>
      </c>
      <c r="E438" s="141">
        <v>0</v>
      </c>
      <c r="F438" s="141">
        <v>0</v>
      </c>
      <c r="G438" s="141">
        <v>0</v>
      </c>
      <c r="H438" s="141">
        <v>0</v>
      </c>
      <c r="I438" s="141">
        <v>3.905336048930943</v>
      </c>
      <c r="J438" s="141">
        <v>4.5562253904194341</v>
      </c>
      <c r="K438" s="141">
        <v>4.556225390419435</v>
      </c>
      <c r="L438" s="141">
        <v>4.5562253904194332</v>
      </c>
      <c r="M438" s="141">
        <v>4.5562253904194341</v>
      </c>
      <c r="N438" s="141">
        <v>4.556225390419435</v>
      </c>
      <c r="O438" s="141">
        <v>4.5562253904194341</v>
      </c>
      <c r="P438" s="141">
        <v>4.5562253904194332</v>
      </c>
      <c r="Q438" s="141">
        <v>4.5562253904194341</v>
      </c>
      <c r="R438" s="142">
        <v>4.5562253904194341</v>
      </c>
      <c r="S438" s="141">
        <v>4.5562253904194323</v>
      </c>
      <c r="T438" s="141">
        <v>4.5562253904194341</v>
      </c>
      <c r="U438" s="141">
        <v>4.5562253904194341</v>
      </c>
      <c r="V438" s="141">
        <v>4.5562253904194332</v>
      </c>
      <c r="W438" s="141">
        <v>4.5562253904194341</v>
      </c>
      <c r="X438" s="141">
        <v>4.556225390419435</v>
      </c>
      <c r="Y438" s="141">
        <v>4.5562253904194341</v>
      </c>
      <c r="Z438" s="141">
        <v>4.556225390419435</v>
      </c>
      <c r="AA438" s="141">
        <v>4.5562253904194332</v>
      </c>
      <c r="AB438" s="141">
        <v>4.5562253904194332</v>
      </c>
      <c r="AC438" s="141">
        <v>4.5562253904194341</v>
      </c>
      <c r="AD438" s="141">
        <v>4.5562253904194341</v>
      </c>
      <c r="AE438" s="141">
        <v>4.5562253904194341</v>
      </c>
      <c r="AF438" s="141">
        <v>4.5562253904194341</v>
      </c>
      <c r="AG438" s="141">
        <v>4.5562253904194332</v>
      </c>
      <c r="AH438" s="141">
        <v>4.5562253904194341</v>
      </c>
      <c r="AI438" s="141">
        <v>4.556225390419435</v>
      </c>
      <c r="AJ438" s="141">
        <v>4.556225390419435</v>
      </c>
      <c r="AK438" s="141">
        <v>4.5562253904194332</v>
      </c>
      <c r="AL438" s="141">
        <v>4.5562253904194332</v>
      </c>
      <c r="AM438" s="141">
        <v>4.5562253904194341</v>
      </c>
      <c r="AN438" s="141">
        <v>4.5562253904194332</v>
      </c>
      <c r="AO438" s="141">
        <v>4.5562253904194332</v>
      </c>
      <c r="AP438" s="140">
        <v>4.5562253904194332</v>
      </c>
    </row>
    <row r="439" spans="2:42" x14ac:dyDescent="0.35">
      <c r="B439" s="128"/>
      <c r="C439" s="128" t="s">
        <v>2311</v>
      </c>
      <c r="D439" s="140">
        <v>0</v>
      </c>
      <c r="E439" s="141">
        <v>0</v>
      </c>
      <c r="F439" s="141">
        <v>0</v>
      </c>
      <c r="G439" s="141">
        <v>0</v>
      </c>
      <c r="H439" s="141">
        <v>0</v>
      </c>
      <c r="I439" s="141">
        <v>3.2544467074424537</v>
      </c>
      <c r="J439" s="141">
        <v>3.2544467074424532</v>
      </c>
      <c r="K439" s="141">
        <v>3.9053360489309425</v>
      </c>
      <c r="L439" s="141">
        <v>3.9053360489309439</v>
      </c>
      <c r="M439" s="141">
        <v>3.9053360489309439</v>
      </c>
      <c r="N439" s="141">
        <v>4.5562253904194341</v>
      </c>
      <c r="O439" s="141">
        <v>4.5562253904194332</v>
      </c>
      <c r="P439" s="141">
        <v>4.5562253904194332</v>
      </c>
      <c r="Q439" s="141">
        <v>4.5562253904194332</v>
      </c>
      <c r="R439" s="142">
        <v>4.5562253904194341</v>
      </c>
      <c r="S439" s="141">
        <v>4.5562253904194341</v>
      </c>
      <c r="T439" s="141">
        <v>4.5562253904194341</v>
      </c>
      <c r="U439" s="141">
        <v>4.5562253904194341</v>
      </c>
      <c r="V439" s="141">
        <v>4.5562253904194341</v>
      </c>
      <c r="W439" s="141">
        <v>4.5562253904194332</v>
      </c>
      <c r="X439" s="141">
        <v>4.5562253904194332</v>
      </c>
      <c r="Y439" s="141">
        <v>4.556225390419435</v>
      </c>
      <c r="Z439" s="141">
        <v>4.5562253904194323</v>
      </c>
      <c r="AA439" s="141">
        <v>4.5562253904194341</v>
      </c>
      <c r="AB439" s="141">
        <v>4.5562253904194332</v>
      </c>
      <c r="AC439" s="141">
        <v>4.5562253904194323</v>
      </c>
      <c r="AD439" s="141">
        <v>4.5562253904194341</v>
      </c>
      <c r="AE439" s="141">
        <v>4.5562253904194332</v>
      </c>
      <c r="AF439" s="141">
        <v>4.5562253904194341</v>
      </c>
      <c r="AG439" s="141">
        <v>4.556225390419435</v>
      </c>
      <c r="AH439" s="141">
        <v>4.5562253904194323</v>
      </c>
      <c r="AI439" s="141">
        <v>4.5562253904194341</v>
      </c>
      <c r="AJ439" s="141">
        <v>4.5562253904194341</v>
      </c>
      <c r="AK439" s="141">
        <v>4.5562253904194332</v>
      </c>
      <c r="AL439" s="141">
        <v>4.5562253904194341</v>
      </c>
      <c r="AM439" s="141">
        <v>4.556225390419435</v>
      </c>
      <c r="AN439" s="141">
        <v>4.5562253904194323</v>
      </c>
      <c r="AO439" s="141">
        <v>4.5562253904194359</v>
      </c>
      <c r="AP439" s="140">
        <v>4.5562253904194332</v>
      </c>
    </row>
    <row r="440" spans="2:42" x14ac:dyDescent="0.35">
      <c r="B440" s="128"/>
      <c r="C440" s="128" t="s">
        <v>2312</v>
      </c>
      <c r="D440" s="140">
        <v>0</v>
      </c>
      <c r="E440" s="141">
        <v>0</v>
      </c>
      <c r="F440" s="141">
        <v>0</v>
      </c>
      <c r="G440" s="141">
        <v>0</v>
      </c>
      <c r="H440" s="141">
        <v>0</v>
      </c>
      <c r="I440" s="141">
        <v>4.5562253904194332</v>
      </c>
      <c r="J440" s="141">
        <v>4.5562253904194341</v>
      </c>
      <c r="K440" s="141">
        <v>4.5562253904194332</v>
      </c>
      <c r="L440" s="141">
        <v>4.5562253904194332</v>
      </c>
      <c r="M440" s="141">
        <v>4.5562253904194341</v>
      </c>
      <c r="N440" s="141">
        <v>4.5562253904194341</v>
      </c>
      <c r="O440" s="141">
        <v>4.5562253904194323</v>
      </c>
      <c r="P440" s="141">
        <v>4.5562253904194341</v>
      </c>
      <c r="Q440" s="141">
        <v>4.5562253904194332</v>
      </c>
      <c r="R440" s="142">
        <v>4.5562253904194341</v>
      </c>
      <c r="S440" s="141">
        <v>4.5562253904194332</v>
      </c>
      <c r="T440" s="141">
        <v>4.5562253904194332</v>
      </c>
      <c r="U440" s="141">
        <v>4.556225390419435</v>
      </c>
      <c r="V440" s="141">
        <v>4.5562253904194341</v>
      </c>
      <c r="W440" s="141">
        <v>4.5562253904194341</v>
      </c>
      <c r="X440" s="141">
        <v>4.5562253904194332</v>
      </c>
      <c r="Y440" s="141">
        <v>4.5562253904194332</v>
      </c>
      <c r="Z440" s="141">
        <v>4.5562253904194341</v>
      </c>
      <c r="AA440" s="141">
        <v>4.5562253904194341</v>
      </c>
      <c r="AB440" s="141">
        <v>4.5562253904194332</v>
      </c>
      <c r="AC440" s="141">
        <v>4.556225390419435</v>
      </c>
      <c r="AD440" s="141">
        <v>4.5562253904194332</v>
      </c>
      <c r="AE440" s="141">
        <v>4.5562253904194341</v>
      </c>
      <c r="AF440" s="141">
        <v>4.5562253904194332</v>
      </c>
      <c r="AG440" s="141">
        <v>4.5562253904194332</v>
      </c>
      <c r="AH440" s="141">
        <v>4.5562253904194341</v>
      </c>
      <c r="AI440" s="141">
        <v>4.556225390419435</v>
      </c>
      <c r="AJ440" s="141">
        <v>4.5562253904194341</v>
      </c>
      <c r="AK440" s="141">
        <v>4.5562253904194341</v>
      </c>
      <c r="AL440" s="141">
        <v>4.5562253904194341</v>
      </c>
      <c r="AM440" s="141">
        <v>4.5562253904194341</v>
      </c>
      <c r="AN440" s="141">
        <v>4.5562253904194332</v>
      </c>
      <c r="AO440" s="141">
        <v>4.5562253904194332</v>
      </c>
      <c r="AP440" s="140">
        <v>4.5562253904194332</v>
      </c>
    </row>
    <row r="441" spans="2:42" x14ac:dyDescent="0.35">
      <c r="B441" s="128"/>
      <c r="C441" s="128" t="s">
        <v>2313</v>
      </c>
      <c r="D441" s="140">
        <v>0</v>
      </c>
      <c r="E441" s="141">
        <v>0</v>
      </c>
      <c r="F441" s="141">
        <v>0</v>
      </c>
      <c r="G441" s="141">
        <v>0</v>
      </c>
      <c r="H441" s="141">
        <v>0</v>
      </c>
      <c r="I441" s="141">
        <v>3.2544467074424528</v>
      </c>
      <c r="J441" s="141">
        <v>3.2544467074424537</v>
      </c>
      <c r="K441" s="141">
        <v>3.9053360489309434</v>
      </c>
      <c r="L441" s="141">
        <v>3.905336048930943</v>
      </c>
      <c r="M441" s="141">
        <v>3.905336048930943</v>
      </c>
      <c r="N441" s="141">
        <v>4.5562253904194332</v>
      </c>
      <c r="O441" s="141">
        <v>4.5562253904194332</v>
      </c>
      <c r="P441" s="141">
        <v>4.5562253904194341</v>
      </c>
      <c r="Q441" s="141">
        <v>4.5562253904194332</v>
      </c>
      <c r="R441" s="142">
        <v>4.5562253904194341</v>
      </c>
      <c r="S441" s="141">
        <v>4.5562253904194323</v>
      </c>
      <c r="T441" s="141">
        <v>4.5562253904194341</v>
      </c>
      <c r="U441" s="141">
        <v>4.5562253904194332</v>
      </c>
      <c r="V441" s="141">
        <v>4.5562253904194341</v>
      </c>
      <c r="W441" s="141">
        <v>4.556225390419435</v>
      </c>
      <c r="X441" s="141">
        <v>4.5562253904194332</v>
      </c>
      <c r="Y441" s="141">
        <v>4.5562253904194341</v>
      </c>
      <c r="Z441" s="141">
        <v>4.556225390419435</v>
      </c>
      <c r="AA441" s="141">
        <v>4.5562253904194341</v>
      </c>
      <c r="AB441" s="141">
        <v>4.5562253904194332</v>
      </c>
      <c r="AC441" s="141">
        <v>4.5562253904194359</v>
      </c>
      <c r="AD441" s="141">
        <v>4.5562253904194332</v>
      </c>
      <c r="AE441" s="141">
        <v>4.5562253904194341</v>
      </c>
      <c r="AF441" s="141">
        <v>4.556225390419435</v>
      </c>
      <c r="AG441" s="141">
        <v>4.5562253904194341</v>
      </c>
      <c r="AH441" s="141">
        <v>4.556225390419435</v>
      </c>
      <c r="AI441" s="141">
        <v>4.556225390419435</v>
      </c>
      <c r="AJ441" s="141">
        <v>4.5562253904194341</v>
      </c>
      <c r="AK441" s="141">
        <v>4.5562253904194341</v>
      </c>
      <c r="AL441" s="141">
        <v>4.5562253904194341</v>
      </c>
      <c r="AM441" s="141">
        <v>4.5562253904194341</v>
      </c>
      <c r="AN441" s="141">
        <v>4.5562253904194332</v>
      </c>
      <c r="AO441" s="141">
        <v>4.5562253904194341</v>
      </c>
      <c r="AP441" s="140">
        <v>4.5562253904194359</v>
      </c>
    </row>
    <row r="442" spans="2:42" ht="18" thickBot="1" x14ac:dyDescent="0.4">
      <c r="B442" s="118"/>
      <c r="C442" s="132" t="s">
        <v>2366</v>
      </c>
      <c r="D442" s="143"/>
      <c r="E442" s="144"/>
      <c r="F442" s="144"/>
      <c r="G442" s="144"/>
      <c r="H442" s="144"/>
      <c r="I442" s="144"/>
      <c r="J442" s="144"/>
      <c r="K442" s="144"/>
      <c r="L442" s="144"/>
      <c r="M442" s="144"/>
      <c r="N442" s="144"/>
      <c r="O442" s="144"/>
      <c r="P442" s="144"/>
      <c r="Q442" s="144"/>
      <c r="R442" s="145"/>
      <c r="S442" s="144"/>
      <c r="T442" s="144"/>
      <c r="U442" s="144"/>
      <c r="V442" s="144"/>
      <c r="W442" s="144"/>
      <c r="X442" s="144"/>
      <c r="Y442" s="144"/>
      <c r="Z442" s="144"/>
      <c r="AA442" s="144"/>
      <c r="AB442" s="144"/>
      <c r="AC442" s="144"/>
      <c r="AD442" s="144"/>
      <c r="AE442" s="144"/>
      <c r="AF442" s="144"/>
      <c r="AG442" s="144"/>
      <c r="AH442" s="144"/>
      <c r="AI442" s="144"/>
      <c r="AJ442" s="144"/>
      <c r="AK442" s="144"/>
      <c r="AL442" s="144"/>
      <c r="AM442" s="144"/>
      <c r="AN442" s="144"/>
      <c r="AO442" s="144"/>
      <c r="AP442" s="143"/>
    </row>
    <row r="443" spans="2:42" ht="18.75" thickTop="1" thickBot="1" x14ac:dyDescent="0.4">
      <c r="B443" s="128"/>
      <c r="C443" s="128"/>
      <c r="D443" s="141"/>
      <c r="E443" s="141"/>
      <c r="F443" s="141"/>
      <c r="G443" s="141"/>
      <c r="H443" s="141"/>
      <c r="I443" s="141"/>
      <c r="J443" s="141"/>
      <c r="K443" s="141"/>
      <c r="L443" s="141"/>
      <c r="M443" s="141"/>
      <c r="N443" s="141"/>
      <c r="O443" s="141"/>
      <c r="P443" s="141"/>
      <c r="Q443" s="141"/>
      <c r="R443" s="141"/>
      <c r="S443" s="141"/>
      <c r="T443" s="141"/>
      <c r="U443" s="141"/>
      <c r="V443" s="141"/>
      <c r="W443" s="141"/>
      <c r="X443" s="141"/>
      <c r="Y443" s="141"/>
      <c r="Z443" s="141"/>
      <c r="AA443" s="141"/>
      <c r="AB443" s="141"/>
      <c r="AC443" s="141"/>
      <c r="AD443" s="141"/>
      <c r="AE443" s="141"/>
      <c r="AF443" s="141"/>
      <c r="AG443" s="141"/>
      <c r="AH443" s="141"/>
      <c r="AI443" s="141"/>
      <c r="AJ443" s="141"/>
      <c r="AK443" s="141"/>
      <c r="AL443" s="141"/>
      <c r="AM443" s="141"/>
      <c r="AN443" s="141"/>
      <c r="AO443" s="141"/>
      <c r="AP443" s="141"/>
    </row>
    <row r="444" spans="2:42" ht="22.5" thickTop="1" x14ac:dyDescent="0.45">
      <c r="B444" s="123" t="s">
        <v>2410</v>
      </c>
      <c r="C444" s="124"/>
      <c r="D444" s="125"/>
      <c r="E444" s="126"/>
      <c r="F444" s="126"/>
      <c r="G444" s="126"/>
      <c r="H444" s="126"/>
      <c r="I444" s="126"/>
      <c r="J444" s="126"/>
      <c r="K444" s="126"/>
      <c r="L444" s="126"/>
      <c r="M444" s="126"/>
      <c r="N444" s="126"/>
      <c r="O444" s="126"/>
      <c r="P444" s="126"/>
      <c r="Q444" s="126"/>
      <c r="R444" s="127"/>
      <c r="S444" s="126"/>
      <c r="T444" s="126"/>
      <c r="U444" s="126"/>
      <c r="V444" s="126"/>
      <c r="W444" s="126"/>
      <c r="X444" s="126"/>
      <c r="Y444" s="126"/>
      <c r="Z444" s="126"/>
      <c r="AA444" s="126"/>
      <c r="AB444" s="126"/>
      <c r="AC444" s="126"/>
      <c r="AD444" s="126"/>
      <c r="AE444" s="126"/>
      <c r="AF444" s="126"/>
      <c r="AG444" s="126"/>
      <c r="AH444" s="126"/>
      <c r="AI444" s="126"/>
      <c r="AJ444" s="126"/>
      <c r="AK444" s="126"/>
      <c r="AL444" s="126"/>
      <c r="AM444" s="126"/>
      <c r="AN444" s="126"/>
      <c r="AO444" s="126"/>
      <c r="AP444" s="125"/>
    </row>
    <row r="445" spans="2:42" x14ac:dyDescent="0.35">
      <c r="B445" s="128"/>
      <c r="C445" s="128"/>
      <c r="D445" s="114">
        <f>MainModule!AW$32</f>
        <v>0</v>
      </c>
      <c r="E445" s="115">
        <f>MainModule!AX$32</f>
        <v>0</v>
      </c>
      <c r="F445" s="115">
        <f>MainModule!AY$32</f>
        <v>0</v>
      </c>
      <c r="G445" s="115">
        <f>MainModule!AZ$32</f>
        <v>0</v>
      </c>
      <c r="H445" s="115">
        <f>MainModule!BA$32</f>
        <v>0</v>
      </c>
      <c r="I445" s="115">
        <f>MainModule!BB$32</f>
        <v>3.2544467074424537</v>
      </c>
      <c r="J445" s="115">
        <f>MainModule!BC$32</f>
        <v>3.9053360489309434</v>
      </c>
      <c r="K445" s="115">
        <f>MainModule!BD$32</f>
        <v>3.9053360489309434</v>
      </c>
      <c r="L445" s="115">
        <f>MainModule!BE$32</f>
        <v>3.9053360489309425</v>
      </c>
      <c r="M445" s="115">
        <f>MainModule!BF$32</f>
        <v>4.5562253904194341</v>
      </c>
      <c r="N445" s="115">
        <f>MainModule!BG$32</f>
        <v>4.556225390419435</v>
      </c>
      <c r="O445" s="115">
        <f>MainModule!BH$32</f>
        <v>4.5562253904194341</v>
      </c>
      <c r="P445" s="115">
        <f>MainModule!BI$32</f>
        <v>4.556225390419435</v>
      </c>
      <c r="Q445" s="115">
        <f>MainModule!BJ$32</f>
        <v>4.5562253904194332</v>
      </c>
      <c r="R445" s="116">
        <f>MainModule!BK$32</f>
        <v>4.5562253904194341</v>
      </c>
      <c r="S445" s="115">
        <f>MainModule!BL$32</f>
        <v>4.556225390419435</v>
      </c>
      <c r="T445" s="115">
        <f>MainModule!BM$32</f>
        <v>4.5562253904194341</v>
      </c>
      <c r="U445" s="115">
        <f>MainModule!BN$32</f>
        <v>4.5562253904194341</v>
      </c>
      <c r="V445" s="115">
        <f>MainModule!BO$32</f>
        <v>4.5562253904194332</v>
      </c>
      <c r="W445" s="115">
        <f>MainModule!BP$32</f>
        <v>4.5562253904194341</v>
      </c>
      <c r="X445" s="115">
        <f>MainModule!BQ$32</f>
        <v>4.556225390419435</v>
      </c>
      <c r="Y445" s="115">
        <f>MainModule!BR$32</f>
        <v>4.5562253904194332</v>
      </c>
      <c r="Z445" s="115">
        <f>MainModule!BS$32</f>
        <v>4.5562253904194341</v>
      </c>
      <c r="AA445" s="115">
        <f>MainModule!BT$32</f>
        <v>4.5562253904194332</v>
      </c>
      <c r="AB445" s="115">
        <f>MainModule!BU$32</f>
        <v>4.5562253904194341</v>
      </c>
      <c r="AC445" s="115">
        <f>MainModule!BV$32</f>
        <v>4.5562253904194341</v>
      </c>
      <c r="AD445" s="115">
        <f>MainModule!BW$32</f>
        <v>4.5562253904194341</v>
      </c>
      <c r="AE445" s="115">
        <f>MainModule!BX$32</f>
        <v>4.5562253904194341</v>
      </c>
      <c r="AF445" s="115">
        <f>MainModule!BY$32</f>
        <v>4.5562253904194332</v>
      </c>
      <c r="AG445" s="115">
        <f>MainModule!BZ$32</f>
        <v>4.5562253904194341</v>
      </c>
      <c r="AH445" s="115">
        <f>MainModule!CA$32</f>
        <v>4.5562253904194332</v>
      </c>
      <c r="AI445" s="115">
        <f>MainModule!CB$32</f>
        <v>4.5562253904194341</v>
      </c>
      <c r="AJ445" s="115">
        <f>MainModule!CC$32</f>
        <v>4.5562253904194341</v>
      </c>
      <c r="AK445" s="115">
        <f>MainModule!CD$32</f>
        <v>4.5562253904194341</v>
      </c>
      <c r="AL445" s="115">
        <f>MainModule!CE$32</f>
        <v>4.5562253904194341</v>
      </c>
      <c r="AM445" s="115">
        <f>MainModule!CF$32</f>
        <v>4.5562253904194341</v>
      </c>
      <c r="AN445" s="115">
        <f>MainModule!CG$32</f>
        <v>4.5562253904194332</v>
      </c>
      <c r="AO445" s="115">
        <f>MainModule!CH$32</f>
        <v>4.5562253904194323</v>
      </c>
      <c r="AP445" s="114">
        <f>MainModule!CI$32</f>
        <v>4.5562253904194332</v>
      </c>
    </row>
    <row r="446" spans="2:42" x14ac:dyDescent="0.35">
      <c r="B446" s="128"/>
      <c r="C446" s="128" t="s">
        <v>2265</v>
      </c>
      <c r="D446" s="140">
        <f t="dataTable" ref="D446:AP496" dt2D="0" dtr="0" r1="B2" ca="1"/>
        <v>0</v>
      </c>
      <c r="E446" s="141">
        <v>0</v>
      </c>
      <c r="F446" s="141">
        <v>0</v>
      </c>
      <c r="G446" s="141">
        <v>0</v>
      </c>
      <c r="H446" s="141">
        <v>0</v>
      </c>
      <c r="I446" s="141">
        <v>3.2544467074424532</v>
      </c>
      <c r="J446" s="141">
        <v>3.2544467074424528</v>
      </c>
      <c r="K446" s="141">
        <v>3.2544467074424528</v>
      </c>
      <c r="L446" s="141">
        <v>3.9053360489309439</v>
      </c>
      <c r="M446" s="141">
        <v>3.9053360489309439</v>
      </c>
      <c r="N446" s="141">
        <v>4.5562253904194323</v>
      </c>
      <c r="O446" s="141">
        <v>4.5562253904194341</v>
      </c>
      <c r="P446" s="141">
        <v>4.5562253904194332</v>
      </c>
      <c r="Q446" s="141">
        <v>4.5562253904194332</v>
      </c>
      <c r="R446" s="142">
        <v>4.5562253904194332</v>
      </c>
      <c r="S446" s="141">
        <v>4.5562253904194359</v>
      </c>
      <c r="T446" s="141">
        <v>4.5562253904194323</v>
      </c>
      <c r="U446" s="141">
        <v>4.5562253904194332</v>
      </c>
      <c r="V446" s="141">
        <v>4.5562253904194341</v>
      </c>
      <c r="W446" s="141">
        <v>4.5562253904194332</v>
      </c>
      <c r="X446" s="141">
        <v>4.556225390419435</v>
      </c>
      <c r="Y446" s="141">
        <v>4.5562253904194341</v>
      </c>
      <c r="Z446" s="141">
        <v>4.5562253904194359</v>
      </c>
      <c r="AA446" s="141">
        <v>4.5562253904194323</v>
      </c>
      <c r="AB446" s="141">
        <v>4.5562253904194323</v>
      </c>
      <c r="AC446" s="141">
        <v>4.5562253904194332</v>
      </c>
      <c r="AD446" s="141">
        <v>4.556225390419435</v>
      </c>
      <c r="AE446" s="141">
        <v>4.5562253904194341</v>
      </c>
      <c r="AF446" s="141">
        <v>4.5562253904194341</v>
      </c>
      <c r="AG446" s="141">
        <v>4.5562253904194341</v>
      </c>
      <c r="AH446" s="141">
        <v>4.5562253904194332</v>
      </c>
      <c r="AI446" s="141">
        <v>4.5562253904194341</v>
      </c>
      <c r="AJ446" s="141">
        <v>4.5562253904194341</v>
      </c>
      <c r="AK446" s="141">
        <v>4.5562253904194332</v>
      </c>
      <c r="AL446" s="141">
        <v>4.5562253904194341</v>
      </c>
      <c r="AM446" s="141">
        <v>4.5562253904194332</v>
      </c>
      <c r="AN446" s="141">
        <v>4.556225390419435</v>
      </c>
      <c r="AO446" s="141">
        <v>4.5562253904194341</v>
      </c>
      <c r="AP446" s="140">
        <v>4.5562253904194341</v>
      </c>
    </row>
    <row r="447" spans="2:42" x14ac:dyDescent="0.35">
      <c r="B447" s="128"/>
      <c r="C447" s="128" t="s">
        <v>2264</v>
      </c>
      <c r="D447" s="140">
        <v>0</v>
      </c>
      <c r="E447" s="141">
        <v>0</v>
      </c>
      <c r="F447" s="141">
        <v>0</v>
      </c>
      <c r="G447" s="141">
        <v>0</v>
      </c>
      <c r="H447" s="141">
        <v>0</v>
      </c>
      <c r="I447" s="141">
        <v>3.2544467074424541</v>
      </c>
      <c r="J447" s="141">
        <v>3.2544467074424528</v>
      </c>
      <c r="K447" s="141">
        <v>3.2544467074424523</v>
      </c>
      <c r="L447" s="141">
        <v>3.9053360489309434</v>
      </c>
      <c r="M447" s="141">
        <v>3.9053360489309434</v>
      </c>
      <c r="N447" s="141">
        <v>4.5562253904194341</v>
      </c>
      <c r="O447" s="141">
        <v>4.5562253904194332</v>
      </c>
      <c r="P447" s="141">
        <v>4.5562253904194341</v>
      </c>
      <c r="Q447" s="141">
        <v>4.556225390419435</v>
      </c>
      <c r="R447" s="142">
        <v>4.556225390419435</v>
      </c>
      <c r="S447" s="141">
        <v>4.5562253904194332</v>
      </c>
      <c r="T447" s="141">
        <v>4.556225390419435</v>
      </c>
      <c r="U447" s="141">
        <v>4.5562253904194341</v>
      </c>
      <c r="V447" s="141">
        <v>4.556225390419435</v>
      </c>
      <c r="W447" s="141">
        <v>4.5562253904194341</v>
      </c>
      <c r="X447" s="141">
        <v>4.5562253904194332</v>
      </c>
      <c r="Y447" s="141">
        <v>4.5562253904194341</v>
      </c>
      <c r="Z447" s="141">
        <v>4.5562253904194332</v>
      </c>
      <c r="AA447" s="141">
        <v>4.5562253904194341</v>
      </c>
      <c r="AB447" s="141">
        <v>4.556225390419435</v>
      </c>
      <c r="AC447" s="141">
        <v>4.556225390419435</v>
      </c>
      <c r="AD447" s="141">
        <v>4.5562253904194332</v>
      </c>
      <c r="AE447" s="141">
        <v>4.556225390419435</v>
      </c>
      <c r="AF447" s="141">
        <v>4.5562253904194341</v>
      </c>
      <c r="AG447" s="141">
        <v>4.5562253904194341</v>
      </c>
      <c r="AH447" s="141">
        <v>4.5562253904194332</v>
      </c>
      <c r="AI447" s="141">
        <v>4.5562253904194341</v>
      </c>
      <c r="AJ447" s="141">
        <v>4.556225390419435</v>
      </c>
      <c r="AK447" s="141">
        <v>4.556225390419435</v>
      </c>
      <c r="AL447" s="141">
        <v>4.5562253904194341</v>
      </c>
      <c r="AM447" s="141">
        <v>4.5562253904194332</v>
      </c>
      <c r="AN447" s="141">
        <v>4.556225390419435</v>
      </c>
      <c r="AO447" s="141">
        <v>4.5562253904194341</v>
      </c>
      <c r="AP447" s="140">
        <v>4.5562253904194341</v>
      </c>
    </row>
    <row r="448" spans="2:42" x14ac:dyDescent="0.35">
      <c r="B448" s="128"/>
      <c r="C448" s="128" t="s">
        <v>2267</v>
      </c>
      <c r="D448" s="140">
        <v>0</v>
      </c>
      <c r="E448" s="141">
        <v>0</v>
      </c>
      <c r="F448" s="141">
        <v>0</v>
      </c>
      <c r="G448" s="141">
        <v>0</v>
      </c>
      <c r="H448" s="141">
        <v>0</v>
      </c>
      <c r="I448" s="141">
        <v>4.5562253904194323</v>
      </c>
      <c r="J448" s="141">
        <v>4.556225390419435</v>
      </c>
      <c r="K448" s="141">
        <v>4.5562253904194332</v>
      </c>
      <c r="L448" s="141">
        <v>4.5562253904194332</v>
      </c>
      <c r="M448" s="141">
        <v>4.5562253904194332</v>
      </c>
      <c r="N448" s="141">
        <v>4.5562253904194341</v>
      </c>
      <c r="O448" s="141">
        <v>4.5562253904194341</v>
      </c>
      <c r="P448" s="141">
        <v>4.5562253904194332</v>
      </c>
      <c r="Q448" s="141">
        <v>4.556225390419435</v>
      </c>
      <c r="R448" s="142">
        <v>4.5562253904194341</v>
      </c>
      <c r="S448" s="141">
        <v>4.5562253904194332</v>
      </c>
      <c r="T448" s="141">
        <v>4.5562253904194332</v>
      </c>
      <c r="U448" s="141">
        <v>4.5562253904194341</v>
      </c>
      <c r="V448" s="141">
        <v>4.5562253904194332</v>
      </c>
      <c r="W448" s="141">
        <v>4.5562253904194341</v>
      </c>
      <c r="X448" s="141">
        <v>4.5562253904194341</v>
      </c>
      <c r="Y448" s="141">
        <v>4.5562253904194323</v>
      </c>
      <c r="Z448" s="141">
        <v>4.5562253904194341</v>
      </c>
      <c r="AA448" s="141">
        <v>4.5562253904194341</v>
      </c>
      <c r="AB448" s="141">
        <v>4.5562253904194332</v>
      </c>
      <c r="AC448" s="141">
        <v>4.5562253904194332</v>
      </c>
      <c r="AD448" s="141">
        <v>4.5562253904194341</v>
      </c>
      <c r="AE448" s="141">
        <v>4.5562253904194341</v>
      </c>
      <c r="AF448" s="141">
        <v>4.5562253904194341</v>
      </c>
      <c r="AG448" s="141">
        <v>4.5562253904194341</v>
      </c>
      <c r="AH448" s="141">
        <v>4.5562253904194341</v>
      </c>
      <c r="AI448" s="141">
        <v>4.5562253904194332</v>
      </c>
      <c r="AJ448" s="141">
        <v>4.5562253904194314</v>
      </c>
      <c r="AK448" s="141">
        <v>4.5562253904194332</v>
      </c>
      <c r="AL448" s="141">
        <v>4.5562253904194341</v>
      </c>
      <c r="AM448" s="141">
        <v>4.5562253904194341</v>
      </c>
      <c r="AN448" s="141">
        <v>4.5562253904194323</v>
      </c>
      <c r="AO448" s="141">
        <v>4.5562253904194332</v>
      </c>
      <c r="AP448" s="140">
        <v>4.5562253904194341</v>
      </c>
    </row>
    <row r="449" spans="2:42" x14ac:dyDescent="0.35">
      <c r="B449" s="128"/>
      <c r="C449" s="128" t="s">
        <v>2266</v>
      </c>
      <c r="D449" s="140">
        <v>0</v>
      </c>
      <c r="E449" s="141">
        <v>0</v>
      </c>
      <c r="F449" s="141">
        <v>0</v>
      </c>
      <c r="G449" s="141">
        <v>0</v>
      </c>
      <c r="H449" s="141">
        <v>0</v>
      </c>
      <c r="I449" s="141">
        <v>3.2544467074424532</v>
      </c>
      <c r="J449" s="141">
        <v>3.2544467074424537</v>
      </c>
      <c r="K449" s="141">
        <v>3.905336048930943</v>
      </c>
      <c r="L449" s="141">
        <v>3.9053360489309434</v>
      </c>
      <c r="M449" s="141">
        <v>3.9053360489309439</v>
      </c>
      <c r="N449" s="141">
        <v>4.5562253904194341</v>
      </c>
      <c r="O449" s="141">
        <v>4.5562253904194332</v>
      </c>
      <c r="P449" s="141">
        <v>4.5562253904194332</v>
      </c>
      <c r="Q449" s="141">
        <v>4.5562253904194332</v>
      </c>
      <c r="R449" s="142">
        <v>4.5562253904194332</v>
      </c>
      <c r="S449" s="141">
        <v>4.5562253904194341</v>
      </c>
      <c r="T449" s="141">
        <v>4.5562253904194341</v>
      </c>
      <c r="U449" s="141">
        <v>4.5562253904194332</v>
      </c>
      <c r="V449" s="141">
        <v>4.5562253904194341</v>
      </c>
      <c r="W449" s="141">
        <v>4.5562253904194323</v>
      </c>
      <c r="X449" s="141">
        <v>4.556225390419435</v>
      </c>
      <c r="Y449" s="141">
        <v>4.5562253904194341</v>
      </c>
      <c r="Z449" s="141">
        <v>4.5562253904194332</v>
      </c>
      <c r="AA449" s="141">
        <v>4.5562253904194332</v>
      </c>
      <c r="AB449" s="141">
        <v>4.5562253904194341</v>
      </c>
      <c r="AC449" s="141">
        <v>4.5562253904194341</v>
      </c>
      <c r="AD449" s="141">
        <v>4.5562253904194341</v>
      </c>
      <c r="AE449" s="141">
        <v>4.5562253904194323</v>
      </c>
      <c r="AF449" s="141">
        <v>4.556225390419435</v>
      </c>
      <c r="AG449" s="141">
        <v>4.5562253904194341</v>
      </c>
      <c r="AH449" s="141">
        <v>4.5562253904194341</v>
      </c>
      <c r="AI449" s="141">
        <v>4.5562253904194341</v>
      </c>
      <c r="AJ449" s="141">
        <v>4.5562253904194341</v>
      </c>
      <c r="AK449" s="141">
        <v>4.5562253904194341</v>
      </c>
      <c r="AL449" s="141">
        <v>4.556225390419435</v>
      </c>
      <c r="AM449" s="141">
        <v>4.5562253904194341</v>
      </c>
      <c r="AN449" s="141">
        <v>4.556225390419435</v>
      </c>
      <c r="AO449" s="141">
        <v>4.5562253904194332</v>
      </c>
      <c r="AP449" s="140">
        <v>4.5562253904194341</v>
      </c>
    </row>
    <row r="450" spans="2:42" x14ac:dyDescent="0.35">
      <c r="B450" s="128"/>
      <c r="C450" s="128" t="s">
        <v>2268</v>
      </c>
      <c r="D450" s="140">
        <v>0</v>
      </c>
      <c r="E450" s="141">
        <v>0</v>
      </c>
      <c r="F450" s="141">
        <v>0</v>
      </c>
      <c r="G450" s="141">
        <v>0</v>
      </c>
      <c r="H450" s="141">
        <v>0</v>
      </c>
      <c r="I450" s="141">
        <v>4.5562253904194332</v>
      </c>
      <c r="J450" s="141">
        <v>4.5562253904194332</v>
      </c>
      <c r="K450" s="141">
        <v>4.5562253904194341</v>
      </c>
      <c r="L450" s="141">
        <v>4.5562253904194341</v>
      </c>
      <c r="M450" s="141">
        <v>4.5562253904194341</v>
      </c>
      <c r="N450" s="141">
        <v>4.5562253904194332</v>
      </c>
      <c r="O450" s="141">
        <v>4.5562253904194341</v>
      </c>
      <c r="P450" s="141">
        <v>4.5562253904194323</v>
      </c>
      <c r="Q450" s="141">
        <v>4.5562253904194323</v>
      </c>
      <c r="R450" s="142">
        <v>4.5562253904194332</v>
      </c>
      <c r="S450" s="141">
        <v>4.5562253904194332</v>
      </c>
      <c r="T450" s="141">
        <v>4.5562253904194332</v>
      </c>
      <c r="U450" s="141">
        <v>4.5562253904194341</v>
      </c>
      <c r="V450" s="141">
        <v>4.5562253904194341</v>
      </c>
      <c r="W450" s="141">
        <v>4.5562253904194341</v>
      </c>
      <c r="X450" s="141">
        <v>4.5562253904194323</v>
      </c>
      <c r="Y450" s="141">
        <v>4.5562253904194332</v>
      </c>
      <c r="Z450" s="141">
        <v>4.5562253904194341</v>
      </c>
      <c r="AA450" s="141">
        <v>4.5562253904194341</v>
      </c>
      <c r="AB450" s="141">
        <v>4.5562253904194332</v>
      </c>
      <c r="AC450" s="141">
        <v>4.5562253904194332</v>
      </c>
      <c r="AD450" s="141">
        <v>4.5562253904194323</v>
      </c>
      <c r="AE450" s="141">
        <v>4.5562253904194341</v>
      </c>
      <c r="AF450" s="141">
        <v>4.5562253904194341</v>
      </c>
      <c r="AG450" s="141">
        <v>4.5562253904194341</v>
      </c>
      <c r="AH450" s="141">
        <v>4.556225390419435</v>
      </c>
      <c r="AI450" s="141">
        <v>4.5562253904194332</v>
      </c>
      <c r="AJ450" s="141">
        <v>4.5562253904194323</v>
      </c>
      <c r="AK450" s="141">
        <v>4.5562253904194341</v>
      </c>
      <c r="AL450" s="141">
        <v>4.5562253904194341</v>
      </c>
      <c r="AM450" s="141">
        <v>4.5562253904194332</v>
      </c>
      <c r="AN450" s="141">
        <v>4.5562253904194332</v>
      </c>
      <c r="AO450" s="141">
        <v>4.5562253904194341</v>
      </c>
      <c r="AP450" s="140">
        <v>4.5562253904194332</v>
      </c>
    </row>
    <row r="451" spans="2:42" x14ac:dyDescent="0.35">
      <c r="B451" s="128"/>
      <c r="C451" s="128" t="s">
        <v>2269</v>
      </c>
      <c r="D451" s="140">
        <v>0</v>
      </c>
      <c r="E451" s="141">
        <v>0</v>
      </c>
      <c r="F451" s="141">
        <v>0</v>
      </c>
      <c r="G451" s="141">
        <v>0</v>
      </c>
      <c r="H451" s="141">
        <v>0</v>
      </c>
      <c r="I451" s="141">
        <v>3.9053360489309425</v>
      </c>
      <c r="J451" s="141">
        <v>3.9053360489309439</v>
      </c>
      <c r="K451" s="141">
        <v>4.5562253904194341</v>
      </c>
      <c r="L451" s="141">
        <v>4.5562253904194314</v>
      </c>
      <c r="M451" s="141">
        <v>4.5562253904194323</v>
      </c>
      <c r="N451" s="141">
        <v>4.5562253904194341</v>
      </c>
      <c r="O451" s="141">
        <v>4.5562253904194332</v>
      </c>
      <c r="P451" s="141">
        <v>4.5562253904194332</v>
      </c>
      <c r="Q451" s="141">
        <v>4.5562253904194332</v>
      </c>
      <c r="R451" s="142">
        <v>4.5562253904194341</v>
      </c>
      <c r="S451" s="141">
        <v>4.5562253904194332</v>
      </c>
      <c r="T451" s="141">
        <v>4.5562253904194341</v>
      </c>
      <c r="U451" s="141">
        <v>4.5562253904194332</v>
      </c>
      <c r="V451" s="141">
        <v>4.5562253904194332</v>
      </c>
      <c r="W451" s="141">
        <v>4.5562253904194341</v>
      </c>
      <c r="X451" s="141">
        <v>4.5562253904194332</v>
      </c>
      <c r="Y451" s="141">
        <v>4.556225390419435</v>
      </c>
      <c r="Z451" s="141">
        <v>4.5562253904194341</v>
      </c>
      <c r="AA451" s="141">
        <v>4.5562253904194332</v>
      </c>
      <c r="AB451" s="141">
        <v>4.556225390419435</v>
      </c>
      <c r="AC451" s="141">
        <v>4.5562253904194341</v>
      </c>
      <c r="AD451" s="141">
        <v>4.5562253904194332</v>
      </c>
      <c r="AE451" s="141">
        <v>4.5562253904194332</v>
      </c>
      <c r="AF451" s="141">
        <v>4.5562253904194341</v>
      </c>
      <c r="AG451" s="141">
        <v>4.5562253904194341</v>
      </c>
      <c r="AH451" s="141">
        <v>4.5562253904194332</v>
      </c>
      <c r="AI451" s="141">
        <v>4.5562253904194323</v>
      </c>
      <c r="AJ451" s="141">
        <v>4.5562253904194332</v>
      </c>
      <c r="AK451" s="141">
        <v>4.5562253904194341</v>
      </c>
      <c r="AL451" s="141">
        <v>4.5562253904194332</v>
      </c>
      <c r="AM451" s="141">
        <v>4.5562253904194332</v>
      </c>
      <c r="AN451" s="141">
        <v>4.5562253904194341</v>
      </c>
      <c r="AO451" s="141">
        <v>4.5562253904194332</v>
      </c>
      <c r="AP451" s="140">
        <v>4.5562253904194341</v>
      </c>
    </row>
    <row r="452" spans="2:42" x14ac:dyDescent="0.35">
      <c r="B452" s="128"/>
      <c r="C452" s="128" t="s">
        <v>2270</v>
      </c>
      <c r="D452" s="140">
        <v>0</v>
      </c>
      <c r="E452" s="141">
        <v>0</v>
      </c>
      <c r="F452" s="141">
        <v>0</v>
      </c>
      <c r="G452" s="141">
        <v>0</v>
      </c>
      <c r="H452" s="141">
        <v>0</v>
      </c>
      <c r="I452" s="141">
        <v>4.5562253904194323</v>
      </c>
      <c r="J452" s="141">
        <v>4.556225390419435</v>
      </c>
      <c r="K452" s="141">
        <v>4.5562253904194341</v>
      </c>
      <c r="L452" s="141">
        <v>4.5562253904194341</v>
      </c>
      <c r="M452" s="141">
        <v>4.556225390419435</v>
      </c>
      <c r="N452" s="141">
        <v>4.5562253904194332</v>
      </c>
      <c r="O452" s="141">
        <v>4.5562253904194341</v>
      </c>
      <c r="P452" s="141">
        <v>4.5562253904194332</v>
      </c>
      <c r="Q452" s="141">
        <v>4.5562253904194332</v>
      </c>
      <c r="R452" s="142">
        <v>4.556225390419435</v>
      </c>
      <c r="S452" s="141">
        <v>4.5562253904194332</v>
      </c>
      <c r="T452" s="141">
        <v>4.5562253904194341</v>
      </c>
      <c r="U452" s="141">
        <v>4.5562253904194341</v>
      </c>
      <c r="V452" s="141">
        <v>4.5562253904194332</v>
      </c>
      <c r="W452" s="141">
        <v>4.5562253904194341</v>
      </c>
      <c r="X452" s="141">
        <v>4.5562253904194341</v>
      </c>
      <c r="Y452" s="141">
        <v>4.5562253904194341</v>
      </c>
      <c r="Z452" s="141">
        <v>4.5562253904194332</v>
      </c>
      <c r="AA452" s="141">
        <v>4.5562253904194332</v>
      </c>
      <c r="AB452" s="141">
        <v>4.5562253904194332</v>
      </c>
      <c r="AC452" s="141">
        <v>4.5562253904194341</v>
      </c>
      <c r="AD452" s="141">
        <v>4.556225390419435</v>
      </c>
      <c r="AE452" s="141">
        <v>4.5562253904194341</v>
      </c>
      <c r="AF452" s="141">
        <v>4.5562253904194341</v>
      </c>
      <c r="AG452" s="141">
        <v>4.5562253904194341</v>
      </c>
      <c r="AH452" s="141">
        <v>4.5562253904194341</v>
      </c>
      <c r="AI452" s="141">
        <v>4.5562253904194323</v>
      </c>
      <c r="AJ452" s="141">
        <v>4.5562253904194341</v>
      </c>
      <c r="AK452" s="141">
        <v>4.556225390419435</v>
      </c>
      <c r="AL452" s="141">
        <v>4.5562253904194341</v>
      </c>
      <c r="AM452" s="141">
        <v>4.5562253904194332</v>
      </c>
      <c r="AN452" s="141">
        <v>4.5562253904194359</v>
      </c>
      <c r="AO452" s="141">
        <v>4.5562253904194332</v>
      </c>
      <c r="AP452" s="140">
        <v>4.5562253904194332</v>
      </c>
    </row>
    <row r="453" spans="2:42" x14ac:dyDescent="0.35">
      <c r="B453" s="128"/>
      <c r="C453" s="128" t="s">
        <v>2314</v>
      </c>
      <c r="D453" s="140">
        <v>0</v>
      </c>
      <c r="E453" s="141">
        <v>0</v>
      </c>
      <c r="F453" s="141">
        <v>0</v>
      </c>
      <c r="G453" s="141">
        <v>0</v>
      </c>
      <c r="H453" s="141">
        <v>0</v>
      </c>
      <c r="I453" s="141">
        <v>0</v>
      </c>
      <c r="J453" s="141">
        <v>3.2544467074424532</v>
      </c>
      <c r="K453" s="141">
        <v>3.2544467074424523</v>
      </c>
      <c r="L453" s="141">
        <v>3.9053360489309443</v>
      </c>
      <c r="M453" s="141">
        <v>3.905336048930943</v>
      </c>
      <c r="N453" s="141">
        <v>4.5562253904194332</v>
      </c>
      <c r="O453" s="141">
        <v>4.5562253904194332</v>
      </c>
      <c r="P453" s="141">
        <v>4.5562253904194341</v>
      </c>
      <c r="Q453" s="141">
        <v>4.5562253904194341</v>
      </c>
      <c r="R453" s="142">
        <v>4.556225390419435</v>
      </c>
      <c r="S453" s="141">
        <v>4.5562253904194341</v>
      </c>
      <c r="T453" s="141">
        <v>4.5562253904194323</v>
      </c>
      <c r="U453" s="141">
        <v>4.5562253904194332</v>
      </c>
      <c r="V453" s="141">
        <v>4.5562253904194341</v>
      </c>
      <c r="W453" s="141">
        <v>4.5562253904194341</v>
      </c>
      <c r="X453" s="141">
        <v>4.5562253904194341</v>
      </c>
      <c r="Y453" s="141">
        <v>4.5562253904194332</v>
      </c>
      <c r="Z453" s="141">
        <v>4.556225390419435</v>
      </c>
      <c r="AA453" s="141">
        <v>4.5562253904194323</v>
      </c>
      <c r="AB453" s="141">
        <v>4.556225390419435</v>
      </c>
      <c r="AC453" s="141">
        <v>4.5562253904194332</v>
      </c>
      <c r="AD453" s="141">
        <v>4.556225390419435</v>
      </c>
      <c r="AE453" s="141">
        <v>4.5562253904194341</v>
      </c>
      <c r="AF453" s="141">
        <v>4.5562253904194332</v>
      </c>
      <c r="AG453" s="141">
        <v>4.5562253904194332</v>
      </c>
      <c r="AH453" s="141">
        <v>4.5562253904194332</v>
      </c>
      <c r="AI453" s="141">
        <v>4.5562253904194341</v>
      </c>
      <c r="AJ453" s="141">
        <v>4.5562253904194341</v>
      </c>
      <c r="AK453" s="141">
        <v>4.5562253904194341</v>
      </c>
      <c r="AL453" s="141">
        <v>4.5562253904194323</v>
      </c>
      <c r="AM453" s="141">
        <v>4.5562253904194323</v>
      </c>
      <c r="AN453" s="141">
        <v>4.5562253904194332</v>
      </c>
      <c r="AO453" s="141">
        <v>4.556225390419435</v>
      </c>
      <c r="AP453" s="140">
        <v>4.5562253904194332</v>
      </c>
    </row>
    <row r="454" spans="2:42" x14ac:dyDescent="0.35">
      <c r="B454" s="128"/>
      <c r="C454" s="128" t="s">
        <v>2271</v>
      </c>
      <c r="D454" s="140">
        <v>0</v>
      </c>
      <c r="E454" s="141">
        <v>0</v>
      </c>
      <c r="F454" s="141">
        <v>0</v>
      </c>
      <c r="G454" s="141">
        <v>0</v>
      </c>
      <c r="H454" s="141">
        <v>0</v>
      </c>
      <c r="I454" s="141">
        <v>0</v>
      </c>
      <c r="J454" s="141">
        <v>3.2544467074424532</v>
      </c>
      <c r="K454" s="141">
        <v>3.2544467074424523</v>
      </c>
      <c r="L454" s="141">
        <v>3.905336048930943</v>
      </c>
      <c r="M454" s="141">
        <v>3.9053360489309425</v>
      </c>
      <c r="N454" s="141">
        <v>4.5562253904194332</v>
      </c>
      <c r="O454" s="141">
        <v>4.5562253904194341</v>
      </c>
      <c r="P454" s="141">
        <v>4.5562253904194359</v>
      </c>
      <c r="Q454" s="141">
        <v>4.556225390419435</v>
      </c>
      <c r="R454" s="142">
        <v>4.5562253904194332</v>
      </c>
      <c r="S454" s="141">
        <v>4.5562253904194341</v>
      </c>
      <c r="T454" s="141">
        <v>4.556225390419435</v>
      </c>
      <c r="U454" s="141">
        <v>4.5562253904194332</v>
      </c>
      <c r="V454" s="141">
        <v>4.5562253904194341</v>
      </c>
      <c r="W454" s="141">
        <v>4.5562253904194341</v>
      </c>
      <c r="X454" s="141">
        <v>4.5562253904194323</v>
      </c>
      <c r="Y454" s="141">
        <v>4.5562253904194341</v>
      </c>
      <c r="Z454" s="141">
        <v>4.5562253904194341</v>
      </c>
      <c r="AA454" s="141">
        <v>4.5562253904194341</v>
      </c>
      <c r="AB454" s="141">
        <v>4.5562253904194341</v>
      </c>
      <c r="AC454" s="141">
        <v>4.5562253904194341</v>
      </c>
      <c r="AD454" s="141">
        <v>4.5562253904194332</v>
      </c>
      <c r="AE454" s="141">
        <v>4.5562253904194332</v>
      </c>
      <c r="AF454" s="141">
        <v>4.5562253904194332</v>
      </c>
      <c r="AG454" s="141">
        <v>4.556225390419435</v>
      </c>
      <c r="AH454" s="141">
        <v>4.5562253904194341</v>
      </c>
      <c r="AI454" s="141">
        <v>4.5562253904194323</v>
      </c>
      <c r="AJ454" s="141">
        <v>4.5562253904194341</v>
      </c>
      <c r="AK454" s="141">
        <v>4.556225390419435</v>
      </c>
      <c r="AL454" s="141">
        <v>4.5562253904194332</v>
      </c>
      <c r="AM454" s="141">
        <v>4.5562253904194332</v>
      </c>
      <c r="AN454" s="141">
        <v>4.5562253904194341</v>
      </c>
      <c r="AO454" s="141">
        <v>4.5562253904194341</v>
      </c>
      <c r="AP454" s="140">
        <v>4.5562253904194341</v>
      </c>
    </row>
    <row r="455" spans="2:42" x14ac:dyDescent="0.35">
      <c r="B455" s="128"/>
      <c r="C455" s="128" t="s">
        <v>2272</v>
      </c>
      <c r="D455" s="140">
        <v>0</v>
      </c>
      <c r="E455" s="141">
        <v>0</v>
      </c>
      <c r="F455" s="141">
        <v>0</v>
      </c>
      <c r="G455" s="141">
        <v>0</v>
      </c>
      <c r="H455" s="141">
        <v>0</v>
      </c>
      <c r="I455" s="141">
        <v>3.2544467074424523</v>
      </c>
      <c r="J455" s="141">
        <v>3.2544467074424532</v>
      </c>
      <c r="K455" s="141">
        <v>3.905336048930943</v>
      </c>
      <c r="L455" s="141">
        <v>3.9053360489309434</v>
      </c>
      <c r="M455" s="141">
        <v>4.5562253904194341</v>
      </c>
      <c r="N455" s="141">
        <v>4.5562253904194332</v>
      </c>
      <c r="O455" s="141">
        <v>4.5562253904194332</v>
      </c>
      <c r="P455" s="141">
        <v>4.5562253904194341</v>
      </c>
      <c r="Q455" s="141">
        <v>4.5562253904194341</v>
      </c>
      <c r="R455" s="142">
        <v>4.556225390419435</v>
      </c>
      <c r="S455" s="141">
        <v>4.5562253904194332</v>
      </c>
      <c r="T455" s="141">
        <v>4.5562253904194332</v>
      </c>
      <c r="U455" s="141">
        <v>4.5562253904194332</v>
      </c>
      <c r="V455" s="141">
        <v>4.5562253904194341</v>
      </c>
      <c r="W455" s="141">
        <v>4.5562253904194341</v>
      </c>
      <c r="X455" s="141">
        <v>4.5562253904194359</v>
      </c>
      <c r="Y455" s="141">
        <v>4.5562253904194341</v>
      </c>
      <c r="Z455" s="141">
        <v>4.556225390419435</v>
      </c>
      <c r="AA455" s="141">
        <v>4.5562253904194332</v>
      </c>
      <c r="AB455" s="141">
        <v>4.556225390419435</v>
      </c>
      <c r="AC455" s="141">
        <v>4.556225390419435</v>
      </c>
      <c r="AD455" s="141">
        <v>4.5562253904194341</v>
      </c>
      <c r="AE455" s="141">
        <v>4.5562253904194323</v>
      </c>
      <c r="AF455" s="141">
        <v>4.5562253904194323</v>
      </c>
      <c r="AG455" s="141">
        <v>4.5562253904194341</v>
      </c>
      <c r="AH455" s="141">
        <v>4.5562253904194332</v>
      </c>
      <c r="AI455" s="141">
        <v>4.5562253904194341</v>
      </c>
      <c r="AJ455" s="141">
        <v>4.5562253904194341</v>
      </c>
      <c r="AK455" s="141">
        <v>4.5562253904194323</v>
      </c>
      <c r="AL455" s="141">
        <v>4.5562253904194332</v>
      </c>
      <c r="AM455" s="141">
        <v>4.5562253904194323</v>
      </c>
      <c r="AN455" s="141">
        <v>4.5562253904194341</v>
      </c>
      <c r="AO455" s="141">
        <v>4.556225390419435</v>
      </c>
      <c r="AP455" s="140">
        <v>4.5562253904194341</v>
      </c>
    </row>
    <row r="456" spans="2:42" x14ac:dyDescent="0.35">
      <c r="B456" s="128"/>
      <c r="C456" s="128" t="s">
        <v>2273</v>
      </c>
      <c r="D456" s="140">
        <v>0</v>
      </c>
      <c r="E456" s="141">
        <v>0</v>
      </c>
      <c r="F456" s="141">
        <v>0</v>
      </c>
      <c r="G456" s="141">
        <v>0</v>
      </c>
      <c r="H456" s="141">
        <v>0</v>
      </c>
      <c r="I456" s="141">
        <v>3.2544467074424532</v>
      </c>
      <c r="J456" s="141">
        <v>3.2544467074424532</v>
      </c>
      <c r="K456" s="141">
        <v>3.9053360489309439</v>
      </c>
      <c r="L456" s="141">
        <v>3.905336048930943</v>
      </c>
      <c r="M456" s="141">
        <v>3.9053360489309434</v>
      </c>
      <c r="N456" s="141">
        <v>4.5562253904194332</v>
      </c>
      <c r="O456" s="141">
        <v>4.5562253904194332</v>
      </c>
      <c r="P456" s="141">
        <v>4.5562253904194332</v>
      </c>
      <c r="Q456" s="141">
        <v>4.556225390419435</v>
      </c>
      <c r="R456" s="142">
        <v>4.5562253904194341</v>
      </c>
      <c r="S456" s="141">
        <v>4.5562253904194341</v>
      </c>
      <c r="T456" s="141">
        <v>4.556225390419435</v>
      </c>
      <c r="U456" s="141">
        <v>4.5562253904194341</v>
      </c>
      <c r="V456" s="141">
        <v>4.5562253904194341</v>
      </c>
      <c r="W456" s="141">
        <v>4.5562253904194332</v>
      </c>
      <c r="X456" s="141">
        <v>4.5562253904194332</v>
      </c>
      <c r="Y456" s="141">
        <v>4.5562253904194341</v>
      </c>
      <c r="Z456" s="141">
        <v>4.5562253904194341</v>
      </c>
      <c r="AA456" s="141">
        <v>4.5562253904194341</v>
      </c>
      <c r="AB456" s="141">
        <v>4.5562253904194332</v>
      </c>
      <c r="AC456" s="141">
        <v>4.5562253904194341</v>
      </c>
      <c r="AD456" s="141">
        <v>4.5562253904194332</v>
      </c>
      <c r="AE456" s="141">
        <v>4.5562253904194332</v>
      </c>
      <c r="AF456" s="141">
        <v>4.5562253904194332</v>
      </c>
      <c r="AG456" s="141">
        <v>4.5562253904194332</v>
      </c>
      <c r="AH456" s="141">
        <v>4.5562253904194332</v>
      </c>
      <c r="AI456" s="141">
        <v>4.556225390419435</v>
      </c>
      <c r="AJ456" s="141">
        <v>4.5562253904194332</v>
      </c>
      <c r="AK456" s="141">
        <v>4.5562253904194341</v>
      </c>
      <c r="AL456" s="141">
        <v>4.5562253904194332</v>
      </c>
      <c r="AM456" s="141">
        <v>4.5562253904194332</v>
      </c>
      <c r="AN456" s="141">
        <v>4.5562253904194341</v>
      </c>
      <c r="AO456" s="141">
        <v>4.5562253904194341</v>
      </c>
      <c r="AP456" s="140">
        <v>4.5562253904194332</v>
      </c>
    </row>
    <row r="457" spans="2:42" x14ac:dyDescent="0.35">
      <c r="B457" s="128"/>
      <c r="C457" s="128" t="s">
        <v>2274</v>
      </c>
      <c r="D457" s="140">
        <v>0</v>
      </c>
      <c r="E457" s="141">
        <v>0</v>
      </c>
      <c r="F457" s="141">
        <v>0</v>
      </c>
      <c r="G457" s="141">
        <v>0</v>
      </c>
      <c r="H457" s="141">
        <v>0</v>
      </c>
      <c r="I457" s="141">
        <v>3.2544467074424528</v>
      </c>
      <c r="J457" s="141">
        <v>3.2544467074424528</v>
      </c>
      <c r="K457" s="141">
        <v>3.2544467074424519</v>
      </c>
      <c r="L457" s="141">
        <v>3.9053360489309425</v>
      </c>
      <c r="M457" s="141">
        <v>3.905336048930943</v>
      </c>
      <c r="N457" s="141">
        <v>4.5562253904194332</v>
      </c>
      <c r="O457" s="141">
        <v>4.556225390419435</v>
      </c>
      <c r="P457" s="141">
        <v>4.556225390419435</v>
      </c>
      <c r="Q457" s="141">
        <v>4.5562253904194341</v>
      </c>
      <c r="R457" s="142">
        <v>4.5562253904194341</v>
      </c>
      <c r="S457" s="141">
        <v>4.5562253904194341</v>
      </c>
      <c r="T457" s="141">
        <v>4.5562253904194341</v>
      </c>
      <c r="U457" s="141">
        <v>4.5562253904194323</v>
      </c>
      <c r="V457" s="141">
        <v>4.5562253904194341</v>
      </c>
      <c r="W457" s="141">
        <v>4.556225390419435</v>
      </c>
      <c r="X457" s="141">
        <v>4.556225390419435</v>
      </c>
      <c r="Y457" s="141">
        <v>4.5562253904194341</v>
      </c>
      <c r="Z457" s="141">
        <v>4.5562253904194359</v>
      </c>
      <c r="AA457" s="141">
        <v>4.5562253904194341</v>
      </c>
      <c r="AB457" s="141">
        <v>4.5562253904194332</v>
      </c>
      <c r="AC457" s="141">
        <v>4.5562253904194332</v>
      </c>
      <c r="AD457" s="141">
        <v>4.5562253904194341</v>
      </c>
      <c r="AE457" s="141">
        <v>4.5562253904194332</v>
      </c>
      <c r="AF457" s="141">
        <v>4.5562253904194323</v>
      </c>
      <c r="AG457" s="141">
        <v>4.5562253904194323</v>
      </c>
      <c r="AH457" s="141">
        <v>4.5562253904194332</v>
      </c>
      <c r="AI457" s="141">
        <v>4.5562253904194341</v>
      </c>
      <c r="AJ457" s="141">
        <v>4.556225390419435</v>
      </c>
      <c r="AK457" s="141">
        <v>4.5562253904194332</v>
      </c>
      <c r="AL457" s="141">
        <v>4.5562253904194341</v>
      </c>
      <c r="AM457" s="141">
        <v>4.5562253904194341</v>
      </c>
      <c r="AN457" s="141">
        <v>4.5562253904194332</v>
      </c>
      <c r="AO457" s="141">
        <v>4.5562253904194341</v>
      </c>
      <c r="AP457" s="140">
        <v>4.5562253904194323</v>
      </c>
    </row>
    <row r="458" spans="2:42" x14ac:dyDescent="0.35">
      <c r="B458" s="128"/>
      <c r="C458" s="128" t="s">
        <v>2275</v>
      </c>
      <c r="D458" s="140">
        <v>0</v>
      </c>
      <c r="E458" s="141">
        <v>0</v>
      </c>
      <c r="F458" s="141">
        <v>0</v>
      </c>
      <c r="G458" s="141">
        <v>0</v>
      </c>
      <c r="H458" s="141">
        <v>0</v>
      </c>
      <c r="I458" s="141">
        <v>3.9053360489309421</v>
      </c>
      <c r="J458" s="141">
        <v>3.905336048930943</v>
      </c>
      <c r="K458" s="141">
        <v>4.556225390419435</v>
      </c>
      <c r="L458" s="141">
        <v>4.5562253904194332</v>
      </c>
      <c r="M458" s="141">
        <v>4.5562253904194332</v>
      </c>
      <c r="N458" s="141">
        <v>4.5562253904194341</v>
      </c>
      <c r="O458" s="141">
        <v>4.556225390419435</v>
      </c>
      <c r="P458" s="141">
        <v>4.5562253904194332</v>
      </c>
      <c r="Q458" s="141">
        <v>4.5562253904194332</v>
      </c>
      <c r="R458" s="142">
        <v>4.556225390419435</v>
      </c>
      <c r="S458" s="141">
        <v>4.556225390419435</v>
      </c>
      <c r="T458" s="141">
        <v>4.5562253904194341</v>
      </c>
      <c r="U458" s="141">
        <v>4.556225390419435</v>
      </c>
      <c r="V458" s="141">
        <v>4.556225390419435</v>
      </c>
      <c r="W458" s="141">
        <v>4.5562253904194359</v>
      </c>
      <c r="X458" s="141">
        <v>4.5562253904194323</v>
      </c>
      <c r="Y458" s="141">
        <v>4.556225390419435</v>
      </c>
      <c r="Z458" s="141">
        <v>4.556225390419435</v>
      </c>
      <c r="AA458" s="141">
        <v>4.5562253904194341</v>
      </c>
      <c r="AB458" s="141">
        <v>4.5562253904194341</v>
      </c>
      <c r="AC458" s="141">
        <v>4.5562253904194341</v>
      </c>
      <c r="AD458" s="141">
        <v>4.5562253904194341</v>
      </c>
      <c r="AE458" s="141">
        <v>4.556225390419435</v>
      </c>
      <c r="AF458" s="141">
        <v>4.556225390419435</v>
      </c>
      <c r="AG458" s="141">
        <v>4.5562253904194341</v>
      </c>
      <c r="AH458" s="141">
        <v>4.556225390419435</v>
      </c>
      <c r="AI458" s="141">
        <v>4.5562253904194332</v>
      </c>
      <c r="AJ458" s="141">
        <v>4.5562253904194323</v>
      </c>
      <c r="AK458" s="141">
        <v>4.5562253904194332</v>
      </c>
      <c r="AL458" s="141">
        <v>4.5562253904194323</v>
      </c>
      <c r="AM458" s="141">
        <v>4.5562253904194332</v>
      </c>
      <c r="AN458" s="141">
        <v>4.5562253904194332</v>
      </c>
      <c r="AO458" s="141">
        <v>4.556225390419435</v>
      </c>
      <c r="AP458" s="140">
        <v>4.5562253904194332</v>
      </c>
    </row>
    <row r="459" spans="2:42" x14ac:dyDescent="0.35">
      <c r="B459" s="128"/>
      <c r="C459" s="128" t="s">
        <v>2276</v>
      </c>
      <c r="D459" s="140">
        <v>0</v>
      </c>
      <c r="E459" s="141">
        <v>0</v>
      </c>
      <c r="F459" s="141">
        <v>0</v>
      </c>
      <c r="G459" s="141">
        <v>0</v>
      </c>
      <c r="H459" s="141">
        <v>0</v>
      </c>
      <c r="I459" s="141">
        <v>3.905336048930943</v>
      </c>
      <c r="J459" s="141">
        <v>4.5562253904194332</v>
      </c>
      <c r="K459" s="141">
        <v>4.5562253904194341</v>
      </c>
      <c r="L459" s="141">
        <v>4.5562253904194341</v>
      </c>
      <c r="M459" s="141">
        <v>4.5562253904194341</v>
      </c>
      <c r="N459" s="141">
        <v>4.556225390419435</v>
      </c>
      <c r="O459" s="141">
        <v>4.5562253904194341</v>
      </c>
      <c r="P459" s="141">
        <v>4.5562253904194332</v>
      </c>
      <c r="Q459" s="141">
        <v>4.5562253904194341</v>
      </c>
      <c r="R459" s="142">
        <v>4.5562253904194341</v>
      </c>
      <c r="S459" s="141">
        <v>4.556225390419435</v>
      </c>
      <c r="T459" s="141">
        <v>4.5562253904194341</v>
      </c>
      <c r="U459" s="141">
        <v>4.5562253904194341</v>
      </c>
      <c r="V459" s="141">
        <v>4.5562253904194332</v>
      </c>
      <c r="W459" s="141">
        <v>4.5562253904194341</v>
      </c>
      <c r="X459" s="141">
        <v>4.5562253904194332</v>
      </c>
      <c r="Y459" s="141">
        <v>4.556225390419435</v>
      </c>
      <c r="Z459" s="141">
        <v>4.5562253904194341</v>
      </c>
      <c r="AA459" s="141">
        <v>4.5562253904194341</v>
      </c>
      <c r="AB459" s="141">
        <v>4.5562253904194341</v>
      </c>
      <c r="AC459" s="141">
        <v>4.5562253904194341</v>
      </c>
      <c r="AD459" s="141">
        <v>4.5562253904194341</v>
      </c>
      <c r="AE459" s="141">
        <v>4.556225390419435</v>
      </c>
      <c r="AF459" s="141">
        <v>4.5562253904194332</v>
      </c>
      <c r="AG459" s="141">
        <v>4.5562253904194332</v>
      </c>
      <c r="AH459" s="141">
        <v>4.5562253904194341</v>
      </c>
      <c r="AI459" s="141">
        <v>4.5562253904194341</v>
      </c>
      <c r="AJ459" s="141">
        <v>4.5562253904194341</v>
      </c>
      <c r="AK459" s="141">
        <v>4.5562253904194341</v>
      </c>
      <c r="AL459" s="141">
        <v>4.556225390419435</v>
      </c>
      <c r="AM459" s="141">
        <v>4.5562253904194341</v>
      </c>
      <c r="AN459" s="141">
        <v>4.5562253904194332</v>
      </c>
      <c r="AO459" s="141">
        <v>4.5562253904194359</v>
      </c>
      <c r="AP459" s="140">
        <v>4.5562253904194341</v>
      </c>
    </row>
    <row r="460" spans="2:42" x14ac:dyDescent="0.35">
      <c r="B460" s="128"/>
      <c r="C460" s="128" t="s">
        <v>2277</v>
      </c>
      <c r="D460" s="140">
        <v>0</v>
      </c>
      <c r="E460" s="141">
        <v>0</v>
      </c>
      <c r="F460" s="141">
        <v>0</v>
      </c>
      <c r="G460" s="141">
        <v>0</v>
      </c>
      <c r="H460" s="141">
        <v>0</v>
      </c>
      <c r="I460" s="141">
        <v>3.905336048930943</v>
      </c>
      <c r="J460" s="141">
        <v>3.9053360489309434</v>
      </c>
      <c r="K460" s="141">
        <v>3.905336048930943</v>
      </c>
      <c r="L460" s="141">
        <v>4.5562253904194341</v>
      </c>
      <c r="M460" s="141">
        <v>4.5562253904194341</v>
      </c>
      <c r="N460" s="141">
        <v>4.5562253904194332</v>
      </c>
      <c r="O460" s="141">
        <v>4.5562253904194341</v>
      </c>
      <c r="P460" s="141">
        <v>4.5562253904194341</v>
      </c>
      <c r="Q460" s="141">
        <v>4.5562253904194341</v>
      </c>
      <c r="R460" s="142">
        <v>4.5562253904194332</v>
      </c>
      <c r="S460" s="141">
        <v>4.5562253904194323</v>
      </c>
      <c r="T460" s="141">
        <v>4.5562253904194341</v>
      </c>
      <c r="U460" s="141">
        <v>4.5562253904194332</v>
      </c>
      <c r="V460" s="141">
        <v>4.5562253904194323</v>
      </c>
      <c r="W460" s="141">
        <v>4.5562253904194332</v>
      </c>
      <c r="X460" s="141">
        <v>4.556225390419435</v>
      </c>
      <c r="Y460" s="141">
        <v>4.5562253904194332</v>
      </c>
      <c r="Z460" s="141">
        <v>4.5562253904194341</v>
      </c>
      <c r="AA460" s="141">
        <v>4.5562253904194332</v>
      </c>
      <c r="AB460" s="141">
        <v>4.5562253904194332</v>
      </c>
      <c r="AC460" s="141">
        <v>4.5562253904194323</v>
      </c>
      <c r="AD460" s="141">
        <v>4.5562253904194341</v>
      </c>
      <c r="AE460" s="141">
        <v>4.5562253904194332</v>
      </c>
      <c r="AF460" s="141">
        <v>4.5562253904194332</v>
      </c>
      <c r="AG460" s="141">
        <v>4.5562253904194341</v>
      </c>
      <c r="AH460" s="141">
        <v>4.5562253904194332</v>
      </c>
      <c r="AI460" s="141">
        <v>4.5562253904194332</v>
      </c>
      <c r="AJ460" s="141">
        <v>4.5562253904194341</v>
      </c>
      <c r="AK460" s="141">
        <v>4.5562253904194341</v>
      </c>
      <c r="AL460" s="141">
        <v>4.5562253904194341</v>
      </c>
      <c r="AM460" s="141">
        <v>4.5562253904194341</v>
      </c>
      <c r="AN460" s="141">
        <v>4.5562253904194332</v>
      </c>
      <c r="AO460" s="141">
        <v>4.5562253904194332</v>
      </c>
      <c r="AP460" s="140">
        <v>4.5562253904194341</v>
      </c>
    </row>
    <row r="461" spans="2:42" x14ac:dyDescent="0.35">
      <c r="B461" s="128"/>
      <c r="C461" s="128" t="s">
        <v>2278</v>
      </c>
      <c r="D461" s="140">
        <v>0</v>
      </c>
      <c r="E461" s="141">
        <v>0</v>
      </c>
      <c r="F461" s="141">
        <v>0</v>
      </c>
      <c r="G461" s="141">
        <v>0</v>
      </c>
      <c r="H461" s="141">
        <v>0</v>
      </c>
      <c r="I461" s="141">
        <v>4.5562253904194332</v>
      </c>
      <c r="J461" s="141">
        <v>4.5562253904194332</v>
      </c>
      <c r="K461" s="141">
        <v>4.556225390419435</v>
      </c>
      <c r="L461" s="141">
        <v>4.5562253904194332</v>
      </c>
      <c r="M461" s="141">
        <v>4.556225390419435</v>
      </c>
      <c r="N461" s="141">
        <v>4.5562253904194323</v>
      </c>
      <c r="O461" s="141">
        <v>4.5562253904194332</v>
      </c>
      <c r="P461" s="141">
        <v>4.5562253904194341</v>
      </c>
      <c r="Q461" s="141">
        <v>4.5562253904194341</v>
      </c>
      <c r="R461" s="142">
        <v>4.5562253904194332</v>
      </c>
      <c r="S461" s="141">
        <v>4.5562253904194323</v>
      </c>
      <c r="T461" s="141">
        <v>4.5562253904194341</v>
      </c>
      <c r="U461" s="141">
        <v>4.5562253904194341</v>
      </c>
      <c r="V461" s="141">
        <v>4.5562253904194332</v>
      </c>
      <c r="W461" s="141">
        <v>4.5562253904194323</v>
      </c>
      <c r="X461" s="141">
        <v>4.5562253904194332</v>
      </c>
      <c r="Y461" s="141">
        <v>4.5562253904194332</v>
      </c>
      <c r="Z461" s="141">
        <v>4.5562253904194359</v>
      </c>
      <c r="AA461" s="141">
        <v>4.5562253904194332</v>
      </c>
      <c r="AB461" s="141">
        <v>4.5562253904194341</v>
      </c>
      <c r="AC461" s="141">
        <v>4.5562253904194341</v>
      </c>
      <c r="AD461" s="141">
        <v>4.5562253904194332</v>
      </c>
      <c r="AE461" s="141">
        <v>4.5562253904194341</v>
      </c>
      <c r="AF461" s="141">
        <v>4.5562253904194341</v>
      </c>
      <c r="AG461" s="141">
        <v>4.5562253904194341</v>
      </c>
      <c r="AH461" s="141">
        <v>4.5562253904194323</v>
      </c>
      <c r="AI461" s="141">
        <v>4.5562253904194341</v>
      </c>
      <c r="AJ461" s="141">
        <v>4.556225390419435</v>
      </c>
      <c r="AK461" s="141">
        <v>4.556225390419435</v>
      </c>
      <c r="AL461" s="141">
        <v>4.5562253904194332</v>
      </c>
      <c r="AM461" s="141">
        <v>4.5562253904194341</v>
      </c>
      <c r="AN461" s="141">
        <v>4.5562253904194341</v>
      </c>
      <c r="AO461" s="141">
        <v>4.5562253904194341</v>
      </c>
      <c r="AP461" s="140">
        <v>4.556225390419435</v>
      </c>
    </row>
    <row r="462" spans="2:42" x14ac:dyDescent="0.35">
      <c r="B462" s="128"/>
      <c r="C462" s="128" t="s">
        <v>2279</v>
      </c>
      <c r="D462" s="140">
        <v>0</v>
      </c>
      <c r="E462" s="141">
        <v>0</v>
      </c>
      <c r="F462" s="141">
        <v>0</v>
      </c>
      <c r="G462" s="141">
        <v>0</v>
      </c>
      <c r="H462" s="141">
        <v>0</v>
      </c>
      <c r="I462" s="141">
        <v>3.2544467074424528</v>
      </c>
      <c r="J462" s="141">
        <v>3.2544467074424523</v>
      </c>
      <c r="K462" s="141">
        <v>3.2544467074424541</v>
      </c>
      <c r="L462" s="141">
        <v>3.9053360489309439</v>
      </c>
      <c r="M462" s="141">
        <v>3.9053360489309434</v>
      </c>
      <c r="N462" s="141">
        <v>4.5562253904194341</v>
      </c>
      <c r="O462" s="141">
        <v>4.5562253904194341</v>
      </c>
      <c r="P462" s="141">
        <v>4.5562253904194341</v>
      </c>
      <c r="Q462" s="141">
        <v>4.5562253904194332</v>
      </c>
      <c r="R462" s="142">
        <v>4.5562253904194332</v>
      </c>
      <c r="S462" s="141">
        <v>4.5562253904194332</v>
      </c>
      <c r="T462" s="141">
        <v>4.5562253904194341</v>
      </c>
      <c r="U462" s="141">
        <v>4.5562253904194341</v>
      </c>
      <c r="V462" s="141">
        <v>4.5562253904194341</v>
      </c>
      <c r="W462" s="141">
        <v>4.5562253904194323</v>
      </c>
      <c r="X462" s="141">
        <v>4.5562253904194332</v>
      </c>
      <c r="Y462" s="141">
        <v>4.5562253904194323</v>
      </c>
      <c r="Z462" s="141">
        <v>4.5562253904194332</v>
      </c>
      <c r="AA462" s="141">
        <v>4.5562253904194332</v>
      </c>
      <c r="AB462" s="141">
        <v>4.5562253904194341</v>
      </c>
      <c r="AC462" s="141">
        <v>4.5562253904194341</v>
      </c>
      <c r="AD462" s="141">
        <v>4.5562253904194332</v>
      </c>
      <c r="AE462" s="141">
        <v>4.5562253904194341</v>
      </c>
      <c r="AF462" s="141">
        <v>4.556225390419435</v>
      </c>
      <c r="AG462" s="141">
        <v>4.5562253904194341</v>
      </c>
      <c r="AH462" s="141">
        <v>4.5562253904194332</v>
      </c>
      <c r="AI462" s="141">
        <v>4.5562253904194332</v>
      </c>
      <c r="AJ462" s="141">
        <v>4.5562253904194332</v>
      </c>
      <c r="AK462" s="141">
        <v>4.5562253904194332</v>
      </c>
      <c r="AL462" s="141">
        <v>4.5562253904194359</v>
      </c>
      <c r="AM462" s="141">
        <v>4.556225390419435</v>
      </c>
      <c r="AN462" s="141">
        <v>4.5562253904194332</v>
      </c>
      <c r="AO462" s="141">
        <v>4.5562253904194359</v>
      </c>
      <c r="AP462" s="140">
        <v>4.5562253904194332</v>
      </c>
    </row>
    <row r="463" spans="2:42" x14ac:dyDescent="0.35">
      <c r="B463" s="128"/>
      <c r="C463" s="128" t="s">
        <v>2280</v>
      </c>
      <c r="D463" s="140">
        <v>0</v>
      </c>
      <c r="E463" s="141">
        <v>0</v>
      </c>
      <c r="F463" s="141">
        <v>0</v>
      </c>
      <c r="G463" s="141">
        <v>0</v>
      </c>
      <c r="H463" s="141">
        <v>0</v>
      </c>
      <c r="I463" s="141">
        <v>3.2544467074424541</v>
      </c>
      <c r="J463" s="141">
        <v>3.2544467074424523</v>
      </c>
      <c r="K463" s="141">
        <v>3.9053360489309434</v>
      </c>
      <c r="L463" s="141">
        <v>3.9053360489309434</v>
      </c>
      <c r="M463" s="141">
        <v>4.5562253904194341</v>
      </c>
      <c r="N463" s="141">
        <v>4.5562253904194341</v>
      </c>
      <c r="O463" s="141">
        <v>4.5562253904194341</v>
      </c>
      <c r="P463" s="141">
        <v>4.556225390419435</v>
      </c>
      <c r="Q463" s="141">
        <v>4.5562253904194341</v>
      </c>
      <c r="R463" s="142">
        <v>4.5562253904194332</v>
      </c>
      <c r="S463" s="141">
        <v>4.5562253904194341</v>
      </c>
      <c r="T463" s="141">
        <v>4.5562253904194341</v>
      </c>
      <c r="U463" s="141">
        <v>4.556225390419435</v>
      </c>
      <c r="V463" s="141">
        <v>4.5562253904194332</v>
      </c>
      <c r="W463" s="141">
        <v>4.5562253904194341</v>
      </c>
      <c r="X463" s="141">
        <v>4.5562253904194359</v>
      </c>
      <c r="Y463" s="141">
        <v>4.5562253904194341</v>
      </c>
      <c r="Z463" s="141">
        <v>4.556225390419435</v>
      </c>
      <c r="AA463" s="141">
        <v>4.5562253904194332</v>
      </c>
      <c r="AB463" s="141">
        <v>4.5562253904194332</v>
      </c>
      <c r="AC463" s="141">
        <v>4.5562253904194332</v>
      </c>
      <c r="AD463" s="141">
        <v>4.5562253904194341</v>
      </c>
      <c r="AE463" s="141">
        <v>4.5562253904194341</v>
      </c>
      <c r="AF463" s="141">
        <v>4.556225390419435</v>
      </c>
      <c r="AG463" s="141">
        <v>4.5562253904194341</v>
      </c>
      <c r="AH463" s="141">
        <v>4.5562253904194341</v>
      </c>
      <c r="AI463" s="141">
        <v>4.5562253904194332</v>
      </c>
      <c r="AJ463" s="141">
        <v>4.556225390419435</v>
      </c>
      <c r="AK463" s="141">
        <v>4.5562253904194332</v>
      </c>
      <c r="AL463" s="141">
        <v>4.5562253904194341</v>
      </c>
      <c r="AM463" s="141">
        <v>4.5562253904194332</v>
      </c>
      <c r="AN463" s="141">
        <v>4.5562253904194341</v>
      </c>
      <c r="AO463" s="141">
        <v>4.5562253904194332</v>
      </c>
      <c r="AP463" s="140">
        <v>4.5562253904194341</v>
      </c>
    </row>
    <row r="464" spans="2:42" x14ac:dyDescent="0.35">
      <c r="B464" s="128"/>
      <c r="C464" s="128" t="s">
        <v>2281</v>
      </c>
      <c r="D464" s="140">
        <v>0</v>
      </c>
      <c r="E464" s="141">
        <v>0</v>
      </c>
      <c r="F464" s="141">
        <v>0</v>
      </c>
      <c r="G464" s="141">
        <v>0</v>
      </c>
      <c r="H464" s="141">
        <v>0</v>
      </c>
      <c r="I464" s="141">
        <v>0</v>
      </c>
      <c r="J464" s="141">
        <v>3.2544467074424528</v>
      </c>
      <c r="K464" s="141">
        <v>3.2544467074424532</v>
      </c>
      <c r="L464" s="141">
        <v>3.9053360489309443</v>
      </c>
      <c r="M464" s="141">
        <v>3.905336048930943</v>
      </c>
      <c r="N464" s="141">
        <v>4.5562253904194341</v>
      </c>
      <c r="O464" s="141">
        <v>4.5562253904194341</v>
      </c>
      <c r="P464" s="141">
        <v>4.5562253904194323</v>
      </c>
      <c r="Q464" s="141">
        <v>4.556225390419435</v>
      </c>
      <c r="R464" s="142">
        <v>4.5562253904194332</v>
      </c>
      <c r="S464" s="141">
        <v>4.5562253904194341</v>
      </c>
      <c r="T464" s="141">
        <v>4.556225390419435</v>
      </c>
      <c r="U464" s="141">
        <v>4.556225390419435</v>
      </c>
      <c r="V464" s="141">
        <v>4.556225390419435</v>
      </c>
      <c r="W464" s="141">
        <v>4.5562253904194341</v>
      </c>
      <c r="X464" s="141">
        <v>4.5562253904194341</v>
      </c>
      <c r="Y464" s="141">
        <v>4.5562253904194341</v>
      </c>
      <c r="Z464" s="141">
        <v>4.556225390419435</v>
      </c>
      <c r="AA464" s="141">
        <v>4.5562253904194332</v>
      </c>
      <c r="AB464" s="141">
        <v>4.5562253904194341</v>
      </c>
      <c r="AC464" s="141">
        <v>4.5562253904194332</v>
      </c>
      <c r="AD464" s="141">
        <v>4.5562253904194332</v>
      </c>
      <c r="AE464" s="141">
        <v>4.556225390419435</v>
      </c>
      <c r="AF464" s="141">
        <v>4.5562253904194341</v>
      </c>
      <c r="AG464" s="141">
        <v>4.5562253904194341</v>
      </c>
      <c r="AH464" s="141">
        <v>4.5562253904194341</v>
      </c>
      <c r="AI464" s="141">
        <v>4.5562253904194332</v>
      </c>
      <c r="AJ464" s="141">
        <v>4.5562253904194341</v>
      </c>
      <c r="AK464" s="141">
        <v>4.5562253904194323</v>
      </c>
      <c r="AL464" s="141">
        <v>4.5562253904194332</v>
      </c>
      <c r="AM464" s="141">
        <v>4.5562253904194323</v>
      </c>
      <c r="AN464" s="141">
        <v>4.5562253904194332</v>
      </c>
      <c r="AO464" s="141">
        <v>4.5562253904194332</v>
      </c>
      <c r="AP464" s="140">
        <v>4.556225390419435</v>
      </c>
    </row>
    <row r="465" spans="2:42" x14ac:dyDescent="0.35">
      <c r="B465" s="128"/>
      <c r="C465" s="128" t="s">
        <v>2282</v>
      </c>
      <c r="D465" s="140">
        <v>0</v>
      </c>
      <c r="E465" s="141">
        <v>0</v>
      </c>
      <c r="F465" s="141">
        <v>0</v>
      </c>
      <c r="G465" s="141">
        <v>0</v>
      </c>
      <c r="H465" s="141">
        <v>0</v>
      </c>
      <c r="I465" s="141">
        <v>4.5562253904194323</v>
      </c>
      <c r="J465" s="141">
        <v>4.5562253904194341</v>
      </c>
      <c r="K465" s="141">
        <v>4.5562253904194341</v>
      </c>
      <c r="L465" s="141">
        <v>4.5562253904194332</v>
      </c>
      <c r="M465" s="141">
        <v>4.5562253904194341</v>
      </c>
      <c r="N465" s="141">
        <v>4.5562253904194332</v>
      </c>
      <c r="O465" s="141">
        <v>4.556225390419435</v>
      </c>
      <c r="P465" s="141">
        <v>4.556225390419435</v>
      </c>
      <c r="Q465" s="141">
        <v>4.5562253904194332</v>
      </c>
      <c r="R465" s="142">
        <v>4.5562253904194332</v>
      </c>
      <c r="S465" s="141">
        <v>4.5562253904194332</v>
      </c>
      <c r="T465" s="141">
        <v>4.5562253904194341</v>
      </c>
      <c r="U465" s="141">
        <v>4.5562253904194341</v>
      </c>
      <c r="V465" s="141">
        <v>4.556225390419435</v>
      </c>
      <c r="W465" s="141">
        <v>4.5562253904194332</v>
      </c>
      <c r="X465" s="141">
        <v>4.556225390419435</v>
      </c>
      <c r="Y465" s="141">
        <v>4.5562253904194341</v>
      </c>
      <c r="Z465" s="141">
        <v>4.5562253904194341</v>
      </c>
      <c r="AA465" s="141">
        <v>4.5562253904194341</v>
      </c>
      <c r="AB465" s="141">
        <v>4.556225390419435</v>
      </c>
      <c r="AC465" s="141">
        <v>4.5562253904194341</v>
      </c>
      <c r="AD465" s="141">
        <v>4.5562253904194332</v>
      </c>
      <c r="AE465" s="141">
        <v>4.5562253904194323</v>
      </c>
      <c r="AF465" s="141">
        <v>4.5562253904194341</v>
      </c>
      <c r="AG465" s="141">
        <v>4.5562253904194341</v>
      </c>
      <c r="AH465" s="141">
        <v>4.5562253904194341</v>
      </c>
      <c r="AI465" s="141">
        <v>4.5562253904194323</v>
      </c>
      <c r="AJ465" s="141">
        <v>4.5562253904194332</v>
      </c>
      <c r="AK465" s="141">
        <v>4.5562253904194341</v>
      </c>
      <c r="AL465" s="141">
        <v>4.556225390419435</v>
      </c>
      <c r="AM465" s="141">
        <v>4.5562253904194359</v>
      </c>
      <c r="AN465" s="141">
        <v>4.556225390419435</v>
      </c>
      <c r="AO465" s="141">
        <v>4.5562253904194341</v>
      </c>
      <c r="AP465" s="140">
        <v>4.5562253904194323</v>
      </c>
    </row>
    <row r="466" spans="2:42" x14ac:dyDescent="0.35">
      <c r="B466" s="128"/>
      <c r="C466" s="128" t="s">
        <v>2283</v>
      </c>
      <c r="D466" s="140">
        <v>0</v>
      </c>
      <c r="E466" s="141">
        <v>0</v>
      </c>
      <c r="F466" s="141">
        <v>0</v>
      </c>
      <c r="G466" s="141">
        <v>0</v>
      </c>
      <c r="H466" s="141">
        <v>0</v>
      </c>
      <c r="I466" s="141">
        <v>3.9053360489309439</v>
      </c>
      <c r="J466" s="141">
        <v>4.5562253904194323</v>
      </c>
      <c r="K466" s="141">
        <v>4.5562253904194323</v>
      </c>
      <c r="L466" s="141">
        <v>4.5562253904194341</v>
      </c>
      <c r="M466" s="141">
        <v>4.5562253904194332</v>
      </c>
      <c r="N466" s="141">
        <v>4.5562253904194332</v>
      </c>
      <c r="O466" s="141">
        <v>4.5562253904194341</v>
      </c>
      <c r="P466" s="141">
        <v>4.5562253904194332</v>
      </c>
      <c r="Q466" s="141">
        <v>4.5562253904194332</v>
      </c>
      <c r="R466" s="142">
        <v>4.5562253904194341</v>
      </c>
      <c r="S466" s="141">
        <v>4.5562253904194332</v>
      </c>
      <c r="T466" s="141">
        <v>4.5562253904194341</v>
      </c>
      <c r="U466" s="141">
        <v>4.5562253904194341</v>
      </c>
      <c r="V466" s="141">
        <v>4.5562253904194341</v>
      </c>
      <c r="W466" s="141">
        <v>4.5562253904194341</v>
      </c>
      <c r="X466" s="141">
        <v>4.5562253904194341</v>
      </c>
      <c r="Y466" s="141">
        <v>4.5562253904194332</v>
      </c>
      <c r="Z466" s="141">
        <v>4.5562253904194341</v>
      </c>
      <c r="AA466" s="141">
        <v>4.5562253904194341</v>
      </c>
      <c r="AB466" s="141">
        <v>4.5562253904194332</v>
      </c>
      <c r="AC466" s="141">
        <v>4.5562253904194332</v>
      </c>
      <c r="AD466" s="141">
        <v>4.5562253904194341</v>
      </c>
      <c r="AE466" s="141">
        <v>4.5562253904194341</v>
      </c>
      <c r="AF466" s="141">
        <v>4.5562253904194332</v>
      </c>
      <c r="AG466" s="141">
        <v>4.5562253904194341</v>
      </c>
      <c r="AH466" s="141">
        <v>4.5562253904194341</v>
      </c>
      <c r="AI466" s="141">
        <v>4.5562253904194341</v>
      </c>
      <c r="AJ466" s="141">
        <v>4.556225390419435</v>
      </c>
      <c r="AK466" s="141">
        <v>4.5562253904194332</v>
      </c>
      <c r="AL466" s="141">
        <v>4.556225390419435</v>
      </c>
      <c r="AM466" s="141">
        <v>4.5562253904194341</v>
      </c>
      <c r="AN466" s="141">
        <v>4.5562253904194332</v>
      </c>
      <c r="AO466" s="141">
        <v>4.5562253904194332</v>
      </c>
      <c r="AP466" s="140">
        <v>4.5562253904194341</v>
      </c>
    </row>
    <row r="467" spans="2:42" x14ac:dyDescent="0.35">
      <c r="B467" s="128"/>
      <c r="C467" s="128" t="s">
        <v>2284</v>
      </c>
      <c r="D467" s="140">
        <v>0</v>
      </c>
      <c r="E467" s="141">
        <v>0</v>
      </c>
      <c r="F467" s="141">
        <v>0</v>
      </c>
      <c r="G467" s="141">
        <v>0</v>
      </c>
      <c r="H467" s="141">
        <v>0</v>
      </c>
      <c r="I467" s="141">
        <v>3.9053360489309439</v>
      </c>
      <c r="J467" s="141">
        <v>4.5562253904194323</v>
      </c>
      <c r="K467" s="141">
        <v>4.5562253904194332</v>
      </c>
      <c r="L467" s="141">
        <v>4.5562253904194323</v>
      </c>
      <c r="M467" s="141">
        <v>4.5562253904194332</v>
      </c>
      <c r="N467" s="141">
        <v>4.556225390419435</v>
      </c>
      <c r="O467" s="141">
        <v>4.5562253904194341</v>
      </c>
      <c r="P467" s="141">
        <v>4.5562253904194341</v>
      </c>
      <c r="Q467" s="141">
        <v>4.5562253904194341</v>
      </c>
      <c r="R467" s="142">
        <v>4.5562253904194341</v>
      </c>
      <c r="S467" s="141">
        <v>4.5562253904194332</v>
      </c>
      <c r="T467" s="141">
        <v>4.5562253904194332</v>
      </c>
      <c r="U467" s="141">
        <v>4.556225390419435</v>
      </c>
      <c r="V467" s="141">
        <v>4.5562253904194341</v>
      </c>
      <c r="W467" s="141">
        <v>4.556225390419435</v>
      </c>
      <c r="X467" s="141">
        <v>4.5562253904194332</v>
      </c>
      <c r="Y467" s="141">
        <v>4.556225390419435</v>
      </c>
      <c r="Z467" s="141">
        <v>4.5562253904194341</v>
      </c>
      <c r="AA467" s="141">
        <v>4.5562253904194341</v>
      </c>
      <c r="AB467" s="141">
        <v>4.5562253904194332</v>
      </c>
      <c r="AC467" s="141">
        <v>4.556225390419435</v>
      </c>
      <c r="AD467" s="141">
        <v>4.5562253904194341</v>
      </c>
      <c r="AE467" s="141">
        <v>4.5562253904194332</v>
      </c>
      <c r="AF467" s="141">
        <v>4.5562253904194332</v>
      </c>
      <c r="AG467" s="141">
        <v>4.5562253904194332</v>
      </c>
      <c r="AH467" s="141">
        <v>4.556225390419435</v>
      </c>
      <c r="AI467" s="141">
        <v>4.5562253904194332</v>
      </c>
      <c r="AJ467" s="141">
        <v>4.5562253904194341</v>
      </c>
      <c r="AK467" s="141">
        <v>4.5562253904194332</v>
      </c>
      <c r="AL467" s="141">
        <v>4.5562253904194332</v>
      </c>
      <c r="AM467" s="141">
        <v>4.556225390419435</v>
      </c>
      <c r="AN467" s="141">
        <v>4.5562253904194323</v>
      </c>
      <c r="AO467" s="141">
        <v>4.5562253904194332</v>
      </c>
      <c r="AP467" s="140">
        <v>4.5562253904194323</v>
      </c>
    </row>
    <row r="468" spans="2:42" x14ac:dyDescent="0.35">
      <c r="B468" s="128"/>
      <c r="C468" s="128" t="s">
        <v>2285</v>
      </c>
      <c r="D468" s="140">
        <v>0</v>
      </c>
      <c r="E468" s="141">
        <v>0</v>
      </c>
      <c r="F468" s="141">
        <v>0</v>
      </c>
      <c r="G468" s="141">
        <v>0</v>
      </c>
      <c r="H468" s="141">
        <v>0</v>
      </c>
      <c r="I468" s="141">
        <v>3.905336048930943</v>
      </c>
      <c r="J468" s="141">
        <v>4.5562253904194341</v>
      </c>
      <c r="K468" s="141">
        <v>4.5562253904194332</v>
      </c>
      <c r="L468" s="141">
        <v>4.5562253904194332</v>
      </c>
      <c r="M468" s="141">
        <v>4.5562253904194323</v>
      </c>
      <c r="N468" s="141">
        <v>4.5562253904194332</v>
      </c>
      <c r="O468" s="141">
        <v>4.5562253904194323</v>
      </c>
      <c r="P468" s="141">
        <v>4.5562253904194341</v>
      </c>
      <c r="Q468" s="141">
        <v>4.556225390419435</v>
      </c>
      <c r="R468" s="142">
        <v>4.5562253904194341</v>
      </c>
      <c r="S468" s="141">
        <v>4.5562253904194323</v>
      </c>
      <c r="T468" s="141">
        <v>4.5562253904194341</v>
      </c>
      <c r="U468" s="141">
        <v>4.5562253904194341</v>
      </c>
      <c r="V468" s="141">
        <v>4.5562253904194323</v>
      </c>
      <c r="W468" s="141">
        <v>4.556225390419435</v>
      </c>
      <c r="X468" s="141">
        <v>4.5562253904194341</v>
      </c>
      <c r="Y468" s="141">
        <v>4.5562253904194332</v>
      </c>
      <c r="Z468" s="141">
        <v>4.5562253904194332</v>
      </c>
      <c r="AA468" s="141">
        <v>4.5562253904194359</v>
      </c>
      <c r="AB468" s="141">
        <v>4.5562253904194323</v>
      </c>
      <c r="AC468" s="141">
        <v>4.5562253904194341</v>
      </c>
      <c r="AD468" s="141">
        <v>4.5562253904194341</v>
      </c>
      <c r="AE468" s="141">
        <v>4.5562253904194323</v>
      </c>
      <c r="AF468" s="141">
        <v>4.5562253904194341</v>
      </c>
      <c r="AG468" s="141">
        <v>4.5562253904194332</v>
      </c>
      <c r="AH468" s="141">
        <v>4.5562253904194332</v>
      </c>
      <c r="AI468" s="141">
        <v>4.5562253904194332</v>
      </c>
      <c r="AJ468" s="141">
        <v>4.5562253904194341</v>
      </c>
      <c r="AK468" s="141">
        <v>4.556225390419435</v>
      </c>
      <c r="AL468" s="141">
        <v>4.556225390419435</v>
      </c>
      <c r="AM468" s="141">
        <v>4.5562253904194341</v>
      </c>
      <c r="AN468" s="141">
        <v>4.5562253904194323</v>
      </c>
      <c r="AO468" s="141">
        <v>4.5562253904194341</v>
      </c>
      <c r="AP468" s="140">
        <v>4.5562253904194341</v>
      </c>
    </row>
    <row r="469" spans="2:42" x14ac:dyDescent="0.35">
      <c r="B469" s="128"/>
      <c r="C469" s="128" t="s">
        <v>2286</v>
      </c>
      <c r="D469" s="140">
        <v>0</v>
      </c>
      <c r="E469" s="141">
        <v>0</v>
      </c>
      <c r="F469" s="141">
        <v>0</v>
      </c>
      <c r="G469" s="141">
        <v>0</v>
      </c>
      <c r="H469" s="141">
        <v>0</v>
      </c>
      <c r="I469" s="141">
        <v>4.556225390419435</v>
      </c>
      <c r="J469" s="141">
        <v>4.5562253904194341</v>
      </c>
      <c r="K469" s="141">
        <v>4.5562253904194341</v>
      </c>
      <c r="L469" s="141">
        <v>4.5562253904194332</v>
      </c>
      <c r="M469" s="141">
        <v>4.5562253904194341</v>
      </c>
      <c r="N469" s="141">
        <v>4.5562253904194341</v>
      </c>
      <c r="O469" s="141">
        <v>4.5562253904194341</v>
      </c>
      <c r="P469" s="141">
        <v>4.5562253904194332</v>
      </c>
      <c r="Q469" s="141">
        <v>4.5562253904194323</v>
      </c>
      <c r="R469" s="142">
        <v>4.5562253904194341</v>
      </c>
      <c r="S469" s="141">
        <v>4.5562253904194332</v>
      </c>
      <c r="T469" s="141">
        <v>4.5562253904194341</v>
      </c>
      <c r="U469" s="141">
        <v>4.5562253904194341</v>
      </c>
      <c r="V469" s="141">
        <v>4.556225390419435</v>
      </c>
      <c r="W469" s="141">
        <v>4.5562253904194341</v>
      </c>
      <c r="X469" s="141">
        <v>4.5562253904194332</v>
      </c>
      <c r="Y469" s="141">
        <v>4.5562253904194341</v>
      </c>
      <c r="Z469" s="141">
        <v>4.5562253904194341</v>
      </c>
      <c r="AA469" s="141">
        <v>4.5562253904194341</v>
      </c>
      <c r="AB469" s="141">
        <v>4.556225390419435</v>
      </c>
      <c r="AC469" s="141">
        <v>4.5562253904194323</v>
      </c>
      <c r="AD469" s="141">
        <v>4.5562253904194341</v>
      </c>
      <c r="AE469" s="141">
        <v>4.5562253904194341</v>
      </c>
      <c r="AF469" s="141">
        <v>4.556225390419435</v>
      </c>
      <c r="AG469" s="141">
        <v>4.5562253904194332</v>
      </c>
      <c r="AH469" s="141">
        <v>4.5562253904194332</v>
      </c>
      <c r="AI469" s="141">
        <v>4.5562253904194332</v>
      </c>
      <c r="AJ469" s="141">
        <v>4.5562253904194341</v>
      </c>
      <c r="AK469" s="141">
        <v>4.5562253904194341</v>
      </c>
      <c r="AL469" s="141">
        <v>4.556225390419435</v>
      </c>
      <c r="AM469" s="141">
        <v>4.5562253904194341</v>
      </c>
      <c r="AN469" s="141">
        <v>4.5562253904194332</v>
      </c>
      <c r="AO469" s="141">
        <v>4.5562253904194341</v>
      </c>
      <c r="AP469" s="140">
        <v>4.556225390419435</v>
      </c>
    </row>
    <row r="470" spans="2:42" x14ac:dyDescent="0.35">
      <c r="B470" s="128"/>
      <c r="C470" s="128" t="s">
        <v>2287</v>
      </c>
      <c r="D470" s="140">
        <v>0</v>
      </c>
      <c r="E470" s="141">
        <v>0</v>
      </c>
      <c r="F470" s="141">
        <v>0</v>
      </c>
      <c r="G470" s="141">
        <v>0</v>
      </c>
      <c r="H470" s="141">
        <v>0</v>
      </c>
      <c r="I470" s="141">
        <v>3.2544467074424537</v>
      </c>
      <c r="J470" s="141">
        <v>3.2544467074424532</v>
      </c>
      <c r="K470" s="141">
        <v>3.2544467074424528</v>
      </c>
      <c r="L470" s="141">
        <v>3.9053360489309439</v>
      </c>
      <c r="M470" s="141">
        <v>3.905336048930943</v>
      </c>
      <c r="N470" s="141">
        <v>4.5562253904194341</v>
      </c>
      <c r="O470" s="141">
        <v>4.5562253904194341</v>
      </c>
      <c r="P470" s="141">
        <v>4.5562253904194332</v>
      </c>
      <c r="Q470" s="141">
        <v>4.5562253904194323</v>
      </c>
      <c r="R470" s="142">
        <v>4.5562253904194341</v>
      </c>
      <c r="S470" s="141">
        <v>4.5562253904194332</v>
      </c>
      <c r="T470" s="141">
        <v>4.5562253904194332</v>
      </c>
      <c r="U470" s="141">
        <v>4.5562253904194341</v>
      </c>
      <c r="V470" s="141">
        <v>4.5562253904194332</v>
      </c>
      <c r="W470" s="141">
        <v>4.5562253904194332</v>
      </c>
      <c r="X470" s="141">
        <v>4.5562253904194332</v>
      </c>
      <c r="Y470" s="141">
        <v>4.5562253904194332</v>
      </c>
      <c r="Z470" s="141">
        <v>4.5562253904194341</v>
      </c>
      <c r="AA470" s="141">
        <v>4.556225390419435</v>
      </c>
      <c r="AB470" s="141">
        <v>4.5562253904194332</v>
      </c>
      <c r="AC470" s="141">
        <v>4.5562253904194341</v>
      </c>
      <c r="AD470" s="141">
        <v>4.5562253904194341</v>
      </c>
      <c r="AE470" s="141">
        <v>4.5562253904194332</v>
      </c>
      <c r="AF470" s="141">
        <v>4.5562253904194341</v>
      </c>
      <c r="AG470" s="141">
        <v>4.5562253904194341</v>
      </c>
      <c r="AH470" s="141">
        <v>4.5562253904194341</v>
      </c>
      <c r="AI470" s="141">
        <v>4.5562253904194332</v>
      </c>
      <c r="AJ470" s="141">
        <v>4.5562253904194332</v>
      </c>
      <c r="AK470" s="141">
        <v>4.5562253904194332</v>
      </c>
      <c r="AL470" s="141">
        <v>4.5562253904194341</v>
      </c>
      <c r="AM470" s="141">
        <v>4.5562253904194341</v>
      </c>
      <c r="AN470" s="141">
        <v>4.556225390419435</v>
      </c>
      <c r="AO470" s="141">
        <v>4.5562253904194332</v>
      </c>
      <c r="AP470" s="140">
        <v>4.5562253904194341</v>
      </c>
    </row>
    <row r="471" spans="2:42" x14ac:dyDescent="0.35">
      <c r="B471" s="128"/>
      <c r="C471" s="128" t="s">
        <v>2288</v>
      </c>
      <c r="D471" s="140">
        <v>0</v>
      </c>
      <c r="E471" s="141">
        <v>0</v>
      </c>
      <c r="F471" s="141">
        <v>0</v>
      </c>
      <c r="G471" s="141">
        <v>0</v>
      </c>
      <c r="H471" s="141">
        <v>0</v>
      </c>
      <c r="I471" s="141">
        <v>3.2544467074424541</v>
      </c>
      <c r="J471" s="141">
        <v>3.2544467074424528</v>
      </c>
      <c r="K471" s="141">
        <v>3.9053360489309425</v>
      </c>
      <c r="L471" s="141">
        <v>3.905336048930943</v>
      </c>
      <c r="M471" s="141">
        <v>3.905336048930943</v>
      </c>
      <c r="N471" s="141">
        <v>4.5562253904194341</v>
      </c>
      <c r="O471" s="141">
        <v>4.5562253904194341</v>
      </c>
      <c r="P471" s="141">
        <v>4.5562253904194332</v>
      </c>
      <c r="Q471" s="141">
        <v>4.556225390419435</v>
      </c>
      <c r="R471" s="142">
        <v>4.5562253904194332</v>
      </c>
      <c r="S471" s="141">
        <v>4.5562253904194332</v>
      </c>
      <c r="T471" s="141">
        <v>4.5562253904194323</v>
      </c>
      <c r="U471" s="141">
        <v>4.5562253904194323</v>
      </c>
      <c r="V471" s="141">
        <v>4.5562253904194332</v>
      </c>
      <c r="W471" s="141">
        <v>4.556225390419435</v>
      </c>
      <c r="X471" s="141">
        <v>4.5562253904194341</v>
      </c>
      <c r="Y471" s="141">
        <v>4.5562253904194332</v>
      </c>
      <c r="Z471" s="141">
        <v>4.5562253904194332</v>
      </c>
      <c r="AA471" s="141">
        <v>4.5562253904194332</v>
      </c>
      <c r="AB471" s="141">
        <v>4.5562253904194341</v>
      </c>
      <c r="AC471" s="141">
        <v>4.5562253904194332</v>
      </c>
      <c r="AD471" s="141">
        <v>4.5562253904194341</v>
      </c>
      <c r="AE471" s="141">
        <v>4.5562253904194323</v>
      </c>
      <c r="AF471" s="141">
        <v>4.5562253904194332</v>
      </c>
      <c r="AG471" s="141">
        <v>4.556225390419435</v>
      </c>
      <c r="AH471" s="141">
        <v>4.5562253904194341</v>
      </c>
      <c r="AI471" s="141">
        <v>4.556225390419435</v>
      </c>
      <c r="AJ471" s="141">
        <v>4.5562253904194341</v>
      </c>
      <c r="AK471" s="141">
        <v>4.5562253904194341</v>
      </c>
      <c r="AL471" s="141">
        <v>4.5562253904194341</v>
      </c>
      <c r="AM471" s="141">
        <v>4.5562253904194332</v>
      </c>
      <c r="AN471" s="141">
        <v>4.5562253904194341</v>
      </c>
      <c r="AO471" s="141">
        <v>4.5562253904194341</v>
      </c>
      <c r="AP471" s="140">
        <v>4.5562253904194341</v>
      </c>
    </row>
    <row r="472" spans="2:42" x14ac:dyDescent="0.35">
      <c r="B472" s="128"/>
      <c r="C472" s="128" t="s">
        <v>2289</v>
      </c>
      <c r="D472" s="140">
        <v>0</v>
      </c>
      <c r="E472" s="141">
        <v>0</v>
      </c>
      <c r="F472" s="141">
        <v>0</v>
      </c>
      <c r="G472" s="141">
        <v>0</v>
      </c>
      <c r="H472" s="141">
        <v>0</v>
      </c>
      <c r="I472" s="141">
        <v>3.905336048930943</v>
      </c>
      <c r="J472" s="141">
        <v>3.905336048930943</v>
      </c>
      <c r="K472" s="141">
        <v>4.5562253904194332</v>
      </c>
      <c r="L472" s="141">
        <v>4.5562253904194341</v>
      </c>
      <c r="M472" s="141">
        <v>4.5562253904194332</v>
      </c>
      <c r="N472" s="141">
        <v>4.5562253904194341</v>
      </c>
      <c r="O472" s="141">
        <v>4.5562253904194332</v>
      </c>
      <c r="P472" s="141">
        <v>4.5562253904194323</v>
      </c>
      <c r="Q472" s="141">
        <v>4.5562253904194341</v>
      </c>
      <c r="R472" s="142">
        <v>4.5562253904194341</v>
      </c>
      <c r="S472" s="141">
        <v>4.5562253904194323</v>
      </c>
      <c r="T472" s="141">
        <v>4.5562253904194341</v>
      </c>
      <c r="U472" s="141">
        <v>4.5562253904194332</v>
      </c>
      <c r="V472" s="141">
        <v>4.5562253904194332</v>
      </c>
      <c r="W472" s="141">
        <v>4.5562253904194341</v>
      </c>
      <c r="X472" s="141">
        <v>4.5562253904194359</v>
      </c>
      <c r="Y472" s="141">
        <v>4.5562253904194341</v>
      </c>
      <c r="Z472" s="141">
        <v>4.5562253904194332</v>
      </c>
      <c r="AA472" s="141">
        <v>4.5562253904194341</v>
      </c>
      <c r="AB472" s="141">
        <v>4.5562253904194341</v>
      </c>
      <c r="AC472" s="141">
        <v>4.556225390419435</v>
      </c>
      <c r="AD472" s="141">
        <v>4.556225390419435</v>
      </c>
      <c r="AE472" s="141">
        <v>4.556225390419435</v>
      </c>
      <c r="AF472" s="141">
        <v>4.5562253904194332</v>
      </c>
      <c r="AG472" s="141">
        <v>4.5562253904194341</v>
      </c>
      <c r="AH472" s="141">
        <v>4.5562253904194332</v>
      </c>
      <c r="AI472" s="141">
        <v>4.5562253904194341</v>
      </c>
      <c r="AJ472" s="141">
        <v>4.5562253904194332</v>
      </c>
      <c r="AK472" s="141">
        <v>4.5562253904194341</v>
      </c>
      <c r="AL472" s="141">
        <v>4.5562253904194341</v>
      </c>
      <c r="AM472" s="141">
        <v>4.5562253904194341</v>
      </c>
      <c r="AN472" s="141">
        <v>4.5562253904194332</v>
      </c>
      <c r="AO472" s="141">
        <v>4.556225390419435</v>
      </c>
      <c r="AP472" s="140">
        <v>4.5562253904194341</v>
      </c>
    </row>
    <row r="473" spans="2:42" x14ac:dyDescent="0.35">
      <c r="B473" s="128"/>
      <c r="C473" s="128" t="s">
        <v>2290</v>
      </c>
      <c r="D473" s="140">
        <v>0</v>
      </c>
      <c r="E473" s="141">
        <v>0</v>
      </c>
      <c r="F473" s="141">
        <v>0</v>
      </c>
      <c r="G473" s="141">
        <v>0</v>
      </c>
      <c r="H473" s="141">
        <v>0</v>
      </c>
      <c r="I473" s="141">
        <v>3.2544467074424532</v>
      </c>
      <c r="J473" s="141">
        <v>3.2544467074424528</v>
      </c>
      <c r="K473" s="141">
        <v>3.9053360489309434</v>
      </c>
      <c r="L473" s="141">
        <v>3.9053360489309434</v>
      </c>
      <c r="M473" s="141">
        <v>4.5562253904194341</v>
      </c>
      <c r="N473" s="141">
        <v>4.556225390419435</v>
      </c>
      <c r="O473" s="141">
        <v>4.5562253904194341</v>
      </c>
      <c r="P473" s="141">
        <v>4.5562253904194341</v>
      </c>
      <c r="Q473" s="141">
        <v>4.5562253904194332</v>
      </c>
      <c r="R473" s="142">
        <v>4.5562253904194323</v>
      </c>
      <c r="S473" s="141">
        <v>4.5562253904194359</v>
      </c>
      <c r="T473" s="141">
        <v>4.5562253904194341</v>
      </c>
      <c r="U473" s="141">
        <v>4.556225390419435</v>
      </c>
      <c r="V473" s="141">
        <v>4.5562253904194332</v>
      </c>
      <c r="W473" s="141">
        <v>4.5562253904194341</v>
      </c>
      <c r="X473" s="141">
        <v>4.5562253904194341</v>
      </c>
      <c r="Y473" s="141">
        <v>4.5562253904194332</v>
      </c>
      <c r="Z473" s="141">
        <v>4.5562253904194341</v>
      </c>
      <c r="AA473" s="141">
        <v>4.556225390419435</v>
      </c>
      <c r="AB473" s="141">
        <v>4.5562253904194332</v>
      </c>
      <c r="AC473" s="141">
        <v>4.5562253904194332</v>
      </c>
      <c r="AD473" s="141">
        <v>4.5562253904194341</v>
      </c>
      <c r="AE473" s="141">
        <v>4.5562253904194341</v>
      </c>
      <c r="AF473" s="141">
        <v>4.5562253904194341</v>
      </c>
      <c r="AG473" s="141">
        <v>4.5562253904194332</v>
      </c>
      <c r="AH473" s="141">
        <v>4.5562253904194341</v>
      </c>
      <c r="AI473" s="141">
        <v>4.5562253904194341</v>
      </c>
      <c r="AJ473" s="141">
        <v>4.5562253904194341</v>
      </c>
      <c r="AK473" s="141">
        <v>4.5562253904194341</v>
      </c>
      <c r="AL473" s="141">
        <v>4.5562253904194332</v>
      </c>
      <c r="AM473" s="141">
        <v>4.5562253904194341</v>
      </c>
      <c r="AN473" s="141">
        <v>4.5562253904194341</v>
      </c>
      <c r="AO473" s="141">
        <v>4.5562253904194341</v>
      </c>
      <c r="AP473" s="140">
        <v>4.5562253904194341</v>
      </c>
    </row>
    <row r="474" spans="2:42" x14ac:dyDescent="0.35">
      <c r="B474" s="128"/>
      <c r="C474" s="128" t="s">
        <v>2291</v>
      </c>
      <c r="D474" s="140">
        <v>0</v>
      </c>
      <c r="E474" s="141">
        <v>0</v>
      </c>
      <c r="F474" s="141">
        <v>0</v>
      </c>
      <c r="G474" s="141">
        <v>0</v>
      </c>
      <c r="H474" s="141">
        <v>0</v>
      </c>
      <c r="I474" s="141">
        <v>3.9053360489309434</v>
      </c>
      <c r="J474" s="141">
        <v>3.9053360489309439</v>
      </c>
      <c r="K474" s="141">
        <v>3.9053360489309443</v>
      </c>
      <c r="L474" s="141">
        <v>4.5562253904194332</v>
      </c>
      <c r="M474" s="141">
        <v>4.5562253904194332</v>
      </c>
      <c r="N474" s="141">
        <v>4.5562253904194332</v>
      </c>
      <c r="O474" s="141">
        <v>4.556225390419435</v>
      </c>
      <c r="P474" s="141">
        <v>4.5562253904194341</v>
      </c>
      <c r="Q474" s="141">
        <v>4.5562253904194332</v>
      </c>
      <c r="R474" s="142">
        <v>4.5562253904194341</v>
      </c>
      <c r="S474" s="141">
        <v>4.5562253904194341</v>
      </c>
      <c r="T474" s="141">
        <v>4.556225390419435</v>
      </c>
      <c r="U474" s="141">
        <v>4.5562253904194341</v>
      </c>
      <c r="V474" s="141">
        <v>4.5562253904194332</v>
      </c>
      <c r="W474" s="141">
        <v>4.5562253904194341</v>
      </c>
      <c r="X474" s="141">
        <v>4.5562253904194341</v>
      </c>
      <c r="Y474" s="141">
        <v>4.5562253904194341</v>
      </c>
      <c r="Z474" s="141">
        <v>4.5562253904194332</v>
      </c>
      <c r="AA474" s="141">
        <v>4.5562253904194332</v>
      </c>
      <c r="AB474" s="141">
        <v>4.5562253904194332</v>
      </c>
      <c r="AC474" s="141">
        <v>4.5562253904194341</v>
      </c>
      <c r="AD474" s="141">
        <v>4.5562253904194332</v>
      </c>
      <c r="AE474" s="141">
        <v>4.5562253904194332</v>
      </c>
      <c r="AF474" s="141">
        <v>4.5562253904194341</v>
      </c>
      <c r="AG474" s="141">
        <v>4.5562253904194341</v>
      </c>
      <c r="AH474" s="141">
        <v>4.5562253904194341</v>
      </c>
      <c r="AI474" s="141">
        <v>4.5562253904194332</v>
      </c>
      <c r="AJ474" s="141">
        <v>4.5562253904194332</v>
      </c>
      <c r="AK474" s="141">
        <v>4.5562253904194341</v>
      </c>
      <c r="AL474" s="141">
        <v>4.556225390419435</v>
      </c>
      <c r="AM474" s="141">
        <v>4.5562253904194341</v>
      </c>
      <c r="AN474" s="141">
        <v>4.5562253904194341</v>
      </c>
      <c r="AO474" s="141">
        <v>4.556225390419435</v>
      </c>
      <c r="AP474" s="140">
        <v>4.5562253904194341</v>
      </c>
    </row>
    <row r="475" spans="2:42" x14ac:dyDescent="0.35">
      <c r="B475" s="128"/>
      <c r="C475" s="128" t="s">
        <v>2292</v>
      </c>
      <c r="D475" s="140">
        <v>0</v>
      </c>
      <c r="E475" s="141">
        <v>0</v>
      </c>
      <c r="F475" s="141">
        <v>0</v>
      </c>
      <c r="G475" s="141">
        <v>0</v>
      </c>
      <c r="H475" s="141">
        <v>0</v>
      </c>
      <c r="I475" s="141">
        <v>3.2544467074424532</v>
      </c>
      <c r="J475" s="141">
        <v>3.9053360489309443</v>
      </c>
      <c r="K475" s="141">
        <v>3.9053360489309443</v>
      </c>
      <c r="L475" s="141">
        <v>4.5562253904194341</v>
      </c>
      <c r="M475" s="141">
        <v>4.5562253904194332</v>
      </c>
      <c r="N475" s="141">
        <v>4.5562253904194341</v>
      </c>
      <c r="O475" s="141">
        <v>4.5562253904194341</v>
      </c>
      <c r="P475" s="141">
        <v>4.5562253904194341</v>
      </c>
      <c r="Q475" s="141">
        <v>4.5562253904194341</v>
      </c>
      <c r="R475" s="142">
        <v>4.5562253904194323</v>
      </c>
      <c r="S475" s="141">
        <v>4.5562253904194341</v>
      </c>
      <c r="T475" s="141">
        <v>4.5562253904194323</v>
      </c>
      <c r="U475" s="141">
        <v>4.5562253904194341</v>
      </c>
      <c r="V475" s="141">
        <v>4.5562253904194341</v>
      </c>
      <c r="W475" s="141">
        <v>4.5562253904194341</v>
      </c>
      <c r="X475" s="141">
        <v>4.5562253904194341</v>
      </c>
      <c r="Y475" s="141">
        <v>4.5562253904194332</v>
      </c>
      <c r="Z475" s="141">
        <v>4.5562253904194341</v>
      </c>
      <c r="AA475" s="141">
        <v>4.556225390419435</v>
      </c>
      <c r="AB475" s="141">
        <v>4.5562253904194341</v>
      </c>
      <c r="AC475" s="141">
        <v>4.556225390419435</v>
      </c>
      <c r="AD475" s="141">
        <v>4.556225390419435</v>
      </c>
      <c r="AE475" s="141">
        <v>4.5562253904194359</v>
      </c>
      <c r="AF475" s="141">
        <v>4.5562253904194332</v>
      </c>
      <c r="AG475" s="141">
        <v>4.5562253904194341</v>
      </c>
      <c r="AH475" s="141">
        <v>4.5562253904194323</v>
      </c>
      <c r="AI475" s="141">
        <v>4.556225390419435</v>
      </c>
      <c r="AJ475" s="141">
        <v>4.5562253904194332</v>
      </c>
      <c r="AK475" s="141">
        <v>4.5562253904194341</v>
      </c>
      <c r="AL475" s="141">
        <v>4.5562253904194341</v>
      </c>
      <c r="AM475" s="141">
        <v>4.5562253904194341</v>
      </c>
      <c r="AN475" s="141">
        <v>4.5562253904194341</v>
      </c>
      <c r="AO475" s="141">
        <v>4.556225390419435</v>
      </c>
      <c r="AP475" s="140">
        <v>4.556225390419435</v>
      </c>
    </row>
    <row r="476" spans="2:42" x14ac:dyDescent="0.35">
      <c r="B476" s="128"/>
      <c r="C476" s="128" t="s">
        <v>2293</v>
      </c>
      <c r="D476" s="140">
        <v>0</v>
      </c>
      <c r="E476" s="141">
        <v>0</v>
      </c>
      <c r="F476" s="141">
        <v>0</v>
      </c>
      <c r="G476" s="141">
        <v>0</v>
      </c>
      <c r="H476" s="141">
        <v>0</v>
      </c>
      <c r="I476" s="141">
        <v>3.2544467074424546</v>
      </c>
      <c r="J476" s="141">
        <v>3.2544467074424532</v>
      </c>
      <c r="K476" s="141">
        <v>3.2544467074424532</v>
      </c>
      <c r="L476" s="141">
        <v>3.9053360489309443</v>
      </c>
      <c r="M476" s="141">
        <v>3.9053360489309452</v>
      </c>
      <c r="N476" s="141">
        <v>4.5562253904194341</v>
      </c>
      <c r="O476" s="141">
        <v>4.5562253904194323</v>
      </c>
      <c r="P476" s="141">
        <v>4.5562253904194332</v>
      </c>
      <c r="Q476" s="141">
        <v>4.5562253904194332</v>
      </c>
      <c r="R476" s="142">
        <v>4.5562253904194341</v>
      </c>
      <c r="S476" s="141">
        <v>4.556225390419435</v>
      </c>
      <c r="T476" s="141">
        <v>4.5562253904194332</v>
      </c>
      <c r="U476" s="141">
        <v>4.5562253904194341</v>
      </c>
      <c r="V476" s="141">
        <v>4.5562253904194332</v>
      </c>
      <c r="W476" s="141">
        <v>4.5562253904194332</v>
      </c>
      <c r="X476" s="141">
        <v>4.5562253904194341</v>
      </c>
      <c r="Y476" s="141">
        <v>4.5562253904194332</v>
      </c>
      <c r="Z476" s="141">
        <v>4.5562253904194341</v>
      </c>
      <c r="AA476" s="141">
        <v>4.5562253904194341</v>
      </c>
      <c r="AB476" s="141">
        <v>4.5562253904194314</v>
      </c>
      <c r="AC476" s="141">
        <v>4.5562253904194323</v>
      </c>
      <c r="AD476" s="141">
        <v>4.5562253904194332</v>
      </c>
      <c r="AE476" s="141">
        <v>4.5562253904194332</v>
      </c>
      <c r="AF476" s="141">
        <v>4.5562253904194341</v>
      </c>
      <c r="AG476" s="141">
        <v>4.556225390419435</v>
      </c>
      <c r="AH476" s="141">
        <v>4.5562253904194332</v>
      </c>
      <c r="AI476" s="141">
        <v>4.5562253904194341</v>
      </c>
      <c r="AJ476" s="141">
        <v>4.5562253904194341</v>
      </c>
      <c r="AK476" s="141">
        <v>4.5562253904194332</v>
      </c>
      <c r="AL476" s="141">
        <v>4.5562253904194341</v>
      </c>
      <c r="AM476" s="141">
        <v>4.5562253904194323</v>
      </c>
      <c r="AN476" s="141">
        <v>4.5562253904194332</v>
      </c>
      <c r="AO476" s="141">
        <v>4.5562253904194332</v>
      </c>
      <c r="AP476" s="140">
        <v>4.5562253904194332</v>
      </c>
    </row>
    <row r="477" spans="2:42" x14ac:dyDescent="0.35">
      <c r="B477" s="128"/>
      <c r="C477" s="128" t="s">
        <v>2294</v>
      </c>
      <c r="D477" s="140">
        <v>0</v>
      </c>
      <c r="E477" s="141">
        <v>0</v>
      </c>
      <c r="F477" s="141">
        <v>0</v>
      </c>
      <c r="G477" s="141">
        <v>0</v>
      </c>
      <c r="H477" s="141">
        <v>0</v>
      </c>
      <c r="I477" s="141">
        <v>3.9053360489309443</v>
      </c>
      <c r="J477" s="141">
        <v>3.9053360489309434</v>
      </c>
      <c r="K477" s="141">
        <v>3.905336048930943</v>
      </c>
      <c r="L477" s="141">
        <v>4.5562253904194323</v>
      </c>
      <c r="M477" s="141">
        <v>4.5562253904194341</v>
      </c>
      <c r="N477" s="141">
        <v>4.5562253904194341</v>
      </c>
      <c r="O477" s="141">
        <v>4.5562253904194332</v>
      </c>
      <c r="P477" s="141">
        <v>4.5562253904194332</v>
      </c>
      <c r="Q477" s="141">
        <v>4.556225390419435</v>
      </c>
      <c r="R477" s="142">
        <v>4.5562253904194332</v>
      </c>
      <c r="S477" s="141">
        <v>4.5562253904194341</v>
      </c>
      <c r="T477" s="141">
        <v>4.5562253904194341</v>
      </c>
      <c r="U477" s="141">
        <v>4.5562253904194341</v>
      </c>
      <c r="V477" s="141">
        <v>4.5562253904194341</v>
      </c>
      <c r="W477" s="141">
        <v>4.5562253904194341</v>
      </c>
      <c r="X477" s="141">
        <v>4.5562253904194341</v>
      </c>
      <c r="Y477" s="141">
        <v>4.556225390419435</v>
      </c>
      <c r="Z477" s="141">
        <v>4.5562253904194341</v>
      </c>
      <c r="AA477" s="141">
        <v>4.5562253904194341</v>
      </c>
      <c r="AB477" s="141">
        <v>4.5562253904194314</v>
      </c>
      <c r="AC477" s="141">
        <v>4.5562253904194332</v>
      </c>
      <c r="AD477" s="141">
        <v>4.5562253904194332</v>
      </c>
      <c r="AE477" s="141">
        <v>4.556225390419435</v>
      </c>
      <c r="AF477" s="141">
        <v>4.5562253904194332</v>
      </c>
      <c r="AG477" s="141">
        <v>4.556225390419435</v>
      </c>
      <c r="AH477" s="141">
        <v>4.5562253904194332</v>
      </c>
      <c r="AI477" s="141">
        <v>4.5562253904194341</v>
      </c>
      <c r="AJ477" s="141">
        <v>4.556225390419435</v>
      </c>
      <c r="AK477" s="141">
        <v>4.5562253904194341</v>
      </c>
      <c r="AL477" s="141">
        <v>4.5562253904194341</v>
      </c>
      <c r="AM477" s="141">
        <v>4.5562253904194332</v>
      </c>
      <c r="AN477" s="141">
        <v>4.5562253904194359</v>
      </c>
      <c r="AO477" s="141">
        <v>4.5562253904194341</v>
      </c>
      <c r="AP477" s="140">
        <v>4.5562253904194341</v>
      </c>
    </row>
    <row r="478" spans="2:42" x14ac:dyDescent="0.35">
      <c r="B478" s="128"/>
      <c r="C478" s="128" t="s">
        <v>2295</v>
      </c>
      <c r="D478" s="140">
        <v>0</v>
      </c>
      <c r="E478" s="141">
        <v>0</v>
      </c>
      <c r="F478" s="141">
        <v>0</v>
      </c>
      <c r="G478" s="141">
        <v>0</v>
      </c>
      <c r="H478" s="141">
        <v>0</v>
      </c>
      <c r="I478" s="141">
        <v>3.9053360489309425</v>
      </c>
      <c r="J478" s="141">
        <v>4.5562253904194332</v>
      </c>
      <c r="K478" s="141">
        <v>4.5562253904194341</v>
      </c>
      <c r="L478" s="141">
        <v>4.5562253904194341</v>
      </c>
      <c r="M478" s="141">
        <v>4.5562253904194332</v>
      </c>
      <c r="N478" s="141">
        <v>4.5562253904194341</v>
      </c>
      <c r="O478" s="141">
        <v>4.5562253904194332</v>
      </c>
      <c r="P478" s="141">
        <v>4.5562253904194332</v>
      </c>
      <c r="Q478" s="141">
        <v>4.5562253904194314</v>
      </c>
      <c r="R478" s="142">
        <v>4.5562253904194341</v>
      </c>
      <c r="S478" s="141">
        <v>4.5562253904194341</v>
      </c>
      <c r="T478" s="141">
        <v>4.5562253904194332</v>
      </c>
      <c r="U478" s="141">
        <v>4.5562253904194341</v>
      </c>
      <c r="V478" s="141">
        <v>4.5562253904194341</v>
      </c>
      <c r="W478" s="141">
        <v>4.5562253904194341</v>
      </c>
      <c r="X478" s="141">
        <v>4.5562253904194341</v>
      </c>
      <c r="Y478" s="141">
        <v>4.556225390419435</v>
      </c>
      <c r="Z478" s="141">
        <v>4.556225390419435</v>
      </c>
      <c r="AA478" s="141">
        <v>4.5562253904194341</v>
      </c>
      <c r="AB478" s="141">
        <v>4.5562253904194332</v>
      </c>
      <c r="AC478" s="141">
        <v>4.5562253904194341</v>
      </c>
      <c r="AD478" s="141">
        <v>4.5562253904194341</v>
      </c>
      <c r="AE478" s="141">
        <v>4.5562253904194341</v>
      </c>
      <c r="AF478" s="141">
        <v>4.5562253904194341</v>
      </c>
      <c r="AG478" s="141">
        <v>4.5562253904194332</v>
      </c>
      <c r="AH478" s="141">
        <v>4.5562253904194332</v>
      </c>
      <c r="AI478" s="141">
        <v>4.5562253904194332</v>
      </c>
      <c r="AJ478" s="141">
        <v>4.5562253904194341</v>
      </c>
      <c r="AK478" s="141">
        <v>4.5562253904194341</v>
      </c>
      <c r="AL478" s="141">
        <v>4.5562253904194323</v>
      </c>
      <c r="AM478" s="141">
        <v>4.5562253904194341</v>
      </c>
      <c r="AN478" s="141">
        <v>4.5562253904194332</v>
      </c>
      <c r="AO478" s="141">
        <v>4.5562253904194323</v>
      </c>
      <c r="AP478" s="140">
        <v>4.5562253904194332</v>
      </c>
    </row>
    <row r="479" spans="2:42" x14ac:dyDescent="0.35">
      <c r="B479" s="128"/>
      <c r="C479" s="128" t="s">
        <v>2296</v>
      </c>
      <c r="D479" s="140">
        <v>0</v>
      </c>
      <c r="E479" s="141">
        <v>0</v>
      </c>
      <c r="F479" s="141">
        <v>0</v>
      </c>
      <c r="G479" s="141">
        <v>0</v>
      </c>
      <c r="H479" s="141">
        <v>0</v>
      </c>
      <c r="I479" s="141">
        <v>3.2544467074424528</v>
      </c>
      <c r="J479" s="141">
        <v>3.9053360489309439</v>
      </c>
      <c r="K479" s="141">
        <v>3.905336048930943</v>
      </c>
      <c r="L479" s="141">
        <v>3.9053360489309421</v>
      </c>
      <c r="M479" s="141">
        <v>4.5562253904194332</v>
      </c>
      <c r="N479" s="141">
        <v>4.5562253904194332</v>
      </c>
      <c r="O479" s="141">
        <v>4.5562253904194341</v>
      </c>
      <c r="P479" s="141">
        <v>4.5562253904194332</v>
      </c>
      <c r="Q479" s="141">
        <v>4.5562253904194332</v>
      </c>
      <c r="R479" s="142">
        <v>4.556225390419435</v>
      </c>
      <c r="S479" s="141">
        <v>4.5562253904194341</v>
      </c>
      <c r="T479" s="141">
        <v>4.5562253904194332</v>
      </c>
      <c r="U479" s="141">
        <v>4.5562253904194341</v>
      </c>
      <c r="V479" s="141">
        <v>4.5562253904194341</v>
      </c>
      <c r="W479" s="141">
        <v>4.5562253904194332</v>
      </c>
      <c r="X479" s="141">
        <v>4.5562253904194332</v>
      </c>
      <c r="Y479" s="141">
        <v>4.5562253904194341</v>
      </c>
      <c r="Z479" s="141">
        <v>4.5562253904194332</v>
      </c>
      <c r="AA479" s="141">
        <v>4.556225390419435</v>
      </c>
      <c r="AB479" s="141">
        <v>4.556225390419435</v>
      </c>
      <c r="AC479" s="141">
        <v>4.5562253904194341</v>
      </c>
      <c r="AD479" s="141">
        <v>4.5562253904194341</v>
      </c>
      <c r="AE479" s="141">
        <v>4.5562253904194332</v>
      </c>
      <c r="AF479" s="141">
        <v>4.556225390419435</v>
      </c>
      <c r="AG479" s="141">
        <v>4.5562253904194341</v>
      </c>
      <c r="AH479" s="141">
        <v>4.5562253904194323</v>
      </c>
      <c r="AI479" s="141">
        <v>4.5562253904194341</v>
      </c>
      <c r="AJ479" s="141">
        <v>4.5562253904194341</v>
      </c>
      <c r="AK479" s="141">
        <v>4.5562253904194332</v>
      </c>
      <c r="AL479" s="141">
        <v>4.5562253904194332</v>
      </c>
      <c r="AM479" s="141">
        <v>4.556225390419435</v>
      </c>
      <c r="AN479" s="141">
        <v>4.5562253904194341</v>
      </c>
      <c r="AO479" s="141">
        <v>4.5562253904194332</v>
      </c>
      <c r="AP479" s="140">
        <v>4.556225390419435</v>
      </c>
    </row>
    <row r="480" spans="2:42" x14ac:dyDescent="0.35">
      <c r="B480" s="128"/>
      <c r="C480" s="128" t="s">
        <v>2297</v>
      </c>
      <c r="D480" s="140">
        <v>0</v>
      </c>
      <c r="E480" s="141">
        <v>0</v>
      </c>
      <c r="F480" s="141">
        <v>0</v>
      </c>
      <c r="G480" s="141">
        <v>0</v>
      </c>
      <c r="H480" s="141">
        <v>0</v>
      </c>
      <c r="I480" s="141">
        <v>3.2544467074424541</v>
      </c>
      <c r="J480" s="141">
        <v>3.2544467074424532</v>
      </c>
      <c r="K480" s="141">
        <v>3.2544467074424523</v>
      </c>
      <c r="L480" s="141">
        <v>3.9053360489309443</v>
      </c>
      <c r="M480" s="141">
        <v>3.9053360489309434</v>
      </c>
      <c r="N480" s="141">
        <v>4.5562253904194332</v>
      </c>
      <c r="O480" s="141">
        <v>4.5562253904194323</v>
      </c>
      <c r="P480" s="141">
        <v>4.556225390419435</v>
      </c>
      <c r="Q480" s="141">
        <v>4.5562253904194323</v>
      </c>
      <c r="R480" s="142">
        <v>4.5562253904194341</v>
      </c>
      <c r="S480" s="141">
        <v>4.556225390419435</v>
      </c>
      <c r="T480" s="141">
        <v>4.5562253904194332</v>
      </c>
      <c r="U480" s="141">
        <v>4.5562253904194323</v>
      </c>
      <c r="V480" s="141">
        <v>4.5562253904194341</v>
      </c>
      <c r="W480" s="141">
        <v>4.556225390419435</v>
      </c>
      <c r="X480" s="141">
        <v>4.5562253904194341</v>
      </c>
      <c r="Y480" s="141">
        <v>4.5562253904194341</v>
      </c>
      <c r="Z480" s="141">
        <v>4.5562253904194341</v>
      </c>
      <c r="AA480" s="141">
        <v>4.5562253904194341</v>
      </c>
      <c r="AB480" s="141">
        <v>4.556225390419435</v>
      </c>
      <c r="AC480" s="141">
        <v>4.5562253904194332</v>
      </c>
      <c r="AD480" s="141">
        <v>4.5562253904194341</v>
      </c>
      <c r="AE480" s="141">
        <v>4.5562253904194341</v>
      </c>
      <c r="AF480" s="141">
        <v>4.556225390419435</v>
      </c>
      <c r="AG480" s="141">
        <v>4.5562253904194341</v>
      </c>
      <c r="AH480" s="141">
        <v>4.5562253904194332</v>
      </c>
      <c r="AI480" s="141">
        <v>4.5562253904194332</v>
      </c>
      <c r="AJ480" s="141">
        <v>4.5562253904194323</v>
      </c>
      <c r="AK480" s="141">
        <v>4.5562253904194341</v>
      </c>
      <c r="AL480" s="141">
        <v>4.5562253904194332</v>
      </c>
      <c r="AM480" s="141">
        <v>4.5562253904194332</v>
      </c>
      <c r="AN480" s="141">
        <v>4.5562253904194332</v>
      </c>
      <c r="AO480" s="141">
        <v>4.5562253904194332</v>
      </c>
      <c r="AP480" s="140">
        <v>4.5562253904194341</v>
      </c>
    </row>
    <row r="481" spans="2:42" x14ac:dyDescent="0.35">
      <c r="B481" s="128"/>
      <c r="C481" s="128" t="s">
        <v>2298</v>
      </c>
      <c r="D481" s="140">
        <v>0</v>
      </c>
      <c r="E481" s="141">
        <v>0</v>
      </c>
      <c r="F481" s="141">
        <v>0</v>
      </c>
      <c r="G481" s="141">
        <v>0</v>
      </c>
      <c r="H481" s="141">
        <v>0</v>
      </c>
      <c r="I481" s="141">
        <v>3.9053360489309439</v>
      </c>
      <c r="J481" s="141">
        <v>4.5562253904194341</v>
      </c>
      <c r="K481" s="141">
        <v>4.5562253904194332</v>
      </c>
      <c r="L481" s="141">
        <v>4.556225390419435</v>
      </c>
      <c r="M481" s="141">
        <v>4.5562253904194341</v>
      </c>
      <c r="N481" s="141">
        <v>4.5562253904194341</v>
      </c>
      <c r="O481" s="141">
        <v>4.5562253904194341</v>
      </c>
      <c r="P481" s="141">
        <v>4.5562253904194332</v>
      </c>
      <c r="Q481" s="141">
        <v>4.5562253904194332</v>
      </c>
      <c r="R481" s="142">
        <v>4.5562253904194332</v>
      </c>
      <c r="S481" s="141">
        <v>4.5562253904194341</v>
      </c>
      <c r="T481" s="141">
        <v>4.556225390419435</v>
      </c>
      <c r="U481" s="141">
        <v>4.5562253904194341</v>
      </c>
      <c r="V481" s="141">
        <v>4.5562253904194341</v>
      </c>
      <c r="W481" s="141">
        <v>4.5562253904194341</v>
      </c>
      <c r="X481" s="141">
        <v>4.5562253904194332</v>
      </c>
      <c r="Y481" s="141">
        <v>4.556225390419435</v>
      </c>
      <c r="Z481" s="141">
        <v>4.5562253904194341</v>
      </c>
      <c r="AA481" s="141">
        <v>4.5562253904194341</v>
      </c>
      <c r="AB481" s="141">
        <v>4.5562253904194341</v>
      </c>
      <c r="AC481" s="141">
        <v>4.5562253904194332</v>
      </c>
      <c r="AD481" s="141">
        <v>4.5562253904194341</v>
      </c>
      <c r="AE481" s="141">
        <v>4.5562253904194332</v>
      </c>
      <c r="AF481" s="141">
        <v>4.5562253904194341</v>
      </c>
      <c r="AG481" s="141">
        <v>4.5562253904194341</v>
      </c>
      <c r="AH481" s="141">
        <v>4.5562253904194341</v>
      </c>
      <c r="AI481" s="141">
        <v>4.556225390419435</v>
      </c>
      <c r="AJ481" s="141">
        <v>4.5562253904194341</v>
      </c>
      <c r="AK481" s="141">
        <v>4.5562253904194323</v>
      </c>
      <c r="AL481" s="141">
        <v>4.5562253904194341</v>
      </c>
      <c r="AM481" s="141">
        <v>4.5562253904194341</v>
      </c>
      <c r="AN481" s="141">
        <v>4.5562253904194332</v>
      </c>
      <c r="AO481" s="141">
        <v>4.5562253904194323</v>
      </c>
      <c r="AP481" s="140">
        <v>4.5562253904194332</v>
      </c>
    </row>
    <row r="482" spans="2:42" x14ac:dyDescent="0.35">
      <c r="B482" s="128"/>
      <c r="C482" s="128" t="s">
        <v>2299</v>
      </c>
      <c r="D482" s="140">
        <v>0</v>
      </c>
      <c r="E482" s="141">
        <v>0</v>
      </c>
      <c r="F482" s="141">
        <v>0</v>
      </c>
      <c r="G482" s="141">
        <v>0</v>
      </c>
      <c r="H482" s="141">
        <v>0</v>
      </c>
      <c r="I482" s="141">
        <v>3.2544467074424515</v>
      </c>
      <c r="J482" s="141">
        <v>3.2544467074424528</v>
      </c>
      <c r="K482" s="141">
        <v>3.9053360489309448</v>
      </c>
      <c r="L482" s="141">
        <v>3.9053360489309425</v>
      </c>
      <c r="M482" s="141">
        <v>4.5562253904194332</v>
      </c>
      <c r="N482" s="141">
        <v>4.5562253904194332</v>
      </c>
      <c r="O482" s="141">
        <v>4.5562253904194332</v>
      </c>
      <c r="P482" s="141">
        <v>4.5562253904194332</v>
      </c>
      <c r="Q482" s="141">
        <v>4.5562253904194332</v>
      </c>
      <c r="R482" s="142">
        <v>4.5562253904194341</v>
      </c>
      <c r="S482" s="141">
        <v>4.5562253904194341</v>
      </c>
      <c r="T482" s="141">
        <v>4.5562253904194341</v>
      </c>
      <c r="U482" s="141">
        <v>4.5562253904194341</v>
      </c>
      <c r="V482" s="141">
        <v>4.5562253904194332</v>
      </c>
      <c r="W482" s="141">
        <v>4.5562253904194332</v>
      </c>
      <c r="X482" s="141">
        <v>4.5562253904194332</v>
      </c>
      <c r="Y482" s="141">
        <v>4.5562253904194332</v>
      </c>
      <c r="Z482" s="141">
        <v>4.5562253904194341</v>
      </c>
      <c r="AA482" s="141">
        <v>4.5562253904194332</v>
      </c>
      <c r="AB482" s="141">
        <v>4.5562253904194341</v>
      </c>
      <c r="AC482" s="141">
        <v>4.5562253904194341</v>
      </c>
      <c r="AD482" s="141">
        <v>4.5562253904194332</v>
      </c>
      <c r="AE482" s="141">
        <v>4.5562253904194332</v>
      </c>
      <c r="AF482" s="141">
        <v>4.5562253904194332</v>
      </c>
      <c r="AG482" s="141">
        <v>4.5562253904194323</v>
      </c>
      <c r="AH482" s="141">
        <v>4.5562253904194341</v>
      </c>
      <c r="AI482" s="141">
        <v>4.556225390419435</v>
      </c>
      <c r="AJ482" s="141">
        <v>4.556225390419435</v>
      </c>
      <c r="AK482" s="141">
        <v>4.5562253904194341</v>
      </c>
      <c r="AL482" s="141">
        <v>4.5562253904194332</v>
      </c>
      <c r="AM482" s="141">
        <v>4.5562253904194341</v>
      </c>
      <c r="AN482" s="141">
        <v>4.556225390419435</v>
      </c>
      <c r="AO482" s="141">
        <v>4.5562253904194341</v>
      </c>
      <c r="AP482" s="140">
        <v>4.556225390419435</v>
      </c>
    </row>
    <row r="483" spans="2:42" x14ac:dyDescent="0.35">
      <c r="B483" s="128"/>
      <c r="C483" s="128" t="s">
        <v>2300</v>
      </c>
      <c r="D483" s="140">
        <v>0</v>
      </c>
      <c r="E483" s="141">
        <v>0</v>
      </c>
      <c r="F483" s="141">
        <v>0</v>
      </c>
      <c r="G483" s="141">
        <v>0</v>
      </c>
      <c r="H483" s="141">
        <v>0</v>
      </c>
      <c r="I483" s="141">
        <v>4.5562253904194341</v>
      </c>
      <c r="J483" s="141">
        <v>4.5562253904194323</v>
      </c>
      <c r="K483" s="141">
        <v>4.5562253904194367</v>
      </c>
      <c r="L483" s="141">
        <v>4.5562253904194341</v>
      </c>
      <c r="M483" s="141">
        <v>4.5562253904194359</v>
      </c>
      <c r="N483" s="141">
        <v>4.5562253904194341</v>
      </c>
      <c r="O483" s="141">
        <v>4.5562253904194341</v>
      </c>
      <c r="P483" s="141">
        <v>4.5562253904194341</v>
      </c>
      <c r="Q483" s="141">
        <v>4.5562253904194341</v>
      </c>
      <c r="R483" s="142">
        <v>4.556225390419435</v>
      </c>
      <c r="S483" s="141">
        <v>4.5562253904194323</v>
      </c>
      <c r="T483" s="141">
        <v>4.5562253904194332</v>
      </c>
      <c r="U483" s="141">
        <v>4.5562253904194323</v>
      </c>
      <c r="V483" s="141">
        <v>4.5562253904194323</v>
      </c>
      <c r="W483" s="141">
        <v>4.5562253904194341</v>
      </c>
      <c r="X483" s="141">
        <v>4.5562253904194332</v>
      </c>
      <c r="Y483" s="141">
        <v>4.5562253904194341</v>
      </c>
      <c r="Z483" s="141">
        <v>4.556225390419435</v>
      </c>
      <c r="AA483" s="141">
        <v>4.5562253904194332</v>
      </c>
      <c r="AB483" s="141">
        <v>4.556225390419435</v>
      </c>
      <c r="AC483" s="141">
        <v>4.5562253904194332</v>
      </c>
      <c r="AD483" s="141">
        <v>4.5562253904194341</v>
      </c>
      <c r="AE483" s="141">
        <v>4.5562253904194332</v>
      </c>
      <c r="AF483" s="141">
        <v>4.5562253904194341</v>
      </c>
      <c r="AG483" s="141">
        <v>4.5562253904194341</v>
      </c>
      <c r="AH483" s="141">
        <v>4.5562253904194332</v>
      </c>
      <c r="AI483" s="141">
        <v>4.5562253904194332</v>
      </c>
      <c r="AJ483" s="141">
        <v>4.556225390419435</v>
      </c>
      <c r="AK483" s="141">
        <v>4.5562253904194332</v>
      </c>
      <c r="AL483" s="141">
        <v>4.5562253904194341</v>
      </c>
      <c r="AM483" s="141">
        <v>4.556225390419435</v>
      </c>
      <c r="AN483" s="141">
        <v>4.5562253904194323</v>
      </c>
      <c r="AO483" s="141">
        <v>4.556225390419435</v>
      </c>
      <c r="AP483" s="140">
        <v>4.5562253904194332</v>
      </c>
    </row>
    <row r="484" spans="2:42" x14ac:dyDescent="0.35">
      <c r="B484" s="128"/>
      <c r="C484" s="128" t="s">
        <v>2301</v>
      </c>
      <c r="D484" s="140">
        <v>0</v>
      </c>
      <c r="E484" s="141">
        <v>0</v>
      </c>
      <c r="F484" s="141">
        <v>0</v>
      </c>
      <c r="G484" s="141">
        <v>0</v>
      </c>
      <c r="H484" s="141">
        <v>0</v>
      </c>
      <c r="I484" s="141">
        <v>4.5562253904194332</v>
      </c>
      <c r="J484" s="141">
        <v>4.5562253904194332</v>
      </c>
      <c r="K484" s="141">
        <v>4.5562253904194341</v>
      </c>
      <c r="L484" s="141">
        <v>4.5562253904194323</v>
      </c>
      <c r="M484" s="141">
        <v>4.5562253904194341</v>
      </c>
      <c r="N484" s="141">
        <v>4.5562253904194332</v>
      </c>
      <c r="O484" s="141">
        <v>4.556225390419435</v>
      </c>
      <c r="P484" s="141">
        <v>4.5562253904194341</v>
      </c>
      <c r="Q484" s="141">
        <v>4.5562253904194341</v>
      </c>
      <c r="R484" s="142">
        <v>4.5562253904194341</v>
      </c>
      <c r="S484" s="141">
        <v>4.556225390419435</v>
      </c>
      <c r="T484" s="141">
        <v>4.5562253904194332</v>
      </c>
      <c r="U484" s="141">
        <v>4.5562253904194341</v>
      </c>
      <c r="V484" s="141">
        <v>4.5562253904194323</v>
      </c>
      <c r="W484" s="141">
        <v>4.5562253904194341</v>
      </c>
      <c r="X484" s="141">
        <v>4.5562253904194341</v>
      </c>
      <c r="Y484" s="141">
        <v>4.5562253904194341</v>
      </c>
      <c r="Z484" s="141">
        <v>4.5562253904194341</v>
      </c>
      <c r="AA484" s="141">
        <v>4.5562253904194341</v>
      </c>
      <c r="AB484" s="141">
        <v>4.5562253904194332</v>
      </c>
      <c r="AC484" s="141">
        <v>4.5562253904194341</v>
      </c>
      <c r="AD484" s="141">
        <v>4.556225390419435</v>
      </c>
      <c r="AE484" s="141">
        <v>4.5562253904194332</v>
      </c>
      <c r="AF484" s="141">
        <v>4.5562253904194341</v>
      </c>
      <c r="AG484" s="141">
        <v>4.5562253904194341</v>
      </c>
      <c r="AH484" s="141">
        <v>4.5562253904194332</v>
      </c>
      <c r="AI484" s="141">
        <v>4.5562253904194341</v>
      </c>
      <c r="AJ484" s="141">
        <v>4.556225390419435</v>
      </c>
      <c r="AK484" s="141">
        <v>4.556225390419435</v>
      </c>
      <c r="AL484" s="141">
        <v>4.5562253904194341</v>
      </c>
      <c r="AM484" s="141">
        <v>4.5562253904194323</v>
      </c>
      <c r="AN484" s="141">
        <v>4.556225390419435</v>
      </c>
      <c r="AO484" s="141">
        <v>4.556225390419435</v>
      </c>
      <c r="AP484" s="140">
        <v>4.5562253904194341</v>
      </c>
    </row>
    <row r="485" spans="2:42" x14ac:dyDescent="0.35">
      <c r="B485" s="128"/>
      <c r="C485" s="128" t="s">
        <v>2302</v>
      </c>
      <c r="D485" s="140">
        <v>0</v>
      </c>
      <c r="E485" s="141">
        <v>0</v>
      </c>
      <c r="F485" s="141">
        <v>0</v>
      </c>
      <c r="G485" s="141">
        <v>0</v>
      </c>
      <c r="H485" s="141">
        <v>0</v>
      </c>
      <c r="I485" s="141">
        <v>3.9053360489309425</v>
      </c>
      <c r="J485" s="141">
        <v>3.9053360489309434</v>
      </c>
      <c r="K485" s="141">
        <v>4.556225390419435</v>
      </c>
      <c r="L485" s="141">
        <v>4.5562253904194341</v>
      </c>
      <c r="M485" s="141">
        <v>4.5562253904194341</v>
      </c>
      <c r="N485" s="141">
        <v>4.5562253904194341</v>
      </c>
      <c r="O485" s="141">
        <v>4.556225390419435</v>
      </c>
      <c r="P485" s="141">
        <v>4.5562253904194323</v>
      </c>
      <c r="Q485" s="141">
        <v>4.556225390419435</v>
      </c>
      <c r="R485" s="142">
        <v>4.5562253904194341</v>
      </c>
      <c r="S485" s="141">
        <v>4.5562253904194359</v>
      </c>
      <c r="T485" s="141">
        <v>4.5562253904194332</v>
      </c>
      <c r="U485" s="141">
        <v>4.5562253904194332</v>
      </c>
      <c r="V485" s="141">
        <v>4.5562253904194332</v>
      </c>
      <c r="W485" s="141">
        <v>4.5562253904194341</v>
      </c>
      <c r="X485" s="141">
        <v>4.556225390419435</v>
      </c>
      <c r="Y485" s="141">
        <v>4.5562253904194323</v>
      </c>
      <c r="Z485" s="141">
        <v>4.5562253904194341</v>
      </c>
      <c r="AA485" s="141">
        <v>4.5562253904194341</v>
      </c>
      <c r="AB485" s="141">
        <v>4.5562253904194341</v>
      </c>
      <c r="AC485" s="141">
        <v>4.5562253904194341</v>
      </c>
      <c r="AD485" s="141">
        <v>4.5562253904194332</v>
      </c>
      <c r="AE485" s="141">
        <v>4.5562253904194332</v>
      </c>
      <c r="AF485" s="141">
        <v>4.556225390419435</v>
      </c>
      <c r="AG485" s="141">
        <v>4.5562253904194332</v>
      </c>
      <c r="AH485" s="141">
        <v>4.5562253904194332</v>
      </c>
      <c r="AI485" s="141">
        <v>4.5562253904194341</v>
      </c>
      <c r="AJ485" s="141">
        <v>4.5562253904194332</v>
      </c>
      <c r="AK485" s="141">
        <v>4.5562253904194341</v>
      </c>
      <c r="AL485" s="141">
        <v>4.5562253904194341</v>
      </c>
      <c r="AM485" s="141">
        <v>4.556225390419435</v>
      </c>
      <c r="AN485" s="141">
        <v>4.5562253904194332</v>
      </c>
      <c r="AO485" s="141">
        <v>4.556225390419435</v>
      </c>
      <c r="AP485" s="140">
        <v>4.5562253904194341</v>
      </c>
    </row>
    <row r="486" spans="2:42" x14ac:dyDescent="0.35">
      <c r="B486" s="128"/>
      <c r="C486" s="128" t="s">
        <v>2303</v>
      </c>
      <c r="D486" s="140">
        <v>0</v>
      </c>
      <c r="E486" s="141">
        <v>0</v>
      </c>
      <c r="F486" s="141">
        <v>0</v>
      </c>
      <c r="G486" s="141">
        <v>0</v>
      </c>
      <c r="H486" s="141">
        <v>0</v>
      </c>
      <c r="I486" s="141">
        <v>3.2544467074424537</v>
      </c>
      <c r="J486" s="141">
        <v>3.9053360489309434</v>
      </c>
      <c r="K486" s="141">
        <v>3.9053360489309434</v>
      </c>
      <c r="L486" s="141">
        <v>3.9053360489309425</v>
      </c>
      <c r="M486" s="141">
        <v>4.5562253904194341</v>
      </c>
      <c r="N486" s="141">
        <v>4.556225390419435</v>
      </c>
      <c r="O486" s="141">
        <v>4.5562253904194341</v>
      </c>
      <c r="P486" s="141">
        <v>4.556225390419435</v>
      </c>
      <c r="Q486" s="141">
        <v>4.5562253904194332</v>
      </c>
      <c r="R486" s="142">
        <v>4.5562253904194341</v>
      </c>
      <c r="S486" s="141">
        <v>4.556225390419435</v>
      </c>
      <c r="T486" s="141">
        <v>4.5562253904194341</v>
      </c>
      <c r="U486" s="141">
        <v>4.5562253904194341</v>
      </c>
      <c r="V486" s="141">
        <v>4.5562253904194332</v>
      </c>
      <c r="W486" s="141">
        <v>4.5562253904194341</v>
      </c>
      <c r="X486" s="141">
        <v>4.556225390419435</v>
      </c>
      <c r="Y486" s="141">
        <v>4.5562253904194332</v>
      </c>
      <c r="Z486" s="141">
        <v>4.5562253904194341</v>
      </c>
      <c r="AA486" s="141">
        <v>4.5562253904194332</v>
      </c>
      <c r="AB486" s="141">
        <v>4.5562253904194341</v>
      </c>
      <c r="AC486" s="141">
        <v>4.5562253904194341</v>
      </c>
      <c r="AD486" s="141">
        <v>4.5562253904194341</v>
      </c>
      <c r="AE486" s="141">
        <v>4.5562253904194341</v>
      </c>
      <c r="AF486" s="141">
        <v>4.5562253904194332</v>
      </c>
      <c r="AG486" s="141">
        <v>4.5562253904194341</v>
      </c>
      <c r="AH486" s="141">
        <v>4.5562253904194332</v>
      </c>
      <c r="AI486" s="141">
        <v>4.5562253904194341</v>
      </c>
      <c r="AJ486" s="141">
        <v>4.5562253904194341</v>
      </c>
      <c r="AK486" s="141">
        <v>4.5562253904194341</v>
      </c>
      <c r="AL486" s="141">
        <v>4.5562253904194341</v>
      </c>
      <c r="AM486" s="141">
        <v>4.5562253904194341</v>
      </c>
      <c r="AN486" s="141">
        <v>4.5562253904194332</v>
      </c>
      <c r="AO486" s="141">
        <v>4.5562253904194323</v>
      </c>
      <c r="AP486" s="140">
        <v>4.5562253904194332</v>
      </c>
    </row>
    <row r="487" spans="2:42" x14ac:dyDescent="0.35">
      <c r="B487" s="128"/>
      <c r="C487" s="128" t="s">
        <v>2304</v>
      </c>
      <c r="D487" s="140">
        <v>0</v>
      </c>
      <c r="E487" s="141">
        <v>0</v>
      </c>
      <c r="F487" s="141">
        <v>0</v>
      </c>
      <c r="G487" s="141">
        <v>0</v>
      </c>
      <c r="H487" s="141">
        <v>0</v>
      </c>
      <c r="I487" s="141">
        <v>3.2544467074424537</v>
      </c>
      <c r="J487" s="141">
        <v>3.2544467074424528</v>
      </c>
      <c r="K487" s="141">
        <v>3.905336048930943</v>
      </c>
      <c r="L487" s="141">
        <v>3.9053360489309439</v>
      </c>
      <c r="M487" s="141">
        <v>3.905336048930943</v>
      </c>
      <c r="N487" s="141">
        <v>4.5562253904194341</v>
      </c>
      <c r="O487" s="141">
        <v>4.5562253904194323</v>
      </c>
      <c r="P487" s="141">
        <v>4.5562253904194323</v>
      </c>
      <c r="Q487" s="141">
        <v>4.5562253904194332</v>
      </c>
      <c r="R487" s="142">
        <v>4.5562253904194332</v>
      </c>
      <c r="S487" s="141">
        <v>4.5562253904194332</v>
      </c>
      <c r="T487" s="141">
        <v>4.5562253904194332</v>
      </c>
      <c r="U487" s="141">
        <v>4.5562253904194341</v>
      </c>
      <c r="V487" s="141">
        <v>4.5562253904194332</v>
      </c>
      <c r="W487" s="141">
        <v>4.5562253904194341</v>
      </c>
      <c r="X487" s="141">
        <v>4.5562253904194332</v>
      </c>
      <c r="Y487" s="141">
        <v>4.5562253904194323</v>
      </c>
      <c r="Z487" s="141">
        <v>4.5562253904194323</v>
      </c>
      <c r="AA487" s="141">
        <v>4.5562253904194341</v>
      </c>
      <c r="AB487" s="141">
        <v>4.5562253904194341</v>
      </c>
      <c r="AC487" s="141">
        <v>4.5562253904194332</v>
      </c>
      <c r="AD487" s="141">
        <v>4.5562253904194332</v>
      </c>
      <c r="AE487" s="141">
        <v>4.5562253904194332</v>
      </c>
      <c r="AF487" s="141">
        <v>4.5562253904194341</v>
      </c>
      <c r="AG487" s="141">
        <v>4.5562253904194341</v>
      </c>
      <c r="AH487" s="141">
        <v>4.5562253904194341</v>
      </c>
      <c r="AI487" s="141">
        <v>4.5562253904194332</v>
      </c>
      <c r="AJ487" s="141">
        <v>4.5562253904194341</v>
      </c>
      <c r="AK487" s="141">
        <v>4.5562253904194359</v>
      </c>
      <c r="AL487" s="141">
        <v>4.5562253904194332</v>
      </c>
      <c r="AM487" s="141">
        <v>4.5562253904194332</v>
      </c>
      <c r="AN487" s="141">
        <v>4.5562253904194341</v>
      </c>
      <c r="AO487" s="141">
        <v>4.5562253904194341</v>
      </c>
      <c r="AP487" s="140">
        <v>4.5562253904194341</v>
      </c>
    </row>
    <row r="488" spans="2:42" x14ac:dyDescent="0.35">
      <c r="B488" s="128"/>
      <c r="C488" s="128" t="s">
        <v>2305</v>
      </c>
      <c r="D488" s="140">
        <v>0</v>
      </c>
      <c r="E488" s="141">
        <v>0</v>
      </c>
      <c r="F488" s="141">
        <v>0</v>
      </c>
      <c r="G488" s="141">
        <v>0</v>
      </c>
      <c r="H488" s="141">
        <v>0</v>
      </c>
      <c r="I488" s="141">
        <v>3.2544467074424528</v>
      </c>
      <c r="J488" s="141">
        <v>3.905336048930943</v>
      </c>
      <c r="K488" s="141">
        <v>3.9053360489309439</v>
      </c>
      <c r="L488" s="141">
        <v>3.905336048930943</v>
      </c>
      <c r="M488" s="141">
        <v>4.5562253904194359</v>
      </c>
      <c r="N488" s="141">
        <v>4.5562253904194332</v>
      </c>
      <c r="O488" s="141">
        <v>4.5562253904194332</v>
      </c>
      <c r="P488" s="141">
        <v>4.5562253904194359</v>
      </c>
      <c r="Q488" s="141">
        <v>4.5562253904194332</v>
      </c>
      <c r="R488" s="142">
        <v>4.5562253904194323</v>
      </c>
      <c r="S488" s="141">
        <v>4.5562253904194332</v>
      </c>
      <c r="T488" s="141">
        <v>4.5562253904194332</v>
      </c>
      <c r="U488" s="141">
        <v>4.556225390419435</v>
      </c>
      <c r="V488" s="141">
        <v>4.5562253904194332</v>
      </c>
      <c r="W488" s="141">
        <v>4.5562253904194341</v>
      </c>
      <c r="X488" s="141">
        <v>4.5562253904194341</v>
      </c>
      <c r="Y488" s="141">
        <v>4.5562253904194341</v>
      </c>
      <c r="Z488" s="141">
        <v>4.5562253904194341</v>
      </c>
      <c r="AA488" s="141">
        <v>4.5562253904194341</v>
      </c>
      <c r="AB488" s="141">
        <v>4.5562253904194341</v>
      </c>
      <c r="AC488" s="141">
        <v>4.5562253904194341</v>
      </c>
      <c r="AD488" s="141">
        <v>4.5562253904194332</v>
      </c>
      <c r="AE488" s="141">
        <v>4.5562253904194359</v>
      </c>
      <c r="AF488" s="141">
        <v>4.556225390419435</v>
      </c>
      <c r="AG488" s="141">
        <v>4.5562253904194341</v>
      </c>
      <c r="AH488" s="141">
        <v>4.556225390419435</v>
      </c>
      <c r="AI488" s="141">
        <v>4.5562253904194341</v>
      </c>
      <c r="AJ488" s="141">
        <v>4.5562253904194341</v>
      </c>
      <c r="AK488" s="141">
        <v>4.5562253904194332</v>
      </c>
      <c r="AL488" s="141">
        <v>4.556225390419435</v>
      </c>
      <c r="AM488" s="141">
        <v>4.5562253904194332</v>
      </c>
      <c r="AN488" s="141">
        <v>4.5562253904194332</v>
      </c>
      <c r="AO488" s="141">
        <v>4.5562253904194332</v>
      </c>
      <c r="AP488" s="140">
        <v>4.5562253904194323</v>
      </c>
    </row>
    <row r="489" spans="2:42" x14ac:dyDescent="0.35">
      <c r="B489" s="128"/>
      <c r="C489" s="128" t="s">
        <v>2306</v>
      </c>
      <c r="D489" s="140">
        <v>0</v>
      </c>
      <c r="E489" s="141">
        <v>0</v>
      </c>
      <c r="F489" s="141">
        <v>0</v>
      </c>
      <c r="G489" s="141">
        <v>0</v>
      </c>
      <c r="H489" s="141">
        <v>0</v>
      </c>
      <c r="I489" s="141">
        <v>3.2544467074424528</v>
      </c>
      <c r="J489" s="141">
        <v>3.2544467074424532</v>
      </c>
      <c r="K489" s="141">
        <v>3.9053360489309425</v>
      </c>
      <c r="L489" s="141">
        <v>3.9053360489309443</v>
      </c>
      <c r="M489" s="141">
        <v>3.9053360489309434</v>
      </c>
      <c r="N489" s="141">
        <v>4.5562253904194323</v>
      </c>
      <c r="O489" s="141">
        <v>4.5562253904194323</v>
      </c>
      <c r="P489" s="141">
        <v>4.5562253904194332</v>
      </c>
      <c r="Q489" s="141">
        <v>4.556225390419435</v>
      </c>
      <c r="R489" s="142">
        <v>4.5562253904194323</v>
      </c>
      <c r="S489" s="141">
        <v>4.5562253904194332</v>
      </c>
      <c r="T489" s="141">
        <v>4.5562253904194341</v>
      </c>
      <c r="U489" s="141">
        <v>4.556225390419435</v>
      </c>
      <c r="V489" s="141">
        <v>4.556225390419435</v>
      </c>
      <c r="W489" s="141">
        <v>4.5562253904194332</v>
      </c>
      <c r="X489" s="141">
        <v>4.5562253904194341</v>
      </c>
      <c r="Y489" s="141">
        <v>4.5562253904194332</v>
      </c>
      <c r="Z489" s="141">
        <v>4.5562253904194332</v>
      </c>
      <c r="AA489" s="141">
        <v>4.5562253904194341</v>
      </c>
      <c r="AB489" s="141">
        <v>4.5562253904194341</v>
      </c>
      <c r="AC489" s="141">
        <v>4.556225390419435</v>
      </c>
      <c r="AD489" s="141">
        <v>4.5562253904194332</v>
      </c>
      <c r="AE489" s="141">
        <v>4.5562253904194341</v>
      </c>
      <c r="AF489" s="141">
        <v>4.556225390419435</v>
      </c>
      <c r="AG489" s="141">
        <v>4.5562253904194332</v>
      </c>
      <c r="AH489" s="141">
        <v>4.556225390419435</v>
      </c>
      <c r="AI489" s="141">
        <v>4.556225390419435</v>
      </c>
      <c r="AJ489" s="141">
        <v>4.5562253904194341</v>
      </c>
      <c r="AK489" s="141">
        <v>4.5562253904194332</v>
      </c>
      <c r="AL489" s="141">
        <v>4.5562253904194341</v>
      </c>
      <c r="AM489" s="141">
        <v>4.5562253904194332</v>
      </c>
      <c r="AN489" s="141">
        <v>4.5562253904194341</v>
      </c>
      <c r="AO489" s="141">
        <v>4.556225390419435</v>
      </c>
      <c r="AP489" s="140">
        <v>4.5562253904194341</v>
      </c>
    </row>
    <row r="490" spans="2:42" x14ac:dyDescent="0.35">
      <c r="B490" s="128"/>
      <c r="C490" s="128" t="s">
        <v>2307</v>
      </c>
      <c r="D490" s="140">
        <v>0</v>
      </c>
      <c r="E490" s="141">
        <v>0</v>
      </c>
      <c r="F490" s="141">
        <v>0</v>
      </c>
      <c r="G490" s="141">
        <v>0</v>
      </c>
      <c r="H490" s="141">
        <v>0</v>
      </c>
      <c r="I490" s="141">
        <v>3.905336048930943</v>
      </c>
      <c r="J490" s="141">
        <v>3.9053360489309443</v>
      </c>
      <c r="K490" s="141">
        <v>4.5562253904194341</v>
      </c>
      <c r="L490" s="141">
        <v>4.5562253904194332</v>
      </c>
      <c r="M490" s="141">
        <v>4.556225390419435</v>
      </c>
      <c r="N490" s="141">
        <v>4.5562253904194341</v>
      </c>
      <c r="O490" s="141">
        <v>4.5562253904194332</v>
      </c>
      <c r="P490" s="141">
        <v>4.556225390419435</v>
      </c>
      <c r="Q490" s="141">
        <v>4.5562253904194332</v>
      </c>
      <c r="R490" s="142">
        <v>4.5562253904194341</v>
      </c>
      <c r="S490" s="141">
        <v>4.5562253904194341</v>
      </c>
      <c r="T490" s="141">
        <v>4.5562253904194332</v>
      </c>
      <c r="U490" s="141">
        <v>4.5562253904194332</v>
      </c>
      <c r="V490" s="141">
        <v>4.5562253904194359</v>
      </c>
      <c r="W490" s="141">
        <v>4.556225390419435</v>
      </c>
      <c r="X490" s="141">
        <v>4.5562253904194341</v>
      </c>
      <c r="Y490" s="141">
        <v>4.5562253904194341</v>
      </c>
      <c r="Z490" s="141">
        <v>4.556225390419435</v>
      </c>
      <c r="AA490" s="141">
        <v>4.5562253904194341</v>
      </c>
      <c r="AB490" s="141">
        <v>4.5562253904194341</v>
      </c>
      <c r="AC490" s="141">
        <v>4.5562253904194341</v>
      </c>
      <c r="AD490" s="141">
        <v>4.5562253904194341</v>
      </c>
      <c r="AE490" s="141">
        <v>4.5562253904194323</v>
      </c>
      <c r="AF490" s="141">
        <v>4.556225390419435</v>
      </c>
      <c r="AG490" s="141">
        <v>4.5562253904194332</v>
      </c>
      <c r="AH490" s="141">
        <v>4.5562253904194341</v>
      </c>
      <c r="AI490" s="141">
        <v>4.5562253904194332</v>
      </c>
      <c r="AJ490" s="141">
        <v>4.5562253904194341</v>
      </c>
      <c r="AK490" s="141">
        <v>4.5562253904194332</v>
      </c>
      <c r="AL490" s="141">
        <v>4.5562253904194323</v>
      </c>
      <c r="AM490" s="141">
        <v>4.556225390419435</v>
      </c>
      <c r="AN490" s="141">
        <v>4.5562253904194341</v>
      </c>
      <c r="AO490" s="141">
        <v>4.5562253904194341</v>
      </c>
      <c r="AP490" s="140">
        <v>4.5562253904194359</v>
      </c>
    </row>
    <row r="491" spans="2:42" x14ac:dyDescent="0.35">
      <c r="B491" s="128"/>
      <c r="C491" s="128" t="s">
        <v>2308</v>
      </c>
      <c r="D491" s="140">
        <v>0</v>
      </c>
      <c r="E491" s="141">
        <v>0</v>
      </c>
      <c r="F491" s="141">
        <v>0</v>
      </c>
      <c r="G491" s="141">
        <v>0</v>
      </c>
      <c r="H491" s="141">
        <v>0</v>
      </c>
      <c r="I491" s="141">
        <v>4.5562253904194332</v>
      </c>
      <c r="J491" s="141">
        <v>4.5562253904194332</v>
      </c>
      <c r="K491" s="141">
        <v>4.556225390419435</v>
      </c>
      <c r="L491" s="141">
        <v>4.5562253904194332</v>
      </c>
      <c r="M491" s="141">
        <v>4.556225390419435</v>
      </c>
      <c r="N491" s="141">
        <v>4.5562253904194341</v>
      </c>
      <c r="O491" s="141">
        <v>4.5562253904194341</v>
      </c>
      <c r="P491" s="141">
        <v>4.5562253904194359</v>
      </c>
      <c r="Q491" s="141">
        <v>4.5562253904194341</v>
      </c>
      <c r="R491" s="142">
        <v>4.5562253904194341</v>
      </c>
      <c r="S491" s="141">
        <v>4.5562253904194341</v>
      </c>
      <c r="T491" s="141">
        <v>4.5562253904194341</v>
      </c>
      <c r="U491" s="141">
        <v>4.556225390419435</v>
      </c>
      <c r="V491" s="141">
        <v>4.5562253904194341</v>
      </c>
      <c r="W491" s="141">
        <v>4.5562253904194323</v>
      </c>
      <c r="X491" s="141">
        <v>4.5562253904194332</v>
      </c>
      <c r="Y491" s="141">
        <v>4.5562253904194332</v>
      </c>
      <c r="Z491" s="141">
        <v>4.556225390419435</v>
      </c>
      <c r="AA491" s="141">
        <v>4.556225390419435</v>
      </c>
      <c r="AB491" s="141">
        <v>4.5562253904194332</v>
      </c>
      <c r="AC491" s="141">
        <v>4.556225390419435</v>
      </c>
      <c r="AD491" s="141">
        <v>4.556225390419435</v>
      </c>
      <c r="AE491" s="141">
        <v>4.5562253904194341</v>
      </c>
      <c r="AF491" s="141">
        <v>4.5562253904194332</v>
      </c>
      <c r="AG491" s="141">
        <v>4.556225390419435</v>
      </c>
      <c r="AH491" s="141">
        <v>4.5562253904194341</v>
      </c>
      <c r="AI491" s="141">
        <v>4.556225390419435</v>
      </c>
      <c r="AJ491" s="141">
        <v>4.5562253904194332</v>
      </c>
      <c r="AK491" s="141">
        <v>4.556225390419435</v>
      </c>
      <c r="AL491" s="141">
        <v>4.5562253904194341</v>
      </c>
      <c r="AM491" s="141">
        <v>4.5562253904194332</v>
      </c>
      <c r="AN491" s="141">
        <v>4.5562253904194341</v>
      </c>
      <c r="AO491" s="141">
        <v>4.5562253904194341</v>
      </c>
      <c r="AP491" s="140">
        <v>4.5562253904194332</v>
      </c>
    </row>
    <row r="492" spans="2:42" x14ac:dyDescent="0.35">
      <c r="B492" s="128"/>
      <c r="C492" s="128" t="s">
        <v>2309</v>
      </c>
      <c r="D492" s="140">
        <v>0</v>
      </c>
      <c r="E492" s="141">
        <v>0</v>
      </c>
      <c r="F492" s="141">
        <v>0</v>
      </c>
      <c r="G492" s="141">
        <v>0</v>
      </c>
      <c r="H492" s="141">
        <v>0</v>
      </c>
      <c r="I492" s="141">
        <v>3.2544467074424532</v>
      </c>
      <c r="J492" s="141">
        <v>3.2544467074424532</v>
      </c>
      <c r="K492" s="141">
        <v>3.2544467074424532</v>
      </c>
      <c r="L492" s="141">
        <v>3.9053360489309439</v>
      </c>
      <c r="M492" s="141">
        <v>3.905336048930943</v>
      </c>
      <c r="N492" s="141">
        <v>4.556225390419435</v>
      </c>
      <c r="O492" s="141">
        <v>4.5562253904194341</v>
      </c>
      <c r="P492" s="141">
        <v>4.5562253904194341</v>
      </c>
      <c r="Q492" s="141">
        <v>4.5562253904194341</v>
      </c>
      <c r="R492" s="142">
        <v>4.5562253904194341</v>
      </c>
      <c r="S492" s="141">
        <v>4.5562253904194332</v>
      </c>
      <c r="T492" s="141">
        <v>4.5562253904194332</v>
      </c>
      <c r="U492" s="141">
        <v>4.5562253904194332</v>
      </c>
      <c r="V492" s="141">
        <v>4.5562253904194332</v>
      </c>
      <c r="W492" s="141">
        <v>4.5562253904194323</v>
      </c>
      <c r="X492" s="141">
        <v>4.556225390419435</v>
      </c>
      <c r="Y492" s="141">
        <v>4.5562253904194332</v>
      </c>
      <c r="Z492" s="141">
        <v>4.5562253904194341</v>
      </c>
      <c r="AA492" s="141">
        <v>4.5562253904194341</v>
      </c>
      <c r="AB492" s="141">
        <v>4.5562253904194323</v>
      </c>
      <c r="AC492" s="141">
        <v>4.5562253904194341</v>
      </c>
      <c r="AD492" s="141">
        <v>4.5562253904194341</v>
      </c>
      <c r="AE492" s="141">
        <v>4.5562253904194341</v>
      </c>
      <c r="AF492" s="141">
        <v>4.5562253904194341</v>
      </c>
      <c r="AG492" s="141">
        <v>4.5562253904194332</v>
      </c>
      <c r="AH492" s="141">
        <v>4.556225390419435</v>
      </c>
      <c r="AI492" s="141">
        <v>4.5562253904194341</v>
      </c>
      <c r="AJ492" s="141">
        <v>4.5562253904194341</v>
      </c>
      <c r="AK492" s="141">
        <v>4.556225390419435</v>
      </c>
      <c r="AL492" s="141">
        <v>4.5562253904194332</v>
      </c>
      <c r="AM492" s="141">
        <v>4.5562253904194341</v>
      </c>
      <c r="AN492" s="141">
        <v>4.556225390419435</v>
      </c>
      <c r="AO492" s="141">
        <v>4.5562253904194332</v>
      </c>
      <c r="AP492" s="140">
        <v>4.5562253904194341</v>
      </c>
    </row>
    <row r="493" spans="2:42" x14ac:dyDescent="0.35">
      <c r="B493" s="128"/>
      <c r="C493" s="128" t="s">
        <v>2310</v>
      </c>
      <c r="D493" s="140">
        <v>0</v>
      </c>
      <c r="E493" s="141">
        <v>0</v>
      </c>
      <c r="F493" s="141">
        <v>0</v>
      </c>
      <c r="G493" s="141">
        <v>0</v>
      </c>
      <c r="H493" s="141">
        <v>0</v>
      </c>
      <c r="I493" s="141">
        <v>3.905336048930943</v>
      </c>
      <c r="J493" s="141">
        <v>4.5562253904194341</v>
      </c>
      <c r="K493" s="141">
        <v>4.556225390419435</v>
      </c>
      <c r="L493" s="141">
        <v>4.5562253904194332</v>
      </c>
      <c r="M493" s="141">
        <v>4.5562253904194341</v>
      </c>
      <c r="N493" s="141">
        <v>4.556225390419435</v>
      </c>
      <c r="O493" s="141">
        <v>4.5562253904194341</v>
      </c>
      <c r="P493" s="141">
        <v>4.5562253904194332</v>
      </c>
      <c r="Q493" s="141">
        <v>4.5562253904194341</v>
      </c>
      <c r="R493" s="142">
        <v>4.5562253904194341</v>
      </c>
      <c r="S493" s="141">
        <v>4.5562253904194323</v>
      </c>
      <c r="T493" s="141">
        <v>4.5562253904194341</v>
      </c>
      <c r="U493" s="141">
        <v>4.5562253904194341</v>
      </c>
      <c r="V493" s="141">
        <v>4.5562253904194332</v>
      </c>
      <c r="W493" s="141">
        <v>4.5562253904194341</v>
      </c>
      <c r="X493" s="141">
        <v>4.556225390419435</v>
      </c>
      <c r="Y493" s="141">
        <v>4.5562253904194341</v>
      </c>
      <c r="Z493" s="141">
        <v>4.556225390419435</v>
      </c>
      <c r="AA493" s="141">
        <v>4.5562253904194332</v>
      </c>
      <c r="AB493" s="141">
        <v>4.5562253904194332</v>
      </c>
      <c r="AC493" s="141">
        <v>4.5562253904194341</v>
      </c>
      <c r="AD493" s="141">
        <v>4.5562253904194341</v>
      </c>
      <c r="AE493" s="141">
        <v>4.5562253904194341</v>
      </c>
      <c r="AF493" s="141">
        <v>4.5562253904194341</v>
      </c>
      <c r="AG493" s="141">
        <v>4.5562253904194332</v>
      </c>
      <c r="AH493" s="141">
        <v>4.5562253904194341</v>
      </c>
      <c r="AI493" s="141">
        <v>4.556225390419435</v>
      </c>
      <c r="AJ493" s="141">
        <v>4.556225390419435</v>
      </c>
      <c r="AK493" s="141">
        <v>4.5562253904194332</v>
      </c>
      <c r="AL493" s="141">
        <v>4.5562253904194332</v>
      </c>
      <c r="AM493" s="141">
        <v>4.5562253904194341</v>
      </c>
      <c r="AN493" s="141">
        <v>4.5562253904194332</v>
      </c>
      <c r="AO493" s="141">
        <v>4.5562253904194332</v>
      </c>
      <c r="AP493" s="140">
        <v>4.5562253904194332</v>
      </c>
    </row>
    <row r="494" spans="2:42" x14ac:dyDescent="0.35">
      <c r="B494" s="128"/>
      <c r="C494" s="128" t="s">
        <v>2311</v>
      </c>
      <c r="D494" s="140">
        <v>0</v>
      </c>
      <c r="E494" s="141">
        <v>0</v>
      </c>
      <c r="F494" s="141">
        <v>0</v>
      </c>
      <c r="G494" s="141">
        <v>0</v>
      </c>
      <c r="H494" s="141">
        <v>0</v>
      </c>
      <c r="I494" s="141">
        <v>3.2544467074424537</v>
      </c>
      <c r="J494" s="141">
        <v>3.2544467074424532</v>
      </c>
      <c r="K494" s="141">
        <v>3.9053360489309425</v>
      </c>
      <c r="L494" s="141">
        <v>3.9053360489309439</v>
      </c>
      <c r="M494" s="141">
        <v>3.9053360489309439</v>
      </c>
      <c r="N494" s="141">
        <v>4.5562253904194341</v>
      </c>
      <c r="O494" s="141">
        <v>4.5562253904194332</v>
      </c>
      <c r="P494" s="141">
        <v>4.5562253904194332</v>
      </c>
      <c r="Q494" s="141">
        <v>4.5562253904194332</v>
      </c>
      <c r="R494" s="142">
        <v>4.5562253904194341</v>
      </c>
      <c r="S494" s="141">
        <v>4.5562253904194341</v>
      </c>
      <c r="T494" s="141">
        <v>4.5562253904194341</v>
      </c>
      <c r="U494" s="141">
        <v>4.5562253904194341</v>
      </c>
      <c r="V494" s="141">
        <v>4.5562253904194341</v>
      </c>
      <c r="W494" s="141">
        <v>4.5562253904194332</v>
      </c>
      <c r="X494" s="141">
        <v>4.5562253904194332</v>
      </c>
      <c r="Y494" s="141">
        <v>4.556225390419435</v>
      </c>
      <c r="Z494" s="141">
        <v>4.5562253904194323</v>
      </c>
      <c r="AA494" s="141">
        <v>4.5562253904194341</v>
      </c>
      <c r="AB494" s="141">
        <v>4.5562253904194332</v>
      </c>
      <c r="AC494" s="141">
        <v>4.5562253904194323</v>
      </c>
      <c r="AD494" s="141">
        <v>4.5562253904194341</v>
      </c>
      <c r="AE494" s="141">
        <v>4.5562253904194332</v>
      </c>
      <c r="AF494" s="141">
        <v>4.5562253904194341</v>
      </c>
      <c r="AG494" s="141">
        <v>4.556225390419435</v>
      </c>
      <c r="AH494" s="141">
        <v>4.5562253904194323</v>
      </c>
      <c r="AI494" s="141">
        <v>4.5562253904194341</v>
      </c>
      <c r="AJ494" s="141">
        <v>4.5562253904194341</v>
      </c>
      <c r="AK494" s="141">
        <v>4.5562253904194332</v>
      </c>
      <c r="AL494" s="141">
        <v>4.5562253904194341</v>
      </c>
      <c r="AM494" s="141">
        <v>4.556225390419435</v>
      </c>
      <c r="AN494" s="141">
        <v>4.5562253904194323</v>
      </c>
      <c r="AO494" s="141">
        <v>4.5562253904194359</v>
      </c>
      <c r="AP494" s="140">
        <v>4.5562253904194332</v>
      </c>
    </row>
    <row r="495" spans="2:42" x14ac:dyDescent="0.35">
      <c r="B495" s="128"/>
      <c r="C495" s="128" t="s">
        <v>2312</v>
      </c>
      <c r="D495" s="140">
        <v>0</v>
      </c>
      <c r="E495" s="141">
        <v>0</v>
      </c>
      <c r="F495" s="141">
        <v>0</v>
      </c>
      <c r="G495" s="141">
        <v>0</v>
      </c>
      <c r="H495" s="141">
        <v>0</v>
      </c>
      <c r="I495" s="141">
        <v>4.5562253904194332</v>
      </c>
      <c r="J495" s="141">
        <v>4.5562253904194341</v>
      </c>
      <c r="K495" s="141">
        <v>4.5562253904194332</v>
      </c>
      <c r="L495" s="141">
        <v>4.5562253904194332</v>
      </c>
      <c r="M495" s="141">
        <v>4.5562253904194341</v>
      </c>
      <c r="N495" s="141">
        <v>4.5562253904194341</v>
      </c>
      <c r="O495" s="141">
        <v>4.5562253904194323</v>
      </c>
      <c r="P495" s="141">
        <v>4.5562253904194341</v>
      </c>
      <c r="Q495" s="141">
        <v>4.5562253904194332</v>
      </c>
      <c r="R495" s="142">
        <v>4.5562253904194341</v>
      </c>
      <c r="S495" s="141">
        <v>4.5562253904194332</v>
      </c>
      <c r="T495" s="141">
        <v>4.5562253904194332</v>
      </c>
      <c r="U495" s="141">
        <v>4.556225390419435</v>
      </c>
      <c r="V495" s="141">
        <v>4.5562253904194341</v>
      </c>
      <c r="W495" s="141">
        <v>4.5562253904194341</v>
      </c>
      <c r="X495" s="141">
        <v>4.5562253904194332</v>
      </c>
      <c r="Y495" s="141">
        <v>4.5562253904194332</v>
      </c>
      <c r="Z495" s="141">
        <v>4.5562253904194341</v>
      </c>
      <c r="AA495" s="141">
        <v>4.5562253904194341</v>
      </c>
      <c r="AB495" s="141">
        <v>4.5562253904194332</v>
      </c>
      <c r="AC495" s="141">
        <v>4.556225390419435</v>
      </c>
      <c r="AD495" s="141">
        <v>4.5562253904194332</v>
      </c>
      <c r="AE495" s="141">
        <v>4.5562253904194341</v>
      </c>
      <c r="AF495" s="141">
        <v>4.5562253904194332</v>
      </c>
      <c r="AG495" s="141">
        <v>4.5562253904194332</v>
      </c>
      <c r="AH495" s="141">
        <v>4.5562253904194341</v>
      </c>
      <c r="AI495" s="141">
        <v>4.556225390419435</v>
      </c>
      <c r="AJ495" s="141">
        <v>4.5562253904194341</v>
      </c>
      <c r="AK495" s="141">
        <v>4.5562253904194341</v>
      </c>
      <c r="AL495" s="141">
        <v>4.5562253904194341</v>
      </c>
      <c r="AM495" s="141">
        <v>4.5562253904194341</v>
      </c>
      <c r="AN495" s="141">
        <v>4.5562253904194332</v>
      </c>
      <c r="AO495" s="141">
        <v>4.5562253904194332</v>
      </c>
      <c r="AP495" s="140">
        <v>4.5562253904194332</v>
      </c>
    </row>
    <row r="496" spans="2:42" x14ac:dyDescent="0.35">
      <c r="B496" s="128"/>
      <c r="C496" s="128" t="s">
        <v>2313</v>
      </c>
      <c r="D496" s="140">
        <v>0</v>
      </c>
      <c r="E496" s="141">
        <v>0</v>
      </c>
      <c r="F496" s="141">
        <v>0</v>
      </c>
      <c r="G496" s="141">
        <v>0</v>
      </c>
      <c r="H496" s="141">
        <v>0</v>
      </c>
      <c r="I496" s="141">
        <v>3.2544467074424528</v>
      </c>
      <c r="J496" s="141">
        <v>3.2544467074424537</v>
      </c>
      <c r="K496" s="141">
        <v>3.9053360489309434</v>
      </c>
      <c r="L496" s="141">
        <v>3.905336048930943</v>
      </c>
      <c r="M496" s="141">
        <v>3.905336048930943</v>
      </c>
      <c r="N496" s="141">
        <v>4.5562253904194332</v>
      </c>
      <c r="O496" s="141">
        <v>4.5562253904194332</v>
      </c>
      <c r="P496" s="141">
        <v>4.5562253904194341</v>
      </c>
      <c r="Q496" s="141">
        <v>4.5562253904194332</v>
      </c>
      <c r="R496" s="142">
        <v>4.5562253904194341</v>
      </c>
      <c r="S496" s="141">
        <v>4.5562253904194323</v>
      </c>
      <c r="T496" s="141">
        <v>4.5562253904194341</v>
      </c>
      <c r="U496" s="141">
        <v>4.5562253904194332</v>
      </c>
      <c r="V496" s="141">
        <v>4.5562253904194341</v>
      </c>
      <c r="W496" s="141">
        <v>4.556225390419435</v>
      </c>
      <c r="X496" s="141">
        <v>4.5562253904194332</v>
      </c>
      <c r="Y496" s="141">
        <v>4.5562253904194341</v>
      </c>
      <c r="Z496" s="141">
        <v>4.556225390419435</v>
      </c>
      <c r="AA496" s="141">
        <v>4.5562253904194341</v>
      </c>
      <c r="AB496" s="141">
        <v>4.5562253904194332</v>
      </c>
      <c r="AC496" s="141">
        <v>4.5562253904194359</v>
      </c>
      <c r="AD496" s="141">
        <v>4.5562253904194332</v>
      </c>
      <c r="AE496" s="141">
        <v>4.5562253904194341</v>
      </c>
      <c r="AF496" s="141">
        <v>4.556225390419435</v>
      </c>
      <c r="AG496" s="141">
        <v>4.5562253904194341</v>
      </c>
      <c r="AH496" s="141">
        <v>4.556225390419435</v>
      </c>
      <c r="AI496" s="141">
        <v>4.556225390419435</v>
      </c>
      <c r="AJ496" s="141">
        <v>4.5562253904194341</v>
      </c>
      <c r="AK496" s="141">
        <v>4.5562253904194341</v>
      </c>
      <c r="AL496" s="141">
        <v>4.5562253904194341</v>
      </c>
      <c r="AM496" s="141">
        <v>4.5562253904194341</v>
      </c>
      <c r="AN496" s="141">
        <v>4.5562253904194332</v>
      </c>
      <c r="AO496" s="141">
        <v>4.5562253904194341</v>
      </c>
      <c r="AP496" s="140">
        <v>4.5562253904194359</v>
      </c>
    </row>
    <row r="497" spans="2:43" ht="18" thickBot="1" x14ac:dyDescent="0.4">
      <c r="B497" s="118"/>
      <c r="C497" s="132" t="s">
        <v>2366</v>
      </c>
      <c r="D497" s="143"/>
      <c r="E497" s="144"/>
      <c r="F497" s="144"/>
      <c r="G497" s="144"/>
      <c r="H497" s="144"/>
      <c r="I497" s="144"/>
      <c r="J497" s="144"/>
      <c r="K497" s="144"/>
      <c r="L497" s="144"/>
      <c r="M497" s="144"/>
      <c r="N497" s="144"/>
      <c r="O497" s="144"/>
      <c r="P497" s="144"/>
      <c r="Q497" s="144"/>
      <c r="R497" s="145"/>
      <c r="S497" s="144"/>
      <c r="T497" s="144"/>
      <c r="U497" s="144"/>
      <c r="V497" s="144"/>
      <c r="W497" s="144"/>
      <c r="X497" s="144"/>
      <c r="Y497" s="144"/>
      <c r="Z497" s="144"/>
      <c r="AA497" s="144"/>
      <c r="AB497" s="144"/>
      <c r="AC497" s="144"/>
      <c r="AD497" s="144"/>
      <c r="AE497" s="144"/>
      <c r="AF497" s="144"/>
      <c r="AG497" s="144"/>
      <c r="AH497" s="144"/>
      <c r="AI497" s="144"/>
      <c r="AJ497" s="144"/>
      <c r="AK497" s="144"/>
      <c r="AL497" s="144"/>
      <c r="AM497" s="144"/>
      <c r="AN497" s="144"/>
      <c r="AO497" s="144"/>
      <c r="AP497" s="143"/>
    </row>
    <row r="498" spans="2:43" ht="18.75" thickTop="1" thickBot="1" x14ac:dyDescent="0.4">
      <c r="B498" s="117"/>
      <c r="C498" s="117"/>
      <c r="D498" s="122"/>
      <c r="E498" s="122"/>
      <c r="F498" s="122"/>
      <c r="G498" s="122"/>
      <c r="H498" s="122"/>
      <c r="I498" s="122"/>
      <c r="J498" s="122"/>
      <c r="K498" s="122"/>
      <c r="L498" s="122"/>
      <c r="M498" s="122"/>
      <c r="N498" s="122"/>
      <c r="O498" s="122"/>
      <c r="P498" s="122"/>
      <c r="Q498" s="122"/>
      <c r="R498" s="122"/>
      <c r="S498" s="122"/>
      <c r="T498" s="122"/>
      <c r="U498" s="122"/>
      <c r="V498" s="122"/>
      <c r="W498" s="122"/>
      <c r="X498" s="122"/>
      <c r="Y498" s="122"/>
      <c r="Z498" s="122"/>
      <c r="AA498" s="122"/>
      <c r="AB498" s="122"/>
      <c r="AC498" s="122"/>
      <c r="AD498" s="122"/>
      <c r="AE498" s="122"/>
      <c r="AF498" s="122"/>
      <c r="AG498" s="122"/>
      <c r="AH498" s="122"/>
      <c r="AI498" s="122"/>
      <c r="AJ498" s="122"/>
      <c r="AK498" s="122"/>
      <c r="AL498" s="122"/>
      <c r="AM498" s="122"/>
      <c r="AN498" s="122"/>
      <c r="AO498" s="122"/>
      <c r="AP498" s="122"/>
      <c r="AQ498" s="122"/>
    </row>
    <row r="499" spans="2:43" ht="22.5" thickTop="1" x14ac:dyDescent="0.45">
      <c r="B499" s="123" t="s">
        <v>2422</v>
      </c>
      <c r="C499" s="124"/>
      <c r="D499" s="125"/>
      <c r="E499" s="126"/>
      <c r="F499" s="126"/>
      <c r="G499" s="126"/>
      <c r="H499" s="126"/>
      <c r="I499" s="126"/>
      <c r="J499" s="126"/>
      <c r="K499" s="126"/>
      <c r="L499" s="126"/>
      <c r="M499" s="126"/>
      <c r="N499" s="126"/>
      <c r="O499" s="126"/>
      <c r="P499" s="126"/>
      <c r="Q499" s="126"/>
      <c r="R499" s="127"/>
      <c r="S499" s="126"/>
      <c r="T499" s="126"/>
      <c r="U499" s="126"/>
      <c r="V499" s="126"/>
      <c r="W499" s="126"/>
      <c r="X499" s="126"/>
      <c r="Y499" s="126"/>
      <c r="Z499" s="126"/>
      <c r="AA499" s="126"/>
      <c r="AB499" s="126"/>
      <c r="AC499" s="126"/>
      <c r="AD499" s="126"/>
      <c r="AE499" s="126"/>
      <c r="AF499" s="126"/>
      <c r="AG499" s="126"/>
      <c r="AH499" s="126"/>
      <c r="AI499" s="126"/>
      <c r="AJ499" s="126"/>
      <c r="AK499" s="126"/>
      <c r="AL499" s="126"/>
      <c r="AM499" s="126"/>
      <c r="AN499" s="126"/>
      <c r="AO499" s="126"/>
      <c r="AP499" s="125"/>
    </row>
    <row r="500" spans="2:43" x14ac:dyDescent="0.35">
      <c r="B500" s="128"/>
      <c r="C500" s="128"/>
      <c r="D500" s="111">
        <f>MainModule!AW$34</f>
        <v>0</v>
      </c>
      <c r="E500" s="112">
        <f>MainModule!AX$34</f>
        <v>0</v>
      </c>
      <c r="F500" s="112">
        <f>MainModule!AY$34</f>
        <v>0</v>
      </c>
      <c r="G500" s="112">
        <f>MainModule!AZ$34</f>
        <v>0</v>
      </c>
      <c r="H500" s="112">
        <f>MainModule!BA$34</f>
        <v>0</v>
      </c>
      <c r="I500" s="112">
        <f>MainModule!BB$34</f>
        <v>17.818616434720624</v>
      </c>
      <c r="J500" s="112">
        <f>MainModule!BC$34</f>
        <v>51.264100225459082</v>
      </c>
      <c r="K500" s="112">
        <f>MainModule!BD$34</f>
        <v>96.01443374937746</v>
      </c>
      <c r="L500" s="112">
        <f>MainModule!BE$34</f>
        <v>151.43171812498903</v>
      </c>
      <c r="M500" s="112">
        <f>MainModule!BF$34</f>
        <v>229.124173438414</v>
      </c>
      <c r="N500" s="112">
        <f>MainModule!BG$34</f>
        <v>317.57842196602797</v>
      </c>
      <c r="O500" s="112">
        <f>MainModule!BH$34</f>
        <v>413.16694086762993</v>
      </c>
      <c r="P500" s="112">
        <f>MainModule!BI$34</f>
        <v>502.6629585634679</v>
      </c>
      <c r="Q500" s="112">
        <f>MainModule!BJ$34</f>
        <v>586.1774598982671</v>
      </c>
      <c r="R500" s="113">
        <f>MainModule!BK$34</f>
        <v>663.81435364723188</v>
      </c>
      <c r="S500" s="112">
        <f>MainModule!BL$34</f>
        <v>735.67065964994117</v>
      </c>
      <c r="T500" s="112">
        <f>MainModule!BM$34</f>
        <v>801.8366874778485</v>
      </c>
      <c r="U500" s="112">
        <f>MainModule!BN$34</f>
        <v>862.39620690931645</v>
      </c>
      <c r="V500" s="112">
        <f>MainModule!BO$34</f>
        <v>917.42661047531021</v>
      </c>
      <c r="W500" s="112">
        <f>MainModule!BP$34</f>
        <v>966.99906832845545</v>
      </c>
      <c r="X500" s="112">
        <f>MainModule!BQ$34</f>
        <v>1011.1786756781026</v>
      </c>
      <c r="Y500" s="112">
        <f>MainModule!BR$34</f>
        <v>1050.0245930243343</v>
      </c>
      <c r="Z500" s="112">
        <f>MainModule!BS$34</f>
        <v>1083.5901794144747</v>
      </c>
      <c r="AA500" s="112">
        <f>MainModule!BT$34</f>
        <v>1111.9231189366171</v>
      </c>
      <c r="AB500" s="112">
        <f>MainModule!BU$34</f>
        <v>1135.0655406559513</v>
      </c>
      <c r="AC500" s="112">
        <f>MainModule!BV$34</f>
        <v>1153.9919541088432</v>
      </c>
      <c r="AD500" s="112">
        <f>MainModule!BW$34</f>
        <v>1169.5858443643756</v>
      </c>
      <c r="AE500" s="112">
        <f>MainModule!BX$34</f>
        <v>1182.5332322015677</v>
      </c>
      <c r="AF500" s="112">
        <f>MainModule!BY$34</f>
        <v>1193.5077831419378</v>
      </c>
      <c r="AG500" s="112">
        <f>MainModule!BZ$34</f>
        <v>1203.8162881396192</v>
      </c>
      <c r="AH500" s="112">
        <f>MainModule!CA$34</f>
        <v>1214.2456298008694</v>
      </c>
      <c r="AI500" s="112">
        <f>MainModule!CB$34</f>
        <v>1225.3912184979833</v>
      </c>
      <c r="AJ500" s="112">
        <f>MainModule!CC$34</f>
        <v>1237.1772773025912</v>
      </c>
      <c r="AK500" s="112">
        <f>MainModule!CD$34</f>
        <v>1249.5345377263118</v>
      </c>
      <c r="AL500" s="112">
        <f>MainModule!CE$34</f>
        <v>1262.3999944588757</v>
      </c>
      <c r="AM500" s="112">
        <f>MainModule!CF$34</f>
        <v>1275.7166745059551</v>
      </c>
      <c r="AN500" s="112">
        <f>MainModule!CG$34</f>
        <v>1289.4334201692902</v>
      </c>
      <c r="AO500" s="112">
        <f>MainModule!CH$34</f>
        <v>1303.5046853380952</v>
      </c>
      <c r="AP500" s="111">
        <f>MainModule!CI$34</f>
        <v>1317.8903445861004</v>
      </c>
    </row>
    <row r="501" spans="2:43" x14ac:dyDescent="0.35">
      <c r="B501" s="128"/>
      <c r="C501" s="128" t="s">
        <v>2265</v>
      </c>
      <c r="D501" s="146">
        <f t="dataTable" ref="D501:AP551" dt2D="0" dtr="0" r1="B2" ca="1"/>
        <v>0</v>
      </c>
      <c r="E501" s="147">
        <v>0</v>
      </c>
      <c r="F501" s="147">
        <v>0</v>
      </c>
      <c r="G501" s="147">
        <v>0</v>
      </c>
      <c r="H501" s="147">
        <v>0</v>
      </c>
      <c r="I501" s="147">
        <v>3.6479093143722459</v>
      </c>
      <c r="J501" s="147">
        <v>18.945770998056801</v>
      </c>
      <c r="K501" s="147">
        <v>45.444629955328544</v>
      </c>
      <c r="L501" s="147">
        <v>90.549859871050643</v>
      </c>
      <c r="M501" s="147">
        <v>147.76738666326793</v>
      </c>
      <c r="N501" s="147">
        <v>229.12393275144461</v>
      </c>
      <c r="O501" s="147">
        <v>322.74364648219802</v>
      </c>
      <c r="P501" s="147">
        <v>427.6026807868991</v>
      </c>
      <c r="Q501" s="147">
        <v>528.94949694332774</v>
      </c>
      <c r="R501" s="148">
        <v>623.51956399042922</v>
      </c>
      <c r="S501" s="147">
        <v>711.43509530887309</v>
      </c>
      <c r="T501" s="147">
        <v>792.81052693119921</v>
      </c>
      <c r="U501" s="147">
        <v>867.75272459211567</v>
      </c>
      <c r="V501" s="147">
        <v>936.36118147051036</v>
      </c>
      <c r="W501" s="147">
        <v>998.72820692563209</v>
      </c>
      <c r="X501" s="147">
        <v>1054.9391065179786</v>
      </c>
      <c r="Y501" s="147">
        <v>1105.0723535939828</v>
      </c>
      <c r="Z501" s="147">
        <v>1149.1997527024898</v>
      </c>
      <c r="AA501" s="147">
        <v>1187.3865951003493</v>
      </c>
      <c r="AB501" s="147">
        <v>1219.6918065941177</v>
      </c>
      <c r="AC501" s="147">
        <v>1246.3600831819926</v>
      </c>
      <c r="AD501" s="147">
        <v>1268.0572623151604</v>
      </c>
      <c r="AE501" s="147">
        <v>1285.439574037737</v>
      </c>
      <c r="AF501" s="147">
        <v>1299.5683142815692</v>
      </c>
      <c r="AG501" s="147">
        <v>1311.2014181249324</v>
      </c>
      <c r="AH501" s="147">
        <v>1321.731041234236</v>
      </c>
      <c r="AI501" s="147">
        <v>1332.0090703109913</v>
      </c>
      <c r="AJ501" s="147">
        <v>1342.866205198404</v>
      </c>
      <c r="AK501" s="147">
        <v>1354.3900714307911</v>
      </c>
      <c r="AL501" s="147">
        <v>1366.5031879045857</v>
      </c>
      <c r="AM501" s="147">
        <v>1379.1351472360518</v>
      </c>
      <c r="AN501" s="147">
        <v>1392.2223524649105</v>
      </c>
      <c r="AO501" s="147">
        <v>1405.7077694377397</v>
      </c>
      <c r="AP501" s="146">
        <v>1419.5406942646853</v>
      </c>
    </row>
    <row r="502" spans="2:43" x14ac:dyDescent="0.35">
      <c r="B502" s="128"/>
      <c r="C502" s="128" t="s">
        <v>2264</v>
      </c>
      <c r="D502" s="146">
        <v>0</v>
      </c>
      <c r="E502" s="147">
        <v>0</v>
      </c>
      <c r="F502" s="147">
        <v>0</v>
      </c>
      <c r="G502" s="147">
        <v>0</v>
      </c>
      <c r="H502" s="147">
        <v>0</v>
      </c>
      <c r="I502" s="147">
        <v>9.8739913103804061E-2</v>
      </c>
      <c r="J502" s="147">
        <v>1.0611945239437981</v>
      </c>
      <c r="K502" s="147">
        <v>2.8510549970756633</v>
      </c>
      <c r="L502" s="147">
        <v>5.9725060799048384</v>
      </c>
      <c r="M502" s="147">
        <v>9.9813453438663906</v>
      </c>
      <c r="N502" s="147">
        <v>15.715343864749439</v>
      </c>
      <c r="O502" s="147">
        <v>22.338671942716683</v>
      </c>
      <c r="P502" s="147">
        <v>29.772005891198653</v>
      </c>
      <c r="Q502" s="147">
        <v>37.183226840086128</v>
      </c>
      <c r="R502" s="148">
        <v>44.078257873709127</v>
      </c>
      <c r="S502" s="147">
        <v>50.467242912826116</v>
      </c>
      <c r="T502" s="147">
        <v>56.359740237284107</v>
      </c>
      <c r="U502" s="147">
        <v>61.764739077689534</v>
      </c>
      <c r="V502" s="147">
        <v>66.690675494295206</v>
      </c>
      <c r="W502" s="147">
        <v>71.145447566881657</v>
      </c>
      <c r="X502" s="147">
        <v>75.136429918492183</v>
      </c>
      <c r="Y502" s="147">
        <v>78.670487594992537</v>
      </c>
      <c r="Z502" s="147">
        <v>81.75398932157276</v>
      </c>
      <c r="AA502" s="147">
        <v>84.392820156481264</v>
      </c>
      <c r="AB502" s="147">
        <v>86.592393561485991</v>
      </c>
      <c r="AC502" s="147">
        <v>88.362859745321003</v>
      </c>
      <c r="AD502" s="147">
        <v>89.754346000453978</v>
      </c>
      <c r="AE502" s="147">
        <v>90.816083888991045</v>
      </c>
      <c r="AF502" s="147">
        <v>91.624946633748934</v>
      </c>
      <c r="AG502" s="147">
        <v>92.237126738723589</v>
      </c>
      <c r="AH502" s="147">
        <v>92.760781356355523</v>
      </c>
      <c r="AI502" s="147">
        <v>93.257932945331802</v>
      </c>
      <c r="AJ502" s="147">
        <v>93.788775670835363</v>
      </c>
      <c r="AK502" s="147">
        <v>94.372088891281976</v>
      </c>
      <c r="AL502" s="147">
        <v>95.001567971412101</v>
      </c>
      <c r="AM502" s="147">
        <v>95.671448026069385</v>
      </c>
      <c r="AN502" s="147">
        <v>96.376482789842242</v>
      </c>
      <c r="AO502" s="147">
        <v>97.111924691592066</v>
      </c>
      <c r="AP502" s="146">
        <v>97.873506086009229</v>
      </c>
    </row>
    <row r="503" spans="2:43" x14ac:dyDescent="0.35">
      <c r="B503" s="128"/>
      <c r="C503" s="128" t="s">
        <v>2267</v>
      </c>
      <c r="D503" s="146">
        <v>0</v>
      </c>
      <c r="E503" s="147">
        <v>0</v>
      </c>
      <c r="F503" s="147">
        <v>0</v>
      </c>
      <c r="G503" s="147">
        <v>0</v>
      </c>
      <c r="H503" s="147">
        <v>0</v>
      </c>
      <c r="I503" s="147">
        <v>109.79545637774672</v>
      </c>
      <c r="J503" s="147">
        <v>213.59521837515305</v>
      </c>
      <c r="K503" s="147">
        <v>311.51926494936072</v>
      </c>
      <c r="L503" s="147">
        <v>403.68030430451086</v>
      </c>
      <c r="M503" s="147">
        <v>490.18396806663469</v>
      </c>
      <c r="N503" s="147">
        <v>571.12899668073885</v>
      </c>
      <c r="O503" s="147">
        <v>646.60741631341841</v>
      </c>
      <c r="P503" s="147">
        <v>716.70470753312998</v>
      </c>
      <c r="Q503" s="147">
        <v>781.4999660294493</v>
      </c>
      <c r="R503" s="148">
        <v>841.06605562220136</v>
      </c>
      <c r="S503" s="147">
        <v>895.4697538012822</v>
      </c>
      <c r="T503" s="147">
        <v>944.77189002827492</v>
      </c>
      <c r="U503" s="147">
        <v>989.02747702156319</v>
      </c>
      <c r="V503" s="147">
        <v>1028.285835237602</v>
      </c>
      <c r="W503" s="147">
        <v>1062.5907107522332</v>
      </c>
      <c r="X503" s="147">
        <v>1091.9803867374933</v>
      </c>
      <c r="Y503" s="147">
        <v>1116.4877887211912</v>
      </c>
      <c r="Z503" s="147">
        <v>1136.1405838086421</v>
      </c>
      <c r="AA503" s="147">
        <v>1150.9612740383232</v>
      </c>
      <c r="AB503" s="147">
        <v>1160.9672840358439</v>
      </c>
      <c r="AC503" s="147">
        <v>1171.9497513539177</v>
      </c>
      <c r="AD503" s="147">
        <v>1183.8180857799532</v>
      </c>
      <c r="AE503" s="147">
        <v>1196.488597243417</v>
      </c>
      <c r="AF503" s="147">
        <v>1209.8842265562273</v>
      </c>
      <c r="AG503" s="147">
        <v>1223.9342913858527</v>
      </c>
      <c r="AH503" s="147">
        <v>1238.6486752330036</v>
      </c>
      <c r="AI503" s="147">
        <v>1253.9656873285962</v>
      </c>
      <c r="AJ503" s="147">
        <v>1269.8293772548573</v>
      </c>
      <c r="AK503" s="147">
        <v>1286.1893317915949</v>
      </c>
      <c r="AL503" s="147">
        <v>1303.0004843639267</v>
      </c>
      <c r="AM503" s="147">
        <v>1320.2229366209187</v>
      </c>
      <c r="AN503" s="147">
        <v>1337.8217916974945</v>
      </c>
      <c r="AO503" s="147">
        <v>1355.7669987339771</v>
      </c>
      <c r="AP503" s="146">
        <v>1374.0332082487557</v>
      </c>
    </row>
    <row r="504" spans="2:43" x14ac:dyDescent="0.35">
      <c r="B504" s="128"/>
      <c r="C504" s="128" t="s">
        <v>2266</v>
      </c>
      <c r="D504" s="146">
        <v>0</v>
      </c>
      <c r="E504" s="147">
        <v>0</v>
      </c>
      <c r="F504" s="147">
        <v>0</v>
      </c>
      <c r="G504" s="147">
        <v>0</v>
      </c>
      <c r="H504" s="147">
        <v>0</v>
      </c>
      <c r="I504" s="147">
        <v>3.4195773333780837</v>
      </c>
      <c r="J504" s="147">
        <v>13.053211145697697</v>
      </c>
      <c r="K504" s="147">
        <v>31.883957300603925</v>
      </c>
      <c r="L504" s="147">
        <v>57.475183614769954</v>
      </c>
      <c r="M504" s="147">
        <v>89.416627937615729</v>
      </c>
      <c r="N504" s="147">
        <v>134.4065469398715</v>
      </c>
      <c r="O504" s="147">
        <v>185.73439479838123</v>
      </c>
      <c r="P504" s="147">
        <v>242.45212558433971</v>
      </c>
      <c r="Q504" s="147">
        <v>295.39173611316033</v>
      </c>
      <c r="R504" s="148">
        <v>344.62712103993687</v>
      </c>
      <c r="S504" s="147">
        <v>390.22785284189143</v>
      </c>
      <c r="T504" s="147">
        <v>432.25930299483838</v>
      </c>
      <c r="U504" s="147">
        <v>470.78275790254241</v>
      </c>
      <c r="V504" s="147">
        <v>505.85552975319706</v>
      </c>
      <c r="W504" s="147">
        <v>537.53106247048902</v>
      </c>
      <c r="X504" s="147">
        <v>565.85903292019714</v>
      </c>
      <c r="Y504" s="147">
        <v>590.88544752698567</v>
      </c>
      <c r="Z504" s="147">
        <v>612.65273444998491</v>
      </c>
      <c r="AA504" s="147">
        <v>631.19983145990011</v>
      </c>
      <c r="AB504" s="147">
        <v>646.56226965473866</v>
      </c>
      <c r="AC504" s="147">
        <v>658.9522309001801</v>
      </c>
      <c r="AD504" s="147">
        <v>668.73141668812616</v>
      </c>
      <c r="AE504" s="147">
        <v>676.42625277862373</v>
      </c>
      <c r="AF504" s="147">
        <v>682.45230556674755</v>
      </c>
      <c r="AG504" s="147">
        <v>687.2160936021719</v>
      </c>
      <c r="AH504" s="147">
        <v>691.51394231545828</v>
      </c>
      <c r="AI504" s="147">
        <v>695.79685255873494</v>
      </c>
      <c r="AJ504" s="147">
        <v>700.48335720823786</v>
      </c>
      <c r="AK504" s="147">
        <v>705.52641389917301</v>
      </c>
      <c r="AL504" s="147">
        <v>710.88297436136043</v>
      </c>
      <c r="AM504" s="147">
        <v>716.51382883408201</v>
      </c>
      <c r="AN504" s="147">
        <v>722.38345937771874</v>
      </c>
      <c r="AO504" s="147">
        <v>728.45990173019504</v>
      </c>
      <c r="AP504" s="146">
        <v>734.71461537271091</v>
      </c>
    </row>
    <row r="505" spans="2:43" x14ac:dyDescent="0.35">
      <c r="B505" s="128"/>
      <c r="C505" s="128" t="s">
        <v>2268</v>
      </c>
      <c r="D505" s="146">
        <v>0</v>
      </c>
      <c r="E505" s="147">
        <v>0</v>
      </c>
      <c r="F505" s="147">
        <v>0</v>
      </c>
      <c r="G505" s="147">
        <v>0</v>
      </c>
      <c r="H505" s="147">
        <v>0</v>
      </c>
      <c r="I505" s="147">
        <v>293.76108293066022</v>
      </c>
      <c r="J505" s="147">
        <v>620.70651367179676</v>
      </c>
      <c r="K505" s="147">
        <v>956.88408870752858</v>
      </c>
      <c r="L505" s="147">
        <v>1271.954500206075</v>
      </c>
      <c r="M505" s="147">
        <v>1566.3516174808335</v>
      </c>
      <c r="N505" s="147">
        <v>1840.4848125820172</v>
      </c>
      <c r="O505" s="147">
        <v>2094.7396584209623</v>
      </c>
      <c r="P505" s="147">
        <v>2329.4785969764612</v>
      </c>
      <c r="Q505" s="147">
        <v>2545.0415785821001</v>
      </c>
      <c r="R505" s="148">
        <v>2741.7466732549615</v>
      </c>
      <c r="S505" s="147">
        <v>2919.8906549887906</v>
      </c>
      <c r="T505" s="147">
        <v>3079.7495598988285</v>
      </c>
      <c r="U505" s="147">
        <v>3221.5792190708239</v>
      </c>
      <c r="V505" s="147">
        <v>3345.6157669333124</v>
      </c>
      <c r="W505" s="147">
        <v>3452.0761259399846</v>
      </c>
      <c r="X505" s="147">
        <v>3541.158468317828</v>
      </c>
      <c r="Y505" s="147">
        <v>3613.0426556066641</v>
      </c>
      <c r="Z505" s="147">
        <v>3667.8906566867504</v>
      </c>
      <c r="AA505" s="147">
        <v>3705.8469449630575</v>
      </c>
      <c r="AB505" s="147">
        <v>3727.0388753478687</v>
      </c>
      <c r="AC505" s="147">
        <v>3747.0381512851636</v>
      </c>
      <c r="AD505" s="147">
        <v>3768.2673144845712</v>
      </c>
      <c r="AE505" s="147">
        <v>3791.984194180679</v>
      </c>
      <c r="AF505" s="147">
        <v>3817.9058557792864</v>
      </c>
      <c r="AG505" s="147">
        <v>3845.772263308535</v>
      </c>
      <c r="AH505" s="147">
        <v>3875.3757732789536</v>
      </c>
      <c r="AI505" s="147">
        <v>3906.4979605523095</v>
      </c>
      <c r="AJ505" s="147">
        <v>3938.9407476111737</v>
      </c>
      <c r="AK505" s="147">
        <v>3972.5256407149177</v>
      </c>
      <c r="AL505" s="147">
        <v>4007.0930113324494</v>
      </c>
      <c r="AM505" s="147">
        <v>4042.5014210868139</v>
      </c>
      <c r="AN505" s="147">
        <v>4078.6269885303909</v>
      </c>
      <c r="AO505" s="147">
        <v>4115.362796149645</v>
      </c>
      <c r="AP505" s="146">
        <v>4152.6183360753575</v>
      </c>
    </row>
    <row r="506" spans="2:43" x14ac:dyDescent="0.35">
      <c r="B506" s="128"/>
      <c r="C506" s="128" t="s">
        <v>2269</v>
      </c>
      <c r="D506" s="146">
        <v>0</v>
      </c>
      <c r="E506" s="147">
        <v>0</v>
      </c>
      <c r="F506" s="147">
        <v>0</v>
      </c>
      <c r="G506" s="147">
        <v>0</v>
      </c>
      <c r="H506" s="147">
        <v>0</v>
      </c>
      <c r="I506" s="147">
        <v>35.38359431085</v>
      </c>
      <c r="J506" s="147">
        <v>77.970624242907718</v>
      </c>
      <c r="K506" s="147">
        <v>136.19937584214017</v>
      </c>
      <c r="L506" s="147">
        <v>201.67366770737334</v>
      </c>
      <c r="M506" s="147">
        <v>268.6951657855393</v>
      </c>
      <c r="N506" s="147">
        <v>331.59312841453095</v>
      </c>
      <c r="O506" s="147">
        <v>390.44154163429226</v>
      </c>
      <c r="P506" s="147">
        <v>445.30953549933747</v>
      </c>
      <c r="Q506" s="147">
        <v>496.26150934093869</v>
      </c>
      <c r="R506" s="148">
        <v>543.35725124365695</v>
      </c>
      <c r="S506" s="147">
        <v>586.65205192100007</v>
      </c>
      <c r="T506" s="147">
        <v>626.19681316764388</v>
      </c>
      <c r="U506" s="147">
        <v>662.03815105855563</v>
      </c>
      <c r="V506" s="147">
        <v>694.21849405851117</v>
      </c>
      <c r="W506" s="147">
        <v>722.77617619889043</v>
      </c>
      <c r="X506" s="147">
        <v>747.74552547224653</v>
      </c>
      <c r="Y506" s="147">
        <v>769.15694758898644</v>
      </c>
      <c r="Z506" s="147">
        <v>787.03700523454495</v>
      </c>
      <c r="AA506" s="147">
        <v>801.40849295968746</v>
      </c>
      <c r="AB506" s="147">
        <v>812.2905078310207</v>
      </c>
      <c r="AC506" s="147">
        <v>821.56081040084052</v>
      </c>
      <c r="AD506" s="147">
        <v>829.67585189783392</v>
      </c>
      <c r="AE506" s="147">
        <v>837.55166102351848</v>
      </c>
      <c r="AF506" s="147">
        <v>845.70307957963939</v>
      </c>
      <c r="AG506" s="147">
        <v>854.36569515429539</v>
      </c>
      <c r="AH506" s="147">
        <v>863.45194153837781</v>
      </c>
      <c r="AI506" s="147">
        <v>872.91595603591963</v>
      </c>
      <c r="AJ506" s="147">
        <v>882.71614623228538</v>
      </c>
      <c r="AK506" s="147">
        <v>892.81503598158588</v>
      </c>
      <c r="AL506" s="147">
        <v>903.17912082283192</v>
      </c>
      <c r="AM506" s="147">
        <v>913.77873246766933</v>
      </c>
      <c r="AN506" s="147">
        <v>924.58791201975362</v>
      </c>
      <c r="AO506" s="147">
        <v>935.58429160237336</v>
      </c>
      <c r="AP506" s="146">
        <v>946.74898408683009</v>
      </c>
    </row>
    <row r="507" spans="2:43" x14ac:dyDescent="0.35">
      <c r="B507" s="128"/>
      <c r="C507" s="128" t="s">
        <v>2270</v>
      </c>
      <c r="D507" s="146">
        <v>0</v>
      </c>
      <c r="E507" s="147">
        <v>0</v>
      </c>
      <c r="F507" s="147">
        <v>0</v>
      </c>
      <c r="G507" s="147">
        <v>0</v>
      </c>
      <c r="H507" s="147">
        <v>0</v>
      </c>
      <c r="I507" s="147">
        <v>28.347558636080393</v>
      </c>
      <c r="J507" s="147">
        <v>60.414636949724226</v>
      </c>
      <c r="K507" s="147">
        <v>95.784504712935501</v>
      </c>
      <c r="L507" s="147">
        <v>130.47947286829174</v>
      </c>
      <c r="M507" s="147">
        <v>162.64033900577621</v>
      </c>
      <c r="N507" s="147">
        <v>192.32792246821322</v>
      </c>
      <c r="O507" s="147">
        <v>219.60011964855025</v>
      </c>
      <c r="P507" s="147">
        <v>244.51199582732508</v>
      </c>
      <c r="Q507" s="147">
        <v>267.11587332493133</v>
      </c>
      <c r="R507" s="148">
        <v>287.46141609646179</v>
      </c>
      <c r="S507" s="147">
        <v>305.59571089208652</v>
      </c>
      <c r="T507" s="147">
        <v>321.56334510126646</v>
      </c>
      <c r="U507" s="147">
        <v>335.40648139462036</v>
      </c>
      <c r="V507" s="147">
        <v>347.16492927293473</v>
      </c>
      <c r="W507" s="147">
        <v>356.87621362863769</v>
      </c>
      <c r="X507" s="147">
        <v>364.57564042103667</v>
      </c>
      <c r="Y507" s="147">
        <v>370.29635956273944</v>
      </c>
      <c r="Z507" s="147">
        <v>374.0694251109411</v>
      </c>
      <c r="AA507" s="147">
        <v>375.92385285364844</v>
      </c>
      <c r="AB507" s="147">
        <v>375.88667537744107</v>
      </c>
      <c r="AC507" s="147">
        <v>375.47497147032487</v>
      </c>
      <c r="AD507" s="147">
        <v>374.96387249357861</v>
      </c>
      <c r="AE507" s="147">
        <v>374.6165798560902</v>
      </c>
      <c r="AF507" s="147">
        <v>374.49694769077081</v>
      </c>
      <c r="AG507" s="147">
        <v>374.57390063648404</v>
      </c>
      <c r="AH507" s="147">
        <v>374.81961324109824</v>
      </c>
      <c r="AI507" s="147">
        <v>375.20815270077327</v>
      </c>
      <c r="AJ507" s="147">
        <v>375.71601519782456</v>
      </c>
      <c r="AK507" s="147">
        <v>376.32202551966179</v>
      </c>
      <c r="AL507" s="147">
        <v>377.00724226655632</v>
      </c>
      <c r="AM507" s="147">
        <v>377.75486841837289</v>
      </c>
      <c r="AN507" s="147">
        <v>378.55016704097193</v>
      </c>
      <c r="AO507" s="147">
        <v>379.38038192312388</v>
      </c>
      <c r="AP507" s="146">
        <v>380.23466294450554</v>
      </c>
    </row>
    <row r="508" spans="2:43" x14ac:dyDescent="0.35">
      <c r="B508" s="128"/>
      <c r="C508" s="128" t="s">
        <v>2314</v>
      </c>
      <c r="D508" s="146">
        <v>0</v>
      </c>
      <c r="E508" s="147">
        <v>0</v>
      </c>
      <c r="F508" s="147">
        <v>0</v>
      </c>
      <c r="G508" s="147">
        <v>0</v>
      </c>
      <c r="H508" s="147">
        <v>0</v>
      </c>
      <c r="I508" s="147">
        <v>0</v>
      </c>
      <c r="J508" s="147">
        <v>1.5031912772921168</v>
      </c>
      <c r="K508" s="147">
        <v>4.4396904626262401</v>
      </c>
      <c r="L508" s="147">
        <v>9.6364015651520649</v>
      </c>
      <c r="M508" s="147">
        <v>16.354364597442903</v>
      </c>
      <c r="N508" s="147">
        <v>25.986699175706363</v>
      </c>
      <c r="O508" s="147">
        <v>37.124129829654805</v>
      </c>
      <c r="P508" s="147">
        <v>49.621641632347391</v>
      </c>
      <c r="Q508" s="147">
        <v>62.292100903131733</v>
      </c>
      <c r="R508" s="148">
        <v>74.039436055243556</v>
      </c>
      <c r="S508" s="147">
        <v>84.883390347081104</v>
      </c>
      <c r="T508" s="147">
        <v>94.842662108272364</v>
      </c>
      <c r="U508" s="147">
        <v>103.93493589898543</v>
      </c>
      <c r="V508" s="147">
        <v>112.1769123763916</v>
      </c>
      <c r="W508" s="147">
        <v>119.58433691226962</v>
      </c>
      <c r="X508" s="147">
        <v>126.17202700406199</v>
      </c>
      <c r="Y508" s="147">
        <v>131.95389852006977</v>
      </c>
      <c r="Z508" s="147">
        <v>136.94299081791283</v>
      </c>
      <c r="AA508" s="147">
        <v>141.15149077387335</v>
      </c>
      <c r="AB508" s="147">
        <v>144.59075575928674</v>
      </c>
      <c r="AC508" s="147">
        <v>147.27133559874275</v>
      </c>
      <c r="AD508" s="147">
        <v>149.28210887388931</v>
      </c>
      <c r="AE508" s="147">
        <v>150.71001208454564</v>
      </c>
      <c r="AF508" s="147">
        <v>151.68738581746257</v>
      </c>
      <c r="AG508" s="147">
        <v>152.31219938405908</v>
      </c>
      <c r="AH508" s="147">
        <v>152.7653586042704</v>
      </c>
      <c r="AI508" s="147">
        <v>153.15378006572172</v>
      </c>
      <c r="AJ508" s="147">
        <v>153.58068943241753</v>
      </c>
      <c r="AK508" s="147">
        <v>154.09081131300985</v>
      </c>
      <c r="AL508" s="147">
        <v>154.67312737059527</v>
      </c>
      <c r="AM508" s="147">
        <v>155.31757592703693</v>
      </c>
      <c r="AN508" s="147">
        <v>156.0150133024645</v>
      </c>
      <c r="AO508" s="147">
        <v>156.75717731470317</v>
      </c>
      <c r="AP508" s="146">
        <v>157.53665285111086</v>
      </c>
    </row>
    <row r="509" spans="2:43" x14ac:dyDescent="0.35">
      <c r="B509" s="128"/>
      <c r="C509" s="128" t="s">
        <v>2271</v>
      </c>
      <c r="D509" s="146">
        <v>0</v>
      </c>
      <c r="E509" s="147">
        <v>0</v>
      </c>
      <c r="F509" s="147">
        <v>0</v>
      </c>
      <c r="G509" s="147">
        <v>0</v>
      </c>
      <c r="H509" s="147">
        <v>0</v>
      </c>
      <c r="I509" s="147">
        <v>0</v>
      </c>
      <c r="J509" s="147">
        <v>1.5394058820051564</v>
      </c>
      <c r="K509" s="147">
        <v>4.5466506596291758</v>
      </c>
      <c r="L509" s="147">
        <v>9.8685599596358013</v>
      </c>
      <c r="M509" s="147">
        <v>16.74837090800122</v>
      </c>
      <c r="N509" s="147">
        <v>26.612765899656615</v>
      </c>
      <c r="O509" s="147">
        <v>38.018517461758677</v>
      </c>
      <c r="P509" s="147">
        <v>50.817116994714283</v>
      </c>
      <c r="Q509" s="147">
        <v>63.792830614000927</v>
      </c>
      <c r="R509" s="148">
        <v>75.823180380015827</v>
      </c>
      <c r="S509" s="147">
        <v>86.928385202067091</v>
      </c>
      <c r="T509" s="147">
        <v>97.127593886462805</v>
      </c>
      <c r="U509" s="147">
        <v>106.43891704650605</v>
      </c>
      <c r="V509" s="147">
        <v>114.87945768849482</v>
      </c>
      <c r="W509" s="147">
        <v>122.46534051877683</v>
      </c>
      <c r="X509" s="147">
        <v>129.21174001518739</v>
      </c>
      <c r="Y509" s="147">
        <v>135.13290730453878</v>
      </c>
      <c r="Z509" s="147">
        <v>140.24219588622987</v>
      </c>
      <c r="AA509" s="147">
        <v>144.55208624049982</v>
      </c>
      <c r="AB509" s="147">
        <v>148.07420935836228</v>
      </c>
      <c r="AC509" s="147">
        <v>150.81936922881908</v>
      </c>
      <c r="AD509" s="147">
        <v>152.87858567977895</v>
      </c>
      <c r="AE509" s="147">
        <v>154.34088966904784</v>
      </c>
      <c r="AF509" s="147">
        <v>155.34181010818187</v>
      </c>
      <c r="AG509" s="147">
        <v>155.98167656703203</v>
      </c>
      <c r="AH509" s="147">
        <v>156.44575321490538</v>
      </c>
      <c r="AI509" s="147">
        <v>156.84353245397352</v>
      </c>
      <c r="AJ509" s="147">
        <v>157.28072684174197</v>
      </c>
      <c r="AK509" s="147">
        <v>157.80313848381726</v>
      </c>
      <c r="AL509" s="147">
        <v>158.39948359157219</v>
      </c>
      <c r="AM509" s="147">
        <v>159.05945808279139</v>
      </c>
      <c r="AN509" s="147">
        <v>159.77369798976949</v>
      </c>
      <c r="AO509" s="147">
        <v>160.53374207937517</v>
      </c>
      <c r="AP509" s="146">
        <v>161.33199659545167</v>
      </c>
    </row>
    <row r="510" spans="2:43" x14ac:dyDescent="0.35">
      <c r="B510" s="128"/>
      <c r="C510" s="128" t="s">
        <v>2272</v>
      </c>
      <c r="D510" s="146">
        <v>0</v>
      </c>
      <c r="E510" s="147">
        <v>0</v>
      </c>
      <c r="F510" s="147">
        <v>0</v>
      </c>
      <c r="G510" s="147">
        <v>0</v>
      </c>
      <c r="H510" s="147">
        <v>0</v>
      </c>
      <c r="I510" s="147">
        <v>38.212606726908746</v>
      </c>
      <c r="J510" s="147">
        <v>105.24539567813022</v>
      </c>
      <c r="K510" s="147">
        <v>219.9170902126902</v>
      </c>
      <c r="L510" s="147">
        <v>366.00734390868752</v>
      </c>
      <c r="M510" s="147">
        <v>574.30796849672527</v>
      </c>
      <c r="N510" s="147">
        <v>814.73051026192832</v>
      </c>
      <c r="O510" s="147">
        <v>1084.7657490170402</v>
      </c>
      <c r="P510" s="147">
        <v>1348.4036284257472</v>
      </c>
      <c r="Q510" s="147">
        <v>1595.0288018849458</v>
      </c>
      <c r="R510" s="148">
        <v>1824.9344561816779</v>
      </c>
      <c r="S510" s="147">
        <v>2038.3939763061669</v>
      </c>
      <c r="T510" s="147">
        <v>2235.6614505543193</v>
      </c>
      <c r="U510" s="147">
        <v>2416.9721521434421</v>
      </c>
      <c r="V510" s="147">
        <v>2582.5429980889558</v>
      </c>
      <c r="W510" s="147">
        <v>2732.5729860600964</v>
      </c>
      <c r="X510" s="147">
        <v>2867.243609903805</v>
      </c>
      <c r="Y510" s="147">
        <v>2986.7192544982913</v>
      </c>
      <c r="Z510" s="147">
        <v>3091.1475705709026</v>
      </c>
      <c r="AA510" s="147">
        <v>3180.6598300890828</v>
      </c>
      <c r="AB510" s="147">
        <v>3255.3712628082221</v>
      </c>
      <c r="AC510" s="147">
        <v>3317.3925643637372</v>
      </c>
      <c r="AD510" s="147">
        <v>3368.3882859386704</v>
      </c>
      <c r="AE510" s="147">
        <v>3411.0524827955737</v>
      </c>
      <c r="AF510" s="147">
        <v>3447.3232426410605</v>
      </c>
      <c r="AG510" s="147">
        <v>3480.8217386565088</v>
      </c>
      <c r="AH510" s="147">
        <v>3514.2903156565962</v>
      </c>
      <c r="AI510" s="147">
        <v>3549.8514608940695</v>
      </c>
      <c r="AJ510" s="147">
        <v>3587.8194539615156</v>
      </c>
      <c r="AK510" s="147">
        <v>3627.9723507970871</v>
      </c>
      <c r="AL510" s="147">
        <v>3670.1064623599527</v>
      </c>
      <c r="AM510" s="147">
        <v>3714.0356654633933</v>
      </c>
      <c r="AN510" s="147">
        <v>3759.5907538368988</v>
      </c>
      <c r="AO510" s="147">
        <v>3806.6188278684795</v>
      </c>
      <c r="AP510" s="146">
        <v>3854.9827215519399</v>
      </c>
    </row>
    <row r="511" spans="2:43" x14ac:dyDescent="0.35">
      <c r="B511" s="128"/>
      <c r="C511" s="128" t="s">
        <v>2273</v>
      </c>
      <c r="D511" s="146">
        <v>0</v>
      </c>
      <c r="E511" s="147">
        <v>0</v>
      </c>
      <c r="F511" s="147">
        <v>0</v>
      </c>
      <c r="G511" s="147">
        <v>0</v>
      </c>
      <c r="H511" s="147">
        <v>0</v>
      </c>
      <c r="I511" s="147">
        <v>15.703421341685475</v>
      </c>
      <c r="J511" s="147">
        <v>48.658572889794357</v>
      </c>
      <c r="K511" s="147">
        <v>108.53576860476117</v>
      </c>
      <c r="L511" s="147">
        <v>187.20752003402947</v>
      </c>
      <c r="M511" s="147">
        <v>283.54890916652249</v>
      </c>
      <c r="N511" s="147">
        <v>417.79893753606103</v>
      </c>
      <c r="O511" s="147">
        <v>569.72586268216355</v>
      </c>
      <c r="P511" s="147">
        <v>727.97966709699006</v>
      </c>
      <c r="Q511" s="147">
        <v>875.89504735437492</v>
      </c>
      <c r="R511" s="148">
        <v>1013.6622116399974</v>
      </c>
      <c r="S511" s="147">
        <v>1141.4594583294825</v>
      </c>
      <c r="T511" s="147">
        <v>1259.4534956212067</v>
      </c>
      <c r="U511" s="147">
        <v>1367.7997468779736</v>
      </c>
      <c r="V511" s="147">
        <v>1466.642642143298</v>
      </c>
      <c r="W511" s="147">
        <v>1556.1158962797756</v>
      </c>
      <c r="X511" s="147">
        <v>1636.3427741593468</v>
      </c>
      <c r="Y511" s="147">
        <v>1707.4363433182814</v>
      </c>
      <c r="Z511" s="147">
        <v>1769.4997144732577</v>
      </c>
      <c r="AA511" s="147">
        <v>1822.6262702790671</v>
      </c>
      <c r="AB511" s="147">
        <v>1866.8998826931822</v>
      </c>
      <c r="AC511" s="147">
        <v>1903.2216151577286</v>
      </c>
      <c r="AD511" s="147">
        <v>1932.5910556640808</v>
      </c>
      <c r="AE511" s="147">
        <v>1956.5391034004952</v>
      </c>
      <c r="AF511" s="147">
        <v>1976.2219306811678</v>
      </c>
      <c r="AG511" s="147">
        <v>1992.7725477291724</v>
      </c>
      <c r="AH511" s="147">
        <v>2008.3916719326476</v>
      </c>
      <c r="AI511" s="147">
        <v>2024.3501749278253</v>
      </c>
      <c r="AJ511" s="147">
        <v>2041.3715889067882</v>
      </c>
      <c r="AK511" s="147">
        <v>2059.33384694395</v>
      </c>
      <c r="AL511" s="147">
        <v>2078.1257668402654</v>
      </c>
      <c r="AM511" s="147">
        <v>2097.64664201509</v>
      </c>
      <c r="AN511" s="147">
        <v>2117.8058565390584</v>
      </c>
      <c r="AO511" s="147">
        <v>2138.5225233706492</v>
      </c>
      <c r="AP511" s="146">
        <v>2159.7251449035098</v>
      </c>
    </row>
    <row r="512" spans="2:43" x14ac:dyDescent="0.35">
      <c r="B512" s="128"/>
      <c r="C512" s="128" t="s">
        <v>2274</v>
      </c>
      <c r="D512" s="146">
        <v>0</v>
      </c>
      <c r="E512" s="147">
        <v>0</v>
      </c>
      <c r="F512" s="147">
        <v>0</v>
      </c>
      <c r="G512" s="147">
        <v>0</v>
      </c>
      <c r="H512" s="147">
        <v>0</v>
      </c>
      <c r="I512" s="147">
        <v>0.27923152749856245</v>
      </c>
      <c r="J512" s="147">
        <v>1.8500417740748238</v>
      </c>
      <c r="K512" s="147">
        <v>4.657088368232408</v>
      </c>
      <c r="L512" s="147">
        <v>9.483390207290002</v>
      </c>
      <c r="M512" s="147">
        <v>15.633109964965993</v>
      </c>
      <c r="N512" s="147">
        <v>24.389923924286109</v>
      </c>
      <c r="O512" s="147">
        <v>34.470169175553607</v>
      </c>
      <c r="P512" s="147">
        <v>45.754245584419323</v>
      </c>
      <c r="Q512" s="147">
        <v>56.807953082975175</v>
      </c>
      <c r="R512" s="148">
        <v>67.088366633490054</v>
      </c>
      <c r="S512" s="147">
        <v>76.610619813597026</v>
      </c>
      <c r="T512" s="147">
        <v>85.388969689450306</v>
      </c>
      <c r="U512" s="147">
        <v>93.436821608487563</v>
      </c>
      <c r="V512" s="147">
        <v>100.76675292597287</v>
      </c>
      <c r="W512" s="147">
        <v>107.39053570086865</v>
      </c>
      <c r="X512" s="147">
        <v>113.31915839521008</v>
      </c>
      <c r="Y512" s="147">
        <v>118.5628466098282</v>
      </c>
      <c r="Z512" s="147">
        <v>123.13108288798973</v>
      </c>
      <c r="AA512" s="147">
        <v>127.032625617286</v>
      </c>
      <c r="AB512" s="147">
        <v>130.27552705891222</v>
      </c>
      <c r="AC512" s="147">
        <v>132.88184692851524</v>
      </c>
      <c r="AD512" s="147">
        <v>134.92671866829181</v>
      </c>
      <c r="AE512" s="147">
        <v>136.48390154986831</v>
      </c>
      <c r="AF512" s="147">
        <v>137.67003917119521</v>
      </c>
      <c r="AG512" s="147">
        <v>138.56928901428543</v>
      </c>
      <c r="AH512" s="147">
        <v>139.34520571005402</v>
      </c>
      <c r="AI512" s="147">
        <v>140.09063827786687</v>
      </c>
      <c r="AJ512" s="147">
        <v>140.89567017801096</v>
      </c>
      <c r="AK512" s="147">
        <v>141.77847971967708</v>
      </c>
      <c r="AL512" s="147">
        <v>142.72968911304304</v>
      </c>
      <c r="AM512" s="147">
        <v>143.74072748127099</v>
      </c>
      <c r="AN512" s="147">
        <v>144.80379933300179</v>
      </c>
      <c r="AO512" s="147">
        <v>145.91185483597604</v>
      </c>
      <c r="AP512" s="146">
        <v>147.05856182029456</v>
      </c>
    </row>
    <row r="513" spans="2:42" x14ac:dyDescent="0.35">
      <c r="B513" s="128"/>
      <c r="C513" s="128" t="s">
        <v>2275</v>
      </c>
      <c r="D513" s="146">
        <v>0</v>
      </c>
      <c r="E513" s="147">
        <v>0</v>
      </c>
      <c r="F513" s="147">
        <v>0</v>
      </c>
      <c r="G513" s="147">
        <v>0</v>
      </c>
      <c r="H513" s="147">
        <v>0</v>
      </c>
      <c r="I513" s="147">
        <v>14.703199690620103</v>
      </c>
      <c r="J513" s="147">
        <v>32.557250598811542</v>
      </c>
      <c r="K513" s="147">
        <v>57.09398858698723</v>
      </c>
      <c r="L513" s="147">
        <v>84.767882547583724</v>
      </c>
      <c r="M513" s="147">
        <v>113.99597803380604</v>
      </c>
      <c r="N513" s="147">
        <v>141.34539085447005</v>
      </c>
      <c r="O513" s="147">
        <v>166.85238315171958</v>
      </c>
      <c r="P513" s="147">
        <v>190.55104616113516</v>
      </c>
      <c r="Q513" s="147">
        <v>212.47336000248325</v>
      </c>
      <c r="R513" s="148">
        <v>232.64925084608356</v>
      </c>
      <c r="S513" s="147">
        <v>251.10664554123196</v>
      </c>
      <c r="T513" s="147">
        <v>267.87152378974383</v>
      </c>
      <c r="U513" s="147">
        <v>282.96796794443429</v>
      </c>
      <c r="V513" s="147">
        <v>296.41821050921317</v>
      </c>
      <c r="W513" s="147">
        <v>308.24267941444839</v>
      </c>
      <c r="X513" s="147">
        <v>318.46004113832635</v>
      </c>
      <c r="Y513" s="147">
        <v>327.08724174212608</v>
      </c>
      <c r="Z513" s="147">
        <v>334.13954588459609</v>
      </c>
      <c r="AA513" s="147">
        <v>339.63057387800154</v>
      </c>
      <c r="AB513" s="147">
        <v>343.57233684587209</v>
      </c>
      <c r="AC513" s="147">
        <v>346.74912265532942</v>
      </c>
      <c r="AD513" s="147">
        <v>349.36284315688607</v>
      </c>
      <c r="AE513" s="147">
        <v>351.80795455015419</v>
      </c>
      <c r="AF513" s="147">
        <v>354.30958430840627</v>
      </c>
      <c r="AG513" s="147">
        <v>357.01839017025031</v>
      </c>
      <c r="AH513" s="147">
        <v>359.87672284994915</v>
      </c>
      <c r="AI513" s="147">
        <v>362.86464339869644</v>
      </c>
      <c r="AJ513" s="147">
        <v>365.96411271499653</v>
      </c>
      <c r="AK513" s="147">
        <v>369.15892078504498</v>
      </c>
      <c r="AL513" s="147">
        <v>372.4346201559527</v>
      </c>
      <c r="AM513" s="147">
        <v>375.77846347738267</v>
      </c>
      <c r="AN513" s="147">
        <v>379.17934495498218</v>
      </c>
      <c r="AO513" s="147">
        <v>382.62774556649561</v>
      </c>
      <c r="AP513" s="146">
        <v>386.1156818986359</v>
      </c>
    </row>
    <row r="514" spans="2:42" x14ac:dyDescent="0.35">
      <c r="B514" s="128"/>
      <c r="C514" s="128" t="s">
        <v>2276</v>
      </c>
      <c r="D514" s="146">
        <v>0</v>
      </c>
      <c r="E514" s="147">
        <v>0</v>
      </c>
      <c r="F514" s="147">
        <v>0</v>
      </c>
      <c r="G514" s="147">
        <v>0</v>
      </c>
      <c r="H514" s="147">
        <v>0</v>
      </c>
      <c r="I514" s="147">
        <v>103.78063448445383</v>
      </c>
      <c r="J514" s="147">
        <v>245.49773070897174</v>
      </c>
      <c r="K514" s="147">
        <v>405.050431380752</v>
      </c>
      <c r="L514" s="147">
        <v>580.16828858602241</v>
      </c>
      <c r="M514" s="147">
        <v>743.11168364594232</v>
      </c>
      <c r="N514" s="147">
        <v>894.16050206679074</v>
      </c>
      <c r="O514" s="147">
        <v>1033.5806557908068</v>
      </c>
      <c r="P514" s="147">
        <v>1161.6245130950033</v>
      </c>
      <c r="Q514" s="147">
        <v>1278.5313110070229</v>
      </c>
      <c r="R514" s="148">
        <v>1384.527550839663</v>
      </c>
      <c r="S514" s="147">
        <v>1479.827377422873</v>
      </c>
      <c r="T514" s="147">
        <v>1564.6329425900092</v>
      </c>
      <c r="U514" s="147">
        <v>1639.134753453922</v>
      </c>
      <c r="V514" s="147">
        <v>1703.5120059879762</v>
      </c>
      <c r="W514" s="147">
        <v>1757.9329044073734</v>
      </c>
      <c r="X514" s="147">
        <v>1802.5549668271178</v>
      </c>
      <c r="Y514" s="147">
        <v>1837.5253176546003</v>
      </c>
      <c r="Z514" s="147">
        <v>1862.9809671570902</v>
      </c>
      <c r="AA514" s="147">
        <v>1879.0490786273247</v>
      </c>
      <c r="AB514" s="147">
        <v>1885.8472235539284</v>
      </c>
      <c r="AC514" s="147">
        <v>1888.945763844582</v>
      </c>
      <c r="AD514" s="147">
        <v>1890.6323562856296</v>
      </c>
      <c r="AE514" s="147">
        <v>1892.2338991261904</v>
      </c>
      <c r="AF514" s="147">
        <v>1895.0074635429673</v>
      </c>
      <c r="AG514" s="147">
        <v>1898.7993455624894</v>
      </c>
      <c r="AH514" s="147">
        <v>1903.6474742295529</v>
      </c>
      <c r="AI514" s="147">
        <v>1909.4128037981645</v>
      </c>
      <c r="AJ514" s="147">
        <v>1915.9683157867942</v>
      </c>
      <c r="AK514" s="147">
        <v>1923.1985290589855</v>
      </c>
      <c r="AL514" s="147">
        <v>1930.9990371117192</v>
      </c>
      <c r="AM514" s="147">
        <v>1939.276071464353</v>
      </c>
      <c r="AN514" s="147">
        <v>1947.9460900919248</v>
      </c>
      <c r="AO514" s="147">
        <v>1956.9353898954689</v>
      </c>
      <c r="AP514" s="146">
        <v>1966.1797422489135</v>
      </c>
    </row>
    <row r="515" spans="2:42" x14ac:dyDescent="0.35">
      <c r="B515" s="128"/>
      <c r="C515" s="128" t="s">
        <v>2277</v>
      </c>
      <c r="D515" s="146">
        <v>0</v>
      </c>
      <c r="E515" s="147">
        <v>0</v>
      </c>
      <c r="F515" s="147">
        <v>0</v>
      </c>
      <c r="G515" s="147">
        <v>0</v>
      </c>
      <c r="H515" s="147">
        <v>0</v>
      </c>
      <c r="I515" s="147">
        <v>48.037039322828214</v>
      </c>
      <c r="J515" s="147">
        <v>110.23507039373104</v>
      </c>
      <c r="K515" s="147">
        <v>185.52398447817328</v>
      </c>
      <c r="L515" s="147">
        <v>289.01518844772937</v>
      </c>
      <c r="M515" s="147">
        <v>405.08231894119496</v>
      </c>
      <c r="N515" s="147">
        <v>525.42028745543769</v>
      </c>
      <c r="O515" s="147">
        <v>637.03683067761062</v>
      </c>
      <c r="P515" s="147">
        <v>740.12678843544177</v>
      </c>
      <c r="Q515" s="147">
        <v>834.87507198805622</v>
      </c>
      <c r="R515" s="148">
        <v>921.4569662844624</v>
      </c>
      <c r="S515" s="147">
        <v>1000.0384198478192</v>
      </c>
      <c r="T515" s="147">
        <v>1070.7763227097166</v>
      </c>
      <c r="U515" s="147">
        <v>1133.8187728025621</v>
      </c>
      <c r="V515" s="147">
        <v>1189.3053312026213</v>
      </c>
      <c r="W515" s="147">
        <v>1237.3672666012483</v>
      </c>
      <c r="X515" s="147">
        <v>1278.1277893673853</v>
      </c>
      <c r="Y515" s="147">
        <v>1311.7022755504627</v>
      </c>
      <c r="Z515" s="147">
        <v>1338.1984811593579</v>
      </c>
      <c r="AA515" s="147">
        <v>1357.7167470401241</v>
      </c>
      <c r="AB515" s="147">
        <v>1370.3501946626568</v>
      </c>
      <c r="AC515" s="147">
        <v>1378.7131783419181</v>
      </c>
      <c r="AD515" s="147">
        <v>1383.7190705747121</v>
      </c>
      <c r="AE515" s="147">
        <v>1386.252089985825</v>
      </c>
      <c r="AF515" s="147">
        <v>1388.0197276207246</v>
      </c>
      <c r="AG515" s="147">
        <v>1389.9805554374143</v>
      </c>
      <c r="AH515" s="147">
        <v>1392.822895803595</v>
      </c>
      <c r="AI515" s="147">
        <v>1396.4358163318277</v>
      </c>
      <c r="AJ515" s="147">
        <v>1400.7175767074114</v>
      </c>
      <c r="AK515" s="147">
        <v>1405.5752490435284</v>
      </c>
      <c r="AL515" s="147">
        <v>1410.9243590240981</v>
      </c>
      <c r="AM515" s="147">
        <v>1416.6885469841714</v>
      </c>
      <c r="AN515" s="147">
        <v>1422.7992481166166</v>
      </c>
      <c r="AO515" s="147">
        <v>1429.1953910312097</v>
      </c>
      <c r="AP515" s="146">
        <v>1435.8231139280438</v>
      </c>
    </row>
    <row r="516" spans="2:42" x14ac:dyDescent="0.35">
      <c r="B516" s="128"/>
      <c r="C516" s="128" t="s">
        <v>2278</v>
      </c>
      <c r="D516" s="146">
        <v>0</v>
      </c>
      <c r="E516" s="147">
        <v>0</v>
      </c>
      <c r="F516" s="147">
        <v>0</v>
      </c>
      <c r="G516" s="147">
        <v>0</v>
      </c>
      <c r="H516" s="147">
        <v>0</v>
      </c>
      <c r="I516" s="147">
        <v>43.855582997451023</v>
      </c>
      <c r="J516" s="147">
        <v>93.754941969648058</v>
      </c>
      <c r="K516" s="147">
        <v>149.09239786301356</v>
      </c>
      <c r="L516" s="147">
        <v>204.19422866779996</v>
      </c>
      <c r="M516" s="147">
        <v>255.49172426666496</v>
      </c>
      <c r="N516" s="147">
        <v>303.06866015298965</v>
      </c>
      <c r="O516" s="147">
        <v>347.00446068594874</v>
      </c>
      <c r="P516" s="147">
        <v>387.37433000203021</v>
      </c>
      <c r="Q516" s="147">
        <v>424.24937752509561</v>
      </c>
      <c r="R516" s="148">
        <v>457.69673825934126</v>
      </c>
      <c r="S516" s="147">
        <v>487.77968804248798</v>
      </c>
      <c r="T516" s="147">
        <v>514.55775392974863</v>
      </c>
      <c r="U516" s="147">
        <v>538.08681987258933</v>
      </c>
      <c r="V516" s="147">
        <v>558.41922784998792</v>
      </c>
      <c r="W516" s="147">
        <v>575.60387460382401</v>
      </c>
      <c r="X516" s="147">
        <v>589.68630412415826</v>
      </c>
      <c r="Y516" s="147">
        <v>600.70879602451168</v>
      </c>
      <c r="Z516" s="147">
        <v>608.71044994179158</v>
      </c>
      <c r="AA516" s="147">
        <v>613.72726609025244</v>
      </c>
      <c r="AB516" s="147">
        <v>615.79222209379225</v>
      </c>
      <c r="AC516" s="147">
        <v>617.24353479480953</v>
      </c>
      <c r="AD516" s="147">
        <v>618.51330709211993</v>
      </c>
      <c r="AE516" s="147">
        <v>620.01783436297819</v>
      </c>
      <c r="AF516" s="147">
        <v>621.89098295183976</v>
      </c>
      <c r="AG516" s="147">
        <v>624.08502158500232</v>
      </c>
      <c r="AH516" s="147">
        <v>626.7046150832756</v>
      </c>
      <c r="AI516" s="147">
        <v>629.70176419409654</v>
      </c>
      <c r="AJ516" s="147">
        <v>633.03231889208291</v>
      </c>
      <c r="AK516" s="147">
        <v>636.65582256218966</v>
      </c>
      <c r="AL516" s="147">
        <v>640.5353647844745</v>
      </c>
      <c r="AM516" s="147">
        <v>644.63744237340927</v>
      </c>
      <c r="AN516" s="147">
        <v>648.9318283406476</v>
      </c>
      <c r="AO516" s="147">
        <v>653.39144846548049</v>
      </c>
      <c r="AP516" s="146">
        <v>657.99226517193108</v>
      </c>
    </row>
    <row r="517" spans="2:42" x14ac:dyDescent="0.35">
      <c r="B517" s="128"/>
      <c r="C517" s="128" t="s">
        <v>2279</v>
      </c>
      <c r="D517" s="146">
        <v>0</v>
      </c>
      <c r="E517" s="147">
        <v>0</v>
      </c>
      <c r="F517" s="147">
        <v>0</v>
      </c>
      <c r="G517" s="147">
        <v>0</v>
      </c>
      <c r="H517" s="147">
        <v>0</v>
      </c>
      <c r="I517" s="147">
        <v>0.5797471364637985</v>
      </c>
      <c r="J517" s="147">
        <v>6.5345165944470889</v>
      </c>
      <c r="K517" s="147">
        <v>17.618730762467987</v>
      </c>
      <c r="L517" s="147">
        <v>36.931200062483562</v>
      </c>
      <c r="M517" s="147">
        <v>61.698261219070112</v>
      </c>
      <c r="N517" s="147">
        <v>97.064543708626658</v>
      </c>
      <c r="O517" s="147">
        <v>137.84049719453699</v>
      </c>
      <c r="P517" s="147">
        <v>183.51224459579797</v>
      </c>
      <c r="Q517" s="147">
        <v>228.99368987742363</v>
      </c>
      <c r="R517" s="148">
        <v>271.19645572206622</v>
      </c>
      <c r="S517" s="147">
        <v>310.18867452166489</v>
      </c>
      <c r="T517" s="147">
        <v>346.03477172167902</v>
      </c>
      <c r="U517" s="147">
        <v>378.79557464339115</v>
      </c>
      <c r="V517" s="147">
        <v>408.52841674396586</v>
      </c>
      <c r="W517" s="147">
        <v>435.28723746858901</v>
      </c>
      <c r="X517" s="147">
        <v>459.12267784309944</v>
      </c>
      <c r="Y517" s="147">
        <v>480.08217194981398</v>
      </c>
      <c r="Z517" s="147">
        <v>498.21003442374536</v>
      </c>
      <c r="AA517" s="147">
        <v>513.54754410110706</v>
      </c>
      <c r="AB517" s="147">
        <v>526.13302394687287</v>
      </c>
      <c r="AC517" s="147">
        <v>536.03243039040774</v>
      </c>
      <c r="AD517" s="147">
        <v>543.56226124375939</v>
      </c>
      <c r="AE517" s="147">
        <v>549.03239454149423</v>
      </c>
      <c r="AF517" s="147">
        <v>552.92264289224488</v>
      </c>
      <c r="AG517" s="147">
        <v>555.5835021092505</v>
      </c>
      <c r="AH517" s="147">
        <v>557.82862309977077</v>
      </c>
      <c r="AI517" s="147">
        <v>560.03366210166314</v>
      </c>
      <c r="AJ517" s="147">
        <v>562.56169022550171</v>
      </c>
      <c r="AK517" s="147">
        <v>565.5226966731891</v>
      </c>
      <c r="AL517" s="147">
        <v>568.86979247870647</v>
      </c>
      <c r="AM517" s="147">
        <v>572.55960894149166</v>
      </c>
      <c r="AN517" s="147">
        <v>576.55215272535656</v>
      </c>
      <c r="AO517" s="147">
        <v>580.810668823578</v>
      </c>
      <c r="AP517" s="146">
        <v>585.3015110717389</v>
      </c>
    </row>
    <row r="518" spans="2:42" x14ac:dyDescent="0.35">
      <c r="B518" s="128"/>
      <c r="C518" s="128" t="s">
        <v>2280</v>
      </c>
      <c r="D518" s="146">
        <v>0</v>
      </c>
      <c r="E518" s="147">
        <v>0</v>
      </c>
      <c r="F518" s="147">
        <v>0</v>
      </c>
      <c r="G518" s="147">
        <v>0</v>
      </c>
      <c r="H518" s="147">
        <v>0</v>
      </c>
      <c r="I518" s="147">
        <v>13.049615318568602</v>
      </c>
      <c r="J518" s="147">
        <v>37.611967029275839</v>
      </c>
      <c r="K518" s="147">
        <v>80.644686605492126</v>
      </c>
      <c r="L518" s="147">
        <v>136.09174489027637</v>
      </c>
      <c r="M518" s="147">
        <v>215.57404515554683</v>
      </c>
      <c r="N518" s="147">
        <v>307.57976917251011</v>
      </c>
      <c r="O518" s="147">
        <v>411.03723091095412</v>
      </c>
      <c r="P518" s="147">
        <v>514.8704991668136</v>
      </c>
      <c r="Q518" s="147">
        <v>611.62918315961861</v>
      </c>
      <c r="R518" s="148">
        <v>701.44815396355489</v>
      </c>
      <c r="S518" s="147">
        <v>784.45421760652766</v>
      </c>
      <c r="T518" s="147">
        <v>860.76633849957034</v>
      </c>
      <c r="U518" s="147">
        <v>930.4958531122287</v>
      </c>
      <c r="V518" s="147">
        <v>993.74667421631568</v>
      </c>
      <c r="W518" s="147">
        <v>1050.6154860078821</v>
      </c>
      <c r="X518" s="147">
        <v>1101.1919304051592</v>
      </c>
      <c r="Y518" s="147">
        <v>1145.5587848085588</v>
      </c>
      <c r="Z518" s="147">
        <v>1183.7921315975507</v>
      </c>
      <c r="AA518" s="147">
        <v>1215.961519628376</v>
      </c>
      <c r="AB518" s="147">
        <v>1242.1301179860725</v>
      </c>
      <c r="AC518" s="147">
        <v>1263.0416840930252</v>
      </c>
      <c r="AD518" s="147">
        <v>1279.3747177263265</v>
      </c>
      <c r="AE518" s="147">
        <v>1292.1892327246446</v>
      </c>
      <c r="AF518" s="147">
        <v>1302.2637890471681</v>
      </c>
      <c r="AG518" s="147">
        <v>1311.0129235824679</v>
      </c>
      <c r="AH518" s="147">
        <v>1319.1362719473186</v>
      </c>
      <c r="AI518" s="147">
        <v>1327.4871702094608</v>
      </c>
      <c r="AJ518" s="147">
        <v>1336.3692010939781</v>
      </c>
      <c r="AK518" s="147">
        <v>1345.7077159614032</v>
      </c>
      <c r="AL518" s="147">
        <v>1355.4353144760662</v>
      </c>
      <c r="AM518" s="147">
        <v>1365.4915720232657</v>
      </c>
      <c r="AN518" s="147">
        <v>1375.8227833218846</v>
      </c>
      <c r="AO518" s="147">
        <v>1386.3817215981123</v>
      </c>
      <c r="AP518" s="146">
        <v>1397.1274127159425</v>
      </c>
    </row>
    <row r="519" spans="2:42" x14ac:dyDescent="0.35">
      <c r="B519" s="128"/>
      <c r="C519" s="128" t="s">
        <v>2281</v>
      </c>
      <c r="D519" s="146">
        <v>0</v>
      </c>
      <c r="E519" s="147">
        <v>0</v>
      </c>
      <c r="F519" s="147">
        <v>0</v>
      </c>
      <c r="G519" s="147">
        <v>0</v>
      </c>
      <c r="H519" s="147">
        <v>0</v>
      </c>
      <c r="I519" s="147">
        <v>0</v>
      </c>
      <c r="J519" s="147">
        <v>11.514372287629214</v>
      </c>
      <c r="K519" s="147">
        <v>34.08980661919464</v>
      </c>
      <c r="L519" s="147">
        <v>74.18865284399223</v>
      </c>
      <c r="M519" s="147">
        <v>126.22334578385301</v>
      </c>
      <c r="N519" s="147">
        <v>201.11571026154604</v>
      </c>
      <c r="O519" s="147">
        <v>288.05839436589832</v>
      </c>
      <c r="P519" s="147">
        <v>386.02516026487245</v>
      </c>
      <c r="Q519" s="147">
        <v>485.79596013830695</v>
      </c>
      <c r="R519" s="148">
        <v>578.76772300204016</v>
      </c>
      <c r="S519" s="147">
        <v>665.07118303782681</v>
      </c>
      <c r="T519" s="147">
        <v>744.82932487246296</v>
      </c>
      <c r="U519" s="147">
        <v>818.157599399574</v>
      </c>
      <c r="V519" s="147">
        <v>885.16413021465155</v>
      </c>
      <c r="W519" s="147">
        <v>945.94991097425395</v>
      </c>
      <c r="X519" s="147">
        <v>1000.6089939782114</v>
      </c>
      <c r="Y519" s="147">
        <v>1049.2286702620256</v>
      </c>
      <c r="Z519" s="147">
        <v>1091.8896414754133</v>
      </c>
      <c r="AA519" s="147">
        <v>1128.6661838120965</v>
      </c>
      <c r="AB519" s="147">
        <v>1159.6263042454921</v>
      </c>
      <c r="AC519" s="147">
        <v>1184.8318893148285</v>
      </c>
      <c r="AD519" s="147">
        <v>1204.9448662905959</v>
      </c>
      <c r="AE519" s="147">
        <v>1220.6166290852016</v>
      </c>
      <c r="AF519" s="147">
        <v>1232.8532631129442</v>
      </c>
      <c r="AG519" s="147">
        <v>1242.401813602854</v>
      </c>
      <c r="AH519" s="147">
        <v>1250.6510943416183</v>
      </c>
      <c r="AI519" s="147">
        <v>1258.4316791730148</v>
      </c>
      <c r="AJ519" s="147">
        <v>1266.5514492536449</v>
      </c>
      <c r="AK519" s="147">
        <v>1275.3648737821866</v>
      </c>
      <c r="AL519" s="147">
        <v>1284.7897375630437</v>
      </c>
      <c r="AM519" s="147">
        <v>1294.7509502656251</v>
      </c>
      <c r="AN519" s="147">
        <v>1305.180271072921</v>
      </c>
      <c r="AO519" s="147">
        <v>1316.0160491988042</v>
      </c>
      <c r="AP519" s="146">
        <v>1327.202979648207</v>
      </c>
    </row>
    <row r="520" spans="2:42" x14ac:dyDescent="0.35">
      <c r="B520" s="128"/>
      <c r="C520" s="128" t="s">
        <v>2282</v>
      </c>
      <c r="D520" s="146">
        <v>0</v>
      </c>
      <c r="E520" s="147">
        <v>0</v>
      </c>
      <c r="F520" s="147">
        <v>0</v>
      </c>
      <c r="G520" s="147">
        <v>0</v>
      </c>
      <c r="H520" s="147">
        <v>0</v>
      </c>
      <c r="I520" s="147">
        <v>16.253786572732395</v>
      </c>
      <c r="J520" s="147">
        <v>31.443957192317754</v>
      </c>
      <c r="K520" s="147">
        <v>45.597499752381296</v>
      </c>
      <c r="L520" s="147">
        <v>58.740153686738104</v>
      </c>
      <c r="M520" s="147">
        <v>70.896449993869453</v>
      </c>
      <c r="N520" s="147">
        <v>82.089749675386784</v>
      </c>
      <c r="O520" s="147">
        <v>92.342280643871945</v>
      </c>
      <c r="P520" s="147">
        <v>101.67517315339893</v>
      </c>
      <c r="Q520" s="147">
        <v>110.10849380403469</v>
      </c>
      <c r="R520" s="148">
        <v>117.6612781696809</v>
      </c>
      <c r="S520" s="147">
        <v>124.35156209675188</v>
      </c>
      <c r="T520" s="147">
        <v>130.19641171938537</v>
      </c>
      <c r="U520" s="147">
        <v>135.21195223514687</v>
      </c>
      <c r="V520" s="147">
        <v>139.41339548351738</v>
      </c>
      <c r="W520" s="147">
        <v>142.81506636783936</v>
      </c>
      <c r="X520" s="147">
        <v>145.43042815984182</v>
      </c>
      <c r="Y520" s="147">
        <v>147.2721067243661</v>
      </c>
      <c r="Z520" s="147">
        <v>148.35191370046465</v>
      </c>
      <c r="AA520" s="147">
        <v>148.68086867365429</v>
      </c>
      <c r="AB520" s="147">
        <v>148.26922037275534</v>
      </c>
      <c r="AC520" s="147">
        <v>147.98192937465004</v>
      </c>
      <c r="AD520" s="147">
        <v>147.80397515881833</v>
      </c>
      <c r="AE520" s="147">
        <v>147.72150039003458</v>
      </c>
      <c r="AF520" s="147">
        <v>147.7217603060592</v>
      </c>
      <c r="AG520" s="147">
        <v>147.79307476844474</v>
      </c>
      <c r="AH520" s="147">
        <v>147.92502120348843</v>
      </c>
      <c r="AI520" s="147">
        <v>148.10789990243805</v>
      </c>
      <c r="AJ520" s="147">
        <v>148.33294718382334</v>
      </c>
      <c r="AK520" s="147">
        <v>148.59229701343844</v>
      </c>
      <c r="AL520" s="147">
        <v>148.87894477872081</v>
      </c>
      <c r="AM520" s="147">
        <v>149.18671312915001</v>
      </c>
      <c r="AN520" s="147">
        <v>149.51021979836884</v>
      </c>
      <c r="AO520" s="147">
        <v>149.84484732763607</v>
      </c>
      <c r="AP520" s="146">
        <v>150.18671461396949</v>
      </c>
    </row>
    <row r="521" spans="2:42" x14ac:dyDescent="0.35">
      <c r="B521" s="128"/>
      <c r="C521" s="128" t="s">
        <v>2283</v>
      </c>
      <c r="D521" s="146">
        <v>0</v>
      </c>
      <c r="E521" s="147">
        <v>0</v>
      </c>
      <c r="F521" s="147">
        <v>0</v>
      </c>
      <c r="G521" s="147">
        <v>0</v>
      </c>
      <c r="H521" s="147">
        <v>0</v>
      </c>
      <c r="I521" s="147">
        <v>42.795219171232141</v>
      </c>
      <c r="J521" s="147">
        <v>101.85487319214783</v>
      </c>
      <c r="K521" s="147">
        <v>168.88129478115559</v>
      </c>
      <c r="L521" s="147">
        <v>243.0546819244598</v>
      </c>
      <c r="M521" s="147">
        <v>314.42252122902971</v>
      </c>
      <c r="N521" s="147">
        <v>380.69907030594175</v>
      </c>
      <c r="O521" s="147">
        <v>441.99533108366484</v>
      </c>
      <c r="P521" s="147">
        <v>498.41651243579224</v>
      </c>
      <c r="Q521" s="147">
        <v>550.06220415934854</v>
      </c>
      <c r="R521" s="148">
        <v>597.02654376716509</v>
      </c>
      <c r="S521" s="147">
        <v>639.39837633945058</v>
      </c>
      <c r="T521" s="147">
        <v>677.26140767033223</v>
      </c>
      <c r="U521" s="147">
        <v>710.69435093612935</v>
      </c>
      <c r="V521" s="147">
        <v>739.77106710342048</v>
      </c>
      <c r="W521" s="147">
        <v>764.56069928658758</v>
      </c>
      <c r="X521" s="147">
        <v>785.12780125642428</v>
      </c>
      <c r="Y521" s="147">
        <v>801.53246029360628</v>
      </c>
      <c r="Z521" s="147">
        <v>813.83041457328295</v>
      </c>
      <c r="AA521" s="147">
        <v>822.07316525980161</v>
      </c>
      <c r="AB521" s="147">
        <v>826.30808348357243</v>
      </c>
      <c r="AC521" s="147">
        <v>828.83089232169823</v>
      </c>
      <c r="AD521" s="147">
        <v>830.61615666666148</v>
      </c>
      <c r="AE521" s="147">
        <v>832.24285522785044</v>
      </c>
      <c r="AF521" s="147">
        <v>834.26844207389649</v>
      </c>
      <c r="AG521" s="147">
        <v>836.74831802907204</v>
      </c>
      <c r="AH521" s="147">
        <v>839.65821885372577</v>
      </c>
      <c r="AI521" s="147">
        <v>842.94019545858475</v>
      </c>
      <c r="AJ521" s="147">
        <v>846.54142256703051</v>
      </c>
      <c r="AK521" s="147">
        <v>850.41399291258017</v>
      </c>
      <c r="AL521" s="147">
        <v>854.51472300366595</v>
      </c>
      <c r="AM521" s="147">
        <v>858.80496998803289</v>
      </c>
      <c r="AN521" s="147">
        <v>863.25045917072077</v>
      </c>
      <c r="AO521" s="147">
        <v>867.82112176033115</v>
      </c>
      <c r="AP521" s="146">
        <v>872.49094243818138</v>
      </c>
    </row>
    <row r="522" spans="2:42" x14ac:dyDescent="0.35">
      <c r="B522" s="128"/>
      <c r="C522" s="128" t="s">
        <v>2284</v>
      </c>
      <c r="D522" s="146">
        <v>0</v>
      </c>
      <c r="E522" s="147">
        <v>0</v>
      </c>
      <c r="F522" s="147">
        <v>0</v>
      </c>
      <c r="G522" s="147">
        <v>0</v>
      </c>
      <c r="H522" s="147">
        <v>0</v>
      </c>
      <c r="I522" s="147">
        <v>40.640410952873992</v>
      </c>
      <c r="J522" s="147">
        <v>95.774153294353454</v>
      </c>
      <c r="K522" s="147">
        <v>157.51067137817165</v>
      </c>
      <c r="L522" s="147">
        <v>223.88003584788217</v>
      </c>
      <c r="M522" s="147">
        <v>285.47955702825681</v>
      </c>
      <c r="N522" s="147">
        <v>342.42432392336519</v>
      </c>
      <c r="O522" s="147">
        <v>394.82391472891658</v>
      </c>
      <c r="P522" s="147">
        <v>442.7825703128708</v>
      </c>
      <c r="Q522" s="147">
        <v>486.39936074310987</v>
      </c>
      <c r="R522" s="148">
        <v>525.76834510342599</v>
      </c>
      <c r="S522" s="147">
        <v>560.97872482996638</v>
      </c>
      <c r="T522" s="147">
        <v>592.1149907915019</v>
      </c>
      <c r="U522" s="147">
        <v>619.25706432841378</v>
      </c>
      <c r="V522" s="147">
        <v>642.48043245713677</v>
      </c>
      <c r="W522" s="147">
        <v>661.85627743891962</v>
      </c>
      <c r="X522" s="147">
        <v>677.45160090418278</v>
      </c>
      <c r="Y522" s="147">
        <v>689.32934271642466</v>
      </c>
      <c r="Z522" s="147">
        <v>697.54849475258095</v>
      </c>
      <c r="AA522" s="147">
        <v>702.16420976992799</v>
      </c>
      <c r="AB522" s="147">
        <v>703.22790552305742</v>
      </c>
      <c r="AC522" s="147">
        <v>702.92633328563932</v>
      </c>
      <c r="AD522" s="147">
        <v>702.14168721137628</v>
      </c>
      <c r="AE522" s="147">
        <v>701.3782405375207</v>
      </c>
      <c r="AF522" s="147">
        <v>701.05526126137318</v>
      </c>
      <c r="AG522" s="147">
        <v>701.11343262520575</v>
      </c>
      <c r="AH522" s="147">
        <v>701.4995699781673</v>
      </c>
      <c r="AI522" s="147">
        <v>702.16407878897928</v>
      </c>
      <c r="AJ522" s="147">
        <v>703.06195543516878</v>
      </c>
      <c r="AK522" s="147">
        <v>704.15259688966171</v>
      </c>
      <c r="AL522" s="147">
        <v>705.39962096868794</v>
      </c>
      <c r="AM522" s="147">
        <v>706.77069670615992</v>
      </c>
      <c r="AN522" s="147">
        <v>708.23738443966283</v>
      </c>
      <c r="AO522" s="147">
        <v>709.77498521235157</v>
      </c>
      <c r="AP522" s="146">
        <v>711.36239911342182</v>
      </c>
    </row>
    <row r="523" spans="2:42" x14ac:dyDescent="0.35">
      <c r="B523" s="128"/>
      <c r="C523" s="128" t="s">
        <v>2285</v>
      </c>
      <c r="D523" s="146">
        <v>0</v>
      </c>
      <c r="E523" s="147">
        <v>0</v>
      </c>
      <c r="F523" s="147">
        <v>0</v>
      </c>
      <c r="G523" s="147">
        <v>0</v>
      </c>
      <c r="H523" s="147">
        <v>0</v>
      </c>
      <c r="I523" s="147">
        <v>82.951837094364549</v>
      </c>
      <c r="J523" s="147">
        <v>194.14438127958749</v>
      </c>
      <c r="K523" s="147">
        <v>317.58861905104834</v>
      </c>
      <c r="L523" s="147">
        <v>443.22640443386473</v>
      </c>
      <c r="M523" s="147">
        <v>559.94324121941145</v>
      </c>
      <c r="N523" s="147">
        <v>667.94757295396289</v>
      </c>
      <c r="O523" s="147">
        <v>767.43759496183782</v>
      </c>
      <c r="P523" s="147">
        <v>858.60157237108388</v>
      </c>
      <c r="Q523" s="147">
        <v>941.61814527722856</v>
      </c>
      <c r="R523" s="148">
        <v>1016.656621489093</v>
      </c>
      <c r="S523" s="147">
        <v>1083.8772572838564</v>
      </c>
      <c r="T523" s="147">
        <v>1143.4315265823423</v>
      </c>
      <c r="U523" s="147">
        <v>1195.4623789398727</v>
      </c>
      <c r="V523" s="147">
        <v>1240.1044867329556</v>
      </c>
      <c r="W523" s="147">
        <v>1277.4844819075477</v>
      </c>
      <c r="X523" s="147">
        <v>1307.7211826406078</v>
      </c>
      <c r="Y523" s="147">
        <v>1330.9258102531514</v>
      </c>
      <c r="Z523" s="147">
        <v>1347.2021966999707</v>
      </c>
      <c r="AA523" s="147">
        <v>1356.6469829486105</v>
      </c>
      <c r="AB523" s="147">
        <v>1359.349808548079</v>
      </c>
      <c r="AC523" s="147">
        <v>1359.7593788389015</v>
      </c>
      <c r="AD523" s="147">
        <v>1359.5915989097596</v>
      </c>
      <c r="AE523" s="147">
        <v>1359.7950269774942</v>
      </c>
      <c r="AF523" s="147">
        <v>1360.8248636729079</v>
      </c>
      <c r="AG523" s="147">
        <v>1362.570314655266</v>
      </c>
      <c r="AH523" s="147">
        <v>1365.1576126316395</v>
      </c>
      <c r="AI523" s="147">
        <v>1368.4807091307307</v>
      </c>
      <c r="AJ523" s="147">
        <v>1372.4424482199222</v>
      </c>
      <c r="AK523" s="147">
        <v>1376.954200243872</v>
      </c>
      <c r="AL523" s="147">
        <v>1381.9355156733095</v>
      </c>
      <c r="AM523" s="147">
        <v>1387.3137982420981</v>
      </c>
      <c r="AN523" s="147">
        <v>1393.0239965882984</v>
      </c>
      <c r="AO523" s="147">
        <v>1399.0083136511057</v>
      </c>
      <c r="AP523" s="146">
        <v>1405.21593311018</v>
      </c>
    </row>
    <row r="524" spans="2:42" x14ac:dyDescent="0.35">
      <c r="B524" s="128"/>
      <c r="C524" s="128" t="s">
        <v>2286</v>
      </c>
      <c r="D524" s="146">
        <v>0</v>
      </c>
      <c r="E524" s="147">
        <v>0</v>
      </c>
      <c r="F524" s="147">
        <v>0</v>
      </c>
      <c r="G524" s="147">
        <v>0</v>
      </c>
      <c r="H524" s="147">
        <v>0</v>
      </c>
      <c r="I524" s="147">
        <v>69.189654160308038</v>
      </c>
      <c r="J524" s="147">
        <v>147.0996051562222</v>
      </c>
      <c r="K524" s="147">
        <v>232.81502614740651</v>
      </c>
      <c r="L524" s="147">
        <v>314.05593037941691</v>
      </c>
      <c r="M524" s="147">
        <v>389.65479101072009</v>
      </c>
      <c r="N524" s="147">
        <v>459.73538525675326</v>
      </c>
      <c r="O524" s="147">
        <v>524.41504387117982</v>
      </c>
      <c r="P524" s="147">
        <v>583.80484482636018</v>
      </c>
      <c r="Q524" s="147">
        <v>638.00979899531512</v>
      </c>
      <c r="R524" s="148">
        <v>687.12902810804269</v>
      </c>
      <c r="S524" s="147">
        <v>731.25593524464387</v>
      </c>
      <c r="T524" s="147">
        <v>770.47836811767365</v>
      </c>
      <c r="U524" s="147">
        <v>804.87877538645728</v>
      </c>
      <c r="V524" s="147">
        <v>834.53435623677865</v>
      </c>
      <c r="W524" s="147">
        <v>859.51720345034005</v>
      </c>
      <c r="X524" s="147">
        <v>879.89444017972062</v>
      </c>
      <c r="Y524" s="147">
        <v>895.72835063616844</v>
      </c>
      <c r="Z524" s="147">
        <v>907.07650488950298</v>
      </c>
      <c r="AA524" s="147">
        <v>913.99187797158538</v>
      </c>
      <c r="AB524" s="147">
        <v>916.52296346731771</v>
      </c>
      <c r="AC524" s="147">
        <v>918.35544251513841</v>
      </c>
      <c r="AD524" s="147">
        <v>920.12516607761029</v>
      </c>
      <c r="AE524" s="147">
        <v>922.44384259866854</v>
      </c>
      <c r="AF524" s="147">
        <v>925.30100315234813</v>
      </c>
      <c r="AG524" s="147">
        <v>928.62642971595506</v>
      </c>
      <c r="AH524" s="147">
        <v>932.57668796829671</v>
      </c>
      <c r="AI524" s="147">
        <v>937.0810903704604</v>
      </c>
      <c r="AJ524" s="147">
        <v>942.07464586811432</v>
      </c>
      <c r="AK524" s="147">
        <v>947.49782973570677</v>
      </c>
      <c r="AL524" s="147">
        <v>953.29636614936658</v>
      </c>
      <c r="AM524" s="147">
        <v>959.42102297528538</v>
      </c>
      <c r="AN524" s="147">
        <v>965.82741828401981</v>
      </c>
      <c r="AO524" s="147">
        <v>972.47583812380469</v>
      </c>
      <c r="AP524" s="146">
        <v>979.33106510775224</v>
      </c>
    </row>
    <row r="525" spans="2:42" x14ac:dyDescent="0.35">
      <c r="B525" s="128"/>
      <c r="C525" s="128" t="s">
        <v>2287</v>
      </c>
      <c r="D525" s="146">
        <v>0</v>
      </c>
      <c r="E525" s="147">
        <v>0</v>
      </c>
      <c r="F525" s="147">
        <v>0</v>
      </c>
      <c r="G525" s="147">
        <v>0</v>
      </c>
      <c r="H525" s="147">
        <v>0</v>
      </c>
      <c r="I525" s="147">
        <v>2.3959236660191348</v>
      </c>
      <c r="J525" s="147">
        <v>11.260455693277624</v>
      </c>
      <c r="K525" s="147">
        <v>26.320072779146582</v>
      </c>
      <c r="L525" s="147">
        <v>51.734933377843866</v>
      </c>
      <c r="M525" s="147">
        <v>83.791011454605169</v>
      </c>
      <c r="N525" s="147">
        <v>129.18715789096649</v>
      </c>
      <c r="O525" s="147">
        <v>181.2367474883992</v>
      </c>
      <c r="P525" s="147">
        <v>239.34556062698445</v>
      </c>
      <c r="Q525" s="147">
        <v>294.85514834285607</v>
      </c>
      <c r="R525" s="148">
        <v>346.52166556040481</v>
      </c>
      <c r="S525" s="147">
        <v>394.41783641550512</v>
      </c>
      <c r="T525" s="147">
        <v>438.61201964092959</v>
      </c>
      <c r="U525" s="147">
        <v>479.16832938504336</v>
      </c>
      <c r="V525" s="147">
        <v>516.14675075392734</v>
      </c>
      <c r="W525" s="147">
        <v>549.60325025130749</v>
      </c>
      <c r="X525" s="147">
        <v>579.5898812838841</v>
      </c>
      <c r="Y525" s="147">
        <v>606.1548848931136</v>
      </c>
      <c r="Z525" s="147">
        <v>629.34278586817902</v>
      </c>
      <c r="AA525" s="147">
        <v>649.19448438879863</v>
      </c>
      <c r="AB525" s="147">
        <v>665.74734334063817</v>
      </c>
      <c r="AC525" s="147">
        <v>679.16137268601301</v>
      </c>
      <c r="AD525" s="147">
        <v>689.81154789231914</v>
      </c>
      <c r="AE525" s="147">
        <v>698.06630659631878</v>
      </c>
      <c r="AF525" s="147">
        <v>704.521582255873</v>
      </c>
      <c r="AG525" s="147">
        <v>709.59937586273224</v>
      </c>
      <c r="AH525" s="147">
        <v>714.11266132734499</v>
      </c>
      <c r="AI525" s="147">
        <v>718.52993761289883</v>
      </c>
      <c r="AJ525" s="147">
        <v>723.30639278518686</v>
      </c>
      <c r="AK525" s="147">
        <v>728.45974598907117</v>
      </c>
      <c r="AL525" s="147">
        <v>733.94476275259478</v>
      </c>
      <c r="AM525" s="147">
        <v>739.72020516124815</v>
      </c>
      <c r="AN525" s="147">
        <v>745.74867857834897</v>
      </c>
      <c r="AO525" s="147">
        <v>751.99648726358839</v>
      </c>
      <c r="AP525" s="146">
        <v>758.43349853984785</v>
      </c>
    </row>
    <row r="526" spans="2:42" x14ac:dyDescent="0.35">
      <c r="B526" s="128"/>
      <c r="C526" s="128" t="s">
        <v>2288</v>
      </c>
      <c r="D526" s="146">
        <v>0</v>
      </c>
      <c r="E526" s="147">
        <v>0</v>
      </c>
      <c r="F526" s="147">
        <v>0</v>
      </c>
      <c r="G526" s="147">
        <v>0</v>
      </c>
      <c r="H526" s="147">
        <v>0</v>
      </c>
      <c r="I526" s="147">
        <v>6.5508106884767674</v>
      </c>
      <c r="J526" s="147">
        <v>23.768430198698997</v>
      </c>
      <c r="K526" s="147">
        <v>56.815488961328988</v>
      </c>
      <c r="L526" s="147">
        <v>101.25401753599576</v>
      </c>
      <c r="M526" s="147">
        <v>156.28060949320511</v>
      </c>
      <c r="N526" s="147">
        <v>233.29314780250374</v>
      </c>
      <c r="O526" s="147">
        <v>320.61118008858585</v>
      </c>
      <c r="P526" s="147">
        <v>415.65978335411262</v>
      </c>
      <c r="Q526" s="147">
        <v>503.89223186734705</v>
      </c>
      <c r="R526" s="148">
        <v>585.4574375178662</v>
      </c>
      <c r="S526" s="147">
        <v>660.49656942724573</v>
      </c>
      <c r="T526" s="147">
        <v>729.14328704617776</v>
      </c>
      <c r="U526" s="147">
        <v>791.52396363954517</v>
      </c>
      <c r="V526" s="147">
        <v>847.757900487646</v>
      </c>
      <c r="W526" s="147">
        <v>897.95753211924227</v>
      </c>
      <c r="X526" s="147">
        <v>942.22862288005308</v>
      </c>
      <c r="Y526" s="147">
        <v>980.67045512867151</v>
      </c>
      <c r="Z526" s="147">
        <v>1013.3760093406629</v>
      </c>
      <c r="AA526" s="147">
        <v>1040.4321363907884</v>
      </c>
      <c r="AB526" s="147">
        <v>1061.9197222728483</v>
      </c>
      <c r="AC526" s="147">
        <v>1078.2586250165102</v>
      </c>
      <c r="AD526" s="147">
        <v>1090.0905829120561</v>
      </c>
      <c r="AE526" s="147">
        <v>1098.3423599808134</v>
      </c>
      <c r="AF526" s="147">
        <v>1103.7372792862677</v>
      </c>
      <c r="AG526" s="147">
        <v>1106.9776258947372</v>
      </c>
      <c r="AH526" s="147">
        <v>1109.7170085700386</v>
      </c>
      <c r="AI526" s="147">
        <v>1112.7028913132631</v>
      </c>
      <c r="AJ526" s="147">
        <v>1116.5763503388011</v>
      </c>
      <c r="AK526" s="147">
        <v>1121.2391907762676</v>
      </c>
      <c r="AL526" s="147">
        <v>1126.600597531185</v>
      </c>
      <c r="AM526" s="147">
        <v>1132.576827866747</v>
      </c>
      <c r="AN526" s="147">
        <v>1139.0909205220564</v>
      </c>
      <c r="AO526" s="147">
        <v>1146.0724206919494</v>
      </c>
      <c r="AP526" s="146">
        <v>1153.4571202242989</v>
      </c>
    </row>
    <row r="527" spans="2:42" x14ac:dyDescent="0.35">
      <c r="B527" s="128"/>
      <c r="C527" s="128" t="s">
        <v>2289</v>
      </c>
      <c r="D527" s="146">
        <v>0</v>
      </c>
      <c r="E527" s="147">
        <v>0</v>
      </c>
      <c r="F527" s="147">
        <v>0</v>
      </c>
      <c r="G527" s="147">
        <v>0</v>
      </c>
      <c r="H527" s="147">
        <v>0</v>
      </c>
      <c r="I527" s="147">
        <v>7.1447341947981817</v>
      </c>
      <c r="J527" s="147">
        <v>16.21189158038456</v>
      </c>
      <c r="K527" s="147">
        <v>29.033789431837167</v>
      </c>
      <c r="L527" s="147">
        <v>43.798223805658481</v>
      </c>
      <c r="M527" s="147">
        <v>60.34087219528277</v>
      </c>
      <c r="N527" s="147">
        <v>76.760534585163441</v>
      </c>
      <c r="O527" s="147">
        <v>92.092820143322356</v>
      </c>
      <c r="P527" s="147">
        <v>106.358191450888</v>
      </c>
      <c r="Q527" s="147">
        <v>119.57586098249705</v>
      </c>
      <c r="R527" s="148">
        <v>131.76382518734098</v>
      </c>
      <c r="S527" s="147">
        <v>142.93889706403178</v>
      </c>
      <c r="T527" s="147">
        <v>153.1167372787074</v>
      </c>
      <c r="U527" s="147">
        <v>162.31188387386666</v>
      </c>
      <c r="V527" s="147">
        <v>170.53778061355885</v>
      </c>
      <c r="W527" s="147">
        <v>177.80680400875758</v>
      </c>
      <c r="X527" s="147">
        <v>184.13028906501154</v>
      </c>
      <c r="Y527" s="147">
        <v>189.51855379279201</v>
      </c>
      <c r="Z527" s="147">
        <v>193.98092251934079</v>
      </c>
      <c r="AA527" s="147">
        <v>197.52574803926299</v>
      </c>
      <c r="AB527" s="147">
        <v>200.16043263960125</v>
      </c>
      <c r="AC527" s="147">
        <v>202.26748667550999</v>
      </c>
      <c r="AD527" s="147">
        <v>203.96686116125164</v>
      </c>
      <c r="AE527" s="147">
        <v>205.47874600033211</v>
      </c>
      <c r="AF527" s="147">
        <v>206.93731489393804</v>
      </c>
      <c r="AG527" s="147">
        <v>208.47321106736365</v>
      </c>
      <c r="AH527" s="147">
        <v>210.10236483632011</v>
      </c>
      <c r="AI527" s="147">
        <v>211.81263227724844</v>
      </c>
      <c r="AJ527" s="147">
        <v>213.59300014140891</v>
      </c>
      <c r="AK527" s="147">
        <v>215.4335433823496</v>
      </c>
      <c r="AL527" s="147">
        <v>217.32538520288313</v>
      </c>
      <c r="AM527" s="147">
        <v>219.26065952337908</v>
      </c>
      <c r="AN527" s="147">
        <v>221.23247577782362</v>
      </c>
      <c r="AO527" s="147">
        <v>223.23488594856929</v>
      </c>
      <c r="AP527" s="146">
        <v>225.26285375498074</v>
      </c>
    </row>
    <row r="528" spans="2:42" x14ac:dyDescent="0.35">
      <c r="B528" s="128"/>
      <c r="C528" s="128" t="s">
        <v>2290</v>
      </c>
      <c r="D528" s="146">
        <v>0</v>
      </c>
      <c r="E528" s="147">
        <v>0</v>
      </c>
      <c r="F528" s="147">
        <v>0</v>
      </c>
      <c r="G528" s="147">
        <v>0</v>
      </c>
      <c r="H528" s="147">
        <v>0</v>
      </c>
      <c r="I528" s="147">
        <v>6.037974976317984</v>
      </c>
      <c r="J528" s="147">
        <v>15.8966621792345</v>
      </c>
      <c r="K528" s="147">
        <v>32.214509791560239</v>
      </c>
      <c r="L528" s="147">
        <v>52.556671967486572</v>
      </c>
      <c r="M528" s="147">
        <v>81.105728591051133</v>
      </c>
      <c r="N528" s="147">
        <v>113.59976797342728</v>
      </c>
      <c r="O528" s="147">
        <v>149.63874372322269</v>
      </c>
      <c r="P528" s="147">
        <v>183.33183276869272</v>
      </c>
      <c r="Q528" s="147">
        <v>214.53833165593099</v>
      </c>
      <c r="R528" s="148">
        <v>243.31011152509865</v>
      </c>
      <c r="S528" s="147">
        <v>269.69624004789574</v>
      </c>
      <c r="T528" s="147">
        <v>293.74306409253296</v>
      </c>
      <c r="U528" s="147">
        <v>315.49428893363284</v>
      </c>
      <c r="V528" s="147">
        <v>334.99105412413417</v>
      </c>
      <c r="W528" s="147">
        <v>352.27200614179782</v>
      </c>
      <c r="X528" s="147">
        <v>367.37336791858218</v>
      </c>
      <c r="Y528" s="147">
        <v>380.3290053569857</v>
      </c>
      <c r="Z528" s="147">
        <v>391.17049093343735</v>
      </c>
      <c r="AA528" s="147">
        <v>399.92716448492803</v>
      </c>
      <c r="AB528" s="147">
        <v>406.62619127134082</v>
      </c>
      <c r="AC528" s="147">
        <v>411.61040555896869</v>
      </c>
      <c r="AD528" s="147">
        <v>415.1139294423441</v>
      </c>
      <c r="AE528" s="147">
        <v>417.51507604582514</v>
      </c>
      <c r="AF528" s="147">
        <v>419.07759767313718</v>
      </c>
      <c r="AG528" s="147">
        <v>420.29361025504841</v>
      </c>
      <c r="AH528" s="147">
        <v>421.55115553314278</v>
      </c>
      <c r="AI528" s="147">
        <v>423.12329251260815</v>
      </c>
      <c r="AJ528" s="147">
        <v>424.9840750706515</v>
      </c>
      <c r="AK528" s="147">
        <v>427.10037278063527</v>
      </c>
      <c r="AL528" s="147">
        <v>429.44168762704379</v>
      </c>
      <c r="AM528" s="147">
        <v>431.98004685920148</v>
      </c>
      <c r="AN528" s="147">
        <v>434.68990173878427</v>
      </c>
      <c r="AO528" s="147">
        <v>437.54803194283039</v>
      </c>
      <c r="AP528" s="146">
        <v>440.53345539490465</v>
      </c>
    </row>
    <row r="529" spans="2:42" x14ac:dyDescent="0.35">
      <c r="B529" s="128"/>
      <c r="C529" s="128" t="s">
        <v>2291</v>
      </c>
      <c r="D529" s="146">
        <v>0</v>
      </c>
      <c r="E529" s="147">
        <v>0</v>
      </c>
      <c r="F529" s="147">
        <v>0</v>
      </c>
      <c r="G529" s="147">
        <v>0</v>
      </c>
      <c r="H529" s="147">
        <v>0</v>
      </c>
      <c r="I529" s="147">
        <v>14.743190331761161</v>
      </c>
      <c r="J529" s="147">
        <v>34.548334372294903</v>
      </c>
      <c r="K529" s="147">
        <v>59.117355067328468</v>
      </c>
      <c r="L529" s="147">
        <v>93.502817076364522</v>
      </c>
      <c r="M529" s="147">
        <v>132.6648342191726</v>
      </c>
      <c r="N529" s="147">
        <v>175.72764282719805</v>
      </c>
      <c r="O529" s="147">
        <v>216.00176333276053</v>
      </c>
      <c r="P529" s="147">
        <v>253.54055507208287</v>
      </c>
      <c r="Q529" s="147">
        <v>288.39416069139759</v>
      </c>
      <c r="R529" s="148">
        <v>320.6095944315631</v>
      </c>
      <c r="S529" s="147">
        <v>350.23082652854265</v>
      </c>
      <c r="T529" s="147">
        <v>377.29886385751115</v>
      </c>
      <c r="U529" s="147">
        <v>401.85182694336413</v>
      </c>
      <c r="V529" s="147">
        <v>423.92502345559819</v>
      </c>
      <c r="W529" s="147">
        <v>443.55101830089058</v>
      </c>
      <c r="X529" s="147">
        <v>460.75970042222917</v>
      </c>
      <c r="Y529" s="147">
        <v>475.57834640912068</v>
      </c>
      <c r="Z529" s="147">
        <v>488.03168101923757</v>
      </c>
      <c r="AA529" s="147">
        <v>498.14193470784056</v>
      </c>
      <c r="AB529" s="147">
        <v>505.92889825742043</v>
      </c>
      <c r="AC529" s="147">
        <v>512.18593198214603</v>
      </c>
      <c r="AD529" s="147">
        <v>517.22177927307359</v>
      </c>
      <c r="AE529" s="147">
        <v>521.33891580364423</v>
      </c>
      <c r="AF529" s="147">
        <v>525.11556227042968</v>
      </c>
      <c r="AG529" s="147">
        <v>528.88973870698919</v>
      </c>
      <c r="AH529" s="147">
        <v>532.9161661342456</v>
      </c>
      <c r="AI529" s="147">
        <v>537.16272783788361</v>
      </c>
      <c r="AJ529" s="147">
        <v>541.6002312532338</v>
      </c>
      <c r="AK529" s="147">
        <v>546.20229720377415</v>
      </c>
      <c r="AL529" s="147">
        <v>550.94525565633228</v>
      </c>
      <c r="AM529" s="147">
        <v>555.80804773817192</v>
      </c>
      <c r="AN529" s="147">
        <v>560.7721337731989</v>
      </c>
      <c r="AO529" s="147">
        <v>565.82140710606291</v>
      </c>
      <c r="AP529" s="146">
        <v>570.94211349401689</v>
      </c>
    </row>
    <row r="530" spans="2:42" x14ac:dyDescent="0.35">
      <c r="B530" s="128"/>
      <c r="C530" s="128" t="s">
        <v>2292</v>
      </c>
      <c r="D530" s="146">
        <v>0</v>
      </c>
      <c r="E530" s="147">
        <v>0</v>
      </c>
      <c r="F530" s="147">
        <v>0</v>
      </c>
      <c r="G530" s="147">
        <v>0</v>
      </c>
      <c r="H530" s="147">
        <v>0</v>
      </c>
      <c r="I530" s="147">
        <v>3.3612576483807146</v>
      </c>
      <c r="J530" s="147">
        <v>8.9246770030629801</v>
      </c>
      <c r="K530" s="147">
        <v>15.871262259899304</v>
      </c>
      <c r="L530" s="147">
        <v>25.596635579709712</v>
      </c>
      <c r="M530" s="147">
        <v>36.654303499857114</v>
      </c>
      <c r="N530" s="147">
        <v>48.896010669723481</v>
      </c>
      <c r="O530" s="147">
        <v>60.541635283106501</v>
      </c>
      <c r="P530" s="147">
        <v>71.28651264040279</v>
      </c>
      <c r="Q530" s="147">
        <v>81.151512543557914</v>
      </c>
      <c r="R530" s="148">
        <v>90.156476927930868</v>
      </c>
      <c r="S530" s="147">
        <v>98.320251748328914</v>
      </c>
      <c r="T530" s="147">
        <v>105.66071757526052</v>
      </c>
      <c r="U530" s="147">
        <v>112.19481894592631</v>
      </c>
      <c r="V530" s="147">
        <v>117.93859251278147</v>
      </c>
      <c r="W530" s="147">
        <v>122.90719403087846</v>
      </c>
      <c r="X530" s="147">
        <v>127.11492422363018</v>
      </c>
      <c r="Y530" s="147">
        <v>130.57525356512366</v>
      </c>
      <c r="Z530" s="147">
        <v>133.30084601565576</v>
      </c>
      <c r="AA530" s="147">
        <v>135.30358174575781</v>
      </c>
      <c r="AB530" s="147">
        <v>136.59457888262051</v>
      </c>
      <c r="AC530" s="147">
        <v>137.3611226088058</v>
      </c>
      <c r="AD530" s="147">
        <v>137.73436759192867</v>
      </c>
      <c r="AE530" s="147">
        <v>137.80693051570114</v>
      </c>
      <c r="AF530" s="147">
        <v>137.74766468727915</v>
      </c>
      <c r="AG530" s="147">
        <v>137.6563267333942</v>
      </c>
      <c r="AH530" s="147">
        <v>137.62872222943355</v>
      </c>
      <c r="AI530" s="147">
        <v>137.67036854149376</v>
      </c>
      <c r="AJ530" s="147">
        <v>137.77114919734069</v>
      </c>
      <c r="AK530" s="147">
        <v>137.92186521529857</v>
      </c>
      <c r="AL530" s="147">
        <v>138.1141968788917</v>
      </c>
      <c r="AM530" s="147">
        <v>138.34066762067391</v>
      </c>
      <c r="AN530" s="147">
        <v>138.59460992825805</v>
      </c>
      <c r="AO530" s="147">
        <v>138.87013318954374</v>
      </c>
      <c r="AP530" s="146">
        <v>139.16209339796694</v>
      </c>
    </row>
    <row r="531" spans="2:42" x14ac:dyDescent="0.35">
      <c r="B531" s="128"/>
      <c r="C531" s="128" t="s">
        <v>2293</v>
      </c>
      <c r="D531" s="146">
        <v>0</v>
      </c>
      <c r="E531" s="147">
        <v>0</v>
      </c>
      <c r="F531" s="147">
        <v>0</v>
      </c>
      <c r="G531" s="147">
        <v>0</v>
      </c>
      <c r="H531" s="147">
        <v>0</v>
      </c>
      <c r="I531" s="147">
        <v>1.4341695750357408</v>
      </c>
      <c r="J531" s="147">
        <v>12.838079549602984</v>
      </c>
      <c r="K531" s="147">
        <v>33.736426742950158</v>
      </c>
      <c r="L531" s="147">
        <v>69.929834720072236</v>
      </c>
      <c r="M531" s="147">
        <v>116.17261866175294</v>
      </c>
      <c r="N531" s="147">
        <v>182.0400591898333</v>
      </c>
      <c r="O531" s="147">
        <v>257.8171890249198</v>
      </c>
      <c r="P531" s="147">
        <v>342.53117920315066</v>
      </c>
      <c r="Q531" s="147">
        <v>426.2760351379153</v>
      </c>
      <c r="R531" s="148">
        <v>503.87970444236356</v>
      </c>
      <c r="S531" s="147">
        <v>575.47289239452539</v>
      </c>
      <c r="T531" s="147">
        <v>641.17936180457832</v>
      </c>
      <c r="U531" s="147">
        <v>701.11613966286973</v>
      </c>
      <c r="V531" s="147">
        <v>755.39371520388761</v>
      </c>
      <c r="W531" s="147">
        <v>804.11622967806704</v>
      </c>
      <c r="X531" s="147">
        <v>847.38165811216402</v>
      </c>
      <c r="Y531" s="147">
        <v>885.28198332817146</v>
      </c>
      <c r="Z531" s="147">
        <v>917.90336248037147</v>
      </c>
      <c r="AA531" s="147">
        <v>945.32628636012396</v>
      </c>
      <c r="AB531" s="147">
        <v>967.62573170833173</v>
      </c>
      <c r="AC531" s="147">
        <v>984.94678937542494</v>
      </c>
      <c r="AD531" s="147">
        <v>997.88094892671165</v>
      </c>
      <c r="AE531" s="147">
        <v>1007.0064178581471</v>
      </c>
      <c r="AF531" s="147">
        <v>1013.2193970088201</v>
      </c>
      <c r="AG531" s="147">
        <v>1017.1710921308978</v>
      </c>
      <c r="AH531" s="147">
        <v>1020.0809717983701</v>
      </c>
      <c r="AI531" s="147">
        <v>1022.6592357159077</v>
      </c>
      <c r="AJ531" s="147">
        <v>1025.5912349906189</v>
      </c>
      <c r="AK531" s="147">
        <v>1029.0675429065504</v>
      </c>
      <c r="AL531" s="147">
        <v>1033.0155942830754</v>
      </c>
      <c r="AM531" s="147">
        <v>1037.3691697816316</v>
      </c>
      <c r="AN531" s="147">
        <v>1042.0681400734215</v>
      </c>
      <c r="AO531" s="147">
        <v>1047.0582243341712</v>
      </c>
      <c r="AP531" s="146">
        <v>1052.2907624859204</v>
      </c>
    </row>
    <row r="532" spans="2:42" x14ac:dyDescent="0.35">
      <c r="B532" s="128"/>
      <c r="C532" s="128" t="s">
        <v>2294</v>
      </c>
      <c r="D532" s="146">
        <v>0</v>
      </c>
      <c r="E532" s="147">
        <v>0</v>
      </c>
      <c r="F532" s="147">
        <v>0</v>
      </c>
      <c r="G532" s="147">
        <v>0</v>
      </c>
      <c r="H532" s="147">
        <v>0</v>
      </c>
      <c r="I532" s="147">
        <v>10.791771317452834</v>
      </c>
      <c r="J532" s="147">
        <v>24.959631284786305</v>
      </c>
      <c r="K532" s="147">
        <v>42.323375576981753</v>
      </c>
      <c r="L532" s="147">
        <v>66.466861524463297</v>
      </c>
      <c r="M532" s="147">
        <v>93.859792780994738</v>
      </c>
      <c r="N532" s="147">
        <v>122.80596481877929</v>
      </c>
      <c r="O532" s="147">
        <v>149.98457307500504</v>
      </c>
      <c r="P532" s="147">
        <v>175.42620604626492</v>
      </c>
      <c r="Q532" s="147">
        <v>199.15935739716602</v>
      </c>
      <c r="R532" s="148">
        <v>221.21047839864312</v>
      </c>
      <c r="S532" s="147">
        <v>241.60402788507878</v>
      </c>
      <c r="T532" s="147">
        <v>260.36251980831719</v>
      </c>
      <c r="U532" s="147">
        <v>277.50656846351768</v>
      </c>
      <c r="V532" s="147">
        <v>293.05493145876966</v>
      </c>
      <c r="W532" s="147">
        <v>307.02455049746317</v>
      </c>
      <c r="X532" s="147">
        <v>319.43059003958837</v>
      </c>
      <c r="Y532" s="147">
        <v>330.28647390540942</v>
      </c>
      <c r="Z532" s="147">
        <v>339.60391988232442</v>
      </c>
      <c r="AA532" s="147">
        <v>347.39297239318086</v>
      </c>
      <c r="AB532" s="147">
        <v>353.66203328185514</v>
      </c>
      <c r="AC532" s="147">
        <v>358.98587873360731</v>
      </c>
      <c r="AD532" s="147">
        <v>363.56735371535706</v>
      </c>
      <c r="AE532" s="147">
        <v>367.60622272165415</v>
      </c>
      <c r="AF532" s="147">
        <v>371.49758042776074</v>
      </c>
      <c r="AG532" s="147">
        <v>375.4681646474715</v>
      </c>
      <c r="AH532" s="147">
        <v>379.68723501349973</v>
      </c>
      <c r="AI532" s="147">
        <v>384.13198493301991</v>
      </c>
      <c r="AJ532" s="147">
        <v>388.78153382189396</v>
      </c>
      <c r="AK532" s="147">
        <v>393.61685579745301</v>
      </c>
      <c r="AL532" s="147">
        <v>398.62071260961204</v>
      </c>
      <c r="AM532" s="147">
        <v>403.77759064894093</v>
      </c>
      <c r="AN532" s="147">
        <v>409.07364187804848</v>
      </c>
      <c r="AO532" s="147">
        <v>414.49662854004612</v>
      </c>
      <c r="AP532" s="146">
        <v>420.03587150499129</v>
      </c>
    </row>
    <row r="533" spans="2:42" x14ac:dyDescent="0.35">
      <c r="B533" s="128"/>
      <c r="C533" s="128" t="s">
        <v>2295</v>
      </c>
      <c r="D533" s="146">
        <v>0</v>
      </c>
      <c r="E533" s="147">
        <v>0</v>
      </c>
      <c r="F533" s="147">
        <v>0</v>
      </c>
      <c r="G533" s="147">
        <v>0</v>
      </c>
      <c r="H533" s="147">
        <v>0</v>
      </c>
      <c r="I533" s="147">
        <v>104.51147907265073</v>
      </c>
      <c r="J533" s="147">
        <v>246.48641243781537</v>
      </c>
      <c r="K533" s="147">
        <v>405.62590805349521</v>
      </c>
      <c r="L533" s="147">
        <v>577.62339726156961</v>
      </c>
      <c r="M533" s="147">
        <v>737.27900064583037</v>
      </c>
      <c r="N533" s="147">
        <v>884.8901188715497</v>
      </c>
      <c r="O533" s="147">
        <v>1020.7398966114602</v>
      </c>
      <c r="P533" s="147">
        <v>1145.0976710597754</v>
      </c>
      <c r="Q533" s="147">
        <v>1258.2194024635071</v>
      </c>
      <c r="R533" s="148">
        <v>1360.3480872949085</v>
      </c>
      <c r="S533" s="147">
        <v>1451.7141546653233</v>
      </c>
      <c r="T533" s="147">
        <v>1532.5358465580025</v>
      </c>
      <c r="U533" s="147">
        <v>1603.0195824355651</v>
      </c>
      <c r="V533" s="147">
        <v>1663.3603087566678</v>
      </c>
      <c r="W533" s="147">
        <v>1713.7418339160899</v>
      </c>
      <c r="X533" s="147">
        <v>1754.3371491028122</v>
      </c>
      <c r="Y533" s="147">
        <v>1785.30873555176</v>
      </c>
      <c r="Z533" s="147">
        <v>1806.8088586465944</v>
      </c>
      <c r="AA533" s="147">
        <v>1818.9798493133696</v>
      </c>
      <c r="AB533" s="147">
        <v>1821.9543731278657</v>
      </c>
      <c r="AC533" s="147">
        <v>1821.3562917047739</v>
      </c>
      <c r="AD533" s="147">
        <v>1819.4647057741058</v>
      </c>
      <c r="AE533" s="147">
        <v>1817.5867823504504</v>
      </c>
      <c r="AF533" s="147">
        <v>1816.8513931427951</v>
      </c>
      <c r="AG533" s="147">
        <v>1817.1048774704955</v>
      </c>
      <c r="AH533" s="147">
        <v>1818.1672419571062</v>
      </c>
      <c r="AI533" s="147">
        <v>1819.9126636564367</v>
      </c>
      <c r="AJ533" s="147">
        <v>1822.2271392649734</v>
      </c>
      <c r="AK533" s="147">
        <v>1825.0079958862259</v>
      </c>
      <c r="AL533" s="147">
        <v>1828.1634290257462</v>
      </c>
      <c r="AM533" s="147">
        <v>1831.6120666959084</v>
      </c>
      <c r="AN533" s="147">
        <v>1835.2825585611183</v>
      </c>
      <c r="AO533" s="147">
        <v>1839.1131891035336</v>
      </c>
      <c r="AP533" s="146">
        <v>1843.0515138367773</v>
      </c>
    </row>
    <row r="534" spans="2:42" x14ac:dyDescent="0.35">
      <c r="B534" s="128"/>
      <c r="C534" s="128" t="s">
        <v>2296</v>
      </c>
      <c r="D534" s="146">
        <v>0</v>
      </c>
      <c r="E534" s="147">
        <v>0</v>
      </c>
      <c r="F534" s="147">
        <v>0</v>
      </c>
      <c r="G534" s="147">
        <v>0</v>
      </c>
      <c r="H534" s="147">
        <v>0</v>
      </c>
      <c r="I534" s="147">
        <v>30.606378971208397</v>
      </c>
      <c r="J534" s="147">
        <v>87.13886262878043</v>
      </c>
      <c r="K534" s="147">
        <v>162.20573921181148</v>
      </c>
      <c r="L534" s="147">
        <v>254.74921917483437</v>
      </c>
      <c r="M534" s="147">
        <v>384.12824936418986</v>
      </c>
      <c r="N534" s="147">
        <v>531.11204011237919</v>
      </c>
      <c r="O534" s="147">
        <v>687.92478018377165</v>
      </c>
      <c r="P534" s="147">
        <v>834.72070640754089</v>
      </c>
      <c r="Q534" s="147">
        <v>971.68180555750189</v>
      </c>
      <c r="R534" s="148">
        <v>1098.978436051518</v>
      </c>
      <c r="S534" s="147">
        <v>1216.7696351364182</v>
      </c>
      <c r="T534" s="147">
        <v>1325.2034121646025</v>
      </c>
      <c r="U534" s="147">
        <v>1424.4170284121465</v>
      </c>
      <c r="V534" s="147">
        <v>1514.5372638704864</v>
      </c>
      <c r="W534" s="147">
        <v>1595.6806714266247</v>
      </c>
      <c r="X534" s="147">
        <v>1667.9538188302911</v>
      </c>
      <c r="Y534" s="147">
        <v>1731.4535188305354</v>
      </c>
      <c r="Z534" s="147">
        <v>1786.2670478488415</v>
      </c>
      <c r="AA534" s="147">
        <v>1832.4723535409821</v>
      </c>
      <c r="AB534" s="147">
        <v>1870.138251585488</v>
      </c>
      <c r="AC534" s="147">
        <v>1900.9354740738804</v>
      </c>
      <c r="AD534" s="147">
        <v>1926.3306075445557</v>
      </c>
      <c r="AE534" s="147">
        <v>1947.4514405522098</v>
      </c>
      <c r="AF534" s="147">
        <v>1965.4051321142313</v>
      </c>
      <c r="AG534" s="147">
        <v>1982.354321235747</v>
      </c>
      <c r="AH534" s="147">
        <v>1999.5919846675067</v>
      </c>
      <c r="AI534" s="147">
        <v>2018.000977937279</v>
      </c>
      <c r="AJ534" s="147">
        <v>2037.457212085395</v>
      </c>
      <c r="AK534" s="147">
        <v>2057.8472863988013</v>
      </c>
      <c r="AL534" s="147">
        <v>2079.0680861327692</v>
      </c>
      <c r="AM534" s="147">
        <v>2101.0264038788505</v>
      </c>
      <c r="AN534" s="147">
        <v>2123.6385836641698</v>
      </c>
      <c r="AO534" s="147">
        <v>2146.830186910543</v>
      </c>
      <c r="AP534" s="146">
        <v>2170.5356794235286</v>
      </c>
    </row>
    <row r="535" spans="2:42" x14ac:dyDescent="0.35">
      <c r="B535" s="128"/>
      <c r="C535" s="128" t="s">
        <v>2297</v>
      </c>
      <c r="D535" s="146">
        <v>0</v>
      </c>
      <c r="E535" s="147">
        <v>0</v>
      </c>
      <c r="F535" s="147">
        <v>0</v>
      </c>
      <c r="G535" s="147">
        <v>0</v>
      </c>
      <c r="H535" s="147">
        <v>0</v>
      </c>
      <c r="I535" s="147">
        <v>0.67236868975761099</v>
      </c>
      <c r="J535" s="147">
        <v>3.280920695413021</v>
      </c>
      <c r="K535" s="147">
        <v>7.7315144917265837</v>
      </c>
      <c r="L535" s="147">
        <v>15.239717214058299</v>
      </c>
      <c r="M535" s="147">
        <v>24.693383734726734</v>
      </c>
      <c r="N535" s="147">
        <v>38.048514410346229</v>
      </c>
      <c r="O535" s="147">
        <v>53.317073430968399</v>
      </c>
      <c r="P535" s="147">
        <v>70.308511316803688</v>
      </c>
      <c r="Q535" s="147">
        <v>86.53840669150506</v>
      </c>
      <c r="R535" s="148">
        <v>101.57498013810917</v>
      </c>
      <c r="S535" s="147">
        <v>115.44318602849735</v>
      </c>
      <c r="T535" s="147">
        <v>128.16663248691191</v>
      </c>
      <c r="U535" s="147">
        <v>139.76762112265203</v>
      </c>
      <c r="V535" s="147">
        <v>150.26718510307478</v>
      </c>
      <c r="W535" s="147">
        <v>159.68512562315934</v>
      </c>
      <c r="X535" s="147">
        <v>168.04004682573805</v>
      </c>
      <c r="Y535" s="147">
        <v>175.34938922442316</v>
      </c>
      <c r="Z535" s="147">
        <v>181.6294616792508</v>
      </c>
      <c r="AA535" s="147">
        <v>186.8954719731334</v>
      </c>
      <c r="AB535" s="147">
        <v>191.16155603534847</v>
      </c>
      <c r="AC535" s="147">
        <v>194.47619368226842</v>
      </c>
      <c r="AD535" s="147">
        <v>196.95448337277062</v>
      </c>
      <c r="AE535" s="147">
        <v>198.70890945432009</v>
      </c>
      <c r="AF535" s="147">
        <v>199.91846049684841</v>
      </c>
      <c r="AG535" s="147">
        <v>200.70994147795028</v>
      </c>
      <c r="AH535" s="147">
        <v>201.36433997395648</v>
      </c>
      <c r="AI535" s="147">
        <v>202.01797317643786</v>
      </c>
      <c r="AJ535" s="147">
        <v>202.80236588291197</v>
      </c>
      <c r="AK535" s="147">
        <v>203.72356363562918</v>
      </c>
      <c r="AL535" s="147">
        <v>204.765654899011</v>
      </c>
      <c r="AM535" s="147">
        <v>205.91399020292801</v>
      </c>
      <c r="AN535" s="147">
        <v>207.15513068315099</v>
      </c>
      <c r="AO535" s="147">
        <v>208.47679945054568</v>
      </c>
      <c r="AP535" s="146">
        <v>209.86783567456578</v>
      </c>
    </row>
    <row r="536" spans="2:42" x14ac:dyDescent="0.35">
      <c r="B536" s="128"/>
      <c r="C536" s="128" t="s">
        <v>2298</v>
      </c>
      <c r="D536" s="146">
        <v>0</v>
      </c>
      <c r="E536" s="147">
        <v>0</v>
      </c>
      <c r="F536" s="147">
        <v>0</v>
      </c>
      <c r="G536" s="147">
        <v>0</v>
      </c>
      <c r="H536" s="147">
        <v>0</v>
      </c>
      <c r="I536" s="147">
        <v>103.37408900176013</v>
      </c>
      <c r="J536" s="147">
        <v>246.36612250589843</v>
      </c>
      <c r="K536" s="147">
        <v>408.86012904046009</v>
      </c>
      <c r="L536" s="147">
        <v>588.8042559759308</v>
      </c>
      <c r="M536" s="147">
        <v>763.73594627209218</v>
      </c>
      <c r="N536" s="147">
        <v>925.9888850671025</v>
      </c>
      <c r="O536" s="147">
        <v>1075.8477272700452</v>
      </c>
      <c r="P536" s="147">
        <v>1213.5826737736782</v>
      </c>
      <c r="Q536" s="147">
        <v>1339.4499122814436</v>
      </c>
      <c r="R536" s="148">
        <v>1453.6920401081161</v>
      </c>
      <c r="S536" s="147">
        <v>1556.5384695724904</v>
      </c>
      <c r="T536" s="147">
        <v>1648.2058165770093</v>
      </c>
      <c r="U536" s="147">
        <v>1728.8982729465629</v>
      </c>
      <c r="V536" s="147">
        <v>1798.8079630768279</v>
      </c>
      <c r="W536" s="147">
        <v>1858.115285421452</v>
      </c>
      <c r="X536" s="147">
        <v>1906.9892393270443</v>
      </c>
      <c r="Y536" s="147">
        <v>1945.5877377053478</v>
      </c>
      <c r="Z536" s="147">
        <v>1974.0579060130369</v>
      </c>
      <c r="AA536" s="147">
        <v>1992.5363679913787</v>
      </c>
      <c r="AB536" s="147">
        <v>2001.1495186003685</v>
      </c>
      <c r="AC536" s="147">
        <v>2005.4545260914119</v>
      </c>
      <c r="AD536" s="147">
        <v>2007.8343943284706</v>
      </c>
      <c r="AE536" s="147">
        <v>2009.7131940338404</v>
      </c>
      <c r="AF536" s="147">
        <v>2012.4595990713181</v>
      </c>
      <c r="AG536" s="147">
        <v>2016.3128917499191</v>
      </c>
      <c r="AH536" s="147">
        <v>2021.3111911178478</v>
      </c>
      <c r="AI536" s="147">
        <v>2027.3048488047468</v>
      </c>
      <c r="AJ536" s="147">
        <v>2034.1570726262576</v>
      </c>
      <c r="AK536" s="147">
        <v>2041.7434017512185</v>
      </c>
      <c r="AL536" s="147">
        <v>2049.95121095081</v>
      </c>
      <c r="AM536" s="147">
        <v>2058.6792427452633</v>
      </c>
      <c r="AN536" s="147">
        <v>2067.8371663182379</v>
      </c>
      <c r="AO536" s="147">
        <v>2077.3451621211871</v>
      </c>
      <c r="AP536" s="146">
        <v>2087.1335311401758</v>
      </c>
    </row>
    <row r="537" spans="2:42" x14ac:dyDescent="0.35">
      <c r="B537" s="128"/>
      <c r="C537" s="128" t="s">
        <v>2299</v>
      </c>
      <c r="D537" s="146">
        <v>0</v>
      </c>
      <c r="E537" s="147">
        <v>0</v>
      </c>
      <c r="F537" s="147">
        <v>0</v>
      </c>
      <c r="G537" s="147">
        <v>0</v>
      </c>
      <c r="H537" s="147">
        <v>0</v>
      </c>
      <c r="I537" s="147">
        <v>8.0808562635137555</v>
      </c>
      <c r="J537" s="147">
        <v>23.861391574695933</v>
      </c>
      <c r="K537" s="147">
        <v>51.856768855367932</v>
      </c>
      <c r="L537" s="147">
        <v>88.164977630805623</v>
      </c>
      <c r="M537" s="147">
        <v>140.40904857675127</v>
      </c>
      <c r="N537" s="147">
        <v>201.05088152296452</v>
      </c>
      <c r="O537" s="147">
        <v>269.37819389765025</v>
      </c>
      <c r="P537" s="147">
        <v>338.87735514023723</v>
      </c>
      <c r="Q537" s="147">
        <v>403.65188100267261</v>
      </c>
      <c r="R537" s="148">
        <v>463.79220443144857</v>
      </c>
      <c r="S537" s="147">
        <v>519.38336988929098</v>
      </c>
      <c r="T537" s="147">
        <v>570.50518292739866</v>
      </c>
      <c r="U537" s="147">
        <v>617.23235323678648</v>
      </c>
      <c r="V537" s="147">
        <v>659.6346313944324</v>
      </c>
      <c r="W537" s="147">
        <v>697.77693951153219</v>
      </c>
      <c r="X537" s="147">
        <v>731.71949598307788</v>
      </c>
      <c r="Y537" s="147">
        <v>761.51793453018081</v>
      </c>
      <c r="Z537" s="147">
        <v>787.22341771901733</v>
      </c>
      <c r="AA537" s="147">
        <v>808.88274513301769</v>
      </c>
      <c r="AB537" s="147">
        <v>826.53845636790538</v>
      </c>
      <c r="AC537" s="147">
        <v>840.65423723682227</v>
      </c>
      <c r="AD537" s="147">
        <v>851.68309588060902</v>
      </c>
      <c r="AE537" s="147">
        <v>860.32583081482278</v>
      </c>
      <c r="AF537" s="147">
        <v>867.10231826232018</v>
      </c>
      <c r="AG537" s="147">
        <v>872.94982471868548</v>
      </c>
      <c r="AH537" s="147">
        <v>878.50943047811188</v>
      </c>
      <c r="AI537" s="147">
        <v>884.34234580718817</v>
      </c>
      <c r="AJ537" s="147">
        <v>890.68919938891599</v>
      </c>
      <c r="AK537" s="147">
        <v>897.49137083348296</v>
      </c>
      <c r="AL537" s="147">
        <v>904.69521614423013</v>
      </c>
      <c r="AM537" s="147">
        <v>912.25187482287004</v>
      </c>
      <c r="AN537" s="147">
        <v>920.11708804366867</v>
      </c>
      <c r="AO537" s="147">
        <v>928.25102746009611</v>
      </c>
      <c r="AP537" s="146">
        <v>936.61813422790078</v>
      </c>
    </row>
    <row r="538" spans="2:42" x14ac:dyDescent="0.35">
      <c r="B538" s="128"/>
      <c r="C538" s="128" t="s">
        <v>2300</v>
      </c>
      <c r="D538" s="146">
        <v>0</v>
      </c>
      <c r="E538" s="147">
        <v>0</v>
      </c>
      <c r="F538" s="147">
        <v>0</v>
      </c>
      <c r="G538" s="147">
        <v>0</v>
      </c>
      <c r="H538" s="147">
        <v>0</v>
      </c>
      <c r="I538" s="147">
        <v>46.563985618531952</v>
      </c>
      <c r="J538" s="147">
        <v>99.582126236655483</v>
      </c>
      <c r="K538" s="147">
        <v>158.48679122410988</v>
      </c>
      <c r="L538" s="147">
        <v>216.40242003394178</v>
      </c>
      <c r="M538" s="147">
        <v>270.61304418068403</v>
      </c>
      <c r="N538" s="147">
        <v>321.19111339514882</v>
      </c>
      <c r="O538" s="147">
        <v>368.20478463557833</v>
      </c>
      <c r="P538" s="147">
        <v>411.7180409388223</v>
      </c>
      <c r="Q538" s="147">
        <v>451.79080507304889</v>
      </c>
      <c r="R538" s="148">
        <v>488.47904816353673</v>
      </c>
      <c r="S538" s="147">
        <v>521.83489345641453</v>
      </c>
      <c r="T538" s="147">
        <v>551.90671537877222</v>
      </c>
      <c r="U538" s="147">
        <v>578.73923404734808</v>
      </c>
      <c r="V538" s="147">
        <v>602.37360537199982</v>
      </c>
      <c r="W538" s="147">
        <v>622.84750689437647</v>
      </c>
      <c r="X538" s="147">
        <v>640.19521949662249</v>
      </c>
      <c r="Y538" s="147">
        <v>654.44770510955323</v>
      </c>
      <c r="Z538" s="147">
        <v>665.63268054453465</v>
      </c>
      <c r="AA538" s="147">
        <v>673.77468756827716</v>
      </c>
      <c r="AB538" s="147">
        <v>678.89515933490452</v>
      </c>
      <c r="AC538" s="147">
        <v>683.46321937015216</v>
      </c>
      <c r="AD538" s="147">
        <v>687.92618630897789</v>
      </c>
      <c r="AE538" s="147">
        <v>692.71869670995511</v>
      </c>
      <c r="AF538" s="147">
        <v>697.93097481873031</v>
      </c>
      <c r="AG538" s="147">
        <v>703.51550253441144</v>
      </c>
      <c r="AH538" s="147">
        <v>709.36156882751914</v>
      </c>
      <c r="AI538" s="147">
        <v>715.43274104834654</v>
      </c>
      <c r="AJ538" s="147">
        <v>721.69620910556046</v>
      </c>
      <c r="AK538" s="147">
        <v>728.12265262875712</v>
      </c>
      <c r="AL538" s="147">
        <v>734.68611619863077</v>
      </c>
      <c r="AM538" s="147">
        <v>741.36389233323382</v>
      </c>
      <c r="AN538" s="147">
        <v>748.13641193367505</v>
      </c>
      <c r="AO538" s="147">
        <v>754.98714190689282</v>
      </c>
      <c r="AP538" s="146">
        <v>761.90248969686957</v>
      </c>
    </row>
    <row r="539" spans="2:42" x14ac:dyDescent="0.35">
      <c r="B539" s="128"/>
      <c r="C539" s="128" t="s">
        <v>2301</v>
      </c>
      <c r="D539" s="146">
        <v>0</v>
      </c>
      <c r="E539" s="147">
        <v>0</v>
      </c>
      <c r="F539" s="147">
        <v>0</v>
      </c>
      <c r="G539" s="147">
        <v>0</v>
      </c>
      <c r="H539" s="147">
        <v>0</v>
      </c>
      <c r="I539" s="147">
        <v>139.78280798988081</v>
      </c>
      <c r="J539" s="147">
        <v>298.53644048284332</v>
      </c>
      <c r="K539" s="147">
        <v>474.3260239712497</v>
      </c>
      <c r="L539" s="147">
        <v>648.11208518085209</v>
      </c>
      <c r="M539" s="147">
        <v>809.81598154752305</v>
      </c>
      <c r="N539" s="147">
        <v>959.70619861377895</v>
      </c>
      <c r="O539" s="147">
        <v>1098.0374028199756</v>
      </c>
      <c r="P539" s="147">
        <v>1225.0508594688429</v>
      </c>
      <c r="Q539" s="147">
        <v>1340.9748335042234</v>
      </c>
      <c r="R539" s="148">
        <v>1446.0249736917392</v>
      </c>
      <c r="S539" s="147">
        <v>1540.4046807667257</v>
      </c>
      <c r="T539" s="147">
        <v>1624.3054600931971</v>
      </c>
      <c r="U539" s="147">
        <v>1697.9072593567869</v>
      </c>
      <c r="V539" s="147">
        <v>1761.3787917945242</v>
      </c>
      <c r="W539" s="147">
        <v>1814.8778454449773</v>
      </c>
      <c r="X539" s="147">
        <v>1858.5515788835892</v>
      </c>
      <c r="Y539" s="147">
        <v>1892.5368038900481</v>
      </c>
      <c r="Z539" s="147">
        <v>1916.9602554771539</v>
      </c>
      <c r="AA539" s="147">
        <v>1931.9388496938702</v>
      </c>
      <c r="AB539" s="147">
        <v>1937.5799295991119</v>
      </c>
      <c r="AC539" s="147">
        <v>1941.3384896813945</v>
      </c>
      <c r="AD539" s="147">
        <v>1944.5787391069523</v>
      </c>
      <c r="AE539" s="147">
        <v>1948.6137578743069</v>
      </c>
      <c r="AF539" s="147">
        <v>1953.8055759464648</v>
      </c>
      <c r="AG539" s="147">
        <v>1960.0031143532419</v>
      </c>
      <c r="AH539" s="147">
        <v>1967.1544563299738</v>
      </c>
      <c r="AI539" s="147">
        <v>1975.1285026450257</v>
      </c>
      <c r="AJ539" s="147">
        <v>1983.8059598905286</v>
      </c>
      <c r="AK539" s="147">
        <v>1993.0788691032528</v>
      </c>
      <c r="AL539" s="147">
        <v>2002.8501610377102</v>
      </c>
      <c r="AM539" s="147">
        <v>2013.033237016251</v>
      </c>
      <c r="AN539" s="147">
        <v>2023.5515743307426</v>
      </c>
      <c r="AO539" s="147">
        <v>2034.3383552182186</v>
      </c>
      <c r="AP539" s="146">
        <v>2045.3361184787409</v>
      </c>
    </row>
    <row r="540" spans="2:42" x14ac:dyDescent="0.35">
      <c r="B540" s="128"/>
      <c r="C540" s="128" t="s">
        <v>2302</v>
      </c>
      <c r="D540" s="146">
        <v>0</v>
      </c>
      <c r="E540" s="147">
        <v>0</v>
      </c>
      <c r="F540" s="147">
        <v>0</v>
      </c>
      <c r="G540" s="147">
        <v>0</v>
      </c>
      <c r="H540" s="147">
        <v>0</v>
      </c>
      <c r="I540" s="147">
        <v>4.6832789898779863</v>
      </c>
      <c r="J540" s="147">
        <v>10.312023181275205</v>
      </c>
      <c r="K540" s="147">
        <v>17.972961230624954</v>
      </c>
      <c r="L540" s="147">
        <v>26.530043265191502</v>
      </c>
      <c r="M540" s="147">
        <v>35.424541518523668</v>
      </c>
      <c r="N540" s="147">
        <v>43.664133568675993</v>
      </c>
      <c r="O540" s="147">
        <v>51.264396309739233</v>
      </c>
      <c r="P540" s="147">
        <v>58.240153328692507</v>
      </c>
      <c r="Q540" s="147">
        <v>64.605498496805424</v>
      </c>
      <c r="R540" s="148">
        <v>70.373818612440402</v>
      </c>
      <c r="S540" s="147">
        <v>75.557815128108928</v>
      </c>
      <c r="T540" s="147">
        <v>80.169524993393921</v>
      </c>
      <c r="U540" s="147">
        <v>84.220340644152984</v>
      </c>
      <c r="V540" s="147">
        <v>87.721029167263424</v>
      </c>
      <c r="W540" s="147">
        <v>90.681750669056413</v>
      </c>
      <c r="X540" s="147">
        <v>93.112075874515611</v>
      </c>
      <c r="Y540" s="147">
        <v>95.021002983279715</v>
      </c>
      <c r="Z540" s="147">
        <v>96.416973807491061</v>
      </c>
      <c r="AA540" s="147">
        <v>97.307889215569915</v>
      </c>
      <c r="AB540" s="147">
        <v>97.701123905065828</v>
      </c>
      <c r="AC540" s="147">
        <v>97.850028894731196</v>
      </c>
      <c r="AD540" s="147">
        <v>97.819389137607459</v>
      </c>
      <c r="AE540" s="147">
        <v>97.73319586266048</v>
      </c>
      <c r="AF540" s="147">
        <v>97.660943532694816</v>
      </c>
      <c r="AG540" s="147">
        <v>97.645311219176079</v>
      </c>
      <c r="AH540" s="147">
        <v>97.67860197087893</v>
      </c>
      <c r="AI540" s="147">
        <v>97.753631377179815</v>
      </c>
      <c r="AJ540" s="147">
        <v>97.863866119225378</v>
      </c>
      <c r="AK540" s="147">
        <v>98.003396828713235</v>
      </c>
      <c r="AL540" s="147">
        <v>98.16691244390168</v>
      </c>
      <c r="AM540" s="147">
        <v>98.349676001087332</v>
      </c>
      <c r="AN540" s="147">
        <v>98.547501802619664</v>
      </c>
      <c r="AO540" s="147">
        <v>98.756733905238207</v>
      </c>
      <c r="AP540" s="146">
        <v>98.974225875120709</v>
      </c>
    </row>
    <row r="541" spans="2:42" x14ac:dyDescent="0.35">
      <c r="B541" s="128"/>
      <c r="C541" s="128" t="s">
        <v>2303</v>
      </c>
      <c r="D541" s="146">
        <v>0</v>
      </c>
      <c r="E541" s="147">
        <v>0</v>
      </c>
      <c r="F541" s="147">
        <v>0</v>
      </c>
      <c r="G541" s="147">
        <v>0</v>
      </c>
      <c r="H541" s="147">
        <v>0</v>
      </c>
      <c r="I541" s="147">
        <v>17.818616434720624</v>
      </c>
      <c r="J541" s="147">
        <v>51.264100225459082</v>
      </c>
      <c r="K541" s="147">
        <v>96.01443374937746</v>
      </c>
      <c r="L541" s="147">
        <v>151.43171812498903</v>
      </c>
      <c r="M541" s="147">
        <v>229.124173438414</v>
      </c>
      <c r="N541" s="147">
        <v>317.57842196602797</v>
      </c>
      <c r="O541" s="147">
        <v>413.16694086762993</v>
      </c>
      <c r="P541" s="147">
        <v>502.6629585634679</v>
      </c>
      <c r="Q541" s="147">
        <v>586.1774598982671</v>
      </c>
      <c r="R541" s="148">
        <v>663.81435364723188</v>
      </c>
      <c r="S541" s="147">
        <v>735.67065964994117</v>
      </c>
      <c r="T541" s="147">
        <v>801.8366874778485</v>
      </c>
      <c r="U541" s="147">
        <v>862.39620690931645</v>
      </c>
      <c r="V541" s="147">
        <v>917.42661047531021</v>
      </c>
      <c r="W541" s="147">
        <v>966.99906832845545</v>
      </c>
      <c r="X541" s="147">
        <v>1011.1786756781026</v>
      </c>
      <c r="Y541" s="147">
        <v>1050.0245930243343</v>
      </c>
      <c r="Z541" s="147">
        <v>1083.5901794144747</v>
      </c>
      <c r="AA541" s="147">
        <v>1111.9231189366171</v>
      </c>
      <c r="AB541" s="147">
        <v>1135.0655406559513</v>
      </c>
      <c r="AC541" s="147">
        <v>1153.9919541088432</v>
      </c>
      <c r="AD541" s="147">
        <v>1169.5858443643756</v>
      </c>
      <c r="AE541" s="147">
        <v>1182.5332322015677</v>
      </c>
      <c r="AF541" s="147">
        <v>1193.5077831419378</v>
      </c>
      <c r="AG541" s="147">
        <v>1203.8162881396192</v>
      </c>
      <c r="AH541" s="147">
        <v>1214.2456298008694</v>
      </c>
      <c r="AI541" s="147">
        <v>1225.3912184979833</v>
      </c>
      <c r="AJ541" s="147">
        <v>1237.1772773025912</v>
      </c>
      <c r="AK541" s="147">
        <v>1249.5345377263118</v>
      </c>
      <c r="AL541" s="147">
        <v>1262.3999944588757</v>
      </c>
      <c r="AM541" s="147">
        <v>1275.7166745059551</v>
      </c>
      <c r="AN541" s="147">
        <v>1289.4334201692902</v>
      </c>
      <c r="AO541" s="147">
        <v>1303.5046853380952</v>
      </c>
      <c r="AP541" s="146">
        <v>1317.8903445861004</v>
      </c>
    </row>
    <row r="542" spans="2:42" x14ac:dyDescent="0.35">
      <c r="B542" s="128"/>
      <c r="C542" s="128" t="s">
        <v>2304</v>
      </c>
      <c r="D542" s="146">
        <v>0</v>
      </c>
      <c r="E542" s="147">
        <v>0</v>
      </c>
      <c r="F542" s="147">
        <v>0</v>
      </c>
      <c r="G542" s="147">
        <v>0</v>
      </c>
      <c r="H542" s="147">
        <v>0</v>
      </c>
      <c r="I542" s="147">
        <v>0.99293169044069274</v>
      </c>
      <c r="J542" s="147">
        <v>3.5071979818145986</v>
      </c>
      <c r="K542" s="147">
        <v>8.2941068719884505</v>
      </c>
      <c r="L542" s="147">
        <v>14.709626905100119</v>
      </c>
      <c r="M542" s="147">
        <v>22.640993968118693</v>
      </c>
      <c r="N542" s="147">
        <v>33.734035980085004</v>
      </c>
      <c r="O542" s="147">
        <v>46.307416905521542</v>
      </c>
      <c r="P542" s="147">
        <v>59.914067861364614</v>
      </c>
      <c r="Q542" s="147">
        <v>72.555496963349199</v>
      </c>
      <c r="R542" s="148">
        <v>84.252358389190093</v>
      </c>
      <c r="S542" s="147">
        <v>95.024210812025643</v>
      </c>
      <c r="T542" s="147">
        <v>104.88955001049757</v>
      </c>
      <c r="U542" s="147">
        <v>113.86584012411124</v>
      </c>
      <c r="V542" s="147">
        <v>121.96954359993806</v>
      </c>
      <c r="W542" s="147">
        <v>129.21614987496085</v>
      </c>
      <c r="X542" s="147">
        <v>135.62020283666629</v>
      </c>
      <c r="Y542" s="147">
        <v>141.19532710285162</v>
      </c>
      <c r="Z542" s="147">
        <v>145.95425316003059</v>
      </c>
      <c r="AA542" s="147">
        <v>149.90884139830629</v>
      </c>
      <c r="AB542" s="147">
        <v>153.07010507910258</v>
      </c>
      <c r="AC542" s="147">
        <v>155.50049183339013</v>
      </c>
      <c r="AD542" s="147">
        <v>157.29110876803281</v>
      </c>
      <c r="AE542" s="147">
        <v>158.57451520405093</v>
      </c>
      <c r="AF542" s="147">
        <v>159.45372342418548</v>
      </c>
      <c r="AG542" s="147">
        <v>160.02886191911077</v>
      </c>
      <c r="AH542" s="147">
        <v>160.52758016689367</v>
      </c>
      <c r="AI542" s="147">
        <v>161.05735341685579</v>
      </c>
      <c r="AJ542" s="147">
        <v>161.70631091904349</v>
      </c>
      <c r="AK542" s="147">
        <v>162.46102904912738</v>
      </c>
      <c r="AL542" s="147">
        <v>163.30912055002315</v>
      </c>
      <c r="AM542" s="147">
        <v>164.23919187248822</v>
      </c>
      <c r="AN542" s="147">
        <v>165.24080283681053</v>
      </c>
      <c r="AO542" s="147">
        <v>166.30442852133504</v>
      </c>
      <c r="AP542" s="146">
        <v>167.4214232878883</v>
      </c>
    </row>
    <row r="543" spans="2:42" x14ac:dyDescent="0.35">
      <c r="B543" s="128"/>
      <c r="C543" s="128" t="s">
        <v>2305</v>
      </c>
      <c r="D543" s="146">
        <v>0</v>
      </c>
      <c r="E543" s="147">
        <v>0</v>
      </c>
      <c r="F543" s="147">
        <v>0</v>
      </c>
      <c r="G543" s="147">
        <v>0</v>
      </c>
      <c r="H543" s="147">
        <v>0</v>
      </c>
      <c r="I543" s="147">
        <v>19.688946957487797</v>
      </c>
      <c r="J543" s="147">
        <v>58.149233446982137</v>
      </c>
      <c r="K543" s="147">
        <v>110.48319625539452</v>
      </c>
      <c r="L543" s="147">
        <v>175.85658520357526</v>
      </c>
      <c r="M543" s="147">
        <v>267.91448842252947</v>
      </c>
      <c r="N543" s="147">
        <v>373.00460886641054</v>
      </c>
      <c r="O543" s="147">
        <v>489.75444116795859</v>
      </c>
      <c r="P543" s="147">
        <v>598.77658141209815</v>
      </c>
      <c r="Q543" s="147">
        <v>700.2219485771966</v>
      </c>
      <c r="R543" s="148">
        <v>794.23260653319142</v>
      </c>
      <c r="S543" s="147">
        <v>880.94201169420774</v>
      </c>
      <c r="T543" s="147">
        <v>960.4752499274548</v>
      </c>
      <c r="U543" s="147">
        <v>1032.9492630747361</v>
      </c>
      <c r="V543" s="147">
        <v>1098.473065429082</v>
      </c>
      <c r="W543" s="147">
        <v>1157.1479504956674</v>
      </c>
      <c r="X543" s="147">
        <v>1209.0676883533079</v>
      </c>
      <c r="Y543" s="147">
        <v>1254.318713920414</v>
      </c>
      <c r="Z543" s="147">
        <v>1292.980306417295</v>
      </c>
      <c r="AA543" s="147">
        <v>1325.1247603051472</v>
      </c>
      <c r="AB543" s="147">
        <v>1350.8175479708966</v>
      </c>
      <c r="AC543" s="147">
        <v>1371.1537347824928</v>
      </c>
      <c r="AD543" s="147">
        <v>1387.2063490880237</v>
      </c>
      <c r="AE543" s="147">
        <v>1399.8259900048267</v>
      </c>
      <c r="AF543" s="147">
        <v>1409.845017507274</v>
      </c>
      <c r="AG543" s="147">
        <v>1418.84068768727</v>
      </c>
      <c r="AH543" s="147">
        <v>1427.5568992085618</v>
      </c>
      <c r="AI543" s="147">
        <v>1436.8930824561623</v>
      </c>
      <c r="AJ543" s="147">
        <v>1446.7639421353172</v>
      </c>
      <c r="AK543" s="147">
        <v>1457.092185374624</v>
      </c>
      <c r="AL543" s="147">
        <v>1467.8082168675867</v>
      </c>
      <c r="AM543" s="147">
        <v>1478.8498519140871</v>
      </c>
      <c r="AN543" s="147">
        <v>1490.1620466572708</v>
      </c>
      <c r="AO543" s="147">
        <v>1501.6966448445341</v>
      </c>
      <c r="AP543" s="146">
        <v>1513.4121404731388</v>
      </c>
    </row>
    <row r="544" spans="2:42" x14ac:dyDescent="0.35">
      <c r="B544" s="128"/>
      <c r="C544" s="128" t="s">
        <v>2306</v>
      </c>
      <c r="D544" s="146">
        <v>0</v>
      </c>
      <c r="E544" s="147">
        <v>0</v>
      </c>
      <c r="F544" s="147">
        <v>0</v>
      </c>
      <c r="G544" s="147">
        <v>0</v>
      </c>
      <c r="H544" s="147">
        <v>0</v>
      </c>
      <c r="I544" s="147">
        <v>44.687068095628909</v>
      </c>
      <c r="J544" s="147">
        <v>137.07123828949238</v>
      </c>
      <c r="K544" s="147">
        <v>303.99567152786574</v>
      </c>
      <c r="L544" s="147">
        <v>522.53925089113056</v>
      </c>
      <c r="M544" s="147">
        <v>789.43017257172426</v>
      </c>
      <c r="N544" s="147">
        <v>1160.504196655826</v>
      </c>
      <c r="O544" s="147">
        <v>1579.5152941634371</v>
      </c>
      <c r="P544" s="147">
        <v>2013.5233195155247</v>
      </c>
      <c r="Q544" s="147">
        <v>2418.3853587504918</v>
      </c>
      <c r="R544" s="148">
        <v>2794.659505220508</v>
      </c>
      <c r="S544" s="147">
        <v>3142.870563540449</v>
      </c>
      <c r="T544" s="147">
        <v>3463.5109725614034</v>
      </c>
      <c r="U544" s="147">
        <v>3757.0416880682483</v>
      </c>
      <c r="V544" s="147">
        <v>4023.8930265327235</v>
      </c>
      <c r="W544" s="147">
        <v>4264.4654712017091</v>
      </c>
      <c r="X544" s="147">
        <v>4479.1304417504198</v>
      </c>
      <c r="Y544" s="147">
        <v>4668.2310286820784</v>
      </c>
      <c r="Z544" s="147">
        <v>4832.0826936090443</v>
      </c>
      <c r="AA544" s="147">
        <v>4970.9739365056394</v>
      </c>
      <c r="AB544" s="147">
        <v>5085.1669309794916</v>
      </c>
      <c r="AC544" s="147">
        <v>5177.2500795188607</v>
      </c>
      <c r="AD544" s="147">
        <v>5250.0194555879925</v>
      </c>
      <c r="AE544" s="147">
        <v>5307.7459910556054</v>
      </c>
      <c r="AF544" s="147">
        <v>5353.6416481970864</v>
      </c>
      <c r="AG544" s="147">
        <v>5390.8455784844436</v>
      </c>
      <c r="AH544" s="147">
        <v>5426.0613906846556</v>
      </c>
      <c r="AI544" s="147">
        <v>5462.7551575378366</v>
      </c>
      <c r="AJ544" s="147">
        <v>5502.7964766129335</v>
      </c>
      <c r="AK544" s="147">
        <v>5545.8144396944763</v>
      </c>
      <c r="AL544" s="147">
        <v>5591.4690065748437</v>
      </c>
      <c r="AM544" s="147">
        <v>5639.4498033603422</v>
      </c>
      <c r="AN544" s="147">
        <v>5689.4749893851285</v>
      </c>
      <c r="AO544" s="147">
        <v>5741.2901900257466</v>
      </c>
      <c r="AP544" s="146">
        <v>5794.6674928355205</v>
      </c>
    </row>
    <row r="545" spans="2:43" x14ac:dyDescent="0.35">
      <c r="B545" s="128"/>
      <c r="C545" s="128" t="s">
        <v>2307</v>
      </c>
      <c r="D545" s="146">
        <v>0</v>
      </c>
      <c r="E545" s="147">
        <v>0</v>
      </c>
      <c r="F545" s="147">
        <v>0</v>
      </c>
      <c r="G545" s="147">
        <v>0</v>
      </c>
      <c r="H545" s="147">
        <v>0</v>
      </c>
      <c r="I545" s="147">
        <v>17.153173207556446</v>
      </c>
      <c r="J545" s="147">
        <v>38.325121668729636</v>
      </c>
      <c r="K545" s="147">
        <v>67.737818947419342</v>
      </c>
      <c r="L545" s="147">
        <v>101.17658812637463</v>
      </c>
      <c r="M545" s="147">
        <v>138.12489670815387</v>
      </c>
      <c r="N545" s="147">
        <v>172.71154822440502</v>
      </c>
      <c r="O545" s="147">
        <v>204.98238637824608</v>
      </c>
      <c r="P545" s="147">
        <v>234.98052273711946</v>
      </c>
      <c r="Q545" s="147">
        <v>262.74641215362902</v>
      </c>
      <c r="R545" s="148">
        <v>288.31792488103321</v>
      </c>
      <c r="S545" s="147">
        <v>311.73041549234995</v>
      </c>
      <c r="T545" s="147">
        <v>333.01678870778545</v>
      </c>
      <c r="U545" s="147">
        <v>352.20756223110078</v>
      </c>
      <c r="V545" s="147">
        <v>369.33092669158179</v>
      </c>
      <c r="W545" s="147">
        <v>384.41280278446089</v>
      </c>
      <c r="X545" s="147">
        <v>397.47689569896272</v>
      </c>
      <c r="Y545" s="147">
        <v>408.5447469195949</v>
      </c>
      <c r="Z545" s="147">
        <v>417.63578348287513</v>
      </c>
      <c r="AA545" s="147">
        <v>424.76736476837937</v>
      </c>
      <c r="AB545" s="147">
        <v>429.95482689980173</v>
      </c>
      <c r="AC545" s="147">
        <v>434.11432341850451</v>
      </c>
      <c r="AD545" s="147">
        <v>437.50049916666813</v>
      </c>
      <c r="AE545" s="147">
        <v>440.59847308971337</v>
      </c>
      <c r="AF545" s="147">
        <v>443.69254487946108</v>
      </c>
      <c r="AG545" s="147">
        <v>447.05086577221141</v>
      </c>
      <c r="AH545" s="147">
        <v>450.60086519936738</v>
      </c>
      <c r="AI545" s="147">
        <v>454.3171962488052</v>
      </c>
      <c r="AJ545" s="147">
        <v>458.1769070780586</v>
      </c>
      <c r="AK545" s="147">
        <v>462.15935143468914</v>
      </c>
      <c r="AL545" s="147">
        <v>466.246104513234</v>
      </c>
      <c r="AM545" s="147">
        <v>470.42088394117883</v>
      </c>
      <c r="AN545" s="147">
        <v>474.66947569625546</v>
      </c>
      <c r="AO545" s="147">
        <v>478.97966476681665</v>
      </c>
      <c r="AP545" s="146">
        <v>483.34117037612521</v>
      </c>
    </row>
    <row r="546" spans="2:43" x14ac:dyDescent="0.35">
      <c r="B546" s="128"/>
      <c r="C546" s="128" t="s">
        <v>2308</v>
      </c>
      <c r="D546" s="146">
        <v>0</v>
      </c>
      <c r="E546" s="147">
        <v>0</v>
      </c>
      <c r="F546" s="147">
        <v>0</v>
      </c>
      <c r="G546" s="147">
        <v>0</v>
      </c>
      <c r="H546" s="147">
        <v>0</v>
      </c>
      <c r="I546" s="147">
        <v>7.7654490610955769</v>
      </c>
      <c r="J546" s="147">
        <v>15.022742347672239</v>
      </c>
      <c r="K546" s="147">
        <v>21.78477366218489</v>
      </c>
      <c r="L546" s="147">
        <v>28.063840339858032</v>
      </c>
      <c r="M546" s="147">
        <v>33.871662370878056</v>
      </c>
      <c r="N546" s="147">
        <v>39.219400764848366</v>
      </c>
      <c r="O546" s="147">
        <v>44.117675183969915</v>
      </c>
      <c r="P546" s="147">
        <v>48.576580870414446</v>
      </c>
      <c r="Q546" s="147">
        <v>52.605704892398471</v>
      </c>
      <c r="R546" s="148">
        <v>56.214141732541179</v>
      </c>
      <c r="S546" s="147">
        <v>59.410508241197924</v>
      </c>
      <c r="T546" s="147">
        <v>62.202957976600935</v>
      </c>
      <c r="U546" s="147">
        <v>64.599194952810961</v>
      </c>
      <c r="V546" s="147">
        <v>66.606486815683027</v>
      </c>
      <c r="W546" s="147">
        <v>68.231677466280658</v>
      </c>
      <c r="X546" s="147">
        <v>69.481199150427955</v>
      </c>
      <c r="Y546" s="147">
        <v>70.361084032373981</v>
      </c>
      <c r="Z546" s="147">
        <v>70.876975269851926</v>
      </c>
      <c r="AA546" s="147">
        <v>71.034137607148963</v>
      </c>
      <c r="AB546" s="147">
        <v>70.837467502160635</v>
      </c>
      <c r="AC546" s="147">
        <v>70.700210648102939</v>
      </c>
      <c r="AD546" s="147">
        <v>70.615190804138336</v>
      </c>
      <c r="AE546" s="147">
        <v>70.575787455697068</v>
      </c>
      <c r="AF546" s="147">
        <v>70.575911633816389</v>
      </c>
      <c r="AG546" s="147">
        <v>70.609983006815952</v>
      </c>
      <c r="AH546" s="147">
        <v>70.673022060241436</v>
      </c>
      <c r="AI546" s="147">
        <v>70.760394637375882</v>
      </c>
      <c r="AJ546" s="147">
        <v>70.867913780199302</v>
      </c>
      <c r="AK546" s="147">
        <v>70.991821392857375</v>
      </c>
      <c r="AL546" s="147">
        <v>71.128770934419052</v>
      </c>
      <c r="AM546" s="147">
        <v>71.275811098701993</v>
      </c>
      <c r="AN546" s="147">
        <v>71.430370440889845</v>
      </c>
      <c r="AO546" s="147">
        <v>71.590242912534379</v>
      </c>
      <c r="AP546" s="146">
        <v>71.753574268326318</v>
      </c>
    </row>
    <row r="547" spans="2:43" x14ac:dyDescent="0.35">
      <c r="B547" s="128"/>
      <c r="C547" s="128" t="s">
        <v>2309</v>
      </c>
      <c r="D547" s="146">
        <v>0</v>
      </c>
      <c r="E547" s="147">
        <v>0</v>
      </c>
      <c r="F547" s="147">
        <v>0</v>
      </c>
      <c r="G547" s="147">
        <v>0</v>
      </c>
      <c r="H547" s="147">
        <v>0</v>
      </c>
      <c r="I547" s="147">
        <v>1.9476561765360105</v>
      </c>
      <c r="J547" s="147">
        <v>18.636791325401589</v>
      </c>
      <c r="K547" s="147">
        <v>49.542445297133945</v>
      </c>
      <c r="L547" s="147">
        <v>103.48016503750426</v>
      </c>
      <c r="M547" s="147">
        <v>172.89321269888686</v>
      </c>
      <c r="N547" s="147">
        <v>272.44175408840903</v>
      </c>
      <c r="O547" s="147">
        <v>387.78144246192664</v>
      </c>
      <c r="P547" s="147">
        <v>517.66095920271493</v>
      </c>
      <c r="Q547" s="147">
        <v>647.28231803913945</v>
      </c>
      <c r="R547" s="148">
        <v>768.43202253909328</v>
      </c>
      <c r="S547" s="147">
        <v>881.2606537023845</v>
      </c>
      <c r="T547" s="147">
        <v>985.90899644343995</v>
      </c>
      <c r="U547" s="147">
        <v>1082.5082960552634</v>
      </c>
      <c r="V547" s="147">
        <v>1171.1805029895804</v>
      </c>
      <c r="W547" s="147">
        <v>1252.0385063297695</v>
      </c>
      <c r="X547" s="147">
        <v>1325.1863563182783</v>
      </c>
      <c r="Y547" s="147">
        <v>1390.7194762858737</v>
      </c>
      <c r="Z547" s="147">
        <v>1448.7248643162004</v>
      </c>
      <c r="AA547" s="147">
        <v>1499.2812849657462</v>
      </c>
      <c r="AB547" s="147">
        <v>1542.4594513463906</v>
      </c>
      <c r="AC547" s="147">
        <v>1578.4247060850585</v>
      </c>
      <c r="AD547" s="147">
        <v>1608.0112783750565</v>
      </c>
      <c r="AE547" s="147">
        <v>1632.0430659485214</v>
      </c>
      <c r="AF547" s="147">
        <v>1651.8269194868276</v>
      </c>
      <c r="AG547" s="147">
        <v>1668.3186031504981</v>
      </c>
      <c r="AH547" s="147">
        <v>1683.3159112711089</v>
      </c>
      <c r="AI547" s="147">
        <v>1697.8946664100922</v>
      </c>
      <c r="AJ547" s="147">
        <v>1713.1061263050149</v>
      </c>
      <c r="AK547" s="147">
        <v>1729.2648809432283</v>
      </c>
      <c r="AL547" s="147">
        <v>1746.2694036796815</v>
      </c>
      <c r="AM547" s="147">
        <v>1764.0271213540802</v>
      </c>
      <c r="AN547" s="147">
        <v>1782.4540806806833</v>
      </c>
      <c r="AO547" s="147">
        <v>1801.4746344390935</v>
      </c>
      <c r="AP547" s="146">
        <v>1821.0211467030804</v>
      </c>
    </row>
    <row r="548" spans="2:43" x14ac:dyDescent="0.35">
      <c r="B548" s="128"/>
      <c r="C548" s="128" t="s">
        <v>2310</v>
      </c>
      <c r="D548" s="146">
        <v>0</v>
      </c>
      <c r="E548" s="147">
        <v>0</v>
      </c>
      <c r="F548" s="147">
        <v>0</v>
      </c>
      <c r="G548" s="147">
        <v>0</v>
      </c>
      <c r="H548" s="147">
        <v>0</v>
      </c>
      <c r="I548" s="147">
        <v>66.870053778471814</v>
      </c>
      <c r="J548" s="147">
        <v>159.11538779809194</v>
      </c>
      <c r="K548" s="147">
        <v>263.93793575175982</v>
      </c>
      <c r="L548" s="147">
        <v>380.21728909432397</v>
      </c>
      <c r="M548" s="147">
        <v>490.67103970124026</v>
      </c>
      <c r="N548" s="147">
        <v>593.87798082016775</v>
      </c>
      <c r="O548" s="147">
        <v>689.97601518420311</v>
      </c>
      <c r="P548" s="147">
        <v>779.09469533048309</v>
      </c>
      <c r="Q548" s="147">
        <v>861.35545226373017</v>
      </c>
      <c r="R548" s="148">
        <v>936.8718140443965</v>
      </c>
      <c r="S548" s="147">
        <v>1005.7496146325424</v>
      </c>
      <c r="T548" s="147">
        <v>1068.0871933056621</v>
      </c>
      <c r="U548" s="147">
        <v>1123.9755849561952</v>
      </c>
      <c r="V548" s="147">
        <v>1173.498701562429</v>
      </c>
      <c r="W548" s="147">
        <v>1216.7335051148859</v>
      </c>
      <c r="X548" s="147">
        <v>1253.7501722690931</v>
      </c>
      <c r="Y548" s="147">
        <v>1284.6122509848024</v>
      </c>
      <c r="Z548" s="147">
        <v>1309.3768094013001</v>
      </c>
      <c r="AA548" s="147">
        <v>1328.0945771883733</v>
      </c>
      <c r="AB548" s="147">
        <v>1340.810079602757</v>
      </c>
      <c r="AC548" s="147">
        <v>1351.0812409851681</v>
      </c>
      <c r="AD548" s="147">
        <v>1360.3997376830089</v>
      </c>
      <c r="AE548" s="147">
        <v>1369.6480131593753</v>
      </c>
      <c r="AF548" s="147">
        <v>1379.6837005676377</v>
      </c>
      <c r="AG548" s="147">
        <v>1390.4895185326272</v>
      </c>
      <c r="AH548" s="147">
        <v>1401.843858456039</v>
      </c>
      <c r="AI548" s="147">
        <v>1413.671956007526</v>
      </c>
      <c r="AJ548" s="147">
        <v>1425.9063234674143</v>
      </c>
      <c r="AK548" s="147">
        <v>1438.4864808084599</v>
      </c>
      <c r="AL548" s="147">
        <v>1451.3587029868941</v>
      </c>
      <c r="AM548" s="147">
        <v>1464.4757828149739</v>
      </c>
      <c r="AN548" s="147">
        <v>1477.7968088171583</v>
      </c>
      <c r="AO548" s="147">
        <v>1491.2869575007446</v>
      </c>
      <c r="AP548" s="146">
        <v>1504.9172994993617</v>
      </c>
    </row>
    <row r="549" spans="2:43" x14ac:dyDescent="0.35">
      <c r="B549" s="128"/>
      <c r="C549" s="128" t="s">
        <v>2311</v>
      </c>
      <c r="D549" s="146">
        <v>0</v>
      </c>
      <c r="E549" s="147">
        <v>0</v>
      </c>
      <c r="F549" s="147">
        <v>0</v>
      </c>
      <c r="G549" s="147">
        <v>0</v>
      </c>
      <c r="H549" s="147">
        <v>0</v>
      </c>
      <c r="I549" s="147">
        <v>3.5503410020831216</v>
      </c>
      <c r="J549" s="147">
        <v>11.016268764740152</v>
      </c>
      <c r="K549" s="147">
        <v>24.529036894972137</v>
      </c>
      <c r="L549" s="147">
        <v>42.188846775382906</v>
      </c>
      <c r="M549" s="147">
        <v>63.685023900769629</v>
      </c>
      <c r="N549" s="147">
        <v>93.453581195160311</v>
      </c>
      <c r="O549" s="147">
        <v>126.91384322307276</v>
      </c>
      <c r="P549" s="147">
        <v>161.58308917805599</v>
      </c>
      <c r="Q549" s="147">
        <v>193.70962046702576</v>
      </c>
      <c r="R549" s="148">
        <v>223.34964707683537</v>
      </c>
      <c r="S549" s="147">
        <v>250.55649294656854</v>
      </c>
      <c r="T549" s="147">
        <v>275.38068349011843</v>
      </c>
      <c r="U549" s="147">
        <v>297.8700295268809</v>
      </c>
      <c r="V549" s="147">
        <v>318.06970774353636</v>
      </c>
      <c r="W549" s="147">
        <v>336.0223378052097</v>
      </c>
      <c r="X549" s="147">
        <v>351.76805622979117</v>
      </c>
      <c r="Y549" s="147">
        <v>365.34458713484128</v>
      </c>
      <c r="Z549" s="147">
        <v>376.7873099623157</v>
      </c>
      <c r="AA549" s="147">
        <v>386.12932428228811</v>
      </c>
      <c r="AB549" s="147">
        <v>393.40151177295365</v>
      </c>
      <c r="AC549" s="147">
        <v>398.81945552316722</v>
      </c>
      <c r="AD549" s="147">
        <v>402.62177072865944</v>
      </c>
      <c r="AE549" s="147">
        <v>405.16429107627937</v>
      </c>
      <c r="AF549" s="147">
        <v>406.71476469737405</v>
      </c>
      <c r="AG549" s="147">
        <v>407.53253809944795</v>
      </c>
      <c r="AH549" s="147">
        <v>408.15671269575881</v>
      </c>
      <c r="AI549" s="147">
        <v>408.86652321780133</v>
      </c>
      <c r="AJ549" s="147">
        <v>409.82122899244257</v>
      </c>
      <c r="AK549" s="147">
        <v>410.98926227792691</v>
      </c>
      <c r="AL549" s="147">
        <v>412.34171386059694</v>
      </c>
      <c r="AM549" s="147">
        <v>413.85222377106169</v>
      </c>
      <c r="AN549" s="147">
        <v>415.49687801626573</v>
      </c>
      <c r="AO549" s="147">
        <v>417.25411108184784</v>
      </c>
      <c r="AP549" s="146">
        <v>419.10461397043792</v>
      </c>
    </row>
    <row r="550" spans="2:43" x14ac:dyDescent="0.35">
      <c r="B550" s="128"/>
      <c r="C550" s="128" t="s">
        <v>2312</v>
      </c>
      <c r="D550" s="146">
        <v>0</v>
      </c>
      <c r="E550" s="147">
        <v>0</v>
      </c>
      <c r="F550" s="147">
        <v>0</v>
      </c>
      <c r="G550" s="147">
        <v>0</v>
      </c>
      <c r="H550" s="147">
        <v>0</v>
      </c>
      <c r="I550" s="147">
        <v>65.781324194750837</v>
      </c>
      <c r="J550" s="147">
        <v>140.42679639574791</v>
      </c>
      <c r="K550" s="147">
        <v>222.99018724448092</v>
      </c>
      <c r="L550" s="147">
        <v>304.75531674063501</v>
      </c>
      <c r="M550" s="147">
        <v>380.68599104600196</v>
      </c>
      <c r="N550" s="147">
        <v>450.91740053208594</v>
      </c>
      <c r="O550" s="147">
        <v>515.57804202140483</v>
      </c>
      <c r="P550" s="147">
        <v>574.78992570989431</v>
      </c>
      <c r="Q550" s="147">
        <v>628.66877370035377</v>
      </c>
      <c r="R550" s="148">
        <v>677.32421043612612</v>
      </c>
      <c r="S550" s="147">
        <v>720.85994531324275</v>
      </c>
      <c r="T550" s="147">
        <v>759.3739477386938</v>
      </c>
      <c r="U550" s="147">
        <v>792.95861489230015</v>
      </c>
      <c r="V550" s="147">
        <v>821.70093243983194</v>
      </c>
      <c r="W550" s="147">
        <v>845.68262843554714</v>
      </c>
      <c r="X550" s="147">
        <v>864.98032064318465</v>
      </c>
      <c r="Y550" s="147">
        <v>879.66565749563233</v>
      </c>
      <c r="Z550" s="147">
        <v>889.80545290499811</v>
      </c>
      <c r="AA550" s="147">
        <v>895.4618151266053</v>
      </c>
      <c r="AB550" s="147">
        <v>896.69226987252864</v>
      </c>
      <c r="AC550" s="147">
        <v>897.01205282028297</v>
      </c>
      <c r="AD550" s="147">
        <v>897.06669308265623</v>
      </c>
      <c r="AE550" s="147">
        <v>897.47559828196279</v>
      </c>
      <c r="AF550" s="147">
        <v>898.42318697586961</v>
      </c>
      <c r="AG550" s="147">
        <v>899.83719494758259</v>
      </c>
      <c r="AH550" s="147">
        <v>901.74906333255592</v>
      </c>
      <c r="AI550" s="147">
        <v>904.09268271204917</v>
      </c>
      <c r="AJ550" s="147">
        <v>906.80769015934027</v>
      </c>
      <c r="AK550" s="147">
        <v>909.83923430580785</v>
      </c>
      <c r="AL550" s="147">
        <v>913.13775343081124</v>
      </c>
      <c r="AM550" s="147">
        <v>916.65876604419543</v>
      </c>
      <c r="AN550" s="147">
        <v>920.36267345465785</v>
      </c>
      <c r="AO550" s="147">
        <v>924.21457384065673</v>
      </c>
      <c r="AP550" s="146">
        <v>928.18408736300148</v>
      </c>
    </row>
    <row r="551" spans="2:43" x14ac:dyDescent="0.35">
      <c r="B551" s="128"/>
      <c r="C551" s="128" t="s">
        <v>2313</v>
      </c>
      <c r="D551" s="146">
        <v>0</v>
      </c>
      <c r="E551" s="147">
        <v>0</v>
      </c>
      <c r="F551" s="147">
        <v>0</v>
      </c>
      <c r="G551" s="147">
        <v>0</v>
      </c>
      <c r="H551" s="147">
        <v>0</v>
      </c>
      <c r="I551" s="147">
        <v>1.5364242905835821</v>
      </c>
      <c r="J551" s="147">
        <v>5.3240711443781938</v>
      </c>
      <c r="K551" s="147">
        <v>12.512996405927586</v>
      </c>
      <c r="L551" s="147">
        <v>22.157871718235342</v>
      </c>
      <c r="M551" s="147">
        <v>34.113345650970849</v>
      </c>
      <c r="N551" s="147">
        <v>50.892021320803124</v>
      </c>
      <c r="O551" s="147">
        <v>69.985757257711654</v>
      </c>
      <c r="P551" s="147">
        <v>90.634581770004687</v>
      </c>
      <c r="Q551" s="147">
        <v>109.93096168023585</v>
      </c>
      <c r="R551" s="148">
        <v>127.90038314353281</v>
      </c>
      <c r="S551" s="147">
        <v>144.5667771162959</v>
      </c>
      <c r="T551" s="147">
        <v>159.95256178015526</v>
      </c>
      <c r="U551" s="147">
        <v>174.07868309179906</v>
      </c>
      <c r="V551" s="147">
        <v>186.9646535201791</v>
      </c>
      <c r="W551" s="147">
        <v>198.62858903019779</v>
      </c>
      <c r="X551" s="147">
        <v>209.08724436966395</v>
      </c>
      <c r="Y551" s="147">
        <v>218.35604671406287</v>
      </c>
      <c r="Z551" s="147">
        <v>226.4491277215339</v>
      </c>
      <c r="AA551" s="147">
        <v>233.37935404835898</v>
      </c>
      <c r="AB551" s="147">
        <v>239.15835637326083</v>
      </c>
      <c r="AC551" s="147">
        <v>243.87742141320894</v>
      </c>
      <c r="AD551" s="147">
        <v>247.66683249769827</v>
      </c>
      <c r="AE551" s="147">
        <v>250.72024216735662</v>
      </c>
      <c r="AF551" s="147">
        <v>253.18807921772228</v>
      </c>
      <c r="AG551" s="147">
        <v>255.21773401578534</v>
      </c>
      <c r="AH551" s="147">
        <v>257.06946074407182</v>
      </c>
      <c r="AI551" s="147">
        <v>258.90924636429133</v>
      </c>
      <c r="AJ551" s="147">
        <v>260.86948074724484</v>
      </c>
      <c r="AK551" s="147">
        <v>262.93493694308768</v>
      </c>
      <c r="AL551" s="147">
        <v>265.09179979622724</v>
      </c>
      <c r="AM551" s="147">
        <v>267.32761291306554</v>
      </c>
      <c r="AN551" s="147">
        <v>269.63122877114949</v>
      </c>
      <c r="AO551" s="147">
        <v>271.99276184729081</v>
      </c>
      <c r="AP551" s="146">
        <v>274.40354464801345</v>
      </c>
    </row>
    <row r="552" spans="2:43" ht="18" thickBot="1" x14ac:dyDescent="0.4">
      <c r="B552" s="118"/>
      <c r="C552" s="132" t="s">
        <v>2366</v>
      </c>
      <c r="D552" s="149">
        <f t="shared" ref="D552:AP552" si="4">SUM(D501:D551)</f>
        <v>0</v>
      </c>
      <c r="E552" s="150">
        <f t="shared" si="4"/>
        <v>0</v>
      </c>
      <c r="F552" s="150">
        <f t="shared" si="4"/>
        <v>0</v>
      </c>
      <c r="G552" s="150">
        <f t="shared" si="4"/>
        <v>0</v>
      </c>
      <c r="H552" s="150">
        <f t="shared" si="4"/>
        <v>0</v>
      </c>
      <c r="I552" s="150">
        <f t="shared" si="4"/>
        <v>1743.0129671989605</v>
      </c>
      <c r="J552" s="150">
        <f t="shared" si="4"/>
        <v>4074.398008098949</v>
      </c>
      <c r="K552" s="150">
        <f t="shared" si="4"/>
        <v>6938.4910214775391</v>
      </c>
      <c r="L552" s="150">
        <f t="shared" si="4"/>
        <v>10199.346312926909</v>
      </c>
      <c r="M552" s="150">
        <f t="shared" si="4"/>
        <v>13733.327058158489</v>
      </c>
      <c r="N552" s="150">
        <f t="shared" si="4"/>
        <v>17573.24760802076</v>
      </c>
      <c r="O552" s="150">
        <f t="shared" si="4"/>
        <v>21509.452657607235</v>
      </c>
      <c r="P552" s="150">
        <f t="shared" si="4"/>
        <v>25375.046277401631</v>
      </c>
      <c r="Q552" s="150">
        <f t="shared" si="4"/>
        <v>28986.400768765659</v>
      </c>
      <c r="R552" s="151">
        <f t="shared" si="4"/>
        <v>32314.930495693101</v>
      </c>
      <c r="S552" s="150">
        <f t="shared" si="4"/>
        <v>35365.807853775877</v>
      </c>
      <c r="T552" s="150">
        <f t="shared" si="4"/>
        <v>38143.88778491618</v>
      </c>
      <c r="U552" s="150">
        <f t="shared" si="4"/>
        <v>40653.716462680553</v>
      </c>
      <c r="V552" s="150">
        <f t="shared" si="4"/>
        <v>42899.539595127477</v>
      </c>
      <c r="W552" s="150">
        <f t="shared" si="4"/>
        <v>44885.310357686212</v>
      </c>
      <c r="X552" s="150">
        <f t="shared" si="4"/>
        <v>46614.696968173863</v>
      </c>
      <c r="Y552" s="150">
        <f t="shared" si="4"/>
        <v>48091.089915563745</v>
      </c>
      <c r="Z552" s="150">
        <f t="shared" si="4"/>
        <v>49317.608853661623</v>
      </c>
      <c r="AA552" s="150">
        <f t="shared" si="4"/>
        <v>50297.109170405005</v>
      </c>
      <c r="AB552" s="150">
        <f t="shared" si="4"/>
        <v>51032.188243075951</v>
      </c>
      <c r="AC552" s="150">
        <f t="shared" si="4"/>
        <v>51616.928913895725</v>
      </c>
      <c r="AD552" s="150">
        <f t="shared" si="4"/>
        <v>52087.686643394038</v>
      </c>
      <c r="AE552" s="150">
        <f t="shared" si="4"/>
        <v>52479.098815436613</v>
      </c>
      <c r="AF552" s="150">
        <f t="shared" si="4"/>
        <v>52819.860524068034</v>
      </c>
      <c r="AG552" s="150">
        <f t="shared" si="4"/>
        <v>53133.204145959389</v>
      </c>
      <c r="AH552" s="150">
        <f t="shared" si="4"/>
        <v>53447.760375691774</v>
      </c>
      <c r="AI552" s="150">
        <f t="shared" si="4"/>
        <v>53779.378944613985</v>
      </c>
      <c r="AJ552" s="150">
        <f t="shared" si="4"/>
        <v>54135.809507105056</v>
      </c>
      <c r="AK552" s="150">
        <f t="shared" si="4"/>
        <v>54515.542071216412</v>
      </c>
      <c r="AL552" s="150">
        <f t="shared" si="4"/>
        <v>54915.631081493986</v>
      </c>
      <c r="AM552" s="150">
        <f t="shared" si="4"/>
        <v>55333.41563071651</v>
      </c>
      <c r="AN552" s="150">
        <f t="shared" si="4"/>
        <v>55766.508764360558</v>
      </c>
      <c r="AO552" s="150">
        <f t="shared" si="4"/>
        <v>56212.787420603927</v>
      </c>
      <c r="AP552" s="149">
        <f t="shared" si="4"/>
        <v>56670.382981029681</v>
      </c>
    </row>
    <row r="553" spans="2:43" ht="18.75" thickTop="1" thickBot="1" x14ac:dyDescent="0.4">
      <c r="B553" s="117"/>
      <c r="C553" s="117"/>
      <c r="D553" s="122"/>
      <c r="E553" s="122"/>
      <c r="F553" s="122"/>
      <c r="G553" s="122"/>
      <c r="H553" s="122"/>
      <c r="I553" s="122"/>
      <c r="J553" s="122"/>
      <c r="K553" s="122"/>
      <c r="L553" s="122"/>
      <c r="M553" s="122"/>
      <c r="N553" s="122"/>
      <c r="O553" s="122"/>
      <c r="P553" s="122"/>
      <c r="Q553" s="122"/>
      <c r="R553" s="122"/>
      <c r="S553" s="122"/>
      <c r="T553" s="122"/>
      <c r="U553" s="122"/>
      <c r="V553" s="122"/>
      <c r="W553" s="122"/>
      <c r="X553" s="122"/>
      <c r="Y553" s="122"/>
      <c r="Z553" s="122"/>
      <c r="AA553" s="122"/>
      <c r="AB553" s="122"/>
      <c r="AC553" s="122"/>
      <c r="AD553" s="122"/>
      <c r="AE553" s="122"/>
      <c r="AF553" s="122"/>
      <c r="AG553" s="122"/>
      <c r="AH553" s="122"/>
      <c r="AI553" s="122"/>
      <c r="AJ553" s="122"/>
      <c r="AK553" s="122"/>
      <c r="AL553" s="122"/>
      <c r="AM553" s="122"/>
      <c r="AN553" s="122"/>
      <c r="AO553" s="122"/>
      <c r="AP553" s="122"/>
      <c r="AQ553" s="122"/>
    </row>
    <row r="554" spans="2:43" ht="22.5" thickTop="1" x14ac:dyDescent="0.45">
      <c r="B554" s="123" t="s">
        <v>2423</v>
      </c>
      <c r="C554" s="124"/>
      <c r="D554" s="125"/>
      <c r="E554" s="126"/>
      <c r="F554" s="126"/>
      <c r="G554" s="126"/>
      <c r="H554" s="126"/>
      <c r="I554" s="126"/>
      <c r="J554" s="126"/>
      <c r="K554" s="126"/>
      <c r="L554" s="126"/>
      <c r="M554" s="126"/>
      <c r="N554" s="126"/>
      <c r="O554" s="126"/>
      <c r="P554" s="126"/>
      <c r="Q554" s="126"/>
      <c r="R554" s="127"/>
      <c r="S554" s="126"/>
      <c r="T554" s="126"/>
      <c r="U554" s="126"/>
      <c r="V554" s="126"/>
      <c r="W554" s="126"/>
      <c r="X554" s="126"/>
      <c r="Y554" s="126"/>
      <c r="Z554" s="126"/>
      <c r="AA554" s="126"/>
      <c r="AB554" s="126"/>
      <c r="AC554" s="126"/>
      <c r="AD554" s="126"/>
      <c r="AE554" s="126"/>
      <c r="AF554" s="126"/>
      <c r="AG554" s="126"/>
      <c r="AH554" s="126"/>
      <c r="AI554" s="126"/>
      <c r="AJ554" s="126"/>
      <c r="AK554" s="126"/>
      <c r="AL554" s="126"/>
      <c r="AM554" s="126"/>
      <c r="AN554" s="126"/>
      <c r="AO554" s="126"/>
      <c r="AP554" s="125"/>
    </row>
    <row r="555" spans="2:43" x14ac:dyDescent="0.35">
      <c r="B555" s="128"/>
      <c r="C555" s="128"/>
      <c r="D555" s="111">
        <f>MainModule!AW$35</f>
        <v>0</v>
      </c>
      <c r="E555" s="112">
        <f>MainModule!AX$35</f>
        <v>0</v>
      </c>
      <c r="F555" s="112">
        <f>MainModule!AY$35</f>
        <v>0</v>
      </c>
      <c r="G555" s="112">
        <f>MainModule!AZ$35</f>
        <v>0</v>
      </c>
      <c r="H555" s="112">
        <f>MainModule!BA$35</f>
        <v>0</v>
      </c>
      <c r="I555" s="112">
        <f>MainModule!BB$35</f>
        <v>8.9093082173603122</v>
      </c>
      <c r="J555" s="112">
        <f>MainModule!BC$35</f>
        <v>25.632050112729541</v>
      </c>
      <c r="K555" s="112">
        <f>MainModule!BD$35</f>
        <v>48.00721687468873</v>
      </c>
      <c r="L555" s="112">
        <f>MainModule!BE$35</f>
        <v>75.715859062494516</v>
      </c>
      <c r="M555" s="112">
        <f>MainModule!BF$35</f>
        <v>114.562086719207</v>
      </c>
      <c r="N555" s="112">
        <f>MainModule!BG$35</f>
        <v>158.78921098301399</v>
      </c>
      <c r="O555" s="112">
        <f>MainModule!BH$35</f>
        <v>206.58347043381497</v>
      </c>
      <c r="P555" s="112">
        <f>MainModule!BI$35</f>
        <v>251.33147928173395</v>
      </c>
      <c r="Q555" s="112">
        <f>MainModule!BJ$35</f>
        <v>293.08872994913355</v>
      </c>
      <c r="R555" s="113">
        <f>MainModule!BK$35</f>
        <v>331.90717682361594</v>
      </c>
      <c r="S555" s="112">
        <f>MainModule!BL$35</f>
        <v>367.83532982497059</v>
      </c>
      <c r="T555" s="112">
        <f>MainModule!BM$35</f>
        <v>400.91834373892425</v>
      </c>
      <c r="U555" s="112">
        <f>MainModule!BN$35</f>
        <v>431.19810345465822</v>
      </c>
      <c r="V555" s="112">
        <f>MainModule!BO$35</f>
        <v>458.71330523765511</v>
      </c>
      <c r="W555" s="112">
        <f>MainModule!BP$35</f>
        <v>483.49953416422773</v>
      </c>
      <c r="X555" s="112">
        <f>MainModule!BQ$35</f>
        <v>505.58933783905132</v>
      </c>
      <c r="Y555" s="112">
        <f>MainModule!BR$35</f>
        <v>525.01229651216715</v>
      </c>
      <c r="Z555" s="112">
        <f>MainModule!BS$35</f>
        <v>541.79508970723737</v>
      </c>
      <c r="AA555" s="112">
        <f>MainModule!BT$35</f>
        <v>555.96155946830856</v>
      </c>
      <c r="AB555" s="112">
        <f>MainModule!BU$35</f>
        <v>567.53277032797564</v>
      </c>
      <c r="AC555" s="112">
        <f>MainModule!BV$35</f>
        <v>576.99597705442159</v>
      </c>
      <c r="AD555" s="112">
        <f>MainModule!BW$35</f>
        <v>584.79292218218779</v>
      </c>
      <c r="AE555" s="112">
        <f>MainModule!BX$35</f>
        <v>591.26661610078384</v>
      </c>
      <c r="AF555" s="112">
        <f>MainModule!BY$35</f>
        <v>596.7538915709689</v>
      </c>
      <c r="AG555" s="112">
        <f>MainModule!BZ$35</f>
        <v>601.90814406980962</v>
      </c>
      <c r="AH555" s="112">
        <f>MainModule!CA$35</f>
        <v>607.12281490043472</v>
      </c>
      <c r="AI555" s="112">
        <f>MainModule!CB$35</f>
        <v>612.69560924899167</v>
      </c>
      <c r="AJ555" s="112">
        <f>MainModule!CC$35</f>
        <v>618.58863865129558</v>
      </c>
      <c r="AK555" s="112">
        <f>MainModule!CD$35</f>
        <v>624.76726886315589</v>
      </c>
      <c r="AL555" s="112">
        <f>MainModule!CE$35</f>
        <v>631.19999722943783</v>
      </c>
      <c r="AM555" s="112">
        <f>MainModule!CF$35</f>
        <v>637.85833725297755</v>
      </c>
      <c r="AN555" s="112">
        <f>MainModule!CG$35</f>
        <v>644.71671008464511</v>
      </c>
      <c r="AO555" s="112">
        <f>MainModule!CH$35</f>
        <v>651.75234266904761</v>
      </c>
      <c r="AP555" s="111">
        <f>MainModule!CI$35</f>
        <v>658.94517229305018</v>
      </c>
    </row>
    <row r="556" spans="2:43" x14ac:dyDescent="0.35">
      <c r="B556" s="128"/>
      <c r="C556" s="128" t="s">
        <v>2265</v>
      </c>
      <c r="D556" s="146">
        <f t="dataTable" ref="D556:AP606" dt2D="0" dtr="0" r1="B2" ca="1"/>
        <v>0</v>
      </c>
      <c r="E556" s="147">
        <v>0</v>
      </c>
      <c r="F556" s="147">
        <v>0</v>
      </c>
      <c r="G556" s="147">
        <v>0</v>
      </c>
      <c r="H556" s="147">
        <v>0</v>
      </c>
      <c r="I556" s="147">
        <v>1.8239546571861229</v>
      </c>
      <c r="J556" s="147">
        <v>9.4728854990284006</v>
      </c>
      <c r="K556" s="147">
        <v>22.722314977664272</v>
      </c>
      <c r="L556" s="147">
        <v>45.274929935525321</v>
      </c>
      <c r="M556" s="147">
        <v>73.883693331633964</v>
      </c>
      <c r="N556" s="147">
        <v>114.56196637572231</v>
      </c>
      <c r="O556" s="147">
        <v>161.37182324109901</v>
      </c>
      <c r="P556" s="147">
        <v>213.80134039344955</v>
      </c>
      <c r="Q556" s="147">
        <v>264.47474847166387</v>
      </c>
      <c r="R556" s="148">
        <v>311.75978199521461</v>
      </c>
      <c r="S556" s="147">
        <v>355.71754765443654</v>
      </c>
      <c r="T556" s="147">
        <v>396.4052634655996</v>
      </c>
      <c r="U556" s="147">
        <v>433.87636229605783</v>
      </c>
      <c r="V556" s="147">
        <v>468.18059073525518</v>
      </c>
      <c r="W556" s="147">
        <v>499.36410346281605</v>
      </c>
      <c r="X556" s="147">
        <v>527.46955325898932</v>
      </c>
      <c r="Y556" s="147">
        <v>552.53617679699141</v>
      </c>
      <c r="Z556" s="147">
        <v>574.59987635124492</v>
      </c>
      <c r="AA556" s="147">
        <v>593.69329755017463</v>
      </c>
      <c r="AB556" s="147">
        <v>609.84590329705884</v>
      </c>
      <c r="AC556" s="147">
        <v>623.18004159099632</v>
      </c>
      <c r="AD556" s="147">
        <v>634.02863115758021</v>
      </c>
      <c r="AE556" s="147">
        <v>642.71978701886849</v>
      </c>
      <c r="AF556" s="147">
        <v>649.7841571407846</v>
      </c>
      <c r="AG556" s="147">
        <v>655.60070906246619</v>
      </c>
      <c r="AH556" s="147">
        <v>660.86552061711802</v>
      </c>
      <c r="AI556" s="147">
        <v>666.00453515549566</v>
      </c>
      <c r="AJ556" s="147">
        <v>671.43310259920202</v>
      </c>
      <c r="AK556" s="147">
        <v>677.19503571539553</v>
      </c>
      <c r="AL556" s="147">
        <v>683.25159395229286</v>
      </c>
      <c r="AM556" s="147">
        <v>689.5675736180259</v>
      </c>
      <c r="AN556" s="147">
        <v>696.11117623245525</v>
      </c>
      <c r="AO556" s="147">
        <v>702.85388471886984</v>
      </c>
      <c r="AP556" s="146">
        <v>709.77034713234264</v>
      </c>
    </row>
    <row r="557" spans="2:43" x14ac:dyDescent="0.35">
      <c r="B557" s="128"/>
      <c r="C557" s="128" t="s">
        <v>2264</v>
      </c>
      <c r="D557" s="146">
        <v>0</v>
      </c>
      <c r="E557" s="147">
        <v>0</v>
      </c>
      <c r="F557" s="147">
        <v>0</v>
      </c>
      <c r="G557" s="147">
        <v>0</v>
      </c>
      <c r="H557" s="147">
        <v>0</v>
      </c>
      <c r="I557" s="147">
        <v>4.9369956551902031E-2</v>
      </c>
      <c r="J557" s="147">
        <v>0.53059726197189905</v>
      </c>
      <c r="K557" s="147">
        <v>1.4255274985378317</v>
      </c>
      <c r="L557" s="147">
        <v>2.9862530399524192</v>
      </c>
      <c r="M557" s="147">
        <v>4.9906726719331953</v>
      </c>
      <c r="N557" s="147">
        <v>7.8576719323747195</v>
      </c>
      <c r="O557" s="147">
        <v>11.169335971358342</v>
      </c>
      <c r="P557" s="147">
        <v>14.886002945599326</v>
      </c>
      <c r="Q557" s="147">
        <v>18.591613420043064</v>
      </c>
      <c r="R557" s="148">
        <v>22.039128936854564</v>
      </c>
      <c r="S557" s="147">
        <v>25.233621456413058</v>
      </c>
      <c r="T557" s="147">
        <v>28.179870118642054</v>
      </c>
      <c r="U557" s="147">
        <v>30.882369538844767</v>
      </c>
      <c r="V557" s="147">
        <v>33.345337747147603</v>
      </c>
      <c r="W557" s="147">
        <v>35.572723783440829</v>
      </c>
      <c r="X557" s="147">
        <v>37.568214959246092</v>
      </c>
      <c r="Y557" s="147">
        <v>39.335243797496268</v>
      </c>
      <c r="Z557" s="147">
        <v>40.87699466078638</v>
      </c>
      <c r="AA557" s="147">
        <v>42.196410078240632</v>
      </c>
      <c r="AB557" s="147">
        <v>43.296196780742996</v>
      </c>
      <c r="AC557" s="147">
        <v>44.181429872660502</v>
      </c>
      <c r="AD557" s="147">
        <v>44.877173000226989</v>
      </c>
      <c r="AE557" s="147">
        <v>45.408041944495523</v>
      </c>
      <c r="AF557" s="147">
        <v>45.812473316874467</v>
      </c>
      <c r="AG557" s="147">
        <v>46.118563369361794</v>
      </c>
      <c r="AH557" s="147">
        <v>46.380390678177761</v>
      </c>
      <c r="AI557" s="147">
        <v>46.628966472665901</v>
      </c>
      <c r="AJ557" s="147">
        <v>46.894387835417682</v>
      </c>
      <c r="AK557" s="147">
        <v>47.186044445640988</v>
      </c>
      <c r="AL557" s="147">
        <v>47.50078398570605</v>
      </c>
      <c r="AM557" s="147">
        <v>47.835724013034692</v>
      </c>
      <c r="AN557" s="147">
        <v>48.188241394921121</v>
      </c>
      <c r="AO557" s="147">
        <v>48.555962345796033</v>
      </c>
      <c r="AP557" s="146">
        <v>48.936753043004614</v>
      </c>
    </row>
    <row r="558" spans="2:43" x14ac:dyDescent="0.35">
      <c r="B558" s="128"/>
      <c r="C558" s="128" t="s">
        <v>2267</v>
      </c>
      <c r="D558" s="146">
        <v>0</v>
      </c>
      <c r="E558" s="147">
        <v>0</v>
      </c>
      <c r="F558" s="147">
        <v>0</v>
      </c>
      <c r="G558" s="147">
        <v>0</v>
      </c>
      <c r="H558" s="147">
        <v>0</v>
      </c>
      <c r="I558" s="147">
        <v>54.897728188873359</v>
      </c>
      <c r="J558" s="147">
        <v>106.79760918757653</v>
      </c>
      <c r="K558" s="147">
        <v>155.75963247468036</v>
      </c>
      <c r="L558" s="147">
        <v>201.84015215225543</v>
      </c>
      <c r="M558" s="147">
        <v>245.09198403331735</v>
      </c>
      <c r="N558" s="147">
        <v>285.56449834036943</v>
      </c>
      <c r="O558" s="147">
        <v>323.30370815670921</v>
      </c>
      <c r="P558" s="147">
        <v>358.35235376656499</v>
      </c>
      <c r="Q558" s="147">
        <v>390.74998301472465</v>
      </c>
      <c r="R558" s="148">
        <v>420.53302781110068</v>
      </c>
      <c r="S558" s="147">
        <v>447.7348769006411</v>
      </c>
      <c r="T558" s="147">
        <v>472.38594501413746</v>
      </c>
      <c r="U558" s="147">
        <v>494.51373851078159</v>
      </c>
      <c r="V558" s="147">
        <v>514.14291761880099</v>
      </c>
      <c r="W558" s="147">
        <v>531.29535537611662</v>
      </c>
      <c r="X558" s="147">
        <v>545.99019336874665</v>
      </c>
      <c r="Y558" s="147">
        <v>558.24389436059562</v>
      </c>
      <c r="Z558" s="147">
        <v>568.07029190432104</v>
      </c>
      <c r="AA558" s="147">
        <v>575.48063701916158</v>
      </c>
      <c r="AB558" s="147">
        <v>580.48364201792197</v>
      </c>
      <c r="AC558" s="147">
        <v>585.97487567695885</v>
      </c>
      <c r="AD558" s="147">
        <v>591.9090428899766</v>
      </c>
      <c r="AE558" s="147">
        <v>598.24429862170848</v>
      </c>
      <c r="AF558" s="147">
        <v>604.94211327811365</v>
      </c>
      <c r="AG558" s="147">
        <v>611.96714569292635</v>
      </c>
      <c r="AH558" s="147">
        <v>619.32433761650179</v>
      </c>
      <c r="AI558" s="147">
        <v>626.98284366429812</v>
      </c>
      <c r="AJ558" s="147">
        <v>634.91468862742863</v>
      </c>
      <c r="AK558" s="147">
        <v>643.09466589579745</v>
      </c>
      <c r="AL558" s="147">
        <v>651.50024218196336</v>
      </c>
      <c r="AM558" s="147">
        <v>660.11146831045937</v>
      </c>
      <c r="AN558" s="147">
        <v>668.91089584874726</v>
      </c>
      <c r="AO558" s="147">
        <v>677.88349936698853</v>
      </c>
      <c r="AP558" s="146">
        <v>687.01660412437786</v>
      </c>
    </row>
    <row r="559" spans="2:43" x14ac:dyDescent="0.35">
      <c r="B559" s="128"/>
      <c r="C559" s="128" t="s">
        <v>2266</v>
      </c>
      <c r="D559" s="146">
        <v>0</v>
      </c>
      <c r="E559" s="147">
        <v>0</v>
      </c>
      <c r="F559" s="147">
        <v>0</v>
      </c>
      <c r="G559" s="147">
        <v>0</v>
      </c>
      <c r="H559" s="147">
        <v>0</v>
      </c>
      <c r="I559" s="147">
        <v>1.7097886666890418</v>
      </c>
      <c r="J559" s="147">
        <v>6.5266055728488483</v>
      </c>
      <c r="K559" s="147">
        <v>15.941978650301962</v>
      </c>
      <c r="L559" s="147">
        <v>28.737591807384977</v>
      </c>
      <c r="M559" s="147">
        <v>44.708313968807865</v>
      </c>
      <c r="N559" s="147">
        <v>67.203273469935752</v>
      </c>
      <c r="O559" s="147">
        <v>92.867197399190616</v>
      </c>
      <c r="P559" s="147">
        <v>121.22606279216986</v>
      </c>
      <c r="Q559" s="147">
        <v>147.69586805658017</v>
      </c>
      <c r="R559" s="148">
        <v>172.31356051996843</v>
      </c>
      <c r="S559" s="147">
        <v>195.11392642094572</v>
      </c>
      <c r="T559" s="147">
        <v>216.12965149741919</v>
      </c>
      <c r="U559" s="147">
        <v>235.39137895127121</v>
      </c>
      <c r="V559" s="147">
        <v>252.92776487659853</v>
      </c>
      <c r="W559" s="147">
        <v>268.76553123524451</v>
      </c>
      <c r="X559" s="147">
        <v>282.92951646009857</v>
      </c>
      <c r="Y559" s="147">
        <v>295.44272376349284</v>
      </c>
      <c r="Z559" s="147">
        <v>306.32636722499245</v>
      </c>
      <c r="AA559" s="147">
        <v>315.59991572995006</v>
      </c>
      <c r="AB559" s="147">
        <v>323.28113482736933</v>
      </c>
      <c r="AC559" s="147">
        <v>329.47611545009005</v>
      </c>
      <c r="AD559" s="147">
        <v>334.36570834406308</v>
      </c>
      <c r="AE559" s="147">
        <v>338.21312638931187</v>
      </c>
      <c r="AF559" s="147">
        <v>341.22615278337378</v>
      </c>
      <c r="AG559" s="147">
        <v>343.60804680108595</v>
      </c>
      <c r="AH559" s="147">
        <v>345.75697115772914</v>
      </c>
      <c r="AI559" s="147">
        <v>347.89842627936747</v>
      </c>
      <c r="AJ559" s="147">
        <v>350.24167860411893</v>
      </c>
      <c r="AK559" s="147">
        <v>352.7632069495865</v>
      </c>
      <c r="AL559" s="147">
        <v>355.44148718068021</v>
      </c>
      <c r="AM559" s="147">
        <v>358.256914417041</v>
      </c>
      <c r="AN559" s="147">
        <v>361.19172968885937</v>
      </c>
      <c r="AO559" s="147">
        <v>364.22995086509752</v>
      </c>
      <c r="AP559" s="146">
        <v>367.35730768635545</v>
      </c>
    </row>
    <row r="560" spans="2:43" x14ac:dyDescent="0.35">
      <c r="B560" s="128"/>
      <c r="C560" s="128" t="s">
        <v>2268</v>
      </c>
      <c r="D560" s="146">
        <v>0</v>
      </c>
      <c r="E560" s="147">
        <v>0</v>
      </c>
      <c r="F560" s="147">
        <v>0</v>
      </c>
      <c r="G560" s="147">
        <v>0</v>
      </c>
      <c r="H560" s="147">
        <v>0</v>
      </c>
      <c r="I560" s="147">
        <v>146.88054146533011</v>
      </c>
      <c r="J560" s="147">
        <v>310.35325683589838</v>
      </c>
      <c r="K560" s="147">
        <v>478.44204435376429</v>
      </c>
      <c r="L560" s="147">
        <v>635.97725010303748</v>
      </c>
      <c r="M560" s="147">
        <v>783.17580874041676</v>
      </c>
      <c r="N560" s="147">
        <v>920.24240629100859</v>
      </c>
      <c r="O560" s="147">
        <v>1047.3698292104812</v>
      </c>
      <c r="P560" s="147">
        <v>1164.7392984882306</v>
      </c>
      <c r="Q560" s="147">
        <v>1272.5207892910501</v>
      </c>
      <c r="R560" s="148">
        <v>1370.8733366274807</v>
      </c>
      <c r="S560" s="147">
        <v>1459.9453274943953</v>
      </c>
      <c r="T560" s="147">
        <v>1539.8747799494142</v>
      </c>
      <c r="U560" s="147">
        <v>1610.789609535412</v>
      </c>
      <c r="V560" s="147">
        <v>1672.8078834666562</v>
      </c>
      <c r="W560" s="147">
        <v>1726.0380629699923</v>
      </c>
      <c r="X560" s="147">
        <v>1770.579234158914</v>
      </c>
      <c r="Y560" s="147">
        <v>1806.521327803332</v>
      </c>
      <c r="Z560" s="147">
        <v>1833.9453283433752</v>
      </c>
      <c r="AA560" s="147">
        <v>1852.9234724815287</v>
      </c>
      <c r="AB560" s="147">
        <v>1863.5194376739344</v>
      </c>
      <c r="AC560" s="147">
        <v>1873.5190756425818</v>
      </c>
      <c r="AD560" s="147">
        <v>1884.1336572422856</v>
      </c>
      <c r="AE560" s="147">
        <v>1895.9920970903395</v>
      </c>
      <c r="AF560" s="147">
        <v>1908.9529278896432</v>
      </c>
      <c r="AG560" s="147">
        <v>1922.8861316542675</v>
      </c>
      <c r="AH560" s="147">
        <v>1937.6878866394768</v>
      </c>
      <c r="AI560" s="147">
        <v>1953.2489802761547</v>
      </c>
      <c r="AJ560" s="147">
        <v>1969.4703738055869</v>
      </c>
      <c r="AK560" s="147">
        <v>1986.2628203574588</v>
      </c>
      <c r="AL560" s="147">
        <v>2003.5465056662247</v>
      </c>
      <c r="AM560" s="147">
        <v>2021.250710543407</v>
      </c>
      <c r="AN560" s="147">
        <v>2039.3134942651955</v>
      </c>
      <c r="AO560" s="147">
        <v>2057.6813980748225</v>
      </c>
      <c r="AP560" s="146">
        <v>2076.3091680376788</v>
      </c>
    </row>
    <row r="561" spans="2:42" x14ac:dyDescent="0.35">
      <c r="B561" s="128"/>
      <c r="C561" s="128" t="s">
        <v>2269</v>
      </c>
      <c r="D561" s="146">
        <v>0</v>
      </c>
      <c r="E561" s="147">
        <v>0</v>
      </c>
      <c r="F561" s="147">
        <v>0</v>
      </c>
      <c r="G561" s="147">
        <v>0</v>
      </c>
      <c r="H561" s="147">
        <v>0</v>
      </c>
      <c r="I561" s="147">
        <v>17.691797155425</v>
      </c>
      <c r="J561" s="147">
        <v>38.985312121453859</v>
      </c>
      <c r="K561" s="147">
        <v>68.099687921070085</v>
      </c>
      <c r="L561" s="147">
        <v>100.83683385368667</v>
      </c>
      <c r="M561" s="147">
        <v>134.34758289276965</v>
      </c>
      <c r="N561" s="147">
        <v>165.79656420726548</v>
      </c>
      <c r="O561" s="147">
        <v>195.22077081714613</v>
      </c>
      <c r="P561" s="147">
        <v>222.65476774966874</v>
      </c>
      <c r="Q561" s="147">
        <v>248.13075467046934</v>
      </c>
      <c r="R561" s="148">
        <v>271.67862562182847</v>
      </c>
      <c r="S561" s="147">
        <v>293.32602596050003</v>
      </c>
      <c r="T561" s="147">
        <v>313.09840658382194</v>
      </c>
      <c r="U561" s="147">
        <v>331.01907552927781</v>
      </c>
      <c r="V561" s="147">
        <v>347.10924702925558</v>
      </c>
      <c r="W561" s="147">
        <v>361.38808809944521</v>
      </c>
      <c r="X561" s="147">
        <v>373.87276273612326</v>
      </c>
      <c r="Y561" s="147">
        <v>384.57847379449322</v>
      </c>
      <c r="Z561" s="147">
        <v>393.51850261727247</v>
      </c>
      <c r="AA561" s="147">
        <v>400.70424647984373</v>
      </c>
      <c r="AB561" s="147">
        <v>406.14525391551035</v>
      </c>
      <c r="AC561" s="147">
        <v>410.78040520042026</v>
      </c>
      <c r="AD561" s="147">
        <v>414.83792594891696</v>
      </c>
      <c r="AE561" s="147">
        <v>418.77583051175924</v>
      </c>
      <c r="AF561" s="147">
        <v>422.8515397898197</v>
      </c>
      <c r="AG561" s="147">
        <v>427.1828475771477</v>
      </c>
      <c r="AH561" s="147">
        <v>431.7259707691889</v>
      </c>
      <c r="AI561" s="147">
        <v>436.45797801795982</v>
      </c>
      <c r="AJ561" s="147">
        <v>441.35807311614269</v>
      </c>
      <c r="AK561" s="147">
        <v>446.40751799079294</v>
      </c>
      <c r="AL561" s="147">
        <v>451.58956041141596</v>
      </c>
      <c r="AM561" s="147">
        <v>456.88936623383466</v>
      </c>
      <c r="AN561" s="147">
        <v>462.29395600987681</v>
      </c>
      <c r="AO561" s="147">
        <v>467.79214580118668</v>
      </c>
      <c r="AP561" s="146">
        <v>473.37449204341505</v>
      </c>
    </row>
    <row r="562" spans="2:42" x14ac:dyDescent="0.35">
      <c r="B562" s="128"/>
      <c r="C562" s="128" t="s">
        <v>2270</v>
      </c>
      <c r="D562" s="146">
        <v>0</v>
      </c>
      <c r="E562" s="147">
        <v>0</v>
      </c>
      <c r="F562" s="147">
        <v>0</v>
      </c>
      <c r="G562" s="147">
        <v>0</v>
      </c>
      <c r="H562" s="147">
        <v>0</v>
      </c>
      <c r="I562" s="147">
        <v>14.173779318040197</v>
      </c>
      <c r="J562" s="147">
        <v>30.207318474862113</v>
      </c>
      <c r="K562" s="147">
        <v>47.89225235646775</v>
      </c>
      <c r="L562" s="147">
        <v>65.239736434145868</v>
      </c>
      <c r="M562" s="147">
        <v>81.320169502888106</v>
      </c>
      <c r="N562" s="147">
        <v>96.163961234106608</v>
      </c>
      <c r="O562" s="147">
        <v>109.80005982427512</v>
      </c>
      <c r="P562" s="147">
        <v>122.25599791366254</v>
      </c>
      <c r="Q562" s="147">
        <v>133.55793666246566</v>
      </c>
      <c r="R562" s="148">
        <v>143.73070804823089</v>
      </c>
      <c r="S562" s="147">
        <v>152.79785544604326</v>
      </c>
      <c r="T562" s="147">
        <v>160.78167255063323</v>
      </c>
      <c r="U562" s="147">
        <v>167.70324069731018</v>
      </c>
      <c r="V562" s="147">
        <v>173.58246463646736</v>
      </c>
      <c r="W562" s="147">
        <v>178.43810681431884</v>
      </c>
      <c r="X562" s="147">
        <v>182.28782021051833</v>
      </c>
      <c r="Y562" s="147">
        <v>185.14817978136972</v>
      </c>
      <c r="Z562" s="147">
        <v>187.03471255547055</v>
      </c>
      <c r="AA562" s="147">
        <v>187.96192642682422</v>
      </c>
      <c r="AB562" s="147">
        <v>187.94333768872053</v>
      </c>
      <c r="AC562" s="147">
        <v>187.73748573516244</v>
      </c>
      <c r="AD562" s="147">
        <v>187.4819362467893</v>
      </c>
      <c r="AE562" s="147">
        <v>187.3082899280451</v>
      </c>
      <c r="AF562" s="147">
        <v>187.2484738453854</v>
      </c>
      <c r="AG562" s="147">
        <v>187.28695031824202</v>
      </c>
      <c r="AH562" s="147">
        <v>187.40980662054912</v>
      </c>
      <c r="AI562" s="147">
        <v>187.60407635038663</v>
      </c>
      <c r="AJ562" s="147">
        <v>187.85800759891228</v>
      </c>
      <c r="AK562" s="147">
        <v>188.1610127598309</v>
      </c>
      <c r="AL562" s="147">
        <v>188.50362113327816</v>
      </c>
      <c r="AM562" s="147">
        <v>188.87743420918645</v>
      </c>
      <c r="AN562" s="147">
        <v>189.27508352048596</v>
      </c>
      <c r="AO562" s="147">
        <v>189.69019096156194</v>
      </c>
      <c r="AP562" s="146">
        <v>190.11733147225277</v>
      </c>
    </row>
    <row r="563" spans="2:42" x14ac:dyDescent="0.35">
      <c r="B563" s="128"/>
      <c r="C563" s="128" t="s">
        <v>2314</v>
      </c>
      <c r="D563" s="146">
        <v>0</v>
      </c>
      <c r="E563" s="147">
        <v>0</v>
      </c>
      <c r="F563" s="147">
        <v>0</v>
      </c>
      <c r="G563" s="147">
        <v>0</v>
      </c>
      <c r="H563" s="147">
        <v>0</v>
      </c>
      <c r="I563" s="147">
        <v>0</v>
      </c>
      <c r="J563" s="147">
        <v>0.75159563864605838</v>
      </c>
      <c r="K563" s="147">
        <v>2.2198452313131201</v>
      </c>
      <c r="L563" s="147">
        <v>4.8182007825760325</v>
      </c>
      <c r="M563" s="147">
        <v>8.1771822987214513</v>
      </c>
      <c r="N563" s="147">
        <v>12.993349587853182</v>
      </c>
      <c r="O563" s="147">
        <v>18.562064914827403</v>
      </c>
      <c r="P563" s="147">
        <v>24.810820816173695</v>
      </c>
      <c r="Q563" s="147">
        <v>31.146050451565866</v>
      </c>
      <c r="R563" s="148">
        <v>37.019718027621778</v>
      </c>
      <c r="S563" s="147">
        <v>42.441695173540552</v>
      </c>
      <c r="T563" s="147">
        <v>47.421331054136182</v>
      </c>
      <c r="U563" s="147">
        <v>51.967467949492715</v>
      </c>
      <c r="V563" s="147">
        <v>56.088456188195799</v>
      </c>
      <c r="W563" s="147">
        <v>59.79216845613481</v>
      </c>
      <c r="X563" s="147">
        <v>63.086013502030994</v>
      </c>
      <c r="Y563" s="147">
        <v>65.976949260034885</v>
      </c>
      <c r="Z563" s="147">
        <v>68.471495408956415</v>
      </c>
      <c r="AA563" s="147">
        <v>70.575745386936674</v>
      </c>
      <c r="AB563" s="147">
        <v>72.295377879643368</v>
      </c>
      <c r="AC563" s="147">
        <v>73.635667799371376</v>
      </c>
      <c r="AD563" s="147">
        <v>74.641054436944657</v>
      </c>
      <c r="AE563" s="147">
        <v>75.355006042272819</v>
      </c>
      <c r="AF563" s="147">
        <v>75.843692908731285</v>
      </c>
      <c r="AG563" s="147">
        <v>76.156099692029542</v>
      </c>
      <c r="AH563" s="147">
        <v>76.382679302135202</v>
      </c>
      <c r="AI563" s="147">
        <v>76.576890032860859</v>
      </c>
      <c r="AJ563" s="147">
        <v>76.790344716208764</v>
      </c>
      <c r="AK563" s="147">
        <v>77.045405656504926</v>
      </c>
      <c r="AL563" s="147">
        <v>77.336563685297634</v>
      </c>
      <c r="AM563" s="147">
        <v>77.658787963518463</v>
      </c>
      <c r="AN563" s="147">
        <v>78.007506651232248</v>
      </c>
      <c r="AO563" s="147">
        <v>78.378588657351585</v>
      </c>
      <c r="AP563" s="146">
        <v>78.768326425555429</v>
      </c>
    </row>
    <row r="564" spans="2:42" x14ac:dyDescent="0.35">
      <c r="B564" s="128"/>
      <c r="C564" s="128" t="s">
        <v>2271</v>
      </c>
      <c r="D564" s="146">
        <v>0</v>
      </c>
      <c r="E564" s="147">
        <v>0</v>
      </c>
      <c r="F564" s="147">
        <v>0</v>
      </c>
      <c r="G564" s="147">
        <v>0</v>
      </c>
      <c r="H564" s="147">
        <v>0</v>
      </c>
      <c r="I564" s="147">
        <v>0</v>
      </c>
      <c r="J564" s="147">
        <v>0.76970294100257819</v>
      </c>
      <c r="K564" s="147">
        <v>2.2733253298145879</v>
      </c>
      <c r="L564" s="147">
        <v>4.9342799798179007</v>
      </c>
      <c r="M564" s="147">
        <v>8.3741854540006102</v>
      </c>
      <c r="N564" s="147">
        <v>13.306382949828308</v>
      </c>
      <c r="O564" s="147">
        <v>19.009258730879338</v>
      </c>
      <c r="P564" s="147">
        <v>25.408558497357141</v>
      </c>
      <c r="Q564" s="147">
        <v>31.896415307000463</v>
      </c>
      <c r="R564" s="148">
        <v>37.911590190007914</v>
      </c>
      <c r="S564" s="147">
        <v>43.464192601033545</v>
      </c>
      <c r="T564" s="147">
        <v>48.563796943231402</v>
      </c>
      <c r="U564" s="147">
        <v>53.219458523253024</v>
      </c>
      <c r="V564" s="147">
        <v>57.439728844247412</v>
      </c>
      <c r="W564" s="147">
        <v>61.232670259388414</v>
      </c>
      <c r="X564" s="147">
        <v>64.605870007593694</v>
      </c>
      <c r="Y564" s="147">
        <v>67.566453652269388</v>
      </c>
      <c r="Z564" s="147">
        <v>70.121097943114933</v>
      </c>
      <c r="AA564" s="147">
        <v>72.276043120249909</v>
      </c>
      <c r="AB564" s="147">
        <v>74.037104679181141</v>
      </c>
      <c r="AC564" s="147">
        <v>75.409684614409542</v>
      </c>
      <c r="AD564" s="147">
        <v>76.439292839889475</v>
      </c>
      <c r="AE564" s="147">
        <v>77.17044483452392</v>
      </c>
      <c r="AF564" s="147">
        <v>77.670905054090937</v>
      </c>
      <c r="AG564" s="147">
        <v>77.990838283516013</v>
      </c>
      <c r="AH564" s="147">
        <v>78.22287660745269</v>
      </c>
      <c r="AI564" s="147">
        <v>78.421766226986762</v>
      </c>
      <c r="AJ564" s="147">
        <v>78.640363420870983</v>
      </c>
      <c r="AK564" s="147">
        <v>78.901569241908632</v>
      </c>
      <c r="AL564" s="147">
        <v>79.199741795786096</v>
      </c>
      <c r="AM564" s="147">
        <v>79.529729041395697</v>
      </c>
      <c r="AN564" s="147">
        <v>79.886848994884744</v>
      </c>
      <c r="AO564" s="147">
        <v>80.266871039687587</v>
      </c>
      <c r="AP564" s="146">
        <v>80.665998297725835</v>
      </c>
    </row>
    <row r="565" spans="2:42" x14ac:dyDescent="0.35">
      <c r="B565" s="128"/>
      <c r="C565" s="128" t="s">
        <v>2272</v>
      </c>
      <c r="D565" s="146">
        <v>0</v>
      </c>
      <c r="E565" s="147">
        <v>0</v>
      </c>
      <c r="F565" s="147">
        <v>0</v>
      </c>
      <c r="G565" s="147">
        <v>0</v>
      </c>
      <c r="H565" s="147">
        <v>0</v>
      </c>
      <c r="I565" s="147">
        <v>19.106303363454373</v>
      </c>
      <c r="J565" s="147">
        <v>52.622697839065111</v>
      </c>
      <c r="K565" s="147">
        <v>109.9585451063451</v>
      </c>
      <c r="L565" s="147">
        <v>183.00367195434376</v>
      </c>
      <c r="M565" s="147">
        <v>287.15398424836263</v>
      </c>
      <c r="N565" s="147">
        <v>407.36525513096416</v>
      </c>
      <c r="O565" s="147">
        <v>542.3828745085201</v>
      </c>
      <c r="P565" s="147">
        <v>674.20181421287361</v>
      </c>
      <c r="Q565" s="147">
        <v>797.51440094247289</v>
      </c>
      <c r="R565" s="148">
        <v>912.46722809083894</v>
      </c>
      <c r="S565" s="147">
        <v>1019.1969881530835</v>
      </c>
      <c r="T565" s="147">
        <v>1117.8307252771597</v>
      </c>
      <c r="U565" s="147">
        <v>1208.4860760717211</v>
      </c>
      <c r="V565" s="147">
        <v>1291.2714990444779</v>
      </c>
      <c r="W565" s="147">
        <v>1366.2864930300482</v>
      </c>
      <c r="X565" s="147">
        <v>1433.6218049519025</v>
      </c>
      <c r="Y565" s="147">
        <v>1493.3596272491457</v>
      </c>
      <c r="Z565" s="147">
        <v>1545.5737852854513</v>
      </c>
      <c r="AA565" s="147">
        <v>1590.3299150445414</v>
      </c>
      <c r="AB565" s="147">
        <v>1627.6856314041111</v>
      </c>
      <c r="AC565" s="147">
        <v>1658.6962821818686</v>
      </c>
      <c r="AD565" s="147">
        <v>1684.1941429693352</v>
      </c>
      <c r="AE565" s="147">
        <v>1705.5262413977869</v>
      </c>
      <c r="AF565" s="147">
        <v>1723.6616213205302</v>
      </c>
      <c r="AG565" s="147">
        <v>1740.4108693282544</v>
      </c>
      <c r="AH565" s="147">
        <v>1757.1451578282981</v>
      </c>
      <c r="AI565" s="147">
        <v>1774.9257304470348</v>
      </c>
      <c r="AJ565" s="147">
        <v>1793.9097269807578</v>
      </c>
      <c r="AK565" s="147">
        <v>1813.9861753985435</v>
      </c>
      <c r="AL565" s="147">
        <v>1835.0532311799764</v>
      </c>
      <c r="AM565" s="147">
        <v>1857.0178327316967</v>
      </c>
      <c r="AN565" s="147">
        <v>1879.7953769184494</v>
      </c>
      <c r="AO565" s="147">
        <v>1903.3094139342397</v>
      </c>
      <c r="AP565" s="146">
        <v>1927.49136077597</v>
      </c>
    </row>
    <row r="566" spans="2:42" x14ac:dyDescent="0.35">
      <c r="B566" s="128"/>
      <c r="C566" s="128" t="s">
        <v>2273</v>
      </c>
      <c r="D566" s="146">
        <v>0</v>
      </c>
      <c r="E566" s="147">
        <v>0</v>
      </c>
      <c r="F566" s="147">
        <v>0</v>
      </c>
      <c r="G566" s="147">
        <v>0</v>
      </c>
      <c r="H566" s="147">
        <v>0</v>
      </c>
      <c r="I566" s="147">
        <v>7.8517106708427375</v>
      </c>
      <c r="J566" s="147">
        <v>24.329286444897178</v>
      </c>
      <c r="K566" s="147">
        <v>54.267884302380587</v>
      </c>
      <c r="L566" s="147">
        <v>93.603760017014736</v>
      </c>
      <c r="M566" s="147">
        <v>141.77445458326125</v>
      </c>
      <c r="N566" s="147">
        <v>208.89946876803052</v>
      </c>
      <c r="O566" s="147">
        <v>284.86293134108178</v>
      </c>
      <c r="P566" s="147">
        <v>363.98983354849503</v>
      </c>
      <c r="Q566" s="147">
        <v>437.94752367718746</v>
      </c>
      <c r="R566" s="148">
        <v>506.8311058199987</v>
      </c>
      <c r="S566" s="147">
        <v>570.72972916474123</v>
      </c>
      <c r="T566" s="147">
        <v>629.72674781060334</v>
      </c>
      <c r="U566" s="147">
        <v>683.89987343898679</v>
      </c>
      <c r="V566" s="147">
        <v>733.32132107164898</v>
      </c>
      <c r="W566" s="147">
        <v>778.0579481398878</v>
      </c>
      <c r="X566" s="147">
        <v>818.17138707967342</v>
      </c>
      <c r="Y566" s="147">
        <v>853.71817165914069</v>
      </c>
      <c r="Z566" s="147">
        <v>884.74985723662883</v>
      </c>
      <c r="AA566" s="147">
        <v>911.31313513953353</v>
      </c>
      <c r="AB566" s="147">
        <v>933.44994134659112</v>
      </c>
      <c r="AC566" s="147">
        <v>951.6108075788643</v>
      </c>
      <c r="AD566" s="147">
        <v>966.29552783204042</v>
      </c>
      <c r="AE566" s="147">
        <v>978.26955170024758</v>
      </c>
      <c r="AF566" s="147">
        <v>988.1109653405839</v>
      </c>
      <c r="AG566" s="147">
        <v>996.3862738645862</v>
      </c>
      <c r="AH566" s="147">
        <v>1004.1958359663238</v>
      </c>
      <c r="AI566" s="147">
        <v>1012.1750874639126</v>
      </c>
      <c r="AJ566" s="147">
        <v>1020.6857944533941</v>
      </c>
      <c r="AK566" s="147">
        <v>1029.666923471975</v>
      </c>
      <c r="AL566" s="147">
        <v>1039.0628834201327</v>
      </c>
      <c r="AM566" s="147">
        <v>1048.823321007545</v>
      </c>
      <c r="AN566" s="147">
        <v>1058.9029282695292</v>
      </c>
      <c r="AO566" s="147">
        <v>1069.2612616853246</v>
      </c>
      <c r="AP566" s="146">
        <v>1079.8625724517549</v>
      </c>
    </row>
    <row r="567" spans="2:42" x14ac:dyDescent="0.35">
      <c r="B567" s="128"/>
      <c r="C567" s="128" t="s">
        <v>2274</v>
      </c>
      <c r="D567" s="146">
        <v>0</v>
      </c>
      <c r="E567" s="147">
        <v>0</v>
      </c>
      <c r="F567" s="147">
        <v>0</v>
      </c>
      <c r="G567" s="147">
        <v>0</v>
      </c>
      <c r="H567" s="147">
        <v>0</v>
      </c>
      <c r="I567" s="147">
        <v>0.13961576374928122</v>
      </c>
      <c r="J567" s="147">
        <v>0.92502088703741192</v>
      </c>
      <c r="K567" s="147">
        <v>2.328544184116204</v>
      </c>
      <c r="L567" s="147">
        <v>4.741695103645001</v>
      </c>
      <c r="M567" s="147">
        <v>7.8165549824829963</v>
      </c>
      <c r="N567" s="147">
        <v>12.194961962143054</v>
      </c>
      <c r="O567" s="147">
        <v>17.235084587776804</v>
      </c>
      <c r="P567" s="147">
        <v>22.877122792209661</v>
      </c>
      <c r="Q567" s="147">
        <v>28.403976541487587</v>
      </c>
      <c r="R567" s="148">
        <v>33.544183316745027</v>
      </c>
      <c r="S567" s="147">
        <v>38.305309906798513</v>
      </c>
      <c r="T567" s="147">
        <v>42.694484844725153</v>
      </c>
      <c r="U567" s="147">
        <v>46.718410804243781</v>
      </c>
      <c r="V567" s="147">
        <v>50.383376462986433</v>
      </c>
      <c r="W567" s="147">
        <v>53.695267850434327</v>
      </c>
      <c r="X567" s="147">
        <v>56.659579197605041</v>
      </c>
      <c r="Y567" s="147">
        <v>59.2814233049141</v>
      </c>
      <c r="Z567" s="147">
        <v>61.565541443994867</v>
      </c>
      <c r="AA567" s="147">
        <v>63.516312808643001</v>
      </c>
      <c r="AB567" s="147">
        <v>65.137763529456109</v>
      </c>
      <c r="AC567" s="147">
        <v>66.440923464257622</v>
      </c>
      <c r="AD567" s="147">
        <v>67.463359334145906</v>
      </c>
      <c r="AE567" s="147">
        <v>68.241950774934153</v>
      </c>
      <c r="AF567" s="147">
        <v>68.835019585597607</v>
      </c>
      <c r="AG567" s="147">
        <v>69.284644507142715</v>
      </c>
      <c r="AH567" s="147">
        <v>69.672602855027009</v>
      </c>
      <c r="AI567" s="147">
        <v>70.045319138933436</v>
      </c>
      <c r="AJ567" s="147">
        <v>70.44783508900548</v>
      </c>
      <c r="AK567" s="147">
        <v>70.88923985983854</v>
      </c>
      <c r="AL567" s="147">
        <v>71.364844556521518</v>
      </c>
      <c r="AM567" s="147">
        <v>71.870363740635497</v>
      </c>
      <c r="AN567" s="147">
        <v>72.401899666500896</v>
      </c>
      <c r="AO567" s="147">
        <v>72.955927417988022</v>
      </c>
      <c r="AP567" s="146">
        <v>73.529280910147278</v>
      </c>
    </row>
    <row r="568" spans="2:42" x14ac:dyDescent="0.35">
      <c r="B568" s="128"/>
      <c r="C568" s="128" t="s">
        <v>2275</v>
      </c>
      <c r="D568" s="146">
        <v>0</v>
      </c>
      <c r="E568" s="147">
        <v>0</v>
      </c>
      <c r="F568" s="147">
        <v>0</v>
      </c>
      <c r="G568" s="147">
        <v>0</v>
      </c>
      <c r="H568" s="147">
        <v>0</v>
      </c>
      <c r="I568" s="147">
        <v>7.3515998453100515</v>
      </c>
      <c r="J568" s="147">
        <v>16.278625299405771</v>
      </c>
      <c r="K568" s="147">
        <v>28.546994293493615</v>
      </c>
      <c r="L568" s="147">
        <v>42.383941273791862</v>
      </c>
      <c r="M568" s="147">
        <v>56.99798901690302</v>
      </c>
      <c r="N568" s="147">
        <v>70.672695427235027</v>
      </c>
      <c r="O568" s="147">
        <v>83.426191575859789</v>
      </c>
      <c r="P568" s="147">
        <v>95.275523080567581</v>
      </c>
      <c r="Q568" s="147">
        <v>106.23668000124162</v>
      </c>
      <c r="R568" s="148">
        <v>116.32462542304178</v>
      </c>
      <c r="S568" s="147">
        <v>125.55332277061598</v>
      </c>
      <c r="T568" s="147">
        <v>133.93576189487192</v>
      </c>
      <c r="U568" s="147">
        <v>141.48398397221715</v>
      </c>
      <c r="V568" s="147">
        <v>148.20910525460658</v>
      </c>
      <c r="W568" s="147">
        <v>154.12133970722419</v>
      </c>
      <c r="X568" s="147">
        <v>159.23002056916317</v>
      </c>
      <c r="Y568" s="147">
        <v>163.54362087106304</v>
      </c>
      <c r="Z568" s="147">
        <v>167.06977294229804</v>
      </c>
      <c r="AA568" s="147">
        <v>169.81528693900077</v>
      </c>
      <c r="AB568" s="147">
        <v>171.78616842293604</v>
      </c>
      <c r="AC568" s="147">
        <v>173.37456132766471</v>
      </c>
      <c r="AD568" s="147">
        <v>174.68142157844304</v>
      </c>
      <c r="AE568" s="147">
        <v>175.9039772750771</v>
      </c>
      <c r="AF568" s="147">
        <v>177.15479215420314</v>
      </c>
      <c r="AG568" s="147">
        <v>178.50919508512516</v>
      </c>
      <c r="AH568" s="147">
        <v>179.93836142497457</v>
      </c>
      <c r="AI568" s="147">
        <v>181.43232169934822</v>
      </c>
      <c r="AJ568" s="147">
        <v>182.98205635749827</v>
      </c>
      <c r="AK568" s="147">
        <v>184.57946039252249</v>
      </c>
      <c r="AL568" s="147">
        <v>186.21731007797635</v>
      </c>
      <c r="AM568" s="147">
        <v>187.88923173869134</v>
      </c>
      <c r="AN568" s="147">
        <v>189.58967247749109</v>
      </c>
      <c r="AO568" s="147">
        <v>191.3138727832478</v>
      </c>
      <c r="AP568" s="146">
        <v>193.05784094931795</v>
      </c>
    </row>
    <row r="569" spans="2:42" x14ac:dyDescent="0.35">
      <c r="B569" s="128"/>
      <c r="C569" s="128" t="s">
        <v>2276</v>
      </c>
      <c r="D569" s="146">
        <v>0</v>
      </c>
      <c r="E569" s="147">
        <v>0</v>
      </c>
      <c r="F569" s="147">
        <v>0</v>
      </c>
      <c r="G569" s="147">
        <v>0</v>
      </c>
      <c r="H569" s="147">
        <v>0</v>
      </c>
      <c r="I569" s="147">
        <v>51.890317242226914</v>
      </c>
      <c r="J569" s="147">
        <v>122.74886535448587</v>
      </c>
      <c r="K569" s="147">
        <v>202.525215690376</v>
      </c>
      <c r="L569" s="147">
        <v>290.08414429301121</v>
      </c>
      <c r="M569" s="147">
        <v>371.55584182297116</v>
      </c>
      <c r="N569" s="147">
        <v>447.08025103339537</v>
      </c>
      <c r="O569" s="147">
        <v>516.79032789540338</v>
      </c>
      <c r="P569" s="147">
        <v>580.81225654750165</v>
      </c>
      <c r="Q569" s="147">
        <v>639.26565550351143</v>
      </c>
      <c r="R569" s="148">
        <v>692.26377541983152</v>
      </c>
      <c r="S569" s="147">
        <v>739.91368871143652</v>
      </c>
      <c r="T569" s="147">
        <v>782.31647129500459</v>
      </c>
      <c r="U569" s="147">
        <v>819.56737672696102</v>
      </c>
      <c r="V569" s="147">
        <v>851.75600299398809</v>
      </c>
      <c r="W569" s="147">
        <v>878.96645220368669</v>
      </c>
      <c r="X569" s="147">
        <v>901.27748341355891</v>
      </c>
      <c r="Y569" s="147">
        <v>918.76265882730013</v>
      </c>
      <c r="Z569" s="147">
        <v>931.49048357854508</v>
      </c>
      <c r="AA569" s="147">
        <v>939.52453931366233</v>
      </c>
      <c r="AB569" s="147">
        <v>942.92361177696421</v>
      </c>
      <c r="AC569" s="147">
        <v>944.47288192229098</v>
      </c>
      <c r="AD569" s="147">
        <v>945.31617814281481</v>
      </c>
      <c r="AE569" s="147">
        <v>946.1169495630952</v>
      </c>
      <c r="AF569" s="147">
        <v>947.50373177148367</v>
      </c>
      <c r="AG569" s="147">
        <v>949.3996727812447</v>
      </c>
      <c r="AH569" s="147">
        <v>951.82373711477646</v>
      </c>
      <c r="AI569" s="147">
        <v>954.70640189908227</v>
      </c>
      <c r="AJ569" s="147">
        <v>957.98415789339708</v>
      </c>
      <c r="AK569" s="147">
        <v>961.59926452949276</v>
      </c>
      <c r="AL569" s="147">
        <v>965.49951855585959</v>
      </c>
      <c r="AM569" s="147">
        <v>969.63803573217649</v>
      </c>
      <c r="AN569" s="147">
        <v>973.97304504596241</v>
      </c>
      <c r="AO569" s="147">
        <v>978.46769494773446</v>
      </c>
      <c r="AP569" s="146">
        <v>983.08987112445675</v>
      </c>
    </row>
    <row r="570" spans="2:42" x14ac:dyDescent="0.35">
      <c r="B570" s="128"/>
      <c r="C570" s="128" t="s">
        <v>2277</v>
      </c>
      <c r="D570" s="146">
        <v>0</v>
      </c>
      <c r="E570" s="147">
        <v>0</v>
      </c>
      <c r="F570" s="147">
        <v>0</v>
      </c>
      <c r="G570" s="147">
        <v>0</v>
      </c>
      <c r="H570" s="147">
        <v>0</v>
      </c>
      <c r="I570" s="147">
        <v>24.018519661414107</v>
      </c>
      <c r="J570" s="147">
        <v>55.117535196865518</v>
      </c>
      <c r="K570" s="147">
        <v>92.761992239086638</v>
      </c>
      <c r="L570" s="147">
        <v>144.50759422386469</v>
      </c>
      <c r="M570" s="147">
        <v>202.54115947059748</v>
      </c>
      <c r="N570" s="147">
        <v>262.71014372771884</v>
      </c>
      <c r="O570" s="147">
        <v>318.51841533880531</v>
      </c>
      <c r="P570" s="147">
        <v>370.06339421772088</v>
      </c>
      <c r="Q570" s="147">
        <v>417.43753599402811</v>
      </c>
      <c r="R570" s="148">
        <v>460.7284831422312</v>
      </c>
      <c r="S570" s="147">
        <v>500.01920992390961</v>
      </c>
      <c r="T570" s="147">
        <v>535.38816135485831</v>
      </c>
      <c r="U570" s="147">
        <v>566.90938640128104</v>
      </c>
      <c r="V570" s="147">
        <v>594.65266560131067</v>
      </c>
      <c r="W570" s="147">
        <v>618.68363330062414</v>
      </c>
      <c r="X570" s="147">
        <v>639.06389468369264</v>
      </c>
      <c r="Y570" s="147">
        <v>655.85113777523134</v>
      </c>
      <c r="Z570" s="147">
        <v>669.09924057967896</v>
      </c>
      <c r="AA570" s="147">
        <v>678.85837352006206</v>
      </c>
      <c r="AB570" s="147">
        <v>685.1750973313284</v>
      </c>
      <c r="AC570" s="147">
        <v>689.35658917095907</v>
      </c>
      <c r="AD570" s="147">
        <v>691.85953528735604</v>
      </c>
      <c r="AE570" s="147">
        <v>693.12604499291251</v>
      </c>
      <c r="AF570" s="147">
        <v>694.00986381036228</v>
      </c>
      <c r="AG570" s="147">
        <v>694.99027771870715</v>
      </c>
      <c r="AH570" s="147">
        <v>696.41144790179749</v>
      </c>
      <c r="AI570" s="147">
        <v>698.21790816591385</v>
      </c>
      <c r="AJ570" s="147">
        <v>700.35878835370568</v>
      </c>
      <c r="AK570" s="147">
        <v>702.7876245217642</v>
      </c>
      <c r="AL570" s="147">
        <v>705.46217951204903</v>
      </c>
      <c r="AM570" s="147">
        <v>708.34427349208568</v>
      </c>
      <c r="AN570" s="147">
        <v>711.39962405830829</v>
      </c>
      <c r="AO570" s="147">
        <v>714.59769551560487</v>
      </c>
      <c r="AP570" s="146">
        <v>717.91155696402188</v>
      </c>
    </row>
    <row r="571" spans="2:42" x14ac:dyDescent="0.35">
      <c r="B571" s="128"/>
      <c r="C571" s="128" t="s">
        <v>2278</v>
      </c>
      <c r="D571" s="146">
        <v>0</v>
      </c>
      <c r="E571" s="147">
        <v>0</v>
      </c>
      <c r="F571" s="147">
        <v>0</v>
      </c>
      <c r="G571" s="147">
        <v>0</v>
      </c>
      <c r="H571" s="147">
        <v>0</v>
      </c>
      <c r="I571" s="147">
        <v>21.927791498725512</v>
      </c>
      <c r="J571" s="147">
        <v>46.877470984824029</v>
      </c>
      <c r="K571" s="147">
        <v>74.54619893150678</v>
      </c>
      <c r="L571" s="147">
        <v>102.09711433389998</v>
      </c>
      <c r="M571" s="147">
        <v>127.74586213333248</v>
      </c>
      <c r="N571" s="147">
        <v>151.53433007649483</v>
      </c>
      <c r="O571" s="147">
        <v>173.50223034297437</v>
      </c>
      <c r="P571" s="147">
        <v>193.6871650010151</v>
      </c>
      <c r="Q571" s="147">
        <v>212.12468876254781</v>
      </c>
      <c r="R571" s="148">
        <v>228.84836912967063</v>
      </c>
      <c r="S571" s="147">
        <v>243.88984402124399</v>
      </c>
      <c r="T571" s="147">
        <v>257.27887696487431</v>
      </c>
      <c r="U571" s="147">
        <v>269.04340993629467</v>
      </c>
      <c r="V571" s="147">
        <v>279.20961392499396</v>
      </c>
      <c r="W571" s="147">
        <v>287.80193730191201</v>
      </c>
      <c r="X571" s="147">
        <v>294.84315206207913</v>
      </c>
      <c r="Y571" s="147">
        <v>300.35439801225584</v>
      </c>
      <c r="Z571" s="147">
        <v>304.35522497089579</v>
      </c>
      <c r="AA571" s="147">
        <v>306.86363304512622</v>
      </c>
      <c r="AB571" s="147">
        <v>307.89611104689612</v>
      </c>
      <c r="AC571" s="147">
        <v>308.62176739740477</v>
      </c>
      <c r="AD571" s="147">
        <v>309.25665354605997</v>
      </c>
      <c r="AE571" s="147">
        <v>310.0089171814891</v>
      </c>
      <c r="AF571" s="147">
        <v>310.94549147591988</v>
      </c>
      <c r="AG571" s="147">
        <v>312.04251079250116</v>
      </c>
      <c r="AH571" s="147">
        <v>313.3523075416378</v>
      </c>
      <c r="AI571" s="147">
        <v>314.85088209704827</v>
      </c>
      <c r="AJ571" s="147">
        <v>316.51615944604146</v>
      </c>
      <c r="AK571" s="147">
        <v>318.32791128109483</v>
      </c>
      <c r="AL571" s="147">
        <v>320.26768239223725</v>
      </c>
      <c r="AM571" s="147">
        <v>322.31872118670464</v>
      </c>
      <c r="AN571" s="147">
        <v>324.4659141703238</v>
      </c>
      <c r="AO571" s="147">
        <v>326.69572423274025</v>
      </c>
      <c r="AP571" s="146">
        <v>328.99613258596554</v>
      </c>
    </row>
    <row r="572" spans="2:42" x14ac:dyDescent="0.35">
      <c r="B572" s="128"/>
      <c r="C572" s="128" t="s">
        <v>2279</v>
      </c>
      <c r="D572" s="146">
        <v>0</v>
      </c>
      <c r="E572" s="147">
        <v>0</v>
      </c>
      <c r="F572" s="147">
        <v>0</v>
      </c>
      <c r="G572" s="147">
        <v>0</v>
      </c>
      <c r="H572" s="147">
        <v>0</v>
      </c>
      <c r="I572" s="147">
        <v>0.28987356823189925</v>
      </c>
      <c r="J572" s="147">
        <v>3.2672582972235444</v>
      </c>
      <c r="K572" s="147">
        <v>8.8093653812339934</v>
      </c>
      <c r="L572" s="147">
        <v>18.465600031241781</v>
      </c>
      <c r="M572" s="147">
        <v>30.849130609535056</v>
      </c>
      <c r="N572" s="147">
        <v>48.532271854313329</v>
      </c>
      <c r="O572" s="147">
        <v>68.920248597268497</v>
      </c>
      <c r="P572" s="147">
        <v>91.756122297898983</v>
      </c>
      <c r="Q572" s="147">
        <v>114.49684493871182</v>
      </c>
      <c r="R572" s="148">
        <v>135.59822786103311</v>
      </c>
      <c r="S572" s="147">
        <v>155.09433726083245</v>
      </c>
      <c r="T572" s="147">
        <v>173.01738586083951</v>
      </c>
      <c r="U572" s="147">
        <v>189.39778732169557</v>
      </c>
      <c r="V572" s="147">
        <v>204.26420837198293</v>
      </c>
      <c r="W572" s="147">
        <v>217.64361873429451</v>
      </c>
      <c r="X572" s="147">
        <v>229.56133892154972</v>
      </c>
      <c r="Y572" s="147">
        <v>240.04108597490699</v>
      </c>
      <c r="Z572" s="147">
        <v>249.10501721187268</v>
      </c>
      <c r="AA572" s="147">
        <v>256.77377205055353</v>
      </c>
      <c r="AB572" s="147">
        <v>263.06651197343643</v>
      </c>
      <c r="AC572" s="147">
        <v>268.01621519520387</v>
      </c>
      <c r="AD572" s="147">
        <v>271.7811306218797</v>
      </c>
      <c r="AE572" s="147">
        <v>274.51619727074711</v>
      </c>
      <c r="AF572" s="147">
        <v>276.46132144612244</v>
      </c>
      <c r="AG572" s="147">
        <v>277.79175105462525</v>
      </c>
      <c r="AH572" s="147">
        <v>278.91431154988538</v>
      </c>
      <c r="AI572" s="147">
        <v>280.01683105083157</v>
      </c>
      <c r="AJ572" s="147">
        <v>281.28084511275085</v>
      </c>
      <c r="AK572" s="147">
        <v>282.76134833659455</v>
      </c>
      <c r="AL572" s="147">
        <v>284.43489623935324</v>
      </c>
      <c r="AM572" s="147">
        <v>286.27980447074583</v>
      </c>
      <c r="AN572" s="147">
        <v>288.27607636267828</v>
      </c>
      <c r="AO572" s="147">
        <v>290.405334411789</v>
      </c>
      <c r="AP572" s="146">
        <v>292.65075553586945</v>
      </c>
    </row>
    <row r="573" spans="2:42" x14ac:dyDescent="0.35">
      <c r="B573" s="128"/>
      <c r="C573" s="128" t="s">
        <v>2280</v>
      </c>
      <c r="D573" s="146">
        <v>0</v>
      </c>
      <c r="E573" s="147">
        <v>0</v>
      </c>
      <c r="F573" s="147">
        <v>0</v>
      </c>
      <c r="G573" s="147">
        <v>0</v>
      </c>
      <c r="H573" s="147">
        <v>0</v>
      </c>
      <c r="I573" s="147">
        <v>6.524807659284301</v>
      </c>
      <c r="J573" s="147">
        <v>18.805983514637919</v>
      </c>
      <c r="K573" s="147">
        <v>40.322343302746063</v>
      </c>
      <c r="L573" s="147">
        <v>68.045872445138187</v>
      </c>
      <c r="M573" s="147">
        <v>107.78702257777341</v>
      </c>
      <c r="N573" s="147">
        <v>153.78988458625506</v>
      </c>
      <c r="O573" s="147">
        <v>205.51861545547706</v>
      </c>
      <c r="P573" s="147">
        <v>257.4352495834068</v>
      </c>
      <c r="Q573" s="147">
        <v>305.8145915798093</v>
      </c>
      <c r="R573" s="148">
        <v>350.72407698177744</v>
      </c>
      <c r="S573" s="147">
        <v>392.22710880326383</v>
      </c>
      <c r="T573" s="147">
        <v>430.38316924978517</v>
      </c>
      <c r="U573" s="147">
        <v>465.24792655611435</v>
      </c>
      <c r="V573" s="147">
        <v>496.87333710815784</v>
      </c>
      <c r="W573" s="147">
        <v>525.30774300394103</v>
      </c>
      <c r="X573" s="147">
        <v>550.59596520257958</v>
      </c>
      <c r="Y573" s="147">
        <v>572.77939240427941</v>
      </c>
      <c r="Z573" s="147">
        <v>591.89606579877534</v>
      </c>
      <c r="AA573" s="147">
        <v>607.98075981418799</v>
      </c>
      <c r="AB573" s="147">
        <v>621.06505899303625</v>
      </c>
      <c r="AC573" s="147">
        <v>631.5208420465126</v>
      </c>
      <c r="AD573" s="147">
        <v>639.68735886316324</v>
      </c>
      <c r="AE573" s="147">
        <v>646.09461636232231</v>
      </c>
      <c r="AF573" s="147">
        <v>651.13189452358404</v>
      </c>
      <c r="AG573" s="147">
        <v>655.50646179123396</v>
      </c>
      <c r="AH573" s="147">
        <v>659.56813597365931</v>
      </c>
      <c r="AI573" s="147">
        <v>663.74358510473041</v>
      </c>
      <c r="AJ573" s="147">
        <v>668.18460054698903</v>
      </c>
      <c r="AK573" s="147">
        <v>672.8538579807016</v>
      </c>
      <c r="AL573" s="147">
        <v>677.7176572380331</v>
      </c>
      <c r="AM573" s="147">
        <v>682.74578601163284</v>
      </c>
      <c r="AN573" s="147">
        <v>687.91139166094229</v>
      </c>
      <c r="AO573" s="147">
        <v>693.19086079905617</v>
      </c>
      <c r="AP573" s="146">
        <v>698.56370635797123</v>
      </c>
    </row>
    <row r="574" spans="2:42" x14ac:dyDescent="0.35">
      <c r="B574" s="128"/>
      <c r="C574" s="128" t="s">
        <v>2281</v>
      </c>
      <c r="D574" s="146">
        <v>0</v>
      </c>
      <c r="E574" s="147">
        <v>0</v>
      </c>
      <c r="F574" s="147">
        <v>0</v>
      </c>
      <c r="G574" s="147">
        <v>0</v>
      </c>
      <c r="H574" s="147">
        <v>0</v>
      </c>
      <c r="I574" s="147">
        <v>0</v>
      </c>
      <c r="J574" s="147">
        <v>5.7571861438146072</v>
      </c>
      <c r="K574" s="147">
        <v>17.04490330959732</v>
      </c>
      <c r="L574" s="147">
        <v>37.094326421996115</v>
      </c>
      <c r="M574" s="147">
        <v>63.111672891926503</v>
      </c>
      <c r="N574" s="147">
        <v>100.55785513077302</v>
      </c>
      <c r="O574" s="147">
        <v>144.02919718294916</v>
      </c>
      <c r="P574" s="147">
        <v>193.01258013243623</v>
      </c>
      <c r="Q574" s="147">
        <v>242.89798006915348</v>
      </c>
      <c r="R574" s="148">
        <v>289.38386150102008</v>
      </c>
      <c r="S574" s="147">
        <v>332.53559151891341</v>
      </c>
      <c r="T574" s="147">
        <v>372.41466243623148</v>
      </c>
      <c r="U574" s="147">
        <v>409.078799699787</v>
      </c>
      <c r="V574" s="147">
        <v>442.58206510732577</v>
      </c>
      <c r="W574" s="147">
        <v>472.97495548712698</v>
      </c>
      <c r="X574" s="147">
        <v>500.3044969891057</v>
      </c>
      <c r="Y574" s="147">
        <v>524.61433513101281</v>
      </c>
      <c r="Z574" s="147">
        <v>545.94482073770666</v>
      </c>
      <c r="AA574" s="147">
        <v>564.33309190604825</v>
      </c>
      <c r="AB574" s="147">
        <v>579.81315212274603</v>
      </c>
      <c r="AC574" s="147">
        <v>592.41594465741423</v>
      </c>
      <c r="AD574" s="147">
        <v>602.47243314529794</v>
      </c>
      <c r="AE574" s="147">
        <v>610.30831454260078</v>
      </c>
      <c r="AF574" s="147">
        <v>616.4266315564721</v>
      </c>
      <c r="AG574" s="147">
        <v>621.20090680142698</v>
      </c>
      <c r="AH574" s="147">
        <v>625.32554717080916</v>
      </c>
      <c r="AI574" s="147">
        <v>629.2158395865074</v>
      </c>
      <c r="AJ574" s="147">
        <v>633.27572462682247</v>
      </c>
      <c r="AK574" s="147">
        <v>637.68243689109329</v>
      </c>
      <c r="AL574" s="147">
        <v>642.39486878152184</v>
      </c>
      <c r="AM574" s="147">
        <v>647.37547513281254</v>
      </c>
      <c r="AN574" s="147">
        <v>652.59013553646048</v>
      </c>
      <c r="AO574" s="147">
        <v>658.00802459940212</v>
      </c>
      <c r="AP574" s="146">
        <v>663.60148982410351</v>
      </c>
    </row>
    <row r="575" spans="2:42" x14ac:dyDescent="0.35">
      <c r="B575" s="128"/>
      <c r="C575" s="128" t="s">
        <v>2282</v>
      </c>
      <c r="D575" s="146">
        <v>0</v>
      </c>
      <c r="E575" s="147">
        <v>0</v>
      </c>
      <c r="F575" s="147">
        <v>0</v>
      </c>
      <c r="G575" s="147">
        <v>0</v>
      </c>
      <c r="H575" s="147">
        <v>0</v>
      </c>
      <c r="I575" s="147">
        <v>8.1268932863661973</v>
      </c>
      <c r="J575" s="147">
        <v>15.721978596158877</v>
      </c>
      <c r="K575" s="147">
        <v>22.798749876190648</v>
      </c>
      <c r="L575" s="147">
        <v>29.370076843369052</v>
      </c>
      <c r="M575" s="147">
        <v>35.448224996934727</v>
      </c>
      <c r="N575" s="147">
        <v>41.044874837693392</v>
      </c>
      <c r="O575" s="147">
        <v>46.171140321935972</v>
      </c>
      <c r="P575" s="147">
        <v>50.837586576699465</v>
      </c>
      <c r="Q575" s="147">
        <v>55.054246902017347</v>
      </c>
      <c r="R575" s="148">
        <v>58.830639084840449</v>
      </c>
      <c r="S575" s="147">
        <v>62.175781048375939</v>
      </c>
      <c r="T575" s="147">
        <v>65.098205859692683</v>
      </c>
      <c r="U575" s="147">
        <v>67.605976117573434</v>
      </c>
      <c r="V575" s="147">
        <v>69.706697741758688</v>
      </c>
      <c r="W575" s="147">
        <v>71.407533183919682</v>
      </c>
      <c r="X575" s="147">
        <v>72.715214079920912</v>
      </c>
      <c r="Y575" s="147">
        <v>73.636053362183048</v>
      </c>
      <c r="Z575" s="147">
        <v>74.175956850232325</v>
      </c>
      <c r="AA575" s="147">
        <v>74.340434336827144</v>
      </c>
      <c r="AB575" s="147">
        <v>74.134610186377671</v>
      </c>
      <c r="AC575" s="147">
        <v>73.990964687325018</v>
      </c>
      <c r="AD575" s="147">
        <v>73.901987579409166</v>
      </c>
      <c r="AE575" s="147">
        <v>73.860750195017289</v>
      </c>
      <c r="AF575" s="147">
        <v>73.860880153029598</v>
      </c>
      <c r="AG575" s="147">
        <v>73.89653738422237</v>
      </c>
      <c r="AH575" s="147">
        <v>73.962510601744214</v>
      </c>
      <c r="AI575" s="147">
        <v>74.053949951219025</v>
      </c>
      <c r="AJ575" s="147">
        <v>74.166473591911668</v>
      </c>
      <c r="AK575" s="147">
        <v>74.29614850671922</v>
      </c>
      <c r="AL575" s="147">
        <v>74.439472389360404</v>
      </c>
      <c r="AM575" s="147">
        <v>74.593356564575004</v>
      </c>
      <c r="AN575" s="147">
        <v>74.755109899184419</v>
      </c>
      <c r="AO575" s="147">
        <v>74.922423663818037</v>
      </c>
      <c r="AP575" s="146">
        <v>75.093357306984743</v>
      </c>
    </row>
    <row r="576" spans="2:42" x14ac:dyDescent="0.35">
      <c r="B576" s="128"/>
      <c r="C576" s="128" t="s">
        <v>2283</v>
      </c>
      <c r="D576" s="146">
        <v>0</v>
      </c>
      <c r="E576" s="147">
        <v>0</v>
      </c>
      <c r="F576" s="147">
        <v>0</v>
      </c>
      <c r="G576" s="147">
        <v>0</v>
      </c>
      <c r="H576" s="147">
        <v>0</v>
      </c>
      <c r="I576" s="147">
        <v>21.39760958561607</v>
      </c>
      <c r="J576" s="147">
        <v>50.927436596073917</v>
      </c>
      <c r="K576" s="147">
        <v>84.440647390577794</v>
      </c>
      <c r="L576" s="147">
        <v>121.5273409622299</v>
      </c>
      <c r="M576" s="147">
        <v>157.21126061451486</v>
      </c>
      <c r="N576" s="147">
        <v>190.34953515297087</v>
      </c>
      <c r="O576" s="147">
        <v>220.99766554183242</v>
      </c>
      <c r="P576" s="147">
        <v>249.20825621789612</v>
      </c>
      <c r="Q576" s="147">
        <v>275.03110207967427</v>
      </c>
      <c r="R576" s="148">
        <v>298.51327188358255</v>
      </c>
      <c r="S576" s="147">
        <v>319.69918816972529</v>
      </c>
      <c r="T576" s="147">
        <v>338.63070383516612</v>
      </c>
      <c r="U576" s="147">
        <v>355.34717546806468</v>
      </c>
      <c r="V576" s="147">
        <v>369.88553355171024</v>
      </c>
      <c r="W576" s="147">
        <v>382.28034964329379</v>
      </c>
      <c r="X576" s="147">
        <v>392.56390062821214</v>
      </c>
      <c r="Y576" s="147">
        <v>400.76623014680314</v>
      </c>
      <c r="Z576" s="147">
        <v>406.91520728664148</v>
      </c>
      <c r="AA576" s="147">
        <v>411.03658262990081</v>
      </c>
      <c r="AB576" s="147">
        <v>413.15404174178622</v>
      </c>
      <c r="AC576" s="147">
        <v>414.41544616084911</v>
      </c>
      <c r="AD576" s="147">
        <v>415.30807833333074</v>
      </c>
      <c r="AE576" s="147">
        <v>416.12142761392522</v>
      </c>
      <c r="AF576" s="147">
        <v>417.13422103694825</v>
      </c>
      <c r="AG576" s="147">
        <v>418.37415901453602</v>
      </c>
      <c r="AH576" s="147">
        <v>419.82910942686289</v>
      </c>
      <c r="AI576" s="147">
        <v>421.47009772929238</v>
      </c>
      <c r="AJ576" s="147">
        <v>423.27071128351525</v>
      </c>
      <c r="AK576" s="147">
        <v>425.20699645629009</v>
      </c>
      <c r="AL576" s="147">
        <v>427.25736150183297</v>
      </c>
      <c r="AM576" s="147">
        <v>429.40248499401645</v>
      </c>
      <c r="AN576" s="147">
        <v>431.62522958536039</v>
      </c>
      <c r="AO576" s="147">
        <v>433.91056088016558</v>
      </c>
      <c r="AP576" s="146">
        <v>436.24547121909069</v>
      </c>
    </row>
    <row r="577" spans="2:42" x14ac:dyDescent="0.35">
      <c r="B577" s="128"/>
      <c r="C577" s="128" t="s">
        <v>2284</v>
      </c>
      <c r="D577" s="146">
        <v>0</v>
      </c>
      <c r="E577" s="147">
        <v>0</v>
      </c>
      <c r="F577" s="147">
        <v>0</v>
      </c>
      <c r="G577" s="147">
        <v>0</v>
      </c>
      <c r="H577" s="147">
        <v>0</v>
      </c>
      <c r="I577" s="147">
        <v>20.320205476436996</v>
      </c>
      <c r="J577" s="147">
        <v>47.887076647176727</v>
      </c>
      <c r="K577" s="147">
        <v>78.755335689085825</v>
      </c>
      <c r="L577" s="147">
        <v>111.94001792394108</v>
      </c>
      <c r="M577" s="147">
        <v>142.7397785141284</v>
      </c>
      <c r="N577" s="147">
        <v>171.2121619616826</v>
      </c>
      <c r="O577" s="147">
        <v>197.41195736445829</v>
      </c>
      <c r="P577" s="147">
        <v>221.3912851564354</v>
      </c>
      <c r="Q577" s="147">
        <v>243.19968037155493</v>
      </c>
      <c r="R577" s="148">
        <v>262.88417255171299</v>
      </c>
      <c r="S577" s="147">
        <v>280.48936241498319</v>
      </c>
      <c r="T577" s="147">
        <v>296.05749539575095</v>
      </c>
      <c r="U577" s="147">
        <v>309.62853216420689</v>
      </c>
      <c r="V577" s="147">
        <v>321.24021622856839</v>
      </c>
      <c r="W577" s="147">
        <v>330.92813871945981</v>
      </c>
      <c r="X577" s="147">
        <v>338.72580045209139</v>
      </c>
      <c r="Y577" s="147">
        <v>344.66467135821233</v>
      </c>
      <c r="Z577" s="147">
        <v>348.77424737629048</v>
      </c>
      <c r="AA577" s="147">
        <v>351.082104884964</v>
      </c>
      <c r="AB577" s="147">
        <v>351.61395276152871</v>
      </c>
      <c r="AC577" s="147">
        <v>351.46316664281966</v>
      </c>
      <c r="AD577" s="147">
        <v>351.07084360568814</v>
      </c>
      <c r="AE577" s="147">
        <v>350.68912026876035</v>
      </c>
      <c r="AF577" s="147">
        <v>350.52763063068659</v>
      </c>
      <c r="AG577" s="147">
        <v>350.55671631260287</v>
      </c>
      <c r="AH577" s="147">
        <v>350.74978498908365</v>
      </c>
      <c r="AI577" s="147">
        <v>351.08203939448964</v>
      </c>
      <c r="AJ577" s="147">
        <v>351.53097771758439</v>
      </c>
      <c r="AK577" s="147">
        <v>352.07629844483085</v>
      </c>
      <c r="AL577" s="147">
        <v>352.69981048434397</v>
      </c>
      <c r="AM577" s="147">
        <v>353.38534835307996</v>
      </c>
      <c r="AN577" s="147">
        <v>354.11869221983142</v>
      </c>
      <c r="AO577" s="147">
        <v>354.88749260617578</v>
      </c>
      <c r="AP577" s="146">
        <v>355.68119955671091</v>
      </c>
    </row>
    <row r="578" spans="2:42" x14ac:dyDescent="0.35">
      <c r="B578" s="128"/>
      <c r="C578" s="128" t="s">
        <v>2285</v>
      </c>
      <c r="D578" s="146">
        <v>0</v>
      </c>
      <c r="E578" s="147">
        <v>0</v>
      </c>
      <c r="F578" s="147">
        <v>0</v>
      </c>
      <c r="G578" s="147">
        <v>0</v>
      </c>
      <c r="H578" s="147">
        <v>0</v>
      </c>
      <c r="I578" s="147">
        <v>41.475918547182275</v>
      </c>
      <c r="J578" s="147">
        <v>97.072190639793746</v>
      </c>
      <c r="K578" s="147">
        <v>158.79430952552417</v>
      </c>
      <c r="L578" s="147">
        <v>221.61320221693236</v>
      </c>
      <c r="M578" s="147">
        <v>279.97162060970572</v>
      </c>
      <c r="N578" s="147">
        <v>333.97378647698145</v>
      </c>
      <c r="O578" s="147">
        <v>383.71879748091891</v>
      </c>
      <c r="P578" s="147">
        <v>429.30078618554194</v>
      </c>
      <c r="Q578" s="147">
        <v>470.80907263861428</v>
      </c>
      <c r="R578" s="148">
        <v>508.32831074454651</v>
      </c>
      <c r="S578" s="147">
        <v>541.93862864192818</v>
      </c>
      <c r="T578" s="147">
        <v>571.71576329117113</v>
      </c>
      <c r="U578" s="147">
        <v>597.73118946993634</v>
      </c>
      <c r="V578" s="147">
        <v>620.0522433664778</v>
      </c>
      <c r="W578" s="147">
        <v>638.74224095377383</v>
      </c>
      <c r="X578" s="147">
        <v>653.86059132030391</v>
      </c>
      <c r="Y578" s="147">
        <v>665.46290512657572</v>
      </c>
      <c r="Z578" s="147">
        <v>673.60109834998536</v>
      </c>
      <c r="AA578" s="147">
        <v>678.32349147430523</v>
      </c>
      <c r="AB578" s="147">
        <v>679.67490427403948</v>
      </c>
      <c r="AC578" s="147">
        <v>679.87968941945076</v>
      </c>
      <c r="AD578" s="147">
        <v>679.79579945487978</v>
      </c>
      <c r="AE578" s="147">
        <v>679.89751348874711</v>
      </c>
      <c r="AF578" s="147">
        <v>680.41243183645395</v>
      </c>
      <c r="AG578" s="147">
        <v>681.28515732763299</v>
      </c>
      <c r="AH578" s="147">
        <v>682.57880631581975</v>
      </c>
      <c r="AI578" s="147">
        <v>684.24035456536535</v>
      </c>
      <c r="AJ578" s="147">
        <v>686.2212241099611</v>
      </c>
      <c r="AK578" s="147">
        <v>688.47710012193602</v>
      </c>
      <c r="AL578" s="147">
        <v>690.96775783665476</v>
      </c>
      <c r="AM578" s="147">
        <v>693.65689912104904</v>
      </c>
      <c r="AN578" s="147">
        <v>696.51199829414918</v>
      </c>
      <c r="AO578" s="147">
        <v>699.50415682555285</v>
      </c>
      <c r="AP578" s="146">
        <v>702.60796655509</v>
      </c>
    </row>
    <row r="579" spans="2:42" x14ac:dyDescent="0.35">
      <c r="B579" s="128"/>
      <c r="C579" s="128" t="s">
        <v>2286</v>
      </c>
      <c r="D579" s="146">
        <v>0</v>
      </c>
      <c r="E579" s="147">
        <v>0</v>
      </c>
      <c r="F579" s="147">
        <v>0</v>
      </c>
      <c r="G579" s="147">
        <v>0</v>
      </c>
      <c r="H579" s="147">
        <v>0</v>
      </c>
      <c r="I579" s="147">
        <v>34.594827080154019</v>
      </c>
      <c r="J579" s="147">
        <v>73.549802578111098</v>
      </c>
      <c r="K579" s="147">
        <v>116.40751307370326</v>
      </c>
      <c r="L579" s="147">
        <v>157.02796518970845</v>
      </c>
      <c r="M579" s="147">
        <v>194.82739550536004</v>
      </c>
      <c r="N579" s="147">
        <v>229.86769262837663</v>
      </c>
      <c r="O579" s="147">
        <v>262.20752193558991</v>
      </c>
      <c r="P579" s="147">
        <v>291.90242241318009</v>
      </c>
      <c r="Q579" s="147">
        <v>319.00489949765756</v>
      </c>
      <c r="R579" s="148">
        <v>343.56451405402134</v>
      </c>
      <c r="S579" s="147">
        <v>365.62796762232193</v>
      </c>
      <c r="T579" s="147">
        <v>385.23918405883683</v>
      </c>
      <c r="U579" s="147">
        <v>402.43938769322864</v>
      </c>
      <c r="V579" s="147">
        <v>417.26717811838932</v>
      </c>
      <c r="W579" s="147">
        <v>429.75860172517002</v>
      </c>
      <c r="X579" s="147">
        <v>439.94722008986031</v>
      </c>
      <c r="Y579" s="147">
        <v>447.86417531808422</v>
      </c>
      <c r="Z579" s="147">
        <v>453.53825244475149</v>
      </c>
      <c r="AA579" s="147">
        <v>456.99593898579269</v>
      </c>
      <c r="AB579" s="147">
        <v>458.26148173365885</v>
      </c>
      <c r="AC579" s="147">
        <v>459.1777212575692</v>
      </c>
      <c r="AD579" s="147">
        <v>460.06258303880514</v>
      </c>
      <c r="AE579" s="147">
        <v>461.22192129933427</v>
      </c>
      <c r="AF579" s="147">
        <v>462.65050157617407</v>
      </c>
      <c r="AG579" s="147">
        <v>464.31321485797753</v>
      </c>
      <c r="AH579" s="147">
        <v>466.28834398414836</v>
      </c>
      <c r="AI579" s="147">
        <v>468.5405451852302</v>
      </c>
      <c r="AJ579" s="147">
        <v>471.03732293405716</v>
      </c>
      <c r="AK579" s="147">
        <v>473.74891486785339</v>
      </c>
      <c r="AL579" s="147">
        <v>476.64818307468329</v>
      </c>
      <c r="AM579" s="147">
        <v>479.71051148764269</v>
      </c>
      <c r="AN579" s="147">
        <v>482.91370914200991</v>
      </c>
      <c r="AO579" s="147">
        <v>486.23791906190235</v>
      </c>
      <c r="AP579" s="146">
        <v>489.66553255387612</v>
      </c>
    </row>
    <row r="580" spans="2:42" x14ac:dyDescent="0.35">
      <c r="B580" s="128"/>
      <c r="C580" s="128" t="s">
        <v>2287</v>
      </c>
      <c r="D580" s="146">
        <v>0</v>
      </c>
      <c r="E580" s="147">
        <v>0</v>
      </c>
      <c r="F580" s="147">
        <v>0</v>
      </c>
      <c r="G580" s="147">
        <v>0</v>
      </c>
      <c r="H580" s="147">
        <v>0</v>
      </c>
      <c r="I580" s="147">
        <v>1.1979618330095674</v>
      </c>
      <c r="J580" s="147">
        <v>5.630227846638812</v>
      </c>
      <c r="K580" s="147">
        <v>13.160036389573291</v>
      </c>
      <c r="L580" s="147">
        <v>25.867466688921933</v>
      </c>
      <c r="M580" s="147">
        <v>41.895505727302584</v>
      </c>
      <c r="N580" s="147">
        <v>64.593578945483245</v>
      </c>
      <c r="O580" s="147">
        <v>90.618373744199602</v>
      </c>
      <c r="P580" s="147">
        <v>119.67278031349223</v>
      </c>
      <c r="Q580" s="147">
        <v>147.42757417142803</v>
      </c>
      <c r="R580" s="148">
        <v>173.26083278020241</v>
      </c>
      <c r="S580" s="147">
        <v>197.20891820775256</v>
      </c>
      <c r="T580" s="147">
        <v>219.30600982046479</v>
      </c>
      <c r="U580" s="147">
        <v>239.58416469252168</v>
      </c>
      <c r="V580" s="147">
        <v>258.07337537696367</v>
      </c>
      <c r="W580" s="147">
        <v>274.80162512565374</v>
      </c>
      <c r="X580" s="147">
        <v>289.79494064194205</v>
      </c>
      <c r="Y580" s="147">
        <v>303.0774424465568</v>
      </c>
      <c r="Z580" s="147">
        <v>314.67139293408951</v>
      </c>
      <c r="AA580" s="147">
        <v>324.59724219439931</v>
      </c>
      <c r="AB580" s="147">
        <v>332.87367167031908</v>
      </c>
      <c r="AC580" s="147">
        <v>339.58068634300651</v>
      </c>
      <c r="AD580" s="147">
        <v>344.90577394615957</v>
      </c>
      <c r="AE580" s="147">
        <v>349.03315329815939</v>
      </c>
      <c r="AF580" s="147">
        <v>352.2607911279365</v>
      </c>
      <c r="AG580" s="147">
        <v>354.79968793136612</v>
      </c>
      <c r="AH580" s="147">
        <v>357.0563306636725</v>
      </c>
      <c r="AI580" s="147">
        <v>359.26496880644942</v>
      </c>
      <c r="AJ580" s="147">
        <v>361.65319639259343</v>
      </c>
      <c r="AK580" s="147">
        <v>364.22987299453558</v>
      </c>
      <c r="AL580" s="147">
        <v>366.97238137629739</v>
      </c>
      <c r="AM580" s="147">
        <v>369.86010258062407</v>
      </c>
      <c r="AN580" s="147">
        <v>372.87433928917449</v>
      </c>
      <c r="AO580" s="147">
        <v>375.9982436317942</v>
      </c>
      <c r="AP580" s="146">
        <v>379.21674926992392</v>
      </c>
    </row>
    <row r="581" spans="2:42" x14ac:dyDescent="0.35">
      <c r="B581" s="128"/>
      <c r="C581" s="128" t="s">
        <v>2288</v>
      </c>
      <c r="D581" s="146">
        <v>0</v>
      </c>
      <c r="E581" s="147">
        <v>0</v>
      </c>
      <c r="F581" s="147">
        <v>0</v>
      </c>
      <c r="G581" s="147">
        <v>0</v>
      </c>
      <c r="H581" s="147">
        <v>0</v>
      </c>
      <c r="I581" s="147">
        <v>3.2754053442383837</v>
      </c>
      <c r="J581" s="147">
        <v>11.884215099349499</v>
      </c>
      <c r="K581" s="147">
        <v>28.407744480664494</v>
      </c>
      <c r="L581" s="147">
        <v>50.627008767997879</v>
      </c>
      <c r="M581" s="147">
        <v>78.140304746602553</v>
      </c>
      <c r="N581" s="147">
        <v>116.64657390125187</v>
      </c>
      <c r="O581" s="147">
        <v>160.30559004429293</v>
      </c>
      <c r="P581" s="147">
        <v>207.82989167705631</v>
      </c>
      <c r="Q581" s="147">
        <v>251.94611593367352</v>
      </c>
      <c r="R581" s="148">
        <v>292.7287187589331</v>
      </c>
      <c r="S581" s="147">
        <v>330.24828471362287</v>
      </c>
      <c r="T581" s="147">
        <v>364.57164352308888</v>
      </c>
      <c r="U581" s="147">
        <v>395.76198181977259</v>
      </c>
      <c r="V581" s="147">
        <v>423.878950243823</v>
      </c>
      <c r="W581" s="147">
        <v>448.97876605962114</v>
      </c>
      <c r="X581" s="147">
        <v>471.11431144002654</v>
      </c>
      <c r="Y581" s="147">
        <v>490.33522756433575</v>
      </c>
      <c r="Z581" s="147">
        <v>506.68800467033145</v>
      </c>
      <c r="AA581" s="147">
        <v>520.2160681953942</v>
      </c>
      <c r="AB581" s="147">
        <v>530.95986113642414</v>
      </c>
      <c r="AC581" s="147">
        <v>539.12931250825511</v>
      </c>
      <c r="AD581" s="147">
        <v>545.04529145602805</v>
      </c>
      <c r="AE581" s="147">
        <v>549.1711799904067</v>
      </c>
      <c r="AF581" s="147">
        <v>551.86863964313386</v>
      </c>
      <c r="AG581" s="147">
        <v>553.48881294736861</v>
      </c>
      <c r="AH581" s="147">
        <v>554.85850428501931</v>
      </c>
      <c r="AI581" s="147">
        <v>556.35144565663154</v>
      </c>
      <c r="AJ581" s="147">
        <v>558.28817516940057</v>
      </c>
      <c r="AK581" s="147">
        <v>560.6195953881338</v>
      </c>
      <c r="AL581" s="147">
        <v>563.30029876559252</v>
      </c>
      <c r="AM581" s="147">
        <v>566.28841393337348</v>
      </c>
      <c r="AN581" s="147">
        <v>569.54546026102821</v>
      </c>
      <c r="AO581" s="147">
        <v>573.03621034597472</v>
      </c>
      <c r="AP581" s="146">
        <v>576.72856011214947</v>
      </c>
    </row>
    <row r="582" spans="2:42" x14ac:dyDescent="0.35">
      <c r="B582" s="128"/>
      <c r="C582" s="128" t="s">
        <v>2289</v>
      </c>
      <c r="D582" s="146">
        <v>0</v>
      </c>
      <c r="E582" s="147">
        <v>0</v>
      </c>
      <c r="F582" s="147">
        <v>0</v>
      </c>
      <c r="G582" s="147">
        <v>0</v>
      </c>
      <c r="H582" s="147">
        <v>0</v>
      </c>
      <c r="I582" s="147">
        <v>3.5723670973990909</v>
      </c>
      <c r="J582" s="147">
        <v>8.1059457901922798</v>
      </c>
      <c r="K582" s="147">
        <v>14.516894715918584</v>
      </c>
      <c r="L582" s="147">
        <v>21.89911190282924</v>
      </c>
      <c r="M582" s="147">
        <v>30.170436097641385</v>
      </c>
      <c r="N582" s="147">
        <v>38.380267292581721</v>
      </c>
      <c r="O582" s="147">
        <v>46.046410071661178</v>
      </c>
      <c r="P582" s="147">
        <v>53.179095725444</v>
      </c>
      <c r="Q582" s="147">
        <v>59.787930491248524</v>
      </c>
      <c r="R582" s="148">
        <v>65.881912593670492</v>
      </c>
      <c r="S582" s="147">
        <v>71.469448532015889</v>
      </c>
      <c r="T582" s="147">
        <v>76.558368639353702</v>
      </c>
      <c r="U582" s="147">
        <v>81.155941936933331</v>
      </c>
      <c r="V582" s="147">
        <v>85.268890306779426</v>
      </c>
      <c r="W582" s="147">
        <v>88.90340200437879</v>
      </c>
      <c r="X582" s="147">
        <v>92.065144532505769</v>
      </c>
      <c r="Y582" s="147">
        <v>94.759276896396003</v>
      </c>
      <c r="Z582" s="147">
        <v>96.990461259670397</v>
      </c>
      <c r="AA582" s="147">
        <v>98.762874019631496</v>
      </c>
      <c r="AB582" s="147">
        <v>100.08021631980063</v>
      </c>
      <c r="AC582" s="147">
        <v>101.13374333775499</v>
      </c>
      <c r="AD582" s="147">
        <v>101.98343058062582</v>
      </c>
      <c r="AE582" s="147">
        <v>102.73937300016605</v>
      </c>
      <c r="AF582" s="147">
        <v>103.46865744696902</v>
      </c>
      <c r="AG582" s="147">
        <v>104.23660553368182</v>
      </c>
      <c r="AH582" s="147">
        <v>105.05118241816005</v>
      </c>
      <c r="AI582" s="147">
        <v>105.90631613862422</v>
      </c>
      <c r="AJ582" s="147">
        <v>106.79650007070445</v>
      </c>
      <c r="AK582" s="147">
        <v>107.7167716911748</v>
      </c>
      <c r="AL582" s="147">
        <v>108.66269260144156</v>
      </c>
      <c r="AM582" s="147">
        <v>109.63032976168954</v>
      </c>
      <c r="AN582" s="147">
        <v>110.61623788891181</v>
      </c>
      <c r="AO582" s="147">
        <v>111.61744297428464</v>
      </c>
      <c r="AP582" s="146">
        <v>112.63142687749037</v>
      </c>
    </row>
    <row r="583" spans="2:42" x14ac:dyDescent="0.35">
      <c r="B583" s="128"/>
      <c r="C583" s="128" t="s">
        <v>2290</v>
      </c>
      <c r="D583" s="146">
        <v>0</v>
      </c>
      <c r="E583" s="147">
        <v>0</v>
      </c>
      <c r="F583" s="147">
        <v>0</v>
      </c>
      <c r="G583" s="147">
        <v>0</v>
      </c>
      <c r="H583" s="147">
        <v>0</v>
      </c>
      <c r="I583" s="147">
        <v>3.018987488158992</v>
      </c>
      <c r="J583" s="147">
        <v>7.9483310896172501</v>
      </c>
      <c r="K583" s="147">
        <v>16.10725489578012</v>
      </c>
      <c r="L583" s="147">
        <v>26.278335983743286</v>
      </c>
      <c r="M583" s="147">
        <v>40.552864295525566</v>
      </c>
      <c r="N583" s="147">
        <v>56.799883986713638</v>
      </c>
      <c r="O583" s="147">
        <v>74.819371861611344</v>
      </c>
      <c r="P583" s="147">
        <v>91.66591638434636</v>
      </c>
      <c r="Q583" s="147">
        <v>107.26916582796549</v>
      </c>
      <c r="R583" s="148">
        <v>121.65505576254932</v>
      </c>
      <c r="S583" s="147">
        <v>134.84812002394787</v>
      </c>
      <c r="T583" s="147">
        <v>146.87153204626648</v>
      </c>
      <c r="U583" s="147">
        <v>157.74714446681642</v>
      </c>
      <c r="V583" s="147">
        <v>167.49552706206708</v>
      </c>
      <c r="W583" s="147">
        <v>176.13600307089891</v>
      </c>
      <c r="X583" s="147">
        <v>183.68668395929109</v>
      </c>
      <c r="Y583" s="147">
        <v>190.16450267849285</v>
      </c>
      <c r="Z583" s="147">
        <v>195.58524546671867</v>
      </c>
      <c r="AA583" s="147">
        <v>199.96358224246401</v>
      </c>
      <c r="AB583" s="147">
        <v>203.31309563567041</v>
      </c>
      <c r="AC583" s="147">
        <v>205.80520277948435</v>
      </c>
      <c r="AD583" s="147">
        <v>207.55696472117205</v>
      </c>
      <c r="AE583" s="147">
        <v>208.75753802291257</v>
      </c>
      <c r="AF583" s="147">
        <v>209.53879883656859</v>
      </c>
      <c r="AG583" s="147">
        <v>210.1468051275242</v>
      </c>
      <c r="AH583" s="147">
        <v>210.77557776657139</v>
      </c>
      <c r="AI583" s="147">
        <v>211.56164625630407</v>
      </c>
      <c r="AJ583" s="147">
        <v>212.49203753532575</v>
      </c>
      <c r="AK583" s="147">
        <v>213.55018639031763</v>
      </c>
      <c r="AL583" s="147">
        <v>214.7208438135219</v>
      </c>
      <c r="AM583" s="147">
        <v>215.99002342960074</v>
      </c>
      <c r="AN583" s="147">
        <v>217.34495086939214</v>
      </c>
      <c r="AO583" s="147">
        <v>218.7740159714152</v>
      </c>
      <c r="AP583" s="146">
        <v>220.26672769745232</v>
      </c>
    </row>
    <row r="584" spans="2:42" x14ac:dyDescent="0.35">
      <c r="B584" s="128"/>
      <c r="C584" s="128" t="s">
        <v>2291</v>
      </c>
      <c r="D584" s="146">
        <v>0</v>
      </c>
      <c r="E584" s="147">
        <v>0</v>
      </c>
      <c r="F584" s="147">
        <v>0</v>
      </c>
      <c r="G584" s="147">
        <v>0</v>
      </c>
      <c r="H584" s="147">
        <v>0</v>
      </c>
      <c r="I584" s="147">
        <v>7.3715951658805805</v>
      </c>
      <c r="J584" s="147">
        <v>17.274167186147452</v>
      </c>
      <c r="K584" s="147">
        <v>29.558677533664234</v>
      </c>
      <c r="L584" s="147">
        <v>46.751408538182261</v>
      </c>
      <c r="M584" s="147">
        <v>66.332417109586302</v>
      </c>
      <c r="N584" s="147">
        <v>87.863821413599027</v>
      </c>
      <c r="O584" s="147">
        <v>108.00088166638027</v>
      </c>
      <c r="P584" s="147">
        <v>126.77027753604143</v>
      </c>
      <c r="Q584" s="147">
        <v>144.19708034569879</v>
      </c>
      <c r="R584" s="148">
        <v>160.30479721578155</v>
      </c>
      <c r="S584" s="147">
        <v>175.11541326427133</v>
      </c>
      <c r="T584" s="147">
        <v>188.64943192875558</v>
      </c>
      <c r="U584" s="147">
        <v>200.92591347168207</v>
      </c>
      <c r="V584" s="147">
        <v>211.9625117277991</v>
      </c>
      <c r="W584" s="147">
        <v>221.77550915044529</v>
      </c>
      <c r="X584" s="147">
        <v>230.37985021111459</v>
      </c>
      <c r="Y584" s="147">
        <v>237.78917320456034</v>
      </c>
      <c r="Z584" s="147">
        <v>244.01584050961878</v>
      </c>
      <c r="AA584" s="147">
        <v>249.07096735392028</v>
      </c>
      <c r="AB584" s="147">
        <v>252.96444912871021</v>
      </c>
      <c r="AC584" s="147">
        <v>256.09296599107302</v>
      </c>
      <c r="AD584" s="147">
        <v>258.6108896365368</v>
      </c>
      <c r="AE584" s="147">
        <v>260.66945790182211</v>
      </c>
      <c r="AF584" s="147">
        <v>262.55778113521484</v>
      </c>
      <c r="AG584" s="147">
        <v>264.4448693534946</v>
      </c>
      <c r="AH584" s="147">
        <v>266.4580830671228</v>
      </c>
      <c r="AI584" s="147">
        <v>268.5813639189418</v>
      </c>
      <c r="AJ584" s="147">
        <v>270.8001156266169</v>
      </c>
      <c r="AK584" s="147">
        <v>273.10114860188708</v>
      </c>
      <c r="AL584" s="147">
        <v>275.47262782816614</v>
      </c>
      <c r="AM584" s="147">
        <v>277.90402386908596</v>
      </c>
      <c r="AN584" s="147">
        <v>280.38606688659945</v>
      </c>
      <c r="AO584" s="147">
        <v>282.91070355303145</v>
      </c>
      <c r="AP584" s="146">
        <v>285.47105674700845</v>
      </c>
    </row>
    <row r="585" spans="2:42" x14ac:dyDescent="0.35">
      <c r="B585" s="128"/>
      <c r="C585" s="128" t="s">
        <v>2292</v>
      </c>
      <c r="D585" s="146">
        <v>0</v>
      </c>
      <c r="E585" s="147">
        <v>0</v>
      </c>
      <c r="F585" s="147">
        <v>0</v>
      </c>
      <c r="G585" s="147">
        <v>0</v>
      </c>
      <c r="H585" s="147">
        <v>0</v>
      </c>
      <c r="I585" s="147">
        <v>1.6806288241903573</v>
      </c>
      <c r="J585" s="147">
        <v>4.46233850153149</v>
      </c>
      <c r="K585" s="147">
        <v>7.9356311299496518</v>
      </c>
      <c r="L585" s="147">
        <v>12.798317789854856</v>
      </c>
      <c r="M585" s="147">
        <v>18.327151749928557</v>
      </c>
      <c r="N585" s="147">
        <v>24.44800533486174</v>
      </c>
      <c r="O585" s="147">
        <v>30.270817641553251</v>
      </c>
      <c r="P585" s="147">
        <v>35.643256320201395</v>
      </c>
      <c r="Q585" s="147">
        <v>40.575756271778957</v>
      </c>
      <c r="R585" s="148">
        <v>45.078238463965434</v>
      </c>
      <c r="S585" s="147">
        <v>49.160125874164457</v>
      </c>
      <c r="T585" s="147">
        <v>52.83035878763026</v>
      </c>
      <c r="U585" s="147">
        <v>56.097409472963157</v>
      </c>
      <c r="V585" s="147">
        <v>58.969296256390734</v>
      </c>
      <c r="W585" s="147">
        <v>61.453597015439229</v>
      </c>
      <c r="X585" s="147">
        <v>63.557462111815092</v>
      </c>
      <c r="Y585" s="147">
        <v>65.28762678256183</v>
      </c>
      <c r="Z585" s="147">
        <v>66.650423007827882</v>
      </c>
      <c r="AA585" s="147">
        <v>67.651790872878905</v>
      </c>
      <c r="AB585" s="147">
        <v>68.297289441310255</v>
      </c>
      <c r="AC585" s="147">
        <v>68.6805613044029</v>
      </c>
      <c r="AD585" s="147">
        <v>68.867183795964337</v>
      </c>
      <c r="AE585" s="147">
        <v>68.90346525785057</v>
      </c>
      <c r="AF585" s="147">
        <v>68.873832343639577</v>
      </c>
      <c r="AG585" s="147">
        <v>68.828163366697098</v>
      </c>
      <c r="AH585" s="147">
        <v>68.814361114716775</v>
      </c>
      <c r="AI585" s="147">
        <v>68.835184270746879</v>
      </c>
      <c r="AJ585" s="147">
        <v>68.885574598670345</v>
      </c>
      <c r="AK585" s="147">
        <v>68.960932607649283</v>
      </c>
      <c r="AL585" s="147">
        <v>69.057098439445852</v>
      </c>
      <c r="AM585" s="147">
        <v>69.170333810336956</v>
      </c>
      <c r="AN585" s="147">
        <v>69.297304964129026</v>
      </c>
      <c r="AO585" s="147">
        <v>69.435066594771868</v>
      </c>
      <c r="AP585" s="146">
        <v>69.581046698983471</v>
      </c>
    </row>
    <row r="586" spans="2:42" x14ac:dyDescent="0.35">
      <c r="B586" s="128"/>
      <c r="C586" s="128" t="s">
        <v>2293</v>
      </c>
      <c r="D586" s="146">
        <v>0</v>
      </c>
      <c r="E586" s="147">
        <v>0</v>
      </c>
      <c r="F586" s="147">
        <v>0</v>
      </c>
      <c r="G586" s="147">
        <v>0</v>
      </c>
      <c r="H586" s="147">
        <v>0</v>
      </c>
      <c r="I586" s="147">
        <v>0.71708478751787041</v>
      </c>
      <c r="J586" s="147">
        <v>6.419039774801492</v>
      </c>
      <c r="K586" s="147">
        <v>16.868213371475079</v>
      </c>
      <c r="L586" s="147">
        <v>34.964917360036118</v>
      </c>
      <c r="M586" s="147">
        <v>58.086309330876468</v>
      </c>
      <c r="N586" s="147">
        <v>91.02002959491665</v>
      </c>
      <c r="O586" s="147">
        <v>128.9085945124599</v>
      </c>
      <c r="P586" s="147">
        <v>171.26558960157533</v>
      </c>
      <c r="Q586" s="147">
        <v>213.13801756895765</v>
      </c>
      <c r="R586" s="148">
        <v>251.93985222118178</v>
      </c>
      <c r="S586" s="147">
        <v>287.73644619726269</v>
      </c>
      <c r="T586" s="147">
        <v>320.58968090228916</v>
      </c>
      <c r="U586" s="147">
        <v>350.55806983143486</v>
      </c>
      <c r="V586" s="147">
        <v>377.6968576019438</v>
      </c>
      <c r="W586" s="147">
        <v>402.05811483903352</v>
      </c>
      <c r="X586" s="147">
        <v>423.69082905608201</v>
      </c>
      <c r="Y586" s="147">
        <v>442.64099166408573</v>
      </c>
      <c r="Z586" s="147">
        <v>458.95168124018574</v>
      </c>
      <c r="AA586" s="147">
        <v>472.66314318006198</v>
      </c>
      <c r="AB586" s="147">
        <v>483.81286585416586</v>
      </c>
      <c r="AC586" s="147">
        <v>492.47339468771247</v>
      </c>
      <c r="AD586" s="147">
        <v>498.94047446335583</v>
      </c>
      <c r="AE586" s="147">
        <v>503.50320892907354</v>
      </c>
      <c r="AF586" s="147">
        <v>506.60969850441006</v>
      </c>
      <c r="AG586" s="147">
        <v>508.58554606544891</v>
      </c>
      <c r="AH586" s="147">
        <v>510.04048589918506</v>
      </c>
      <c r="AI586" s="147">
        <v>511.32961785795385</v>
      </c>
      <c r="AJ586" s="147">
        <v>512.79561749530944</v>
      </c>
      <c r="AK586" s="147">
        <v>514.53377145327522</v>
      </c>
      <c r="AL586" s="147">
        <v>516.50779714153771</v>
      </c>
      <c r="AM586" s="147">
        <v>518.68458489081581</v>
      </c>
      <c r="AN586" s="147">
        <v>521.03407003671077</v>
      </c>
      <c r="AO586" s="147">
        <v>523.5291121670856</v>
      </c>
      <c r="AP586" s="146">
        <v>526.14538124296018</v>
      </c>
    </row>
    <row r="587" spans="2:42" x14ac:dyDescent="0.35">
      <c r="B587" s="128"/>
      <c r="C587" s="128" t="s">
        <v>2294</v>
      </c>
      <c r="D587" s="146">
        <v>0</v>
      </c>
      <c r="E587" s="147">
        <v>0</v>
      </c>
      <c r="F587" s="147">
        <v>0</v>
      </c>
      <c r="G587" s="147">
        <v>0</v>
      </c>
      <c r="H587" s="147">
        <v>0</v>
      </c>
      <c r="I587" s="147">
        <v>5.3958856587264172</v>
      </c>
      <c r="J587" s="147">
        <v>12.479815642393152</v>
      </c>
      <c r="K587" s="147">
        <v>21.161687788490877</v>
      </c>
      <c r="L587" s="147">
        <v>33.233430762231649</v>
      </c>
      <c r="M587" s="147">
        <v>46.929896390497369</v>
      </c>
      <c r="N587" s="147">
        <v>61.402982409389644</v>
      </c>
      <c r="O587" s="147">
        <v>74.992286537502522</v>
      </c>
      <c r="P587" s="147">
        <v>87.713103023132462</v>
      </c>
      <c r="Q587" s="147">
        <v>99.57967869858301</v>
      </c>
      <c r="R587" s="148">
        <v>110.60523919932156</v>
      </c>
      <c r="S587" s="147">
        <v>120.80201394253939</v>
      </c>
      <c r="T587" s="147">
        <v>130.18125990415859</v>
      </c>
      <c r="U587" s="147">
        <v>138.75328423175884</v>
      </c>
      <c r="V587" s="147">
        <v>146.52746572938483</v>
      </c>
      <c r="W587" s="147">
        <v>153.51227524873158</v>
      </c>
      <c r="X587" s="147">
        <v>159.71529501979418</v>
      </c>
      <c r="Y587" s="147">
        <v>165.14323695270471</v>
      </c>
      <c r="Z587" s="147">
        <v>169.80195994116221</v>
      </c>
      <c r="AA587" s="147">
        <v>173.69648619659043</v>
      </c>
      <c r="AB587" s="147">
        <v>176.83101664092757</v>
      </c>
      <c r="AC587" s="147">
        <v>179.49293936680365</v>
      </c>
      <c r="AD587" s="147">
        <v>181.78367685767853</v>
      </c>
      <c r="AE587" s="147">
        <v>183.80311136082707</v>
      </c>
      <c r="AF587" s="147">
        <v>185.74879021388037</v>
      </c>
      <c r="AG587" s="147">
        <v>187.73408232373575</v>
      </c>
      <c r="AH587" s="147">
        <v>189.84361750674987</v>
      </c>
      <c r="AI587" s="147">
        <v>192.06599246650995</v>
      </c>
      <c r="AJ587" s="147">
        <v>194.39076691094698</v>
      </c>
      <c r="AK587" s="147">
        <v>196.80842789872651</v>
      </c>
      <c r="AL587" s="147">
        <v>199.31035630480602</v>
      </c>
      <c r="AM587" s="147">
        <v>201.88879532447046</v>
      </c>
      <c r="AN587" s="147">
        <v>204.53682093902424</v>
      </c>
      <c r="AO587" s="147">
        <v>207.24831427002306</v>
      </c>
      <c r="AP587" s="146">
        <v>210.01793575249565</v>
      </c>
    </row>
    <row r="588" spans="2:42" x14ac:dyDescent="0.35">
      <c r="B588" s="128"/>
      <c r="C588" s="128" t="s">
        <v>2295</v>
      </c>
      <c r="D588" s="146">
        <v>0</v>
      </c>
      <c r="E588" s="147">
        <v>0</v>
      </c>
      <c r="F588" s="147">
        <v>0</v>
      </c>
      <c r="G588" s="147">
        <v>0</v>
      </c>
      <c r="H588" s="147">
        <v>0</v>
      </c>
      <c r="I588" s="147">
        <v>52.255739536325365</v>
      </c>
      <c r="J588" s="147">
        <v>123.24320621890769</v>
      </c>
      <c r="K588" s="147">
        <v>202.8129540267476</v>
      </c>
      <c r="L588" s="147">
        <v>288.8116986307848</v>
      </c>
      <c r="M588" s="147">
        <v>368.63950032291518</v>
      </c>
      <c r="N588" s="147">
        <v>442.44505943577485</v>
      </c>
      <c r="O588" s="147">
        <v>510.36994830573008</v>
      </c>
      <c r="P588" s="147">
        <v>572.5488355298877</v>
      </c>
      <c r="Q588" s="147">
        <v>629.10970123175355</v>
      </c>
      <c r="R588" s="148">
        <v>680.17404364745425</v>
      </c>
      <c r="S588" s="147">
        <v>725.85707733266167</v>
      </c>
      <c r="T588" s="147">
        <v>766.26792327900125</v>
      </c>
      <c r="U588" s="147">
        <v>801.50979121778255</v>
      </c>
      <c r="V588" s="147">
        <v>831.6801543783339</v>
      </c>
      <c r="W588" s="147">
        <v>856.87091695804497</v>
      </c>
      <c r="X588" s="147">
        <v>877.1685745514061</v>
      </c>
      <c r="Y588" s="147">
        <v>892.65436777588002</v>
      </c>
      <c r="Z588" s="147">
        <v>903.40442932329722</v>
      </c>
      <c r="AA588" s="147">
        <v>909.48992465668482</v>
      </c>
      <c r="AB588" s="147">
        <v>910.97718656393283</v>
      </c>
      <c r="AC588" s="147">
        <v>910.67814585238693</v>
      </c>
      <c r="AD588" s="147">
        <v>909.73235288705291</v>
      </c>
      <c r="AE588" s="147">
        <v>908.79339117522522</v>
      </c>
      <c r="AF588" s="147">
        <v>908.42569657139757</v>
      </c>
      <c r="AG588" s="147">
        <v>908.55243873524773</v>
      </c>
      <c r="AH588" s="147">
        <v>909.08362097855309</v>
      </c>
      <c r="AI588" s="147">
        <v>909.95633182821837</v>
      </c>
      <c r="AJ588" s="147">
        <v>911.1135696324867</v>
      </c>
      <c r="AK588" s="147">
        <v>912.50399794311295</v>
      </c>
      <c r="AL588" s="147">
        <v>914.08171451287308</v>
      </c>
      <c r="AM588" s="147">
        <v>915.80603334795421</v>
      </c>
      <c r="AN588" s="147">
        <v>917.64127928055916</v>
      </c>
      <c r="AO588" s="147">
        <v>919.55659455176681</v>
      </c>
      <c r="AP588" s="146">
        <v>921.52575691838865</v>
      </c>
    </row>
    <row r="589" spans="2:42" x14ac:dyDescent="0.35">
      <c r="B589" s="128"/>
      <c r="C589" s="128" t="s">
        <v>2296</v>
      </c>
      <c r="D589" s="146">
        <v>0</v>
      </c>
      <c r="E589" s="147">
        <v>0</v>
      </c>
      <c r="F589" s="147">
        <v>0</v>
      </c>
      <c r="G589" s="147">
        <v>0</v>
      </c>
      <c r="H589" s="147">
        <v>0</v>
      </c>
      <c r="I589" s="147">
        <v>15.303189485604198</v>
      </c>
      <c r="J589" s="147">
        <v>43.569431314390215</v>
      </c>
      <c r="K589" s="147">
        <v>81.102869605905738</v>
      </c>
      <c r="L589" s="147">
        <v>127.37460958741718</v>
      </c>
      <c r="M589" s="147">
        <v>192.06412468209493</v>
      </c>
      <c r="N589" s="147">
        <v>265.5560200561896</v>
      </c>
      <c r="O589" s="147">
        <v>343.96239009188582</v>
      </c>
      <c r="P589" s="147">
        <v>417.36035320377044</v>
      </c>
      <c r="Q589" s="147">
        <v>485.84090277875094</v>
      </c>
      <c r="R589" s="148">
        <v>549.48921802575899</v>
      </c>
      <c r="S589" s="147">
        <v>608.38481756820909</v>
      </c>
      <c r="T589" s="147">
        <v>662.60170608230123</v>
      </c>
      <c r="U589" s="147">
        <v>712.20851420607323</v>
      </c>
      <c r="V589" s="147">
        <v>757.26863193524321</v>
      </c>
      <c r="W589" s="147">
        <v>797.84033571331236</v>
      </c>
      <c r="X589" s="147">
        <v>833.97690941514554</v>
      </c>
      <c r="Y589" s="147">
        <v>865.72675941526768</v>
      </c>
      <c r="Z589" s="147">
        <v>893.13352392442073</v>
      </c>
      <c r="AA589" s="147">
        <v>916.23617677049106</v>
      </c>
      <c r="AB589" s="147">
        <v>935.06912579274399</v>
      </c>
      <c r="AC589" s="147">
        <v>950.46773703694021</v>
      </c>
      <c r="AD589" s="147">
        <v>963.16530377227787</v>
      </c>
      <c r="AE589" s="147">
        <v>973.72572027610488</v>
      </c>
      <c r="AF589" s="147">
        <v>982.70256605711563</v>
      </c>
      <c r="AG589" s="147">
        <v>991.17716061787348</v>
      </c>
      <c r="AH589" s="147">
        <v>999.79599233375336</v>
      </c>
      <c r="AI589" s="147">
        <v>1009.0004889686395</v>
      </c>
      <c r="AJ589" s="147">
        <v>1018.7286060426975</v>
      </c>
      <c r="AK589" s="147">
        <v>1028.9236431994007</v>
      </c>
      <c r="AL589" s="147">
        <v>1039.5340430663846</v>
      </c>
      <c r="AM589" s="147">
        <v>1050.5132019394252</v>
      </c>
      <c r="AN589" s="147">
        <v>1061.8192918320849</v>
      </c>
      <c r="AO589" s="147">
        <v>1073.4150934552715</v>
      </c>
      <c r="AP589" s="146">
        <v>1085.2678397117643</v>
      </c>
    </row>
    <row r="590" spans="2:42" x14ac:dyDescent="0.35">
      <c r="B590" s="128"/>
      <c r="C590" s="128" t="s">
        <v>2297</v>
      </c>
      <c r="D590" s="146">
        <v>0</v>
      </c>
      <c r="E590" s="147">
        <v>0</v>
      </c>
      <c r="F590" s="147">
        <v>0</v>
      </c>
      <c r="G590" s="147">
        <v>0</v>
      </c>
      <c r="H590" s="147">
        <v>0</v>
      </c>
      <c r="I590" s="147">
        <v>0.3361843448788055</v>
      </c>
      <c r="J590" s="147">
        <v>1.6404603477065105</v>
      </c>
      <c r="K590" s="147">
        <v>3.8657572458632918</v>
      </c>
      <c r="L590" s="147">
        <v>7.6198586070291494</v>
      </c>
      <c r="M590" s="147">
        <v>12.346691867363367</v>
      </c>
      <c r="N590" s="147">
        <v>19.024257205173114</v>
      </c>
      <c r="O590" s="147">
        <v>26.6585367154842</v>
      </c>
      <c r="P590" s="147">
        <v>35.154255658401844</v>
      </c>
      <c r="Q590" s="147">
        <v>43.26920334575253</v>
      </c>
      <c r="R590" s="148">
        <v>50.787490069054584</v>
      </c>
      <c r="S590" s="147">
        <v>57.721593014248676</v>
      </c>
      <c r="T590" s="147">
        <v>64.083316243455954</v>
      </c>
      <c r="U590" s="147">
        <v>69.883810561326015</v>
      </c>
      <c r="V590" s="147">
        <v>75.13359255153739</v>
      </c>
      <c r="W590" s="147">
        <v>79.842562811579668</v>
      </c>
      <c r="X590" s="147">
        <v>84.020023412869023</v>
      </c>
      <c r="Y590" s="147">
        <v>87.674694612211582</v>
      </c>
      <c r="Z590" s="147">
        <v>90.814730839625398</v>
      </c>
      <c r="AA590" s="147">
        <v>93.447735986566698</v>
      </c>
      <c r="AB590" s="147">
        <v>95.580778017674234</v>
      </c>
      <c r="AC590" s="147">
        <v>97.238096841134208</v>
      </c>
      <c r="AD590" s="147">
        <v>98.477241686385312</v>
      </c>
      <c r="AE590" s="147">
        <v>99.354454727160046</v>
      </c>
      <c r="AF590" s="147">
        <v>99.959230248424205</v>
      </c>
      <c r="AG590" s="147">
        <v>100.35497073897514</v>
      </c>
      <c r="AH590" s="147">
        <v>100.68216998697824</v>
      </c>
      <c r="AI590" s="147">
        <v>101.00898658821893</v>
      </c>
      <c r="AJ590" s="147">
        <v>101.40118294145599</v>
      </c>
      <c r="AK590" s="147">
        <v>101.86178181781459</v>
      </c>
      <c r="AL590" s="147">
        <v>102.3828274495055</v>
      </c>
      <c r="AM590" s="147">
        <v>102.956995101464</v>
      </c>
      <c r="AN590" s="147">
        <v>103.57756534157549</v>
      </c>
      <c r="AO590" s="147">
        <v>104.23839972527284</v>
      </c>
      <c r="AP590" s="146">
        <v>104.93391783728289</v>
      </c>
    </row>
    <row r="591" spans="2:42" x14ac:dyDescent="0.35">
      <c r="B591" s="128"/>
      <c r="C591" s="128" t="s">
        <v>2298</v>
      </c>
      <c r="D591" s="146">
        <v>0</v>
      </c>
      <c r="E591" s="147">
        <v>0</v>
      </c>
      <c r="F591" s="147">
        <v>0</v>
      </c>
      <c r="G591" s="147">
        <v>0</v>
      </c>
      <c r="H591" s="147">
        <v>0</v>
      </c>
      <c r="I591" s="147">
        <v>51.687044500880063</v>
      </c>
      <c r="J591" s="147">
        <v>123.18306125294922</v>
      </c>
      <c r="K591" s="147">
        <v>204.43006452023005</v>
      </c>
      <c r="L591" s="147">
        <v>294.4021279879654</v>
      </c>
      <c r="M591" s="147">
        <v>381.86797313604609</v>
      </c>
      <c r="N591" s="147">
        <v>462.99444253355125</v>
      </c>
      <c r="O591" s="147">
        <v>537.9238636350226</v>
      </c>
      <c r="P591" s="147">
        <v>606.79133688683908</v>
      </c>
      <c r="Q591" s="147">
        <v>669.72495614072182</v>
      </c>
      <c r="R591" s="148">
        <v>726.84602005405804</v>
      </c>
      <c r="S591" s="147">
        <v>778.26923478624519</v>
      </c>
      <c r="T591" s="147">
        <v>824.10290828850464</v>
      </c>
      <c r="U591" s="147">
        <v>864.44913647328144</v>
      </c>
      <c r="V591" s="147">
        <v>899.40398153841397</v>
      </c>
      <c r="W591" s="147">
        <v>929.05764271072599</v>
      </c>
      <c r="X591" s="147">
        <v>953.49461966352214</v>
      </c>
      <c r="Y591" s="147">
        <v>972.79386885267388</v>
      </c>
      <c r="Z591" s="147">
        <v>987.02895300651846</v>
      </c>
      <c r="AA591" s="147">
        <v>996.26818399568936</v>
      </c>
      <c r="AB591" s="147">
        <v>1000.5747593001843</v>
      </c>
      <c r="AC591" s="147">
        <v>1002.727263045706</v>
      </c>
      <c r="AD591" s="147">
        <v>1003.9171971642353</v>
      </c>
      <c r="AE591" s="147">
        <v>1004.8565970169202</v>
      </c>
      <c r="AF591" s="147">
        <v>1006.229799535659</v>
      </c>
      <c r="AG591" s="147">
        <v>1008.1564458749596</v>
      </c>
      <c r="AH591" s="147">
        <v>1010.6555955589239</v>
      </c>
      <c r="AI591" s="147">
        <v>1013.6524244023734</v>
      </c>
      <c r="AJ591" s="147">
        <v>1017.0785363131288</v>
      </c>
      <c r="AK591" s="147">
        <v>1020.8717008756092</v>
      </c>
      <c r="AL591" s="147">
        <v>1024.975605475405</v>
      </c>
      <c r="AM591" s="147">
        <v>1029.3396213726317</v>
      </c>
      <c r="AN591" s="147">
        <v>1033.918583159119</v>
      </c>
      <c r="AO591" s="147">
        <v>1038.6725810605935</v>
      </c>
      <c r="AP591" s="146">
        <v>1043.5667655700879</v>
      </c>
    </row>
    <row r="592" spans="2:42" x14ac:dyDescent="0.35">
      <c r="B592" s="128"/>
      <c r="C592" s="128" t="s">
        <v>2299</v>
      </c>
      <c r="D592" s="146">
        <v>0</v>
      </c>
      <c r="E592" s="147">
        <v>0</v>
      </c>
      <c r="F592" s="147">
        <v>0</v>
      </c>
      <c r="G592" s="147">
        <v>0</v>
      </c>
      <c r="H592" s="147">
        <v>0</v>
      </c>
      <c r="I592" s="147">
        <v>4.0404281317568778</v>
      </c>
      <c r="J592" s="147">
        <v>11.930695787347966</v>
      </c>
      <c r="K592" s="147">
        <v>25.928384427683966</v>
      </c>
      <c r="L592" s="147">
        <v>44.082488815402812</v>
      </c>
      <c r="M592" s="147">
        <v>70.204524288375637</v>
      </c>
      <c r="N592" s="147">
        <v>100.52544076148226</v>
      </c>
      <c r="O592" s="147">
        <v>134.68909694882512</v>
      </c>
      <c r="P592" s="147">
        <v>169.43867757011861</v>
      </c>
      <c r="Q592" s="147">
        <v>201.82594050133631</v>
      </c>
      <c r="R592" s="148">
        <v>231.89610221572428</v>
      </c>
      <c r="S592" s="147">
        <v>259.69168494464549</v>
      </c>
      <c r="T592" s="147">
        <v>285.25259146369933</v>
      </c>
      <c r="U592" s="147">
        <v>308.61617661839324</v>
      </c>
      <c r="V592" s="147">
        <v>329.8173156972162</v>
      </c>
      <c r="W592" s="147">
        <v>348.8884697557661</v>
      </c>
      <c r="X592" s="147">
        <v>365.85974799153894</v>
      </c>
      <c r="Y592" s="147">
        <v>380.7589672650904</v>
      </c>
      <c r="Z592" s="147">
        <v>393.61170885950867</v>
      </c>
      <c r="AA592" s="147">
        <v>404.44137256650885</v>
      </c>
      <c r="AB592" s="147">
        <v>413.26922818395269</v>
      </c>
      <c r="AC592" s="147">
        <v>420.32711861841113</v>
      </c>
      <c r="AD592" s="147">
        <v>425.84154794030451</v>
      </c>
      <c r="AE592" s="147">
        <v>430.16291540741139</v>
      </c>
      <c r="AF592" s="147">
        <v>433.55115913116009</v>
      </c>
      <c r="AG592" s="147">
        <v>436.47491235934274</v>
      </c>
      <c r="AH592" s="147">
        <v>439.25471523905594</v>
      </c>
      <c r="AI592" s="147">
        <v>442.17117290359408</v>
      </c>
      <c r="AJ592" s="147">
        <v>445.344599694458</v>
      </c>
      <c r="AK592" s="147">
        <v>448.74568541674148</v>
      </c>
      <c r="AL592" s="147">
        <v>452.34760807211507</v>
      </c>
      <c r="AM592" s="147">
        <v>456.12593741143502</v>
      </c>
      <c r="AN592" s="147">
        <v>460.05854402183434</v>
      </c>
      <c r="AO592" s="147">
        <v>464.12551373004806</v>
      </c>
      <c r="AP592" s="146">
        <v>468.30906711395039</v>
      </c>
    </row>
    <row r="593" spans="2:43" x14ac:dyDescent="0.35">
      <c r="B593" s="128"/>
      <c r="C593" s="128" t="s">
        <v>2300</v>
      </c>
      <c r="D593" s="146">
        <v>0</v>
      </c>
      <c r="E593" s="147">
        <v>0</v>
      </c>
      <c r="F593" s="147">
        <v>0</v>
      </c>
      <c r="G593" s="147">
        <v>0</v>
      </c>
      <c r="H593" s="147">
        <v>0</v>
      </c>
      <c r="I593" s="147">
        <v>23.281992809265976</v>
      </c>
      <c r="J593" s="147">
        <v>49.791063118327742</v>
      </c>
      <c r="K593" s="147">
        <v>79.24339561205494</v>
      </c>
      <c r="L593" s="147">
        <v>108.20121001697089</v>
      </c>
      <c r="M593" s="147">
        <v>135.30652209034201</v>
      </c>
      <c r="N593" s="147">
        <v>160.59555669757441</v>
      </c>
      <c r="O593" s="147">
        <v>184.10239231778917</v>
      </c>
      <c r="P593" s="147">
        <v>205.85902046941115</v>
      </c>
      <c r="Q593" s="147">
        <v>225.89540253652444</v>
      </c>
      <c r="R593" s="148">
        <v>244.23952408176837</v>
      </c>
      <c r="S593" s="147">
        <v>260.91744672820727</v>
      </c>
      <c r="T593" s="147">
        <v>275.95335768938611</v>
      </c>
      <c r="U593" s="147">
        <v>289.36961702367404</v>
      </c>
      <c r="V593" s="147">
        <v>301.18680268599991</v>
      </c>
      <c r="W593" s="147">
        <v>311.42375344718823</v>
      </c>
      <c r="X593" s="147">
        <v>320.09760974831124</v>
      </c>
      <c r="Y593" s="147">
        <v>327.22385255477661</v>
      </c>
      <c r="Z593" s="147">
        <v>332.81634027226733</v>
      </c>
      <c r="AA593" s="147">
        <v>336.88734378413858</v>
      </c>
      <c r="AB593" s="147">
        <v>339.44757966745226</v>
      </c>
      <c r="AC593" s="147">
        <v>341.73160968507608</v>
      </c>
      <c r="AD593" s="147">
        <v>343.96309315448894</v>
      </c>
      <c r="AE593" s="147">
        <v>346.35934835497756</v>
      </c>
      <c r="AF593" s="147">
        <v>348.96548740936515</v>
      </c>
      <c r="AG593" s="147">
        <v>351.75775126720572</v>
      </c>
      <c r="AH593" s="147">
        <v>354.68078441375957</v>
      </c>
      <c r="AI593" s="147">
        <v>357.71637052417327</v>
      </c>
      <c r="AJ593" s="147">
        <v>360.84810455278023</v>
      </c>
      <c r="AK593" s="147">
        <v>364.06132631437856</v>
      </c>
      <c r="AL593" s="147">
        <v>367.34305809931539</v>
      </c>
      <c r="AM593" s="147">
        <v>370.68194616661691</v>
      </c>
      <c r="AN593" s="147">
        <v>374.06820596683752</v>
      </c>
      <c r="AO593" s="147">
        <v>377.49357095344641</v>
      </c>
      <c r="AP593" s="146">
        <v>380.95124484843478</v>
      </c>
    </row>
    <row r="594" spans="2:43" x14ac:dyDescent="0.35">
      <c r="B594" s="128"/>
      <c r="C594" s="128" t="s">
        <v>2301</v>
      </c>
      <c r="D594" s="146">
        <v>0</v>
      </c>
      <c r="E594" s="147">
        <v>0</v>
      </c>
      <c r="F594" s="147">
        <v>0</v>
      </c>
      <c r="G594" s="147">
        <v>0</v>
      </c>
      <c r="H594" s="147">
        <v>0</v>
      </c>
      <c r="I594" s="147">
        <v>69.891403994940404</v>
      </c>
      <c r="J594" s="147">
        <v>149.26822024142166</v>
      </c>
      <c r="K594" s="147">
        <v>237.16301198562485</v>
      </c>
      <c r="L594" s="147">
        <v>324.05604259042605</v>
      </c>
      <c r="M594" s="147">
        <v>404.90799077376153</v>
      </c>
      <c r="N594" s="147">
        <v>479.85309930688948</v>
      </c>
      <c r="O594" s="147">
        <v>549.01870140998778</v>
      </c>
      <c r="P594" s="147">
        <v>612.52542973442144</v>
      </c>
      <c r="Q594" s="147">
        <v>670.4874167521117</v>
      </c>
      <c r="R594" s="148">
        <v>723.0124868458696</v>
      </c>
      <c r="S594" s="147">
        <v>770.20234038336287</v>
      </c>
      <c r="T594" s="147">
        <v>812.15273004659855</v>
      </c>
      <c r="U594" s="147">
        <v>848.95362967839344</v>
      </c>
      <c r="V594" s="147">
        <v>880.6893958972621</v>
      </c>
      <c r="W594" s="147">
        <v>907.43892272248866</v>
      </c>
      <c r="X594" s="147">
        <v>929.27578944179459</v>
      </c>
      <c r="Y594" s="147">
        <v>946.26840194502404</v>
      </c>
      <c r="Z594" s="147">
        <v>958.48012773857693</v>
      </c>
      <c r="AA594" s="147">
        <v>965.96942484693511</v>
      </c>
      <c r="AB594" s="147">
        <v>968.78996479955595</v>
      </c>
      <c r="AC594" s="147">
        <v>970.66924484069727</v>
      </c>
      <c r="AD594" s="147">
        <v>972.28936955347615</v>
      </c>
      <c r="AE594" s="147">
        <v>974.30687893715344</v>
      </c>
      <c r="AF594" s="147">
        <v>976.90278797323242</v>
      </c>
      <c r="AG594" s="147">
        <v>980.00155717662096</v>
      </c>
      <c r="AH594" s="147">
        <v>983.57722816498688</v>
      </c>
      <c r="AI594" s="147">
        <v>987.56425132251286</v>
      </c>
      <c r="AJ594" s="147">
        <v>991.90297994526429</v>
      </c>
      <c r="AK594" s="147">
        <v>996.53943455162641</v>
      </c>
      <c r="AL594" s="147">
        <v>1001.4250805188551</v>
      </c>
      <c r="AM594" s="147">
        <v>1006.5166185081255</v>
      </c>
      <c r="AN594" s="147">
        <v>1011.7757871653713</v>
      </c>
      <c r="AO594" s="147">
        <v>1017.1691776091093</v>
      </c>
      <c r="AP594" s="146">
        <v>1022.6680592393705</v>
      </c>
    </row>
    <row r="595" spans="2:43" x14ac:dyDescent="0.35">
      <c r="B595" s="128"/>
      <c r="C595" s="128" t="s">
        <v>2302</v>
      </c>
      <c r="D595" s="146">
        <v>0</v>
      </c>
      <c r="E595" s="147">
        <v>0</v>
      </c>
      <c r="F595" s="147">
        <v>0</v>
      </c>
      <c r="G595" s="147">
        <v>0</v>
      </c>
      <c r="H595" s="147">
        <v>0</v>
      </c>
      <c r="I595" s="147">
        <v>2.3416394949389931</v>
      </c>
      <c r="J595" s="147">
        <v>5.1560115906376023</v>
      </c>
      <c r="K595" s="147">
        <v>8.9864806153124768</v>
      </c>
      <c r="L595" s="147">
        <v>13.265021632595751</v>
      </c>
      <c r="M595" s="147">
        <v>17.712270759261834</v>
      </c>
      <c r="N595" s="147">
        <v>21.832066784337997</v>
      </c>
      <c r="O595" s="147">
        <v>25.632198154869617</v>
      </c>
      <c r="P595" s="147">
        <v>29.120076664346254</v>
      </c>
      <c r="Q595" s="147">
        <v>32.302749248402712</v>
      </c>
      <c r="R595" s="148">
        <v>35.186909306220201</v>
      </c>
      <c r="S595" s="147">
        <v>37.778907564054464</v>
      </c>
      <c r="T595" s="147">
        <v>40.08476249669696</v>
      </c>
      <c r="U595" s="147">
        <v>42.110170322076492</v>
      </c>
      <c r="V595" s="147">
        <v>43.860514583631712</v>
      </c>
      <c r="W595" s="147">
        <v>45.340875334528207</v>
      </c>
      <c r="X595" s="147">
        <v>46.556037937257805</v>
      </c>
      <c r="Y595" s="147">
        <v>47.510501491639857</v>
      </c>
      <c r="Z595" s="147">
        <v>48.208486903745531</v>
      </c>
      <c r="AA595" s="147">
        <v>48.653944607784958</v>
      </c>
      <c r="AB595" s="147">
        <v>48.850561952532914</v>
      </c>
      <c r="AC595" s="147">
        <v>48.925014447365598</v>
      </c>
      <c r="AD595" s="147">
        <v>48.909694568803729</v>
      </c>
      <c r="AE595" s="147">
        <v>48.86659793133024</v>
      </c>
      <c r="AF595" s="147">
        <v>48.830471766347408</v>
      </c>
      <c r="AG595" s="147">
        <v>48.82265560958804</v>
      </c>
      <c r="AH595" s="147">
        <v>48.839300985439465</v>
      </c>
      <c r="AI595" s="147">
        <v>48.876815688589907</v>
      </c>
      <c r="AJ595" s="147">
        <v>48.931933059612689</v>
      </c>
      <c r="AK595" s="147">
        <v>49.001698414356618</v>
      </c>
      <c r="AL595" s="147">
        <v>49.08345622195084</v>
      </c>
      <c r="AM595" s="147">
        <v>49.174838000543666</v>
      </c>
      <c r="AN595" s="147">
        <v>49.273750901309832</v>
      </c>
      <c r="AO595" s="147">
        <v>49.378366952619103</v>
      </c>
      <c r="AP595" s="146">
        <v>49.487112937560354</v>
      </c>
    </row>
    <row r="596" spans="2:43" x14ac:dyDescent="0.35">
      <c r="B596" s="128"/>
      <c r="C596" s="128" t="s">
        <v>2303</v>
      </c>
      <c r="D596" s="146">
        <v>0</v>
      </c>
      <c r="E596" s="147">
        <v>0</v>
      </c>
      <c r="F596" s="147">
        <v>0</v>
      </c>
      <c r="G596" s="147">
        <v>0</v>
      </c>
      <c r="H596" s="147">
        <v>0</v>
      </c>
      <c r="I596" s="147">
        <v>8.9093082173603122</v>
      </c>
      <c r="J596" s="147">
        <v>25.632050112729541</v>
      </c>
      <c r="K596" s="147">
        <v>48.00721687468873</v>
      </c>
      <c r="L596" s="147">
        <v>75.715859062494516</v>
      </c>
      <c r="M596" s="147">
        <v>114.562086719207</v>
      </c>
      <c r="N596" s="147">
        <v>158.78921098301399</v>
      </c>
      <c r="O596" s="147">
        <v>206.58347043381497</v>
      </c>
      <c r="P596" s="147">
        <v>251.33147928173395</v>
      </c>
      <c r="Q596" s="147">
        <v>293.08872994913355</v>
      </c>
      <c r="R596" s="148">
        <v>331.90717682361594</v>
      </c>
      <c r="S596" s="147">
        <v>367.83532982497059</v>
      </c>
      <c r="T596" s="147">
        <v>400.91834373892425</v>
      </c>
      <c r="U596" s="147">
        <v>431.19810345465822</v>
      </c>
      <c r="V596" s="147">
        <v>458.71330523765511</v>
      </c>
      <c r="W596" s="147">
        <v>483.49953416422773</v>
      </c>
      <c r="X596" s="147">
        <v>505.58933783905132</v>
      </c>
      <c r="Y596" s="147">
        <v>525.01229651216715</v>
      </c>
      <c r="Z596" s="147">
        <v>541.79508970723737</v>
      </c>
      <c r="AA596" s="147">
        <v>555.96155946830856</v>
      </c>
      <c r="AB596" s="147">
        <v>567.53277032797564</v>
      </c>
      <c r="AC596" s="147">
        <v>576.99597705442159</v>
      </c>
      <c r="AD596" s="147">
        <v>584.79292218218779</v>
      </c>
      <c r="AE596" s="147">
        <v>591.26661610078384</v>
      </c>
      <c r="AF596" s="147">
        <v>596.7538915709689</v>
      </c>
      <c r="AG596" s="147">
        <v>601.90814406980962</v>
      </c>
      <c r="AH596" s="147">
        <v>607.12281490043472</v>
      </c>
      <c r="AI596" s="147">
        <v>612.69560924899167</v>
      </c>
      <c r="AJ596" s="147">
        <v>618.58863865129558</v>
      </c>
      <c r="AK596" s="147">
        <v>624.76726886315589</v>
      </c>
      <c r="AL596" s="147">
        <v>631.19999722943783</v>
      </c>
      <c r="AM596" s="147">
        <v>637.85833725297755</v>
      </c>
      <c r="AN596" s="147">
        <v>644.71671008464511</v>
      </c>
      <c r="AO596" s="147">
        <v>651.75234266904761</v>
      </c>
      <c r="AP596" s="146">
        <v>658.94517229305018</v>
      </c>
    </row>
    <row r="597" spans="2:43" x14ac:dyDescent="0.35">
      <c r="B597" s="128"/>
      <c r="C597" s="128" t="s">
        <v>2304</v>
      </c>
      <c r="D597" s="146">
        <v>0</v>
      </c>
      <c r="E597" s="147">
        <v>0</v>
      </c>
      <c r="F597" s="147">
        <v>0</v>
      </c>
      <c r="G597" s="147">
        <v>0</v>
      </c>
      <c r="H597" s="147">
        <v>0</v>
      </c>
      <c r="I597" s="147">
        <v>0.49646584522034637</v>
      </c>
      <c r="J597" s="147">
        <v>1.7535989909072993</v>
      </c>
      <c r="K597" s="147">
        <v>4.1470534359942253</v>
      </c>
      <c r="L597" s="147">
        <v>7.3548134525500597</v>
      </c>
      <c r="M597" s="147">
        <v>11.320496984059346</v>
      </c>
      <c r="N597" s="147">
        <v>16.867017990042502</v>
      </c>
      <c r="O597" s="147">
        <v>23.153708452760771</v>
      </c>
      <c r="P597" s="147">
        <v>29.957033930682307</v>
      </c>
      <c r="Q597" s="147">
        <v>36.2777484816746</v>
      </c>
      <c r="R597" s="148">
        <v>42.126179194595046</v>
      </c>
      <c r="S597" s="147">
        <v>47.512105406012822</v>
      </c>
      <c r="T597" s="147">
        <v>52.444775005248786</v>
      </c>
      <c r="U597" s="147">
        <v>56.932920062055622</v>
      </c>
      <c r="V597" s="147">
        <v>60.984771799969032</v>
      </c>
      <c r="W597" s="147">
        <v>64.608074937480424</v>
      </c>
      <c r="X597" s="147">
        <v>67.810101418333147</v>
      </c>
      <c r="Y597" s="147">
        <v>70.597663551425811</v>
      </c>
      <c r="Z597" s="147">
        <v>72.977126580015295</v>
      </c>
      <c r="AA597" s="147">
        <v>74.954420699153147</v>
      </c>
      <c r="AB597" s="147">
        <v>76.535052539551288</v>
      </c>
      <c r="AC597" s="147">
        <v>77.750245916695064</v>
      </c>
      <c r="AD597" s="147">
        <v>78.645554384016407</v>
      </c>
      <c r="AE597" s="147">
        <v>79.287257602025463</v>
      </c>
      <c r="AF597" s="147">
        <v>79.726861712092742</v>
      </c>
      <c r="AG597" s="147">
        <v>80.014430959555384</v>
      </c>
      <c r="AH597" s="147">
        <v>80.263790083446835</v>
      </c>
      <c r="AI597" s="147">
        <v>80.528676708427895</v>
      </c>
      <c r="AJ597" s="147">
        <v>80.853155459521744</v>
      </c>
      <c r="AK597" s="147">
        <v>81.230514524563688</v>
      </c>
      <c r="AL597" s="147">
        <v>81.654560275011576</v>
      </c>
      <c r="AM597" s="147">
        <v>82.11959593624411</v>
      </c>
      <c r="AN597" s="147">
        <v>82.620401418405265</v>
      </c>
      <c r="AO597" s="147">
        <v>83.15221426066752</v>
      </c>
      <c r="AP597" s="146">
        <v>83.710711643944151</v>
      </c>
    </row>
    <row r="598" spans="2:43" x14ac:dyDescent="0.35">
      <c r="B598" s="128"/>
      <c r="C598" s="128" t="s">
        <v>2305</v>
      </c>
      <c r="D598" s="146">
        <v>0</v>
      </c>
      <c r="E598" s="147">
        <v>0</v>
      </c>
      <c r="F598" s="147">
        <v>0</v>
      </c>
      <c r="G598" s="147">
        <v>0</v>
      </c>
      <c r="H598" s="147">
        <v>0</v>
      </c>
      <c r="I598" s="147">
        <v>9.8444734787438986</v>
      </c>
      <c r="J598" s="147">
        <v>29.074616723491069</v>
      </c>
      <c r="K598" s="147">
        <v>55.241598127697259</v>
      </c>
      <c r="L598" s="147">
        <v>87.928292601787632</v>
      </c>
      <c r="M598" s="147">
        <v>133.95724421126474</v>
      </c>
      <c r="N598" s="147">
        <v>186.50230443320527</v>
      </c>
      <c r="O598" s="147">
        <v>244.87722058397929</v>
      </c>
      <c r="P598" s="147">
        <v>299.38829070604908</v>
      </c>
      <c r="Q598" s="147">
        <v>350.1109742885983</v>
      </c>
      <c r="R598" s="148">
        <v>397.11630326659571</v>
      </c>
      <c r="S598" s="147">
        <v>440.47100584710387</v>
      </c>
      <c r="T598" s="147">
        <v>480.2376249637274</v>
      </c>
      <c r="U598" s="147">
        <v>516.47463153736805</v>
      </c>
      <c r="V598" s="147">
        <v>549.236532714541</v>
      </c>
      <c r="W598" s="147">
        <v>578.57397524783369</v>
      </c>
      <c r="X598" s="147">
        <v>604.53384417665393</v>
      </c>
      <c r="Y598" s="147">
        <v>627.15935696020699</v>
      </c>
      <c r="Z598" s="147">
        <v>646.49015320864748</v>
      </c>
      <c r="AA598" s="147">
        <v>662.56238015257361</v>
      </c>
      <c r="AB598" s="147">
        <v>675.40877398544831</v>
      </c>
      <c r="AC598" s="147">
        <v>685.57686739124642</v>
      </c>
      <c r="AD598" s="147">
        <v>693.60317454401184</v>
      </c>
      <c r="AE598" s="147">
        <v>699.91299500241337</v>
      </c>
      <c r="AF598" s="147">
        <v>704.92250875363698</v>
      </c>
      <c r="AG598" s="147">
        <v>709.42034384363501</v>
      </c>
      <c r="AH598" s="147">
        <v>713.77844960428092</v>
      </c>
      <c r="AI598" s="147">
        <v>718.44654122808117</v>
      </c>
      <c r="AJ598" s="147">
        <v>723.38197106765858</v>
      </c>
      <c r="AK598" s="147">
        <v>728.54609268731201</v>
      </c>
      <c r="AL598" s="147">
        <v>733.90410843379334</v>
      </c>
      <c r="AM598" s="147">
        <v>739.42492595704357</v>
      </c>
      <c r="AN598" s="147">
        <v>745.08102332863541</v>
      </c>
      <c r="AO598" s="147">
        <v>750.84832242226707</v>
      </c>
      <c r="AP598" s="146">
        <v>756.70607023656942</v>
      </c>
    </row>
    <row r="599" spans="2:43" x14ac:dyDescent="0.35">
      <c r="B599" s="128"/>
      <c r="C599" s="128" t="s">
        <v>2306</v>
      </c>
      <c r="D599" s="146">
        <v>0</v>
      </c>
      <c r="E599" s="147">
        <v>0</v>
      </c>
      <c r="F599" s="147">
        <v>0</v>
      </c>
      <c r="G599" s="147">
        <v>0</v>
      </c>
      <c r="H599" s="147">
        <v>0</v>
      </c>
      <c r="I599" s="147">
        <v>22.343534047814455</v>
      </c>
      <c r="J599" s="147">
        <v>68.535619144746192</v>
      </c>
      <c r="K599" s="147">
        <v>151.99783576393287</v>
      </c>
      <c r="L599" s="147">
        <v>261.26962544556528</v>
      </c>
      <c r="M599" s="147">
        <v>394.71508628586213</v>
      </c>
      <c r="N599" s="147">
        <v>580.25209832791302</v>
      </c>
      <c r="O599" s="147">
        <v>789.75764708171857</v>
      </c>
      <c r="P599" s="147">
        <v>1006.7616597577623</v>
      </c>
      <c r="Q599" s="147">
        <v>1209.1926793752459</v>
      </c>
      <c r="R599" s="148">
        <v>1397.329752610254</v>
      </c>
      <c r="S599" s="147">
        <v>1571.4352817702245</v>
      </c>
      <c r="T599" s="147">
        <v>1731.7554862807017</v>
      </c>
      <c r="U599" s="147">
        <v>1878.5208440341241</v>
      </c>
      <c r="V599" s="147">
        <v>2011.9465132663618</v>
      </c>
      <c r="W599" s="147">
        <v>2132.2327356008545</v>
      </c>
      <c r="X599" s="147">
        <v>2239.5652208752099</v>
      </c>
      <c r="Y599" s="147">
        <v>2334.1155143410392</v>
      </c>
      <c r="Z599" s="147">
        <v>2416.0413468045222</v>
      </c>
      <c r="AA599" s="147">
        <v>2485.4869682528197</v>
      </c>
      <c r="AB599" s="147">
        <v>2542.5834654897458</v>
      </c>
      <c r="AC599" s="147">
        <v>2588.6250397594304</v>
      </c>
      <c r="AD599" s="147">
        <v>2625.0097277939963</v>
      </c>
      <c r="AE599" s="147">
        <v>2653.8729955278027</v>
      </c>
      <c r="AF599" s="147">
        <v>2676.8208240985432</v>
      </c>
      <c r="AG599" s="147">
        <v>2695.4227892422218</v>
      </c>
      <c r="AH599" s="147">
        <v>2713.0306953423278</v>
      </c>
      <c r="AI599" s="147">
        <v>2731.3775787689183</v>
      </c>
      <c r="AJ599" s="147">
        <v>2751.3982383064667</v>
      </c>
      <c r="AK599" s="147">
        <v>2772.9072198472381</v>
      </c>
      <c r="AL599" s="147">
        <v>2795.7345032874218</v>
      </c>
      <c r="AM599" s="147">
        <v>2819.7249016801711</v>
      </c>
      <c r="AN599" s="147">
        <v>2844.7374946925643</v>
      </c>
      <c r="AO599" s="147">
        <v>2870.6450950128733</v>
      </c>
      <c r="AP599" s="146">
        <v>2897.3337464177603</v>
      </c>
    </row>
    <row r="600" spans="2:43" x14ac:dyDescent="0.35">
      <c r="B600" s="128"/>
      <c r="C600" s="128" t="s">
        <v>2307</v>
      </c>
      <c r="D600" s="146">
        <v>0</v>
      </c>
      <c r="E600" s="147">
        <v>0</v>
      </c>
      <c r="F600" s="147">
        <v>0</v>
      </c>
      <c r="G600" s="147">
        <v>0</v>
      </c>
      <c r="H600" s="147">
        <v>0</v>
      </c>
      <c r="I600" s="147">
        <v>8.5765866037782228</v>
      </c>
      <c r="J600" s="147">
        <v>19.162560834364818</v>
      </c>
      <c r="K600" s="147">
        <v>33.868909473709671</v>
      </c>
      <c r="L600" s="147">
        <v>50.588294063187313</v>
      </c>
      <c r="M600" s="147">
        <v>69.062448354076935</v>
      </c>
      <c r="N600" s="147">
        <v>86.355774112202511</v>
      </c>
      <c r="O600" s="147">
        <v>102.49119318912304</v>
      </c>
      <c r="P600" s="147">
        <v>117.49026136855973</v>
      </c>
      <c r="Q600" s="147">
        <v>131.37320607681451</v>
      </c>
      <c r="R600" s="148">
        <v>144.1589624405166</v>
      </c>
      <c r="S600" s="147">
        <v>155.86520774617497</v>
      </c>
      <c r="T600" s="147">
        <v>166.50839435389273</v>
      </c>
      <c r="U600" s="147">
        <v>176.10378111555039</v>
      </c>
      <c r="V600" s="147">
        <v>184.6654633457909</v>
      </c>
      <c r="W600" s="147">
        <v>192.20640139223045</v>
      </c>
      <c r="X600" s="147">
        <v>198.73844784948136</v>
      </c>
      <c r="Y600" s="147">
        <v>204.27237345979745</v>
      </c>
      <c r="Z600" s="147">
        <v>208.81789174143756</v>
      </c>
      <c r="AA600" s="147">
        <v>212.38368238418968</v>
      </c>
      <c r="AB600" s="147">
        <v>214.97741344990087</v>
      </c>
      <c r="AC600" s="147">
        <v>217.05716170925226</v>
      </c>
      <c r="AD600" s="147">
        <v>218.75024958333407</v>
      </c>
      <c r="AE600" s="147">
        <v>220.29923654485668</v>
      </c>
      <c r="AF600" s="147">
        <v>221.84627243973054</v>
      </c>
      <c r="AG600" s="147">
        <v>223.5254328861057</v>
      </c>
      <c r="AH600" s="147">
        <v>225.30043259968369</v>
      </c>
      <c r="AI600" s="147">
        <v>227.1585981244026</v>
      </c>
      <c r="AJ600" s="147">
        <v>229.0884535390293</v>
      </c>
      <c r="AK600" s="147">
        <v>231.07967571734457</v>
      </c>
      <c r="AL600" s="147">
        <v>233.123052256617</v>
      </c>
      <c r="AM600" s="147">
        <v>235.21044197058941</v>
      </c>
      <c r="AN600" s="147">
        <v>237.33473784812773</v>
      </c>
      <c r="AO600" s="147">
        <v>239.48983238340833</v>
      </c>
      <c r="AP600" s="146">
        <v>241.6705851880626</v>
      </c>
    </row>
    <row r="601" spans="2:43" x14ac:dyDescent="0.35">
      <c r="B601" s="128"/>
      <c r="C601" s="128" t="s">
        <v>2308</v>
      </c>
      <c r="D601" s="146">
        <v>0</v>
      </c>
      <c r="E601" s="147">
        <v>0</v>
      </c>
      <c r="F601" s="147">
        <v>0</v>
      </c>
      <c r="G601" s="147">
        <v>0</v>
      </c>
      <c r="H601" s="147">
        <v>0</v>
      </c>
      <c r="I601" s="147">
        <v>3.8827245305477884</v>
      </c>
      <c r="J601" s="147">
        <v>7.5113711738361193</v>
      </c>
      <c r="K601" s="147">
        <v>10.892386831092445</v>
      </c>
      <c r="L601" s="147">
        <v>14.031920169929016</v>
      </c>
      <c r="M601" s="147">
        <v>16.935831185439028</v>
      </c>
      <c r="N601" s="147">
        <v>19.609700382424183</v>
      </c>
      <c r="O601" s="147">
        <v>22.058837591984958</v>
      </c>
      <c r="P601" s="147">
        <v>24.288290435207223</v>
      </c>
      <c r="Q601" s="147">
        <v>26.302852446199235</v>
      </c>
      <c r="R601" s="148">
        <v>28.10707086627059</v>
      </c>
      <c r="S601" s="147">
        <v>29.705254120598962</v>
      </c>
      <c r="T601" s="147">
        <v>31.101478988300467</v>
      </c>
      <c r="U601" s="147">
        <v>32.299597476405481</v>
      </c>
      <c r="V601" s="147">
        <v>33.303243407841514</v>
      </c>
      <c r="W601" s="147">
        <v>34.115838733140329</v>
      </c>
      <c r="X601" s="147">
        <v>34.740599575213977</v>
      </c>
      <c r="Y601" s="147">
        <v>35.18054201618699</v>
      </c>
      <c r="Z601" s="147">
        <v>35.438487634925963</v>
      </c>
      <c r="AA601" s="147">
        <v>35.517068803574482</v>
      </c>
      <c r="AB601" s="147">
        <v>35.418733751080318</v>
      </c>
      <c r="AC601" s="147">
        <v>35.350105324051469</v>
      </c>
      <c r="AD601" s="147">
        <v>35.307595402069168</v>
      </c>
      <c r="AE601" s="147">
        <v>35.287893727848534</v>
      </c>
      <c r="AF601" s="147">
        <v>35.287955816908195</v>
      </c>
      <c r="AG601" s="147">
        <v>35.304991503407976</v>
      </c>
      <c r="AH601" s="147">
        <v>35.336511030120718</v>
      </c>
      <c r="AI601" s="147">
        <v>35.380197318687941</v>
      </c>
      <c r="AJ601" s="147">
        <v>35.433956890099651</v>
      </c>
      <c r="AK601" s="147">
        <v>35.495910696428687</v>
      </c>
      <c r="AL601" s="147">
        <v>35.564385467209526</v>
      </c>
      <c r="AM601" s="147">
        <v>35.637905549350997</v>
      </c>
      <c r="AN601" s="147">
        <v>35.715185220444923</v>
      </c>
      <c r="AO601" s="147">
        <v>35.795121456267189</v>
      </c>
      <c r="AP601" s="146">
        <v>35.876787134163159</v>
      </c>
    </row>
    <row r="602" spans="2:43" x14ac:dyDescent="0.35">
      <c r="B602" s="128"/>
      <c r="C602" s="128" t="s">
        <v>2309</v>
      </c>
      <c r="D602" s="146">
        <v>0</v>
      </c>
      <c r="E602" s="147">
        <v>0</v>
      </c>
      <c r="F602" s="147">
        <v>0</v>
      </c>
      <c r="G602" s="147">
        <v>0</v>
      </c>
      <c r="H602" s="147">
        <v>0</v>
      </c>
      <c r="I602" s="147">
        <v>0.97382808826800527</v>
      </c>
      <c r="J602" s="147">
        <v>9.3183956627007944</v>
      </c>
      <c r="K602" s="147">
        <v>24.771222648566972</v>
      </c>
      <c r="L602" s="147">
        <v>51.740082518752132</v>
      </c>
      <c r="M602" s="147">
        <v>86.446606349443428</v>
      </c>
      <c r="N602" s="147">
        <v>136.22087704420451</v>
      </c>
      <c r="O602" s="147">
        <v>193.89072123096332</v>
      </c>
      <c r="P602" s="147">
        <v>258.83047960135747</v>
      </c>
      <c r="Q602" s="147">
        <v>323.64115901956973</v>
      </c>
      <c r="R602" s="148">
        <v>384.21601126954664</v>
      </c>
      <c r="S602" s="147">
        <v>440.63032685119225</v>
      </c>
      <c r="T602" s="147">
        <v>492.95449822171997</v>
      </c>
      <c r="U602" s="147">
        <v>541.25414802763169</v>
      </c>
      <c r="V602" s="147">
        <v>585.59025149479021</v>
      </c>
      <c r="W602" s="147">
        <v>626.01925316488473</v>
      </c>
      <c r="X602" s="147">
        <v>662.59317815913914</v>
      </c>
      <c r="Y602" s="147">
        <v>695.35973814293686</v>
      </c>
      <c r="Z602" s="147">
        <v>724.36243215810021</v>
      </c>
      <c r="AA602" s="147">
        <v>749.64064248287309</v>
      </c>
      <c r="AB602" s="147">
        <v>771.22972567319528</v>
      </c>
      <c r="AC602" s="147">
        <v>789.21235304252923</v>
      </c>
      <c r="AD602" s="147">
        <v>804.00563918752823</v>
      </c>
      <c r="AE602" s="147">
        <v>816.02153297426071</v>
      </c>
      <c r="AF602" s="147">
        <v>825.9134597434138</v>
      </c>
      <c r="AG602" s="147">
        <v>834.15930157524906</v>
      </c>
      <c r="AH602" s="147">
        <v>841.65795563555446</v>
      </c>
      <c r="AI602" s="147">
        <v>848.94733320504611</v>
      </c>
      <c r="AJ602" s="147">
        <v>856.55306315250743</v>
      </c>
      <c r="AK602" s="147">
        <v>864.63244047161413</v>
      </c>
      <c r="AL602" s="147">
        <v>873.13470183984077</v>
      </c>
      <c r="AM602" s="147">
        <v>882.01356067704012</v>
      </c>
      <c r="AN602" s="147">
        <v>891.22704034034166</v>
      </c>
      <c r="AO602" s="147">
        <v>900.73731721954675</v>
      </c>
      <c r="AP602" s="146">
        <v>910.51057335154019</v>
      </c>
    </row>
    <row r="603" spans="2:43" x14ac:dyDescent="0.35">
      <c r="B603" s="128"/>
      <c r="C603" s="128" t="s">
        <v>2310</v>
      </c>
      <c r="D603" s="146">
        <v>0</v>
      </c>
      <c r="E603" s="147">
        <v>0</v>
      </c>
      <c r="F603" s="147">
        <v>0</v>
      </c>
      <c r="G603" s="147">
        <v>0</v>
      </c>
      <c r="H603" s="147">
        <v>0</v>
      </c>
      <c r="I603" s="147">
        <v>33.435026889235907</v>
      </c>
      <c r="J603" s="147">
        <v>79.557693899045972</v>
      </c>
      <c r="K603" s="147">
        <v>131.96896787587991</v>
      </c>
      <c r="L603" s="147">
        <v>190.10864454716199</v>
      </c>
      <c r="M603" s="147">
        <v>245.33551985062013</v>
      </c>
      <c r="N603" s="147">
        <v>296.93899041008387</v>
      </c>
      <c r="O603" s="147">
        <v>344.98800759210155</v>
      </c>
      <c r="P603" s="147">
        <v>389.54734766524155</v>
      </c>
      <c r="Q603" s="147">
        <v>430.67772613186509</v>
      </c>
      <c r="R603" s="148">
        <v>468.43590702219825</v>
      </c>
      <c r="S603" s="147">
        <v>502.87480731627119</v>
      </c>
      <c r="T603" s="147">
        <v>534.04359665283107</v>
      </c>
      <c r="U603" s="147">
        <v>561.98779247809762</v>
      </c>
      <c r="V603" s="147">
        <v>586.7493507812145</v>
      </c>
      <c r="W603" s="147">
        <v>608.36675255744296</v>
      </c>
      <c r="X603" s="147">
        <v>626.87508613454656</v>
      </c>
      <c r="Y603" s="147">
        <v>642.30612549240118</v>
      </c>
      <c r="Z603" s="147">
        <v>654.68840470065004</v>
      </c>
      <c r="AA603" s="147">
        <v>664.04728859418663</v>
      </c>
      <c r="AB603" s="147">
        <v>670.40503980137851</v>
      </c>
      <c r="AC603" s="147">
        <v>675.54062049258403</v>
      </c>
      <c r="AD603" s="147">
        <v>680.19986884150444</v>
      </c>
      <c r="AE603" s="147">
        <v>684.82400657968765</v>
      </c>
      <c r="AF603" s="147">
        <v>689.84185028381887</v>
      </c>
      <c r="AG603" s="147">
        <v>695.24475926631362</v>
      </c>
      <c r="AH603" s="147">
        <v>700.92192922801951</v>
      </c>
      <c r="AI603" s="147">
        <v>706.83597800376299</v>
      </c>
      <c r="AJ603" s="147">
        <v>712.95316173370713</v>
      </c>
      <c r="AK603" s="147">
        <v>719.24324040422994</v>
      </c>
      <c r="AL603" s="147">
        <v>725.67935149344703</v>
      </c>
      <c r="AM603" s="147">
        <v>732.23789140748693</v>
      </c>
      <c r="AN603" s="147">
        <v>738.89840440857915</v>
      </c>
      <c r="AO603" s="147">
        <v>745.64347875037231</v>
      </c>
      <c r="AP603" s="146">
        <v>752.45864974968083</v>
      </c>
    </row>
    <row r="604" spans="2:43" x14ac:dyDescent="0.35">
      <c r="B604" s="128"/>
      <c r="C604" s="128" t="s">
        <v>2311</v>
      </c>
      <c r="D604" s="146">
        <v>0</v>
      </c>
      <c r="E604" s="147">
        <v>0</v>
      </c>
      <c r="F604" s="147">
        <v>0</v>
      </c>
      <c r="G604" s="147">
        <v>0</v>
      </c>
      <c r="H604" s="147">
        <v>0</v>
      </c>
      <c r="I604" s="147">
        <v>1.7751705010415608</v>
      </c>
      <c r="J604" s="147">
        <v>5.5081343823700761</v>
      </c>
      <c r="K604" s="147">
        <v>12.264518447486068</v>
      </c>
      <c r="L604" s="147">
        <v>21.094423387691453</v>
      </c>
      <c r="M604" s="147">
        <v>31.842511950384814</v>
      </c>
      <c r="N604" s="147">
        <v>46.726790597580155</v>
      </c>
      <c r="O604" s="147">
        <v>63.45692161153638</v>
      </c>
      <c r="P604" s="147">
        <v>80.791544589027993</v>
      </c>
      <c r="Q604" s="147">
        <v>96.854810233512879</v>
      </c>
      <c r="R604" s="148">
        <v>111.67482353841768</v>
      </c>
      <c r="S604" s="147">
        <v>125.27824647328427</v>
      </c>
      <c r="T604" s="147">
        <v>137.69034174505921</v>
      </c>
      <c r="U604" s="147">
        <v>148.93501476344045</v>
      </c>
      <c r="V604" s="147">
        <v>159.03485387176818</v>
      </c>
      <c r="W604" s="147">
        <v>168.01116890260485</v>
      </c>
      <c r="X604" s="147">
        <v>175.88402811489559</v>
      </c>
      <c r="Y604" s="147">
        <v>182.67229356742064</v>
      </c>
      <c r="Z604" s="147">
        <v>188.39365498115785</v>
      </c>
      <c r="AA604" s="147">
        <v>193.06466214114405</v>
      </c>
      <c r="AB604" s="147">
        <v>196.70075588647683</v>
      </c>
      <c r="AC604" s="147">
        <v>199.40972776158361</v>
      </c>
      <c r="AD604" s="147">
        <v>201.31088536432972</v>
      </c>
      <c r="AE604" s="147">
        <v>202.58214553813968</v>
      </c>
      <c r="AF604" s="147">
        <v>203.35738234868703</v>
      </c>
      <c r="AG604" s="147">
        <v>203.76626904972397</v>
      </c>
      <c r="AH604" s="147">
        <v>204.07835634787941</v>
      </c>
      <c r="AI604" s="147">
        <v>204.43326160890066</v>
      </c>
      <c r="AJ604" s="147">
        <v>204.91061449622129</v>
      </c>
      <c r="AK604" s="147">
        <v>205.49463113896346</v>
      </c>
      <c r="AL604" s="147">
        <v>206.17085693029847</v>
      </c>
      <c r="AM604" s="147">
        <v>206.92611188553084</v>
      </c>
      <c r="AN604" s="147">
        <v>207.74843900813286</v>
      </c>
      <c r="AO604" s="147">
        <v>208.62705554092392</v>
      </c>
      <c r="AP604" s="146">
        <v>209.55230698521896</v>
      </c>
    </row>
    <row r="605" spans="2:43" x14ac:dyDescent="0.35">
      <c r="B605" s="128"/>
      <c r="C605" s="128" t="s">
        <v>2312</v>
      </c>
      <c r="D605" s="146">
        <v>0</v>
      </c>
      <c r="E605" s="147">
        <v>0</v>
      </c>
      <c r="F605" s="147">
        <v>0</v>
      </c>
      <c r="G605" s="147">
        <v>0</v>
      </c>
      <c r="H605" s="147">
        <v>0</v>
      </c>
      <c r="I605" s="147">
        <v>32.890662097375419</v>
      </c>
      <c r="J605" s="147">
        <v>70.213398197873957</v>
      </c>
      <c r="K605" s="147">
        <v>111.49509362224046</v>
      </c>
      <c r="L605" s="147">
        <v>152.3776583703175</v>
      </c>
      <c r="M605" s="147">
        <v>190.34299552300098</v>
      </c>
      <c r="N605" s="147">
        <v>225.45870026604297</v>
      </c>
      <c r="O605" s="147">
        <v>257.78902101070241</v>
      </c>
      <c r="P605" s="147">
        <v>287.39496285494715</v>
      </c>
      <c r="Q605" s="147">
        <v>314.33438685017688</v>
      </c>
      <c r="R605" s="148">
        <v>338.66210521806306</v>
      </c>
      <c r="S605" s="147">
        <v>360.42997265662137</v>
      </c>
      <c r="T605" s="147">
        <v>379.6869738693469</v>
      </c>
      <c r="U605" s="147">
        <v>396.47930744615007</v>
      </c>
      <c r="V605" s="147">
        <v>410.85046621991597</v>
      </c>
      <c r="W605" s="147">
        <v>422.84131421777357</v>
      </c>
      <c r="X605" s="147">
        <v>432.49016032159233</v>
      </c>
      <c r="Y605" s="147">
        <v>439.83282874781617</v>
      </c>
      <c r="Z605" s="147">
        <v>444.90272645249905</v>
      </c>
      <c r="AA605" s="147">
        <v>447.73090756330265</v>
      </c>
      <c r="AB605" s="147">
        <v>448.34613493626432</v>
      </c>
      <c r="AC605" s="147">
        <v>448.50602641014149</v>
      </c>
      <c r="AD605" s="147">
        <v>448.53334654132811</v>
      </c>
      <c r="AE605" s="147">
        <v>448.73779914098139</v>
      </c>
      <c r="AF605" s="147">
        <v>449.21159348793481</v>
      </c>
      <c r="AG605" s="147">
        <v>449.91859747379129</v>
      </c>
      <c r="AH605" s="147">
        <v>450.87453166627796</v>
      </c>
      <c r="AI605" s="147">
        <v>452.04634135602458</v>
      </c>
      <c r="AJ605" s="147">
        <v>453.40384507967013</v>
      </c>
      <c r="AK605" s="147">
        <v>454.91961715290392</v>
      </c>
      <c r="AL605" s="147">
        <v>456.56887671540562</v>
      </c>
      <c r="AM605" s="147">
        <v>458.32938302209772</v>
      </c>
      <c r="AN605" s="147">
        <v>460.18133672732893</v>
      </c>
      <c r="AO605" s="147">
        <v>462.10728692032836</v>
      </c>
      <c r="AP605" s="146">
        <v>464.09204368150074</v>
      </c>
    </row>
    <row r="606" spans="2:43" x14ac:dyDescent="0.35">
      <c r="B606" s="128"/>
      <c r="C606" s="128" t="s">
        <v>2313</v>
      </c>
      <c r="D606" s="146">
        <v>0</v>
      </c>
      <c r="E606" s="147">
        <v>0</v>
      </c>
      <c r="F606" s="147">
        <v>0</v>
      </c>
      <c r="G606" s="147">
        <v>0</v>
      </c>
      <c r="H606" s="147">
        <v>0</v>
      </c>
      <c r="I606" s="147">
        <v>0.76821214529179105</v>
      </c>
      <c r="J606" s="147">
        <v>2.6620355721890969</v>
      </c>
      <c r="K606" s="147">
        <v>6.256498202963793</v>
      </c>
      <c r="L606" s="147">
        <v>11.078935859117671</v>
      </c>
      <c r="M606" s="147">
        <v>17.056672825485425</v>
      </c>
      <c r="N606" s="147">
        <v>25.446010660401562</v>
      </c>
      <c r="O606" s="147">
        <v>34.992878628855827</v>
      </c>
      <c r="P606" s="147">
        <v>45.317290885002343</v>
      </c>
      <c r="Q606" s="147">
        <v>54.965480840117927</v>
      </c>
      <c r="R606" s="148">
        <v>63.950191571766403</v>
      </c>
      <c r="S606" s="147">
        <v>72.283388558147948</v>
      </c>
      <c r="T606" s="147">
        <v>79.976280890077632</v>
      </c>
      <c r="U606" s="147">
        <v>87.039341545899532</v>
      </c>
      <c r="V606" s="147">
        <v>93.482326760089549</v>
      </c>
      <c r="W606" s="147">
        <v>99.314294515098894</v>
      </c>
      <c r="X606" s="147">
        <v>104.54362218483197</v>
      </c>
      <c r="Y606" s="147">
        <v>109.17802335703144</v>
      </c>
      <c r="Z606" s="147">
        <v>113.22456386076695</v>
      </c>
      <c r="AA606" s="147">
        <v>116.68967702417949</v>
      </c>
      <c r="AB606" s="147">
        <v>119.57917818663041</v>
      </c>
      <c r="AC606" s="147">
        <v>121.93871070660447</v>
      </c>
      <c r="AD606" s="147">
        <v>123.83341624884913</v>
      </c>
      <c r="AE606" s="147">
        <v>125.36012108367831</v>
      </c>
      <c r="AF606" s="147">
        <v>126.59403960886114</v>
      </c>
      <c r="AG606" s="147">
        <v>127.60886700789267</v>
      </c>
      <c r="AH606" s="147">
        <v>128.53473037203591</v>
      </c>
      <c r="AI606" s="147">
        <v>129.45462318214567</v>
      </c>
      <c r="AJ606" s="147">
        <v>130.43474037362242</v>
      </c>
      <c r="AK606" s="147">
        <v>131.46746847154384</v>
      </c>
      <c r="AL606" s="147">
        <v>132.54589989811362</v>
      </c>
      <c r="AM606" s="147">
        <v>133.66380645653277</v>
      </c>
      <c r="AN606" s="147">
        <v>134.81561438557475</v>
      </c>
      <c r="AO606" s="147">
        <v>135.9963809236454</v>
      </c>
      <c r="AP606" s="146">
        <v>137.20177232400673</v>
      </c>
    </row>
    <row r="607" spans="2:43" ht="18" thickBot="1" x14ac:dyDescent="0.4">
      <c r="B607" s="118"/>
      <c r="C607" s="132" t="s">
        <v>2366</v>
      </c>
      <c r="D607" s="149">
        <f t="shared" ref="D607:AP607" si="5">SUM(D556:D606)</f>
        <v>0</v>
      </c>
      <c r="E607" s="150">
        <f t="shared" si="5"/>
        <v>0</v>
      </c>
      <c r="F607" s="150">
        <f t="shared" si="5"/>
        <v>0</v>
      </c>
      <c r="G607" s="150">
        <f t="shared" si="5"/>
        <v>0</v>
      </c>
      <c r="H607" s="150">
        <f t="shared" si="5"/>
        <v>0</v>
      </c>
      <c r="I607" s="150">
        <f t="shared" si="5"/>
        <v>871.50648359948025</v>
      </c>
      <c r="J607" s="150">
        <f t="shared" si="5"/>
        <v>2037.1990040494745</v>
      </c>
      <c r="K607" s="150">
        <f t="shared" si="5"/>
        <v>3469.2455107387696</v>
      </c>
      <c r="L607" s="150">
        <f t="shared" si="5"/>
        <v>5099.6731564634547</v>
      </c>
      <c r="M607" s="150">
        <f t="shared" si="5"/>
        <v>6866.6635290792447</v>
      </c>
      <c r="N607" s="150">
        <f t="shared" si="5"/>
        <v>8786.6238040103799</v>
      </c>
      <c r="O607" s="150">
        <f t="shared" si="5"/>
        <v>10754.726328803617</v>
      </c>
      <c r="P607" s="150">
        <f t="shared" si="5"/>
        <v>12687.523138700815</v>
      </c>
      <c r="Q607" s="150">
        <f t="shared" si="5"/>
        <v>14493.20038438283</v>
      </c>
      <c r="R607" s="151">
        <f t="shared" si="5"/>
        <v>16157.46524784655</v>
      </c>
      <c r="S607" s="150">
        <f t="shared" si="5"/>
        <v>17682.903926887939</v>
      </c>
      <c r="T607" s="150">
        <f t="shared" si="5"/>
        <v>19071.94389245809</v>
      </c>
      <c r="U607" s="150">
        <f t="shared" si="5"/>
        <v>20326.858231340277</v>
      </c>
      <c r="V607" s="150">
        <f t="shared" si="5"/>
        <v>21449.769797563738</v>
      </c>
      <c r="W607" s="150">
        <f t="shared" si="5"/>
        <v>22442.655178843106</v>
      </c>
      <c r="X607" s="150">
        <f t="shared" si="5"/>
        <v>23307.348484086931</v>
      </c>
      <c r="Y607" s="150">
        <f t="shared" si="5"/>
        <v>24045.544957781873</v>
      </c>
      <c r="Z607" s="150">
        <f t="shared" si="5"/>
        <v>24658.804426830811</v>
      </c>
      <c r="AA607" s="150">
        <f t="shared" si="5"/>
        <v>25148.554585202502</v>
      </c>
      <c r="AB607" s="150">
        <f t="shared" si="5"/>
        <v>25516.094121537975</v>
      </c>
      <c r="AC607" s="150">
        <f t="shared" si="5"/>
        <v>25808.464456947862</v>
      </c>
      <c r="AD607" s="150">
        <f t="shared" si="5"/>
        <v>26043.843321697019</v>
      </c>
      <c r="AE607" s="150">
        <f t="shared" si="5"/>
        <v>26239.549407718307</v>
      </c>
      <c r="AF607" s="150">
        <f t="shared" si="5"/>
        <v>26409.930262034017</v>
      </c>
      <c r="AG607" s="150">
        <f t="shared" si="5"/>
        <v>26566.602072979695</v>
      </c>
      <c r="AH607" s="150">
        <f t="shared" si="5"/>
        <v>26723.880187845887</v>
      </c>
      <c r="AI607" s="150">
        <f t="shared" si="5"/>
        <v>26889.689472306993</v>
      </c>
      <c r="AJ607" s="150">
        <f t="shared" si="5"/>
        <v>27067.904753552528</v>
      </c>
      <c r="AK607" s="150">
        <f t="shared" si="5"/>
        <v>27257.771035608206</v>
      </c>
      <c r="AL607" s="150">
        <f t="shared" si="5"/>
        <v>27457.815540746993</v>
      </c>
      <c r="AM607" s="150">
        <f t="shared" si="5"/>
        <v>27666.707815358255</v>
      </c>
      <c r="AN607" s="150">
        <f t="shared" si="5"/>
        <v>27883.254382180279</v>
      </c>
      <c r="AO607" s="150">
        <f t="shared" si="5"/>
        <v>28106.393710301963</v>
      </c>
      <c r="AP607" s="149">
        <f t="shared" si="5"/>
        <v>28335.191490514841</v>
      </c>
    </row>
    <row r="608" spans="2:43" ht="18.75" thickTop="1" thickBot="1" x14ac:dyDescent="0.4">
      <c r="B608" s="117"/>
      <c r="C608" s="117"/>
      <c r="D608" s="122"/>
      <c r="E608" s="122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  <c r="S608" s="122"/>
      <c r="T608" s="122"/>
      <c r="U608" s="122"/>
      <c r="V608" s="122"/>
      <c r="W608" s="122"/>
      <c r="X608" s="122"/>
      <c r="Y608" s="122"/>
      <c r="Z608" s="122"/>
      <c r="AA608" s="122"/>
      <c r="AB608" s="122"/>
      <c r="AC608" s="122"/>
      <c r="AD608" s="122"/>
      <c r="AE608" s="122"/>
      <c r="AF608" s="122"/>
      <c r="AG608" s="122"/>
      <c r="AH608" s="122"/>
      <c r="AI608" s="122"/>
      <c r="AJ608" s="122"/>
      <c r="AK608" s="122"/>
      <c r="AL608" s="122"/>
      <c r="AM608" s="122"/>
      <c r="AN608" s="122"/>
      <c r="AO608" s="122"/>
      <c r="AP608" s="122"/>
      <c r="AQ608" s="122"/>
    </row>
    <row r="609" spans="2:42" ht="22.5" thickTop="1" x14ac:dyDescent="0.45">
      <c r="B609" s="123" t="s">
        <v>2424</v>
      </c>
      <c r="C609" s="124"/>
      <c r="D609" s="125"/>
      <c r="E609" s="126"/>
      <c r="F609" s="126"/>
      <c r="G609" s="126"/>
      <c r="H609" s="126"/>
      <c r="I609" s="126"/>
      <c r="J609" s="126"/>
      <c r="K609" s="126"/>
      <c r="L609" s="126"/>
      <c r="M609" s="126"/>
      <c r="N609" s="126"/>
      <c r="O609" s="126"/>
      <c r="P609" s="126"/>
      <c r="Q609" s="126"/>
      <c r="R609" s="127"/>
      <c r="S609" s="126"/>
      <c r="T609" s="126"/>
      <c r="U609" s="126"/>
      <c r="V609" s="126"/>
      <c r="W609" s="126"/>
      <c r="X609" s="126"/>
      <c r="Y609" s="126"/>
      <c r="Z609" s="126"/>
      <c r="AA609" s="126"/>
      <c r="AB609" s="126"/>
      <c r="AC609" s="126"/>
      <c r="AD609" s="126"/>
      <c r="AE609" s="126"/>
      <c r="AF609" s="126"/>
      <c r="AG609" s="126"/>
      <c r="AH609" s="126"/>
      <c r="AI609" s="126"/>
      <c r="AJ609" s="126"/>
      <c r="AK609" s="126"/>
      <c r="AL609" s="126"/>
      <c r="AM609" s="126"/>
      <c r="AN609" s="126"/>
      <c r="AO609" s="126"/>
      <c r="AP609" s="125"/>
    </row>
    <row r="610" spans="2:42" x14ac:dyDescent="0.35">
      <c r="B610" s="128"/>
      <c r="C610" s="128"/>
      <c r="D610" s="111">
        <f>MainModule!AW$36</f>
        <v>0</v>
      </c>
      <c r="E610" s="112">
        <f>MainModule!AX$36</f>
        <v>0</v>
      </c>
      <c r="F610" s="112">
        <f>MainModule!AY$36</f>
        <v>0</v>
      </c>
      <c r="G610" s="112">
        <f>MainModule!AZ$36</f>
        <v>0</v>
      </c>
      <c r="H610" s="112">
        <f>MainModule!BA$36</f>
        <v>0</v>
      </c>
      <c r="I610" s="112">
        <f>MainModule!BB$36</f>
        <v>8.9093082173603122</v>
      </c>
      <c r="J610" s="112">
        <f>MainModule!BC$36</f>
        <v>25.632050112729541</v>
      </c>
      <c r="K610" s="112">
        <f>MainModule!BD$36</f>
        <v>48.00721687468873</v>
      </c>
      <c r="L610" s="112">
        <f>MainModule!BE$36</f>
        <v>75.715859062494516</v>
      </c>
      <c r="M610" s="112">
        <f>MainModule!BF$36</f>
        <v>114.562086719207</v>
      </c>
      <c r="N610" s="112">
        <f>MainModule!BG$36</f>
        <v>158.78921098301399</v>
      </c>
      <c r="O610" s="112">
        <f>MainModule!BH$36</f>
        <v>206.58347043381497</v>
      </c>
      <c r="P610" s="112">
        <f>MainModule!BI$36</f>
        <v>251.33147928173395</v>
      </c>
      <c r="Q610" s="112">
        <f>MainModule!BJ$36</f>
        <v>293.08872994913355</v>
      </c>
      <c r="R610" s="113">
        <f>MainModule!BK$36</f>
        <v>331.90717682361594</v>
      </c>
      <c r="S610" s="112">
        <f>MainModule!BL$36</f>
        <v>367.83532982497059</v>
      </c>
      <c r="T610" s="112">
        <f>MainModule!BM$36</f>
        <v>400.91834373892425</v>
      </c>
      <c r="U610" s="112">
        <f>MainModule!BN$36</f>
        <v>431.19810345465822</v>
      </c>
      <c r="V610" s="112">
        <f>MainModule!BO$36</f>
        <v>458.71330523765511</v>
      </c>
      <c r="W610" s="112">
        <f>MainModule!BP$36</f>
        <v>483.49953416422773</v>
      </c>
      <c r="X610" s="112">
        <f>MainModule!BQ$36</f>
        <v>505.58933783905132</v>
      </c>
      <c r="Y610" s="112">
        <f>MainModule!BR$36</f>
        <v>525.01229651216715</v>
      </c>
      <c r="Z610" s="112">
        <f>MainModule!BS$36</f>
        <v>541.79508970723737</v>
      </c>
      <c r="AA610" s="112">
        <f>MainModule!BT$36</f>
        <v>555.96155946830856</v>
      </c>
      <c r="AB610" s="112">
        <f>MainModule!BU$36</f>
        <v>567.53277032797564</v>
      </c>
      <c r="AC610" s="112">
        <f>MainModule!BV$36</f>
        <v>576.99597705442159</v>
      </c>
      <c r="AD610" s="112">
        <f>MainModule!BW$36</f>
        <v>584.79292218218779</v>
      </c>
      <c r="AE610" s="112">
        <f>MainModule!BX$36</f>
        <v>591.26661610078384</v>
      </c>
      <c r="AF610" s="112">
        <f>MainModule!BY$36</f>
        <v>596.7538915709689</v>
      </c>
      <c r="AG610" s="112">
        <f>MainModule!BZ$36</f>
        <v>601.90814406980962</v>
      </c>
      <c r="AH610" s="112">
        <f>MainModule!CA$36</f>
        <v>607.12281490043472</v>
      </c>
      <c r="AI610" s="112">
        <f>MainModule!CB$36</f>
        <v>612.69560924899167</v>
      </c>
      <c r="AJ610" s="112">
        <f>MainModule!CC$36</f>
        <v>618.58863865129558</v>
      </c>
      <c r="AK610" s="112">
        <f>MainModule!CD$36</f>
        <v>624.76726886315589</v>
      </c>
      <c r="AL610" s="112">
        <f>MainModule!CE$36</f>
        <v>631.19999722943783</v>
      </c>
      <c r="AM610" s="112">
        <f>MainModule!CF$36</f>
        <v>637.85833725297755</v>
      </c>
      <c r="AN610" s="112">
        <f>MainModule!CG$36</f>
        <v>644.71671008464511</v>
      </c>
      <c r="AO610" s="112">
        <f>MainModule!CH$36</f>
        <v>651.75234266904761</v>
      </c>
      <c r="AP610" s="111">
        <f>MainModule!CI$36</f>
        <v>658.94517229305018</v>
      </c>
    </row>
    <row r="611" spans="2:42" x14ac:dyDescent="0.35">
      <c r="B611" s="128"/>
      <c r="C611" s="128" t="s">
        <v>2265</v>
      </c>
      <c r="D611" s="146">
        <f t="dataTable" ref="D611:AP661" dt2D="0" dtr="0" r1="B2" ca="1"/>
        <v>0</v>
      </c>
      <c r="E611" s="147">
        <v>0</v>
      </c>
      <c r="F611" s="147">
        <v>0</v>
      </c>
      <c r="G611" s="147">
        <v>0</v>
      </c>
      <c r="H611" s="147">
        <v>0</v>
      </c>
      <c r="I611" s="147">
        <v>1.8239546571861229</v>
      </c>
      <c r="J611" s="147">
        <v>9.4728854990284006</v>
      </c>
      <c r="K611" s="147">
        <v>22.722314977664272</v>
      </c>
      <c r="L611" s="147">
        <v>45.274929935525321</v>
      </c>
      <c r="M611" s="147">
        <v>73.883693331633964</v>
      </c>
      <c r="N611" s="147">
        <v>114.56196637572231</v>
      </c>
      <c r="O611" s="147">
        <v>161.37182324109901</v>
      </c>
      <c r="P611" s="147">
        <v>213.80134039344955</v>
      </c>
      <c r="Q611" s="147">
        <v>264.47474847166387</v>
      </c>
      <c r="R611" s="148">
        <v>311.75978199521461</v>
      </c>
      <c r="S611" s="147">
        <v>355.71754765443654</v>
      </c>
      <c r="T611" s="147">
        <v>396.4052634655996</v>
      </c>
      <c r="U611" s="147">
        <v>433.87636229605783</v>
      </c>
      <c r="V611" s="147">
        <v>468.18059073525518</v>
      </c>
      <c r="W611" s="147">
        <v>499.36410346281605</v>
      </c>
      <c r="X611" s="147">
        <v>527.46955325898932</v>
      </c>
      <c r="Y611" s="147">
        <v>552.53617679699141</v>
      </c>
      <c r="Z611" s="147">
        <v>574.59987635124492</v>
      </c>
      <c r="AA611" s="147">
        <v>593.69329755017463</v>
      </c>
      <c r="AB611" s="147">
        <v>609.84590329705884</v>
      </c>
      <c r="AC611" s="147">
        <v>623.18004159099632</v>
      </c>
      <c r="AD611" s="147">
        <v>634.02863115758021</v>
      </c>
      <c r="AE611" s="147">
        <v>642.71978701886849</v>
      </c>
      <c r="AF611" s="147">
        <v>649.7841571407846</v>
      </c>
      <c r="AG611" s="147">
        <v>655.60070906246619</v>
      </c>
      <c r="AH611" s="147">
        <v>660.86552061711802</v>
      </c>
      <c r="AI611" s="147">
        <v>666.00453515549566</v>
      </c>
      <c r="AJ611" s="147">
        <v>671.43310259920202</v>
      </c>
      <c r="AK611" s="147">
        <v>677.19503571539553</v>
      </c>
      <c r="AL611" s="147">
        <v>683.25159395229286</v>
      </c>
      <c r="AM611" s="147">
        <v>689.5675736180259</v>
      </c>
      <c r="AN611" s="147">
        <v>696.11117623245525</v>
      </c>
      <c r="AO611" s="147">
        <v>702.85388471886984</v>
      </c>
      <c r="AP611" s="146">
        <v>709.77034713234264</v>
      </c>
    </row>
    <row r="612" spans="2:42" x14ac:dyDescent="0.35">
      <c r="B612" s="128"/>
      <c r="C612" s="128" t="s">
        <v>2264</v>
      </c>
      <c r="D612" s="146">
        <v>0</v>
      </c>
      <c r="E612" s="147">
        <v>0</v>
      </c>
      <c r="F612" s="147">
        <v>0</v>
      </c>
      <c r="G612" s="147">
        <v>0</v>
      </c>
      <c r="H612" s="147">
        <v>0</v>
      </c>
      <c r="I612" s="147">
        <v>4.9369956551902031E-2</v>
      </c>
      <c r="J612" s="147">
        <v>0.53059726197189905</v>
      </c>
      <c r="K612" s="147">
        <v>1.4255274985378317</v>
      </c>
      <c r="L612" s="147">
        <v>2.9862530399524192</v>
      </c>
      <c r="M612" s="147">
        <v>4.9906726719331953</v>
      </c>
      <c r="N612" s="147">
        <v>7.8576719323747195</v>
      </c>
      <c r="O612" s="147">
        <v>11.169335971358342</v>
      </c>
      <c r="P612" s="147">
        <v>14.886002945599326</v>
      </c>
      <c r="Q612" s="147">
        <v>18.591613420043064</v>
      </c>
      <c r="R612" s="148">
        <v>22.039128936854564</v>
      </c>
      <c r="S612" s="147">
        <v>25.233621456413058</v>
      </c>
      <c r="T612" s="147">
        <v>28.179870118642054</v>
      </c>
      <c r="U612" s="147">
        <v>30.882369538844767</v>
      </c>
      <c r="V612" s="147">
        <v>33.345337747147603</v>
      </c>
      <c r="W612" s="147">
        <v>35.572723783440829</v>
      </c>
      <c r="X612" s="147">
        <v>37.568214959246092</v>
      </c>
      <c r="Y612" s="147">
        <v>39.335243797496268</v>
      </c>
      <c r="Z612" s="147">
        <v>40.87699466078638</v>
      </c>
      <c r="AA612" s="147">
        <v>42.196410078240632</v>
      </c>
      <c r="AB612" s="147">
        <v>43.296196780742996</v>
      </c>
      <c r="AC612" s="147">
        <v>44.181429872660502</v>
      </c>
      <c r="AD612" s="147">
        <v>44.877173000226989</v>
      </c>
      <c r="AE612" s="147">
        <v>45.408041944495523</v>
      </c>
      <c r="AF612" s="147">
        <v>45.812473316874467</v>
      </c>
      <c r="AG612" s="147">
        <v>46.118563369361794</v>
      </c>
      <c r="AH612" s="147">
        <v>46.380390678177761</v>
      </c>
      <c r="AI612" s="147">
        <v>46.628966472665901</v>
      </c>
      <c r="AJ612" s="147">
        <v>46.894387835417682</v>
      </c>
      <c r="AK612" s="147">
        <v>47.186044445640988</v>
      </c>
      <c r="AL612" s="147">
        <v>47.50078398570605</v>
      </c>
      <c r="AM612" s="147">
        <v>47.835724013034692</v>
      </c>
      <c r="AN612" s="147">
        <v>48.188241394921121</v>
      </c>
      <c r="AO612" s="147">
        <v>48.555962345796033</v>
      </c>
      <c r="AP612" s="146">
        <v>48.936753043004614</v>
      </c>
    </row>
    <row r="613" spans="2:42" x14ac:dyDescent="0.35">
      <c r="B613" s="128"/>
      <c r="C613" s="128" t="s">
        <v>2267</v>
      </c>
      <c r="D613" s="146">
        <v>0</v>
      </c>
      <c r="E613" s="147">
        <v>0</v>
      </c>
      <c r="F613" s="147">
        <v>0</v>
      </c>
      <c r="G613" s="147">
        <v>0</v>
      </c>
      <c r="H613" s="147">
        <v>0</v>
      </c>
      <c r="I613" s="147">
        <v>54.897728188873359</v>
      </c>
      <c r="J613" s="147">
        <v>106.79760918757653</v>
      </c>
      <c r="K613" s="147">
        <v>155.75963247468036</v>
      </c>
      <c r="L613" s="147">
        <v>201.84015215225543</v>
      </c>
      <c r="M613" s="147">
        <v>245.09198403331735</v>
      </c>
      <c r="N613" s="147">
        <v>285.56449834036943</v>
      </c>
      <c r="O613" s="147">
        <v>323.30370815670921</v>
      </c>
      <c r="P613" s="147">
        <v>358.35235376656499</v>
      </c>
      <c r="Q613" s="147">
        <v>390.74998301472465</v>
      </c>
      <c r="R613" s="148">
        <v>420.53302781110068</v>
      </c>
      <c r="S613" s="147">
        <v>447.7348769006411</v>
      </c>
      <c r="T613" s="147">
        <v>472.38594501413746</v>
      </c>
      <c r="U613" s="147">
        <v>494.51373851078159</v>
      </c>
      <c r="V613" s="147">
        <v>514.14291761880099</v>
      </c>
      <c r="W613" s="147">
        <v>531.29535537611662</v>
      </c>
      <c r="X613" s="147">
        <v>545.99019336874665</v>
      </c>
      <c r="Y613" s="147">
        <v>558.24389436059562</v>
      </c>
      <c r="Z613" s="147">
        <v>568.07029190432104</v>
      </c>
      <c r="AA613" s="147">
        <v>575.48063701916158</v>
      </c>
      <c r="AB613" s="147">
        <v>580.48364201792197</v>
      </c>
      <c r="AC613" s="147">
        <v>585.97487567695885</v>
      </c>
      <c r="AD613" s="147">
        <v>591.9090428899766</v>
      </c>
      <c r="AE613" s="147">
        <v>598.24429862170848</v>
      </c>
      <c r="AF613" s="147">
        <v>604.94211327811365</v>
      </c>
      <c r="AG613" s="147">
        <v>611.96714569292635</v>
      </c>
      <c r="AH613" s="147">
        <v>619.32433761650179</v>
      </c>
      <c r="AI613" s="147">
        <v>626.98284366429812</v>
      </c>
      <c r="AJ613" s="147">
        <v>634.91468862742863</v>
      </c>
      <c r="AK613" s="147">
        <v>643.09466589579745</v>
      </c>
      <c r="AL613" s="147">
        <v>651.50024218196336</v>
      </c>
      <c r="AM613" s="147">
        <v>660.11146831045937</v>
      </c>
      <c r="AN613" s="147">
        <v>668.91089584874726</v>
      </c>
      <c r="AO613" s="147">
        <v>677.88349936698853</v>
      </c>
      <c r="AP613" s="146">
        <v>687.01660412437786</v>
      </c>
    </row>
    <row r="614" spans="2:42" x14ac:dyDescent="0.35">
      <c r="B614" s="128"/>
      <c r="C614" s="128" t="s">
        <v>2266</v>
      </c>
      <c r="D614" s="146">
        <v>0</v>
      </c>
      <c r="E614" s="147">
        <v>0</v>
      </c>
      <c r="F614" s="147">
        <v>0</v>
      </c>
      <c r="G614" s="147">
        <v>0</v>
      </c>
      <c r="H614" s="147">
        <v>0</v>
      </c>
      <c r="I614" s="147">
        <v>1.7097886666890418</v>
      </c>
      <c r="J614" s="147">
        <v>6.5266055728488483</v>
      </c>
      <c r="K614" s="147">
        <v>15.941978650301962</v>
      </c>
      <c r="L614" s="147">
        <v>28.737591807384977</v>
      </c>
      <c r="M614" s="147">
        <v>44.708313968807865</v>
      </c>
      <c r="N614" s="147">
        <v>67.203273469935752</v>
      </c>
      <c r="O614" s="147">
        <v>92.867197399190616</v>
      </c>
      <c r="P614" s="147">
        <v>121.22606279216986</v>
      </c>
      <c r="Q614" s="147">
        <v>147.69586805658017</v>
      </c>
      <c r="R614" s="148">
        <v>172.31356051996843</v>
      </c>
      <c r="S614" s="147">
        <v>195.11392642094572</v>
      </c>
      <c r="T614" s="147">
        <v>216.12965149741919</v>
      </c>
      <c r="U614" s="147">
        <v>235.39137895127121</v>
      </c>
      <c r="V614" s="147">
        <v>252.92776487659853</v>
      </c>
      <c r="W614" s="147">
        <v>268.76553123524451</v>
      </c>
      <c r="X614" s="147">
        <v>282.92951646009857</v>
      </c>
      <c r="Y614" s="147">
        <v>295.44272376349284</v>
      </c>
      <c r="Z614" s="147">
        <v>306.32636722499245</v>
      </c>
      <c r="AA614" s="147">
        <v>315.59991572995006</v>
      </c>
      <c r="AB614" s="147">
        <v>323.28113482736933</v>
      </c>
      <c r="AC614" s="147">
        <v>329.47611545009005</v>
      </c>
      <c r="AD614" s="147">
        <v>334.36570834406308</v>
      </c>
      <c r="AE614" s="147">
        <v>338.21312638931187</v>
      </c>
      <c r="AF614" s="147">
        <v>341.22615278337378</v>
      </c>
      <c r="AG614" s="147">
        <v>343.60804680108595</v>
      </c>
      <c r="AH614" s="147">
        <v>345.75697115772914</v>
      </c>
      <c r="AI614" s="147">
        <v>347.89842627936747</v>
      </c>
      <c r="AJ614" s="147">
        <v>350.24167860411893</v>
      </c>
      <c r="AK614" s="147">
        <v>352.7632069495865</v>
      </c>
      <c r="AL614" s="147">
        <v>355.44148718068021</v>
      </c>
      <c r="AM614" s="147">
        <v>358.256914417041</v>
      </c>
      <c r="AN614" s="147">
        <v>361.19172968885937</v>
      </c>
      <c r="AO614" s="147">
        <v>364.22995086509752</v>
      </c>
      <c r="AP614" s="146">
        <v>367.35730768635545</v>
      </c>
    </row>
    <row r="615" spans="2:42" x14ac:dyDescent="0.35">
      <c r="B615" s="128"/>
      <c r="C615" s="128" t="s">
        <v>2268</v>
      </c>
      <c r="D615" s="146">
        <v>0</v>
      </c>
      <c r="E615" s="147">
        <v>0</v>
      </c>
      <c r="F615" s="147">
        <v>0</v>
      </c>
      <c r="G615" s="147">
        <v>0</v>
      </c>
      <c r="H615" s="147">
        <v>0</v>
      </c>
      <c r="I615" s="147">
        <v>146.88054146533011</v>
      </c>
      <c r="J615" s="147">
        <v>310.35325683589838</v>
      </c>
      <c r="K615" s="147">
        <v>478.44204435376429</v>
      </c>
      <c r="L615" s="147">
        <v>635.97725010303748</v>
      </c>
      <c r="M615" s="147">
        <v>783.17580874041676</v>
      </c>
      <c r="N615" s="147">
        <v>920.24240629100859</v>
      </c>
      <c r="O615" s="147">
        <v>1047.3698292104812</v>
      </c>
      <c r="P615" s="147">
        <v>1164.7392984882306</v>
      </c>
      <c r="Q615" s="147">
        <v>1272.5207892910501</v>
      </c>
      <c r="R615" s="148">
        <v>1370.8733366274807</v>
      </c>
      <c r="S615" s="147">
        <v>1459.9453274943953</v>
      </c>
      <c r="T615" s="147">
        <v>1539.8747799494142</v>
      </c>
      <c r="U615" s="147">
        <v>1610.789609535412</v>
      </c>
      <c r="V615" s="147">
        <v>1672.8078834666562</v>
      </c>
      <c r="W615" s="147">
        <v>1726.0380629699923</v>
      </c>
      <c r="X615" s="147">
        <v>1770.579234158914</v>
      </c>
      <c r="Y615" s="147">
        <v>1806.521327803332</v>
      </c>
      <c r="Z615" s="147">
        <v>1833.9453283433752</v>
      </c>
      <c r="AA615" s="147">
        <v>1852.9234724815287</v>
      </c>
      <c r="AB615" s="147">
        <v>1863.5194376739344</v>
      </c>
      <c r="AC615" s="147">
        <v>1873.5190756425818</v>
      </c>
      <c r="AD615" s="147">
        <v>1884.1336572422856</v>
      </c>
      <c r="AE615" s="147">
        <v>1895.9920970903395</v>
      </c>
      <c r="AF615" s="147">
        <v>1908.9529278896432</v>
      </c>
      <c r="AG615" s="147">
        <v>1922.8861316542675</v>
      </c>
      <c r="AH615" s="147">
        <v>1937.6878866394768</v>
      </c>
      <c r="AI615" s="147">
        <v>1953.2489802761547</v>
      </c>
      <c r="AJ615" s="147">
        <v>1969.4703738055869</v>
      </c>
      <c r="AK615" s="147">
        <v>1986.2628203574588</v>
      </c>
      <c r="AL615" s="147">
        <v>2003.5465056662247</v>
      </c>
      <c r="AM615" s="147">
        <v>2021.250710543407</v>
      </c>
      <c r="AN615" s="147">
        <v>2039.3134942651955</v>
      </c>
      <c r="AO615" s="147">
        <v>2057.6813980748225</v>
      </c>
      <c r="AP615" s="146">
        <v>2076.3091680376788</v>
      </c>
    </row>
    <row r="616" spans="2:42" x14ac:dyDescent="0.35">
      <c r="B616" s="128"/>
      <c r="C616" s="128" t="s">
        <v>2269</v>
      </c>
      <c r="D616" s="146">
        <v>0</v>
      </c>
      <c r="E616" s="147">
        <v>0</v>
      </c>
      <c r="F616" s="147">
        <v>0</v>
      </c>
      <c r="G616" s="147">
        <v>0</v>
      </c>
      <c r="H616" s="147">
        <v>0</v>
      </c>
      <c r="I616" s="147">
        <v>17.691797155425</v>
      </c>
      <c r="J616" s="147">
        <v>38.985312121453859</v>
      </c>
      <c r="K616" s="147">
        <v>68.099687921070085</v>
      </c>
      <c r="L616" s="147">
        <v>100.83683385368667</v>
      </c>
      <c r="M616" s="147">
        <v>134.34758289276965</v>
      </c>
      <c r="N616" s="147">
        <v>165.79656420726548</v>
      </c>
      <c r="O616" s="147">
        <v>195.22077081714613</v>
      </c>
      <c r="P616" s="147">
        <v>222.65476774966874</v>
      </c>
      <c r="Q616" s="147">
        <v>248.13075467046934</v>
      </c>
      <c r="R616" s="148">
        <v>271.67862562182847</v>
      </c>
      <c r="S616" s="147">
        <v>293.32602596050003</v>
      </c>
      <c r="T616" s="147">
        <v>313.09840658382194</v>
      </c>
      <c r="U616" s="147">
        <v>331.01907552927781</v>
      </c>
      <c r="V616" s="147">
        <v>347.10924702925558</v>
      </c>
      <c r="W616" s="147">
        <v>361.38808809944521</v>
      </c>
      <c r="X616" s="147">
        <v>373.87276273612326</v>
      </c>
      <c r="Y616" s="147">
        <v>384.57847379449322</v>
      </c>
      <c r="Z616" s="147">
        <v>393.51850261727247</v>
      </c>
      <c r="AA616" s="147">
        <v>400.70424647984373</v>
      </c>
      <c r="AB616" s="147">
        <v>406.14525391551035</v>
      </c>
      <c r="AC616" s="147">
        <v>410.78040520042026</v>
      </c>
      <c r="AD616" s="147">
        <v>414.83792594891696</v>
      </c>
      <c r="AE616" s="147">
        <v>418.77583051175924</v>
      </c>
      <c r="AF616" s="147">
        <v>422.8515397898197</v>
      </c>
      <c r="AG616" s="147">
        <v>427.1828475771477</v>
      </c>
      <c r="AH616" s="147">
        <v>431.7259707691889</v>
      </c>
      <c r="AI616" s="147">
        <v>436.45797801795982</v>
      </c>
      <c r="AJ616" s="147">
        <v>441.35807311614269</v>
      </c>
      <c r="AK616" s="147">
        <v>446.40751799079294</v>
      </c>
      <c r="AL616" s="147">
        <v>451.58956041141596</v>
      </c>
      <c r="AM616" s="147">
        <v>456.88936623383466</v>
      </c>
      <c r="AN616" s="147">
        <v>462.29395600987681</v>
      </c>
      <c r="AO616" s="147">
        <v>467.79214580118668</v>
      </c>
      <c r="AP616" s="146">
        <v>473.37449204341505</v>
      </c>
    </row>
    <row r="617" spans="2:42" x14ac:dyDescent="0.35">
      <c r="B617" s="128"/>
      <c r="C617" s="128" t="s">
        <v>2270</v>
      </c>
      <c r="D617" s="146">
        <v>0</v>
      </c>
      <c r="E617" s="147">
        <v>0</v>
      </c>
      <c r="F617" s="147">
        <v>0</v>
      </c>
      <c r="G617" s="147">
        <v>0</v>
      </c>
      <c r="H617" s="147">
        <v>0</v>
      </c>
      <c r="I617" s="147">
        <v>14.173779318040197</v>
      </c>
      <c r="J617" s="147">
        <v>30.207318474862113</v>
      </c>
      <c r="K617" s="147">
        <v>47.89225235646775</v>
      </c>
      <c r="L617" s="147">
        <v>65.239736434145868</v>
      </c>
      <c r="M617" s="147">
        <v>81.320169502888106</v>
      </c>
      <c r="N617" s="147">
        <v>96.163961234106608</v>
      </c>
      <c r="O617" s="147">
        <v>109.80005982427512</v>
      </c>
      <c r="P617" s="147">
        <v>122.25599791366254</v>
      </c>
      <c r="Q617" s="147">
        <v>133.55793666246566</v>
      </c>
      <c r="R617" s="148">
        <v>143.73070804823089</v>
      </c>
      <c r="S617" s="147">
        <v>152.79785544604326</v>
      </c>
      <c r="T617" s="147">
        <v>160.78167255063323</v>
      </c>
      <c r="U617" s="147">
        <v>167.70324069731018</v>
      </c>
      <c r="V617" s="147">
        <v>173.58246463646736</v>
      </c>
      <c r="W617" s="147">
        <v>178.43810681431884</v>
      </c>
      <c r="X617" s="147">
        <v>182.28782021051833</v>
      </c>
      <c r="Y617" s="147">
        <v>185.14817978136972</v>
      </c>
      <c r="Z617" s="147">
        <v>187.03471255547055</v>
      </c>
      <c r="AA617" s="147">
        <v>187.96192642682422</v>
      </c>
      <c r="AB617" s="147">
        <v>187.94333768872053</v>
      </c>
      <c r="AC617" s="147">
        <v>187.73748573516244</v>
      </c>
      <c r="AD617" s="147">
        <v>187.4819362467893</v>
      </c>
      <c r="AE617" s="147">
        <v>187.3082899280451</v>
      </c>
      <c r="AF617" s="147">
        <v>187.2484738453854</v>
      </c>
      <c r="AG617" s="147">
        <v>187.28695031824202</v>
      </c>
      <c r="AH617" s="147">
        <v>187.40980662054912</v>
      </c>
      <c r="AI617" s="147">
        <v>187.60407635038663</v>
      </c>
      <c r="AJ617" s="147">
        <v>187.85800759891228</v>
      </c>
      <c r="AK617" s="147">
        <v>188.1610127598309</v>
      </c>
      <c r="AL617" s="147">
        <v>188.50362113327816</v>
      </c>
      <c r="AM617" s="147">
        <v>188.87743420918645</v>
      </c>
      <c r="AN617" s="147">
        <v>189.27508352048596</v>
      </c>
      <c r="AO617" s="147">
        <v>189.69019096156194</v>
      </c>
      <c r="AP617" s="146">
        <v>190.11733147225277</v>
      </c>
    </row>
    <row r="618" spans="2:42" x14ac:dyDescent="0.35">
      <c r="B618" s="128"/>
      <c r="C618" s="128" t="s">
        <v>2314</v>
      </c>
      <c r="D618" s="146">
        <v>0</v>
      </c>
      <c r="E618" s="147">
        <v>0</v>
      </c>
      <c r="F618" s="147">
        <v>0</v>
      </c>
      <c r="G618" s="147">
        <v>0</v>
      </c>
      <c r="H618" s="147">
        <v>0</v>
      </c>
      <c r="I618" s="147">
        <v>0</v>
      </c>
      <c r="J618" s="147">
        <v>0.75159563864605838</v>
      </c>
      <c r="K618" s="147">
        <v>2.2198452313131201</v>
      </c>
      <c r="L618" s="147">
        <v>4.8182007825760325</v>
      </c>
      <c r="M618" s="147">
        <v>8.1771822987214513</v>
      </c>
      <c r="N618" s="147">
        <v>12.993349587853182</v>
      </c>
      <c r="O618" s="147">
        <v>18.562064914827403</v>
      </c>
      <c r="P618" s="147">
        <v>24.810820816173695</v>
      </c>
      <c r="Q618" s="147">
        <v>31.146050451565866</v>
      </c>
      <c r="R618" s="148">
        <v>37.019718027621778</v>
      </c>
      <c r="S618" s="147">
        <v>42.441695173540552</v>
      </c>
      <c r="T618" s="147">
        <v>47.421331054136182</v>
      </c>
      <c r="U618" s="147">
        <v>51.967467949492715</v>
      </c>
      <c r="V618" s="147">
        <v>56.088456188195799</v>
      </c>
      <c r="W618" s="147">
        <v>59.79216845613481</v>
      </c>
      <c r="X618" s="147">
        <v>63.086013502030994</v>
      </c>
      <c r="Y618" s="147">
        <v>65.976949260034885</v>
      </c>
      <c r="Z618" s="147">
        <v>68.471495408956415</v>
      </c>
      <c r="AA618" s="147">
        <v>70.575745386936674</v>
      </c>
      <c r="AB618" s="147">
        <v>72.295377879643368</v>
      </c>
      <c r="AC618" s="147">
        <v>73.635667799371376</v>
      </c>
      <c r="AD618" s="147">
        <v>74.641054436944657</v>
      </c>
      <c r="AE618" s="147">
        <v>75.355006042272819</v>
      </c>
      <c r="AF618" s="147">
        <v>75.843692908731285</v>
      </c>
      <c r="AG618" s="147">
        <v>76.156099692029542</v>
      </c>
      <c r="AH618" s="147">
        <v>76.382679302135202</v>
      </c>
      <c r="AI618" s="147">
        <v>76.576890032860859</v>
      </c>
      <c r="AJ618" s="147">
        <v>76.790344716208764</v>
      </c>
      <c r="AK618" s="147">
        <v>77.045405656504926</v>
      </c>
      <c r="AL618" s="147">
        <v>77.336563685297634</v>
      </c>
      <c r="AM618" s="147">
        <v>77.658787963518463</v>
      </c>
      <c r="AN618" s="147">
        <v>78.007506651232248</v>
      </c>
      <c r="AO618" s="147">
        <v>78.378588657351585</v>
      </c>
      <c r="AP618" s="146">
        <v>78.768326425555429</v>
      </c>
    </row>
    <row r="619" spans="2:42" x14ac:dyDescent="0.35">
      <c r="B619" s="128"/>
      <c r="C619" s="128" t="s">
        <v>2271</v>
      </c>
      <c r="D619" s="146">
        <v>0</v>
      </c>
      <c r="E619" s="147">
        <v>0</v>
      </c>
      <c r="F619" s="147">
        <v>0</v>
      </c>
      <c r="G619" s="147">
        <v>0</v>
      </c>
      <c r="H619" s="147">
        <v>0</v>
      </c>
      <c r="I619" s="147">
        <v>0</v>
      </c>
      <c r="J619" s="147">
        <v>0.76970294100257819</v>
      </c>
      <c r="K619" s="147">
        <v>2.2733253298145879</v>
      </c>
      <c r="L619" s="147">
        <v>4.9342799798179007</v>
      </c>
      <c r="M619" s="147">
        <v>8.3741854540006102</v>
      </c>
      <c r="N619" s="147">
        <v>13.306382949828308</v>
      </c>
      <c r="O619" s="147">
        <v>19.009258730879338</v>
      </c>
      <c r="P619" s="147">
        <v>25.408558497357141</v>
      </c>
      <c r="Q619" s="147">
        <v>31.896415307000463</v>
      </c>
      <c r="R619" s="148">
        <v>37.911590190007914</v>
      </c>
      <c r="S619" s="147">
        <v>43.464192601033545</v>
      </c>
      <c r="T619" s="147">
        <v>48.563796943231402</v>
      </c>
      <c r="U619" s="147">
        <v>53.219458523253024</v>
      </c>
      <c r="V619" s="147">
        <v>57.439728844247412</v>
      </c>
      <c r="W619" s="147">
        <v>61.232670259388414</v>
      </c>
      <c r="X619" s="147">
        <v>64.605870007593694</v>
      </c>
      <c r="Y619" s="147">
        <v>67.566453652269388</v>
      </c>
      <c r="Z619" s="147">
        <v>70.121097943114933</v>
      </c>
      <c r="AA619" s="147">
        <v>72.276043120249909</v>
      </c>
      <c r="AB619" s="147">
        <v>74.037104679181141</v>
      </c>
      <c r="AC619" s="147">
        <v>75.409684614409542</v>
      </c>
      <c r="AD619" s="147">
        <v>76.439292839889475</v>
      </c>
      <c r="AE619" s="147">
        <v>77.17044483452392</v>
      </c>
      <c r="AF619" s="147">
        <v>77.670905054090937</v>
      </c>
      <c r="AG619" s="147">
        <v>77.990838283516013</v>
      </c>
      <c r="AH619" s="147">
        <v>78.22287660745269</v>
      </c>
      <c r="AI619" s="147">
        <v>78.421766226986762</v>
      </c>
      <c r="AJ619" s="147">
        <v>78.640363420870983</v>
      </c>
      <c r="AK619" s="147">
        <v>78.901569241908632</v>
      </c>
      <c r="AL619" s="147">
        <v>79.199741795786096</v>
      </c>
      <c r="AM619" s="147">
        <v>79.529729041395697</v>
      </c>
      <c r="AN619" s="147">
        <v>79.886848994884744</v>
      </c>
      <c r="AO619" s="147">
        <v>80.266871039687587</v>
      </c>
      <c r="AP619" s="146">
        <v>80.665998297725835</v>
      </c>
    </row>
    <row r="620" spans="2:42" x14ac:dyDescent="0.35">
      <c r="B620" s="128"/>
      <c r="C620" s="128" t="s">
        <v>2272</v>
      </c>
      <c r="D620" s="146">
        <v>0</v>
      </c>
      <c r="E620" s="147">
        <v>0</v>
      </c>
      <c r="F620" s="147">
        <v>0</v>
      </c>
      <c r="G620" s="147">
        <v>0</v>
      </c>
      <c r="H620" s="147">
        <v>0</v>
      </c>
      <c r="I620" s="147">
        <v>19.106303363454373</v>
      </c>
      <c r="J620" s="147">
        <v>52.622697839065111</v>
      </c>
      <c r="K620" s="147">
        <v>109.9585451063451</v>
      </c>
      <c r="L620" s="147">
        <v>183.00367195434376</v>
      </c>
      <c r="M620" s="147">
        <v>287.15398424836263</v>
      </c>
      <c r="N620" s="147">
        <v>407.36525513096416</v>
      </c>
      <c r="O620" s="147">
        <v>542.3828745085201</v>
      </c>
      <c r="P620" s="147">
        <v>674.20181421287361</v>
      </c>
      <c r="Q620" s="147">
        <v>797.51440094247289</v>
      </c>
      <c r="R620" s="148">
        <v>912.46722809083894</v>
      </c>
      <c r="S620" s="147">
        <v>1019.1969881530835</v>
      </c>
      <c r="T620" s="147">
        <v>1117.8307252771597</v>
      </c>
      <c r="U620" s="147">
        <v>1208.4860760717211</v>
      </c>
      <c r="V620" s="147">
        <v>1291.2714990444779</v>
      </c>
      <c r="W620" s="147">
        <v>1366.2864930300482</v>
      </c>
      <c r="X620" s="147">
        <v>1433.6218049519025</v>
      </c>
      <c r="Y620" s="147">
        <v>1493.3596272491457</v>
      </c>
      <c r="Z620" s="147">
        <v>1545.5737852854513</v>
      </c>
      <c r="AA620" s="147">
        <v>1590.3299150445414</v>
      </c>
      <c r="AB620" s="147">
        <v>1627.6856314041111</v>
      </c>
      <c r="AC620" s="147">
        <v>1658.6962821818686</v>
      </c>
      <c r="AD620" s="147">
        <v>1684.1941429693352</v>
      </c>
      <c r="AE620" s="147">
        <v>1705.5262413977869</v>
      </c>
      <c r="AF620" s="147">
        <v>1723.6616213205302</v>
      </c>
      <c r="AG620" s="147">
        <v>1740.4108693282544</v>
      </c>
      <c r="AH620" s="147">
        <v>1757.1451578282981</v>
      </c>
      <c r="AI620" s="147">
        <v>1774.9257304470348</v>
      </c>
      <c r="AJ620" s="147">
        <v>1793.9097269807578</v>
      </c>
      <c r="AK620" s="147">
        <v>1813.9861753985435</v>
      </c>
      <c r="AL620" s="147">
        <v>1835.0532311799764</v>
      </c>
      <c r="AM620" s="147">
        <v>1857.0178327316967</v>
      </c>
      <c r="AN620" s="147">
        <v>1879.7953769184494</v>
      </c>
      <c r="AO620" s="147">
        <v>1903.3094139342397</v>
      </c>
      <c r="AP620" s="146">
        <v>1927.49136077597</v>
      </c>
    </row>
    <row r="621" spans="2:42" x14ac:dyDescent="0.35">
      <c r="B621" s="128"/>
      <c r="C621" s="128" t="s">
        <v>2273</v>
      </c>
      <c r="D621" s="146">
        <v>0</v>
      </c>
      <c r="E621" s="147">
        <v>0</v>
      </c>
      <c r="F621" s="147">
        <v>0</v>
      </c>
      <c r="G621" s="147">
        <v>0</v>
      </c>
      <c r="H621" s="147">
        <v>0</v>
      </c>
      <c r="I621" s="147">
        <v>7.8517106708427375</v>
      </c>
      <c r="J621" s="147">
        <v>24.329286444897178</v>
      </c>
      <c r="K621" s="147">
        <v>54.267884302380587</v>
      </c>
      <c r="L621" s="147">
        <v>93.603760017014736</v>
      </c>
      <c r="M621" s="147">
        <v>141.77445458326125</v>
      </c>
      <c r="N621" s="147">
        <v>208.89946876803052</v>
      </c>
      <c r="O621" s="147">
        <v>284.86293134108178</v>
      </c>
      <c r="P621" s="147">
        <v>363.98983354849503</v>
      </c>
      <c r="Q621" s="147">
        <v>437.94752367718746</v>
      </c>
      <c r="R621" s="148">
        <v>506.8311058199987</v>
      </c>
      <c r="S621" s="147">
        <v>570.72972916474123</v>
      </c>
      <c r="T621" s="147">
        <v>629.72674781060334</v>
      </c>
      <c r="U621" s="147">
        <v>683.89987343898679</v>
      </c>
      <c r="V621" s="147">
        <v>733.32132107164898</v>
      </c>
      <c r="W621" s="147">
        <v>778.0579481398878</v>
      </c>
      <c r="X621" s="147">
        <v>818.17138707967342</v>
      </c>
      <c r="Y621" s="147">
        <v>853.71817165914069</v>
      </c>
      <c r="Z621" s="147">
        <v>884.74985723662883</v>
      </c>
      <c r="AA621" s="147">
        <v>911.31313513953353</v>
      </c>
      <c r="AB621" s="147">
        <v>933.44994134659112</v>
      </c>
      <c r="AC621" s="147">
        <v>951.6108075788643</v>
      </c>
      <c r="AD621" s="147">
        <v>966.29552783204042</v>
      </c>
      <c r="AE621" s="147">
        <v>978.26955170024758</v>
      </c>
      <c r="AF621" s="147">
        <v>988.1109653405839</v>
      </c>
      <c r="AG621" s="147">
        <v>996.3862738645862</v>
      </c>
      <c r="AH621" s="147">
        <v>1004.1958359663238</v>
      </c>
      <c r="AI621" s="147">
        <v>1012.1750874639126</v>
      </c>
      <c r="AJ621" s="147">
        <v>1020.6857944533941</v>
      </c>
      <c r="AK621" s="147">
        <v>1029.666923471975</v>
      </c>
      <c r="AL621" s="147">
        <v>1039.0628834201327</v>
      </c>
      <c r="AM621" s="147">
        <v>1048.823321007545</v>
      </c>
      <c r="AN621" s="147">
        <v>1058.9029282695292</v>
      </c>
      <c r="AO621" s="147">
        <v>1069.2612616853246</v>
      </c>
      <c r="AP621" s="146">
        <v>1079.8625724517549</v>
      </c>
    </row>
    <row r="622" spans="2:42" x14ac:dyDescent="0.35">
      <c r="B622" s="128"/>
      <c r="C622" s="128" t="s">
        <v>2274</v>
      </c>
      <c r="D622" s="146">
        <v>0</v>
      </c>
      <c r="E622" s="147">
        <v>0</v>
      </c>
      <c r="F622" s="147">
        <v>0</v>
      </c>
      <c r="G622" s="147">
        <v>0</v>
      </c>
      <c r="H622" s="147">
        <v>0</v>
      </c>
      <c r="I622" s="147">
        <v>0.13961576374928122</v>
      </c>
      <c r="J622" s="147">
        <v>0.92502088703741192</v>
      </c>
      <c r="K622" s="147">
        <v>2.328544184116204</v>
      </c>
      <c r="L622" s="147">
        <v>4.741695103645001</v>
      </c>
      <c r="M622" s="147">
        <v>7.8165549824829963</v>
      </c>
      <c r="N622" s="147">
        <v>12.194961962143054</v>
      </c>
      <c r="O622" s="147">
        <v>17.235084587776804</v>
      </c>
      <c r="P622" s="147">
        <v>22.877122792209661</v>
      </c>
      <c r="Q622" s="147">
        <v>28.403976541487587</v>
      </c>
      <c r="R622" s="148">
        <v>33.544183316745027</v>
      </c>
      <c r="S622" s="147">
        <v>38.305309906798513</v>
      </c>
      <c r="T622" s="147">
        <v>42.694484844725153</v>
      </c>
      <c r="U622" s="147">
        <v>46.718410804243781</v>
      </c>
      <c r="V622" s="147">
        <v>50.383376462986433</v>
      </c>
      <c r="W622" s="147">
        <v>53.695267850434327</v>
      </c>
      <c r="X622" s="147">
        <v>56.659579197605041</v>
      </c>
      <c r="Y622" s="147">
        <v>59.2814233049141</v>
      </c>
      <c r="Z622" s="147">
        <v>61.565541443994867</v>
      </c>
      <c r="AA622" s="147">
        <v>63.516312808643001</v>
      </c>
      <c r="AB622" s="147">
        <v>65.137763529456109</v>
      </c>
      <c r="AC622" s="147">
        <v>66.440923464257622</v>
      </c>
      <c r="AD622" s="147">
        <v>67.463359334145906</v>
      </c>
      <c r="AE622" s="147">
        <v>68.241950774934153</v>
      </c>
      <c r="AF622" s="147">
        <v>68.835019585597607</v>
      </c>
      <c r="AG622" s="147">
        <v>69.284644507142715</v>
      </c>
      <c r="AH622" s="147">
        <v>69.672602855027009</v>
      </c>
      <c r="AI622" s="147">
        <v>70.045319138933436</v>
      </c>
      <c r="AJ622" s="147">
        <v>70.44783508900548</v>
      </c>
      <c r="AK622" s="147">
        <v>70.88923985983854</v>
      </c>
      <c r="AL622" s="147">
        <v>71.364844556521518</v>
      </c>
      <c r="AM622" s="147">
        <v>71.870363740635497</v>
      </c>
      <c r="AN622" s="147">
        <v>72.401899666500896</v>
      </c>
      <c r="AO622" s="147">
        <v>72.955927417988022</v>
      </c>
      <c r="AP622" s="146">
        <v>73.529280910147278</v>
      </c>
    </row>
    <row r="623" spans="2:42" x14ac:dyDescent="0.35">
      <c r="B623" s="128"/>
      <c r="C623" s="128" t="s">
        <v>2275</v>
      </c>
      <c r="D623" s="146">
        <v>0</v>
      </c>
      <c r="E623" s="147">
        <v>0</v>
      </c>
      <c r="F623" s="147">
        <v>0</v>
      </c>
      <c r="G623" s="147">
        <v>0</v>
      </c>
      <c r="H623" s="147">
        <v>0</v>
      </c>
      <c r="I623" s="147">
        <v>7.3515998453100515</v>
      </c>
      <c r="J623" s="147">
        <v>16.278625299405771</v>
      </c>
      <c r="K623" s="147">
        <v>28.546994293493615</v>
      </c>
      <c r="L623" s="147">
        <v>42.383941273791862</v>
      </c>
      <c r="M623" s="147">
        <v>56.99798901690302</v>
      </c>
      <c r="N623" s="147">
        <v>70.672695427235027</v>
      </c>
      <c r="O623" s="147">
        <v>83.426191575859789</v>
      </c>
      <c r="P623" s="147">
        <v>95.275523080567581</v>
      </c>
      <c r="Q623" s="147">
        <v>106.23668000124162</v>
      </c>
      <c r="R623" s="148">
        <v>116.32462542304178</v>
      </c>
      <c r="S623" s="147">
        <v>125.55332277061598</v>
      </c>
      <c r="T623" s="147">
        <v>133.93576189487192</v>
      </c>
      <c r="U623" s="147">
        <v>141.48398397221715</v>
      </c>
      <c r="V623" s="147">
        <v>148.20910525460658</v>
      </c>
      <c r="W623" s="147">
        <v>154.12133970722419</v>
      </c>
      <c r="X623" s="147">
        <v>159.23002056916317</v>
      </c>
      <c r="Y623" s="147">
        <v>163.54362087106304</v>
      </c>
      <c r="Z623" s="147">
        <v>167.06977294229804</v>
      </c>
      <c r="AA623" s="147">
        <v>169.81528693900077</v>
      </c>
      <c r="AB623" s="147">
        <v>171.78616842293604</v>
      </c>
      <c r="AC623" s="147">
        <v>173.37456132766471</v>
      </c>
      <c r="AD623" s="147">
        <v>174.68142157844304</v>
      </c>
      <c r="AE623" s="147">
        <v>175.9039772750771</v>
      </c>
      <c r="AF623" s="147">
        <v>177.15479215420314</v>
      </c>
      <c r="AG623" s="147">
        <v>178.50919508512516</v>
      </c>
      <c r="AH623" s="147">
        <v>179.93836142497457</v>
      </c>
      <c r="AI623" s="147">
        <v>181.43232169934822</v>
      </c>
      <c r="AJ623" s="147">
        <v>182.98205635749827</v>
      </c>
      <c r="AK623" s="147">
        <v>184.57946039252249</v>
      </c>
      <c r="AL623" s="147">
        <v>186.21731007797635</v>
      </c>
      <c r="AM623" s="147">
        <v>187.88923173869134</v>
      </c>
      <c r="AN623" s="147">
        <v>189.58967247749109</v>
      </c>
      <c r="AO623" s="147">
        <v>191.3138727832478</v>
      </c>
      <c r="AP623" s="146">
        <v>193.05784094931795</v>
      </c>
    </row>
    <row r="624" spans="2:42" x14ac:dyDescent="0.35">
      <c r="B624" s="128"/>
      <c r="C624" s="128" t="s">
        <v>2276</v>
      </c>
      <c r="D624" s="146">
        <v>0</v>
      </c>
      <c r="E624" s="147">
        <v>0</v>
      </c>
      <c r="F624" s="147">
        <v>0</v>
      </c>
      <c r="G624" s="147">
        <v>0</v>
      </c>
      <c r="H624" s="147">
        <v>0</v>
      </c>
      <c r="I624" s="147">
        <v>51.890317242226914</v>
      </c>
      <c r="J624" s="147">
        <v>122.74886535448587</v>
      </c>
      <c r="K624" s="147">
        <v>202.525215690376</v>
      </c>
      <c r="L624" s="147">
        <v>290.08414429301121</v>
      </c>
      <c r="M624" s="147">
        <v>371.55584182297116</v>
      </c>
      <c r="N624" s="147">
        <v>447.08025103339537</v>
      </c>
      <c r="O624" s="147">
        <v>516.79032789540338</v>
      </c>
      <c r="P624" s="147">
        <v>580.81225654750165</v>
      </c>
      <c r="Q624" s="147">
        <v>639.26565550351143</v>
      </c>
      <c r="R624" s="148">
        <v>692.26377541983152</v>
      </c>
      <c r="S624" s="147">
        <v>739.91368871143652</v>
      </c>
      <c r="T624" s="147">
        <v>782.31647129500459</v>
      </c>
      <c r="U624" s="147">
        <v>819.56737672696102</v>
      </c>
      <c r="V624" s="147">
        <v>851.75600299398809</v>
      </c>
      <c r="W624" s="147">
        <v>878.96645220368669</v>
      </c>
      <c r="X624" s="147">
        <v>901.27748341355891</v>
      </c>
      <c r="Y624" s="147">
        <v>918.76265882730013</v>
      </c>
      <c r="Z624" s="147">
        <v>931.49048357854508</v>
      </c>
      <c r="AA624" s="147">
        <v>939.52453931366233</v>
      </c>
      <c r="AB624" s="147">
        <v>942.92361177696421</v>
      </c>
      <c r="AC624" s="147">
        <v>944.47288192229098</v>
      </c>
      <c r="AD624" s="147">
        <v>945.31617814281481</v>
      </c>
      <c r="AE624" s="147">
        <v>946.1169495630952</v>
      </c>
      <c r="AF624" s="147">
        <v>947.50373177148367</v>
      </c>
      <c r="AG624" s="147">
        <v>949.3996727812447</v>
      </c>
      <c r="AH624" s="147">
        <v>951.82373711477646</v>
      </c>
      <c r="AI624" s="147">
        <v>954.70640189908227</v>
      </c>
      <c r="AJ624" s="147">
        <v>957.98415789339708</v>
      </c>
      <c r="AK624" s="147">
        <v>961.59926452949276</v>
      </c>
      <c r="AL624" s="147">
        <v>965.49951855585959</v>
      </c>
      <c r="AM624" s="147">
        <v>969.63803573217649</v>
      </c>
      <c r="AN624" s="147">
        <v>973.97304504596241</v>
      </c>
      <c r="AO624" s="147">
        <v>978.46769494773446</v>
      </c>
      <c r="AP624" s="146">
        <v>983.08987112445675</v>
      </c>
    </row>
    <row r="625" spans="2:42" x14ac:dyDescent="0.35">
      <c r="B625" s="128"/>
      <c r="C625" s="128" t="s">
        <v>2277</v>
      </c>
      <c r="D625" s="146">
        <v>0</v>
      </c>
      <c r="E625" s="147">
        <v>0</v>
      </c>
      <c r="F625" s="147">
        <v>0</v>
      </c>
      <c r="G625" s="147">
        <v>0</v>
      </c>
      <c r="H625" s="147">
        <v>0</v>
      </c>
      <c r="I625" s="147">
        <v>24.018519661414107</v>
      </c>
      <c r="J625" s="147">
        <v>55.117535196865518</v>
      </c>
      <c r="K625" s="147">
        <v>92.761992239086638</v>
      </c>
      <c r="L625" s="147">
        <v>144.50759422386469</v>
      </c>
      <c r="M625" s="147">
        <v>202.54115947059748</v>
      </c>
      <c r="N625" s="147">
        <v>262.71014372771884</v>
      </c>
      <c r="O625" s="147">
        <v>318.51841533880531</v>
      </c>
      <c r="P625" s="147">
        <v>370.06339421772088</v>
      </c>
      <c r="Q625" s="147">
        <v>417.43753599402811</v>
      </c>
      <c r="R625" s="148">
        <v>460.7284831422312</v>
      </c>
      <c r="S625" s="147">
        <v>500.01920992390961</v>
      </c>
      <c r="T625" s="147">
        <v>535.38816135485831</v>
      </c>
      <c r="U625" s="147">
        <v>566.90938640128104</v>
      </c>
      <c r="V625" s="147">
        <v>594.65266560131067</v>
      </c>
      <c r="W625" s="147">
        <v>618.68363330062414</v>
      </c>
      <c r="X625" s="147">
        <v>639.06389468369264</v>
      </c>
      <c r="Y625" s="147">
        <v>655.85113777523134</v>
      </c>
      <c r="Z625" s="147">
        <v>669.09924057967896</v>
      </c>
      <c r="AA625" s="147">
        <v>678.85837352006206</v>
      </c>
      <c r="AB625" s="147">
        <v>685.1750973313284</v>
      </c>
      <c r="AC625" s="147">
        <v>689.35658917095907</v>
      </c>
      <c r="AD625" s="147">
        <v>691.85953528735604</v>
      </c>
      <c r="AE625" s="147">
        <v>693.12604499291251</v>
      </c>
      <c r="AF625" s="147">
        <v>694.00986381036228</v>
      </c>
      <c r="AG625" s="147">
        <v>694.99027771870715</v>
      </c>
      <c r="AH625" s="147">
        <v>696.41144790179749</v>
      </c>
      <c r="AI625" s="147">
        <v>698.21790816591385</v>
      </c>
      <c r="AJ625" s="147">
        <v>700.35878835370568</v>
      </c>
      <c r="AK625" s="147">
        <v>702.7876245217642</v>
      </c>
      <c r="AL625" s="147">
        <v>705.46217951204903</v>
      </c>
      <c r="AM625" s="147">
        <v>708.34427349208568</v>
      </c>
      <c r="AN625" s="147">
        <v>711.39962405830829</v>
      </c>
      <c r="AO625" s="147">
        <v>714.59769551560487</v>
      </c>
      <c r="AP625" s="146">
        <v>717.91155696402188</v>
      </c>
    </row>
    <row r="626" spans="2:42" x14ac:dyDescent="0.35">
      <c r="B626" s="128"/>
      <c r="C626" s="128" t="s">
        <v>2278</v>
      </c>
      <c r="D626" s="146">
        <v>0</v>
      </c>
      <c r="E626" s="147">
        <v>0</v>
      </c>
      <c r="F626" s="147">
        <v>0</v>
      </c>
      <c r="G626" s="147">
        <v>0</v>
      </c>
      <c r="H626" s="147">
        <v>0</v>
      </c>
      <c r="I626" s="147">
        <v>21.927791498725512</v>
      </c>
      <c r="J626" s="147">
        <v>46.877470984824029</v>
      </c>
      <c r="K626" s="147">
        <v>74.54619893150678</v>
      </c>
      <c r="L626" s="147">
        <v>102.09711433389998</v>
      </c>
      <c r="M626" s="147">
        <v>127.74586213333248</v>
      </c>
      <c r="N626" s="147">
        <v>151.53433007649483</v>
      </c>
      <c r="O626" s="147">
        <v>173.50223034297437</v>
      </c>
      <c r="P626" s="147">
        <v>193.6871650010151</v>
      </c>
      <c r="Q626" s="147">
        <v>212.12468876254781</v>
      </c>
      <c r="R626" s="148">
        <v>228.84836912967063</v>
      </c>
      <c r="S626" s="147">
        <v>243.88984402124399</v>
      </c>
      <c r="T626" s="147">
        <v>257.27887696487431</v>
      </c>
      <c r="U626" s="147">
        <v>269.04340993629467</v>
      </c>
      <c r="V626" s="147">
        <v>279.20961392499396</v>
      </c>
      <c r="W626" s="147">
        <v>287.80193730191201</v>
      </c>
      <c r="X626" s="147">
        <v>294.84315206207913</v>
      </c>
      <c r="Y626" s="147">
        <v>300.35439801225584</v>
      </c>
      <c r="Z626" s="147">
        <v>304.35522497089579</v>
      </c>
      <c r="AA626" s="147">
        <v>306.86363304512622</v>
      </c>
      <c r="AB626" s="147">
        <v>307.89611104689612</v>
      </c>
      <c r="AC626" s="147">
        <v>308.62176739740477</v>
      </c>
      <c r="AD626" s="147">
        <v>309.25665354605997</v>
      </c>
      <c r="AE626" s="147">
        <v>310.0089171814891</v>
      </c>
      <c r="AF626" s="147">
        <v>310.94549147591988</v>
      </c>
      <c r="AG626" s="147">
        <v>312.04251079250116</v>
      </c>
      <c r="AH626" s="147">
        <v>313.3523075416378</v>
      </c>
      <c r="AI626" s="147">
        <v>314.85088209704827</v>
      </c>
      <c r="AJ626" s="147">
        <v>316.51615944604146</v>
      </c>
      <c r="AK626" s="147">
        <v>318.32791128109483</v>
      </c>
      <c r="AL626" s="147">
        <v>320.26768239223725</v>
      </c>
      <c r="AM626" s="147">
        <v>322.31872118670464</v>
      </c>
      <c r="AN626" s="147">
        <v>324.4659141703238</v>
      </c>
      <c r="AO626" s="147">
        <v>326.69572423274025</v>
      </c>
      <c r="AP626" s="146">
        <v>328.99613258596554</v>
      </c>
    </row>
    <row r="627" spans="2:42" x14ac:dyDescent="0.35">
      <c r="B627" s="128"/>
      <c r="C627" s="128" t="s">
        <v>2279</v>
      </c>
      <c r="D627" s="146">
        <v>0</v>
      </c>
      <c r="E627" s="147">
        <v>0</v>
      </c>
      <c r="F627" s="147">
        <v>0</v>
      </c>
      <c r="G627" s="147">
        <v>0</v>
      </c>
      <c r="H627" s="147">
        <v>0</v>
      </c>
      <c r="I627" s="147">
        <v>0.28987356823189925</v>
      </c>
      <c r="J627" s="147">
        <v>3.2672582972235444</v>
      </c>
      <c r="K627" s="147">
        <v>8.8093653812339934</v>
      </c>
      <c r="L627" s="147">
        <v>18.465600031241781</v>
      </c>
      <c r="M627" s="147">
        <v>30.849130609535056</v>
      </c>
      <c r="N627" s="147">
        <v>48.532271854313329</v>
      </c>
      <c r="O627" s="147">
        <v>68.920248597268497</v>
      </c>
      <c r="P627" s="147">
        <v>91.756122297898983</v>
      </c>
      <c r="Q627" s="147">
        <v>114.49684493871182</v>
      </c>
      <c r="R627" s="148">
        <v>135.59822786103311</v>
      </c>
      <c r="S627" s="147">
        <v>155.09433726083245</v>
      </c>
      <c r="T627" s="147">
        <v>173.01738586083951</v>
      </c>
      <c r="U627" s="147">
        <v>189.39778732169557</v>
      </c>
      <c r="V627" s="147">
        <v>204.26420837198293</v>
      </c>
      <c r="W627" s="147">
        <v>217.64361873429451</v>
      </c>
      <c r="X627" s="147">
        <v>229.56133892154972</v>
      </c>
      <c r="Y627" s="147">
        <v>240.04108597490699</v>
      </c>
      <c r="Z627" s="147">
        <v>249.10501721187268</v>
      </c>
      <c r="AA627" s="147">
        <v>256.77377205055353</v>
      </c>
      <c r="AB627" s="147">
        <v>263.06651197343643</v>
      </c>
      <c r="AC627" s="147">
        <v>268.01621519520387</v>
      </c>
      <c r="AD627" s="147">
        <v>271.7811306218797</v>
      </c>
      <c r="AE627" s="147">
        <v>274.51619727074711</v>
      </c>
      <c r="AF627" s="147">
        <v>276.46132144612244</v>
      </c>
      <c r="AG627" s="147">
        <v>277.79175105462525</v>
      </c>
      <c r="AH627" s="147">
        <v>278.91431154988538</v>
      </c>
      <c r="AI627" s="147">
        <v>280.01683105083157</v>
      </c>
      <c r="AJ627" s="147">
        <v>281.28084511275085</v>
      </c>
      <c r="AK627" s="147">
        <v>282.76134833659455</v>
      </c>
      <c r="AL627" s="147">
        <v>284.43489623935324</v>
      </c>
      <c r="AM627" s="147">
        <v>286.27980447074583</v>
      </c>
      <c r="AN627" s="147">
        <v>288.27607636267828</v>
      </c>
      <c r="AO627" s="147">
        <v>290.405334411789</v>
      </c>
      <c r="AP627" s="146">
        <v>292.65075553586945</v>
      </c>
    </row>
    <row r="628" spans="2:42" x14ac:dyDescent="0.35">
      <c r="B628" s="128"/>
      <c r="C628" s="128" t="s">
        <v>2280</v>
      </c>
      <c r="D628" s="146">
        <v>0</v>
      </c>
      <c r="E628" s="147">
        <v>0</v>
      </c>
      <c r="F628" s="147">
        <v>0</v>
      </c>
      <c r="G628" s="147">
        <v>0</v>
      </c>
      <c r="H628" s="147">
        <v>0</v>
      </c>
      <c r="I628" s="147">
        <v>6.524807659284301</v>
      </c>
      <c r="J628" s="147">
        <v>18.805983514637919</v>
      </c>
      <c r="K628" s="147">
        <v>40.322343302746063</v>
      </c>
      <c r="L628" s="147">
        <v>68.045872445138187</v>
      </c>
      <c r="M628" s="147">
        <v>107.78702257777341</v>
      </c>
      <c r="N628" s="147">
        <v>153.78988458625506</v>
      </c>
      <c r="O628" s="147">
        <v>205.51861545547706</v>
      </c>
      <c r="P628" s="147">
        <v>257.4352495834068</v>
      </c>
      <c r="Q628" s="147">
        <v>305.8145915798093</v>
      </c>
      <c r="R628" s="148">
        <v>350.72407698177744</v>
      </c>
      <c r="S628" s="147">
        <v>392.22710880326383</v>
      </c>
      <c r="T628" s="147">
        <v>430.38316924978517</v>
      </c>
      <c r="U628" s="147">
        <v>465.24792655611435</v>
      </c>
      <c r="V628" s="147">
        <v>496.87333710815784</v>
      </c>
      <c r="W628" s="147">
        <v>525.30774300394103</v>
      </c>
      <c r="X628" s="147">
        <v>550.59596520257958</v>
      </c>
      <c r="Y628" s="147">
        <v>572.77939240427941</v>
      </c>
      <c r="Z628" s="147">
        <v>591.89606579877534</v>
      </c>
      <c r="AA628" s="147">
        <v>607.98075981418799</v>
      </c>
      <c r="AB628" s="147">
        <v>621.06505899303625</v>
      </c>
      <c r="AC628" s="147">
        <v>631.5208420465126</v>
      </c>
      <c r="AD628" s="147">
        <v>639.68735886316324</v>
      </c>
      <c r="AE628" s="147">
        <v>646.09461636232231</v>
      </c>
      <c r="AF628" s="147">
        <v>651.13189452358404</v>
      </c>
      <c r="AG628" s="147">
        <v>655.50646179123396</v>
      </c>
      <c r="AH628" s="147">
        <v>659.56813597365931</v>
      </c>
      <c r="AI628" s="147">
        <v>663.74358510473041</v>
      </c>
      <c r="AJ628" s="147">
        <v>668.18460054698903</v>
      </c>
      <c r="AK628" s="147">
        <v>672.8538579807016</v>
      </c>
      <c r="AL628" s="147">
        <v>677.7176572380331</v>
      </c>
      <c r="AM628" s="147">
        <v>682.74578601163284</v>
      </c>
      <c r="AN628" s="147">
        <v>687.91139166094229</v>
      </c>
      <c r="AO628" s="147">
        <v>693.19086079905617</v>
      </c>
      <c r="AP628" s="146">
        <v>698.56370635797123</v>
      </c>
    </row>
    <row r="629" spans="2:42" x14ac:dyDescent="0.35">
      <c r="B629" s="128"/>
      <c r="C629" s="128" t="s">
        <v>2281</v>
      </c>
      <c r="D629" s="146">
        <v>0</v>
      </c>
      <c r="E629" s="147">
        <v>0</v>
      </c>
      <c r="F629" s="147">
        <v>0</v>
      </c>
      <c r="G629" s="147">
        <v>0</v>
      </c>
      <c r="H629" s="147">
        <v>0</v>
      </c>
      <c r="I629" s="147">
        <v>0</v>
      </c>
      <c r="J629" s="147">
        <v>5.7571861438146072</v>
      </c>
      <c r="K629" s="147">
        <v>17.04490330959732</v>
      </c>
      <c r="L629" s="147">
        <v>37.094326421996115</v>
      </c>
      <c r="M629" s="147">
        <v>63.111672891926503</v>
      </c>
      <c r="N629" s="147">
        <v>100.55785513077302</v>
      </c>
      <c r="O629" s="147">
        <v>144.02919718294916</v>
      </c>
      <c r="P629" s="147">
        <v>193.01258013243623</v>
      </c>
      <c r="Q629" s="147">
        <v>242.89798006915348</v>
      </c>
      <c r="R629" s="148">
        <v>289.38386150102008</v>
      </c>
      <c r="S629" s="147">
        <v>332.53559151891341</v>
      </c>
      <c r="T629" s="147">
        <v>372.41466243623148</v>
      </c>
      <c r="U629" s="147">
        <v>409.078799699787</v>
      </c>
      <c r="V629" s="147">
        <v>442.58206510732577</v>
      </c>
      <c r="W629" s="147">
        <v>472.97495548712698</v>
      </c>
      <c r="X629" s="147">
        <v>500.3044969891057</v>
      </c>
      <c r="Y629" s="147">
        <v>524.61433513101281</v>
      </c>
      <c r="Z629" s="147">
        <v>545.94482073770666</v>
      </c>
      <c r="AA629" s="147">
        <v>564.33309190604825</v>
      </c>
      <c r="AB629" s="147">
        <v>579.81315212274603</v>
      </c>
      <c r="AC629" s="147">
        <v>592.41594465741423</v>
      </c>
      <c r="AD629" s="147">
        <v>602.47243314529794</v>
      </c>
      <c r="AE629" s="147">
        <v>610.30831454260078</v>
      </c>
      <c r="AF629" s="147">
        <v>616.4266315564721</v>
      </c>
      <c r="AG629" s="147">
        <v>621.20090680142698</v>
      </c>
      <c r="AH629" s="147">
        <v>625.32554717080916</v>
      </c>
      <c r="AI629" s="147">
        <v>629.2158395865074</v>
      </c>
      <c r="AJ629" s="147">
        <v>633.27572462682247</v>
      </c>
      <c r="AK629" s="147">
        <v>637.68243689109329</v>
      </c>
      <c r="AL629" s="147">
        <v>642.39486878152184</v>
      </c>
      <c r="AM629" s="147">
        <v>647.37547513281254</v>
      </c>
      <c r="AN629" s="147">
        <v>652.59013553646048</v>
      </c>
      <c r="AO629" s="147">
        <v>658.00802459940212</v>
      </c>
      <c r="AP629" s="146">
        <v>663.60148982410351</v>
      </c>
    </row>
    <row r="630" spans="2:42" x14ac:dyDescent="0.35">
      <c r="B630" s="128"/>
      <c r="C630" s="128" t="s">
        <v>2282</v>
      </c>
      <c r="D630" s="146">
        <v>0</v>
      </c>
      <c r="E630" s="147">
        <v>0</v>
      </c>
      <c r="F630" s="147">
        <v>0</v>
      </c>
      <c r="G630" s="147">
        <v>0</v>
      </c>
      <c r="H630" s="147">
        <v>0</v>
      </c>
      <c r="I630" s="147">
        <v>8.1268932863661973</v>
      </c>
      <c r="J630" s="147">
        <v>15.721978596158877</v>
      </c>
      <c r="K630" s="147">
        <v>22.798749876190648</v>
      </c>
      <c r="L630" s="147">
        <v>29.370076843369052</v>
      </c>
      <c r="M630" s="147">
        <v>35.448224996934727</v>
      </c>
      <c r="N630" s="147">
        <v>41.044874837693392</v>
      </c>
      <c r="O630" s="147">
        <v>46.171140321935972</v>
      </c>
      <c r="P630" s="147">
        <v>50.837586576699465</v>
      </c>
      <c r="Q630" s="147">
        <v>55.054246902017347</v>
      </c>
      <c r="R630" s="148">
        <v>58.830639084840449</v>
      </c>
      <c r="S630" s="147">
        <v>62.175781048375939</v>
      </c>
      <c r="T630" s="147">
        <v>65.098205859692683</v>
      </c>
      <c r="U630" s="147">
        <v>67.605976117573434</v>
      </c>
      <c r="V630" s="147">
        <v>69.706697741758688</v>
      </c>
      <c r="W630" s="147">
        <v>71.407533183919682</v>
      </c>
      <c r="X630" s="147">
        <v>72.715214079920912</v>
      </c>
      <c r="Y630" s="147">
        <v>73.636053362183048</v>
      </c>
      <c r="Z630" s="147">
        <v>74.175956850232325</v>
      </c>
      <c r="AA630" s="147">
        <v>74.340434336827144</v>
      </c>
      <c r="AB630" s="147">
        <v>74.134610186377671</v>
      </c>
      <c r="AC630" s="147">
        <v>73.990964687325018</v>
      </c>
      <c r="AD630" s="147">
        <v>73.901987579409166</v>
      </c>
      <c r="AE630" s="147">
        <v>73.860750195017289</v>
      </c>
      <c r="AF630" s="147">
        <v>73.860880153029598</v>
      </c>
      <c r="AG630" s="147">
        <v>73.89653738422237</v>
      </c>
      <c r="AH630" s="147">
        <v>73.962510601744214</v>
      </c>
      <c r="AI630" s="147">
        <v>74.053949951219025</v>
      </c>
      <c r="AJ630" s="147">
        <v>74.166473591911668</v>
      </c>
      <c r="AK630" s="147">
        <v>74.29614850671922</v>
      </c>
      <c r="AL630" s="147">
        <v>74.439472389360404</v>
      </c>
      <c r="AM630" s="147">
        <v>74.593356564575004</v>
      </c>
      <c r="AN630" s="147">
        <v>74.755109899184419</v>
      </c>
      <c r="AO630" s="147">
        <v>74.922423663818037</v>
      </c>
      <c r="AP630" s="146">
        <v>75.093357306984743</v>
      </c>
    </row>
    <row r="631" spans="2:42" x14ac:dyDescent="0.35">
      <c r="B631" s="128"/>
      <c r="C631" s="128" t="s">
        <v>2283</v>
      </c>
      <c r="D631" s="146">
        <v>0</v>
      </c>
      <c r="E631" s="147">
        <v>0</v>
      </c>
      <c r="F631" s="147">
        <v>0</v>
      </c>
      <c r="G631" s="147">
        <v>0</v>
      </c>
      <c r="H631" s="147">
        <v>0</v>
      </c>
      <c r="I631" s="147">
        <v>21.39760958561607</v>
      </c>
      <c r="J631" s="147">
        <v>50.927436596073917</v>
      </c>
      <c r="K631" s="147">
        <v>84.440647390577794</v>
      </c>
      <c r="L631" s="147">
        <v>121.5273409622299</v>
      </c>
      <c r="M631" s="147">
        <v>157.21126061451486</v>
      </c>
      <c r="N631" s="147">
        <v>190.34953515297087</v>
      </c>
      <c r="O631" s="147">
        <v>220.99766554183242</v>
      </c>
      <c r="P631" s="147">
        <v>249.20825621789612</v>
      </c>
      <c r="Q631" s="147">
        <v>275.03110207967427</v>
      </c>
      <c r="R631" s="148">
        <v>298.51327188358255</v>
      </c>
      <c r="S631" s="147">
        <v>319.69918816972529</v>
      </c>
      <c r="T631" s="147">
        <v>338.63070383516612</v>
      </c>
      <c r="U631" s="147">
        <v>355.34717546806468</v>
      </c>
      <c r="V631" s="147">
        <v>369.88553355171024</v>
      </c>
      <c r="W631" s="147">
        <v>382.28034964329379</v>
      </c>
      <c r="X631" s="147">
        <v>392.56390062821214</v>
      </c>
      <c r="Y631" s="147">
        <v>400.76623014680314</v>
      </c>
      <c r="Z631" s="147">
        <v>406.91520728664148</v>
      </c>
      <c r="AA631" s="147">
        <v>411.03658262990081</v>
      </c>
      <c r="AB631" s="147">
        <v>413.15404174178622</v>
      </c>
      <c r="AC631" s="147">
        <v>414.41544616084911</v>
      </c>
      <c r="AD631" s="147">
        <v>415.30807833333074</v>
      </c>
      <c r="AE631" s="147">
        <v>416.12142761392522</v>
      </c>
      <c r="AF631" s="147">
        <v>417.13422103694825</v>
      </c>
      <c r="AG631" s="147">
        <v>418.37415901453602</v>
      </c>
      <c r="AH631" s="147">
        <v>419.82910942686289</v>
      </c>
      <c r="AI631" s="147">
        <v>421.47009772929238</v>
      </c>
      <c r="AJ631" s="147">
        <v>423.27071128351525</v>
      </c>
      <c r="AK631" s="147">
        <v>425.20699645629009</v>
      </c>
      <c r="AL631" s="147">
        <v>427.25736150183297</v>
      </c>
      <c r="AM631" s="147">
        <v>429.40248499401645</v>
      </c>
      <c r="AN631" s="147">
        <v>431.62522958536039</v>
      </c>
      <c r="AO631" s="147">
        <v>433.91056088016558</v>
      </c>
      <c r="AP631" s="146">
        <v>436.24547121909069</v>
      </c>
    </row>
    <row r="632" spans="2:42" x14ac:dyDescent="0.35">
      <c r="B632" s="128"/>
      <c r="C632" s="128" t="s">
        <v>2284</v>
      </c>
      <c r="D632" s="146">
        <v>0</v>
      </c>
      <c r="E632" s="147">
        <v>0</v>
      </c>
      <c r="F632" s="147">
        <v>0</v>
      </c>
      <c r="G632" s="147">
        <v>0</v>
      </c>
      <c r="H632" s="147">
        <v>0</v>
      </c>
      <c r="I632" s="147">
        <v>20.320205476436996</v>
      </c>
      <c r="J632" s="147">
        <v>47.887076647176727</v>
      </c>
      <c r="K632" s="147">
        <v>78.755335689085825</v>
      </c>
      <c r="L632" s="147">
        <v>111.94001792394108</v>
      </c>
      <c r="M632" s="147">
        <v>142.7397785141284</v>
      </c>
      <c r="N632" s="147">
        <v>171.2121619616826</v>
      </c>
      <c r="O632" s="147">
        <v>197.41195736445829</v>
      </c>
      <c r="P632" s="147">
        <v>221.3912851564354</v>
      </c>
      <c r="Q632" s="147">
        <v>243.19968037155493</v>
      </c>
      <c r="R632" s="148">
        <v>262.88417255171299</v>
      </c>
      <c r="S632" s="147">
        <v>280.48936241498319</v>
      </c>
      <c r="T632" s="147">
        <v>296.05749539575095</v>
      </c>
      <c r="U632" s="147">
        <v>309.62853216420689</v>
      </c>
      <c r="V632" s="147">
        <v>321.24021622856839</v>
      </c>
      <c r="W632" s="147">
        <v>330.92813871945981</v>
      </c>
      <c r="X632" s="147">
        <v>338.72580045209139</v>
      </c>
      <c r="Y632" s="147">
        <v>344.66467135821233</v>
      </c>
      <c r="Z632" s="147">
        <v>348.77424737629048</v>
      </c>
      <c r="AA632" s="147">
        <v>351.082104884964</v>
      </c>
      <c r="AB632" s="147">
        <v>351.61395276152871</v>
      </c>
      <c r="AC632" s="147">
        <v>351.46316664281966</v>
      </c>
      <c r="AD632" s="147">
        <v>351.07084360568814</v>
      </c>
      <c r="AE632" s="147">
        <v>350.68912026876035</v>
      </c>
      <c r="AF632" s="147">
        <v>350.52763063068659</v>
      </c>
      <c r="AG632" s="147">
        <v>350.55671631260287</v>
      </c>
      <c r="AH632" s="147">
        <v>350.74978498908365</v>
      </c>
      <c r="AI632" s="147">
        <v>351.08203939448964</v>
      </c>
      <c r="AJ632" s="147">
        <v>351.53097771758439</v>
      </c>
      <c r="AK632" s="147">
        <v>352.07629844483085</v>
      </c>
      <c r="AL632" s="147">
        <v>352.69981048434397</v>
      </c>
      <c r="AM632" s="147">
        <v>353.38534835307996</v>
      </c>
      <c r="AN632" s="147">
        <v>354.11869221983142</v>
      </c>
      <c r="AO632" s="147">
        <v>354.88749260617578</v>
      </c>
      <c r="AP632" s="146">
        <v>355.68119955671091</v>
      </c>
    </row>
    <row r="633" spans="2:42" x14ac:dyDescent="0.35">
      <c r="B633" s="128"/>
      <c r="C633" s="128" t="s">
        <v>2285</v>
      </c>
      <c r="D633" s="146">
        <v>0</v>
      </c>
      <c r="E633" s="147">
        <v>0</v>
      </c>
      <c r="F633" s="147">
        <v>0</v>
      </c>
      <c r="G633" s="147">
        <v>0</v>
      </c>
      <c r="H633" s="147">
        <v>0</v>
      </c>
      <c r="I633" s="147">
        <v>41.475918547182275</v>
      </c>
      <c r="J633" s="147">
        <v>97.072190639793746</v>
      </c>
      <c r="K633" s="147">
        <v>158.79430952552417</v>
      </c>
      <c r="L633" s="147">
        <v>221.61320221693236</v>
      </c>
      <c r="M633" s="147">
        <v>279.97162060970572</v>
      </c>
      <c r="N633" s="147">
        <v>333.97378647698145</v>
      </c>
      <c r="O633" s="147">
        <v>383.71879748091891</v>
      </c>
      <c r="P633" s="147">
        <v>429.30078618554194</v>
      </c>
      <c r="Q633" s="147">
        <v>470.80907263861428</v>
      </c>
      <c r="R633" s="148">
        <v>508.32831074454651</v>
      </c>
      <c r="S633" s="147">
        <v>541.93862864192818</v>
      </c>
      <c r="T633" s="147">
        <v>571.71576329117113</v>
      </c>
      <c r="U633" s="147">
        <v>597.73118946993634</v>
      </c>
      <c r="V633" s="147">
        <v>620.0522433664778</v>
      </c>
      <c r="W633" s="147">
        <v>638.74224095377383</v>
      </c>
      <c r="X633" s="147">
        <v>653.86059132030391</v>
      </c>
      <c r="Y633" s="147">
        <v>665.46290512657572</v>
      </c>
      <c r="Z633" s="147">
        <v>673.60109834998536</v>
      </c>
      <c r="AA633" s="147">
        <v>678.32349147430523</v>
      </c>
      <c r="AB633" s="147">
        <v>679.67490427403948</v>
      </c>
      <c r="AC633" s="147">
        <v>679.87968941945076</v>
      </c>
      <c r="AD633" s="147">
        <v>679.79579945487978</v>
      </c>
      <c r="AE633" s="147">
        <v>679.89751348874711</v>
      </c>
      <c r="AF633" s="147">
        <v>680.41243183645395</v>
      </c>
      <c r="AG633" s="147">
        <v>681.28515732763299</v>
      </c>
      <c r="AH633" s="147">
        <v>682.57880631581975</v>
      </c>
      <c r="AI633" s="147">
        <v>684.24035456536535</v>
      </c>
      <c r="AJ633" s="147">
        <v>686.2212241099611</v>
      </c>
      <c r="AK633" s="147">
        <v>688.47710012193602</v>
      </c>
      <c r="AL633" s="147">
        <v>690.96775783665476</v>
      </c>
      <c r="AM633" s="147">
        <v>693.65689912104904</v>
      </c>
      <c r="AN633" s="147">
        <v>696.51199829414918</v>
      </c>
      <c r="AO633" s="147">
        <v>699.50415682555285</v>
      </c>
      <c r="AP633" s="146">
        <v>702.60796655509</v>
      </c>
    </row>
    <row r="634" spans="2:42" x14ac:dyDescent="0.35">
      <c r="B634" s="128"/>
      <c r="C634" s="128" t="s">
        <v>2286</v>
      </c>
      <c r="D634" s="146">
        <v>0</v>
      </c>
      <c r="E634" s="147">
        <v>0</v>
      </c>
      <c r="F634" s="147">
        <v>0</v>
      </c>
      <c r="G634" s="147">
        <v>0</v>
      </c>
      <c r="H634" s="147">
        <v>0</v>
      </c>
      <c r="I634" s="147">
        <v>34.594827080154019</v>
      </c>
      <c r="J634" s="147">
        <v>73.549802578111098</v>
      </c>
      <c r="K634" s="147">
        <v>116.40751307370326</v>
      </c>
      <c r="L634" s="147">
        <v>157.02796518970845</v>
      </c>
      <c r="M634" s="147">
        <v>194.82739550536004</v>
      </c>
      <c r="N634" s="147">
        <v>229.86769262837663</v>
      </c>
      <c r="O634" s="147">
        <v>262.20752193558991</v>
      </c>
      <c r="P634" s="147">
        <v>291.90242241318009</v>
      </c>
      <c r="Q634" s="147">
        <v>319.00489949765756</v>
      </c>
      <c r="R634" s="148">
        <v>343.56451405402134</v>
      </c>
      <c r="S634" s="147">
        <v>365.62796762232193</v>
      </c>
      <c r="T634" s="147">
        <v>385.23918405883683</v>
      </c>
      <c r="U634" s="147">
        <v>402.43938769322864</v>
      </c>
      <c r="V634" s="147">
        <v>417.26717811838932</v>
      </c>
      <c r="W634" s="147">
        <v>429.75860172517002</v>
      </c>
      <c r="X634" s="147">
        <v>439.94722008986031</v>
      </c>
      <c r="Y634" s="147">
        <v>447.86417531808422</v>
      </c>
      <c r="Z634" s="147">
        <v>453.53825244475149</v>
      </c>
      <c r="AA634" s="147">
        <v>456.99593898579269</v>
      </c>
      <c r="AB634" s="147">
        <v>458.26148173365885</v>
      </c>
      <c r="AC634" s="147">
        <v>459.1777212575692</v>
      </c>
      <c r="AD634" s="147">
        <v>460.06258303880514</v>
      </c>
      <c r="AE634" s="147">
        <v>461.22192129933427</v>
      </c>
      <c r="AF634" s="147">
        <v>462.65050157617407</v>
      </c>
      <c r="AG634" s="147">
        <v>464.31321485797753</v>
      </c>
      <c r="AH634" s="147">
        <v>466.28834398414836</v>
      </c>
      <c r="AI634" s="147">
        <v>468.5405451852302</v>
      </c>
      <c r="AJ634" s="147">
        <v>471.03732293405716</v>
      </c>
      <c r="AK634" s="147">
        <v>473.74891486785339</v>
      </c>
      <c r="AL634" s="147">
        <v>476.64818307468329</v>
      </c>
      <c r="AM634" s="147">
        <v>479.71051148764269</v>
      </c>
      <c r="AN634" s="147">
        <v>482.91370914200991</v>
      </c>
      <c r="AO634" s="147">
        <v>486.23791906190235</v>
      </c>
      <c r="AP634" s="146">
        <v>489.66553255387612</v>
      </c>
    </row>
    <row r="635" spans="2:42" x14ac:dyDescent="0.35">
      <c r="B635" s="128"/>
      <c r="C635" s="128" t="s">
        <v>2287</v>
      </c>
      <c r="D635" s="146">
        <v>0</v>
      </c>
      <c r="E635" s="147">
        <v>0</v>
      </c>
      <c r="F635" s="147">
        <v>0</v>
      </c>
      <c r="G635" s="147">
        <v>0</v>
      </c>
      <c r="H635" s="147">
        <v>0</v>
      </c>
      <c r="I635" s="147">
        <v>1.1979618330095674</v>
      </c>
      <c r="J635" s="147">
        <v>5.630227846638812</v>
      </c>
      <c r="K635" s="147">
        <v>13.160036389573291</v>
      </c>
      <c r="L635" s="147">
        <v>25.867466688921933</v>
      </c>
      <c r="M635" s="147">
        <v>41.895505727302584</v>
      </c>
      <c r="N635" s="147">
        <v>64.593578945483245</v>
      </c>
      <c r="O635" s="147">
        <v>90.618373744199602</v>
      </c>
      <c r="P635" s="147">
        <v>119.67278031349223</v>
      </c>
      <c r="Q635" s="147">
        <v>147.42757417142803</v>
      </c>
      <c r="R635" s="148">
        <v>173.26083278020241</v>
      </c>
      <c r="S635" s="147">
        <v>197.20891820775256</v>
      </c>
      <c r="T635" s="147">
        <v>219.30600982046479</v>
      </c>
      <c r="U635" s="147">
        <v>239.58416469252168</v>
      </c>
      <c r="V635" s="147">
        <v>258.07337537696367</v>
      </c>
      <c r="W635" s="147">
        <v>274.80162512565374</v>
      </c>
      <c r="X635" s="147">
        <v>289.79494064194205</v>
      </c>
      <c r="Y635" s="147">
        <v>303.0774424465568</v>
      </c>
      <c r="Z635" s="147">
        <v>314.67139293408951</v>
      </c>
      <c r="AA635" s="147">
        <v>324.59724219439931</v>
      </c>
      <c r="AB635" s="147">
        <v>332.87367167031908</v>
      </c>
      <c r="AC635" s="147">
        <v>339.58068634300651</v>
      </c>
      <c r="AD635" s="147">
        <v>344.90577394615957</v>
      </c>
      <c r="AE635" s="147">
        <v>349.03315329815939</v>
      </c>
      <c r="AF635" s="147">
        <v>352.2607911279365</v>
      </c>
      <c r="AG635" s="147">
        <v>354.79968793136612</v>
      </c>
      <c r="AH635" s="147">
        <v>357.0563306636725</v>
      </c>
      <c r="AI635" s="147">
        <v>359.26496880644942</v>
      </c>
      <c r="AJ635" s="147">
        <v>361.65319639259343</v>
      </c>
      <c r="AK635" s="147">
        <v>364.22987299453558</v>
      </c>
      <c r="AL635" s="147">
        <v>366.97238137629739</v>
      </c>
      <c r="AM635" s="147">
        <v>369.86010258062407</v>
      </c>
      <c r="AN635" s="147">
        <v>372.87433928917449</v>
      </c>
      <c r="AO635" s="147">
        <v>375.9982436317942</v>
      </c>
      <c r="AP635" s="146">
        <v>379.21674926992392</v>
      </c>
    </row>
    <row r="636" spans="2:42" x14ac:dyDescent="0.35">
      <c r="B636" s="128"/>
      <c r="C636" s="128" t="s">
        <v>2288</v>
      </c>
      <c r="D636" s="146">
        <v>0</v>
      </c>
      <c r="E636" s="147">
        <v>0</v>
      </c>
      <c r="F636" s="147">
        <v>0</v>
      </c>
      <c r="G636" s="147">
        <v>0</v>
      </c>
      <c r="H636" s="147">
        <v>0</v>
      </c>
      <c r="I636" s="147">
        <v>3.2754053442383837</v>
      </c>
      <c r="J636" s="147">
        <v>11.884215099349499</v>
      </c>
      <c r="K636" s="147">
        <v>28.407744480664494</v>
      </c>
      <c r="L636" s="147">
        <v>50.627008767997879</v>
      </c>
      <c r="M636" s="147">
        <v>78.140304746602553</v>
      </c>
      <c r="N636" s="147">
        <v>116.64657390125187</v>
      </c>
      <c r="O636" s="147">
        <v>160.30559004429293</v>
      </c>
      <c r="P636" s="147">
        <v>207.82989167705631</v>
      </c>
      <c r="Q636" s="147">
        <v>251.94611593367352</v>
      </c>
      <c r="R636" s="148">
        <v>292.7287187589331</v>
      </c>
      <c r="S636" s="147">
        <v>330.24828471362287</v>
      </c>
      <c r="T636" s="147">
        <v>364.57164352308888</v>
      </c>
      <c r="U636" s="147">
        <v>395.76198181977259</v>
      </c>
      <c r="V636" s="147">
        <v>423.878950243823</v>
      </c>
      <c r="W636" s="147">
        <v>448.97876605962114</v>
      </c>
      <c r="X636" s="147">
        <v>471.11431144002654</v>
      </c>
      <c r="Y636" s="147">
        <v>490.33522756433575</v>
      </c>
      <c r="Z636" s="147">
        <v>506.68800467033145</v>
      </c>
      <c r="AA636" s="147">
        <v>520.2160681953942</v>
      </c>
      <c r="AB636" s="147">
        <v>530.95986113642414</v>
      </c>
      <c r="AC636" s="147">
        <v>539.12931250825511</v>
      </c>
      <c r="AD636" s="147">
        <v>545.04529145602805</v>
      </c>
      <c r="AE636" s="147">
        <v>549.1711799904067</v>
      </c>
      <c r="AF636" s="147">
        <v>551.86863964313386</v>
      </c>
      <c r="AG636" s="147">
        <v>553.48881294736861</v>
      </c>
      <c r="AH636" s="147">
        <v>554.85850428501931</v>
      </c>
      <c r="AI636" s="147">
        <v>556.35144565663154</v>
      </c>
      <c r="AJ636" s="147">
        <v>558.28817516940057</v>
      </c>
      <c r="AK636" s="147">
        <v>560.6195953881338</v>
      </c>
      <c r="AL636" s="147">
        <v>563.30029876559252</v>
      </c>
      <c r="AM636" s="147">
        <v>566.28841393337348</v>
      </c>
      <c r="AN636" s="147">
        <v>569.54546026102821</v>
      </c>
      <c r="AO636" s="147">
        <v>573.03621034597472</v>
      </c>
      <c r="AP636" s="146">
        <v>576.72856011214947</v>
      </c>
    </row>
    <row r="637" spans="2:42" x14ac:dyDescent="0.35">
      <c r="B637" s="128"/>
      <c r="C637" s="128" t="s">
        <v>2289</v>
      </c>
      <c r="D637" s="146">
        <v>0</v>
      </c>
      <c r="E637" s="147">
        <v>0</v>
      </c>
      <c r="F637" s="147">
        <v>0</v>
      </c>
      <c r="G637" s="147">
        <v>0</v>
      </c>
      <c r="H637" s="147">
        <v>0</v>
      </c>
      <c r="I637" s="147">
        <v>3.5723670973990909</v>
      </c>
      <c r="J637" s="147">
        <v>8.1059457901922798</v>
      </c>
      <c r="K637" s="147">
        <v>14.516894715918584</v>
      </c>
      <c r="L637" s="147">
        <v>21.89911190282924</v>
      </c>
      <c r="M637" s="147">
        <v>30.170436097641385</v>
      </c>
      <c r="N637" s="147">
        <v>38.380267292581721</v>
      </c>
      <c r="O637" s="147">
        <v>46.046410071661178</v>
      </c>
      <c r="P637" s="147">
        <v>53.179095725444</v>
      </c>
      <c r="Q637" s="147">
        <v>59.787930491248524</v>
      </c>
      <c r="R637" s="148">
        <v>65.881912593670492</v>
      </c>
      <c r="S637" s="147">
        <v>71.469448532015889</v>
      </c>
      <c r="T637" s="147">
        <v>76.558368639353702</v>
      </c>
      <c r="U637" s="147">
        <v>81.155941936933331</v>
      </c>
      <c r="V637" s="147">
        <v>85.268890306779426</v>
      </c>
      <c r="W637" s="147">
        <v>88.90340200437879</v>
      </c>
      <c r="X637" s="147">
        <v>92.065144532505769</v>
      </c>
      <c r="Y637" s="147">
        <v>94.759276896396003</v>
      </c>
      <c r="Z637" s="147">
        <v>96.990461259670397</v>
      </c>
      <c r="AA637" s="147">
        <v>98.762874019631496</v>
      </c>
      <c r="AB637" s="147">
        <v>100.08021631980063</v>
      </c>
      <c r="AC637" s="147">
        <v>101.13374333775499</v>
      </c>
      <c r="AD637" s="147">
        <v>101.98343058062582</v>
      </c>
      <c r="AE637" s="147">
        <v>102.73937300016605</v>
      </c>
      <c r="AF637" s="147">
        <v>103.46865744696902</v>
      </c>
      <c r="AG637" s="147">
        <v>104.23660553368182</v>
      </c>
      <c r="AH637" s="147">
        <v>105.05118241816005</v>
      </c>
      <c r="AI637" s="147">
        <v>105.90631613862422</v>
      </c>
      <c r="AJ637" s="147">
        <v>106.79650007070445</v>
      </c>
      <c r="AK637" s="147">
        <v>107.7167716911748</v>
      </c>
      <c r="AL637" s="147">
        <v>108.66269260144156</v>
      </c>
      <c r="AM637" s="147">
        <v>109.63032976168954</v>
      </c>
      <c r="AN637" s="147">
        <v>110.61623788891181</v>
      </c>
      <c r="AO637" s="147">
        <v>111.61744297428464</v>
      </c>
      <c r="AP637" s="146">
        <v>112.63142687749037</v>
      </c>
    </row>
    <row r="638" spans="2:42" x14ac:dyDescent="0.35">
      <c r="B638" s="128"/>
      <c r="C638" s="128" t="s">
        <v>2290</v>
      </c>
      <c r="D638" s="146">
        <v>0</v>
      </c>
      <c r="E638" s="147">
        <v>0</v>
      </c>
      <c r="F638" s="147">
        <v>0</v>
      </c>
      <c r="G638" s="147">
        <v>0</v>
      </c>
      <c r="H638" s="147">
        <v>0</v>
      </c>
      <c r="I638" s="147">
        <v>3.018987488158992</v>
      </c>
      <c r="J638" s="147">
        <v>7.9483310896172501</v>
      </c>
      <c r="K638" s="147">
        <v>16.10725489578012</v>
      </c>
      <c r="L638" s="147">
        <v>26.278335983743286</v>
      </c>
      <c r="M638" s="147">
        <v>40.552864295525566</v>
      </c>
      <c r="N638" s="147">
        <v>56.799883986713638</v>
      </c>
      <c r="O638" s="147">
        <v>74.819371861611344</v>
      </c>
      <c r="P638" s="147">
        <v>91.66591638434636</v>
      </c>
      <c r="Q638" s="147">
        <v>107.26916582796549</v>
      </c>
      <c r="R638" s="148">
        <v>121.65505576254932</v>
      </c>
      <c r="S638" s="147">
        <v>134.84812002394787</v>
      </c>
      <c r="T638" s="147">
        <v>146.87153204626648</v>
      </c>
      <c r="U638" s="147">
        <v>157.74714446681642</v>
      </c>
      <c r="V638" s="147">
        <v>167.49552706206708</v>
      </c>
      <c r="W638" s="147">
        <v>176.13600307089891</v>
      </c>
      <c r="X638" s="147">
        <v>183.68668395929109</v>
      </c>
      <c r="Y638" s="147">
        <v>190.16450267849285</v>
      </c>
      <c r="Z638" s="147">
        <v>195.58524546671867</v>
      </c>
      <c r="AA638" s="147">
        <v>199.96358224246401</v>
      </c>
      <c r="AB638" s="147">
        <v>203.31309563567041</v>
      </c>
      <c r="AC638" s="147">
        <v>205.80520277948435</v>
      </c>
      <c r="AD638" s="147">
        <v>207.55696472117205</v>
      </c>
      <c r="AE638" s="147">
        <v>208.75753802291257</v>
      </c>
      <c r="AF638" s="147">
        <v>209.53879883656859</v>
      </c>
      <c r="AG638" s="147">
        <v>210.1468051275242</v>
      </c>
      <c r="AH638" s="147">
        <v>210.77557776657139</v>
      </c>
      <c r="AI638" s="147">
        <v>211.56164625630407</v>
      </c>
      <c r="AJ638" s="147">
        <v>212.49203753532575</v>
      </c>
      <c r="AK638" s="147">
        <v>213.55018639031763</v>
      </c>
      <c r="AL638" s="147">
        <v>214.7208438135219</v>
      </c>
      <c r="AM638" s="147">
        <v>215.99002342960074</v>
      </c>
      <c r="AN638" s="147">
        <v>217.34495086939214</v>
      </c>
      <c r="AO638" s="147">
        <v>218.7740159714152</v>
      </c>
      <c r="AP638" s="146">
        <v>220.26672769745232</v>
      </c>
    </row>
    <row r="639" spans="2:42" x14ac:dyDescent="0.35">
      <c r="B639" s="128"/>
      <c r="C639" s="128" t="s">
        <v>2291</v>
      </c>
      <c r="D639" s="146">
        <v>0</v>
      </c>
      <c r="E639" s="147">
        <v>0</v>
      </c>
      <c r="F639" s="147">
        <v>0</v>
      </c>
      <c r="G639" s="147">
        <v>0</v>
      </c>
      <c r="H639" s="147">
        <v>0</v>
      </c>
      <c r="I639" s="147">
        <v>7.3715951658805805</v>
      </c>
      <c r="J639" s="147">
        <v>17.274167186147452</v>
      </c>
      <c r="K639" s="147">
        <v>29.558677533664234</v>
      </c>
      <c r="L639" s="147">
        <v>46.751408538182261</v>
      </c>
      <c r="M639" s="147">
        <v>66.332417109586302</v>
      </c>
      <c r="N639" s="147">
        <v>87.863821413599027</v>
      </c>
      <c r="O639" s="147">
        <v>108.00088166638027</v>
      </c>
      <c r="P639" s="147">
        <v>126.77027753604143</v>
      </c>
      <c r="Q639" s="147">
        <v>144.19708034569879</v>
      </c>
      <c r="R639" s="148">
        <v>160.30479721578155</v>
      </c>
      <c r="S639" s="147">
        <v>175.11541326427133</v>
      </c>
      <c r="T639" s="147">
        <v>188.64943192875558</v>
      </c>
      <c r="U639" s="147">
        <v>200.92591347168207</v>
      </c>
      <c r="V639" s="147">
        <v>211.9625117277991</v>
      </c>
      <c r="W639" s="147">
        <v>221.77550915044529</v>
      </c>
      <c r="X639" s="147">
        <v>230.37985021111459</v>
      </c>
      <c r="Y639" s="147">
        <v>237.78917320456034</v>
      </c>
      <c r="Z639" s="147">
        <v>244.01584050961878</v>
      </c>
      <c r="AA639" s="147">
        <v>249.07096735392028</v>
      </c>
      <c r="AB639" s="147">
        <v>252.96444912871021</v>
      </c>
      <c r="AC639" s="147">
        <v>256.09296599107302</v>
      </c>
      <c r="AD639" s="147">
        <v>258.6108896365368</v>
      </c>
      <c r="AE639" s="147">
        <v>260.66945790182211</v>
      </c>
      <c r="AF639" s="147">
        <v>262.55778113521484</v>
      </c>
      <c r="AG639" s="147">
        <v>264.4448693534946</v>
      </c>
      <c r="AH639" s="147">
        <v>266.4580830671228</v>
      </c>
      <c r="AI639" s="147">
        <v>268.5813639189418</v>
      </c>
      <c r="AJ639" s="147">
        <v>270.8001156266169</v>
      </c>
      <c r="AK639" s="147">
        <v>273.10114860188708</v>
      </c>
      <c r="AL639" s="147">
        <v>275.47262782816614</v>
      </c>
      <c r="AM639" s="147">
        <v>277.90402386908596</v>
      </c>
      <c r="AN639" s="147">
        <v>280.38606688659945</v>
      </c>
      <c r="AO639" s="147">
        <v>282.91070355303145</v>
      </c>
      <c r="AP639" s="146">
        <v>285.47105674700845</v>
      </c>
    </row>
    <row r="640" spans="2:42" x14ac:dyDescent="0.35">
      <c r="B640" s="128"/>
      <c r="C640" s="128" t="s">
        <v>2292</v>
      </c>
      <c r="D640" s="146">
        <v>0</v>
      </c>
      <c r="E640" s="147">
        <v>0</v>
      </c>
      <c r="F640" s="147">
        <v>0</v>
      </c>
      <c r="G640" s="147">
        <v>0</v>
      </c>
      <c r="H640" s="147">
        <v>0</v>
      </c>
      <c r="I640" s="147">
        <v>1.6806288241903573</v>
      </c>
      <c r="J640" s="147">
        <v>4.46233850153149</v>
      </c>
      <c r="K640" s="147">
        <v>7.9356311299496518</v>
      </c>
      <c r="L640" s="147">
        <v>12.798317789854856</v>
      </c>
      <c r="M640" s="147">
        <v>18.327151749928557</v>
      </c>
      <c r="N640" s="147">
        <v>24.44800533486174</v>
      </c>
      <c r="O640" s="147">
        <v>30.270817641553251</v>
      </c>
      <c r="P640" s="147">
        <v>35.643256320201395</v>
      </c>
      <c r="Q640" s="147">
        <v>40.575756271778957</v>
      </c>
      <c r="R640" s="148">
        <v>45.078238463965434</v>
      </c>
      <c r="S640" s="147">
        <v>49.160125874164457</v>
      </c>
      <c r="T640" s="147">
        <v>52.83035878763026</v>
      </c>
      <c r="U640" s="147">
        <v>56.097409472963157</v>
      </c>
      <c r="V640" s="147">
        <v>58.969296256390734</v>
      </c>
      <c r="W640" s="147">
        <v>61.453597015439229</v>
      </c>
      <c r="X640" s="147">
        <v>63.557462111815092</v>
      </c>
      <c r="Y640" s="147">
        <v>65.28762678256183</v>
      </c>
      <c r="Z640" s="147">
        <v>66.650423007827882</v>
      </c>
      <c r="AA640" s="147">
        <v>67.651790872878905</v>
      </c>
      <c r="AB640" s="147">
        <v>68.297289441310255</v>
      </c>
      <c r="AC640" s="147">
        <v>68.6805613044029</v>
      </c>
      <c r="AD640" s="147">
        <v>68.867183795964337</v>
      </c>
      <c r="AE640" s="147">
        <v>68.90346525785057</v>
      </c>
      <c r="AF640" s="147">
        <v>68.873832343639577</v>
      </c>
      <c r="AG640" s="147">
        <v>68.828163366697098</v>
      </c>
      <c r="AH640" s="147">
        <v>68.814361114716775</v>
      </c>
      <c r="AI640" s="147">
        <v>68.835184270746879</v>
      </c>
      <c r="AJ640" s="147">
        <v>68.885574598670345</v>
      </c>
      <c r="AK640" s="147">
        <v>68.960932607649283</v>
      </c>
      <c r="AL640" s="147">
        <v>69.057098439445852</v>
      </c>
      <c r="AM640" s="147">
        <v>69.170333810336956</v>
      </c>
      <c r="AN640" s="147">
        <v>69.297304964129026</v>
      </c>
      <c r="AO640" s="147">
        <v>69.435066594771868</v>
      </c>
      <c r="AP640" s="146">
        <v>69.581046698983471</v>
      </c>
    </row>
    <row r="641" spans="2:42" x14ac:dyDescent="0.35">
      <c r="B641" s="128"/>
      <c r="C641" s="128" t="s">
        <v>2293</v>
      </c>
      <c r="D641" s="146">
        <v>0</v>
      </c>
      <c r="E641" s="147">
        <v>0</v>
      </c>
      <c r="F641" s="147">
        <v>0</v>
      </c>
      <c r="G641" s="147">
        <v>0</v>
      </c>
      <c r="H641" s="147">
        <v>0</v>
      </c>
      <c r="I641" s="147">
        <v>0.71708478751787041</v>
      </c>
      <c r="J641" s="147">
        <v>6.419039774801492</v>
      </c>
      <c r="K641" s="147">
        <v>16.868213371475079</v>
      </c>
      <c r="L641" s="147">
        <v>34.964917360036118</v>
      </c>
      <c r="M641" s="147">
        <v>58.086309330876468</v>
      </c>
      <c r="N641" s="147">
        <v>91.02002959491665</v>
      </c>
      <c r="O641" s="147">
        <v>128.9085945124599</v>
      </c>
      <c r="P641" s="147">
        <v>171.26558960157533</v>
      </c>
      <c r="Q641" s="147">
        <v>213.13801756895765</v>
      </c>
      <c r="R641" s="148">
        <v>251.93985222118178</v>
      </c>
      <c r="S641" s="147">
        <v>287.73644619726269</v>
      </c>
      <c r="T641" s="147">
        <v>320.58968090228916</v>
      </c>
      <c r="U641" s="147">
        <v>350.55806983143486</v>
      </c>
      <c r="V641" s="147">
        <v>377.6968576019438</v>
      </c>
      <c r="W641" s="147">
        <v>402.05811483903352</v>
      </c>
      <c r="X641" s="147">
        <v>423.69082905608201</v>
      </c>
      <c r="Y641" s="147">
        <v>442.64099166408573</v>
      </c>
      <c r="Z641" s="147">
        <v>458.95168124018574</v>
      </c>
      <c r="AA641" s="147">
        <v>472.66314318006198</v>
      </c>
      <c r="AB641" s="147">
        <v>483.81286585416586</v>
      </c>
      <c r="AC641" s="147">
        <v>492.47339468771247</v>
      </c>
      <c r="AD641" s="147">
        <v>498.94047446335583</v>
      </c>
      <c r="AE641" s="147">
        <v>503.50320892907354</v>
      </c>
      <c r="AF641" s="147">
        <v>506.60969850441006</v>
      </c>
      <c r="AG641" s="147">
        <v>508.58554606544891</v>
      </c>
      <c r="AH641" s="147">
        <v>510.04048589918506</v>
      </c>
      <c r="AI641" s="147">
        <v>511.32961785795385</v>
      </c>
      <c r="AJ641" s="147">
        <v>512.79561749530944</v>
      </c>
      <c r="AK641" s="147">
        <v>514.53377145327522</v>
      </c>
      <c r="AL641" s="147">
        <v>516.50779714153771</v>
      </c>
      <c r="AM641" s="147">
        <v>518.68458489081581</v>
      </c>
      <c r="AN641" s="147">
        <v>521.03407003671077</v>
      </c>
      <c r="AO641" s="147">
        <v>523.5291121670856</v>
      </c>
      <c r="AP641" s="146">
        <v>526.14538124296018</v>
      </c>
    </row>
    <row r="642" spans="2:42" x14ac:dyDescent="0.35">
      <c r="B642" s="128"/>
      <c r="C642" s="128" t="s">
        <v>2294</v>
      </c>
      <c r="D642" s="146">
        <v>0</v>
      </c>
      <c r="E642" s="147">
        <v>0</v>
      </c>
      <c r="F642" s="147">
        <v>0</v>
      </c>
      <c r="G642" s="147">
        <v>0</v>
      </c>
      <c r="H642" s="147">
        <v>0</v>
      </c>
      <c r="I642" s="147">
        <v>5.3958856587264172</v>
      </c>
      <c r="J642" s="147">
        <v>12.479815642393152</v>
      </c>
      <c r="K642" s="147">
        <v>21.161687788490877</v>
      </c>
      <c r="L642" s="147">
        <v>33.233430762231649</v>
      </c>
      <c r="M642" s="147">
        <v>46.929896390497369</v>
      </c>
      <c r="N642" s="147">
        <v>61.402982409389644</v>
      </c>
      <c r="O642" s="147">
        <v>74.992286537502522</v>
      </c>
      <c r="P642" s="147">
        <v>87.713103023132462</v>
      </c>
      <c r="Q642" s="147">
        <v>99.57967869858301</v>
      </c>
      <c r="R642" s="148">
        <v>110.60523919932156</v>
      </c>
      <c r="S642" s="147">
        <v>120.80201394253939</v>
      </c>
      <c r="T642" s="147">
        <v>130.18125990415859</v>
      </c>
      <c r="U642" s="147">
        <v>138.75328423175884</v>
      </c>
      <c r="V642" s="147">
        <v>146.52746572938483</v>
      </c>
      <c r="W642" s="147">
        <v>153.51227524873158</v>
      </c>
      <c r="X642" s="147">
        <v>159.71529501979418</v>
      </c>
      <c r="Y642" s="147">
        <v>165.14323695270471</v>
      </c>
      <c r="Z642" s="147">
        <v>169.80195994116221</v>
      </c>
      <c r="AA642" s="147">
        <v>173.69648619659043</v>
      </c>
      <c r="AB642" s="147">
        <v>176.83101664092757</v>
      </c>
      <c r="AC642" s="147">
        <v>179.49293936680365</v>
      </c>
      <c r="AD642" s="147">
        <v>181.78367685767853</v>
      </c>
      <c r="AE642" s="147">
        <v>183.80311136082707</v>
      </c>
      <c r="AF642" s="147">
        <v>185.74879021388037</v>
      </c>
      <c r="AG642" s="147">
        <v>187.73408232373575</v>
      </c>
      <c r="AH642" s="147">
        <v>189.84361750674987</v>
      </c>
      <c r="AI642" s="147">
        <v>192.06599246650995</v>
      </c>
      <c r="AJ642" s="147">
        <v>194.39076691094698</v>
      </c>
      <c r="AK642" s="147">
        <v>196.80842789872651</v>
      </c>
      <c r="AL642" s="147">
        <v>199.31035630480602</v>
      </c>
      <c r="AM642" s="147">
        <v>201.88879532447046</v>
      </c>
      <c r="AN642" s="147">
        <v>204.53682093902424</v>
      </c>
      <c r="AO642" s="147">
        <v>207.24831427002306</v>
      </c>
      <c r="AP642" s="146">
        <v>210.01793575249565</v>
      </c>
    </row>
    <row r="643" spans="2:42" x14ac:dyDescent="0.35">
      <c r="B643" s="128"/>
      <c r="C643" s="128" t="s">
        <v>2295</v>
      </c>
      <c r="D643" s="146">
        <v>0</v>
      </c>
      <c r="E643" s="147">
        <v>0</v>
      </c>
      <c r="F643" s="147">
        <v>0</v>
      </c>
      <c r="G643" s="147">
        <v>0</v>
      </c>
      <c r="H643" s="147">
        <v>0</v>
      </c>
      <c r="I643" s="147">
        <v>52.255739536325365</v>
      </c>
      <c r="J643" s="147">
        <v>123.24320621890769</v>
      </c>
      <c r="K643" s="147">
        <v>202.8129540267476</v>
      </c>
      <c r="L643" s="147">
        <v>288.8116986307848</v>
      </c>
      <c r="M643" s="147">
        <v>368.63950032291518</v>
      </c>
      <c r="N643" s="147">
        <v>442.44505943577485</v>
      </c>
      <c r="O643" s="147">
        <v>510.36994830573008</v>
      </c>
      <c r="P643" s="147">
        <v>572.5488355298877</v>
      </c>
      <c r="Q643" s="147">
        <v>629.10970123175355</v>
      </c>
      <c r="R643" s="148">
        <v>680.17404364745425</v>
      </c>
      <c r="S643" s="147">
        <v>725.85707733266167</v>
      </c>
      <c r="T643" s="147">
        <v>766.26792327900125</v>
      </c>
      <c r="U643" s="147">
        <v>801.50979121778255</v>
      </c>
      <c r="V643" s="147">
        <v>831.6801543783339</v>
      </c>
      <c r="W643" s="147">
        <v>856.87091695804497</v>
      </c>
      <c r="X643" s="147">
        <v>877.1685745514061</v>
      </c>
      <c r="Y643" s="147">
        <v>892.65436777588002</v>
      </c>
      <c r="Z643" s="147">
        <v>903.40442932329722</v>
      </c>
      <c r="AA643" s="147">
        <v>909.48992465668482</v>
      </c>
      <c r="AB643" s="147">
        <v>910.97718656393283</v>
      </c>
      <c r="AC643" s="147">
        <v>910.67814585238693</v>
      </c>
      <c r="AD643" s="147">
        <v>909.73235288705291</v>
      </c>
      <c r="AE643" s="147">
        <v>908.79339117522522</v>
      </c>
      <c r="AF643" s="147">
        <v>908.42569657139757</v>
      </c>
      <c r="AG643" s="147">
        <v>908.55243873524773</v>
      </c>
      <c r="AH643" s="147">
        <v>909.08362097855309</v>
      </c>
      <c r="AI643" s="147">
        <v>909.95633182821837</v>
      </c>
      <c r="AJ643" s="147">
        <v>911.1135696324867</v>
      </c>
      <c r="AK643" s="147">
        <v>912.50399794311295</v>
      </c>
      <c r="AL643" s="147">
        <v>914.08171451287308</v>
      </c>
      <c r="AM643" s="147">
        <v>915.80603334795421</v>
      </c>
      <c r="AN643" s="147">
        <v>917.64127928055916</v>
      </c>
      <c r="AO643" s="147">
        <v>919.55659455176681</v>
      </c>
      <c r="AP643" s="146">
        <v>921.52575691838865</v>
      </c>
    </row>
    <row r="644" spans="2:42" x14ac:dyDescent="0.35">
      <c r="B644" s="128"/>
      <c r="C644" s="128" t="s">
        <v>2296</v>
      </c>
      <c r="D644" s="146">
        <v>0</v>
      </c>
      <c r="E644" s="147">
        <v>0</v>
      </c>
      <c r="F644" s="147">
        <v>0</v>
      </c>
      <c r="G644" s="147">
        <v>0</v>
      </c>
      <c r="H644" s="147">
        <v>0</v>
      </c>
      <c r="I644" s="147">
        <v>15.303189485604198</v>
      </c>
      <c r="J644" s="147">
        <v>43.569431314390215</v>
      </c>
      <c r="K644" s="147">
        <v>81.102869605905738</v>
      </c>
      <c r="L644" s="147">
        <v>127.37460958741718</v>
      </c>
      <c r="M644" s="147">
        <v>192.06412468209493</v>
      </c>
      <c r="N644" s="147">
        <v>265.5560200561896</v>
      </c>
      <c r="O644" s="147">
        <v>343.96239009188582</v>
      </c>
      <c r="P644" s="147">
        <v>417.36035320377044</v>
      </c>
      <c r="Q644" s="147">
        <v>485.84090277875094</v>
      </c>
      <c r="R644" s="148">
        <v>549.48921802575899</v>
      </c>
      <c r="S644" s="147">
        <v>608.38481756820909</v>
      </c>
      <c r="T644" s="147">
        <v>662.60170608230123</v>
      </c>
      <c r="U644" s="147">
        <v>712.20851420607323</v>
      </c>
      <c r="V644" s="147">
        <v>757.26863193524321</v>
      </c>
      <c r="W644" s="147">
        <v>797.84033571331236</v>
      </c>
      <c r="X644" s="147">
        <v>833.97690941514554</v>
      </c>
      <c r="Y644" s="147">
        <v>865.72675941526768</v>
      </c>
      <c r="Z644" s="147">
        <v>893.13352392442073</v>
      </c>
      <c r="AA644" s="147">
        <v>916.23617677049106</v>
      </c>
      <c r="AB644" s="147">
        <v>935.06912579274399</v>
      </c>
      <c r="AC644" s="147">
        <v>950.46773703694021</v>
      </c>
      <c r="AD644" s="147">
        <v>963.16530377227787</v>
      </c>
      <c r="AE644" s="147">
        <v>973.72572027610488</v>
      </c>
      <c r="AF644" s="147">
        <v>982.70256605711563</v>
      </c>
      <c r="AG644" s="147">
        <v>991.17716061787348</v>
      </c>
      <c r="AH644" s="147">
        <v>999.79599233375336</v>
      </c>
      <c r="AI644" s="147">
        <v>1009.0004889686395</v>
      </c>
      <c r="AJ644" s="147">
        <v>1018.7286060426975</v>
      </c>
      <c r="AK644" s="147">
        <v>1028.9236431994007</v>
      </c>
      <c r="AL644" s="147">
        <v>1039.5340430663846</v>
      </c>
      <c r="AM644" s="147">
        <v>1050.5132019394252</v>
      </c>
      <c r="AN644" s="147">
        <v>1061.8192918320849</v>
      </c>
      <c r="AO644" s="147">
        <v>1073.4150934552715</v>
      </c>
      <c r="AP644" s="146">
        <v>1085.2678397117643</v>
      </c>
    </row>
    <row r="645" spans="2:42" x14ac:dyDescent="0.35">
      <c r="B645" s="128"/>
      <c r="C645" s="128" t="s">
        <v>2297</v>
      </c>
      <c r="D645" s="146">
        <v>0</v>
      </c>
      <c r="E645" s="147">
        <v>0</v>
      </c>
      <c r="F645" s="147">
        <v>0</v>
      </c>
      <c r="G645" s="147">
        <v>0</v>
      </c>
      <c r="H645" s="147">
        <v>0</v>
      </c>
      <c r="I645" s="147">
        <v>0.3361843448788055</v>
      </c>
      <c r="J645" s="147">
        <v>1.6404603477065105</v>
      </c>
      <c r="K645" s="147">
        <v>3.8657572458632918</v>
      </c>
      <c r="L645" s="147">
        <v>7.6198586070291494</v>
      </c>
      <c r="M645" s="147">
        <v>12.346691867363367</v>
      </c>
      <c r="N645" s="147">
        <v>19.024257205173114</v>
      </c>
      <c r="O645" s="147">
        <v>26.6585367154842</v>
      </c>
      <c r="P645" s="147">
        <v>35.154255658401844</v>
      </c>
      <c r="Q645" s="147">
        <v>43.26920334575253</v>
      </c>
      <c r="R645" s="148">
        <v>50.787490069054584</v>
      </c>
      <c r="S645" s="147">
        <v>57.721593014248676</v>
      </c>
      <c r="T645" s="147">
        <v>64.083316243455954</v>
      </c>
      <c r="U645" s="147">
        <v>69.883810561326015</v>
      </c>
      <c r="V645" s="147">
        <v>75.13359255153739</v>
      </c>
      <c r="W645" s="147">
        <v>79.842562811579668</v>
      </c>
      <c r="X645" s="147">
        <v>84.020023412869023</v>
      </c>
      <c r="Y645" s="147">
        <v>87.674694612211582</v>
      </c>
      <c r="Z645" s="147">
        <v>90.814730839625398</v>
      </c>
      <c r="AA645" s="147">
        <v>93.447735986566698</v>
      </c>
      <c r="AB645" s="147">
        <v>95.580778017674234</v>
      </c>
      <c r="AC645" s="147">
        <v>97.238096841134208</v>
      </c>
      <c r="AD645" s="147">
        <v>98.477241686385312</v>
      </c>
      <c r="AE645" s="147">
        <v>99.354454727160046</v>
      </c>
      <c r="AF645" s="147">
        <v>99.959230248424205</v>
      </c>
      <c r="AG645" s="147">
        <v>100.35497073897514</v>
      </c>
      <c r="AH645" s="147">
        <v>100.68216998697824</v>
      </c>
      <c r="AI645" s="147">
        <v>101.00898658821893</v>
      </c>
      <c r="AJ645" s="147">
        <v>101.40118294145599</v>
      </c>
      <c r="AK645" s="147">
        <v>101.86178181781459</v>
      </c>
      <c r="AL645" s="147">
        <v>102.3828274495055</v>
      </c>
      <c r="AM645" s="147">
        <v>102.956995101464</v>
      </c>
      <c r="AN645" s="147">
        <v>103.57756534157549</v>
      </c>
      <c r="AO645" s="147">
        <v>104.23839972527284</v>
      </c>
      <c r="AP645" s="146">
        <v>104.93391783728289</v>
      </c>
    </row>
    <row r="646" spans="2:42" x14ac:dyDescent="0.35">
      <c r="B646" s="128"/>
      <c r="C646" s="128" t="s">
        <v>2298</v>
      </c>
      <c r="D646" s="146">
        <v>0</v>
      </c>
      <c r="E646" s="147">
        <v>0</v>
      </c>
      <c r="F646" s="147">
        <v>0</v>
      </c>
      <c r="G646" s="147">
        <v>0</v>
      </c>
      <c r="H646" s="147">
        <v>0</v>
      </c>
      <c r="I646" s="147">
        <v>51.687044500880063</v>
      </c>
      <c r="J646" s="147">
        <v>123.18306125294922</v>
      </c>
      <c r="K646" s="147">
        <v>204.43006452023005</v>
      </c>
      <c r="L646" s="147">
        <v>294.4021279879654</v>
      </c>
      <c r="M646" s="147">
        <v>381.86797313604609</v>
      </c>
      <c r="N646" s="147">
        <v>462.99444253355125</v>
      </c>
      <c r="O646" s="147">
        <v>537.9238636350226</v>
      </c>
      <c r="P646" s="147">
        <v>606.79133688683908</v>
      </c>
      <c r="Q646" s="147">
        <v>669.72495614072182</v>
      </c>
      <c r="R646" s="148">
        <v>726.84602005405804</v>
      </c>
      <c r="S646" s="147">
        <v>778.26923478624519</v>
      </c>
      <c r="T646" s="147">
        <v>824.10290828850464</v>
      </c>
      <c r="U646" s="147">
        <v>864.44913647328144</v>
      </c>
      <c r="V646" s="147">
        <v>899.40398153841397</v>
      </c>
      <c r="W646" s="147">
        <v>929.05764271072599</v>
      </c>
      <c r="X646" s="147">
        <v>953.49461966352214</v>
      </c>
      <c r="Y646" s="147">
        <v>972.79386885267388</v>
      </c>
      <c r="Z646" s="147">
        <v>987.02895300651846</v>
      </c>
      <c r="AA646" s="147">
        <v>996.26818399568936</v>
      </c>
      <c r="AB646" s="147">
        <v>1000.5747593001843</v>
      </c>
      <c r="AC646" s="147">
        <v>1002.727263045706</v>
      </c>
      <c r="AD646" s="147">
        <v>1003.9171971642353</v>
      </c>
      <c r="AE646" s="147">
        <v>1004.8565970169202</v>
      </c>
      <c r="AF646" s="147">
        <v>1006.229799535659</v>
      </c>
      <c r="AG646" s="147">
        <v>1008.1564458749596</v>
      </c>
      <c r="AH646" s="147">
        <v>1010.6555955589239</v>
      </c>
      <c r="AI646" s="147">
        <v>1013.6524244023734</v>
      </c>
      <c r="AJ646" s="147">
        <v>1017.0785363131288</v>
      </c>
      <c r="AK646" s="147">
        <v>1020.8717008756092</v>
      </c>
      <c r="AL646" s="147">
        <v>1024.975605475405</v>
      </c>
      <c r="AM646" s="147">
        <v>1029.3396213726317</v>
      </c>
      <c r="AN646" s="147">
        <v>1033.918583159119</v>
      </c>
      <c r="AO646" s="147">
        <v>1038.6725810605935</v>
      </c>
      <c r="AP646" s="146">
        <v>1043.5667655700879</v>
      </c>
    </row>
    <row r="647" spans="2:42" x14ac:dyDescent="0.35">
      <c r="B647" s="128"/>
      <c r="C647" s="128" t="s">
        <v>2299</v>
      </c>
      <c r="D647" s="146">
        <v>0</v>
      </c>
      <c r="E647" s="147">
        <v>0</v>
      </c>
      <c r="F647" s="147">
        <v>0</v>
      </c>
      <c r="G647" s="147">
        <v>0</v>
      </c>
      <c r="H647" s="147">
        <v>0</v>
      </c>
      <c r="I647" s="147">
        <v>4.0404281317568778</v>
      </c>
      <c r="J647" s="147">
        <v>11.930695787347966</v>
      </c>
      <c r="K647" s="147">
        <v>25.928384427683966</v>
      </c>
      <c r="L647" s="147">
        <v>44.082488815402812</v>
      </c>
      <c r="M647" s="147">
        <v>70.204524288375637</v>
      </c>
      <c r="N647" s="147">
        <v>100.52544076148226</v>
      </c>
      <c r="O647" s="147">
        <v>134.68909694882512</v>
      </c>
      <c r="P647" s="147">
        <v>169.43867757011861</v>
      </c>
      <c r="Q647" s="147">
        <v>201.82594050133631</v>
      </c>
      <c r="R647" s="148">
        <v>231.89610221572428</v>
      </c>
      <c r="S647" s="147">
        <v>259.69168494464549</v>
      </c>
      <c r="T647" s="147">
        <v>285.25259146369933</v>
      </c>
      <c r="U647" s="147">
        <v>308.61617661839324</v>
      </c>
      <c r="V647" s="147">
        <v>329.8173156972162</v>
      </c>
      <c r="W647" s="147">
        <v>348.8884697557661</v>
      </c>
      <c r="X647" s="147">
        <v>365.85974799153894</v>
      </c>
      <c r="Y647" s="147">
        <v>380.7589672650904</v>
      </c>
      <c r="Z647" s="147">
        <v>393.61170885950867</v>
      </c>
      <c r="AA647" s="147">
        <v>404.44137256650885</v>
      </c>
      <c r="AB647" s="147">
        <v>413.26922818395269</v>
      </c>
      <c r="AC647" s="147">
        <v>420.32711861841113</v>
      </c>
      <c r="AD647" s="147">
        <v>425.84154794030451</v>
      </c>
      <c r="AE647" s="147">
        <v>430.16291540741139</v>
      </c>
      <c r="AF647" s="147">
        <v>433.55115913116009</v>
      </c>
      <c r="AG647" s="147">
        <v>436.47491235934274</v>
      </c>
      <c r="AH647" s="147">
        <v>439.25471523905594</v>
      </c>
      <c r="AI647" s="147">
        <v>442.17117290359408</v>
      </c>
      <c r="AJ647" s="147">
        <v>445.344599694458</v>
      </c>
      <c r="AK647" s="147">
        <v>448.74568541674148</v>
      </c>
      <c r="AL647" s="147">
        <v>452.34760807211507</v>
      </c>
      <c r="AM647" s="147">
        <v>456.12593741143502</v>
      </c>
      <c r="AN647" s="147">
        <v>460.05854402183434</v>
      </c>
      <c r="AO647" s="147">
        <v>464.12551373004806</v>
      </c>
      <c r="AP647" s="146">
        <v>468.30906711395039</v>
      </c>
    </row>
    <row r="648" spans="2:42" x14ac:dyDescent="0.35">
      <c r="B648" s="128"/>
      <c r="C648" s="128" t="s">
        <v>2300</v>
      </c>
      <c r="D648" s="146">
        <v>0</v>
      </c>
      <c r="E648" s="147">
        <v>0</v>
      </c>
      <c r="F648" s="147">
        <v>0</v>
      </c>
      <c r="G648" s="147">
        <v>0</v>
      </c>
      <c r="H648" s="147">
        <v>0</v>
      </c>
      <c r="I648" s="147">
        <v>23.281992809265976</v>
      </c>
      <c r="J648" s="147">
        <v>49.791063118327742</v>
      </c>
      <c r="K648" s="147">
        <v>79.24339561205494</v>
      </c>
      <c r="L648" s="147">
        <v>108.20121001697089</v>
      </c>
      <c r="M648" s="147">
        <v>135.30652209034201</v>
      </c>
      <c r="N648" s="147">
        <v>160.59555669757441</v>
      </c>
      <c r="O648" s="147">
        <v>184.10239231778917</v>
      </c>
      <c r="P648" s="147">
        <v>205.85902046941115</v>
      </c>
      <c r="Q648" s="147">
        <v>225.89540253652444</v>
      </c>
      <c r="R648" s="148">
        <v>244.23952408176837</v>
      </c>
      <c r="S648" s="147">
        <v>260.91744672820727</v>
      </c>
      <c r="T648" s="147">
        <v>275.95335768938611</v>
      </c>
      <c r="U648" s="147">
        <v>289.36961702367404</v>
      </c>
      <c r="V648" s="147">
        <v>301.18680268599991</v>
      </c>
      <c r="W648" s="147">
        <v>311.42375344718823</v>
      </c>
      <c r="X648" s="147">
        <v>320.09760974831124</v>
      </c>
      <c r="Y648" s="147">
        <v>327.22385255477661</v>
      </c>
      <c r="Z648" s="147">
        <v>332.81634027226733</v>
      </c>
      <c r="AA648" s="147">
        <v>336.88734378413858</v>
      </c>
      <c r="AB648" s="147">
        <v>339.44757966745226</v>
      </c>
      <c r="AC648" s="147">
        <v>341.73160968507608</v>
      </c>
      <c r="AD648" s="147">
        <v>343.96309315448894</v>
      </c>
      <c r="AE648" s="147">
        <v>346.35934835497756</v>
      </c>
      <c r="AF648" s="147">
        <v>348.96548740936515</v>
      </c>
      <c r="AG648" s="147">
        <v>351.75775126720572</v>
      </c>
      <c r="AH648" s="147">
        <v>354.68078441375957</v>
      </c>
      <c r="AI648" s="147">
        <v>357.71637052417327</v>
      </c>
      <c r="AJ648" s="147">
        <v>360.84810455278023</v>
      </c>
      <c r="AK648" s="147">
        <v>364.06132631437856</v>
      </c>
      <c r="AL648" s="147">
        <v>367.34305809931539</v>
      </c>
      <c r="AM648" s="147">
        <v>370.68194616661691</v>
      </c>
      <c r="AN648" s="147">
        <v>374.06820596683752</v>
      </c>
      <c r="AO648" s="147">
        <v>377.49357095344641</v>
      </c>
      <c r="AP648" s="146">
        <v>380.95124484843478</v>
      </c>
    </row>
    <row r="649" spans="2:42" x14ac:dyDescent="0.35">
      <c r="B649" s="128"/>
      <c r="C649" s="128" t="s">
        <v>2301</v>
      </c>
      <c r="D649" s="146">
        <v>0</v>
      </c>
      <c r="E649" s="147">
        <v>0</v>
      </c>
      <c r="F649" s="147">
        <v>0</v>
      </c>
      <c r="G649" s="147">
        <v>0</v>
      </c>
      <c r="H649" s="147">
        <v>0</v>
      </c>
      <c r="I649" s="147">
        <v>69.891403994940404</v>
      </c>
      <c r="J649" s="147">
        <v>149.26822024142166</v>
      </c>
      <c r="K649" s="147">
        <v>237.16301198562485</v>
      </c>
      <c r="L649" s="147">
        <v>324.05604259042605</v>
      </c>
      <c r="M649" s="147">
        <v>404.90799077376153</v>
      </c>
      <c r="N649" s="147">
        <v>479.85309930688948</v>
      </c>
      <c r="O649" s="147">
        <v>549.01870140998778</v>
      </c>
      <c r="P649" s="147">
        <v>612.52542973442144</v>
      </c>
      <c r="Q649" s="147">
        <v>670.4874167521117</v>
      </c>
      <c r="R649" s="148">
        <v>723.0124868458696</v>
      </c>
      <c r="S649" s="147">
        <v>770.20234038336287</v>
      </c>
      <c r="T649" s="147">
        <v>812.15273004659855</v>
      </c>
      <c r="U649" s="147">
        <v>848.95362967839344</v>
      </c>
      <c r="V649" s="147">
        <v>880.6893958972621</v>
      </c>
      <c r="W649" s="147">
        <v>907.43892272248866</v>
      </c>
      <c r="X649" s="147">
        <v>929.27578944179459</v>
      </c>
      <c r="Y649" s="147">
        <v>946.26840194502404</v>
      </c>
      <c r="Z649" s="147">
        <v>958.48012773857693</v>
      </c>
      <c r="AA649" s="147">
        <v>965.96942484693511</v>
      </c>
      <c r="AB649" s="147">
        <v>968.78996479955595</v>
      </c>
      <c r="AC649" s="147">
        <v>970.66924484069727</v>
      </c>
      <c r="AD649" s="147">
        <v>972.28936955347615</v>
      </c>
      <c r="AE649" s="147">
        <v>974.30687893715344</v>
      </c>
      <c r="AF649" s="147">
        <v>976.90278797323242</v>
      </c>
      <c r="AG649" s="147">
        <v>980.00155717662096</v>
      </c>
      <c r="AH649" s="147">
        <v>983.57722816498688</v>
      </c>
      <c r="AI649" s="147">
        <v>987.56425132251286</v>
      </c>
      <c r="AJ649" s="147">
        <v>991.90297994526429</v>
      </c>
      <c r="AK649" s="147">
        <v>996.53943455162641</v>
      </c>
      <c r="AL649" s="147">
        <v>1001.4250805188551</v>
      </c>
      <c r="AM649" s="147">
        <v>1006.5166185081255</v>
      </c>
      <c r="AN649" s="147">
        <v>1011.7757871653713</v>
      </c>
      <c r="AO649" s="147">
        <v>1017.1691776091093</v>
      </c>
      <c r="AP649" s="146">
        <v>1022.6680592393705</v>
      </c>
    </row>
    <row r="650" spans="2:42" x14ac:dyDescent="0.35">
      <c r="B650" s="128"/>
      <c r="C650" s="128" t="s">
        <v>2302</v>
      </c>
      <c r="D650" s="146">
        <v>0</v>
      </c>
      <c r="E650" s="147">
        <v>0</v>
      </c>
      <c r="F650" s="147">
        <v>0</v>
      </c>
      <c r="G650" s="147">
        <v>0</v>
      </c>
      <c r="H650" s="147">
        <v>0</v>
      </c>
      <c r="I650" s="147">
        <v>2.3416394949389931</v>
      </c>
      <c r="J650" s="147">
        <v>5.1560115906376023</v>
      </c>
      <c r="K650" s="147">
        <v>8.9864806153124768</v>
      </c>
      <c r="L650" s="147">
        <v>13.265021632595751</v>
      </c>
      <c r="M650" s="147">
        <v>17.712270759261834</v>
      </c>
      <c r="N650" s="147">
        <v>21.832066784337997</v>
      </c>
      <c r="O650" s="147">
        <v>25.632198154869617</v>
      </c>
      <c r="P650" s="147">
        <v>29.120076664346254</v>
      </c>
      <c r="Q650" s="147">
        <v>32.302749248402712</v>
      </c>
      <c r="R650" s="148">
        <v>35.186909306220201</v>
      </c>
      <c r="S650" s="147">
        <v>37.778907564054464</v>
      </c>
      <c r="T650" s="147">
        <v>40.08476249669696</v>
      </c>
      <c r="U650" s="147">
        <v>42.110170322076492</v>
      </c>
      <c r="V650" s="147">
        <v>43.860514583631712</v>
      </c>
      <c r="W650" s="147">
        <v>45.340875334528207</v>
      </c>
      <c r="X650" s="147">
        <v>46.556037937257805</v>
      </c>
      <c r="Y650" s="147">
        <v>47.510501491639857</v>
      </c>
      <c r="Z650" s="147">
        <v>48.208486903745531</v>
      </c>
      <c r="AA650" s="147">
        <v>48.653944607784958</v>
      </c>
      <c r="AB650" s="147">
        <v>48.850561952532914</v>
      </c>
      <c r="AC650" s="147">
        <v>48.925014447365598</v>
      </c>
      <c r="AD650" s="147">
        <v>48.909694568803729</v>
      </c>
      <c r="AE650" s="147">
        <v>48.86659793133024</v>
      </c>
      <c r="AF650" s="147">
        <v>48.830471766347408</v>
      </c>
      <c r="AG650" s="147">
        <v>48.82265560958804</v>
      </c>
      <c r="AH650" s="147">
        <v>48.839300985439465</v>
      </c>
      <c r="AI650" s="147">
        <v>48.876815688589907</v>
      </c>
      <c r="AJ650" s="147">
        <v>48.931933059612689</v>
      </c>
      <c r="AK650" s="147">
        <v>49.001698414356618</v>
      </c>
      <c r="AL650" s="147">
        <v>49.08345622195084</v>
      </c>
      <c r="AM650" s="147">
        <v>49.174838000543666</v>
      </c>
      <c r="AN650" s="147">
        <v>49.273750901309832</v>
      </c>
      <c r="AO650" s="147">
        <v>49.378366952619103</v>
      </c>
      <c r="AP650" s="146">
        <v>49.487112937560354</v>
      </c>
    </row>
    <row r="651" spans="2:42" x14ac:dyDescent="0.35">
      <c r="B651" s="128"/>
      <c r="C651" s="128" t="s">
        <v>2303</v>
      </c>
      <c r="D651" s="146">
        <v>0</v>
      </c>
      <c r="E651" s="147">
        <v>0</v>
      </c>
      <c r="F651" s="147">
        <v>0</v>
      </c>
      <c r="G651" s="147">
        <v>0</v>
      </c>
      <c r="H651" s="147">
        <v>0</v>
      </c>
      <c r="I651" s="147">
        <v>8.9093082173603122</v>
      </c>
      <c r="J651" s="147">
        <v>25.632050112729541</v>
      </c>
      <c r="K651" s="147">
        <v>48.00721687468873</v>
      </c>
      <c r="L651" s="147">
        <v>75.715859062494516</v>
      </c>
      <c r="M651" s="147">
        <v>114.562086719207</v>
      </c>
      <c r="N651" s="147">
        <v>158.78921098301399</v>
      </c>
      <c r="O651" s="147">
        <v>206.58347043381497</v>
      </c>
      <c r="P651" s="147">
        <v>251.33147928173395</v>
      </c>
      <c r="Q651" s="147">
        <v>293.08872994913355</v>
      </c>
      <c r="R651" s="148">
        <v>331.90717682361594</v>
      </c>
      <c r="S651" s="147">
        <v>367.83532982497059</v>
      </c>
      <c r="T651" s="147">
        <v>400.91834373892425</v>
      </c>
      <c r="U651" s="147">
        <v>431.19810345465822</v>
      </c>
      <c r="V651" s="147">
        <v>458.71330523765511</v>
      </c>
      <c r="W651" s="147">
        <v>483.49953416422773</v>
      </c>
      <c r="X651" s="147">
        <v>505.58933783905132</v>
      </c>
      <c r="Y651" s="147">
        <v>525.01229651216715</v>
      </c>
      <c r="Z651" s="147">
        <v>541.79508970723737</v>
      </c>
      <c r="AA651" s="147">
        <v>555.96155946830856</v>
      </c>
      <c r="AB651" s="147">
        <v>567.53277032797564</v>
      </c>
      <c r="AC651" s="147">
        <v>576.99597705442159</v>
      </c>
      <c r="AD651" s="147">
        <v>584.79292218218779</v>
      </c>
      <c r="AE651" s="147">
        <v>591.26661610078384</v>
      </c>
      <c r="AF651" s="147">
        <v>596.7538915709689</v>
      </c>
      <c r="AG651" s="147">
        <v>601.90814406980962</v>
      </c>
      <c r="AH651" s="147">
        <v>607.12281490043472</v>
      </c>
      <c r="AI651" s="147">
        <v>612.69560924899167</v>
      </c>
      <c r="AJ651" s="147">
        <v>618.58863865129558</v>
      </c>
      <c r="AK651" s="147">
        <v>624.76726886315589</v>
      </c>
      <c r="AL651" s="147">
        <v>631.19999722943783</v>
      </c>
      <c r="AM651" s="147">
        <v>637.85833725297755</v>
      </c>
      <c r="AN651" s="147">
        <v>644.71671008464511</v>
      </c>
      <c r="AO651" s="147">
        <v>651.75234266904761</v>
      </c>
      <c r="AP651" s="146">
        <v>658.94517229305018</v>
      </c>
    </row>
    <row r="652" spans="2:42" x14ac:dyDescent="0.35">
      <c r="B652" s="128"/>
      <c r="C652" s="128" t="s">
        <v>2304</v>
      </c>
      <c r="D652" s="146">
        <v>0</v>
      </c>
      <c r="E652" s="147">
        <v>0</v>
      </c>
      <c r="F652" s="147">
        <v>0</v>
      </c>
      <c r="G652" s="147">
        <v>0</v>
      </c>
      <c r="H652" s="147">
        <v>0</v>
      </c>
      <c r="I652" s="147">
        <v>0.49646584522034637</v>
      </c>
      <c r="J652" s="147">
        <v>1.7535989909072993</v>
      </c>
      <c r="K652" s="147">
        <v>4.1470534359942253</v>
      </c>
      <c r="L652" s="147">
        <v>7.3548134525500597</v>
      </c>
      <c r="M652" s="147">
        <v>11.320496984059346</v>
      </c>
      <c r="N652" s="147">
        <v>16.867017990042502</v>
      </c>
      <c r="O652" s="147">
        <v>23.153708452760771</v>
      </c>
      <c r="P652" s="147">
        <v>29.957033930682307</v>
      </c>
      <c r="Q652" s="147">
        <v>36.2777484816746</v>
      </c>
      <c r="R652" s="148">
        <v>42.126179194595046</v>
      </c>
      <c r="S652" s="147">
        <v>47.512105406012822</v>
      </c>
      <c r="T652" s="147">
        <v>52.444775005248786</v>
      </c>
      <c r="U652" s="147">
        <v>56.932920062055622</v>
      </c>
      <c r="V652" s="147">
        <v>60.984771799969032</v>
      </c>
      <c r="W652" s="147">
        <v>64.608074937480424</v>
      </c>
      <c r="X652" s="147">
        <v>67.810101418333147</v>
      </c>
      <c r="Y652" s="147">
        <v>70.597663551425811</v>
      </c>
      <c r="Z652" s="147">
        <v>72.977126580015295</v>
      </c>
      <c r="AA652" s="147">
        <v>74.954420699153147</v>
      </c>
      <c r="AB652" s="147">
        <v>76.535052539551288</v>
      </c>
      <c r="AC652" s="147">
        <v>77.750245916695064</v>
      </c>
      <c r="AD652" s="147">
        <v>78.645554384016407</v>
      </c>
      <c r="AE652" s="147">
        <v>79.287257602025463</v>
      </c>
      <c r="AF652" s="147">
        <v>79.726861712092742</v>
      </c>
      <c r="AG652" s="147">
        <v>80.014430959555384</v>
      </c>
      <c r="AH652" s="147">
        <v>80.263790083446835</v>
      </c>
      <c r="AI652" s="147">
        <v>80.528676708427895</v>
      </c>
      <c r="AJ652" s="147">
        <v>80.853155459521744</v>
      </c>
      <c r="AK652" s="147">
        <v>81.230514524563688</v>
      </c>
      <c r="AL652" s="147">
        <v>81.654560275011576</v>
      </c>
      <c r="AM652" s="147">
        <v>82.11959593624411</v>
      </c>
      <c r="AN652" s="147">
        <v>82.620401418405265</v>
      </c>
      <c r="AO652" s="147">
        <v>83.15221426066752</v>
      </c>
      <c r="AP652" s="146">
        <v>83.710711643944151</v>
      </c>
    </row>
    <row r="653" spans="2:42" x14ac:dyDescent="0.35">
      <c r="B653" s="128"/>
      <c r="C653" s="128" t="s">
        <v>2305</v>
      </c>
      <c r="D653" s="146">
        <v>0</v>
      </c>
      <c r="E653" s="147">
        <v>0</v>
      </c>
      <c r="F653" s="147">
        <v>0</v>
      </c>
      <c r="G653" s="147">
        <v>0</v>
      </c>
      <c r="H653" s="147">
        <v>0</v>
      </c>
      <c r="I653" s="147">
        <v>9.8444734787438986</v>
      </c>
      <c r="J653" s="147">
        <v>29.074616723491069</v>
      </c>
      <c r="K653" s="147">
        <v>55.241598127697259</v>
      </c>
      <c r="L653" s="147">
        <v>87.928292601787632</v>
      </c>
      <c r="M653" s="147">
        <v>133.95724421126474</v>
      </c>
      <c r="N653" s="147">
        <v>186.50230443320527</v>
      </c>
      <c r="O653" s="147">
        <v>244.87722058397929</v>
      </c>
      <c r="P653" s="147">
        <v>299.38829070604908</v>
      </c>
      <c r="Q653" s="147">
        <v>350.1109742885983</v>
      </c>
      <c r="R653" s="148">
        <v>397.11630326659571</v>
      </c>
      <c r="S653" s="147">
        <v>440.47100584710387</v>
      </c>
      <c r="T653" s="147">
        <v>480.2376249637274</v>
      </c>
      <c r="U653" s="147">
        <v>516.47463153736805</v>
      </c>
      <c r="V653" s="147">
        <v>549.236532714541</v>
      </c>
      <c r="W653" s="147">
        <v>578.57397524783369</v>
      </c>
      <c r="X653" s="147">
        <v>604.53384417665393</v>
      </c>
      <c r="Y653" s="147">
        <v>627.15935696020699</v>
      </c>
      <c r="Z653" s="147">
        <v>646.49015320864748</v>
      </c>
      <c r="AA653" s="147">
        <v>662.56238015257361</v>
      </c>
      <c r="AB653" s="147">
        <v>675.40877398544831</v>
      </c>
      <c r="AC653" s="147">
        <v>685.57686739124642</v>
      </c>
      <c r="AD653" s="147">
        <v>693.60317454401184</v>
      </c>
      <c r="AE653" s="147">
        <v>699.91299500241337</v>
      </c>
      <c r="AF653" s="147">
        <v>704.92250875363698</v>
      </c>
      <c r="AG653" s="147">
        <v>709.42034384363501</v>
      </c>
      <c r="AH653" s="147">
        <v>713.77844960428092</v>
      </c>
      <c r="AI653" s="147">
        <v>718.44654122808117</v>
      </c>
      <c r="AJ653" s="147">
        <v>723.38197106765858</v>
      </c>
      <c r="AK653" s="147">
        <v>728.54609268731201</v>
      </c>
      <c r="AL653" s="147">
        <v>733.90410843379334</v>
      </c>
      <c r="AM653" s="147">
        <v>739.42492595704357</v>
      </c>
      <c r="AN653" s="147">
        <v>745.08102332863541</v>
      </c>
      <c r="AO653" s="147">
        <v>750.84832242226707</v>
      </c>
      <c r="AP653" s="146">
        <v>756.70607023656942</v>
      </c>
    </row>
    <row r="654" spans="2:42" x14ac:dyDescent="0.35">
      <c r="B654" s="128"/>
      <c r="C654" s="128" t="s">
        <v>2306</v>
      </c>
      <c r="D654" s="146">
        <v>0</v>
      </c>
      <c r="E654" s="147">
        <v>0</v>
      </c>
      <c r="F654" s="147">
        <v>0</v>
      </c>
      <c r="G654" s="147">
        <v>0</v>
      </c>
      <c r="H654" s="147">
        <v>0</v>
      </c>
      <c r="I654" s="147">
        <v>22.343534047814455</v>
      </c>
      <c r="J654" s="147">
        <v>68.535619144746192</v>
      </c>
      <c r="K654" s="147">
        <v>151.99783576393287</v>
      </c>
      <c r="L654" s="147">
        <v>261.26962544556528</v>
      </c>
      <c r="M654" s="147">
        <v>394.71508628586213</v>
      </c>
      <c r="N654" s="147">
        <v>580.25209832791302</v>
      </c>
      <c r="O654" s="147">
        <v>789.75764708171857</v>
      </c>
      <c r="P654" s="147">
        <v>1006.7616597577623</v>
      </c>
      <c r="Q654" s="147">
        <v>1209.1926793752459</v>
      </c>
      <c r="R654" s="148">
        <v>1397.329752610254</v>
      </c>
      <c r="S654" s="147">
        <v>1571.4352817702245</v>
      </c>
      <c r="T654" s="147">
        <v>1731.7554862807017</v>
      </c>
      <c r="U654" s="147">
        <v>1878.5208440341241</v>
      </c>
      <c r="V654" s="147">
        <v>2011.9465132663618</v>
      </c>
      <c r="W654" s="147">
        <v>2132.2327356008545</v>
      </c>
      <c r="X654" s="147">
        <v>2239.5652208752099</v>
      </c>
      <c r="Y654" s="147">
        <v>2334.1155143410392</v>
      </c>
      <c r="Z654" s="147">
        <v>2416.0413468045222</v>
      </c>
      <c r="AA654" s="147">
        <v>2485.4869682528197</v>
      </c>
      <c r="AB654" s="147">
        <v>2542.5834654897458</v>
      </c>
      <c r="AC654" s="147">
        <v>2588.6250397594304</v>
      </c>
      <c r="AD654" s="147">
        <v>2625.0097277939963</v>
      </c>
      <c r="AE654" s="147">
        <v>2653.8729955278027</v>
      </c>
      <c r="AF654" s="147">
        <v>2676.8208240985432</v>
      </c>
      <c r="AG654" s="147">
        <v>2695.4227892422218</v>
      </c>
      <c r="AH654" s="147">
        <v>2713.0306953423278</v>
      </c>
      <c r="AI654" s="147">
        <v>2731.3775787689183</v>
      </c>
      <c r="AJ654" s="147">
        <v>2751.3982383064667</v>
      </c>
      <c r="AK654" s="147">
        <v>2772.9072198472381</v>
      </c>
      <c r="AL654" s="147">
        <v>2795.7345032874218</v>
      </c>
      <c r="AM654" s="147">
        <v>2819.7249016801711</v>
      </c>
      <c r="AN654" s="147">
        <v>2844.7374946925643</v>
      </c>
      <c r="AO654" s="147">
        <v>2870.6450950128733</v>
      </c>
      <c r="AP654" s="146">
        <v>2897.3337464177603</v>
      </c>
    </row>
    <row r="655" spans="2:42" x14ac:dyDescent="0.35">
      <c r="B655" s="128"/>
      <c r="C655" s="128" t="s">
        <v>2307</v>
      </c>
      <c r="D655" s="146">
        <v>0</v>
      </c>
      <c r="E655" s="147">
        <v>0</v>
      </c>
      <c r="F655" s="147">
        <v>0</v>
      </c>
      <c r="G655" s="147">
        <v>0</v>
      </c>
      <c r="H655" s="147">
        <v>0</v>
      </c>
      <c r="I655" s="147">
        <v>8.5765866037782228</v>
      </c>
      <c r="J655" s="147">
        <v>19.162560834364818</v>
      </c>
      <c r="K655" s="147">
        <v>33.868909473709671</v>
      </c>
      <c r="L655" s="147">
        <v>50.588294063187313</v>
      </c>
      <c r="M655" s="147">
        <v>69.062448354076935</v>
      </c>
      <c r="N655" s="147">
        <v>86.355774112202511</v>
      </c>
      <c r="O655" s="147">
        <v>102.49119318912304</v>
      </c>
      <c r="P655" s="147">
        <v>117.49026136855973</v>
      </c>
      <c r="Q655" s="147">
        <v>131.37320607681451</v>
      </c>
      <c r="R655" s="148">
        <v>144.1589624405166</v>
      </c>
      <c r="S655" s="147">
        <v>155.86520774617497</v>
      </c>
      <c r="T655" s="147">
        <v>166.50839435389273</v>
      </c>
      <c r="U655" s="147">
        <v>176.10378111555039</v>
      </c>
      <c r="V655" s="147">
        <v>184.6654633457909</v>
      </c>
      <c r="W655" s="147">
        <v>192.20640139223045</v>
      </c>
      <c r="X655" s="147">
        <v>198.73844784948136</v>
      </c>
      <c r="Y655" s="147">
        <v>204.27237345979745</v>
      </c>
      <c r="Z655" s="147">
        <v>208.81789174143756</v>
      </c>
      <c r="AA655" s="147">
        <v>212.38368238418968</v>
      </c>
      <c r="AB655" s="147">
        <v>214.97741344990087</v>
      </c>
      <c r="AC655" s="147">
        <v>217.05716170925226</v>
      </c>
      <c r="AD655" s="147">
        <v>218.75024958333407</v>
      </c>
      <c r="AE655" s="147">
        <v>220.29923654485668</v>
      </c>
      <c r="AF655" s="147">
        <v>221.84627243973054</v>
      </c>
      <c r="AG655" s="147">
        <v>223.5254328861057</v>
      </c>
      <c r="AH655" s="147">
        <v>225.30043259968369</v>
      </c>
      <c r="AI655" s="147">
        <v>227.1585981244026</v>
      </c>
      <c r="AJ655" s="147">
        <v>229.0884535390293</v>
      </c>
      <c r="AK655" s="147">
        <v>231.07967571734457</v>
      </c>
      <c r="AL655" s="147">
        <v>233.123052256617</v>
      </c>
      <c r="AM655" s="147">
        <v>235.21044197058941</v>
      </c>
      <c r="AN655" s="147">
        <v>237.33473784812773</v>
      </c>
      <c r="AO655" s="147">
        <v>239.48983238340833</v>
      </c>
      <c r="AP655" s="146">
        <v>241.6705851880626</v>
      </c>
    </row>
    <row r="656" spans="2:42" x14ac:dyDescent="0.35">
      <c r="B656" s="128"/>
      <c r="C656" s="128" t="s">
        <v>2308</v>
      </c>
      <c r="D656" s="146">
        <v>0</v>
      </c>
      <c r="E656" s="147">
        <v>0</v>
      </c>
      <c r="F656" s="147">
        <v>0</v>
      </c>
      <c r="G656" s="147">
        <v>0</v>
      </c>
      <c r="H656" s="147">
        <v>0</v>
      </c>
      <c r="I656" s="147">
        <v>3.8827245305477884</v>
      </c>
      <c r="J656" s="147">
        <v>7.5113711738361193</v>
      </c>
      <c r="K656" s="147">
        <v>10.892386831092445</v>
      </c>
      <c r="L656" s="147">
        <v>14.031920169929016</v>
      </c>
      <c r="M656" s="147">
        <v>16.935831185439028</v>
      </c>
      <c r="N656" s="147">
        <v>19.609700382424183</v>
      </c>
      <c r="O656" s="147">
        <v>22.058837591984958</v>
      </c>
      <c r="P656" s="147">
        <v>24.288290435207223</v>
      </c>
      <c r="Q656" s="147">
        <v>26.302852446199235</v>
      </c>
      <c r="R656" s="148">
        <v>28.10707086627059</v>
      </c>
      <c r="S656" s="147">
        <v>29.705254120598962</v>
      </c>
      <c r="T656" s="147">
        <v>31.101478988300467</v>
      </c>
      <c r="U656" s="147">
        <v>32.299597476405481</v>
      </c>
      <c r="V656" s="147">
        <v>33.303243407841514</v>
      </c>
      <c r="W656" s="147">
        <v>34.115838733140329</v>
      </c>
      <c r="X656" s="147">
        <v>34.740599575213977</v>
      </c>
      <c r="Y656" s="147">
        <v>35.18054201618699</v>
      </c>
      <c r="Z656" s="147">
        <v>35.438487634925963</v>
      </c>
      <c r="AA656" s="147">
        <v>35.517068803574482</v>
      </c>
      <c r="AB656" s="147">
        <v>35.418733751080318</v>
      </c>
      <c r="AC656" s="147">
        <v>35.350105324051469</v>
      </c>
      <c r="AD656" s="147">
        <v>35.307595402069168</v>
      </c>
      <c r="AE656" s="147">
        <v>35.287893727848534</v>
      </c>
      <c r="AF656" s="147">
        <v>35.287955816908195</v>
      </c>
      <c r="AG656" s="147">
        <v>35.304991503407976</v>
      </c>
      <c r="AH656" s="147">
        <v>35.336511030120718</v>
      </c>
      <c r="AI656" s="147">
        <v>35.380197318687941</v>
      </c>
      <c r="AJ656" s="147">
        <v>35.433956890099651</v>
      </c>
      <c r="AK656" s="147">
        <v>35.495910696428687</v>
      </c>
      <c r="AL656" s="147">
        <v>35.564385467209526</v>
      </c>
      <c r="AM656" s="147">
        <v>35.637905549350997</v>
      </c>
      <c r="AN656" s="147">
        <v>35.715185220444923</v>
      </c>
      <c r="AO656" s="147">
        <v>35.795121456267189</v>
      </c>
      <c r="AP656" s="146">
        <v>35.876787134163159</v>
      </c>
    </row>
    <row r="657" spans="2:42" x14ac:dyDescent="0.35">
      <c r="B657" s="128"/>
      <c r="C657" s="128" t="s">
        <v>2309</v>
      </c>
      <c r="D657" s="146">
        <v>0</v>
      </c>
      <c r="E657" s="147">
        <v>0</v>
      </c>
      <c r="F657" s="147">
        <v>0</v>
      </c>
      <c r="G657" s="147">
        <v>0</v>
      </c>
      <c r="H657" s="147">
        <v>0</v>
      </c>
      <c r="I657" s="147">
        <v>0.97382808826800527</v>
      </c>
      <c r="J657" s="147">
        <v>9.3183956627007944</v>
      </c>
      <c r="K657" s="147">
        <v>24.771222648566972</v>
      </c>
      <c r="L657" s="147">
        <v>51.740082518752132</v>
      </c>
      <c r="M657" s="147">
        <v>86.446606349443428</v>
      </c>
      <c r="N657" s="147">
        <v>136.22087704420451</v>
      </c>
      <c r="O657" s="147">
        <v>193.89072123096332</v>
      </c>
      <c r="P657" s="147">
        <v>258.83047960135747</v>
      </c>
      <c r="Q657" s="147">
        <v>323.64115901956973</v>
      </c>
      <c r="R657" s="148">
        <v>384.21601126954664</v>
      </c>
      <c r="S657" s="147">
        <v>440.63032685119225</v>
      </c>
      <c r="T657" s="147">
        <v>492.95449822171997</v>
      </c>
      <c r="U657" s="147">
        <v>541.25414802763169</v>
      </c>
      <c r="V657" s="147">
        <v>585.59025149479021</v>
      </c>
      <c r="W657" s="147">
        <v>626.01925316488473</v>
      </c>
      <c r="X657" s="147">
        <v>662.59317815913914</v>
      </c>
      <c r="Y657" s="147">
        <v>695.35973814293686</v>
      </c>
      <c r="Z657" s="147">
        <v>724.36243215810021</v>
      </c>
      <c r="AA657" s="147">
        <v>749.64064248287309</v>
      </c>
      <c r="AB657" s="147">
        <v>771.22972567319528</v>
      </c>
      <c r="AC657" s="147">
        <v>789.21235304252923</v>
      </c>
      <c r="AD657" s="147">
        <v>804.00563918752823</v>
      </c>
      <c r="AE657" s="147">
        <v>816.02153297426071</v>
      </c>
      <c r="AF657" s="147">
        <v>825.9134597434138</v>
      </c>
      <c r="AG657" s="147">
        <v>834.15930157524906</v>
      </c>
      <c r="AH657" s="147">
        <v>841.65795563555446</v>
      </c>
      <c r="AI657" s="147">
        <v>848.94733320504611</v>
      </c>
      <c r="AJ657" s="147">
        <v>856.55306315250743</v>
      </c>
      <c r="AK657" s="147">
        <v>864.63244047161413</v>
      </c>
      <c r="AL657" s="147">
        <v>873.13470183984077</v>
      </c>
      <c r="AM657" s="147">
        <v>882.01356067704012</v>
      </c>
      <c r="AN657" s="147">
        <v>891.22704034034166</v>
      </c>
      <c r="AO657" s="147">
        <v>900.73731721954675</v>
      </c>
      <c r="AP657" s="146">
        <v>910.51057335154019</v>
      </c>
    </row>
    <row r="658" spans="2:42" x14ac:dyDescent="0.35">
      <c r="B658" s="128"/>
      <c r="C658" s="128" t="s">
        <v>2310</v>
      </c>
      <c r="D658" s="146">
        <v>0</v>
      </c>
      <c r="E658" s="147">
        <v>0</v>
      </c>
      <c r="F658" s="147">
        <v>0</v>
      </c>
      <c r="G658" s="147">
        <v>0</v>
      </c>
      <c r="H658" s="147">
        <v>0</v>
      </c>
      <c r="I658" s="147">
        <v>33.435026889235907</v>
      </c>
      <c r="J658" s="147">
        <v>79.557693899045972</v>
      </c>
      <c r="K658" s="147">
        <v>131.96896787587991</v>
      </c>
      <c r="L658" s="147">
        <v>190.10864454716199</v>
      </c>
      <c r="M658" s="147">
        <v>245.33551985062013</v>
      </c>
      <c r="N658" s="147">
        <v>296.93899041008387</v>
      </c>
      <c r="O658" s="147">
        <v>344.98800759210155</v>
      </c>
      <c r="P658" s="147">
        <v>389.54734766524155</v>
      </c>
      <c r="Q658" s="147">
        <v>430.67772613186509</v>
      </c>
      <c r="R658" s="148">
        <v>468.43590702219825</v>
      </c>
      <c r="S658" s="147">
        <v>502.87480731627119</v>
      </c>
      <c r="T658" s="147">
        <v>534.04359665283107</v>
      </c>
      <c r="U658" s="147">
        <v>561.98779247809762</v>
      </c>
      <c r="V658" s="147">
        <v>586.7493507812145</v>
      </c>
      <c r="W658" s="147">
        <v>608.36675255744296</v>
      </c>
      <c r="X658" s="147">
        <v>626.87508613454656</v>
      </c>
      <c r="Y658" s="147">
        <v>642.30612549240118</v>
      </c>
      <c r="Z658" s="147">
        <v>654.68840470065004</v>
      </c>
      <c r="AA658" s="147">
        <v>664.04728859418663</v>
      </c>
      <c r="AB658" s="147">
        <v>670.40503980137851</v>
      </c>
      <c r="AC658" s="147">
        <v>675.54062049258403</v>
      </c>
      <c r="AD658" s="147">
        <v>680.19986884150444</v>
      </c>
      <c r="AE658" s="147">
        <v>684.82400657968765</v>
      </c>
      <c r="AF658" s="147">
        <v>689.84185028381887</v>
      </c>
      <c r="AG658" s="147">
        <v>695.24475926631362</v>
      </c>
      <c r="AH658" s="147">
        <v>700.92192922801951</v>
      </c>
      <c r="AI658" s="147">
        <v>706.83597800376299</v>
      </c>
      <c r="AJ658" s="147">
        <v>712.95316173370713</v>
      </c>
      <c r="AK658" s="147">
        <v>719.24324040422994</v>
      </c>
      <c r="AL658" s="147">
        <v>725.67935149344703</v>
      </c>
      <c r="AM658" s="147">
        <v>732.23789140748693</v>
      </c>
      <c r="AN658" s="147">
        <v>738.89840440857915</v>
      </c>
      <c r="AO658" s="147">
        <v>745.64347875037231</v>
      </c>
      <c r="AP658" s="146">
        <v>752.45864974968083</v>
      </c>
    </row>
    <row r="659" spans="2:42" x14ac:dyDescent="0.35">
      <c r="B659" s="128"/>
      <c r="C659" s="128" t="s">
        <v>2311</v>
      </c>
      <c r="D659" s="146">
        <v>0</v>
      </c>
      <c r="E659" s="147">
        <v>0</v>
      </c>
      <c r="F659" s="147">
        <v>0</v>
      </c>
      <c r="G659" s="147">
        <v>0</v>
      </c>
      <c r="H659" s="147">
        <v>0</v>
      </c>
      <c r="I659" s="147">
        <v>1.7751705010415608</v>
      </c>
      <c r="J659" s="147">
        <v>5.5081343823700761</v>
      </c>
      <c r="K659" s="147">
        <v>12.264518447486068</v>
      </c>
      <c r="L659" s="147">
        <v>21.094423387691453</v>
      </c>
      <c r="M659" s="147">
        <v>31.842511950384814</v>
      </c>
      <c r="N659" s="147">
        <v>46.726790597580155</v>
      </c>
      <c r="O659" s="147">
        <v>63.45692161153638</v>
      </c>
      <c r="P659" s="147">
        <v>80.791544589027993</v>
      </c>
      <c r="Q659" s="147">
        <v>96.854810233512879</v>
      </c>
      <c r="R659" s="148">
        <v>111.67482353841768</v>
      </c>
      <c r="S659" s="147">
        <v>125.27824647328427</v>
      </c>
      <c r="T659" s="147">
        <v>137.69034174505921</v>
      </c>
      <c r="U659" s="147">
        <v>148.93501476344045</v>
      </c>
      <c r="V659" s="147">
        <v>159.03485387176818</v>
      </c>
      <c r="W659" s="147">
        <v>168.01116890260485</v>
      </c>
      <c r="X659" s="147">
        <v>175.88402811489559</v>
      </c>
      <c r="Y659" s="147">
        <v>182.67229356742064</v>
      </c>
      <c r="Z659" s="147">
        <v>188.39365498115785</v>
      </c>
      <c r="AA659" s="147">
        <v>193.06466214114405</v>
      </c>
      <c r="AB659" s="147">
        <v>196.70075588647683</v>
      </c>
      <c r="AC659" s="147">
        <v>199.40972776158361</v>
      </c>
      <c r="AD659" s="147">
        <v>201.31088536432972</v>
      </c>
      <c r="AE659" s="147">
        <v>202.58214553813968</v>
      </c>
      <c r="AF659" s="147">
        <v>203.35738234868703</v>
      </c>
      <c r="AG659" s="147">
        <v>203.76626904972397</v>
      </c>
      <c r="AH659" s="147">
        <v>204.07835634787941</v>
      </c>
      <c r="AI659" s="147">
        <v>204.43326160890066</v>
      </c>
      <c r="AJ659" s="147">
        <v>204.91061449622129</v>
      </c>
      <c r="AK659" s="147">
        <v>205.49463113896346</v>
      </c>
      <c r="AL659" s="147">
        <v>206.17085693029847</v>
      </c>
      <c r="AM659" s="147">
        <v>206.92611188553084</v>
      </c>
      <c r="AN659" s="147">
        <v>207.74843900813286</v>
      </c>
      <c r="AO659" s="147">
        <v>208.62705554092392</v>
      </c>
      <c r="AP659" s="146">
        <v>209.55230698521896</v>
      </c>
    </row>
    <row r="660" spans="2:42" x14ac:dyDescent="0.35">
      <c r="B660" s="128"/>
      <c r="C660" s="128" t="s">
        <v>2312</v>
      </c>
      <c r="D660" s="146">
        <v>0</v>
      </c>
      <c r="E660" s="147">
        <v>0</v>
      </c>
      <c r="F660" s="147">
        <v>0</v>
      </c>
      <c r="G660" s="147">
        <v>0</v>
      </c>
      <c r="H660" s="147">
        <v>0</v>
      </c>
      <c r="I660" s="147">
        <v>32.890662097375419</v>
      </c>
      <c r="J660" s="147">
        <v>70.213398197873957</v>
      </c>
      <c r="K660" s="147">
        <v>111.49509362224046</v>
      </c>
      <c r="L660" s="147">
        <v>152.3776583703175</v>
      </c>
      <c r="M660" s="147">
        <v>190.34299552300098</v>
      </c>
      <c r="N660" s="147">
        <v>225.45870026604297</v>
      </c>
      <c r="O660" s="147">
        <v>257.78902101070241</v>
      </c>
      <c r="P660" s="147">
        <v>287.39496285494715</v>
      </c>
      <c r="Q660" s="147">
        <v>314.33438685017688</v>
      </c>
      <c r="R660" s="148">
        <v>338.66210521806306</v>
      </c>
      <c r="S660" s="147">
        <v>360.42997265662137</v>
      </c>
      <c r="T660" s="147">
        <v>379.6869738693469</v>
      </c>
      <c r="U660" s="147">
        <v>396.47930744615007</v>
      </c>
      <c r="V660" s="147">
        <v>410.85046621991597</v>
      </c>
      <c r="W660" s="147">
        <v>422.84131421777357</v>
      </c>
      <c r="X660" s="147">
        <v>432.49016032159233</v>
      </c>
      <c r="Y660" s="147">
        <v>439.83282874781617</v>
      </c>
      <c r="Z660" s="147">
        <v>444.90272645249905</v>
      </c>
      <c r="AA660" s="147">
        <v>447.73090756330265</v>
      </c>
      <c r="AB660" s="147">
        <v>448.34613493626432</v>
      </c>
      <c r="AC660" s="147">
        <v>448.50602641014149</v>
      </c>
      <c r="AD660" s="147">
        <v>448.53334654132811</v>
      </c>
      <c r="AE660" s="147">
        <v>448.73779914098139</v>
      </c>
      <c r="AF660" s="147">
        <v>449.21159348793481</v>
      </c>
      <c r="AG660" s="147">
        <v>449.91859747379129</v>
      </c>
      <c r="AH660" s="147">
        <v>450.87453166627796</v>
      </c>
      <c r="AI660" s="147">
        <v>452.04634135602458</v>
      </c>
      <c r="AJ660" s="147">
        <v>453.40384507967013</v>
      </c>
      <c r="AK660" s="147">
        <v>454.91961715290392</v>
      </c>
      <c r="AL660" s="147">
        <v>456.56887671540562</v>
      </c>
      <c r="AM660" s="147">
        <v>458.32938302209772</v>
      </c>
      <c r="AN660" s="147">
        <v>460.18133672732893</v>
      </c>
      <c r="AO660" s="147">
        <v>462.10728692032836</v>
      </c>
      <c r="AP660" s="146">
        <v>464.09204368150074</v>
      </c>
    </row>
    <row r="661" spans="2:42" x14ac:dyDescent="0.35">
      <c r="B661" s="128"/>
      <c r="C661" s="128" t="s">
        <v>2313</v>
      </c>
      <c r="D661" s="146">
        <v>0</v>
      </c>
      <c r="E661" s="147">
        <v>0</v>
      </c>
      <c r="F661" s="147">
        <v>0</v>
      </c>
      <c r="G661" s="147">
        <v>0</v>
      </c>
      <c r="H661" s="147">
        <v>0</v>
      </c>
      <c r="I661" s="147">
        <v>0.76821214529179105</v>
      </c>
      <c r="J661" s="147">
        <v>2.6620355721890969</v>
      </c>
      <c r="K661" s="147">
        <v>6.256498202963793</v>
      </c>
      <c r="L661" s="147">
        <v>11.078935859117671</v>
      </c>
      <c r="M661" s="147">
        <v>17.056672825485425</v>
      </c>
      <c r="N661" s="147">
        <v>25.446010660401562</v>
      </c>
      <c r="O661" s="147">
        <v>34.992878628855827</v>
      </c>
      <c r="P661" s="147">
        <v>45.317290885002343</v>
      </c>
      <c r="Q661" s="147">
        <v>54.965480840117927</v>
      </c>
      <c r="R661" s="148">
        <v>63.950191571766403</v>
      </c>
      <c r="S661" s="147">
        <v>72.283388558147948</v>
      </c>
      <c r="T661" s="147">
        <v>79.976280890077632</v>
      </c>
      <c r="U661" s="147">
        <v>87.039341545899532</v>
      </c>
      <c r="V661" s="147">
        <v>93.482326760089549</v>
      </c>
      <c r="W661" s="147">
        <v>99.314294515098894</v>
      </c>
      <c r="X661" s="147">
        <v>104.54362218483197</v>
      </c>
      <c r="Y661" s="147">
        <v>109.17802335703144</v>
      </c>
      <c r="Z661" s="147">
        <v>113.22456386076695</v>
      </c>
      <c r="AA661" s="147">
        <v>116.68967702417949</v>
      </c>
      <c r="AB661" s="147">
        <v>119.57917818663041</v>
      </c>
      <c r="AC661" s="147">
        <v>121.93871070660447</v>
      </c>
      <c r="AD661" s="147">
        <v>123.83341624884913</v>
      </c>
      <c r="AE661" s="147">
        <v>125.36012108367831</v>
      </c>
      <c r="AF661" s="147">
        <v>126.59403960886114</v>
      </c>
      <c r="AG661" s="147">
        <v>127.60886700789267</v>
      </c>
      <c r="AH661" s="147">
        <v>128.53473037203591</v>
      </c>
      <c r="AI661" s="147">
        <v>129.45462318214567</v>
      </c>
      <c r="AJ661" s="147">
        <v>130.43474037362242</v>
      </c>
      <c r="AK661" s="147">
        <v>131.46746847154384</v>
      </c>
      <c r="AL661" s="147">
        <v>132.54589989811362</v>
      </c>
      <c r="AM661" s="147">
        <v>133.66380645653277</v>
      </c>
      <c r="AN661" s="147">
        <v>134.81561438557475</v>
      </c>
      <c r="AO661" s="147">
        <v>135.9963809236454</v>
      </c>
      <c r="AP661" s="146">
        <v>137.20177232400673</v>
      </c>
    </row>
    <row r="662" spans="2:42" ht="18" thickBot="1" x14ac:dyDescent="0.4">
      <c r="B662" s="118"/>
      <c r="C662" s="132" t="s">
        <v>2366</v>
      </c>
      <c r="D662" s="149">
        <f t="shared" ref="D662:AP662" si="6">SUM(D611:D661)</f>
        <v>0</v>
      </c>
      <c r="E662" s="150">
        <f t="shared" si="6"/>
        <v>0</v>
      </c>
      <c r="F662" s="150">
        <f t="shared" si="6"/>
        <v>0</v>
      </c>
      <c r="G662" s="150">
        <f t="shared" si="6"/>
        <v>0</v>
      </c>
      <c r="H662" s="150">
        <f t="shared" si="6"/>
        <v>0</v>
      </c>
      <c r="I662" s="150">
        <f t="shared" si="6"/>
        <v>871.50648359948025</v>
      </c>
      <c r="J662" s="150">
        <f t="shared" si="6"/>
        <v>2037.1990040494745</v>
      </c>
      <c r="K662" s="150">
        <f t="shared" si="6"/>
        <v>3469.2455107387696</v>
      </c>
      <c r="L662" s="150">
        <f t="shared" si="6"/>
        <v>5099.6731564634547</v>
      </c>
      <c r="M662" s="150">
        <f t="shared" si="6"/>
        <v>6866.6635290792447</v>
      </c>
      <c r="N662" s="150">
        <f t="shared" si="6"/>
        <v>8786.6238040103799</v>
      </c>
      <c r="O662" s="150">
        <f t="shared" si="6"/>
        <v>10754.726328803617</v>
      </c>
      <c r="P662" s="150">
        <f t="shared" si="6"/>
        <v>12687.523138700815</v>
      </c>
      <c r="Q662" s="150">
        <f t="shared" si="6"/>
        <v>14493.20038438283</v>
      </c>
      <c r="R662" s="151">
        <f t="shared" si="6"/>
        <v>16157.46524784655</v>
      </c>
      <c r="S662" s="150">
        <f t="shared" si="6"/>
        <v>17682.903926887939</v>
      </c>
      <c r="T662" s="150">
        <f t="shared" si="6"/>
        <v>19071.94389245809</v>
      </c>
      <c r="U662" s="150">
        <f t="shared" si="6"/>
        <v>20326.858231340277</v>
      </c>
      <c r="V662" s="150">
        <f t="shared" si="6"/>
        <v>21449.769797563738</v>
      </c>
      <c r="W662" s="150">
        <f t="shared" si="6"/>
        <v>22442.655178843106</v>
      </c>
      <c r="X662" s="150">
        <f t="shared" si="6"/>
        <v>23307.348484086931</v>
      </c>
      <c r="Y662" s="150">
        <f t="shared" si="6"/>
        <v>24045.544957781873</v>
      </c>
      <c r="Z662" s="150">
        <f t="shared" si="6"/>
        <v>24658.804426830811</v>
      </c>
      <c r="AA662" s="150">
        <f t="shared" si="6"/>
        <v>25148.554585202502</v>
      </c>
      <c r="AB662" s="150">
        <f t="shared" si="6"/>
        <v>25516.094121537975</v>
      </c>
      <c r="AC662" s="150">
        <f t="shared" si="6"/>
        <v>25808.464456947862</v>
      </c>
      <c r="AD662" s="150">
        <f t="shared" si="6"/>
        <v>26043.843321697019</v>
      </c>
      <c r="AE662" s="150">
        <f t="shared" si="6"/>
        <v>26239.549407718307</v>
      </c>
      <c r="AF662" s="150">
        <f t="shared" si="6"/>
        <v>26409.930262034017</v>
      </c>
      <c r="AG662" s="150">
        <f t="shared" si="6"/>
        <v>26566.602072979695</v>
      </c>
      <c r="AH662" s="150">
        <f t="shared" si="6"/>
        <v>26723.880187845887</v>
      </c>
      <c r="AI662" s="150">
        <f t="shared" si="6"/>
        <v>26889.689472306993</v>
      </c>
      <c r="AJ662" s="150">
        <f t="shared" si="6"/>
        <v>27067.904753552528</v>
      </c>
      <c r="AK662" s="150">
        <f t="shared" si="6"/>
        <v>27257.771035608206</v>
      </c>
      <c r="AL662" s="150">
        <f t="shared" si="6"/>
        <v>27457.815540746993</v>
      </c>
      <c r="AM662" s="150">
        <f t="shared" si="6"/>
        <v>27666.707815358255</v>
      </c>
      <c r="AN662" s="150">
        <f t="shared" si="6"/>
        <v>27883.254382180279</v>
      </c>
      <c r="AO662" s="150">
        <f t="shared" si="6"/>
        <v>28106.393710301963</v>
      </c>
      <c r="AP662" s="149">
        <f t="shared" si="6"/>
        <v>28335.191490514841</v>
      </c>
    </row>
    <row r="663" spans="2:42" ht="18.75" thickTop="1" thickBot="1" x14ac:dyDescent="0.4"/>
    <row r="664" spans="2:42" ht="22.5" thickTop="1" x14ac:dyDescent="0.45">
      <c r="B664" s="123" t="s">
        <v>2405</v>
      </c>
      <c r="C664" s="124"/>
      <c r="D664" s="125"/>
      <c r="E664" s="126"/>
      <c r="F664" s="126"/>
      <c r="G664" s="126"/>
      <c r="H664" s="126"/>
      <c r="I664" s="126"/>
      <c r="J664" s="126"/>
      <c r="K664" s="126"/>
      <c r="L664" s="126"/>
      <c r="M664" s="126"/>
      <c r="N664" s="126"/>
      <c r="O664" s="126"/>
      <c r="P664" s="126"/>
      <c r="Q664" s="126"/>
      <c r="R664" s="127"/>
      <c r="S664" s="126"/>
      <c r="T664" s="126"/>
      <c r="U664" s="126"/>
      <c r="V664" s="126"/>
      <c r="W664" s="126"/>
      <c r="X664" s="126"/>
      <c r="Y664" s="126"/>
      <c r="Z664" s="126"/>
      <c r="AA664" s="126"/>
      <c r="AB664" s="126"/>
      <c r="AC664" s="126"/>
      <c r="AD664" s="126"/>
      <c r="AE664" s="126"/>
      <c r="AF664" s="126"/>
      <c r="AG664" s="126"/>
      <c r="AH664" s="126"/>
      <c r="AI664" s="126"/>
      <c r="AJ664" s="126"/>
      <c r="AK664" s="126"/>
      <c r="AL664" s="126"/>
      <c r="AM664" s="126"/>
      <c r="AN664" s="126"/>
      <c r="AO664" s="126"/>
      <c r="AP664" s="125"/>
    </row>
    <row r="665" spans="2:42" x14ac:dyDescent="0.35">
      <c r="B665" s="128"/>
      <c r="C665" s="128"/>
      <c r="D665" s="111">
        <f>MainModule!AW$38</f>
        <v>0</v>
      </c>
      <c r="E665" s="112">
        <f>MainModule!AX$38</f>
        <v>0</v>
      </c>
      <c r="F665" s="112">
        <f>MainModule!AY$38</f>
        <v>0</v>
      </c>
      <c r="G665" s="112">
        <f>MainModule!AZ$38</f>
        <v>0</v>
      </c>
      <c r="H665" s="112">
        <f>MainModule!BA$38</f>
        <v>0</v>
      </c>
      <c r="I665" s="112">
        <f>MainModule!BB$38</f>
        <v>150.56689999999998</v>
      </c>
      <c r="J665" s="112">
        <f>MainModule!BC$38</f>
        <v>290.53814426195868</v>
      </c>
      <c r="K665" s="112">
        <f>MainModule!BD$38</f>
        <v>401.35534637848673</v>
      </c>
      <c r="L665" s="112">
        <f>MainModule!BE$38</f>
        <v>512.61480190586803</v>
      </c>
      <c r="M665" s="112">
        <f>MainModule!BF$38</f>
        <v>727.81921161114587</v>
      </c>
      <c r="N665" s="112">
        <f>MainModule!BG$38</f>
        <v>857.06239162177906</v>
      </c>
      <c r="O665" s="112">
        <f>MainModule!BH$38</f>
        <v>962.45535950350313</v>
      </c>
      <c r="P665" s="112">
        <f>MainModule!BI$38</f>
        <v>961.62940935289157</v>
      </c>
      <c r="Q665" s="112">
        <f>MainModule!BJ$38</f>
        <v>961.69780753294719</v>
      </c>
      <c r="R665" s="113">
        <f>MainModule!BK$38</f>
        <v>962.6478323833577</v>
      </c>
      <c r="S665" s="112">
        <f>MainModule!BL$38</f>
        <v>964.46767395986762</v>
      </c>
      <c r="T665" s="112">
        <f>MainModule!BM$38</f>
        <v>967.14641047848704</v>
      </c>
      <c r="U665" s="112">
        <f>MainModule!BN$38</f>
        <v>970.67398583461193</v>
      </c>
      <c r="V665" s="112">
        <f>MainModule!BO$38</f>
        <v>975.04118816236053</v>
      </c>
      <c r="W665" s="112">
        <f>MainModule!BP$38</f>
        <v>980.23962940078718</v>
      </c>
      <c r="X665" s="112">
        <f>MainModule!BQ$38</f>
        <v>986.26172583496896</v>
      </c>
      <c r="Y665" s="112">
        <f>MainModule!BR$38</f>
        <v>993.10067958122875</v>
      </c>
      <c r="Z665" s="112">
        <f>MainModule!BS$38</f>
        <v>1000.7504609869917</v>
      </c>
      <c r="AA665" s="112">
        <f>MainModule!BT$38</f>
        <v>1009.2057919169586</v>
      </c>
      <c r="AB665" s="112">
        <f>MainModule!BU$38</f>
        <v>1018.4621298984287</v>
      </c>
      <c r="AC665" s="112">
        <f>MainModule!BV$38</f>
        <v>1028.5156530997115</v>
      </c>
      <c r="AD665" s="112">
        <f>MainModule!BW$38</f>
        <v>1039.1968300692661</v>
      </c>
      <c r="AE665" s="112">
        <f>MainModule!BX$38</f>
        <v>1050.4045497668151</v>
      </c>
      <c r="AF665" s="112">
        <f>MainModule!BY$38</f>
        <v>1062.0388468298365</v>
      </c>
      <c r="AG665" s="112">
        <f>MainModule!BZ$38</f>
        <v>1074.0012810142568</v>
      </c>
      <c r="AH665" s="112">
        <f>MainModule!CA$38</f>
        <v>1086.4401843324563</v>
      </c>
      <c r="AI665" s="112">
        <f>MainModule!CB$38</f>
        <v>1099.0179724464701</v>
      </c>
      <c r="AJ665" s="112">
        <f>MainModule!CC$38</f>
        <v>1111.6609071632179</v>
      </c>
      <c r="AK665" s="112">
        <f>MainModule!CD$38</f>
        <v>1124.3803424550763</v>
      </c>
      <c r="AL665" s="112">
        <f>MainModule!CE$38</f>
        <v>1137.1868269757124</v>
      </c>
      <c r="AM665" s="112">
        <f>MainModule!CF$38</f>
        <v>1150.0901353670877</v>
      </c>
      <c r="AN665" s="112">
        <f>MainModule!CG$38</f>
        <v>1163.0992977437754</v>
      </c>
      <c r="AO665" s="112">
        <f>MainModule!CH$38</f>
        <v>1176.2226274252657</v>
      </c>
      <c r="AP665" s="111">
        <f>MainModule!CI$38</f>
        <v>1189.4677469835972</v>
      </c>
    </row>
    <row r="666" spans="2:42" x14ac:dyDescent="0.35">
      <c r="B666" s="128"/>
      <c r="C666" s="128" t="s">
        <v>2265</v>
      </c>
      <c r="D666" s="146">
        <f t="dataTable" ref="D666:AP716" dt2D="0" dtr="0" r1="B2" ca="1"/>
        <v>0</v>
      </c>
      <c r="E666" s="147">
        <v>0</v>
      </c>
      <c r="F666" s="147">
        <v>0</v>
      </c>
      <c r="G666" s="147">
        <v>0</v>
      </c>
      <c r="H666" s="147">
        <v>0</v>
      </c>
      <c r="I666" s="147">
        <v>30.824749999999998</v>
      </c>
      <c r="J666" s="147">
        <v>130.88893545919086</v>
      </c>
      <c r="K666" s="147">
        <v>232.42599673821445</v>
      </c>
      <c r="L666" s="147">
        <v>401.88235158433565</v>
      </c>
      <c r="M666" s="147">
        <v>525.38268497187926</v>
      </c>
      <c r="N666" s="147">
        <v>757.00856438043081</v>
      </c>
      <c r="O666" s="147">
        <v>900.47460558447676</v>
      </c>
      <c r="P666" s="147">
        <v>1042.8400068261276</v>
      </c>
      <c r="Q666" s="147">
        <v>1068.0481602147886</v>
      </c>
      <c r="R666" s="148">
        <v>1066.9978468070155</v>
      </c>
      <c r="S666" s="147">
        <v>1066.9249540084984</v>
      </c>
      <c r="T666" s="147">
        <v>1067.8152065959723</v>
      </c>
      <c r="U666" s="147">
        <v>1069.6553275888787</v>
      </c>
      <c r="V666" s="147">
        <v>1072.4330121336943</v>
      </c>
      <c r="W666" s="147">
        <v>1076.136902569395</v>
      </c>
      <c r="X666" s="147">
        <v>1080.7565646357295</v>
      </c>
      <c r="Y666" s="147">
        <v>1086.282464787492</v>
      </c>
      <c r="Z666" s="147">
        <v>1092.7059485794352</v>
      </c>
      <c r="AA666" s="147">
        <v>1100.0192200878666</v>
      </c>
      <c r="AB666" s="147">
        <v>1108.2153223363255</v>
      </c>
      <c r="AC666" s="147">
        <v>1117.2881186940524</v>
      </c>
      <c r="AD666" s="147">
        <v>1127.19820575669</v>
      </c>
      <c r="AE666" s="147">
        <v>1137.8309493068036</v>
      </c>
      <c r="AF666" s="147">
        <v>1149.0724816914574</v>
      </c>
      <c r="AG666" s="147">
        <v>1160.8101901481186</v>
      </c>
      <c r="AH666" s="147">
        <v>1172.7385204119105</v>
      </c>
      <c r="AI666" s="147">
        <v>1184.942236337821</v>
      </c>
      <c r="AJ666" s="147">
        <v>1197.3147318606193</v>
      </c>
      <c r="AK666" s="147">
        <v>1209.7521001973837</v>
      </c>
      <c r="AL666" s="147">
        <v>1222.2446329734883</v>
      </c>
      <c r="AM666" s="147">
        <v>1234.8035631607486</v>
      </c>
      <c r="AN666" s="147">
        <v>1247.4392414192873</v>
      </c>
      <c r="AO666" s="147">
        <v>1260.1611696146483</v>
      </c>
      <c r="AP666" s="146">
        <v>1272.9780323489611</v>
      </c>
    </row>
    <row r="667" spans="2:42" x14ac:dyDescent="0.35">
      <c r="B667" s="128"/>
      <c r="C667" s="128" t="s">
        <v>2264</v>
      </c>
      <c r="D667" s="146">
        <v>0</v>
      </c>
      <c r="E667" s="147">
        <v>0</v>
      </c>
      <c r="F667" s="147">
        <v>0</v>
      </c>
      <c r="G667" s="147">
        <v>0</v>
      </c>
      <c r="H667" s="147">
        <v>0</v>
      </c>
      <c r="I667" s="147">
        <v>0.83434999999999993</v>
      </c>
      <c r="J667" s="147">
        <v>8.1766325346085917</v>
      </c>
      <c r="K667" s="147">
        <v>15.598542165744474</v>
      </c>
      <c r="L667" s="147">
        <v>27.671428165914605</v>
      </c>
      <c r="M667" s="147">
        <v>36.626228890205404</v>
      </c>
      <c r="N667" s="147">
        <v>53.131481282348894</v>
      </c>
      <c r="O667" s="147">
        <v>63.442689384486791</v>
      </c>
      <c r="P667" s="147">
        <v>73.626309318577327</v>
      </c>
      <c r="Q667" s="147">
        <v>77.314523890921961</v>
      </c>
      <c r="R667" s="148">
        <v>77.021916419589076</v>
      </c>
      <c r="S667" s="147">
        <v>76.799624452670571</v>
      </c>
      <c r="T667" s="147">
        <v>76.646400153924873</v>
      </c>
      <c r="U667" s="147">
        <v>76.56107021075664</v>
      </c>
      <c r="V667" s="147">
        <v>76.542533733506701</v>
      </c>
      <c r="W667" s="147">
        <v>76.589760245104529</v>
      </c>
      <c r="X667" s="147">
        <v>76.701787758069798</v>
      </c>
      <c r="Y667" s="147">
        <v>76.877720935965925</v>
      </c>
      <c r="Z667" s="147">
        <v>77.116729336520265</v>
      </c>
      <c r="AA667" s="147">
        <v>77.418045733735312</v>
      </c>
      <c r="AB667" s="147">
        <v>77.78096451641855</v>
      </c>
      <c r="AC667" s="147">
        <v>78.204840160660737</v>
      </c>
      <c r="AD667" s="147">
        <v>78.688163597572824</v>
      </c>
      <c r="AE667" s="147">
        <v>79.222303857530193</v>
      </c>
      <c r="AF667" s="147">
        <v>79.798718678943146</v>
      </c>
      <c r="AG667" s="147">
        <v>80.408991190607082</v>
      </c>
      <c r="AH667" s="147">
        <v>81.096611270127909</v>
      </c>
      <c r="AI667" s="147">
        <v>81.801815069591825</v>
      </c>
      <c r="AJ667" s="147">
        <v>82.516794176525949</v>
      </c>
      <c r="AK667" s="147">
        <v>83.23397235402696</v>
      </c>
      <c r="AL667" s="147">
        <v>83.951023121350531</v>
      </c>
      <c r="AM667" s="147">
        <v>84.668799832662231</v>
      </c>
      <c r="AN667" s="147">
        <v>85.388087880052865</v>
      </c>
      <c r="AO667" s="147">
        <v>86.109607375555299</v>
      </c>
      <c r="AP667" s="146">
        <v>86.834015680472859</v>
      </c>
    </row>
    <row r="668" spans="2:42" x14ac:dyDescent="0.35">
      <c r="B668" s="128"/>
      <c r="C668" s="128" t="s">
        <v>2267</v>
      </c>
      <c r="D668" s="146">
        <v>0</v>
      </c>
      <c r="E668" s="147">
        <v>0</v>
      </c>
      <c r="F668" s="147">
        <v>0</v>
      </c>
      <c r="G668" s="147">
        <v>0</v>
      </c>
      <c r="H668" s="147">
        <v>0</v>
      </c>
      <c r="I668" s="147">
        <v>927.76908697971874</v>
      </c>
      <c r="J668" s="147">
        <v>925.93555899184139</v>
      </c>
      <c r="K668" s="147">
        <v>925.01934896567957</v>
      </c>
      <c r="L668" s="147">
        <v>925.00729909793631</v>
      </c>
      <c r="M668" s="147">
        <v>925.88719984272484</v>
      </c>
      <c r="N668" s="147">
        <v>927.64776564759438</v>
      </c>
      <c r="O668" s="147">
        <v>930.27861180667173</v>
      </c>
      <c r="P668" s="147">
        <v>933.77023239505661</v>
      </c>
      <c r="Q668" s="147">
        <v>938.11397925004519</v>
      </c>
      <c r="R668" s="148">
        <v>943.30204196611464</v>
      </c>
      <c r="S668" s="147">
        <v>949.32742887193137</v>
      </c>
      <c r="T668" s="147">
        <v>956.18394895892254</v>
      </c>
      <c r="U668" s="147">
        <v>963.86619473218013</v>
      </c>
      <c r="V668" s="147">
        <v>972.36952595566049</v>
      </c>
      <c r="W668" s="147">
        <v>981.69005426479021</v>
      </c>
      <c r="X668" s="147">
        <v>991.82462862070167</v>
      </c>
      <c r="Y668" s="147">
        <v>1002.7708215813877</v>
      </c>
      <c r="Z668" s="147">
        <v>1014.5269163661114</v>
      </c>
      <c r="AA668" s="147">
        <v>1027.0918946903964</v>
      </c>
      <c r="AB668" s="147">
        <v>1040.4654253498982</v>
      </c>
      <c r="AC668" s="147">
        <v>1054.6478535323877</v>
      </c>
      <c r="AD668" s="147">
        <v>1068.9077415587903</v>
      </c>
      <c r="AE668" s="147">
        <v>1083.2591924123512</v>
      </c>
      <c r="AF668" s="147">
        <v>1097.715468617022</v>
      </c>
      <c r="AG668" s="147">
        <v>1112.2890268105409</v>
      </c>
      <c r="AH668" s="147">
        <v>1127.6204683787325</v>
      </c>
      <c r="AI668" s="147">
        <v>1143.0990767536994</v>
      </c>
      <c r="AJ668" s="147">
        <v>1158.7357994763695</v>
      </c>
      <c r="AK668" s="147">
        <v>1174.5408987961584</v>
      </c>
      <c r="AL668" s="147">
        <v>1190.5239779925025</v>
      </c>
      <c r="AM668" s="147">
        <v>1206.6940061068969</v>
      </c>
      <c r="AN668" s="147">
        <v>1223.0593411451798</v>
      </c>
      <c r="AO668" s="147">
        <v>1239.6277518069069</v>
      </c>
      <c r="AP668" s="146">
        <v>1256.4064377958784</v>
      </c>
    </row>
    <row r="669" spans="2:42" x14ac:dyDescent="0.35">
      <c r="B669" s="128"/>
      <c r="C669" s="128" t="s">
        <v>2266</v>
      </c>
      <c r="D669" s="146">
        <v>0</v>
      </c>
      <c r="E669" s="147">
        <v>0</v>
      </c>
      <c r="F669" s="147">
        <v>0</v>
      </c>
      <c r="G669" s="147">
        <v>0</v>
      </c>
      <c r="H669" s="147">
        <v>0</v>
      </c>
      <c r="I669" s="147">
        <v>28.895349999999997</v>
      </c>
      <c r="J669" s="147">
        <v>82.924792551466368</v>
      </c>
      <c r="K669" s="147">
        <v>165.00464357142201</v>
      </c>
      <c r="L669" s="147">
        <v>230.81500071318752</v>
      </c>
      <c r="M669" s="147">
        <v>296.62235510405878</v>
      </c>
      <c r="N669" s="147">
        <v>422.49336962955573</v>
      </c>
      <c r="O669" s="147">
        <v>498.28521617054605</v>
      </c>
      <c r="P669" s="147">
        <v>570.05514092217743</v>
      </c>
      <c r="Q669" s="147">
        <v>568.13301359748175</v>
      </c>
      <c r="R669" s="148">
        <v>566.73412981667263</v>
      </c>
      <c r="S669" s="147">
        <v>565.84950640980605</v>
      </c>
      <c r="T669" s="147">
        <v>565.47071134685063</v>
      </c>
      <c r="U669" s="147">
        <v>565.58984840714311</v>
      </c>
      <c r="V669" s="147">
        <v>566.19954251415618</v>
      </c>
      <c r="W669" s="147">
        <v>567.29292571350288</v>
      </c>
      <c r="X669" s="147">
        <v>568.86362377295075</v>
      </c>
      <c r="Y669" s="147">
        <v>570.90574338404576</v>
      </c>
      <c r="Z669" s="147">
        <v>573.41385994575057</v>
      </c>
      <c r="AA669" s="147">
        <v>576.38300591125949</v>
      </c>
      <c r="AB669" s="147">
        <v>579.8086596799036</v>
      </c>
      <c r="AC669" s="147">
        <v>583.68673501677176</v>
      </c>
      <c r="AD669" s="147">
        <v>587.98163401757336</v>
      </c>
      <c r="AE669" s="147">
        <v>592.63087376807835</v>
      </c>
      <c r="AF669" s="147">
        <v>597.57263384271323</v>
      </c>
      <c r="AG669" s="147">
        <v>602.7460140015213</v>
      </c>
      <c r="AH669" s="147">
        <v>608.29581870382924</v>
      </c>
      <c r="AI669" s="147">
        <v>613.9596206873091</v>
      </c>
      <c r="AJ669" s="147">
        <v>619.68074625177735</v>
      </c>
      <c r="AK669" s="147">
        <v>625.40664138104</v>
      </c>
      <c r="AL669" s="147">
        <v>631.14376797877367</v>
      </c>
      <c r="AM669" s="147">
        <v>636.89808615630284</v>
      </c>
      <c r="AN669" s="147">
        <v>642.6750739927636</v>
      </c>
      <c r="AO669" s="147">
        <v>648.47974616795784</v>
      </c>
      <c r="AP669" s="146">
        <v>654.31667151251349</v>
      </c>
    </row>
    <row r="670" spans="2:42" x14ac:dyDescent="0.35">
      <c r="B670" s="128"/>
      <c r="C670" s="128" t="s">
        <v>2268</v>
      </c>
      <c r="D670" s="146">
        <v>0</v>
      </c>
      <c r="E670" s="147">
        <v>0</v>
      </c>
      <c r="F670" s="147">
        <v>0</v>
      </c>
      <c r="G670" s="147">
        <v>0</v>
      </c>
      <c r="H670" s="147">
        <v>0</v>
      </c>
      <c r="I670" s="147">
        <v>2482.27441</v>
      </c>
      <c r="J670" s="147">
        <v>2893.3274091156154</v>
      </c>
      <c r="K670" s="147">
        <v>3123.6192065137725</v>
      </c>
      <c r="L670" s="147">
        <v>3109.6651698274632</v>
      </c>
      <c r="M670" s="147">
        <v>3098.6428959001219</v>
      </c>
      <c r="N670" s="147">
        <v>3090.499686723082</v>
      </c>
      <c r="O670" s="147">
        <v>3085.1859698426224</v>
      </c>
      <c r="P670" s="147">
        <v>3082.6552100567151</v>
      </c>
      <c r="Q670" s="147">
        <v>3082.8638249055111</v>
      </c>
      <c r="R670" s="148">
        <v>3085.771103828959</v>
      </c>
      <c r="S670" s="147">
        <v>3091.3391308698442</v>
      </c>
      <c r="T670" s="147">
        <v>3099.5327108052575</v>
      </c>
      <c r="U670" s="147">
        <v>3110.31929859407</v>
      </c>
      <c r="V670" s="147">
        <v>3123.668932032354</v>
      </c>
      <c r="W670" s="147">
        <v>3139.5541675129625</v>
      </c>
      <c r="X670" s="147">
        <v>3157.9500187895442</v>
      </c>
      <c r="Y670" s="147">
        <v>3178.8338986492313</v>
      </c>
      <c r="Z670" s="147">
        <v>3202.1855634020376</v>
      </c>
      <c r="AA670" s="147">
        <v>3227.9870600986928</v>
      </c>
      <c r="AB670" s="147">
        <v>3256.2226763921681</v>
      </c>
      <c r="AC670" s="147">
        <v>3286.8788929615876</v>
      </c>
      <c r="AD670" s="147">
        <v>3317.9846480968463</v>
      </c>
      <c r="AE670" s="147">
        <v>3349.2355554930809</v>
      </c>
      <c r="AF670" s="147">
        <v>3380.4748796439835</v>
      </c>
      <c r="AG670" s="147">
        <v>3411.7412004352559</v>
      </c>
      <c r="AH670" s="147">
        <v>3443.3271242929732</v>
      </c>
      <c r="AI670" s="147">
        <v>3475.0094470993713</v>
      </c>
      <c r="AJ670" s="147">
        <v>3506.8187079861077</v>
      </c>
      <c r="AK670" s="147">
        <v>3538.7828927570836</v>
      </c>
      <c r="AL670" s="147">
        <v>3570.9275309373184</v>
      </c>
      <c r="AM670" s="147">
        <v>3603.275787085106</v>
      </c>
      <c r="AN670" s="147">
        <v>3635.848546591169</v>
      </c>
      <c r="AO670" s="147">
        <v>3668.6644961779211</v>
      </c>
      <c r="AP670" s="146">
        <v>3701.7401993018038</v>
      </c>
    </row>
    <row r="671" spans="2:42" x14ac:dyDescent="0.35">
      <c r="B671" s="128"/>
      <c r="C671" s="128" t="s">
        <v>2269</v>
      </c>
      <c r="D671" s="146">
        <v>0</v>
      </c>
      <c r="E671" s="147">
        <v>0</v>
      </c>
      <c r="F671" s="147">
        <v>0</v>
      </c>
      <c r="G671" s="147">
        <v>0</v>
      </c>
      <c r="H671" s="147">
        <v>0</v>
      </c>
      <c r="I671" s="147">
        <v>298.99056000000002</v>
      </c>
      <c r="J671" s="147">
        <v>375.59577096933094</v>
      </c>
      <c r="K671" s="147">
        <v>527.53615860757191</v>
      </c>
      <c r="L671" s="147">
        <v>616.52586857544145</v>
      </c>
      <c r="M671" s="147">
        <v>662.0484554969089</v>
      </c>
      <c r="N671" s="147">
        <v>662.04933112421543</v>
      </c>
      <c r="O671" s="147">
        <v>662.67543317698176</v>
      </c>
      <c r="P671" s="147">
        <v>663.91863534372567</v>
      </c>
      <c r="Q671" s="147">
        <v>665.77144207497201</v>
      </c>
      <c r="R671" s="148">
        <v>668.22697289258576</v>
      </c>
      <c r="S671" s="147">
        <v>671.27894743470313</v>
      </c>
      <c r="T671" s="147">
        <v>674.9216712128765</v>
      </c>
      <c r="U671" s="147">
        <v>679.15002205896292</v>
      </c>
      <c r="V671" s="147">
        <v>683.95943724019946</v>
      </c>
      <c r="W671" s="147">
        <v>689.34590122176871</v>
      </c>
      <c r="X671" s="147">
        <v>695.30593405700131</v>
      </c>
      <c r="Y671" s="147">
        <v>701.83658038616647</v>
      </c>
      <c r="Z671" s="147">
        <v>708.93539902558871</v>
      </c>
      <c r="AA671" s="147">
        <v>716.600453129578</v>
      </c>
      <c r="AB671" s="147">
        <v>724.83030090839543</v>
      </c>
      <c r="AC671" s="147">
        <v>733.62398688617554</v>
      </c>
      <c r="AD671" s="147">
        <v>742.70564764130529</v>
      </c>
      <c r="AE671" s="147">
        <v>752.00884954241849</v>
      </c>
      <c r="AF671" s="147">
        <v>761.46842611414411</v>
      </c>
      <c r="AG671" s="147">
        <v>771.02065922310999</v>
      </c>
      <c r="AH671" s="147">
        <v>780.33566289979217</v>
      </c>
      <c r="AI671" s="147">
        <v>789.72043845972109</v>
      </c>
      <c r="AJ671" s="147">
        <v>799.18226293317775</v>
      </c>
      <c r="AK671" s="147">
        <v>808.72788945182208</v>
      </c>
      <c r="AL671" s="147">
        <v>818.36356697555266</v>
      </c>
      <c r="AM671" s="147">
        <v>828.09505882671147</v>
      </c>
      <c r="AN671" s="147">
        <v>837.92766007694445</v>
      </c>
      <c r="AO671" s="147">
        <v>847.86621382982298</v>
      </c>
      <c r="AP671" s="146">
        <v>857.91512644025408</v>
      </c>
    </row>
    <row r="672" spans="2:42" x14ac:dyDescent="0.35">
      <c r="B672" s="128"/>
      <c r="C672" s="128" t="s">
        <v>2270</v>
      </c>
      <c r="D672" s="146">
        <v>0</v>
      </c>
      <c r="E672" s="147">
        <v>0</v>
      </c>
      <c r="F672" s="147">
        <v>0</v>
      </c>
      <c r="G672" s="147">
        <v>0</v>
      </c>
      <c r="H672" s="147">
        <v>0</v>
      </c>
      <c r="I672" s="147">
        <v>239.53621999999999</v>
      </c>
      <c r="J672" s="147">
        <v>283.57324539944852</v>
      </c>
      <c r="K672" s="147">
        <v>326.40664811371465</v>
      </c>
      <c r="L672" s="147">
        <v>337.88305918300961</v>
      </c>
      <c r="M672" s="147">
        <v>334.25327418492168</v>
      </c>
      <c r="N672" s="147">
        <v>330.94636992242471</v>
      </c>
      <c r="O672" s="147">
        <v>327.95464125905562</v>
      </c>
      <c r="P672" s="147">
        <v>325.27075354934584</v>
      </c>
      <c r="Q672" s="147">
        <v>322.88773099847151</v>
      </c>
      <c r="R672" s="148">
        <v>320.79894548900228</v>
      </c>
      <c r="S672" s="147">
        <v>318.99810585855164</v>
      </c>
      <c r="T672" s="147">
        <v>317.47924761274504</v>
      </c>
      <c r="U672" s="147">
        <v>316.23672305851017</v>
      </c>
      <c r="V672" s="147">
        <v>315.26519184326452</v>
      </c>
      <c r="W672" s="147">
        <v>314.55961188612054</v>
      </c>
      <c r="X672" s="147">
        <v>314.11523068776057</v>
      </c>
      <c r="Y672" s="147">
        <v>313.92757700614141</v>
      </c>
      <c r="Z672" s="147">
        <v>313.99245288568</v>
      </c>
      <c r="AA672" s="147">
        <v>314.30592602804677</v>
      </c>
      <c r="AB672" s="147">
        <v>314.86432249314964</v>
      </c>
      <c r="AC672" s="147">
        <v>315.66421971933255</v>
      </c>
      <c r="AD672" s="147">
        <v>316.51333231013314</v>
      </c>
      <c r="AE672" s="147">
        <v>317.37679128632732</v>
      </c>
      <c r="AF672" s="147">
        <v>318.22123979444308</v>
      </c>
      <c r="AG672" s="147">
        <v>319.03858818803491</v>
      </c>
      <c r="AH672" s="147">
        <v>319.83787807887859</v>
      </c>
      <c r="AI672" s="147">
        <v>320.61756366466193</v>
      </c>
      <c r="AJ672" s="147">
        <v>321.38093586168333</v>
      </c>
      <c r="AK672" s="147">
        <v>322.1309777217844</v>
      </c>
      <c r="AL672" s="147">
        <v>322.8703771556344</v>
      </c>
      <c r="AM672" s="147">
        <v>323.60153894763221</v>
      </c>
      <c r="AN672" s="147">
        <v>324.32659609156144</v>
      </c>
      <c r="AO672" s="147">
        <v>325.04742047479459</v>
      </c>
      <c r="AP672" s="146">
        <v>325.76563293755601</v>
      </c>
    </row>
    <row r="673" spans="2:42" x14ac:dyDescent="0.35">
      <c r="B673" s="128"/>
      <c r="C673" s="128" t="s">
        <v>2314</v>
      </c>
      <c r="D673" s="146">
        <v>0</v>
      </c>
      <c r="E673" s="147">
        <v>0</v>
      </c>
      <c r="F673" s="147">
        <v>0</v>
      </c>
      <c r="G673" s="147">
        <v>0</v>
      </c>
      <c r="H673" s="147">
        <v>0</v>
      </c>
      <c r="I673" s="147">
        <v>0</v>
      </c>
      <c r="J673" s="147">
        <v>12.701931800265672</v>
      </c>
      <c r="K673" s="147">
        <v>25.48187346027057</v>
      </c>
      <c r="L673" s="147">
        <v>45.921763531528114</v>
      </c>
      <c r="M673" s="147">
        <v>61.193242353474531</v>
      </c>
      <c r="N673" s="147">
        <v>89.040312008533022</v>
      </c>
      <c r="O673" s="147">
        <v>106.44467152248549</v>
      </c>
      <c r="P673" s="147">
        <v>123.53967715314775</v>
      </c>
      <c r="Q673" s="147">
        <v>131.50316756121697</v>
      </c>
      <c r="R673" s="148">
        <v>130.62400928615153</v>
      </c>
      <c r="S673" s="147">
        <v>129.86540960335296</v>
      </c>
      <c r="T673" s="147">
        <v>129.22488407775654</v>
      </c>
      <c r="U673" s="147">
        <v>128.70008081001552</v>
      </c>
      <c r="V673" s="147">
        <v>128.28877648753257</v>
      </c>
      <c r="W673" s="147">
        <v>127.98887259936139</v>
      </c>
      <c r="X673" s="147">
        <v>127.7983918094032</v>
      </c>
      <c r="Y673" s="147">
        <v>127.7154744825351</v>
      </c>
      <c r="Z673" s="147">
        <v>127.73837535851348</v>
      </c>
      <c r="AA673" s="147">
        <v>127.86546036869269</v>
      </c>
      <c r="AB673" s="147">
        <v>128.09520359079193</v>
      </c>
      <c r="AC673" s="147">
        <v>128.42618433712511</v>
      </c>
      <c r="AD673" s="147">
        <v>128.85708437188919</v>
      </c>
      <c r="AE673" s="147">
        <v>129.37264627602204</v>
      </c>
      <c r="AF673" s="147">
        <v>129.95783425055524</v>
      </c>
      <c r="AG673" s="147">
        <v>130.59789798235462</v>
      </c>
      <c r="AH673" s="147">
        <v>131.33466406129529</v>
      </c>
      <c r="AI673" s="147">
        <v>132.09763109257867</v>
      </c>
      <c r="AJ673" s="147">
        <v>132.87327163712558</v>
      </c>
      <c r="AK673" s="147">
        <v>133.64852621096034</v>
      </c>
      <c r="AL673" s="147">
        <v>134.41775045125996</v>
      </c>
      <c r="AM673" s="147">
        <v>135.18236552760865</v>
      </c>
      <c r="AN673" s="147">
        <v>135.94367148739127</v>
      </c>
      <c r="AO673" s="147">
        <v>136.70285215672803</v>
      </c>
      <c r="AP673" s="146">
        <v>137.46097976764307</v>
      </c>
    </row>
    <row r="674" spans="2:42" x14ac:dyDescent="0.35">
      <c r="B674" s="128"/>
      <c r="C674" s="128" t="s">
        <v>2271</v>
      </c>
      <c r="D674" s="146">
        <v>0</v>
      </c>
      <c r="E674" s="147">
        <v>0</v>
      </c>
      <c r="F674" s="147">
        <v>0</v>
      </c>
      <c r="G674" s="147">
        <v>0</v>
      </c>
      <c r="H674" s="147">
        <v>0</v>
      </c>
      <c r="I674" s="147">
        <v>0</v>
      </c>
      <c r="J674" s="147">
        <v>13.007944379095463</v>
      </c>
      <c r="K674" s="147">
        <v>26.095778016963958</v>
      </c>
      <c r="L674" s="147">
        <v>47.028102118734253</v>
      </c>
      <c r="M674" s="147">
        <v>62.667498568513523</v>
      </c>
      <c r="N674" s="147">
        <v>91.185454647148859</v>
      </c>
      <c r="O674" s="147">
        <v>109.00911675392692</v>
      </c>
      <c r="P674" s="147">
        <v>126.51597208118724</v>
      </c>
      <c r="Q674" s="147">
        <v>134.67131741924501</v>
      </c>
      <c r="R674" s="148">
        <v>133.77097862650851</v>
      </c>
      <c r="S674" s="147">
        <v>132.99410290122421</v>
      </c>
      <c r="T674" s="147">
        <v>132.33814595377979</v>
      </c>
      <c r="U674" s="147">
        <v>131.80069922330691</v>
      </c>
      <c r="V674" s="147">
        <v>131.37948583357451</v>
      </c>
      <c r="W674" s="147">
        <v>131.07235671670082</v>
      </c>
      <c r="X674" s="147">
        <v>130.87728689897352</v>
      </c>
      <c r="Y674" s="147">
        <v>130.79237194328616</v>
      </c>
      <c r="Z674" s="147">
        <v>130.81582454290984</v>
      </c>
      <c r="AA674" s="147">
        <v>130.94597126152109</v>
      </c>
      <c r="AB674" s="147">
        <v>131.18124941460317</v>
      </c>
      <c r="AC674" s="147">
        <v>131.52020408752651</v>
      </c>
      <c r="AD674" s="147">
        <v>131.96148528579621</v>
      </c>
      <c r="AE674" s="147">
        <v>132.48946801144746</v>
      </c>
      <c r="AF674" s="147">
        <v>133.08875422583921</v>
      </c>
      <c r="AG674" s="147">
        <v>133.74423825403628</v>
      </c>
      <c r="AH674" s="147">
        <v>134.49875436433885</v>
      </c>
      <c r="AI674" s="147">
        <v>135.28010265545547</v>
      </c>
      <c r="AJ674" s="147">
        <v>136.07442978776035</v>
      </c>
      <c r="AK674" s="147">
        <v>136.86836165061851</v>
      </c>
      <c r="AL674" s="147">
        <v>137.65611789826741</v>
      </c>
      <c r="AM674" s="147">
        <v>138.43915393884461</v>
      </c>
      <c r="AN674" s="147">
        <v>139.21880114023475</v>
      </c>
      <c r="AO674" s="147">
        <v>139.99627184907695</v>
      </c>
      <c r="AP674" s="146">
        <v>140.77266412940969</v>
      </c>
    </row>
    <row r="675" spans="2:42" x14ac:dyDescent="0.35">
      <c r="B675" s="128"/>
      <c r="C675" s="128" t="s">
        <v>2272</v>
      </c>
      <c r="D675" s="146">
        <v>0</v>
      </c>
      <c r="E675" s="147">
        <v>0</v>
      </c>
      <c r="F675" s="147">
        <v>0</v>
      </c>
      <c r="G675" s="147">
        <v>0</v>
      </c>
      <c r="H675" s="147">
        <v>0</v>
      </c>
      <c r="I675" s="147">
        <v>322.89564999999999</v>
      </c>
      <c r="J675" s="147">
        <v>583.42003637028233</v>
      </c>
      <c r="K675" s="147">
        <v>1016.6740131110362</v>
      </c>
      <c r="L675" s="147">
        <v>1335.6692756666366</v>
      </c>
      <c r="M675" s="147">
        <v>1931.6438651291385</v>
      </c>
      <c r="N675" s="147">
        <v>2304.738794779048</v>
      </c>
      <c r="O675" s="147">
        <v>2676.2674466689828</v>
      </c>
      <c r="P675" s="147">
        <v>2763.0660883919627</v>
      </c>
      <c r="Q675" s="147">
        <v>2764.7336444672469</v>
      </c>
      <c r="R675" s="148">
        <v>2768.9663882746727</v>
      </c>
      <c r="S675" s="147">
        <v>2775.7320049661485</v>
      </c>
      <c r="T675" s="147">
        <v>2785.0007470166402</v>
      </c>
      <c r="U675" s="147">
        <v>2796.7453708836679</v>
      </c>
      <c r="V675" s="147">
        <v>2810.9410766518099</v>
      </c>
      <c r="W675" s="147">
        <v>2827.5654505675438</v>
      </c>
      <c r="X675" s="147">
        <v>2846.5984103735082</v>
      </c>
      <c r="Y675" s="147">
        <v>2868.0221533549247</v>
      </c>
      <c r="Z675" s="147">
        <v>2891.8211070144398</v>
      </c>
      <c r="AA675" s="147">
        <v>2917.9818822950583</v>
      </c>
      <c r="AB675" s="147">
        <v>2946.4932292740791</v>
      </c>
      <c r="AC675" s="147">
        <v>2977.3459952541725</v>
      </c>
      <c r="AD675" s="147">
        <v>3010.1762005149549</v>
      </c>
      <c r="AE675" s="147">
        <v>3044.6961755843531</v>
      </c>
      <c r="AF675" s="147">
        <v>3080.6205637505309</v>
      </c>
      <c r="AG675" s="147">
        <v>3117.6674558224067</v>
      </c>
      <c r="AH675" s="147">
        <v>3160.2003598314232</v>
      </c>
      <c r="AI675" s="147">
        <v>3203.35266674474</v>
      </c>
      <c r="AJ675" s="147">
        <v>3246.8634534875064</v>
      </c>
      <c r="AK675" s="147">
        <v>3290.7010932987887</v>
      </c>
      <c r="AL675" s="147">
        <v>3334.902033599702</v>
      </c>
      <c r="AM675" s="147">
        <v>3379.5005174336811</v>
      </c>
      <c r="AN675" s="147">
        <v>3424.5286722583801</v>
      </c>
      <c r="AO675" s="147">
        <v>3470.0165936575131</v>
      </c>
      <c r="AP675" s="146">
        <v>3515.9924241691961</v>
      </c>
    </row>
    <row r="676" spans="2:42" x14ac:dyDescent="0.35">
      <c r="B676" s="128"/>
      <c r="C676" s="128" t="s">
        <v>2273</v>
      </c>
      <c r="D676" s="146">
        <v>0</v>
      </c>
      <c r="E676" s="147">
        <v>0</v>
      </c>
      <c r="F676" s="147">
        <v>0</v>
      </c>
      <c r="G676" s="147">
        <v>0</v>
      </c>
      <c r="H676" s="147">
        <v>0</v>
      </c>
      <c r="I676" s="147">
        <v>132.69355000000002</v>
      </c>
      <c r="J676" s="147">
        <v>285.45414543152748</v>
      </c>
      <c r="K676" s="147">
        <v>527.96870326817896</v>
      </c>
      <c r="L676" s="147">
        <v>714.57009427412731</v>
      </c>
      <c r="M676" s="147">
        <v>901.48707974173203</v>
      </c>
      <c r="N676" s="147">
        <v>1269.2608998348128</v>
      </c>
      <c r="O676" s="147">
        <v>1485.4334772298105</v>
      </c>
      <c r="P676" s="147">
        <v>1617.0761711992079</v>
      </c>
      <c r="Q676" s="147">
        <v>1614.8259964669894</v>
      </c>
      <c r="R676" s="148">
        <v>1614.0646462900977</v>
      </c>
      <c r="S676" s="147">
        <v>1614.7698422339904</v>
      </c>
      <c r="T676" s="147">
        <v>1616.9208342048048</v>
      </c>
      <c r="U676" s="147">
        <v>1620.4983601286201</v>
      </c>
      <c r="V676" s="147">
        <v>1625.4846074440911</v>
      </c>
      <c r="W676" s="147">
        <v>1631.8631763494407</v>
      </c>
      <c r="X676" s="147">
        <v>1639.619044747119</v>
      </c>
      <c r="Y676" s="147">
        <v>1648.7385348316611</v>
      </c>
      <c r="Z676" s="147">
        <v>1659.2092812684525</v>
      </c>
      <c r="AA676" s="147">
        <v>1671.0202009131679</v>
      </c>
      <c r="AB676" s="147">
        <v>1684.1614640236894</v>
      </c>
      <c r="AC676" s="147">
        <v>1698.6244669182163</v>
      </c>
      <c r="AD676" s="147">
        <v>1714.255144743071</v>
      </c>
      <c r="AE676" s="147">
        <v>1730.8806287373088</v>
      </c>
      <c r="AF676" s="147">
        <v>1748.3296418874595</v>
      </c>
      <c r="AG676" s="147">
        <v>1766.4331984599769</v>
      </c>
      <c r="AH676" s="147">
        <v>1784.7290683836538</v>
      </c>
      <c r="AI676" s="147">
        <v>1803.3492109204349</v>
      </c>
      <c r="AJ676" s="147">
        <v>1822.1346285392742</v>
      </c>
      <c r="AK676" s="147">
        <v>1840.99571987744</v>
      </c>
      <c r="AL676" s="147">
        <v>1859.950084264643</v>
      </c>
      <c r="AM676" s="147">
        <v>1879.0139629059017</v>
      </c>
      <c r="AN676" s="147">
        <v>1898.2022909533625</v>
      </c>
      <c r="AO676" s="147">
        <v>1917.5287465204453</v>
      </c>
      <c r="AP676" s="146">
        <v>1937.0057967571595</v>
      </c>
    </row>
    <row r="677" spans="2:42" x14ac:dyDescent="0.35">
      <c r="B677" s="128"/>
      <c r="C677" s="128" t="s">
        <v>2274</v>
      </c>
      <c r="D677" s="146">
        <v>0</v>
      </c>
      <c r="E677" s="147">
        <v>0</v>
      </c>
      <c r="F677" s="147">
        <v>0</v>
      </c>
      <c r="G677" s="147">
        <v>0</v>
      </c>
      <c r="H677" s="147">
        <v>0</v>
      </c>
      <c r="I677" s="147">
        <v>2.3594999999999997</v>
      </c>
      <c r="J677" s="147">
        <v>13.397494749629997</v>
      </c>
      <c r="K677" s="147">
        <v>24.548794822110505</v>
      </c>
      <c r="L677" s="147">
        <v>42.903497139586925</v>
      </c>
      <c r="M677" s="147">
        <v>56.34442698103436</v>
      </c>
      <c r="N677" s="147">
        <v>81.33980931835508</v>
      </c>
      <c r="O677" s="147">
        <v>96.803815963008006</v>
      </c>
      <c r="P677" s="147">
        <v>112.07109930336576</v>
      </c>
      <c r="Q677" s="147">
        <v>116.02296620809182</v>
      </c>
      <c r="R677" s="148">
        <v>115.59512199715945</v>
      </c>
      <c r="S677" s="147">
        <v>115.27263805360015</v>
      </c>
      <c r="T677" s="147">
        <v>115.05365315276083</v>
      </c>
      <c r="U677" s="147">
        <v>114.93641760906836</v>
      </c>
      <c r="V677" s="147">
        <v>114.91929013697867</v>
      </c>
      <c r="W677" s="147">
        <v>115.00073484709559</v>
      </c>
      <c r="X677" s="147">
        <v>115.17931837295373</v>
      </c>
      <c r="Y677" s="147">
        <v>115.45370712413376</v>
      </c>
      <c r="Z677" s="147">
        <v>115.82266466154756</v>
      </c>
      <c r="AA677" s="147">
        <v>116.28504919089191</v>
      </c>
      <c r="AB677" s="147">
        <v>116.8398111704264</v>
      </c>
      <c r="AC677" s="147">
        <v>117.48599102938194</v>
      </c>
      <c r="AD677" s="147">
        <v>118.22010912503121</v>
      </c>
      <c r="AE677" s="147">
        <v>119.02921863779045</v>
      </c>
      <c r="AF677" s="147">
        <v>119.90051162379777</v>
      </c>
      <c r="AG677" s="147">
        <v>120.82137356720625</v>
      </c>
      <c r="AH677" s="147">
        <v>121.85718836812079</v>
      </c>
      <c r="AI677" s="147">
        <v>122.91819673403377</v>
      </c>
      <c r="AJ677" s="147">
        <v>123.99270958941366</v>
      </c>
      <c r="AK677" s="147">
        <v>125.06938905352133</v>
      </c>
      <c r="AL677" s="147">
        <v>126.14601186539798</v>
      </c>
      <c r="AM677" s="147">
        <v>127.22384816232191</v>
      </c>
      <c r="AN677" s="147">
        <v>128.30406648338965</v>
      </c>
      <c r="AO677" s="147">
        <v>129.38773777125246</v>
      </c>
      <c r="AP677" s="146">
        <v>130.47583914560747</v>
      </c>
    </row>
    <row r="678" spans="2:42" x14ac:dyDescent="0.35">
      <c r="B678" s="128"/>
      <c r="C678" s="128" t="s">
        <v>2275</v>
      </c>
      <c r="D678" s="146">
        <v>0</v>
      </c>
      <c r="E678" s="147">
        <v>0</v>
      </c>
      <c r="F678" s="147">
        <v>0</v>
      </c>
      <c r="G678" s="147">
        <v>0</v>
      </c>
      <c r="H678" s="147">
        <v>0</v>
      </c>
      <c r="I678" s="147">
        <v>124.24169999999999</v>
      </c>
      <c r="J678" s="147">
        <v>157.40535732983949</v>
      </c>
      <c r="K678" s="147">
        <v>222.15840230303129</v>
      </c>
      <c r="L678" s="147">
        <v>260.35984577313366</v>
      </c>
      <c r="M678" s="147">
        <v>287.19596277885023</v>
      </c>
      <c r="N678" s="147">
        <v>286.43671435227765</v>
      </c>
      <c r="O678" s="147">
        <v>285.94391975122977</v>
      </c>
      <c r="P678" s="147">
        <v>285.71325875061655</v>
      </c>
      <c r="Q678" s="147">
        <v>285.74068897553605</v>
      </c>
      <c r="R678" s="148">
        <v>286.02243834900821</v>
      </c>
      <c r="S678" s="147">
        <v>286.55499787260197</v>
      </c>
      <c r="T678" s="147">
        <v>287.335114729005</v>
      </c>
      <c r="U678" s="147">
        <v>288.35978569600769</v>
      </c>
      <c r="V678" s="147">
        <v>289.62625086178849</v>
      </c>
      <c r="W678" s="147">
        <v>291.13198763178457</v>
      </c>
      <c r="X678" s="147">
        <v>292.8747050178132</v>
      </c>
      <c r="Y678" s="147">
        <v>294.85233820048359</v>
      </c>
      <c r="Z678" s="147">
        <v>297.06304335629198</v>
      </c>
      <c r="AA678" s="147">
        <v>299.505192741141</v>
      </c>
      <c r="AB678" s="147">
        <v>302.17737002235395</v>
      </c>
      <c r="AC678" s="147">
        <v>305.07836585158037</v>
      </c>
      <c r="AD678" s="147">
        <v>308.09274052655769</v>
      </c>
      <c r="AE678" s="147">
        <v>311.19085733699643</v>
      </c>
      <c r="AF678" s="147">
        <v>314.34375262231526</v>
      </c>
      <c r="AG678" s="147">
        <v>317.52321698810988</v>
      </c>
      <c r="AH678" s="147">
        <v>320.42284688555401</v>
      </c>
      <c r="AI678" s="147">
        <v>323.3325417809283</v>
      </c>
      <c r="AJ678" s="147">
        <v>326.25508857185764</v>
      </c>
      <c r="AK678" s="147">
        <v>329.19303567420758</v>
      </c>
      <c r="AL678" s="147">
        <v>332.14870201162893</v>
      </c>
      <c r="AM678" s="147">
        <v>335.12418546877774</v>
      </c>
      <c r="AN678" s="147">
        <v>338.12137082905332</v>
      </c>
      <c r="AO678" s="147">
        <v>341.1419372167058</v>
      </c>
      <c r="AP678" s="146">
        <v>344.18736506221722</v>
      </c>
    </row>
    <row r="679" spans="2:42" x14ac:dyDescent="0.35">
      <c r="B679" s="128"/>
      <c r="C679" s="128" t="s">
        <v>2276</v>
      </c>
      <c r="D679" s="146">
        <v>0</v>
      </c>
      <c r="E679" s="147">
        <v>0</v>
      </c>
      <c r="F679" s="147">
        <v>0</v>
      </c>
      <c r="G679" s="147">
        <v>0</v>
      </c>
      <c r="H679" s="147">
        <v>0</v>
      </c>
      <c r="I679" s="147">
        <v>876.94398000000001</v>
      </c>
      <c r="J679" s="147">
        <v>1243.66115751349</v>
      </c>
      <c r="K679" s="147">
        <v>1459.8274562251006</v>
      </c>
      <c r="L679" s="147">
        <v>1668.1856957803795</v>
      </c>
      <c r="M679" s="147">
        <v>1653.1110171587788</v>
      </c>
      <c r="N679" s="147">
        <v>1639.6079605048869</v>
      </c>
      <c r="O679" s="147">
        <v>1627.6411664688803</v>
      </c>
      <c r="P679" s="147">
        <v>1617.1770473176323</v>
      </c>
      <c r="Q679" s="147">
        <v>1608.1837324471076</v>
      </c>
      <c r="R679" s="148">
        <v>1600.6310161107237</v>
      </c>
      <c r="S679" s="147">
        <v>1594.4903072874256</v>
      </c>
      <c r="T679" s="147">
        <v>1589.7345816161044</v>
      </c>
      <c r="U679" s="147">
        <v>1586.3383353257918</v>
      </c>
      <c r="V679" s="147">
        <v>1584.2775410937516</v>
      </c>
      <c r="W679" s="147">
        <v>1583.529605766166</v>
      </c>
      <c r="X679" s="147">
        <v>1584.0733298786415</v>
      </c>
      <c r="Y679" s="147">
        <v>1585.8888689161531</v>
      </c>
      <c r="Z679" s="147">
        <v>1588.9576962543777</v>
      </c>
      <c r="AA679" s="147">
        <v>1593.2625677266115</v>
      </c>
      <c r="AB679" s="147">
        <v>1598.7874877626359</v>
      </c>
      <c r="AC679" s="147">
        <v>1605.51767704797</v>
      </c>
      <c r="AD679" s="147">
        <v>1612.6318300934536</v>
      </c>
      <c r="AE679" s="147">
        <v>1619.9554983876694</v>
      </c>
      <c r="AF679" s="147">
        <v>1627.3206223712875</v>
      </c>
      <c r="AG679" s="147">
        <v>1634.5679935483965</v>
      </c>
      <c r="AH679" s="147">
        <v>1643.227992064287</v>
      </c>
      <c r="AI679" s="147">
        <v>1651.798677877757</v>
      </c>
      <c r="AJ679" s="147">
        <v>1660.2978922771663</v>
      </c>
      <c r="AK679" s="147">
        <v>1668.7419531586584</v>
      </c>
      <c r="AL679" s="147">
        <v>1677.1457171284376</v>
      </c>
      <c r="AM679" s="147">
        <v>1685.5226381565019</v>
      </c>
      <c r="AN679" s="147">
        <v>1693.8848229221601</v>
      </c>
      <c r="AO679" s="147">
        <v>1702.2430829852101</v>
      </c>
      <c r="AP679" s="146">
        <v>1710.6069839104591</v>
      </c>
    </row>
    <row r="680" spans="2:42" x14ac:dyDescent="0.35">
      <c r="B680" s="128"/>
      <c r="C680" s="128" t="s">
        <v>2277</v>
      </c>
      <c r="D680" s="146">
        <v>0</v>
      </c>
      <c r="E680" s="147">
        <v>0</v>
      </c>
      <c r="F680" s="147">
        <v>0</v>
      </c>
      <c r="G680" s="147">
        <v>0</v>
      </c>
      <c r="H680" s="147">
        <v>0</v>
      </c>
      <c r="I680" s="147">
        <v>405.91188</v>
      </c>
      <c r="J680" s="147">
        <v>546.93571848511419</v>
      </c>
      <c r="K680" s="147">
        <v>686.3394700072572</v>
      </c>
      <c r="L680" s="147">
        <v>960.77130239536916</v>
      </c>
      <c r="M680" s="147">
        <v>1117.604503602347</v>
      </c>
      <c r="N680" s="147">
        <v>1212.5142765407697</v>
      </c>
      <c r="O680" s="147">
        <v>1202.6349738187996</v>
      </c>
      <c r="P680" s="147">
        <v>1193.8820998691033</v>
      </c>
      <c r="Q680" s="147">
        <v>1186.2310442396611</v>
      </c>
      <c r="R680" s="148">
        <v>1179.658455268785</v>
      </c>
      <c r="S680" s="147">
        <v>1174.1422017753721</v>
      </c>
      <c r="T680" s="147">
        <v>1169.6613363175957</v>
      </c>
      <c r="U680" s="147">
        <v>1166.1960599662559</v>
      </c>
      <c r="V680" s="147">
        <v>1163.7276885410697</v>
      </c>
      <c r="W680" s="147">
        <v>1162.2386202601415</v>
      </c>
      <c r="X680" s="147">
        <v>1161.7123047547625</v>
      </c>
      <c r="Y680" s="147">
        <v>1162.1332134035201</v>
      </c>
      <c r="Z680" s="147">
        <v>1163.486810941461</v>
      </c>
      <c r="AA680" s="147">
        <v>1165.759528301772</v>
      </c>
      <c r="AB680" s="147">
        <v>1168.9387366490625</v>
      </c>
      <c r="AC680" s="147">
        <v>1173.0127225649485</v>
      </c>
      <c r="AD680" s="147">
        <v>1177.5967981428787</v>
      </c>
      <c r="AE680" s="147">
        <v>1182.5567283924836</v>
      </c>
      <c r="AF680" s="147">
        <v>1187.7621871039921</v>
      </c>
      <c r="AG680" s="147">
        <v>1193.0871493650827</v>
      </c>
      <c r="AH680" s="147">
        <v>1199.5134298030548</v>
      </c>
      <c r="AI680" s="147">
        <v>1205.8605227000412</v>
      </c>
      <c r="AJ680" s="147">
        <v>1212.1426473695719</v>
      </c>
      <c r="AK680" s="147">
        <v>1218.3728588067438</v>
      </c>
      <c r="AL680" s="147">
        <v>1224.5630958118472</v>
      </c>
      <c r="AM680" s="147">
        <v>1230.7242264791764</v>
      </c>
      <c r="AN680" s="147">
        <v>1236.8660911587808</v>
      </c>
      <c r="AO680" s="147">
        <v>1242.9975429939868</v>
      </c>
      <c r="AP680" s="146">
        <v>1249.1264861327718</v>
      </c>
    </row>
    <row r="681" spans="2:42" x14ac:dyDescent="0.35">
      <c r="B681" s="128"/>
      <c r="C681" s="128" t="s">
        <v>2278</v>
      </c>
      <c r="D681" s="146">
        <v>0</v>
      </c>
      <c r="E681" s="147">
        <v>0</v>
      </c>
      <c r="F681" s="147">
        <v>0</v>
      </c>
      <c r="G681" s="147">
        <v>0</v>
      </c>
      <c r="H681" s="147">
        <v>0</v>
      </c>
      <c r="I681" s="147">
        <v>370.57866999999999</v>
      </c>
      <c r="J681" s="147">
        <v>441.15257882992051</v>
      </c>
      <c r="K681" s="147">
        <v>510.32292980948068</v>
      </c>
      <c r="L681" s="147">
        <v>535.19100478665848</v>
      </c>
      <c r="M681" s="147">
        <v>531.21240721283243</v>
      </c>
      <c r="N681" s="147">
        <v>527.73231076342256</v>
      </c>
      <c r="O681" s="147">
        <v>524.74018535551329</v>
      </c>
      <c r="P681" s="147">
        <v>522.22605289063381</v>
      </c>
      <c r="Q681" s="147">
        <v>520.18047066436952</v>
      </c>
      <c r="R681" s="148">
        <v>518.59451546062201</v>
      </c>
      <c r="S681" s="147">
        <v>517.45976830714699</v>
      </c>
      <c r="T681" s="147">
        <v>516.76829986989731</v>
      </c>
      <c r="U681" s="147">
        <v>516.51265646455147</v>
      </c>
      <c r="V681" s="147">
        <v>516.68584666444065</v>
      </c>
      <c r="W681" s="147">
        <v>517.28132848488383</v>
      </c>
      <c r="X681" s="147">
        <v>518.29299712471322</v>
      </c>
      <c r="Y681" s="147">
        <v>519.71517324651393</v>
      </c>
      <c r="Z681" s="147">
        <v>521.54259177781887</v>
      </c>
      <c r="AA681" s="147">
        <v>523.77039121619453</v>
      </c>
      <c r="AB681" s="147">
        <v>526.39410342181543</v>
      </c>
      <c r="AC681" s="147">
        <v>529.40964388177304</v>
      </c>
      <c r="AD681" s="147">
        <v>532.52074032309019</v>
      </c>
      <c r="AE681" s="147">
        <v>535.67272027928925</v>
      </c>
      <c r="AF681" s="147">
        <v>538.81291540486029</v>
      </c>
      <c r="AG681" s="147">
        <v>541.92445566287597</v>
      </c>
      <c r="AH681" s="147">
        <v>546.2673395028113</v>
      </c>
      <c r="AI681" s="147">
        <v>550.59068387830632</v>
      </c>
      <c r="AJ681" s="147">
        <v>554.90082875453186</v>
      </c>
      <c r="AK681" s="147">
        <v>559.20362811472205</v>
      </c>
      <c r="AL681" s="147">
        <v>563.50446972409634</v>
      </c>
      <c r="AM681" s="147">
        <v>567.80829380363559</v>
      </c>
      <c r="AN681" s="147">
        <v>572.11961065770549</v>
      </c>
      <c r="AO681" s="147">
        <v>576.44251729748987</v>
      </c>
      <c r="AP681" s="146">
        <v>580.78071310026075</v>
      </c>
    </row>
    <row r="682" spans="2:42" x14ac:dyDescent="0.35">
      <c r="B682" s="128"/>
      <c r="C682" s="128" t="s">
        <v>2279</v>
      </c>
      <c r="D682" s="146">
        <v>0</v>
      </c>
      <c r="E682" s="147">
        <v>0</v>
      </c>
      <c r="F682" s="147">
        <v>0</v>
      </c>
      <c r="G682" s="147">
        <v>0</v>
      </c>
      <c r="H682" s="147">
        <v>0</v>
      </c>
      <c r="I682" s="147">
        <v>4.8988499999999995</v>
      </c>
      <c r="J682" s="147">
        <v>50.575499489866637</v>
      </c>
      <c r="K682" s="147">
        <v>96.581057981514547</v>
      </c>
      <c r="L682" s="147">
        <v>171.19283861587704</v>
      </c>
      <c r="M682" s="147">
        <v>226.29416404140221</v>
      </c>
      <c r="N682" s="147">
        <v>327.76756025092845</v>
      </c>
      <c r="O682" s="147">
        <v>390.73008026128832</v>
      </c>
      <c r="P682" s="147">
        <v>452.66416757146021</v>
      </c>
      <c r="Q682" s="147">
        <v>474.88054889947534</v>
      </c>
      <c r="R682" s="148">
        <v>472.16949599088423</v>
      </c>
      <c r="S682" s="147">
        <v>469.8914732355949</v>
      </c>
      <c r="T682" s="147">
        <v>468.03794808161564</v>
      </c>
      <c r="U682" s="147">
        <v>466.60085844123319</v>
      </c>
      <c r="V682" s="147">
        <v>465.57259890142979</v>
      </c>
      <c r="W682" s="147">
        <v>464.94600751258417</v>
      </c>
      <c r="X682" s="147">
        <v>464.7143531358966</v>
      </c>
      <c r="Y682" s="147">
        <v>464.87132333072702</v>
      </c>
      <c r="Z682" s="147">
        <v>465.4110127637573</v>
      </c>
      <c r="AA682" s="147">
        <v>466.32791212259087</v>
      </c>
      <c r="AB682" s="147">
        <v>467.61689751706928</v>
      </c>
      <c r="AC682" s="147">
        <v>469.27322035224068</v>
      </c>
      <c r="AD682" s="147">
        <v>471.28708313911358</v>
      </c>
      <c r="AE682" s="147">
        <v>473.6040558019659</v>
      </c>
      <c r="AF682" s="147">
        <v>476.17044410454497</v>
      </c>
      <c r="AG682" s="147">
        <v>478.93351729569497</v>
      </c>
      <c r="AH682" s="147">
        <v>483.37664182395054</v>
      </c>
      <c r="AI682" s="147">
        <v>487.91408475886908</v>
      </c>
      <c r="AJ682" s="147">
        <v>492.4985942272113</v>
      </c>
      <c r="AK682" s="147">
        <v>497.08451667199716</v>
      </c>
      <c r="AL682" s="147">
        <v>501.65827976424623</v>
      </c>
      <c r="AM682" s="147">
        <v>506.22619863966645</v>
      </c>
      <c r="AN682" s="147">
        <v>510.79414548039034</v>
      </c>
      <c r="AO682" s="147">
        <v>515.36756790933873</v>
      </c>
      <c r="AP682" s="146">
        <v>519.95150638779546</v>
      </c>
    </row>
    <row r="683" spans="2:42" x14ac:dyDescent="0.35">
      <c r="B683" s="128"/>
      <c r="C683" s="128" t="s">
        <v>2280</v>
      </c>
      <c r="D683" s="146">
        <v>0</v>
      </c>
      <c r="E683" s="147">
        <v>0</v>
      </c>
      <c r="F683" s="147">
        <v>0</v>
      </c>
      <c r="G683" s="147">
        <v>0</v>
      </c>
      <c r="H683" s="147">
        <v>0</v>
      </c>
      <c r="I683" s="147">
        <v>110.26894999999999</v>
      </c>
      <c r="J683" s="147">
        <v>213.3549372848988</v>
      </c>
      <c r="K683" s="147">
        <v>380.65832914522247</v>
      </c>
      <c r="L683" s="147">
        <v>505.59385527041866</v>
      </c>
      <c r="M683" s="147">
        <v>735.30130139182972</v>
      </c>
      <c r="N683" s="147">
        <v>879.82401322024702</v>
      </c>
      <c r="O683" s="147">
        <v>1022.8974612020108</v>
      </c>
      <c r="P683" s="147">
        <v>1079.9097261350764</v>
      </c>
      <c r="Q683" s="147">
        <v>1076.9670054557289</v>
      </c>
      <c r="R683" s="148">
        <v>1075.0090622226899</v>
      </c>
      <c r="S683" s="147">
        <v>1074.0195773718631</v>
      </c>
      <c r="T683" s="147">
        <v>1073.9832609144139</v>
      </c>
      <c r="U683" s="147">
        <v>1074.8858236773608</v>
      </c>
      <c r="V683" s="147">
        <v>1076.7139502810135</v>
      </c>
      <c r="W683" s="147">
        <v>1079.4552733124037</v>
      </c>
      <c r="X683" s="147">
        <v>1083.0983486554367</v>
      </c>
      <c r="Y683" s="147">
        <v>1087.6326319400309</v>
      </c>
      <c r="Z683" s="147">
        <v>1093.0484560739874</v>
      </c>
      <c r="AA683" s="147">
        <v>1099.3370098227626</v>
      </c>
      <c r="AB683" s="147">
        <v>1106.4903174036879</v>
      </c>
      <c r="AC683" s="147">
        <v>1114.5012190625196</v>
      </c>
      <c r="AD683" s="147">
        <v>1123.2414763935813</v>
      </c>
      <c r="AE683" s="147">
        <v>1132.5933982047527</v>
      </c>
      <c r="AF683" s="147">
        <v>1142.4407862104383</v>
      </c>
      <c r="AG683" s="147">
        <v>1152.6693964598953</v>
      </c>
      <c r="AH683" s="147">
        <v>1161.7418010075496</v>
      </c>
      <c r="AI683" s="147">
        <v>1170.9721892500841</v>
      </c>
      <c r="AJ683" s="147">
        <v>1180.2530089381428</v>
      </c>
      <c r="AK683" s="147">
        <v>1189.5463935654805</v>
      </c>
      <c r="AL683" s="147">
        <v>1198.8624220535576</v>
      </c>
      <c r="AM683" s="147">
        <v>1208.2102593728234</v>
      </c>
      <c r="AN683" s="147">
        <v>1217.5981911293425</v>
      </c>
      <c r="AO683" s="147">
        <v>1227.0336560989408</v>
      </c>
      <c r="AP683" s="146">
        <v>1236.5232767892701</v>
      </c>
    </row>
    <row r="684" spans="2:42" x14ac:dyDescent="0.35">
      <c r="B684" s="128"/>
      <c r="C684" s="128" t="s">
        <v>2281</v>
      </c>
      <c r="D684" s="146">
        <v>0</v>
      </c>
      <c r="E684" s="147">
        <v>0</v>
      </c>
      <c r="F684" s="147">
        <v>0</v>
      </c>
      <c r="G684" s="147">
        <v>0</v>
      </c>
      <c r="H684" s="147">
        <v>0</v>
      </c>
      <c r="I684" s="147">
        <v>0</v>
      </c>
      <c r="J684" s="147">
        <v>97.296181616887807</v>
      </c>
      <c r="K684" s="147">
        <v>195.88275374046196</v>
      </c>
      <c r="L684" s="147">
        <v>354.26480075668974</v>
      </c>
      <c r="M684" s="147">
        <v>473.76794744336667</v>
      </c>
      <c r="N684" s="147">
        <v>691.84990256500225</v>
      </c>
      <c r="O684" s="147">
        <v>830.0879796652024</v>
      </c>
      <c r="P684" s="147">
        <v>966.93005890159873</v>
      </c>
      <c r="Q684" s="147">
        <v>1033.065160321336</v>
      </c>
      <c r="R684" s="148">
        <v>1029.9853041461233</v>
      </c>
      <c r="S684" s="147">
        <v>1027.8480511134219</v>
      </c>
      <c r="T684" s="147">
        <v>1026.63752835337</v>
      </c>
      <c r="U684" s="147">
        <v>1026.3388512710571</v>
      </c>
      <c r="V684" s="147">
        <v>1026.9380962431603</v>
      </c>
      <c r="W684" s="147">
        <v>1028.4222745047966</v>
      </c>
      <c r="X684" s="147">
        <v>1030.7793071871861</v>
      </c>
      <c r="Y684" s="147">
        <v>1033.9980014682537</v>
      </c>
      <c r="Z684" s="147">
        <v>1038.0680277997699</v>
      </c>
      <c r="AA684" s="147">
        <v>1042.9798981760596</v>
      </c>
      <c r="AB684" s="147">
        <v>1048.7249454106823</v>
      </c>
      <c r="AC684" s="147">
        <v>1055.2953033888075</v>
      </c>
      <c r="AD684" s="147">
        <v>1062.6838882642985</v>
      </c>
      <c r="AE684" s="147">
        <v>1070.7768426867974</v>
      </c>
      <c r="AF684" s="147">
        <v>1079.461243532277</v>
      </c>
      <c r="AG684" s="147">
        <v>1088.6255938504689</v>
      </c>
      <c r="AH684" s="147">
        <v>1098.5297253871652</v>
      </c>
      <c r="AI684" s="147">
        <v>1108.6977686575335</v>
      </c>
      <c r="AJ684" s="147">
        <v>1119.0253346386774</v>
      </c>
      <c r="AK684" s="147">
        <v>1129.4109185075604</v>
      </c>
      <c r="AL684" s="147">
        <v>1139.8104932309382</v>
      </c>
      <c r="AM684" s="147">
        <v>1150.2353894236721</v>
      </c>
      <c r="AN684" s="147">
        <v>1160.6960427497559</v>
      </c>
      <c r="AO684" s="147">
        <v>1171.202028895538</v>
      </c>
      <c r="AP684" s="146">
        <v>1181.7620965322394</v>
      </c>
    </row>
    <row r="685" spans="2:42" x14ac:dyDescent="0.35">
      <c r="B685" s="128"/>
      <c r="C685" s="128" t="s">
        <v>2282</v>
      </c>
      <c r="D685" s="146">
        <v>0</v>
      </c>
      <c r="E685" s="147">
        <v>0</v>
      </c>
      <c r="F685" s="147">
        <v>0</v>
      </c>
      <c r="G685" s="147">
        <v>0</v>
      </c>
      <c r="H685" s="147">
        <v>0</v>
      </c>
      <c r="I685" s="147">
        <v>137.34412357343689</v>
      </c>
      <c r="J685" s="147">
        <v>135.58523125833119</v>
      </c>
      <c r="K685" s="147">
        <v>133.96181274534084</v>
      </c>
      <c r="L685" s="147">
        <v>132.47044877782915</v>
      </c>
      <c r="M685" s="147">
        <v>131.10787834419017</v>
      </c>
      <c r="N685" s="147">
        <v>129.87099360476739</v>
      </c>
      <c r="O685" s="147">
        <v>128.75683501979856</v>
      </c>
      <c r="P685" s="147">
        <v>127.76258667136655</v>
      </c>
      <c r="Q685" s="147">
        <v>126.88557177260013</v>
      </c>
      <c r="R685" s="148">
        <v>126.12324835762203</v>
      </c>
      <c r="S685" s="147">
        <v>125.4732051459883</v>
      </c>
      <c r="T685" s="147">
        <v>124.93315757559895</v>
      </c>
      <c r="U685" s="147">
        <v>124.5009439982872</v>
      </c>
      <c r="V685" s="147">
        <v>124.17452203251587</v>
      </c>
      <c r="W685" s="147">
        <v>123.95196506782091</v>
      </c>
      <c r="X685" s="147">
        <v>123.83145891584583</v>
      </c>
      <c r="Y685" s="147">
        <v>123.81129860300902</v>
      </c>
      <c r="Z685" s="147">
        <v>123.88988530003522</v>
      </c>
      <c r="AA685" s="147">
        <v>124.06572338376645</v>
      </c>
      <c r="AB685" s="147">
        <v>124.33741762684382</v>
      </c>
      <c r="AC685" s="147">
        <v>124.70367051102249</v>
      </c>
      <c r="AD685" s="147">
        <v>125.0548500888048</v>
      </c>
      <c r="AE685" s="147">
        <v>125.39286171721031</v>
      </c>
      <c r="AF685" s="147">
        <v>125.71946332323778</v>
      </c>
      <c r="AG685" s="147">
        <v>126.03627181896508</v>
      </c>
      <c r="AH685" s="147">
        <v>126.34678313422815</v>
      </c>
      <c r="AI685" s="147">
        <v>126.6503147594383</v>
      </c>
      <c r="AJ685" s="147">
        <v>126.94809768645804</v>
      </c>
      <c r="AK685" s="147">
        <v>127.24124426945151</v>
      </c>
      <c r="AL685" s="147">
        <v>127.53075308954587</v>
      </c>
      <c r="AM685" s="147">
        <v>127.81751354642387</v>
      </c>
      <c r="AN685" s="147">
        <v>128.10231018804933</v>
      </c>
      <c r="AO685" s="147">
        <v>128.38582678920969</v>
      </c>
      <c r="AP685" s="146">
        <v>128.66865018906563</v>
      </c>
    </row>
    <row r="686" spans="2:42" x14ac:dyDescent="0.35">
      <c r="B686" s="128"/>
      <c r="C686" s="128" t="s">
        <v>2283</v>
      </c>
      <c r="D686" s="146">
        <v>0</v>
      </c>
      <c r="E686" s="147">
        <v>0</v>
      </c>
      <c r="F686" s="147">
        <v>0</v>
      </c>
      <c r="G686" s="147">
        <v>0</v>
      </c>
      <c r="H686" s="147">
        <v>0</v>
      </c>
      <c r="I686" s="147">
        <v>361.61862000000002</v>
      </c>
      <c r="J686" s="147">
        <v>518.08528021670315</v>
      </c>
      <c r="K686" s="147">
        <v>612.67192968551137</v>
      </c>
      <c r="L686" s="147">
        <v>705.30951565814928</v>
      </c>
      <c r="M686" s="147">
        <v>718.72425425380516</v>
      </c>
      <c r="N686" s="147">
        <v>713.53056098610875</v>
      </c>
      <c r="O686" s="147">
        <v>709.00147918962989</v>
      </c>
      <c r="P686" s="147">
        <v>705.12303723471825</v>
      </c>
      <c r="Q686" s="147">
        <v>701.88199825549293</v>
      </c>
      <c r="R686" s="148">
        <v>699.26583810066677</v>
      </c>
      <c r="S686" s="147">
        <v>697.26272419519921</v>
      </c>
      <c r="T686" s="147">
        <v>695.8614952817054</v>
      </c>
      <c r="U686" s="147">
        <v>695.05164201173784</v>
      </c>
      <c r="V686" s="147">
        <v>694.82328835820158</v>
      </c>
      <c r="W686" s="147">
        <v>695.1671738212583</v>
      </c>
      <c r="X686" s="147">
        <v>696.0746364011477</v>
      </c>
      <c r="Y686" s="147">
        <v>697.53759631237176</v>
      </c>
      <c r="Z686" s="147">
        <v>699.54854041467797</v>
      </c>
      <c r="AA686" s="147">
        <v>702.10050733723654</v>
      </c>
      <c r="AB686" s="147">
        <v>705.18707327331731</v>
      </c>
      <c r="AC686" s="147">
        <v>708.80233842366977</v>
      </c>
      <c r="AD686" s="147">
        <v>712.60784428607701</v>
      </c>
      <c r="AE686" s="147">
        <v>716.52775203067995</v>
      </c>
      <c r="AF686" s="147">
        <v>720.48878237795725</v>
      </c>
      <c r="AG686" s="147">
        <v>724.42038482706596</v>
      </c>
      <c r="AH686" s="147">
        <v>728.62723372983385</v>
      </c>
      <c r="AI686" s="147">
        <v>732.80419998424873</v>
      </c>
      <c r="AJ686" s="147">
        <v>736.95876271650616</v>
      </c>
      <c r="AK686" s="147">
        <v>741.09775234163055</v>
      </c>
      <c r="AL686" s="147">
        <v>745.22737665285194</v>
      </c>
      <c r="AM686" s="147">
        <v>749.35324544485263</v>
      </c>
      <c r="AN686" s="147">
        <v>753.4803937301615</v>
      </c>
      <c r="AO686" s="147">
        <v>757.6133036052338</v>
      </c>
      <c r="AP686" s="146">
        <v>761.75592482012155</v>
      </c>
    </row>
    <row r="687" spans="2:42" x14ac:dyDescent="0.35">
      <c r="B687" s="128"/>
      <c r="C687" s="128" t="s">
        <v>2284</v>
      </c>
      <c r="D687" s="146">
        <v>0</v>
      </c>
      <c r="E687" s="147">
        <v>0</v>
      </c>
      <c r="F687" s="147">
        <v>0</v>
      </c>
      <c r="G687" s="147">
        <v>0</v>
      </c>
      <c r="H687" s="147">
        <v>0</v>
      </c>
      <c r="I687" s="147">
        <v>343.41053999999997</v>
      </c>
      <c r="J687" s="147">
        <v>483.95309661107029</v>
      </c>
      <c r="K687" s="147">
        <v>565.21761573490096</v>
      </c>
      <c r="L687" s="147">
        <v>634.11335695346486</v>
      </c>
      <c r="M687" s="147">
        <v>627.18267781746272</v>
      </c>
      <c r="N687" s="147">
        <v>620.85972553886359</v>
      </c>
      <c r="O687" s="147">
        <v>615.12991953755056</v>
      </c>
      <c r="P687" s="147">
        <v>609.97937774163029</v>
      </c>
      <c r="Q687" s="147">
        <v>605.39489459885851</v>
      </c>
      <c r="R687" s="148">
        <v>601.36391996934856</v>
      </c>
      <c r="S687" s="147">
        <v>597.87453886898288</v>
      </c>
      <c r="T687" s="147">
        <v>594.9154520341051</v>
      </c>
      <c r="U687" s="147">
        <v>592.47595727918031</v>
      </c>
      <c r="V687" s="147">
        <v>590.54593162018546</v>
      </c>
      <c r="W687" s="147">
        <v>589.11581413752651</v>
      </c>
      <c r="X687" s="147">
        <v>588.17658955327602</v>
      </c>
      <c r="Y687" s="147">
        <v>587.71977249848851</v>
      </c>
      <c r="Z687" s="147">
        <v>587.73739244727369</v>
      </c>
      <c r="AA687" s="147">
        <v>588.22197929521019</v>
      </c>
      <c r="AB687" s="147">
        <v>589.16654956053617</v>
      </c>
      <c r="AC687" s="147">
        <v>590.56459318739405</v>
      </c>
      <c r="AD687" s="147">
        <v>592.09376174962074</v>
      </c>
      <c r="AE687" s="147">
        <v>593.68743019738986</v>
      </c>
      <c r="AF687" s="147">
        <v>595.28168924528904</v>
      </c>
      <c r="AG687" s="147">
        <v>596.82340400854787</v>
      </c>
      <c r="AH687" s="147">
        <v>598.32963953681201</v>
      </c>
      <c r="AI687" s="147">
        <v>599.79764670482587</v>
      </c>
      <c r="AJ687" s="147">
        <v>601.23371897792674</v>
      </c>
      <c r="AK687" s="147">
        <v>602.64356794162222</v>
      </c>
      <c r="AL687" s="147">
        <v>604.03234742378515</v>
      </c>
      <c r="AM687" s="147">
        <v>605.40467627820499</v>
      </c>
      <c r="AN687" s="147">
        <v>606.7646598846145</v>
      </c>
      <c r="AO687" s="147">
        <v>608.1159104177699</v>
      </c>
      <c r="AP687" s="146">
        <v>609.46156593574631</v>
      </c>
    </row>
    <row r="688" spans="2:42" x14ac:dyDescent="0.35">
      <c r="B688" s="128"/>
      <c r="C688" s="128" t="s">
        <v>2285</v>
      </c>
      <c r="D688" s="146">
        <v>0</v>
      </c>
      <c r="E688" s="147">
        <v>0</v>
      </c>
      <c r="F688" s="147">
        <v>0</v>
      </c>
      <c r="G688" s="147">
        <v>0</v>
      </c>
      <c r="H688" s="147">
        <v>0</v>
      </c>
      <c r="I688" s="147">
        <v>700.94111999999996</v>
      </c>
      <c r="J688" s="147">
        <v>976.46608478947087</v>
      </c>
      <c r="K688" s="147">
        <v>1131.3855662917458</v>
      </c>
      <c r="L688" s="147">
        <v>1209.4676020258407</v>
      </c>
      <c r="M688" s="147">
        <v>1197.7419806630196</v>
      </c>
      <c r="N688" s="147">
        <v>1187.1605645167192</v>
      </c>
      <c r="O688" s="147">
        <v>1177.6969776737606</v>
      </c>
      <c r="P688" s="147">
        <v>1169.3261433247469</v>
      </c>
      <c r="Q688" s="147">
        <v>1162.0242434548929</v>
      </c>
      <c r="R688" s="148">
        <v>1155.7686801651041</v>
      </c>
      <c r="S688" s="147">
        <v>1150.5380385670244</v>
      </c>
      <c r="T688" s="147">
        <v>1146.3120511979096</v>
      </c>
      <c r="U688" s="147">
        <v>1143.0715639032344</v>
      </c>
      <c r="V688" s="147">
        <v>1140.7985031369274</v>
      </c>
      <c r="W688" s="147">
        <v>1139.4758446310259</v>
      </c>
      <c r="X688" s="147">
        <v>1139.0875833884061</v>
      </c>
      <c r="Y688" s="147">
        <v>1139.6187049539949</v>
      </c>
      <c r="Z688" s="147">
        <v>1141.0551579216085</v>
      </c>
      <c r="AA688" s="147">
        <v>1143.3838276351928</v>
      </c>
      <c r="AB688" s="147">
        <v>1146.5925110448507</v>
      </c>
      <c r="AC688" s="147">
        <v>1150.6698926795682</v>
      </c>
      <c r="AD688" s="147">
        <v>1154.9599180368862</v>
      </c>
      <c r="AE688" s="147">
        <v>1159.3373724476094</v>
      </c>
      <c r="AF688" s="147">
        <v>1163.6820732526849</v>
      </c>
      <c r="AG688" s="147">
        <v>1167.9363708507713</v>
      </c>
      <c r="AH688" s="147">
        <v>1174.0381589662049</v>
      </c>
      <c r="AI688" s="147">
        <v>1180.0630701935675</v>
      </c>
      <c r="AJ688" s="147">
        <v>1186.0246868395066</v>
      </c>
      <c r="AK688" s="147">
        <v>1191.9354647481582</v>
      </c>
      <c r="AL688" s="147">
        <v>1197.8067797277849</v>
      </c>
      <c r="AM688" s="147">
        <v>1203.6489714284708</v>
      </c>
      <c r="AN688" s="147">
        <v>1209.4713847750413</v>
      </c>
      <c r="AO688" s="147">
        <v>1215.2824090546317</v>
      </c>
      <c r="AP688" s="146">
        <v>1221.089514753714</v>
      </c>
    </row>
    <row r="689" spans="2:42" x14ac:dyDescent="0.35">
      <c r="B689" s="128"/>
      <c r="C689" s="128" t="s">
        <v>2286</v>
      </c>
      <c r="D689" s="146">
        <v>0</v>
      </c>
      <c r="E689" s="147">
        <v>0</v>
      </c>
      <c r="F689" s="147">
        <v>0</v>
      </c>
      <c r="G689" s="147">
        <v>0</v>
      </c>
      <c r="H689" s="147">
        <v>0</v>
      </c>
      <c r="I689" s="147">
        <v>584.65098999999998</v>
      </c>
      <c r="J689" s="147">
        <v>689.10840289815326</v>
      </c>
      <c r="K689" s="147">
        <v>791.33330856105181</v>
      </c>
      <c r="L689" s="147">
        <v>795.17286612336966</v>
      </c>
      <c r="M689" s="147">
        <v>789.34893064225162</v>
      </c>
      <c r="N689" s="147">
        <v>784.26438687127552</v>
      </c>
      <c r="O689" s="147">
        <v>779.90367770954197</v>
      </c>
      <c r="P689" s="147">
        <v>776.25206385690069</v>
      </c>
      <c r="Q689" s="147">
        <v>773.29559926888987</v>
      </c>
      <c r="R689" s="148">
        <v>771.02110762550581</v>
      </c>
      <c r="S689" s="147">
        <v>769.41615977921481</v>
      </c>
      <c r="T689" s="147">
        <v>768.46905214894434</v>
      </c>
      <c r="U689" s="147">
        <v>768.16878602805866</v>
      </c>
      <c r="V689" s="147">
        <v>768.50504777555193</v>
      </c>
      <c r="W689" s="147">
        <v>769.46818986087453</v>
      </c>
      <c r="X689" s="147">
        <v>771.04921273395053</v>
      </c>
      <c r="Y689" s="147">
        <v>773.23974749304193</v>
      </c>
      <c r="Z689" s="147">
        <v>776.03203932418228</v>
      </c>
      <c r="AA689" s="147">
        <v>779.41893168692081</v>
      </c>
      <c r="AB689" s="147">
        <v>783.39385122210695</v>
      </c>
      <c r="AC689" s="147">
        <v>787.9507933584033</v>
      </c>
      <c r="AD689" s="147">
        <v>792.6227420240773</v>
      </c>
      <c r="AE689" s="147">
        <v>797.32924684673355</v>
      </c>
      <c r="AF689" s="147">
        <v>801.99291828838875</v>
      </c>
      <c r="AG689" s="147">
        <v>806.61522836125232</v>
      </c>
      <c r="AH689" s="147">
        <v>813.07140187183609</v>
      </c>
      <c r="AI689" s="147">
        <v>819.49957691496184</v>
      </c>
      <c r="AJ689" s="147">
        <v>825.90909424533606</v>
      </c>
      <c r="AK689" s="147">
        <v>832.30857542743684</v>
      </c>
      <c r="AL689" s="147">
        <v>838.70595202880634</v>
      </c>
      <c r="AM689" s="147">
        <v>845.10849320013619</v>
      </c>
      <c r="AN689" s="147">
        <v>851.52283170720659</v>
      </c>
      <c r="AO689" s="147">
        <v>857.95498847672991</v>
      </c>
      <c r="AP689" s="146">
        <v>864.41039571527506</v>
      </c>
    </row>
    <row r="690" spans="2:42" x14ac:dyDescent="0.35">
      <c r="B690" s="128"/>
      <c r="C690" s="128" t="s">
        <v>2287</v>
      </c>
      <c r="D690" s="146">
        <v>0</v>
      </c>
      <c r="E690" s="147">
        <v>0</v>
      </c>
      <c r="F690" s="147">
        <v>0</v>
      </c>
      <c r="G690" s="147">
        <v>0</v>
      </c>
      <c r="H690" s="147">
        <v>0</v>
      </c>
      <c r="I690" s="147">
        <v>20.245500000000003</v>
      </c>
      <c r="J690" s="147">
        <v>75.970644852671654</v>
      </c>
      <c r="K690" s="147">
        <v>132.31742643517566</v>
      </c>
      <c r="L690" s="147">
        <v>226.78307157838285</v>
      </c>
      <c r="M690" s="147">
        <v>294.83715801158769</v>
      </c>
      <c r="N690" s="147">
        <v>423.07817470195153</v>
      </c>
      <c r="O690" s="147">
        <v>501.56688909306291</v>
      </c>
      <c r="P690" s="147">
        <v>579.16544629902353</v>
      </c>
      <c r="Q690" s="147">
        <v>587.68444303047738</v>
      </c>
      <c r="R690" s="148">
        <v>586.14134566384337</v>
      </c>
      <c r="S690" s="147">
        <v>585.1315499257139</v>
      </c>
      <c r="T690" s="147">
        <v>584.64623676681333</v>
      </c>
      <c r="U690" s="147">
        <v>584.67714389257173</v>
      </c>
      <c r="V690" s="147">
        <v>585.21655047909962</v>
      </c>
      <c r="W690" s="147">
        <v>586.25726255822349</v>
      </c>
      <c r="X690" s="147">
        <v>587.7925990494814</v>
      </c>
      <c r="Y690" s="147">
        <v>589.81637841783686</v>
      </c>
      <c r="Z690" s="147">
        <v>592.32290593670359</v>
      </c>
      <c r="AA690" s="147">
        <v>595.30696153666622</v>
      </c>
      <c r="AB690" s="147">
        <v>598.76378822106108</v>
      </c>
      <c r="AC690" s="147">
        <v>602.68908103032311</v>
      </c>
      <c r="AD690" s="147">
        <v>607.05659993245899</v>
      </c>
      <c r="AE690" s="147">
        <v>611.80165774352656</v>
      </c>
      <c r="AF690" s="147">
        <v>616.86020342360314</v>
      </c>
      <c r="AG690" s="147">
        <v>622.16909302407987</v>
      </c>
      <c r="AH690" s="147">
        <v>627.87748156091152</v>
      </c>
      <c r="AI690" s="147">
        <v>633.71413212029188</v>
      </c>
      <c r="AJ690" s="147">
        <v>639.62016893560497</v>
      </c>
      <c r="AK690" s="147">
        <v>645.53840791229857</v>
      </c>
      <c r="AL690" s="147">
        <v>651.46711855173305</v>
      </c>
      <c r="AM690" s="147">
        <v>657.41255430600938</v>
      </c>
      <c r="AN690" s="147">
        <v>663.38046670750828</v>
      </c>
      <c r="AO690" s="147">
        <v>669.37612483847727</v>
      </c>
      <c r="AP690" s="146">
        <v>675.40433367314949</v>
      </c>
    </row>
    <row r="691" spans="2:42" x14ac:dyDescent="0.35">
      <c r="B691" s="128"/>
      <c r="C691" s="128" t="s">
        <v>2288</v>
      </c>
      <c r="D691" s="146">
        <v>0</v>
      </c>
      <c r="E691" s="147">
        <v>0</v>
      </c>
      <c r="F691" s="147">
        <v>0</v>
      </c>
      <c r="G691" s="147">
        <v>0</v>
      </c>
      <c r="H691" s="147">
        <v>0</v>
      </c>
      <c r="I691" s="147">
        <v>55.354199999999999</v>
      </c>
      <c r="J691" s="147">
        <v>148.4018687260826</v>
      </c>
      <c r="K691" s="147">
        <v>289.97089184982042</v>
      </c>
      <c r="L691" s="147">
        <v>401.49017625495611</v>
      </c>
      <c r="M691" s="147">
        <v>512.09013078748717</v>
      </c>
      <c r="N691" s="147">
        <v>724.82298511067495</v>
      </c>
      <c r="O691" s="147">
        <v>850.05275090406155</v>
      </c>
      <c r="P691" s="147">
        <v>960.11551676010447</v>
      </c>
      <c r="Q691" s="147">
        <v>953.05156112850966</v>
      </c>
      <c r="R691" s="148">
        <v>946.87412040834477</v>
      </c>
      <c r="S691" s="147">
        <v>941.56442706721134</v>
      </c>
      <c r="T691" s="147">
        <v>937.10469547314869</v>
      </c>
      <c r="U691" s="147">
        <v>933.47809235206</v>
      </c>
      <c r="V691" s="147">
        <v>930.66870846347081</v>
      </c>
      <c r="W691" s="147">
        <v>928.66153145302621</v>
      </c>
      <c r="X691" s="147">
        <v>927.44241984171208</v>
      </c>
      <c r="Y691" s="147">
        <v>926.99807811331561</v>
      </c>
      <c r="Z691" s="147">
        <v>927.31603286312156</v>
      </c>
      <c r="AA691" s="147">
        <v>928.38460997225252</v>
      </c>
      <c r="AB691" s="147">
        <v>930.19291277344325</v>
      </c>
      <c r="AC691" s="147">
        <v>932.73080117535346</v>
      </c>
      <c r="AD691" s="147">
        <v>935.92769075591252</v>
      </c>
      <c r="AE691" s="147">
        <v>939.67297118008412</v>
      </c>
      <c r="AF691" s="147">
        <v>943.85799889404439</v>
      </c>
      <c r="AG691" s="147">
        <v>948.37653368142298</v>
      </c>
      <c r="AH691" s="147">
        <v>955.90937618205442</v>
      </c>
      <c r="AI691" s="147">
        <v>963.56369743012624</v>
      </c>
      <c r="AJ691" s="147">
        <v>971.24517984214049</v>
      </c>
      <c r="AK691" s="147">
        <v>978.87299353912965</v>
      </c>
      <c r="AL691" s="147">
        <v>986.46001410940107</v>
      </c>
      <c r="AM691" s="147">
        <v>994.01818489165225</v>
      </c>
      <c r="AN691" s="147">
        <v>1001.5585559630065</v>
      </c>
      <c r="AO691" s="147">
        <v>1009.0913210312215</v>
      </c>
      <c r="AP691" s="146">
        <v>1016.6258523166157</v>
      </c>
    </row>
    <row r="692" spans="2:42" x14ac:dyDescent="0.35">
      <c r="B692" s="128"/>
      <c r="C692" s="128" t="s">
        <v>2289</v>
      </c>
      <c r="D692" s="146">
        <v>0</v>
      </c>
      <c r="E692" s="147">
        <v>0</v>
      </c>
      <c r="F692" s="147">
        <v>0</v>
      </c>
      <c r="G692" s="147">
        <v>0</v>
      </c>
      <c r="H692" s="147">
        <v>0</v>
      </c>
      <c r="I692" s="147">
        <v>60.372840000000004</v>
      </c>
      <c r="J692" s="147">
        <v>79.794789744174395</v>
      </c>
      <c r="K692" s="147">
        <v>115.72198629891571</v>
      </c>
      <c r="L692" s="147">
        <v>138.22700619651735</v>
      </c>
      <c r="M692" s="147">
        <v>160.52797941570401</v>
      </c>
      <c r="N692" s="147">
        <v>167.93759156183728</v>
      </c>
      <c r="O692" s="147">
        <v>167.58810289370783</v>
      </c>
      <c r="P692" s="147">
        <v>167.39312842614288</v>
      </c>
      <c r="Q692" s="147">
        <v>167.35023711431833</v>
      </c>
      <c r="R692" s="148">
        <v>167.45715794774321</v>
      </c>
      <c r="S692" s="147">
        <v>167.71177564592662</v>
      </c>
      <c r="T692" s="147">
        <v>168.11212654510345</v>
      </c>
      <c r="U692" s="147">
        <v>168.6563946697552</v>
      </c>
      <c r="V692" s="147">
        <v>169.34290798290905</v>
      </c>
      <c r="W692" s="147">
        <v>170.1701348094328</v>
      </c>
      <c r="X692" s="147">
        <v>171.13668042677236</v>
      </c>
      <c r="Y692" s="147">
        <v>172.24128381779832</v>
      </c>
      <c r="Z692" s="147">
        <v>173.48281458063906</v>
      </c>
      <c r="AA692" s="147">
        <v>174.86026999058447</v>
      </c>
      <c r="AB692" s="147">
        <v>176.37277220934044</v>
      </c>
      <c r="AC692" s="147">
        <v>178.01956563710689</v>
      </c>
      <c r="AD692" s="147">
        <v>179.7444078399763</v>
      </c>
      <c r="AE692" s="147">
        <v>181.52972576164422</v>
      </c>
      <c r="AF692" s="147">
        <v>183.35829774922328</v>
      </c>
      <c r="AG692" s="147">
        <v>185.21330719107806</v>
      </c>
      <c r="AH692" s="147">
        <v>186.91057992440008</v>
      </c>
      <c r="AI692" s="147">
        <v>188.6129610665931</v>
      </c>
      <c r="AJ692" s="147">
        <v>190.32214133121772</v>
      </c>
      <c r="AK692" s="147">
        <v>192.03966947456323</v>
      </c>
      <c r="AL692" s="147">
        <v>193.76695769115398</v>
      </c>
      <c r="AM692" s="147">
        <v>195.50528669001756</v>
      </c>
      <c r="AN692" s="147">
        <v>197.25581046416147</v>
      </c>
      <c r="AO692" s="147">
        <v>199.01956076511615</v>
      </c>
      <c r="AP692" s="146">
        <v>200.79745129383716</v>
      </c>
    </row>
    <row r="693" spans="2:42" x14ac:dyDescent="0.35">
      <c r="B693" s="128"/>
      <c r="C693" s="128" t="s">
        <v>2290</v>
      </c>
      <c r="D693" s="146">
        <v>0</v>
      </c>
      <c r="E693" s="147">
        <v>0</v>
      </c>
      <c r="F693" s="147">
        <v>0</v>
      </c>
      <c r="G693" s="147">
        <v>0</v>
      </c>
      <c r="H693" s="147">
        <v>0</v>
      </c>
      <c r="I693" s="147">
        <v>51.02075</v>
      </c>
      <c r="J693" s="147">
        <v>85.990983274683529</v>
      </c>
      <c r="K693" s="147">
        <v>145.09658174459156</v>
      </c>
      <c r="L693" s="147">
        <v>186.73860966050341</v>
      </c>
      <c r="M693" s="147">
        <v>265.91502730109909</v>
      </c>
      <c r="N693" s="147">
        <v>313.24556884252985</v>
      </c>
      <c r="O693" s="147">
        <v>359.68680869008654</v>
      </c>
      <c r="P693" s="147">
        <v>358.79500453612872</v>
      </c>
      <c r="Q693" s="147">
        <v>356.66732236456841</v>
      </c>
      <c r="R693" s="148">
        <v>354.86596686492504</v>
      </c>
      <c r="S693" s="147">
        <v>353.38442388102681</v>
      </c>
      <c r="T693" s="147">
        <v>352.21653492349623</v>
      </c>
      <c r="U693" s="147">
        <v>351.35648669377372</v>
      </c>
      <c r="V693" s="147">
        <v>350.79880104607878</v>
      </c>
      <c r="W693" s="147">
        <v>350.5383253724724</v>
      </c>
      <c r="X693" s="147">
        <v>350.5702233967454</v>
      </c>
      <c r="Y693" s="147">
        <v>350.88996636341392</v>
      </c>
      <c r="Z693" s="147">
        <v>351.49332460862354</v>
      </c>
      <c r="AA693" s="147">
        <v>352.37635950028084</v>
      </c>
      <c r="AB693" s="147">
        <v>353.53541573521682</v>
      </c>
      <c r="AC693" s="147">
        <v>354.96711398166559</v>
      </c>
      <c r="AD693" s="147">
        <v>356.61195250053311</v>
      </c>
      <c r="AE693" s="147">
        <v>358.42927771555679</v>
      </c>
      <c r="AF693" s="147">
        <v>360.37926686063128</v>
      </c>
      <c r="AG693" s="147">
        <v>362.42307546021664</v>
      </c>
      <c r="AH693" s="147">
        <v>365.36231561192102</v>
      </c>
      <c r="AI693" s="147">
        <v>368.31931916037666</v>
      </c>
      <c r="AJ693" s="147">
        <v>371.25964739304533</v>
      </c>
      <c r="AK693" s="147">
        <v>374.18676167054559</v>
      </c>
      <c r="AL693" s="147">
        <v>377.10503524713766</v>
      </c>
      <c r="AM693" s="147">
        <v>380.01850901504935</v>
      </c>
      <c r="AN693" s="147">
        <v>382.93090509487314</v>
      </c>
      <c r="AO693" s="147">
        <v>385.84563967899675</v>
      </c>
      <c r="AP693" s="146">
        <v>388.7658351582744</v>
      </c>
    </row>
    <row r="694" spans="2:42" x14ac:dyDescent="0.35">
      <c r="B694" s="128"/>
      <c r="C694" s="128" t="s">
        <v>2291</v>
      </c>
      <c r="D694" s="146">
        <v>0</v>
      </c>
      <c r="E694" s="147">
        <v>0</v>
      </c>
      <c r="F694" s="147">
        <v>0</v>
      </c>
      <c r="G694" s="147">
        <v>0</v>
      </c>
      <c r="H694" s="147">
        <v>0</v>
      </c>
      <c r="I694" s="147">
        <v>124.57961999999999</v>
      </c>
      <c r="J694" s="147">
        <v>173.9098347906947</v>
      </c>
      <c r="K694" s="147">
        <v>223.3176324068319</v>
      </c>
      <c r="L694" s="147">
        <v>318.01989585836435</v>
      </c>
      <c r="M694" s="147">
        <v>375.11956638961908</v>
      </c>
      <c r="N694" s="147">
        <v>427.8242998346592</v>
      </c>
      <c r="O694" s="147">
        <v>426.77701777159558</v>
      </c>
      <c r="P694" s="147">
        <v>426.12550076662677</v>
      </c>
      <c r="Q694" s="147">
        <v>425.86339760304713</v>
      </c>
      <c r="R694" s="148">
        <v>425.9847687925643</v>
      </c>
      <c r="S694" s="147">
        <v>426.48407542435677</v>
      </c>
      <c r="T694" s="147">
        <v>427.35616850682584</v>
      </c>
      <c r="U694" s="147">
        <v>428.59627878585144</v>
      </c>
      <c r="V694" s="147">
        <v>430.20000702399273</v>
      </c>
      <c r="W694" s="147">
        <v>432.16331472568663</v>
      </c>
      <c r="X694" s="147">
        <v>434.4825152940823</v>
      </c>
      <c r="Y694" s="147">
        <v>437.15426560571871</v>
      </c>
      <c r="Z694" s="147">
        <v>440.17555798980089</v>
      </c>
      <c r="AA694" s="147">
        <v>443.54371259935868</v>
      </c>
      <c r="AB694" s="147">
        <v>447.25637016207946</v>
      </c>
      <c r="AC694" s="147">
        <v>451.31148509910304</v>
      </c>
      <c r="AD694" s="147">
        <v>455.59257461369737</v>
      </c>
      <c r="AE694" s="147">
        <v>460.0544867280579</v>
      </c>
      <c r="AF694" s="147">
        <v>464.65285828471701</v>
      </c>
      <c r="AG694" s="147">
        <v>469.34426510677861</v>
      </c>
      <c r="AH694" s="147">
        <v>473.66104152002356</v>
      </c>
      <c r="AI694" s="147">
        <v>477.98875130144137</v>
      </c>
      <c r="AJ694" s="147">
        <v>482.33184914896918</v>
      </c>
      <c r="AK694" s="147">
        <v>486.69442256078418</v>
      </c>
      <c r="AL694" s="147">
        <v>491.08020590502275</v>
      </c>
      <c r="AM694" s="147">
        <v>495.49259366378618</v>
      </c>
      <c r="AN694" s="147">
        <v>499.93465288373051</v>
      </c>
      <c r="AO694" s="147">
        <v>504.40913486401587</v>
      </c>
      <c r="AP694" s="146">
        <v>508.91848611092462</v>
      </c>
    </row>
    <row r="695" spans="2:42" x14ac:dyDescent="0.35">
      <c r="B695" s="128"/>
      <c r="C695" s="128" t="s">
        <v>2292</v>
      </c>
      <c r="D695" s="146">
        <v>0</v>
      </c>
      <c r="E695" s="147">
        <v>0</v>
      </c>
      <c r="F695" s="147">
        <v>0</v>
      </c>
      <c r="G695" s="147">
        <v>0</v>
      </c>
      <c r="H695" s="147">
        <v>0</v>
      </c>
      <c r="I695" s="147">
        <v>28.402550000000002</v>
      </c>
      <c r="J695" s="147">
        <v>48.505636939160567</v>
      </c>
      <c r="K695" s="147">
        <v>62.746285333617671</v>
      </c>
      <c r="L695" s="147">
        <v>89.529416772711627</v>
      </c>
      <c r="M695" s="147">
        <v>105.49935014115765</v>
      </c>
      <c r="N695" s="147">
        <v>121.05705200767584</v>
      </c>
      <c r="O695" s="147">
        <v>122.39159187322768</v>
      </c>
      <c r="P695" s="147">
        <v>121.22196095838608</v>
      </c>
      <c r="Q695" s="147">
        <v>120.16711986926371</v>
      </c>
      <c r="R695" s="148">
        <v>119.22442472656432</v>
      </c>
      <c r="S695" s="147">
        <v>118.39136193571292</v>
      </c>
      <c r="T695" s="147">
        <v>117.66554414531855</v>
      </c>
      <c r="U695" s="147">
        <v>117.04470636911597</v>
      </c>
      <c r="V695" s="147">
        <v>116.52670226574466</v>
      </c>
      <c r="W695" s="147">
        <v>116.10950057093443</v>
      </c>
      <c r="X695" s="147">
        <v>115.79118167687585</v>
      </c>
      <c r="Y695" s="147">
        <v>115.56993435375027</v>
      </c>
      <c r="Z695" s="147">
        <v>115.44405260858659</v>
      </c>
      <c r="AA695" s="147">
        <v>115.41193267679714</v>
      </c>
      <c r="AB695" s="147">
        <v>115.47207014192186</v>
      </c>
      <c r="AC695" s="147">
        <v>115.62305717928321</v>
      </c>
      <c r="AD695" s="147">
        <v>115.8321876273136</v>
      </c>
      <c r="AE695" s="147">
        <v>116.0854259829416</v>
      </c>
      <c r="AF695" s="147">
        <v>116.3691607471707</v>
      </c>
      <c r="AG695" s="147">
        <v>116.67024731800264</v>
      </c>
      <c r="AH695" s="147">
        <v>116.97790905005778</v>
      </c>
      <c r="AI695" s="147">
        <v>117.27814618147193</v>
      </c>
      <c r="AJ695" s="147">
        <v>117.57026083076374</v>
      </c>
      <c r="AK695" s="147">
        <v>117.85553670326394</v>
      </c>
      <c r="AL695" s="147">
        <v>118.1351412158827</v>
      </c>
      <c r="AM695" s="147">
        <v>118.41013034216765</v>
      </c>
      <c r="AN695" s="147">
        <v>118.68145319002306</v>
      </c>
      <c r="AO695" s="147">
        <v>118.949956323116</v>
      </c>
      <c r="AP695" s="146">
        <v>119.21638783648987</v>
      </c>
    </row>
    <row r="696" spans="2:42" x14ac:dyDescent="0.35">
      <c r="B696" s="128"/>
      <c r="C696" s="128" t="s">
        <v>2293</v>
      </c>
      <c r="D696" s="146">
        <v>0</v>
      </c>
      <c r="E696" s="147">
        <v>0</v>
      </c>
      <c r="F696" s="147">
        <v>0</v>
      </c>
      <c r="G696" s="147">
        <v>0</v>
      </c>
      <c r="H696" s="147">
        <v>0</v>
      </c>
      <c r="I696" s="147">
        <v>12.118699999999999</v>
      </c>
      <c r="J696" s="147">
        <v>97.000603922017817</v>
      </c>
      <c r="K696" s="147">
        <v>182.33367550066404</v>
      </c>
      <c r="L696" s="147">
        <v>321.17309739360809</v>
      </c>
      <c r="M696" s="147">
        <v>422.99394092820717</v>
      </c>
      <c r="N696" s="147">
        <v>611.08467776396787</v>
      </c>
      <c r="O696" s="147">
        <v>726.9836764775755</v>
      </c>
      <c r="P696" s="147">
        <v>840.76224007020664</v>
      </c>
      <c r="Q696" s="147">
        <v>876.82372216529564</v>
      </c>
      <c r="R696" s="148">
        <v>871.07945301341385</v>
      </c>
      <c r="S696" s="147">
        <v>866.13731050630668</v>
      </c>
      <c r="T696" s="147">
        <v>861.98084814175604</v>
      </c>
      <c r="U696" s="147">
        <v>858.5944999832069</v>
      </c>
      <c r="V696" s="147">
        <v>855.96355447029828</v>
      </c>
      <c r="W696" s="147">
        <v>854.07412931743011</v>
      </c>
      <c r="X696" s="147">
        <v>852.91314746338003</v>
      </c>
      <c r="Y696" s="147">
        <v>852.46831403637941</v>
      </c>
      <c r="Z696" s="147">
        <v>852.72809430043515</v>
      </c>
      <c r="AA696" s="147">
        <v>853.68169254998645</v>
      </c>
      <c r="AB696" s="147">
        <v>855.31903192127038</v>
      </c>
      <c r="AC696" s="147">
        <v>857.63073508997275</v>
      </c>
      <c r="AD696" s="147">
        <v>860.59471147331089</v>
      </c>
      <c r="AE696" s="147">
        <v>864.10931239308218</v>
      </c>
      <c r="AF696" s="147">
        <v>868.07443083997566</v>
      </c>
      <c r="AG696" s="147">
        <v>872.3919216294338</v>
      </c>
      <c r="AH696" s="147">
        <v>877.34161777897168</v>
      </c>
      <c r="AI696" s="147">
        <v>882.45304815938903</v>
      </c>
      <c r="AJ696" s="147">
        <v>887.6363568678679</v>
      </c>
      <c r="AK696" s="147">
        <v>892.80483843322827</v>
      </c>
      <c r="AL696" s="147">
        <v>897.93450118830572</v>
      </c>
      <c r="AM696" s="147">
        <v>903.03470706582743</v>
      </c>
      <c r="AN696" s="147">
        <v>908.11401456013573</v>
      </c>
      <c r="AO696" s="147">
        <v>913.18021115871761</v>
      </c>
      <c r="AP696" s="146">
        <v>918.24034395781155</v>
      </c>
    </row>
    <row r="697" spans="2:42" x14ac:dyDescent="0.35">
      <c r="B697" s="128"/>
      <c r="C697" s="128" t="s">
        <v>2294</v>
      </c>
      <c r="D697" s="146">
        <v>0</v>
      </c>
      <c r="E697" s="147">
        <v>0</v>
      </c>
      <c r="F697" s="147">
        <v>0</v>
      </c>
      <c r="G697" s="147">
        <v>0</v>
      </c>
      <c r="H697" s="147">
        <v>0</v>
      </c>
      <c r="I697" s="147">
        <v>91.190220000000011</v>
      </c>
      <c r="J697" s="147">
        <v>124.51757688551392</v>
      </c>
      <c r="K697" s="147">
        <v>158.0762827746907</v>
      </c>
      <c r="L697" s="147">
        <v>223.68474854764693</v>
      </c>
      <c r="M697" s="147">
        <v>262.9153683485016</v>
      </c>
      <c r="N697" s="147">
        <v>289.87786827449173</v>
      </c>
      <c r="O697" s="147">
        <v>290.198724788758</v>
      </c>
      <c r="P697" s="147">
        <v>290.79494058229903</v>
      </c>
      <c r="Q697" s="147">
        <v>291.66330696655086</v>
      </c>
      <c r="R697" s="148">
        <v>292.80088947714654</v>
      </c>
      <c r="S697" s="147">
        <v>294.20502134074894</v>
      </c>
      <c r="T697" s="147">
        <v>295.87329725785071</v>
      </c>
      <c r="U697" s="147">
        <v>297.80356749166253</v>
      </c>
      <c r="V697" s="147">
        <v>299.99393225361024</v>
      </c>
      <c r="W697" s="147">
        <v>302.44273637634461</v>
      </c>
      <c r="X697" s="147">
        <v>305.14856426553814</v>
      </c>
      <c r="Y697" s="147">
        <v>308.11023512210244</v>
      </c>
      <c r="Z697" s="147">
        <v>311.32679842680454</v>
      </c>
      <c r="AA697" s="147">
        <v>314.79752967959467</v>
      </c>
      <c r="AB697" s="147">
        <v>318.5219263862827</v>
      </c>
      <c r="AC697" s="147">
        <v>322.49970428550813</v>
      </c>
      <c r="AD697" s="147">
        <v>326.64680281714953</v>
      </c>
      <c r="AE697" s="147">
        <v>330.93392740925162</v>
      </c>
      <c r="AF697" s="147">
        <v>335.33215393179148</v>
      </c>
      <c r="AG697" s="147">
        <v>339.81302592132516</v>
      </c>
      <c r="AH697" s="147">
        <v>344.54089434777853</v>
      </c>
      <c r="AI697" s="147">
        <v>349.30799558356665</v>
      </c>
      <c r="AJ697" s="147">
        <v>354.11817664895403</v>
      </c>
      <c r="AK697" s="147">
        <v>358.97505337295382</v>
      </c>
      <c r="AL697" s="147">
        <v>363.88201960631</v>
      </c>
      <c r="AM697" s="147">
        <v>368.84225589963734</v>
      </c>
      <c r="AN697" s="147">
        <v>373.85873766720351</v>
      </c>
      <c r="AO697" s="147">
        <v>378.93424285586065</v>
      </c>
      <c r="AP697" s="146">
        <v>384.07135913769429</v>
      </c>
    </row>
    <row r="698" spans="2:42" x14ac:dyDescent="0.35">
      <c r="B698" s="128"/>
      <c r="C698" s="128" t="s">
        <v>2295</v>
      </c>
      <c r="D698" s="146">
        <v>0</v>
      </c>
      <c r="E698" s="147">
        <v>0</v>
      </c>
      <c r="F698" s="147">
        <v>0</v>
      </c>
      <c r="G698" s="147">
        <v>0</v>
      </c>
      <c r="H698" s="147">
        <v>0</v>
      </c>
      <c r="I698" s="147">
        <v>883.11959999999988</v>
      </c>
      <c r="J698" s="147">
        <v>1246.1649080670954</v>
      </c>
      <c r="K698" s="147">
        <v>1456.7926919591318</v>
      </c>
      <c r="L698" s="147">
        <v>1642.1157423467894</v>
      </c>
      <c r="M698" s="147">
        <v>1624.2542346716573</v>
      </c>
      <c r="N698" s="147">
        <v>1607.9656764424685</v>
      </c>
      <c r="O698" s="147">
        <v>1593.2123916623389</v>
      </c>
      <c r="P698" s="147">
        <v>1579.958511320353</v>
      </c>
      <c r="Q698" s="147">
        <v>1568.1699165426649</v>
      </c>
      <c r="R698" s="148">
        <v>1557.8141840229009</v>
      </c>
      <c r="S698" s="147">
        <v>1548.8605336527939</v>
      </c>
      <c r="T698" s="147">
        <v>1541.2797782769644</v>
      </c>
      <c r="U698" s="147">
        <v>1535.0442754986407</v>
      </c>
      <c r="V698" s="147">
        <v>1530.1278814658892</v>
      </c>
      <c r="W698" s="147">
        <v>1526.5059065705971</v>
      </c>
      <c r="X698" s="147">
        <v>1524.1550729950313</v>
      </c>
      <c r="Y698" s="147">
        <v>1523.05347404329</v>
      </c>
      <c r="Z698" s="147">
        <v>1523.1805351973476</v>
      </c>
      <c r="AA698" s="147">
        <v>1524.5169768397327</v>
      </c>
      <c r="AB698" s="147">
        <v>1527.0447785870749</v>
      </c>
      <c r="AC698" s="147">
        <v>1530.7471451809492</v>
      </c>
      <c r="AD698" s="147">
        <v>1534.7950742529035</v>
      </c>
      <c r="AE698" s="147">
        <v>1539.0159106654278</v>
      </c>
      <c r="AF698" s="147">
        <v>1543.2439916429662</v>
      </c>
      <c r="AG698" s="147">
        <v>1547.3362533241118</v>
      </c>
      <c r="AH698" s="147">
        <v>1550.9802498366114</v>
      </c>
      <c r="AI698" s="147">
        <v>1554.5293233037644</v>
      </c>
      <c r="AJ698" s="147">
        <v>1557.999437462136</v>
      </c>
      <c r="AK698" s="147">
        <v>1561.4050579451621</v>
      </c>
      <c r="AL698" s="147">
        <v>1564.7592142936667</v>
      </c>
      <c r="AM698" s="147">
        <v>1568.0735585149032</v>
      </c>
      <c r="AN698" s="147">
        <v>1571.3584203321902</v>
      </c>
      <c r="AO698" s="147">
        <v>1574.6228592606824</v>
      </c>
      <c r="AP698" s="146">
        <v>1577.8747136385491</v>
      </c>
    </row>
    <row r="699" spans="2:42" x14ac:dyDescent="0.35">
      <c r="B699" s="128"/>
      <c r="C699" s="128" t="s">
        <v>2296</v>
      </c>
      <c r="D699" s="146">
        <v>0</v>
      </c>
      <c r="E699" s="147">
        <v>0</v>
      </c>
      <c r="F699" s="147">
        <v>0</v>
      </c>
      <c r="G699" s="147">
        <v>0</v>
      </c>
      <c r="H699" s="147">
        <v>0</v>
      </c>
      <c r="I699" s="147">
        <v>258.6232</v>
      </c>
      <c r="J699" s="147">
        <v>491.3099370570045</v>
      </c>
      <c r="K699" s="147">
        <v>673.78354971908107</v>
      </c>
      <c r="L699" s="147">
        <v>856.922739345075</v>
      </c>
      <c r="M699" s="147">
        <v>1213.2834903213534</v>
      </c>
      <c r="N699" s="147">
        <v>1425.9003388837234</v>
      </c>
      <c r="O699" s="147">
        <v>1584.0021213826651</v>
      </c>
      <c r="P699" s="147">
        <v>1582.7288069245808</v>
      </c>
      <c r="Q699" s="147">
        <v>1582.9262599788603</v>
      </c>
      <c r="R699" s="148">
        <v>1584.5736300209874</v>
      </c>
      <c r="S699" s="147">
        <v>1587.6515648359127</v>
      </c>
      <c r="T699" s="147">
        <v>1592.1421718515332</v>
      </c>
      <c r="U699" s="147">
        <v>1598.0289812380122</v>
      </c>
      <c r="V699" s="147">
        <v>1605.2969107159506</v>
      </c>
      <c r="W699" s="147">
        <v>1613.9322320186898</v>
      </c>
      <c r="X699" s="147">
        <v>1623.9225389561759</v>
      </c>
      <c r="Y699" s="147">
        <v>1635.2567170299199</v>
      </c>
      <c r="Z699" s="147">
        <v>1647.9249145506108</v>
      </c>
      <c r="AA699" s="147">
        <v>1661.9185152118857</v>
      </c>
      <c r="AB699" s="147">
        <v>1677.2301120756536</v>
      </c>
      <c r="AC699" s="147">
        <v>1693.8534829261689</v>
      </c>
      <c r="AD699" s="147">
        <v>1711.4977202571054</v>
      </c>
      <c r="AE699" s="147">
        <v>1729.9965147159271</v>
      </c>
      <c r="AF699" s="147">
        <v>1749.1854935101862</v>
      </c>
      <c r="AG699" s="147">
        <v>1768.9028395265314</v>
      </c>
      <c r="AH699" s="147">
        <v>1789.3932040203674</v>
      </c>
      <c r="AI699" s="147">
        <v>1810.1009712546852</v>
      </c>
      <c r="AJ699" s="147">
        <v>1830.9170886636368</v>
      </c>
      <c r="AK699" s="147">
        <v>1851.8601655101986</v>
      </c>
      <c r="AL699" s="147">
        <v>1872.9474886459473</v>
      </c>
      <c r="AM699" s="147">
        <v>1894.1950738622736</v>
      </c>
      <c r="AN699" s="147">
        <v>1915.6177142485071</v>
      </c>
      <c r="AO699" s="147">
        <v>1937.2290256729652</v>
      </c>
      <c r="AP699" s="146">
        <v>1959.0414894974344</v>
      </c>
    </row>
    <row r="700" spans="2:42" x14ac:dyDescent="0.35">
      <c r="B700" s="128"/>
      <c r="C700" s="128" t="s">
        <v>2297</v>
      </c>
      <c r="D700" s="146">
        <v>0</v>
      </c>
      <c r="E700" s="147">
        <v>0</v>
      </c>
      <c r="F700" s="147">
        <v>0</v>
      </c>
      <c r="G700" s="147">
        <v>0</v>
      </c>
      <c r="H700" s="147">
        <v>0</v>
      </c>
      <c r="I700" s="147">
        <v>5.6814999999999998</v>
      </c>
      <c r="J700" s="147">
        <v>22.341230906657625</v>
      </c>
      <c r="K700" s="147">
        <v>39.082296027706526</v>
      </c>
      <c r="L700" s="147">
        <v>66.975984240219475</v>
      </c>
      <c r="M700" s="147">
        <v>86.940160496859548</v>
      </c>
      <c r="N700" s="147">
        <v>124.48324100246299</v>
      </c>
      <c r="O700" s="147">
        <v>147.20341613785783</v>
      </c>
      <c r="P700" s="147">
        <v>169.50925123279492</v>
      </c>
      <c r="Q700" s="147">
        <v>171.99577402695334</v>
      </c>
      <c r="R700" s="148">
        <v>170.96464027630597</v>
      </c>
      <c r="S700" s="147">
        <v>170.09010019804083</v>
      </c>
      <c r="T700" s="147">
        <v>169.36901980272873</v>
      </c>
      <c r="U700" s="147">
        <v>168.79843589450005</v>
      </c>
      <c r="V700" s="147">
        <v>168.37555103579101</v>
      </c>
      <c r="W700" s="147">
        <v>168.09772872246128</v>
      </c>
      <c r="X700" s="147">
        <v>167.96248876215071</v>
      </c>
      <c r="Y700" s="147">
        <v>167.96750284901827</v>
      </c>
      <c r="Z700" s="147">
        <v>168.11059032826884</v>
      </c>
      <c r="AA700" s="147">
        <v>168.38971414412666</v>
      </c>
      <c r="AB700" s="147">
        <v>168.80297696516143</v>
      </c>
      <c r="AC700" s="147">
        <v>169.34861748110595</v>
      </c>
      <c r="AD700" s="147">
        <v>170.01872731290422</v>
      </c>
      <c r="AE700" s="147">
        <v>170.79348754760164</v>
      </c>
      <c r="AF700" s="147">
        <v>171.65338509224512</v>
      </c>
      <c r="AG700" s="147">
        <v>172.57929343457894</v>
      </c>
      <c r="AH700" s="147">
        <v>173.95232076170956</v>
      </c>
      <c r="AI700" s="147">
        <v>175.35369113445188</v>
      </c>
      <c r="AJ700" s="147">
        <v>176.76620804281538</v>
      </c>
      <c r="AK700" s="147">
        <v>178.17328301890345</v>
      </c>
      <c r="AL700" s="147">
        <v>179.57423265955697</v>
      </c>
      <c r="AM700" s="147">
        <v>180.9711572305543</v>
      </c>
      <c r="AN700" s="147">
        <v>182.36599765278464</v>
      </c>
      <c r="AO700" s="147">
        <v>183.76054202935472</v>
      </c>
      <c r="AP700" s="146">
        <v>185.1564318141873</v>
      </c>
    </row>
    <row r="701" spans="2:42" x14ac:dyDescent="0.35">
      <c r="B701" s="128"/>
      <c r="C701" s="128" t="s">
        <v>2298</v>
      </c>
      <c r="D701" s="146">
        <v>0</v>
      </c>
      <c r="E701" s="147">
        <v>0</v>
      </c>
      <c r="F701" s="147">
        <v>0</v>
      </c>
      <c r="G701" s="147">
        <v>0</v>
      </c>
      <c r="H701" s="147">
        <v>0</v>
      </c>
      <c r="I701" s="147">
        <v>873.50868000000003</v>
      </c>
      <c r="J701" s="147">
        <v>1254.2535430078829</v>
      </c>
      <c r="K701" s="147">
        <v>1485.0581119834058</v>
      </c>
      <c r="L701" s="147">
        <v>1710.6721822156451</v>
      </c>
      <c r="M701" s="147">
        <v>1758.3525856422898</v>
      </c>
      <c r="N701" s="147">
        <v>1743.7622993180132</v>
      </c>
      <c r="O701" s="147">
        <v>1730.8094306371422</v>
      </c>
      <c r="P701" s="147">
        <v>1719.45802336936</v>
      </c>
      <c r="Q701" s="147">
        <v>1709.6739538292982</v>
      </c>
      <c r="R701" s="148">
        <v>1701.4248750039158</v>
      </c>
      <c r="S701" s="147">
        <v>1694.6801629647189</v>
      </c>
      <c r="T701" s="147">
        <v>1689.4108654864394</v>
      </c>
      <c r="U701" s="147">
        <v>1685.5896527967791</v>
      </c>
      <c r="V701" s="147">
        <v>1683.190770384675</v>
      </c>
      <c r="W701" s="147">
        <v>1682.1899937973351</v>
      </c>
      <c r="X701" s="147">
        <v>1682.5645853589544</v>
      </c>
      <c r="Y701" s="147">
        <v>1684.2932527466007</v>
      </c>
      <c r="Z701" s="147">
        <v>1687.3561093612425</v>
      </c>
      <c r="AA701" s="147">
        <v>1691.734636434282</v>
      </c>
      <c r="AB701" s="147">
        <v>1697.4116468122895</v>
      </c>
      <c r="AC701" s="147">
        <v>1704.3712503648376</v>
      </c>
      <c r="AD701" s="147">
        <v>1711.7942734940777</v>
      </c>
      <c r="AE701" s="147">
        <v>1719.4937380838037</v>
      </c>
      <c r="AF701" s="147">
        <v>1727.2892756457984</v>
      </c>
      <c r="AG701" s="147">
        <v>1735.0075397617429</v>
      </c>
      <c r="AH701" s="147">
        <v>1744.2220431940109</v>
      </c>
      <c r="AI701" s="147">
        <v>1753.338725126074</v>
      </c>
      <c r="AJ701" s="147">
        <v>1762.3767840918326</v>
      </c>
      <c r="AK701" s="147">
        <v>1771.3537902326195</v>
      </c>
      <c r="AL701" s="147">
        <v>1780.2857518250614</v>
      </c>
      <c r="AM701" s="147">
        <v>1789.1871781228399</v>
      </c>
      <c r="AN701" s="147">
        <v>1798.0711386624689</v>
      </c>
      <c r="AO701" s="147">
        <v>1806.9493191763124</v>
      </c>
      <c r="AP701" s="146">
        <v>1815.8320742494254</v>
      </c>
    </row>
    <row r="702" spans="2:42" x14ac:dyDescent="0.35">
      <c r="B702" s="128"/>
      <c r="C702" s="128" t="s">
        <v>2299</v>
      </c>
      <c r="D702" s="146">
        <v>0</v>
      </c>
      <c r="E702" s="147">
        <v>0</v>
      </c>
      <c r="F702" s="147">
        <v>0</v>
      </c>
      <c r="G702" s="147">
        <v>0</v>
      </c>
      <c r="H702" s="147">
        <v>0</v>
      </c>
      <c r="I702" s="147">
        <v>68.283049999999989</v>
      </c>
      <c r="J702" s="147">
        <v>136.93900600960001</v>
      </c>
      <c r="K702" s="147">
        <v>247.36145647070944</v>
      </c>
      <c r="L702" s="147">
        <v>330.62371587656241</v>
      </c>
      <c r="M702" s="147">
        <v>482.68263375045797</v>
      </c>
      <c r="N702" s="147">
        <v>579.04787909893787</v>
      </c>
      <c r="O702" s="147">
        <v>674.46620807842248</v>
      </c>
      <c r="P702" s="147">
        <v>719.86652560026846</v>
      </c>
      <c r="Q702" s="147">
        <v>717.83117692513508</v>
      </c>
      <c r="R702" s="148">
        <v>716.45286095826725</v>
      </c>
      <c r="S702" s="147">
        <v>715.72062580434704</v>
      </c>
      <c r="T702" s="147">
        <v>715.62420703448822</v>
      </c>
      <c r="U702" s="147">
        <v>716.15400876729052</v>
      </c>
      <c r="V702" s="147">
        <v>717.30108557675953</v>
      </c>
      <c r="W702" s="147">
        <v>719.05712519975339</v>
      </c>
      <c r="X702" s="147">
        <v>721.41443201669085</v>
      </c>
      <c r="Y702" s="147">
        <v>724.36591128026271</v>
      </c>
      <c r="Z702" s="147">
        <v>727.90505406789669</v>
      </c>
      <c r="AA702" s="147">
        <v>732.02592293466671</v>
      </c>
      <c r="AB702" s="147">
        <v>736.72313824426556</v>
      </c>
      <c r="AC702" s="147">
        <v>741.99186515654537</v>
      </c>
      <c r="AD702" s="147">
        <v>747.7523305115169</v>
      </c>
      <c r="AE702" s="147">
        <v>753.92600171023582</v>
      </c>
      <c r="AF702" s="147">
        <v>760.43532094663158</v>
      </c>
      <c r="AG702" s="147">
        <v>767.20401537235773</v>
      </c>
      <c r="AH702" s="147">
        <v>774.6742156302206</v>
      </c>
      <c r="AI702" s="147">
        <v>782.2577808829061</v>
      </c>
      <c r="AJ702" s="147">
        <v>789.88429760280576</v>
      </c>
      <c r="AK702" s="147">
        <v>797.52399260523464</v>
      </c>
      <c r="AL702" s="147">
        <v>805.18502922310961</v>
      </c>
      <c r="AM702" s="147">
        <v>812.87494689751793</v>
      </c>
      <c r="AN702" s="147">
        <v>820.60068569132648</v>
      </c>
      <c r="AO702" s="147">
        <v>828.36860940040594</v>
      </c>
      <c r="AP702" s="146">
        <v>836.1845273178011</v>
      </c>
    </row>
    <row r="703" spans="2:42" x14ac:dyDescent="0.35">
      <c r="B703" s="128"/>
      <c r="C703" s="128" t="s">
        <v>2300</v>
      </c>
      <c r="D703" s="146">
        <v>0</v>
      </c>
      <c r="E703" s="147">
        <v>0</v>
      </c>
      <c r="F703" s="147">
        <v>0</v>
      </c>
      <c r="G703" s="147">
        <v>0</v>
      </c>
      <c r="H703" s="147">
        <v>0</v>
      </c>
      <c r="I703" s="147">
        <v>393.46460999999994</v>
      </c>
      <c r="J703" s="147">
        <v>468.71073533103254</v>
      </c>
      <c r="K703" s="147">
        <v>543.12071724729367</v>
      </c>
      <c r="L703" s="147">
        <v>563.34868514897244</v>
      </c>
      <c r="M703" s="147">
        <v>561.69141155975751</v>
      </c>
      <c r="N703" s="147">
        <v>560.55911160769745</v>
      </c>
      <c r="O703" s="147">
        <v>559.94314165450635</v>
      </c>
      <c r="P703" s="147">
        <v>559.83540742329251</v>
      </c>
      <c r="Q703" s="147">
        <v>560.2283489853919</v>
      </c>
      <c r="R703" s="148">
        <v>561.11492640660651</v>
      </c>
      <c r="S703" s="147">
        <v>562.48860603110586</v>
      </c>
      <c r="T703" s="147">
        <v>564.3433473820993</v>
      </c>
      <c r="U703" s="147">
        <v>566.67359065920641</v>
      </c>
      <c r="V703" s="147">
        <v>569.4742448132356</v>
      </c>
      <c r="W703" s="147">
        <v>572.74067617984747</v>
      </c>
      <c r="X703" s="147">
        <v>576.46869765430597</v>
      </c>
      <c r="Y703" s="147">
        <v>580.65455839023798</v>
      </c>
      <c r="Z703" s="147">
        <v>585.29493400599483</v>
      </c>
      <c r="AA703" s="147">
        <v>590.38691728287858</v>
      </c>
      <c r="AB703" s="147">
        <v>595.92800934012632</v>
      </c>
      <c r="AC703" s="147">
        <v>601.91611127216322</v>
      </c>
      <c r="AD703" s="147">
        <v>608.03888627896686</v>
      </c>
      <c r="AE703" s="147">
        <v>614.24026671081197</v>
      </c>
      <c r="AF703" s="147">
        <v>620.46579850226988</v>
      </c>
      <c r="AG703" s="147">
        <v>626.7046879252797</v>
      </c>
      <c r="AH703" s="147">
        <v>632.39602902513934</v>
      </c>
      <c r="AI703" s="147">
        <v>638.11147881060697</v>
      </c>
      <c r="AJ703" s="147">
        <v>643.85616744648632</v>
      </c>
      <c r="AK703" s="147">
        <v>649.63477052386509</v>
      </c>
      <c r="AL703" s="147">
        <v>655.45152593823411</v>
      </c>
      <c r="AM703" s="147">
        <v>661.31024974540719</v>
      </c>
      <c r="AN703" s="147">
        <v>667.21435103472913</v>
      </c>
      <c r="AO703" s="147">
        <v>673.16684585717724</v>
      </c>
      <c r="AP703" s="146">
        <v>679.17037024414549</v>
      </c>
    </row>
    <row r="704" spans="2:42" x14ac:dyDescent="0.35">
      <c r="B704" s="128"/>
      <c r="C704" s="128" t="s">
        <v>2301</v>
      </c>
      <c r="D704" s="146">
        <v>0</v>
      </c>
      <c r="E704" s="147">
        <v>0</v>
      </c>
      <c r="F704" s="147">
        <v>0</v>
      </c>
      <c r="G704" s="147">
        <v>0</v>
      </c>
      <c r="H704" s="147">
        <v>0</v>
      </c>
      <c r="I704" s="147">
        <v>1181.1615200000001</v>
      </c>
      <c r="J704" s="147">
        <v>1403.6309475280789</v>
      </c>
      <c r="K704" s="147">
        <v>1621.4596555533508</v>
      </c>
      <c r="L704" s="147">
        <v>1689.8699201423422</v>
      </c>
      <c r="M704" s="147">
        <v>1676.7164265747101</v>
      </c>
      <c r="N704" s="147">
        <v>1665.1393405454216</v>
      </c>
      <c r="O704" s="147">
        <v>1655.1048597761244</v>
      </c>
      <c r="P704" s="147">
        <v>1646.5809347119191</v>
      </c>
      <c r="Q704" s="147">
        <v>1639.5372155503646</v>
      </c>
      <c r="R704" s="148">
        <v>1633.9450014488075</v>
      </c>
      <c r="S704" s="147">
        <v>1629.777191835545</v>
      </c>
      <c r="T704" s="147">
        <v>1627.0082397531507</v>
      </c>
      <c r="U704" s="147">
        <v>1625.6141071650659</v>
      </c>
      <c r="V704" s="147">
        <v>1625.5722221591493</v>
      </c>
      <c r="W704" s="147">
        <v>1626.8614379844607</v>
      </c>
      <c r="X704" s="147">
        <v>1629.4619938599953</v>
      </c>
      <c r="Y704" s="147">
        <v>1633.3554774964341</v>
      </c>
      <c r="Z704" s="147">
        <v>1638.524789274298</v>
      </c>
      <c r="AA704" s="147">
        <v>1644.9541080240497</v>
      </c>
      <c r="AB704" s="147">
        <v>1652.6288583558501</v>
      </c>
      <c r="AC704" s="147">
        <v>1661.5356794886977</v>
      </c>
      <c r="AD704" s="147">
        <v>1670.7298995938359</v>
      </c>
      <c r="AE704" s="147">
        <v>1680.0388530338876</v>
      </c>
      <c r="AF704" s="147">
        <v>1689.2963560304231</v>
      </c>
      <c r="AG704" s="147">
        <v>1698.4567713305669</v>
      </c>
      <c r="AH704" s="147">
        <v>1708.2699385990181</v>
      </c>
      <c r="AI704" s="147">
        <v>1718.0199334230067</v>
      </c>
      <c r="AJ704" s="147">
        <v>1727.7236869451422</v>
      </c>
      <c r="AK704" s="147">
        <v>1737.3966356359792</v>
      </c>
      <c r="AL704" s="147">
        <v>1747.052781050483</v>
      </c>
      <c r="AM704" s="147">
        <v>1756.7047462063849</v>
      </c>
      <c r="AN704" s="147">
        <v>1766.363828720717</v>
      </c>
      <c r="AO704" s="147">
        <v>1776.040050834486</v>
      </c>
      <c r="AP704" s="146">
        <v>1785.7422064494147</v>
      </c>
    </row>
    <row r="705" spans="2:42" x14ac:dyDescent="0.35">
      <c r="B705" s="128"/>
      <c r="C705" s="128" t="s">
        <v>2302</v>
      </c>
      <c r="D705" s="146">
        <v>0</v>
      </c>
      <c r="E705" s="147">
        <v>0</v>
      </c>
      <c r="F705" s="147">
        <v>0</v>
      </c>
      <c r="G705" s="147">
        <v>0</v>
      </c>
      <c r="H705" s="147">
        <v>0</v>
      </c>
      <c r="I705" s="147">
        <v>39.573599999999999</v>
      </c>
      <c r="J705" s="147">
        <v>49.645580310431029</v>
      </c>
      <c r="K705" s="147">
        <v>69.430497058060169</v>
      </c>
      <c r="L705" s="147">
        <v>80.657129857115621</v>
      </c>
      <c r="M705" s="147">
        <v>87.753401260934936</v>
      </c>
      <c r="N705" s="147">
        <v>86.838058938180609</v>
      </c>
      <c r="O705" s="147">
        <v>86.006165101335398</v>
      </c>
      <c r="P705" s="147">
        <v>85.2557463481658</v>
      </c>
      <c r="Q705" s="147">
        <v>84.584924759969468</v>
      </c>
      <c r="R705" s="148">
        <v>83.991914911377677</v>
      </c>
      <c r="S705" s="147">
        <v>83.47502100039253</v>
      </c>
      <c r="T705" s="147">
        <v>83.032634094494838</v>
      </c>
      <c r="U705" s="147">
        <v>82.663229488815432</v>
      </c>
      <c r="V705" s="147">
        <v>82.365364172515257</v>
      </c>
      <c r="W705" s="147">
        <v>82.137674399665244</v>
      </c>
      <c r="X705" s="147">
        <v>81.978873361058263</v>
      </c>
      <c r="Y705" s="147">
        <v>81.887748953521481</v>
      </c>
      <c r="Z705" s="147">
        <v>81.863161643428583</v>
      </c>
      <c r="AA705" s="147">
        <v>81.904042421237733</v>
      </c>
      <c r="AB705" s="147">
        <v>82.009390844003136</v>
      </c>
      <c r="AC705" s="147">
        <v>82.178273162926203</v>
      </c>
      <c r="AD705" s="147">
        <v>82.373371164703372</v>
      </c>
      <c r="AE705" s="147">
        <v>82.585149114200462</v>
      </c>
      <c r="AF705" s="147">
        <v>82.804424477139108</v>
      </c>
      <c r="AG705" s="147">
        <v>83.022389854584816</v>
      </c>
      <c r="AH705" s="147">
        <v>83.234963944487518</v>
      </c>
      <c r="AI705" s="147">
        <v>83.441801925622656</v>
      </c>
      <c r="AJ705" s="147">
        <v>83.643815445747734</v>
      </c>
      <c r="AK705" s="147">
        <v>83.841833629227779</v>
      </c>
      <c r="AL705" s="147">
        <v>84.036606517180431</v>
      </c>
      <c r="AM705" s="147">
        <v>84.228808317847992</v>
      </c>
      <c r="AN705" s="147">
        <v>84.419040475024303</v>
      </c>
      <c r="AO705" s="147">
        <v>84.607834562006062</v>
      </c>
      <c r="AP705" s="146">
        <v>84.795655008193734</v>
      </c>
    </row>
    <row r="706" spans="2:42" x14ac:dyDescent="0.35">
      <c r="B706" s="128"/>
      <c r="C706" s="128" t="s">
        <v>2303</v>
      </c>
      <c r="D706" s="146">
        <v>0</v>
      </c>
      <c r="E706" s="147">
        <v>0</v>
      </c>
      <c r="F706" s="147">
        <v>0</v>
      </c>
      <c r="G706" s="147">
        <v>0</v>
      </c>
      <c r="H706" s="147">
        <v>0</v>
      </c>
      <c r="I706" s="147">
        <v>150.56689999999998</v>
      </c>
      <c r="J706" s="147">
        <v>290.53814426195868</v>
      </c>
      <c r="K706" s="147">
        <v>401.35534637848673</v>
      </c>
      <c r="L706" s="147">
        <v>512.61480190586803</v>
      </c>
      <c r="M706" s="147">
        <v>727.81921161114587</v>
      </c>
      <c r="N706" s="147">
        <v>857.06239162177906</v>
      </c>
      <c r="O706" s="147">
        <v>962.45535950350313</v>
      </c>
      <c r="P706" s="147">
        <v>961.62940935289157</v>
      </c>
      <c r="Q706" s="147">
        <v>961.69780753294719</v>
      </c>
      <c r="R706" s="148">
        <v>962.6478323833577</v>
      </c>
      <c r="S706" s="147">
        <v>964.46767395986762</v>
      </c>
      <c r="T706" s="147">
        <v>967.14641047848704</v>
      </c>
      <c r="U706" s="147">
        <v>970.67398583461193</v>
      </c>
      <c r="V706" s="147">
        <v>975.04118816236053</v>
      </c>
      <c r="W706" s="147">
        <v>980.23962940078718</v>
      </c>
      <c r="X706" s="147">
        <v>986.26172583496896</v>
      </c>
      <c r="Y706" s="147">
        <v>993.10067958122875</v>
      </c>
      <c r="Z706" s="147">
        <v>1000.7504609869917</v>
      </c>
      <c r="AA706" s="147">
        <v>1009.2057919169586</v>
      </c>
      <c r="AB706" s="147">
        <v>1018.4621298984287</v>
      </c>
      <c r="AC706" s="147">
        <v>1028.5156530997115</v>
      </c>
      <c r="AD706" s="147">
        <v>1039.1968300692661</v>
      </c>
      <c r="AE706" s="147">
        <v>1050.4045497668151</v>
      </c>
      <c r="AF706" s="147">
        <v>1062.0388468298365</v>
      </c>
      <c r="AG706" s="147">
        <v>1074.0012810142568</v>
      </c>
      <c r="AH706" s="147">
        <v>1086.4401843324563</v>
      </c>
      <c r="AI706" s="147">
        <v>1099.0179724464701</v>
      </c>
      <c r="AJ706" s="147">
        <v>1111.6609071632179</v>
      </c>
      <c r="AK706" s="147">
        <v>1124.3803424550763</v>
      </c>
      <c r="AL706" s="147">
        <v>1137.1868269757124</v>
      </c>
      <c r="AM706" s="147">
        <v>1150.0901353670877</v>
      </c>
      <c r="AN706" s="147">
        <v>1163.0992977437754</v>
      </c>
      <c r="AO706" s="147">
        <v>1176.2226274252657</v>
      </c>
      <c r="AP706" s="146">
        <v>1189.4677469835972</v>
      </c>
    </row>
    <row r="707" spans="2:42" x14ac:dyDescent="0.35">
      <c r="B707" s="128"/>
      <c r="C707" s="128" t="s">
        <v>2304</v>
      </c>
      <c r="D707" s="146">
        <v>0</v>
      </c>
      <c r="E707" s="147">
        <v>0</v>
      </c>
      <c r="F707" s="147">
        <v>0</v>
      </c>
      <c r="G707" s="147">
        <v>0</v>
      </c>
      <c r="H707" s="147">
        <v>0</v>
      </c>
      <c r="I707" s="147">
        <v>8.3902500000000018</v>
      </c>
      <c r="J707" s="147">
        <v>21.687084573971841</v>
      </c>
      <c r="K707" s="147">
        <v>42.032287888721648</v>
      </c>
      <c r="L707" s="147">
        <v>58.006240354110808</v>
      </c>
      <c r="M707" s="147">
        <v>73.868072992204674</v>
      </c>
      <c r="N707" s="147">
        <v>104.47194707708292</v>
      </c>
      <c r="O707" s="147">
        <v>122.47930045780632</v>
      </c>
      <c r="P707" s="147">
        <v>137.65668747636087</v>
      </c>
      <c r="Q707" s="147">
        <v>136.74567377418418</v>
      </c>
      <c r="R707" s="148">
        <v>135.96123931017038</v>
      </c>
      <c r="S707" s="147">
        <v>135.30078916095187</v>
      </c>
      <c r="T707" s="147">
        <v>134.76186738267484</v>
      </c>
      <c r="U707" s="147">
        <v>134.34215287835937</v>
      </c>
      <c r="V707" s="147">
        <v>134.0394554369731</v>
      </c>
      <c r="W707" s="147">
        <v>133.85171193838096</v>
      </c>
      <c r="X707" s="147">
        <v>133.77698271855482</v>
      </c>
      <c r="Y707" s="147">
        <v>133.81344808964431</v>
      </c>
      <c r="Z707" s="147">
        <v>133.95940500971506</v>
      </c>
      <c r="AA707" s="147">
        <v>134.21326389716305</v>
      </c>
      <c r="AB707" s="147">
        <v>134.57354558500529</v>
      </c>
      <c r="AC707" s="147">
        <v>135.03887841043382</v>
      </c>
      <c r="AD707" s="147">
        <v>135.59872200098945</v>
      </c>
      <c r="AE707" s="147">
        <v>136.2373540900783</v>
      </c>
      <c r="AF707" s="147">
        <v>136.93931547949762</v>
      </c>
      <c r="AG707" s="147">
        <v>137.68947235706858</v>
      </c>
      <c r="AH707" s="147">
        <v>138.79201382649572</v>
      </c>
      <c r="AI707" s="147">
        <v>139.91299174381976</v>
      </c>
      <c r="AJ707" s="147">
        <v>141.03884879645585</v>
      </c>
      <c r="AK707" s="147">
        <v>142.15848025547072</v>
      </c>
      <c r="AL707" s="147">
        <v>143.27365367231593</v>
      </c>
      <c r="AM707" s="147">
        <v>144.38600573139982</v>
      </c>
      <c r="AN707" s="147">
        <v>145.49704766081604</v>
      </c>
      <c r="AO707" s="147">
        <v>146.6081703489013</v>
      </c>
      <c r="AP707" s="146">
        <v>147.72064917857014</v>
      </c>
    </row>
    <row r="708" spans="2:42" x14ac:dyDescent="0.35">
      <c r="B708" s="128"/>
      <c r="C708" s="128" t="s">
        <v>2305</v>
      </c>
      <c r="D708" s="146">
        <v>0</v>
      </c>
      <c r="E708" s="147">
        <v>0</v>
      </c>
      <c r="F708" s="147">
        <v>0</v>
      </c>
      <c r="G708" s="147">
        <v>0</v>
      </c>
      <c r="H708" s="147">
        <v>0</v>
      </c>
      <c r="I708" s="147">
        <v>166.37114999999997</v>
      </c>
      <c r="J708" s="147">
        <v>333.74491462627475</v>
      </c>
      <c r="K708" s="147">
        <v>468.5426829924163</v>
      </c>
      <c r="L708" s="147">
        <v>603.38567587548687</v>
      </c>
      <c r="M708" s="147">
        <v>860.62634998510271</v>
      </c>
      <c r="N708" s="147">
        <v>1016.0444101764815</v>
      </c>
      <c r="O708" s="147">
        <v>1168.044729413401</v>
      </c>
      <c r="P708" s="147">
        <v>1164.2219472413171</v>
      </c>
      <c r="Q708" s="147">
        <v>1161.4732279116986</v>
      </c>
      <c r="R708" s="148">
        <v>1159.7802755847949</v>
      </c>
      <c r="S708" s="147">
        <v>1159.1259241408547</v>
      </c>
      <c r="T708" s="147">
        <v>1159.4941058548768</v>
      </c>
      <c r="U708" s="147">
        <v>1160.869821433693</v>
      </c>
      <c r="V708" s="147">
        <v>1163.2391113702245</v>
      </c>
      <c r="W708" s="147">
        <v>1166.5890285715018</v>
      </c>
      <c r="X708" s="147">
        <v>1170.9076122187319</v>
      </c>
      <c r="Y708" s="147">
        <v>1176.1838628193289</v>
      </c>
      <c r="Z708" s="147">
        <v>1182.4077184123983</v>
      </c>
      <c r="AA708" s="147">
        <v>1189.570031890677</v>
      </c>
      <c r="AB708" s="147">
        <v>1197.6625494034099</v>
      </c>
      <c r="AC708" s="147">
        <v>1206.6778898060452</v>
      </c>
      <c r="AD708" s="147">
        <v>1216.4256412213713</v>
      </c>
      <c r="AE708" s="147">
        <v>1226.7793558204696</v>
      </c>
      <c r="AF708" s="147">
        <v>1237.6144258252402</v>
      </c>
      <c r="AG708" s="147">
        <v>1248.8085576087083</v>
      </c>
      <c r="AH708" s="147">
        <v>1258.6978829569273</v>
      </c>
      <c r="AI708" s="147">
        <v>1268.7078484256608</v>
      </c>
      <c r="AJ708" s="147">
        <v>1278.7251099604564</v>
      </c>
      <c r="AK708" s="147">
        <v>1288.7611422352024</v>
      </c>
      <c r="AL708" s="147">
        <v>1298.826410746057</v>
      </c>
      <c r="AM708" s="147">
        <v>1308.9304104917637</v>
      </c>
      <c r="AN708" s="147">
        <v>1319.0817023854618</v>
      </c>
      <c r="AO708" s="147">
        <v>1329.2879474872943</v>
      </c>
      <c r="AP708" s="146">
        <v>1339.5559391429028</v>
      </c>
    </row>
    <row r="709" spans="2:42" x14ac:dyDescent="0.35">
      <c r="B709" s="128"/>
      <c r="C709" s="128" t="s">
        <v>2306</v>
      </c>
      <c r="D709" s="146">
        <v>0</v>
      </c>
      <c r="E709" s="147">
        <v>0</v>
      </c>
      <c r="F709" s="147">
        <v>0</v>
      </c>
      <c r="G709" s="147">
        <v>0</v>
      </c>
      <c r="H709" s="147">
        <v>0</v>
      </c>
      <c r="I709" s="147">
        <v>377.60470000000004</v>
      </c>
      <c r="J709" s="147">
        <v>800.51804983147167</v>
      </c>
      <c r="K709" s="147">
        <v>1472.5140910641778</v>
      </c>
      <c r="L709" s="147">
        <v>1986.1954329800553</v>
      </c>
      <c r="M709" s="147">
        <v>2499.2659678990353</v>
      </c>
      <c r="N709" s="147">
        <v>3511.1511066798003</v>
      </c>
      <c r="O709" s="147">
        <v>4101.0157037917706</v>
      </c>
      <c r="P709" s="147">
        <v>4443.5823317303621</v>
      </c>
      <c r="Q709" s="147">
        <v>4431.17217213822</v>
      </c>
      <c r="R709" s="148">
        <v>4422.8247222713526</v>
      </c>
      <c r="S709" s="147">
        <v>4418.4725198911037</v>
      </c>
      <c r="T709" s="147">
        <v>4418.0523512196969</v>
      </c>
      <c r="U709" s="147">
        <v>4421.5051342126053</v>
      </c>
      <c r="V709" s="147">
        <v>4428.7758069381762</v>
      </c>
      <c r="W709" s="147">
        <v>4439.8132208957804</v>
      </c>
      <c r="X709" s="147">
        <v>4454.5700391103155</v>
      </c>
      <c r="Y709" s="147">
        <v>4473.0026388471915</v>
      </c>
      <c r="Z709" s="147">
        <v>4495.0710187980867</v>
      </c>
      <c r="AA709" s="147">
        <v>4520.7387105936159</v>
      </c>
      <c r="AB709" s="147">
        <v>4549.9726945047514</v>
      </c>
      <c r="AC709" s="147">
        <v>4582.7433192003464</v>
      </c>
      <c r="AD709" s="147">
        <v>4618.6068728702112</v>
      </c>
      <c r="AE709" s="147">
        <v>4657.0790455880142</v>
      </c>
      <c r="AF709" s="147">
        <v>4697.6812169246969</v>
      </c>
      <c r="AG709" s="147">
        <v>4739.9423901895116</v>
      </c>
      <c r="AH709" s="147">
        <v>4787.8160634211808</v>
      </c>
      <c r="AI709" s="147">
        <v>4836.4521336739717</v>
      </c>
      <c r="AJ709" s="147">
        <v>4885.4162311318332</v>
      </c>
      <c r="AK709" s="147">
        <v>4934.4763867352776</v>
      </c>
      <c r="AL709" s="147">
        <v>4983.6846633065543</v>
      </c>
      <c r="AM709" s="147">
        <v>5033.089260174429</v>
      </c>
      <c r="AN709" s="147">
        <v>5082.7346659641971</v>
      </c>
      <c r="AO709" s="147">
        <v>5132.6618026962969</v>
      </c>
      <c r="AP709" s="146">
        <v>5182.9081615366931</v>
      </c>
    </row>
    <row r="710" spans="2:42" x14ac:dyDescent="0.35">
      <c r="B710" s="128"/>
      <c r="C710" s="128" t="s">
        <v>2307</v>
      </c>
      <c r="D710" s="146">
        <v>0</v>
      </c>
      <c r="E710" s="147">
        <v>0</v>
      </c>
      <c r="F710" s="147">
        <v>0</v>
      </c>
      <c r="G710" s="147">
        <v>0</v>
      </c>
      <c r="H710" s="147">
        <v>0</v>
      </c>
      <c r="I710" s="147">
        <v>144.94391999999999</v>
      </c>
      <c r="J710" s="147">
        <v>186.53110604499281</v>
      </c>
      <c r="K710" s="147">
        <v>265.98267109130205</v>
      </c>
      <c r="L710" s="147">
        <v>314.00197421679854</v>
      </c>
      <c r="M710" s="147">
        <v>360.18392133492989</v>
      </c>
      <c r="N710" s="147">
        <v>359.18502181409525</v>
      </c>
      <c r="O710" s="147">
        <v>358.52092687366866</v>
      </c>
      <c r="P710" s="147">
        <v>358.18617132358827</v>
      </c>
      <c r="Q710" s="147">
        <v>358.17563963655476</v>
      </c>
      <c r="R710" s="148">
        <v>358.48455642125009</v>
      </c>
      <c r="S710" s="147">
        <v>359.10847731482886</v>
      </c>
      <c r="T710" s="147">
        <v>360.04328028087116</v>
      </c>
      <c r="U710" s="147">
        <v>361.28515729953193</v>
      </c>
      <c r="V710" s="147">
        <v>362.83060643713361</v>
      </c>
      <c r="W710" s="147">
        <v>364.67642428295528</v>
      </c>
      <c r="X710" s="147">
        <v>366.81969874145267</v>
      </c>
      <c r="Y710" s="147">
        <v>369.25780216860835</v>
      </c>
      <c r="Z710" s="147">
        <v>371.98838484156528</v>
      </c>
      <c r="AA710" s="147">
        <v>375.00936875112666</v>
      </c>
      <c r="AB710" s="147">
        <v>378.31894170712962</v>
      </c>
      <c r="AC710" s="147">
        <v>381.91555174709998</v>
      </c>
      <c r="AD710" s="147">
        <v>385.66440086004229</v>
      </c>
      <c r="AE710" s="147">
        <v>389.52814045987111</v>
      </c>
      <c r="AF710" s="147">
        <v>393.4702289042624</v>
      </c>
      <c r="AG710" s="147">
        <v>397.45503868576651</v>
      </c>
      <c r="AH710" s="147">
        <v>401.08892931745584</v>
      </c>
      <c r="AI710" s="147">
        <v>404.73484889027566</v>
      </c>
      <c r="AJ710" s="147">
        <v>408.39633513791227</v>
      </c>
      <c r="AK710" s="147">
        <v>412.07662512802546</v>
      </c>
      <c r="AL710" s="147">
        <v>415.77866662978255</v>
      </c>
      <c r="AM710" s="147">
        <v>419.5051288052166</v>
      </c>
      <c r="AN710" s="147">
        <v>423.25841225071679</v>
      </c>
      <c r="AO710" s="147">
        <v>427.04065841371352</v>
      </c>
      <c r="AP710" s="146">
        <v>430.8537584084167</v>
      </c>
    </row>
    <row r="711" spans="2:42" x14ac:dyDescent="0.35">
      <c r="B711" s="128"/>
      <c r="C711" s="128" t="s">
        <v>2308</v>
      </c>
      <c r="D711" s="146">
        <v>0</v>
      </c>
      <c r="E711" s="147">
        <v>0</v>
      </c>
      <c r="F711" s="147">
        <v>0</v>
      </c>
      <c r="G711" s="147">
        <v>0</v>
      </c>
      <c r="H711" s="147">
        <v>0</v>
      </c>
      <c r="I711" s="147">
        <v>65.617866377031319</v>
      </c>
      <c r="J711" s="147">
        <v>64.777533657280969</v>
      </c>
      <c r="K711" s="147">
        <v>64.001925234526439</v>
      </c>
      <c r="L711" s="147">
        <v>63.289407516304735</v>
      </c>
      <c r="M711" s="147">
        <v>62.638422513688226</v>
      </c>
      <c r="N711" s="147">
        <v>62.047485417556572</v>
      </c>
      <c r="O711" s="147">
        <v>61.515182270911822</v>
      </c>
      <c r="P711" s="147">
        <v>61.040167733882051</v>
      </c>
      <c r="Q711" s="147">
        <v>60.621162938186153</v>
      </c>
      <c r="R711" s="148">
        <v>60.256953427952752</v>
      </c>
      <c r="S711" s="147">
        <v>59.946387183904697</v>
      </c>
      <c r="T711" s="147">
        <v>59.688372728032476</v>
      </c>
      <c r="U711" s="147">
        <v>59.481877305989755</v>
      </c>
      <c r="V711" s="147">
        <v>59.325925144548663</v>
      </c>
      <c r="W711" s="147">
        <v>59.219595781553956</v>
      </c>
      <c r="X711" s="147">
        <v>59.162022465913097</v>
      </c>
      <c r="Y711" s="147">
        <v>59.152390625253105</v>
      </c>
      <c r="Z711" s="147">
        <v>59.189936398965948</v>
      </c>
      <c r="AA711" s="147">
        <v>59.2739452344521</v>
      </c>
      <c r="AB711" s="147">
        <v>59.403750544455981</v>
      </c>
      <c r="AC711" s="147">
        <v>59.578732423468722</v>
      </c>
      <c r="AD711" s="147">
        <v>59.746512842533676</v>
      </c>
      <c r="AE711" s="147">
        <v>59.908002109708157</v>
      </c>
      <c r="AF711" s="147">
        <v>60.064040096519975</v>
      </c>
      <c r="AG711" s="147">
        <v>60.215399302861478</v>
      </c>
      <c r="AH711" s="147">
        <v>60.36374995277184</v>
      </c>
      <c r="AI711" s="147">
        <v>60.50876596879084</v>
      </c>
      <c r="AJ711" s="147">
        <v>60.651035472619277</v>
      </c>
      <c r="AK711" s="147">
        <v>60.791089905319211</v>
      </c>
      <c r="AL711" s="147">
        <v>60.929406351466724</v>
      </c>
      <c r="AM711" s="147">
        <v>61.066409732842395</v>
      </c>
      <c r="AN711" s="147">
        <v>61.202474877011554</v>
      </c>
      <c r="AO711" s="147">
        <v>61.337928465898898</v>
      </c>
      <c r="AP711" s="146">
        <v>61.473050869225638</v>
      </c>
    </row>
    <row r="712" spans="2:42" x14ac:dyDescent="0.35">
      <c r="B712" s="128"/>
      <c r="C712" s="128" t="s">
        <v>2309</v>
      </c>
      <c r="D712" s="146">
        <v>0</v>
      </c>
      <c r="E712" s="147">
        <v>0</v>
      </c>
      <c r="F712" s="147">
        <v>0</v>
      </c>
      <c r="G712" s="147">
        <v>0</v>
      </c>
      <c r="H712" s="147">
        <v>0</v>
      </c>
      <c r="I712" s="147">
        <v>16.457650000000001</v>
      </c>
      <c r="J712" s="147">
        <v>141.88900115733574</v>
      </c>
      <c r="K712" s="147">
        <v>269.48610115857741</v>
      </c>
      <c r="L712" s="147">
        <v>478.29000740854667</v>
      </c>
      <c r="M712" s="147">
        <v>634.22933152244525</v>
      </c>
      <c r="N712" s="147">
        <v>922.25405315640205</v>
      </c>
      <c r="O712" s="147">
        <v>1104.2285698291648</v>
      </c>
      <c r="P712" s="147">
        <v>1285.2070790445514</v>
      </c>
      <c r="Q712" s="147">
        <v>1350.6681285209281</v>
      </c>
      <c r="R712" s="148">
        <v>1350.1706400097987</v>
      </c>
      <c r="S712" s="147">
        <v>1350.9193738859062</v>
      </c>
      <c r="T712" s="147">
        <v>1352.8971441045237</v>
      </c>
      <c r="U712" s="147">
        <v>1356.0880272068116</v>
      </c>
      <c r="V712" s="147">
        <v>1360.4773300437705</v>
      </c>
      <c r="W712" s="147">
        <v>1366.0515589836607</v>
      </c>
      <c r="X712" s="147">
        <v>1372.7983905551739</v>
      </c>
      <c r="Y712" s="147">
        <v>1380.7066434805436</v>
      </c>
      <c r="Z712" s="147">
        <v>1389.7662520545966</v>
      </c>
      <c r="AA712" s="147">
        <v>1399.968240827505</v>
      </c>
      <c r="AB712" s="147">
        <v>1411.3047005506999</v>
      </c>
      <c r="AC712" s="147">
        <v>1423.7687653470327</v>
      </c>
      <c r="AD712" s="147">
        <v>1437.3364010336643</v>
      </c>
      <c r="AE712" s="147">
        <v>1451.8644028979425</v>
      </c>
      <c r="AF712" s="147">
        <v>1467.2102154330487</v>
      </c>
      <c r="AG712" s="147">
        <v>1483.2325546890688</v>
      </c>
      <c r="AH712" s="147">
        <v>1500.1302999319696</v>
      </c>
      <c r="AI712" s="147">
        <v>1517.4304700048169</v>
      </c>
      <c r="AJ712" s="147">
        <v>1534.9990944089473</v>
      </c>
      <c r="AK712" s="147">
        <v>1552.7053430363117</v>
      </c>
      <c r="AL712" s="147">
        <v>1570.5117852710159</v>
      </c>
      <c r="AM712" s="147">
        <v>1588.4337605495864</v>
      </c>
      <c r="AN712" s="147">
        <v>1606.4855011774437</v>
      </c>
      <c r="AO712" s="147">
        <v>1624.680174924853</v>
      </c>
      <c r="AP712" s="146">
        <v>1643.0299251165934</v>
      </c>
    </row>
    <row r="713" spans="2:42" x14ac:dyDescent="0.35">
      <c r="B713" s="128"/>
      <c r="C713" s="128" t="s">
        <v>2310</v>
      </c>
      <c r="D713" s="146">
        <v>0</v>
      </c>
      <c r="E713" s="147">
        <v>0</v>
      </c>
      <c r="F713" s="147">
        <v>0</v>
      </c>
      <c r="G713" s="147">
        <v>0</v>
      </c>
      <c r="H713" s="147">
        <v>0</v>
      </c>
      <c r="I713" s="147">
        <v>565.05041999999992</v>
      </c>
      <c r="J713" s="147">
        <v>809.2104515554347</v>
      </c>
      <c r="K713" s="147">
        <v>958.07764446222791</v>
      </c>
      <c r="L713" s="147">
        <v>1105.3125262879983</v>
      </c>
      <c r="M713" s="147">
        <v>1114.2606603373215</v>
      </c>
      <c r="N713" s="147">
        <v>1111.6705843646137</v>
      </c>
      <c r="O713" s="147">
        <v>1110.1094635341608</v>
      </c>
      <c r="P713" s="147">
        <v>1109.5608944155147</v>
      </c>
      <c r="Q713" s="147">
        <v>1110.0095424414912</v>
      </c>
      <c r="R713" s="148">
        <v>1111.4411130272222</v>
      </c>
      <c r="S713" s="147">
        <v>1113.8423239672554</v>
      </c>
      <c r="T713" s="147">
        <v>1117.2008790687437</v>
      </c>
      <c r="U713" s="147">
        <v>1121.5054429803929</v>
      </c>
      <c r="V713" s="147">
        <v>1126.7456171784354</v>
      </c>
      <c r="W713" s="147">
        <v>1132.9119170724005</v>
      </c>
      <c r="X713" s="147">
        <v>1139.9957501949489</v>
      </c>
      <c r="Y713" s="147">
        <v>1147.9893954414367</v>
      </c>
      <c r="Z713" s="147">
        <v>1156.885983326257</v>
      </c>
      <c r="AA713" s="147">
        <v>1166.679477224332</v>
      </c>
      <c r="AB713" s="147">
        <v>1177.3646555673959</v>
      </c>
      <c r="AC713" s="147">
        <v>1188.9370949659512</v>
      </c>
      <c r="AD713" s="147">
        <v>1200.872713052654</v>
      </c>
      <c r="AE713" s="147">
        <v>1213.0580331630756</v>
      </c>
      <c r="AF713" s="147">
        <v>1225.3824620706314</v>
      </c>
      <c r="AG713" s="147">
        <v>1237.7385634839393</v>
      </c>
      <c r="AH713" s="147">
        <v>1249.0087182417492</v>
      </c>
      <c r="AI713" s="147">
        <v>1260.3224464178111</v>
      </c>
      <c r="AJ713" s="147">
        <v>1271.6902363478077</v>
      </c>
      <c r="AK713" s="147">
        <v>1283.1216631145478</v>
      </c>
      <c r="AL713" s="147">
        <v>1294.6254227142838</v>
      </c>
      <c r="AM713" s="147">
        <v>1306.2093641692327</v>
      </c>
      <c r="AN713" s="147">
        <v>1317.8805196658773</v>
      </c>
      <c r="AO713" s="147">
        <v>1329.6451327948357</v>
      </c>
      <c r="AP713" s="146">
        <v>1341.5086849644506</v>
      </c>
    </row>
    <row r="714" spans="2:42" x14ac:dyDescent="0.35">
      <c r="B714" s="128"/>
      <c r="C714" s="128" t="s">
        <v>2311</v>
      </c>
      <c r="D714" s="146">
        <v>0</v>
      </c>
      <c r="E714" s="147">
        <v>0</v>
      </c>
      <c r="F714" s="147">
        <v>0</v>
      </c>
      <c r="G714" s="147">
        <v>0</v>
      </c>
      <c r="H714" s="147">
        <v>0</v>
      </c>
      <c r="I714" s="147">
        <v>30.000299999999996</v>
      </c>
      <c r="J714" s="147">
        <v>64.665881436060715</v>
      </c>
      <c r="K714" s="147">
        <v>119.16501123275637</v>
      </c>
      <c r="L714" s="147">
        <v>160.47926155848182</v>
      </c>
      <c r="M714" s="147">
        <v>201.34275367177972</v>
      </c>
      <c r="N714" s="147">
        <v>281.84116331374128</v>
      </c>
      <c r="O714" s="147">
        <v>327.86972903817264</v>
      </c>
      <c r="P714" s="147">
        <v>355.34191700839671</v>
      </c>
      <c r="Q714" s="147">
        <v>352.55824258510887</v>
      </c>
      <c r="R714" s="148">
        <v>350.10303208074083</v>
      </c>
      <c r="S714" s="147">
        <v>347.96918603254335</v>
      </c>
      <c r="T714" s="147">
        <v>346.14997088561779</v>
      </c>
      <c r="U714" s="147">
        <v>344.63900789987468</v>
      </c>
      <c r="V714" s="147">
        <v>343.4302625122657</v>
      </c>
      <c r="W714" s="147">
        <v>342.5180341387001</v>
      </c>
      <c r="X714" s="147">
        <v>341.89694640065312</v>
      </c>
      <c r="Y714" s="147">
        <v>341.56193776204447</v>
      </c>
      <c r="Z714" s="147">
        <v>341.5082525625171</v>
      </c>
      <c r="AA714" s="147">
        <v>341.73143243377837</v>
      </c>
      <c r="AB714" s="147">
        <v>342.22730808617882</v>
      </c>
      <c r="AC714" s="147">
        <v>342.99199145319778</v>
      </c>
      <c r="AD714" s="147">
        <v>343.98870995566824</v>
      </c>
      <c r="AE714" s="147">
        <v>345.17629856299732</v>
      </c>
      <c r="AF714" s="147">
        <v>346.5144231722258</v>
      </c>
      <c r="AG714" s="147">
        <v>347.96373731857813</v>
      </c>
      <c r="AH714" s="147">
        <v>349.80796732621764</v>
      </c>
      <c r="AI714" s="147">
        <v>351.6862330540348</v>
      </c>
      <c r="AJ714" s="147">
        <v>353.56318790037722</v>
      </c>
      <c r="AK714" s="147">
        <v>355.41869233059674</v>
      </c>
      <c r="AL714" s="147">
        <v>357.25679430217502</v>
      </c>
      <c r="AM714" s="147">
        <v>359.08120503304212</v>
      </c>
      <c r="AN714" s="147">
        <v>360.89531285437607</v>
      </c>
      <c r="AO714" s="147">
        <v>362.70219630089463</v>
      </c>
      <c r="AP714" s="146">
        <v>364.50463646976988</v>
      </c>
    </row>
    <row r="715" spans="2:42" x14ac:dyDescent="0.35">
      <c r="B715" s="128"/>
      <c r="C715" s="128" t="s">
        <v>2312</v>
      </c>
      <c r="D715" s="146">
        <v>0</v>
      </c>
      <c r="E715" s="147">
        <v>0</v>
      </c>
      <c r="F715" s="147">
        <v>0</v>
      </c>
      <c r="G715" s="147">
        <v>0</v>
      </c>
      <c r="H715" s="147">
        <v>0</v>
      </c>
      <c r="I715" s="147">
        <v>555.85068000000001</v>
      </c>
      <c r="J715" s="147">
        <v>660.00782619971926</v>
      </c>
      <c r="K715" s="147">
        <v>761.65131109574259</v>
      </c>
      <c r="L715" s="147">
        <v>794.99293209399036</v>
      </c>
      <c r="M715" s="147">
        <v>787.53365287978056</v>
      </c>
      <c r="N715" s="147">
        <v>780.8241355597944</v>
      </c>
      <c r="O715" s="147">
        <v>774.84728095101673</v>
      </c>
      <c r="P715" s="147">
        <v>769.58683840299886</v>
      </c>
      <c r="Q715" s="147">
        <v>765.02737957096485</v>
      </c>
      <c r="R715" s="148">
        <v>761.15427325221719</v>
      </c>
      <c r="S715" s="147">
        <v>757.95366124918587</v>
      </c>
      <c r="T715" s="147">
        <v>755.41243522385821</v>
      </c>
      <c r="U715" s="147">
        <v>753.51821450965724</v>
      </c>
      <c r="V715" s="147">
        <v>752.25932484814257</v>
      </c>
      <c r="W715" s="147">
        <v>751.62477801913599</v>
      </c>
      <c r="X715" s="147">
        <v>751.60425233408921</v>
      </c>
      <c r="Y715" s="147">
        <v>752.18807396366174</v>
      </c>
      <c r="Z715" s="147">
        <v>753.36719907159556</v>
      </c>
      <c r="AA715" s="147">
        <v>755.13319672805096</v>
      </c>
      <c r="AB715" s="147">
        <v>757.47823257660832</v>
      </c>
      <c r="AC715" s="147">
        <v>760.39505323013725</v>
      </c>
      <c r="AD715" s="147">
        <v>763.43814188750127</v>
      </c>
      <c r="AE715" s="147">
        <v>766.52571620135529</v>
      </c>
      <c r="AF715" s="147">
        <v>769.57930484920917</v>
      </c>
      <c r="AG715" s="147">
        <v>772.57557135820036</v>
      </c>
      <c r="AH715" s="147">
        <v>776.34834546815921</v>
      </c>
      <c r="AI715" s="147">
        <v>780.07563486035303</v>
      </c>
      <c r="AJ715" s="147">
        <v>783.76589743002955</v>
      </c>
      <c r="AK715" s="147">
        <v>787.42686305674147</v>
      </c>
      <c r="AL715" s="147">
        <v>791.06556338370103</v>
      </c>
      <c r="AM715" s="147">
        <v>794.68835994637902</v>
      </c>
      <c r="AN715" s="147">
        <v>798.30097071767591</v>
      </c>
      <c r="AO715" s="147">
        <v>801.90849513389503</v>
      </c>
      <c r="AP715" s="146">
        <v>805.51543766278019</v>
      </c>
    </row>
    <row r="716" spans="2:42" x14ac:dyDescent="0.35">
      <c r="B716" s="128"/>
      <c r="C716" s="128" t="s">
        <v>2313</v>
      </c>
      <c r="D716" s="146">
        <v>0</v>
      </c>
      <c r="E716" s="147">
        <v>0</v>
      </c>
      <c r="F716" s="147">
        <v>0</v>
      </c>
      <c r="G716" s="147">
        <v>0</v>
      </c>
      <c r="H716" s="147">
        <v>0</v>
      </c>
      <c r="I716" s="147">
        <v>12.982750000000001</v>
      </c>
      <c r="J716" s="147">
        <v>32.688831633222193</v>
      </c>
      <c r="K716" s="147">
        <v>63.150020954401235</v>
      </c>
      <c r="L716" s="147">
        <v>87.226427841446878</v>
      </c>
      <c r="M716" s="147">
        <v>111.3417977873377</v>
      </c>
      <c r="N716" s="147">
        <v>157.95783641099709</v>
      </c>
      <c r="O716" s="147">
        <v>185.83361288287583</v>
      </c>
      <c r="P716" s="147">
        <v>208.75479212868481</v>
      </c>
      <c r="Q716" s="147">
        <v>208.31376059758114</v>
      </c>
      <c r="R716" s="148">
        <v>208.06487430664302</v>
      </c>
      <c r="S716" s="147">
        <v>208.00510476968688</v>
      </c>
      <c r="T716" s="147">
        <v>208.13162258798636</v>
      </c>
      <c r="U716" s="147">
        <v>208.44179209220826</v>
      </c>
      <c r="V716" s="147">
        <v>208.93316622207902</v>
      </c>
      <c r="W716" s="147">
        <v>209.60348163598957</v>
      </c>
      <c r="X716" s="147">
        <v>210.45065404304779</v>
      </c>
      <c r="Y716" s="147">
        <v>211.47277375038422</v>
      </c>
      <c r="Z716" s="147">
        <v>212.66810141879657</v>
      </c>
      <c r="AA716" s="147">
        <v>214.03506402009756</v>
      </c>
      <c r="AB716" s="147">
        <v>215.5722509897891</v>
      </c>
      <c r="AC716" s="147">
        <v>217.27841056894431</v>
      </c>
      <c r="AD716" s="147">
        <v>219.13809697416119</v>
      </c>
      <c r="AE716" s="147">
        <v>221.12880064531655</v>
      </c>
      <c r="AF716" s="147">
        <v>223.2282187545529</v>
      </c>
      <c r="AG716" s="147">
        <v>225.41434777558266</v>
      </c>
      <c r="AH716" s="147">
        <v>227.46120237218048</v>
      </c>
      <c r="AI716" s="147">
        <v>229.551226045617</v>
      </c>
      <c r="AJ716" s="147">
        <v>231.66356448037419</v>
      </c>
      <c r="AK716" s="147">
        <v>233.78162343128747</v>
      </c>
      <c r="AL716" s="147">
        <v>235.90752069981392</v>
      </c>
      <c r="AM716" s="147">
        <v>238.04319682329086</v>
      </c>
      <c r="AN716" s="147">
        <v>240.19042181179154</v>
      </c>
      <c r="AO716" s="147">
        <v>242.35080148694291</v>
      </c>
      <c r="AP716" s="146">
        <v>244.5257834382256</v>
      </c>
    </row>
    <row r="717" spans="2:42" ht="18" thickBot="1" x14ac:dyDescent="0.4">
      <c r="B717" s="118"/>
      <c r="C717" s="132" t="s">
        <v>2366</v>
      </c>
      <c r="D717" s="149">
        <f t="shared" ref="D717:AP717" si="7">SUM(D666:D716)</f>
        <v>0</v>
      </c>
      <c r="E717" s="150">
        <f t="shared" si="7"/>
        <v>0</v>
      </c>
      <c r="F717" s="150">
        <f t="shared" si="7"/>
        <v>0</v>
      </c>
      <c r="G717" s="150">
        <f t="shared" si="7"/>
        <v>0</v>
      </c>
      <c r="H717" s="150">
        <f t="shared" si="7"/>
        <v>0</v>
      </c>
      <c r="I717" s="150">
        <f t="shared" si="7"/>
        <v>14728.419576930188</v>
      </c>
      <c r="J717" s="150">
        <f t="shared" si="7"/>
        <v>20475.330076406553</v>
      </c>
      <c r="K717" s="150">
        <f t="shared" si="7"/>
        <v>26054.349171501683</v>
      </c>
      <c r="L717" s="150">
        <f t="shared" si="7"/>
        <v>30778.262852269578</v>
      </c>
      <c r="M717" s="150">
        <f t="shared" si="7"/>
        <v>34706.075240651007</v>
      </c>
      <c r="N717" s="150">
        <f t="shared" si="7"/>
        <v>39117.895108539844</v>
      </c>
      <c r="O717" s="150">
        <f t="shared" si="7"/>
        <v>41990.333506485164</v>
      </c>
      <c r="P717" s="150">
        <f t="shared" si="7"/>
        <v>43603.686097994258</v>
      </c>
      <c r="Q717" s="150">
        <f t="shared" si="7"/>
        <v>43750.302143897454</v>
      </c>
      <c r="R717" s="151">
        <f t="shared" si="7"/>
        <v>43663.086855480826</v>
      </c>
      <c r="S717" s="150">
        <f t="shared" si="7"/>
        <v>43614.987912790108</v>
      </c>
      <c r="T717" s="150">
        <f t="shared" si="7"/>
        <v>43605.381594470142</v>
      </c>
      <c r="U717" s="150">
        <f t="shared" si="7"/>
        <v>43633.684742767975</v>
      </c>
      <c r="V717" s="150">
        <f t="shared" si="7"/>
        <v>43699.353666120151</v>
      </c>
      <c r="W717" s="150">
        <f t="shared" si="7"/>
        <v>43801.883090262258</v>
      </c>
      <c r="X717" s="150">
        <f t="shared" si="7"/>
        <v>43940.805156267583</v>
      </c>
      <c r="Y717" s="150">
        <f t="shared" si="7"/>
        <v>44115.688463982486</v>
      </c>
      <c r="Z717" s="150">
        <f t="shared" si="7"/>
        <v>44326.137159387516</v>
      </c>
      <c r="AA717" s="150">
        <f t="shared" si="7"/>
        <v>44571.790064470501</v>
      </c>
      <c r="AB717" s="150">
        <f t="shared" si="7"/>
        <v>44852.319848253705</v>
      </c>
      <c r="AC717" s="150">
        <f t="shared" si="7"/>
        <v>45167.432237671383</v>
      </c>
      <c r="AD717" s="150">
        <f t="shared" si="7"/>
        <v>45503.863323282509</v>
      </c>
      <c r="AE717" s="150">
        <f t="shared" si="7"/>
        <v>45857.053823044786</v>
      </c>
      <c r="AF717" s="150">
        <f t="shared" si="7"/>
        <v>46222.67914687669</v>
      </c>
      <c r="AG717" s="150">
        <f t="shared" si="7"/>
        <v>46597.133990765942</v>
      </c>
      <c r="AH717" s="150">
        <f t="shared" si="7"/>
        <v>47001.024650893611</v>
      </c>
      <c r="AI717" s="150">
        <f t="shared" si="7"/>
        <v>47408.921612075967</v>
      </c>
      <c r="AJ717" s="150">
        <f t="shared" si="7"/>
        <v>47818.857941759445</v>
      </c>
      <c r="AK717" s="150">
        <f t="shared" si="7"/>
        <v>48229.893836430114</v>
      </c>
      <c r="AL717" s="150">
        <f t="shared" si="7"/>
        <v>48642.26360158249</v>
      </c>
      <c r="AM717" s="150">
        <f t="shared" si="7"/>
        <v>49056.383956922902</v>
      </c>
      <c r="AN717" s="150">
        <f t="shared" si="7"/>
        <v>49472.636005189517</v>
      </c>
      <c r="AO717" s="150">
        <f t="shared" si="7"/>
        <v>49891.366592931132</v>
      </c>
      <c r="AP717" s="149">
        <f t="shared" si="7"/>
        <v>50312.889590790575</v>
      </c>
    </row>
    <row r="718" spans="2:42" ht="18.75" thickTop="1" thickBot="1" x14ac:dyDescent="0.4">
      <c r="B718" s="117"/>
      <c r="C718" s="117"/>
      <c r="D718" s="122"/>
      <c r="E718" s="122"/>
      <c r="F718" s="122"/>
      <c r="G718" s="122"/>
      <c r="H718" s="122"/>
      <c r="I718" s="122"/>
      <c r="J718" s="122"/>
      <c r="K718" s="122"/>
      <c r="L718" s="122"/>
      <c r="M718" s="122"/>
      <c r="N718" s="122"/>
      <c r="O718" s="122"/>
      <c r="P718" s="122"/>
      <c r="Q718" s="122"/>
      <c r="R718" s="122"/>
      <c r="S718" s="122"/>
      <c r="T718" s="122"/>
      <c r="U718" s="122"/>
      <c r="V718" s="122"/>
      <c r="W718" s="122"/>
      <c r="X718" s="122"/>
      <c r="Y718" s="122"/>
      <c r="Z718" s="122"/>
      <c r="AA718" s="122"/>
      <c r="AB718" s="122"/>
      <c r="AC718" s="122"/>
      <c r="AD718" s="122"/>
      <c r="AE718" s="122"/>
      <c r="AF718" s="122"/>
      <c r="AG718" s="122"/>
      <c r="AH718" s="122"/>
      <c r="AI718" s="122"/>
      <c r="AJ718" s="122"/>
      <c r="AK718" s="122"/>
      <c r="AL718" s="122"/>
      <c r="AM718" s="122"/>
      <c r="AN718" s="122"/>
      <c r="AO718" s="122"/>
      <c r="AP718" s="122"/>
    </row>
    <row r="719" spans="2:42" ht="22.5" thickTop="1" x14ac:dyDescent="0.45">
      <c r="B719" s="123" t="s">
        <v>2406</v>
      </c>
      <c r="C719" s="124"/>
      <c r="D719" s="125"/>
      <c r="E719" s="126"/>
      <c r="F719" s="126"/>
      <c r="G719" s="126"/>
      <c r="H719" s="126"/>
      <c r="I719" s="126"/>
      <c r="J719" s="126"/>
      <c r="K719" s="126"/>
      <c r="L719" s="126"/>
      <c r="M719" s="126"/>
      <c r="N719" s="126"/>
      <c r="O719" s="126"/>
      <c r="P719" s="126"/>
      <c r="Q719" s="126"/>
      <c r="R719" s="127"/>
      <c r="S719" s="126"/>
      <c r="T719" s="126"/>
      <c r="U719" s="126"/>
      <c r="V719" s="126"/>
      <c r="W719" s="126"/>
      <c r="X719" s="126"/>
      <c r="Y719" s="126"/>
      <c r="Z719" s="126"/>
      <c r="AA719" s="126"/>
      <c r="AB719" s="126"/>
      <c r="AC719" s="126"/>
      <c r="AD719" s="126"/>
      <c r="AE719" s="126"/>
      <c r="AF719" s="126"/>
      <c r="AG719" s="126"/>
      <c r="AH719" s="126"/>
      <c r="AI719" s="126"/>
      <c r="AJ719" s="126"/>
      <c r="AK719" s="126"/>
      <c r="AL719" s="126"/>
      <c r="AM719" s="126"/>
      <c r="AN719" s="126"/>
      <c r="AO719" s="126"/>
      <c r="AP719" s="125"/>
    </row>
    <row r="720" spans="2:42" x14ac:dyDescent="0.35">
      <c r="B720" s="128"/>
      <c r="C720" s="128"/>
      <c r="D720" s="111">
        <f>MainModule!AW$39</f>
        <v>0</v>
      </c>
      <c r="E720" s="112">
        <f>MainModule!AX$39</f>
        <v>0</v>
      </c>
      <c r="F720" s="112">
        <f>MainModule!AY$39</f>
        <v>0</v>
      </c>
      <c r="G720" s="112">
        <f>MainModule!AZ$39</f>
        <v>0</v>
      </c>
      <c r="H720" s="112">
        <f>MainModule!BA$39</f>
        <v>0</v>
      </c>
      <c r="I720" s="112">
        <f>MainModule!BB$39</f>
        <v>75.283449999999988</v>
      </c>
      <c r="J720" s="112">
        <f>MainModule!BC$39</f>
        <v>145.26907213097934</v>
      </c>
      <c r="K720" s="112">
        <f>MainModule!BD$39</f>
        <v>200.67767318924336</v>
      </c>
      <c r="L720" s="112">
        <f>MainModule!BE$39</f>
        <v>256.30740095293402</v>
      </c>
      <c r="M720" s="112">
        <f>MainModule!BF$39</f>
        <v>363.90960580557294</v>
      </c>
      <c r="N720" s="112">
        <f>MainModule!BG$39</f>
        <v>428.53119581088953</v>
      </c>
      <c r="O720" s="112">
        <f>MainModule!BH$39</f>
        <v>481.22767975175157</v>
      </c>
      <c r="P720" s="112">
        <f>MainModule!BI$39</f>
        <v>480.81470467644579</v>
      </c>
      <c r="Q720" s="112">
        <f>MainModule!BJ$39</f>
        <v>480.8489037664736</v>
      </c>
      <c r="R720" s="113">
        <f>MainModule!BK$39</f>
        <v>481.32391619167885</v>
      </c>
      <c r="S720" s="112">
        <f>MainModule!BL$39</f>
        <v>482.23383697993381</v>
      </c>
      <c r="T720" s="112">
        <f>MainModule!BM$39</f>
        <v>483.57320523924352</v>
      </c>
      <c r="U720" s="112">
        <f>MainModule!BN$39</f>
        <v>485.33699291730596</v>
      </c>
      <c r="V720" s="112">
        <f>MainModule!BO$39</f>
        <v>487.52059408118026</v>
      </c>
      <c r="W720" s="112">
        <f>MainModule!BP$39</f>
        <v>490.11981470039359</v>
      </c>
      <c r="X720" s="112">
        <f>MainModule!BQ$39</f>
        <v>493.13086291748448</v>
      </c>
      <c r="Y720" s="112">
        <f>MainModule!BR$39</f>
        <v>496.55033979061437</v>
      </c>
      <c r="Z720" s="112">
        <f>MainModule!BS$39</f>
        <v>500.37523049349585</v>
      </c>
      <c r="AA720" s="112">
        <f>MainModule!BT$39</f>
        <v>504.60289595847928</v>
      </c>
      <c r="AB720" s="112">
        <f>MainModule!BU$39</f>
        <v>509.23106494921433</v>
      </c>
      <c r="AC720" s="112">
        <f>MainModule!BV$39</f>
        <v>514.25782654985574</v>
      </c>
      <c r="AD720" s="112">
        <f>MainModule!BW$39</f>
        <v>519.59841503463304</v>
      </c>
      <c r="AE720" s="112">
        <f>MainModule!BX$39</f>
        <v>525.20227488340754</v>
      </c>
      <c r="AF720" s="112">
        <f>MainModule!BY$39</f>
        <v>531.01942341491826</v>
      </c>
      <c r="AG720" s="112">
        <f>MainModule!BZ$39</f>
        <v>537.00064050712842</v>
      </c>
      <c r="AH720" s="112">
        <f>MainModule!CA$39</f>
        <v>543.22009216622814</v>
      </c>
      <c r="AI720" s="112">
        <f>MainModule!CB$39</f>
        <v>549.50898622323507</v>
      </c>
      <c r="AJ720" s="112">
        <f>MainModule!CC$39</f>
        <v>555.83045358160894</v>
      </c>
      <c r="AK720" s="112">
        <f>MainModule!CD$39</f>
        <v>562.19017122753814</v>
      </c>
      <c r="AL720" s="112">
        <f>MainModule!CE$39</f>
        <v>568.5934134878562</v>
      </c>
      <c r="AM720" s="112">
        <f>MainModule!CF$39</f>
        <v>575.04506768354383</v>
      </c>
      <c r="AN720" s="112">
        <f>MainModule!CG$39</f>
        <v>581.54964887188771</v>
      </c>
      <c r="AO720" s="112">
        <f>MainModule!CH$39</f>
        <v>588.11131371263286</v>
      </c>
      <c r="AP720" s="111">
        <f>MainModule!CI$39</f>
        <v>594.73387349179859</v>
      </c>
    </row>
    <row r="721" spans="2:42" x14ac:dyDescent="0.35">
      <c r="B721" s="128"/>
      <c r="C721" s="128" t="s">
        <v>2265</v>
      </c>
      <c r="D721" s="146">
        <f t="dataTable" ref="D721:AP771" dt2D="0" dtr="0" r1="B2" ca="1"/>
        <v>0</v>
      </c>
      <c r="E721" s="147">
        <v>0</v>
      </c>
      <c r="F721" s="147">
        <v>0</v>
      </c>
      <c r="G721" s="147">
        <v>0</v>
      </c>
      <c r="H721" s="147">
        <v>0</v>
      </c>
      <c r="I721" s="147">
        <v>15.412374999999999</v>
      </c>
      <c r="J721" s="147">
        <v>65.444467729595431</v>
      </c>
      <c r="K721" s="147">
        <v>116.21299836910723</v>
      </c>
      <c r="L721" s="147">
        <v>200.94117579216783</v>
      </c>
      <c r="M721" s="147">
        <v>262.69134248593963</v>
      </c>
      <c r="N721" s="147">
        <v>378.50428219021541</v>
      </c>
      <c r="O721" s="147">
        <v>450.23730279223838</v>
      </c>
      <c r="P721" s="147">
        <v>521.4200034130638</v>
      </c>
      <c r="Q721" s="147">
        <v>534.0240801073943</v>
      </c>
      <c r="R721" s="148">
        <v>533.49892340350777</v>
      </c>
      <c r="S721" s="147">
        <v>533.46247700424919</v>
      </c>
      <c r="T721" s="147">
        <v>533.90760329798616</v>
      </c>
      <c r="U721" s="147">
        <v>534.82766379443933</v>
      </c>
      <c r="V721" s="147">
        <v>536.21650606684716</v>
      </c>
      <c r="W721" s="147">
        <v>538.06845128469752</v>
      </c>
      <c r="X721" s="147">
        <v>540.37828231786477</v>
      </c>
      <c r="Y721" s="147">
        <v>543.14123239374601</v>
      </c>
      <c r="Z721" s="147">
        <v>546.35297428971762</v>
      </c>
      <c r="AA721" s="147">
        <v>550.00961004393332</v>
      </c>
      <c r="AB721" s="147">
        <v>554.10766116816274</v>
      </c>
      <c r="AC721" s="147">
        <v>558.6440593470262</v>
      </c>
      <c r="AD721" s="147">
        <v>563.59910287834498</v>
      </c>
      <c r="AE721" s="147">
        <v>568.91547465340182</v>
      </c>
      <c r="AF721" s="147">
        <v>574.53624084572868</v>
      </c>
      <c r="AG721" s="147">
        <v>580.40509507405932</v>
      </c>
      <c r="AH721" s="147">
        <v>586.36926020595524</v>
      </c>
      <c r="AI721" s="147">
        <v>592.47111816891049</v>
      </c>
      <c r="AJ721" s="147">
        <v>598.65736593030965</v>
      </c>
      <c r="AK721" s="147">
        <v>604.87605009869185</v>
      </c>
      <c r="AL721" s="147">
        <v>611.12231648674413</v>
      </c>
      <c r="AM721" s="147">
        <v>617.40178158037429</v>
      </c>
      <c r="AN721" s="147">
        <v>623.71962070964366</v>
      </c>
      <c r="AO721" s="147">
        <v>630.08058480732416</v>
      </c>
      <c r="AP721" s="146">
        <v>636.48901617448053</v>
      </c>
    </row>
    <row r="722" spans="2:42" x14ac:dyDescent="0.35">
      <c r="B722" s="128"/>
      <c r="C722" s="128" t="s">
        <v>2264</v>
      </c>
      <c r="D722" s="146">
        <v>0</v>
      </c>
      <c r="E722" s="147">
        <v>0</v>
      </c>
      <c r="F722" s="147">
        <v>0</v>
      </c>
      <c r="G722" s="147">
        <v>0</v>
      </c>
      <c r="H722" s="147">
        <v>0</v>
      </c>
      <c r="I722" s="147">
        <v>0.41717499999999996</v>
      </c>
      <c r="J722" s="147">
        <v>4.0883162673042959</v>
      </c>
      <c r="K722" s="147">
        <v>7.7992710828722371</v>
      </c>
      <c r="L722" s="147">
        <v>13.835714082957303</v>
      </c>
      <c r="M722" s="147">
        <v>18.313114445102702</v>
      </c>
      <c r="N722" s="147">
        <v>26.565740641174447</v>
      </c>
      <c r="O722" s="147">
        <v>31.721344692243395</v>
      </c>
      <c r="P722" s="147">
        <v>36.813154659288664</v>
      </c>
      <c r="Q722" s="147">
        <v>38.657261945460981</v>
      </c>
      <c r="R722" s="148">
        <v>38.510958209794538</v>
      </c>
      <c r="S722" s="147">
        <v>38.399812226335285</v>
      </c>
      <c r="T722" s="147">
        <v>38.323200076962436</v>
      </c>
      <c r="U722" s="147">
        <v>38.28053510537832</v>
      </c>
      <c r="V722" s="147">
        <v>38.271266866753351</v>
      </c>
      <c r="W722" s="147">
        <v>38.294880122552264</v>
      </c>
      <c r="X722" s="147">
        <v>38.350893879034899</v>
      </c>
      <c r="Y722" s="147">
        <v>38.438860467982963</v>
      </c>
      <c r="Z722" s="147">
        <v>38.558364668260133</v>
      </c>
      <c r="AA722" s="147">
        <v>38.709022866867656</v>
      </c>
      <c r="AB722" s="147">
        <v>38.890482258209275</v>
      </c>
      <c r="AC722" s="147">
        <v>39.102420080330369</v>
      </c>
      <c r="AD722" s="147">
        <v>39.344081798786412</v>
      </c>
      <c r="AE722" s="147">
        <v>39.611151928765096</v>
      </c>
      <c r="AF722" s="147">
        <v>39.899359339471573</v>
      </c>
      <c r="AG722" s="147">
        <v>40.204495595303541</v>
      </c>
      <c r="AH722" s="147">
        <v>40.548305635063954</v>
      </c>
      <c r="AI722" s="147">
        <v>40.900907534795913</v>
      </c>
      <c r="AJ722" s="147">
        <v>41.258397088262974</v>
      </c>
      <c r="AK722" s="147">
        <v>41.61698617701348</v>
      </c>
      <c r="AL722" s="147">
        <v>41.975511560675265</v>
      </c>
      <c r="AM722" s="147">
        <v>42.334399916331115</v>
      </c>
      <c r="AN722" s="147">
        <v>42.694043940026432</v>
      </c>
      <c r="AO722" s="147">
        <v>43.05480368777765</v>
      </c>
      <c r="AP722" s="146">
        <v>43.41700784023643</v>
      </c>
    </row>
    <row r="723" spans="2:42" x14ac:dyDescent="0.35">
      <c r="B723" s="128"/>
      <c r="C723" s="128" t="s">
        <v>2267</v>
      </c>
      <c r="D723" s="146">
        <v>0</v>
      </c>
      <c r="E723" s="147">
        <v>0</v>
      </c>
      <c r="F723" s="147">
        <v>0</v>
      </c>
      <c r="G723" s="147">
        <v>0</v>
      </c>
      <c r="H723" s="147">
        <v>0</v>
      </c>
      <c r="I723" s="147">
        <v>463.88454348985937</v>
      </c>
      <c r="J723" s="147">
        <v>462.96777949592069</v>
      </c>
      <c r="K723" s="147">
        <v>462.50967448283978</v>
      </c>
      <c r="L723" s="147">
        <v>462.50364954896816</v>
      </c>
      <c r="M723" s="147">
        <v>462.94359992136242</v>
      </c>
      <c r="N723" s="147">
        <v>463.82388282379719</v>
      </c>
      <c r="O723" s="147">
        <v>465.13930590333587</v>
      </c>
      <c r="P723" s="147">
        <v>466.8851161975283</v>
      </c>
      <c r="Q723" s="147">
        <v>469.0569896250226</v>
      </c>
      <c r="R723" s="148">
        <v>471.65102098305732</v>
      </c>
      <c r="S723" s="147">
        <v>474.66371443596569</v>
      </c>
      <c r="T723" s="147">
        <v>478.09197447946127</v>
      </c>
      <c r="U723" s="147">
        <v>481.93309736609007</v>
      </c>
      <c r="V723" s="147">
        <v>486.18476297783025</v>
      </c>
      <c r="W723" s="147">
        <v>490.8450271323951</v>
      </c>
      <c r="X723" s="147">
        <v>495.91231431035084</v>
      </c>
      <c r="Y723" s="147">
        <v>501.38541079069387</v>
      </c>
      <c r="Z723" s="147">
        <v>507.26345818305572</v>
      </c>
      <c r="AA723" s="147">
        <v>513.54594734519821</v>
      </c>
      <c r="AB723" s="147">
        <v>520.23271267494908</v>
      </c>
      <c r="AC723" s="147">
        <v>527.32392676619384</v>
      </c>
      <c r="AD723" s="147">
        <v>534.45387077939517</v>
      </c>
      <c r="AE723" s="147">
        <v>541.62959620617562</v>
      </c>
      <c r="AF723" s="147">
        <v>548.857734308511</v>
      </c>
      <c r="AG723" s="147">
        <v>556.14451340527046</v>
      </c>
      <c r="AH723" s="147">
        <v>563.81023418936627</v>
      </c>
      <c r="AI723" s="147">
        <v>571.54953837684968</v>
      </c>
      <c r="AJ723" s="147">
        <v>579.36789973818475</v>
      </c>
      <c r="AK723" s="147">
        <v>587.27044939807922</v>
      </c>
      <c r="AL723" s="147">
        <v>595.26198899625126</v>
      </c>
      <c r="AM723" s="147">
        <v>603.34700305344847</v>
      </c>
      <c r="AN723" s="147">
        <v>611.52967057258991</v>
      </c>
      <c r="AO723" s="147">
        <v>619.81387590345344</v>
      </c>
      <c r="AP723" s="146">
        <v>628.20321889793922</v>
      </c>
    </row>
    <row r="724" spans="2:42" x14ac:dyDescent="0.35">
      <c r="B724" s="128"/>
      <c r="C724" s="128" t="s">
        <v>2266</v>
      </c>
      <c r="D724" s="146">
        <v>0</v>
      </c>
      <c r="E724" s="147">
        <v>0</v>
      </c>
      <c r="F724" s="147">
        <v>0</v>
      </c>
      <c r="G724" s="147">
        <v>0</v>
      </c>
      <c r="H724" s="147">
        <v>0</v>
      </c>
      <c r="I724" s="147">
        <v>14.447674999999998</v>
      </c>
      <c r="J724" s="147">
        <v>41.462396275733184</v>
      </c>
      <c r="K724" s="147">
        <v>82.502321785711004</v>
      </c>
      <c r="L724" s="147">
        <v>115.40750035659376</v>
      </c>
      <c r="M724" s="147">
        <v>148.31117755202939</v>
      </c>
      <c r="N724" s="147">
        <v>211.24668481477786</v>
      </c>
      <c r="O724" s="147">
        <v>249.14260808527303</v>
      </c>
      <c r="P724" s="147">
        <v>285.02757046108871</v>
      </c>
      <c r="Q724" s="147">
        <v>284.06650679874087</v>
      </c>
      <c r="R724" s="148">
        <v>283.36706490833632</v>
      </c>
      <c r="S724" s="147">
        <v>282.92475320490303</v>
      </c>
      <c r="T724" s="147">
        <v>282.73535567342532</v>
      </c>
      <c r="U724" s="147">
        <v>282.79492420357155</v>
      </c>
      <c r="V724" s="147">
        <v>283.09977125707809</v>
      </c>
      <c r="W724" s="147">
        <v>283.64646285675144</v>
      </c>
      <c r="X724" s="147">
        <v>284.43181188647537</v>
      </c>
      <c r="Y724" s="147">
        <v>285.45287169202288</v>
      </c>
      <c r="Z724" s="147">
        <v>286.70692997287529</v>
      </c>
      <c r="AA724" s="147">
        <v>288.19150295562974</v>
      </c>
      <c r="AB724" s="147">
        <v>289.9043298399518</v>
      </c>
      <c r="AC724" s="147">
        <v>291.84336750838588</v>
      </c>
      <c r="AD724" s="147">
        <v>293.99081700878668</v>
      </c>
      <c r="AE724" s="147">
        <v>296.31543688403917</v>
      </c>
      <c r="AF724" s="147">
        <v>298.78631692135662</v>
      </c>
      <c r="AG724" s="147">
        <v>301.37300700076065</v>
      </c>
      <c r="AH724" s="147">
        <v>304.14790935191462</v>
      </c>
      <c r="AI724" s="147">
        <v>306.97981034365455</v>
      </c>
      <c r="AJ724" s="147">
        <v>309.84037312588868</v>
      </c>
      <c r="AK724" s="147">
        <v>312.70332069052</v>
      </c>
      <c r="AL724" s="147">
        <v>315.57188398938683</v>
      </c>
      <c r="AM724" s="147">
        <v>318.44904307815142</v>
      </c>
      <c r="AN724" s="147">
        <v>321.3375369963818</v>
      </c>
      <c r="AO724" s="147">
        <v>324.23987308397892</v>
      </c>
      <c r="AP724" s="146">
        <v>327.15833575625675</v>
      </c>
    </row>
    <row r="725" spans="2:42" x14ac:dyDescent="0.35">
      <c r="B725" s="128"/>
      <c r="C725" s="128" t="s">
        <v>2268</v>
      </c>
      <c r="D725" s="146">
        <v>0</v>
      </c>
      <c r="E725" s="147">
        <v>0</v>
      </c>
      <c r="F725" s="147">
        <v>0</v>
      </c>
      <c r="G725" s="147">
        <v>0</v>
      </c>
      <c r="H725" s="147">
        <v>0</v>
      </c>
      <c r="I725" s="147">
        <v>1241.137205</v>
      </c>
      <c r="J725" s="147">
        <v>1446.6637045578077</v>
      </c>
      <c r="K725" s="147">
        <v>1561.8096032568862</v>
      </c>
      <c r="L725" s="147">
        <v>1554.8325849137316</v>
      </c>
      <c r="M725" s="147">
        <v>1549.3214479500609</v>
      </c>
      <c r="N725" s="147">
        <v>1545.249843361541</v>
      </c>
      <c r="O725" s="147">
        <v>1542.5929849213112</v>
      </c>
      <c r="P725" s="147">
        <v>1541.3276050283575</v>
      </c>
      <c r="Q725" s="147">
        <v>1541.4319124527556</v>
      </c>
      <c r="R725" s="148">
        <v>1542.8855519144795</v>
      </c>
      <c r="S725" s="147">
        <v>1545.6695654349221</v>
      </c>
      <c r="T725" s="147">
        <v>1549.7663554026287</v>
      </c>
      <c r="U725" s="147">
        <v>1555.159649297035</v>
      </c>
      <c r="V725" s="147">
        <v>1561.834466016177</v>
      </c>
      <c r="W725" s="147">
        <v>1569.7770837564813</v>
      </c>
      <c r="X725" s="147">
        <v>1578.9750093947721</v>
      </c>
      <c r="Y725" s="147">
        <v>1589.4169493246156</v>
      </c>
      <c r="Z725" s="147">
        <v>1601.0927817010188</v>
      </c>
      <c r="AA725" s="147">
        <v>1613.9935300493464</v>
      </c>
      <c r="AB725" s="147">
        <v>1628.111338196084</v>
      </c>
      <c r="AC725" s="147">
        <v>1643.4394464807938</v>
      </c>
      <c r="AD725" s="147">
        <v>1658.9923240484231</v>
      </c>
      <c r="AE725" s="147">
        <v>1674.6177777465405</v>
      </c>
      <c r="AF725" s="147">
        <v>1690.2374398219918</v>
      </c>
      <c r="AG725" s="147">
        <v>1705.870600217628</v>
      </c>
      <c r="AH725" s="147">
        <v>1721.6635621464866</v>
      </c>
      <c r="AI725" s="147">
        <v>1737.5047235496857</v>
      </c>
      <c r="AJ725" s="147">
        <v>1753.4093539930539</v>
      </c>
      <c r="AK725" s="147">
        <v>1769.3914463785418</v>
      </c>
      <c r="AL725" s="147">
        <v>1785.4637654686592</v>
      </c>
      <c r="AM725" s="147">
        <v>1801.637893542553</v>
      </c>
      <c r="AN725" s="147">
        <v>1817.9242732955845</v>
      </c>
      <c r="AO725" s="147">
        <v>1834.3322480889606</v>
      </c>
      <c r="AP725" s="146">
        <v>1850.8700996509019</v>
      </c>
    </row>
    <row r="726" spans="2:42" x14ac:dyDescent="0.35">
      <c r="B726" s="128"/>
      <c r="C726" s="128" t="s">
        <v>2269</v>
      </c>
      <c r="D726" s="146">
        <v>0</v>
      </c>
      <c r="E726" s="147">
        <v>0</v>
      </c>
      <c r="F726" s="147">
        <v>0</v>
      </c>
      <c r="G726" s="147">
        <v>0</v>
      </c>
      <c r="H726" s="147">
        <v>0</v>
      </c>
      <c r="I726" s="147">
        <v>149.49528000000001</v>
      </c>
      <c r="J726" s="147">
        <v>187.79788548466547</v>
      </c>
      <c r="K726" s="147">
        <v>263.76807930378595</v>
      </c>
      <c r="L726" s="147">
        <v>308.26293428772073</v>
      </c>
      <c r="M726" s="147">
        <v>331.02422774845445</v>
      </c>
      <c r="N726" s="147">
        <v>331.02466556210771</v>
      </c>
      <c r="O726" s="147">
        <v>331.33771658849088</v>
      </c>
      <c r="P726" s="147">
        <v>331.95931767186283</v>
      </c>
      <c r="Q726" s="147">
        <v>332.88572103748601</v>
      </c>
      <c r="R726" s="148">
        <v>334.11348644629288</v>
      </c>
      <c r="S726" s="147">
        <v>335.63947371735156</v>
      </c>
      <c r="T726" s="147">
        <v>337.46083560643825</v>
      </c>
      <c r="U726" s="147">
        <v>339.57501102948146</v>
      </c>
      <c r="V726" s="147">
        <v>341.97971862009973</v>
      </c>
      <c r="W726" s="147">
        <v>344.67295061088436</v>
      </c>
      <c r="X726" s="147">
        <v>347.65296702850065</v>
      </c>
      <c r="Y726" s="147">
        <v>350.91829019308324</v>
      </c>
      <c r="Z726" s="147">
        <v>354.46769951279435</v>
      </c>
      <c r="AA726" s="147">
        <v>358.300226564789</v>
      </c>
      <c r="AB726" s="147">
        <v>362.41515045419771</v>
      </c>
      <c r="AC726" s="147">
        <v>366.81199344308777</v>
      </c>
      <c r="AD726" s="147">
        <v>371.35282382065265</v>
      </c>
      <c r="AE726" s="147">
        <v>376.00442477120924</v>
      </c>
      <c r="AF726" s="147">
        <v>380.73421305707205</v>
      </c>
      <c r="AG726" s="147">
        <v>385.51032961155499</v>
      </c>
      <c r="AH726" s="147">
        <v>390.16783144989608</v>
      </c>
      <c r="AI726" s="147">
        <v>394.86021922986055</v>
      </c>
      <c r="AJ726" s="147">
        <v>399.59113146658888</v>
      </c>
      <c r="AK726" s="147">
        <v>404.36394472591104</v>
      </c>
      <c r="AL726" s="147">
        <v>409.18178348777633</v>
      </c>
      <c r="AM726" s="147">
        <v>414.04752941335573</v>
      </c>
      <c r="AN726" s="147">
        <v>418.96383003847222</v>
      </c>
      <c r="AO726" s="147">
        <v>423.93310691491149</v>
      </c>
      <c r="AP726" s="146">
        <v>428.95756322012704</v>
      </c>
    </row>
    <row r="727" spans="2:42" x14ac:dyDescent="0.35">
      <c r="B727" s="128"/>
      <c r="C727" s="128" t="s">
        <v>2270</v>
      </c>
      <c r="D727" s="146">
        <v>0</v>
      </c>
      <c r="E727" s="147">
        <v>0</v>
      </c>
      <c r="F727" s="147">
        <v>0</v>
      </c>
      <c r="G727" s="147">
        <v>0</v>
      </c>
      <c r="H727" s="147">
        <v>0</v>
      </c>
      <c r="I727" s="147">
        <v>119.76810999999999</v>
      </c>
      <c r="J727" s="147">
        <v>141.78662269972426</v>
      </c>
      <c r="K727" s="147">
        <v>163.20332405685733</v>
      </c>
      <c r="L727" s="147">
        <v>168.9415295915048</v>
      </c>
      <c r="M727" s="147">
        <v>167.12663709246084</v>
      </c>
      <c r="N727" s="147">
        <v>165.47318496121235</v>
      </c>
      <c r="O727" s="147">
        <v>163.97732062952781</v>
      </c>
      <c r="P727" s="147">
        <v>162.63537677467292</v>
      </c>
      <c r="Q727" s="147">
        <v>161.44386549923576</v>
      </c>
      <c r="R727" s="148">
        <v>160.39947274450114</v>
      </c>
      <c r="S727" s="147">
        <v>159.49905292927582</v>
      </c>
      <c r="T727" s="147">
        <v>158.73962380637252</v>
      </c>
      <c r="U727" s="147">
        <v>158.11836152925508</v>
      </c>
      <c r="V727" s="147">
        <v>157.63259592163226</v>
      </c>
      <c r="W727" s="147">
        <v>157.27980594306027</v>
      </c>
      <c r="X727" s="147">
        <v>157.05761534388029</v>
      </c>
      <c r="Y727" s="147">
        <v>156.9637885030707</v>
      </c>
      <c r="Z727" s="147">
        <v>156.99622644284</v>
      </c>
      <c r="AA727" s="147">
        <v>157.15296301402338</v>
      </c>
      <c r="AB727" s="147">
        <v>157.43216124657482</v>
      </c>
      <c r="AC727" s="147">
        <v>157.83210985966628</v>
      </c>
      <c r="AD727" s="147">
        <v>158.25666615506657</v>
      </c>
      <c r="AE727" s="147">
        <v>158.68839564316366</v>
      </c>
      <c r="AF727" s="147">
        <v>159.11061989722154</v>
      </c>
      <c r="AG727" s="147">
        <v>159.51929409401745</v>
      </c>
      <c r="AH727" s="147">
        <v>159.91893903943929</v>
      </c>
      <c r="AI727" s="147">
        <v>160.30878183233096</v>
      </c>
      <c r="AJ727" s="147">
        <v>160.69046793084166</v>
      </c>
      <c r="AK727" s="147">
        <v>161.0654888608922</v>
      </c>
      <c r="AL727" s="147">
        <v>161.4351885778172</v>
      </c>
      <c r="AM727" s="147">
        <v>161.8007694738161</v>
      </c>
      <c r="AN727" s="147">
        <v>162.16329804578072</v>
      </c>
      <c r="AO727" s="147">
        <v>162.5237102373973</v>
      </c>
      <c r="AP727" s="146">
        <v>162.882816468778</v>
      </c>
    </row>
    <row r="728" spans="2:42" x14ac:dyDescent="0.35">
      <c r="B728" s="128"/>
      <c r="C728" s="128" t="s">
        <v>2314</v>
      </c>
      <c r="D728" s="146">
        <v>0</v>
      </c>
      <c r="E728" s="147">
        <v>0</v>
      </c>
      <c r="F728" s="147">
        <v>0</v>
      </c>
      <c r="G728" s="147">
        <v>0</v>
      </c>
      <c r="H728" s="147">
        <v>0</v>
      </c>
      <c r="I728" s="147">
        <v>0</v>
      </c>
      <c r="J728" s="147">
        <v>6.3509659001328362</v>
      </c>
      <c r="K728" s="147">
        <v>12.740936730135285</v>
      </c>
      <c r="L728" s="147">
        <v>22.960881765764057</v>
      </c>
      <c r="M728" s="147">
        <v>30.596621176737266</v>
      </c>
      <c r="N728" s="147">
        <v>44.520156004266511</v>
      </c>
      <c r="O728" s="147">
        <v>53.222335761242746</v>
      </c>
      <c r="P728" s="147">
        <v>61.769838576573875</v>
      </c>
      <c r="Q728" s="147">
        <v>65.751583780608485</v>
      </c>
      <c r="R728" s="148">
        <v>65.312004643075767</v>
      </c>
      <c r="S728" s="147">
        <v>64.932704801676479</v>
      </c>
      <c r="T728" s="147">
        <v>64.612442038878271</v>
      </c>
      <c r="U728" s="147">
        <v>64.350040405007761</v>
      </c>
      <c r="V728" s="147">
        <v>64.144388243766286</v>
      </c>
      <c r="W728" s="147">
        <v>63.994436299680693</v>
      </c>
      <c r="X728" s="147">
        <v>63.8991959047016</v>
      </c>
      <c r="Y728" s="147">
        <v>63.85773724126755</v>
      </c>
      <c r="Z728" s="147">
        <v>63.86918767925674</v>
      </c>
      <c r="AA728" s="147">
        <v>63.932730184346347</v>
      </c>
      <c r="AB728" s="147">
        <v>64.047601795395963</v>
      </c>
      <c r="AC728" s="147">
        <v>64.213092168562554</v>
      </c>
      <c r="AD728" s="147">
        <v>64.428542185944593</v>
      </c>
      <c r="AE728" s="147">
        <v>64.686323138011019</v>
      </c>
      <c r="AF728" s="147">
        <v>64.978917125277619</v>
      </c>
      <c r="AG728" s="147">
        <v>65.298948991177312</v>
      </c>
      <c r="AH728" s="147">
        <v>65.667332030647643</v>
      </c>
      <c r="AI728" s="147">
        <v>66.048815546289333</v>
      </c>
      <c r="AJ728" s="147">
        <v>66.436635818562792</v>
      </c>
      <c r="AK728" s="147">
        <v>66.824263105480171</v>
      </c>
      <c r="AL728" s="147">
        <v>67.208875225629981</v>
      </c>
      <c r="AM728" s="147">
        <v>67.591182763804326</v>
      </c>
      <c r="AN728" s="147">
        <v>67.971835743695635</v>
      </c>
      <c r="AO728" s="147">
        <v>68.351426078364014</v>
      </c>
      <c r="AP728" s="146">
        <v>68.730489883821534</v>
      </c>
    </row>
    <row r="729" spans="2:42" x14ac:dyDescent="0.35">
      <c r="B729" s="128"/>
      <c r="C729" s="128" t="s">
        <v>2271</v>
      </c>
      <c r="D729" s="146">
        <v>0</v>
      </c>
      <c r="E729" s="147">
        <v>0</v>
      </c>
      <c r="F729" s="147">
        <v>0</v>
      </c>
      <c r="G729" s="147">
        <v>0</v>
      </c>
      <c r="H729" s="147">
        <v>0</v>
      </c>
      <c r="I729" s="147">
        <v>0</v>
      </c>
      <c r="J729" s="147">
        <v>6.5039721895477314</v>
      </c>
      <c r="K729" s="147">
        <v>13.047889008481979</v>
      </c>
      <c r="L729" s="147">
        <v>23.514051059367127</v>
      </c>
      <c r="M729" s="147">
        <v>31.333749284256761</v>
      </c>
      <c r="N729" s="147">
        <v>45.592727323574429</v>
      </c>
      <c r="O729" s="147">
        <v>54.504558376963459</v>
      </c>
      <c r="P729" s="147">
        <v>63.257986040593622</v>
      </c>
      <c r="Q729" s="147">
        <v>67.335658709622507</v>
      </c>
      <c r="R729" s="148">
        <v>66.885489313254254</v>
      </c>
      <c r="S729" s="147">
        <v>66.497051450612105</v>
      </c>
      <c r="T729" s="147">
        <v>66.169072976889893</v>
      </c>
      <c r="U729" s="147">
        <v>65.900349611653454</v>
      </c>
      <c r="V729" s="147">
        <v>65.689742916787253</v>
      </c>
      <c r="W729" s="147">
        <v>65.536178358350412</v>
      </c>
      <c r="X729" s="147">
        <v>65.438643449486761</v>
      </c>
      <c r="Y729" s="147">
        <v>65.396185971643078</v>
      </c>
      <c r="Z729" s="147">
        <v>65.407912271454919</v>
      </c>
      <c r="AA729" s="147">
        <v>65.472985630760547</v>
      </c>
      <c r="AB729" s="147">
        <v>65.590624707301586</v>
      </c>
      <c r="AC729" s="147">
        <v>65.760102043763254</v>
      </c>
      <c r="AD729" s="147">
        <v>65.980742642898107</v>
      </c>
      <c r="AE729" s="147">
        <v>66.244734005723728</v>
      </c>
      <c r="AF729" s="147">
        <v>66.544377112919605</v>
      </c>
      <c r="AG729" s="147">
        <v>66.872119127018138</v>
      </c>
      <c r="AH729" s="147">
        <v>67.249377182169425</v>
      </c>
      <c r="AI729" s="147">
        <v>67.640051327727733</v>
      </c>
      <c r="AJ729" s="147">
        <v>68.037214893880176</v>
      </c>
      <c r="AK729" s="147">
        <v>68.434180825309255</v>
      </c>
      <c r="AL729" s="147">
        <v>68.828058949133705</v>
      </c>
      <c r="AM729" s="147">
        <v>69.219576969422306</v>
      </c>
      <c r="AN729" s="147">
        <v>69.609400570117373</v>
      </c>
      <c r="AO729" s="147">
        <v>69.998135924538474</v>
      </c>
      <c r="AP729" s="146">
        <v>70.386332064704845</v>
      </c>
    </row>
    <row r="730" spans="2:42" x14ac:dyDescent="0.35">
      <c r="B730" s="128"/>
      <c r="C730" s="128" t="s">
        <v>2272</v>
      </c>
      <c r="D730" s="146">
        <v>0</v>
      </c>
      <c r="E730" s="147">
        <v>0</v>
      </c>
      <c r="F730" s="147">
        <v>0</v>
      </c>
      <c r="G730" s="147">
        <v>0</v>
      </c>
      <c r="H730" s="147">
        <v>0</v>
      </c>
      <c r="I730" s="147">
        <v>161.44782499999999</v>
      </c>
      <c r="J730" s="147">
        <v>291.71001818514117</v>
      </c>
      <c r="K730" s="147">
        <v>508.33700655551809</v>
      </c>
      <c r="L730" s="147">
        <v>667.83463783331831</v>
      </c>
      <c r="M730" s="147">
        <v>965.82193256456924</v>
      </c>
      <c r="N730" s="147">
        <v>1152.369397389524</v>
      </c>
      <c r="O730" s="147">
        <v>1338.1337233344914</v>
      </c>
      <c r="P730" s="147">
        <v>1381.5330441959813</v>
      </c>
      <c r="Q730" s="147">
        <v>1382.3668222336235</v>
      </c>
      <c r="R730" s="148">
        <v>1384.4831941373363</v>
      </c>
      <c r="S730" s="147">
        <v>1387.8660024830742</v>
      </c>
      <c r="T730" s="147">
        <v>1392.5003735083201</v>
      </c>
      <c r="U730" s="147">
        <v>1398.3726854418339</v>
      </c>
      <c r="V730" s="147">
        <v>1405.470538325905</v>
      </c>
      <c r="W730" s="147">
        <v>1413.7827252837719</v>
      </c>
      <c r="X730" s="147">
        <v>1423.2992051867541</v>
      </c>
      <c r="Y730" s="147">
        <v>1434.0110766774624</v>
      </c>
      <c r="Z730" s="147">
        <v>1445.9105535072199</v>
      </c>
      <c r="AA730" s="147">
        <v>1458.9909411475292</v>
      </c>
      <c r="AB730" s="147">
        <v>1473.2466146370396</v>
      </c>
      <c r="AC730" s="147">
        <v>1488.6729976270863</v>
      </c>
      <c r="AD730" s="147">
        <v>1505.0881002574774</v>
      </c>
      <c r="AE730" s="147">
        <v>1522.3480877921766</v>
      </c>
      <c r="AF730" s="147">
        <v>1540.3102818752654</v>
      </c>
      <c r="AG730" s="147">
        <v>1558.8337279112034</v>
      </c>
      <c r="AH730" s="147">
        <v>1580.1001799157116</v>
      </c>
      <c r="AI730" s="147">
        <v>1601.67633337237</v>
      </c>
      <c r="AJ730" s="147">
        <v>1623.4317267437532</v>
      </c>
      <c r="AK730" s="147">
        <v>1645.3505466493943</v>
      </c>
      <c r="AL730" s="147">
        <v>1667.451016799851</v>
      </c>
      <c r="AM730" s="147">
        <v>1689.7502587168406</v>
      </c>
      <c r="AN730" s="147">
        <v>1712.26433612919</v>
      </c>
      <c r="AO730" s="147">
        <v>1735.0082968287566</v>
      </c>
      <c r="AP730" s="146">
        <v>1757.996212084598</v>
      </c>
    </row>
    <row r="731" spans="2:42" x14ac:dyDescent="0.35">
      <c r="B731" s="128"/>
      <c r="C731" s="128" t="s">
        <v>2273</v>
      </c>
      <c r="D731" s="146">
        <v>0</v>
      </c>
      <c r="E731" s="147">
        <v>0</v>
      </c>
      <c r="F731" s="147">
        <v>0</v>
      </c>
      <c r="G731" s="147">
        <v>0</v>
      </c>
      <c r="H731" s="147">
        <v>0</v>
      </c>
      <c r="I731" s="147">
        <v>66.346775000000008</v>
      </c>
      <c r="J731" s="147">
        <v>142.72707271576374</v>
      </c>
      <c r="K731" s="147">
        <v>263.98435163408948</v>
      </c>
      <c r="L731" s="147">
        <v>357.28504713706366</v>
      </c>
      <c r="M731" s="147">
        <v>450.74353987086602</v>
      </c>
      <c r="N731" s="147">
        <v>634.63044991740639</v>
      </c>
      <c r="O731" s="147">
        <v>742.71673861490524</v>
      </c>
      <c r="P731" s="147">
        <v>808.53808559960396</v>
      </c>
      <c r="Q731" s="147">
        <v>807.4129982334947</v>
      </c>
      <c r="R731" s="148">
        <v>807.03232314504885</v>
      </c>
      <c r="S731" s="147">
        <v>807.3849211169952</v>
      </c>
      <c r="T731" s="147">
        <v>808.4604171024024</v>
      </c>
      <c r="U731" s="147">
        <v>810.24918006431005</v>
      </c>
      <c r="V731" s="147">
        <v>812.74230372204556</v>
      </c>
      <c r="W731" s="147">
        <v>815.93158817472033</v>
      </c>
      <c r="X731" s="147">
        <v>819.8095223735595</v>
      </c>
      <c r="Y731" s="147">
        <v>824.36926741583056</v>
      </c>
      <c r="Z731" s="147">
        <v>829.60464063422626</v>
      </c>
      <c r="AA731" s="147">
        <v>835.51010045658393</v>
      </c>
      <c r="AB731" s="147">
        <v>842.0807320118447</v>
      </c>
      <c r="AC731" s="147">
        <v>849.31223345910814</v>
      </c>
      <c r="AD731" s="147">
        <v>857.12757237153551</v>
      </c>
      <c r="AE731" s="147">
        <v>865.44031436865441</v>
      </c>
      <c r="AF731" s="147">
        <v>874.16482094372975</v>
      </c>
      <c r="AG731" s="147">
        <v>883.21659922998845</v>
      </c>
      <c r="AH731" s="147">
        <v>892.36453419182692</v>
      </c>
      <c r="AI731" s="147">
        <v>901.67460546021744</v>
      </c>
      <c r="AJ731" s="147">
        <v>911.06731426963711</v>
      </c>
      <c r="AK731" s="147">
        <v>920.49785993872001</v>
      </c>
      <c r="AL731" s="147">
        <v>929.97504213232151</v>
      </c>
      <c r="AM731" s="147">
        <v>939.50698145295087</v>
      </c>
      <c r="AN731" s="147">
        <v>949.10114547668127</v>
      </c>
      <c r="AO731" s="147">
        <v>958.76437326022267</v>
      </c>
      <c r="AP731" s="146">
        <v>968.50289837857974</v>
      </c>
    </row>
    <row r="732" spans="2:42" x14ac:dyDescent="0.35">
      <c r="B732" s="128"/>
      <c r="C732" s="128" t="s">
        <v>2274</v>
      </c>
      <c r="D732" s="146">
        <v>0</v>
      </c>
      <c r="E732" s="147">
        <v>0</v>
      </c>
      <c r="F732" s="147">
        <v>0</v>
      </c>
      <c r="G732" s="147">
        <v>0</v>
      </c>
      <c r="H732" s="147">
        <v>0</v>
      </c>
      <c r="I732" s="147">
        <v>1.1797499999999999</v>
      </c>
      <c r="J732" s="147">
        <v>6.6987473748149986</v>
      </c>
      <c r="K732" s="147">
        <v>12.274397411055253</v>
      </c>
      <c r="L732" s="147">
        <v>21.451748569793462</v>
      </c>
      <c r="M732" s="147">
        <v>28.17221349051718</v>
      </c>
      <c r="N732" s="147">
        <v>40.66990465917754</v>
      </c>
      <c r="O732" s="147">
        <v>48.401907981504003</v>
      </c>
      <c r="P732" s="147">
        <v>56.035549651682878</v>
      </c>
      <c r="Q732" s="147">
        <v>58.011483104045908</v>
      </c>
      <c r="R732" s="148">
        <v>57.797560998579726</v>
      </c>
      <c r="S732" s="147">
        <v>57.636319026800074</v>
      </c>
      <c r="T732" s="147">
        <v>57.526826576380415</v>
      </c>
      <c r="U732" s="147">
        <v>57.468208804534179</v>
      </c>
      <c r="V732" s="147">
        <v>57.459645068489337</v>
      </c>
      <c r="W732" s="147">
        <v>57.500367423547793</v>
      </c>
      <c r="X732" s="147">
        <v>57.589659186476865</v>
      </c>
      <c r="Y732" s="147">
        <v>57.726853562066879</v>
      </c>
      <c r="Z732" s="147">
        <v>57.911332330773782</v>
      </c>
      <c r="AA732" s="147">
        <v>58.142524595445956</v>
      </c>
      <c r="AB732" s="147">
        <v>58.419905585213201</v>
      </c>
      <c r="AC732" s="147">
        <v>58.742995514690968</v>
      </c>
      <c r="AD732" s="147">
        <v>59.110054562515607</v>
      </c>
      <c r="AE732" s="147">
        <v>59.514609318895225</v>
      </c>
      <c r="AF732" s="147">
        <v>59.950255811898884</v>
      </c>
      <c r="AG732" s="147">
        <v>60.410686783603126</v>
      </c>
      <c r="AH732" s="147">
        <v>60.928594184060394</v>
      </c>
      <c r="AI732" s="147">
        <v>61.459098367016885</v>
      </c>
      <c r="AJ732" s="147">
        <v>61.996354794706832</v>
      </c>
      <c r="AK732" s="147">
        <v>62.534694526760667</v>
      </c>
      <c r="AL732" s="147">
        <v>63.07300593269899</v>
      </c>
      <c r="AM732" s="147">
        <v>63.611924081160957</v>
      </c>
      <c r="AN732" s="147">
        <v>64.152033241694824</v>
      </c>
      <c r="AO732" s="147">
        <v>64.69386888562623</v>
      </c>
      <c r="AP732" s="146">
        <v>65.237919572803733</v>
      </c>
    </row>
    <row r="733" spans="2:42" x14ac:dyDescent="0.35">
      <c r="B733" s="128"/>
      <c r="C733" s="128" t="s">
        <v>2275</v>
      </c>
      <c r="D733" s="146">
        <v>0</v>
      </c>
      <c r="E733" s="147">
        <v>0</v>
      </c>
      <c r="F733" s="147">
        <v>0</v>
      </c>
      <c r="G733" s="147">
        <v>0</v>
      </c>
      <c r="H733" s="147">
        <v>0</v>
      </c>
      <c r="I733" s="147">
        <v>62.120849999999997</v>
      </c>
      <c r="J733" s="147">
        <v>78.702678664919745</v>
      </c>
      <c r="K733" s="147">
        <v>111.07920115151565</v>
      </c>
      <c r="L733" s="147">
        <v>130.17992288656683</v>
      </c>
      <c r="M733" s="147">
        <v>143.59798138942512</v>
      </c>
      <c r="N733" s="147">
        <v>143.21835717613882</v>
      </c>
      <c r="O733" s="147">
        <v>142.97195987561489</v>
      </c>
      <c r="P733" s="147">
        <v>142.85662937530827</v>
      </c>
      <c r="Q733" s="147">
        <v>142.87034448776802</v>
      </c>
      <c r="R733" s="148">
        <v>143.01121917450411</v>
      </c>
      <c r="S733" s="147">
        <v>143.27749893630099</v>
      </c>
      <c r="T733" s="147">
        <v>143.6675573645025</v>
      </c>
      <c r="U733" s="147">
        <v>144.17989284800385</v>
      </c>
      <c r="V733" s="147">
        <v>144.81312543089425</v>
      </c>
      <c r="W733" s="147">
        <v>145.56599381589228</v>
      </c>
      <c r="X733" s="147">
        <v>146.4373525089066</v>
      </c>
      <c r="Y733" s="147">
        <v>147.42616910024179</v>
      </c>
      <c r="Z733" s="147">
        <v>148.53152167814599</v>
      </c>
      <c r="AA733" s="147">
        <v>149.7525963705705</v>
      </c>
      <c r="AB733" s="147">
        <v>151.08868501117698</v>
      </c>
      <c r="AC733" s="147">
        <v>152.53918292579019</v>
      </c>
      <c r="AD733" s="147">
        <v>154.04637026327885</v>
      </c>
      <c r="AE733" s="147">
        <v>155.59542866849822</v>
      </c>
      <c r="AF733" s="147">
        <v>157.17187631115763</v>
      </c>
      <c r="AG733" s="147">
        <v>158.76160849405494</v>
      </c>
      <c r="AH733" s="147">
        <v>160.211423442777</v>
      </c>
      <c r="AI733" s="147">
        <v>161.66627089046415</v>
      </c>
      <c r="AJ733" s="147">
        <v>163.12754428592882</v>
      </c>
      <c r="AK733" s="147">
        <v>164.59651783710379</v>
      </c>
      <c r="AL733" s="147">
        <v>166.07435100581446</v>
      </c>
      <c r="AM733" s="147">
        <v>167.56209273438887</v>
      </c>
      <c r="AN733" s="147">
        <v>169.06068541452666</v>
      </c>
      <c r="AO733" s="147">
        <v>170.5709686083529</v>
      </c>
      <c r="AP733" s="146">
        <v>172.09368253110861</v>
      </c>
    </row>
    <row r="734" spans="2:42" x14ac:dyDescent="0.35">
      <c r="B734" s="128"/>
      <c r="C734" s="128" t="s">
        <v>2276</v>
      </c>
      <c r="D734" s="146">
        <v>0</v>
      </c>
      <c r="E734" s="147">
        <v>0</v>
      </c>
      <c r="F734" s="147">
        <v>0</v>
      </c>
      <c r="G734" s="147">
        <v>0</v>
      </c>
      <c r="H734" s="147">
        <v>0</v>
      </c>
      <c r="I734" s="147">
        <v>438.47199000000001</v>
      </c>
      <c r="J734" s="147">
        <v>621.83057875674501</v>
      </c>
      <c r="K734" s="147">
        <v>729.9137281125503</v>
      </c>
      <c r="L734" s="147">
        <v>834.09284789018977</v>
      </c>
      <c r="M734" s="147">
        <v>826.55550857938942</v>
      </c>
      <c r="N734" s="147">
        <v>819.80398025244347</v>
      </c>
      <c r="O734" s="147">
        <v>813.82058323444016</v>
      </c>
      <c r="P734" s="147">
        <v>808.58852365881614</v>
      </c>
      <c r="Q734" s="147">
        <v>804.09186622355378</v>
      </c>
      <c r="R734" s="148">
        <v>800.31550805536187</v>
      </c>
      <c r="S734" s="147">
        <v>797.2451536437128</v>
      </c>
      <c r="T734" s="147">
        <v>794.86729080805219</v>
      </c>
      <c r="U734" s="147">
        <v>793.16916766289592</v>
      </c>
      <c r="V734" s="147">
        <v>792.13877054687578</v>
      </c>
      <c r="W734" s="147">
        <v>791.76480288308301</v>
      </c>
      <c r="X734" s="147">
        <v>792.03666493932076</v>
      </c>
      <c r="Y734" s="147">
        <v>792.94443445807656</v>
      </c>
      <c r="Z734" s="147">
        <v>794.47884812718883</v>
      </c>
      <c r="AA734" s="147">
        <v>796.63128386330573</v>
      </c>
      <c r="AB734" s="147">
        <v>799.39374388131796</v>
      </c>
      <c r="AC734" s="147">
        <v>802.75883852398499</v>
      </c>
      <c r="AD734" s="147">
        <v>806.31591504672679</v>
      </c>
      <c r="AE734" s="147">
        <v>809.97774919383471</v>
      </c>
      <c r="AF734" s="147">
        <v>813.66031118564376</v>
      </c>
      <c r="AG734" s="147">
        <v>817.28399677419827</v>
      </c>
      <c r="AH734" s="147">
        <v>821.61399603214352</v>
      </c>
      <c r="AI734" s="147">
        <v>825.89933893887849</v>
      </c>
      <c r="AJ734" s="147">
        <v>830.14894613858314</v>
      </c>
      <c r="AK734" s="147">
        <v>834.37097657932918</v>
      </c>
      <c r="AL734" s="147">
        <v>838.57285856421879</v>
      </c>
      <c r="AM734" s="147">
        <v>842.76131907825095</v>
      </c>
      <c r="AN734" s="147">
        <v>846.94241146108004</v>
      </c>
      <c r="AO734" s="147">
        <v>851.12154149260505</v>
      </c>
      <c r="AP734" s="146">
        <v>855.30349195522956</v>
      </c>
    </row>
    <row r="735" spans="2:42" x14ac:dyDescent="0.35">
      <c r="B735" s="128"/>
      <c r="C735" s="128" t="s">
        <v>2277</v>
      </c>
      <c r="D735" s="146">
        <v>0</v>
      </c>
      <c r="E735" s="147">
        <v>0</v>
      </c>
      <c r="F735" s="147">
        <v>0</v>
      </c>
      <c r="G735" s="147">
        <v>0</v>
      </c>
      <c r="H735" s="147">
        <v>0</v>
      </c>
      <c r="I735" s="147">
        <v>202.95594</v>
      </c>
      <c r="J735" s="147">
        <v>273.4678592425571</v>
      </c>
      <c r="K735" s="147">
        <v>343.1697350036286</v>
      </c>
      <c r="L735" s="147">
        <v>480.38565119768458</v>
      </c>
      <c r="M735" s="147">
        <v>558.8022518011735</v>
      </c>
      <c r="N735" s="147">
        <v>606.25713827038487</v>
      </c>
      <c r="O735" s="147">
        <v>601.3174869093998</v>
      </c>
      <c r="P735" s="147">
        <v>596.94104993455164</v>
      </c>
      <c r="Q735" s="147">
        <v>593.11552211983053</v>
      </c>
      <c r="R735" s="148">
        <v>589.82922763439251</v>
      </c>
      <c r="S735" s="147">
        <v>587.07110088768604</v>
      </c>
      <c r="T735" s="147">
        <v>584.83066815879783</v>
      </c>
      <c r="U735" s="147">
        <v>583.09802998312796</v>
      </c>
      <c r="V735" s="147">
        <v>581.86384427053486</v>
      </c>
      <c r="W735" s="147">
        <v>581.11931013007074</v>
      </c>
      <c r="X735" s="147">
        <v>580.85615237738125</v>
      </c>
      <c r="Y735" s="147">
        <v>581.06660670176007</v>
      </c>
      <c r="Z735" s="147">
        <v>581.74340547073052</v>
      </c>
      <c r="AA735" s="147">
        <v>582.87976415088599</v>
      </c>
      <c r="AB735" s="147">
        <v>584.46936832453127</v>
      </c>
      <c r="AC735" s="147">
        <v>586.50636128247424</v>
      </c>
      <c r="AD735" s="147">
        <v>588.79839907143935</v>
      </c>
      <c r="AE735" s="147">
        <v>591.2783641962418</v>
      </c>
      <c r="AF735" s="147">
        <v>593.88109355199606</v>
      </c>
      <c r="AG735" s="147">
        <v>596.54357468254136</v>
      </c>
      <c r="AH735" s="147">
        <v>599.7567149015274</v>
      </c>
      <c r="AI735" s="147">
        <v>602.9302613500206</v>
      </c>
      <c r="AJ735" s="147">
        <v>606.07132368478597</v>
      </c>
      <c r="AK735" s="147">
        <v>609.1864294033719</v>
      </c>
      <c r="AL735" s="147">
        <v>612.28154790592362</v>
      </c>
      <c r="AM735" s="147">
        <v>615.36211323958821</v>
      </c>
      <c r="AN735" s="147">
        <v>618.43304557939041</v>
      </c>
      <c r="AO735" s="147">
        <v>621.49877149699341</v>
      </c>
      <c r="AP735" s="146">
        <v>624.56324306638589</v>
      </c>
    </row>
    <row r="736" spans="2:42" x14ac:dyDescent="0.35">
      <c r="B736" s="128"/>
      <c r="C736" s="128" t="s">
        <v>2278</v>
      </c>
      <c r="D736" s="146">
        <v>0</v>
      </c>
      <c r="E736" s="147">
        <v>0</v>
      </c>
      <c r="F736" s="147">
        <v>0</v>
      </c>
      <c r="G736" s="147">
        <v>0</v>
      </c>
      <c r="H736" s="147">
        <v>0</v>
      </c>
      <c r="I736" s="147">
        <v>185.28933499999999</v>
      </c>
      <c r="J736" s="147">
        <v>220.57628941496026</v>
      </c>
      <c r="K736" s="147">
        <v>255.16146490474034</v>
      </c>
      <c r="L736" s="147">
        <v>267.59550239332924</v>
      </c>
      <c r="M736" s="147">
        <v>265.60620360641622</v>
      </c>
      <c r="N736" s="147">
        <v>263.86615538171128</v>
      </c>
      <c r="O736" s="147">
        <v>262.37009267775665</v>
      </c>
      <c r="P736" s="147">
        <v>261.1130264453169</v>
      </c>
      <c r="Q736" s="147">
        <v>260.09023533218476</v>
      </c>
      <c r="R736" s="148">
        <v>259.297257730311</v>
      </c>
      <c r="S736" s="147">
        <v>258.72988415357349</v>
      </c>
      <c r="T736" s="147">
        <v>258.38414993494865</v>
      </c>
      <c r="U736" s="147">
        <v>258.25632823227573</v>
      </c>
      <c r="V736" s="147">
        <v>258.34292333222032</v>
      </c>
      <c r="W736" s="147">
        <v>258.64066424244191</v>
      </c>
      <c r="X736" s="147">
        <v>259.14649856235661</v>
      </c>
      <c r="Y736" s="147">
        <v>259.85758662325696</v>
      </c>
      <c r="Z736" s="147">
        <v>260.77129588890944</v>
      </c>
      <c r="AA736" s="147">
        <v>261.88519560809726</v>
      </c>
      <c r="AB736" s="147">
        <v>263.19705171090772</v>
      </c>
      <c r="AC736" s="147">
        <v>264.70482194088652</v>
      </c>
      <c r="AD736" s="147">
        <v>266.2603701615451</v>
      </c>
      <c r="AE736" s="147">
        <v>267.83636013964463</v>
      </c>
      <c r="AF736" s="147">
        <v>269.40645770243015</v>
      </c>
      <c r="AG736" s="147">
        <v>270.96222783143799</v>
      </c>
      <c r="AH736" s="147">
        <v>273.13366975140565</v>
      </c>
      <c r="AI736" s="147">
        <v>275.29534193915316</v>
      </c>
      <c r="AJ736" s="147">
        <v>277.45041437726593</v>
      </c>
      <c r="AK736" s="147">
        <v>279.60181405736103</v>
      </c>
      <c r="AL736" s="147">
        <v>281.75223486204817</v>
      </c>
      <c r="AM736" s="147">
        <v>283.9041469018178</v>
      </c>
      <c r="AN736" s="147">
        <v>286.05980532885275</v>
      </c>
      <c r="AO736" s="147">
        <v>288.22125864874494</v>
      </c>
      <c r="AP736" s="146">
        <v>290.39035655013038</v>
      </c>
    </row>
    <row r="737" spans="2:42" x14ac:dyDescent="0.35">
      <c r="B737" s="128"/>
      <c r="C737" s="128" t="s">
        <v>2279</v>
      </c>
      <c r="D737" s="146">
        <v>0</v>
      </c>
      <c r="E737" s="147">
        <v>0</v>
      </c>
      <c r="F737" s="147">
        <v>0</v>
      </c>
      <c r="G737" s="147">
        <v>0</v>
      </c>
      <c r="H737" s="147">
        <v>0</v>
      </c>
      <c r="I737" s="147">
        <v>2.4494249999999997</v>
      </c>
      <c r="J737" s="147">
        <v>25.287749744933318</v>
      </c>
      <c r="K737" s="147">
        <v>48.290528990757274</v>
      </c>
      <c r="L737" s="147">
        <v>85.596419307938518</v>
      </c>
      <c r="M737" s="147">
        <v>113.14708202070111</v>
      </c>
      <c r="N737" s="147">
        <v>163.88378012546423</v>
      </c>
      <c r="O737" s="147">
        <v>195.36504013064416</v>
      </c>
      <c r="P737" s="147">
        <v>226.33208378573011</v>
      </c>
      <c r="Q737" s="147">
        <v>237.44027444973767</v>
      </c>
      <c r="R737" s="148">
        <v>236.08474799544211</v>
      </c>
      <c r="S737" s="147">
        <v>234.94573661779745</v>
      </c>
      <c r="T737" s="147">
        <v>234.01897404080782</v>
      </c>
      <c r="U737" s="147">
        <v>233.30042922061659</v>
      </c>
      <c r="V737" s="147">
        <v>232.78629945071489</v>
      </c>
      <c r="W737" s="147">
        <v>232.47300375629209</v>
      </c>
      <c r="X737" s="147">
        <v>232.3571765679483</v>
      </c>
      <c r="Y737" s="147">
        <v>232.43566166536351</v>
      </c>
      <c r="Z737" s="147">
        <v>232.70550638187865</v>
      </c>
      <c r="AA737" s="147">
        <v>233.16395606129544</v>
      </c>
      <c r="AB737" s="147">
        <v>233.80844875853464</v>
      </c>
      <c r="AC737" s="147">
        <v>234.63661017612034</v>
      </c>
      <c r="AD737" s="147">
        <v>235.64354156955679</v>
      </c>
      <c r="AE737" s="147">
        <v>236.80202790098295</v>
      </c>
      <c r="AF737" s="147">
        <v>238.08522205227248</v>
      </c>
      <c r="AG737" s="147">
        <v>239.46675864784748</v>
      </c>
      <c r="AH737" s="147">
        <v>241.68832091197527</v>
      </c>
      <c r="AI737" s="147">
        <v>243.95704237943454</v>
      </c>
      <c r="AJ737" s="147">
        <v>246.24929711360565</v>
      </c>
      <c r="AK737" s="147">
        <v>248.54225833599858</v>
      </c>
      <c r="AL737" s="147">
        <v>250.82913988212312</v>
      </c>
      <c r="AM737" s="147">
        <v>253.11309931983322</v>
      </c>
      <c r="AN737" s="147">
        <v>255.39707274019517</v>
      </c>
      <c r="AO737" s="147">
        <v>257.68378395466937</v>
      </c>
      <c r="AP737" s="146">
        <v>259.97575319389773</v>
      </c>
    </row>
    <row r="738" spans="2:42" x14ac:dyDescent="0.35">
      <c r="B738" s="128"/>
      <c r="C738" s="128" t="s">
        <v>2280</v>
      </c>
      <c r="D738" s="146">
        <v>0</v>
      </c>
      <c r="E738" s="147">
        <v>0</v>
      </c>
      <c r="F738" s="147">
        <v>0</v>
      </c>
      <c r="G738" s="147">
        <v>0</v>
      </c>
      <c r="H738" s="147">
        <v>0</v>
      </c>
      <c r="I738" s="147">
        <v>55.134474999999995</v>
      </c>
      <c r="J738" s="147">
        <v>106.6774686424494</v>
      </c>
      <c r="K738" s="147">
        <v>190.32916457261123</v>
      </c>
      <c r="L738" s="147">
        <v>252.79692763520933</v>
      </c>
      <c r="M738" s="147">
        <v>367.65065069591486</v>
      </c>
      <c r="N738" s="147">
        <v>439.91200661012351</v>
      </c>
      <c r="O738" s="147">
        <v>511.44873060100542</v>
      </c>
      <c r="P738" s="147">
        <v>539.95486306753821</v>
      </c>
      <c r="Q738" s="147">
        <v>538.48350272786445</v>
      </c>
      <c r="R738" s="148">
        <v>537.50453111134493</v>
      </c>
      <c r="S738" s="147">
        <v>537.00978868593154</v>
      </c>
      <c r="T738" s="147">
        <v>536.99163045720695</v>
      </c>
      <c r="U738" s="147">
        <v>537.4429118386804</v>
      </c>
      <c r="V738" s="147">
        <v>538.35697514050673</v>
      </c>
      <c r="W738" s="147">
        <v>539.72763665620187</v>
      </c>
      <c r="X738" s="147">
        <v>541.54917432771833</v>
      </c>
      <c r="Y738" s="147">
        <v>543.81631597001547</v>
      </c>
      <c r="Z738" s="147">
        <v>546.52422803699369</v>
      </c>
      <c r="AA738" s="147">
        <v>549.66850491138132</v>
      </c>
      <c r="AB738" s="147">
        <v>553.24515870184393</v>
      </c>
      <c r="AC738" s="147">
        <v>557.25060953125978</v>
      </c>
      <c r="AD738" s="147">
        <v>561.62073819679063</v>
      </c>
      <c r="AE738" s="147">
        <v>566.29669910237635</v>
      </c>
      <c r="AF738" s="147">
        <v>571.22039310521916</v>
      </c>
      <c r="AG738" s="147">
        <v>576.33469822994766</v>
      </c>
      <c r="AH738" s="147">
        <v>580.87090050377481</v>
      </c>
      <c r="AI738" s="147">
        <v>585.48609462504203</v>
      </c>
      <c r="AJ738" s="147">
        <v>590.12650446907139</v>
      </c>
      <c r="AK738" s="147">
        <v>594.77319678274023</v>
      </c>
      <c r="AL738" s="147">
        <v>599.43121102677878</v>
      </c>
      <c r="AM738" s="147">
        <v>604.10512968641171</v>
      </c>
      <c r="AN738" s="147">
        <v>608.79909556467123</v>
      </c>
      <c r="AO738" s="147">
        <v>613.5168280494704</v>
      </c>
      <c r="AP738" s="146">
        <v>618.26163839463504</v>
      </c>
    </row>
    <row r="739" spans="2:42" x14ac:dyDescent="0.35">
      <c r="B739" s="128"/>
      <c r="C739" s="128" t="s">
        <v>2281</v>
      </c>
      <c r="D739" s="146">
        <v>0</v>
      </c>
      <c r="E739" s="147">
        <v>0</v>
      </c>
      <c r="F739" s="147">
        <v>0</v>
      </c>
      <c r="G739" s="147">
        <v>0</v>
      </c>
      <c r="H739" s="147">
        <v>0</v>
      </c>
      <c r="I739" s="147">
        <v>0</v>
      </c>
      <c r="J739" s="147">
        <v>48.648090808443904</v>
      </c>
      <c r="K739" s="147">
        <v>97.941376870230982</v>
      </c>
      <c r="L739" s="147">
        <v>177.13240037834487</v>
      </c>
      <c r="M739" s="147">
        <v>236.88397372168333</v>
      </c>
      <c r="N739" s="147">
        <v>345.92495128250113</v>
      </c>
      <c r="O739" s="147">
        <v>415.0439898326012</v>
      </c>
      <c r="P739" s="147">
        <v>483.46502945079936</v>
      </c>
      <c r="Q739" s="147">
        <v>516.53258016066798</v>
      </c>
      <c r="R739" s="148">
        <v>514.99265207306166</v>
      </c>
      <c r="S739" s="147">
        <v>513.92402555671094</v>
      </c>
      <c r="T739" s="147">
        <v>513.31876417668502</v>
      </c>
      <c r="U739" s="147">
        <v>513.16942563552857</v>
      </c>
      <c r="V739" s="147">
        <v>513.46904812158016</v>
      </c>
      <c r="W739" s="147">
        <v>514.21113725239832</v>
      </c>
      <c r="X739" s="147">
        <v>515.38965359359304</v>
      </c>
      <c r="Y739" s="147">
        <v>516.99900073412687</v>
      </c>
      <c r="Z739" s="147">
        <v>519.03401389988494</v>
      </c>
      <c r="AA739" s="147">
        <v>521.48994908802979</v>
      </c>
      <c r="AB739" s="147">
        <v>524.36247270534113</v>
      </c>
      <c r="AC739" s="147">
        <v>527.64765169440375</v>
      </c>
      <c r="AD739" s="147">
        <v>531.34194413214925</v>
      </c>
      <c r="AE739" s="147">
        <v>535.3884213433987</v>
      </c>
      <c r="AF739" s="147">
        <v>539.73062176613848</v>
      </c>
      <c r="AG739" s="147">
        <v>544.31279692523447</v>
      </c>
      <c r="AH739" s="147">
        <v>549.26486269358259</v>
      </c>
      <c r="AI739" s="147">
        <v>554.34888432876676</v>
      </c>
      <c r="AJ739" s="147">
        <v>559.51266731933868</v>
      </c>
      <c r="AK739" s="147">
        <v>564.70545925378019</v>
      </c>
      <c r="AL739" s="147">
        <v>569.90524661546908</v>
      </c>
      <c r="AM739" s="147">
        <v>575.11769471183607</v>
      </c>
      <c r="AN739" s="147">
        <v>580.34802137487793</v>
      </c>
      <c r="AO739" s="147">
        <v>585.60101444776899</v>
      </c>
      <c r="AP739" s="146">
        <v>590.88104826611971</v>
      </c>
    </row>
    <row r="740" spans="2:42" x14ac:dyDescent="0.35">
      <c r="B740" s="128"/>
      <c r="C740" s="128" t="s">
        <v>2282</v>
      </c>
      <c r="D740" s="146">
        <v>0</v>
      </c>
      <c r="E740" s="147">
        <v>0</v>
      </c>
      <c r="F740" s="147">
        <v>0</v>
      </c>
      <c r="G740" s="147">
        <v>0</v>
      </c>
      <c r="H740" s="147">
        <v>0</v>
      </c>
      <c r="I740" s="147">
        <v>68.672061786718444</v>
      </c>
      <c r="J740" s="147">
        <v>67.792615629165596</v>
      </c>
      <c r="K740" s="147">
        <v>66.980906372670418</v>
      </c>
      <c r="L740" s="147">
        <v>66.235224388914574</v>
      </c>
      <c r="M740" s="147">
        <v>65.553939172095085</v>
      </c>
      <c r="N740" s="147">
        <v>64.935496802383696</v>
      </c>
      <c r="O740" s="147">
        <v>64.378417509899279</v>
      </c>
      <c r="P740" s="147">
        <v>63.881293335683274</v>
      </c>
      <c r="Q740" s="147">
        <v>63.442785886300065</v>
      </c>
      <c r="R740" s="148">
        <v>63.061624178811016</v>
      </c>
      <c r="S740" s="147">
        <v>62.736602572994151</v>
      </c>
      <c r="T740" s="147">
        <v>62.466578787799477</v>
      </c>
      <c r="U740" s="147">
        <v>62.250471999143599</v>
      </c>
      <c r="V740" s="147">
        <v>62.087261016257933</v>
      </c>
      <c r="W740" s="147">
        <v>61.975982533910454</v>
      </c>
      <c r="X740" s="147">
        <v>61.915729457922914</v>
      </c>
      <c r="Y740" s="147">
        <v>61.905649301504511</v>
      </c>
      <c r="Z740" s="147">
        <v>61.944942650017609</v>
      </c>
      <c r="AA740" s="147">
        <v>62.032861691883227</v>
      </c>
      <c r="AB740" s="147">
        <v>62.168708813421908</v>
      </c>
      <c r="AC740" s="147">
        <v>62.351835255511247</v>
      </c>
      <c r="AD740" s="147">
        <v>62.527425044402399</v>
      </c>
      <c r="AE740" s="147">
        <v>62.696430858605154</v>
      </c>
      <c r="AF740" s="147">
        <v>62.859731661618888</v>
      </c>
      <c r="AG740" s="147">
        <v>63.018135909482538</v>
      </c>
      <c r="AH740" s="147">
        <v>63.173391567114074</v>
      </c>
      <c r="AI740" s="147">
        <v>63.325157379719151</v>
      </c>
      <c r="AJ740" s="147">
        <v>63.474048843229021</v>
      </c>
      <c r="AK740" s="147">
        <v>63.620622134725757</v>
      </c>
      <c r="AL740" s="147">
        <v>63.765376544772934</v>
      </c>
      <c r="AM740" s="147">
        <v>63.908756773211934</v>
      </c>
      <c r="AN740" s="147">
        <v>64.051155094024665</v>
      </c>
      <c r="AO740" s="147">
        <v>64.192913394604844</v>
      </c>
      <c r="AP740" s="146">
        <v>64.334325094532815</v>
      </c>
    </row>
    <row r="741" spans="2:42" x14ac:dyDescent="0.35">
      <c r="B741" s="128"/>
      <c r="C741" s="128" t="s">
        <v>2283</v>
      </c>
      <c r="D741" s="146">
        <v>0</v>
      </c>
      <c r="E741" s="147">
        <v>0</v>
      </c>
      <c r="F741" s="147">
        <v>0</v>
      </c>
      <c r="G741" s="147">
        <v>0</v>
      </c>
      <c r="H741" s="147">
        <v>0</v>
      </c>
      <c r="I741" s="147">
        <v>180.80931000000001</v>
      </c>
      <c r="J741" s="147">
        <v>259.04264010835158</v>
      </c>
      <c r="K741" s="147">
        <v>306.33596484275569</v>
      </c>
      <c r="L741" s="147">
        <v>352.65475782907464</v>
      </c>
      <c r="M741" s="147">
        <v>359.36212712690258</v>
      </c>
      <c r="N741" s="147">
        <v>356.76528049305438</v>
      </c>
      <c r="O741" s="147">
        <v>354.50073959481495</v>
      </c>
      <c r="P741" s="147">
        <v>352.56151861735913</v>
      </c>
      <c r="Q741" s="147">
        <v>350.94099912774647</v>
      </c>
      <c r="R741" s="148">
        <v>349.63291905033338</v>
      </c>
      <c r="S741" s="147">
        <v>348.63136209759961</v>
      </c>
      <c r="T741" s="147">
        <v>347.9307476408527</v>
      </c>
      <c r="U741" s="147">
        <v>347.52582100586892</v>
      </c>
      <c r="V741" s="147">
        <v>347.41164417910079</v>
      </c>
      <c r="W741" s="147">
        <v>347.58358691062915</v>
      </c>
      <c r="X741" s="147">
        <v>348.03731820057385</v>
      </c>
      <c r="Y741" s="147">
        <v>348.76879815618588</v>
      </c>
      <c r="Z741" s="147">
        <v>349.77427020733899</v>
      </c>
      <c r="AA741" s="147">
        <v>351.05025366861827</v>
      </c>
      <c r="AB741" s="147">
        <v>352.59353663665865</v>
      </c>
      <c r="AC741" s="147">
        <v>354.40116921183488</v>
      </c>
      <c r="AD741" s="147">
        <v>356.30392214303851</v>
      </c>
      <c r="AE741" s="147">
        <v>358.26387601533997</v>
      </c>
      <c r="AF741" s="147">
        <v>360.24439118897862</v>
      </c>
      <c r="AG741" s="147">
        <v>362.21019241353298</v>
      </c>
      <c r="AH741" s="147">
        <v>364.31361686491692</v>
      </c>
      <c r="AI741" s="147">
        <v>366.40209999212436</v>
      </c>
      <c r="AJ741" s="147">
        <v>368.47938135825308</v>
      </c>
      <c r="AK741" s="147">
        <v>370.54887617081528</v>
      </c>
      <c r="AL741" s="147">
        <v>372.61368832642597</v>
      </c>
      <c r="AM741" s="147">
        <v>374.67662272242632</v>
      </c>
      <c r="AN741" s="147">
        <v>376.74019686508075</v>
      </c>
      <c r="AO741" s="147">
        <v>378.8066518026169</v>
      </c>
      <c r="AP741" s="146">
        <v>380.87796241006077</v>
      </c>
    </row>
    <row r="742" spans="2:42" x14ac:dyDescent="0.35">
      <c r="B742" s="128"/>
      <c r="C742" s="128" t="s">
        <v>2284</v>
      </c>
      <c r="D742" s="146">
        <v>0</v>
      </c>
      <c r="E742" s="147">
        <v>0</v>
      </c>
      <c r="F742" s="147">
        <v>0</v>
      </c>
      <c r="G742" s="147">
        <v>0</v>
      </c>
      <c r="H742" s="147">
        <v>0</v>
      </c>
      <c r="I742" s="147">
        <v>171.70526999999998</v>
      </c>
      <c r="J742" s="147">
        <v>241.97654830553515</v>
      </c>
      <c r="K742" s="147">
        <v>282.60880786745048</v>
      </c>
      <c r="L742" s="147">
        <v>317.05667847673243</v>
      </c>
      <c r="M742" s="147">
        <v>313.59133890873136</v>
      </c>
      <c r="N742" s="147">
        <v>310.42986276943179</v>
      </c>
      <c r="O742" s="147">
        <v>307.56495976877528</v>
      </c>
      <c r="P742" s="147">
        <v>304.98968887081514</v>
      </c>
      <c r="Q742" s="147">
        <v>302.69744729942926</v>
      </c>
      <c r="R742" s="148">
        <v>300.68195998467428</v>
      </c>
      <c r="S742" s="147">
        <v>298.93726943449144</v>
      </c>
      <c r="T742" s="147">
        <v>297.45772601705255</v>
      </c>
      <c r="U742" s="147">
        <v>296.23797863959015</v>
      </c>
      <c r="V742" s="147">
        <v>295.27296581009273</v>
      </c>
      <c r="W742" s="147">
        <v>294.55790706876326</v>
      </c>
      <c r="X742" s="147">
        <v>294.08829477663801</v>
      </c>
      <c r="Y742" s="147">
        <v>293.85988624924425</v>
      </c>
      <c r="Z742" s="147">
        <v>293.86869622363685</v>
      </c>
      <c r="AA742" s="147">
        <v>294.11098964760509</v>
      </c>
      <c r="AB742" s="147">
        <v>294.58327478026808</v>
      </c>
      <c r="AC742" s="147">
        <v>295.28229659369703</v>
      </c>
      <c r="AD742" s="147">
        <v>296.04688087481037</v>
      </c>
      <c r="AE742" s="147">
        <v>296.84371509869493</v>
      </c>
      <c r="AF742" s="147">
        <v>297.64084462264452</v>
      </c>
      <c r="AG742" s="147">
        <v>298.41170200427393</v>
      </c>
      <c r="AH742" s="147">
        <v>299.16481976840601</v>
      </c>
      <c r="AI742" s="147">
        <v>299.89882335241293</v>
      </c>
      <c r="AJ742" s="147">
        <v>300.61685948896337</v>
      </c>
      <c r="AK742" s="147">
        <v>301.32178397081111</v>
      </c>
      <c r="AL742" s="147">
        <v>302.01617371189258</v>
      </c>
      <c r="AM742" s="147">
        <v>302.70233813910249</v>
      </c>
      <c r="AN742" s="147">
        <v>303.38232994230725</v>
      </c>
      <c r="AO742" s="147">
        <v>304.05795520888495</v>
      </c>
      <c r="AP742" s="146">
        <v>304.73078296787315</v>
      </c>
    </row>
    <row r="743" spans="2:42" x14ac:dyDescent="0.35">
      <c r="B743" s="128"/>
      <c r="C743" s="128" t="s">
        <v>2285</v>
      </c>
      <c r="D743" s="146">
        <v>0</v>
      </c>
      <c r="E743" s="147">
        <v>0</v>
      </c>
      <c r="F743" s="147">
        <v>0</v>
      </c>
      <c r="G743" s="147">
        <v>0</v>
      </c>
      <c r="H743" s="147">
        <v>0</v>
      </c>
      <c r="I743" s="147">
        <v>350.47055999999998</v>
      </c>
      <c r="J743" s="147">
        <v>488.23304239473543</v>
      </c>
      <c r="K743" s="147">
        <v>565.69278314587291</v>
      </c>
      <c r="L743" s="147">
        <v>604.73380101292037</v>
      </c>
      <c r="M743" s="147">
        <v>598.8709903315098</v>
      </c>
      <c r="N743" s="147">
        <v>593.5802822583596</v>
      </c>
      <c r="O743" s="147">
        <v>588.84848883688028</v>
      </c>
      <c r="P743" s="147">
        <v>584.66307166237345</v>
      </c>
      <c r="Q743" s="147">
        <v>581.01212172744647</v>
      </c>
      <c r="R743" s="148">
        <v>577.88434008255206</v>
      </c>
      <c r="S743" s="147">
        <v>575.26901928351219</v>
      </c>
      <c r="T743" s="147">
        <v>573.15602559895478</v>
      </c>
      <c r="U743" s="147">
        <v>571.5357819516172</v>
      </c>
      <c r="V743" s="147">
        <v>570.39925156846368</v>
      </c>
      <c r="W743" s="147">
        <v>569.73792231551295</v>
      </c>
      <c r="X743" s="147">
        <v>569.54379169420304</v>
      </c>
      <c r="Y743" s="147">
        <v>569.80935247699745</v>
      </c>
      <c r="Z743" s="147">
        <v>570.52757896080425</v>
      </c>
      <c r="AA743" s="147">
        <v>571.6919138175964</v>
      </c>
      <c r="AB743" s="147">
        <v>573.29625552242533</v>
      </c>
      <c r="AC743" s="147">
        <v>575.3349463397841</v>
      </c>
      <c r="AD743" s="147">
        <v>577.47995901844308</v>
      </c>
      <c r="AE743" s="147">
        <v>579.66868622380468</v>
      </c>
      <c r="AF743" s="147">
        <v>581.84103662634243</v>
      </c>
      <c r="AG743" s="147">
        <v>583.96818542538563</v>
      </c>
      <c r="AH743" s="147">
        <v>587.01907948310247</v>
      </c>
      <c r="AI743" s="147">
        <v>590.03153509678373</v>
      </c>
      <c r="AJ743" s="147">
        <v>593.01234341975328</v>
      </c>
      <c r="AK743" s="147">
        <v>595.96773237407911</v>
      </c>
      <c r="AL743" s="147">
        <v>598.90338986389247</v>
      </c>
      <c r="AM743" s="147">
        <v>601.82448571423538</v>
      </c>
      <c r="AN743" s="147">
        <v>604.73569238752066</v>
      </c>
      <c r="AO743" s="147">
        <v>607.64120452731584</v>
      </c>
      <c r="AP743" s="146">
        <v>610.54475737685698</v>
      </c>
    </row>
    <row r="744" spans="2:42" x14ac:dyDescent="0.35">
      <c r="B744" s="128"/>
      <c r="C744" s="128" t="s">
        <v>2286</v>
      </c>
      <c r="D744" s="146">
        <v>0</v>
      </c>
      <c r="E744" s="147">
        <v>0</v>
      </c>
      <c r="F744" s="147">
        <v>0</v>
      </c>
      <c r="G744" s="147">
        <v>0</v>
      </c>
      <c r="H744" s="147">
        <v>0</v>
      </c>
      <c r="I744" s="147">
        <v>292.32549499999999</v>
      </c>
      <c r="J744" s="147">
        <v>344.55420144907663</v>
      </c>
      <c r="K744" s="147">
        <v>395.6666542805259</v>
      </c>
      <c r="L744" s="147">
        <v>397.58643306168483</v>
      </c>
      <c r="M744" s="147">
        <v>394.67446532112581</v>
      </c>
      <c r="N744" s="147">
        <v>392.13219343563776</v>
      </c>
      <c r="O744" s="147">
        <v>389.95183885477098</v>
      </c>
      <c r="P744" s="147">
        <v>388.12603192845035</v>
      </c>
      <c r="Q744" s="147">
        <v>386.64779963444494</v>
      </c>
      <c r="R744" s="148">
        <v>385.5105538127529</v>
      </c>
      <c r="S744" s="147">
        <v>384.7080798896074</v>
      </c>
      <c r="T744" s="147">
        <v>384.23452607447217</v>
      </c>
      <c r="U744" s="147">
        <v>384.08439301402933</v>
      </c>
      <c r="V744" s="147">
        <v>384.25252388777596</v>
      </c>
      <c r="W744" s="147">
        <v>384.73409493043727</v>
      </c>
      <c r="X744" s="147">
        <v>385.52460636697526</v>
      </c>
      <c r="Y744" s="147">
        <v>386.61987374652097</v>
      </c>
      <c r="Z744" s="147">
        <v>388.01601966209114</v>
      </c>
      <c r="AA744" s="147">
        <v>389.70946584346041</v>
      </c>
      <c r="AB744" s="147">
        <v>391.69692561105347</v>
      </c>
      <c r="AC744" s="147">
        <v>393.97539667920165</v>
      </c>
      <c r="AD744" s="147">
        <v>396.31137101203865</v>
      </c>
      <c r="AE744" s="147">
        <v>398.66462342336678</v>
      </c>
      <c r="AF744" s="147">
        <v>400.99645914419438</v>
      </c>
      <c r="AG744" s="147">
        <v>403.30761418062616</v>
      </c>
      <c r="AH744" s="147">
        <v>406.53570093591804</v>
      </c>
      <c r="AI744" s="147">
        <v>409.74978845748092</v>
      </c>
      <c r="AJ744" s="147">
        <v>412.95454712266803</v>
      </c>
      <c r="AK744" s="147">
        <v>416.15428771371842</v>
      </c>
      <c r="AL744" s="147">
        <v>419.35297601440317</v>
      </c>
      <c r="AM744" s="147">
        <v>422.5542466000681</v>
      </c>
      <c r="AN744" s="147">
        <v>425.7614158536033</v>
      </c>
      <c r="AO744" s="147">
        <v>428.97749423836495</v>
      </c>
      <c r="AP744" s="146">
        <v>432.20519785763753</v>
      </c>
    </row>
    <row r="745" spans="2:42" x14ac:dyDescent="0.35">
      <c r="B745" s="128"/>
      <c r="C745" s="128" t="s">
        <v>2287</v>
      </c>
      <c r="D745" s="146">
        <v>0</v>
      </c>
      <c r="E745" s="147">
        <v>0</v>
      </c>
      <c r="F745" s="147">
        <v>0</v>
      </c>
      <c r="G745" s="147">
        <v>0</v>
      </c>
      <c r="H745" s="147">
        <v>0</v>
      </c>
      <c r="I745" s="147">
        <v>10.122750000000002</v>
      </c>
      <c r="J745" s="147">
        <v>37.985322426335827</v>
      </c>
      <c r="K745" s="147">
        <v>66.158713217587831</v>
      </c>
      <c r="L745" s="147">
        <v>113.39153578919142</v>
      </c>
      <c r="M745" s="147">
        <v>147.41857900579384</v>
      </c>
      <c r="N745" s="147">
        <v>211.53908735097576</v>
      </c>
      <c r="O745" s="147">
        <v>250.78344454653146</v>
      </c>
      <c r="P745" s="147">
        <v>289.58272314951176</v>
      </c>
      <c r="Q745" s="147">
        <v>293.84222151523869</v>
      </c>
      <c r="R745" s="148">
        <v>293.07067283192168</v>
      </c>
      <c r="S745" s="147">
        <v>292.56577496285695</v>
      </c>
      <c r="T745" s="147">
        <v>292.32311838340667</v>
      </c>
      <c r="U745" s="147">
        <v>292.33857194628587</v>
      </c>
      <c r="V745" s="147">
        <v>292.60827523954981</v>
      </c>
      <c r="W745" s="147">
        <v>293.12863127911174</v>
      </c>
      <c r="X745" s="147">
        <v>293.8962995247407</v>
      </c>
      <c r="Y745" s="147">
        <v>294.90818920891843</v>
      </c>
      <c r="Z745" s="147">
        <v>296.1614529683518</v>
      </c>
      <c r="AA745" s="147">
        <v>297.65348076833311</v>
      </c>
      <c r="AB745" s="147">
        <v>299.38189411053054</v>
      </c>
      <c r="AC745" s="147">
        <v>301.34454051516155</v>
      </c>
      <c r="AD745" s="147">
        <v>303.5282999662295</v>
      </c>
      <c r="AE745" s="147">
        <v>305.90082887176328</v>
      </c>
      <c r="AF745" s="147">
        <v>308.43010171180157</v>
      </c>
      <c r="AG745" s="147">
        <v>311.08454651203994</v>
      </c>
      <c r="AH745" s="147">
        <v>313.93874078045576</v>
      </c>
      <c r="AI745" s="147">
        <v>316.85706606014594</v>
      </c>
      <c r="AJ745" s="147">
        <v>319.81008446780248</v>
      </c>
      <c r="AK745" s="147">
        <v>322.76920395614928</v>
      </c>
      <c r="AL745" s="147">
        <v>325.73355927586653</v>
      </c>
      <c r="AM745" s="147">
        <v>328.70627715300469</v>
      </c>
      <c r="AN745" s="147">
        <v>331.69023335375414</v>
      </c>
      <c r="AO745" s="147">
        <v>334.68806241923863</v>
      </c>
      <c r="AP745" s="146">
        <v>337.70216683657475</v>
      </c>
    </row>
    <row r="746" spans="2:42" x14ac:dyDescent="0.35">
      <c r="B746" s="128"/>
      <c r="C746" s="128" t="s">
        <v>2288</v>
      </c>
      <c r="D746" s="146">
        <v>0</v>
      </c>
      <c r="E746" s="147">
        <v>0</v>
      </c>
      <c r="F746" s="147">
        <v>0</v>
      </c>
      <c r="G746" s="147">
        <v>0</v>
      </c>
      <c r="H746" s="147">
        <v>0</v>
      </c>
      <c r="I746" s="147">
        <v>27.677099999999999</v>
      </c>
      <c r="J746" s="147">
        <v>74.200934363041299</v>
      </c>
      <c r="K746" s="147">
        <v>144.98544592491021</v>
      </c>
      <c r="L746" s="147">
        <v>200.74508812747806</v>
      </c>
      <c r="M746" s="147">
        <v>256.04506539374358</v>
      </c>
      <c r="N746" s="147">
        <v>362.41149255533747</v>
      </c>
      <c r="O746" s="147">
        <v>425.02637545203078</v>
      </c>
      <c r="P746" s="147">
        <v>480.05775838005223</v>
      </c>
      <c r="Q746" s="147">
        <v>476.52578056425483</v>
      </c>
      <c r="R746" s="148">
        <v>473.43706020417238</v>
      </c>
      <c r="S746" s="147">
        <v>470.78221353360567</v>
      </c>
      <c r="T746" s="147">
        <v>468.55234773657435</v>
      </c>
      <c r="U746" s="147">
        <v>466.73904617603</v>
      </c>
      <c r="V746" s="147">
        <v>465.3343542317354</v>
      </c>
      <c r="W746" s="147">
        <v>464.33076572651311</v>
      </c>
      <c r="X746" s="147">
        <v>463.72120992085604</v>
      </c>
      <c r="Y746" s="147">
        <v>463.49903905665781</v>
      </c>
      <c r="Z746" s="147">
        <v>463.65801643156078</v>
      </c>
      <c r="AA746" s="147">
        <v>464.19230498612626</v>
      </c>
      <c r="AB746" s="147">
        <v>465.09645638672163</v>
      </c>
      <c r="AC746" s="147">
        <v>466.36540058767673</v>
      </c>
      <c r="AD746" s="147">
        <v>467.96384537795626</v>
      </c>
      <c r="AE746" s="147">
        <v>469.83648559004206</v>
      </c>
      <c r="AF746" s="147">
        <v>471.92899944702219</v>
      </c>
      <c r="AG746" s="147">
        <v>474.18826684071149</v>
      </c>
      <c r="AH746" s="147">
        <v>477.95468809102721</v>
      </c>
      <c r="AI746" s="147">
        <v>481.78184871506312</v>
      </c>
      <c r="AJ746" s="147">
        <v>485.62258992107024</v>
      </c>
      <c r="AK746" s="147">
        <v>489.43649676956483</v>
      </c>
      <c r="AL746" s="147">
        <v>493.23000705470054</v>
      </c>
      <c r="AM746" s="147">
        <v>497.00909244582613</v>
      </c>
      <c r="AN746" s="147">
        <v>500.77927798150324</v>
      </c>
      <c r="AO746" s="147">
        <v>504.54566051561073</v>
      </c>
      <c r="AP746" s="146">
        <v>508.31292615830785</v>
      </c>
    </row>
    <row r="747" spans="2:42" x14ac:dyDescent="0.35">
      <c r="B747" s="128"/>
      <c r="C747" s="128" t="s">
        <v>2289</v>
      </c>
      <c r="D747" s="146">
        <v>0</v>
      </c>
      <c r="E747" s="147">
        <v>0</v>
      </c>
      <c r="F747" s="147">
        <v>0</v>
      </c>
      <c r="G747" s="147">
        <v>0</v>
      </c>
      <c r="H747" s="147">
        <v>0</v>
      </c>
      <c r="I747" s="147">
        <v>30.186420000000002</v>
      </c>
      <c r="J747" s="147">
        <v>39.897394872087197</v>
      </c>
      <c r="K747" s="147">
        <v>57.860993149457855</v>
      </c>
      <c r="L747" s="147">
        <v>69.113503098258676</v>
      </c>
      <c r="M747" s="147">
        <v>80.263989707852005</v>
      </c>
      <c r="N747" s="147">
        <v>83.96879578091864</v>
      </c>
      <c r="O747" s="147">
        <v>83.794051446853913</v>
      </c>
      <c r="P747" s="147">
        <v>83.69656421307144</v>
      </c>
      <c r="Q747" s="147">
        <v>83.675118557159166</v>
      </c>
      <c r="R747" s="148">
        <v>83.728578973871606</v>
      </c>
      <c r="S747" s="147">
        <v>83.855887822963311</v>
      </c>
      <c r="T747" s="147">
        <v>84.056063272551725</v>
      </c>
      <c r="U747" s="147">
        <v>84.328197334877601</v>
      </c>
      <c r="V747" s="147">
        <v>84.671453991454527</v>
      </c>
      <c r="W747" s="147">
        <v>85.085067404716398</v>
      </c>
      <c r="X747" s="147">
        <v>85.568340213386179</v>
      </c>
      <c r="Y747" s="147">
        <v>86.120641908899159</v>
      </c>
      <c r="Z747" s="147">
        <v>86.741407290319529</v>
      </c>
      <c r="AA747" s="147">
        <v>87.430134995292235</v>
      </c>
      <c r="AB747" s="147">
        <v>88.18638610467022</v>
      </c>
      <c r="AC747" s="147">
        <v>89.009782818553447</v>
      </c>
      <c r="AD747" s="147">
        <v>89.872203919988152</v>
      </c>
      <c r="AE747" s="147">
        <v>90.764862880822108</v>
      </c>
      <c r="AF747" s="147">
        <v>91.679148874611641</v>
      </c>
      <c r="AG747" s="147">
        <v>92.606653595539029</v>
      </c>
      <c r="AH747" s="147">
        <v>93.455289962200041</v>
      </c>
      <c r="AI747" s="147">
        <v>94.306480533296551</v>
      </c>
      <c r="AJ747" s="147">
        <v>95.161070665608861</v>
      </c>
      <c r="AK747" s="147">
        <v>96.019834737281613</v>
      </c>
      <c r="AL747" s="147">
        <v>96.883478845576988</v>
      </c>
      <c r="AM747" s="147">
        <v>97.752643345008778</v>
      </c>
      <c r="AN747" s="147">
        <v>98.627905232080735</v>
      </c>
      <c r="AO747" s="147">
        <v>99.509780382558077</v>
      </c>
      <c r="AP747" s="146">
        <v>100.39872564691858</v>
      </c>
    </row>
    <row r="748" spans="2:42" x14ac:dyDescent="0.35">
      <c r="B748" s="128"/>
      <c r="C748" s="128" t="s">
        <v>2290</v>
      </c>
      <c r="D748" s="146">
        <v>0</v>
      </c>
      <c r="E748" s="147">
        <v>0</v>
      </c>
      <c r="F748" s="147">
        <v>0</v>
      </c>
      <c r="G748" s="147">
        <v>0</v>
      </c>
      <c r="H748" s="147">
        <v>0</v>
      </c>
      <c r="I748" s="147">
        <v>25.510375</v>
      </c>
      <c r="J748" s="147">
        <v>42.995491637341765</v>
      </c>
      <c r="K748" s="147">
        <v>72.54829087229578</v>
      </c>
      <c r="L748" s="147">
        <v>93.369304830251707</v>
      </c>
      <c r="M748" s="147">
        <v>132.95751365054954</v>
      </c>
      <c r="N748" s="147">
        <v>156.62278442126492</v>
      </c>
      <c r="O748" s="147">
        <v>179.84340434504327</v>
      </c>
      <c r="P748" s="147">
        <v>179.39750226806436</v>
      </c>
      <c r="Q748" s="147">
        <v>178.3336611822842</v>
      </c>
      <c r="R748" s="148">
        <v>177.43298343246252</v>
      </c>
      <c r="S748" s="147">
        <v>176.6922119405134</v>
      </c>
      <c r="T748" s="147">
        <v>176.10826746174811</v>
      </c>
      <c r="U748" s="147">
        <v>175.67824334688686</v>
      </c>
      <c r="V748" s="147">
        <v>175.39940052303939</v>
      </c>
      <c r="W748" s="147">
        <v>175.2691626862362</v>
      </c>
      <c r="X748" s="147">
        <v>175.2851116983727</v>
      </c>
      <c r="Y748" s="147">
        <v>175.44498318170696</v>
      </c>
      <c r="Z748" s="147">
        <v>175.74666230431177</v>
      </c>
      <c r="AA748" s="147">
        <v>176.18817975014042</v>
      </c>
      <c r="AB748" s="147">
        <v>176.76770786760841</v>
      </c>
      <c r="AC748" s="147">
        <v>177.4835569908328</v>
      </c>
      <c r="AD748" s="147">
        <v>178.30597625026655</v>
      </c>
      <c r="AE748" s="147">
        <v>179.2146388577784</v>
      </c>
      <c r="AF748" s="147">
        <v>180.18963343031564</v>
      </c>
      <c r="AG748" s="147">
        <v>181.21153773010832</v>
      </c>
      <c r="AH748" s="147">
        <v>182.68115780596051</v>
      </c>
      <c r="AI748" s="147">
        <v>184.15965958018833</v>
      </c>
      <c r="AJ748" s="147">
        <v>185.62982369652266</v>
      </c>
      <c r="AK748" s="147">
        <v>187.0933808352728</v>
      </c>
      <c r="AL748" s="147">
        <v>188.55251762356883</v>
      </c>
      <c r="AM748" s="147">
        <v>190.00925450752467</v>
      </c>
      <c r="AN748" s="147">
        <v>191.46545254743657</v>
      </c>
      <c r="AO748" s="147">
        <v>192.92281983949837</v>
      </c>
      <c r="AP748" s="146">
        <v>194.3829175791372</v>
      </c>
    </row>
    <row r="749" spans="2:42" x14ac:dyDescent="0.35">
      <c r="B749" s="128"/>
      <c r="C749" s="128" t="s">
        <v>2291</v>
      </c>
      <c r="D749" s="146">
        <v>0</v>
      </c>
      <c r="E749" s="147">
        <v>0</v>
      </c>
      <c r="F749" s="147">
        <v>0</v>
      </c>
      <c r="G749" s="147">
        <v>0</v>
      </c>
      <c r="H749" s="147">
        <v>0</v>
      </c>
      <c r="I749" s="147">
        <v>62.289809999999996</v>
      </c>
      <c r="J749" s="147">
        <v>86.954917395347351</v>
      </c>
      <c r="K749" s="147">
        <v>111.65881620341595</v>
      </c>
      <c r="L749" s="147">
        <v>159.00994792918218</v>
      </c>
      <c r="M749" s="147">
        <v>187.55978319480954</v>
      </c>
      <c r="N749" s="147">
        <v>213.9121499173296</v>
      </c>
      <c r="O749" s="147">
        <v>213.38850888579779</v>
      </c>
      <c r="P749" s="147">
        <v>213.06275038331339</v>
      </c>
      <c r="Q749" s="147">
        <v>212.93169880152357</v>
      </c>
      <c r="R749" s="148">
        <v>212.99238439628215</v>
      </c>
      <c r="S749" s="147">
        <v>213.24203771217839</v>
      </c>
      <c r="T749" s="147">
        <v>213.67808425341292</v>
      </c>
      <c r="U749" s="147">
        <v>214.29813939292572</v>
      </c>
      <c r="V749" s="147">
        <v>215.10000351199636</v>
      </c>
      <c r="W749" s="147">
        <v>216.08165736284332</v>
      </c>
      <c r="X749" s="147">
        <v>217.24125764704115</v>
      </c>
      <c r="Y749" s="147">
        <v>218.57713280285935</v>
      </c>
      <c r="Z749" s="147">
        <v>220.08777899490045</v>
      </c>
      <c r="AA749" s="147">
        <v>221.77185629967934</v>
      </c>
      <c r="AB749" s="147">
        <v>223.62818508103973</v>
      </c>
      <c r="AC749" s="147">
        <v>225.65574254955152</v>
      </c>
      <c r="AD749" s="147">
        <v>227.79628730684868</v>
      </c>
      <c r="AE749" s="147">
        <v>230.02724336402895</v>
      </c>
      <c r="AF749" s="147">
        <v>232.32642914235851</v>
      </c>
      <c r="AG749" s="147">
        <v>234.6721325533893</v>
      </c>
      <c r="AH749" s="147">
        <v>236.83052076001178</v>
      </c>
      <c r="AI749" s="147">
        <v>238.99437565072068</v>
      </c>
      <c r="AJ749" s="147">
        <v>241.16592457448459</v>
      </c>
      <c r="AK749" s="147">
        <v>243.34721128039209</v>
      </c>
      <c r="AL749" s="147">
        <v>245.54010295251138</v>
      </c>
      <c r="AM749" s="147">
        <v>247.74629683189309</v>
      </c>
      <c r="AN749" s="147">
        <v>249.96732644186525</v>
      </c>
      <c r="AO749" s="147">
        <v>252.20456743200793</v>
      </c>
      <c r="AP749" s="146">
        <v>254.45924305546231</v>
      </c>
    </row>
    <row r="750" spans="2:42" x14ac:dyDescent="0.35">
      <c r="B750" s="128"/>
      <c r="C750" s="128" t="s">
        <v>2292</v>
      </c>
      <c r="D750" s="146">
        <v>0</v>
      </c>
      <c r="E750" s="147">
        <v>0</v>
      </c>
      <c r="F750" s="147">
        <v>0</v>
      </c>
      <c r="G750" s="147">
        <v>0</v>
      </c>
      <c r="H750" s="147">
        <v>0</v>
      </c>
      <c r="I750" s="147">
        <v>14.201275000000001</v>
      </c>
      <c r="J750" s="147">
        <v>24.252818469580284</v>
      </c>
      <c r="K750" s="147">
        <v>31.373142666808835</v>
      </c>
      <c r="L750" s="147">
        <v>44.764708386355814</v>
      </c>
      <c r="M750" s="147">
        <v>52.749675070578824</v>
      </c>
      <c r="N750" s="147">
        <v>60.528526003837918</v>
      </c>
      <c r="O750" s="147">
        <v>61.195795936613841</v>
      </c>
      <c r="P750" s="147">
        <v>60.610980479193039</v>
      </c>
      <c r="Q750" s="147">
        <v>60.083559934631857</v>
      </c>
      <c r="R750" s="148">
        <v>59.612212363282161</v>
      </c>
      <c r="S750" s="147">
        <v>59.195680967856461</v>
      </c>
      <c r="T750" s="147">
        <v>58.832772072659274</v>
      </c>
      <c r="U750" s="147">
        <v>58.522353184557986</v>
      </c>
      <c r="V750" s="147">
        <v>58.26335113287233</v>
      </c>
      <c r="W750" s="147">
        <v>58.054750285467215</v>
      </c>
      <c r="X750" s="147">
        <v>57.895590838437926</v>
      </c>
      <c r="Y750" s="147">
        <v>57.784967176875135</v>
      </c>
      <c r="Z750" s="147">
        <v>57.722026304293294</v>
      </c>
      <c r="AA750" s="147">
        <v>57.705966338398568</v>
      </c>
      <c r="AB750" s="147">
        <v>57.736035070960931</v>
      </c>
      <c r="AC750" s="147">
        <v>57.811528589641604</v>
      </c>
      <c r="AD750" s="147">
        <v>57.916093813656801</v>
      </c>
      <c r="AE750" s="147">
        <v>58.0427129914708</v>
      </c>
      <c r="AF750" s="147">
        <v>58.184580373585348</v>
      </c>
      <c r="AG750" s="147">
        <v>58.335123659001319</v>
      </c>
      <c r="AH750" s="147">
        <v>58.488954525028888</v>
      </c>
      <c r="AI750" s="147">
        <v>58.639073090735963</v>
      </c>
      <c r="AJ750" s="147">
        <v>58.785130415381872</v>
      </c>
      <c r="AK750" s="147">
        <v>58.927768351631968</v>
      </c>
      <c r="AL750" s="147">
        <v>59.067570607941349</v>
      </c>
      <c r="AM750" s="147">
        <v>59.205065171083824</v>
      </c>
      <c r="AN750" s="147">
        <v>59.340726595011532</v>
      </c>
      <c r="AO750" s="147">
        <v>59.474978161557999</v>
      </c>
      <c r="AP750" s="146">
        <v>59.608193918244936</v>
      </c>
    </row>
    <row r="751" spans="2:42" x14ac:dyDescent="0.35">
      <c r="B751" s="128"/>
      <c r="C751" s="128" t="s">
        <v>2293</v>
      </c>
      <c r="D751" s="146">
        <v>0</v>
      </c>
      <c r="E751" s="147">
        <v>0</v>
      </c>
      <c r="F751" s="147">
        <v>0</v>
      </c>
      <c r="G751" s="147">
        <v>0</v>
      </c>
      <c r="H751" s="147">
        <v>0</v>
      </c>
      <c r="I751" s="147">
        <v>6.0593499999999993</v>
      </c>
      <c r="J751" s="147">
        <v>48.500301961008908</v>
      </c>
      <c r="K751" s="147">
        <v>91.166837750332022</v>
      </c>
      <c r="L751" s="147">
        <v>160.58654869680404</v>
      </c>
      <c r="M751" s="147">
        <v>211.49697046410358</v>
      </c>
      <c r="N751" s="147">
        <v>305.54233888198394</v>
      </c>
      <c r="O751" s="147">
        <v>363.49183823878775</v>
      </c>
      <c r="P751" s="147">
        <v>420.38112003510332</v>
      </c>
      <c r="Q751" s="147">
        <v>438.41186108264782</v>
      </c>
      <c r="R751" s="148">
        <v>435.53972650670693</v>
      </c>
      <c r="S751" s="147">
        <v>433.06865525315334</v>
      </c>
      <c r="T751" s="147">
        <v>430.99042407087802</v>
      </c>
      <c r="U751" s="147">
        <v>429.29724999160345</v>
      </c>
      <c r="V751" s="147">
        <v>427.98177723514914</v>
      </c>
      <c r="W751" s="147">
        <v>427.03706465871505</v>
      </c>
      <c r="X751" s="147">
        <v>426.45657373169001</v>
      </c>
      <c r="Y751" s="147">
        <v>426.23415701818971</v>
      </c>
      <c r="Z751" s="147">
        <v>426.36404715021757</v>
      </c>
      <c r="AA751" s="147">
        <v>426.84084627499323</v>
      </c>
      <c r="AB751" s="147">
        <v>427.65951596063519</v>
      </c>
      <c r="AC751" s="147">
        <v>428.81536754498637</v>
      </c>
      <c r="AD751" s="147">
        <v>430.29735573665545</v>
      </c>
      <c r="AE751" s="147">
        <v>432.05465619654109</v>
      </c>
      <c r="AF751" s="147">
        <v>434.03721541998783</v>
      </c>
      <c r="AG751" s="147">
        <v>436.1959608147169</v>
      </c>
      <c r="AH751" s="147">
        <v>438.67080888948584</v>
      </c>
      <c r="AI751" s="147">
        <v>441.22652407969451</v>
      </c>
      <c r="AJ751" s="147">
        <v>443.81817843393395</v>
      </c>
      <c r="AK751" s="147">
        <v>446.40241921661413</v>
      </c>
      <c r="AL751" s="147">
        <v>448.96725059415286</v>
      </c>
      <c r="AM751" s="147">
        <v>451.51735353291372</v>
      </c>
      <c r="AN751" s="147">
        <v>454.05700728006786</v>
      </c>
      <c r="AO751" s="147">
        <v>456.59010557935881</v>
      </c>
      <c r="AP751" s="146">
        <v>459.12017197890577</v>
      </c>
    </row>
    <row r="752" spans="2:42" x14ac:dyDescent="0.35">
      <c r="B752" s="128"/>
      <c r="C752" s="128" t="s">
        <v>2294</v>
      </c>
      <c r="D752" s="146">
        <v>0</v>
      </c>
      <c r="E752" s="147">
        <v>0</v>
      </c>
      <c r="F752" s="147">
        <v>0</v>
      </c>
      <c r="G752" s="147">
        <v>0</v>
      </c>
      <c r="H752" s="147">
        <v>0</v>
      </c>
      <c r="I752" s="147">
        <v>45.595110000000005</v>
      </c>
      <c r="J752" s="147">
        <v>62.258788442756959</v>
      </c>
      <c r="K752" s="147">
        <v>79.038141387345348</v>
      </c>
      <c r="L752" s="147">
        <v>111.84237427382347</v>
      </c>
      <c r="M752" s="147">
        <v>131.4576841742508</v>
      </c>
      <c r="N752" s="147">
        <v>144.93893413724587</v>
      </c>
      <c r="O752" s="147">
        <v>145.099362394379</v>
      </c>
      <c r="P752" s="147">
        <v>145.39747029114952</v>
      </c>
      <c r="Q752" s="147">
        <v>145.83165348327543</v>
      </c>
      <c r="R752" s="148">
        <v>146.40044473857327</v>
      </c>
      <c r="S752" s="147">
        <v>147.10251067037447</v>
      </c>
      <c r="T752" s="147">
        <v>147.93664862892535</v>
      </c>
      <c r="U752" s="147">
        <v>148.90178374583127</v>
      </c>
      <c r="V752" s="147">
        <v>149.99696612680512</v>
      </c>
      <c r="W752" s="147">
        <v>151.22136818817231</v>
      </c>
      <c r="X752" s="147">
        <v>152.57428213276907</v>
      </c>
      <c r="Y752" s="147">
        <v>154.05511756105122</v>
      </c>
      <c r="Z752" s="147">
        <v>155.66339921340227</v>
      </c>
      <c r="AA752" s="147">
        <v>157.39876483979734</v>
      </c>
      <c r="AB752" s="147">
        <v>159.26096319314135</v>
      </c>
      <c r="AC752" s="147">
        <v>161.24985214275407</v>
      </c>
      <c r="AD752" s="147">
        <v>163.32340140857477</v>
      </c>
      <c r="AE752" s="147">
        <v>165.46696370462581</v>
      </c>
      <c r="AF752" s="147">
        <v>167.66607696589574</v>
      </c>
      <c r="AG752" s="147">
        <v>169.90651296066258</v>
      </c>
      <c r="AH752" s="147">
        <v>172.27044717388927</v>
      </c>
      <c r="AI752" s="147">
        <v>174.65399779178333</v>
      </c>
      <c r="AJ752" s="147">
        <v>177.05908832447702</v>
      </c>
      <c r="AK752" s="147">
        <v>179.48752668647691</v>
      </c>
      <c r="AL752" s="147">
        <v>181.941009803155</v>
      </c>
      <c r="AM752" s="147">
        <v>184.42112794981867</v>
      </c>
      <c r="AN752" s="147">
        <v>186.92936883360176</v>
      </c>
      <c r="AO752" s="147">
        <v>189.46712142793032</v>
      </c>
      <c r="AP752" s="146">
        <v>192.03567956884714</v>
      </c>
    </row>
    <row r="753" spans="2:42" x14ac:dyDescent="0.35">
      <c r="B753" s="128"/>
      <c r="C753" s="128" t="s">
        <v>2295</v>
      </c>
      <c r="D753" s="146">
        <v>0</v>
      </c>
      <c r="E753" s="147">
        <v>0</v>
      </c>
      <c r="F753" s="147">
        <v>0</v>
      </c>
      <c r="G753" s="147">
        <v>0</v>
      </c>
      <c r="H753" s="147">
        <v>0</v>
      </c>
      <c r="I753" s="147">
        <v>441.55979999999994</v>
      </c>
      <c r="J753" s="147">
        <v>623.08245403354772</v>
      </c>
      <c r="K753" s="147">
        <v>728.39634597956592</v>
      </c>
      <c r="L753" s="147">
        <v>821.05787117339469</v>
      </c>
      <c r="M753" s="147">
        <v>812.12711733582864</v>
      </c>
      <c r="N753" s="147">
        <v>803.98283822123426</v>
      </c>
      <c r="O753" s="147">
        <v>796.60619583116943</v>
      </c>
      <c r="P753" s="147">
        <v>789.97925566017648</v>
      </c>
      <c r="Q753" s="147">
        <v>784.08495827133243</v>
      </c>
      <c r="R753" s="148">
        <v>778.90709201145046</v>
      </c>
      <c r="S753" s="147">
        <v>774.43026682639697</v>
      </c>
      <c r="T753" s="147">
        <v>770.6398891384822</v>
      </c>
      <c r="U753" s="147">
        <v>767.52213774932034</v>
      </c>
      <c r="V753" s="147">
        <v>765.06394073294462</v>
      </c>
      <c r="W753" s="147">
        <v>763.25295328529853</v>
      </c>
      <c r="X753" s="147">
        <v>762.07753649751567</v>
      </c>
      <c r="Y753" s="147">
        <v>761.52673702164498</v>
      </c>
      <c r="Z753" s="147">
        <v>761.59026759867379</v>
      </c>
      <c r="AA753" s="147">
        <v>762.25848841986635</v>
      </c>
      <c r="AB753" s="147">
        <v>763.52238929353746</v>
      </c>
      <c r="AC753" s="147">
        <v>765.37357259047462</v>
      </c>
      <c r="AD753" s="147">
        <v>767.39753712645177</v>
      </c>
      <c r="AE753" s="147">
        <v>769.50795533271389</v>
      </c>
      <c r="AF753" s="147">
        <v>771.6219958214831</v>
      </c>
      <c r="AG753" s="147">
        <v>773.6681266620559</v>
      </c>
      <c r="AH753" s="147">
        <v>775.4901249183057</v>
      </c>
      <c r="AI753" s="147">
        <v>777.26466165188219</v>
      </c>
      <c r="AJ753" s="147">
        <v>778.99971873106801</v>
      </c>
      <c r="AK753" s="147">
        <v>780.70252897258104</v>
      </c>
      <c r="AL753" s="147">
        <v>782.37960714683334</v>
      </c>
      <c r="AM753" s="147">
        <v>784.0367792574516</v>
      </c>
      <c r="AN753" s="147">
        <v>785.67921016609512</v>
      </c>
      <c r="AO753" s="147">
        <v>787.31142963034119</v>
      </c>
      <c r="AP753" s="146">
        <v>788.93735681927456</v>
      </c>
    </row>
    <row r="754" spans="2:42" x14ac:dyDescent="0.35">
      <c r="B754" s="128"/>
      <c r="C754" s="128" t="s">
        <v>2296</v>
      </c>
      <c r="D754" s="146">
        <v>0</v>
      </c>
      <c r="E754" s="147">
        <v>0</v>
      </c>
      <c r="F754" s="147">
        <v>0</v>
      </c>
      <c r="G754" s="147">
        <v>0</v>
      </c>
      <c r="H754" s="147">
        <v>0</v>
      </c>
      <c r="I754" s="147">
        <v>129.3116</v>
      </c>
      <c r="J754" s="147">
        <v>245.65496852850225</v>
      </c>
      <c r="K754" s="147">
        <v>336.89177485954053</v>
      </c>
      <c r="L754" s="147">
        <v>428.4613696725375</v>
      </c>
      <c r="M754" s="147">
        <v>606.64174516067669</v>
      </c>
      <c r="N754" s="147">
        <v>712.9501694418617</v>
      </c>
      <c r="O754" s="147">
        <v>792.00106069133255</v>
      </c>
      <c r="P754" s="147">
        <v>791.3644034622904</v>
      </c>
      <c r="Q754" s="147">
        <v>791.46312998943017</v>
      </c>
      <c r="R754" s="148">
        <v>792.28681501049368</v>
      </c>
      <c r="S754" s="147">
        <v>793.82578241795636</v>
      </c>
      <c r="T754" s="147">
        <v>796.07108592576662</v>
      </c>
      <c r="U754" s="147">
        <v>799.0144906190061</v>
      </c>
      <c r="V754" s="147">
        <v>802.64845535797531</v>
      </c>
      <c r="W754" s="147">
        <v>806.96611600934489</v>
      </c>
      <c r="X754" s="147">
        <v>811.96126947808796</v>
      </c>
      <c r="Y754" s="147">
        <v>817.62835851495993</v>
      </c>
      <c r="Z754" s="147">
        <v>823.96245727530538</v>
      </c>
      <c r="AA754" s="147">
        <v>830.95925760594287</v>
      </c>
      <c r="AB754" s="147">
        <v>838.61505603782678</v>
      </c>
      <c r="AC754" s="147">
        <v>846.92674146308445</v>
      </c>
      <c r="AD754" s="147">
        <v>855.74886012855268</v>
      </c>
      <c r="AE754" s="147">
        <v>864.99825735796355</v>
      </c>
      <c r="AF754" s="147">
        <v>874.59274675509312</v>
      </c>
      <c r="AG754" s="147">
        <v>884.45141976326568</v>
      </c>
      <c r="AH754" s="147">
        <v>894.69660201018371</v>
      </c>
      <c r="AI754" s="147">
        <v>905.0504856273426</v>
      </c>
      <c r="AJ754" s="147">
        <v>915.45854433181842</v>
      </c>
      <c r="AK754" s="147">
        <v>925.93008275509931</v>
      </c>
      <c r="AL754" s="147">
        <v>936.47374432297363</v>
      </c>
      <c r="AM754" s="147">
        <v>947.0975369311368</v>
      </c>
      <c r="AN754" s="147">
        <v>957.80885712425356</v>
      </c>
      <c r="AO754" s="147">
        <v>968.61451283648262</v>
      </c>
      <c r="AP754" s="146">
        <v>979.52074474871722</v>
      </c>
    </row>
    <row r="755" spans="2:42" x14ac:dyDescent="0.35">
      <c r="B755" s="128"/>
      <c r="C755" s="128" t="s">
        <v>2297</v>
      </c>
      <c r="D755" s="146">
        <v>0</v>
      </c>
      <c r="E755" s="147">
        <v>0</v>
      </c>
      <c r="F755" s="147">
        <v>0</v>
      </c>
      <c r="G755" s="147">
        <v>0</v>
      </c>
      <c r="H755" s="147">
        <v>0</v>
      </c>
      <c r="I755" s="147">
        <v>2.8407499999999999</v>
      </c>
      <c r="J755" s="147">
        <v>11.170615453328812</v>
      </c>
      <c r="K755" s="147">
        <v>19.541148013853263</v>
      </c>
      <c r="L755" s="147">
        <v>33.487992120109737</v>
      </c>
      <c r="M755" s="147">
        <v>43.470080248429774</v>
      </c>
      <c r="N755" s="147">
        <v>62.241620501231495</v>
      </c>
      <c r="O755" s="147">
        <v>73.601708068928914</v>
      </c>
      <c r="P755" s="147">
        <v>84.754625616397462</v>
      </c>
      <c r="Q755" s="147">
        <v>85.997887013476671</v>
      </c>
      <c r="R755" s="148">
        <v>85.482320138152986</v>
      </c>
      <c r="S755" s="147">
        <v>85.045050099020415</v>
      </c>
      <c r="T755" s="147">
        <v>84.684509901364365</v>
      </c>
      <c r="U755" s="147">
        <v>84.399217947250023</v>
      </c>
      <c r="V755" s="147">
        <v>84.187775517895503</v>
      </c>
      <c r="W755" s="147">
        <v>84.048864361230642</v>
      </c>
      <c r="X755" s="147">
        <v>83.981244381075356</v>
      </c>
      <c r="Y755" s="147">
        <v>83.983751424509137</v>
      </c>
      <c r="Z755" s="147">
        <v>84.055295164134421</v>
      </c>
      <c r="AA755" s="147">
        <v>84.194857072063328</v>
      </c>
      <c r="AB755" s="147">
        <v>84.401488482580717</v>
      </c>
      <c r="AC755" s="147">
        <v>84.674308740552974</v>
      </c>
      <c r="AD755" s="147">
        <v>85.009363656452109</v>
      </c>
      <c r="AE755" s="147">
        <v>85.396743773800821</v>
      </c>
      <c r="AF755" s="147">
        <v>85.826692546122558</v>
      </c>
      <c r="AG755" s="147">
        <v>86.289646717289472</v>
      </c>
      <c r="AH755" s="147">
        <v>86.976160380854779</v>
      </c>
      <c r="AI755" s="147">
        <v>87.676845567225939</v>
      </c>
      <c r="AJ755" s="147">
        <v>88.383104021407689</v>
      </c>
      <c r="AK755" s="147">
        <v>89.086641509451724</v>
      </c>
      <c r="AL755" s="147">
        <v>89.787116329778485</v>
      </c>
      <c r="AM755" s="147">
        <v>90.485578615277149</v>
      </c>
      <c r="AN755" s="147">
        <v>91.182998826392321</v>
      </c>
      <c r="AO755" s="147">
        <v>91.880271014677362</v>
      </c>
      <c r="AP755" s="146">
        <v>92.57821590709365</v>
      </c>
    </row>
    <row r="756" spans="2:42" x14ac:dyDescent="0.35">
      <c r="B756" s="128"/>
      <c r="C756" s="128" t="s">
        <v>2298</v>
      </c>
      <c r="D756" s="146">
        <v>0</v>
      </c>
      <c r="E756" s="147">
        <v>0</v>
      </c>
      <c r="F756" s="147">
        <v>0</v>
      </c>
      <c r="G756" s="147">
        <v>0</v>
      </c>
      <c r="H756" s="147">
        <v>0</v>
      </c>
      <c r="I756" s="147">
        <v>436.75434000000001</v>
      </c>
      <c r="J756" s="147">
        <v>627.12677150394143</v>
      </c>
      <c r="K756" s="147">
        <v>742.52905599170288</v>
      </c>
      <c r="L756" s="147">
        <v>855.33609110782254</v>
      </c>
      <c r="M756" s="147">
        <v>879.1762928211449</v>
      </c>
      <c r="N756" s="147">
        <v>871.88114965900661</v>
      </c>
      <c r="O756" s="147">
        <v>865.40471531857111</v>
      </c>
      <c r="P756" s="147">
        <v>859.72901168468002</v>
      </c>
      <c r="Q756" s="147">
        <v>854.83697691464909</v>
      </c>
      <c r="R756" s="148">
        <v>850.71243750195788</v>
      </c>
      <c r="S756" s="147">
        <v>847.34008148235944</v>
      </c>
      <c r="T756" s="147">
        <v>844.70543274321972</v>
      </c>
      <c r="U756" s="147">
        <v>842.79482639838955</v>
      </c>
      <c r="V756" s="147">
        <v>841.59538519233752</v>
      </c>
      <c r="W756" s="147">
        <v>841.09499689866755</v>
      </c>
      <c r="X756" s="147">
        <v>841.28229267947722</v>
      </c>
      <c r="Y756" s="147">
        <v>842.14662637330036</v>
      </c>
      <c r="Z756" s="147">
        <v>843.67805468062124</v>
      </c>
      <c r="AA756" s="147">
        <v>845.86731821714102</v>
      </c>
      <c r="AB756" s="147">
        <v>848.70582340614476</v>
      </c>
      <c r="AC756" s="147">
        <v>852.18562518241879</v>
      </c>
      <c r="AD756" s="147">
        <v>855.89713674703887</v>
      </c>
      <c r="AE756" s="147">
        <v>859.74686904190185</v>
      </c>
      <c r="AF756" s="147">
        <v>863.6446378228992</v>
      </c>
      <c r="AG756" s="147">
        <v>867.50376988087146</v>
      </c>
      <c r="AH756" s="147">
        <v>872.11102159700545</v>
      </c>
      <c r="AI756" s="147">
        <v>876.669362563037</v>
      </c>
      <c r="AJ756" s="147">
        <v>881.18839204591632</v>
      </c>
      <c r="AK756" s="147">
        <v>885.67689511630977</v>
      </c>
      <c r="AL756" s="147">
        <v>890.14287591253071</v>
      </c>
      <c r="AM756" s="147">
        <v>894.59358906141995</v>
      </c>
      <c r="AN756" s="147">
        <v>899.03556933123446</v>
      </c>
      <c r="AO756" s="147">
        <v>903.47465958815621</v>
      </c>
      <c r="AP756" s="146">
        <v>907.91603712471272</v>
      </c>
    </row>
    <row r="757" spans="2:42" x14ac:dyDescent="0.35">
      <c r="B757" s="128"/>
      <c r="C757" s="128" t="s">
        <v>2299</v>
      </c>
      <c r="D757" s="146">
        <v>0</v>
      </c>
      <c r="E757" s="147">
        <v>0</v>
      </c>
      <c r="F757" s="147">
        <v>0</v>
      </c>
      <c r="G757" s="147">
        <v>0</v>
      </c>
      <c r="H757" s="147">
        <v>0</v>
      </c>
      <c r="I757" s="147">
        <v>34.141524999999994</v>
      </c>
      <c r="J757" s="147">
        <v>68.469503004800004</v>
      </c>
      <c r="K757" s="147">
        <v>123.68072823535472</v>
      </c>
      <c r="L757" s="147">
        <v>165.31185793828121</v>
      </c>
      <c r="M757" s="147">
        <v>241.34131687522898</v>
      </c>
      <c r="N757" s="147">
        <v>289.52393954946893</v>
      </c>
      <c r="O757" s="147">
        <v>337.23310403921124</v>
      </c>
      <c r="P757" s="147">
        <v>359.93326280013423</v>
      </c>
      <c r="Q757" s="147">
        <v>358.91558846256754</v>
      </c>
      <c r="R757" s="148">
        <v>358.22643047913363</v>
      </c>
      <c r="S757" s="147">
        <v>357.86031290217352</v>
      </c>
      <c r="T757" s="147">
        <v>357.81210351724411</v>
      </c>
      <c r="U757" s="147">
        <v>358.07700438364526</v>
      </c>
      <c r="V757" s="147">
        <v>358.65054278837977</v>
      </c>
      <c r="W757" s="147">
        <v>359.52856259987669</v>
      </c>
      <c r="X757" s="147">
        <v>360.70721600834543</v>
      </c>
      <c r="Y757" s="147">
        <v>362.18295564013135</v>
      </c>
      <c r="Z757" s="147">
        <v>363.95252703394834</v>
      </c>
      <c r="AA757" s="147">
        <v>366.01296146733335</v>
      </c>
      <c r="AB757" s="147">
        <v>368.36156912213278</v>
      </c>
      <c r="AC757" s="147">
        <v>370.99593257827269</v>
      </c>
      <c r="AD757" s="147">
        <v>373.87616525575845</v>
      </c>
      <c r="AE757" s="147">
        <v>376.96300085511791</v>
      </c>
      <c r="AF757" s="147">
        <v>380.21766047331579</v>
      </c>
      <c r="AG757" s="147">
        <v>383.60200768617887</v>
      </c>
      <c r="AH757" s="147">
        <v>387.3371078151103</v>
      </c>
      <c r="AI757" s="147">
        <v>391.12889044145305</v>
      </c>
      <c r="AJ757" s="147">
        <v>394.94214880140288</v>
      </c>
      <c r="AK757" s="147">
        <v>398.76199630261732</v>
      </c>
      <c r="AL757" s="147">
        <v>402.5925146115548</v>
      </c>
      <c r="AM757" s="147">
        <v>406.43747344875896</v>
      </c>
      <c r="AN757" s="147">
        <v>410.30034284566324</v>
      </c>
      <c r="AO757" s="147">
        <v>414.18430470020297</v>
      </c>
      <c r="AP757" s="146">
        <v>418.09226365890055</v>
      </c>
    </row>
    <row r="758" spans="2:42" x14ac:dyDescent="0.35">
      <c r="B758" s="128"/>
      <c r="C758" s="128" t="s">
        <v>2300</v>
      </c>
      <c r="D758" s="146">
        <v>0</v>
      </c>
      <c r="E758" s="147">
        <v>0</v>
      </c>
      <c r="F758" s="147">
        <v>0</v>
      </c>
      <c r="G758" s="147">
        <v>0</v>
      </c>
      <c r="H758" s="147">
        <v>0</v>
      </c>
      <c r="I758" s="147">
        <v>196.73230499999997</v>
      </c>
      <c r="J758" s="147">
        <v>234.35536766551627</v>
      </c>
      <c r="K758" s="147">
        <v>271.56035862364683</v>
      </c>
      <c r="L758" s="147">
        <v>281.67434257448622</v>
      </c>
      <c r="M758" s="147">
        <v>280.84570577987876</v>
      </c>
      <c r="N758" s="147">
        <v>280.27955580384872</v>
      </c>
      <c r="O758" s="147">
        <v>279.97157082725317</v>
      </c>
      <c r="P758" s="147">
        <v>279.91770371164625</v>
      </c>
      <c r="Q758" s="147">
        <v>280.11417449269595</v>
      </c>
      <c r="R758" s="148">
        <v>280.55746320330326</v>
      </c>
      <c r="S758" s="147">
        <v>281.24430301555293</v>
      </c>
      <c r="T758" s="147">
        <v>282.17167369104965</v>
      </c>
      <c r="U758" s="147">
        <v>283.33679532960321</v>
      </c>
      <c r="V758" s="147">
        <v>284.7371224066178</v>
      </c>
      <c r="W758" s="147">
        <v>286.37033808992373</v>
      </c>
      <c r="X758" s="147">
        <v>288.23434882715298</v>
      </c>
      <c r="Y758" s="147">
        <v>290.32727919511899</v>
      </c>
      <c r="Z758" s="147">
        <v>292.64746700299742</v>
      </c>
      <c r="AA758" s="147">
        <v>295.19345864143929</v>
      </c>
      <c r="AB758" s="147">
        <v>297.96400467006316</v>
      </c>
      <c r="AC758" s="147">
        <v>300.95805563608161</v>
      </c>
      <c r="AD758" s="147">
        <v>304.01944313948343</v>
      </c>
      <c r="AE758" s="147">
        <v>307.12013335540598</v>
      </c>
      <c r="AF758" s="147">
        <v>310.23289925113494</v>
      </c>
      <c r="AG758" s="147">
        <v>313.35234396263985</v>
      </c>
      <c r="AH758" s="147">
        <v>316.19801451256967</v>
      </c>
      <c r="AI758" s="147">
        <v>319.05573940530348</v>
      </c>
      <c r="AJ758" s="147">
        <v>321.92808372324316</v>
      </c>
      <c r="AK758" s="147">
        <v>324.81738526193254</v>
      </c>
      <c r="AL758" s="147">
        <v>327.72576296911706</v>
      </c>
      <c r="AM758" s="147">
        <v>330.6551248727036</v>
      </c>
      <c r="AN758" s="147">
        <v>333.60717551736457</v>
      </c>
      <c r="AO758" s="147">
        <v>336.58342292858862</v>
      </c>
      <c r="AP758" s="146">
        <v>339.58518512207274</v>
      </c>
    </row>
    <row r="759" spans="2:42" x14ac:dyDescent="0.35">
      <c r="B759" s="128"/>
      <c r="C759" s="128" t="s">
        <v>2301</v>
      </c>
      <c r="D759" s="146">
        <v>0</v>
      </c>
      <c r="E759" s="147">
        <v>0</v>
      </c>
      <c r="F759" s="147">
        <v>0</v>
      </c>
      <c r="G759" s="147">
        <v>0</v>
      </c>
      <c r="H759" s="147">
        <v>0</v>
      </c>
      <c r="I759" s="147">
        <v>590.58076000000005</v>
      </c>
      <c r="J759" s="147">
        <v>701.81547376403944</v>
      </c>
      <c r="K759" s="147">
        <v>810.72982777667539</v>
      </c>
      <c r="L759" s="147">
        <v>844.93496007117108</v>
      </c>
      <c r="M759" s="147">
        <v>838.35821328735506</v>
      </c>
      <c r="N759" s="147">
        <v>832.56967027271082</v>
      </c>
      <c r="O759" s="147">
        <v>827.55242988806219</v>
      </c>
      <c r="P759" s="147">
        <v>823.29046735595955</v>
      </c>
      <c r="Q759" s="147">
        <v>819.76860777518232</v>
      </c>
      <c r="R759" s="148">
        <v>816.97250072440374</v>
      </c>
      <c r="S759" s="147">
        <v>814.88859591777248</v>
      </c>
      <c r="T759" s="147">
        <v>813.50411987657537</v>
      </c>
      <c r="U759" s="147">
        <v>812.80705358253294</v>
      </c>
      <c r="V759" s="147">
        <v>812.78611107957465</v>
      </c>
      <c r="W759" s="147">
        <v>813.43071899223037</v>
      </c>
      <c r="X759" s="147">
        <v>814.73099692999767</v>
      </c>
      <c r="Y759" s="147">
        <v>816.67773874821705</v>
      </c>
      <c r="Z759" s="147">
        <v>819.26239463714899</v>
      </c>
      <c r="AA759" s="147">
        <v>822.47705401202484</v>
      </c>
      <c r="AB759" s="147">
        <v>826.31442917792504</v>
      </c>
      <c r="AC759" s="147">
        <v>830.76783974434886</v>
      </c>
      <c r="AD759" s="147">
        <v>835.36494979691793</v>
      </c>
      <c r="AE759" s="147">
        <v>840.01942651694378</v>
      </c>
      <c r="AF759" s="147">
        <v>844.64817801521156</v>
      </c>
      <c r="AG759" s="147">
        <v>849.22838566528344</v>
      </c>
      <c r="AH759" s="147">
        <v>854.13496929950907</v>
      </c>
      <c r="AI759" s="147">
        <v>859.00996671150335</v>
      </c>
      <c r="AJ759" s="147">
        <v>863.86184347257108</v>
      </c>
      <c r="AK759" s="147">
        <v>868.69831781798962</v>
      </c>
      <c r="AL759" s="147">
        <v>873.52639052524148</v>
      </c>
      <c r="AM759" s="147">
        <v>878.35237310319246</v>
      </c>
      <c r="AN759" s="147">
        <v>883.18191436035852</v>
      </c>
      <c r="AO759" s="147">
        <v>888.020025417243</v>
      </c>
      <c r="AP759" s="146">
        <v>892.87110322470733</v>
      </c>
    </row>
    <row r="760" spans="2:42" x14ac:dyDescent="0.35">
      <c r="B760" s="128"/>
      <c r="C760" s="128" t="s">
        <v>2302</v>
      </c>
      <c r="D760" s="146">
        <v>0</v>
      </c>
      <c r="E760" s="147">
        <v>0</v>
      </c>
      <c r="F760" s="147">
        <v>0</v>
      </c>
      <c r="G760" s="147">
        <v>0</v>
      </c>
      <c r="H760" s="147">
        <v>0</v>
      </c>
      <c r="I760" s="147">
        <v>19.786799999999999</v>
      </c>
      <c r="J760" s="147">
        <v>24.822790155215515</v>
      </c>
      <c r="K760" s="147">
        <v>34.715248529030085</v>
      </c>
      <c r="L760" s="147">
        <v>40.32856492855781</v>
      </c>
      <c r="M760" s="147">
        <v>43.876700630467468</v>
      </c>
      <c r="N760" s="147">
        <v>43.419029469090304</v>
      </c>
      <c r="O760" s="147">
        <v>43.003082550667699</v>
      </c>
      <c r="P760" s="147">
        <v>42.6278731740829</v>
      </c>
      <c r="Q760" s="147">
        <v>42.292462379984734</v>
      </c>
      <c r="R760" s="148">
        <v>41.995957455688838</v>
      </c>
      <c r="S760" s="147">
        <v>41.737510500196265</v>
      </c>
      <c r="T760" s="147">
        <v>41.516317047247419</v>
      </c>
      <c r="U760" s="147">
        <v>41.331614744407716</v>
      </c>
      <c r="V760" s="147">
        <v>41.182682086257628</v>
      </c>
      <c r="W760" s="147">
        <v>41.068837199832622</v>
      </c>
      <c r="X760" s="147">
        <v>40.989436680529131</v>
      </c>
      <c r="Y760" s="147">
        <v>40.94387447676074</v>
      </c>
      <c r="Z760" s="147">
        <v>40.931580821714292</v>
      </c>
      <c r="AA760" s="147">
        <v>40.952021210618867</v>
      </c>
      <c r="AB760" s="147">
        <v>41.004695422001568</v>
      </c>
      <c r="AC760" s="147">
        <v>41.089136581463102</v>
      </c>
      <c r="AD760" s="147">
        <v>41.186685582351686</v>
      </c>
      <c r="AE760" s="147">
        <v>41.292574557100231</v>
      </c>
      <c r="AF760" s="147">
        <v>41.402212238569554</v>
      </c>
      <c r="AG760" s="147">
        <v>41.511194927292408</v>
      </c>
      <c r="AH760" s="147">
        <v>41.617481972243759</v>
      </c>
      <c r="AI760" s="147">
        <v>41.720900962811328</v>
      </c>
      <c r="AJ760" s="147">
        <v>41.821907722873867</v>
      </c>
      <c r="AK760" s="147">
        <v>41.920916814613889</v>
      </c>
      <c r="AL760" s="147">
        <v>42.018303258590215</v>
      </c>
      <c r="AM760" s="147">
        <v>42.114404158923996</v>
      </c>
      <c r="AN760" s="147">
        <v>42.209520237512152</v>
      </c>
      <c r="AO760" s="147">
        <v>42.303917281003031</v>
      </c>
      <c r="AP760" s="146">
        <v>42.397827504096867</v>
      </c>
    </row>
    <row r="761" spans="2:42" x14ac:dyDescent="0.35">
      <c r="B761" s="128"/>
      <c r="C761" s="128" t="s">
        <v>2303</v>
      </c>
      <c r="D761" s="146">
        <v>0</v>
      </c>
      <c r="E761" s="147">
        <v>0</v>
      </c>
      <c r="F761" s="147">
        <v>0</v>
      </c>
      <c r="G761" s="147">
        <v>0</v>
      </c>
      <c r="H761" s="147">
        <v>0</v>
      </c>
      <c r="I761" s="147">
        <v>75.283449999999988</v>
      </c>
      <c r="J761" s="147">
        <v>145.26907213097934</v>
      </c>
      <c r="K761" s="147">
        <v>200.67767318924336</v>
      </c>
      <c r="L761" s="147">
        <v>256.30740095293402</v>
      </c>
      <c r="M761" s="147">
        <v>363.90960580557294</v>
      </c>
      <c r="N761" s="147">
        <v>428.53119581088953</v>
      </c>
      <c r="O761" s="147">
        <v>481.22767975175157</v>
      </c>
      <c r="P761" s="147">
        <v>480.81470467644579</v>
      </c>
      <c r="Q761" s="147">
        <v>480.8489037664736</v>
      </c>
      <c r="R761" s="148">
        <v>481.32391619167885</v>
      </c>
      <c r="S761" s="147">
        <v>482.23383697993381</v>
      </c>
      <c r="T761" s="147">
        <v>483.57320523924352</v>
      </c>
      <c r="U761" s="147">
        <v>485.33699291730596</v>
      </c>
      <c r="V761" s="147">
        <v>487.52059408118026</v>
      </c>
      <c r="W761" s="147">
        <v>490.11981470039359</v>
      </c>
      <c r="X761" s="147">
        <v>493.13086291748448</v>
      </c>
      <c r="Y761" s="147">
        <v>496.55033979061437</v>
      </c>
      <c r="Z761" s="147">
        <v>500.37523049349585</v>
      </c>
      <c r="AA761" s="147">
        <v>504.60289595847928</v>
      </c>
      <c r="AB761" s="147">
        <v>509.23106494921433</v>
      </c>
      <c r="AC761" s="147">
        <v>514.25782654985574</v>
      </c>
      <c r="AD761" s="147">
        <v>519.59841503463304</v>
      </c>
      <c r="AE761" s="147">
        <v>525.20227488340754</v>
      </c>
      <c r="AF761" s="147">
        <v>531.01942341491826</v>
      </c>
      <c r="AG761" s="147">
        <v>537.00064050712842</v>
      </c>
      <c r="AH761" s="147">
        <v>543.22009216622814</v>
      </c>
      <c r="AI761" s="147">
        <v>549.50898622323507</v>
      </c>
      <c r="AJ761" s="147">
        <v>555.83045358160894</v>
      </c>
      <c r="AK761" s="147">
        <v>562.19017122753814</v>
      </c>
      <c r="AL761" s="147">
        <v>568.5934134878562</v>
      </c>
      <c r="AM761" s="147">
        <v>575.04506768354383</v>
      </c>
      <c r="AN761" s="147">
        <v>581.54964887188771</v>
      </c>
      <c r="AO761" s="147">
        <v>588.11131371263286</v>
      </c>
      <c r="AP761" s="146">
        <v>594.73387349179859</v>
      </c>
    </row>
    <row r="762" spans="2:42" x14ac:dyDescent="0.35">
      <c r="B762" s="128"/>
      <c r="C762" s="128" t="s">
        <v>2304</v>
      </c>
      <c r="D762" s="146">
        <v>0</v>
      </c>
      <c r="E762" s="147">
        <v>0</v>
      </c>
      <c r="F762" s="147">
        <v>0</v>
      </c>
      <c r="G762" s="147">
        <v>0</v>
      </c>
      <c r="H762" s="147">
        <v>0</v>
      </c>
      <c r="I762" s="147">
        <v>4.1951250000000009</v>
      </c>
      <c r="J762" s="147">
        <v>10.843542286985921</v>
      </c>
      <c r="K762" s="147">
        <v>21.016143944360824</v>
      </c>
      <c r="L762" s="147">
        <v>29.003120177055404</v>
      </c>
      <c r="M762" s="147">
        <v>36.934036496102337</v>
      </c>
      <c r="N762" s="147">
        <v>52.235973538541458</v>
      </c>
      <c r="O762" s="147">
        <v>61.239650228903159</v>
      </c>
      <c r="P762" s="147">
        <v>68.828343738180436</v>
      </c>
      <c r="Q762" s="147">
        <v>68.372836887092092</v>
      </c>
      <c r="R762" s="148">
        <v>67.980619655085192</v>
      </c>
      <c r="S762" s="147">
        <v>67.650394580475933</v>
      </c>
      <c r="T762" s="147">
        <v>67.380933691337418</v>
      </c>
      <c r="U762" s="147">
        <v>67.171076439179686</v>
      </c>
      <c r="V762" s="147">
        <v>67.01972771848655</v>
      </c>
      <c r="W762" s="147">
        <v>66.925855969190479</v>
      </c>
      <c r="X762" s="147">
        <v>66.88849135927741</v>
      </c>
      <c r="Y762" s="147">
        <v>66.906724044822155</v>
      </c>
      <c r="Z762" s="147">
        <v>66.979702504857528</v>
      </c>
      <c r="AA762" s="147">
        <v>67.106631948581523</v>
      </c>
      <c r="AB762" s="147">
        <v>67.286772792502646</v>
      </c>
      <c r="AC762" s="147">
        <v>67.519439205216912</v>
      </c>
      <c r="AD762" s="147">
        <v>67.799361000494727</v>
      </c>
      <c r="AE762" s="147">
        <v>68.118677045039149</v>
      </c>
      <c r="AF762" s="147">
        <v>68.469657739748811</v>
      </c>
      <c r="AG762" s="147">
        <v>68.844736178534291</v>
      </c>
      <c r="AH762" s="147">
        <v>69.396006913247859</v>
      </c>
      <c r="AI762" s="147">
        <v>69.95649587190988</v>
      </c>
      <c r="AJ762" s="147">
        <v>70.519424398227926</v>
      </c>
      <c r="AK762" s="147">
        <v>71.07924012773536</v>
      </c>
      <c r="AL762" s="147">
        <v>71.636826836157965</v>
      </c>
      <c r="AM762" s="147">
        <v>72.19300286569991</v>
      </c>
      <c r="AN762" s="147">
        <v>72.748523830408018</v>
      </c>
      <c r="AO762" s="147">
        <v>73.304085174450648</v>
      </c>
      <c r="AP762" s="146">
        <v>73.860324589285071</v>
      </c>
    </row>
    <row r="763" spans="2:42" x14ac:dyDescent="0.35">
      <c r="B763" s="128"/>
      <c r="C763" s="128" t="s">
        <v>2305</v>
      </c>
      <c r="D763" s="146">
        <v>0</v>
      </c>
      <c r="E763" s="147">
        <v>0</v>
      </c>
      <c r="F763" s="147">
        <v>0</v>
      </c>
      <c r="G763" s="147">
        <v>0</v>
      </c>
      <c r="H763" s="147">
        <v>0</v>
      </c>
      <c r="I763" s="147">
        <v>83.185574999999986</v>
      </c>
      <c r="J763" s="147">
        <v>166.87245731313737</v>
      </c>
      <c r="K763" s="147">
        <v>234.27134149620815</v>
      </c>
      <c r="L763" s="147">
        <v>301.69283793774343</v>
      </c>
      <c r="M763" s="147">
        <v>430.31317499255135</v>
      </c>
      <c r="N763" s="147">
        <v>508.02220508824075</v>
      </c>
      <c r="O763" s="147">
        <v>584.0223647067005</v>
      </c>
      <c r="P763" s="147">
        <v>582.11097362065857</v>
      </c>
      <c r="Q763" s="147">
        <v>580.73661395584929</v>
      </c>
      <c r="R763" s="148">
        <v>579.89013779239747</v>
      </c>
      <c r="S763" s="147">
        <v>579.56296207042737</v>
      </c>
      <c r="T763" s="147">
        <v>579.7470529274384</v>
      </c>
      <c r="U763" s="147">
        <v>580.4349107168465</v>
      </c>
      <c r="V763" s="147">
        <v>581.61955568511223</v>
      </c>
      <c r="W763" s="147">
        <v>583.29451428575089</v>
      </c>
      <c r="X763" s="147">
        <v>585.45380610936593</v>
      </c>
      <c r="Y763" s="147">
        <v>588.09193140966443</v>
      </c>
      <c r="Z763" s="147">
        <v>591.20385920619913</v>
      </c>
      <c r="AA763" s="147">
        <v>594.7850159453385</v>
      </c>
      <c r="AB763" s="147">
        <v>598.83127470170496</v>
      </c>
      <c r="AC763" s="147">
        <v>603.33894490302259</v>
      </c>
      <c r="AD763" s="147">
        <v>608.21282061068564</v>
      </c>
      <c r="AE763" s="147">
        <v>613.38967791023481</v>
      </c>
      <c r="AF763" s="147">
        <v>618.80721291262012</v>
      </c>
      <c r="AG763" s="147">
        <v>624.40427880435413</v>
      </c>
      <c r="AH763" s="147">
        <v>629.34894147846364</v>
      </c>
      <c r="AI763" s="147">
        <v>634.35392421283041</v>
      </c>
      <c r="AJ763" s="147">
        <v>639.3625549802282</v>
      </c>
      <c r="AK763" s="147">
        <v>644.38057111760122</v>
      </c>
      <c r="AL763" s="147">
        <v>649.41320537302852</v>
      </c>
      <c r="AM763" s="147">
        <v>654.46520524588186</v>
      </c>
      <c r="AN763" s="147">
        <v>659.54085119273088</v>
      </c>
      <c r="AO763" s="147">
        <v>664.64397374364717</v>
      </c>
      <c r="AP763" s="146">
        <v>669.77796957145142</v>
      </c>
    </row>
    <row r="764" spans="2:42" x14ac:dyDescent="0.35">
      <c r="B764" s="128"/>
      <c r="C764" s="128" t="s">
        <v>2306</v>
      </c>
      <c r="D764" s="146">
        <v>0</v>
      </c>
      <c r="E764" s="147">
        <v>0</v>
      </c>
      <c r="F764" s="147">
        <v>0</v>
      </c>
      <c r="G764" s="147">
        <v>0</v>
      </c>
      <c r="H764" s="147">
        <v>0</v>
      </c>
      <c r="I764" s="147">
        <v>188.80235000000002</v>
      </c>
      <c r="J764" s="147">
        <v>400.25902491573584</v>
      </c>
      <c r="K764" s="147">
        <v>736.25704553208891</v>
      </c>
      <c r="L764" s="147">
        <v>993.09771649002766</v>
      </c>
      <c r="M764" s="147">
        <v>1249.6329839495177</v>
      </c>
      <c r="N764" s="147">
        <v>1755.5755533399001</v>
      </c>
      <c r="O764" s="147">
        <v>2050.5078518958853</v>
      </c>
      <c r="P764" s="147">
        <v>2221.791165865181</v>
      </c>
      <c r="Q764" s="147">
        <v>2215.58608606911</v>
      </c>
      <c r="R764" s="148">
        <v>2211.4123611356763</v>
      </c>
      <c r="S764" s="147">
        <v>2209.2362599455519</v>
      </c>
      <c r="T764" s="147">
        <v>2209.0261756098485</v>
      </c>
      <c r="U764" s="147">
        <v>2210.7525671063026</v>
      </c>
      <c r="V764" s="147">
        <v>2214.3879034690881</v>
      </c>
      <c r="W764" s="147">
        <v>2219.9066104478902</v>
      </c>
      <c r="X764" s="147">
        <v>2227.2850195551578</v>
      </c>
      <c r="Y764" s="147">
        <v>2236.5013194235958</v>
      </c>
      <c r="Z764" s="147">
        <v>2247.5355093990433</v>
      </c>
      <c r="AA764" s="147">
        <v>2260.369355296808</v>
      </c>
      <c r="AB764" s="147">
        <v>2274.9863472523757</v>
      </c>
      <c r="AC764" s="147">
        <v>2291.3716596001732</v>
      </c>
      <c r="AD764" s="147">
        <v>2309.3034364351056</v>
      </c>
      <c r="AE764" s="147">
        <v>2328.5395227940071</v>
      </c>
      <c r="AF764" s="147">
        <v>2348.8406084623484</v>
      </c>
      <c r="AG764" s="147">
        <v>2369.9711950947558</v>
      </c>
      <c r="AH764" s="147">
        <v>2393.9080317105904</v>
      </c>
      <c r="AI764" s="147">
        <v>2418.2260668369859</v>
      </c>
      <c r="AJ764" s="147">
        <v>2442.7081155659166</v>
      </c>
      <c r="AK764" s="147">
        <v>2467.2381933676388</v>
      </c>
      <c r="AL764" s="147">
        <v>2491.8423316532771</v>
      </c>
      <c r="AM764" s="147">
        <v>2516.5446300872145</v>
      </c>
      <c r="AN764" s="147">
        <v>2541.3673329820986</v>
      </c>
      <c r="AO764" s="147">
        <v>2566.3309013481485</v>
      </c>
      <c r="AP764" s="146">
        <v>2591.4540807683466</v>
      </c>
    </row>
    <row r="765" spans="2:42" x14ac:dyDescent="0.35">
      <c r="B765" s="128"/>
      <c r="C765" s="128" t="s">
        <v>2307</v>
      </c>
      <c r="D765" s="146">
        <v>0</v>
      </c>
      <c r="E765" s="147">
        <v>0</v>
      </c>
      <c r="F765" s="147">
        <v>0</v>
      </c>
      <c r="G765" s="147">
        <v>0</v>
      </c>
      <c r="H765" s="147">
        <v>0</v>
      </c>
      <c r="I765" s="147">
        <v>72.471959999999996</v>
      </c>
      <c r="J765" s="147">
        <v>93.265553022496405</v>
      </c>
      <c r="K765" s="147">
        <v>132.99133554565103</v>
      </c>
      <c r="L765" s="147">
        <v>157.00098710839927</v>
      </c>
      <c r="M765" s="147">
        <v>180.09196066746495</v>
      </c>
      <c r="N765" s="147">
        <v>179.59251090704763</v>
      </c>
      <c r="O765" s="147">
        <v>179.26046343683433</v>
      </c>
      <c r="P765" s="147">
        <v>179.09308566179413</v>
      </c>
      <c r="Q765" s="147">
        <v>179.08781981827738</v>
      </c>
      <c r="R765" s="148">
        <v>179.24227821062505</v>
      </c>
      <c r="S765" s="147">
        <v>179.55423865741443</v>
      </c>
      <c r="T765" s="147">
        <v>180.02164014043558</v>
      </c>
      <c r="U765" s="147">
        <v>180.64257864976597</v>
      </c>
      <c r="V765" s="147">
        <v>181.41530321856681</v>
      </c>
      <c r="W765" s="147">
        <v>182.33821214147764</v>
      </c>
      <c r="X765" s="147">
        <v>183.40984937072633</v>
      </c>
      <c r="Y765" s="147">
        <v>184.62890108430418</v>
      </c>
      <c r="Z765" s="147">
        <v>185.99419242078264</v>
      </c>
      <c r="AA765" s="147">
        <v>187.50468437556333</v>
      </c>
      <c r="AB765" s="147">
        <v>189.15947085356481</v>
      </c>
      <c r="AC765" s="147">
        <v>190.95777587354999</v>
      </c>
      <c r="AD765" s="147">
        <v>192.83220043002115</v>
      </c>
      <c r="AE765" s="147">
        <v>194.76407022993556</v>
      </c>
      <c r="AF765" s="147">
        <v>196.7351144521312</v>
      </c>
      <c r="AG765" s="147">
        <v>198.72751934288326</v>
      </c>
      <c r="AH765" s="147">
        <v>200.54446465872792</v>
      </c>
      <c r="AI765" s="147">
        <v>202.36742444513783</v>
      </c>
      <c r="AJ765" s="147">
        <v>204.19816756895614</v>
      </c>
      <c r="AK765" s="147">
        <v>206.03831256401273</v>
      </c>
      <c r="AL765" s="147">
        <v>207.88933331489127</v>
      </c>
      <c r="AM765" s="147">
        <v>209.7525644026083</v>
      </c>
      <c r="AN765" s="147">
        <v>211.62920612535839</v>
      </c>
      <c r="AO765" s="147">
        <v>213.52032920685676</v>
      </c>
      <c r="AP765" s="146">
        <v>215.42687920420835</v>
      </c>
    </row>
    <row r="766" spans="2:42" x14ac:dyDescent="0.35">
      <c r="B766" s="128"/>
      <c r="C766" s="128" t="s">
        <v>2308</v>
      </c>
      <c r="D766" s="146">
        <v>0</v>
      </c>
      <c r="E766" s="147">
        <v>0</v>
      </c>
      <c r="F766" s="147">
        <v>0</v>
      </c>
      <c r="G766" s="147">
        <v>0</v>
      </c>
      <c r="H766" s="147">
        <v>0</v>
      </c>
      <c r="I766" s="147">
        <v>32.80893318851566</v>
      </c>
      <c r="J766" s="147">
        <v>32.388766828640485</v>
      </c>
      <c r="K766" s="147">
        <v>32.00096261726322</v>
      </c>
      <c r="L766" s="147">
        <v>31.644703758152367</v>
      </c>
      <c r="M766" s="147">
        <v>31.319211256844113</v>
      </c>
      <c r="N766" s="147">
        <v>31.023742708778286</v>
      </c>
      <c r="O766" s="147">
        <v>30.757591135455911</v>
      </c>
      <c r="P766" s="147">
        <v>30.520083866941025</v>
      </c>
      <c r="Q766" s="147">
        <v>30.310581469093076</v>
      </c>
      <c r="R766" s="148">
        <v>30.128476713976376</v>
      </c>
      <c r="S766" s="147">
        <v>29.973193591952349</v>
      </c>
      <c r="T766" s="147">
        <v>29.844186364016238</v>
      </c>
      <c r="U766" s="147">
        <v>29.740938652994878</v>
      </c>
      <c r="V766" s="147">
        <v>29.662962572274331</v>
      </c>
      <c r="W766" s="147">
        <v>29.609797890776978</v>
      </c>
      <c r="X766" s="147">
        <v>29.581011232956548</v>
      </c>
      <c r="Y766" s="147">
        <v>29.576195312626552</v>
      </c>
      <c r="Z766" s="147">
        <v>29.594968199482974</v>
      </c>
      <c r="AA766" s="147">
        <v>29.63697261722605</v>
      </c>
      <c r="AB766" s="147">
        <v>29.701875272227991</v>
      </c>
      <c r="AC766" s="147">
        <v>29.789366211734361</v>
      </c>
      <c r="AD766" s="147">
        <v>29.873256421266838</v>
      </c>
      <c r="AE766" s="147">
        <v>29.954001054854078</v>
      </c>
      <c r="AF766" s="147">
        <v>30.032020048259987</v>
      </c>
      <c r="AG766" s="147">
        <v>30.107699651430739</v>
      </c>
      <c r="AH766" s="147">
        <v>30.18187497638592</v>
      </c>
      <c r="AI766" s="147">
        <v>30.25438298439542</v>
      </c>
      <c r="AJ766" s="147">
        <v>30.325517736309639</v>
      </c>
      <c r="AK766" s="147">
        <v>30.395544952659606</v>
      </c>
      <c r="AL766" s="147">
        <v>30.464703175733362</v>
      </c>
      <c r="AM766" s="147">
        <v>30.533204866421197</v>
      </c>
      <c r="AN766" s="147">
        <v>30.601237438505777</v>
      </c>
      <c r="AO766" s="147">
        <v>30.668964232949449</v>
      </c>
      <c r="AP766" s="146">
        <v>30.736525434612819</v>
      </c>
    </row>
    <row r="767" spans="2:42" x14ac:dyDescent="0.35">
      <c r="B767" s="128"/>
      <c r="C767" s="128" t="s">
        <v>2309</v>
      </c>
      <c r="D767" s="146">
        <v>0</v>
      </c>
      <c r="E767" s="147">
        <v>0</v>
      </c>
      <c r="F767" s="147">
        <v>0</v>
      </c>
      <c r="G767" s="147">
        <v>0</v>
      </c>
      <c r="H767" s="147">
        <v>0</v>
      </c>
      <c r="I767" s="147">
        <v>8.2288250000000005</v>
      </c>
      <c r="J767" s="147">
        <v>70.944500578667871</v>
      </c>
      <c r="K767" s="147">
        <v>134.74305057928871</v>
      </c>
      <c r="L767" s="147">
        <v>239.14500370427334</v>
      </c>
      <c r="M767" s="147">
        <v>317.11466576122262</v>
      </c>
      <c r="N767" s="147">
        <v>461.12702657820103</v>
      </c>
      <c r="O767" s="147">
        <v>552.11428491458241</v>
      </c>
      <c r="P767" s="147">
        <v>642.6035395222757</v>
      </c>
      <c r="Q767" s="147">
        <v>675.33406426046406</v>
      </c>
      <c r="R767" s="148">
        <v>675.08532000489936</v>
      </c>
      <c r="S767" s="147">
        <v>675.45968694295311</v>
      </c>
      <c r="T767" s="147">
        <v>676.44857205226185</v>
      </c>
      <c r="U767" s="147">
        <v>678.0440136034058</v>
      </c>
      <c r="V767" s="147">
        <v>680.23866502188525</v>
      </c>
      <c r="W767" s="147">
        <v>683.02577949183035</v>
      </c>
      <c r="X767" s="147">
        <v>686.39919527758695</v>
      </c>
      <c r="Y767" s="147">
        <v>690.35332174027178</v>
      </c>
      <c r="Z767" s="147">
        <v>694.88312602729832</v>
      </c>
      <c r="AA767" s="147">
        <v>699.98412041375252</v>
      </c>
      <c r="AB767" s="147">
        <v>705.65235027534993</v>
      </c>
      <c r="AC767" s="147">
        <v>711.88438267351637</v>
      </c>
      <c r="AD767" s="147">
        <v>718.66820051683214</v>
      </c>
      <c r="AE767" s="147">
        <v>725.93220144897123</v>
      </c>
      <c r="AF767" s="147">
        <v>733.60510771652434</v>
      </c>
      <c r="AG767" s="147">
        <v>741.61627734453441</v>
      </c>
      <c r="AH767" s="147">
        <v>750.0651499659848</v>
      </c>
      <c r="AI767" s="147">
        <v>758.71523500240846</v>
      </c>
      <c r="AJ767" s="147">
        <v>767.49954720447363</v>
      </c>
      <c r="AK767" s="147">
        <v>776.35267151815583</v>
      </c>
      <c r="AL767" s="147">
        <v>785.25589263550796</v>
      </c>
      <c r="AM767" s="147">
        <v>794.2168802747932</v>
      </c>
      <c r="AN767" s="147">
        <v>803.24275058872183</v>
      </c>
      <c r="AO767" s="147">
        <v>812.34008746242648</v>
      </c>
      <c r="AP767" s="146">
        <v>821.5149625582967</v>
      </c>
    </row>
    <row r="768" spans="2:42" x14ac:dyDescent="0.35">
      <c r="B768" s="128"/>
      <c r="C768" s="128" t="s">
        <v>2310</v>
      </c>
      <c r="D768" s="146">
        <v>0</v>
      </c>
      <c r="E768" s="147">
        <v>0</v>
      </c>
      <c r="F768" s="147">
        <v>0</v>
      </c>
      <c r="G768" s="147">
        <v>0</v>
      </c>
      <c r="H768" s="147">
        <v>0</v>
      </c>
      <c r="I768" s="147">
        <v>282.52520999999996</v>
      </c>
      <c r="J768" s="147">
        <v>404.60522577771735</v>
      </c>
      <c r="K768" s="147">
        <v>479.03882223111395</v>
      </c>
      <c r="L768" s="147">
        <v>552.65626314399913</v>
      </c>
      <c r="M768" s="147">
        <v>557.13033016866075</v>
      </c>
      <c r="N768" s="147">
        <v>555.83529218230683</v>
      </c>
      <c r="O768" s="147">
        <v>555.0547317670804</v>
      </c>
      <c r="P768" s="147">
        <v>554.78044720775733</v>
      </c>
      <c r="Q768" s="147">
        <v>555.00477122074562</v>
      </c>
      <c r="R768" s="148">
        <v>555.72055651361109</v>
      </c>
      <c r="S768" s="147">
        <v>556.92116198362771</v>
      </c>
      <c r="T768" s="147">
        <v>558.60043953437184</v>
      </c>
      <c r="U768" s="147">
        <v>560.75272149019645</v>
      </c>
      <c r="V768" s="147">
        <v>563.3728085892177</v>
      </c>
      <c r="W768" s="147">
        <v>566.45595853620023</v>
      </c>
      <c r="X768" s="147">
        <v>569.99787509747443</v>
      </c>
      <c r="Y768" s="147">
        <v>573.99469772071836</v>
      </c>
      <c r="Z768" s="147">
        <v>578.44299166312851</v>
      </c>
      <c r="AA768" s="147">
        <v>583.339738612166</v>
      </c>
      <c r="AB768" s="147">
        <v>588.68232778369793</v>
      </c>
      <c r="AC768" s="147">
        <v>594.46854748297562</v>
      </c>
      <c r="AD768" s="147">
        <v>600.43635652632702</v>
      </c>
      <c r="AE768" s="147">
        <v>606.5290165815378</v>
      </c>
      <c r="AF768" s="147">
        <v>612.6912310353157</v>
      </c>
      <c r="AG768" s="147">
        <v>618.86928174196964</v>
      </c>
      <c r="AH768" s="147">
        <v>624.5043591208746</v>
      </c>
      <c r="AI768" s="147">
        <v>630.16122320890554</v>
      </c>
      <c r="AJ768" s="147">
        <v>635.84511817390387</v>
      </c>
      <c r="AK768" s="147">
        <v>641.5608315572739</v>
      </c>
      <c r="AL768" s="147">
        <v>647.31271135714189</v>
      </c>
      <c r="AM768" s="147">
        <v>653.10468208461634</v>
      </c>
      <c r="AN768" s="147">
        <v>658.94025983293864</v>
      </c>
      <c r="AO768" s="147">
        <v>664.82256639741786</v>
      </c>
      <c r="AP768" s="146">
        <v>670.7543424822253</v>
      </c>
    </row>
    <row r="769" spans="2:42" x14ac:dyDescent="0.35">
      <c r="B769" s="128"/>
      <c r="C769" s="128" t="s">
        <v>2311</v>
      </c>
      <c r="D769" s="146">
        <v>0</v>
      </c>
      <c r="E769" s="147">
        <v>0</v>
      </c>
      <c r="F769" s="147">
        <v>0</v>
      </c>
      <c r="G769" s="147">
        <v>0</v>
      </c>
      <c r="H769" s="147">
        <v>0</v>
      </c>
      <c r="I769" s="147">
        <v>15.000149999999998</v>
      </c>
      <c r="J769" s="147">
        <v>32.332940718030358</v>
      </c>
      <c r="K769" s="147">
        <v>59.582505616378185</v>
      </c>
      <c r="L769" s="147">
        <v>80.239630779240912</v>
      </c>
      <c r="M769" s="147">
        <v>100.67137683588986</v>
      </c>
      <c r="N769" s="147">
        <v>140.92058165687064</v>
      </c>
      <c r="O769" s="147">
        <v>163.93486451908632</v>
      </c>
      <c r="P769" s="147">
        <v>177.67095850419835</v>
      </c>
      <c r="Q769" s="147">
        <v>176.27912129255444</v>
      </c>
      <c r="R769" s="148">
        <v>175.05151604037042</v>
      </c>
      <c r="S769" s="147">
        <v>173.98459301627167</v>
      </c>
      <c r="T769" s="147">
        <v>173.0749854428089</v>
      </c>
      <c r="U769" s="147">
        <v>172.31950394993734</v>
      </c>
      <c r="V769" s="147">
        <v>171.71513125613285</v>
      </c>
      <c r="W769" s="147">
        <v>171.25901706935005</v>
      </c>
      <c r="X769" s="147">
        <v>170.94847320032656</v>
      </c>
      <c r="Y769" s="147">
        <v>170.78096888102223</v>
      </c>
      <c r="Z769" s="147">
        <v>170.75412628125855</v>
      </c>
      <c r="AA769" s="147">
        <v>170.86571621688918</v>
      </c>
      <c r="AB769" s="147">
        <v>171.11365404308941</v>
      </c>
      <c r="AC769" s="147">
        <v>171.49599572659889</v>
      </c>
      <c r="AD769" s="147">
        <v>171.99435497783412</v>
      </c>
      <c r="AE769" s="147">
        <v>172.58814928149866</v>
      </c>
      <c r="AF769" s="147">
        <v>173.2572115861129</v>
      </c>
      <c r="AG769" s="147">
        <v>173.98186865928906</v>
      </c>
      <c r="AH769" s="147">
        <v>174.90398366310882</v>
      </c>
      <c r="AI769" s="147">
        <v>175.8431165270174</v>
      </c>
      <c r="AJ769" s="147">
        <v>176.78159395018861</v>
      </c>
      <c r="AK769" s="147">
        <v>177.70934616529837</v>
      </c>
      <c r="AL769" s="147">
        <v>178.62839715108751</v>
      </c>
      <c r="AM769" s="147">
        <v>179.54060251652106</v>
      </c>
      <c r="AN769" s="147">
        <v>180.44765642718804</v>
      </c>
      <c r="AO769" s="147">
        <v>181.35109815044731</v>
      </c>
      <c r="AP769" s="146">
        <v>182.25231823488494</v>
      </c>
    </row>
    <row r="770" spans="2:42" x14ac:dyDescent="0.35">
      <c r="B770" s="128"/>
      <c r="C770" s="128" t="s">
        <v>2312</v>
      </c>
      <c r="D770" s="146">
        <v>0</v>
      </c>
      <c r="E770" s="147">
        <v>0</v>
      </c>
      <c r="F770" s="147">
        <v>0</v>
      </c>
      <c r="G770" s="147">
        <v>0</v>
      </c>
      <c r="H770" s="147">
        <v>0</v>
      </c>
      <c r="I770" s="147">
        <v>277.92534000000001</v>
      </c>
      <c r="J770" s="147">
        <v>330.00391309985963</v>
      </c>
      <c r="K770" s="147">
        <v>380.82565554787129</v>
      </c>
      <c r="L770" s="147">
        <v>397.49646604699518</v>
      </c>
      <c r="M770" s="147">
        <v>393.76682643989028</v>
      </c>
      <c r="N770" s="147">
        <v>390.4120677798972</v>
      </c>
      <c r="O770" s="147">
        <v>387.42364047550836</v>
      </c>
      <c r="P770" s="147">
        <v>384.79341920149943</v>
      </c>
      <c r="Q770" s="147">
        <v>382.51368978548243</v>
      </c>
      <c r="R770" s="148">
        <v>380.5771366261086</v>
      </c>
      <c r="S770" s="147">
        <v>378.97683062459294</v>
      </c>
      <c r="T770" s="147">
        <v>377.70621761192911</v>
      </c>
      <c r="U770" s="147">
        <v>376.75910725482862</v>
      </c>
      <c r="V770" s="147">
        <v>376.12966242407128</v>
      </c>
      <c r="W770" s="147">
        <v>375.81238900956799</v>
      </c>
      <c r="X770" s="147">
        <v>375.80212616704461</v>
      </c>
      <c r="Y770" s="147">
        <v>376.09403698183087</v>
      </c>
      <c r="Z770" s="147">
        <v>376.68359953579778</v>
      </c>
      <c r="AA770" s="147">
        <v>377.56659836402548</v>
      </c>
      <c r="AB770" s="147">
        <v>378.73911628830416</v>
      </c>
      <c r="AC770" s="147">
        <v>380.19752661506863</v>
      </c>
      <c r="AD770" s="147">
        <v>381.71907094375064</v>
      </c>
      <c r="AE770" s="147">
        <v>383.26285810067765</v>
      </c>
      <c r="AF770" s="147">
        <v>384.78965242460458</v>
      </c>
      <c r="AG770" s="147">
        <v>386.28778567910018</v>
      </c>
      <c r="AH770" s="147">
        <v>388.1741727340796</v>
      </c>
      <c r="AI770" s="147">
        <v>390.03781743017652</v>
      </c>
      <c r="AJ770" s="147">
        <v>391.88294871501478</v>
      </c>
      <c r="AK770" s="147">
        <v>393.71343152837073</v>
      </c>
      <c r="AL770" s="147">
        <v>395.53278169185052</v>
      </c>
      <c r="AM770" s="147">
        <v>397.34417997318951</v>
      </c>
      <c r="AN770" s="147">
        <v>399.15048535883795</v>
      </c>
      <c r="AO770" s="147">
        <v>400.95424756694752</v>
      </c>
      <c r="AP770" s="146">
        <v>402.75771883139009</v>
      </c>
    </row>
    <row r="771" spans="2:42" x14ac:dyDescent="0.35">
      <c r="B771" s="128"/>
      <c r="C771" s="128" t="s">
        <v>2313</v>
      </c>
      <c r="D771" s="146">
        <v>0</v>
      </c>
      <c r="E771" s="147">
        <v>0</v>
      </c>
      <c r="F771" s="147">
        <v>0</v>
      </c>
      <c r="G771" s="147">
        <v>0</v>
      </c>
      <c r="H771" s="147">
        <v>0</v>
      </c>
      <c r="I771" s="147">
        <v>6.4913750000000006</v>
      </c>
      <c r="J771" s="147">
        <v>16.344415816611097</v>
      </c>
      <c r="K771" s="147">
        <v>31.575010477200617</v>
      </c>
      <c r="L771" s="147">
        <v>43.613213920723439</v>
      </c>
      <c r="M771" s="147">
        <v>55.670898893668848</v>
      </c>
      <c r="N771" s="147">
        <v>78.978918205498545</v>
      </c>
      <c r="O771" s="147">
        <v>92.916806441437913</v>
      </c>
      <c r="P771" s="147">
        <v>104.37739606434241</v>
      </c>
      <c r="Q771" s="147">
        <v>104.15688029879057</v>
      </c>
      <c r="R771" s="148">
        <v>104.03243715332151</v>
      </c>
      <c r="S771" s="147">
        <v>104.00255238484344</v>
      </c>
      <c r="T771" s="147">
        <v>104.06581129399318</v>
      </c>
      <c r="U771" s="147">
        <v>104.22089604610413</v>
      </c>
      <c r="V771" s="147">
        <v>104.46658311103951</v>
      </c>
      <c r="W771" s="147">
        <v>104.80174081799478</v>
      </c>
      <c r="X771" s="147">
        <v>105.2253270215239</v>
      </c>
      <c r="Y771" s="147">
        <v>105.73638687519211</v>
      </c>
      <c r="Z771" s="147">
        <v>106.33405070939828</v>
      </c>
      <c r="AA771" s="147">
        <v>107.01753201004878</v>
      </c>
      <c r="AB771" s="147">
        <v>107.78612549489455</v>
      </c>
      <c r="AC771" s="147">
        <v>108.63920528447215</v>
      </c>
      <c r="AD771" s="147">
        <v>109.56904848708059</v>
      </c>
      <c r="AE771" s="147">
        <v>110.56440032265827</v>
      </c>
      <c r="AF771" s="147">
        <v>111.61410937727645</v>
      </c>
      <c r="AG771" s="147">
        <v>112.70717388779133</v>
      </c>
      <c r="AH771" s="147">
        <v>113.73060118609024</v>
      </c>
      <c r="AI771" s="147">
        <v>114.7756130228085</v>
      </c>
      <c r="AJ771" s="147">
        <v>115.8317822401871</v>
      </c>
      <c r="AK771" s="147">
        <v>116.89081171564374</v>
      </c>
      <c r="AL771" s="147">
        <v>117.95376034990696</v>
      </c>
      <c r="AM771" s="147">
        <v>119.02159841164543</v>
      </c>
      <c r="AN771" s="147">
        <v>120.09521090589577</v>
      </c>
      <c r="AO771" s="147">
        <v>121.17540074347146</v>
      </c>
      <c r="AP771" s="146">
        <v>122.2628917191128</v>
      </c>
    </row>
    <row r="772" spans="2:42" ht="18" thickBot="1" x14ac:dyDescent="0.4">
      <c r="B772" s="118"/>
      <c r="C772" s="132" t="s">
        <v>2366</v>
      </c>
      <c r="D772" s="149">
        <f t="shared" ref="D772:AP772" si="8">SUM(D721:D771)</f>
        <v>0</v>
      </c>
      <c r="E772" s="150">
        <f t="shared" si="8"/>
        <v>0</v>
      </c>
      <c r="F772" s="150">
        <f t="shared" si="8"/>
        <v>0</v>
      </c>
      <c r="G772" s="150">
        <f t="shared" si="8"/>
        <v>0</v>
      </c>
      <c r="H772" s="150">
        <f t="shared" si="8"/>
        <v>0</v>
      </c>
      <c r="I772" s="150">
        <f t="shared" si="8"/>
        <v>7364.2097884650939</v>
      </c>
      <c r="J772" s="150">
        <f t="shared" si="8"/>
        <v>10237.665038203277</v>
      </c>
      <c r="K772" s="150">
        <f t="shared" si="8"/>
        <v>13027.174585750841</v>
      </c>
      <c r="L772" s="150">
        <f t="shared" si="8"/>
        <v>15389.131426134789</v>
      </c>
      <c r="M772" s="150">
        <f t="shared" si="8"/>
        <v>17353.037620325504</v>
      </c>
      <c r="N772" s="150">
        <f t="shared" si="8"/>
        <v>19558.947554269922</v>
      </c>
      <c r="O772" s="150">
        <f t="shared" si="8"/>
        <v>20995.166753242582</v>
      </c>
      <c r="P772" s="150">
        <f t="shared" si="8"/>
        <v>21801.843048997129</v>
      </c>
      <c r="Q772" s="150">
        <f t="shared" si="8"/>
        <v>21875.151071948727</v>
      </c>
      <c r="R772" s="151">
        <f t="shared" si="8"/>
        <v>21831.543427740413</v>
      </c>
      <c r="S772" s="150">
        <f t="shared" si="8"/>
        <v>21807.493956395054</v>
      </c>
      <c r="T772" s="150">
        <f t="shared" si="8"/>
        <v>21802.690797235071</v>
      </c>
      <c r="U772" s="150">
        <f t="shared" si="8"/>
        <v>21816.842371383987</v>
      </c>
      <c r="V772" s="150">
        <f t="shared" si="8"/>
        <v>21849.676833060075</v>
      </c>
      <c r="W772" s="150">
        <f t="shared" si="8"/>
        <v>21900.941545131129</v>
      </c>
      <c r="X772" s="150">
        <f t="shared" si="8"/>
        <v>21970.402578133791</v>
      </c>
      <c r="Y772" s="150">
        <f t="shared" si="8"/>
        <v>22057.844231991243</v>
      </c>
      <c r="Z772" s="150">
        <f t="shared" si="8"/>
        <v>22163.068579693758</v>
      </c>
      <c r="AA772" s="150">
        <f t="shared" si="8"/>
        <v>22285.89503223525</v>
      </c>
      <c r="AB772" s="150">
        <f t="shared" si="8"/>
        <v>22426.159924126852</v>
      </c>
      <c r="AC772" s="150">
        <f t="shared" si="8"/>
        <v>22583.716118835691</v>
      </c>
      <c r="AD772" s="150">
        <f t="shared" si="8"/>
        <v>22751.931661641254</v>
      </c>
      <c r="AE772" s="150">
        <f t="shared" si="8"/>
        <v>22928.526911522393</v>
      </c>
      <c r="AF772" s="150">
        <f t="shared" si="8"/>
        <v>23111.339573438345</v>
      </c>
      <c r="AG772" s="150">
        <f t="shared" si="8"/>
        <v>23298.566995382971</v>
      </c>
      <c r="AH772" s="150">
        <f t="shared" si="8"/>
        <v>23500.512325446805</v>
      </c>
      <c r="AI772" s="150">
        <f t="shared" si="8"/>
        <v>23704.460806037983</v>
      </c>
      <c r="AJ772" s="150">
        <f t="shared" si="8"/>
        <v>23909.428970879722</v>
      </c>
      <c r="AK772" s="150">
        <f t="shared" si="8"/>
        <v>24114.946918215057</v>
      </c>
      <c r="AL772" s="150">
        <f t="shared" si="8"/>
        <v>24321.131800791245</v>
      </c>
      <c r="AM772" s="150">
        <f t="shared" si="8"/>
        <v>24528.191978461451</v>
      </c>
      <c r="AN772" s="150">
        <f t="shared" si="8"/>
        <v>24736.318002594759</v>
      </c>
      <c r="AO772" s="150">
        <f t="shared" si="8"/>
        <v>24945.683296465566</v>
      </c>
      <c r="AP772" s="149">
        <f t="shared" si="8"/>
        <v>25156.444795395288</v>
      </c>
    </row>
    <row r="773" spans="2:42" ht="18.75" thickTop="1" thickBot="1" x14ac:dyDescent="0.4">
      <c r="B773" s="117"/>
      <c r="C773" s="117"/>
      <c r="D773" s="122"/>
      <c r="E773" s="122"/>
      <c r="F773" s="122"/>
      <c r="G773" s="122"/>
      <c r="H773" s="122"/>
      <c r="I773" s="122"/>
      <c r="J773" s="122"/>
      <c r="K773" s="122"/>
      <c r="L773" s="122"/>
      <c r="M773" s="122"/>
      <c r="N773" s="122"/>
      <c r="O773" s="122"/>
      <c r="P773" s="122"/>
      <c r="Q773" s="122"/>
      <c r="R773" s="122"/>
      <c r="S773" s="122"/>
      <c r="T773" s="122"/>
      <c r="U773" s="122"/>
      <c r="V773" s="122"/>
      <c r="W773" s="122"/>
      <c r="X773" s="122"/>
      <c r="Y773" s="122"/>
      <c r="Z773" s="122"/>
      <c r="AA773" s="122"/>
      <c r="AB773" s="122"/>
      <c r="AC773" s="122"/>
      <c r="AD773" s="122"/>
      <c r="AE773" s="122"/>
      <c r="AF773" s="122"/>
      <c r="AG773" s="122"/>
      <c r="AH773" s="122"/>
      <c r="AI773" s="122"/>
      <c r="AJ773" s="122"/>
      <c r="AK773" s="122"/>
      <c r="AL773" s="122"/>
      <c r="AM773" s="122"/>
      <c r="AN773" s="122"/>
      <c r="AO773" s="122"/>
      <c r="AP773" s="122"/>
    </row>
    <row r="774" spans="2:42" ht="22.5" thickTop="1" x14ac:dyDescent="0.45">
      <c r="B774" s="123" t="s">
        <v>2407</v>
      </c>
      <c r="C774" s="124"/>
      <c r="D774" s="125"/>
      <c r="E774" s="126"/>
      <c r="F774" s="126"/>
      <c r="G774" s="126"/>
      <c r="H774" s="126"/>
      <c r="I774" s="126"/>
      <c r="J774" s="126"/>
      <c r="K774" s="126"/>
      <c r="L774" s="126"/>
      <c r="M774" s="126"/>
      <c r="N774" s="126"/>
      <c r="O774" s="126"/>
      <c r="P774" s="126"/>
      <c r="Q774" s="126"/>
      <c r="R774" s="127"/>
      <c r="S774" s="126"/>
      <c r="T774" s="126"/>
      <c r="U774" s="126"/>
      <c r="V774" s="126"/>
      <c r="W774" s="126"/>
      <c r="X774" s="126"/>
      <c r="Y774" s="126"/>
      <c r="Z774" s="126"/>
      <c r="AA774" s="126"/>
      <c r="AB774" s="126"/>
      <c r="AC774" s="126"/>
      <c r="AD774" s="126"/>
      <c r="AE774" s="126"/>
      <c r="AF774" s="126"/>
      <c r="AG774" s="126"/>
      <c r="AH774" s="126"/>
      <c r="AI774" s="126"/>
      <c r="AJ774" s="126"/>
      <c r="AK774" s="126"/>
      <c r="AL774" s="126"/>
      <c r="AM774" s="126"/>
      <c r="AN774" s="126"/>
      <c r="AO774" s="126"/>
      <c r="AP774" s="125"/>
    </row>
    <row r="775" spans="2:42" x14ac:dyDescent="0.35">
      <c r="B775" s="128"/>
      <c r="C775" s="128"/>
      <c r="D775" s="111">
        <f>MainModule!AW$40</f>
        <v>0</v>
      </c>
      <c r="E775" s="112">
        <f>MainModule!AX$40</f>
        <v>0</v>
      </c>
      <c r="F775" s="112">
        <f>MainModule!AY$40</f>
        <v>0</v>
      </c>
      <c r="G775" s="112">
        <f>MainModule!AZ$40</f>
        <v>0</v>
      </c>
      <c r="H775" s="112">
        <f>MainModule!BA$40</f>
        <v>0</v>
      </c>
      <c r="I775" s="112">
        <f>MainModule!BB$40</f>
        <v>75.283449999999988</v>
      </c>
      <c r="J775" s="112">
        <f>MainModule!BC$40</f>
        <v>145.26907213097934</v>
      </c>
      <c r="K775" s="112">
        <f>MainModule!BD$40</f>
        <v>200.67767318924336</v>
      </c>
      <c r="L775" s="112">
        <f>MainModule!BE$40</f>
        <v>256.30740095293402</v>
      </c>
      <c r="M775" s="112">
        <f>MainModule!BF$40</f>
        <v>363.90960580557294</v>
      </c>
      <c r="N775" s="112">
        <f>MainModule!BG$40</f>
        <v>428.53119581088953</v>
      </c>
      <c r="O775" s="112">
        <f>MainModule!BH$40</f>
        <v>481.22767975175157</v>
      </c>
      <c r="P775" s="112">
        <f>MainModule!BI$40</f>
        <v>480.81470467644579</v>
      </c>
      <c r="Q775" s="112">
        <f>MainModule!BJ$40</f>
        <v>480.8489037664736</v>
      </c>
      <c r="R775" s="113">
        <f>MainModule!BK$40</f>
        <v>481.32391619167885</v>
      </c>
      <c r="S775" s="112">
        <f>MainModule!BL$40</f>
        <v>482.23383697993381</v>
      </c>
      <c r="T775" s="112">
        <f>MainModule!BM$40</f>
        <v>483.57320523924352</v>
      </c>
      <c r="U775" s="112">
        <f>MainModule!BN$40</f>
        <v>485.33699291730596</v>
      </c>
      <c r="V775" s="112">
        <f>MainModule!BO$40</f>
        <v>487.52059408118026</v>
      </c>
      <c r="W775" s="112">
        <f>MainModule!BP$40</f>
        <v>490.11981470039359</v>
      </c>
      <c r="X775" s="112">
        <f>MainModule!BQ$40</f>
        <v>493.13086291748448</v>
      </c>
      <c r="Y775" s="112">
        <f>MainModule!BR$40</f>
        <v>496.55033979061437</v>
      </c>
      <c r="Z775" s="112">
        <f>MainModule!BS$40</f>
        <v>500.37523049349585</v>
      </c>
      <c r="AA775" s="112">
        <f>MainModule!BT$40</f>
        <v>504.60289595847928</v>
      </c>
      <c r="AB775" s="112">
        <f>MainModule!BU$40</f>
        <v>509.23106494921433</v>
      </c>
      <c r="AC775" s="112">
        <f>MainModule!BV$40</f>
        <v>514.25782654985574</v>
      </c>
      <c r="AD775" s="112">
        <f>MainModule!BW$40</f>
        <v>519.59841503463304</v>
      </c>
      <c r="AE775" s="112">
        <f>MainModule!BX$40</f>
        <v>525.20227488340754</v>
      </c>
      <c r="AF775" s="112">
        <f>MainModule!BY$40</f>
        <v>531.01942341491826</v>
      </c>
      <c r="AG775" s="112">
        <f>MainModule!BZ$40</f>
        <v>537.00064050712842</v>
      </c>
      <c r="AH775" s="112">
        <f>MainModule!CA$40</f>
        <v>543.22009216622814</v>
      </c>
      <c r="AI775" s="112">
        <f>MainModule!CB$40</f>
        <v>549.50898622323507</v>
      </c>
      <c r="AJ775" s="112">
        <f>MainModule!CC$40</f>
        <v>555.83045358160894</v>
      </c>
      <c r="AK775" s="112">
        <f>MainModule!CD$40</f>
        <v>562.19017122753814</v>
      </c>
      <c r="AL775" s="112">
        <f>MainModule!CE$40</f>
        <v>568.5934134878562</v>
      </c>
      <c r="AM775" s="112">
        <f>MainModule!CF$40</f>
        <v>575.04506768354383</v>
      </c>
      <c r="AN775" s="112">
        <f>MainModule!CG$40</f>
        <v>581.54964887188771</v>
      </c>
      <c r="AO775" s="112">
        <f>MainModule!CH$40</f>
        <v>588.11131371263286</v>
      </c>
      <c r="AP775" s="111">
        <f>MainModule!CI$40</f>
        <v>594.73387349179859</v>
      </c>
    </row>
    <row r="776" spans="2:42" x14ac:dyDescent="0.35">
      <c r="B776" s="128"/>
      <c r="C776" s="128" t="s">
        <v>2265</v>
      </c>
      <c r="D776" s="146">
        <f t="dataTable" ref="D776:AP826" dt2D="0" dtr="0" r1="B2" ca="1"/>
        <v>0</v>
      </c>
      <c r="E776" s="147">
        <v>0</v>
      </c>
      <c r="F776" s="147">
        <v>0</v>
      </c>
      <c r="G776" s="147">
        <v>0</v>
      </c>
      <c r="H776" s="147">
        <v>0</v>
      </c>
      <c r="I776" s="147">
        <v>15.412374999999999</v>
      </c>
      <c r="J776" s="147">
        <v>65.444467729595431</v>
      </c>
      <c r="K776" s="147">
        <v>116.21299836910723</v>
      </c>
      <c r="L776" s="147">
        <v>200.94117579216783</v>
      </c>
      <c r="M776" s="147">
        <v>262.69134248593963</v>
      </c>
      <c r="N776" s="147">
        <v>378.50428219021541</v>
      </c>
      <c r="O776" s="147">
        <v>450.23730279223838</v>
      </c>
      <c r="P776" s="147">
        <v>521.4200034130638</v>
      </c>
      <c r="Q776" s="147">
        <v>534.0240801073943</v>
      </c>
      <c r="R776" s="148">
        <v>533.49892340350777</v>
      </c>
      <c r="S776" s="147">
        <v>533.46247700424919</v>
      </c>
      <c r="T776" s="147">
        <v>533.90760329798616</v>
      </c>
      <c r="U776" s="147">
        <v>534.82766379443933</v>
      </c>
      <c r="V776" s="147">
        <v>536.21650606684716</v>
      </c>
      <c r="W776" s="147">
        <v>538.06845128469752</v>
      </c>
      <c r="X776" s="147">
        <v>540.37828231786477</v>
      </c>
      <c r="Y776" s="147">
        <v>543.14123239374601</v>
      </c>
      <c r="Z776" s="147">
        <v>546.35297428971762</v>
      </c>
      <c r="AA776" s="147">
        <v>550.00961004393332</v>
      </c>
      <c r="AB776" s="147">
        <v>554.10766116816274</v>
      </c>
      <c r="AC776" s="147">
        <v>558.6440593470262</v>
      </c>
      <c r="AD776" s="147">
        <v>563.59910287834498</v>
      </c>
      <c r="AE776" s="147">
        <v>568.91547465340182</v>
      </c>
      <c r="AF776" s="147">
        <v>574.53624084572868</v>
      </c>
      <c r="AG776" s="147">
        <v>580.40509507405932</v>
      </c>
      <c r="AH776" s="147">
        <v>586.36926020595524</v>
      </c>
      <c r="AI776" s="147">
        <v>592.47111816891049</v>
      </c>
      <c r="AJ776" s="147">
        <v>598.65736593030965</v>
      </c>
      <c r="AK776" s="147">
        <v>604.87605009869185</v>
      </c>
      <c r="AL776" s="147">
        <v>611.12231648674413</v>
      </c>
      <c r="AM776" s="147">
        <v>617.40178158037429</v>
      </c>
      <c r="AN776" s="147">
        <v>623.71962070964366</v>
      </c>
      <c r="AO776" s="147">
        <v>630.08058480732416</v>
      </c>
      <c r="AP776" s="146">
        <v>636.48901617448053</v>
      </c>
    </row>
    <row r="777" spans="2:42" x14ac:dyDescent="0.35">
      <c r="B777" s="128"/>
      <c r="C777" s="128" t="s">
        <v>2264</v>
      </c>
      <c r="D777" s="146">
        <v>0</v>
      </c>
      <c r="E777" s="147">
        <v>0</v>
      </c>
      <c r="F777" s="147">
        <v>0</v>
      </c>
      <c r="G777" s="147">
        <v>0</v>
      </c>
      <c r="H777" s="147">
        <v>0</v>
      </c>
      <c r="I777" s="147">
        <v>0.41717499999999996</v>
      </c>
      <c r="J777" s="147">
        <v>4.0883162673042959</v>
      </c>
      <c r="K777" s="147">
        <v>7.7992710828722371</v>
      </c>
      <c r="L777" s="147">
        <v>13.835714082957303</v>
      </c>
      <c r="M777" s="147">
        <v>18.313114445102702</v>
      </c>
      <c r="N777" s="147">
        <v>26.565740641174447</v>
      </c>
      <c r="O777" s="147">
        <v>31.721344692243395</v>
      </c>
      <c r="P777" s="147">
        <v>36.813154659288664</v>
      </c>
      <c r="Q777" s="147">
        <v>38.657261945460981</v>
      </c>
      <c r="R777" s="148">
        <v>38.510958209794538</v>
      </c>
      <c r="S777" s="147">
        <v>38.399812226335285</v>
      </c>
      <c r="T777" s="147">
        <v>38.323200076962436</v>
      </c>
      <c r="U777" s="147">
        <v>38.28053510537832</v>
      </c>
      <c r="V777" s="147">
        <v>38.271266866753351</v>
      </c>
      <c r="W777" s="147">
        <v>38.294880122552264</v>
      </c>
      <c r="X777" s="147">
        <v>38.350893879034899</v>
      </c>
      <c r="Y777" s="147">
        <v>38.438860467982963</v>
      </c>
      <c r="Z777" s="147">
        <v>38.558364668260133</v>
      </c>
      <c r="AA777" s="147">
        <v>38.709022866867656</v>
      </c>
      <c r="AB777" s="147">
        <v>38.890482258209275</v>
      </c>
      <c r="AC777" s="147">
        <v>39.102420080330369</v>
      </c>
      <c r="AD777" s="147">
        <v>39.344081798786412</v>
      </c>
      <c r="AE777" s="147">
        <v>39.611151928765096</v>
      </c>
      <c r="AF777" s="147">
        <v>39.899359339471573</v>
      </c>
      <c r="AG777" s="147">
        <v>40.204495595303541</v>
      </c>
      <c r="AH777" s="147">
        <v>40.548305635063954</v>
      </c>
      <c r="AI777" s="147">
        <v>40.900907534795913</v>
      </c>
      <c r="AJ777" s="147">
        <v>41.258397088262974</v>
      </c>
      <c r="AK777" s="147">
        <v>41.61698617701348</v>
      </c>
      <c r="AL777" s="147">
        <v>41.975511560675265</v>
      </c>
      <c r="AM777" s="147">
        <v>42.334399916331115</v>
      </c>
      <c r="AN777" s="147">
        <v>42.694043940026432</v>
      </c>
      <c r="AO777" s="147">
        <v>43.05480368777765</v>
      </c>
      <c r="AP777" s="146">
        <v>43.41700784023643</v>
      </c>
    </row>
    <row r="778" spans="2:42" x14ac:dyDescent="0.35">
      <c r="B778" s="128"/>
      <c r="C778" s="128" t="s">
        <v>2267</v>
      </c>
      <c r="D778" s="146">
        <v>0</v>
      </c>
      <c r="E778" s="147">
        <v>0</v>
      </c>
      <c r="F778" s="147">
        <v>0</v>
      </c>
      <c r="G778" s="147">
        <v>0</v>
      </c>
      <c r="H778" s="147">
        <v>0</v>
      </c>
      <c r="I778" s="147">
        <v>463.88454348985937</v>
      </c>
      <c r="J778" s="147">
        <v>462.96777949592069</v>
      </c>
      <c r="K778" s="147">
        <v>462.50967448283978</v>
      </c>
      <c r="L778" s="147">
        <v>462.50364954896816</v>
      </c>
      <c r="M778" s="147">
        <v>462.94359992136242</v>
      </c>
      <c r="N778" s="147">
        <v>463.82388282379719</v>
      </c>
      <c r="O778" s="147">
        <v>465.13930590333587</v>
      </c>
      <c r="P778" s="147">
        <v>466.8851161975283</v>
      </c>
      <c r="Q778" s="147">
        <v>469.0569896250226</v>
      </c>
      <c r="R778" s="148">
        <v>471.65102098305732</v>
      </c>
      <c r="S778" s="147">
        <v>474.66371443596569</v>
      </c>
      <c r="T778" s="147">
        <v>478.09197447946127</v>
      </c>
      <c r="U778" s="147">
        <v>481.93309736609007</v>
      </c>
      <c r="V778" s="147">
        <v>486.18476297783025</v>
      </c>
      <c r="W778" s="147">
        <v>490.8450271323951</v>
      </c>
      <c r="X778" s="147">
        <v>495.91231431035084</v>
      </c>
      <c r="Y778" s="147">
        <v>501.38541079069387</v>
      </c>
      <c r="Z778" s="147">
        <v>507.26345818305572</v>
      </c>
      <c r="AA778" s="147">
        <v>513.54594734519821</v>
      </c>
      <c r="AB778" s="147">
        <v>520.23271267494908</v>
      </c>
      <c r="AC778" s="147">
        <v>527.32392676619384</v>
      </c>
      <c r="AD778" s="147">
        <v>534.45387077939517</v>
      </c>
      <c r="AE778" s="147">
        <v>541.62959620617562</v>
      </c>
      <c r="AF778" s="147">
        <v>548.857734308511</v>
      </c>
      <c r="AG778" s="147">
        <v>556.14451340527046</v>
      </c>
      <c r="AH778" s="147">
        <v>563.81023418936627</v>
      </c>
      <c r="AI778" s="147">
        <v>571.54953837684968</v>
      </c>
      <c r="AJ778" s="147">
        <v>579.36789973818475</v>
      </c>
      <c r="AK778" s="147">
        <v>587.27044939807922</v>
      </c>
      <c r="AL778" s="147">
        <v>595.26198899625126</v>
      </c>
      <c r="AM778" s="147">
        <v>603.34700305344847</v>
      </c>
      <c r="AN778" s="147">
        <v>611.52967057258991</v>
      </c>
      <c r="AO778" s="147">
        <v>619.81387590345344</v>
      </c>
      <c r="AP778" s="146">
        <v>628.20321889793922</v>
      </c>
    </row>
    <row r="779" spans="2:42" x14ac:dyDescent="0.35">
      <c r="B779" s="128"/>
      <c r="C779" s="128" t="s">
        <v>2266</v>
      </c>
      <c r="D779" s="146">
        <v>0</v>
      </c>
      <c r="E779" s="147">
        <v>0</v>
      </c>
      <c r="F779" s="147">
        <v>0</v>
      </c>
      <c r="G779" s="147">
        <v>0</v>
      </c>
      <c r="H779" s="147">
        <v>0</v>
      </c>
      <c r="I779" s="147">
        <v>14.447674999999998</v>
      </c>
      <c r="J779" s="147">
        <v>41.462396275733184</v>
      </c>
      <c r="K779" s="147">
        <v>82.502321785711004</v>
      </c>
      <c r="L779" s="147">
        <v>115.40750035659376</v>
      </c>
      <c r="M779" s="147">
        <v>148.31117755202939</v>
      </c>
      <c r="N779" s="147">
        <v>211.24668481477786</v>
      </c>
      <c r="O779" s="147">
        <v>249.14260808527303</v>
      </c>
      <c r="P779" s="147">
        <v>285.02757046108871</v>
      </c>
      <c r="Q779" s="147">
        <v>284.06650679874087</v>
      </c>
      <c r="R779" s="148">
        <v>283.36706490833632</v>
      </c>
      <c r="S779" s="147">
        <v>282.92475320490303</v>
      </c>
      <c r="T779" s="147">
        <v>282.73535567342532</v>
      </c>
      <c r="U779" s="147">
        <v>282.79492420357155</v>
      </c>
      <c r="V779" s="147">
        <v>283.09977125707809</v>
      </c>
      <c r="W779" s="147">
        <v>283.64646285675144</v>
      </c>
      <c r="X779" s="147">
        <v>284.43181188647537</v>
      </c>
      <c r="Y779" s="147">
        <v>285.45287169202288</v>
      </c>
      <c r="Z779" s="147">
        <v>286.70692997287529</v>
      </c>
      <c r="AA779" s="147">
        <v>288.19150295562974</v>
      </c>
      <c r="AB779" s="147">
        <v>289.9043298399518</v>
      </c>
      <c r="AC779" s="147">
        <v>291.84336750838588</v>
      </c>
      <c r="AD779" s="147">
        <v>293.99081700878668</v>
      </c>
      <c r="AE779" s="147">
        <v>296.31543688403917</v>
      </c>
      <c r="AF779" s="147">
        <v>298.78631692135662</v>
      </c>
      <c r="AG779" s="147">
        <v>301.37300700076065</v>
      </c>
      <c r="AH779" s="147">
        <v>304.14790935191462</v>
      </c>
      <c r="AI779" s="147">
        <v>306.97981034365455</v>
      </c>
      <c r="AJ779" s="147">
        <v>309.84037312588868</v>
      </c>
      <c r="AK779" s="147">
        <v>312.70332069052</v>
      </c>
      <c r="AL779" s="147">
        <v>315.57188398938683</v>
      </c>
      <c r="AM779" s="147">
        <v>318.44904307815142</v>
      </c>
      <c r="AN779" s="147">
        <v>321.3375369963818</v>
      </c>
      <c r="AO779" s="147">
        <v>324.23987308397892</v>
      </c>
      <c r="AP779" s="146">
        <v>327.15833575625675</v>
      </c>
    </row>
    <row r="780" spans="2:42" x14ac:dyDescent="0.35">
      <c r="B780" s="128"/>
      <c r="C780" s="128" t="s">
        <v>2268</v>
      </c>
      <c r="D780" s="146">
        <v>0</v>
      </c>
      <c r="E780" s="147">
        <v>0</v>
      </c>
      <c r="F780" s="147">
        <v>0</v>
      </c>
      <c r="G780" s="147">
        <v>0</v>
      </c>
      <c r="H780" s="147">
        <v>0</v>
      </c>
      <c r="I780" s="147">
        <v>1241.137205</v>
      </c>
      <c r="J780" s="147">
        <v>1446.6637045578077</v>
      </c>
      <c r="K780" s="147">
        <v>1561.8096032568862</v>
      </c>
      <c r="L780" s="147">
        <v>1554.8325849137316</v>
      </c>
      <c r="M780" s="147">
        <v>1549.3214479500609</v>
      </c>
      <c r="N780" s="147">
        <v>1545.249843361541</v>
      </c>
      <c r="O780" s="147">
        <v>1542.5929849213112</v>
      </c>
      <c r="P780" s="147">
        <v>1541.3276050283575</v>
      </c>
      <c r="Q780" s="147">
        <v>1541.4319124527556</v>
      </c>
      <c r="R780" s="148">
        <v>1542.8855519144795</v>
      </c>
      <c r="S780" s="147">
        <v>1545.6695654349221</v>
      </c>
      <c r="T780" s="147">
        <v>1549.7663554026287</v>
      </c>
      <c r="U780" s="147">
        <v>1555.159649297035</v>
      </c>
      <c r="V780" s="147">
        <v>1561.834466016177</v>
      </c>
      <c r="W780" s="147">
        <v>1569.7770837564813</v>
      </c>
      <c r="X780" s="147">
        <v>1578.9750093947721</v>
      </c>
      <c r="Y780" s="147">
        <v>1589.4169493246156</v>
      </c>
      <c r="Z780" s="147">
        <v>1601.0927817010188</v>
      </c>
      <c r="AA780" s="147">
        <v>1613.9935300493464</v>
      </c>
      <c r="AB780" s="147">
        <v>1628.111338196084</v>
      </c>
      <c r="AC780" s="147">
        <v>1643.4394464807938</v>
      </c>
      <c r="AD780" s="147">
        <v>1658.9923240484231</v>
      </c>
      <c r="AE780" s="147">
        <v>1674.6177777465405</v>
      </c>
      <c r="AF780" s="147">
        <v>1690.2374398219918</v>
      </c>
      <c r="AG780" s="147">
        <v>1705.870600217628</v>
      </c>
      <c r="AH780" s="147">
        <v>1721.6635621464866</v>
      </c>
      <c r="AI780" s="147">
        <v>1737.5047235496857</v>
      </c>
      <c r="AJ780" s="147">
        <v>1753.4093539930539</v>
      </c>
      <c r="AK780" s="147">
        <v>1769.3914463785418</v>
      </c>
      <c r="AL780" s="147">
        <v>1785.4637654686592</v>
      </c>
      <c r="AM780" s="147">
        <v>1801.637893542553</v>
      </c>
      <c r="AN780" s="147">
        <v>1817.9242732955845</v>
      </c>
      <c r="AO780" s="147">
        <v>1834.3322480889606</v>
      </c>
      <c r="AP780" s="146">
        <v>1850.8700996509019</v>
      </c>
    </row>
    <row r="781" spans="2:42" x14ac:dyDescent="0.35">
      <c r="B781" s="128"/>
      <c r="C781" s="128" t="s">
        <v>2269</v>
      </c>
      <c r="D781" s="146">
        <v>0</v>
      </c>
      <c r="E781" s="147">
        <v>0</v>
      </c>
      <c r="F781" s="147">
        <v>0</v>
      </c>
      <c r="G781" s="147">
        <v>0</v>
      </c>
      <c r="H781" s="147">
        <v>0</v>
      </c>
      <c r="I781" s="147">
        <v>149.49528000000001</v>
      </c>
      <c r="J781" s="147">
        <v>187.79788548466547</v>
      </c>
      <c r="K781" s="147">
        <v>263.76807930378595</v>
      </c>
      <c r="L781" s="147">
        <v>308.26293428772073</v>
      </c>
      <c r="M781" s="147">
        <v>331.02422774845445</v>
      </c>
      <c r="N781" s="147">
        <v>331.02466556210771</v>
      </c>
      <c r="O781" s="147">
        <v>331.33771658849088</v>
      </c>
      <c r="P781" s="147">
        <v>331.95931767186283</v>
      </c>
      <c r="Q781" s="147">
        <v>332.88572103748601</v>
      </c>
      <c r="R781" s="148">
        <v>334.11348644629288</v>
      </c>
      <c r="S781" s="147">
        <v>335.63947371735156</v>
      </c>
      <c r="T781" s="147">
        <v>337.46083560643825</v>
      </c>
      <c r="U781" s="147">
        <v>339.57501102948146</v>
      </c>
      <c r="V781" s="147">
        <v>341.97971862009973</v>
      </c>
      <c r="W781" s="147">
        <v>344.67295061088436</v>
      </c>
      <c r="X781" s="147">
        <v>347.65296702850065</v>
      </c>
      <c r="Y781" s="147">
        <v>350.91829019308324</v>
      </c>
      <c r="Z781" s="147">
        <v>354.46769951279435</v>
      </c>
      <c r="AA781" s="147">
        <v>358.300226564789</v>
      </c>
      <c r="AB781" s="147">
        <v>362.41515045419771</v>
      </c>
      <c r="AC781" s="147">
        <v>366.81199344308777</v>
      </c>
      <c r="AD781" s="147">
        <v>371.35282382065265</v>
      </c>
      <c r="AE781" s="147">
        <v>376.00442477120924</v>
      </c>
      <c r="AF781" s="147">
        <v>380.73421305707205</v>
      </c>
      <c r="AG781" s="147">
        <v>385.51032961155499</v>
      </c>
      <c r="AH781" s="147">
        <v>390.16783144989608</v>
      </c>
      <c r="AI781" s="147">
        <v>394.86021922986055</v>
      </c>
      <c r="AJ781" s="147">
        <v>399.59113146658888</v>
      </c>
      <c r="AK781" s="147">
        <v>404.36394472591104</v>
      </c>
      <c r="AL781" s="147">
        <v>409.18178348777633</v>
      </c>
      <c r="AM781" s="147">
        <v>414.04752941335573</v>
      </c>
      <c r="AN781" s="147">
        <v>418.96383003847222</v>
      </c>
      <c r="AO781" s="147">
        <v>423.93310691491149</v>
      </c>
      <c r="AP781" s="146">
        <v>428.95756322012704</v>
      </c>
    </row>
    <row r="782" spans="2:42" x14ac:dyDescent="0.35">
      <c r="B782" s="128"/>
      <c r="C782" s="128" t="s">
        <v>2270</v>
      </c>
      <c r="D782" s="146">
        <v>0</v>
      </c>
      <c r="E782" s="147">
        <v>0</v>
      </c>
      <c r="F782" s="147">
        <v>0</v>
      </c>
      <c r="G782" s="147">
        <v>0</v>
      </c>
      <c r="H782" s="147">
        <v>0</v>
      </c>
      <c r="I782" s="147">
        <v>119.76810999999999</v>
      </c>
      <c r="J782" s="147">
        <v>141.78662269972426</v>
      </c>
      <c r="K782" s="147">
        <v>163.20332405685733</v>
      </c>
      <c r="L782" s="147">
        <v>168.9415295915048</v>
      </c>
      <c r="M782" s="147">
        <v>167.12663709246084</v>
      </c>
      <c r="N782" s="147">
        <v>165.47318496121235</v>
      </c>
      <c r="O782" s="147">
        <v>163.97732062952781</v>
      </c>
      <c r="P782" s="147">
        <v>162.63537677467292</v>
      </c>
      <c r="Q782" s="147">
        <v>161.44386549923576</v>
      </c>
      <c r="R782" s="148">
        <v>160.39947274450114</v>
      </c>
      <c r="S782" s="147">
        <v>159.49905292927582</v>
      </c>
      <c r="T782" s="147">
        <v>158.73962380637252</v>
      </c>
      <c r="U782" s="147">
        <v>158.11836152925508</v>
      </c>
      <c r="V782" s="147">
        <v>157.63259592163226</v>
      </c>
      <c r="W782" s="147">
        <v>157.27980594306027</v>
      </c>
      <c r="X782" s="147">
        <v>157.05761534388029</v>
      </c>
      <c r="Y782" s="147">
        <v>156.9637885030707</v>
      </c>
      <c r="Z782" s="147">
        <v>156.99622644284</v>
      </c>
      <c r="AA782" s="147">
        <v>157.15296301402338</v>
      </c>
      <c r="AB782" s="147">
        <v>157.43216124657482</v>
      </c>
      <c r="AC782" s="147">
        <v>157.83210985966628</v>
      </c>
      <c r="AD782" s="147">
        <v>158.25666615506657</v>
      </c>
      <c r="AE782" s="147">
        <v>158.68839564316366</v>
      </c>
      <c r="AF782" s="147">
        <v>159.11061989722154</v>
      </c>
      <c r="AG782" s="147">
        <v>159.51929409401745</v>
      </c>
      <c r="AH782" s="147">
        <v>159.91893903943929</v>
      </c>
      <c r="AI782" s="147">
        <v>160.30878183233096</v>
      </c>
      <c r="AJ782" s="147">
        <v>160.69046793084166</v>
      </c>
      <c r="AK782" s="147">
        <v>161.0654888608922</v>
      </c>
      <c r="AL782" s="147">
        <v>161.4351885778172</v>
      </c>
      <c r="AM782" s="147">
        <v>161.8007694738161</v>
      </c>
      <c r="AN782" s="147">
        <v>162.16329804578072</v>
      </c>
      <c r="AO782" s="147">
        <v>162.5237102373973</v>
      </c>
      <c r="AP782" s="146">
        <v>162.882816468778</v>
      </c>
    </row>
    <row r="783" spans="2:42" x14ac:dyDescent="0.35">
      <c r="B783" s="128"/>
      <c r="C783" s="128" t="s">
        <v>2314</v>
      </c>
      <c r="D783" s="146">
        <v>0</v>
      </c>
      <c r="E783" s="147">
        <v>0</v>
      </c>
      <c r="F783" s="147">
        <v>0</v>
      </c>
      <c r="G783" s="147">
        <v>0</v>
      </c>
      <c r="H783" s="147">
        <v>0</v>
      </c>
      <c r="I783" s="147">
        <v>0</v>
      </c>
      <c r="J783" s="147">
        <v>6.3509659001328362</v>
      </c>
      <c r="K783" s="147">
        <v>12.740936730135285</v>
      </c>
      <c r="L783" s="147">
        <v>22.960881765764057</v>
      </c>
      <c r="M783" s="147">
        <v>30.596621176737266</v>
      </c>
      <c r="N783" s="147">
        <v>44.520156004266511</v>
      </c>
      <c r="O783" s="147">
        <v>53.222335761242746</v>
      </c>
      <c r="P783" s="147">
        <v>61.769838576573875</v>
      </c>
      <c r="Q783" s="147">
        <v>65.751583780608485</v>
      </c>
      <c r="R783" s="148">
        <v>65.312004643075767</v>
      </c>
      <c r="S783" s="147">
        <v>64.932704801676479</v>
      </c>
      <c r="T783" s="147">
        <v>64.612442038878271</v>
      </c>
      <c r="U783" s="147">
        <v>64.350040405007761</v>
      </c>
      <c r="V783" s="147">
        <v>64.144388243766286</v>
      </c>
      <c r="W783" s="147">
        <v>63.994436299680693</v>
      </c>
      <c r="X783" s="147">
        <v>63.8991959047016</v>
      </c>
      <c r="Y783" s="147">
        <v>63.85773724126755</v>
      </c>
      <c r="Z783" s="147">
        <v>63.86918767925674</v>
      </c>
      <c r="AA783" s="147">
        <v>63.932730184346347</v>
      </c>
      <c r="AB783" s="147">
        <v>64.047601795395963</v>
      </c>
      <c r="AC783" s="147">
        <v>64.213092168562554</v>
      </c>
      <c r="AD783" s="147">
        <v>64.428542185944593</v>
      </c>
      <c r="AE783" s="147">
        <v>64.686323138011019</v>
      </c>
      <c r="AF783" s="147">
        <v>64.978917125277619</v>
      </c>
      <c r="AG783" s="147">
        <v>65.298948991177312</v>
      </c>
      <c r="AH783" s="147">
        <v>65.667332030647643</v>
      </c>
      <c r="AI783" s="147">
        <v>66.048815546289333</v>
      </c>
      <c r="AJ783" s="147">
        <v>66.436635818562792</v>
      </c>
      <c r="AK783" s="147">
        <v>66.824263105480171</v>
      </c>
      <c r="AL783" s="147">
        <v>67.208875225629981</v>
      </c>
      <c r="AM783" s="147">
        <v>67.591182763804326</v>
      </c>
      <c r="AN783" s="147">
        <v>67.971835743695635</v>
      </c>
      <c r="AO783" s="147">
        <v>68.351426078364014</v>
      </c>
      <c r="AP783" s="146">
        <v>68.730489883821534</v>
      </c>
    </row>
    <row r="784" spans="2:42" x14ac:dyDescent="0.35">
      <c r="B784" s="128"/>
      <c r="C784" s="128" t="s">
        <v>2271</v>
      </c>
      <c r="D784" s="146">
        <v>0</v>
      </c>
      <c r="E784" s="147">
        <v>0</v>
      </c>
      <c r="F784" s="147">
        <v>0</v>
      </c>
      <c r="G784" s="147">
        <v>0</v>
      </c>
      <c r="H784" s="147">
        <v>0</v>
      </c>
      <c r="I784" s="147">
        <v>0</v>
      </c>
      <c r="J784" s="147">
        <v>6.5039721895477314</v>
      </c>
      <c r="K784" s="147">
        <v>13.047889008481979</v>
      </c>
      <c r="L784" s="147">
        <v>23.514051059367127</v>
      </c>
      <c r="M784" s="147">
        <v>31.333749284256761</v>
      </c>
      <c r="N784" s="147">
        <v>45.592727323574429</v>
      </c>
      <c r="O784" s="147">
        <v>54.504558376963459</v>
      </c>
      <c r="P784" s="147">
        <v>63.257986040593622</v>
      </c>
      <c r="Q784" s="147">
        <v>67.335658709622507</v>
      </c>
      <c r="R784" s="148">
        <v>66.885489313254254</v>
      </c>
      <c r="S784" s="147">
        <v>66.497051450612105</v>
      </c>
      <c r="T784" s="147">
        <v>66.169072976889893</v>
      </c>
      <c r="U784" s="147">
        <v>65.900349611653454</v>
      </c>
      <c r="V784" s="147">
        <v>65.689742916787253</v>
      </c>
      <c r="W784" s="147">
        <v>65.536178358350412</v>
      </c>
      <c r="X784" s="147">
        <v>65.438643449486761</v>
      </c>
      <c r="Y784" s="147">
        <v>65.396185971643078</v>
      </c>
      <c r="Z784" s="147">
        <v>65.407912271454919</v>
      </c>
      <c r="AA784" s="147">
        <v>65.472985630760547</v>
      </c>
      <c r="AB784" s="147">
        <v>65.590624707301586</v>
      </c>
      <c r="AC784" s="147">
        <v>65.760102043763254</v>
      </c>
      <c r="AD784" s="147">
        <v>65.980742642898107</v>
      </c>
      <c r="AE784" s="147">
        <v>66.244734005723728</v>
      </c>
      <c r="AF784" s="147">
        <v>66.544377112919605</v>
      </c>
      <c r="AG784" s="147">
        <v>66.872119127018138</v>
      </c>
      <c r="AH784" s="147">
        <v>67.249377182169425</v>
      </c>
      <c r="AI784" s="147">
        <v>67.640051327727733</v>
      </c>
      <c r="AJ784" s="147">
        <v>68.037214893880176</v>
      </c>
      <c r="AK784" s="147">
        <v>68.434180825309255</v>
      </c>
      <c r="AL784" s="147">
        <v>68.828058949133705</v>
      </c>
      <c r="AM784" s="147">
        <v>69.219576969422306</v>
      </c>
      <c r="AN784" s="147">
        <v>69.609400570117373</v>
      </c>
      <c r="AO784" s="147">
        <v>69.998135924538474</v>
      </c>
      <c r="AP784" s="146">
        <v>70.386332064704845</v>
      </c>
    </row>
    <row r="785" spans="2:42" x14ac:dyDescent="0.35">
      <c r="B785" s="128"/>
      <c r="C785" s="128" t="s">
        <v>2272</v>
      </c>
      <c r="D785" s="146">
        <v>0</v>
      </c>
      <c r="E785" s="147">
        <v>0</v>
      </c>
      <c r="F785" s="147">
        <v>0</v>
      </c>
      <c r="G785" s="147">
        <v>0</v>
      </c>
      <c r="H785" s="147">
        <v>0</v>
      </c>
      <c r="I785" s="147">
        <v>161.44782499999999</v>
      </c>
      <c r="J785" s="147">
        <v>291.71001818514117</v>
      </c>
      <c r="K785" s="147">
        <v>508.33700655551809</v>
      </c>
      <c r="L785" s="147">
        <v>667.83463783331831</v>
      </c>
      <c r="M785" s="147">
        <v>965.82193256456924</v>
      </c>
      <c r="N785" s="147">
        <v>1152.369397389524</v>
      </c>
      <c r="O785" s="147">
        <v>1338.1337233344914</v>
      </c>
      <c r="P785" s="147">
        <v>1381.5330441959813</v>
      </c>
      <c r="Q785" s="147">
        <v>1382.3668222336235</v>
      </c>
      <c r="R785" s="148">
        <v>1384.4831941373363</v>
      </c>
      <c r="S785" s="147">
        <v>1387.8660024830742</v>
      </c>
      <c r="T785" s="147">
        <v>1392.5003735083201</v>
      </c>
      <c r="U785" s="147">
        <v>1398.3726854418339</v>
      </c>
      <c r="V785" s="147">
        <v>1405.470538325905</v>
      </c>
      <c r="W785" s="147">
        <v>1413.7827252837719</v>
      </c>
      <c r="X785" s="147">
        <v>1423.2992051867541</v>
      </c>
      <c r="Y785" s="147">
        <v>1434.0110766774624</v>
      </c>
      <c r="Z785" s="147">
        <v>1445.9105535072199</v>
      </c>
      <c r="AA785" s="147">
        <v>1458.9909411475292</v>
      </c>
      <c r="AB785" s="147">
        <v>1473.2466146370396</v>
      </c>
      <c r="AC785" s="147">
        <v>1488.6729976270863</v>
      </c>
      <c r="AD785" s="147">
        <v>1505.0881002574774</v>
      </c>
      <c r="AE785" s="147">
        <v>1522.3480877921766</v>
      </c>
      <c r="AF785" s="147">
        <v>1540.3102818752654</v>
      </c>
      <c r="AG785" s="147">
        <v>1558.8337279112034</v>
      </c>
      <c r="AH785" s="147">
        <v>1580.1001799157116</v>
      </c>
      <c r="AI785" s="147">
        <v>1601.67633337237</v>
      </c>
      <c r="AJ785" s="147">
        <v>1623.4317267437532</v>
      </c>
      <c r="AK785" s="147">
        <v>1645.3505466493943</v>
      </c>
      <c r="AL785" s="147">
        <v>1667.451016799851</v>
      </c>
      <c r="AM785" s="147">
        <v>1689.7502587168406</v>
      </c>
      <c r="AN785" s="147">
        <v>1712.26433612919</v>
      </c>
      <c r="AO785" s="147">
        <v>1735.0082968287566</v>
      </c>
      <c r="AP785" s="146">
        <v>1757.996212084598</v>
      </c>
    </row>
    <row r="786" spans="2:42" x14ac:dyDescent="0.35">
      <c r="B786" s="128"/>
      <c r="C786" s="128" t="s">
        <v>2273</v>
      </c>
      <c r="D786" s="146">
        <v>0</v>
      </c>
      <c r="E786" s="147">
        <v>0</v>
      </c>
      <c r="F786" s="147">
        <v>0</v>
      </c>
      <c r="G786" s="147">
        <v>0</v>
      </c>
      <c r="H786" s="147">
        <v>0</v>
      </c>
      <c r="I786" s="147">
        <v>66.346775000000008</v>
      </c>
      <c r="J786" s="147">
        <v>142.72707271576374</v>
      </c>
      <c r="K786" s="147">
        <v>263.98435163408948</v>
      </c>
      <c r="L786" s="147">
        <v>357.28504713706366</v>
      </c>
      <c r="M786" s="147">
        <v>450.74353987086602</v>
      </c>
      <c r="N786" s="147">
        <v>634.63044991740639</v>
      </c>
      <c r="O786" s="147">
        <v>742.71673861490524</v>
      </c>
      <c r="P786" s="147">
        <v>808.53808559960396</v>
      </c>
      <c r="Q786" s="147">
        <v>807.4129982334947</v>
      </c>
      <c r="R786" s="148">
        <v>807.03232314504885</v>
      </c>
      <c r="S786" s="147">
        <v>807.3849211169952</v>
      </c>
      <c r="T786" s="147">
        <v>808.4604171024024</v>
      </c>
      <c r="U786" s="147">
        <v>810.24918006431005</v>
      </c>
      <c r="V786" s="147">
        <v>812.74230372204556</v>
      </c>
      <c r="W786" s="147">
        <v>815.93158817472033</v>
      </c>
      <c r="X786" s="147">
        <v>819.8095223735595</v>
      </c>
      <c r="Y786" s="147">
        <v>824.36926741583056</v>
      </c>
      <c r="Z786" s="147">
        <v>829.60464063422626</v>
      </c>
      <c r="AA786" s="147">
        <v>835.51010045658393</v>
      </c>
      <c r="AB786" s="147">
        <v>842.0807320118447</v>
      </c>
      <c r="AC786" s="147">
        <v>849.31223345910814</v>
      </c>
      <c r="AD786" s="147">
        <v>857.12757237153551</v>
      </c>
      <c r="AE786" s="147">
        <v>865.44031436865441</v>
      </c>
      <c r="AF786" s="147">
        <v>874.16482094372975</v>
      </c>
      <c r="AG786" s="147">
        <v>883.21659922998845</v>
      </c>
      <c r="AH786" s="147">
        <v>892.36453419182692</v>
      </c>
      <c r="AI786" s="147">
        <v>901.67460546021744</v>
      </c>
      <c r="AJ786" s="147">
        <v>911.06731426963711</v>
      </c>
      <c r="AK786" s="147">
        <v>920.49785993872001</v>
      </c>
      <c r="AL786" s="147">
        <v>929.97504213232151</v>
      </c>
      <c r="AM786" s="147">
        <v>939.50698145295087</v>
      </c>
      <c r="AN786" s="147">
        <v>949.10114547668127</v>
      </c>
      <c r="AO786" s="147">
        <v>958.76437326022267</v>
      </c>
      <c r="AP786" s="146">
        <v>968.50289837857974</v>
      </c>
    </row>
    <row r="787" spans="2:42" x14ac:dyDescent="0.35">
      <c r="B787" s="128"/>
      <c r="C787" s="128" t="s">
        <v>2274</v>
      </c>
      <c r="D787" s="146">
        <v>0</v>
      </c>
      <c r="E787" s="147">
        <v>0</v>
      </c>
      <c r="F787" s="147">
        <v>0</v>
      </c>
      <c r="G787" s="147">
        <v>0</v>
      </c>
      <c r="H787" s="147">
        <v>0</v>
      </c>
      <c r="I787" s="147">
        <v>1.1797499999999999</v>
      </c>
      <c r="J787" s="147">
        <v>6.6987473748149986</v>
      </c>
      <c r="K787" s="147">
        <v>12.274397411055253</v>
      </c>
      <c r="L787" s="147">
        <v>21.451748569793462</v>
      </c>
      <c r="M787" s="147">
        <v>28.17221349051718</v>
      </c>
      <c r="N787" s="147">
        <v>40.66990465917754</v>
      </c>
      <c r="O787" s="147">
        <v>48.401907981504003</v>
      </c>
      <c r="P787" s="147">
        <v>56.035549651682878</v>
      </c>
      <c r="Q787" s="147">
        <v>58.011483104045908</v>
      </c>
      <c r="R787" s="148">
        <v>57.797560998579726</v>
      </c>
      <c r="S787" s="147">
        <v>57.636319026800074</v>
      </c>
      <c r="T787" s="147">
        <v>57.526826576380415</v>
      </c>
      <c r="U787" s="147">
        <v>57.468208804534179</v>
      </c>
      <c r="V787" s="147">
        <v>57.459645068489337</v>
      </c>
      <c r="W787" s="147">
        <v>57.500367423547793</v>
      </c>
      <c r="X787" s="147">
        <v>57.589659186476865</v>
      </c>
      <c r="Y787" s="147">
        <v>57.726853562066879</v>
      </c>
      <c r="Z787" s="147">
        <v>57.911332330773782</v>
      </c>
      <c r="AA787" s="147">
        <v>58.142524595445956</v>
      </c>
      <c r="AB787" s="147">
        <v>58.419905585213201</v>
      </c>
      <c r="AC787" s="147">
        <v>58.742995514690968</v>
      </c>
      <c r="AD787" s="147">
        <v>59.110054562515607</v>
      </c>
      <c r="AE787" s="147">
        <v>59.514609318895225</v>
      </c>
      <c r="AF787" s="147">
        <v>59.950255811898884</v>
      </c>
      <c r="AG787" s="147">
        <v>60.410686783603126</v>
      </c>
      <c r="AH787" s="147">
        <v>60.928594184060394</v>
      </c>
      <c r="AI787" s="147">
        <v>61.459098367016885</v>
      </c>
      <c r="AJ787" s="147">
        <v>61.996354794706832</v>
      </c>
      <c r="AK787" s="147">
        <v>62.534694526760667</v>
      </c>
      <c r="AL787" s="147">
        <v>63.07300593269899</v>
      </c>
      <c r="AM787" s="147">
        <v>63.611924081160957</v>
      </c>
      <c r="AN787" s="147">
        <v>64.152033241694824</v>
      </c>
      <c r="AO787" s="147">
        <v>64.69386888562623</v>
      </c>
      <c r="AP787" s="146">
        <v>65.237919572803733</v>
      </c>
    </row>
    <row r="788" spans="2:42" x14ac:dyDescent="0.35">
      <c r="B788" s="128"/>
      <c r="C788" s="128" t="s">
        <v>2275</v>
      </c>
      <c r="D788" s="146">
        <v>0</v>
      </c>
      <c r="E788" s="147">
        <v>0</v>
      </c>
      <c r="F788" s="147">
        <v>0</v>
      </c>
      <c r="G788" s="147">
        <v>0</v>
      </c>
      <c r="H788" s="147">
        <v>0</v>
      </c>
      <c r="I788" s="147">
        <v>62.120849999999997</v>
      </c>
      <c r="J788" s="147">
        <v>78.702678664919745</v>
      </c>
      <c r="K788" s="147">
        <v>111.07920115151565</v>
      </c>
      <c r="L788" s="147">
        <v>130.17992288656683</v>
      </c>
      <c r="M788" s="147">
        <v>143.59798138942512</v>
      </c>
      <c r="N788" s="147">
        <v>143.21835717613882</v>
      </c>
      <c r="O788" s="147">
        <v>142.97195987561489</v>
      </c>
      <c r="P788" s="147">
        <v>142.85662937530827</v>
      </c>
      <c r="Q788" s="147">
        <v>142.87034448776802</v>
      </c>
      <c r="R788" s="148">
        <v>143.01121917450411</v>
      </c>
      <c r="S788" s="147">
        <v>143.27749893630099</v>
      </c>
      <c r="T788" s="147">
        <v>143.6675573645025</v>
      </c>
      <c r="U788" s="147">
        <v>144.17989284800385</v>
      </c>
      <c r="V788" s="147">
        <v>144.81312543089425</v>
      </c>
      <c r="W788" s="147">
        <v>145.56599381589228</v>
      </c>
      <c r="X788" s="147">
        <v>146.4373525089066</v>
      </c>
      <c r="Y788" s="147">
        <v>147.42616910024179</v>
      </c>
      <c r="Z788" s="147">
        <v>148.53152167814599</v>
      </c>
      <c r="AA788" s="147">
        <v>149.7525963705705</v>
      </c>
      <c r="AB788" s="147">
        <v>151.08868501117698</v>
      </c>
      <c r="AC788" s="147">
        <v>152.53918292579019</v>
      </c>
      <c r="AD788" s="147">
        <v>154.04637026327885</v>
      </c>
      <c r="AE788" s="147">
        <v>155.59542866849822</v>
      </c>
      <c r="AF788" s="147">
        <v>157.17187631115763</v>
      </c>
      <c r="AG788" s="147">
        <v>158.76160849405494</v>
      </c>
      <c r="AH788" s="147">
        <v>160.211423442777</v>
      </c>
      <c r="AI788" s="147">
        <v>161.66627089046415</v>
      </c>
      <c r="AJ788" s="147">
        <v>163.12754428592882</v>
      </c>
      <c r="AK788" s="147">
        <v>164.59651783710379</v>
      </c>
      <c r="AL788" s="147">
        <v>166.07435100581446</v>
      </c>
      <c r="AM788" s="147">
        <v>167.56209273438887</v>
      </c>
      <c r="AN788" s="147">
        <v>169.06068541452666</v>
      </c>
      <c r="AO788" s="147">
        <v>170.5709686083529</v>
      </c>
      <c r="AP788" s="146">
        <v>172.09368253110861</v>
      </c>
    </row>
    <row r="789" spans="2:42" x14ac:dyDescent="0.35">
      <c r="B789" s="128"/>
      <c r="C789" s="128" t="s">
        <v>2276</v>
      </c>
      <c r="D789" s="146">
        <v>0</v>
      </c>
      <c r="E789" s="147">
        <v>0</v>
      </c>
      <c r="F789" s="147">
        <v>0</v>
      </c>
      <c r="G789" s="147">
        <v>0</v>
      </c>
      <c r="H789" s="147">
        <v>0</v>
      </c>
      <c r="I789" s="147">
        <v>438.47199000000001</v>
      </c>
      <c r="J789" s="147">
        <v>621.83057875674501</v>
      </c>
      <c r="K789" s="147">
        <v>729.9137281125503</v>
      </c>
      <c r="L789" s="147">
        <v>834.09284789018977</v>
      </c>
      <c r="M789" s="147">
        <v>826.55550857938942</v>
      </c>
      <c r="N789" s="147">
        <v>819.80398025244347</v>
      </c>
      <c r="O789" s="147">
        <v>813.82058323444016</v>
      </c>
      <c r="P789" s="147">
        <v>808.58852365881614</v>
      </c>
      <c r="Q789" s="147">
        <v>804.09186622355378</v>
      </c>
      <c r="R789" s="148">
        <v>800.31550805536187</v>
      </c>
      <c r="S789" s="147">
        <v>797.2451536437128</v>
      </c>
      <c r="T789" s="147">
        <v>794.86729080805219</v>
      </c>
      <c r="U789" s="147">
        <v>793.16916766289592</v>
      </c>
      <c r="V789" s="147">
        <v>792.13877054687578</v>
      </c>
      <c r="W789" s="147">
        <v>791.76480288308301</v>
      </c>
      <c r="X789" s="147">
        <v>792.03666493932076</v>
      </c>
      <c r="Y789" s="147">
        <v>792.94443445807656</v>
      </c>
      <c r="Z789" s="147">
        <v>794.47884812718883</v>
      </c>
      <c r="AA789" s="147">
        <v>796.63128386330573</v>
      </c>
      <c r="AB789" s="147">
        <v>799.39374388131796</v>
      </c>
      <c r="AC789" s="147">
        <v>802.75883852398499</v>
      </c>
      <c r="AD789" s="147">
        <v>806.31591504672679</v>
      </c>
      <c r="AE789" s="147">
        <v>809.97774919383471</v>
      </c>
      <c r="AF789" s="147">
        <v>813.66031118564376</v>
      </c>
      <c r="AG789" s="147">
        <v>817.28399677419827</v>
      </c>
      <c r="AH789" s="147">
        <v>821.61399603214352</v>
      </c>
      <c r="AI789" s="147">
        <v>825.89933893887849</v>
      </c>
      <c r="AJ789" s="147">
        <v>830.14894613858314</v>
      </c>
      <c r="AK789" s="147">
        <v>834.37097657932918</v>
      </c>
      <c r="AL789" s="147">
        <v>838.57285856421879</v>
      </c>
      <c r="AM789" s="147">
        <v>842.76131907825095</v>
      </c>
      <c r="AN789" s="147">
        <v>846.94241146108004</v>
      </c>
      <c r="AO789" s="147">
        <v>851.12154149260505</v>
      </c>
      <c r="AP789" s="146">
        <v>855.30349195522956</v>
      </c>
    </row>
    <row r="790" spans="2:42" x14ac:dyDescent="0.35">
      <c r="B790" s="128"/>
      <c r="C790" s="128" t="s">
        <v>2277</v>
      </c>
      <c r="D790" s="146">
        <v>0</v>
      </c>
      <c r="E790" s="147">
        <v>0</v>
      </c>
      <c r="F790" s="147">
        <v>0</v>
      </c>
      <c r="G790" s="147">
        <v>0</v>
      </c>
      <c r="H790" s="147">
        <v>0</v>
      </c>
      <c r="I790" s="147">
        <v>202.95594</v>
      </c>
      <c r="J790" s="147">
        <v>273.4678592425571</v>
      </c>
      <c r="K790" s="147">
        <v>343.1697350036286</v>
      </c>
      <c r="L790" s="147">
        <v>480.38565119768458</v>
      </c>
      <c r="M790" s="147">
        <v>558.8022518011735</v>
      </c>
      <c r="N790" s="147">
        <v>606.25713827038487</v>
      </c>
      <c r="O790" s="147">
        <v>601.3174869093998</v>
      </c>
      <c r="P790" s="147">
        <v>596.94104993455164</v>
      </c>
      <c r="Q790" s="147">
        <v>593.11552211983053</v>
      </c>
      <c r="R790" s="148">
        <v>589.82922763439251</v>
      </c>
      <c r="S790" s="147">
        <v>587.07110088768604</v>
      </c>
      <c r="T790" s="147">
        <v>584.83066815879783</v>
      </c>
      <c r="U790" s="147">
        <v>583.09802998312796</v>
      </c>
      <c r="V790" s="147">
        <v>581.86384427053486</v>
      </c>
      <c r="W790" s="147">
        <v>581.11931013007074</v>
      </c>
      <c r="X790" s="147">
        <v>580.85615237738125</v>
      </c>
      <c r="Y790" s="147">
        <v>581.06660670176007</v>
      </c>
      <c r="Z790" s="147">
        <v>581.74340547073052</v>
      </c>
      <c r="AA790" s="147">
        <v>582.87976415088599</v>
      </c>
      <c r="AB790" s="147">
        <v>584.46936832453127</v>
      </c>
      <c r="AC790" s="147">
        <v>586.50636128247424</v>
      </c>
      <c r="AD790" s="147">
        <v>588.79839907143935</v>
      </c>
      <c r="AE790" s="147">
        <v>591.2783641962418</v>
      </c>
      <c r="AF790" s="147">
        <v>593.88109355199606</v>
      </c>
      <c r="AG790" s="147">
        <v>596.54357468254136</v>
      </c>
      <c r="AH790" s="147">
        <v>599.7567149015274</v>
      </c>
      <c r="AI790" s="147">
        <v>602.9302613500206</v>
      </c>
      <c r="AJ790" s="147">
        <v>606.07132368478597</v>
      </c>
      <c r="AK790" s="147">
        <v>609.1864294033719</v>
      </c>
      <c r="AL790" s="147">
        <v>612.28154790592362</v>
      </c>
      <c r="AM790" s="147">
        <v>615.36211323958821</v>
      </c>
      <c r="AN790" s="147">
        <v>618.43304557939041</v>
      </c>
      <c r="AO790" s="147">
        <v>621.49877149699341</v>
      </c>
      <c r="AP790" s="146">
        <v>624.56324306638589</v>
      </c>
    </row>
    <row r="791" spans="2:42" x14ac:dyDescent="0.35">
      <c r="B791" s="128"/>
      <c r="C791" s="128" t="s">
        <v>2278</v>
      </c>
      <c r="D791" s="146">
        <v>0</v>
      </c>
      <c r="E791" s="147">
        <v>0</v>
      </c>
      <c r="F791" s="147">
        <v>0</v>
      </c>
      <c r="G791" s="147">
        <v>0</v>
      </c>
      <c r="H791" s="147">
        <v>0</v>
      </c>
      <c r="I791" s="147">
        <v>185.28933499999999</v>
      </c>
      <c r="J791" s="147">
        <v>220.57628941496026</v>
      </c>
      <c r="K791" s="147">
        <v>255.16146490474034</v>
      </c>
      <c r="L791" s="147">
        <v>267.59550239332924</v>
      </c>
      <c r="M791" s="147">
        <v>265.60620360641622</v>
      </c>
      <c r="N791" s="147">
        <v>263.86615538171128</v>
      </c>
      <c r="O791" s="147">
        <v>262.37009267775665</v>
      </c>
      <c r="P791" s="147">
        <v>261.1130264453169</v>
      </c>
      <c r="Q791" s="147">
        <v>260.09023533218476</v>
      </c>
      <c r="R791" s="148">
        <v>259.297257730311</v>
      </c>
      <c r="S791" s="147">
        <v>258.72988415357349</v>
      </c>
      <c r="T791" s="147">
        <v>258.38414993494865</v>
      </c>
      <c r="U791" s="147">
        <v>258.25632823227573</v>
      </c>
      <c r="V791" s="147">
        <v>258.34292333222032</v>
      </c>
      <c r="W791" s="147">
        <v>258.64066424244191</v>
      </c>
      <c r="X791" s="147">
        <v>259.14649856235661</v>
      </c>
      <c r="Y791" s="147">
        <v>259.85758662325696</v>
      </c>
      <c r="Z791" s="147">
        <v>260.77129588890944</v>
      </c>
      <c r="AA791" s="147">
        <v>261.88519560809726</v>
      </c>
      <c r="AB791" s="147">
        <v>263.19705171090772</v>
      </c>
      <c r="AC791" s="147">
        <v>264.70482194088652</v>
      </c>
      <c r="AD791" s="147">
        <v>266.2603701615451</v>
      </c>
      <c r="AE791" s="147">
        <v>267.83636013964463</v>
      </c>
      <c r="AF791" s="147">
        <v>269.40645770243015</v>
      </c>
      <c r="AG791" s="147">
        <v>270.96222783143799</v>
      </c>
      <c r="AH791" s="147">
        <v>273.13366975140565</v>
      </c>
      <c r="AI791" s="147">
        <v>275.29534193915316</v>
      </c>
      <c r="AJ791" s="147">
        <v>277.45041437726593</v>
      </c>
      <c r="AK791" s="147">
        <v>279.60181405736103</v>
      </c>
      <c r="AL791" s="147">
        <v>281.75223486204817</v>
      </c>
      <c r="AM791" s="147">
        <v>283.9041469018178</v>
      </c>
      <c r="AN791" s="147">
        <v>286.05980532885275</v>
      </c>
      <c r="AO791" s="147">
        <v>288.22125864874494</v>
      </c>
      <c r="AP791" s="146">
        <v>290.39035655013038</v>
      </c>
    </row>
    <row r="792" spans="2:42" x14ac:dyDescent="0.35">
      <c r="B792" s="128"/>
      <c r="C792" s="128" t="s">
        <v>2279</v>
      </c>
      <c r="D792" s="146">
        <v>0</v>
      </c>
      <c r="E792" s="147">
        <v>0</v>
      </c>
      <c r="F792" s="147">
        <v>0</v>
      </c>
      <c r="G792" s="147">
        <v>0</v>
      </c>
      <c r="H792" s="147">
        <v>0</v>
      </c>
      <c r="I792" s="147">
        <v>2.4494249999999997</v>
      </c>
      <c r="J792" s="147">
        <v>25.287749744933318</v>
      </c>
      <c r="K792" s="147">
        <v>48.290528990757274</v>
      </c>
      <c r="L792" s="147">
        <v>85.596419307938518</v>
      </c>
      <c r="M792" s="147">
        <v>113.14708202070111</v>
      </c>
      <c r="N792" s="147">
        <v>163.88378012546423</v>
      </c>
      <c r="O792" s="147">
        <v>195.36504013064416</v>
      </c>
      <c r="P792" s="147">
        <v>226.33208378573011</v>
      </c>
      <c r="Q792" s="147">
        <v>237.44027444973767</v>
      </c>
      <c r="R792" s="148">
        <v>236.08474799544211</v>
      </c>
      <c r="S792" s="147">
        <v>234.94573661779745</v>
      </c>
      <c r="T792" s="147">
        <v>234.01897404080782</v>
      </c>
      <c r="U792" s="147">
        <v>233.30042922061659</v>
      </c>
      <c r="V792" s="147">
        <v>232.78629945071489</v>
      </c>
      <c r="W792" s="147">
        <v>232.47300375629209</v>
      </c>
      <c r="X792" s="147">
        <v>232.3571765679483</v>
      </c>
      <c r="Y792" s="147">
        <v>232.43566166536351</v>
      </c>
      <c r="Z792" s="147">
        <v>232.70550638187865</v>
      </c>
      <c r="AA792" s="147">
        <v>233.16395606129544</v>
      </c>
      <c r="AB792" s="147">
        <v>233.80844875853464</v>
      </c>
      <c r="AC792" s="147">
        <v>234.63661017612034</v>
      </c>
      <c r="AD792" s="147">
        <v>235.64354156955679</v>
      </c>
      <c r="AE792" s="147">
        <v>236.80202790098295</v>
      </c>
      <c r="AF792" s="147">
        <v>238.08522205227248</v>
      </c>
      <c r="AG792" s="147">
        <v>239.46675864784748</v>
      </c>
      <c r="AH792" s="147">
        <v>241.68832091197527</v>
      </c>
      <c r="AI792" s="147">
        <v>243.95704237943454</v>
      </c>
      <c r="AJ792" s="147">
        <v>246.24929711360565</v>
      </c>
      <c r="AK792" s="147">
        <v>248.54225833599858</v>
      </c>
      <c r="AL792" s="147">
        <v>250.82913988212312</v>
      </c>
      <c r="AM792" s="147">
        <v>253.11309931983322</v>
      </c>
      <c r="AN792" s="147">
        <v>255.39707274019517</v>
      </c>
      <c r="AO792" s="147">
        <v>257.68378395466937</v>
      </c>
      <c r="AP792" s="146">
        <v>259.97575319389773</v>
      </c>
    </row>
    <row r="793" spans="2:42" x14ac:dyDescent="0.35">
      <c r="B793" s="128"/>
      <c r="C793" s="128" t="s">
        <v>2280</v>
      </c>
      <c r="D793" s="146">
        <v>0</v>
      </c>
      <c r="E793" s="147">
        <v>0</v>
      </c>
      <c r="F793" s="147">
        <v>0</v>
      </c>
      <c r="G793" s="147">
        <v>0</v>
      </c>
      <c r="H793" s="147">
        <v>0</v>
      </c>
      <c r="I793" s="147">
        <v>55.134474999999995</v>
      </c>
      <c r="J793" s="147">
        <v>106.6774686424494</v>
      </c>
      <c r="K793" s="147">
        <v>190.32916457261123</v>
      </c>
      <c r="L793" s="147">
        <v>252.79692763520933</v>
      </c>
      <c r="M793" s="147">
        <v>367.65065069591486</v>
      </c>
      <c r="N793" s="147">
        <v>439.91200661012351</v>
      </c>
      <c r="O793" s="147">
        <v>511.44873060100542</v>
      </c>
      <c r="P793" s="147">
        <v>539.95486306753821</v>
      </c>
      <c r="Q793" s="147">
        <v>538.48350272786445</v>
      </c>
      <c r="R793" s="148">
        <v>537.50453111134493</v>
      </c>
      <c r="S793" s="147">
        <v>537.00978868593154</v>
      </c>
      <c r="T793" s="147">
        <v>536.99163045720695</v>
      </c>
      <c r="U793" s="147">
        <v>537.4429118386804</v>
      </c>
      <c r="V793" s="147">
        <v>538.35697514050673</v>
      </c>
      <c r="W793" s="147">
        <v>539.72763665620187</v>
      </c>
      <c r="X793" s="147">
        <v>541.54917432771833</v>
      </c>
      <c r="Y793" s="147">
        <v>543.81631597001547</v>
      </c>
      <c r="Z793" s="147">
        <v>546.52422803699369</v>
      </c>
      <c r="AA793" s="147">
        <v>549.66850491138132</v>
      </c>
      <c r="AB793" s="147">
        <v>553.24515870184393</v>
      </c>
      <c r="AC793" s="147">
        <v>557.25060953125978</v>
      </c>
      <c r="AD793" s="147">
        <v>561.62073819679063</v>
      </c>
      <c r="AE793" s="147">
        <v>566.29669910237635</v>
      </c>
      <c r="AF793" s="147">
        <v>571.22039310521916</v>
      </c>
      <c r="AG793" s="147">
        <v>576.33469822994766</v>
      </c>
      <c r="AH793" s="147">
        <v>580.87090050377481</v>
      </c>
      <c r="AI793" s="147">
        <v>585.48609462504203</v>
      </c>
      <c r="AJ793" s="147">
        <v>590.12650446907139</v>
      </c>
      <c r="AK793" s="147">
        <v>594.77319678274023</v>
      </c>
      <c r="AL793" s="147">
        <v>599.43121102677878</v>
      </c>
      <c r="AM793" s="147">
        <v>604.10512968641171</v>
      </c>
      <c r="AN793" s="147">
        <v>608.79909556467123</v>
      </c>
      <c r="AO793" s="147">
        <v>613.5168280494704</v>
      </c>
      <c r="AP793" s="146">
        <v>618.26163839463504</v>
      </c>
    </row>
    <row r="794" spans="2:42" x14ac:dyDescent="0.35">
      <c r="B794" s="128"/>
      <c r="C794" s="128" t="s">
        <v>2281</v>
      </c>
      <c r="D794" s="146">
        <v>0</v>
      </c>
      <c r="E794" s="147">
        <v>0</v>
      </c>
      <c r="F794" s="147">
        <v>0</v>
      </c>
      <c r="G794" s="147">
        <v>0</v>
      </c>
      <c r="H794" s="147">
        <v>0</v>
      </c>
      <c r="I794" s="147">
        <v>0</v>
      </c>
      <c r="J794" s="147">
        <v>48.648090808443904</v>
      </c>
      <c r="K794" s="147">
        <v>97.941376870230982</v>
      </c>
      <c r="L794" s="147">
        <v>177.13240037834487</v>
      </c>
      <c r="M794" s="147">
        <v>236.88397372168333</v>
      </c>
      <c r="N794" s="147">
        <v>345.92495128250113</v>
      </c>
      <c r="O794" s="147">
        <v>415.0439898326012</v>
      </c>
      <c r="P794" s="147">
        <v>483.46502945079936</v>
      </c>
      <c r="Q794" s="147">
        <v>516.53258016066798</v>
      </c>
      <c r="R794" s="148">
        <v>514.99265207306166</v>
      </c>
      <c r="S794" s="147">
        <v>513.92402555671094</v>
      </c>
      <c r="T794" s="147">
        <v>513.31876417668502</v>
      </c>
      <c r="U794" s="147">
        <v>513.16942563552857</v>
      </c>
      <c r="V794" s="147">
        <v>513.46904812158016</v>
      </c>
      <c r="W794" s="147">
        <v>514.21113725239832</v>
      </c>
      <c r="X794" s="147">
        <v>515.38965359359304</v>
      </c>
      <c r="Y794" s="147">
        <v>516.99900073412687</v>
      </c>
      <c r="Z794" s="147">
        <v>519.03401389988494</v>
      </c>
      <c r="AA794" s="147">
        <v>521.48994908802979</v>
      </c>
      <c r="AB794" s="147">
        <v>524.36247270534113</v>
      </c>
      <c r="AC794" s="147">
        <v>527.64765169440375</v>
      </c>
      <c r="AD794" s="147">
        <v>531.34194413214925</v>
      </c>
      <c r="AE794" s="147">
        <v>535.3884213433987</v>
      </c>
      <c r="AF794" s="147">
        <v>539.73062176613848</v>
      </c>
      <c r="AG794" s="147">
        <v>544.31279692523447</v>
      </c>
      <c r="AH794" s="147">
        <v>549.26486269358259</v>
      </c>
      <c r="AI794" s="147">
        <v>554.34888432876676</v>
      </c>
      <c r="AJ794" s="147">
        <v>559.51266731933868</v>
      </c>
      <c r="AK794" s="147">
        <v>564.70545925378019</v>
      </c>
      <c r="AL794" s="147">
        <v>569.90524661546908</v>
      </c>
      <c r="AM794" s="147">
        <v>575.11769471183607</v>
      </c>
      <c r="AN794" s="147">
        <v>580.34802137487793</v>
      </c>
      <c r="AO794" s="147">
        <v>585.60101444776899</v>
      </c>
      <c r="AP794" s="146">
        <v>590.88104826611971</v>
      </c>
    </row>
    <row r="795" spans="2:42" x14ac:dyDescent="0.35">
      <c r="B795" s="128"/>
      <c r="C795" s="128" t="s">
        <v>2282</v>
      </c>
      <c r="D795" s="146">
        <v>0</v>
      </c>
      <c r="E795" s="147">
        <v>0</v>
      </c>
      <c r="F795" s="147">
        <v>0</v>
      </c>
      <c r="G795" s="147">
        <v>0</v>
      </c>
      <c r="H795" s="147">
        <v>0</v>
      </c>
      <c r="I795" s="147">
        <v>68.672061786718444</v>
      </c>
      <c r="J795" s="147">
        <v>67.792615629165596</v>
      </c>
      <c r="K795" s="147">
        <v>66.980906372670418</v>
      </c>
      <c r="L795" s="147">
        <v>66.235224388914574</v>
      </c>
      <c r="M795" s="147">
        <v>65.553939172095085</v>
      </c>
      <c r="N795" s="147">
        <v>64.935496802383696</v>
      </c>
      <c r="O795" s="147">
        <v>64.378417509899279</v>
      </c>
      <c r="P795" s="147">
        <v>63.881293335683274</v>
      </c>
      <c r="Q795" s="147">
        <v>63.442785886300065</v>
      </c>
      <c r="R795" s="148">
        <v>63.061624178811016</v>
      </c>
      <c r="S795" s="147">
        <v>62.736602572994151</v>
      </c>
      <c r="T795" s="147">
        <v>62.466578787799477</v>
      </c>
      <c r="U795" s="147">
        <v>62.250471999143599</v>
      </c>
      <c r="V795" s="147">
        <v>62.087261016257933</v>
      </c>
      <c r="W795" s="147">
        <v>61.975982533910454</v>
      </c>
      <c r="X795" s="147">
        <v>61.915729457922914</v>
      </c>
      <c r="Y795" s="147">
        <v>61.905649301504511</v>
      </c>
      <c r="Z795" s="147">
        <v>61.944942650017609</v>
      </c>
      <c r="AA795" s="147">
        <v>62.032861691883227</v>
      </c>
      <c r="AB795" s="147">
        <v>62.168708813421908</v>
      </c>
      <c r="AC795" s="147">
        <v>62.351835255511247</v>
      </c>
      <c r="AD795" s="147">
        <v>62.527425044402399</v>
      </c>
      <c r="AE795" s="147">
        <v>62.696430858605154</v>
      </c>
      <c r="AF795" s="147">
        <v>62.859731661618888</v>
      </c>
      <c r="AG795" s="147">
        <v>63.018135909482538</v>
      </c>
      <c r="AH795" s="147">
        <v>63.173391567114074</v>
      </c>
      <c r="AI795" s="147">
        <v>63.325157379719151</v>
      </c>
      <c r="AJ795" s="147">
        <v>63.474048843229021</v>
      </c>
      <c r="AK795" s="147">
        <v>63.620622134725757</v>
      </c>
      <c r="AL795" s="147">
        <v>63.765376544772934</v>
      </c>
      <c r="AM795" s="147">
        <v>63.908756773211934</v>
      </c>
      <c r="AN795" s="147">
        <v>64.051155094024665</v>
      </c>
      <c r="AO795" s="147">
        <v>64.192913394604844</v>
      </c>
      <c r="AP795" s="146">
        <v>64.334325094532815</v>
      </c>
    </row>
    <row r="796" spans="2:42" x14ac:dyDescent="0.35">
      <c r="B796" s="128"/>
      <c r="C796" s="128" t="s">
        <v>2283</v>
      </c>
      <c r="D796" s="146">
        <v>0</v>
      </c>
      <c r="E796" s="147">
        <v>0</v>
      </c>
      <c r="F796" s="147">
        <v>0</v>
      </c>
      <c r="G796" s="147">
        <v>0</v>
      </c>
      <c r="H796" s="147">
        <v>0</v>
      </c>
      <c r="I796" s="147">
        <v>180.80931000000001</v>
      </c>
      <c r="J796" s="147">
        <v>259.04264010835158</v>
      </c>
      <c r="K796" s="147">
        <v>306.33596484275569</v>
      </c>
      <c r="L796" s="147">
        <v>352.65475782907464</v>
      </c>
      <c r="M796" s="147">
        <v>359.36212712690258</v>
      </c>
      <c r="N796" s="147">
        <v>356.76528049305438</v>
      </c>
      <c r="O796" s="147">
        <v>354.50073959481495</v>
      </c>
      <c r="P796" s="147">
        <v>352.56151861735913</v>
      </c>
      <c r="Q796" s="147">
        <v>350.94099912774647</v>
      </c>
      <c r="R796" s="148">
        <v>349.63291905033338</v>
      </c>
      <c r="S796" s="147">
        <v>348.63136209759961</v>
      </c>
      <c r="T796" s="147">
        <v>347.9307476408527</v>
      </c>
      <c r="U796" s="147">
        <v>347.52582100586892</v>
      </c>
      <c r="V796" s="147">
        <v>347.41164417910079</v>
      </c>
      <c r="W796" s="147">
        <v>347.58358691062915</v>
      </c>
      <c r="X796" s="147">
        <v>348.03731820057385</v>
      </c>
      <c r="Y796" s="147">
        <v>348.76879815618588</v>
      </c>
      <c r="Z796" s="147">
        <v>349.77427020733899</v>
      </c>
      <c r="AA796" s="147">
        <v>351.05025366861827</v>
      </c>
      <c r="AB796" s="147">
        <v>352.59353663665865</v>
      </c>
      <c r="AC796" s="147">
        <v>354.40116921183488</v>
      </c>
      <c r="AD796" s="147">
        <v>356.30392214303851</v>
      </c>
      <c r="AE796" s="147">
        <v>358.26387601533997</v>
      </c>
      <c r="AF796" s="147">
        <v>360.24439118897862</v>
      </c>
      <c r="AG796" s="147">
        <v>362.21019241353298</v>
      </c>
      <c r="AH796" s="147">
        <v>364.31361686491692</v>
      </c>
      <c r="AI796" s="147">
        <v>366.40209999212436</v>
      </c>
      <c r="AJ796" s="147">
        <v>368.47938135825308</v>
      </c>
      <c r="AK796" s="147">
        <v>370.54887617081528</v>
      </c>
      <c r="AL796" s="147">
        <v>372.61368832642597</v>
      </c>
      <c r="AM796" s="147">
        <v>374.67662272242632</v>
      </c>
      <c r="AN796" s="147">
        <v>376.74019686508075</v>
      </c>
      <c r="AO796" s="147">
        <v>378.8066518026169</v>
      </c>
      <c r="AP796" s="146">
        <v>380.87796241006077</v>
      </c>
    </row>
    <row r="797" spans="2:42" x14ac:dyDescent="0.35">
      <c r="B797" s="128"/>
      <c r="C797" s="128" t="s">
        <v>2284</v>
      </c>
      <c r="D797" s="146">
        <v>0</v>
      </c>
      <c r="E797" s="147">
        <v>0</v>
      </c>
      <c r="F797" s="147">
        <v>0</v>
      </c>
      <c r="G797" s="147">
        <v>0</v>
      </c>
      <c r="H797" s="147">
        <v>0</v>
      </c>
      <c r="I797" s="147">
        <v>171.70526999999998</v>
      </c>
      <c r="J797" s="147">
        <v>241.97654830553515</v>
      </c>
      <c r="K797" s="147">
        <v>282.60880786745048</v>
      </c>
      <c r="L797" s="147">
        <v>317.05667847673243</v>
      </c>
      <c r="M797" s="147">
        <v>313.59133890873136</v>
      </c>
      <c r="N797" s="147">
        <v>310.42986276943179</v>
      </c>
      <c r="O797" s="147">
        <v>307.56495976877528</v>
      </c>
      <c r="P797" s="147">
        <v>304.98968887081514</v>
      </c>
      <c r="Q797" s="147">
        <v>302.69744729942926</v>
      </c>
      <c r="R797" s="148">
        <v>300.68195998467428</v>
      </c>
      <c r="S797" s="147">
        <v>298.93726943449144</v>
      </c>
      <c r="T797" s="147">
        <v>297.45772601705255</v>
      </c>
      <c r="U797" s="147">
        <v>296.23797863959015</v>
      </c>
      <c r="V797" s="147">
        <v>295.27296581009273</v>
      </c>
      <c r="W797" s="147">
        <v>294.55790706876326</v>
      </c>
      <c r="X797" s="147">
        <v>294.08829477663801</v>
      </c>
      <c r="Y797" s="147">
        <v>293.85988624924425</v>
      </c>
      <c r="Z797" s="147">
        <v>293.86869622363685</v>
      </c>
      <c r="AA797" s="147">
        <v>294.11098964760509</v>
      </c>
      <c r="AB797" s="147">
        <v>294.58327478026808</v>
      </c>
      <c r="AC797" s="147">
        <v>295.28229659369703</v>
      </c>
      <c r="AD797" s="147">
        <v>296.04688087481037</v>
      </c>
      <c r="AE797" s="147">
        <v>296.84371509869493</v>
      </c>
      <c r="AF797" s="147">
        <v>297.64084462264452</v>
      </c>
      <c r="AG797" s="147">
        <v>298.41170200427393</v>
      </c>
      <c r="AH797" s="147">
        <v>299.16481976840601</v>
      </c>
      <c r="AI797" s="147">
        <v>299.89882335241293</v>
      </c>
      <c r="AJ797" s="147">
        <v>300.61685948896337</v>
      </c>
      <c r="AK797" s="147">
        <v>301.32178397081111</v>
      </c>
      <c r="AL797" s="147">
        <v>302.01617371189258</v>
      </c>
      <c r="AM797" s="147">
        <v>302.70233813910249</v>
      </c>
      <c r="AN797" s="147">
        <v>303.38232994230725</v>
      </c>
      <c r="AO797" s="147">
        <v>304.05795520888495</v>
      </c>
      <c r="AP797" s="146">
        <v>304.73078296787315</v>
      </c>
    </row>
    <row r="798" spans="2:42" x14ac:dyDescent="0.35">
      <c r="B798" s="128"/>
      <c r="C798" s="128" t="s">
        <v>2285</v>
      </c>
      <c r="D798" s="146">
        <v>0</v>
      </c>
      <c r="E798" s="147">
        <v>0</v>
      </c>
      <c r="F798" s="147">
        <v>0</v>
      </c>
      <c r="G798" s="147">
        <v>0</v>
      </c>
      <c r="H798" s="147">
        <v>0</v>
      </c>
      <c r="I798" s="147">
        <v>350.47055999999998</v>
      </c>
      <c r="J798" s="147">
        <v>488.23304239473543</v>
      </c>
      <c r="K798" s="147">
        <v>565.69278314587291</v>
      </c>
      <c r="L798" s="147">
        <v>604.73380101292037</v>
      </c>
      <c r="M798" s="147">
        <v>598.8709903315098</v>
      </c>
      <c r="N798" s="147">
        <v>593.5802822583596</v>
      </c>
      <c r="O798" s="147">
        <v>588.84848883688028</v>
      </c>
      <c r="P798" s="147">
        <v>584.66307166237345</v>
      </c>
      <c r="Q798" s="147">
        <v>581.01212172744647</v>
      </c>
      <c r="R798" s="148">
        <v>577.88434008255206</v>
      </c>
      <c r="S798" s="147">
        <v>575.26901928351219</v>
      </c>
      <c r="T798" s="147">
        <v>573.15602559895478</v>
      </c>
      <c r="U798" s="147">
        <v>571.5357819516172</v>
      </c>
      <c r="V798" s="147">
        <v>570.39925156846368</v>
      </c>
      <c r="W798" s="147">
        <v>569.73792231551295</v>
      </c>
      <c r="X798" s="147">
        <v>569.54379169420304</v>
      </c>
      <c r="Y798" s="147">
        <v>569.80935247699745</v>
      </c>
      <c r="Z798" s="147">
        <v>570.52757896080425</v>
      </c>
      <c r="AA798" s="147">
        <v>571.6919138175964</v>
      </c>
      <c r="AB798" s="147">
        <v>573.29625552242533</v>
      </c>
      <c r="AC798" s="147">
        <v>575.3349463397841</v>
      </c>
      <c r="AD798" s="147">
        <v>577.47995901844308</v>
      </c>
      <c r="AE798" s="147">
        <v>579.66868622380468</v>
      </c>
      <c r="AF798" s="147">
        <v>581.84103662634243</v>
      </c>
      <c r="AG798" s="147">
        <v>583.96818542538563</v>
      </c>
      <c r="AH798" s="147">
        <v>587.01907948310247</v>
      </c>
      <c r="AI798" s="147">
        <v>590.03153509678373</v>
      </c>
      <c r="AJ798" s="147">
        <v>593.01234341975328</v>
      </c>
      <c r="AK798" s="147">
        <v>595.96773237407911</v>
      </c>
      <c r="AL798" s="147">
        <v>598.90338986389247</v>
      </c>
      <c r="AM798" s="147">
        <v>601.82448571423538</v>
      </c>
      <c r="AN798" s="147">
        <v>604.73569238752066</v>
      </c>
      <c r="AO798" s="147">
        <v>607.64120452731584</v>
      </c>
      <c r="AP798" s="146">
        <v>610.54475737685698</v>
      </c>
    </row>
    <row r="799" spans="2:42" x14ac:dyDescent="0.35">
      <c r="B799" s="128"/>
      <c r="C799" s="128" t="s">
        <v>2286</v>
      </c>
      <c r="D799" s="146">
        <v>0</v>
      </c>
      <c r="E799" s="147">
        <v>0</v>
      </c>
      <c r="F799" s="147">
        <v>0</v>
      </c>
      <c r="G799" s="147">
        <v>0</v>
      </c>
      <c r="H799" s="147">
        <v>0</v>
      </c>
      <c r="I799" s="147">
        <v>292.32549499999999</v>
      </c>
      <c r="J799" s="147">
        <v>344.55420144907663</v>
      </c>
      <c r="K799" s="147">
        <v>395.6666542805259</v>
      </c>
      <c r="L799" s="147">
        <v>397.58643306168483</v>
      </c>
      <c r="M799" s="147">
        <v>394.67446532112581</v>
      </c>
      <c r="N799" s="147">
        <v>392.13219343563776</v>
      </c>
      <c r="O799" s="147">
        <v>389.95183885477098</v>
      </c>
      <c r="P799" s="147">
        <v>388.12603192845035</v>
      </c>
      <c r="Q799" s="147">
        <v>386.64779963444494</v>
      </c>
      <c r="R799" s="148">
        <v>385.5105538127529</v>
      </c>
      <c r="S799" s="147">
        <v>384.7080798896074</v>
      </c>
      <c r="T799" s="147">
        <v>384.23452607447217</v>
      </c>
      <c r="U799" s="147">
        <v>384.08439301402933</v>
      </c>
      <c r="V799" s="147">
        <v>384.25252388777596</v>
      </c>
      <c r="W799" s="147">
        <v>384.73409493043727</v>
      </c>
      <c r="X799" s="147">
        <v>385.52460636697526</v>
      </c>
      <c r="Y799" s="147">
        <v>386.61987374652097</v>
      </c>
      <c r="Z799" s="147">
        <v>388.01601966209114</v>
      </c>
      <c r="AA799" s="147">
        <v>389.70946584346041</v>
      </c>
      <c r="AB799" s="147">
        <v>391.69692561105347</v>
      </c>
      <c r="AC799" s="147">
        <v>393.97539667920165</v>
      </c>
      <c r="AD799" s="147">
        <v>396.31137101203865</v>
      </c>
      <c r="AE799" s="147">
        <v>398.66462342336678</v>
      </c>
      <c r="AF799" s="147">
        <v>400.99645914419438</v>
      </c>
      <c r="AG799" s="147">
        <v>403.30761418062616</v>
      </c>
      <c r="AH799" s="147">
        <v>406.53570093591804</v>
      </c>
      <c r="AI799" s="147">
        <v>409.74978845748092</v>
      </c>
      <c r="AJ799" s="147">
        <v>412.95454712266803</v>
      </c>
      <c r="AK799" s="147">
        <v>416.15428771371842</v>
      </c>
      <c r="AL799" s="147">
        <v>419.35297601440317</v>
      </c>
      <c r="AM799" s="147">
        <v>422.5542466000681</v>
      </c>
      <c r="AN799" s="147">
        <v>425.7614158536033</v>
      </c>
      <c r="AO799" s="147">
        <v>428.97749423836495</v>
      </c>
      <c r="AP799" s="146">
        <v>432.20519785763753</v>
      </c>
    </row>
    <row r="800" spans="2:42" x14ac:dyDescent="0.35">
      <c r="B800" s="128"/>
      <c r="C800" s="128" t="s">
        <v>2287</v>
      </c>
      <c r="D800" s="146">
        <v>0</v>
      </c>
      <c r="E800" s="147">
        <v>0</v>
      </c>
      <c r="F800" s="147">
        <v>0</v>
      </c>
      <c r="G800" s="147">
        <v>0</v>
      </c>
      <c r="H800" s="147">
        <v>0</v>
      </c>
      <c r="I800" s="147">
        <v>10.122750000000002</v>
      </c>
      <c r="J800" s="147">
        <v>37.985322426335827</v>
      </c>
      <c r="K800" s="147">
        <v>66.158713217587831</v>
      </c>
      <c r="L800" s="147">
        <v>113.39153578919142</v>
      </c>
      <c r="M800" s="147">
        <v>147.41857900579384</v>
      </c>
      <c r="N800" s="147">
        <v>211.53908735097576</v>
      </c>
      <c r="O800" s="147">
        <v>250.78344454653146</v>
      </c>
      <c r="P800" s="147">
        <v>289.58272314951176</v>
      </c>
      <c r="Q800" s="147">
        <v>293.84222151523869</v>
      </c>
      <c r="R800" s="148">
        <v>293.07067283192168</v>
      </c>
      <c r="S800" s="147">
        <v>292.56577496285695</v>
      </c>
      <c r="T800" s="147">
        <v>292.32311838340667</v>
      </c>
      <c r="U800" s="147">
        <v>292.33857194628587</v>
      </c>
      <c r="V800" s="147">
        <v>292.60827523954981</v>
      </c>
      <c r="W800" s="147">
        <v>293.12863127911174</v>
      </c>
      <c r="X800" s="147">
        <v>293.8962995247407</v>
      </c>
      <c r="Y800" s="147">
        <v>294.90818920891843</v>
      </c>
      <c r="Z800" s="147">
        <v>296.1614529683518</v>
      </c>
      <c r="AA800" s="147">
        <v>297.65348076833311</v>
      </c>
      <c r="AB800" s="147">
        <v>299.38189411053054</v>
      </c>
      <c r="AC800" s="147">
        <v>301.34454051516155</v>
      </c>
      <c r="AD800" s="147">
        <v>303.5282999662295</v>
      </c>
      <c r="AE800" s="147">
        <v>305.90082887176328</v>
      </c>
      <c r="AF800" s="147">
        <v>308.43010171180157</v>
      </c>
      <c r="AG800" s="147">
        <v>311.08454651203994</v>
      </c>
      <c r="AH800" s="147">
        <v>313.93874078045576</v>
      </c>
      <c r="AI800" s="147">
        <v>316.85706606014594</v>
      </c>
      <c r="AJ800" s="147">
        <v>319.81008446780248</v>
      </c>
      <c r="AK800" s="147">
        <v>322.76920395614928</v>
      </c>
      <c r="AL800" s="147">
        <v>325.73355927586653</v>
      </c>
      <c r="AM800" s="147">
        <v>328.70627715300469</v>
      </c>
      <c r="AN800" s="147">
        <v>331.69023335375414</v>
      </c>
      <c r="AO800" s="147">
        <v>334.68806241923863</v>
      </c>
      <c r="AP800" s="146">
        <v>337.70216683657475</v>
      </c>
    </row>
    <row r="801" spans="2:42" x14ac:dyDescent="0.35">
      <c r="B801" s="128"/>
      <c r="C801" s="128" t="s">
        <v>2288</v>
      </c>
      <c r="D801" s="146">
        <v>0</v>
      </c>
      <c r="E801" s="147">
        <v>0</v>
      </c>
      <c r="F801" s="147">
        <v>0</v>
      </c>
      <c r="G801" s="147">
        <v>0</v>
      </c>
      <c r="H801" s="147">
        <v>0</v>
      </c>
      <c r="I801" s="147">
        <v>27.677099999999999</v>
      </c>
      <c r="J801" s="147">
        <v>74.200934363041299</v>
      </c>
      <c r="K801" s="147">
        <v>144.98544592491021</v>
      </c>
      <c r="L801" s="147">
        <v>200.74508812747806</v>
      </c>
      <c r="M801" s="147">
        <v>256.04506539374358</v>
      </c>
      <c r="N801" s="147">
        <v>362.41149255533747</v>
      </c>
      <c r="O801" s="147">
        <v>425.02637545203078</v>
      </c>
      <c r="P801" s="147">
        <v>480.05775838005223</v>
      </c>
      <c r="Q801" s="147">
        <v>476.52578056425483</v>
      </c>
      <c r="R801" s="148">
        <v>473.43706020417238</v>
      </c>
      <c r="S801" s="147">
        <v>470.78221353360567</v>
      </c>
      <c r="T801" s="147">
        <v>468.55234773657435</v>
      </c>
      <c r="U801" s="147">
        <v>466.73904617603</v>
      </c>
      <c r="V801" s="147">
        <v>465.3343542317354</v>
      </c>
      <c r="W801" s="147">
        <v>464.33076572651311</v>
      </c>
      <c r="X801" s="147">
        <v>463.72120992085604</v>
      </c>
      <c r="Y801" s="147">
        <v>463.49903905665781</v>
      </c>
      <c r="Z801" s="147">
        <v>463.65801643156078</v>
      </c>
      <c r="AA801" s="147">
        <v>464.19230498612626</v>
      </c>
      <c r="AB801" s="147">
        <v>465.09645638672163</v>
      </c>
      <c r="AC801" s="147">
        <v>466.36540058767673</v>
      </c>
      <c r="AD801" s="147">
        <v>467.96384537795626</v>
      </c>
      <c r="AE801" s="147">
        <v>469.83648559004206</v>
      </c>
      <c r="AF801" s="147">
        <v>471.92899944702219</v>
      </c>
      <c r="AG801" s="147">
        <v>474.18826684071149</v>
      </c>
      <c r="AH801" s="147">
        <v>477.95468809102721</v>
      </c>
      <c r="AI801" s="147">
        <v>481.78184871506312</v>
      </c>
      <c r="AJ801" s="147">
        <v>485.62258992107024</v>
      </c>
      <c r="AK801" s="147">
        <v>489.43649676956483</v>
      </c>
      <c r="AL801" s="147">
        <v>493.23000705470054</v>
      </c>
      <c r="AM801" s="147">
        <v>497.00909244582613</v>
      </c>
      <c r="AN801" s="147">
        <v>500.77927798150324</v>
      </c>
      <c r="AO801" s="147">
        <v>504.54566051561073</v>
      </c>
      <c r="AP801" s="146">
        <v>508.31292615830785</v>
      </c>
    </row>
    <row r="802" spans="2:42" x14ac:dyDescent="0.35">
      <c r="B802" s="128"/>
      <c r="C802" s="128" t="s">
        <v>2289</v>
      </c>
      <c r="D802" s="146">
        <v>0</v>
      </c>
      <c r="E802" s="147">
        <v>0</v>
      </c>
      <c r="F802" s="147">
        <v>0</v>
      </c>
      <c r="G802" s="147">
        <v>0</v>
      </c>
      <c r="H802" s="147">
        <v>0</v>
      </c>
      <c r="I802" s="147">
        <v>30.186420000000002</v>
      </c>
      <c r="J802" s="147">
        <v>39.897394872087197</v>
      </c>
      <c r="K802" s="147">
        <v>57.860993149457855</v>
      </c>
      <c r="L802" s="147">
        <v>69.113503098258676</v>
      </c>
      <c r="M802" s="147">
        <v>80.263989707852005</v>
      </c>
      <c r="N802" s="147">
        <v>83.96879578091864</v>
      </c>
      <c r="O802" s="147">
        <v>83.794051446853913</v>
      </c>
      <c r="P802" s="147">
        <v>83.69656421307144</v>
      </c>
      <c r="Q802" s="147">
        <v>83.675118557159166</v>
      </c>
      <c r="R802" s="148">
        <v>83.728578973871606</v>
      </c>
      <c r="S802" s="147">
        <v>83.855887822963311</v>
      </c>
      <c r="T802" s="147">
        <v>84.056063272551725</v>
      </c>
      <c r="U802" s="147">
        <v>84.328197334877601</v>
      </c>
      <c r="V802" s="147">
        <v>84.671453991454527</v>
      </c>
      <c r="W802" s="147">
        <v>85.085067404716398</v>
      </c>
      <c r="X802" s="147">
        <v>85.568340213386179</v>
      </c>
      <c r="Y802" s="147">
        <v>86.120641908899159</v>
      </c>
      <c r="Z802" s="147">
        <v>86.741407290319529</v>
      </c>
      <c r="AA802" s="147">
        <v>87.430134995292235</v>
      </c>
      <c r="AB802" s="147">
        <v>88.18638610467022</v>
      </c>
      <c r="AC802" s="147">
        <v>89.009782818553447</v>
      </c>
      <c r="AD802" s="147">
        <v>89.872203919988152</v>
      </c>
      <c r="AE802" s="147">
        <v>90.764862880822108</v>
      </c>
      <c r="AF802" s="147">
        <v>91.679148874611641</v>
      </c>
      <c r="AG802" s="147">
        <v>92.606653595539029</v>
      </c>
      <c r="AH802" s="147">
        <v>93.455289962200041</v>
      </c>
      <c r="AI802" s="147">
        <v>94.306480533296551</v>
      </c>
      <c r="AJ802" s="147">
        <v>95.161070665608861</v>
      </c>
      <c r="AK802" s="147">
        <v>96.019834737281613</v>
      </c>
      <c r="AL802" s="147">
        <v>96.883478845576988</v>
      </c>
      <c r="AM802" s="147">
        <v>97.752643345008778</v>
      </c>
      <c r="AN802" s="147">
        <v>98.627905232080735</v>
      </c>
      <c r="AO802" s="147">
        <v>99.509780382558077</v>
      </c>
      <c r="AP802" s="146">
        <v>100.39872564691858</v>
      </c>
    </row>
    <row r="803" spans="2:42" x14ac:dyDescent="0.35">
      <c r="B803" s="128"/>
      <c r="C803" s="128" t="s">
        <v>2290</v>
      </c>
      <c r="D803" s="146">
        <v>0</v>
      </c>
      <c r="E803" s="147">
        <v>0</v>
      </c>
      <c r="F803" s="147">
        <v>0</v>
      </c>
      <c r="G803" s="147">
        <v>0</v>
      </c>
      <c r="H803" s="147">
        <v>0</v>
      </c>
      <c r="I803" s="147">
        <v>25.510375</v>
      </c>
      <c r="J803" s="147">
        <v>42.995491637341765</v>
      </c>
      <c r="K803" s="147">
        <v>72.54829087229578</v>
      </c>
      <c r="L803" s="147">
        <v>93.369304830251707</v>
      </c>
      <c r="M803" s="147">
        <v>132.95751365054954</v>
      </c>
      <c r="N803" s="147">
        <v>156.62278442126492</v>
      </c>
      <c r="O803" s="147">
        <v>179.84340434504327</v>
      </c>
      <c r="P803" s="147">
        <v>179.39750226806436</v>
      </c>
      <c r="Q803" s="147">
        <v>178.3336611822842</v>
      </c>
      <c r="R803" s="148">
        <v>177.43298343246252</v>
      </c>
      <c r="S803" s="147">
        <v>176.6922119405134</v>
      </c>
      <c r="T803" s="147">
        <v>176.10826746174811</v>
      </c>
      <c r="U803" s="147">
        <v>175.67824334688686</v>
      </c>
      <c r="V803" s="147">
        <v>175.39940052303939</v>
      </c>
      <c r="W803" s="147">
        <v>175.2691626862362</v>
      </c>
      <c r="X803" s="147">
        <v>175.2851116983727</v>
      </c>
      <c r="Y803" s="147">
        <v>175.44498318170696</v>
      </c>
      <c r="Z803" s="147">
        <v>175.74666230431177</v>
      </c>
      <c r="AA803" s="147">
        <v>176.18817975014042</v>
      </c>
      <c r="AB803" s="147">
        <v>176.76770786760841</v>
      </c>
      <c r="AC803" s="147">
        <v>177.4835569908328</v>
      </c>
      <c r="AD803" s="147">
        <v>178.30597625026655</v>
      </c>
      <c r="AE803" s="147">
        <v>179.2146388577784</v>
      </c>
      <c r="AF803" s="147">
        <v>180.18963343031564</v>
      </c>
      <c r="AG803" s="147">
        <v>181.21153773010832</v>
      </c>
      <c r="AH803" s="147">
        <v>182.68115780596051</v>
      </c>
      <c r="AI803" s="147">
        <v>184.15965958018833</v>
      </c>
      <c r="AJ803" s="147">
        <v>185.62982369652266</v>
      </c>
      <c r="AK803" s="147">
        <v>187.0933808352728</v>
      </c>
      <c r="AL803" s="147">
        <v>188.55251762356883</v>
      </c>
      <c r="AM803" s="147">
        <v>190.00925450752467</v>
      </c>
      <c r="AN803" s="147">
        <v>191.46545254743657</v>
      </c>
      <c r="AO803" s="147">
        <v>192.92281983949837</v>
      </c>
      <c r="AP803" s="146">
        <v>194.3829175791372</v>
      </c>
    </row>
    <row r="804" spans="2:42" x14ac:dyDescent="0.35">
      <c r="B804" s="128"/>
      <c r="C804" s="128" t="s">
        <v>2291</v>
      </c>
      <c r="D804" s="146">
        <v>0</v>
      </c>
      <c r="E804" s="147">
        <v>0</v>
      </c>
      <c r="F804" s="147">
        <v>0</v>
      </c>
      <c r="G804" s="147">
        <v>0</v>
      </c>
      <c r="H804" s="147">
        <v>0</v>
      </c>
      <c r="I804" s="147">
        <v>62.289809999999996</v>
      </c>
      <c r="J804" s="147">
        <v>86.954917395347351</v>
      </c>
      <c r="K804" s="147">
        <v>111.65881620341595</v>
      </c>
      <c r="L804" s="147">
        <v>159.00994792918218</v>
      </c>
      <c r="M804" s="147">
        <v>187.55978319480954</v>
      </c>
      <c r="N804" s="147">
        <v>213.9121499173296</v>
      </c>
      <c r="O804" s="147">
        <v>213.38850888579779</v>
      </c>
      <c r="P804" s="147">
        <v>213.06275038331339</v>
      </c>
      <c r="Q804" s="147">
        <v>212.93169880152357</v>
      </c>
      <c r="R804" s="148">
        <v>212.99238439628215</v>
      </c>
      <c r="S804" s="147">
        <v>213.24203771217839</v>
      </c>
      <c r="T804" s="147">
        <v>213.67808425341292</v>
      </c>
      <c r="U804" s="147">
        <v>214.29813939292572</v>
      </c>
      <c r="V804" s="147">
        <v>215.10000351199636</v>
      </c>
      <c r="W804" s="147">
        <v>216.08165736284332</v>
      </c>
      <c r="X804" s="147">
        <v>217.24125764704115</v>
      </c>
      <c r="Y804" s="147">
        <v>218.57713280285935</v>
      </c>
      <c r="Z804" s="147">
        <v>220.08777899490045</v>
      </c>
      <c r="AA804" s="147">
        <v>221.77185629967934</v>
      </c>
      <c r="AB804" s="147">
        <v>223.62818508103973</v>
      </c>
      <c r="AC804" s="147">
        <v>225.65574254955152</v>
      </c>
      <c r="AD804" s="147">
        <v>227.79628730684868</v>
      </c>
      <c r="AE804" s="147">
        <v>230.02724336402895</v>
      </c>
      <c r="AF804" s="147">
        <v>232.32642914235851</v>
      </c>
      <c r="AG804" s="147">
        <v>234.6721325533893</v>
      </c>
      <c r="AH804" s="147">
        <v>236.83052076001178</v>
      </c>
      <c r="AI804" s="147">
        <v>238.99437565072068</v>
      </c>
      <c r="AJ804" s="147">
        <v>241.16592457448459</v>
      </c>
      <c r="AK804" s="147">
        <v>243.34721128039209</v>
      </c>
      <c r="AL804" s="147">
        <v>245.54010295251138</v>
      </c>
      <c r="AM804" s="147">
        <v>247.74629683189309</v>
      </c>
      <c r="AN804" s="147">
        <v>249.96732644186525</v>
      </c>
      <c r="AO804" s="147">
        <v>252.20456743200793</v>
      </c>
      <c r="AP804" s="146">
        <v>254.45924305546231</v>
      </c>
    </row>
    <row r="805" spans="2:42" x14ac:dyDescent="0.35">
      <c r="B805" s="128"/>
      <c r="C805" s="128" t="s">
        <v>2292</v>
      </c>
      <c r="D805" s="146">
        <v>0</v>
      </c>
      <c r="E805" s="147">
        <v>0</v>
      </c>
      <c r="F805" s="147">
        <v>0</v>
      </c>
      <c r="G805" s="147">
        <v>0</v>
      </c>
      <c r="H805" s="147">
        <v>0</v>
      </c>
      <c r="I805" s="147">
        <v>14.201275000000001</v>
      </c>
      <c r="J805" s="147">
        <v>24.252818469580284</v>
      </c>
      <c r="K805" s="147">
        <v>31.373142666808835</v>
      </c>
      <c r="L805" s="147">
        <v>44.764708386355814</v>
      </c>
      <c r="M805" s="147">
        <v>52.749675070578824</v>
      </c>
      <c r="N805" s="147">
        <v>60.528526003837918</v>
      </c>
      <c r="O805" s="147">
        <v>61.195795936613841</v>
      </c>
      <c r="P805" s="147">
        <v>60.610980479193039</v>
      </c>
      <c r="Q805" s="147">
        <v>60.083559934631857</v>
      </c>
      <c r="R805" s="148">
        <v>59.612212363282161</v>
      </c>
      <c r="S805" s="147">
        <v>59.195680967856461</v>
      </c>
      <c r="T805" s="147">
        <v>58.832772072659274</v>
      </c>
      <c r="U805" s="147">
        <v>58.522353184557986</v>
      </c>
      <c r="V805" s="147">
        <v>58.26335113287233</v>
      </c>
      <c r="W805" s="147">
        <v>58.054750285467215</v>
      </c>
      <c r="X805" s="147">
        <v>57.895590838437926</v>
      </c>
      <c r="Y805" s="147">
        <v>57.784967176875135</v>
      </c>
      <c r="Z805" s="147">
        <v>57.722026304293294</v>
      </c>
      <c r="AA805" s="147">
        <v>57.705966338398568</v>
      </c>
      <c r="AB805" s="147">
        <v>57.736035070960931</v>
      </c>
      <c r="AC805" s="147">
        <v>57.811528589641604</v>
      </c>
      <c r="AD805" s="147">
        <v>57.916093813656801</v>
      </c>
      <c r="AE805" s="147">
        <v>58.0427129914708</v>
      </c>
      <c r="AF805" s="147">
        <v>58.184580373585348</v>
      </c>
      <c r="AG805" s="147">
        <v>58.335123659001319</v>
      </c>
      <c r="AH805" s="147">
        <v>58.488954525028888</v>
      </c>
      <c r="AI805" s="147">
        <v>58.639073090735963</v>
      </c>
      <c r="AJ805" s="147">
        <v>58.785130415381872</v>
      </c>
      <c r="AK805" s="147">
        <v>58.927768351631968</v>
      </c>
      <c r="AL805" s="147">
        <v>59.067570607941349</v>
      </c>
      <c r="AM805" s="147">
        <v>59.205065171083824</v>
      </c>
      <c r="AN805" s="147">
        <v>59.340726595011532</v>
      </c>
      <c r="AO805" s="147">
        <v>59.474978161557999</v>
      </c>
      <c r="AP805" s="146">
        <v>59.608193918244936</v>
      </c>
    </row>
    <row r="806" spans="2:42" x14ac:dyDescent="0.35">
      <c r="B806" s="128"/>
      <c r="C806" s="128" t="s">
        <v>2293</v>
      </c>
      <c r="D806" s="146">
        <v>0</v>
      </c>
      <c r="E806" s="147">
        <v>0</v>
      </c>
      <c r="F806" s="147">
        <v>0</v>
      </c>
      <c r="G806" s="147">
        <v>0</v>
      </c>
      <c r="H806" s="147">
        <v>0</v>
      </c>
      <c r="I806" s="147">
        <v>6.0593499999999993</v>
      </c>
      <c r="J806" s="147">
        <v>48.500301961008908</v>
      </c>
      <c r="K806" s="147">
        <v>91.166837750332022</v>
      </c>
      <c r="L806" s="147">
        <v>160.58654869680404</v>
      </c>
      <c r="M806" s="147">
        <v>211.49697046410358</v>
      </c>
      <c r="N806" s="147">
        <v>305.54233888198394</v>
      </c>
      <c r="O806" s="147">
        <v>363.49183823878775</v>
      </c>
      <c r="P806" s="147">
        <v>420.38112003510332</v>
      </c>
      <c r="Q806" s="147">
        <v>438.41186108264782</v>
      </c>
      <c r="R806" s="148">
        <v>435.53972650670693</v>
      </c>
      <c r="S806" s="147">
        <v>433.06865525315334</v>
      </c>
      <c r="T806" s="147">
        <v>430.99042407087802</v>
      </c>
      <c r="U806" s="147">
        <v>429.29724999160345</v>
      </c>
      <c r="V806" s="147">
        <v>427.98177723514914</v>
      </c>
      <c r="W806" s="147">
        <v>427.03706465871505</v>
      </c>
      <c r="X806" s="147">
        <v>426.45657373169001</v>
      </c>
      <c r="Y806" s="147">
        <v>426.23415701818971</v>
      </c>
      <c r="Z806" s="147">
        <v>426.36404715021757</v>
      </c>
      <c r="AA806" s="147">
        <v>426.84084627499323</v>
      </c>
      <c r="AB806" s="147">
        <v>427.65951596063519</v>
      </c>
      <c r="AC806" s="147">
        <v>428.81536754498637</v>
      </c>
      <c r="AD806" s="147">
        <v>430.29735573665545</v>
      </c>
      <c r="AE806" s="147">
        <v>432.05465619654109</v>
      </c>
      <c r="AF806" s="147">
        <v>434.03721541998783</v>
      </c>
      <c r="AG806" s="147">
        <v>436.1959608147169</v>
      </c>
      <c r="AH806" s="147">
        <v>438.67080888948584</v>
      </c>
      <c r="AI806" s="147">
        <v>441.22652407969451</v>
      </c>
      <c r="AJ806" s="147">
        <v>443.81817843393395</v>
      </c>
      <c r="AK806" s="147">
        <v>446.40241921661413</v>
      </c>
      <c r="AL806" s="147">
        <v>448.96725059415286</v>
      </c>
      <c r="AM806" s="147">
        <v>451.51735353291372</v>
      </c>
      <c r="AN806" s="147">
        <v>454.05700728006786</v>
      </c>
      <c r="AO806" s="147">
        <v>456.59010557935881</v>
      </c>
      <c r="AP806" s="146">
        <v>459.12017197890577</v>
      </c>
    </row>
    <row r="807" spans="2:42" x14ac:dyDescent="0.35">
      <c r="B807" s="128"/>
      <c r="C807" s="128" t="s">
        <v>2294</v>
      </c>
      <c r="D807" s="146">
        <v>0</v>
      </c>
      <c r="E807" s="147">
        <v>0</v>
      </c>
      <c r="F807" s="147">
        <v>0</v>
      </c>
      <c r="G807" s="147">
        <v>0</v>
      </c>
      <c r="H807" s="147">
        <v>0</v>
      </c>
      <c r="I807" s="147">
        <v>45.595110000000005</v>
      </c>
      <c r="J807" s="147">
        <v>62.258788442756959</v>
      </c>
      <c r="K807" s="147">
        <v>79.038141387345348</v>
      </c>
      <c r="L807" s="147">
        <v>111.84237427382347</v>
      </c>
      <c r="M807" s="147">
        <v>131.4576841742508</v>
      </c>
      <c r="N807" s="147">
        <v>144.93893413724587</v>
      </c>
      <c r="O807" s="147">
        <v>145.099362394379</v>
      </c>
      <c r="P807" s="147">
        <v>145.39747029114952</v>
      </c>
      <c r="Q807" s="147">
        <v>145.83165348327543</v>
      </c>
      <c r="R807" s="148">
        <v>146.40044473857327</v>
      </c>
      <c r="S807" s="147">
        <v>147.10251067037447</v>
      </c>
      <c r="T807" s="147">
        <v>147.93664862892535</v>
      </c>
      <c r="U807" s="147">
        <v>148.90178374583127</v>
      </c>
      <c r="V807" s="147">
        <v>149.99696612680512</v>
      </c>
      <c r="W807" s="147">
        <v>151.22136818817231</v>
      </c>
      <c r="X807" s="147">
        <v>152.57428213276907</v>
      </c>
      <c r="Y807" s="147">
        <v>154.05511756105122</v>
      </c>
      <c r="Z807" s="147">
        <v>155.66339921340227</v>
      </c>
      <c r="AA807" s="147">
        <v>157.39876483979734</v>
      </c>
      <c r="AB807" s="147">
        <v>159.26096319314135</v>
      </c>
      <c r="AC807" s="147">
        <v>161.24985214275407</v>
      </c>
      <c r="AD807" s="147">
        <v>163.32340140857477</v>
      </c>
      <c r="AE807" s="147">
        <v>165.46696370462581</v>
      </c>
      <c r="AF807" s="147">
        <v>167.66607696589574</v>
      </c>
      <c r="AG807" s="147">
        <v>169.90651296066258</v>
      </c>
      <c r="AH807" s="147">
        <v>172.27044717388927</v>
      </c>
      <c r="AI807" s="147">
        <v>174.65399779178333</v>
      </c>
      <c r="AJ807" s="147">
        <v>177.05908832447702</v>
      </c>
      <c r="AK807" s="147">
        <v>179.48752668647691</v>
      </c>
      <c r="AL807" s="147">
        <v>181.941009803155</v>
      </c>
      <c r="AM807" s="147">
        <v>184.42112794981867</v>
      </c>
      <c r="AN807" s="147">
        <v>186.92936883360176</v>
      </c>
      <c r="AO807" s="147">
        <v>189.46712142793032</v>
      </c>
      <c r="AP807" s="146">
        <v>192.03567956884714</v>
      </c>
    </row>
    <row r="808" spans="2:42" x14ac:dyDescent="0.35">
      <c r="B808" s="128"/>
      <c r="C808" s="128" t="s">
        <v>2295</v>
      </c>
      <c r="D808" s="146">
        <v>0</v>
      </c>
      <c r="E808" s="147">
        <v>0</v>
      </c>
      <c r="F808" s="147">
        <v>0</v>
      </c>
      <c r="G808" s="147">
        <v>0</v>
      </c>
      <c r="H808" s="147">
        <v>0</v>
      </c>
      <c r="I808" s="147">
        <v>441.55979999999994</v>
      </c>
      <c r="J808" s="147">
        <v>623.08245403354772</v>
      </c>
      <c r="K808" s="147">
        <v>728.39634597956592</v>
      </c>
      <c r="L808" s="147">
        <v>821.05787117339469</v>
      </c>
      <c r="M808" s="147">
        <v>812.12711733582864</v>
      </c>
      <c r="N808" s="147">
        <v>803.98283822123426</v>
      </c>
      <c r="O808" s="147">
        <v>796.60619583116943</v>
      </c>
      <c r="P808" s="147">
        <v>789.97925566017648</v>
      </c>
      <c r="Q808" s="147">
        <v>784.08495827133243</v>
      </c>
      <c r="R808" s="148">
        <v>778.90709201145046</v>
      </c>
      <c r="S808" s="147">
        <v>774.43026682639697</v>
      </c>
      <c r="T808" s="147">
        <v>770.6398891384822</v>
      </c>
      <c r="U808" s="147">
        <v>767.52213774932034</v>
      </c>
      <c r="V808" s="147">
        <v>765.06394073294462</v>
      </c>
      <c r="W808" s="147">
        <v>763.25295328529853</v>
      </c>
      <c r="X808" s="147">
        <v>762.07753649751567</v>
      </c>
      <c r="Y808" s="147">
        <v>761.52673702164498</v>
      </c>
      <c r="Z808" s="147">
        <v>761.59026759867379</v>
      </c>
      <c r="AA808" s="147">
        <v>762.25848841986635</v>
      </c>
      <c r="AB808" s="147">
        <v>763.52238929353746</v>
      </c>
      <c r="AC808" s="147">
        <v>765.37357259047462</v>
      </c>
      <c r="AD808" s="147">
        <v>767.39753712645177</v>
      </c>
      <c r="AE808" s="147">
        <v>769.50795533271389</v>
      </c>
      <c r="AF808" s="147">
        <v>771.6219958214831</v>
      </c>
      <c r="AG808" s="147">
        <v>773.6681266620559</v>
      </c>
      <c r="AH808" s="147">
        <v>775.4901249183057</v>
      </c>
      <c r="AI808" s="147">
        <v>777.26466165188219</v>
      </c>
      <c r="AJ808" s="147">
        <v>778.99971873106801</v>
      </c>
      <c r="AK808" s="147">
        <v>780.70252897258104</v>
      </c>
      <c r="AL808" s="147">
        <v>782.37960714683334</v>
      </c>
      <c r="AM808" s="147">
        <v>784.0367792574516</v>
      </c>
      <c r="AN808" s="147">
        <v>785.67921016609512</v>
      </c>
      <c r="AO808" s="147">
        <v>787.31142963034119</v>
      </c>
      <c r="AP808" s="146">
        <v>788.93735681927456</v>
      </c>
    </row>
    <row r="809" spans="2:42" x14ac:dyDescent="0.35">
      <c r="B809" s="128"/>
      <c r="C809" s="128" t="s">
        <v>2296</v>
      </c>
      <c r="D809" s="146">
        <v>0</v>
      </c>
      <c r="E809" s="147">
        <v>0</v>
      </c>
      <c r="F809" s="147">
        <v>0</v>
      </c>
      <c r="G809" s="147">
        <v>0</v>
      </c>
      <c r="H809" s="147">
        <v>0</v>
      </c>
      <c r="I809" s="147">
        <v>129.3116</v>
      </c>
      <c r="J809" s="147">
        <v>245.65496852850225</v>
      </c>
      <c r="K809" s="147">
        <v>336.89177485954053</v>
      </c>
      <c r="L809" s="147">
        <v>428.4613696725375</v>
      </c>
      <c r="M809" s="147">
        <v>606.64174516067669</v>
      </c>
      <c r="N809" s="147">
        <v>712.9501694418617</v>
      </c>
      <c r="O809" s="147">
        <v>792.00106069133255</v>
      </c>
      <c r="P809" s="147">
        <v>791.3644034622904</v>
      </c>
      <c r="Q809" s="147">
        <v>791.46312998943017</v>
      </c>
      <c r="R809" s="148">
        <v>792.28681501049368</v>
      </c>
      <c r="S809" s="147">
        <v>793.82578241795636</v>
      </c>
      <c r="T809" s="147">
        <v>796.07108592576662</v>
      </c>
      <c r="U809" s="147">
        <v>799.0144906190061</v>
      </c>
      <c r="V809" s="147">
        <v>802.64845535797531</v>
      </c>
      <c r="W809" s="147">
        <v>806.96611600934489</v>
      </c>
      <c r="X809" s="147">
        <v>811.96126947808796</v>
      </c>
      <c r="Y809" s="147">
        <v>817.62835851495993</v>
      </c>
      <c r="Z809" s="147">
        <v>823.96245727530538</v>
      </c>
      <c r="AA809" s="147">
        <v>830.95925760594287</v>
      </c>
      <c r="AB809" s="147">
        <v>838.61505603782678</v>
      </c>
      <c r="AC809" s="147">
        <v>846.92674146308445</v>
      </c>
      <c r="AD809" s="147">
        <v>855.74886012855268</v>
      </c>
      <c r="AE809" s="147">
        <v>864.99825735796355</v>
      </c>
      <c r="AF809" s="147">
        <v>874.59274675509312</v>
      </c>
      <c r="AG809" s="147">
        <v>884.45141976326568</v>
      </c>
      <c r="AH809" s="147">
        <v>894.69660201018371</v>
      </c>
      <c r="AI809" s="147">
        <v>905.0504856273426</v>
      </c>
      <c r="AJ809" s="147">
        <v>915.45854433181842</v>
      </c>
      <c r="AK809" s="147">
        <v>925.93008275509931</v>
      </c>
      <c r="AL809" s="147">
        <v>936.47374432297363</v>
      </c>
      <c r="AM809" s="147">
        <v>947.0975369311368</v>
      </c>
      <c r="AN809" s="147">
        <v>957.80885712425356</v>
      </c>
      <c r="AO809" s="147">
        <v>968.61451283648262</v>
      </c>
      <c r="AP809" s="146">
        <v>979.52074474871722</v>
      </c>
    </row>
    <row r="810" spans="2:42" x14ac:dyDescent="0.35">
      <c r="B810" s="128"/>
      <c r="C810" s="128" t="s">
        <v>2297</v>
      </c>
      <c r="D810" s="146">
        <v>0</v>
      </c>
      <c r="E810" s="147">
        <v>0</v>
      </c>
      <c r="F810" s="147">
        <v>0</v>
      </c>
      <c r="G810" s="147">
        <v>0</v>
      </c>
      <c r="H810" s="147">
        <v>0</v>
      </c>
      <c r="I810" s="147">
        <v>2.8407499999999999</v>
      </c>
      <c r="J810" s="147">
        <v>11.170615453328812</v>
      </c>
      <c r="K810" s="147">
        <v>19.541148013853263</v>
      </c>
      <c r="L810" s="147">
        <v>33.487992120109737</v>
      </c>
      <c r="M810" s="147">
        <v>43.470080248429774</v>
      </c>
      <c r="N810" s="147">
        <v>62.241620501231495</v>
      </c>
      <c r="O810" s="147">
        <v>73.601708068928914</v>
      </c>
      <c r="P810" s="147">
        <v>84.754625616397462</v>
      </c>
      <c r="Q810" s="147">
        <v>85.997887013476671</v>
      </c>
      <c r="R810" s="148">
        <v>85.482320138152986</v>
      </c>
      <c r="S810" s="147">
        <v>85.045050099020415</v>
      </c>
      <c r="T810" s="147">
        <v>84.684509901364365</v>
      </c>
      <c r="U810" s="147">
        <v>84.399217947250023</v>
      </c>
      <c r="V810" s="147">
        <v>84.187775517895503</v>
      </c>
      <c r="W810" s="147">
        <v>84.048864361230642</v>
      </c>
      <c r="X810" s="147">
        <v>83.981244381075356</v>
      </c>
      <c r="Y810" s="147">
        <v>83.983751424509137</v>
      </c>
      <c r="Z810" s="147">
        <v>84.055295164134421</v>
      </c>
      <c r="AA810" s="147">
        <v>84.194857072063328</v>
      </c>
      <c r="AB810" s="147">
        <v>84.401488482580717</v>
      </c>
      <c r="AC810" s="147">
        <v>84.674308740552974</v>
      </c>
      <c r="AD810" s="147">
        <v>85.009363656452109</v>
      </c>
      <c r="AE810" s="147">
        <v>85.396743773800821</v>
      </c>
      <c r="AF810" s="147">
        <v>85.826692546122558</v>
      </c>
      <c r="AG810" s="147">
        <v>86.289646717289472</v>
      </c>
      <c r="AH810" s="147">
        <v>86.976160380854779</v>
      </c>
      <c r="AI810" s="147">
        <v>87.676845567225939</v>
      </c>
      <c r="AJ810" s="147">
        <v>88.383104021407689</v>
      </c>
      <c r="AK810" s="147">
        <v>89.086641509451724</v>
      </c>
      <c r="AL810" s="147">
        <v>89.787116329778485</v>
      </c>
      <c r="AM810" s="147">
        <v>90.485578615277149</v>
      </c>
      <c r="AN810" s="147">
        <v>91.182998826392321</v>
      </c>
      <c r="AO810" s="147">
        <v>91.880271014677362</v>
      </c>
      <c r="AP810" s="146">
        <v>92.57821590709365</v>
      </c>
    </row>
    <row r="811" spans="2:42" x14ac:dyDescent="0.35">
      <c r="B811" s="128"/>
      <c r="C811" s="128" t="s">
        <v>2298</v>
      </c>
      <c r="D811" s="146">
        <v>0</v>
      </c>
      <c r="E811" s="147">
        <v>0</v>
      </c>
      <c r="F811" s="147">
        <v>0</v>
      </c>
      <c r="G811" s="147">
        <v>0</v>
      </c>
      <c r="H811" s="147">
        <v>0</v>
      </c>
      <c r="I811" s="147">
        <v>436.75434000000001</v>
      </c>
      <c r="J811" s="147">
        <v>627.12677150394143</v>
      </c>
      <c r="K811" s="147">
        <v>742.52905599170288</v>
      </c>
      <c r="L811" s="147">
        <v>855.33609110782254</v>
      </c>
      <c r="M811" s="147">
        <v>879.1762928211449</v>
      </c>
      <c r="N811" s="147">
        <v>871.88114965900661</v>
      </c>
      <c r="O811" s="147">
        <v>865.40471531857111</v>
      </c>
      <c r="P811" s="147">
        <v>859.72901168468002</v>
      </c>
      <c r="Q811" s="147">
        <v>854.83697691464909</v>
      </c>
      <c r="R811" s="148">
        <v>850.71243750195788</v>
      </c>
      <c r="S811" s="147">
        <v>847.34008148235944</v>
      </c>
      <c r="T811" s="147">
        <v>844.70543274321972</v>
      </c>
      <c r="U811" s="147">
        <v>842.79482639838955</v>
      </c>
      <c r="V811" s="147">
        <v>841.59538519233752</v>
      </c>
      <c r="W811" s="147">
        <v>841.09499689866755</v>
      </c>
      <c r="X811" s="147">
        <v>841.28229267947722</v>
      </c>
      <c r="Y811" s="147">
        <v>842.14662637330036</v>
      </c>
      <c r="Z811" s="147">
        <v>843.67805468062124</v>
      </c>
      <c r="AA811" s="147">
        <v>845.86731821714102</v>
      </c>
      <c r="AB811" s="147">
        <v>848.70582340614476</v>
      </c>
      <c r="AC811" s="147">
        <v>852.18562518241879</v>
      </c>
      <c r="AD811" s="147">
        <v>855.89713674703887</v>
      </c>
      <c r="AE811" s="147">
        <v>859.74686904190185</v>
      </c>
      <c r="AF811" s="147">
        <v>863.6446378228992</v>
      </c>
      <c r="AG811" s="147">
        <v>867.50376988087146</v>
      </c>
      <c r="AH811" s="147">
        <v>872.11102159700545</v>
      </c>
      <c r="AI811" s="147">
        <v>876.669362563037</v>
      </c>
      <c r="AJ811" s="147">
        <v>881.18839204591632</v>
      </c>
      <c r="AK811" s="147">
        <v>885.67689511630977</v>
      </c>
      <c r="AL811" s="147">
        <v>890.14287591253071</v>
      </c>
      <c r="AM811" s="147">
        <v>894.59358906141995</v>
      </c>
      <c r="AN811" s="147">
        <v>899.03556933123446</v>
      </c>
      <c r="AO811" s="147">
        <v>903.47465958815621</v>
      </c>
      <c r="AP811" s="146">
        <v>907.91603712471272</v>
      </c>
    </row>
    <row r="812" spans="2:42" x14ac:dyDescent="0.35">
      <c r="B812" s="128"/>
      <c r="C812" s="128" t="s">
        <v>2299</v>
      </c>
      <c r="D812" s="146">
        <v>0</v>
      </c>
      <c r="E812" s="147">
        <v>0</v>
      </c>
      <c r="F812" s="147">
        <v>0</v>
      </c>
      <c r="G812" s="147">
        <v>0</v>
      </c>
      <c r="H812" s="147">
        <v>0</v>
      </c>
      <c r="I812" s="147">
        <v>34.141524999999994</v>
      </c>
      <c r="J812" s="147">
        <v>68.469503004800004</v>
      </c>
      <c r="K812" s="147">
        <v>123.68072823535472</v>
      </c>
      <c r="L812" s="147">
        <v>165.31185793828121</v>
      </c>
      <c r="M812" s="147">
        <v>241.34131687522898</v>
      </c>
      <c r="N812" s="147">
        <v>289.52393954946893</v>
      </c>
      <c r="O812" s="147">
        <v>337.23310403921124</v>
      </c>
      <c r="P812" s="147">
        <v>359.93326280013423</v>
      </c>
      <c r="Q812" s="147">
        <v>358.91558846256754</v>
      </c>
      <c r="R812" s="148">
        <v>358.22643047913363</v>
      </c>
      <c r="S812" s="147">
        <v>357.86031290217352</v>
      </c>
      <c r="T812" s="147">
        <v>357.81210351724411</v>
      </c>
      <c r="U812" s="147">
        <v>358.07700438364526</v>
      </c>
      <c r="V812" s="147">
        <v>358.65054278837977</v>
      </c>
      <c r="W812" s="147">
        <v>359.52856259987669</v>
      </c>
      <c r="X812" s="147">
        <v>360.70721600834543</v>
      </c>
      <c r="Y812" s="147">
        <v>362.18295564013135</v>
      </c>
      <c r="Z812" s="147">
        <v>363.95252703394834</v>
      </c>
      <c r="AA812" s="147">
        <v>366.01296146733335</v>
      </c>
      <c r="AB812" s="147">
        <v>368.36156912213278</v>
      </c>
      <c r="AC812" s="147">
        <v>370.99593257827269</v>
      </c>
      <c r="AD812" s="147">
        <v>373.87616525575845</v>
      </c>
      <c r="AE812" s="147">
        <v>376.96300085511791</v>
      </c>
      <c r="AF812" s="147">
        <v>380.21766047331579</v>
      </c>
      <c r="AG812" s="147">
        <v>383.60200768617887</v>
      </c>
      <c r="AH812" s="147">
        <v>387.3371078151103</v>
      </c>
      <c r="AI812" s="147">
        <v>391.12889044145305</v>
      </c>
      <c r="AJ812" s="147">
        <v>394.94214880140288</v>
      </c>
      <c r="AK812" s="147">
        <v>398.76199630261732</v>
      </c>
      <c r="AL812" s="147">
        <v>402.5925146115548</v>
      </c>
      <c r="AM812" s="147">
        <v>406.43747344875896</v>
      </c>
      <c r="AN812" s="147">
        <v>410.30034284566324</v>
      </c>
      <c r="AO812" s="147">
        <v>414.18430470020297</v>
      </c>
      <c r="AP812" s="146">
        <v>418.09226365890055</v>
      </c>
    </row>
    <row r="813" spans="2:42" x14ac:dyDescent="0.35">
      <c r="B813" s="128"/>
      <c r="C813" s="128" t="s">
        <v>2300</v>
      </c>
      <c r="D813" s="146">
        <v>0</v>
      </c>
      <c r="E813" s="147">
        <v>0</v>
      </c>
      <c r="F813" s="147">
        <v>0</v>
      </c>
      <c r="G813" s="147">
        <v>0</v>
      </c>
      <c r="H813" s="147">
        <v>0</v>
      </c>
      <c r="I813" s="147">
        <v>196.73230499999997</v>
      </c>
      <c r="J813" s="147">
        <v>234.35536766551627</v>
      </c>
      <c r="K813" s="147">
        <v>271.56035862364683</v>
      </c>
      <c r="L813" s="147">
        <v>281.67434257448622</v>
      </c>
      <c r="M813" s="147">
        <v>280.84570577987876</v>
      </c>
      <c r="N813" s="147">
        <v>280.27955580384872</v>
      </c>
      <c r="O813" s="147">
        <v>279.97157082725317</v>
      </c>
      <c r="P813" s="147">
        <v>279.91770371164625</v>
      </c>
      <c r="Q813" s="147">
        <v>280.11417449269595</v>
      </c>
      <c r="R813" s="148">
        <v>280.55746320330326</v>
      </c>
      <c r="S813" s="147">
        <v>281.24430301555293</v>
      </c>
      <c r="T813" s="147">
        <v>282.17167369104965</v>
      </c>
      <c r="U813" s="147">
        <v>283.33679532960321</v>
      </c>
      <c r="V813" s="147">
        <v>284.7371224066178</v>
      </c>
      <c r="W813" s="147">
        <v>286.37033808992373</v>
      </c>
      <c r="X813" s="147">
        <v>288.23434882715298</v>
      </c>
      <c r="Y813" s="147">
        <v>290.32727919511899</v>
      </c>
      <c r="Z813" s="147">
        <v>292.64746700299742</v>
      </c>
      <c r="AA813" s="147">
        <v>295.19345864143929</v>
      </c>
      <c r="AB813" s="147">
        <v>297.96400467006316</v>
      </c>
      <c r="AC813" s="147">
        <v>300.95805563608161</v>
      </c>
      <c r="AD813" s="147">
        <v>304.01944313948343</v>
      </c>
      <c r="AE813" s="147">
        <v>307.12013335540598</v>
      </c>
      <c r="AF813" s="147">
        <v>310.23289925113494</v>
      </c>
      <c r="AG813" s="147">
        <v>313.35234396263985</v>
      </c>
      <c r="AH813" s="147">
        <v>316.19801451256967</v>
      </c>
      <c r="AI813" s="147">
        <v>319.05573940530348</v>
      </c>
      <c r="AJ813" s="147">
        <v>321.92808372324316</v>
      </c>
      <c r="AK813" s="147">
        <v>324.81738526193254</v>
      </c>
      <c r="AL813" s="147">
        <v>327.72576296911706</v>
      </c>
      <c r="AM813" s="147">
        <v>330.6551248727036</v>
      </c>
      <c r="AN813" s="147">
        <v>333.60717551736457</v>
      </c>
      <c r="AO813" s="147">
        <v>336.58342292858862</v>
      </c>
      <c r="AP813" s="146">
        <v>339.58518512207274</v>
      </c>
    </row>
    <row r="814" spans="2:42" x14ac:dyDescent="0.35">
      <c r="B814" s="128"/>
      <c r="C814" s="128" t="s">
        <v>2301</v>
      </c>
      <c r="D814" s="146">
        <v>0</v>
      </c>
      <c r="E814" s="147">
        <v>0</v>
      </c>
      <c r="F814" s="147">
        <v>0</v>
      </c>
      <c r="G814" s="147">
        <v>0</v>
      </c>
      <c r="H814" s="147">
        <v>0</v>
      </c>
      <c r="I814" s="147">
        <v>590.58076000000005</v>
      </c>
      <c r="J814" s="147">
        <v>701.81547376403944</v>
      </c>
      <c r="K814" s="147">
        <v>810.72982777667539</v>
      </c>
      <c r="L814" s="147">
        <v>844.93496007117108</v>
      </c>
      <c r="M814" s="147">
        <v>838.35821328735506</v>
      </c>
      <c r="N814" s="147">
        <v>832.56967027271082</v>
      </c>
      <c r="O814" s="147">
        <v>827.55242988806219</v>
      </c>
      <c r="P814" s="147">
        <v>823.29046735595955</v>
      </c>
      <c r="Q814" s="147">
        <v>819.76860777518232</v>
      </c>
      <c r="R814" s="148">
        <v>816.97250072440374</v>
      </c>
      <c r="S814" s="147">
        <v>814.88859591777248</v>
      </c>
      <c r="T814" s="147">
        <v>813.50411987657537</v>
      </c>
      <c r="U814" s="147">
        <v>812.80705358253294</v>
      </c>
      <c r="V814" s="147">
        <v>812.78611107957465</v>
      </c>
      <c r="W814" s="147">
        <v>813.43071899223037</v>
      </c>
      <c r="X814" s="147">
        <v>814.73099692999767</v>
      </c>
      <c r="Y814" s="147">
        <v>816.67773874821705</v>
      </c>
      <c r="Z814" s="147">
        <v>819.26239463714899</v>
      </c>
      <c r="AA814" s="147">
        <v>822.47705401202484</v>
      </c>
      <c r="AB814" s="147">
        <v>826.31442917792504</v>
      </c>
      <c r="AC814" s="147">
        <v>830.76783974434886</v>
      </c>
      <c r="AD814" s="147">
        <v>835.36494979691793</v>
      </c>
      <c r="AE814" s="147">
        <v>840.01942651694378</v>
      </c>
      <c r="AF814" s="147">
        <v>844.64817801521156</v>
      </c>
      <c r="AG814" s="147">
        <v>849.22838566528344</v>
      </c>
      <c r="AH814" s="147">
        <v>854.13496929950907</v>
      </c>
      <c r="AI814" s="147">
        <v>859.00996671150335</v>
      </c>
      <c r="AJ814" s="147">
        <v>863.86184347257108</v>
      </c>
      <c r="AK814" s="147">
        <v>868.69831781798962</v>
      </c>
      <c r="AL814" s="147">
        <v>873.52639052524148</v>
      </c>
      <c r="AM814" s="147">
        <v>878.35237310319246</v>
      </c>
      <c r="AN814" s="147">
        <v>883.18191436035852</v>
      </c>
      <c r="AO814" s="147">
        <v>888.020025417243</v>
      </c>
      <c r="AP814" s="146">
        <v>892.87110322470733</v>
      </c>
    </row>
    <row r="815" spans="2:42" x14ac:dyDescent="0.35">
      <c r="B815" s="128"/>
      <c r="C815" s="128" t="s">
        <v>2302</v>
      </c>
      <c r="D815" s="146">
        <v>0</v>
      </c>
      <c r="E815" s="147">
        <v>0</v>
      </c>
      <c r="F815" s="147">
        <v>0</v>
      </c>
      <c r="G815" s="147">
        <v>0</v>
      </c>
      <c r="H815" s="147">
        <v>0</v>
      </c>
      <c r="I815" s="147">
        <v>19.786799999999999</v>
      </c>
      <c r="J815" s="147">
        <v>24.822790155215515</v>
      </c>
      <c r="K815" s="147">
        <v>34.715248529030085</v>
      </c>
      <c r="L815" s="147">
        <v>40.32856492855781</v>
      </c>
      <c r="M815" s="147">
        <v>43.876700630467468</v>
      </c>
      <c r="N815" s="147">
        <v>43.419029469090304</v>
      </c>
      <c r="O815" s="147">
        <v>43.003082550667699</v>
      </c>
      <c r="P815" s="147">
        <v>42.6278731740829</v>
      </c>
      <c r="Q815" s="147">
        <v>42.292462379984734</v>
      </c>
      <c r="R815" s="148">
        <v>41.995957455688838</v>
      </c>
      <c r="S815" s="147">
        <v>41.737510500196265</v>
      </c>
      <c r="T815" s="147">
        <v>41.516317047247419</v>
      </c>
      <c r="U815" s="147">
        <v>41.331614744407716</v>
      </c>
      <c r="V815" s="147">
        <v>41.182682086257628</v>
      </c>
      <c r="W815" s="147">
        <v>41.068837199832622</v>
      </c>
      <c r="X815" s="147">
        <v>40.989436680529131</v>
      </c>
      <c r="Y815" s="147">
        <v>40.94387447676074</v>
      </c>
      <c r="Z815" s="147">
        <v>40.931580821714292</v>
      </c>
      <c r="AA815" s="147">
        <v>40.952021210618867</v>
      </c>
      <c r="AB815" s="147">
        <v>41.004695422001568</v>
      </c>
      <c r="AC815" s="147">
        <v>41.089136581463102</v>
      </c>
      <c r="AD815" s="147">
        <v>41.186685582351686</v>
      </c>
      <c r="AE815" s="147">
        <v>41.292574557100231</v>
      </c>
      <c r="AF815" s="147">
        <v>41.402212238569554</v>
      </c>
      <c r="AG815" s="147">
        <v>41.511194927292408</v>
      </c>
      <c r="AH815" s="147">
        <v>41.617481972243759</v>
      </c>
      <c r="AI815" s="147">
        <v>41.720900962811328</v>
      </c>
      <c r="AJ815" s="147">
        <v>41.821907722873867</v>
      </c>
      <c r="AK815" s="147">
        <v>41.920916814613889</v>
      </c>
      <c r="AL815" s="147">
        <v>42.018303258590215</v>
      </c>
      <c r="AM815" s="147">
        <v>42.114404158923996</v>
      </c>
      <c r="AN815" s="147">
        <v>42.209520237512152</v>
      </c>
      <c r="AO815" s="147">
        <v>42.303917281003031</v>
      </c>
      <c r="AP815" s="146">
        <v>42.397827504096867</v>
      </c>
    </row>
    <row r="816" spans="2:42" x14ac:dyDescent="0.35">
      <c r="B816" s="128"/>
      <c r="C816" s="128" t="s">
        <v>2303</v>
      </c>
      <c r="D816" s="146">
        <v>0</v>
      </c>
      <c r="E816" s="147">
        <v>0</v>
      </c>
      <c r="F816" s="147">
        <v>0</v>
      </c>
      <c r="G816" s="147">
        <v>0</v>
      </c>
      <c r="H816" s="147">
        <v>0</v>
      </c>
      <c r="I816" s="147">
        <v>75.283449999999988</v>
      </c>
      <c r="J816" s="147">
        <v>145.26907213097934</v>
      </c>
      <c r="K816" s="147">
        <v>200.67767318924336</v>
      </c>
      <c r="L816" s="147">
        <v>256.30740095293402</v>
      </c>
      <c r="M816" s="147">
        <v>363.90960580557294</v>
      </c>
      <c r="N816" s="147">
        <v>428.53119581088953</v>
      </c>
      <c r="O816" s="147">
        <v>481.22767975175157</v>
      </c>
      <c r="P816" s="147">
        <v>480.81470467644579</v>
      </c>
      <c r="Q816" s="147">
        <v>480.8489037664736</v>
      </c>
      <c r="R816" s="148">
        <v>481.32391619167885</v>
      </c>
      <c r="S816" s="147">
        <v>482.23383697993381</v>
      </c>
      <c r="T816" s="147">
        <v>483.57320523924352</v>
      </c>
      <c r="U816" s="147">
        <v>485.33699291730596</v>
      </c>
      <c r="V816" s="147">
        <v>487.52059408118026</v>
      </c>
      <c r="W816" s="147">
        <v>490.11981470039359</v>
      </c>
      <c r="X816" s="147">
        <v>493.13086291748448</v>
      </c>
      <c r="Y816" s="147">
        <v>496.55033979061437</v>
      </c>
      <c r="Z816" s="147">
        <v>500.37523049349585</v>
      </c>
      <c r="AA816" s="147">
        <v>504.60289595847928</v>
      </c>
      <c r="AB816" s="147">
        <v>509.23106494921433</v>
      </c>
      <c r="AC816" s="147">
        <v>514.25782654985574</v>
      </c>
      <c r="AD816" s="147">
        <v>519.59841503463304</v>
      </c>
      <c r="AE816" s="147">
        <v>525.20227488340754</v>
      </c>
      <c r="AF816" s="147">
        <v>531.01942341491826</v>
      </c>
      <c r="AG816" s="147">
        <v>537.00064050712842</v>
      </c>
      <c r="AH816" s="147">
        <v>543.22009216622814</v>
      </c>
      <c r="AI816" s="147">
        <v>549.50898622323507</v>
      </c>
      <c r="AJ816" s="147">
        <v>555.83045358160894</v>
      </c>
      <c r="AK816" s="147">
        <v>562.19017122753814</v>
      </c>
      <c r="AL816" s="147">
        <v>568.5934134878562</v>
      </c>
      <c r="AM816" s="147">
        <v>575.04506768354383</v>
      </c>
      <c r="AN816" s="147">
        <v>581.54964887188771</v>
      </c>
      <c r="AO816" s="147">
        <v>588.11131371263286</v>
      </c>
      <c r="AP816" s="146">
        <v>594.73387349179859</v>
      </c>
    </row>
    <row r="817" spans="2:42" x14ac:dyDescent="0.35">
      <c r="B817" s="128"/>
      <c r="C817" s="128" t="s">
        <v>2304</v>
      </c>
      <c r="D817" s="146">
        <v>0</v>
      </c>
      <c r="E817" s="147">
        <v>0</v>
      </c>
      <c r="F817" s="147">
        <v>0</v>
      </c>
      <c r="G817" s="147">
        <v>0</v>
      </c>
      <c r="H817" s="147">
        <v>0</v>
      </c>
      <c r="I817" s="147">
        <v>4.1951250000000009</v>
      </c>
      <c r="J817" s="147">
        <v>10.843542286985921</v>
      </c>
      <c r="K817" s="147">
        <v>21.016143944360824</v>
      </c>
      <c r="L817" s="147">
        <v>29.003120177055404</v>
      </c>
      <c r="M817" s="147">
        <v>36.934036496102337</v>
      </c>
      <c r="N817" s="147">
        <v>52.235973538541458</v>
      </c>
      <c r="O817" s="147">
        <v>61.239650228903159</v>
      </c>
      <c r="P817" s="147">
        <v>68.828343738180436</v>
      </c>
      <c r="Q817" s="147">
        <v>68.372836887092092</v>
      </c>
      <c r="R817" s="148">
        <v>67.980619655085192</v>
      </c>
      <c r="S817" s="147">
        <v>67.650394580475933</v>
      </c>
      <c r="T817" s="147">
        <v>67.380933691337418</v>
      </c>
      <c r="U817" s="147">
        <v>67.171076439179686</v>
      </c>
      <c r="V817" s="147">
        <v>67.01972771848655</v>
      </c>
      <c r="W817" s="147">
        <v>66.925855969190479</v>
      </c>
      <c r="X817" s="147">
        <v>66.88849135927741</v>
      </c>
      <c r="Y817" s="147">
        <v>66.906724044822155</v>
      </c>
      <c r="Z817" s="147">
        <v>66.979702504857528</v>
      </c>
      <c r="AA817" s="147">
        <v>67.106631948581523</v>
      </c>
      <c r="AB817" s="147">
        <v>67.286772792502646</v>
      </c>
      <c r="AC817" s="147">
        <v>67.519439205216912</v>
      </c>
      <c r="AD817" s="147">
        <v>67.799361000494727</v>
      </c>
      <c r="AE817" s="147">
        <v>68.118677045039149</v>
      </c>
      <c r="AF817" s="147">
        <v>68.469657739748811</v>
      </c>
      <c r="AG817" s="147">
        <v>68.844736178534291</v>
      </c>
      <c r="AH817" s="147">
        <v>69.396006913247859</v>
      </c>
      <c r="AI817" s="147">
        <v>69.95649587190988</v>
      </c>
      <c r="AJ817" s="147">
        <v>70.519424398227926</v>
      </c>
      <c r="AK817" s="147">
        <v>71.07924012773536</v>
      </c>
      <c r="AL817" s="147">
        <v>71.636826836157965</v>
      </c>
      <c r="AM817" s="147">
        <v>72.19300286569991</v>
      </c>
      <c r="AN817" s="147">
        <v>72.748523830408018</v>
      </c>
      <c r="AO817" s="147">
        <v>73.304085174450648</v>
      </c>
      <c r="AP817" s="146">
        <v>73.860324589285071</v>
      </c>
    </row>
    <row r="818" spans="2:42" x14ac:dyDescent="0.35">
      <c r="B818" s="128"/>
      <c r="C818" s="128" t="s">
        <v>2305</v>
      </c>
      <c r="D818" s="146">
        <v>0</v>
      </c>
      <c r="E818" s="147">
        <v>0</v>
      </c>
      <c r="F818" s="147">
        <v>0</v>
      </c>
      <c r="G818" s="147">
        <v>0</v>
      </c>
      <c r="H818" s="147">
        <v>0</v>
      </c>
      <c r="I818" s="147">
        <v>83.185574999999986</v>
      </c>
      <c r="J818" s="147">
        <v>166.87245731313737</v>
      </c>
      <c r="K818" s="147">
        <v>234.27134149620815</v>
      </c>
      <c r="L818" s="147">
        <v>301.69283793774343</v>
      </c>
      <c r="M818" s="147">
        <v>430.31317499255135</v>
      </c>
      <c r="N818" s="147">
        <v>508.02220508824075</v>
      </c>
      <c r="O818" s="147">
        <v>584.0223647067005</v>
      </c>
      <c r="P818" s="147">
        <v>582.11097362065857</v>
      </c>
      <c r="Q818" s="147">
        <v>580.73661395584929</v>
      </c>
      <c r="R818" s="148">
        <v>579.89013779239747</v>
      </c>
      <c r="S818" s="147">
        <v>579.56296207042737</v>
      </c>
      <c r="T818" s="147">
        <v>579.7470529274384</v>
      </c>
      <c r="U818" s="147">
        <v>580.4349107168465</v>
      </c>
      <c r="V818" s="147">
        <v>581.61955568511223</v>
      </c>
      <c r="W818" s="147">
        <v>583.29451428575089</v>
      </c>
      <c r="X818" s="147">
        <v>585.45380610936593</v>
      </c>
      <c r="Y818" s="147">
        <v>588.09193140966443</v>
      </c>
      <c r="Z818" s="147">
        <v>591.20385920619913</v>
      </c>
      <c r="AA818" s="147">
        <v>594.7850159453385</v>
      </c>
      <c r="AB818" s="147">
        <v>598.83127470170496</v>
      </c>
      <c r="AC818" s="147">
        <v>603.33894490302259</v>
      </c>
      <c r="AD818" s="147">
        <v>608.21282061068564</v>
      </c>
      <c r="AE818" s="147">
        <v>613.38967791023481</v>
      </c>
      <c r="AF818" s="147">
        <v>618.80721291262012</v>
      </c>
      <c r="AG818" s="147">
        <v>624.40427880435413</v>
      </c>
      <c r="AH818" s="147">
        <v>629.34894147846364</v>
      </c>
      <c r="AI818" s="147">
        <v>634.35392421283041</v>
      </c>
      <c r="AJ818" s="147">
        <v>639.3625549802282</v>
      </c>
      <c r="AK818" s="147">
        <v>644.38057111760122</v>
      </c>
      <c r="AL818" s="147">
        <v>649.41320537302852</v>
      </c>
      <c r="AM818" s="147">
        <v>654.46520524588186</v>
      </c>
      <c r="AN818" s="147">
        <v>659.54085119273088</v>
      </c>
      <c r="AO818" s="147">
        <v>664.64397374364717</v>
      </c>
      <c r="AP818" s="146">
        <v>669.77796957145142</v>
      </c>
    </row>
    <row r="819" spans="2:42" x14ac:dyDescent="0.35">
      <c r="B819" s="128"/>
      <c r="C819" s="128" t="s">
        <v>2306</v>
      </c>
      <c r="D819" s="146">
        <v>0</v>
      </c>
      <c r="E819" s="147">
        <v>0</v>
      </c>
      <c r="F819" s="147">
        <v>0</v>
      </c>
      <c r="G819" s="147">
        <v>0</v>
      </c>
      <c r="H819" s="147">
        <v>0</v>
      </c>
      <c r="I819" s="147">
        <v>188.80235000000002</v>
      </c>
      <c r="J819" s="147">
        <v>400.25902491573584</v>
      </c>
      <c r="K819" s="147">
        <v>736.25704553208891</v>
      </c>
      <c r="L819" s="147">
        <v>993.09771649002766</v>
      </c>
      <c r="M819" s="147">
        <v>1249.6329839495177</v>
      </c>
      <c r="N819" s="147">
        <v>1755.5755533399001</v>
      </c>
      <c r="O819" s="147">
        <v>2050.5078518958853</v>
      </c>
      <c r="P819" s="147">
        <v>2221.791165865181</v>
      </c>
      <c r="Q819" s="147">
        <v>2215.58608606911</v>
      </c>
      <c r="R819" s="148">
        <v>2211.4123611356763</v>
      </c>
      <c r="S819" s="147">
        <v>2209.2362599455519</v>
      </c>
      <c r="T819" s="147">
        <v>2209.0261756098485</v>
      </c>
      <c r="U819" s="147">
        <v>2210.7525671063026</v>
      </c>
      <c r="V819" s="147">
        <v>2214.3879034690881</v>
      </c>
      <c r="W819" s="147">
        <v>2219.9066104478902</v>
      </c>
      <c r="X819" s="147">
        <v>2227.2850195551578</v>
      </c>
      <c r="Y819" s="147">
        <v>2236.5013194235958</v>
      </c>
      <c r="Z819" s="147">
        <v>2247.5355093990433</v>
      </c>
      <c r="AA819" s="147">
        <v>2260.369355296808</v>
      </c>
      <c r="AB819" s="147">
        <v>2274.9863472523757</v>
      </c>
      <c r="AC819" s="147">
        <v>2291.3716596001732</v>
      </c>
      <c r="AD819" s="147">
        <v>2309.3034364351056</v>
      </c>
      <c r="AE819" s="147">
        <v>2328.5395227940071</v>
      </c>
      <c r="AF819" s="147">
        <v>2348.8406084623484</v>
      </c>
      <c r="AG819" s="147">
        <v>2369.9711950947558</v>
      </c>
      <c r="AH819" s="147">
        <v>2393.9080317105904</v>
      </c>
      <c r="AI819" s="147">
        <v>2418.2260668369859</v>
      </c>
      <c r="AJ819" s="147">
        <v>2442.7081155659166</v>
      </c>
      <c r="AK819" s="147">
        <v>2467.2381933676388</v>
      </c>
      <c r="AL819" s="147">
        <v>2491.8423316532771</v>
      </c>
      <c r="AM819" s="147">
        <v>2516.5446300872145</v>
      </c>
      <c r="AN819" s="147">
        <v>2541.3673329820986</v>
      </c>
      <c r="AO819" s="147">
        <v>2566.3309013481485</v>
      </c>
      <c r="AP819" s="146">
        <v>2591.4540807683466</v>
      </c>
    </row>
    <row r="820" spans="2:42" x14ac:dyDescent="0.35">
      <c r="B820" s="128"/>
      <c r="C820" s="128" t="s">
        <v>2307</v>
      </c>
      <c r="D820" s="146">
        <v>0</v>
      </c>
      <c r="E820" s="147">
        <v>0</v>
      </c>
      <c r="F820" s="147">
        <v>0</v>
      </c>
      <c r="G820" s="147">
        <v>0</v>
      </c>
      <c r="H820" s="147">
        <v>0</v>
      </c>
      <c r="I820" s="147">
        <v>72.471959999999996</v>
      </c>
      <c r="J820" s="147">
        <v>93.265553022496405</v>
      </c>
      <c r="K820" s="147">
        <v>132.99133554565103</v>
      </c>
      <c r="L820" s="147">
        <v>157.00098710839927</v>
      </c>
      <c r="M820" s="147">
        <v>180.09196066746495</v>
      </c>
      <c r="N820" s="147">
        <v>179.59251090704763</v>
      </c>
      <c r="O820" s="147">
        <v>179.26046343683433</v>
      </c>
      <c r="P820" s="147">
        <v>179.09308566179413</v>
      </c>
      <c r="Q820" s="147">
        <v>179.08781981827738</v>
      </c>
      <c r="R820" s="148">
        <v>179.24227821062505</v>
      </c>
      <c r="S820" s="147">
        <v>179.55423865741443</v>
      </c>
      <c r="T820" s="147">
        <v>180.02164014043558</v>
      </c>
      <c r="U820" s="147">
        <v>180.64257864976597</v>
      </c>
      <c r="V820" s="147">
        <v>181.41530321856681</v>
      </c>
      <c r="W820" s="147">
        <v>182.33821214147764</v>
      </c>
      <c r="X820" s="147">
        <v>183.40984937072633</v>
      </c>
      <c r="Y820" s="147">
        <v>184.62890108430418</v>
      </c>
      <c r="Z820" s="147">
        <v>185.99419242078264</v>
      </c>
      <c r="AA820" s="147">
        <v>187.50468437556333</v>
      </c>
      <c r="AB820" s="147">
        <v>189.15947085356481</v>
      </c>
      <c r="AC820" s="147">
        <v>190.95777587354999</v>
      </c>
      <c r="AD820" s="147">
        <v>192.83220043002115</v>
      </c>
      <c r="AE820" s="147">
        <v>194.76407022993556</v>
      </c>
      <c r="AF820" s="147">
        <v>196.7351144521312</v>
      </c>
      <c r="AG820" s="147">
        <v>198.72751934288326</v>
      </c>
      <c r="AH820" s="147">
        <v>200.54446465872792</v>
      </c>
      <c r="AI820" s="147">
        <v>202.36742444513783</v>
      </c>
      <c r="AJ820" s="147">
        <v>204.19816756895614</v>
      </c>
      <c r="AK820" s="147">
        <v>206.03831256401273</v>
      </c>
      <c r="AL820" s="147">
        <v>207.88933331489127</v>
      </c>
      <c r="AM820" s="147">
        <v>209.7525644026083</v>
      </c>
      <c r="AN820" s="147">
        <v>211.62920612535839</v>
      </c>
      <c r="AO820" s="147">
        <v>213.52032920685676</v>
      </c>
      <c r="AP820" s="146">
        <v>215.42687920420835</v>
      </c>
    </row>
    <row r="821" spans="2:42" x14ac:dyDescent="0.35">
      <c r="B821" s="128"/>
      <c r="C821" s="128" t="s">
        <v>2308</v>
      </c>
      <c r="D821" s="146">
        <v>0</v>
      </c>
      <c r="E821" s="147">
        <v>0</v>
      </c>
      <c r="F821" s="147">
        <v>0</v>
      </c>
      <c r="G821" s="147">
        <v>0</v>
      </c>
      <c r="H821" s="147">
        <v>0</v>
      </c>
      <c r="I821" s="147">
        <v>32.80893318851566</v>
      </c>
      <c r="J821" s="147">
        <v>32.388766828640485</v>
      </c>
      <c r="K821" s="147">
        <v>32.00096261726322</v>
      </c>
      <c r="L821" s="147">
        <v>31.644703758152367</v>
      </c>
      <c r="M821" s="147">
        <v>31.319211256844113</v>
      </c>
      <c r="N821" s="147">
        <v>31.023742708778286</v>
      </c>
      <c r="O821" s="147">
        <v>30.757591135455911</v>
      </c>
      <c r="P821" s="147">
        <v>30.520083866941025</v>
      </c>
      <c r="Q821" s="147">
        <v>30.310581469093076</v>
      </c>
      <c r="R821" s="148">
        <v>30.128476713976376</v>
      </c>
      <c r="S821" s="147">
        <v>29.973193591952349</v>
      </c>
      <c r="T821" s="147">
        <v>29.844186364016238</v>
      </c>
      <c r="U821" s="147">
        <v>29.740938652994878</v>
      </c>
      <c r="V821" s="147">
        <v>29.662962572274331</v>
      </c>
      <c r="W821" s="147">
        <v>29.609797890776978</v>
      </c>
      <c r="X821" s="147">
        <v>29.581011232956548</v>
      </c>
      <c r="Y821" s="147">
        <v>29.576195312626552</v>
      </c>
      <c r="Z821" s="147">
        <v>29.594968199482974</v>
      </c>
      <c r="AA821" s="147">
        <v>29.63697261722605</v>
      </c>
      <c r="AB821" s="147">
        <v>29.701875272227991</v>
      </c>
      <c r="AC821" s="147">
        <v>29.789366211734361</v>
      </c>
      <c r="AD821" s="147">
        <v>29.873256421266838</v>
      </c>
      <c r="AE821" s="147">
        <v>29.954001054854078</v>
      </c>
      <c r="AF821" s="147">
        <v>30.032020048259987</v>
      </c>
      <c r="AG821" s="147">
        <v>30.107699651430739</v>
      </c>
      <c r="AH821" s="147">
        <v>30.18187497638592</v>
      </c>
      <c r="AI821" s="147">
        <v>30.25438298439542</v>
      </c>
      <c r="AJ821" s="147">
        <v>30.325517736309639</v>
      </c>
      <c r="AK821" s="147">
        <v>30.395544952659606</v>
      </c>
      <c r="AL821" s="147">
        <v>30.464703175733362</v>
      </c>
      <c r="AM821" s="147">
        <v>30.533204866421197</v>
      </c>
      <c r="AN821" s="147">
        <v>30.601237438505777</v>
      </c>
      <c r="AO821" s="147">
        <v>30.668964232949449</v>
      </c>
      <c r="AP821" s="146">
        <v>30.736525434612819</v>
      </c>
    </row>
    <row r="822" spans="2:42" x14ac:dyDescent="0.35">
      <c r="B822" s="128"/>
      <c r="C822" s="128" t="s">
        <v>2309</v>
      </c>
      <c r="D822" s="146">
        <v>0</v>
      </c>
      <c r="E822" s="147">
        <v>0</v>
      </c>
      <c r="F822" s="147">
        <v>0</v>
      </c>
      <c r="G822" s="147">
        <v>0</v>
      </c>
      <c r="H822" s="147">
        <v>0</v>
      </c>
      <c r="I822" s="147">
        <v>8.2288250000000005</v>
      </c>
      <c r="J822" s="147">
        <v>70.944500578667871</v>
      </c>
      <c r="K822" s="147">
        <v>134.74305057928871</v>
      </c>
      <c r="L822" s="147">
        <v>239.14500370427334</v>
      </c>
      <c r="M822" s="147">
        <v>317.11466576122262</v>
      </c>
      <c r="N822" s="147">
        <v>461.12702657820103</v>
      </c>
      <c r="O822" s="147">
        <v>552.11428491458241</v>
      </c>
      <c r="P822" s="147">
        <v>642.6035395222757</v>
      </c>
      <c r="Q822" s="147">
        <v>675.33406426046406</v>
      </c>
      <c r="R822" s="148">
        <v>675.08532000489936</v>
      </c>
      <c r="S822" s="147">
        <v>675.45968694295311</v>
      </c>
      <c r="T822" s="147">
        <v>676.44857205226185</v>
      </c>
      <c r="U822" s="147">
        <v>678.0440136034058</v>
      </c>
      <c r="V822" s="147">
        <v>680.23866502188525</v>
      </c>
      <c r="W822" s="147">
        <v>683.02577949183035</v>
      </c>
      <c r="X822" s="147">
        <v>686.39919527758695</v>
      </c>
      <c r="Y822" s="147">
        <v>690.35332174027178</v>
      </c>
      <c r="Z822" s="147">
        <v>694.88312602729832</v>
      </c>
      <c r="AA822" s="147">
        <v>699.98412041375252</v>
      </c>
      <c r="AB822" s="147">
        <v>705.65235027534993</v>
      </c>
      <c r="AC822" s="147">
        <v>711.88438267351637</v>
      </c>
      <c r="AD822" s="147">
        <v>718.66820051683214</v>
      </c>
      <c r="AE822" s="147">
        <v>725.93220144897123</v>
      </c>
      <c r="AF822" s="147">
        <v>733.60510771652434</v>
      </c>
      <c r="AG822" s="147">
        <v>741.61627734453441</v>
      </c>
      <c r="AH822" s="147">
        <v>750.0651499659848</v>
      </c>
      <c r="AI822" s="147">
        <v>758.71523500240846</v>
      </c>
      <c r="AJ822" s="147">
        <v>767.49954720447363</v>
      </c>
      <c r="AK822" s="147">
        <v>776.35267151815583</v>
      </c>
      <c r="AL822" s="147">
        <v>785.25589263550796</v>
      </c>
      <c r="AM822" s="147">
        <v>794.2168802747932</v>
      </c>
      <c r="AN822" s="147">
        <v>803.24275058872183</v>
      </c>
      <c r="AO822" s="147">
        <v>812.34008746242648</v>
      </c>
      <c r="AP822" s="146">
        <v>821.5149625582967</v>
      </c>
    </row>
    <row r="823" spans="2:42" x14ac:dyDescent="0.35">
      <c r="B823" s="128"/>
      <c r="C823" s="128" t="s">
        <v>2310</v>
      </c>
      <c r="D823" s="146">
        <v>0</v>
      </c>
      <c r="E823" s="147">
        <v>0</v>
      </c>
      <c r="F823" s="147">
        <v>0</v>
      </c>
      <c r="G823" s="147">
        <v>0</v>
      </c>
      <c r="H823" s="147">
        <v>0</v>
      </c>
      <c r="I823" s="147">
        <v>282.52520999999996</v>
      </c>
      <c r="J823" s="147">
        <v>404.60522577771735</v>
      </c>
      <c r="K823" s="147">
        <v>479.03882223111395</v>
      </c>
      <c r="L823" s="147">
        <v>552.65626314399913</v>
      </c>
      <c r="M823" s="147">
        <v>557.13033016866075</v>
      </c>
      <c r="N823" s="147">
        <v>555.83529218230683</v>
      </c>
      <c r="O823" s="147">
        <v>555.0547317670804</v>
      </c>
      <c r="P823" s="147">
        <v>554.78044720775733</v>
      </c>
      <c r="Q823" s="147">
        <v>555.00477122074562</v>
      </c>
      <c r="R823" s="148">
        <v>555.72055651361109</v>
      </c>
      <c r="S823" s="147">
        <v>556.92116198362771</v>
      </c>
      <c r="T823" s="147">
        <v>558.60043953437184</v>
      </c>
      <c r="U823" s="147">
        <v>560.75272149019645</v>
      </c>
      <c r="V823" s="147">
        <v>563.3728085892177</v>
      </c>
      <c r="W823" s="147">
        <v>566.45595853620023</v>
      </c>
      <c r="X823" s="147">
        <v>569.99787509747443</v>
      </c>
      <c r="Y823" s="147">
        <v>573.99469772071836</v>
      </c>
      <c r="Z823" s="147">
        <v>578.44299166312851</v>
      </c>
      <c r="AA823" s="147">
        <v>583.339738612166</v>
      </c>
      <c r="AB823" s="147">
        <v>588.68232778369793</v>
      </c>
      <c r="AC823" s="147">
        <v>594.46854748297562</v>
      </c>
      <c r="AD823" s="147">
        <v>600.43635652632702</v>
      </c>
      <c r="AE823" s="147">
        <v>606.5290165815378</v>
      </c>
      <c r="AF823" s="147">
        <v>612.6912310353157</v>
      </c>
      <c r="AG823" s="147">
        <v>618.86928174196964</v>
      </c>
      <c r="AH823" s="147">
        <v>624.5043591208746</v>
      </c>
      <c r="AI823" s="147">
        <v>630.16122320890554</v>
      </c>
      <c r="AJ823" s="147">
        <v>635.84511817390387</v>
      </c>
      <c r="AK823" s="147">
        <v>641.5608315572739</v>
      </c>
      <c r="AL823" s="147">
        <v>647.31271135714189</v>
      </c>
      <c r="AM823" s="147">
        <v>653.10468208461634</v>
      </c>
      <c r="AN823" s="147">
        <v>658.94025983293864</v>
      </c>
      <c r="AO823" s="147">
        <v>664.82256639741786</v>
      </c>
      <c r="AP823" s="146">
        <v>670.7543424822253</v>
      </c>
    </row>
    <row r="824" spans="2:42" x14ac:dyDescent="0.35">
      <c r="B824" s="128"/>
      <c r="C824" s="128" t="s">
        <v>2311</v>
      </c>
      <c r="D824" s="146">
        <v>0</v>
      </c>
      <c r="E824" s="147">
        <v>0</v>
      </c>
      <c r="F824" s="147">
        <v>0</v>
      </c>
      <c r="G824" s="147">
        <v>0</v>
      </c>
      <c r="H824" s="147">
        <v>0</v>
      </c>
      <c r="I824" s="147">
        <v>15.000149999999998</v>
      </c>
      <c r="J824" s="147">
        <v>32.332940718030358</v>
      </c>
      <c r="K824" s="147">
        <v>59.582505616378185</v>
      </c>
      <c r="L824" s="147">
        <v>80.239630779240912</v>
      </c>
      <c r="M824" s="147">
        <v>100.67137683588986</v>
      </c>
      <c r="N824" s="147">
        <v>140.92058165687064</v>
      </c>
      <c r="O824" s="147">
        <v>163.93486451908632</v>
      </c>
      <c r="P824" s="147">
        <v>177.67095850419835</v>
      </c>
      <c r="Q824" s="147">
        <v>176.27912129255444</v>
      </c>
      <c r="R824" s="148">
        <v>175.05151604037042</v>
      </c>
      <c r="S824" s="147">
        <v>173.98459301627167</v>
      </c>
      <c r="T824" s="147">
        <v>173.0749854428089</v>
      </c>
      <c r="U824" s="147">
        <v>172.31950394993734</v>
      </c>
      <c r="V824" s="147">
        <v>171.71513125613285</v>
      </c>
      <c r="W824" s="147">
        <v>171.25901706935005</v>
      </c>
      <c r="X824" s="147">
        <v>170.94847320032656</v>
      </c>
      <c r="Y824" s="147">
        <v>170.78096888102223</v>
      </c>
      <c r="Z824" s="147">
        <v>170.75412628125855</v>
      </c>
      <c r="AA824" s="147">
        <v>170.86571621688918</v>
      </c>
      <c r="AB824" s="147">
        <v>171.11365404308941</v>
      </c>
      <c r="AC824" s="147">
        <v>171.49599572659889</v>
      </c>
      <c r="AD824" s="147">
        <v>171.99435497783412</v>
      </c>
      <c r="AE824" s="147">
        <v>172.58814928149866</v>
      </c>
      <c r="AF824" s="147">
        <v>173.2572115861129</v>
      </c>
      <c r="AG824" s="147">
        <v>173.98186865928906</v>
      </c>
      <c r="AH824" s="147">
        <v>174.90398366310882</v>
      </c>
      <c r="AI824" s="147">
        <v>175.8431165270174</v>
      </c>
      <c r="AJ824" s="147">
        <v>176.78159395018861</v>
      </c>
      <c r="AK824" s="147">
        <v>177.70934616529837</v>
      </c>
      <c r="AL824" s="147">
        <v>178.62839715108751</v>
      </c>
      <c r="AM824" s="147">
        <v>179.54060251652106</v>
      </c>
      <c r="AN824" s="147">
        <v>180.44765642718804</v>
      </c>
      <c r="AO824" s="147">
        <v>181.35109815044731</v>
      </c>
      <c r="AP824" s="146">
        <v>182.25231823488494</v>
      </c>
    </row>
    <row r="825" spans="2:42" x14ac:dyDescent="0.35">
      <c r="B825" s="128"/>
      <c r="C825" s="128" t="s">
        <v>2312</v>
      </c>
      <c r="D825" s="146">
        <v>0</v>
      </c>
      <c r="E825" s="147">
        <v>0</v>
      </c>
      <c r="F825" s="147">
        <v>0</v>
      </c>
      <c r="G825" s="147">
        <v>0</v>
      </c>
      <c r="H825" s="147">
        <v>0</v>
      </c>
      <c r="I825" s="147">
        <v>277.92534000000001</v>
      </c>
      <c r="J825" s="147">
        <v>330.00391309985963</v>
      </c>
      <c r="K825" s="147">
        <v>380.82565554787129</v>
      </c>
      <c r="L825" s="147">
        <v>397.49646604699518</v>
      </c>
      <c r="M825" s="147">
        <v>393.76682643989028</v>
      </c>
      <c r="N825" s="147">
        <v>390.4120677798972</v>
      </c>
      <c r="O825" s="147">
        <v>387.42364047550836</v>
      </c>
      <c r="P825" s="147">
        <v>384.79341920149943</v>
      </c>
      <c r="Q825" s="147">
        <v>382.51368978548243</v>
      </c>
      <c r="R825" s="148">
        <v>380.5771366261086</v>
      </c>
      <c r="S825" s="147">
        <v>378.97683062459294</v>
      </c>
      <c r="T825" s="147">
        <v>377.70621761192911</v>
      </c>
      <c r="U825" s="147">
        <v>376.75910725482862</v>
      </c>
      <c r="V825" s="147">
        <v>376.12966242407128</v>
      </c>
      <c r="W825" s="147">
        <v>375.81238900956799</v>
      </c>
      <c r="X825" s="147">
        <v>375.80212616704461</v>
      </c>
      <c r="Y825" s="147">
        <v>376.09403698183087</v>
      </c>
      <c r="Z825" s="147">
        <v>376.68359953579778</v>
      </c>
      <c r="AA825" s="147">
        <v>377.56659836402548</v>
      </c>
      <c r="AB825" s="147">
        <v>378.73911628830416</v>
      </c>
      <c r="AC825" s="147">
        <v>380.19752661506863</v>
      </c>
      <c r="AD825" s="147">
        <v>381.71907094375064</v>
      </c>
      <c r="AE825" s="147">
        <v>383.26285810067765</v>
      </c>
      <c r="AF825" s="147">
        <v>384.78965242460458</v>
      </c>
      <c r="AG825" s="147">
        <v>386.28778567910018</v>
      </c>
      <c r="AH825" s="147">
        <v>388.1741727340796</v>
      </c>
      <c r="AI825" s="147">
        <v>390.03781743017652</v>
      </c>
      <c r="AJ825" s="147">
        <v>391.88294871501478</v>
      </c>
      <c r="AK825" s="147">
        <v>393.71343152837073</v>
      </c>
      <c r="AL825" s="147">
        <v>395.53278169185052</v>
      </c>
      <c r="AM825" s="147">
        <v>397.34417997318951</v>
      </c>
      <c r="AN825" s="147">
        <v>399.15048535883795</v>
      </c>
      <c r="AO825" s="147">
        <v>400.95424756694752</v>
      </c>
      <c r="AP825" s="146">
        <v>402.75771883139009</v>
      </c>
    </row>
    <row r="826" spans="2:42" x14ac:dyDescent="0.35">
      <c r="B826" s="128"/>
      <c r="C826" s="128" t="s">
        <v>2313</v>
      </c>
      <c r="D826" s="146">
        <v>0</v>
      </c>
      <c r="E826" s="147">
        <v>0</v>
      </c>
      <c r="F826" s="147">
        <v>0</v>
      </c>
      <c r="G826" s="147">
        <v>0</v>
      </c>
      <c r="H826" s="147">
        <v>0</v>
      </c>
      <c r="I826" s="147">
        <v>6.4913750000000006</v>
      </c>
      <c r="J826" s="147">
        <v>16.344415816611097</v>
      </c>
      <c r="K826" s="147">
        <v>31.575010477200617</v>
      </c>
      <c r="L826" s="147">
        <v>43.613213920723439</v>
      </c>
      <c r="M826" s="147">
        <v>55.670898893668848</v>
      </c>
      <c r="N826" s="147">
        <v>78.978918205498545</v>
      </c>
      <c r="O826" s="147">
        <v>92.916806441437913</v>
      </c>
      <c r="P826" s="147">
        <v>104.37739606434241</v>
      </c>
      <c r="Q826" s="147">
        <v>104.15688029879057</v>
      </c>
      <c r="R826" s="148">
        <v>104.03243715332151</v>
      </c>
      <c r="S826" s="147">
        <v>104.00255238484344</v>
      </c>
      <c r="T826" s="147">
        <v>104.06581129399318</v>
      </c>
      <c r="U826" s="147">
        <v>104.22089604610413</v>
      </c>
      <c r="V826" s="147">
        <v>104.46658311103951</v>
      </c>
      <c r="W826" s="147">
        <v>104.80174081799478</v>
      </c>
      <c r="X826" s="147">
        <v>105.2253270215239</v>
      </c>
      <c r="Y826" s="147">
        <v>105.73638687519211</v>
      </c>
      <c r="Z826" s="147">
        <v>106.33405070939828</v>
      </c>
      <c r="AA826" s="147">
        <v>107.01753201004878</v>
      </c>
      <c r="AB826" s="147">
        <v>107.78612549489455</v>
      </c>
      <c r="AC826" s="147">
        <v>108.63920528447215</v>
      </c>
      <c r="AD826" s="147">
        <v>109.56904848708059</v>
      </c>
      <c r="AE826" s="147">
        <v>110.56440032265827</v>
      </c>
      <c r="AF826" s="147">
        <v>111.61410937727645</v>
      </c>
      <c r="AG826" s="147">
        <v>112.70717388779133</v>
      </c>
      <c r="AH826" s="147">
        <v>113.73060118609024</v>
      </c>
      <c r="AI826" s="147">
        <v>114.7756130228085</v>
      </c>
      <c r="AJ826" s="147">
        <v>115.8317822401871</v>
      </c>
      <c r="AK826" s="147">
        <v>116.89081171564374</v>
      </c>
      <c r="AL826" s="147">
        <v>117.95376034990696</v>
      </c>
      <c r="AM826" s="147">
        <v>119.02159841164543</v>
      </c>
      <c r="AN826" s="147">
        <v>120.09521090589577</v>
      </c>
      <c r="AO826" s="147">
        <v>121.17540074347146</v>
      </c>
      <c r="AP826" s="146">
        <v>122.2628917191128</v>
      </c>
    </row>
    <row r="827" spans="2:42" ht="18" thickBot="1" x14ac:dyDescent="0.4">
      <c r="B827" s="118"/>
      <c r="C827" s="132" t="s">
        <v>2366</v>
      </c>
      <c r="D827" s="149">
        <f t="shared" ref="D827:AP827" si="9">SUM(D776:D826)</f>
        <v>0</v>
      </c>
      <c r="E827" s="150">
        <f t="shared" si="9"/>
        <v>0</v>
      </c>
      <c r="F827" s="150">
        <f t="shared" si="9"/>
        <v>0</v>
      </c>
      <c r="G827" s="150">
        <f t="shared" si="9"/>
        <v>0</v>
      </c>
      <c r="H827" s="150">
        <f t="shared" si="9"/>
        <v>0</v>
      </c>
      <c r="I827" s="150">
        <f t="shared" si="9"/>
        <v>7364.2097884650939</v>
      </c>
      <c r="J827" s="150">
        <f t="shared" si="9"/>
        <v>10237.665038203277</v>
      </c>
      <c r="K827" s="150">
        <f t="shared" si="9"/>
        <v>13027.174585750841</v>
      </c>
      <c r="L827" s="150">
        <f t="shared" si="9"/>
        <v>15389.131426134789</v>
      </c>
      <c r="M827" s="150">
        <f t="shared" si="9"/>
        <v>17353.037620325504</v>
      </c>
      <c r="N827" s="150">
        <f t="shared" si="9"/>
        <v>19558.947554269922</v>
      </c>
      <c r="O827" s="150">
        <f t="shared" si="9"/>
        <v>20995.166753242582</v>
      </c>
      <c r="P827" s="150">
        <f t="shared" si="9"/>
        <v>21801.843048997129</v>
      </c>
      <c r="Q827" s="150">
        <f t="shared" si="9"/>
        <v>21875.151071948727</v>
      </c>
      <c r="R827" s="151">
        <f t="shared" si="9"/>
        <v>21831.543427740413</v>
      </c>
      <c r="S827" s="150">
        <f t="shared" si="9"/>
        <v>21807.493956395054</v>
      </c>
      <c r="T827" s="150">
        <f t="shared" si="9"/>
        <v>21802.690797235071</v>
      </c>
      <c r="U827" s="150">
        <f t="shared" si="9"/>
        <v>21816.842371383987</v>
      </c>
      <c r="V827" s="150">
        <f t="shared" si="9"/>
        <v>21849.676833060075</v>
      </c>
      <c r="W827" s="150">
        <f t="shared" si="9"/>
        <v>21900.941545131129</v>
      </c>
      <c r="X827" s="150">
        <f t="shared" si="9"/>
        <v>21970.402578133791</v>
      </c>
      <c r="Y827" s="150">
        <f t="shared" si="9"/>
        <v>22057.844231991243</v>
      </c>
      <c r="Z827" s="150">
        <f t="shared" si="9"/>
        <v>22163.068579693758</v>
      </c>
      <c r="AA827" s="150">
        <f t="shared" si="9"/>
        <v>22285.89503223525</v>
      </c>
      <c r="AB827" s="150">
        <f t="shared" si="9"/>
        <v>22426.159924126852</v>
      </c>
      <c r="AC827" s="150">
        <f t="shared" si="9"/>
        <v>22583.716118835691</v>
      </c>
      <c r="AD827" s="150">
        <f t="shared" si="9"/>
        <v>22751.931661641254</v>
      </c>
      <c r="AE827" s="150">
        <f t="shared" si="9"/>
        <v>22928.526911522393</v>
      </c>
      <c r="AF827" s="150">
        <f t="shared" si="9"/>
        <v>23111.339573438345</v>
      </c>
      <c r="AG827" s="150">
        <f t="shared" si="9"/>
        <v>23298.566995382971</v>
      </c>
      <c r="AH827" s="150">
        <f t="shared" si="9"/>
        <v>23500.512325446805</v>
      </c>
      <c r="AI827" s="150">
        <f t="shared" si="9"/>
        <v>23704.460806037983</v>
      </c>
      <c r="AJ827" s="150">
        <f t="shared" si="9"/>
        <v>23909.428970879722</v>
      </c>
      <c r="AK827" s="150">
        <f t="shared" si="9"/>
        <v>24114.946918215057</v>
      </c>
      <c r="AL827" s="150">
        <f t="shared" si="9"/>
        <v>24321.131800791245</v>
      </c>
      <c r="AM827" s="150">
        <f t="shared" si="9"/>
        <v>24528.191978461451</v>
      </c>
      <c r="AN827" s="150">
        <f t="shared" si="9"/>
        <v>24736.318002594759</v>
      </c>
      <c r="AO827" s="150">
        <f t="shared" si="9"/>
        <v>24945.683296465566</v>
      </c>
      <c r="AP827" s="149">
        <f t="shared" si="9"/>
        <v>25156.444795395288</v>
      </c>
    </row>
    <row r="828" spans="2:42" ht="18" thickTop="1" x14ac:dyDescent="0.35"/>
  </sheetData>
  <dataValidations count="1">
    <dataValidation type="list" allowBlank="1" showInputMessage="1" showErrorMessage="1" sqref="B2">
      <formula1>$C$6:$C$56</formula1>
    </dataValidation>
  </dataValidations>
  <pageMargins left="0.7" right="0.7" top="0.75" bottom="0.75" header="0.3" footer="0.3"/>
  <pageSetup scale="71" fitToHeight="2" orientation="portrait" r:id="rId1"/>
  <headerFooter>
    <oddHeader>&amp;C&amp;A</oddHeader>
    <oddFooter>&amp;L&amp;F&amp;CPage &amp;P of &amp;N&amp;R&amp;T 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2" tint="-0.499984740745262"/>
  </sheetPr>
  <dimension ref="B1:BC123"/>
  <sheetViews>
    <sheetView showGridLines="0" zoomScale="85" zoomScaleNormal="85" workbookViewId="0">
      <pane xSplit="7" ySplit="6" topLeftCell="H7" activePane="bottomRight" state="frozen"/>
      <selection pane="topRight" activeCell="F1" sqref="F1"/>
      <selection pane="bottomLeft" activeCell="A5" sqref="A5"/>
      <selection pane="bottomRight" activeCell="H8" sqref="H8"/>
    </sheetView>
  </sheetViews>
  <sheetFormatPr defaultRowHeight="17.25" x14ac:dyDescent="0.35"/>
  <cols>
    <col min="1" max="1" width="2.625" customWidth="1"/>
    <col min="3" max="4" width="13.5" customWidth="1"/>
    <col min="5" max="6" width="11.375" customWidth="1"/>
    <col min="7" max="7" width="19.25" customWidth="1"/>
  </cols>
  <sheetData>
    <row r="1" spans="2:55" x14ac:dyDescent="0.35">
      <c r="H1" s="277"/>
    </row>
    <row r="2" spans="2:55" ht="24.75" x14ac:dyDescent="0.5">
      <c r="B2" s="103" t="s">
        <v>2417</v>
      </c>
    </row>
    <row r="3" spans="2:55" ht="24.75" x14ac:dyDescent="0.5">
      <c r="B3" s="103"/>
      <c r="I3" s="257"/>
    </row>
    <row r="4" spans="2:55" ht="17.25" customHeight="1" x14ac:dyDescent="0.35">
      <c r="B4" s="333" t="s">
        <v>2427</v>
      </c>
      <c r="C4" s="331" t="s">
        <v>2399</v>
      </c>
      <c r="D4" s="331" t="s">
        <v>2402</v>
      </c>
      <c r="E4" s="335" t="s">
        <v>2400</v>
      </c>
      <c r="F4" s="339" t="s">
        <v>2428</v>
      </c>
      <c r="G4" s="337" t="s">
        <v>2404</v>
      </c>
      <c r="H4" s="279" t="s">
        <v>2401</v>
      </c>
    </row>
    <row r="5" spans="2:55" ht="17.25" customHeight="1" x14ac:dyDescent="0.35">
      <c r="B5" s="333"/>
      <c r="C5" s="331"/>
      <c r="D5" s="331"/>
      <c r="E5" s="335"/>
      <c r="F5" s="339"/>
      <c r="G5" s="337"/>
      <c r="H5" s="278" t="s">
        <v>2349</v>
      </c>
      <c r="I5" s="278" t="s">
        <v>2349</v>
      </c>
      <c r="J5" s="278" t="s">
        <v>2349</v>
      </c>
      <c r="K5" s="278" t="s">
        <v>2349</v>
      </c>
      <c r="L5" s="278" t="s">
        <v>2349</v>
      </c>
      <c r="M5" s="278" t="s">
        <v>2349</v>
      </c>
      <c r="N5" s="278" t="s">
        <v>2349</v>
      </c>
      <c r="O5" s="278" t="s">
        <v>2349</v>
      </c>
      <c r="P5" s="278" t="s">
        <v>2349</v>
      </c>
      <c r="Q5" s="278" t="s">
        <v>2349</v>
      </c>
      <c r="R5" s="278" t="s">
        <v>2349</v>
      </c>
      <c r="S5" s="278" t="s">
        <v>2349</v>
      </c>
      <c r="T5" s="278" t="s">
        <v>2349</v>
      </c>
      <c r="U5" s="278" t="s">
        <v>2349</v>
      </c>
      <c r="V5" s="278" t="s">
        <v>2349</v>
      </c>
      <c r="W5" s="278" t="s">
        <v>2349</v>
      </c>
      <c r="X5" s="278" t="s">
        <v>2349</v>
      </c>
      <c r="Y5" s="278" t="s">
        <v>2349</v>
      </c>
      <c r="Z5" s="278" t="s">
        <v>2349</v>
      </c>
      <c r="AA5" s="278" t="s">
        <v>2349</v>
      </c>
      <c r="AB5" s="278" t="s">
        <v>2349</v>
      </c>
      <c r="AC5" s="278" t="s">
        <v>2349</v>
      </c>
      <c r="AD5" s="278" t="s">
        <v>2349</v>
      </c>
      <c r="AE5" s="278" t="s">
        <v>2349</v>
      </c>
      <c r="AF5" s="278" t="s">
        <v>2349</v>
      </c>
      <c r="AG5" s="278" t="s">
        <v>2349</v>
      </c>
      <c r="AH5" s="278" t="s">
        <v>2349</v>
      </c>
      <c r="AI5" s="278" t="s">
        <v>2349</v>
      </c>
      <c r="AJ5" s="278" t="s">
        <v>2349</v>
      </c>
      <c r="AK5" s="278" t="s">
        <v>2349</v>
      </c>
      <c r="AL5" s="278" t="s">
        <v>2349</v>
      </c>
      <c r="AM5" s="278" t="s">
        <v>2349</v>
      </c>
      <c r="AN5" s="278" t="s">
        <v>2349</v>
      </c>
      <c r="AO5" s="278" t="s">
        <v>2349</v>
      </c>
      <c r="AP5" s="278" t="s">
        <v>2349</v>
      </c>
      <c r="AQ5" s="278" t="s">
        <v>2349</v>
      </c>
      <c r="AR5" s="278" t="s">
        <v>2349</v>
      </c>
      <c r="AS5" s="278" t="s">
        <v>2349</v>
      </c>
      <c r="AT5" s="278" t="s">
        <v>2349</v>
      </c>
      <c r="AU5" s="1"/>
      <c r="AV5" s="1"/>
      <c r="AW5" s="1"/>
      <c r="AX5" s="1"/>
      <c r="AY5" s="1"/>
      <c r="AZ5" s="1"/>
      <c r="BA5" s="1"/>
      <c r="BB5" s="1"/>
      <c r="BC5" s="1"/>
    </row>
    <row r="6" spans="2:55" ht="18" thickBot="1" x14ac:dyDescent="0.4">
      <c r="B6" s="334"/>
      <c r="C6" s="332"/>
      <c r="D6" s="332"/>
      <c r="E6" s="336"/>
      <c r="F6" s="340"/>
      <c r="G6" s="338"/>
      <c r="H6" s="31">
        <v>0</v>
      </c>
      <c r="I6" s="31">
        <f>H6+1</f>
        <v>1</v>
      </c>
      <c r="J6" s="31">
        <f t="shared" ref="J6:AT6" si="0">I6+1</f>
        <v>2</v>
      </c>
      <c r="K6" s="31">
        <f t="shared" si="0"/>
        <v>3</v>
      </c>
      <c r="L6" s="31">
        <f t="shared" si="0"/>
        <v>4</v>
      </c>
      <c r="M6" s="31">
        <f t="shared" si="0"/>
        <v>5</v>
      </c>
      <c r="N6" s="31">
        <f t="shared" si="0"/>
        <v>6</v>
      </c>
      <c r="O6" s="31">
        <f t="shared" si="0"/>
        <v>7</v>
      </c>
      <c r="P6" s="31">
        <f t="shared" si="0"/>
        <v>8</v>
      </c>
      <c r="Q6" s="31">
        <f t="shared" si="0"/>
        <v>9</v>
      </c>
      <c r="R6" s="31">
        <f t="shared" si="0"/>
        <v>10</v>
      </c>
      <c r="S6" s="31">
        <f t="shared" si="0"/>
        <v>11</v>
      </c>
      <c r="T6" s="31">
        <f t="shared" si="0"/>
        <v>12</v>
      </c>
      <c r="U6" s="31">
        <f t="shared" si="0"/>
        <v>13</v>
      </c>
      <c r="V6" s="31">
        <f t="shared" si="0"/>
        <v>14</v>
      </c>
      <c r="W6" s="31">
        <f t="shared" si="0"/>
        <v>15</v>
      </c>
      <c r="X6" s="31">
        <f t="shared" si="0"/>
        <v>16</v>
      </c>
      <c r="Y6" s="31">
        <f t="shared" si="0"/>
        <v>17</v>
      </c>
      <c r="Z6" s="31">
        <f t="shared" si="0"/>
        <v>18</v>
      </c>
      <c r="AA6" s="31">
        <f t="shared" si="0"/>
        <v>19</v>
      </c>
      <c r="AB6" s="31">
        <f t="shared" si="0"/>
        <v>20</v>
      </c>
      <c r="AC6" s="31">
        <f t="shared" si="0"/>
        <v>21</v>
      </c>
      <c r="AD6" s="31">
        <f t="shared" si="0"/>
        <v>22</v>
      </c>
      <c r="AE6" s="31">
        <f t="shared" si="0"/>
        <v>23</v>
      </c>
      <c r="AF6" s="31">
        <f t="shared" si="0"/>
        <v>24</v>
      </c>
      <c r="AG6" s="31">
        <f t="shared" si="0"/>
        <v>25</v>
      </c>
      <c r="AH6" s="31">
        <f t="shared" si="0"/>
        <v>26</v>
      </c>
      <c r="AI6" s="31">
        <f t="shared" si="0"/>
        <v>27</v>
      </c>
      <c r="AJ6" s="31">
        <f t="shared" si="0"/>
        <v>28</v>
      </c>
      <c r="AK6" s="31">
        <f t="shared" si="0"/>
        <v>29</v>
      </c>
      <c r="AL6" s="31">
        <f t="shared" si="0"/>
        <v>30</v>
      </c>
      <c r="AM6" s="31">
        <f t="shared" si="0"/>
        <v>31</v>
      </c>
      <c r="AN6" s="31">
        <f t="shared" si="0"/>
        <v>32</v>
      </c>
      <c r="AO6" s="31">
        <f t="shared" si="0"/>
        <v>33</v>
      </c>
      <c r="AP6" s="31">
        <f t="shared" si="0"/>
        <v>34</v>
      </c>
      <c r="AQ6" s="31">
        <f t="shared" si="0"/>
        <v>35</v>
      </c>
      <c r="AR6" s="31">
        <f t="shared" si="0"/>
        <v>36</v>
      </c>
      <c r="AS6" s="31">
        <f t="shared" si="0"/>
        <v>37</v>
      </c>
      <c r="AT6" s="31">
        <f t="shared" si="0"/>
        <v>38</v>
      </c>
      <c r="AU6" s="1"/>
      <c r="AV6" s="1"/>
      <c r="AW6" s="1"/>
      <c r="AX6" s="1"/>
      <c r="AY6" s="1"/>
      <c r="AZ6" s="1"/>
      <c r="BA6" s="1"/>
      <c r="BB6" s="1"/>
      <c r="BC6" s="1"/>
    </row>
    <row r="7" spans="2:55" ht="18" thickTop="1" x14ac:dyDescent="0.35">
      <c r="B7" s="1">
        <f t="array" ref="B7:B44">TRANSPOSE(MainModule!AX4:CI4)</f>
        <v>2013</v>
      </c>
      <c r="C7" s="280">
        <f>INDEX(MainModule!$AX$21:$CI$21,MATCH($B7,MainModule!$AX$4:$CI$4,0))</f>
        <v>0</v>
      </c>
      <c r="D7" s="281">
        <f>INDEX(MainModule!$AX$28:$CI$28,MATCH($B7,MainModule!$AX$4:$CI$4,0))</f>
        <v>55</v>
      </c>
      <c r="E7" s="282">
        <f t="shared" ref="E7:E44" si="1">NPV(discount_rate,$I7:$AT7)+$H7</f>
        <v>0</v>
      </c>
      <c r="F7" s="300">
        <f>D7/100*C7</f>
        <v>0</v>
      </c>
      <c r="G7" s="283">
        <f>IF(E7=0,0,F7*100/E7)</f>
        <v>0</v>
      </c>
      <c r="H7" s="284">
        <f>$C7*INDEX(decaySchedule_range,MATCH(H$6,RefTables!$B$90:$AV$90,0))</f>
        <v>0</v>
      </c>
      <c r="I7" s="284">
        <f>$C7*INDEX(decaySchedule_range,MATCH(I$6,RefTables!$B$90:$AV$90,0))</f>
        <v>0</v>
      </c>
      <c r="J7" s="284">
        <f>$C7*INDEX(decaySchedule_range,MATCH(J$6,RefTables!$B$90:$AV$90,0))</f>
        <v>0</v>
      </c>
      <c r="K7" s="284">
        <f>$C7*INDEX(decaySchedule_range,MATCH(K$6,RefTables!$B$90:$AV$90,0))</f>
        <v>0</v>
      </c>
      <c r="L7" s="284">
        <f>$C7*INDEX(decaySchedule_range,MATCH(L$6,RefTables!$B$90:$AV$90,0))</f>
        <v>0</v>
      </c>
      <c r="M7" s="284">
        <f>$C7*INDEX(decaySchedule_range,MATCH(M$6,RefTables!$B$90:$AV$90,0))</f>
        <v>0</v>
      </c>
      <c r="N7" s="284">
        <f>$C7*INDEX(decaySchedule_range,MATCH(N$6,RefTables!$B$90:$AV$90,0))</f>
        <v>0</v>
      </c>
      <c r="O7" s="284">
        <f>$C7*INDEX(decaySchedule_range,MATCH(O$6,RefTables!$B$90:$AV$90,0))</f>
        <v>0</v>
      </c>
      <c r="P7" s="284">
        <f>$C7*INDEX(decaySchedule_range,MATCH(P$6,RefTables!$B$90:$AV$90,0))</f>
        <v>0</v>
      </c>
      <c r="Q7" s="284">
        <f>$C7*INDEX(decaySchedule_range,MATCH(Q$6,RefTables!$B$90:$AV$90,0))</f>
        <v>0</v>
      </c>
      <c r="R7" s="284">
        <f>$C7*INDEX(decaySchedule_range,MATCH(R$6,RefTables!$B$90:$AV$90,0))</f>
        <v>0</v>
      </c>
      <c r="S7" s="284">
        <f>$C7*INDEX(decaySchedule_range,MATCH(S$6,RefTables!$B$90:$AV$90,0))</f>
        <v>0</v>
      </c>
      <c r="T7" s="284">
        <f>$C7*INDEX(decaySchedule_range,MATCH(T$6,RefTables!$B$90:$AV$90,0))</f>
        <v>0</v>
      </c>
      <c r="U7" s="284">
        <f>$C7*INDEX(decaySchedule_range,MATCH(U$6,RefTables!$B$90:$AV$90,0))</f>
        <v>0</v>
      </c>
      <c r="V7" s="284">
        <f>$C7*INDEX(decaySchedule_range,MATCH(V$6,RefTables!$B$90:$AV$90,0))</f>
        <v>0</v>
      </c>
      <c r="W7" s="284">
        <f>$C7*INDEX(decaySchedule_range,MATCH(W$6,RefTables!$B$90:$AV$90,0))</f>
        <v>0</v>
      </c>
      <c r="X7" s="284">
        <f>$C7*INDEX(decaySchedule_range,MATCH(X$6,RefTables!$B$90:$AV$90,0))</f>
        <v>0</v>
      </c>
      <c r="Y7" s="284">
        <f>$C7*INDEX(decaySchedule_range,MATCH(Y$6,RefTables!$B$90:$AV$90,0))</f>
        <v>0</v>
      </c>
      <c r="Z7" s="284">
        <f>$C7*INDEX(decaySchedule_range,MATCH(Z$6,RefTables!$B$90:$AV$90,0))</f>
        <v>0</v>
      </c>
      <c r="AA7" s="284">
        <f>$C7*INDEX(decaySchedule_range,MATCH(AA$6,RefTables!$B$90:$AV$90,0))</f>
        <v>0</v>
      </c>
      <c r="AB7" s="284">
        <f>$C7*INDEX(decaySchedule_range,MATCH(AB$6,RefTables!$B$90:$AV$90,0))</f>
        <v>0</v>
      </c>
      <c r="AC7" s="284">
        <f>$C7*INDEX(decaySchedule_range,MATCH(AC$6,RefTables!$B$90:$AV$90,0))</f>
        <v>0</v>
      </c>
      <c r="AD7" s="284">
        <f>$C7*INDEX(decaySchedule_range,MATCH(AD$6,RefTables!$B$90:$AV$90,0))</f>
        <v>0</v>
      </c>
      <c r="AE7" s="284">
        <f>$C7*INDEX(decaySchedule_range,MATCH(AE$6,RefTables!$B$90:$AV$90,0))</f>
        <v>0</v>
      </c>
      <c r="AF7" s="284">
        <f>$C7*INDEX(decaySchedule_range,MATCH(AF$6,RefTables!$B$90:$AV$90,0))</f>
        <v>0</v>
      </c>
      <c r="AG7" s="284">
        <f>$C7*INDEX(decaySchedule_range,MATCH(AG$6,RefTables!$B$90:$AV$90,0))</f>
        <v>0</v>
      </c>
      <c r="AH7" s="284">
        <f>$C7*INDEX(decaySchedule_range,MATCH(AH$6,RefTables!$B$90:$AV$90,0))</f>
        <v>0</v>
      </c>
      <c r="AI7" s="284">
        <f>$C7*INDEX(decaySchedule_range,MATCH(AI$6,RefTables!$B$90:$AV$90,0))</f>
        <v>0</v>
      </c>
      <c r="AJ7" s="284">
        <f>$C7*INDEX(decaySchedule_range,MATCH(AJ$6,RefTables!$B$90:$AV$90,0))</f>
        <v>0</v>
      </c>
      <c r="AK7" s="284">
        <f>$C7*INDEX(decaySchedule_range,MATCH(AK$6,RefTables!$B$90:$AV$90,0))</f>
        <v>0</v>
      </c>
      <c r="AL7" s="284">
        <f>$C7*INDEX(decaySchedule_range,MATCH(AL$6,RefTables!$B$90:$AV$90,0))</f>
        <v>0</v>
      </c>
      <c r="AM7" s="284">
        <f>$C7*INDEX(decaySchedule_range,MATCH(AM$6,RefTables!$B$90:$AV$90,0))</f>
        <v>0</v>
      </c>
      <c r="AN7" s="284">
        <f>$C7*INDEX(decaySchedule_range,MATCH(AN$6,RefTables!$B$90:$AV$90,0))</f>
        <v>0</v>
      </c>
      <c r="AO7" s="284">
        <f>$C7*INDEX(decaySchedule_range,MATCH(AO$6,RefTables!$B$90:$AV$90,0))</f>
        <v>0</v>
      </c>
      <c r="AP7" s="284">
        <f>$C7*INDEX(decaySchedule_range,MATCH(AP$6,RefTables!$B$90:$AV$90,0))</f>
        <v>0</v>
      </c>
      <c r="AQ7" s="284">
        <f>$C7*INDEX(decaySchedule_range,MATCH(AQ$6,RefTables!$B$90:$AV$90,0))</f>
        <v>0</v>
      </c>
      <c r="AR7" s="284">
        <f>$C7*INDEX(decaySchedule_range,MATCH(AR$6,RefTables!$B$90:$AV$90,0))</f>
        <v>0</v>
      </c>
      <c r="AS7" s="284">
        <f>$C7*INDEX(decaySchedule_range,MATCH(AS$6,RefTables!$B$90:$AV$90,0))</f>
        <v>0</v>
      </c>
      <c r="AT7" s="284">
        <f>$C7*INDEX(decaySchedule_range,MATCH(AT$6,RefTables!$B$90:$AV$90,0))</f>
        <v>0</v>
      </c>
    </row>
    <row r="8" spans="2:55" x14ac:dyDescent="0.35">
      <c r="B8" s="1">
        <v>2014</v>
      </c>
      <c r="C8" s="280">
        <f>INDEX(MainModule!$AX$21:$CI$21,MATCH($B8,MainModule!$AX$4:$CI$4,0))</f>
        <v>0</v>
      </c>
      <c r="D8" s="281">
        <f>INDEX(MainModule!$AX$28:$CI$28,MATCH($B8,MainModule!$AX$4:$CI$4,0))</f>
        <v>55</v>
      </c>
      <c r="E8" s="282">
        <f t="shared" si="1"/>
        <v>0</v>
      </c>
      <c r="F8" s="300">
        <f t="shared" ref="F8:F44" si="2">D8/100*C8</f>
        <v>0</v>
      </c>
      <c r="G8" s="283">
        <f t="shared" ref="G8:G44" si="3">IF(E8=0,0,F8*100/E8)</f>
        <v>0</v>
      </c>
      <c r="H8" s="284">
        <f>$C8*INDEX(decaySchedule_range,MATCH(H$6,RefTables!$B$90:$AV$90,0))</f>
        <v>0</v>
      </c>
      <c r="I8" s="284">
        <f>$C8*INDEX(decaySchedule_range,MATCH(I$6,RefTables!$B$90:$AV$90,0))</f>
        <v>0</v>
      </c>
      <c r="J8" s="284">
        <f>$C8*INDEX(decaySchedule_range,MATCH(J$6,RefTables!$B$90:$AV$90,0))</f>
        <v>0</v>
      </c>
      <c r="K8" s="284">
        <f>$C8*INDEX(decaySchedule_range,MATCH(K$6,RefTables!$B$90:$AV$90,0))</f>
        <v>0</v>
      </c>
      <c r="L8" s="284">
        <f>$C8*INDEX(decaySchedule_range,MATCH(L$6,RefTables!$B$90:$AV$90,0))</f>
        <v>0</v>
      </c>
      <c r="M8" s="284">
        <f>$C8*INDEX(decaySchedule_range,MATCH(M$6,RefTables!$B$90:$AV$90,0))</f>
        <v>0</v>
      </c>
      <c r="N8" s="284">
        <f>$C8*INDEX(decaySchedule_range,MATCH(N$6,RefTables!$B$90:$AV$90,0))</f>
        <v>0</v>
      </c>
      <c r="O8" s="284">
        <f>$C8*INDEX(decaySchedule_range,MATCH(O$6,RefTables!$B$90:$AV$90,0))</f>
        <v>0</v>
      </c>
      <c r="P8" s="284">
        <f>$C8*INDEX(decaySchedule_range,MATCH(P$6,RefTables!$B$90:$AV$90,0))</f>
        <v>0</v>
      </c>
      <c r="Q8" s="284">
        <f>$C8*INDEX(decaySchedule_range,MATCH(Q$6,RefTables!$B$90:$AV$90,0))</f>
        <v>0</v>
      </c>
      <c r="R8" s="284">
        <f>$C8*INDEX(decaySchedule_range,MATCH(R$6,RefTables!$B$90:$AV$90,0))</f>
        <v>0</v>
      </c>
      <c r="S8" s="284">
        <f>$C8*INDEX(decaySchedule_range,MATCH(S$6,RefTables!$B$90:$AV$90,0))</f>
        <v>0</v>
      </c>
      <c r="T8" s="284">
        <f>$C8*INDEX(decaySchedule_range,MATCH(T$6,RefTables!$B$90:$AV$90,0))</f>
        <v>0</v>
      </c>
      <c r="U8" s="284">
        <f>$C8*INDEX(decaySchedule_range,MATCH(U$6,RefTables!$B$90:$AV$90,0))</f>
        <v>0</v>
      </c>
      <c r="V8" s="284">
        <f>$C8*INDEX(decaySchedule_range,MATCH(V$6,RefTables!$B$90:$AV$90,0))</f>
        <v>0</v>
      </c>
      <c r="W8" s="284">
        <f>$C8*INDEX(decaySchedule_range,MATCH(W$6,RefTables!$B$90:$AV$90,0))</f>
        <v>0</v>
      </c>
      <c r="X8" s="284">
        <f>$C8*INDEX(decaySchedule_range,MATCH(X$6,RefTables!$B$90:$AV$90,0))</f>
        <v>0</v>
      </c>
      <c r="Y8" s="284">
        <f>$C8*INDEX(decaySchedule_range,MATCH(Y$6,RefTables!$B$90:$AV$90,0))</f>
        <v>0</v>
      </c>
      <c r="Z8" s="284">
        <f>$C8*INDEX(decaySchedule_range,MATCH(Z$6,RefTables!$B$90:$AV$90,0))</f>
        <v>0</v>
      </c>
      <c r="AA8" s="284">
        <f>$C8*INDEX(decaySchedule_range,MATCH(AA$6,RefTables!$B$90:$AV$90,0))</f>
        <v>0</v>
      </c>
      <c r="AB8" s="284">
        <f>$C8*INDEX(decaySchedule_range,MATCH(AB$6,RefTables!$B$90:$AV$90,0))</f>
        <v>0</v>
      </c>
      <c r="AC8" s="284">
        <f>$C8*INDEX(decaySchedule_range,MATCH(AC$6,RefTables!$B$90:$AV$90,0))</f>
        <v>0</v>
      </c>
      <c r="AD8" s="284">
        <f>$C8*INDEX(decaySchedule_range,MATCH(AD$6,RefTables!$B$90:$AV$90,0))</f>
        <v>0</v>
      </c>
      <c r="AE8" s="284">
        <f>$C8*INDEX(decaySchedule_range,MATCH(AE$6,RefTables!$B$90:$AV$90,0))</f>
        <v>0</v>
      </c>
      <c r="AF8" s="284">
        <f>$C8*INDEX(decaySchedule_range,MATCH(AF$6,RefTables!$B$90:$AV$90,0))</f>
        <v>0</v>
      </c>
      <c r="AG8" s="284">
        <f>$C8*INDEX(decaySchedule_range,MATCH(AG$6,RefTables!$B$90:$AV$90,0))</f>
        <v>0</v>
      </c>
      <c r="AH8" s="284">
        <f>$C8*INDEX(decaySchedule_range,MATCH(AH$6,RefTables!$B$90:$AV$90,0))</f>
        <v>0</v>
      </c>
      <c r="AI8" s="284">
        <f>$C8*INDEX(decaySchedule_range,MATCH(AI$6,RefTables!$B$90:$AV$90,0))</f>
        <v>0</v>
      </c>
      <c r="AJ8" s="284">
        <f>$C8*INDEX(decaySchedule_range,MATCH(AJ$6,RefTables!$B$90:$AV$90,0))</f>
        <v>0</v>
      </c>
      <c r="AK8" s="284">
        <f>$C8*INDEX(decaySchedule_range,MATCH(AK$6,RefTables!$B$90:$AV$90,0))</f>
        <v>0</v>
      </c>
      <c r="AL8" s="284">
        <f>$C8*INDEX(decaySchedule_range,MATCH(AL$6,RefTables!$B$90:$AV$90,0))</f>
        <v>0</v>
      </c>
      <c r="AM8" s="284">
        <f>$C8*INDEX(decaySchedule_range,MATCH(AM$6,RefTables!$B$90:$AV$90,0))</f>
        <v>0</v>
      </c>
      <c r="AN8" s="284">
        <f>$C8*INDEX(decaySchedule_range,MATCH(AN$6,RefTables!$B$90:$AV$90,0))</f>
        <v>0</v>
      </c>
      <c r="AO8" s="284">
        <f>$C8*INDEX(decaySchedule_range,MATCH(AO$6,RefTables!$B$90:$AV$90,0))</f>
        <v>0</v>
      </c>
      <c r="AP8" s="284">
        <f>$C8*INDEX(decaySchedule_range,MATCH(AP$6,RefTables!$B$90:$AV$90,0))</f>
        <v>0</v>
      </c>
      <c r="AQ8" s="284">
        <f>$C8*INDEX(decaySchedule_range,MATCH(AQ$6,RefTables!$B$90:$AV$90,0))</f>
        <v>0</v>
      </c>
      <c r="AR8" s="284">
        <f>$C8*INDEX(decaySchedule_range,MATCH(AR$6,RefTables!$B$90:$AV$90,0))</f>
        <v>0</v>
      </c>
      <c r="AS8" s="284">
        <f>$C8*INDEX(decaySchedule_range,MATCH(AS$6,RefTables!$B$90:$AV$90,0))</f>
        <v>0</v>
      </c>
      <c r="AT8" s="284">
        <f>$C8*INDEX(decaySchedule_range,MATCH(AT$6,RefTables!$B$90:$AV$90,0))</f>
        <v>0</v>
      </c>
    </row>
    <row r="9" spans="2:55" x14ac:dyDescent="0.35">
      <c r="B9" s="1">
        <v>2015</v>
      </c>
      <c r="C9" s="280">
        <f>INDEX(MainModule!$AX$21:$CI$21,MATCH($B9,MainModule!$AX$4:$CI$4,0))</f>
        <v>0</v>
      </c>
      <c r="D9" s="281">
        <f>INDEX(MainModule!$AX$28:$CI$28,MATCH($B9,MainModule!$AX$4:$CI$4,0))</f>
        <v>55</v>
      </c>
      <c r="E9" s="282">
        <f t="shared" si="1"/>
        <v>0</v>
      </c>
      <c r="F9" s="300">
        <f t="shared" si="2"/>
        <v>0</v>
      </c>
      <c r="G9" s="283">
        <f t="shared" si="3"/>
        <v>0</v>
      </c>
      <c r="H9" s="284">
        <f>$C9*INDEX(decaySchedule_range,MATCH(H$6,RefTables!$B$90:$AV$90,0))</f>
        <v>0</v>
      </c>
      <c r="I9" s="284">
        <f>$C9*INDEX(decaySchedule_range,MATCH(I$6,RefTables!$B$90:$AV$90,0))</f>
        <v>0</v>
      </c>
      <c r="J9" s="284">
        <f>$C9*INDEX(decaySchedule_range,MATCH(J$6,RefTables!$B$90:$AV$90,0))</f>
        <v>0</v>
      </c>
      <c r="K9" s="284">
        <f>$C9*INDEX(decaySchedule_range,MATCH(K$6,RefTables!$B$90:$AV$90,0))</f>
        <v>0</v>
      </c>
      <c r="L9" s="284">
        <f>$C9*INDEX(decaySchedule_range,MATCH(L$6,RefTables!$B$90:$AV$90,0))</f>
        <v>0</v>
      </c>
      <c r="M9" s="284">
        <f>$C9*INDEX(decaySchedule_range,MATCH(M$6,RefTables!$B$90:$AV$90,0))</f>
        <v>0</v>
      </c>
      <c r="N9" s="284">
        <f>$C9*INDEX(decaySchedule_range,MATCH(N$6,RefTables!$B$90:$AV$90,0))</f>
        <v>0</v>
      </c>
      <c r="O9" s="284">
        <f>$C9*INDEX(decaySchedule_range,MATCH(O$6,RefTables!$B$90:$AV$90,0))</f>
        <v>0</v>
      </c>
      <c r="P9" s="284">
        <f>$C9*INDEX(decaySchedule_range,MATCH(P$6,RefTables!$B$90:$AV$90,0))</f>
        <v>0</v>
      </c>
      <c r="Q9" s="284">
        <f>$C9*INDEX(decaySchedule_range,MATCH(Q$6,RefTables!$B$90:$AV$90,0))</f>
        <v>0</v>
      </c>
      <c r="R9" s="284">
        <f>$C9*INDEX(decaySchedule_range,MATCH(R$6,RefTables!$B$90:$AV$90,0))</f>
        <v>0</v>
      </c>
      <c r="S9" s="284">
        <f>$C9*INDEX(decaySchedule_range,MATCH(S$6,RefTables!$B$90:$AV$90,0))</f>
        <v>0</v>
      </c>
      <c r="T9" s="284">
        <f>$C9*INDEX(decaySchedule_range,MATCH(T$6,RefTables!$B$90:$AV$90,0))</f>
        <v>0</v>
      </c>
      <c r="U9" s="284">
        <f>$C9*INDEX(decaySchedule_range,MATCH(U$6,RefTables!$B$90:$AV$90,0))</f>
        <v>0</v>
      </c>
      <c r="V9" s="284">
        <f>$C9*INDEX(decaySchedule_range,MATCH(V$6,RefTables!$B$90:$AV$90,0))</f>
        <v>0</v>
      </c>
      <c r="W9" s="284">
        <f>$C9*INDEX(decaySchedule_range,MATCH(W$6,RefTables!$B$90:$AV$90,0))</f>
        <v>0</v>
      </c>
      <c r="X9" s="284">
        <f>$C9*INDEX(decaySchedule_range,MATCH(X$6,RefTables!$B$90:$AV$90,0))</f>
        <v>0</v>
      </c>
      <c r="Y9" s="284">
        <f>$C9*INDEX(decaySchedule_range,MATCH(Y$6,RefTables!$B$90:$AV$90,0))</f>
        <v>0</v>
      </c>
      <c r="Z9" s="284">
        <f>$C9*INDEX(decaySchedule_range,MATCH(Z$6,RefTables!$B$90:$AV$90,0))</f>
        <v>0</v>
      </c>
      <c r="AA9" s="284">
        <f>$C9*INDEX(decaySchedule_range,MATCH(AA$6,RefTables!$B$90:$AV$90,0))</f>
        <v>0</v>
      </c>
      <c r="AB9" s="284">
        <f>$C9*INDEX(decaySchedule_range,MATCH(AB$6,RefTables!$B$90:$AV$90,0))</f>
        <v>0</v>
      </c>
      <c r="AC9" s="284">
        <f>$C9*INDEX(decaySchedule_range,MATCH(AC$6,RefTables!$B$90:$AV$90,0))</f>
        <v>0</v>
      </c>
      <c r="AD9" s="284">
        <f>$C9*INDEX(decaySchedule_range,MATCH(AD$6,RefTables!$B$90:$AV$90,0))</f>
        <v>0</v>
      </c>
      <c r="AE9" s="284">
        <f>$C9*INDEX(decaySchedule_range,MATCH(AE$6,RefTables!$B$90:$AV$90,0))</f>
        <v>0</v>
      </c>
      <c r="AF9" s="284">
        <f>$C9*INDEX(decaySchedule_range,MATCH(AF$6,RefTables!$B$90:$AV$90,0))</f>
        <v>0</v>
      </c>
      <c r="AG9" s="284">
        <f>$C9*INDEX(decaySchedule_range,MATCH(AG$6,RefTables!$B$90:$AV$90,0))</f>
        <v>0</v>
      </c>
      <c r="AH9" s="284">
        <f>$C9*INDEX(decaySchedule_range,MATCH(AH$6,RefTables!$B$90:$AV$90,0))</f>
        <v>0</v>
      </c>
      <c r="AI9" s="284">
        <f>$C9*INDEX(decaySchedule_range,MATCH(AI$6,RefTables!$B$90:$AV$90,0))</f>
        <v>0</v>
      </c>
      <c r="AJ9" s="284">
        <f>$C9*INDEX(decaySchedule_range,MATCH(AJ$6,RefTables!$B$90:$AV$90,0))</f>
        <v>0</v>
      </c>
      <c r="AK9" s="284">
        <f>$C9*INDEX(decaySchedule_range,MATCH(AK$6,RefTables!$B$90:$AV$90,0))</f>
        <v>0</v>
      </c>
      <c r="AL9" s="284">
        <f>$C9*INDEX(decaySchedule_range,MATCH(AL$6,RefTables!$B$90:$AV$90,0))</f>
        <v>0</v>
      </c>
      <c r="AM9" s="284">
        <f>$C9*INDEX(decaySchedule_range,MATCH(AM$6,RefTables!$B$90:$AV$90,0))</f>
        <v>0</v>
      </c>
      <c r="AN9" s="284">
        <f>$C9*INDEX(decaySchedule_range,MATCH(AN$6,RefTables!$B$90:$AV$90,0))</f>
        <v>0</v>
      </c>
      <c r="AO9" s="284">
        <f>$C9*INDEX(decaySchedule_range,MATCH(AO$6,RefTables!$B$90:$AV$90,0))</f>
        <v>0</v>
      </c>
      <c r="AP9" s="284">
        <f>$C9*INDEX(decaySchedule_range,MATCH(AP$6,RefTables!$B$90:$AV$90,0))</f>
        <v>0</v>
      </c>
      <c r="AQ9" s="284">
        <f>$C9*INDEX(decaySchedule_range,MATCH(AQ$6,RefTables!$B$90:$AV$90,0))</f>
        <v>0</v>
      </c>
      <c r="AR9" s="284">
        <f>$C9*INDEX(decaySchedule_range,MATCH(AR$6,RefTables!$B$90:$AV$90,0))</f>
        <v>0</v>
      </c>
      <c r="AS9" s="284">
        <f>$C9*INDEX(decaySchedule_range,MATCH(AS$6,RefTables!$B$90:$AV$90,0))</f>
        <v>0</v>
      </c>
      <c r="AT9" s="284">
        <f>$C9*INDEX(decaySchedule_range,MATCH(AT$6,RefTables!$B$90:$AV$90,0))</f>
        <v>0</v>
      </c>
    </row>
    <row r="10" spans="2:55" x14ac:dyDescent="0.35">
      <c r="B10" s="1">
        <v>2016</v>
      </c>
      <c r="C10" s="280">
        <f>INDEX(MainModule!$AX$21:$CI$21,MATCH($B10,MainModule!$AX$4:$CI$4,0))</f>
        <v>0</v>
      </c>
      <c r="D10" s="281">
        <f>INDEX(MainModule!$AX$28:$CI$28,MATCH($B10,MainModule!$AX$4:$CI$4,0))</f>
        <v>55</v>
      </c>
      <c r="E10" s="282">
        <f t="shared" si="1"/>
        <v>0</v>
      </c>
      <c r="F10" s="300">
        <f t="shared" si="2"/>
        <v>0</v>
      </c>
      <c r="G10" s="283">
        <f t="shared" si="3"/>
        <v>0</v>
      </c>
      <c r="H10" s="284">
        <f>$C10*INDEX(decaySchedule_range,MATCH(H$6,RefTables!$B$90:$AV$90,0))</f>
        <v>0</v>
      </c>
      <c r="I10" s="284">
        <f>$C10*INDEX(decaySchedule_range,MATCH(I$6,RefTables!$B$90:$AV$90,0))</f>
        <v>0</v>
      </c>
      <c r="J10" s="284">
        <f>$C10*INDEX(decaySchedule_range,MATCH(J$6,RefTables!$B$90:$AV$90,0))</f>
        <v>0</v>
      </c>
      <c r="K10" s="284">
        <f>$C10*INDEX(decaySchedule_range,MATCH(K$6,RefTables!$B$90:$AV$90,0))</f>
        <v>0</v>
      </c>
      <c r="L10" s="284">
        <f>$C10*INDEX(decaySchedule_range,MATCH(L$6,RefTables!$B$90:$AV$90,0))</f>
        <v>0</v>
      </c>
      <c r="M10" s="284">
        <f>$C10*INDEX(decaySchedule_range,MATCH(M$6,RefTables!$B$90:$AV$90,0))</f>
        <v>0</v>
      </c>
      <c r="N10" s="284">
        <f>$C10*INDEX(decaySchedule_range,MATCH(N$6,RefTables!$B$90:$AV$90,0))</f>
        <v>0</v>
      </c>
      <c r="O10" s="284">
        <f>$C10*INDEX(decaySchedule_range,MATCH(O$6,RefTables!$B$90:$AV$90,0))</f>
        <v>0</v>
      </c>
      <c r="P10" s="284">
        <f>$C10*INDEX(decaySchedule_range,MATCH(P$6,RefTables!$B$90:$AV$90,0))</f>
        <v>0</v>
      </c>
      <c r="Q10" s="284">
        <f>$C10*INDEX(decaySchedule_range,MATCH(Q$6,RefTables!$B$90:$AV$90,0))</f>
        <v>0</v>
      </c>
      <c r="R10" s="284">
        <f>$C10*INDEX(decaySchedule_range,MATCH(R$6,RefTables!$B$90:$AV$90,0))</f>
        <v>0</v>
      </c>
      <c r="S10" s="284">
        <f>$C10*INDEX(decaySchedule_range,MATCH(S$6,RefTables!$B$90:$AV$90,0))</f>
        <v>0</v>
      </c>
      <c r="T10" s="284">
        <f>$C10*INDEX(decaySchedule_range,MATCH(T$6,RefTables!$B$90:$AV$90,0))</f>
        <v>0</v>
      </c>
      <c r="U10" s="284">
        <f>$C10*INDEX(decaySchedule_range,MATCH(U$6,RefTables!$B$90:$AV$90,0))</f>
        <v>0</v>
      </c>
      <c r="V10" s="284">
        <f>$C10*INDEX(decaySchedule_range,MATCH(V$6,RefTables!$B$90:$AV$90,0))</f>
        <v>0</v>
      </c>
      <c r="W10" s="284">
        <f>$C10*INDEX(decaySchedule_range,MATCH(W$6,RefTables!$B$90:$AV$90,0))</f>
        <v>0</v>
      </c>
      <c r="X10" s="284">
        <f>$C10*INDEX(decaySchedule_range,MATCH(X$6,RefTables!$B$90:$AV$90,0))</f>
        <v>0</v>
      </c>
      <c r="Y10" s="284">
        <f>$C10*INDEX(decaySchedule_range,MATCH(Y$6,RefTables!$B$90:$AV$90,0))</f>
        <v>0</v>
      </c>
      <c r="Z10" s="284">
        <f>$C10*INDEX(decaySchedule_range,MATCH(Z$6,RefTables!$B$90:$AV$90,0))</f>
        <v>0</v>
      </c>
      <c r="AA10" s="284">
        <f>$C10*INDEX(decaySchedule_range,MATCH(AA$6,RefTables!$B$90:$AV$90,0))</f>
        <v>0</v>
      </c>
      <c r="AB10" s="284">
        <f>$C10*INDEX(decaySchedule_range,MATCH(AB$6,RefTables!$B$90:$AV$90,0))</f>
        <v>0</v>
      </c>
      <c r="AC10" s="284">
        <f>$C10*INDEX(decaySchedule_range,MATCH(AC$6,RefTables!$B$90:$AV$90,0))</f>
        <v>0</v>
      </c>
      <c r="AD10" s="284">
        <f>$C10*INDEX(decaySchedule_range,MATCH(AD$6,RefTables!$B$90:$AV$90,0))</f>
        <v>0</v>
      </c>
      <c r="AE10" s="284">
        <f>$C10*INDEX(decaySchedule_range,MATCH(AE$6,RefTables!$B$90:$AV$90,0))</f>
        <v>0</v>
      </c>
      <c r="AF10" s="284">
        <f>$C10*INDEX(decaySchedule_range,MATCH(AF$6,RefTables!$B$90:$AV$90,0))</f>
        <v>0</v>
      </c>
      <c r="AG10" s="284">
        <f>$C10*INDEX(decaySchedule_range,MATCH(AG$6,RefTables!$B$90:$AV$90,0))</f>
        <v>0</v>
      </c>
      <c r="AH10" s="284">
        <f>$C10*INDEX(decaySchedule_range,MATCH(AH$6,RefTables!$B$90:$AV$90,0))</f>
        <v>0</v>
      </c>
      <c r="AI10" s="284">
        <f>$C10*INDEX(decaySchedule_range,MATCH(AI$6,RefTables!$B$90:$AV$90,0))</f>
        <v>0</v>
      </c>
      <c r="AJ10" s="284">
        <f>$C10*INDEX(decaySchedule_range,MATCH(AJ$6,RefTables!$B$90:$AV$90,0))</f>
        <v>0</v>
      </c>
      <c r="AK10" s="284">
        <f>$C10*INDEX(decaySchedule_range,MATCH(AK$6,RefTables!$B$90:$AV$90,0))</f>
        <v>0</v>
      </c>
      <c r="AL10" s="284">
        <f>$C10*INDEX(decaySchedule_range,MATCH(AL$6,RefTables!$B$90:$AV$90,0))</f>
        <v>0</v>
      </c>
      <c r="AM10" s="284">
        <f>$C10*INDEX(decaySchedule_range,MATCH(AM$6,RefTables!$B$90:$AV$90,0))</f>
        <v>0</v>
      </c>
      <c r="AN10" s="284">
        <f>$C10*INDEX(decaySchedule_range,MATCH(AN$6,RefTables!$B$90:$AV$90,0))</f>
        <v>0</v>
      </c>
      <c r="AO10" s="284">
        <f>$C10*INDEX(decaySchedule_range,MATCH(AO$6,RefTables!$B$90:$AV$90,0))</f>
        <v>0</v>
      </c>
      <c r="AP10" s="284">
        <f>$C10*INDEX(decaySchedule_range,MATCH(AP$6,RefTables!$B$90:$AV$90,0))</f>
        <v>0</v>
      </c>
      <c r="AQ10" s="284">
        <f>$C10*INDEX(decaySchedule_range,MATCH(AQ$6,RefTables!$B$90:$AV$90,0))</f>
        <v>0</v>
      </c>
      <c r="AR10" s="284">
        <f>$C10*INDEX(decaySchedule_range,MATCH(AR$6,RefTables!$B$90:$AV$90,0))</f>
        <v>0</v>
      </c>
      <c r="AS10" s="284">
        <f>$C10*INDEX(decaySchedule_range,MATCH(AS$6,RefTables!$B$90:$AV$90,0))</f>
        <v>0</v>
      </c>
      <c r="AT10" s="284">
        <f>$C10*INDEX(decaySchedule_range,MATCH(AT$6,RefTables!$B$90:$AV$90,0))</f>
        <v>0</v>
      </c>
    </row>
    <row r="11" spans="2:55" x14ac:dyDescent="0.35">
      <c r="B11" s="1">
        <v>2017</v>
      </c>
      <c r="C11" s="280">
        <f>INDEX(MainModule!$AX$21:$CI$21,MATCH($B11,MainModule!$AX$4:$CI$4,0))</f>
        <v>273.75799999999998</v>
      </c>
      <c r="D11" s="281">
        <f>INDEX(MainModule!$AX$28:$CI$28,MATCH($B11,MainModule!$AX$4:$CI$4,0))</f>
        <v>55</v>
      </c>
      <c r="E11" s="282">
        <f t="shared" si="1"/>
        <v>2313.2488182349871</v>
      </c>
      <c r="F11" s="300">
        <f t="shared" si="2"/>
        <v>150.5669</v>
      </c>
      <c r="G11" s="283">
        <f t="shared" si="3"/>
        <v>6.5088934148849074</v>
      </c>
      <c r="H11" s="284">
        <f>$C11*INDEX(decaySchedule_range,MATCH(H$6,RefTables!$B$90:$AV$90,0))</f>
        <v>273.75799999999998</v>
      </c>
      <c r="I11" s="284">
        <f>$C11*INDEX(decaySchedule_range,MATCH(I$6,RefTables!$B$90:$AV$90,0))</f>
        <v>259.34968421052633</v>
      </c>
      <c r="J11" s="284">
        <f>$C11*INDEX(decaySchedule_range,MATCH(J$6,RefTables!$B$90:$AV$90,0))</f>
        <v>244.94136842105263</v>
      </c>
      <c r="K11" s="284">
        <f>$C11*INDEX(decaySchedule_range,MATCH(K$6,RefTables!$B$90:$AV$90,0))</f>
        <v>230.53305263157893</v>
      </c>
      <c r="L11" s="284">
        <f>$C11*INDEX(decaySchedule_range,MATCH(L$6,RefTables!$B$90:$AV$90,0))</f>
        <v>216.12473684210525</v>
      </c>
      <c r="M11" s="284">
        <f>$C11*INDEX(decaySchedule_range,MATCH(M$6,RefTables!$B$90:$AV$90,0))</f>
        <v>201.71642105263157</v>
      </c>
      <c r="N11" s="284">
        <f>$C11*INDEX(decaySchedule_range,MATCH(N$6,RefTables!$B$90:$AV$90,0))</f>
        <v>187.3081052631579</v>
      </c>
      <c r="O11" s="284">
        <f>$C11*INDEX(decaySchedule_range,MATCH(O$6,RefTables!$B$90:$AV$90,0))</f>
        <v>172.89978947368419</v>
      </c>
      <c r="P11" s="284">
        <f>$C11*INDEX(decaySchedule_range,MATCH(P$6,RefTables!$B$90:$AV$90,0))</f>
        <v>158.49147368421052</v>
      </c>
      <c r="Q11" s="284">
        <f>$C11*INDEX(decaySchedule_range,MATCH(Q$6,RefTables!$B$90:$AV$90,0))</f>
        <v>144.08315789473684</v>
      </c>
      <c r="R11" s="284">
        <f>$C11*INDEX(decaySchedule_range,MATCH(R$6,RefTables!$B$90:$AV$90,0))</f>
        <v>129.67484210526317</v>
      </c>
      <c r="S11" s="284">
        <f>$C11*INDEX(decaySchedule_range,MATCH(S$6,RefTables!$B$90:$AV$90,0))</f>
        <v>115.26652631578946</v>
      </c>
      <c r="T11" s="284">
        <f>$C11*INDEX(decaySchedule_range,MATCH(T$6,RefTables!$B$90:$AV$90,0))</f>
        <v>100.85821052631579</v>
      </c>
      <c r="U11" s="284">
        <f>$C11*INDEX(decaySchedule_range,MATCH(U$6,RefTables!$B$90:$AV$90,0))</f>
        <v>86.449894736842126</v>
      </c>
      <c r="V11" s="284">
        <f>$C11*INDEX(decaySchedule_range,MATCH(V$6,RefTables!$B$90:$AV$90,0))</f>
        <v>72.041578947368464</v>
      </c>
      <c r="W11" s="284">
        <f>$C11*INDEX(decaySchedule_range,MATCH(W$6,RefTables!$B$90:$AV$90,0))</f>
        <v>57.633263157894788</v>
      </c>
      <c r="X11" s="284">
        <f>$C11*INDEX(decaySchedule_range,MATCH(X$6,RefTables!$B$90:$AV$90,0))</f>
        <v>43.224947368421127</v>
      </c>
      <c r="Y11" s="284">
        <f>$C11*INDEX(decaySchedule_range,MATCH(Y$6,RefTables!$B$90:$AV$90,0))</f>
        <v>28.816631578947455</v>
      </c>
      <c r="Z11" s="284">
        <f>$C11*INDEX(decaySchedule_range,MATCH(Z$6,RefTables!$B$90:$AV$90,0))</f>
        <v>14.408315789473789</v>
      </c>
      <c r="AA11" s="284">
        <f>$C11*INDEX(decaySchedule_range,MATCH(AA$6,RefTables!$B$90:$AV$90,0))</f>
        <v>0</v>
      </c>
      <c r="AB11" s="284">
        <f>$C11*INDEX(decaySchedule_range,MATCH(AB$6,RefTables!$B$90:$AV$90,0))</f>
        <v>0</v>
      </c>
      <c r="AC11" s="284">
        <f>$C11*INDEX(decaySchedule_range,MATCH(AC$6,RefTables!$B$90:$AV$90,0))</f>
        <v>0</v>
      </c>
      <c r="AD11" s="284">
        <f>$C11*INDEX(decaySchedule_range,MATCH(AD$6,RefTables!$B$90:$AV$90,0))</f>
        <v>0</v>
      </c>
      <c r="AE11" s="284">
        <f>$C11*INDEX(decaySchedule_range,MATCH(AE$6,RefTables!$B$90:$AV$90,0))</f>
        <v>0</v>
      </c>
      <c r="AF11" s="284">
        <f>$C11*INDEX(decaySchedule_range,MATCH(AF$6,RefTables!$B$90:$AV$90,0))</f>
        <v>0</v>
      </c>
      <c r="AG11" s="284">
        <f>$C11*INDEX(decaySchedule_range,MATCH(AG$6,RefTables!$B$90:$AV$90,0))</f>
        <v>0</v>
      </c>
      <c r="AH11" s="284">
        <f>$C11*INDEX(decaySchedule_range,MATCH(AH$6,RefTables!$B$90:$AV$90,0))</f>
        <v>0</v>
      </c>
      <c r="AI11" s="284">
        <f>$C11*INDEX(decaySchedule_range,MATCH(AI$6,RefTables!$B$90:$AV$90,0))</f>
        <v>0</v>
      </c>
      <c r="AJ11" s="284">
        <f>$C11*INDEX(decaySchedule_range,MATCH(AJ$6,RefTables!$B$90:$AV$90,0))</f>
        <v>0</v>
      </c>
      <c r="AK11" s="284">
        <f>$C11*INDEX(decaySchedule_range,MATCH(AK$6,RefTables!$B$90:$AV$90,0))</f>
        <v>0</v>
      </c>
      <c r="AL11" s="284">
        <f>$C11*INDEX(decaySchedule_range,MATCH(AL$6,RefTables!$B$90:$AV$90,0))</f>
        <v>0</v>
      </c>
      <c r="AM11" s="284">
        <f>$C11*INDEX(decaySchedule_range,MATCH(AM$6,RefTables!$B$90:$AV$90,0))</f>
        <v>0</v>
      </c>
      <c r="AN11" s="284">
        <f>$C11*INDEX(decaySchedule_range,MATCH(AN$6,RefTables!$B$90:$AV$90,0))</f>
        <v>0</v>
      </c>
      <c r="AO11" s="284">
        <f>$C11*INDEX(decaySchedule_range,MATCH(AO$6,RefTables!$B$90:$AV$90,0))</f>
        <v>0</v>
      </c>
      <c r="AP11" s="284">
        <f>$C11*INDEX(decaySchedule_range,MATCH(AP$6,RefTables!$B$90:$AV$90,0))</f>
        <v>0</v>
      </c>
      <c r="AQ11" s="284">
        <f>$C11*INDEX(decaySchedule_range,MATCH(AQ$6,RefTables!$B$90:$AV$90,0))</f>
        <v>0</v>
      </c>
      <c r="AR11" s="284">
        <f>$C11*INDEX(decaySchedule_range,MATCH(AR$6,RefTables!$B$90:$AV$90,0))</f>
        <v>0</v>
      </c>
      <c r="AS11" s="284">
        <f>$C11*INDEX(decaySchedule_range,MATCH(AS$6,RefTables!$B$90:$AV$90,0))</f>
        <v>0</v>
      </c>
      <c r="AT11" s="284">
        <f>$C11*INDEX(decaySchedule_range,MATCH(AT$6,RefTables!$B$90:$AV$90,0))</f>
        <v>0</v>
      </c>
    </row>
    <row r="12" spans="2:55" x14ac:dyDescent="0.35">
      <c r="B12" s="1">
        <v>2018</v>
      </c>
      <c r="C12" s="280">
        <f>INDEX(MainModule!$AX$21:$CI$21,MATCH($B12,MainModule!$AX$4:$CI$4,0))</f>
        <v>440.20930948781614</v>
      </c>
      <c r="D12" s="281">
        <f>INDEX(MainModule!$AX$28:$CI$28,MATCH($B12,MainModule!$AX$4:$CI$4,0))</f>
        <v>66</v>
      </c>
      <c r="E12" s="282">
        <f t="shared" si="1"/>
        <v>3719.7585639460053</v>
      </c>
      <c r="F12" s="300">
        <f t="shared" si="2"/>
        <v>290.53814426195868</v>
      </c>
      <c r="G12" s="283">
        <f t="shared" si="3"/>
        <v>7.8106720978618869</v>
      </c>
      <c r="H12" s="284">
        <f>$C12*INDEX(decaySchedule_range,MATCH(H$6,RefTables!$B$90:$AV$90,0))</f>
        <v>440.20930948781614</v>
      </c>
      <c r="I12" s="284">
        <f>$C12*INDEX(decaySchedule_range,MATCH(I$6,RefTables!$B$90:$AV$90,0))</f>
        <v>417.04039846214164</v>
      </c>
      <c r="J12" s="284">
        <f>$C12*INDEX(decaySchedule_range,MATCH(J$6,RefTables!$B$90:$AV$90,0))</f>
        <v>393.87148743646708</v>
      </c>
      <c r="K12" s="284">
        <f>$C12*INDEX(decaySchedule_range,MATCH(K$6,RefTables!$B$90:$AV$90,0))</f>
        <v>370.70257641079252</v>
      </c>
      <c r="L12" s="284">
        <f>$C12*INDEX(decaySchedule_range,MATCH(L$6,RefTables!$B$90:$AV$90,0))</f>
        <v>347.53366538511801</v>
      </c>
      <c r="M12" s="284">
        <f>$C12*INDEX(decaySchedule_range,MATCH(M$6,RefTables!$B$90:$AV$90,0))</f>
        <v>324.36475435944351</v>
      </c>
      <c r="N12" s="284">
        <f>$C12*INDEX(decaySchedule_range,MATCH(N$6,RefTables!$B$90:$AV$90,0))</f>
        <v>301.19584333376895</v>
      </c>
      <c r="O12" s="284">
        <f>$C12*INDEX(decaySchedule_range,MATCH(O$6,RefTables!$B$90:$AV$90,0))</f>
        <v>278.02693230809439</v>
      </c>
      <c r="P12" s="284">
        <f>$C12*INDEX(decaySchedule_range,MATCH(P$6,RefTables!$B$90:$AV$90,0))</f>
        <v>254.85802128241988</v>
      </c>
      <c r="Q12" s="284">
        <f>$C12*INDEX(decaySchedule_range,MATCH(Q$6,RefTables!$B$90:$AV$90,0))</f>
        <v>231.68911025674538</v>
      </c>
      <c r="R12" s="284">
        <f>$C12*INDEX(decaySchedule_range,MATCH(R$6,RefTables!$B$90:$AV$90,0))</f>
        <v>208.52019923107082</v>
      </c>
      <c r="S12" s="284">
        <f>$C12*INDEX(decaySchedule_range,MATCH(S$6,RefTables!$B$90:$AV$90,0))</f>
        <v>185.35128820539626</v>
      </c>
      <c r="T12" s="284">
        <f>$C12*INDEX(decaySchedule_range,MATCH(T$6,RefTables!$B$90:$AV$90,0))</f>
        <v>162.18237717972175</v>
      </c>
      <c r="U12" s="284">
        <f>$C12*INDEX(decaySchedule_range,MATCH(U$6,RefTables!$B$90:$AV$90,0))</f>
        <v>139.01346615404725</v>
      </c>
      <c r="V12" s="284">
        <f>$C12*INDEX(decaySchedule_range,MATCH(V$6,RefTables!$B$90:$AV$90,0))</f>
        <v>115.84455512837273</v>
      </c>
      <c r="W12" s="284">
        <f>$C12*INDEX(decaySchedule_range,MATCH(W$6,RefTables!$B$90:$AV$90,0))</f>
        <v>92.675644102698229</v>
      </c>
      <c r="X12" s="284">
        <f>$C12*INDEX(decaySchedule_range,MATCH(X$6,RefTables!$B$90:$AV$90,0))</f>
        <v>69.506733077023725</v>
      </c>
      <c r="Y12" s="284">
        <f>$C12*INDEX(decaySchedule_range,MATCH(Y$6,RefTables!$B$90:$AV$90,0))</f>
        <v>46.337822051349214</v>
      </c>
      <c r="Z12" s="284">
        <f>$C12*INDEX(decaySchedule_range,MATCH(Z$6,RefTables!$B$90:$AV$90,0))</f>
        <v>23.168911025674703</v>
      </c>
      <c r="AA12" s="284">
        <f>$C12*INDEX(decaySchedule_range,MATCH(AA$6,RefTables!$B$90:$AV$90,0))</f>
        <v>0</v>
      </c>
      <c r="AB12" s="284">
        <f>$C12*INDEX(decaySchedule_range,MATCH(AB$6,RefTables!$B$90:$AV$90,0))</f>
        <v>0</v>
      </c>
      <c r="AC12" s="284">
        <f>$C12*INDEX(decaySchedule_range,MATCH(AC$6,RefTables!$B$90:$AV$90,0))</f>
        <v>0</v>
      </c>
      <c r="AD12" s="284">
        <f>$C12*INDEX(decaySchedule_range,MATCH(AD$6,RefTables!$B$90:$AV$90,0))</f>
        <v>0</v>
      </c>
      <c r="AE12" s="284">
        <f>$C12*INDEX(decaySchedule_range,MATCH(AE$6,RefTables!$B$90:$AV$90,0))</f>
        <v>0</v>
      </c>
      <c r="AF12" s="284">
        <f>$C12*INDEX(decaySchedule_range,MATCH(AF$6,RefTables!$B$90:$AV$90,0))</f>
        <v>0</v>
      </c>
      <c r="AG12" s="284">
        <f>$C12*INDEX(decaySchedule_range,MATCH(AG$6,RefTables!$B$90:$AV$90,0))</f>
        <v>0</v>
      </c>
      <c r="AH12" s="284">
        <f>$C12*INDEX(decaySchedule_range,MATCH(AH$6,RefTables!$B$90:$AV$90,0))</f>
        <v>0</v>
      </c>
      <c r="AI12" s="284">
        <f>$C12*INDEX(decaySchedule_range,MATCH(AI$6,RefTables!$B$90:$AV$90,0))</f>
        <v>0</v>
      </c>
      <c r="AJ12" s="284">
        <f>$C12*INDEX(decaySchedule_range,MATCH(AJ$6,RefTables!$B$90:$AV$90,0))</f>
        <v>0</v>
      </c>
      <c r="AK12" s="284">
        <f>$C12*INDEX(decaySchedule_range,MATCH(AK$6,RefTables!$B$90:$AV$90,0))</f>
        <v>0</v>
      </c>
      <c r="AL12" s="284">
        <f>$C12*INDEX(decaySchedule_range,MATCH(AL$6,RefTables!$B$90:$AV$90,0))</f>
        <v>0</v>
      </c>
      <c r="AM12" s="284">
        <f>$C12*INDEX(decaySchedule_range,MATCH(AM$6,RefTables!$B$90:$AV$90,0))</f>
        <v>0</v>
      </c>
      <c r="AN12" s="284">
        <f>$C12*INDEX(decaySchedule_range,MATCH(AN$6,RefTables!$B$90:$AV$90,0))</f>
        <v>0</v>
      </c>
      <c r="AO12" s="284">
        <f>$C12*INDEX(decaySchedule_range,MATCH(AO$6,RefTables!$B$90:$AV$90,0))</f>
        <v>0</v>
      </c>
      <c r="AP12" s="284">
        <f>$C12*INDEX(decaySchedule_range,MATCH(AP$6,RefTables!$B$90:$AV$90,0))</f>
        <v>0</v>
      </c>
      <c r="AQ12" s="284">
        <f>$C12*INDEX(decaySchedule_range,MATCH(AQ$6,RefTables!$B$90:$AV$90,0))</f>
        <v>0</v>
      </c>
      <c r="AR12" s="284">
        <f>$C12*INDEX(decaySchedule_range,MATCH(AR$6,RefTables!$B$90:$AV$90,0))</f>
        <v>0</v>
      </c>
      <c r="AS12" s="284">
        <f>$C12*INDEX(decaySchedule_range,MATCH(AS$6,RefTables!$B$90:$AV$90,0))</f>
        <v>0</v>
      </c>
      <c r="AT12" s="284">
        <f>$C12*INDEX(decaySchedule_range,MATCH(AT$6,RefTables!$B$90:$AV$90,0))</f>
        <v>0</v>
      </c>
    </row>
    <row r="13" spans="2:55" x14ac:dyDescent="0.35">
      <c r="B13" s="1">
        <v>2019</v>
      </c>
      <c r="C13" s="280">
        <f>INDEX(MainModule!$AX$21:$CI$21,MATCH($B13,MainModule!$AX$4:$CI$4,0))</f>
        <v>608.11416117952535</v>
      </c>
      <c r="D13" s="281">
        <f>INDEX(MainModule!$AX$28:$CI$28,MATCH($B13,MainModule!$AX$4:$CI$4,0))</f>
        <v>66</v>
      </c>
      <c r="E13" s="282">
        <f t="shared" si="1"/>
        <v>5138.5507079263352</v>
      </c>
      <c r="F13" s="300">
        <f t="shared" si="2"/>
        <v>401.35534637848673</v>
      </c>
      <c r="G13" s="283">
        <f t="shared" si="3"/>
        <v>7.8106720978618869</v>
      </c>
      <c r="H13" s="284">
        <f>$C13*INDEX(decaySchedule_range,MATCH(H$6,RefTables!$B$90:$AV$90,0))</f>
        <v>608.11416117952535</v>
      </c>
      <c r="I13" s="284">
        <f>$C13*INDEX(decaySchedule_range,MATCH(I$6,RefTables!$B$90:$AV$90,0))</f>
        <v>576.10815269639249</v>
      </c>
      <c r="J13" s="284">
        <f>$C13*INDEX(decaySchedule_range,MATCH(J$6,RefTables!$B$90:$AV$90,0))</f>
        <v>544.10214421325952</v>
      </c>
      <c r="K13" s="284">
        <f>$C13*INDEX(decaySchedule_range,MATCH(K$6,RefTables!$B$90:$AV$90,0))</f>
        <v>512.09613573012655</v>
      </c>
      <c r="L13" s="284">
        <f>$C13*INDEX(decaySchedule_range,MATCH(L$6,RefTables!$B$90:$AV$90,0))</f>
        <v>480.09012724699369</v>
      </c>
      <c r="M13" s="284">
        <f>$C13*INDEX(decaySchedule_range,MATCH(M$6,RefTables!$B$90:$AV$90,0))</f>
        <v>448.08411876386083</v>
      </c>
      <c r="N13" s="284">
        <f>$C13*INDEX(decaySchedule_range,MATCH(N$6,RefTables!$B$90:$AV$90,0))</f>
        <v>416.07811028072791</v>
      </c>
      <c r="O13" s="284">
        <f>$C13*INDEX(decaySchedule_range,MATCH(O$6,RefTables!$B$90:$AV$90,0))</f>
        <v>384.07210179759494</v>
      </c>
      <c r="P13" s="284">
        <f>$C13*INDEX(decaySchedule_range,MATCH(P$6,RefTables!$B$90:$AV$90,0))</f>
        <v>352.06609331446208</v>
      </c>
      <c r="Q13" s="284">
        <f>$C13*INDEX(decaySchedule_range,MATCH(Q$6,RefTables!$B$90:$AV$90,0))</f>
        <v>320.06008483132916</v>
      </c>
      <c r="R13" s="284">
        <f>$C13*INDEX(decaySchedule_range,MATCH(R$6,RefTables!$B$90:$AV$90,0))</f>
        <v>288.05407634819625</v>
      </c>
      <c r="S13" s="284">
        <f>$C13*INDEX(decaySchedule_range,MATCH(S$6,RefTables!$B$90:$AV$90,0))</f>
        <v>256.04806786506327</v>
      </c>
      <c r="T13" s="284">
        <f>$C13*INDEX(decaySchedule_range,MATCH(T$6,RefTables!$B$90:$AV$90,0))</f>
        <v>224.04205938193041</v>
      </c>
      <c r="U13" s="284">
        <f>$C13*INDEX(decaySchedule_range,MATCH(U$6,RefTables!$B$90:$AV$90,0))</f>
        <v>192.03605089879753</v>
      </c>
      <c r="V13" s="284">
        <f>$C13*INDEX(decaySchedule_range,MATCH(V$6,RefTables!$B$90:$AV$90,0))</f>
        <v>160.03004241566467</v>
      </c>
      <c r="W13" s="284">
        <f>$C13*INDEX(decaySchedule_range,MATCH(W$6,RefTables!$B$90:$AV$90,0))</f>
        <v>128.02403393253178</v>
      </c>
      <c r="X13" s="284">
        <f>$C13*INDEX(decaySchedule_range,MATCH(X$6,RefTables!$B$90:$AV$90,0))</f>
        <v>96.018025449398905</v>
      </c>
      <c r="Y13" s="284">
        <f>$C13*INDEX(decaySchedule_range,MATCH(Y$6,RefTables!$B$90:$AV$90,0))</f>
        <v>64.012016966266032</v>
      </c>
      <c r="Z13" s="284">
        <f>$C13*INDEX(decaySchedule_range,MATCH(Z$6,RefTables!$B$90:$AV$90,0))</f>
        <v>32.006008483133151</v>
      </c>
      <c r="AA13" s="284">
        <f>$C13*INDEX(decaySchedule_range,MATCH(AA$6,RefTables!$B$90:$AV$90,0))</f>
        <v>0</v>
      </c>
      <c r="AB13" s="284">
        <f>$C13*INDEX(decaySchedule_range,MATCH(AB$6,RefTables!$B$90:$AV$90,0))</f>
        <v>0</v>
      </c>
      <c r="AC13" s="284">
        <f>$C13*INDEX(decaySchedule_range,MATCH(AC$6,RefTables!$B$90:$AV$90,0))</f>
        <v>0</v>
      </c>
      <c r="AD13" s="284">
        <f>$C13*INDEX(decaySchedule_range,MATCH(AD$6,RefTables!$B$90:$AV$90,0))</f>
        <v>0</v>
      </c>
      <c r="AE13" s="284">
        <f>$C13*INDEX(decaySchedule_range,MATCH(AE$6,RefTables!$B$90:$AV$90,0))</f>
        <v>0</v>
      </c>
      <c r="AF13" s="284">
        <f>$C13*INDEX(decaySchedule_range,MATCH(AF$6,RefTables!$B$90:$AV$90,0))</f>
        <v>0</v>
      </c>
      <c r="AG13" s="284">
        <f>$C13*INDEX(decaySchedule_range,MATCH(AG$6,RefTables!$B$90:$AV$90,0))</f>
        <v>0</v>
      </c>
      <c r="AH13" s="284">
        <f>$C13*INDEX(decaySchedule_range,MATCH(AH$6,RefTables!$B$90:$AV$90,0))</f>
        <v>0</v>
      </c>
      <c r="AI13" s="284">
        <f>$C13*INDEX(decaySchedule_range,MATCH(AI$6,RefTables!$B$90:$AV$90,0))</f>
        <v>0</v>
      </c>
      <c r="AJ13" s="284">
        <f>$C13*INDEX(decaySchedule_range,MATCH(AJ$6,RefTables!$B$90:$AV$90,0))</f>
        <v>0</v>
      </c>
      <c r="AK13" s="284">
        <f>$C13*INDEX(decaySchedule_range,MATCH(AK$6,RefTables!$B$90:$AV$90,0))</f>
        <v>0</v>
      </c>
      <c r="AL13" s="284">
        <f>$C13*INDEX(decaySchedule_range,MATCH(AL$6,RefTables!$B$90:$AV$90,0))</f>
        <v>0</v>
      </c>
      <c r="AM13" s="284">
        <f>$C13*INDEX(decaySchedule_range,MATCH(AM$6,RefTables!$B$90:$AV$90,0))</f>
        <v>0</v>
      </c>
      <c r="AN13" s="284">
        <f>$C13*INDEX(decaySchedule_range,MATCH(AN$6,RefTables!$B$90:$AV$90,0))</f>
        <v>0</v>
      </c>
      <c r="AO13" s="284">
        <f>$C13*INDEX(decaySchedule_range,MATCH(AO$6,RefTables!$B$90:$AV$90,0))</f>
        <v>0</v>
      </c>
      <c r="AP13" s="284">
        <f>$C13*INDEX(decaySchedule_range,MATCH(AP$6,RefTables!$B$90:$AV$90,0))</f>
        <v>0</v>
      </c>
      <c r="AQ13" s="284">
        <f>$C13*INDEX(decaySchedule_range,MATCH(AQ$6,RefTables!$B$90:$AV$90,0))</f>
        <v>0</v>
      </c>
      <c r="AR13" s="284">
        <f>$C13*INDEX(decaySchedule_range,MATCH(AR$6,RefTables!$B$90:$AV$90,0))</f>
        <v>0</v>
      </c>
      <c r="AS13" s="284">
        <f>$C13*INDEX(decaySchedule_range,MATCH(AS$6,RefTables!$B$90:$AV$90,0))</f>
        <v>0</v>
      </c>
      <c r="AT13" s="284">
        <f>$C13*INDEX(decaySchedule_range,MATCH(AT$6,RefTables!$B$90:$AV$90,0))</f>
        <v>0</v>
      </c>
    </row>
    <row r="14" spans="2:55" x14ac:dyDescent="0.35">
      <c r="B14" s="1">
        <v>2020</v>
      </c>
      <c r="C14" s="280">
        <f>INDEX(MainModule!$AX$21:$CI$21,MATCH($B14,MainModule!$AX$4:$CI$4,0))</f>
        <v>776.68909379676984</v>
      </c>
      <c r="D14" s="281">
        <f>INDEX(MainModule!$AX$28:$CI$28,MATCH($B14,MainModule!$AX$4:$CI$4,0))</f>
        <v>66</v>
      </c>
      <c r="E14" s="282">
        <f t="shared" si="1"/>
        <v>6563.0050203514847</v>
      </c>
      <c r="F14" s="300">
        <f t="shared" si="2"/>
        <v>512.61480190586815</v>
      </c>
      <c r="G14" s="283">
        <f t="shared" si="3"/>
        <v>7.8106720978618851</v>
      </c>
      <c r="H14" s="284">
        <f>$C14*INDEX(decaySchedule_range,MATCH(H$6,RefTables!$B$90:$AV$90,0))</f>
        <v>776.68909379676984</v>
      </c>
      <c r="I14" s="284">
        <f>$C14*INDEX(decaySchedule_range,MATCH(I$6,RefTables!$B$90:$AV$90,0))</f>
        <v>735.81072043904521</v>
      </c>
      <c r="J14" s="284">
        <f>$C14*INDEX(decaySchedule_range,MATCH(J$6,RefTables!$B$90:$AV$90,0))</f>
        <v>694.93234708132036</v>
      </c>
      <c r="K14" s="284">
        <f>$C14*INDEX(decaySchedule_range,MATCH(K$6,RefTables!$B$90:$AV$90,0))</f>
        <v>654.05397372359562</v>
      </c>
      <c r="L14" s="284">
        <f>$C14*INDEX(decaySchedule_range,MATCH(L$6,RefTables!$B$90:$AV$90,0))</f>
        <v>613.17560036587099</v>
      </c>
      <c r="M14" s="284">
        <f>$C14*INDEX(decaySchedule_range,MATCH(M$6,RefTables!$B$90:$AV$90,0))</f>
        <v>572.29722700814625</v>
      </c>
      <c r="N14" s="284">
        <f>$C14*INDEX(decaySchedule_range,MATCH(N$6,RefTables!$B$90:$AV$90,0))</f>
        <v>531.41885365042151</v>
      </c>
      <c r="O14" s="284">
        <f>$C14*INDEX(decaySchedule_range,MATCH(O$6,RefTables!$B$90:$AV$90,0))</f>
        <v>490.54048029269671</v>
      </c>
      <c r="P14" s="284">
        <f>$C14*INDEX(decaySchedule_range,MATCH(P$6,RefTables!$B$90:$AV$90,0))</f>
        <v>449.66210693497203</v>
      </c>
      <c r="Q14" s="284">
        <f>$C14*INDEX(decaySchedule_range,MATCH(Q$6,RefTables!$B$90:$AV$90,0))</f>
        <v>408.78373357724735</v>
      </c>
      <c r="R14" s="284">
        <f>$C14*INDEX(decaySchedule_range,MATCH(R$6,RefTables!$B$90:$AV$90,0))</f>
        <v>367.90536021952261</v>
      </c>
      <c r="S14" s="284">
        <f>$C14*INDEX(decaySchedule_range,MATCH(S$6,RefTables!$B$90:$AV$90,0))</f>
        <v>327.02698686179781</v>
      </c>
      <c r="T14" s="284">
        <f>$C14*INDEX(decaySchedule_range,MATCH(T$6,RefTables!$B$90:$AV$90,0))</f>
        <v>286.14861350407313</v>
      </c>
      <c r="U14" s="284">
        <f>$C14*INDEX(decaySchedule_range,MATCH(U$6,RefTables!$B$90:$AV$90,0))</f>
        <v>245.27024014634844</v>
      </c>
      <c r="V14" s="284">
        <f>$C14*INDEX(decaySchedule_range,MATCH(V$6,RefTables!$B$90:$AV$90,0))</f>
        <v>204.39186678862376</v>
      </c>
      <c r="W14" s="284">
        <f>$C14*INDEX(decaySchedule_range,MATCH(W$6,RefTables!$B$90:$AV$90,0))</f>
        <v>163.51349343089908</v>
      </c>
      <c r="X14" s="284">
        <f>$C14*INDEX(decaySchedule_range,MATCH(X$6,RefTables!$B$90:$AV$90,0))</f>
        <v>122.63512007317439</v>
      </c>
      <c r="Y14" s="284">
        <f>$C14*INDEX(decaySchedule_range,MATCH(Y$6,RefTables!$B$90:$AV$90,0))</f>
        <v>81.756746715449708</v>
      </c>
      <c r="Z14" s="284">
        <f>$C14*INDEX(decaySchedule_range,MATCH(Z$6,RefTables!$B$90:$AV$90,0))</f>
        <v>40.878373357725025</v>
      </c>
      <c r="AA14" s="284">
        <f>$C14*INDEX(decaySchedule_range,MATCH(AA$6,RefTables!$B$90:$AV$90,0))</f>
        <v>0</v>
      </c>
      <c r="AB14" s="284">
        <f>$C14*INDEX(decaySchedule_range,MATCH(AB$6,RefTables!$B$90:$AV$90,0))</f>
        <v>0</v>
      </c>
      <c r="AC14" s="284">
        <f>$C14*INDEX(decaySchedule_range,MATCH(AC$6,RefTables!$B$90:$AV$90,0))</f>
        <v>0</v>
      </c>
      <c r="AD14" s="284">
        <f>$C14*INDEX(decaySchedule_range,MATCH(AD$6,RefTables!$B$90:$AV$90,0))</f>
        <v>0</v>
      </c>
      <c r="AE14" s="284">
        <f>$C14*INDEX(decaySchedule_range,MATCH(AE$6,RefTables!$B$90:$AV$90,0))</f>
        <v>0</v>
      </c>
      <c r="AF14" s="284">
        <f>$C14*INDEX(decaySchedule_range,MATCH(AF$6,RefTables!$B$90:$AV$90,0))</f>
        <v>0</v>
      </c>
      <c r="AG14" s="284">
        <f>$C14*INDEX(decaySchedule_range,MATCH(AG$6,RefTables!$B$90:$AV$90,0))</f>
        <v>0</v>
      </c>
      <c r="AH14" s="284">
        <f>$C14*INDEX(decaySchedule_range,MATCH(AH$6,RefTables!$B$90:$AV$90,0))</f>
        <v>0</v>
      </c>
      <c r="AI14" s="284">
        <f>$C14*INDEX(decaySchedule_range,MATCH(AI$6,RefTables!$B$90:$AV$90,0))</f>
        <v>0</v>
      </c>
      <c r="AJ14" s="284">
        <f>$C14*INDEX(decaySchedule_range,MATCH(AJ$6,RefTables!$B$90:$AV$90,0))</f>
        <v>0</v>
      </c>
      <c r="AK14" s="284">
        <f>$C14*INDEX(decaySchedule_range,MATCH(AK$6,RefTables!$B$90:$AV$90,0))</f>
        <v>0</v>
      </c>
      <c r="AL14" s="284">
        <f>$C14*INDEX(decaySchedule_range,MATCH(AL$6,RefTables!$B$90:$AV$90,0))</f>
        <v>0</v>
      </c>
      <c r="AM14" s="284">
        <f>$C14*INDEX(decaySchedule_range,MATCH(AM$6,RefTables!$B$90:$AV$90,0))</f>
        <v>0</v>
      </c>
      <c r="AN14" s="284">
        <f>$C14*INDEX(decaySchedule_range,MATCH(AN$6,RefTables!$B$90:$AV$90,0))</f>
        <v>0</v>
      </c>
      <c r="AO14" s="284">
        <f>$C14*INDEX(decaySchedule_range,MATCH(AO$6,RefTables!$B$90:$AV$90,0))</f>
        <v>0</v>
      </c>
      <c r="AP14" s="284">
        <f>$C14*INDEX(decaySchedule_range,MATCH(AP$6,RefTables!$B$90:$AV$90,0))</f>
        <v>0</v>
      </c>
      <c r="AQ14" s="284">
        <f>$C14*INDEX(decaySchedule_range,MATCH(AQ$6,RefTables!$B$90:$AV$90,0))</f>
        <v>0</v>
      </c>
      <c r="AR14" s="284">
        <f>$C14*INDEX(decaySchedule_range,MATCH(AR$6,RefTables!$B$90:$AV$90,0))</f>
        <v>0</v>
      </c>
      <c r="AS14" s="284">
        <f>$C14*INDEX(decaySchedule_range,MATCH(AS$6,RefTables!$B$90:$AV$90,0))</f>
        <v>0</v>
      </c>
      <c r="AT14" s="284">
        <f>$C14*INDEX(decaySchedule_range,MATCH(AT$6,RefTables!$B$90:$AV$90,0))</f>
        <v>0</v>
      </c>
    </row>
    <row r="15" spans="2:55" x14ac:dyDescent="0.35">
      <c r="B15" s="1">
        <v>2021</v>
      </c>
      <c r="C15" s="280">
        <f>INDEX(MainModule!$AX$21:$CI$21,MATCH($B15,MainModule!$AX$4:$CI$4,0))</f>
        <v>945.21975533915042</v>
      </c>
      <c r="D15" s="281">
        <f>INDEX(MainModule!$AX$28:$CI$28,MATCH($B15,MainModule!$AX$4:$CI$4,0))</f>
        <v>77</v>
      </c>
      <c r="E15" s="282">
        <f t="shared" si="1"/>
        <v>7987.0852432098927</v>
      </c>
      <c r="F15" s="300">
        <f t="shared" si="2"/>
        <v>727.81921161114587</v>
      </c>
      <c r="G15" s="283">
        <f t="shared" si="3"/>
        <v>9.1124507808388682</v>
      </c>
      <c r="H15" s="284">
        <f>$C15*INDEX(decaySchedule_range,MATCH(H$6,RefTables!$B$90:$AV$90,0))</f>
        <v>945.21975533915042</v>
      </c>
      <c r="I15" s="284">
        <f>$C15*INDEX(decaySchedule_range,MATCH(I$6,RefTables!$B$90:$AV$90,0))</f>
        <v>895.47134716340577</v>
      </c>
      <c r="J15" s="284">
        <f>$C15*INDEX(decaySchedule_range,MATCH(J$6,RefTables!$B$90:$AV$90,0))</f>
        <v>845.72293898766088</v>
      </c>
      <c r="K15" s="284">
        <f>$C15*INDEX(decaySchedule_range,MATCH(K$6,RefTables!$B$90:$AV$90,0))</f>
        <v>795.97453081191611</v>
      </c>
      <c r="L15" s="284">
        <f>$C15*INDEX(decaySchedule_range,MATCH(L$6,RefTables!$B$90:$AV$90,0))</f>
        <v>746.22612263617145</v>
      </c>
      <c r="M15" s="284">
        <f>$C15*INDEX(decaySchedule_range,MATCH(M$6,RefTables!$B$90:$AV$90,0))</f>
        <v>696.47771446042668</v>
      </c>
      <c r="N15" s="284">
        <f>$C15*INDEX(decaySchedule_range,MATCH(N$6,RefTables!$B$90:$AV$90,0))</f>
        <v>646.72930628468191</v>
      </c>
      <c r="O15" s="284">
        <f>$C15*INDEX(decaySchedule_range,MATCH(O$6,RefTables!$B$90:$AV$90,0))</f>
        <v>596.98089810893703</v>
      </c>
      <c r="P15" s="284">
        <f>$C15*INDEX(decaySchedule_range,MATCH(P$6,RefTables!$B$90:$AV$90,0))</f>
        <v>547.23248993319237</v>
      </c>
      <c r="Q15" s="284">
        <f>$C15*INDEX(decaySchedule_range,MATCH(Q$6,RefTables!$B$90:$AV$90,0))</f>
        <v>497.48408175744765</v>
      </c>
      <c r="R15" s="284">
        <f>$C15*INDEX(decaySchedule_range,MATCH(R$6,RefTables!$B$90:$AV$90,0))</f>
        <v>447.73567358170288</v>
      </c>
      <c r="S15" s="284">
        <f>$C15*INDEX(decaySchedule_range,MATCH(S$6,RefTables!$B$90:$AV$90,0))</f>
        <v>397.98726540595806</v>
      </c>
      <c r="T15" s="284">
        <f>$C15*INDEX(decaySchedule_range,MATCH(T$6,RefTables!$B$90:$AV$90,0))</f>
        <v>348.23885723021334</v>
      </c>
      <c r="U15" s="284">
        <f>$C15*INDEX(decaySchedule_range,MATCH(U$6,RefTables!$B$90:$AV$90,0))</f>
        <v>298.49044905446863</v>
      </c>
      <c r="V15" s="284">
        <f>$C15*INDEX(decaySchedule_range,MATCH(V$6,RefTables!$B$90:$AV$90,0))</f>
        <v>248.74204087872394</v>
      </c>
      <c r="W15" s="284">
        <f>$C15*INDEX(decaySchedule_range,MATCH(W$6,RefTables!$B$90:$AV$90,0))</f>
        <v>198.99363270297923</v>
      </c>
      <c r="X15" s="284">
        <f>$C15*INDEX(decaySchedule_range,MATCH(X$6,RefTables!$B$90:$AV$90,0))</f>
        <v>149.24522452723454</v>
      </c>
      <c r="Y15" s="284">
        <f>$C15*INDEX(decaySchedule_range,MATCH(Y$6,RefTables!$B$90:$AV$90,0))</f>
        <v>99.496816351489827</v>
      </c>
      <c r="Z15" s="284">
        <f>$C15*INDEX(decaySchedule_range,MATCH(Z$6,RefTables!$B$90:$AV$90,0))</f>
        <v>49.748408175745126</v>
      </c>
      <c r="AA15" s="284">
        <f>$C15*INDEX(decaySchedule_range,MATCH(AA$6,RefTables!$B$90:$AV$90,0))</f>
        <v>0</v>
      </c>
      <c r="AB15" s="284">
        <f>$C15*INDEX(decaySchedule_range,MATCH(AB$6,RefTables!$B$90:$AV$90,0))</f>
        <v>0</v>
      </c>
      <c r="AC15" s="284">
        <f>$C15*INDEX(decaySchedule_range,MATCH(AC$6,RefTables!$B$90:$AV$90,0))</f>
        <v>0</v>
      </c>
      <c r="AD15" s="284">
        <f>$C15*INDEX(decaySchedule_range,MATCH(AD$6,RefTables!$B$90:$AV$90,0))</f>
        <v>0</v>
      </c>
      <c r="AE15" s="284">
        <f>$C15*INDEX(decaySchedule_range,MATCH(AE$6,RefTables!$B$90:$AV$90,0))</f>
        <v>0</v>
      </c>
      <c r="AF15" s="284">
        <f>$C15*INDEX(decaySchedule_range,MATCH(AF$6,RefTables!$B$90:$AV$90,0))</f>
        <v>0</v>
      </c>
      <c r="AG15" s="284">
        <f>$C15*INDEX(decaySchedule_range,MATCH(AG$6,RefTables!$B$90:$AV$90,0))</f>
        <v>0</v>
      </c>
      <c r="AH15" s="284">
        <f>$C15*INDEX(decaySchedule_range,MATCH(AH$6,RefTables!$B$90:$AV$90,0))</f>
        <v>0</v>
      </c>
      <c r="AI15" s="284">
        <f>$C15*INDEX(decaySchedule_range,MATCH(AI$6,RefTables!$B$90:$AV$90,0))</f>
        <v>0</v>
      </c>
      <c r="AJ15" s="284">
        <f>$C15*INDEX(decaySchedule_range,MATCH(AJ$6,RefTables!$B$90:$AV$90,0))</f>
        <v>0</v>
      </c>
      <c r="AK15" s="284">
        <f>$C15*INDEX(decaySchedule_range,MATCH(AK$6,RefTables!$B$90:$AV$90,0))</f>
        <v>0</v>
      </c>
      <c r="AL15" s="284">
        <f>$C15*INDEX(decaySchedule_range,MATCH(AL$6,RefTables!$B$90:$AV$90,0))</f>
        <v>0</v>
      </c>
      <c r="AM15" s="284">
        <f>$C15*INDEX(decaySchedule_range,MATCH(AM$6,RefTables!$B$90:$AV$90,0))</f>
        <v>0</v>
      </c>
      <c r="AN15" s="284">
        <f>$C15*INDEX(decaySchedule_range,MATCH(AN$6,RefTables!$B$90:$AV$90,0))</f>
        <v>0</v>
      </c>
      <c r="AO15" s="284">
        <f>$C15*INDEX(decaySchedule_range,MATCH(AO$6,RefTables!$B$90:$AV$90,0))</f>
        <v>0</v>
      </c>
      <c r="AP15" s="284">
        <f>$C15*INDEX(decaySchedule_range,MATCH(AP$6,RefTables!$B$90:$AV$90,0))</f>
        <v>0</v>
      </c>
      <c r="AQ15" s="284">
        <f>$C15*INDEX(decaySchedule_range,MATCH(AQ$6,RefTables!$B$90:$AV$90,0))</f>
        <v>0</v>
      </c>
      <c r="AR15" s="284">
        <f>$C15*INDEX(decaySchedule_range,MATCH(AR$6,RefTables!$B$90:$AV$90,0))</f>
        <v>0</v>
      </c>
      <c r="AS15" s="284">
        <f>$C15*INDEX(decaySchedule_range,MATCH(AS$6,RefTables!$B$90:$AV$90,0))</f>
        <v>0</v>
      </c>
      <c r="AT15" s="284">
        <f>$C15*INDEX(decaySchedule_range,MATCH(AT$6,RefTables!$B$90:$AV$90,0))</f>
        <v>0</v>
      </c>
    </row>
    <row r="16" spans="2:55" x14ac:dyDescent="0.35">
      <c r="B16" s="1">
        <v>2022</v>
      </c>
      <c r="C16" s="280">
        <f>INDEX(MainModule!$AX$21:$CI$21,MATCH($B16,MainModule!$AX$4:$CI$4,0))</f>
        <v>1113.0680410672455</v>
      </c>
      <c r="D16" s="281">
        <f>INDEX(MainModule!$AX$28:$CI$28,MATCH($B16,MainModule!$AX$4:$CI$4,0))</f>
        <v>77</v>
      </c>
      <c r="E16" s="282">
        <f t="shared" si="1"/>
        <v>9405.3994060956684</v>
      </c>
      <c r="F16" s="300">
        <f t="shared" si="2"/>
        <v>857.06239162177906</v>
      </c>
      <c r="G16" s="283">
        <f t="shared" si="3"/>
        <v>9.1124507808388699</v>
      </c>
      <c r="H16" s="284">
        <f>$C16*INDEX(decaySchedule_range,MATCH(H$6,RefTables!$B$90:$AV$90,0))</f>
        <v>1113.0680410672455</v>
      </c>
      <c r="I16" s="284">
        <f>$C16*INDEX(decaySchedule_range,MATCH(I$6,RefTables!$B$90:$AV$90,0))</f>
        <v>1054.4855125900222</v>
      </c>
      <c r="J16" s="284">
        <f>$C16*INDEX(decaySchedule_range,MATCH(J$6,RefTables!$B$90:$AV$90,0))</f>
        <v>995.90298411279866</v>
      </c>
      <c r="K16" s="284">
        <f>$C16*INDEX(decaySchedule_range,MATCH(K$6,RefTables!$B$90:$AV$90,0))</f>
        <v>937.32045563557517</v>
      </c>
      <c r="L16" s="284">
        <f>$C16*INDEX(decaySchedule_range,MATCH(L$6,RefTables!$B$90:$AV$90,0))</f>
        <v>878.73792715835179</v>
      </c>
      <c r="M16" s="284">
        <f>$C16*INDEX(decaySchedule_range,MATCH(M$6,RefTables!$B$90:$AV$90,0))</f>
        <v>820.15539868112842</v>
      </c>
      <c r="N16" s="284">
        <f>$C16*INDEX(decaySchedule_range,MATCH(N$6,RefTables!$B$90:$AV$90,0))</f>
        <v>761.57287020390481</v>
      </c>
      <c r="O16" s="284">
        <f>$C16*INDEX(decaySchedule_range,MATCH(O$6,RefTables!$B$90:$AV$90,0))</f>
        <v>702.99034172668132</v>
      </c>
      <c r="P16" s="284">
        <f>$C16*INDEX(decaySchedule_range,MATCH(P$6,RefTables!$B$90:$AV$90,0))</f>
        <v>644.40781324945794</v>
      </c>
      <c r="Q16" s="284">
        <f>$C16*INDEX(decaySchedule_range,MATCH(Q$6,RefTables!$B$90:$AV$90,0))</f>
        <v>585.82528477223457</v>
      </c>
      <c r="R16" s="284">
        <f>$C16*INDEX(decaySchedule_range,MATCH(R$6,RefTables!$B$90:$AV$90,0))</f>
        <v>527.24275629501108</v>
      </c>
      <c r="S16" s="284">
        <f>$C16*INDEX(decaySchedule_range,MATCH(S$6,RefTables!$B$90:$AV$90,0))</f>
        <v>468.66022781778759</v>
      </c>
      <c r="T16" s="284">
        <f>$C16*INDEX(decaySchedule_range,MATCH(T$6,RefTables!$B$90:$AV$90,0))</f>
        <v>410.07769934056421</v>
      </c>
      <c r="U16" s="284">
        <f>$C16*INDEX(decaySchedule_range,MATCH(U$6,RefTables!$B$90:$AV$90,0))</f>
        <v>351.49517086334077</v>
      </c>
      <c r="V16" s="284">
        <f>$C16*INDEX(decaySchedule_range,MATCH(V$6,RefTables!$B$90:$AV$90,0))</f>
        <v>292.9126423861174</v>
      </c>
      <c r="W16" s="284">
        <f>$C16*INDEX(decaySchedule_range,MATCH(W$6,RefTables!$B$90:$AV$90,0))</f>
        <v>234.33011390889402</v>
      </c>
      <c r="X16" s="284">
        <f>$C16*INDEX(decaySchedule_range,MATCH(X$6,RefTables!$B$90:$AV$90,0))</f>
        <v>175.74758543167064</v>
      </c>
      <c r="Y16" s="284">
        <f>$C16*INDEX(decaySchedule_range,MATCH(Y$6,RefTables!$B$90:$AV$90,0))</f>
        <v>117.16505695444727</v>
      </c>
      <c r="Z16" s="284">
        <f>$C16*INDEX(decaySchedule_range,MATCH(Z$6,RefTables!$B$90:$AV$90,0))</f>
        <v>58.582528477223882</v>
      </c>
      <c r="AA16" s="284">
        <f>$C16*INDEX(decaySchedule_range,MATCH(AA$6,RefTables!$B$90:$AV$90,0))</f>
        <v>0</v>
      </c>
      <c r="AB16" s="284">
        <f>$C16*INDEX(decaySchedule_range,MATCH(AB$6,RefTables!$B$90:$AV$90,0))</f>
        <v>0</v>
      </c>
      <c r="AC16" s="284">
        <f>$C16*INDEX(decaySchedule_range,MATCH(AC$6,RefTables!$B$90:$AV$90,0))</f>
        <v>0</v>
      </c>
      <c r="AD16" s="284">
        <f>$C16*INDEX(decaySchedule_range,MATCH(AD$6,RefTables!$B$90:$AV$90,0))</f>
        <v>0</v>
      </c>
      <c r="AE16" s="284">
        <f>$C16*INDEX(decaySchedule_range,MATCH(AE$6,RefTables!$B$90:$AV$90,0))</f>
        <v>0</v>
      </c>
      <c r="AF16" s="284">
        <f>$C16*INDEX(decaySchedule_range,MATCH(AF$6,RefTables!$B$90:$AV$90,0))</f>
        <v>0</v>
      </c>
      <c r="AG16" s="284">
        <f>$C16*INDEX(decaySchedule_range,MATCH(AG$6,RefTables!$B$90:$AV$90,0))</f>
        <v>0</v>
      </c>
      <c r="AH16" s="284">
        <f>$C16*INDEX(decaySchedule_range,MATCH(AH$6,RefTables!$B$90:$AV$90,0))</f>
        <v>0</v>
      </c>
      <c r="AI16" s="284">
        <f>$C16*INDEX(decaySchedule_range,MATCH(AI$6,RefTables!$B$90:$AV$90,0))</f>
        <v>0</v>
      </c>
      <c r="AJ16" s="284">
        <f>$C16*INDEX(decaySchedule_range,MATCH(AJ$6,RefTables!$B$90:$AV$90,0))</f>
        <v>0</v>
      </c>
      <c r="AK16" s="284">
        <f>$C16*INDEX(decaySchedule_range,MATCH(AK$6,RefTables!$B$90:$AV$90,0))</f>
        <v>0</v>
      </c>
      <c r="AL16" s="284">
        <f>$C16*INDEX(decaySchedule_range,MATCH(AL$6,RefTables!$B$90:$AV$90,0))</f>
        <v>0</v>
      </c>
      <c r="AM16" s="284">
        <f>$C16*INDEX(decaySchedule_range,MATCH(AM$6,RefTables!$B$90:$AV$90,0))</f>
        <v>0</v>
      </c>
      <c r="AN16" s="284">
        <f>$C16*INDEX(decaySchedule_range,MATCH(AN$6,RefTables!$B$90:$AV$90,0))</f>
        <v>0</v>
      </c>
      <c r="AO16" s="284">
        <f>$C16*INDEX(decaySchedule_range,MATCH(AO$6,RefTables!$B$90:$AV$90,0))</f>
        <v>0</v>
      </c>
      <c r="AP16" s="284">
        <f>$C16*INDEX(decaySchedule_range,MATCH(AP$6,RefTables!$B$90:$AV$90,0))</f>
        <v>0</v>
      </c>
      <c r="AQ16" s="284">
        <f>$C16*INDEX(decaySchedule_range,MATCH(AQ$6,RefTables!$B$90:$AV$90,0))</f>
        <v>0</v>
      </c>
      <c r="AR16" s="284">
        <f>$C16*INDEX(decaySchedule_range,MATCH(AR$6,RefTables!$B$90:$AV$90,0))</f>
        <v>0</v>
      </c>
      <c r="AS16" s="284">
        <f>$C16*INDEX(decaySchedule_range,MATCH(AS$6,RefTables!$B$90:$AV$90,0))</f>
        <v>0</v>
      </c>
      <c r="AT16" s="284">
        <f>$C16*INDEX(decaySchedule_range,MATCH(AT$6,RefTables!$B$90:$AV$90,0))</f>
        <v>0</v>
      </c>
    </row>
    <row r="17" spans="2:46" x14ac:dyDescent="0.35">
      <c r="B17" s="1">
        <v>2023</v>
      </c>
      <c r="C17" s="280">
        <f>INDEX(MainModule!$AX$21:$CI$21,MATCH($B17,MainModule!$AX$4:$CI$4,0))</f>
        <v>1249.9420253292249</v>
      </c>
      <c r="D17" s="281">
        <f>INDEX(MainModule!$AX$28:$CI$28,MATCH($B17,MainModule!$AX$4:$CI$4,0))</f>
        <v>77</v>
      </c>
      <c r="E17" s="282">
        <f t="shared" si="1"/>
        <v>10561.981432341981</v>
      </c>
      <c r="F17" s="300">
        <f t="shared" si="2"/>
        <v>962.45535950350313</v>
      </c>
      <c r="G17" s="283">
        <f t="shared" si="3"/>
        <v>9.1124507808388682</v>
      </c>
      <c r="H17" s="284">
        <f>$C17*INDEX(decaySchedule_range,MATCH(H$6,RefTables!$B$90:$AV$90,0))</f>
        <v>1249.9420253292249</v>
      </c>
      <c r="I17" s="284">
        <f>$C17*INDEX(decaySchedule_range,MATCH(I$6,RefTables!$B$90:$AV$90,0))</f>
        <v>1184.1556029434762</v>
      </c>
      <c r="J17" s="284">
        <f>$C17*INDEX(decaySchedule_range,MATCH(J$6,RefTables!$B$90:$AV$90,0))</f>
        <v>1118.3691805577275</v>
      </c>
      <c r="K17" s="284">
        <f>$C17*INDEX(decaySchedule_range,MATCH(K$6,RefTables!$B$90:$AV$90,0))</f>
        <v>1052.5827581719789</v>
      </c>
      <c r="L17" s="284">
        <f>$C17*INDEX(decaySchedule_range,MATCH(L$6,RefTables!$B$90:$AV$90,0))</f>
        <v>986.7963357862302</v>
      </c>
      <c r="M17" s="284">
        <f>$C17*INDEX(decaySchedule_range,MATCH(M$6,RefTables!$B$90:$AV$90,0))</f>
        <v>921.00991340048154</v>
      </c>
      <c r="N17" s="284">
        <f>$C17*INDEX(decaySchedule_range,MATCH(N$6,RefTables!$B$90:$AV$90,0))</f>
        <v>855.22349101473287</v>
      </c>
      <c r="O17" s="284">
        <f>$C17*INDEX(decaySchedule_range,MATCH(O$6,RefTables!$B$90:$AV$90,0))</f>
        <v>789.43706862898409</v>
      </c>
      <c r="P17" s="284">
        <f>$C17*INDEX(decaySchedule_range,MATCH(P$6,RefTables!$B$90:$AV$90,0))</f>
        <v>723.65064624323543</v>
      </c>
      <c r="Q17" s="284">
        <f>$C17*INDEX(decaySchedule_range,MATCH(Q$6,RefTables!$B$90:$AV$90,0))</f>
        <v>657.86422385748688</v>
      </c>
      <c r="R17" s="284">
        <f>$C17*INDEX(decaySchedule_range,MATCH(R$6,RefTables!$B$90:$AV$90,0))</f>
        <v>592.0778014717381</v>
      </c>
      <c r="S17" s="284">
        <f>$C17*INDEX(decaySchedule_range,MATCH(S$6,RefTables!$B$90:$AV$90,0))</f>
        <v>526.29137908598943</v>
      </c>
      <c r="T17" s="284">
        <f>$C17*INDEX(decaySchedule_range,MATCH(T$6,RefTables!$B$90:$AV$90,0))</f>
        <v>460.50495670024077</v>
      </c>
      <c r="U17" s="284">
        <f>$C17*INDEX(decaySchedule_range,MATCH(U$6,RefTables!$B$90:$AV$90,0))</f>
        <v>394.71853431449216</v>
      </c>
      <c r="V17" s="284">
        <f>$C17*INDEX(decaySchedule_range,MATCH(V$6,RefTables!$B$90:$AV$90,0))</f>
        <v>328.93211192874355</v>
      </c>
      <c r="W17" s="284">
        <f>$C17*INDEX(decaySchedule_range,MATCH(W$6,RefTables!$B$90:$AV$90,0))</f>
        <v>263.14568954299494</v>
      </c>
      <c r="X17" s="284">
        <f>$C17*INDEX(decaySchedule_range,MATCH(X$6,RefTables!$B$90:$AV$90,0))</f>
        <v>197.35926715724636</v>
      </c>
      <c r="Y17" s="284">
        <f>$C17*INDEX(decaySchedule_range,MATCH(Y$6,RefTables!$B$90:$AV$90,0))</f>
        <v>131.57284477149776</v>
      </c>
      <c r="Z17" s="284">
        <f>$C17*INDEX(decaySchedule_range,MATCH(Z$6,RefTables!$B$90:$AV$90,0))</f>
        <v>65.786422385749162</v>
      </c>
      <c r="AA17" s="284">
        <f>$C17*INDEX(decaySchedule_range,MATCH(AA$6,RefTables!$B$90:$AV$90,0))</f>
        <v>0</v>
      </c>
      <c r="AB17" s="284">
        <f>$C17*INDEX(decaySchedule_range,MATCH(AB$6,RefTables!$B$90:$AV$90,0))</f>
        <v>0</v>
      </c>
      <c r="AC17" s="284">
        <f>$C17*INDEX(decaySchedule_range,MATCH(AC$6,RefTables!$B$90:$AV$90,0))</f>
        <v>0</v>
      </c>
      <c r="AD17" s="284">
        <f>$C17*INDEX(decaySchedule_range,MATCH(AD$6,RefTables!$B$90:$AV$90,0))</f>
        <v>0</v>
      </c>
      <c r="AE17" s="284">
        <f>$C17*INDEX(decaySchedule_range,MATCH(AE$6,RefTables!$B$90:$AV$90,0))</f>
        <v>0</v>
      </c>
      <c r="AF17" s="284">
        <f>$C17*INDEX(decaySchedule_range,MATCH(AF$6,RefTables!$B$90:$AV$90,0))</f>
        <v>0</v>
      </c>
      <c r="AG17" s="284">
        <f>$C17*INDEX(decaySchedule_range,MATCH(AG$6,RefTables!$B$90:$AV$90,0))</f>
        <v>0</v>
      </c>
      <c r="AH17" s="284">
        <f>$C17*INDEX(decaySchedule_range,MATCH(AH$6,RefTables!$B$90:$AV$90,0))</f>
        <v>0</v>
      </c>
      <c r="AI17" s="284">
        <f>$C17*INDEX(decaySchedule_range,MATCH(AI$6,RefTables!$B$90:$AV$90,0))</f>
        <v>0</v>
      </c>
      <c r="AJ17" s="284">
        <f>$C17*INDEX(decaySchedule_range,MATCH(AJ$6,RefTables!$B$90:$AV$90,0))</f>
        <v>0</v>
      </c>
      <c r="AK17" s="284">
        <f>$C17*INDEX(decaySchedule_range,MATCH(AK$6,RefTables!$B$90:$AV$90,0))</f>
        <v>0</v>
      </c>
      <c r="AL17" s="284">
        <f>$C17*INDEX(decaySchedule_range,MATCH(AL$6,RefTables!$B$90:$AV$90,0))</f>
        <v>0</v>
      </c>
      <c r="AM17" s="284">
        <f>$C17*INDEX(decaySchedule_range,MATCH(AM$6,RefTables!$B$90:$AV$90,0))</f>
        <v>0</v>
      </c>
      <c r="AN17" s="284">
        <f>$C17*INDEX(decaySchedule_range,MATCH(AN$6,RefTables!$B$90:$AV$90,0))</f>
        <v>0</v>
      </c>
      <c r="AO17" s="284">
        <f>$C17*INDEX(decaySchedule_range,MATCH(AO$6,RefTables!$B$90:$AV$90,0))</f>
        <v>0</v>
      </c>
      <c r="AP17" s="284">
        <f>$C17*INDEX(decaySchedule_range,MATCH(AP$6,RefTables!$B$90:$AV$90,0))</f>
        <v>0</v>
      </c>
      <c r="AQ17" s="284">
        <f>$C17*INDEX(decaySchedule_range,MATCH(AQ$6,RefTables!$B$90:$AV$90,0))</f>
        <v>0</v>
      </c>
      <c r="AR17" s="284">
        <f>$C17*INDEX(decaySchedule_range,MATCH(AR$6,RefTables!$B$90:$AV$90,0))</f>
        <v>0</v>
      </c>
      <c r="AS17" s="284">
        <f>$C17*INDEX(decaySchedule_range,MATCH(AS$6,RefTables!$B$90:$AV$90,0))</f>
        <v>0</v>
      </c>
      <c r="AT17" s="284">
        <f>$C17*INDEX(decaySchedule_range,MATCH(AT$6,RefTables!$B$90:$AV$90,0))</f>
        <v>0</v>
      </c>
    </row>
    <row r="18" spans="2:46" x14ac:dyDescent="0.35">
      <c r="B18" s="1">
        <v>2024</v>
      </c>
      <c r="C18" s="280">
        <f>INDEX(MainModule!$AX$21:$CI$21,MATCH($B18,MainModule!$AX$4:$CI$4,0))</f>
        <v>1248.8693627959631</v>
      </c>
      <c r="D18" s="281">
        <f>INDEX(MainModule!$AX$28:$CI$28,MATCH($B18,MainModule!$AX$4:$CI$4,0))</f>
        <v>77</v>
      </c>
      <c r="E18" s="282">
        <f t="shared" si="1"/>
        <v>10552.917458549678</v>
      </c>
      <c r="F18" s="300">
        <f t="shared" si="2"/>
        <v>961.62940935289157</v>
      </c>
      <c r="G18" s="283">
        <f t="shared" si="3"/>
        <v>9.1124507808388699</v>
      </c>
      <c r="H18" s="284">
        <f>$C18*INDEX(decaySchedule_range,MATCH(H$6,RefTables!$B$90:$AV$90,0))</f>
        <v>1248.8693627959631</v>
      </c>
      <c r="I18" s="284">
        <f>$C18*INDEX(decaySchedule_range,MATCH(I$6,RefTables!$B$90:$AV$90,0))</f>
        <v>1183.1393963330177</v>
      </c>
      <c r="J18" s="284">
        <f>$C18*INDEX(decaySchedule_range,MATCH(J$6,RefTables!$B$90:$AV$90,0))</f>
        <v>1117.4094298700722</v>
      </c>
      <c r="K18" s="284">
        <f>$C18*INDEX(decaySchedule_range,MATCH(K$6,RefTables!$B$90:$AV$90,0))</f>
        <v>1051.6794634071268</v>
      </c>
      <c r="L18" s="284">
        <f>$C18*INDEX(decaySchedule_range,MATCH(L$6,RefTables!$B$90:$AV$90,0))</f>
        <v>985.94949694418142</v>
      </c>
      <c r="M18" s="284">
        <f>$C18*INDEX(decaySchedule_range,MATCH(M$6,RefTables!$B$90:$AV$90,0))</f>
        <v>920.21953048123601</v>
      </c>
      <c r="N18" s="284">
        <f>$C18*INDEX(decaySchedule_range,MATCH(N$6,RefTables!$B$90:$AV$90,0))</f>
        <v>854.48956401829059</v>
      </c>
      <c r="O18" s="284">
        <f>$C18*INDEX(decaySchedule_range,MATCH(O$6,RefTables!$B$90:$AV$90,0))</f>
        <v>788.75959755534507</v>
      </c>
      <c r="P18" s="284">
        <f>$C18*INDEX(decaySchedule_range,MATCH(P$6,RefTables!$B$90:$AV$90,0))</f>
        <v>723.02963109239965</v>
      </c>
      <c r="Q18" s="284">
        <f>$C18*INDEX(decaySchedule_range,MATCH(Q$6,RefTables!$B$90:$AV$90,0))</f>
        <v>657.29966462945436</v>
      </c>
      <c r="R18" s="284">
        <f>$C18*INDEX(decaySchedule_range,MATCH(R$6,RefTables!$B$90:$AV$90,0))</f>
        <v>591.56969816650883</v>
      </c>
      <c r="S18" s="284">
        <f>$C18*INDEX(decaySchedule_range,MATCH(S$6,RefTables!$B$90:$AV$90,0))</f>
        <v>525.83973170356342</v>
      </c>
      <c r="T18" s="284">
        <f>$C18*INDEX(decaySchedule_range,MATCH(T$6,RefTables!$B$90:$AV$90,0))</f>
        <v>460.109765240618</v>
      </c>
      <c r="U18" s="284">
        <f>$C18*INDEX(decaySchedule_range,MATCH(U$6,RefTables!$B$90:$AV$90,0))</f>
        <v>394.37979877767265</v>
      </c>
      <c r="V18" s="284">
        <f>$C18*INDEX(decaySchedule_range,MATCH(V$6,RefTables!$B$90:$AV$90,0))</f>
        <v>328.64983231472729</v>
      </c>
      <c r="W18" s="284">
        <f>$C18*INDEX(decaySchedule_range,MATCH(W$6,RefTables!$B$90:$AV$90,0))</f>
        <v>262.91986585178194</v>
      </c>
      <c r="X18" s="284">
        <f>$C18*INDEX(decaySchedule_range,MATCH(X$6,RefTables!$B$90:$AV$90,0))</f>
        <v>197.18989938883661</v>
      </c>
      <c r="Y18" s="284">
        <f>$C18*INDEX(decaySchedule_range,MATCH(Y$6,RefTables!$B$90:$AV$90,0))</f>
        <v>131.45993292589125</v>
      </c>
      <c r="Z18" s="284">
        <f>$C18*INDEX(decaySchedule_range,MATCH(Z$6,RefTables!$B$90:$AV$90,0))</f>
        <v>65.72996646294591</v>
      </c>
      <c r="AA18" s="284">
        <f>$C18*INDEX(decaySchedule_range,MATCH(AA$6,RefTables!$B$90:$AV$90,0))</f>
        <v>0</v>
      </c>
      <c r="AB18" s="284">
        <f>$C18*INDEX(decaySchedule_range,MATCH(AB$6,RefTables!$B$90:$AV$90,0))</f>
        <v>0</v>
      </c>
      <c r="AC18" s="284">
        <f>$C18*INDEX(decaySchedule_range,MATCH(AC$6,RefTables!$B$90:$AV$90,0))</f>
        <v>0</v>
      </c>
      <c r="AD18" s="284">
        <f>$C18*INDEX(decaySchedule_range,MATCH(AD$6,RefTables!$B$90:$AV$90,0))</f>
        <v>0</v>
      </c>
      <c r="AE18" s="284">
        <f>$C18*INDEX(decaySchedule_range,MATCH(AE$6,RefTables!$B$90:$AV$90,0))</f>
        <v>0</v>
      </c>
      <c r="AF18" s="284">
        <f>$C18*INDEX(decaySchedule_range,MATCH(AF$6,RefTables!$B$90:$AV$90,0))</f>
        <v>0</v>
      </c>
      <c r="AG18" s="284">
        <f>$C18*INDEX(decaySchedule_range,MATCH(AG$6,RefTables!$B$90:$AV$90,0))</f>
        <v>0</v>
      </c>
      <c r="AH18" s="284">
        <f>$C18*INDEX(decaySchedule_range,MATCH(AH$6,RefTables!$B$90:$AV$90,0))</f>
        <v>0</v>
      </c>
      <c r="AI18" s="284">
        <f>$C18*INDEX(decaySchedule_range,MATCH(AI$6,RefTables!$B$90:$AV$90,0))</f>
        <v>0</v>
      </c>
      <c r="AJ18" s="284">
        <f>$C18*INDEX(decaySchedule_range,MATCH(AJ$6,RefTables!$B$90:$AV$90,0))</f>
        <v>0</v>
      </c>
      <c r="AK18" s="284">
        <f>$C18*INDEX(decaySchedule_range,MATCH(AK$6,RefTables!$B$90:$AV$90,0))</f>
        <v>0</v>
      </c>
      <c r="AL18" s="284">
        <f>$C18*INDEX(decaySchedule_range,MATCH(AL$6,RefTables!$B$90:$AV$90,0))</f>
        <v>0</v>
      </c>
      <c r="AM18" s="284">
        <f>$C18*INDEX(decaySchedule_range,MATCH(AM$6,RefTables!$B$90:$AV$90,0))</f>
        <v>0</v>
      </c>
      <c r="AN18" s="284">
        <f>$C18*INDEX(decaySchedule_range,MATCH(AN$6,RefTables!$B$90:$AV$90,0))</f>
        <v>0</v>
      </c>
      <c r="AO18" s="284">
        <f>$C18*INDEX(decaySchedule_range,MATCH(AO$6,RefTables!$B$90:$AV$90,0))</f>
        <v>0</v>
      </c>
      <c r="AP18" s="284">
        <f>$C18*INDEX(decaySchedule_range,MATCH(AP$6,RefTables!$B$90:$AV$90,0))</f>
        <v>0</v>
      </c>
      <c r="AQ18" s="284">
        <f>$C18*INDEX(decaySchedule_range,MATCH(AQ$6,RefTables!$B$90:$AV$90,0))</f>
        <v>0</v>
      </c>
      <c r="AR18" s="284">
        <f>$C18*INDEX(decaySchedule_range,MATCH(AR$6,RefTables!$B$90:$AV$90,0))</f>
        <v>0</v>
      </c>
      <c r="AS18" s="284">
        <f>$C18*INDEX(decaySchedule_range,MATCH(AS$6,RefTables!$B$90:$AV$90,0))</f>
        <v>0</v>
      </c>
      <c r="AT18" s="284">
        <f>$C18*INDEX(decaySchedule_range,MATCH(AT$6,RefTables!$B$90:$AV$90,0))</f>
        <v>0</v>
      </c>
    </row>
    <row r="19" spans="2:46" x14ac:dyDescent="0.35">
      <c r="B19" s="1">
        <v>2025</v>
      </c>
      <c r="C19" s="280">
        <f>INDEX(MainModule!$AX$21:$CI$21,MATCH($B19,MainModule!$AX$4:$CI$4,0))</f>
        <v>1248.9581916012301</v>
      </c>
      <c r="D19" s="281">
        <f>INDEX(MainModule!$AX$28:$CI$28,MATCH($B19,MainModule!$AX$4:$CI$4,0))</f>
        <v>77</v>
      </c>
      <c r="E19" s="282">
        <f>NPV(discount_rate,$I19:$AT19)+$H19</f>
        <v>10553.668059915886</v>
      </c>
      <c r="F19" s="300">
        <f>D19/100*C19</f>
        <v>961.69780753294719</v>
      </c>
      <c r="G19" s="283">
        <f t="shared" si="3"/>
        <v>9.1124507808388664</v>
      </c>
      <c r="H19" s="284">
        <f>$C19*INDEX(decaySchedule_range,MATCH(H$6,RefTables!$B$90:$AV$90,0))</f>
        <v>1248.9581916012301</v>
      </c>
      <c r="I19" s="284">
        <f>$C19*INDEX(decaySchedule_range,MATCH(I$6,RefTables!$B$90:$AV$90,0))</f>
        <v>1183.2235499380074</v>
      </c>
      <c r="J19" s="284">
        <f>$C19*INDEX(decaySchedule_range,MATCH(J$6,RefTables!$B$90:$AV$90,0))</f>
        <v>1117.4889082747848</v>
      </c>
      <c r="K19" s="284">
        <f>$C19*INDEX(decaySchedule_range,MATCH(K$6,RefTables!$B$90:$AV$90,0))</f>
        <v>1051.7542666115621</v>
      </c>
      <c r="L19" s="284">
        <f>$C19*INDEX(decaySchedule_range,MATCH(L$6,RefTables!$B$90:$AV$90,0))</f>
        <v>986.01962494833958</v>
      </c>
      <c r="M19" s="284">
        <f>$C19*INDEX(decaySchedule_range,MATCH(M$6,RefTables!$B$90:$AV$90,0))</f>
        <v>920.28498328511694</v>
      </c>
      <c r="N19" s="284">
        <f>$C19*INDEX(decaySchedule_range,MATCH(N$6,RefTables!$B$90:$AV$90,0))</f>
        <v>854.55034162189429</v>
      </c>
      <c r="O19" s="284">
        <f>$C19*INDEX(decaySchedule_range,MATCH(O$6,RefTables!$B$90:$AV$90,0))</f>
        <v>788.81569995867153</v>
      </c>
      <c r="P19" s="284">
        <f>$C19*INDEX(decaySchedule_range,MATCH(P$6,RefTables!$B$90:$AV$90,0))</f>
        <v>723.081058295449</v>
      </c>
      <c r="Q19" s="284">
        <f>$C19*INDEX(decaySchedule_range,MATCH(Q$6,RefTables!$B$90:$AV$90,0))</f>
        <v>657.34641663222646</v>
      </c>
      <c r="R19" s="284">
        <f>$C19*INDEX(decaySchedule_range,MATCH(R$6,RefTables!$B$90:$AV$90,0))</f>
        <v>591.6117749690037</v>
      </c>
      <c r="S19" s="284">
        <f>$C19*INDEX(decaySchedule_range,MATCH(S$6,RefTables!$B$90:$AV$90,0))</f>
        <v>525.87713330578106</v>
      </c>
      <c r="T19" s="284">
        <f>$C19*INDEX(decaySchedule_range,MATCH(T$6,RefTables!$B$90:$AV$90,0))</f>
        <v>460.14249164255847</v>
      </c>
      <c r="U19" s="284">
        <f>$C19*INDEX(decaySchedule_range,MATCH(U$6,RefTables!$B$90:$AV$90,0))</f>
        <v>394.40784997933594</v>
      </c>
      <c r="V19" s="284">
        <f>$C19*INDEX(decaySchedule_range,MATCH(V$6,RefTables!$B$90:$AV$90,0))</f>
        <v>328.67320831611335</v>
      </c>
      <c r="W19" s="284">
        <f>$C19*INDEX(decaySchedule_range,MATCH(W$6,RefTables!$B$90:$AV$90,0))</f>
        <v>262.93856665289081</v>
      </c>
      <c r="X19" s="284">
        <f>$C19*INDEX(decaySchedule_range,MATCH(X$6,RefTables!$B$90:$AV$90,0))</f>
        <v>197.20392498966825</v>
      </c>
      <c r="Y19" s="284">
        <f>$C19*INDEX(decaySchedule_range,MATCH(Y$6,RefTables!$B$90:$AV$90,0))</f>
        <v>131.46928332644569</v>
      </c>
      <c r="Z19" s="284">
        <f>$C19*INDEX(decaySchedule_range,MATCH(Z$6,RefTables!$B$90:$AV$90,0))</f>
        <v>65.734641663223115</v>
      </c>
      <c r="AA19" s="284">
        <f>$C19*INDEX(decaySchedule_range,MATCH(AA$6,RefTables!$B$90:$AV$90,0))</f>
        <v>0</v>
      </c>
      <c r="AB19" s="284">
        <f>$C19*INDEX(decaySchedule_range,MATCH(AB$6,RefTables!$B$90:$AV$90,0))</f>
        <v>0</v>
      </c>
      <c r="AC19" s="284">
        <f>$C19*INDEX(decaySchedule_range,MATCH(AC$6,RefTables!$B$90:$AV$90,0))</f>
        <v>0</v>
      </c>
      <c r="AD19" s="284">
        <f>$C19*INDEX(decaySchedule_range,MATCH(AD$6,RefTables!$B$90:$AV$90,0))</f>
        <v>0</v>
      </c>
      <c r="AE19" s="284">
        <f>$C19*INDEX(decaySchedule_range,MATCH(AE$6,RefTables!$B$90:$AV$90,0))</f>
        <v>0</v>
      </c>
      <c r="AF19" s="284">
        <f>$C19*INDEX(decaySchedule_range,MATCH(AF$6,RefTables!$B$90:$AV$90,0))</f>
        <v>0</v>
      </c>
      <c r="AG19" s="284">
        <f>$C19*INDEX(decaySchedule_range,MATCH(AG$6,RefTables!$B$90:$AV$90,0))</f>
        <v>0</v>
      </c>
      <c r="AH19" s="284">
        <f>$C19*INDEX(decaySchedule_range,MATCH(AH$6,RefTables!$B$90:$AV$90,0))</f>
        <v>0</v>
      </c>
      <c r="AI19" s="284">
        <f>$C19*INDEX(decaySchedule_range,MATCH(AI$6,RefTables!$B$90:$AV$90,0))</f>
        <v>0</v>
      </c>
      <c r="AJ19" s="284">
        <f>$C19*INDEX(decaySchedule_range,MATCH(AJ$6,RefTables!$B$90:$AV$90,0))</f>
        <v>0</v>
      </c>
      <c r="AK19" s="284">
        <f>$C19*INDEX(decaySchedule_range,MATCH(AK$6,RefTables!$B$90:$AV$90,0))</f>
        <v>0</v>
      </c>
      <c r="AL19" s="284">
        <f>$C19*INDEX(decaySchedule_range,MATCH(AL$6,RefTables!$B$90:$AV$90,0))</f>
        <v>0</v>
      </c>
      <c r="AM19" s="284">
        <f>$C19*INDEX(decaySchedule_range,MATCH(AM$6,RefTables!$B$90:$AV$90,0))</f>
        <v>0</v>
      </c>
      <c r="AN19" s="284">
        <f>$C19*INDEX(decaySchedule_range,MATCH(AN$6,RefTables!$B$90:$AV$90,0))</f>
        <v>0</v>
      </c>
      <c r="AO19" s="284">
        <f>$C19*INDEX(decaySchedule_range,MATCH(AO$6,RefTables!$B$90:$AV$90,0))</f>
        <v>0</v>
      </c>
      <c r="AP19" s="284">
        <f>$C19*INDEX(decaySchedule_range,MATCH(AP$6,RefTables!$B$90:$AV$90,0))</f>
        <v>0</v>
      </c>
      <c r="AQ19" s="284">
        <f>$C19*INDEX(decaySchedule_range,MATCH(AQ$6,RefTables!$B$90:$AV$90,0))</f>
        <v>0</v>
      </c>
      <c r="AR19" s="284">
        <f>$C19*INDEX(decaySchedule_range,MATCH(AR$6,RefTables!$B$90:$AV$90,0))</f>
        <v>0</v>
      </c>
      <c r="AS19" s="284">
        <f>$C19*INDEX(decaySchedule_range,MATCH(AS$6,RefTables!$B$90:$AV$90,0))</f>
        <v>0</v>
      </c>
      <c r="AT19" s="284">
        <f>$C19*INDEX(decaySchedule_range,MATCH(AT$6,RefTables!$B$90:$AV$90,0))</f>
        <v>0</v>
      </c>
    </row>
    <row r="20" spans="2:46" x14ac:dyDescent="0.35">
      <c r="B20" s="1">
        <v>2026</v>
      </c>
      <c r="C20" s="280">
        <f>INDEX(MainModule!$AX$21:$CI$21,MATCH($B20,MainModule!$AX$4:$CI$4,0))</f>
        <v>1250.1919901082567</v>
      </c>
      <c r="D20" s="281">
        <f>INDEX(MainModule!$AX$28:$CI$28,MATCH($B20,MainModule!$AX$4:$CI$4,0))</f>
        <v>77</v>
      </c>
      <c r="E20" s="282">
        <f t="shared" si="1"/>
        <v>10564.093628989005</v>
      </c>
      <c r="F20" s="300">
        <f t="shared" si="2"/>
        <v>962.6478323833577</v>
      </c>
      <c r="G20" s="283">
        <f t="shared" si="3"/>
        <v>9.1124507808388682</v>
      </c>
      <c r="H20" s="284">
        <f>$C20*INDEX(decaySchedule_range,MATCH(H$6,RefTables!$B$90:$AV$90,0))</f>
        <v>1250.1919901082567</v>
      </c>
      <c r="I20" s="284">
        <f>$C20*INDEX(decaySchedule_range,MATCH(I$6,RefTables!$B$90:$AV$90,0))</f>
        <v>1184.3924116815065</v>
      </c>
      <c r="J20" s="284">
        <f>$C20*INDEX(decaySchedule_range,MATCH(J$6,RefTables!$B$90:$AV$90,0))</f>
        <v>1118.592833254756</v>
      </c>
      <c r="K20" s="284">
        <f>$C20*INDEX(decaySchedule_range,MATCH(K$6,RefTables!$B$90:$AV$90,0))</f>
        <v>1052.7932548280055</v>
      </c>
      <c r="L20" s="284">
        <f>$C20*INDEX(decaySchedule_range,MATCH(L$6,RefTables!$B$90:$AV$90,0))</f>
        <v>986.99367640125536</v>
      </c>
      <c r="M20" s="284">
        <f>$C20*INDEX(decaySchedule_range,MATCH(M$6,RefTables!$B$90:$AV$90,0))</f>
        <v>921.1940979745051</v>
      </c>
      <c r="N20" s="284">
        <f>$C20*INDEX(decaySchedule_range,MATCH(N$6,RefTables!$B$90:$AV$90,0))</f>
        <v>855.39451954775461</v>
      </c>
      <c r="O20" s="284">
        <f>$C20*INDEX(decaySchedule_range,MATCH(O$6,RefTables!$B$90:$AV$90,0))</f>
        <v>789.59494112100424</v>
      </c>
      <c r="P20" s="284">
        <f>$C20*INDEX(decaySchedule_range,MATCH(P$6,RefTables!$B$90:$AV$90,0))</f>
        <v>723.79536269425398</v>
      </c>
      <c r="Q20" s="284">
        <f>$C20*INDEX(decaySchedule_range,MATCH(Q$6,RefTables!$B$90:$AV$90,0))</f>
        <v>657.99578426750361</v>
      </c>
      <c r="R20" s="284">
        <f>$C20*INDEX(decaySchedule_range,MATCH(R$6,RefTables!$B$90:$AV$90,0))</f>
        <v>592.19620584075324</v>
      </c>
      <c r="S20" s="284">
        <f>$C20*INDEX(decaySchedule_range,MATCH(S$6,RefTables!$B$90:$AV$90,0))</f>
        <v>526.39662741400275</v>
      </c>
      <c r="T20" s="284">
        <f>$C20*INDEX(decaySchedule_range,MATCH(T$6,RefTables!$B$90:$AV$90,0))</f>
        <v>460.59704898725255</v>
      </c>
      <c r="U20" s="284">
        <f>$C20*INDEX(decaySchedule_range,MATCH(U$6,RefTables!$B$90:$AV$90,0))</f>
        <v>394.79747056050223</v>
      </c>
      <c r="V20" s="284">
        <f>$C20*INDEX(decaySchedule_range,MATCH(V$6,RefTables!$B$90:$AV$90,0))</f>
        <v>328.99789213375198</v>
      </c>
      <c r="W20" s="284">
        <f>$C20*INDEX(decaySchedule_range,MATCH(W$6,RefTables!$B$90:$AV$90,0))</f>
        <v>263.19831370700166</v>
      </c>
      <c r="X20" s="284">
        <f>$C20*INDEX(decaySchedule_range,MATCH(X$6,RefTables!$B$90:$AV$90,0))</f>
        <v>197.3987352802514</v>
      </c>
      <c r="Y20" s="284">
        <f>$C20*INDEX(decaySchedule_range,MATCH(Y$6,RefTables!$B$90:$AV$90,0))</f>
        <v>131.59915685350111</v>
      </c>
      <c r="Z20" s="284">
        <f>$C20*INDEX(decaySchedule_range,MATCH(Z$6,RefTables!$B$90:$AV$90,0))</f>
        <v>65.799578426750841</v>
      </c>
      <c r="AA20" s="284">
        <f>$C20*INDEX(decaySchedule_range,MATCH(AA$6,RefTables!$B$90:$AV$90,0))</f>
        <v>0</v>
      </c>
      <c r="AB20" s="284">
        <f>$C20*INDEX(decaySchedule_range,MATCH(AB$6,RefTables!$B$90:$AV$90,0))</f>
        <v>0</v>
      </c>
      <c r="AC20" s="284">
        <f>$C20*INDEX(decaySchedule_range,MATCH(AC$6,RefTables!$B$90:$AV$90,0))</f>
        <v>0</v>
      </c>
      <c r="AD20" s="284">
        <f>$C20*INDEX(decaySchedule_range,MATCH(AD$6,RefTables!$B$90:$AV$90,0))</f>
        <v>0</v>
      </c>
      <c r="AE20" s="284">
        <f>$C20*INDEX(decaySchedule_range,MATCH(AE$6,RefTables!$B$90:$AV$90,0))</f>
        <v>0</v>
      </c>
      <c r="AF20" s="284">
        <f>$C20*INDEX(decaySchedule_range,MATCH(AF$6,RefTables!$B$90:$AV$90,0))</f>
        <v>0</v>
      </c>
      <c r="AG20" s="284">
        <f>$C20*INDEX(decaySchedule_range,MATCH(AG$6,RefTables!$B$90:$AV$90,0))</f>
        <v>0</v>
      </c>
      <c r="AH20" s="284">
        <f>$C20*INDEX(decaySchedule_range,MATCH(AH$6,RefTables!$B$90:$AV$90,0))</f>
        <v>0</v>
      </c>
      <c r="AI20" s="284">
        <f>$C20*INDEX(decaySchedule_range,MATCH(AI$6,RefTables!$B$90:$AV$90,0))</f>
        <v>0</v>
      </c>
      <c r="AJ20" s="284">
        <f>$C20*INDEX(decaySchedule_range,MATCH(AJ$6,RefTables!$B$90:$AV$90,0))</f>
        <v>0</v>
      </c>
      <c r="AK20" s="284">
        <f>$C20*INDEX(decaySchedule_range,MATCH(AK$6,RefTables!$B$90:$AV$90,0))</f>
        <v>0</v>
      </c>
      <c r="AL20" s="284">
        <f>$C20*INDEX(decaySchedule_range,MATCH(AL$6,RefTables!$B$90:$AV$90,0))</f>
        <v>0</v>
      </c>
      <c r="AM20" s="284">
        <f>$C20*INDEX(decaySchedule_range,MATCH(AM$6,RefTables!$B$90:$AV$90,0))</f>
        <v>0</v>
      </c>
      <c r="AN20" s="284">
        <f>$C20*INDEX(decaySchedule_range,MATCH(AN$6,RefTables!$B$90:$AV$90,0))</f>
        <v>0</v>
      </c>
      <c r="AO20" s="284">
        <f>$C20*INDEX(decaySchedule_range,MATCH(AO$6,RefTables!$B$90:$AV$90,0))</f>
        <v>0</v>
      </c>
      <c r="AP20" s="284">
        <f>$C20*INDEX(decaySchedule_range,MATCH(AP$6,RefTables!$B$90:$AV$90,0))</f>
        <v>0</v>
      </c>
      <c r="AQ20" s="284">
        <f>$C20*INDEX(decaySchedule_range,MATCH(AQ$6,RefTables!$B$90:$AV$90,0))</f>
        <v>0</v>
      </c>
      <c r="AR20" s="284">
        <f>$C20*INDEX(decaySchedule_range,MATCH(AR$6,RefTables!$B$90:$AV$90,0))</f>
        <v>0</v>
      </c>
      <c r="AS20" s="284">
        <f>$C20*INDEX(decaySchedule_range,MATCH(AS$6,RefTables!$B$90:$AV$90,0))</f>
        <v>0</v>
      </c>
      <c r="AT20" s="284">
        <f>$C20*INDEX(decaySchedule_range,MATCH(AT$6,RefTables!$B$90:$AV$90,0))</f>
        <v>0</v>
      </c>
    </row>
    <row r="21" spans="2:46" x14ac:dyDescent="0.35">
      <c r="B21" s="1">
        <v>2027</v>
      </c>
      <c r="C21" s="280">
        <f>INDEX(MainModule!$AX$21:$CI$21,MATCH($B21,MainModule!$AX$4:$CI$4,0))</f>
        <v>1252.5554207271009</v>
      </c>
      <c r="D21" s="281">
        <f>INDEX(MainModule!$AX$28:$CI$28,MATCH($B21,MainModule!$AX$4:$CI$4,0))</f>
        <v>77</v>
      </c>
      <c r="E21" s="282">
        <f t="shared" si="1"/>
        <v>10584.064563485974</v>
      </c>
      <c r="F21" s="300">
        <f t="shared" si="2"/>
        <v>964.46767395986774</v>
      </c>
      <c r="G21" s="283">
        <f t="shared" si="3"/>
        <v>9.1124507808388699</v>
      </c>
      <c r="H21" s="284">
        <f>$C21*INDEX(decaySchedule_range,MATCH(H$6,RefTables!$B$90:$AV$90,0))</f>
        <v>1252.5554207271009</v>
      </c>
      <c r="I21" s="284">
        <f>$C21*INDEX(decaySchedule_range,MATCH(I$6,RefTables!$B$90:$AV$90,0))</f>
        <v>1186.6314512151482</v>
      </c>
      <c r="J21" s="284">
        <f>$C21*INDEX(decaySchedule_range,MATCH(J$6,RefTables!$B$90:$AV$90,0))</f>
        <v>1120.7074817031955</v>
      </c>
      <c r="K21" s="284">
        <f>$C21*INDEX(decaySchedule_range,MATCH(K$6,RefTables!$B$90:$AV$90,0))</f>
        <v>1054.7835121912428</v>
      </c>
      <c r="L21" s="284">
        <f>$C21*INDEX(decaySchedule_range,MATCH(L$6,RefTables!$B$90:$AV$90,0))</f>
        <v>988.85954267929026</v>
      </c>
      <c r="M21" s="284">
        <f>$C21*INDEX(decaySchedule_range,MATCH(M$6,RefTables!$B$90:$AV$90,0))</f>
        <v>922.93557316733757</v>
      </c>
      <c r="N21" s="284">
        <f>$C21*INDEX(decaySchedule_range,MATCH(N$6,RefTables!$B$90:$AV$90,0))</f>
        <v>857.01160365538487</v>
      </c>
      <c r="O21" s="284">
        <f>$C21*INDEX(decaySchedule_range,MATCH(O$6,RefTables!$B$90:$AV$90,0))</f>
        <v>791.08763414343207</v>
      </c>
      <c r="P21" s="284">
        <f>$C21*INDEX(decaySchedule_range,MATCH(P$6,RefTables!$B$90:$AV$90,0))</f>
        <v>725.16366463147949</v>
      </c>
      <c r="Q21" s="284">
        <f>$C21*INDEX(decaySchedule_range,MATCH(Q$6,RefTables!$B$90:$AV$90,0))</f>
        <v>659.23969511952691</v>
      </c>
      <c r="R21" s="284">
        <f>$C21*INDEX(decaySchedule_range,MATCH(R$6,RefTables!$B$90:$AV$90,0))</f>
        <v>593.31572560757411</v>
      </c>
      <c r="S21" s="284">
        <f>$C21*INDEX(decaySchedule_range,MATCH(S$6,RefTables!$B$90:$AV$90,0))</f>
        <v>527.39175609562142</v>
      </c>
      <c r="T21" s="284">
        <f>$C21*INDEX(decaySchedule_range,MATCH(T$6,RefTables!$B$90:$AV$90,0))</f>
        <v>461.46778658366878</v>
      </c>
      <c r="U21" s="284">
        <f>$C21*INDEX(decaySchedule_range,MATCH(U$6,RefTables!$B$90:$AV$90,0))</f>
        <v>395.54381707171621</v>
      </c>
      <c r="V21" s="284">
        <f>$C21*INDEX(decaySchedule_range,MATCH(V$6,RefTables!$B$90:$AV$90,0))</f>
        <v>329.61984755976357</v>
      </c>
      <c r="W21" s="284">
        <f>$C21*INDEX(decaySchedule_range,MATCH(W$6,RefTables!$B$90:$AV$90,0))</f>
        <v>263.69587804781099</v>
      </c>
      <c r="X21" s="284">
        <f>$C21*INDEX(decaySchedule_range,MATCH(X$6,RefTables!$B$90:$AV$90,0))</f>
        <v>197.77190853585839</v>
      </c>
      <c r="Y21" s="284">
        <f>$C21*INDEX(decaySchedule_range,MATCH(Y$6,RefTables!$B$90:$AV$90,0))</f>
        <v>131.84793902390578</v>
      </c>
      <c r="Z21" s="284">
        <f>$C21*INDEX(decaySchedule_range,MATCH(Z$6,RefTables!$B$90:$AV$90,0))</f>
        <v>65.92396951195316</v>
      </c>
      <c r="AA21" s="284">
        <f>$C21*INDEX(decaySchedule_range,MATCH(AA$6,RefTables!$B$90:$AV$90,0))</f>
        <v>0</v>
      </c>
      <c r="AB21" s="284">
        <f>$C21*INDEX(decaySchedule_range,MATCH(AB$6,RefTables!$B$90:$AV$90,0))</f>
        <v>0</v>
      </c>
      <c r="AC21" s="284">
        <f>$C21*INDEX(decaySchedule_range,MATCH(AC$6,RefTables!$B$90:$AV$90,0))</f>
        <v>0</v>
      </c>
      <c r="AD21" s="284">
        <f>$C21*INDEX(decaySchedule_range,MATCH(AD$6,RefTables!$B$90:$AV$90,0))</f>
        <v>0</v>
      </c>
      <c r="AE21" s="284">
        <f>$C21*INDEX(decaySchedule_range,MATCH(AE$6,RefTables!$B$90:$AV$90,0))</f>
        <v>0</v>
      </c>
      <c r="AF21" s="284">
        <f>$C21*INDEX(decaySchedule_range,MATCH(AF$6,RefTables!$B$90:$AV$90,0))</f>
        <v>0</v>
      </c>
      <c r="AG21" s="284">
        <f>$C21*INDEX(decaySchedule_range,MATCH(AG$6,RefTables!$B$90:$AV$90,0))</f>
        <v>0</v>
      </c>
      <c r="AH21" s="284">
        <f>$C21*INDEX(decaySchedule_range,MATCH(AH$6,RefTables!$B$90:$AV$90,0))</f>
        <v>0</v>
      </c>
      <c r="AI21" s="284">
        <f>$C21*INDEX(decaySchedule_range,MATCH(AI$6,RefTables!$B$90:$AV$90,0))</f>
        <v>0</v>
      </c>
      <c r="AJ21" s="284">
        <f>$C21*INDEX(decaySchedule_range,MATCH(AJ$6,RefTables!$B$90:$AV$90,0))</f>
        <v>0</v>
      </c>
      <c r="AK21" s="284">
        <f>$C21*INDEX(decaySchedule_range,MATCH(AK$6,RefTables!$B$90:$AV$90,0))</f>
        <v>0</v>
      </c>
      <c r="AL21" s="284">
        <f>$C21*INDEX(decaySchedule_range,MATCH(AL$6,RefTables!$B$90:$AV$90,0))</f>
        <v>0</v>
      </c>
      <c r="AM21" s="284">
        <f>$C21*INDEX(decaySchedule_range,MATCH(AM$6,RefTables!$B$90:$AV$90,0))</f>
        <v>0</v>
      </c>
      <c r="AN21" s="284">
        <f>$C21*INDEX(decaySchedule_range,MATCH(AN$6,RefTables!$B$90:$AV$90,0))</f>
        <v>0</v>
      </c>
      <c r="AO21" s="284">
        <f>$C21*INDEX(decaySchedule_range,MATCH(AO$6,RefTables!$B$90:$AV$90,0))</f>
        <v>0</v>
      </c>
      <c r="AP21" s="284">
        <f>$C21*INDEX(decaySchedule_range,MATCH(AP$6,RefTables!$B$90:$AV$90,0))</f>
        <v>0</v>
      </c>
      <c r="AQ21" s="284">
        <f>$C21*INDEX(decaySchedule_range,MATCH(AQ$6,RefTables!$B$90:$AV$90,0))</f>
        <v>0</v>
      </c>
      <c r="AR21" s="284">
        <f>$C21*INDEX(decaySchedule_range,MATCH(AR$6,RefTables!$B$90:$AV$90,0))</f>
        <v>0</v>
      </c>
      <c r="AS21" s="284">
        <f>$C21*INDEX(decaySchedule_range,MATCH(AS$6,RefTables!$B$90:$AV$90,0))</f>
        <v>0</v>
      </c>
      <c r="AT21" s="284">
        <f>$C21*INDEX(decaySchedule_range,MATCH(AT$6,RefTables!$B$90:$AV$90,0))</f>
        <v>0</v>
      </c>
    </row>
    <row r="22" spans="2:46" x14ac:dyDescent="0.35">
      <c r="B22" s="1">
        <v>2028</v>
      </c>
      <c r="C22" s="280">
        <f>INDEX(MainModule!$AX$21:$CI$21,MATCH($B22,MainModule!$AX$4:$CI$4,0))</f>
        <v>1256.0342993227105</v>
      </c>
      <c r="D22" s="281">
        <f>INDEX(MainModule!$AX$28:$CI$28,MATCH($B22,MainModule!$AX$4:$CI$4,0))</f>
        <v>77</v>
      </c>
      <c r="E22" s="282">
        <f t="shared" si="1"/>
        <v>10613.46100779108</v>
      </c>
      <c r="F22" s="300">
        <f t="shared" si="2"/>
        <v>967.14641047848704</v>
      </c>
      <c r="G22" s="283">
        <f t="shared" si="3"/>
        <v>9.1124507808388682</v>
      </c>
      <c r="H22" s="284">
        <f>$C22*INDEX(decaySchedule_range,MATCH(H$6,RefTables!$B$90:$AV$90,0))</f>
        <v>1256.0342993227105</v>
      </c>
      <c r="I22" s="284">
        <f>$C22*INDEX(decaySchedule_range,MATCH(I$6,RefTables!$B$90:$AV$90,0))</f>
        <v>1189.9272309373048</v>
      </c>
      <c r="J22" s="284">
        <f>$C22*INDEX(decaySchedule_range,MATCH(J$6,RefTables!$B$90:$AV$90,0))</f>
        <v>1123.8201625518989</v>
      </c>
      <c r="K22" s="284">
        <f>$C22*INDEX(decaySchedule_range,MATCH(K$6,RefTables!$B$90:$AV$90,0))</f>
        <v>1057.713094166493</v>
      </c>
      <c r="L22" s="284">
        <f>$C22*INDEX(decaySchedule_range,MATCH(L$6,RefTables!$B$90:$AV$90,0))</f>
        <v>991.60602578108717</v>
      </c>
      <c r="M22" s="284">
        <f>$C22*INDEX(decaySchedule_range,MATCH(M$6,RefTables!$B$90:$AV$90,0))</f>
        <v>925.49895739568149</v>
      </c>
      <c r="N22" s="284">
        <f>$C22*INDEX(decaySchedule_range,MATCH(N$6,RefTables!$B$90:$AV$90,0))</f>
        <v>859.39188901027558</v>
      </c>
      <c r="O22" s="284">
        <f>$C22*INDEX(decaySchedule_range,MATCH(O$6,RefTables!$B$90:$AV$90,0))</f>
        <v>793.28482062486978</v>
      </c>
      <c r="P22" s="284">
        <f>$C22*INDEX(decaySchedule_range,MATCH(P$6,RefTables!$B$90:$AV$90,0))</f>
        <v>727.17775223946398</v>
      </c>
      <c r="Q22" s="284">
        <f>$C22*INDEX(decaySchedule_range,MATCH(Q$6,RefTables!$B$90:$AV$90,0))</f>
        <v>661.07068385405819</v>
      </c>
      <c r="R22" s="284">
        <f>$C22*INDEX(decaySchedule_range,MATCH(R$6,RefTables!$B$90:$AV$90,0))</f>
        <v>594.96361546865239</v>
      </c>
      <c r="S22" s="284">
        <f>$C22*INDEX(decaySchedule_range,MATCH(S$6,RefTables!$B$90:$AV$90,0))</f>
        <v>528.85654708324648</v>
      </c>
      <c r="T22" s="284">
        <f>$C22*INDEX(decaySchedule_range,MATCH(T$6,RefTables!$B$90:$AV$90,0))</f>
        <v>462.74947869784074</v>
      </c>
      <c r="U22" s="284">
        <f>$C22*INDEX(decaySchedule_range,MATCH(U$6,RefTables!$B$90:$AV$90,0))</f>
        <v>396.642410312435</v>
      </c>
      <c r="V22" s="284">
        <f>$C22*INDEX(decaySchedule_range,MATCH(V$6,RefTables!$B$90:$AV$90,0))</f>
        <v>330.53534192702926</v>
      </c>
      <c r="W22" s="284">
        <f>$C22*INDEX(decaySchedule_range,MATCH(W$6,RefTables!$B$90:$AV$90,0))</f>
        <v>264.42827354162353</v>
      </c>
      <c r="X22" s="284">
        <f>$C22*INDEX(decaySchedule_range,MATCH(X$6,RefTables!$B$90:$AV$90,0))</f>
        <v>198.32120515621779</v>
      </c>
      <c r="Y22" s="284">
        <f>$C22*INDEX(decaySchedule_range,MATCH(Y$6,RefTables!$B$90:$AV$90,0))</f>
        <v>132.21413677081205</v>
      </c>
      <c r="Z22" s="284">
        <f>$C22*INDEX(decaySchedule_range,MATCH(Z$6,RefTables!$B$90:$AV$90,0))</f>
        <v>66.107068385406293</v>
      </c>
      <c r="AA22" s="284">
        <f>$C22*INDEX(decaySchedule_range,MATCH(AA$6,RefTables!$B$90:$AV$90,0))</f>
        <v>0</v>
      </c>
      <c r="AB22" s="284">
        <f>$C22*INDEX(decaySchedule_range,MATCH(AB$6,RefTables!$B$90:$AV$90,0))</f>
        <v>0</v>
      </c>
      <c r="AC22" s="284">
        <f>$C22*INDEX(decaySchedule_range,MATCH(AC$6,RefTables!$B$90:$AV$90,0))</f>
        <v>0</v>
      </c>
      <c r="AD22" s="284">
        <f>$C22*INDEX(decaySchedule_range,MATCH(AD$6,RefTables!$B$90:$AV$90,0))</f>
        <v>0</v>
      </c>
      <c r="AE22" s="284">
        <f>$C22*INDEX(decaySchedule_range,MATCH(AE$6,RefTables!$B$90:$AV$90,0))</f>
        <v>0</v>
      </c>
      <c r="AF22" s="284">
        <f>$C22*INDEX(decaySchedule_range,MATCH(AF$6,RefTables!$B$90:$AV$90,0))</f>
        <v>0</v>
      </c>
      <c r="AG22" s="284">
        <f>$C22*INDEX(decaySchedule_range,MATCH(AG$6,RefTables!$B$90:$AV$90,0))</f>
        <v>0</v>
      </c>
      <c r="AH22" s="284">
        <f>$C22*INDEX(decaySchedule_range,MATCH(AH$6,RefTables!$B$90:$AV$90,0))</f>
        <v>0</v>
      </c>
      <c r="AI22" s="284">
        <f>$C22*INDEX(decaySchedule_range,MATCH(AI$6,RefTables!$B$90:$AV$90,0))</f>
        <v>0</v>
      </c>
      <c r="AJ22" s="284">
        <f>$C22*INDEX(decaySchedule_range,MATCH(AJ$6,RefTables!$B$90:$AV$90,0))</f>
        <v>0</v>
      </c>
      <c r="AK22" s="284">
        <f>$C22*INDEX(decaySchedule_range,MATCH(AK$6,RefTables!$B$90:$AV$90,0))</f>
        <v>0</v>
      </c>
      <c r="AL22" s="284">
        <f>$C22*INDEX(decaySchedule_range,MATCH(AL$6,RefTables!$B$90:$AV$90,0))</f>
        <v>0</v>
      </c>
      <c r="AM22" s="284">
        <f>$C22*INDEX(decaySchedule_range,MATCH(AM$6,RefTables!$B$90:$AV$90,0))</f>
        <v>0</v>
      </c>
      <c r="AN22" s="284">
        <f>$C22*INDEX(decaySchedule_range,MATCH(AN$6,RefTables!$B$90:$AV$90,0))</f>
        <v>0</v>
      </c>
      <c r="AO22" s="284">
        <f>$C22*INDEX(decaySchedule_range,MATCH(AO$6,RefTables!$B$90:$AV$90,0))</f>
        <v>0</v>
      </c>
      <c r="AP22" s="284">
        <f>$C22*INDEX(decaySchedule_range,MATCH(AP$6,RefTables!$B$90:$AV$90,0))</f>
        <v>0</v>
      </c>
      <c r="AQ22" s="284">
        <f>$C22*INDEX(decaySchedule_range,MATCH(AQ$6,RefTables!$B$90:$AV$90,0))</f>
        <v>0</v>
      </c>
      <c r="AR22" s="284">
        <f>$C22*INDEX(decaySchedule_range,MATCH(AR$6,RefTables!$B$90:$AV$90,0))</f>
        <v>0</v>
      </c>
      <c r="AS22" s="284">
        <f>$C22*INDEX(decaySchedule_range,MATCH(AS$6,RefTables!$B$90:$AV$90,0))</f>
        <v>0</v>
      </c>
      <c r="AT22" s="284">
        <f>$C22*INDEX(decaySchedule_range,MATCH(AT$6,RefTables!$B$90:$AV$90,0))</f>
        <v>0</v>
      </c>
    </row>
    <row r="23" spans="2:46" x14ac:dyDescent="0.35">
      <c r="B23" s="1">
        <v>2029</v>
      </c>
      <c r="C23" s="280">
        <f>INDEX(MainModule!$AX$21:$CI$21,MATCH($B23,MainModule!$AX$4:$CI$4,0))</f>
        <v>1260.6155660189766</v>
      </c>
      <c r="D23" s="281">
        <f>INDEX(MainModule!$AX$28:$CI$28,MATCH($B23,MainModule!$AX$4:$CI$4,0))</f>
        <v>77</v>
      </c>
      <c r="E23" s="282">
        <f t="shared" si="1"/>
        <v>10652.172606250877</v>
      </c>
      <c r="F23" s="300">
        <f t="shared" si="2"/>
        <v>970.67398583461193</v>
      </c>
      <c r="G23" s="283">
        <f t="shared" si="3"/>
        <v>9.1124507808388682</v>
      </c>
      <c r="H23" s="284">
        <f>$C23*INDEX(decaySchedule_range,MATCH(H$6,RefTables!$B$90:$AV$90,0))</f>
        <v>1260.6155660189766</v>
      </c>
      <c r="I23" s="284">
        <f>$C23*INDEX(decaySchedule_range,MATCH(I$6,RefTables!$B$90:$AV$90,0))</f>
        <v>1194.2673783337673</v>
      </c>
      <c r="J23" s="284">
        <f>$C23*INDEX(decaySchedule_range,MATCH(J$6,RefTables!$B$90:$AV$90,0))</f>
        <v>1127.919190648558</v>
      </c>
      <c r="K23" s="284">
        <f>$C23*INDEX(decaySchedule_range,MATCH(K$6,RefTables!$B$90:$AV$90,0))</f>
        <v>1061.5710029633485</v>
      </c>
      <c r="L23" s="284">
        <f>$C23*INDEX(decaySchedule_range,MATCH(L$6,RefTables!$B$90:$AV$90,0))</f>
        <v>995.22281527813936</v>
      </c>
      <c r="M23" s="284">
        <f>$C23*INDEX(decaySchedule_range,MATCH(M$6,RefTables!$B$90:$AV$90,0))</f>
        <v>928.87462759293021</v>
      </c>
      <c r="N23" s="284">
        <f>$C23*INDEX(decaySchedule_range,MATCH(N$6,RefTables!$B$90:$AV$90,0))</f>
        <v>862.52643990772083</v>
      </c>
      <c r="O23" s="284">
        <f>$C23*INDEX(decaySchedule_range,MATCH(O$6,RefTables!$B$90:$AV$90,0))</f>
        <v>796.17825222251145</v>
      </c>
      <c r="P23" s="284">
        <f>$C23*INDEX(decaySchedule_range,MATCH(P$6,RefTables!$B$90:$AV$90,0))</f>
        <v>729.83006453730229</v>
      </c>
      <c r="Q23" s="284">
        <f>$C23*INDEX(decaySchedule_range,MATCH(Q$6,RefTables!$B$90:$AV$90,0))</f>
        <v>663.48187685209302</v>
      </c>
      <c r="R23" s="284">
        <f>$C23*INDEX(decaySchedule_range,MATCH(R$6,RefTables!$B$90:$AV$90,0))</f>
        <v>597.13368916688364</v>
      </c>
      <c r="S23" s="284">
        <f>$C23*INDEX(decaySchedule_range,MATCH(S$6,RefTables!$B$90:$AV$90,0))</f>
        <v>530.78550148167426</v>
      </c>
      <c r="T23" s="284">
        <f>$C23*INDEX(decaySchedule_range,MATCH(T$6,RefTables!$B$90:$AV$90,0))</f>
        <v>464.43731379646511</v>
      </c>
      <c r="U23" s="284">
        <f>$C23*INDEX(decaySchedule_range,MATCH(U$6,RefTables!$B$90:$AV$90,0))</f>
        <v>398.08912611125589</v>
      </c>
      <c r="V23" s="284">
        <f>$C23*INDEX(decaySchedule_range,MATCH(V$6,RefTables!$B$90:$AV$90,0))</f>
        <v>331.74093842604663</v>
      </c>
      <c r="W23" s="284">
        <f>$C23*INDEX(decaySchedule_range,MATCH(W$6,RefTables!$B$90:$AV$90,0))</f>
        <v>265.39275074083741</v>
      </c>
      <c r="X23" s="284">
        <f>$C23*INDEX(decaySchedule_range,MATCH(X$6,RefTables!$B$90:$AV$90,0))</f>
        <v>199.0445630556282</v>
      </c>
      <c r="Y23" s="284">
        <f>$C23*INDEX(decaySchedule_range,MATCH(Y$6,RefTables!$B$90:$AV$90,0))</f>
        <v>132.69637537041899</v>
      </c>
      <c r="Z23" s="284">
        <f>$C23*INDEX(decaySchedule_range,MATCH(Z$6,RefTables!$B$90:$AV$90,0))</f>
        <v>66.34818768520978</v>
      </c>
      <c r="AA23" s="284">
        <f>$C23*INDEX(decaySchedule_range,MATCH(AA$6,RefTables!$B$90:$AV$90,0))</f>
        <v>0</v>
      </c>
      <c r="AB23" s="284">
        <f>$C23*INDEX(decaySchedule_range,MATCH(AB$6,RefTables!$B$90:$AV$90,0))</f>
        <v>0</v>
      </c>
      <c r="AC23" s="284">
        <f>$C23*INDEX(decaySchedule_range,MATCH(AC$6,RefTables!$B$90:$AV$90,0))</f>
        <v>0</v>
      </c>
      <c r="AD23" s="284">
        <f>$C23*INDEX(decaySchedule_range,MATCH(AD$6,RefTables!$B$90:$AV$90,0))</f>
        <v>0</v>
      </c>
      <c r="AE23" s="284">
        <f>$C23*INDEX(decaySchedule_range,MATCH(AE$6,RefTables!$B$90:$AV$90,0))</f>
        <v>0</v>
      </c>
      <c r="AF23" s="284">
        <f>$C23*INDEX(decaySchedule_range,MATCH(AF$6,RefTables!$B$90:$AV$90,0))</f>
        <v>0</v>
      </c>
      <c r="AG23" s="284">
        <f>$C23*INDEX(decaySchedule_range,MATCH(AG$6,RefTables!$B$90:$AV$90,0))</f>
        <v>0</v>
      </c>
      <c r="AH23" s="284">
        <f>$C23*INDEX(decaySchedule_range,MATCH(AH$6,RefTables!$B$90:$AV$90,0))</f>
        <v>0</v>
      </c>
      <c r="AI23" s="284">
        <f>$C23*INDEX(decaySchedule_range,MATCH(AI$6,RefTables!$B$90:$AV$90,0))</f>
        <v>0</v>
      </c>
      <c r="AJ23" s="284">
        <f>$C23*INDEX(decaySchedule_range,MATCH(AJ$6,RefTables!$B$90:$AV$90,0))</f>
        <v>0</v>
      </c>
      <c r="AK23" s="284">
        <f>$C23*INDEX(decaySchedule_range,MATCH(AK$6,RefTables!$B$90:$AV$90,0))</f>
        <v>0</v>
      </c>
      <c r="AL23" s="284">
        <f>$C23*INDEX(decaySchedule_range,MATCH(AL$6,RefTables!$B$90:$AV$90,0))</f>
        <v>0</v>
      </c>
      <c r="AM23" s="284">
        <f>$C23*INDEX(decaySchedule_range,MATCH(AM$6,RefTables!$B$90:$AV$90,0))</f>
        <v>0</v>
      </c>
      <c r="AN23" s="284">
        <f>$C23*INDEX(decaySchedule_range,MATCH(AN$6,RefTables!$B$90:$AV$90,0))</f>
        <v>0</v>
      </c>
      <c r="AO23" s="284">
        <f>$C23*INDEX(decaySchedule_range,MATCH(AO$6,RefTables!$B$90:$AV$90,0))</f>
        <v>0</v>
      </c>
      <c r="AP23" s="284">
        <f>$C23*INDEX(decaySchedule_range,MATCH(AP$6,RefTables!$B$90:$AV$90,0))</f>
        <v>0</v>
      </c>
      <c r="AQ23" s="284">
        <f>$C23*INDEX(decaySchedule_range,MATCH(AQ$6,RefTables!$B$90:$AV$90,0))</f>
        <v>0</v>
      </c>
      <c r="AR23" s="284">
        <f>$C23*INDEX(decaySchedule_range,MATCH(AR$6,RefTables!$B$90:$AV$90,0))</f>
        <v>0</v>
      </c>
      <c r="AS23" s="284">
        <f>$C23*INDEX(decaySchedule_range,MATCH(AS$6,RefTables!$B$90:$AV$90,0))</f>
        <v>0</v>
      </c>
      <c r="AT23" s="284">
        <f>$C23*INDEX(decaySchedule_range,MATCH(AT$6,RefTables!$B$90:$AV$90,0))</f>
        <v>0</v>
      </c>
    </row>
    <row r="24" spans="2:46" x14ac:dyDescent="0.35">
      <c r="B24" s="1">
        <v>2030</v>
      </c>
      <c r="C24" s="280">
        <f>INDEX(MainModule!$AX$21:$CI$21,MATCH($B24,MainModule!$AX$4:$CI$4,0))</f>
        <v>1266.2872573537149</v>
      </c>
      <c r="D24" s="281">
        <f>INDEX(MainModule!$AX$28:$CI$28,MATCH($B24,MainModule!$AX$4:$CI$4,0))</f>
        <v>77</v>
      </c>
      <c r="E24" s="282">
        <f t="shared" si="1"/>
        <v>10700.098267884427</v>
      </c>
      <c r="F24" s="300">
        <f t="shared" si="2"/>
        <v>975.04118816236053</v>
      </c>
      <c r="G24" s="283">
        <f t="shared" si="3"/>
        <v>9.1124507808388664</v>
      </c>
      <c r="H24" s="284">
        <f>$C24*INDEX(decaySchedule_range,MATCH(H$6,RefTables!$B$90:$AV$90,0))</f>
        <v>1266.2872573537149</v>
      </c>
      <c r="I24" s="284">
        <f>$C24*INDEX(decaySchedule_range,MATCH(I$6,RefTables!$B$90:$AV$90,0))</f>
        <v>1199.6405595982562</v>
      </c>
      <c r="J24" s="284">
        <f>$C24*INDEX(decaySchedule_range,MATCH(J$6,RefTables!$B$90:$AV$90,0))</f>
        <v>1132.9938618427975</v>
      </c>
      <c r="K24" s="284">
        <f>$C24*INDEX(decaySchedule_range,MATCH(K$6,RefTables!$B$90:$AV$90,0))</f>
        <v>1066.3471640873388</v>
      </c>
      <c r="L24" s="284">
        <f>$C24*INDEX(decaySchedule_range,MATCH(L$6,RefTables!$B$90:$AV$90,0))</f>
        <v>999.70046633188019</v>
      </c>
      <c r="M24" s="284">
        <f>$C24*INDEX(decaySchedule_range,MATCH(M$6,RefTables!$B$90:$AV$90,0))</f>
        <v>933.05376857642159</v>
      </c>
      <c r="N24" s="284">
        <f>$C24*INDEX(decaySchedule_range,MATCH(N$6,RefTables!$B$90:$AV$90,0))</f>
        <v>866.40707082096287</v>
      </c>
      <c r="O24" s="284">
        <f>$C24*INDEX(decaySchedule_range,MATCH(O$6,RefTables!$B$90:$AV$90,0))</f>
        <v>799.76037306550415</v>
      </c>
      <c r="P24" s="284">
        <f>$C24*INDEX(decaySchedule_range,MATCH(P$6,RefTables!$B$90:$AV$90,0))</f>
        <v>733.11367531004555</v>
      </c>
      <c r="Q24" s="284">
        <f>$C24*INDEX(decaySchedule_range,MATCH(Q$6,RefTables!$B$90:$AV$90,0))</f>
        <v>666.46697755458695</v>
      </c>
      <c r="R24" s="284">
        <f>$C24*INDEX(decaySchedule_range,MATCH(R$6,RefTables!$B$90:$AV$90,0))</f>
        <v>599.82027979912812</v>
      </c>
      <c r="S24" s="284">
        <f>$C24*INDEX(decaySchedule_range,MATCH(S$6,RefTables!$B$90:$AV$90,0))</f>
        <v>533.1735820436694</v>
      </c>
      <c r="T24" s="284">
        <f>$C24*INDEX(decaySchedule_range,MATCH(T$6,RefTables!$B$90:$AV$90,0))</f>
        <v>466.52688428821079</v>
      </c>
      <c r="U24" s="284">
        <f>$C24*INDEX(decaySchedule_range,MATCH(U$6,RefTables!$B$90:$AV$90,0))</f>
        <v>399.88018653275219</v>
      </c>
      <c r="V24" s="284">
        <f>$C24*INDEX(decaySchedule_range,MATCH(V$6,RefTables!$B$90:$AV$90,0))</f>
        <v>333.23348877729359</v>
      </c>
      <c r="W24" s="284">
        <f>$C24*INDEX(decaySchedule_range,MATCH(W$6,RefTables!$B$90:$AV$90,0))</f>
        <v>266.58679102183498</v>
      </c>
      <c r="X24" s="284">
        <f>$C24*INDEX(decaySchedule_range,MATCH(X$6,RefTables!$B$90:$AV$90,0))</f>
        <v>199.94009326637638</v>
      </c>
      <c r="Y24" s="284">
        <f>$C24*INDEX(decaySchedule_range,MATCH(Y$6,RefTables!$B$90:$AV$90,0))</f>
        <v>133.29339551091778</v>
      </c>
      <c r="Z24" s="284">
        <f>$C24*INDEX(decaySchedule_range,MATCH(Z$6,RefTables!$B$90:$AV$90,0))</f>
        <v>66.646697755459172</v>
      </c>
      <c r="AA24" s="284">
        <f>$C24*INDEX(decaySchedule_range,MATCH(AA$6,RefTables!$B$90:$AV$90,0))</f>
        <v>0</v>
      </c>
      <c r="AB24" s="284">
        <f>$C24*INDEX(decaySchedule_range,MATCH(AB$6,RefTables!$B$90:$AV$90,0))</f>
        <v>0</v>
      </c>
      <c r="AC24" s="284">
        <f>$C24*INDEX(decaySchedule_range,MATCH(AC$6,RefTables!$B$90:$AV$90,0))</f>
        <v>0</v>
      </c>
      <c r="AD24" s="284">
        <f>$C24*INDEX(decaySchedule_range,MATCH(AD$6,RefTables!$B$90:$AV$90,0))</f>
        <v>0</v>
      </c>
      <c r="AE24" s="284">
        <f>$C24*INDEX(decaySchedule_range,MATCH(AE$6,RefTables!$B$90:$AV$90,0))</f>
        <v>0</v>
      </c>
      <c r="AF24" s="284">
        <f>$C24*INDEX(decaySchedule_range,MATCH(AF$6,RefTables!$B$90:$AV$90,0))</f>
        <v>0</v>
      </c>
      <c r="AG24" s="284">
        <f>$C24*INDEX(decaySchedule_range,MATCH(AG$6,RefTables!$B$90:$AV$90,0))</f>
        <v>0</v>
      </c>
      <c r="AH24" s="284">
        <f>$C24*INDEX(decaySchedule_range,MATCH(AH$6,RefTables!$B$90:$AV$90,0))</f>
        <v>0</v>
      </c>
      <c r="AI24" s="284">
        <f>$C24*INDEX(decaySchedule_range,MATCH(AI$6,RefTables!$B$90:$AV$90,0))</f>
        <v>0</v>
      </c>
      <c r="AJ24" s="284">
        <f>$C24*INDEX(decaySchedule_range,MATCH(AJ$6,RefTables!$B$90:$AV$90,0))</f>
        <v>0</v>
      </c>
      <c r="AK24" s="284">
        <f>$C24*INDEX(decaySchedule_range,MATCH(AK$6,RefTables!$B$90:$AV$90,0))</f>
        <v>0</v>
      </c>
      <c r="AL24" s="284">
        <f>$C24*INDEX(decaySchedule_range,MATCH(AL$6,RefTables!$B$90:$AV$90,0))</f>
        <v>0</v>
      </c>
      <c r="AM24" s="284">
        <f>$C24*INDEX(decaySchedule_range,MATCH(AM$6,RefTables!$B$90:$AV$90,0))</f>
        <v>0</v>
      </c>
      <c r="AN24" s="284">
        <f>$C24*INDEX(decaySchedule_range,MATCH(AN$6,RefTables!$B$90:$AV$90,0))</f>
        <v>0</v>
      </c>
      <c r="AO24" s="284">
        <f>$C24*INDEX(decaySchedule_range,MATCH(AO$6,RefTables!$B$90:$AV$90,0))</f>
        <v>0</v>
      </c>
      <c r="AP24" s="284">
        <f>$C24*INDEX(decaySchedule_range,MATCH(AP$6,RefTables!$B$90:$AV$90,0))</f>
        <v>0</v>
      </c>
      <c r="AQ24" s="284">
        <f>$C24*INDEX(decaySchedule_range,MATCH(AQ$6,RefTables!$B$90:$AV$90,0))</f>
        <v>0</v>
      </c>
      <c r="AR24" s="284">
        <f>$C24*INDEX(decaySchedule_range,MATCH(AR$6,RefTables!$B$90:$AV$90,0))</f>
        <v>0</v>
      </c>
      <c r="AS24" s="284">
        <f>$C24*INDEX(decaySchedule_range,MATCH(AS$6,RefTables!$B$90:$AV$90,0))</f>
        <v>0</v>
      </c>
      <c r="AT24" s="284">
        <f>$C24*INDEX(decaySchedule_range,MATCH(AT$6,RefTables!$B$90:$AV$90,0))</f>
        <v>0</v>
      </c>
    </row>
    <row r="25" spans="2:46" x14ac:dyDescent="0.35">
      <c r="B25" s="1">
        <v>2031</v>
      </c>
      <c r="C25" s="280">
        <f>INDEX(MainModule!$AX$21:$CI$21,MATCH($B25,MainModule!$AX$4:$CI$4,0))</f>
        <v>1273.0384797412821</v>
      </c>
      <c r="D25" s="281">
        <f>INDEX(MainModule!$AX$28:$CI$28,MATCH($B25,MainModule!$AX$4:$CI$4,0))</f>
        <v>77</v>
      </c>
      <c r="E25" s="282">
        <f t="shared" si="1"/>
        <v>10757.145942143008</v>
      </c>
      <c r="F25" s="300">
        <f t="shared" si="2"/>
        <v>980.23962940078729</v>
      </c>
      <c r="G25" s="283">
        <f t="shared" si="3"/>
        <v>9.1124507808388682</v>
      </c>
      <c r="H25" s="284">
        <f>$C25*INDEX(decaySchedule_range,MATCH(H$6,RefTables!$B$90:$AV$90,0))</f>
        <v>1273.0384797412821</v>
      </c>
      <c r="I25" s="284">
        <f>$C25*INDEX(decaySchedule_range,MATCH(I$6,RefTables!$B$90:$AV$90,0))</f>
        <v>1206.0364544917411</v>
      </c>
      <c r="J25" s="284">
        <f>$C25*INDEX(decaySchedule_range,MATCH(J$6,RefTables!$B$90:$AV$90,0))</f>
        <v>1139.0344292421998</v>
      </c>
      <c r="K25" s="284">
        <f>$C25*INDEX(decaySchedule_range,MATCH(K$6,RefTables!$B$90:$AV$90,0))</f>
        <v>1072.0324039926586</v>
      </c>
      <c r="L25" s="284">
        <f>$C25*INDEX(decaySchedule_range,MATCH(L$6,RefTables!$B$90:$AV$90,0))</f>
        <v>1005.0303787431175</v>
      </c>
      <c r="M25" s="284">
        <f>$C25*INDEX(decaySchedule_range,MATCH(M$6,RefTables!$B$90:$AV$90,0))</f>
        <v>938.02835349357633</v>
      </c>
      <c r="N25" s="284">
        <f>$C25*INDEX(decaySchedule_range,MATCH(N$6,RefTables!$B$90:$AV$90,0))</f>
        <v>871.0263282440352</v>
      </c>
      <c r="O25" s="284">
        <f>$C25*INDEX(decaySchedule_range,MATCH(O$6,RefTables!$B$90:$AV$90,0))</f>
        <v>804.02430299449395</v>
      </c>
      <c r="P25" s="284">
        <f>$C25*INDEX(decaySchedule_range,MATCH(P$6,RefTables!$B$90:$AV$90,0))</f>
        <v>737.02227774495282</v>
      </c>
      <c r="Q25" s="284">
        <f>$C25*INDEX(decaySchedule_range,MATCH(Q$6,RefTables!$B$90:$AV$90,0))</f>
        <v>670.0202524954118</v>
      </c>
      <c r="R25" s="284">
        <f>$C25*INDEX(decaySchedule_range,MATCH(R$6,RefTables!$B$90:$AV$90,0))</f>
        <v>603.01822724587055</v>
      </c>
      <c r="S25" s="284">
        <f>$C25*INDEX(decaySchedule_range,MATCH(S$6,RefTables!$B$90:$AV$90,0))</f>
        <v>536.0162019963293</v>
      </c>
      <c r="T25" s="284">
        <f>$C25*INDEX(decaySchedule_range,MATCH(T$6,RefTables!$B$90:$AV$90,0))</f>
        <v>469.01417674678817</v>
      </c>
      <c r="U25" s="284">
        <f>$C25*INDEX(decaySchedule_range,MATCH(U$6,RefTables!$B$90:$AV$90,0))</f>
        <v>402.01215149724709</v>
      </c>
      <c r="V25" s="284">
        <f>$C25*INDEX(decaySchedule_range,MATCH(V$6,RefTables!$B$90:$AV$90,0))</f>
        <v>335.01012624770601</v>
      </c>
      <c r="W25" s="284">
        <f>$C25*INDEX(decaySchedule_range,MATCH(W$6,RefTables!$B$90:$AV$90,0))</f>
        <v>268.00810099816493</v>
      </c>
      <c r="X25" s="284">
        <f>$C25*INDEX(decaySchedule_range,MATCH(X$6,RefTables!$B$90:$AV$90,0))</f>
        <v>201.00607574862383</v>
      </c>
      <c r="Y25" s="284">
        <f>$C25*INDEX(decaySchedule_range,MATCH(Y$6,RefTables!$B$90:$AV$90,0))</f>
        <v>134.00405049908275</v>
      </c>
      <c r="Z25" s="284">
        <f>$C25*INDEX(decaySchedule_range,MATCH(Z$6,RefTables!$B$90:$AV$90,0))</f>
        <v>67.00202524954166</v>
      </c>
      <c r="AA25" s="284">
        <f>$C25*INDEX(decaySchedule_range,MATCH(AA$6,RefTables!$B$90:$AV$90,0))</f>
        <v>0</v>
      </c>
      <c r="AB25" s="284">
        <f>$C25*INDEX(decaySchedule_range,MATCH(AB$6,RefTables!$B$90:$AV$90,0))</f>
        <v>0</v>
      </c>
      <c r="AC25" s="284">
        <f>$C25*INDEX(decaySchedule_range,MATCH(AC$6,RefTables!$B$90:$AV$90,0))</f>
        <v>0</v>
      </c>
      <c r="AD25" s="284">
        <f>$C25*INDEX(decaySchedule_range,MATCH(AD$6,RefTables!$B$90:$AV$90,0))</f>
        <v>0</v>
      </c>
      <c r="AE25" s="284">
        <f>$C25*INDEX(decaySchedule_range,MATCH(AE$6,RefTables!$B$90:$AV$90,0))</f>
        <v>0</v>
      </c>
      <c r="AF25" s="284">
        <f>$C25*INDEX(decaySchedule_range,MATCH(AF$6,RefTables!$B$90:$AV$90,0))</f>
        <v>0</v>
      </c>
      <c r="AG25" s="284">
        <f>$C25*INDEX(decaySchedule_range,MATCH(AG$6,RefTables!$B$90:$AV$90,0))</f>
        <v>0</v>
      </c>
      <c r="AH25" s="284">
        <f>$C25*INDEX(decaySchedule_range,MATCH(AH$6,RefTables!$B$90:$AV$90,0))</f>
        <v>0</v>
      </c>
      <c r="AI25" s="284">
        <f>$C25*INDEX(decaySchedule_range,MATCH(AI$6,RefTables!$B$90:$AV$90,0))</f>
        <v>0</v>
      </c>
      <c r="AJ25" s="284">
        <f>$C25*INDEX(decaySchedule_range,MATCH(AJ$6,RefTables!$B$90:$AV$90,0))</f>
        <v>0</v>
      </c>
      <c r="AK25" s="284">
        <f>$C25*INDEX(decaySchedule_range,MATCH(AK$6,RefTables!$B$90:$AV$90,0))</f>
        <v>0</v>
      </c>
      <c r="AL25" s="284">
        <f>$C25*INDEX(decaySchedule_range,MATCH(AL$6,RefTables!$B$90:$AV$90,0))</f>
        <v>0</v>
      </c>
      <c r="AM25" s="284">
        <f>$C25*INDEX(decaySchedule_range,MATCH(AM$6,RefTables!$B$90:$AV$90,0))</f>
        <v>0</v>
      </c>
      <c r="AN25" s="284">
        <f>$C25*INDEX(decaySchedule_range,MATCH(AN$6,RefTables!$B$90:$AV$90,0))</f>
        <v>0</v>
      </c>
      <c r="AO25" s="284">
        <f>$C25*INDEX(decaySchedule_range,MATCH(AO$6,RefTables!$B$90:$AV$90,0))</f>
        <v>0</v>
      </c>
      <c r="AP25" s="284">
        <f>$C25*INDEX(decaySchedule_range,MATCH(AP$6,RefTables!$B$90:$AV$90,0))</f>
        <v>0</v>
      </c>
      <c r="AQ25" s="284">
        <f>$C25*INDEX(decaySchedule_range,MATCH(AQ$6,RefTables!$B$90:$AV$90,0))</f>
        <v>0</v>
      </c>
      <c r="AR25" s="284">
        <f>$C25*INDEX(decaySchedule_range,MATCH(AR$6,RefTables!$B$90:$AV$90,0))</f>
        <v>0</v>
      </c>
      <c r="AS25" s="284">
        <f>$C25*INDEX(decaySchedule_range,MATCH(AS$6,RefTables!$B$90:$AV$90,0))</f>
        <v>0</v>
      </c>
      <c r="AT25" s="284">
        <f>$C25*INDEX(decaySchedule_range,MATCH(AT$6,RefTables!$B$90:$AV$90,0))</f>
        <v>0</v>
      </c>
    </row>
    <row r="26" spans="2:46" x14ac:dyDescent="0.35">
      <c r="B26" s="1">
        <v>2032</v>
      </c>
      <c r="C26" s="280">
        <f>INDEX(MainModule!$AX$21:$CI$21,MATCH($B26,MainModule!$AX$4:$CI$4,0))</f>
        <v>1280.8593842012583</v>
      </c>
      <c r="D26" s="281">
        <f>INDEX(MainModule!$AX$28:$CI$28,MATCH($B26,MainModule!$AX$4:$CI$4,0))</f>
        <v>77</v>
      </c>
      <c r="E26" s="282">
        <f t="shared" si="1"/>
        <v>10823.232405368077</v>
      </c>
      <c r="F26" s="300">
        <f t="shared" si="2"/>
        <v>986.26172583496896</v>
      </c>
      <c r="G26" s="283">
        <f t="shared" si="3"/>
        <v>9.1124507808388699</v>
      </c>
      <c r="H26" s="284">
        <f>$C26*INDEX(decaySchedule_range,MATCH(H$6,RefTables!$B$90:$AV$90,0))</f>
        <v>1280.8593842012583</v>
      </c>
      <c r="I26" s="284">
        <f>$C26*INDEX(decaySchedule_range,MATCH(I$6,RefTables!$B$90:$AV$90,0))</f>
        <v>1213.4457324011921</v>
      </c>
      <c r="J26" s="284">
        <f>$C26*INDEX(decaySchedule_range,MATCH(J$6,RefTables!$B$90:$AV$90,0))</f>
        <v>1146.0320806011259</v>
      </c>
      <c r="K26" s="284">
        <f>$C26*INDEX(decaySchedule_range,MATCH(K$6,RefTables!$B$90:$AV$90,0))</f>
        <v>1078.6184288010595</v>
      </c>
      <c r="L26" s="284">
        <f>$C26*INDEX(decaySchedule_range,MATCH(L$6,RefTables!$B$90:$AV$90,0))</f>
        <v>1011.2047770009934</v>
      </c>
      <c r="M26" s="284">
        <f>$C26*INDEX(decaySchedule_range,MATCH(M$6,RefTables!$B$90:$AV$90,0))</f>
        <v>943.79112520092724</v>
      </c>
      <c r="N26" s="284">
        <f>$C26*INDEX(decaySchedule_range,MATCH(N$6,RefTables!$B$90:$AV$90,0))</f>
        <v>876.37747340086094</v>
      </c>
      <c r="O26" s="284">
        <f>$C26*INDEX(decaySchedule_range,MATCH(O$6,RefTables!$B$90:$AV$90,0))</f>
        <v>808.96382160079463</v>
      </c>
      <c r="P26" s="284">
        <f>$C26*INDEX(decaySchedule_range,MATCH(P$6,RefTables!$B$90:$AV$90,0))</f>
        <v>741.55016980072855</v>
      </c>
      <c r="Q26" s="284">
        <f>$C26*INDEX(decaySchedule_range,MATCH(Q$6,RefTables!$B$90:$AV$90,0))</f>
        <v>674.13651800066236</v>
      </c>
      <c r="R26" s="284">
        <f>$C26*INDEX(decaySchedule_range,MATCH(R$6,RefTables!$B$90:$AV$90,0))</f>
        <v>606.72286620059606</v>
      </c>
      <c r="S26" s="284">
        <f>$C26*INDEX(decaySchedule_range,MATCH(S$6,RefTables!$B$90:$AV$90,0))</f>
        <v>539.30921440052975</v>
      </c>
      <c r="T26" s="284">
        <f>$C26*INDEX(decaySchedule_range,MATCH(T$6,RefTables!$B$90:$AV$90,0))</f>
        <v>471.89556260046362</v>
      </c>
      <c r="U26" s="284">
        <f>$C26*INDEX(decaySchedule_range,MATCH(U$6,RefTables!$B$90:$AV$90,0))</f>
        <v>404.48191080039749</v>
      </c>
      <c r="V26" s="284">
        <f>$C26*INDEX(decaySchedule_range,MATCH(V$6,RefTables!$B$90:$AV$90,0))</f>
        <v>337.06825900033135</v>
      </c>
      <c r="W26" s="284">
        <f>$C26*INDEX(decaySchedule_range,MATCH(W$6,RefTables!$B$90:$AV$90,0))</f>
        <v>269.65460720026516</v>
      </c>
      <c r="X26" s="284">
        <f>$C26*INDEX(decaySchedule_range,MATCH(X$6,RefTables!$B$90:$AV$90,0))</f>
        <v>202.24095540019903</v>
      </c>
      <c r="Y26" s="284">
        <f>$C26*INDEX(decaySchedule_range,MATCH(Y$6,RefTables!$B$90:$AV$90,0))</f>
        <v>134.82730360013286</v>
      </c>
      <c r="Z26" s="284">
        <f>$C26*INDEX(decaySchedule_range,MATCH(Z$6,RefTables!$B$90:$AV$90,0))</f>
        <v>67.413651800066717</v>
      </c>
      <c r="AA26" s="284">
        <f>$C26*INDEX(decaySchedule_range,MATCH(AA$6,RefTables!$B$90:$AV$90,0))</f>
        <v>0</v>
      </c>
      <c r="AB26" s="284">
        <f>$C26*INDEX(decaySchedule_range,MATCH(AB$6,RefTables!$B$90:$AV$90,0))</f>
        <v>0</v>
      </c>
      <c r="AC26" s="284">
        <f>$C26*INDEX(decaySchedule_range,MATCH(AC$6,RefTables!$B$90:$AV$90,0))</f>
        <v>0</v>
      </c>
      <c r="AD26" s="284">
        <f>$C26*INDEX(decaySchedule_range,MATCH(AD$6,RefTables!$B$90:$AV$90,0))</f>
        <v>0</v>
      </c>
      <c r="AE26" s="284">
        <f>$C26*INDEX(decaySchedule_range,MATCH(AE$6,RefTables!$B$90:$AV$90,0))</f>
        <v>0</v>
      </c>
      <c r="AF26" s="284">
        <f>$C26*INDEX(decaySchedule_range,MATCH(AF$6,RefTables!$B$90:$AV$90,0))</f>
        <v>0</v>
      </c>
      <c r="AG26" s="284">
        <f>$C26*INDEX(decaySchedule_range,MATCH(AG$6,RefTables!$B$90:$AV$90,0))</f>
        <v>0</v>
      </c>
      <c r="AH26" s="284">
        <f>$C26*INDEX(decaySchedule_range,MATCH(AH$6,RefTables!$B$90:$AV$90,0))</f>
        <v>0</v>
      </c>
      <c r="AI26" s="284">
        <f>$C26*INDEX(decaySchedule_range,MATCH(AI$6,RefTables!$B$90:$AV$90,0))</f>
        <v>0</v>
      </c>
      <c r="AJ26" s="284">
        <f>$C26*INDEX(decaySchedule_range,MATCH(AJ$6,RefTables!$B$90:$AV$90,0))</f>
        <v>0</v>
      </c>
      <c r="AK26" s="284">
        <f>$C26*INDEX(decaySchedule_range,MATCH(AK$6,RefTables!$B$90:$AV$90,0))</f>
        <v>0</v>
      </c>
      <c r="AL26" s="284">
        <f>$C26*INDEX(decaySchedule_range,MATCH(AL$6,RefTables!$B$90:$AV$90,0))</f>
        <v>0</v>
      </c>
      <c r="AM26" s="284">
        <f>$C26*INDEX(decaySchedule_range,MATCH(AM$6,RefTables!$B$90:$AV$90,0))</f>
        <v>0</v>
      </c>
      <c r="AN26" s="284">
        <f>$C26*INDEX(decaySchedule_range,MATCH(AN$6,RefTables!$B$90:$AV$90,0))</f>
        <v>0</v>
      </c>
      <c r="AO26" s="284">
        <f>$C26*INDEX(decaySchedule_range,MATCH(AO$6,RefTables!$B$90:$AV$90,0))</f>
        <v>0</v>
      </c>
      <c r="AP26" s="284">
        <f>$C26*INDEX(decaySchedule_range,MATCH(AP$6,RefTables!$B$90:$AV$90,0))</f>
        <v>0</v>
      </c>
      <c r="AQ26" s="284">
        <f>$C26*INDEX(decaySchedule_range,MATCH(AQ$6,RefTables!$B$90:$AV$90,0))</f>
        <v>0</v>
      </c>
      <c r="AR26" s="284">
        <f>$C26*INDEX(decaySchedule_range,MATCH(AR$6,RefTables!$B$90:$AV$90,0))</f>
        <v>0</v>
      </c>
      <c r="AS26" s="284">
        <f>$C26*INDEX(decaySchedule_range,MATCH(AS$6,RefTables!$B$90:$AV$90,0))</f>
        <v>0</v>
      </c>
      <c r="AT26" s="284">
        <f>$C26*INDEX(decaySchedule_range,MATCH(AT$6,RefTables!$B$90:$AV$90,0))</f>
        <v>0</v>
      </c>
    </row>
    <row r="27" spans="2:46" x14ac:dyDescent="0.35">
      <c r="B27" s="1">
        <v>2033</v>
      </c>
      <c r="C27" s="280">
        <f>INDEX(MainModule!$AX$21:$CI$21,MATCH($B27,MainModule!$AX$4:$CI$4,0))</f>
        <v>1289.7411423132842</v>
      </c>
      <c r="D27" s="281">
        <f>INDEX(MainModule!$AX$28:$CI$28,MATCH($B27,MainModule!$AX$4:$CI$4,0))</f>
        <v>77</v>
      </c>
      <c r="E27" s="282">
        <f t="shared" si="1"/>
        <v>10898.283057610182</v>
      </c>
      <c r="F27" s="300">
        <f t="shared" si="2"/>
        <v>993.10067958122886</v>
      </c>
      <c r="G27" s="283">
        <f t="shared" si="3"/>
        <v>9.1124507808388664</v>
      </c>
      <c r="H27" s="284">
        <f>$C27*INDEX(decaySchedule_range,MATCH(H$6,RefTables!$B$90:$AV$90,0))</f>
        <v>1289.7411423132842</v>
      </c>
      <c r="I27" s="284">
        <f>$C27*INDEX(decaySchedule_range,MATCH(I$6,RefTables!$B$90:$AV$90,0))</f>
        <v>1221.8600295599535</v>
      </c>
      <c r="J27" s="284">
        <f>$C27*INDEX(decaySchedule_range,MATCH(J$6,RefTables!$B$90:$AV$90,0))</f>
        <v>1153.9789168066227</v>
      </c>
      <c r="K27" s="284">
        <f>$C27*INDEX(decaySchedule_range,MATCH(K$6,RefTables!$B$90:$AV$90,0))</f>
        <v>1086.0978040532918</v>
      </c>
      <c r="L27" s="284">
        <f>$C27*INDEX(decaySchedule_range,MATCH(L$6,RefTables!$B$90:$AV$90,0))</f>
        <v>1018.2166912999612</v>
      </c>
      <c r="M27" s="284">
        <f>$C27*INDEX(decaySchedule_range,MATCH(M$6,RefTables!$B$90:$AV$90,0))</f>
        <v>950.33557854663059</v>
      </c>
      <c r="N27" s="284">
        <f>$C27*INDEX(decaySchedule_range,MATCH(N$6,RefTables!$B$90:$AV$90,0))</f>
        <v>882.45446579329973</v>
      </c>
      <c r="O27" s="284">
        <f>$C27*INDEX(decaySchedule_range,MATCH(O$6,RefTables!$B$90:$AV$90,0))</f>
        <v>814.57335303996888</v>
      </c>
      <c r="P27" s="284">
        <f>$C27*INDEX(decaySchedule_range,MATCH(P$6,RefTables!$B$90:$AV$90,0))</f>
        <v>746.69224028663825</v>
      </c>
      <c r="Q27" s="284">
        <f>$C27*INDEX(decaySchedule_range,MATCH(Q$6,RefTables!$B$90:$AV$90,0))</f>
        <v>678.81112753330751</v>
      </c>
      <c r="R27" s="284">
        <f>$C27*INDEX(decaySchedule_range,MATCH(R$6,RefTables!$B$90:$AV$90,0))</f>
        <v>610.93001477997677</v>
      </c>
      <c r="S27" s="284">
        <f>$C27*INDEX(decaySchedule_range,MATCH(S$6,RefTables!$B$90:$AV$90,0))</f>
        <v>543.04890202664592</v>
      </c>
      <c r="T27" s="284">
        <f>$C27*INDEX(decaySchedule_range,MATCH(T$6,RefTables!$B$90:$AV$90,0))</f>
        <v>475.16778927331529</v>
      </c>
      <c r="U27" s="284">
        <f>$C27*INDEX(decaySchedule_range,MATCH(U$6,RefTables!$B$90:$AV$90,0))</f>
        <v>407.28667651998461</v>
      </c>
      <c r="V27" s="284">
        <f>$C27*INDEX(decaySchedule_range,MATCH(V$6,RefTables!$B$90:$AV$90,0))</f>
        <v>339.40556376665393</v>
      </c>
      <c r="W27" s="284">
        <f>$C27*INDEX(decaySchedule_range,MATCH(W$6,RefTables!$B$90:$AV$90,0))</f>
        <v>271.52445101332324</v>
      </c>
      <c r="X27" s="284">
        <f>$C27*INDEX(decaySchedule_range,MATCH(X$6,RefTables!$B$90:$AV$90,0))</f>
        <v>203.64333825999259</v>
      </c>
      <c r="Y27" s="284">
        <f>$C27*INDEX(decaySchedule_range,MATCH(Y$6,RefTables!$B$90:$AV$90,0))</f>
        <v>135.76222550666191</v>
      </c>
      <c r="Z27" s="284">
        <f>$C27*INDEX(decaySchedule_range,MATCH(Z$6,RefTables!$B$90:$AV$90,0))</f>
        <v>67.881112753331237</v>
      </c>
      <c r="AA27" s="284">
        <f>$C27*INDEX(decaySchedule_range,MATCH(AA$6,RefTables!$B$90:$AV$90,0))</f>
        <v>0</v>
      </c>
      <c r="AB27" s="284">
        <f>$C27*INDEX(decaySchedule_range,MATCH(AB$6,RefTables!$B$90:$AV$90,0))</f>
        <v>0</v>
      </c>
      <c r="AC27" s="284">
        <f>$C27*INDEX(decaySchedule_range,MATCH(AC$6,RefTables!$B$90:$AV$90,0))</f>
        <v>0</v>
      </c>
      <c r="AD27" s="284">
        <f>$C27*INDEX(decaySchedule_range,MATCH(AD$6,RefTables!$B$90:$AV$90,0))</f>
        <v>0</v>
      </c>
      <c r="AE27" s="284">
        <f>$C27*INDEX(decaySchedule_range,MATCH(AE$6,RefTables!$B$90:$AV$90,0))</f>
        <v>0</v>
      </c>
      <c r="AF27" s="284">
        <f>$C27*INDEX(decaySchedule_range,MATCH(AF$6,RefTables!$B$90:$AV$90,0))</f>
        <v>0</v>
      </c>
      <c r="AG27" s="284">
        <f>$C27*INDEX(decaySchedule_range,MATCH(AG$6,RefTables!$B$90:$AV$90,0))</f>
        <v>0</v>
      </c>
      <c r="AH27" s="284">
        <f>$C27*INDEX(decaySchedule_range,MATCH(AH$6,RefTables!$B$90:$AV$90,0))</f>
        <v>0</v>
      </c>
      <c r="AI27" s="284">
        <f>$C27*INDEX(decaySchedule_range,MATCH(AI$6,RefTables!$B$90:$AV$90,0))</f>
        <v>0</v>
      </c>
      <c r="AJ27" s="284">
        <f>$C27*INDEX(decaySchedule_range,MATCH(AJ$6,RefTables!$B$90:$AV$90,0))</f>
        <v>0</v>
      </c>
      <c r="AK27" s="284">
        <f>$C27*INDEX(decaySchedule_range,MATCH(AK$6,RefTables!$B$90:$AV$90,0))</f>
        <v>0</v>
      </c>
      <c r="AL27" s="284">
        <f>$C27*INDEX(decaySchedule_range,MATCH(AL$6,RefTables!$B$90:$AV$90,0))</f>
        <v>0</v>
      </c>
      <c r="AM27" s="284">
        <f>$C27*INDEX(decaySchedule_range,MATCH(AM$6,RefTables!$B$90:$AV$90,0))</f>
        <v>0</v>
      </c>
      <c r="AN27" s="284">
        <f>$C27*INDEX(decaySchedule_range,MATCH(AN$6,RefTables!$B$90:$AV$90,0))</f>
        <v>0</v>
      </c>
      <c r="AO27" s="284">
        <f>$C27*INDEX(decaySchedule_range,MATCH(AO$6,RefTables!$B$90:$AV$90,0))</f>
        <v>0</v>
      </c>
      <c r="AP27" s="284">
        <f>$C27*INDEX(decaySchedule_range,MATCH(AP$6,RefTables!$B$90:$AV$90,0))</f>
        <v>0</v>
      </c>
      <c r="AQ27" s="284">
        <f>$C27*INDEX(decaySchedule_range,MATCH(AQ$6,RefTables!$B$90:$AV$90,0))</f>
        <v>0</v>
      </c>
      <c r="AR27" s="284">
        <f>$C27*INDEX(decaySchedule_range,MATCH(AR$6,RefTables!$B$90:$AV$90,0))</f>
        <v>0</v>
      </c>
      <c r="AS27" s="284">
        <f>$C27*INDEX(decaySchedule_range,MATCH(AS$6,RefTables!$B$90:$AV$90,0))</f>
        <v>0</v>
      </c>
      <c r="AT27" s="284">
        <f>$C27*INDEX(decaySchedule_range,MATCH(AT$6,RefTables!$B$90:$AV$90,0))</f>
        <v>0</v>
      </c>
    </row>
    <row r="28" spans="2:46" x14ac:dyDescent="0.35">
      <c r="B28" s="1">
        <v>2034</v>
      </c>
      <c r="C28" s="280">
        <f>INDEX(MainModule!$AX$21:$CI$21,MATCH($B28,MainModule!$AX$4:$CI$4,0))</f>
        <v>1299.6759233597295</v>
      </c>
      <c r="D28" s="281">
        <f>INDEX(MainModule!$AX$28:$CI$28,MATCH($B28,MainModule!$AX$4:$CI$4,0))</f>
        <v>77</v>
      </c>
      <c r="E28" s="282">
        <f t="shared" si="1"/>
        <v>10982.23172948502</v>
      </c>
      <c r="F28" s="300">
        <f t="shared" si="2"/>
        <v>1000.7504609869917</v>
      </c>
      <c r="G28" s="283">
        <f t="shared" si="3"/>
        <v>9.1124507808388682</v>
      </c>
      <c r="H28" s="284">
        <f>$C28*INDEX(decaySchedule_range,MATCH(H$6,RefTables!$B$90:$AV$90,0))</f>
        <v>1299.6759233597295</v>
      </c>
      <c r="I28" s="284">
        <f>$C28*INDEX(decaySchedule_range,MATCH(I$6,RefTables!$B$90:$AV$90,0))</f>
        <v>1231.2719273934281</v>
      </c>
      <c r="J28" s="284">
        <f>$C28*INDEX(decaySchedule_range,MATCH(J$6,RefTables!$B$90:$AV$90,0))</f>
        <v>1162.8679314271265</v>
      </c>
      <c r="K28" s="284">
        <f>$C28*INDEX(decaySchedule_range,MATCH(K$6,RefTables!$B$90:$AV$90,0))</f>
        <v>1094.4639354608248</v>
      </c>
      <c r="L28" s="284">
        <f>$C28*INDEX(decaySchedule_range,MATCH(L$6,RefTables!$B$90:$AV$90,0))</f>
        <v>1026.0599394945234</v>
      </c>
      <c r="M28" s="284">
        <f>$C28*INDEX(decaySchedule_range,MATCH(M$6,RefTables!$B$90:$AV$90,0))</f>
        <v>957.65594352822177</v>
      </c>
      <c r="N28" s="284">
        <f>$C28*INDEX(decaySchedule_range,MATCH(N$6,RefTables!$B$90:$AV$90,0))</f>
        <v>889.25194756192025</v>
      </c>
      <c r="O28" s="284">
        <f>$C28*INDEX(decaySchedule_range,MATCH(O$6,RefTables!$B$90:$AV$90,0))</f>
        <v>820.84795159561861</v>
      </c>
      <c r="P28" s="284">
        <f>$C28*INDEX(decaySchedule_range,MATCH(P$6,RefTables!$B$90:$AV$90,0))</f>
        <v>752.44395562931709</v>
      </c>
      <c r="Q28" s="284">
        <f>$C28*INDEX(decaySchedule_range,MATCH(Q$6,RefTables!$B$90:$AV$90,0))</f>
        <v>684.03995966301568</v>
      </c>
      <c r="R28" s="284">
        <f>$C28*INDEX(decaySchedule_range,MATCH(R$6,RefTables!$B$90:$AV$90,0))</f>
        <v>615.63596369671404</v>
      </c>
      <c r="S28" s="284">
        <f>$C28*INDEX(decaySchedule_range,MATCH(S$6,RefTables!$B$90:$AV$90,0))</f>
        <v>547.23196773041241</v>
      </c>
      <c r="T28" s="284">
        <f>$C28*INDEX(decaySchedule_range,MATCH(T$6,RefTables!$B$90:$AV$90,0))</f>
        <v>478.82797176411088</v>
      </c>
      <c r="U28" s="284">
        <f>$C28*INDEX(decaySchedule_range,MATCH(U$6,RefTables!$B$90:$AV$90,0))</f>
        <v>410.42397579780942</v>
      </c>
      <c r="V28" s="284">
        <f>$C28*INDEX(decaySchedule_range,MATCH(V$6,RefTables!$B$90:$AV$90,0))</f>
        <v>342.01997983150795</v>
      </c>
      <c r="W28" s="284">
        <f>$C28*INDEX(decaySchedule_range,MATCH(W$6,RefTables!$B$90:$AV$90,0))</f>
        <v>273.61598386520649</v>
      </c>
      <c r="X28" s="284">
        <f>$C28*INDEX(decaySchedule_range,MATCH(X$6,RefTables!$B$90:$AV$90,0))</f>
        <v>205.21198789890499</v>
      </c>
      <c r="Y28" s="284">
        <f>$C28*INDEX(decaySchedule_range,MATCH(Y$6,RefTables!$B$90:$AV$90,0))</f>
        <v>136.80799193260353</v>
      </c>
      <c r="Z28" s="284">
        <f>$C28*INDEX(decaySchedule_range,MATCH(Z$6,RefTables!$B$90:$AV$90,0))</f>
        <v>68.403995966302048</v>
      </c>
      <c r="AA28" s="284">
        <f>$C28*INDEX(decaySchedule_range,MATCH(AA$6,RefTables!$B$90:$AV$90,0))</f>
        <v>0</v>
      </c>
      <c r="AB28" s="284">
        <f>$C28*INDEX(decaySchedule_range,MATCH(AB$6,RefTables!$B$90:$AV$90,0))</f>
        <v>0</v>
      </c>
      <c r="AC28" s="284">
        <f>$C28*INDEX(decaySchedule_range,MATCH(AC$6,RefTables!$B$90:$AV$90,0))</f>
        <v>0</v>
      </c>
      <c r="AD28" s="284">
        <f>$C28*INDEX(decaySchedule_range,MATCH(AD$6,RefTables!$B$90:$AV$90,0))</f>
        <v>0</v>
      </c>
      <c r="AE28" s="284">
        <f>$C28*INDEX(decaySchedule_range,MATCH(AE$6,RefTables!$B$90:$AV$90,0))</f>
        <v>0</v>
      </c>
      <c r="AF28" s="284">
        <f>$C28*INDEX(decaySchedule_range,MATCH(AF$6,RefTables!$B$90:$AV$90,0))</f>
        <v>0</v>
      </c>
      <c r="AG28" s="284">
        <f>$C28*INDEX(decaySchedule_range,MATCH(AG$6,RefTables!$B$90:$AV$90,0))</f>
        <v>0</v>
      </c>
      <c r="AH28" s="284">
        <f>$C28*INDEX(decaySchedule_range,MATCH(AH$6,RefTables!$B$90:$AV$90,0))</f>
        <v>0</v>
      </c>
      <c r="AI28" s="284">
        <f>$C28*INDEX(decaySchedule_range,MATCH(AI$6,RefTables!$B$90:$AV$90,0))</f>
        <v>0</v>
      </c>
      <c r="AJ28" s="284">
        <f>$C28*INDEX(decaySchedule_range,MATCH(AJ$6,RefTables!$B$90:$AV$90,0))</f>
        <v>0</v>
      </c>
      <c r="AK28" s="284">
        <f>$C28*INDEX(decaySchedule_range,MATCH(AK$6,RefTables!$B$90:$AV$90,0))</f>
        <v>0</v>
      </c>
      <c r="AL28" s="284">
        <f>$C28*INDEX(decaySchedule_range,MATCH(AL$6,RefTables!$B$90:$AV$90,0))</f>
        <v>0</v>
      </c>
      <c r="AM28" s="284">
        <f>$C28*INDEX(decaySchedule_range,MATCH(AM$6,RefTables!$B$90:$AV$90,0))</f>
        <v>0</v>
      </c>
      <c r="AN28" s="284">
        <f>$C28*INDEX(decaySchedule_range,MATCH(AN$6,RefTables!$B$90:$AV$90,0))</f>
        <v>0</v>
      </c>
      <c r="AO28" s="284">
        <f>$C28*INDEX(decaySchedule_range,MATCH(AO$6,RefTables!$B$90:$AV$90,0))</f>
        <v>0</v>
      </c>
      <c r="AP28" s="284">
        <f>$C28*INDEX(decaySchedule_range,MATCH(AP$6,RefTables!$B$90:$AV$90,0))</f>
        <v>0</v>
      </c>
      <c r="AQ28" s="284">
        <f>$C28*INDEX(decaySchedule_range,MATCH(AQ$6,RefTables!$B$90:$AV$90,0))</f>
        <v>0</v>
      </c>
      <c r="AR28" s="284">
        <f>$C28*INDEX(decaySchedule_range,MATCH(AR$6,RefTables!$B$90:$AV$90,0))</f>
        <v>0</v>
      </c>
      <c r="AS28" s="284">
        <f>$C28*INDEX(decaySchedule_range,MATCH(AS$6,RefTables!$B$90:$AV$90,0))</f>
        <v>0</v>
      </c>
      <c r="AT28" s="284">
        <f>$C28*INDEX(decaySchedule_range,MATCH(AT$6,RefTables!$B$90:$AV$90,0))</f>
        <v>0</v>
      </c>
    </row>
    <row r="29" spans="2:46" x14ac:dyDescent="0.35">
      <c r="B29" s="1">
        <v>2035</v>
      </c>
      <c r="C29" s="280">
        <f>INDEX(MainModule!$AX$21:$CI$21,MATCH($B29,MainModule!$AX$4:$CI$4,0))</f>
        <v>1310.6568726194266</v>
      </c>
      <c r="D29" s="281">
        <f>INDEX(MainModule!$AX$28:$CI$28,MATCH($B29,MainModule!$AX$4:$CI$4,0))</f>
        <v>77</v>
      </c>
      <c r="E29" s="282">
        <f t="shared" si="1"/>
        <v>11075.020498756032</v>
      </c>
      <c r="F29" s="300">
        <f t="shared" si="2"/>
        <v>1009.2057919169586</v>
      </c>
      <c r="G29" s="283">
        <f t="shared" si="3"/>
        <v>9.1124507808388664</v>
      </c>
      <c r="H29" s="284">
        <f>$C29*INDEX(decaySchedule_range,MATCH(H$6,RefTables!$B$90:$AV$90,0))</f>
        <v>1310.6568726194266</v>
      </c>
      <c r="I29" s="284">
        <f>$C29*INDEX(decaySchedule_range,MATCH(I$6,RefTables!$B$90:$AV$90,0))</f>
        <v>1241.6749319552464</v>
      </c>
      <c r="J29" s="284">
        <f>$C29*INDEX(decaySchedule_range,MATCH(J$6,RefTables!$B$90:$AV$90,0))</f>
        <v>1172.6929912910659</v>
      </c>
      <c r="K29" s="284">
        <f>$C29*INDEX(decaySchedule_range,MATCH(K$6,RefTables!$B$90:$AV$90,0))</f>
        <v>1103.7110506268855</v>
      </c>
      <c r="L29" s="284">
        <f>$C29*INDEX(decaySchedule_range,MATCH(L$6,RefTables!$B$90:$AV$90,0))</f>
        <v>1034.7291099627053</v>
      </c>
      <c r="M29" s="284">
        <f>$C29*INDEX(decaySchedule_range,MATCH(M$6,RefTables!$B$90:$AV$90,0))</f>
        <v>965.74716929852502</v>
      </c>
      <c r="N29" s="284">
        <f>$C29*INDEX(decaySchedule_range,MATCH(N$6,RefTables!$B$90:$AV$90,0))</f>
        <v>896.76522863434457</v>
      </c>
      <c r="O29" s="284">
        <f>$C29*INDEX(decaySchedule_range,MATCH(O$6,RefTables!$B$90:$AV$90,0))</f>
        <v>827.78328797016411</v>
      </c>
      <c r="P29" s="284">
        <f>$C29*INDEX(decaySchedule_range,MATCH(P$6,RefTables!$B$90:$AV$90,0))</f>
        <v>758.80134730598388</v>
      </c>
      <c r="Q29" s="284">
        <f>$C29*INDEX(decaySchedule_range,MATCH(Q$6,RefTables!$B$90:$AV$90,0))</f>
        <v>689.81940664180354</v>
      </c>
      <c r="R29" s="284">
        <f>$C29*INDEX(decaySchedule_range,MATCH(R$6,RefTables!$B$90:$AV$90,0))</f>
        <v>620.8374659776232</v>
      </c>
      <c r="S29" s="284">
        <f>$C29*INDEX(decaySchedule_range,MATCH(S$6,RefTables!$B$90:$AV$90,0))</f>
        <v>551.85552531344274</v>
      </c>
      <c r="T29" s="284">
        <f>$C29*INDEX(decaySchedule_range,MATCH(T$6,RefTables!$B$90:$AV$90,0))</f>
        <v>482.87358464926251</v>
      </c>
      <c r="U29" s="284">
        <f>$C29*INDEX(decaySchedule_range,MATCH(U$6,RefTables!$B$90:$AV$90,0))</f>
        <v>413.89164398508223</v>
      </c>
      <c r="V29" s="284">
        <f>$C29*INDEX(decaySchedule_range,MATCH(V$6,RefTables!$B$90:$AV$90,0))</f>
        <v>344.90970332090194</v>
      </c>
      <c r="W29" s="284">
        <f>$C29*INDEX(decaySchedule_range,MATCH(W$6,RefTables!$B$90:$AV$90,0))</f>
        <v>275.92776265672165</v>
      </c>
      <c r="X29" s="284">
        <f>$C29*INDEX(decaySchedule_range,MATCH(X$6,RefTables!$B$90:$AV$90,0))</f>
        <v>206.9458219925414</v>
      </c>
      <c r="Y29" s="284">
        <f>$C29*INDEX(decaySchedule_range,MATCH(Y$6,RefTables!$B$90:$AV$90,0))</f>
        <v>137.96388132836114</v>
      </c>
      <c r="Z29" s="284">
        <f>$C29*INDEX(decaySchedule_range,MATCH(Z$6,RefTables!$B$90:$AV$90,0))</f>
        <v>68.981940664180854</v>
      </c>
      <c r="AA29" s="284">
        <f>$C29*INDEX(decaySchedule_range,MATCH(AA$6,RefTables!$B$90:$AV$90,0))</f>
        <v>0</v>
      </c>
      <c r="AB29" s="284">
        <f>$C29*INDEX(decaySchedule_range,MATCH(AB$6,RefTables!$B$90:$AV$90,0))</f>
        <v>0</v>
      </c>
      <c r="AC29" s="284">
        <f>$C29*INDEX(decaySchedule_range,MATCH(AC$6,RefTables!$B$90:$AV$90,0))</f>
        <v>0</v>
      </c>
      <c r="AD29" s="284">
        <f>$C29*INDEX(decaySchedule_range,MATCH(AD$6,RefTables!$B$90:$AV$90,0))</f>
        <v>0</v>
      </c>
      <c r="AE29" s="284">
        <f>$C29*INDEX(decaySchedule_range,MATCH(AE$6,RefTables!$B$90:$AV$90,0))</f>
        <v>0</v>
      </c>
      <c r="AF29" s="284">
        <f>$C29*INDEX(decaySchedule_range,MATCH(AF$6,RefTables!$B$90:$AV$90,0))</f>
        <v>0</v>
      </c>
      <c r="AG29" s="284">
        <f>$C29*INDEX(decaySchedule_range,MATCH(AG$6,RefTables!$B$90:$AV$90,0))</f>
        <v>0</v>
      </c>
      <c r="AH29" s="284">
        <f>$C29*INDEX(decaySchedule_range,MATCH(AH$6,RefTables!$B$90:$AV$90,0))</f>
        <v>0</v>
      </c>
      <c r="AI29" s="284">
        <f>$C29*INDEX(decaySchedule_range,MATCH(AI$6,RefTables!$B$90:$AV$90,0))</f>
        <v>0</v>
      </c>
      <c r="AJ29" s="284">
        <f>$C29*INDEX(decaySchedule_range,MATCH(AJ$6,RefTables!$B$90:$AV$90,0))</f>
        <v>0</v>
      </c>
      <c r="AK29" s="284">
        <f>$C29*INDEX(decaySchedule_range,MATCH(AK$6,RefTables!$B$90:$AV$90,0))</f>
        <v>0</v>
      </c>
      <c r="AL29" s="284">
        <f>$C29*INDEX(decaySchedule_range,MATCH(AL$6,RefTables!$B$90:$AV$90,0))</f>
        <v>0</v>
      </c>
      <c r="AM29" s="284">
        <f>$C29*INDEX(decaySchedule_range,MATCH(AM$6,RefTables!$B$90:$AV$90,0))</f>
        <v>0</v>
      </c>
      <c r="AN29" s="284">
        <f>$C29*INDEX(decaySchedule_range,MATCH(AN$6,RefTables!$B$90:$AV$90,0))</f>
        <v>0</v>
      </c>
      <c r="AO29" s="284">
        <f>$C29*INDEX(decaySchedule_range,MATCH(AO$6,RefTables!$B$90:$AV$90,0))</f>
        <v>0</v>
      </c>
      <c r="AP29" s="284">
        <f>$C29*INDEX(decaySchedule_range,MATCH(AP$6,RefTables!$B$90:$AV$90,0))</f>
        <v>0</v>
      </c>
      <c r="AQ29" s="284">
        <f>$C29*INDEX(decaySchedule_range,MATCH(AQ$6,RefTables!$B$90:$AV$90,0))</f>
        <v>0</v>
      </c>
      <c r="AR29" s="284">
        <f>$C29*INDEX(decaySchedule_range,MATCH(AR$6,RefTables!$B$90:$AV$90,0))</f>
        <v>0</v>
      </c>
      <c r="AS29" s="284">
        <f>$C29*INDEX(decaySchedule_range,MATCH(AS$6,RefTables!$B$90:$AV$90,0))</f>
        <v>0</v>
      </c>
      <c r="AT29" s="284">
        <f>$C29*INDEX(decaySchedule_range,MATCH(AT$6,RefTables!$B$90:$AV$90,0))</f>
        <v>0</v>
      </c>
    </row>
    <row r="30" spans="2:46" x14ac:dyDescent="0.35">
      <c r="B30" s="1">
        <v>2036</v>
      </c>
      <c r="C30" s="280">
        <f>INDEX(MainModule!$AX$21:$CI$21,MATCH($B30,MainModule!$AX$4:$CI$4,0))</f>
        <v>1322.6780907771802</v>
      </c>
      <c r="D30" s="281">
        <f>INDEX(MainModule!$AX$28:$CI$28,MATCH($B30,MainModule!$AX$4:$CI$4,0))</f>
        <v>77</v>
      </c>
      <c r="E30" s="282">
        <f t="shared" si="1"/>
        <v>11176.599516345172</v>
      </c>
      <c r="F30" s="300">
        <f t="shared" si="2"/>
        <v>1018.4621298984288</v>
      </c>
      <c r="G30" s="283">
        <f t="shared" si="3"/>
        <v>9.1124507808388682</v>
      </c>
      <c r="H30" s="284">
        <f>$C30*INDEX(decaySchedule_range,MATCH(H$6,RefTables!$B$90:$AV$90,0))</f>
        <v>1322.6780907771802</v>
      </c>
      <c r="I30" s="284">
        <f>$C30*INDEX(decaySchedule_range,MATCH(I$6,RefTables!$B$90:$AV$90,0))</f>
        <v>1253.0634544204866</v>
      </c>
      <c r="J30" s="284">
        <f>$C30*INDEX(decaySchedule_range,MATCH(J$6,RefTables!$B$90:$AV$90,0))</f>
        <v>1183.4488180637927</v>
      </c>
      <c r="K30" s="284">
        <f>$C30*INDEX(decaySchedule_range,MATCH(K$6,RefTables!$B$90:$AV$90,0))</f>
        <v>1113.8341817070991</v>
      </c>
      <c r="L30" s="284">
        <f>$C30*INDEX(decaySchedule_range,MATCH(L$6,RefTables!$B$90:$AV$90,0))</f>
        <v>1044.2195453504055</v>
      </c>
      <c r="M30" s="284">
        <f>$C30*INDEX(decaySchedule_range,MATCH(M$6,RefTables!$B$90:$AV$90,0))</f>
        <v>974.60490899371177</v>
      </c>
      <c r="N30" s="284">
        <f>$C30*INDEX(decaySchedule_range,MATCH(N$6,RefTables!$B$90:$AV$90,0))</f>
        <v>904.99027263701805</v>
      </c>
      <c r="O30" s="284">
        <f>$C30*INDEX(decaySchedule_range,MATCH(O$6,RefTables!$B$90:$AV$90,0))</f>
        <v>835.37563628032422</v>
      </c>
      <c r="P30" s="284">
        <f>$C30*INDEX(decaySchedule_range,MATCH(P$6,RefTables!$B$90:$AV$90,0))</f>
        <v>765.76099992363061</v>
      </c>
      <c r="Q30" s="284">
        <f>$C30*INDEX(decaySchedule_range,MATCH(Q$6,RefTables!$B$90:$AV$90,0))</f>
        <v>696.146363566937</v>
      </c>
      <c r="R30" s="284">
        <f>$C30*INDEX(decaySchedule_range,MATCH(R$6,RefTables!$B$90:$AV$90,0))</f>
        <v>626.53172721024328</v>
      </c>
      <c r="S30" s="284">
        <f>$C30*INDEX(decaySchedule_range,MATCH(S$6,RefTables!$B$90:$AV$90,0))</f>
        <v>556.91709085354955</v>
      </c>
      <c r="T30" s="284">
        <f>$C30*INDEX(decaySchedule_range,MATCH(T$6,RefTables!$B$90:$AV$90,0))</f>
        <v>487.30245449685589</v>
      </c>
      <c r="U30" s="284">
        <f>$C30*INDEX(decaySchedule_range,MATCH(U$6,RefTables!$B$90:$AV$90,0))</f>
        <v>417.68781814016228</v>
      </c>
      <c r="V30" s="284">
        <f>$C30*INDEX(decaySchedule_range,MATCH(V$6,RefTables!$B$90:$AV$90,0))</f>
        <v>348.07318178346867</v>
      </c>
      <c r="W30" s="284">
        <f>$C30*INDEX(decaySchedule_range,MATCH(W$6,RefTables!$B$90:$AV$90,0))</f>
        <v>278.45854542677506</v>
      </c>
      <c r="X30" s="284">
        <f>$C30*INDEX(decaySchedule_range,MATCH(X$6,RefTables!$B$90:$AV$90,0))</f>
        <v>208.84390907008142</v>
      </c>
      <c r="Y30" s="284">
        <f>$C30*INDEX(decaySchedule_range,MATCH(Y$6,RefTables!$B$90:$AV$90,0))</f>
        <v>139.22927271338781</v>
      </c>
      <c r="Z30" s="284">
        <f>$C30*INDEX(decaySchedule_range,MATCH(Z$6,RefTables!$B$90:$AV$90,0))</f>
        <v>69.614636356694206</v>
      </c>
      <c r="AA30" s="284">
        <f>$C30*INDEX(decaySchedule_range,MATCH(AA$6,RefTables!$B$90:$AV$90,0))</f>
        <v>0</v>
      </c>
      <c r="AB30" s="284">
        <f>$C30*INDEX(decaySchedule_range,MATCH(AB$6,RefTables!$B$90:$AV$90,0))</f>
        <v>0</v>
      </c>
      <c r="AC30" s="284">
        <f>$C30*INDEX(decaySchedule_range,MATCH(AC$6,RefTables!$B$90:$AV$90,0))</f>
        <v>0</v>
      </c>
      <c r="AD30" s="284">
        <f>$C30*INDEX(decaySchedule_range,MATCH(AD$6,RefTables!$B$90:$AV$90,0))</f>
        <v>0</v>
      </c>
      <c r="AE30" s="284">
        <f>$C30*INDEX(decaySchedule_range,MATCH(AE$6,RefTables!$B$90:$AV$90,0))</f>
        <v>0</v>
      </c>
      <c r="AF30" s="284">
        <f>$C30*INDEX(decaySchedule_range,MATCH(AF$6,RefTables!$B$90:$AV$90,0))</f>
        <v>0</v>
      </c>
      <c r="AG30" s="284">
        <f>$C30*INDEX(decaySchedule_range,MATCH(AG$6,RefTables!$B$90:$AV$90,0))</f>
        <v>0</v>
      </c>
      <c r="AH30" s="284">
        <f>$C30*INDEX(decaySchedule_range,MATCH(AH$6,RefTables!$B$90:$AV$90,0))</f>
        <v>0</v>
      </c>
      <c r="AI30" s="284">
        <f>$C30*INDEX(decaySchedule_range,MATCH(AI$6,RefTables!$B$90:$AV$90,0))</f>
        <v>0</v>
      </c>
      <c r="AJ30" s="284">
        <f>$C30*INDEX(decaySchedule_range,MATCH(AJ$6,RefTables!$B$90:$AV$90,0))</f>
        <v>0</v>
      </c>
      <c r="AK30" s="284">
        <f>$C30*INDEX(decaySchedule_range,MATCH(AK$6,RefTables!$B$90:$AV$90,0))</f>
        <v>0</v>
      </c>
      <c r="AL30" s="284">
        <f>$C30*INDEX(decaySchedule_range,MATCH(AL$6,RefTables!$B$90:$AV$90,0))</f>
        <v>0</v>
      </c>
      <c r="AM30" s="284">
        <f>$C30*INDEX(decaySchedule_range,MATCH(AM$6,RefTables!$B$90:$AV$90,0))</f>
        <v>0</v>
      </c>
      <c r="AN30" s="284">
        <f>$C30*INDEX(decaySchedule_range,MATCH(AN$6,RefTables!$B$90:$AV$90,0))</f>
        <v>0</v>
      </c>
      <c r="AO30" s="284">
        <f>$C30*INDEX(decaySchedule_range,MATCH(AO$6,RefTables!$B$90:$AV$90,0))</f>
        <v>0</v>
      </c>
      <c r="AP30" s="284">
        <f>$C30*INDEX(decaySchedule_range,MATCH(AP$6,RefTables!$B$90:$AV$90,0))</f>
        <v>0</v>
      </c>
      <c r="AQ30" s="284">
        <f>$C30*INDEX(decaySchedule_range,MATCH(AQ$6,RefTables!$B$90:$AV$90,0))</f>
        <v>0</v>
      </c>
      <c r="AR30" s="284">
        <f>$C30*INDEX(decaySchedule_range,MATCH(AR$6,RefTables!$B$90:$AV$90,0))</f>
        <v>0</v>
      </c>
      <c r="AS30" s="284">
        <f>$C30*INDEX(decaySchedule_range,MATCH(AS$6,RefTables!$B$90:$AV$90,0))</f>
        <v>0</v>
      </c>
      <c r="AT30" s="284">
        <f>$C30*INDEX(decaySchedule_range,MATCH(AT$6,RefTables!$B$90:$AV$90,0))</f>
        <v>0</v>
      </c>
    </row>
    <row r="31" spans="2:46" x14ac:dyDescent="0.35">
      <c r="B31" s="1">
        <v>2037</v>
      </c>
      <c r="C31" s="280">
        <f>INDEX(MainModule!$AX$21:$CI$21,MATCH($B31,MainModule!$AX$4:$CI$4,0))</f>
        <v>1335.7346144152098</v>
      </c>
      <c r="D31" s="281">
        <f>INDEX(MainModule!$AX$28:$CI$28,MATCH($B31,MainModule!$AX$4:$CI$4,0))</f>
        <v>77</v>
      </c>
      <c r="E31" s="282">
        <f t="shared" si="1"/>
        <v>11286.926841486096</v>
      </c>
      <c r="F31" s="300">
        <f t="shared" si="2"/>
        <v>1028.5156530997115</v>
      </c>
      <c r="G31" s="283">
        <f t="shared" si="3"/>
        <v>9.1124507808388682</v>
      </c>
      <c r="H31" s="284">
        <f>$C31*INDEX(decaySchedule_range,MATCH(H$6,RefTables!$B$90:$AV$90,0))</f>
        <v>1335.7346144152098</v>
      </c>
      <c r="I31" s="284">
        <f>$C31*INDEX(decaySchedule_range,MATCH(I$6,RefTables!$B$90:$AV$90,0))</f>
        <v>1265.4327926038829</v>
      </c>
      <c r="J31" s="284">
        <f>$C31*INDEX(decaySchedule_range,MATCH(J$6,RefTables!$B$90:$AV$90,0))</f>
        <v>1195.1309707925561</v>
      </c>
      <c r="K31" s="284">
        <f>$C31*INDEX(decaySchedule_range,MATCH(K$6,RefTables!$B$90:$AV$90,0))</f>
        <v>1124.8291489812293</v>
      </c>
      <c r="L31" s="284">
        <f>$C31*INDEX(decaySchedule_range,MATCH(L$6,RefTables!$B$90:$AV$90,0))</f>
        <v>1054.5273271699025</v>
      </c>
      <c r="M31" s="284">
        <f>$C31*INDEX(decaySchedule_range,MATCH(M$6,RefTables!$B$90:$AV$90,0))</f>
        <v>984.22550535857567</v>
      </c>
      <c r="N31" s="284">
        <f>$C31*INDEX(decaySchedule_range,MATCH(N$6,RefTables!$B$90:$AV$90,0))</f>
        <v>913.92368354724886</v>
      </c>
      <c r="O31" s="284">
        <f>$C31*INDEX(decaySchedule_range,MATCH(O$6,RefTables!$B$90:$AV$90,0))</f>
        <v>843.62186173592193</v>
      </c>
      <c r="P31" s="284">
        <f>$C31*INDEX(decaySchedule_range,MATCH(P$6,RefTables!$B$90:$AV$90,0))</f>
        <v>773.32003992459511</v>
      </c>
      <c r="Q31" s="284">
        <f>$C31*INDEX(decaySchedule_range,MATCH(Q$6,RefTables!$B$90:$AV$90,0))</f>
        <v>703.0182181132684</v>
      </c>
      <c r="R31" s="284">
        <f>$C31*INDEX(decaySchedule_range,MATCH(R$6,RefTables!$B$90:$AV$90,0))</f>
        <v>632.71639630194147</v>
      </c>
      <c r="S31" s="284">
        <f>$C31*INDEX(decaySchedule_range,MATCH(S$6,RefTables!$B$90:$AV$90,0))</f>
        <v>562.41457449061465</v>
      </c>
      <c r="T31" s="284">
        <f>$C31*INDEX(decaySchedule_range,MATCH(T$6,RefTables!$B$90:$AV$90,0))</f>
        <v>492.11275267928784</v>
      </c>
      <c r="U31" s="284">
        <f>$C31*INDEX(decaySchedule_range,MATCH(U$6,RefTables!$B$90:$AV$90,0))</f>
        <v>421.81093086796108</v>
      </c>
      <c r="V31" s="284">
        <f>$C31*INDEX(decaySchedule_range,MATCH(V$6,RefTables!$B$90:$AV$90,0))</f>
        <v>351.50910905663437</v>
      </c>
      <c r="W31" s="284">
        <f>$C31*INDEX(decaySchedule_range,MATCH(W$6,RefTables!$B$90:$AV$90,0))</f>
        <v>281.20728724530761</v>
      </c>
      <c r="X31" s="284">
        <f>$C31*INDEX(decaySchedule_range,MATCH(X$6,RefTables!$B$90:$AV$90,0))</f>
        <v>210.90546543398085</v>
      </c>
      <c r="Y31" s="284">
        <f>$C31*INDEX(decaySchedule_range,MATCH(Y$6,RefTables!$B$90:$AV$90,0))</f>
        <v>140.60364362265409</v>
      </c>
      <c r="Z31" s="284">
        <f>$C31*INDEX(decaySchedule_range,MATCH(Z$6,RefTables!$B$90:$AV$90,0))</f>
        <v>70.301821811327343</v>
      </c>
      <c r="AA31" s="284">
        <f>$C31*INDEX(decaySchedule_range,MATCH(AA$6,RefTables!$B$90:$AV$90,0))</f>
        <v>0</v>
      </c>
      <c r="AB31" s="284">
        <f>$C31*INDEX(decaySchedule_range,MATCH(AB$6,RefTables!$B$90:$AV$90,0))</f>
        <v>0</v>
      </c>
      <c r="AC31" s="284">
        <f>$C31*INDEX(decaySchedule_range,MATCH(AC$6,RefTables!$B$90:$AV$90,0))</f>
        <v>0</v>
      </c>
      <c r="AD31" s="284">
        <f>$C31*INDEX(decaySchedule_range,MATCH(AD$6,RefTables!$B$90:$AV$90,0))</f>
        <v>0</v>
      </c>
      <c r="AE31" s="284">
        <f>$C31*INDEX(decaySchedule_range,MATCH(AE$6,RefTables!$B$90:$AV$90,0))</f>
        <v>0</v>
      </c>
      <c r="AF31" s="284">
        <f>$C31*INDEX(decaySchedule_range,MATCH(AF$6,RefTables!$B$90:$AV$90,0))</f>
        <v>0</v>
      </c>
      <c r="AG31" s="284">
        <f>$C31*INDEX(decaySchedule_range,MATCH(AG$6,RefTables!$B$90:$AV$90,0))</f>
        <v>0</v>
      </c>
      <c r="AH31" s="284">
        <f>$C31*INDEX(decaySchedule_range,MATCH(AH$6,RefTables!$B$90:$AV$90,0))</f>
        <v>0</v>
      </c>
      <c r="AI31" s="284">
        <f>$C31*INDEX(decaySchedule_range,MATCH(AI$6,RefTables!$B$90:$AV$90,0))</f>
        <v>0</v>
      </c>
      <c r="AJ31" s="284">
        <f>$C31*INDEX(decaySchedule_range,MATCH(AJ$6,RefTables!$B$90:$AV$90,0))</f>
        <v>0</v>
      </c>
      <c r="AK31" s="284">
        <f>$C31*INDEX(decaySchedule_range,MATCH(AK$6,RefTables!$B$90:$AV$90,0))</f>
        <v>0</v>
      </c>
      <c r="AL31" s="284">
        <f>$C31*INDEX(decaySchedule_range,MATCH(AL$6,RefTables!$B$90:$AV$90,0))</f>
        <v>0</v>
      </c>
      <c r="AM31" s="284">
        <f>$C31*INDEX(decaySchedule_range,MATCH(AM$6,RefTables!$B$90:$AV$90,0))</f>
        <v>0</v>
      </c>
      <c r="AN31" s="284">
        <f>$C31*INDEX(decaySchedule_range,MATCH(AN$6,RefTables!$B$90:$AV$90,0))</f>
        <v>0</v>
      </c>
      <c r="AO31" s="284">
        <f>$C31*INDEX(decaySchedule_range,MATCH(AO$6,RefTables!$B$90:$AV$90,0))</f>
        <v>0</v>
      </c>
      <c r="AP31" s="284">
        <f>$C31*INDEX(decaySchedule_range,MATCH(AP$6,RefTables!$B$90:$AV$90,0))</f>
        <v>0</v>
      </c>
      <c r="AQ31" s="284">
        <f>$C31*INDEX(decaySchedule_range,MATCH(AQ$6,RefTables!$B$90:$AV$90,0))</f>
        <v>0</v>
      </c>
      <c r="AR31" s="284">
        <f>$C31*INDEX(decaySchedule_range,MATCH(AR$6,RefTables!$B$90:$AV$90,0))</f>
        <v>0</v>
      </c>
      <c r="AS31" s="284">
        <f>$C31*INDEX(decaySchedule_range,MATCH(AS$6,RefTables!$B$90:$AV$90,0))</f>
        <v>0</v>
      </c>
      <c r="AT31" s="284">
        <f>$C31*INDEX(decaySchedule_range,MATCH(AT$6,RefTables!$B$90:$AV$90,0))</f>
        <v>0</v>
      </c>
    </row>
    <row r="32" spans="2:46" x14ac:dyDescent="0.35">
      <c r="B32" s="1">
        <v>2038</v>
      </c>
      <c r="C32" s="280">
        <f>INDEX(MainModule!$AX$21:$CI$21,MATCH($B32,MainModule!$AX$4:$CI$4,0))</f>
        <v>1349.6062728172285</v>
      </c>
      <c r="D32" s="281">
        <f>INDEX(MainModule!$AX$28:$CI$28,MATCH($B32,MainModule!$AX$4:$CI$4,0))</f>
        <v>77</v>
      </c>
      <c r="E32" s="282">
        <f t="shared" si="1"/>
        <v>11404.142036678308</v>
      </c>
      <c r="F32" s="300">
        <f t="shared" si="2"/>
        <v>1039.1968300692661</v>
      </c>
      <c r="G32" s="283">
        <f t="shared" si="3"/>
        <v>9.1124507808388682</v>
      </c>
      <c r="H32" s="284">
        <f>$C32*INDEX(decaySchedule_range,MATCH(H$6,RefTables!$B$90:$AV$90,0))</f>
        <v>1349.6062728172285</v>
      </c>
      <c r="I32" s="284">
        <f>$C32*INDEX(decaySchedule_range,MATCH(I$6,RefTables!$B$90:$AV$90,0))</f>
        <v>1278.5743637215851</v>
      </c>
      <c r="J32" s="284">
        <f>$C32*INDEX(decaySchedule_range,MATCH(J$6,RefTables!$B$90:$AV$90,0))</f>
        <v>1207.5424546259412</v>
      </c>
      <c r="K32" s="284">
        <f>$C32*INDEX(decaySchedule_range,MATCH(K$6,RefTables!$B$90:$AV$90,0))</f>
        <v>1136.5105455302976</v>
      </c>
      <c r="L32" s="284">
        <f>$C32*INDEX(decaySchedule_range,MATCH(L$6,RefTables!$B$90:$AV$90,0))</f>
        <v>1065.4786364346542</v>
      </c>
      <c r="M32" s="284">
        <f>$C32*INDEX(decaySchedule_range,MATCH(M$6,RefTables!$B$90:$AV$90,0))</f>
        <v>994.44672733901052</v>
      </c>
      <c r="N32" s="284">
        <f>$C32*INDEX(decaySchedule_range,MATCH(N$6,RefTables!$B$90:$AV$90,0))</f>
        <v>923.41481824336688</v>
      </c>
      <c r="O32" s="284">
        <f>$C32*INDEX(decaySchedule_range,MATCH(O$6,RefTables!$B$90:$AV$90,0))</f>
        <v>852.38290914772324</v>
      </c>
      <c r="P32" s="284">
        <f>$C32*INDEX(decaySchedule_range,MATCH(P$6,RefTables!$B$90:$AV$90,0))</f>
        <v>781.35100005207971</v>
      </c>
      <c r="Q32" s="284">
        <f>$C32*INDEX(decaySchedule_range,MATCH(Q$6,RefTables!$B$90:$AV$90,0))</f>
        <v>710.31909095643618</v>
      </c>
      <c r="R32" s="284">
        <f>$C32*INDEX(decaySchedule_range,MATCH(R$6,RefTables!$B$90:$AV$90,0))</f>
        <v>639.28718186079254</v>
      </c>
      <c r="S32" s="284">
        <f>$C32*INDEX(decaySchedule_range,MATCH(S$6,RefTables!$B$90:$AV$90,0))</f>
        <v>568.25527276514879</v>
      </c>
      <c r="T32" s="284">
        <f>$C32*INDEX(decaySchedule_range,MATCH(T$6,RefTables!$B$90:$AV$90,0))</f>
        <v>497.22336366950526</v>
      </c>
      <c r="U32" s="284">
        <f>$C32*INDEX(decaySchedule_range,MATCH(U$6,RefTables!$B$90:$AV$90,0))</f>
        <v>426.19145457386173</v>
      </c>
      <c r="V32" s="284">
        <f>$C32*INDEX(decaySchedule_range,MATCH(V$6,RefTables!$B$90:$AV$90,0))</f>
        <v>355.15954547821821</v>
      </c>
      <c r="W32" s="284">
        <f>$C32*INDEX(decaySchedule_range,MATCH(W$6,RefTables!$B$90:$AV$90,0))</f>
        <v>284.12763638257468</v>
      </c>
      <c r="X32" s="284">
        <f>$C32*INDEX(decaySchedule_range,MATCH(X$6,RefTables!$B$90:$AV$90,0))</f>
        <v>213.09572728693118</v>
      </c>
      <c r="Y32" s="284">
        <f>$C32*INDEX(decaySchedule_range,MATCH(Y$6,RefTables!$B$90:$AV$90,0))</f>
        <v>142.06381819128765</v>
      </c>
      <c r="Z32" s="284">
        <f>$C32*INDEX(decaySchedule_range,MATCH(Z$6,RefTables!$B$90:$AV$90,0))</f>
        <v>71.031909095644124</v>
      </c>
      <c r="AA32" s="284">
        <f>$C32*INDEX(decaySchedule_range,MATCH(AA$6,RefTables!$B$90:$AV$90,0))</f>
        <v>0</v>
      </c>
      <c r="AB32" s="284">
        <f>$C32*INDEX(decaySchedule_range,MATCH(AB$6,RefTables!$B$90:$AV$90,0))</f>
        <v>0</v>
      </c>
      <c r="AC32" s="284">
        <f>$C32*INDEX(decaySchedule_range,MATCH(AC$6,RefTables!$B$90:$AV$90,0))</f>
        <v>0</v>
      </c>
      <c r="AD32" s="284">
        <f>$C32*INDEX(decaySchedule_range,MATCH(AD$6,RefTables!$B$90:$AV$90,0))</f>
        <v>0</v>
      </c>
      <c r="AE32" s="284">
        <f>$C32*INDEX(decaySchedule_range,MATCH(AE$6,RefTables!$B$90:$AV$90,0))</f>
        <v>0</v>
      </c>
      <c r="AF32" s="284">
        <f>$C32*INDEX(decaySchedule_range,MATCH(AF$6,RefTables!$B$90:$AV$90,0))</f>
        <v>0</v>
      </c>
      <c r="AG32" s="284">
        <f>$C32*INDEX(decaySchedule_range,MATCH(AG$6,RefTables!$B$90:$AV$90,0))</f>
        <v>0</v>
      </c>
      <c r="AH32" s="284">
        <f>$C32*INDEX(decaySchedule_range,MATCH(AH$6,RefTables!$B$90:$AV$90,0))</f>
        <v>0</v>
      </c>
      <c r="AI32" s="284">
        <f>$C32*INDEX(decaySchedule_range,MATCH(AI$6,RefTables!$B$90:$AV$90,0))</f>
        <v>0</v>
      </c>
      <c r="AJ32" s="284">
        <f>$C32*INDEX(decaySchedule_range,MATCH(AJ$6,RefTables!$B$90:$AV$90,0))</f>
        <v>0</v>
      </c>
      <c r="AK32" s="284">
        <f>$C32*INDEX(decaySchedule_range,MATCH(AK$6,RefTables!$B$90:$AV$90,0))</f>
        <v>0</v>
      </c>
      <c r="AL32" s="284">
        <f>$C32*INDEX(decaySchedule_range,MATCH(AL$6,RefTables!$B$90:$AV$90,0))</f>
        <v>0</v>
      </c>
      <c r="AM32" s="284">
        <f>$C32*INDEX(decaySchedule_range,MATCH(AM$6,RefTables!$B$90:$AV$90,0))</f>
        <v>0</v>
      </c>
      <c r="AN32" s="284">
        <f>$C32*INDEX(decaySchedule_range,MATCH(AN$6,RefTables!$B$90:$AV$90,0))</f>
        <v>0</v>
      </c>
      <c r="AO32" s="284">
        <f>$C32*INDEX(decaySchedule_range,MATCH(AO$6,RefTables!$B$90:$AV$90,0))</f>
        <v>0</v>
      </c>
      <c r="AP32" s="284">
        <f>$C32*INDEX(decaySchedule_range,MATCH(AP$6,RefTables!$B$90:$AV$90,0))</f>
        <v>0</v>
      </c>
      <c r="AQ32" s="284">
        <f>$C32*INDEX(decaySchedule_range,MATCH(AQ$6,RefTables!$B$90:$AV$90,0))</f>
        <v>0</v>
      </c>
      <c r="AR32" s="284">
        <f>$C32*INDEX(decaySchedule_range,MATCH(AR$6,RefTables!$B$90:$AV$90,0))</f>
        <v>0</v>
      </c>
      <c r="AS32" s="284">
        <f>$C32*INDEX(decaySchedule_range,MATCH(AS$6,RefTables!$B$90:$AV$90,0))</f>
        <v>0</v>
      </c>
      <c r="AT32" s="284">
        <f>$C32*INDEX(decaySchedule_range,MATCH(AT$6,RefTables!$B$90:$AV$90,0))</f>
        <v>0</v>
      </c>
    </row>
    <row r="33" spans="2:46" x14ac:dyDescent="0.35">
      <c r="B33" s="1">
        <v>2039</v>
      </c>
      <c r="C33" s="280">
        <f>INDEX(MainModule!$AX$21:$CI$21,MATCH($B33,MainModule!$AX$4:$CI$4,0))</f>
        <v>1364.1617529439156</v>
      </c>
      <c r="D33" s="281">
        <f>INDEX(MainModule!$AX$28:$CI$28,MATCH($B33,MainModule!$AX$4:$CI$4,0))</f>
        <v>77</v>
      </c>
      <c r="E33" s="282">
        <f t="shared" si="1"/>
        <v>11527.135509752708</v>
      </c>
      <c r="F33" s="300">
        <f t="shared" si="2"/>
        <v>1050.4045497668151</v>
      </c>
      <c r="G33" s="283">
        <f t="shared" si="3"/>
        <v>9.1124507808388682</v>
      </c>
      <c r="H33" s="284">
        <f>$C33*INDEX(decaySchedule_range,MATCH(H$6,RefTables!$B$90:$AV$90,0))</f>
        <v>1364.1617529439156</v>
      </c>
      <c r="I33" s="284">
        <f>$C33*INDEX(decaySchedule_range,MATCH(I$6,RefTables!$B$90:$AV$90,0))</f>
        <v>1292.3637659468675</v>
      </c>
      <c r="J33" s="284">
        <f>$C33*INDEX(decaySchedule_range,MATCH(J$6,RefTables!$B$90:$AV$90,0))</f>
        <v>1220.5657789498193</v>
      </c>
      <c r="K33" s="284">
        <f>$C33*INDEX(decaySchedule_range,MATCH(K$6,RefTables!$B$90:$AV$90,0))</f>
        <v>1148.7677919527709</v>
      </c>
      <c r="L33" s="284">
        <f>$C33*INDEX(decaySchedule_range,MATCH(L$6,RefTables!$B$90:$AV$90,0))</f>
        <v>1076.9698049557228</v>
      </c>
      <c r="M33" s="284">
        <f>$C33*INDEX(decaySchedule_range,MATCH(M$6,RefTables!$B$90:$AV$90,0))</f>
        <v>1005.1718179586748</v>
      </c>
      <c r="N33" s="284">
        <f>$C33*INDEX(decaySchedule_range,MATCH(N$6,RefTables!$B$90:$AV$90,0))</f>
        <v>933.37383096162648</v>
      </c>
      <c r="O33" s="284">
        <f>$C33*INDEX(decaySchedule_range,MATCH(O$6,RefTables!$B$90:$AV$90,0))</f>
        <v>861.57584396457821</v>
      </c>
      <c r="P33" s="284">
        <f>$C33*INDEX(decaySchedule_range,MATCH(P$6,RefTables!$B$90:$AV$90,0))</f>
        <v>789.77785696753017</v>
      </c>
      <c r="Q33" s="284">
        <f>$C33*INDEX(decaySchedule_range,MATCH(Q$6,RefTables!$B$90:$AV$90,0))</f>
        <v>717.97986997048201</v>
      </c>
      <c r="R33" s="284">
        <f>$C33*INDEX(decaySchedule_range,MATCH(R$6,RefTables!$B$90:$AV$90,0))</f>
        <v>646.18188297343374</v>
      </c>
      <c r="S33" s="284">
        <f>$C33*INDEX(decaySchedule_range,MATCH(S$6,RefTables!$B$90:$AV$90,0))</f>
        <v>574.38389597638547</v>
      </c>
      <c r="T33" s="284">
        <f>$C33*INDEX(decaySchedule_range,MATCH(T$6,RefTables!$B$90:$AV$90,0))</f>
        <v>502.58590897933738</v>
      </c>
      <c r="U33" s="284">
        <f>$C33*INDEX(decaySchedule_range,MATCH(U$6,RefTables!$B$90:$AV$90,0))</f>
        <v>430.78792198228928</v>
      </c>
      <c r="V33" s="284">
        <f>$C33*INDEX(decaySchedule_range,MATCH(V$6,RefTables!$B$90:$AV$90,0))</f>
        <v>358.98993498524118</v>
      </c>
      <c r="W33" s="284">
        <f>$C33*INDEX(decaySchedule_range,MATCH(W$6,RefTables!$B$90:$AV$90,0))</f>
        <v>287.19194798819308</v>
      </c>
      <c r="X33" s="284">
        <f>$C33*INDEX(decaySchedule_range,MATCH(X$6,RefTables!$B$90:$AV$90,0))</f>
        <v>215.39396099114495</v>
      </c>
      <c r="Y33" s="284">
        <f>$C33*INDEX(decaySchedule_range,MATCH(Y$6,RefTables!$B$90:$AV$90,0))</f>
        <v>143.59597399409682</v>
      </c>
      <c r="Z33" s="284">
        <f>$C33*INDEX(decaySchedule_range,MATCH(Z$6,RefTables!$B$90:$AV$90,0))</f>
        <v>71.797986997048724</v>
      </c>
      <c r="AA33" s="284">
        <f>$C33*INDEX(decaySchedule_range,MATCH(AA$6,RefTables!$B$90:$AV$90,0))</f>
        <v>0</v>
      </c>
      <c r="AB33" s="284">
        <f>$C33*INDEX(decaySchedule_range,MATCH(AB$6,RefTables!$B$90:$AV$90,0))</f>
        <v>0</v>
      </c>
      <c r="AC33" s="284">
        <f>$C33*INDEX(decaySchedule_range,MATCH(AC$6,RefTables!$B$90:$AV$90,0))</f>
        <v>0</v>
      </c>
      <c r="AD33" s="284">
        <f>$C33*INDEX(decaySchedule_range,MATCH(AD$6,RefTables!$B$90:$AV$90,0))</f>
        <v>0</v>
      </c>
      <c r="AE33" s="284">
        <f>$C33*INDEX(decaySchedule_range,MATCH(AE$6,RefTables!$B$90:$AV$90,0))</f>
        <v>0</v>
      </c>
      <c r="AF33" s="284">
        <f>$C33*INDEX(decaySchedule_range,MATCH(AF$6,RefTables!$B$90:$AV$90,0))</f>
        <v>0</v>
      </c>
      <c r="AG33" s="284">
        <f>$C33*INDEX(decaySchedule_range,MATCH(AG$6,RefTables!$B$90:$AV$90,0))</f>
        <v>0</v>
      </c>
      <c r="AH33" s="284">
        <f>$C33*INDEX(decaySchedule_range,MATCH(AH$6,RefTables!$B$90:$AV$90,0))</f>
        <v>0</v>
      </c>
      <c r="AI33" s="284">
        <f>$C33*INDEX(decaySchedule_range,MATCH(AI$6,RefTables!$B$90:$AV$90,0))</f>
        <v>0</v>
      </c>
      <c r="AJ33" s="284">
        <f>$C33*INDEX(decaySchedule_range,MATCH(AJ$6,RefTables!$B$90:$AV$90,0))</f>
        <v>0</v>
      </c>
      <c r="AK33" s="284">
        <f>$C33*INDEX(decaySchedule_range,MATCH(AK$6,RefTables!$B$90:$AV$90,0))</f>
        <v>0</v>
      </c>
      <c r="AL33" s="284">
        <f>$C33*INDEX(decaySchedule_range,MATCH(AL$6,RefTables!$B$90:$AV$90,0))</f>
        <v>0</v>
      </c>
      <c r="AM33" s="284">
        <f>$C33*INDEX(decaySchedule_range,MATCH(AM$6,RefTables!$B$90:$AV$90,0))</f>
        <v>0</v>
      </c>
      <c r="AN33" s="284">
        <f>$C33*INDEX(decaySchedule_range,MATCH(AN$6,RefTables!$B$90:$AV$90,0))</f>
        <v>0</v>
      </c>
      <c r="AO33" s="284">
        <f>$C33*INDEX(decaySchedule_range,MATCH(AO$6,RefTables!$B$90:$AV$90,0))</f>
        <v>0</v>
      </c>
      <c r="AP33" s="284">
        <f>$C33*INDEX(decaySchedule_range,MATCH(AP$6,RefTables!$B$90:$AV$90,0))</f>
        <v>0</v>
      </c>
      <c r="AQ33" s="284">
        <f>$C33*INDEX(decaySchedule_range,MATCH(AQ$6,RefTables!$B$90:$AV$90,0))</f>
        <v>0</v>
      </c>
      <c r="AR33" s="284">
        <f>$C33*INDEX(decaySchedule_range,MATCH(AR$6,RefTables!$B$90:$AV$90,0))</f>
        <v>0</v>
      </c>
      <c r="AS33" s="284">
        <f>$C33*INDEX(decaySchedule_range,MATCH(AS$6,RefTables!$B$90:$AV$90,0))</f>
        <v>0</v>
      </c>
      <c r="AT33" s="284">
        <f>$C33*INDEX(decaySchedule_range,MATCH(AT$6,RefTables!$B$90:$AV$90,0))</f>
        <v>0</v>
      </c>
    </row>
    <row r="34" spans="2:46" x14ac:dyDescent="0.35">
      <c r="B34" s="1">
        <v>2040</v>
      </c>
      <c r="C34" s="280">
        <f>INDEX(MainModule!$AX$21:$CI$21,MATCH($B34,MainModule!$AX$4:$CI$4,0))</f>
        <v>1379.2712296491384</v>
      </c>
      <c r="D34" s="281">
        <f>INDEX(MainModule!$AX$28:$CI$28,MATCH($B34,MainModule!$AX$4:$CI$4,0))</f>
        <v>77</v>
      </c>
      <c r="E34" s="282">
        <f t="shared" si="1"/>
        <v>11654.8102412035</v>
      </c>
      <c r="F34" s="300">
        <f t="shared" si="2"/>
        <v>1062.0388468298365</v>
      </c>
      <c r="G34" s="283">
        <f t="shared" si="3"/>
        <v>9.1124507808388664</v>
      </c>
      <c r="H34" s="284">
        <f>$C34*INDEX(decaySchedule_range,MATCH(H$6,RefTables!$B$90:$AV$90,0))</f>
        <v>1379.2712296491384</v>
      </c>
      <c r="I34" s="284">
        <f>$C34*INDEX(decaySchedule_range,MATCH(I$6,RefTables!$B$90:$AV$90,0))</f>
        <v>1306.678007036026</v>
      </c>
      <c r="J34" s="284">
        <f>$C34*INDEX(decaySchedule_range,MATCH(J$6,RefTables!$B$90:$AV$90,0))</f>
        <v>1234.0847844229133</v>
      </c>
      <c r="K34" s="284">
        <f>$C34*INDEX(decaySchedule_range,MATCH(K$6,RefTables!$B$90:$AV$90,0))</f>
        <v>1161.4915618098007</v>
      </c>
      <c r="L34" s="284">
        <f>$C34*INDEX(decaySchedule_range,MATCH(L$6,RefTables!$B$90:$AV$90,0))</f>
        <v>1088.8983391966883</v>
      </c>
      <c r="M34" s="284">
        <f>$C34*INDEX(decaySchedule_range,MATCH(M$6,RefTables!$B$90:$AV$90,0))</f>
        <v>1016.3051165835758</v>
      </c>
      <c r="N34" s="284">
        <f>$C34*INDEX(decaySchedule_range,MATCH(N$6,RefTables!$B$90:$AV$90,0))</f>
        <v>943.71189397046317</v>
      </c>
      <c r="O34" s="284">
        <f>$C34*INDEX(decaySchedule_range,MATCH(O$6,RefTables!$B$90:$AV$90,0))</f>
        <v>871.11867135735054</v>
      </c>
      <c r="P34" s="284">
        <f>$C34*INDEX(decaySchedule_range,MATCH(P$6,RefTables!$B$90:$AV$90,0))</f>
        <v>798.52544874423802</v>
      </c>
      <c r="Q34" s="284">
        <f>$C34*INDEX(decaySchedule_range,MATCH(Q$6,RefTables!$B$90:$AV$90,0))</f>
        <v>725.93222613112562</v>
      </c>
      <c r="R34" s="284">
        <f>$C34*INDEX(decaySchedule_range,MATCH(R$6,RefTables!$B$90:$AV$90,0))</f>
        <v>653.33900351801299</v>
      </c>
      <c r="S34" s="284">
        <f>$C34*INDEX(decaySchedule_range,MATCH(S$6,RefTables!$B$90:$AV$90,0))</f>
        <v>580.74578090490036</v>
      </c>
      <c r="T34" s="284">
        <f>$C34*INDEX(decaySchedule_range,MATCH(T$6,RefTables!$B$90:$AV$90,0))</f>
        <v>508.1525582917879</v>
      </c>
      <c r="U34" s="284">
        <f>$C34*INDEX(decaySchedule_range,MATCH(U$6,RefTables!$B$90:$AV$90,0))</f>
        <v>435.55933567867538</v>
      </c>
      <c r="V34" s="284">
        <f>$C34*INDEX(decaySchedule_range,MATCH(V$6,RefTables!$B$90:$AV$90,0))</f>
        <v>362.96611306556292</v>
      </c>
      <c r="W34" s="284">
        <f>$C34*INDEX(decaySchedule_range,MATCH(W$6,RefTables!$B$90:$AV$90,0))</f>
        <v>290.37289045245046</v>
      </c>
      <c r="X34" s="284">
        <f>$C34*INDEX(decaySchedule_range,MATCH(X$6,RefTables!$B$90:$AV$90,0))</f>
        <v>217.779667839338</v>
      </c>
      <c r="Y34" s="284">
        <f>$C34*INDEX(decaySchedule_range,MATCH(Y$6,RefTables!$B$90:$AV$90,0))</f>
        <v>145.18644522622554</v>
      </c>
      <c r="Z34" s="284">
        <f>$C34*INDEX(decaySchedule_range,MATCH(Z$6,RefTables!$B$90:$AV$90,0))</f>
        <v>72.593222613113085</v>
      </c>
      <c r="AA34" s="284">
        <f>$C34*INDEX(decaySchedule_range,MATCH(AA$6,RefTables!$B$90:$AV$90,0))</f>
        <v>0</v>
      </c>
      <c r="AB34" s="284">
        <f>$C34*INDEX(decaySchedule_range,MATCH(AB$6,RefTables!$B$90:$AV$90,0))</f>
        <v>0</v>
      </c>
      <c r="AC34" s="284">
        <f>$C34*INDEX(decaySchedule_range,MATCH(AC$6,RefTables!$B$90:$AV$90,0))</f>
        <v>0</v>
      </c>
      <c r="AD34" s="284">
        <f>$C34*INDEX(decaySchedule_range,MATCH(AD$6,RefTables!$B$90:$AV$90,0))</f>
        <v>0</v>
      </c>
      <c r="AE34" s="284">
        <f>$C34*INDEX(decaySchedule_range,MATCH(AE$6,RefTables!$B$90:$AV$90,0))</f>
        <v>0</v>
      </c>
      <c r="AF34" s="284">
        <f>$C34*INDEX(decaySchedule_range,MATCH(AF$6,RefTables!$B$90:$AV$90,0))</f>
        <v>0</v>
      </c>
      <c r="AG34" s="284">
        <f>$C34*INDEX(decaySchedule_range,MATCH(AG$6,RefTables!$B$90:$AV$90,0))</f>
        <v>0</v>
      </c>
      <c r="AH34" s="284">
        <f>$C34*INDEX(decaySchedule_range,MATCH(AH$6,RefTables!$B$90:$AV$90,0))</f>
        <v>0</v>
      </c>
      <c r="AI34" s="284">
        <f>$C34*INDEX(decaySchedule_range,MATCH(AI$6,RefTables!$B$90:$AV$90,0))</f>
        <v>0</v>
      </c>
      <c r="AJ34" s="284">
        <f>$C34*INDEX(decaySchedule_range,MATCH(AJ$6,RefTables!$B$90:$AV$90,0))</f>
        <v>0</v>
      </c>
      <c r="AK34" s="284">
        <f>$C34*INDEX(decaySchedule_range,MATCH(AK$6,RefTables!$B$90:$AV$90,0))</f>
        <v>0</v>
      </c>
      <c r="AL34" s="284">
        <f>$C34*INDEX(decaySchedule_range,MATCH(AL$6,RefTables!$B$90:$AV$90,0))</f>
        <v>0</v>
      </c>
      <c r="AM34" s="284">
        <f>$C34*INDEX(decaySchedule_range,MATCH(AM$6,RefTables!$B$90:$AV$90,0))</f>
        <v>0</v>
      </c>
      <c r="AN34" s="284">
        <f>$C34*INDEX(decaySchedule_range,MATCH(AN$6,RefTables!$B$90:$AV$90,0))</f>
        <v>0</v>
      </c>
      <c r="AO34" s="284">
        <f>$C34*INDEX(decaySchedule_range,MATCH(AO$6,RefTables!$B$90:$AV$90,0))</f>
        <v>0</v>
      </c>
      <c r="AP34" s="284">
        <f>$C34*INDEX(decaySchedule_range,MATCH(AP$6,RefTables!$B$90:$AV$90,0))</f>
        <v>0</v>
      </c>
      <c r="AQ34" s="284">
        <f>$C34*INDEX(decaySchedule_range,MATCH(AQ$6,RefTables!$B$90:$AV$90,0))</f>
        <v>0</v>
      </c>
      <c r="AR34" s="284">
        <f>$C34*INDEX(decaySchedule_range,MATCH(AR$6,RefTables!$B$90:$AV$90,0))</f>
        <v>0</v>
      </c>
      <c r="AS34" s="284">
        <f>$C34*INDEX(decaySchedule_range,MATCH(AS$6,RefTables!$B$90:$AV$90,0))</f>
        <v>0</v>
      </c>
      <c r="AT34" s="284">
        <f>$C34*INDEX(decaySchedule_range,MATCH(AT$6,RefTables!$B$90:$AV$90,0))</f>
        <v>0</v>
      </c>
    </row>
    <row r="35" spans="2:46" x14ac:dyDescent="0.35">
      <c r="B35" s="1">
        <v>2041</v>
      </c>
      <c r="C35" s="280">
        <f>INDEX(MainModule!$AX$21:$CI$21,MATCH($B35,MainModule!$AX$4:$CI$4,0))</f>
        <v>1394.8068584600737</v>
      </c>
      <c r="D35" s="281">
        <f>INDEX(MainModule!$AX$28:$CI$28,MATCH($B35,MainModule!$AX$4:$CI$4,0))</f>
        <v>77</v>
      </c>
      <c r="E35" s="282">
        <f t="shared" si="1"/>
        <v>11786.085948168899</v>
      </c>
      <c r="F35" s="300">
        <f t="shared" si="2"/>
        <v>1074.0012810142568</v>
      </c>
      <c r="G35" s="283">
        <f t="shared" si="3"/>
        <v>9.1124507808388682</v>
      </c>
      <c r="H35" s="284">
        <f>$C35*INDEX(decaySchedule_range,MATCH(H$6,RefTables!$B$90:$AV$90,0))</f>
        <v>1394.8068584600737</v>
      </c>
      <c r="I35" s="284">
        <f>$C35*INDEX(decaySchedule_range,MATCH(I$6,RefTables!$B$90:$AV$90,0))</f>
        <v>1321.3959711727016</v>
      </c>
      <c r="J35" s="284">
        <f>$C35*INDEX(decaySchedule_range,MATCH(J$6,RefTables!$B$90:$AV$90,0))</f>
        <v>1247.9850838853292</v>
      </c>
      <c r="K35" s="284">
        <f>$C35*INDEX(decaySchedule_range,MATCH(K$6,RefTables!$B$90:$AV$90,0))</f>
        <v>1174.5741965979569</v>
      </c>
      <c r="L35" s="284">
        <f>$C35*INDEX(decaySchedule_range,MATCH(L$6,RefTables!$B$90:$AV$90,0))</f>
        <v>1101.1633093105845</v>
      </c>
      <c r="M35" s="284">
        <f>$C35*INDEX(decaySchedule_range,MATCH(M$6,RefTables!$B$90:$AV$90,0))</f>
        <v>1027.7524220232124</v>
      </c>
      <c r="N35" s="284">
        <f>$C35*INDEX(decaySchedule_range,MATCH(N$6,RefTables!$B$90:$AV$90,0))</f>
        <v>954.3415347358399</v>
      </c>
      <c r="O35" s="284">
        <f>$C35*INDEX(decaySchedule_range,MATCH(O$6,RefTables!$B$90:$AV$90,0))</f>
        <v>880.93064744846754</v>
      </c>
      <c r="P35" s="284">
        <f>$C35*INDEX(decaySchedule_range,MATCH(P$6,RefTables!$B$90:$AV$90,0))</f>
        <v>807.51976016109529</v>
      </c>
      <c r="Q35" s="284">
        <f>$C35*INDEX(decaySchedule_range,MATCH(Q$6,RefTables!$B$90:$AV$90,0))</f>
        <v>734.10887287372316</v>
      </c>
      <c r="R35" s="284">
        <f>$C35*INDEX(decaySchedule_range,MATCH(R$6,RefTables!$B$90:$AV$90,0))</f>
        <v>660.6979855863508</v>
      </c>
      <c r="S35" s="284">
        <f>$C35*INDEX(decaySchedule_range,MATCH(S$6,RefTables!$B$90:$AV$90,0))</f>
        <v>587.28709829897844</v>
      </c>
      <c r="T35" s="284">
        <f>$C35*INDEX(decaySchedule_range,MATCH(T$6,RefTables!$B$90:$AV$90,0))</f>
        <v>513.87621101160619</v>
      </c>
      <c r="U35" s="284">
        <f>$C35*INDEX(decaySchedule_range,MATCH(U$6,RefTables!$B$90:$AV$90,0))</f>
        <v>440.46532372423394</v>
      </c>
      <c r="V35" s="284">
        <f>$C35*INDEX(decaySchedule_range,MATCH(V$6,RefTables!$B$90:$AV$90,0))</f>
        <v>367.05443643686169</v>
      </c>
      <c r="W35" s="284">
        <f>$C35*INDEX(decaySchedule_range,MATCH(W$6,RefTables!$B$90:$AV$90,0))</f>
        <v>293.6435491494895</v>
      </c>
      <c r="X35" s="284">
        <f>$C35*INDEX(decaySchedule_range,MATCH(X$6,RefTables!$B$90:$AV$90,0))</f>
        <v>220.23266186211728</v>
      </c>
      <c r="Y35" s="284">
        <f>$C35*INDEX(decaySchedule_range,MATCH(Y$6,RefTables!$B$90:$AV$90,0))</f>
        <v>146.82177457474506</v>
      </c>
      <c r="Z35" s="284">
        <f>$C35*INDEX(decaySchedule_range,MATCH(Z$6,RefTables!$B$90:$AV$90,0))</f>
        <v>73.410887287372844</v>
      </c>
      <c r="AA35" s="284">
        <f>$C35*INDEX(decaySchedule_range,MATCH(AA$6,RefTables!$B$90:$AV$90,0))</f>
        <v>0</v>
      </c>
      <c r="AB35" s="284">
        <f>$C35*INDEX(decaySchedule_range,MATCH(AB$6,RefTables!$B$90:$AV$90,0))</f>
        <v>0</v>
      </c>
      <c r="AC35" s="284">
        <f>$C35*INDEX(decaySchedule_range,MATCH(AC$6,RefTables!$B$90:$AV$90,0))</f>
        <v>0</v>
      </c>
      <c r="AD35" s="284">
        <f>$C35*INDEX(decaySchedule_range,MATCH(AD$6,RefTables!$B$90:$AV$90,0))</f>
        <v>0</v>
      </c>
      <c r="AE35" s="284">
        <f>$C35*INDEX(decaySchedule_range,MATCH(AE$6,RefTables!$B$90:$AV$90,0))</f>
        <v>0</v>
      </c>
      <c r="AF35" s="284">
        <f>$C35*INDEX(decaySchedule_range,MATCH(AF$6,RefTables!$B$90:$AV$90,0))</f>
        <v>0</v>
      </c>
      <c r="AG35" s="284">
        <f>$C35*INDEX(decaySchedule_range,MATCH(AG$6,RefTables!$B$90:$AV$90,0))</f>
        <v>0</v>
      </c>
      <c r="AH35" s="284">
        <f>$C35*INDEX(decaySchedule_range,MATCH(AH$6,RefTables!$B$90:$AV$90,0))</f>
        <v>0</v>
      </c>
      <c r="AI35" s="284">
        <f>$C35*INDEX(decaySchedule_range,MATCH(AI$6,RefTables!$B$90:$AV$90,0))</f>
        <v>0</v>
      </c>
      <c r="AJ35" s="284">
        <f>$C35*INDEX(decaySchedule_range,MATCH(AJ$6,RefTables!$B$90:$AV$90,0))</f>
        <v>0</v>
      </c>
      <c r="AK35" s="284">
        <f>$C35*INDEX(decaySchedule_range,MATCH(AK$6,RefTables!$B$90:$AV$90,0))</f>
        <v>0</v>
      </c>
      <c r="AL35" s="284">
        <f>$C35*INDEX(decaySchedule_range,MATCH(AL$6,RefTables!$B$90:$AV$90,0))</f>
        <v>0</v>
      </c>
      <c r="AM35" s="284">
        <f>$C35*INDEX(decaySchedule_range,MATCH(AM$6,RefTables!$B$90:$AV$90,0))</f>
        <v>0</v>
      </c>
      <c r="AN35" s="284">
        <f>$C35*INDEX(decaySchedule_range,MATCH(AN$6,RefTables!$B$90:$AV$90,0))</f>
        <v>0</v>
      </c>
      <c r="AO35" s="284">
        <f>$C35*INDEX(decaySchedule_range,MATCH(AO$6,RefTables!$B$90:$AV$90,0))</f>
        <v>0</v>
      </c>
      <c r="AP35" s="284">
        <f>$C35*INDEX(decaySchedule_range,MATCH(AP$6,RefTables!$B$90:$AV$90,0))</f>
        <v>0</v>
      </c>
      <c r="AQ35" s="284">
        <f>$C35*INDEX(decaySchedule_range,MATCH(AQ$6,RefTables!$B$90:$AV$90,0))</f>
        <v>0</v>
      </c>
      <c r="AR35" s="284">
        <f>$C35*INDEX(decaySchedule_range,MATCH(AR$6,RefTables!$B$90:$AV$90,0))</f>
        <v>0</v>
      </c>
      <c r="AS35" s="284">
        <f>$C35*INDEX(decaySchedule_range,MATCH(AS$6,RefTables!$B$90:$AV$90,0))</f>
        <v>0</v>
      </c>
      <c r="AT35" s="284">
        <f>$C35*INDEX(decaySchedule_range,MATCH(AT$6,RefTables!$B$90:$AV$90,0))</f>
        <v>0</v>
      </c>
    </row>
    <row r="36" spans="2:46" x14ac:dyDescent="0.35">
      <c r="B36" s="1">
        <v>2042</v>
      </c>
      <c r="C36" s="280">
        <f>INDEX(MainModule!$AX$21:$CI$21,MATCH($B36,MainModule!$AX$4:$CI$4,0))</f>
        <v>1410.9612783538394</v>
      </c>
      <c r="D36" s="281">
        <f>INDEX(MainModule!$AX$28:$CI$28,MATCH($B36,MainModule!$AX$4:$CI$4,0))</f>
        <v>77</v>
      </c>
      <c r="E36" s="282">
        <f t="shared" si="1"/>
        <v>11922.590425585175</v>
      </c>
      <c r="F36" s="300">
        <f t="shared" si="2"/>
        <v>1086.4401843324563</v>
      </c>
      <c r="G36" s="283">
        <f t="shared" si="3"/>
        <v>9.1124507808388664</v>
      </c>
      <c r="H36" s="284">
        <f>$C36*INDEX(decaySchedule_range,MATCH(H$6,RefTables!$B$90:$AV$90,0))</f>
        <v>1410.9612783538394</v>
      </c>
      <c r="I36" s="284">
        <f>$C36*INDEX(decaySchedule_range,MATCH(I$6,RefTables!$B$90:$AV$90,0))</f>
        <v>1336.7001584404795</v>
      </c>
      <c r="J36" s="284">
        <f>$C36*INDEX(decaySchedule_range,MATCH(J$6,RefTables!$B$90:$AV$90,0))</f>
        <v>1262.4390385271195</v>
      </c>
      <c r="K36" s="284">
        <f>$C36*INDEX(decaySchedule_range,MATCH(K$6,RefTables!$B$90:$AV$90,0))</f>
        <v>1188.1779186137594</v>
      </c>
      <c r="L36" s="284">
        <f>$C36*INDEX(decaySchedule_range,MATCH(L$6,RefTables!$B$90:$AV$90,0))</f>
        <v>1113.9167987003996</v>
      </c>
      <c r="M36" s="284">
        <f>$C36*INDEX(decaySchedule_range,MATCH(M$6,RefTables!$B$90:$AV$90,0))</f>
        <v>1039.6556787870397</v>
      </c>
      <c r="N36" s="284">
        <f>$C36*INDEX(decaySchedule_range,MATCH(N$6,RefTables!$B$90:$AV$90,0))</f>
        <v>965.39455887367956</v>
      </c>
      <c r="O36" s="284">
        <f>$C36*INDEX(decaySchedule_range,MATCH(O$6,RefTables!$B$90:$AV$90,0))</f>
        <v>891.13343896031949</v>
      </c>
      <c r="P36" s="284">
        <f>$C36*INDEX(decaySchedule_range,MATCH(P$6,RefTables!$B$90:$AV$90,0))</f>
        <v>816.87231904695966</v>
      </c>
      <c r="Q36" s="284">
        <f>$C36*INDEX(decaySchedule_range,MATCH(Q$6,RefTables!$B$90:$AV$90,0))</f>
        <v>742.61119913359983</v>
      </c>
      <c r="R36" s="284">
        <f>$C36*INDEX(decaySchedule_range,MATCH(R$6,RefTables!$B$90:$AV$90,0))</f>
        <v>668.35007922023976</v>
      </c>
      <c r="S36" s="284">
        <f>$C36*INDEX(decaySchedule_range,MATCH(S$6,RefTables!$B$90:$AV$90,0))</f>
        <v>594.0889593068797</v>
      </c>
      <c r="T36" s="284">
        <f>$C36*INDEX(decaySchedule_range,MATCH(T$6,RefTables!$B$90:$AV$90,0))</f>
        <v>519.82783939351987</v>
      </c>
      <c r="U36" s="284">
        <f>$C36*INDEX(decaySchedule_range,MATCH(U$6,RefTables!$B$90:$AV$90,0))</f>
        <v>445.56671948015992</v>
      </c>
      <c r="V36" s="284">
        <f>$C36*INDEX(decaySchedule_range,MATCH(V$6,RefTables!$B$90:$AV$90,0))</f>
        <v>371.30559956680003</v>
      </c>
      <c r="W36" s="284">
        <f>$C36*INDEX(decaySchedule_range,MATCH(W$6,RefTables!$B$90:$AV$90,0))</f>
        <v>297.04447965344013</v>
      </c>
      <c r="X36" s="284">
        <f>$C36*INDEX(decaySchedule_range,MATCH(X$6,RefTables!$B$90:$AV$90,0))</f>
        <v>222.78335974008027</v>
      </c>
      <c r="Y36" s="284">
        <f>$C36*INDEX(decaySchedule_range,MATCH(Y$6,RefTables!$B$90:$AV$90,0))</f>
        <v>148.52223982672041</v>
      </c>
      <c r="Z36" s="284">
        <f>$C36*INDEX(decaySchedule_range,MATCH(Z$6,RefTables!$B$90:$AV$90,0))</f>
        <v>74.261119913360517</v>
      </c>
      <c r="AA36" s="284">
        <f>$C36*INDEX(decaySchedule_range,MATCH(AA$6,RefTables!$B$90:$AV$90,0))</f>
        <v>0</v>
      </c>
      <c r="AB36" s="284">
        <f>$C36*INDEX(decaySchedule_range,MATCH(AB$6,RefTables!$B$90:$AV$90,0))</f>
        <v>0</v>
      </c>
      <c r="AC36" s="284">
        <f>$C36*INDEX(decaySchedule_range,MATCH(AC$6,RefTables!$B$90:$AV$90,0))</f>
        <v>0</v>
      </c>
      <c r="AD36" s="284">
        <f>$C36*INDEX(decaySchedule_range,MATCH(AD$6,RefTables!$B$90:$AV$90,0))</f>
        <v>0</v>
      </c>
      <c r="AE36" s="284">
        <f>$C36*INDEX(decaySchedule_range,MATCH(AE$6,RefTables!$B$90:$AV$90,0))</f>
        <v>0</v>
      </c>
      <c r="AF36" s="284">
        <f>$C36*INDEX(decaySchedule_range,MATCH(AF$6,RefTables!$B$90:$AV$90,0))</f>
        <v>0</v>
      </c>
      <c r="AG36" s="284">
        <f>$C36*INDEX(decaySchedule_range,MATCH(AG$6,RefTables!$B$90:$AV$90,0))</f>
        <v>0</v>
      </c>
      <c r="AH36" s="284">
        <f>$C36*INDEX(decaySchedule_range,MATCH(AH$6,RefTables!$B$90:$AV$90,0))</f>
        <v>0</v>
      </c>
      <c r="AI36" s="284">
        <f>$C36*INDEX(decaySchedule_range,MATCH(AI$6,RefTables!$B$90:$AV$90,0))</f>
        <v>0</v>
      </c>
      <c r="AJ36" s="284">
        <f>$C36*INDEX(decaySchedule_range,MATCH(AJ$6,RefTables!$B$90:$AV$90,0))</f>
        <v>0</v>
      </c>
      <c r="AK36" s="284">
        <f>$C36*INDEX(decaySchedule_range,MATCH(AK$6,RefTables!$B$90:$AV$90,0))</f>
        <v>0</v>
      </c>
      <c r="AL36" s="284">
        <f>$C36*INDEX(decaySchedule_range,MATCH(AL$6,RefTables!$B$90:$AV$90,0))</f>
        <v>0</v>
      </c>
      <c r="AM36" s="284">
        <f>$C36*INDEX(decaySchedule_range,MATCH(AM$6,RefTables!$B$90:$AV$90,0))</f>
        <v>0</v>
      </c>
      <c r="AN36" s="284">
        <f>$C36*INDEX(decaySchedule_range,MATCH(AN$6,RefTables!$B$90:$AV$90,0))</f>
        <v>0</v>
      </c>
      <c r="AO36" s="284">
        <f>$C36*INDEX(decaySchedule_range,MATCH(AO$6,RefTables!$B$90:$AV$90,0))</f>
        <v>0</v>
      </c>
      <c r="AP36" s="284">
        <f>$C36*INDEX(decaySchedule_range,MATCH(AP$6,RefTables!$B$90:$AV$90,0))</f>
        <v>0</v>
      </c>
      <c r="AQ36" s="284">
        <f>$C36*INDEX(decaySchedule_range,MATCH(AQ$6,RefTables!$B$90:$AV$90,0))</f>
        <v>0</v>
      </c>
      <c r="AR36" s="284">
        <f>$C36*INDEX(decaySchedule_range,MATCH(AR$6,RefTables!$B$90:$AV$90,0))</f>
        <v>0</v>
      </c>
      <c r="AS36" s="284">
        <f>$C36*INDEX(decaySchedule_range,MATCH(AS$6,RefTables!$B$90:$AV$90,0))</f>
        <v>0</v>
      </c>
      <c r="AT36" s="284">
        <f>$C36*INDEX(decaySchedule_range,MATCH(AT$6,RefTables!$B$90:$AV$90,0))</f>
        <v>0</v>
      </c>
    </row>
    <row r="37" spans="2:46" x14ac:dyDescent="0.35">
      <c r="B37" s="1">
        <v>2043</v>
      </c>
      <c r="C37" s="280">
        <f>INDEX(MainModule!$AX$21:$CI$21,MATCH($B37,MainModule!$AX$4:$CI$4,0))</f>
        <v>1427.2960681122988</v>
      </c>
      <c r="D37" s="281">
        <f>INDEX(MainModule!$AX$28:$CI$28,MATCH($B37,MainModule!$AX$4:$CI$4,0))</f>
        <v>77</v>
      </c>
      <c r="E37" s="282">
        <f t="shared" si="1"/>
        <v>12060.619024219272</v>
      </c>
      <c r="F37" s="300">
        <f t="shared" si="2"/>
        <v>1099.0179724464701</v>
      </c>
      <c r="G37" s="283">
        <f t="shared" si="3"/>
        <v>9.1124507808388682</v>
      </c>
      <c r="H37" s="284">
        <f>$C37*INDEX(decaySchedule_range,MATCH(H$6,RefTables!$B$90:$AV$90,0))</f>
        <v>1427.2960681122988</v>
      </c>
      <c r="I37" s="284">
        <f>$C37*INDEX(decaySchedule_range,MATCH(I$6,RefTables!$B$90:$AV$90,0))</f>
        <v>1352.175222422178</v>
      </c>
      <c r="J37" s="284">
        <f>$C37*INDEX(decaySchedule_range,MATCH(J$6,RefTables!$B$90:$AV$90,0))</f>
        <v>1277.0543767320569</v>
      </c>
      <c r="K37" s="284">
        <f>$C37*INDEX(decaySchedule_range,MATCH(K$6,RefTables!$B$90:$AV$90,0))</f>
        <v>1201.9335310419358</v>
      </c>
      <c r="L37" s="284">
        <f>$C37*INDEX(decaySchedule_range,MATCH(L$6,RefTables!$B$90:$AV$90,0))</f>
        <v>1126.8126853518149</v>
      </c>
      <c r="M37" s="284">
        <f>$C37*INDEX(decaySchedule_range,MATCH(M$6,RefTables!$B$90:$AV$90,0))</f>
        <v>1051.6918396616941</v>
      </c>
      <c r="N37" s="284">
        <f>$C37*INDEX(decaySchedule_range,MATCH(N$6,RefTables!$B$90:$AV$90,0))</f>
        <v>976.57099397157288</v>
      </c>
      <c r="O37" s="284">
        <f>$C37*INDEX(decaySchedule_range,MATCH(O$6,RefTables!$B$90:$AV$90,0))</f>
        <v>901.45014828145179</v>
      </c>
      <c r="P37" s="284">
        <f>$C37*INDEX(decaySchedule_range,MATCH(P$6,RefTables!$B$90:$AV$90,0))</f>
        <v>826.32930259133093</v>
      </c>
      <c r="Q37" s="284">
        <f>$C37*INDEX(decaySchedule_range,MATCH(Q$6,RefTables!$B$90:$AV$90,0))</f>
        <v>751.20845690121007</v>
      </c>
      <c r="R37" s="284">
        <f>$C37*INDEX(decaySchedule_range,MATCH(R$6,RefTables!$B$90:$AV$90,0))</f>
        <v>676.08761121108898</v>
      </c>
      <c r="S37" s="284">
        <f>$C37*INDEX(decaySchedule_range,MATCH(S$6,RefTables!$B$90:$AV$90,0))</f>
        <v>600.9667655209679</v>
      </c>
      <c r="T37" s="284">
        <f>$C37*INDEX(decaySchedule_range,MATCH(T$6,RefTables!$B$90:$AV$90,0))</f>
        <v>525.84591983084704</v>
      </c>
      <c r="U37" s="284">
        <f>$C37*INDEX(decaySchedule_range,MATCH(U$6,RefTables!$B$90:$AV$90,0))</f>
        <v>450.72507414072606</v>
      </c>
      <c r="V37" s="284">
        <f>$C37*INDEX(decaySchedule_range,MATCH(V$6,RefTables!$B$90:$AV$90,0))</f>
        <v>375.60422845060515</v>
      </c>
      <c r="W37" s="284">
        <f>$C37*INDEX(decaySchedule_range,MATCH(W$6,RefTables!$B$90:$AV$90,0))</f>
        <v>300.48338276048429</v>
      </c>
      <c r="X37" s="284">
        <f>$C37*INDEX(decaySchedule_range,MATCH(X$6,RefTables!$B$90:$AV$90,0))</f>
        <v>225.36253707036335</v>
      </c>
      <c r="Y37" s="284">
        <f>$C37*INDEX(decaySchedule_range,MATCH(Y$6,RefTables!$B$90:$AV$90,0))</f>
        <v>150.24169138024246</v>
      </c>
      <c r="Z37" s="284">
        <f>$C37*INDEX(decaySchedule_range,MATCH(Z$6,RefTables!$B$90:$AV$90,0))</f>
        <v>75.120845690121541</v>
      </c>
      <c r="AA37" s="284">
        <f>$C37*INDEX(decaySchedule_range,MATCH(AA$6,RefTables!$B$90:$AV$90,0))</f>
        <v>0</v>
      </c>
      <c r="AB37" s="284">
        <f>$C37*INDEX(decaySchedule_range,MATCH(AB$6,RefTables!$B$90:$AV$90,0))</f>
        <v>0</v>
      </c>
      <c r="AC37" s="284">
        <f>$C37*INDEX(decaySchedule_range,MATCH(AC$6,RefTables!$B$90:$AV$90,0))</f>
        <v>0</v>
      </c>
      <c r="AD37" s="284">
        <f>$C37*INDEX(decaySchedule_range,MATCH(AD$6,RefTables!$B$90:$AV$90,0))</f>
        <v>0</v>
      </c>
      <c r="AE37" s="284">
        <f>$C37*INDEX(decaySchedule_range,MATCH(AE$6,RefTables!$B$90:$AV$90,0))</f>
        <v>0</v>
      </c>
      <c r="AF37" s="284">
        <f>$C37*INDEX(decaySchedule_range,MATCH(AF$6,RefTables!$B$90:$AV$90,0))</f>
        <v>0</v>
      </c>
      <c r="AG37" s="284">
        <f>$C37*INDEX(decaySchedule_range,MATCH(AG$6,RefTables!$B$90:$AV$90,0))</f>
        <v>0</v>
      </c>
      <c r="AH37" s="284">
        <f>$C37*INDEX(decaySchedule_range,MATCH(AH$6,RefTables!$B$90:$AV$90,0))</f>
        <v>0</v>
      </c>
      <c r="AI37" s="284">
        <f>$C37*INDEX(decaySchedule_range,MATCH(AI$6,RefTables!$B$90:$AV$90,0))</f>
        <v>0</v>
      </c>
      <c r="AJ37" s="284">
        <f>$C37*INDEX(decaySchedule_range,MATCH(AJ$6,RefTables!$B$90:$AV$90,0))</f>
        <v>0</v>
      </c>
      <c r="AK37" s="284">
        <f>$C37*INDEX(decaySchedule_range,MATCH(AK$6,RefTables!$B$90:$AV$90,0))</f>
        <v>0</v>
      </c>
      <c r="AL37" s="284">
        <f>$C37*INDEX(decaySchedule_range,MATCH(AL$6,RefTables!$B$90:$AV$90,0))</f>
        <v>0</v>
      </c>
      <c r="AM37" s="284">
        <f>$C37*INDEX(decaySchedule_range,MATCH(AM$6,RefTables!$B$90:$AV$90,0))</f>
        <v>0</v>
      </c>
      <c r="AN37" s="284">
        <f>$C37*INDEX(decaySchedule_range,MATCH(AN$6,RefTables!$B$90:$AV$90,0))</f>
        <v>0</v>
      </c>
      <c r="AO37" s="284">
        <f>$C37*INDEX(decaySchedule_range,MATCH(AO$6,RefTables!$B$90:$AV$90,0))</f>
        <v>0</v>
      </c>
      <c r="AP37" s="284">
        <f>$C37*INDEX(decaySchedule_range,MATCH(AP$6,RefTables!$B$90:$AV$90,0))</f>
        <v>0</v>
      </c>
      <c r="AQ37" s="284">
        <f>$C37*INDEX(decaySchedule_range,MATCH(AQ$6,RefTables!$B$90:$AV$90,0))</f>
        <v>0</v>
      </c>
      <c r="AR37" s="284">
        <f>$C37*INDEX(decaySchedule_range,MATCH(AR$6,RefTables!$B$90:$AV$90,0))</f>
        <v>0</v>
      </c>
      <c r="AS37" s="284">
        <f>$C37*INDEX(decaySchedule_range,MATCH(AS$6,RefTables!$B$90:$AV$90,0))</f>
        <v>0</v>
      </c>
      <c r="AT37" s="284">
        <f>$C37*INDEX(decaySchedule_range,MATCH(AT$6,RefTables!$B$90:$AV$90,0))</f>
        <v>0</v>
      </c>
    </row>
    <row r="38" spans="2:46" x14ac:dyDescent="0.35">
      <c r="B38" s="1">
        <v>2044</v>
      </c>
      <c r="C38" s="280">
        <f>INDEX(MainModule!$AX$21:$CI$21,MATCH($B38,MainModule!$AX$4:$CI$4,0))</f>
        <v>1443.7154638483348</v>
      </c>
      <c r="D38" s="281">
        <f>INDEX(MainModule!$AX$28:$CI$28,MATCH($B38,MainModule!$AX$4:$CI$4,0))</f>
        <v>77</v>
      </c>
      <c r="E38" s="282">
        <f t="shared" si="1"/>
        <v>12199.362541422488</v>
      </c>
      <c r="F38" s="300">
        <f t="shared" si="2"/>
        <v>1111.6609071632179</v>
      </c>
      <c r="G38" s="283">
        <f t="shared" si="3"/>
        <v>9.1124507808388682</v>
      </c>
      <c r="H38" s="284">
        <f>$C38*INDEX(decaySchedule_range,MATCH(H$6,RefTables!$B$90:$AV$90,0))</f>
        <v>1443.7154638483348</v>
      </c>
      <c r="I38" s="284">
        <f>$C38*INDEX(decaySchedule_range,MATCH(I$6,RefTables!$B$90:$AV$90,0))</f>
        <v>1367.7304394352645</v>
      </c>
      <c r="J38" s="284">
        <f>$C38*INDEX(decaySchedule_range,MATCH(J$6,RefTables!$B$90:$AV$90,0))</f>
        <v>1291.7454150221943</v>
      </c>
      <c r="K38" s="284">
        <f>$C38*INDEX(decaySchedule_range,MATCH(K$6,RefTables!$B$90:$AV$90,0))</f>
        <v>1215.760390609124</v>
      </c>
      <c r="L38" s="284">
        <f>$C38*INDEX(decaySchedule_range,MATCH(L$6,RefTables!$B$90:$AV$90,0))</f>
        <v>1139.7753661960537</v>
      </c>
      <c r="M38" s="284">
        <f>$C38*INDEX(decaySchedule_range,MATCH(M$6,RefTables!$B$90:$AV$90,0))</f>
        <v>1063.7903417829837</v>
      </c>
      <c r="N38" s="284">
        <f>$C38*INDEX(decaySchedule_range,MATCH(N$6,RefTables!$B$90:$AV$90,0))</f>
        <v>987.80531736991327</v>
      </c>
      <c r="O38" s="284">
        <f>$C38*INDEX(decaySchedule_range,MATCH(O$6,RefTables!$B$90:$AV$90,0))</f>
        <v>911.82029295684299</v>
      </c>
      <c r="P38" s="284">
        <f>$C38*INDEX(decaySchedule_range,MATCH(P$6,RefTables!$B$90:$AV$90,0))</f>
        <v>835.83526854377283</v>
      </c>
      <c r="Q38" s="284">
        <f>$C38*INDEX(decaySchedule_range,MATCH(Q$6,RefTables!$B$90:$AV$90,0))</f>
        <v>759.85024413070266</v>
      </c>
      <c r="R38" s="284">
        <f>$C38*INDEX(decaySchedule_range,MATCH(R$6,RefTables!$B$90:$AV$90,0))</f>
        <v>683.86521971763227</v>
      </c>
      <c r="S38" s="284">
        <f>$C38*INDEX(decaySchedule_range,MATCH(S$6,RefTables!$B$90:$AV$90,0))</f>
        <v>607.88019530456199</v>
      </c>
      <c r="T38" s="284">
        <f>$C38*INDEX(decaySchedule_range,MATCH(T$6,RefTables!$B$90:$AV$90,0))</f>
        <v>531.89517089149183</v>
      </c>
      <c r="U38" s="284">
        <f>$C38*INDEX(decaySchedule_range,MATCH(U$6,RefTables!$B$90:$AV$90,0))</f>
        <v>455.91014647842167</v>
      </c>
      <c r="V38" s="284">
        <f>$C38*INDEX(decaySchedule_range,MATCH(V$6,RefTables!$B$90:$AV$90,0))</f>
        <v>379.9251220653515</v>
      </c>
      <c r="W38" s="284">
        <f>$C38*INDEX(decaySchedule_range,MATCH(W$6,RefTables!$B$90:$AV$90,0))</f>
        <v>303.94009765228134</v>
      </c>
      <c r="X38" s="284">
        <f>$C38*INDEX(decaySchedule_range,MATCH(X$6,RefTables!$B$90:$AV$90,0))</f>
        <v>227.95507323921115</v>
      </c>
      <c r="Y38" s="284">
        <f>$C38*INDEX(decaySchedule_range,MATCH(Y$6,RefTables!$B$90:$AV$90,0))</f>
        <v>151.97004882614098</v>
      </c>
      <c r="Z38" s="284">
        <f>$C38*INDEX(decaySchedule_range,MATCH(Z$6,RefTables!$B$90:$AV$90,0))</f>
        <v>75.985024413070803</v>
      </c>
      <c r="AA38" s="284">
        <f>$C38*INDEX(decaySchedule_range,MATCH(AA$6,RefTables!$B$90:$AV$90,0))</f>
        <v>0</v>
      </c>
      <c r="AB38" s="284">
        <f>$C38*INDEX(decaySchedule_range,MATCH(AB$6,RefTables!$B$90:$AV$90,0))</f>
        <v>0</v>
      </c>
      <c r="AC38" s="284">
        <f>$C38*INDEX(decaySchedule_range,MATCH(AC$6,RefTables!$B$90:$AV$90,0))</f>
        <v>0</v>
      </c>
      <c r="AD38" s="284">
        <f>$C38*INDEX(decaySchedule_range,MATCH(AD$6,RefTables!$B$90:$AV$90,0))</f>
        <v>0</v>
      </c>
      <c r="AE38" s="284">
        <f>$C38*INDEX(decaySchedule_range,MATCH(AE$6,RefTables!$B$90:$AV$90,0))</f>
        <v>0</v>
      </c>
      <c r="AF38" s="284">
        <f>$C38*INDEX(decaySchedule_range,MATCH(AF$6,RefTables!$B$90:$AV$90,0))</f>
        <v>0</v>
      </c>
      <c r="AG38" s="284">
        <f>$C38*INDEX(decaySchedule_range,MATCH(AG$6,RefTables!$B$90:$AV$90,0))</f>
        <v>0</v>
      </c>
      <c r="AH38" s="284">
        <f>$C38*INDEX(decaySchedule_range,MATCH(AH$6,RefTables!$B$90:$AV$90,0))</f>
        <v>0</v>
      </c>
      <c r="AI38" s="284">
        <f>$C38*INDEX(decaySchedule_range,MATCH(AI$6,RefTables!$B$90:$AV$90,0))</f>
        <v>0</v>
      </c>
      <c r="AJ38" s="284">
        <f>$C38*INDEX(decaySchedule_range,MATCH(AJ$6,RefTables!$B$90:$AV$90,0))</f>
        <v>0</v>
      </c>
      <c r="AK38" s="284">
        <f>$C38*INDEX(decaySchedule_range,MATCH(AK$6,RefTables!$B$90:$AV$90,0))</f>
        <v>0</v>
      </c>
      <c r="AL38" s="284">
        <f>$C38*INDEX(decaySchedule_range,MATCH(AL$6,RefTables!$B$90:$AV$90,0))</f>
        <v>0</v>
      </c>
      <c r="AM38" s="284">
        <f>$C38*INDEX(decaySchedule_range,MATCH(AM$6,RefTables!$B$90:$AV$90,0))</f>
        <v>0</v>
      </c>
      <c r="AN38" s="284">
        <f>$C38*INDEX(decaySchedule_range,MATCH(AN$6,RefTables!$B$90:$AV$90,0))</f>
        <v>0</v>
      </c>
      <c r="AO38" s="284">
        <f>$C38*INDEX(decaySchedule_range,MATCH(AO$6,RefTables!$B$90:$AV$90,0))</f>
        <v>0</v>
      </c>
      <c r="AP38" s="284">
        <f>$C38*INDEX(decaySchedule_range,MATCH(AP$6,RefTables!$B$90:$AV$90,0))</f>
        <v>0</v>
      </c>
      <c r="AQ38" s="284">
        <f>$C38*INDEX(decaySchedule_range,MATCH(AQ$6,RefTables!$B$90:$AV$90,0))</f>
        <v>0</v>
      </c>
      <c r="AR38" s="284">
        <f>$C38*INDEX(decaySchedule_range,MATCH(AR$6,RefTables!$B$90:$AV$90,0))</f>
        <v>0</v>
      </c>
      <c r="AS38" s="284">
        <f>$C38*INDEX(decaySchedule_range,MATCH(AS$6,RefTables!$B$90:$AV$90,0))</f>
        <v>0</v>
      </c>
      <c r="AT38" s="284">
        <f>$C38*INDEX(decaySchedule_range,MATCH(AT$6,RefTables!$B$90:$AV$90,0))</f>
        <v>0</v>
      </c>
    </row>
    <row r="39" spans="2:46" x14ac:dyDescent="0.35">
      <c r="B39" s="1">
        <v>2045</v>
      </c>
      <c r="C39" s="280">
        <f>INDEX(MainModule!$AX$21:$CI$21,MATCH($B39,MainModule!$AX$4:$CI$4,0))</f>
        <v>1460.2342109806186</v>
      </c>
      <c r="D39" s="281">
        <f>INDEX(MainModule!$AX$28:$CI$28,MATCH($B39,MainModule!$AX$4:$CI$4,0))</f>
        <v>77</v>
      </c>
      <c r="E39" s="282">
        <f t="shared" si="1"/>
        <v>12338.945575644237</v>
      </c>
      <c r="F39" s="300">
        <f t="shared" si="2"/>
        <v>1124.3803424550763</v>
      </c>
      <c r="G39" s="283">
        <f t="shared" si="3"/>
        <v>9.1124507808388682</v>
      </c>
      <c r="H39" s="284">
        <f>$C39*INDEX(decaySchedule_range,MATCH(H$6,RefTables!$B$90:$AV$90,0))</f>
        <v>1460.2342109806186</v>
      </c>
      <c r="I39" s="284">
        <f>$C39*INDEX(decaySchedule_range,MATCH(I$6,RefTables!$B$90:$AV$90,0))</f>
        <v>1383.3797788237441</v>
      </c>
      <c r="J39" s="284">
        <f>$C39*INDEX(decaySchedule_range,MATCH(J$6,RefTables!$B$90:$AV$90,0))</f>
        <v>1306.5253466668694</v>
      </c>
      <c r="K39" s="284">
        <f>$C39*INDEX(decaySchedule_range,MATCH(K$6,RefTables!$B$90:$AV$90,0))</f>
        <v>1229.6709145099946</v>
      </c>
      <c r="L39" s="284">
        <f>$C39*INDEX(decaySchedule_range,MATCH(L$6,RefTables!$B$90:$AV$90,0))</f>
        <v>1152.8164823531199</v>
      </c>
      <c r="M39" s="284">
        <f>$C39*INDEX(decaySchedule_range,MATCH(M$6,RefTables!$B$90:$AV$90,0))</f>
        <v>1075.9620501962454</v>
      </c>
      <c r="N39" s="284">
        <f>$C39*INDEX(decaySchedule_range,MATCH(N$6,RefTables!$B$90:$AV$90,0))</f>
        <v>999.10761803937066</v>
      </c>
      <c r="O39" s="284">
        <f>$C39*INDEX(decaySchedule_range,MATCH(O$6,RefTables!$B$90:$AV$90,0))</f>
        <v>922.25318588249593</v>
      </c>
      <c r="P39" s="284">
        <f>$C39*INDEX(decaySchedule_range,MATCH(P$6,RefTables!$B$90:$AV$90,0))</f>
        <v>845.3987537256213</v>
      </c>
      <c r="Q39" s="284">
        <f>$C39*INDEX(decaySchedule_range,MATCH(Q$6,RefTables!$B$90:$AV$90,0))</f>
        <v>768.5443215687468</v>
      </c>
      <c r="R39" s="284">
        <f>$C39*INDEX(decaySchedule_range,MATCH(R$6,RefTables!$B$90:$AV$90,0))</f>
        <v>691.68988941187206</v>
      </c>
      <c r="S39" s="284">
        <f>$C39*INDEX(decaySchedule_range,MATCH(S$6,RefTables!$B$90:$AV$90,0))</f>
        <v>614.83545725499732</v>
      </c>
      <c r="T39" s="284">
        <f>$C39*INDEX(decaySchedule_range,MATCH(T$6,RefTables!$B$90:$AV$90,0))</f>
        <v>537.9810250981227</v>
      </c>
      <c r="U39" s="284">
        <f>$C39*INDEX(decaySchedule_range,MATCH(U$6,RefTables!$B$90:$AV$90,0))</f>
        <v>461.12659294124813</v>
      </c>
      <c r="V39" s="284">
        <f>$C39*INDEX(decaySchedule_range,MATCH(V$6,RefTables!$B$90:$AV$90,0))</f>
        <v>384.27216078437357</v>
      </c>
      <c r="W39" s="284">
        <f>$C39*INDEX(decaySchedule_range,MATCH(W$6,RefTables!$B$90:$AV$90,0))</f>
        <v>307.41772862749895</v>
      </c>
      <c r="X39" s="284">
        <f>$C39*INDEX(decaySchedule_range,MATCH(X$6,RefTables!$B$90:$AV$90,0))</f>
        <v>230.56329647062438</v>
      </c>
      <c r="Y39" s="284">
        <f>$C39*INDEX(decaySchedule_range,MATCH(Y$6,RefTables!$B$90:$AV$90,0))</f>
        <v>153.70886431374981</v>
      </c>
      <c r="Z39" s="284">
        <f>$C39*INDEX(decaySchedule_range,MATCH(Z$6,RefTables!$B$90:$AV$90,0))</f>
        <v>76.854432156875234</v>
      </c>
      <c r="AA39" s="284">
        <f>$C39*INDEX(decaySchedule_range,MATCH(AA$6,RefTables!$B$90:$AV$90,0))</f>
        <v>0</v>
      </c>
      <c r="AB39" s="284">
        <f>$C39*INDEX(decaySchedule_range,MATCH(AB$6,RefTables!$B$90:$AV$90,0))</f>
        <v>0</v>
      </c>
      <c r="AC39" s="284">
        <f>$C39*INDEX(decaySchedule_range,MATCH(AC$6,RefTables!$B$90:$AV$90,0))</f>
        <v>0</v>
      </c>
      <c r="AD39" s="284">
        <f>$C39*INDEX(decaySchedule_range,MATCH(AD$6,RefTables!$B$90:$AV$90,0))</f>
        <v>0</v>
      </c>
      <c r="AE39" s="284">
        <f>$C39*INDEX(decaySchedule_range,MATCH(AE$6,RefTables!$B$90:$AV$90,0))</f>
        <v>0</v>
      </c>
      <c r="AF39" s="284">
        <f>$C39*INDEX(decaySchedule_range,MATCH(AF$6,RefTables!$B$90:$AV$90,0))</f>
        <v>0</v>
      </c>
      <c r="AG39" s="284">
        <f>$C39*INDEX(decaySchedule_range,MATCH(AG$6,RefTables!$B$90:$AV$90,0))</f>
        <v>0</v>
      </c>
      <c r="AH39" s="284">
        <f>$C39*INDEX(decaySchedule_range,MATCH(AH$6,RefTables!$B$90:$AV$90,0))</f>
        <v>0</v>
      </c>
      <c r="AI39" s="284">
        <f>$C39*INDEX(decaySchedule_range,MATCH(AI$6,RefTables!$B$90:$AV$90,0))</f>
        <v>0</v>
      </c>
      <c r="AJ39" s="284">
        <f>$C39*INDEX(decaySchedule_range,MATCH(AJ$6,RefTables!$B$90:$AV$90,0))</f>
        <v>0</v>
      </c>
      <c r="AK39" s="284">
        <f>$C39*INDEX(decaySchedule_range,MATCH(AK$6,RefTables!$B$90:$AV$90,0))</f>
        <v>0</v>
      </c>
      <c r="AL39" s="284">
        <f>$C39*INDEX(decaySchedule_range,MATCH(AL$6,RefTables!$B$90:$AV$90,0))</f>
        <v>0</v>
      </c>
      <c r="AM39" s="284">
        <f>$C39*INDEX(decaySchedule_range,MATCH(AM$6,RefTables!$B$90:$AV$90,0))</f>
        <v>0</v>
      </c>
      <c r="AN39" s="284">
        <f>$C39*INDEX(decaySchedule_range,MATCH(AN$6,RefTables!$B$90:$AV$90,0))</f>
        <v>0</v>
      </c>
      <c r="AO39" s="284">
        <f>$C39*INDEX(decaySchedule_range,MATCH(AO$6,RefTables!$B$90:$AV$90,0))</f>
        <v>0</v>
      </c>
      <c r="AP39" s="284">
        <f>$C39*INDEX(decaySchedule_range,MATCH(AP$6,RefTables!$B$90:$AV$90,0))</f>
        <v>0</v>
      </c>
      <c r="AQ39" s="284">
        <f>$C39*INDEX(decaySchedule_range,MATCH(AQ$6,RefTables!$B$90:$AV$90,0))</f>
        <v>0</v>
      </c>
      <c r="AR39" s="284">
        <f>$C39*INDEX(decaySchedule_range,MATCH(AR$6,RefTables!$B$90:$AV$90,0))</f>
        <v>0</v>
      </c>
      <c r="AS39" s="284">
        <f>$C39*INDEX(decaySchedule_range,MATCH(AS$6,RefTables!$B$90:$AV$90,0))</f>
        <v>0</v>
      </c>
      <c r="AT39" s="284">
        <f>$C39*INDEX(decaySchedule_range,MATCH(AT$6,RefTables!$B$90:$AV$90,0))</f>
        <v>0</v>
      </c>
    </row>
    <row r="40" spans="2:46" x14ac:dyDescent="0.35">
      <c r="B40" s="1">
        <v>2046</v>
      </c>
      <c r="C40" s="280">
        <f>INDEX(MainModule!$AX$21:$CI$21,MATCH($B40,MainModule!$AX$4:$CI$4,0))</f>
        <v>1476.8660090593667</v>
      </c>
      <c r="D40" s="281">
        <f>INDEX(MainModule!$AX$28:$CI$28,MATCH($B40,MainModule!$AX$4:$CI$4,0))</f>
        <v>77</v>
      </c>
      <c r="E40" s="282">
        <f t="shared" si="1"/>
        <v>12479.483887769497</v>
      </c>
      <c r="F40" s="300">
        <f t="shared" si="2"/>
        <v>1137.1868269757124</v>
      </c>
      <c r="G40" s="283">
        <f t="shared" si="3"/>
        <v>9.1124507808388682</v>
      </c>
      <c r="H40" s="284">
        <f>$C40*INDEX(decaySchedule_range,MATCH(H$6,RefTables!$B$90:$AV$90,0))</f>
        <v>1476.8660090593667</v>
      </c>
      <c r="I40" s="284">
        <f>$C40*INDEX(decaySchedule_range,MATCH(I$6,RefTables!$B$90:$AV$90,0))</f>
        <v>1399.1362191088738</v>
      </c>
      <c r="J40" s="284">
        <f>$C40*INDEX(decaySchedule_range,MATCH(J$6,RefTables!$B$90:$AV$90,0))</f>
        <v>1321.4064291583807</v>
      </c>
      <c r="K40" s="284">
        <f>$C40*INDEX(decaySchedule_range,MATCH(K$6,RefTables!$B$90:$AV$90,0))</f>
        <v>1243.6766392078875</v>
      </c>
      <c r="L40" s="284">
        <f>$C40*INDEX(decaySchedule_range,MATCH(L$6,RefTables!$B$90:$AV$90,0))</f>
        <v>1165.9468492573947</v>
      </c>
      <c r="M40" s="284">
        <f>$C40*INDEX(decaySchedule_range,MATCH(M$6,RefTables!$B$90:$AV$90,0))</f>
        <v>1088.2170593069018</v>
      </c>
      <c r="N40" s="284">
        <f>$C40*INDEX(decaySchedule_range,MATCH(N$6,RefTables!$B$90:$AV$90,0))</f>
        <v>1010.4872693564088</v>
      </c>
      <c r="O40" s="284">
        <f>$C40*INDEX(decaySchedule_range,MATCH(O$6,RefTables!$B$90:$AV$90,0))</f>
        <v>932.75747940591577</v>
      </c>
      <c r="P40" s="284">
        <f>$C40*INDEX(decaySchedule_range,MATCH(P$6,RefTables!$B$90:$AV$90,0))</f>
        <v>855.02768945542289</v>
      </c>
      <c r="Q40" s="284">
        <f>$C40*INDEX(decaySchedule_range,MATCH(Q$6,RefTables!$B$90:$AV$90,0))</f>
        <v>777.29789950492989</v>
      </c>
      <c r="R40" s="284">
        <f>$C40*INDEX(decaySchedule_range,MATCH(R$6,RefTables!$B$90:$AV$90,0))</f>
        <v>699.56810955443689</v>
      </c>
      <c r="S40" s="284">
        <f>$C40*INDEX(decaySchedule_range,MATCH(S$6,RefTables!$B$90:$AV$90,0))</f>
        <v>621.83831960394377</v>
      </c>
      <c r="T40" s="284">
        <f>$C40*INDEX(decaySchedule_range,MATCH(T$6,RefTables!$B$90:$AV$90,0))</f>
        <v>544.10852965345089</v>
      </c>
      <c r="U40" s="284">
        <f>$C40*INDEX(decaySchedule_range,MATCH(U$6,RefTables!$B$90:$AV$90,0))</f>
        <v>466.37873970295806</v>
      </c>
      <c r="V40" s="284">
        <f>$C40*INDEX(decaySchedule_range,MATCH(V$6,RefTables!$B$90:$AV$90,0))</f>
        <v>388.64894975246511</v>
      </c>
      <c r="W40" s="284">
        <f>$C40*INDEX(decaySchedule_range,MATCH(W$6,RefTables!$B$90:$AV$90,0))</f>
        <v>310.91915980197223</v>
      </c>
      <c r="X40" s="284">
        <f>$C40*INDEX(decaySchedule_range,MATCH(X$6,RefTables!$B$90:$AV$90,0))</f>
        <v>233.18936985147934</v>
      </c>
      <c r="Y40" s="284">
        <f>$C40*INDEX(decaySchedule_range,MATCH(Y$6,RefTables!$B$90:$AV$90,0))</f>
        <v>155.45957990098645</v>
      </c>
      <c r="Z40" s="284">
        <f>$C40*INDEX(decaySchedule_range,MATCH(Z$6,RefTables!$B$90:$AV$90,0))</f>
        <v>77.729789950493554</v>
      </c>
      <c r="AA40" s="284">
        <f>$C40*INDEX(decaySchedule_range,MATCH(AA$6,RefTables!$B$90:$AV$90,0))</f>
        <v>0</v>
      </c>
      <c r="AB40" s="284">
        <f>$C40*INDEX(decaySchedule_range,MATCH(AB$6,RefTables!$B$90:$AV$90,0))</f>
        <v>0</v>
      </c>
      <c r="AC40" s="284">
        <f>$C40*INDEX(decaySchedule_range,MATCH(AC$6,RefTables!$B$90:$AV$90,0))</f>
        <v>0</v>
      </c>
      <c r="AD40" s="284">
        <f>$C40*INDEX(decaySchedule_range,MATCH(AD$6,RefTables!$B$90:$AV$90,0))</f>
        <v>0</v>
      </c>
      <c r="AE40" s="284">
        <f>$C40*INDEX(decaySchedule_range,MATCH(AE$6,RefTables!$B$90:$AV$90,0))</f>
        <v>0</v>
      </c>
      <c r="AF40" s="284">
        <f>$C40*INDEX(decaySchedule_range,MATCH(AF$6,RefTables!$B$90:$AV$90,0))</f>
        <v>0</v>
      </c>
      <c r="AG40" s="284">
        <f>$C40*INDEX(decaySchedule_range,MATCH(AG$6,RefTables!$B$90:$AV$90,0))</f>
        <v>0</v>
      </c>
      <c r="AH40" s="284">
        <f>$C40*INDEX(decaySchedule_range,MATCH(AH$6,RefTables!$B$90:$AV$90,0))</f>
        <v>0</v>
      </c>
      <c r="AI40" s="284">
        <f>$C40*INDEX(decaySchedule_range,MATCH(AI$6,RefTables!$B$90:$AV$90,0))</f>
        <v>0</v>
      </c>
      <c r="AJ40" s="284">
        <f>$C40*INDEX(decaySchedule_range,MATCH(AJ$6,RefTables!$B$90:$AV$90,0))</f>
        <v>0</v>
      </c>
      <c r="AK40" s="284">
        <f>$C40*INDEX(decaySchedule_range,MATCH(AK$6,RefTables!$B$90:$AV$90,0))</f>
        <v>0</v>
      </c>
      <c r="AL40" s="284">
        <f>$C40*INDEX(decaySchedule_range,MATCH(AL$6,RefTables!$B$90:$AV$90,0))</f>
        <v>0</v>
      </c>
      <c r="AM40" s="284">
        <f>$C40*INDEX(decaySchedule_range,MATCH(AM$6,RefTables!$B$90:$AV$90,0))</f>
        <v>0</v>
      </c>
      <c r="AN40" s="284">
        <f>$C40*INDEX(decaySchedule_range,MATCH(AN$6,RefTables!$B$90:$AV$90,0))</f>
        <v>0</v>
      </c>
      <c r="AO40" s="284">
        <f>$C40*INDEX(decaySchedule_range,MATCH(AO$6,RefTables!$B$90:$AV$90,0))</f>
        <v>0</v>
      </c>
      <c r="AP40" s="284">
        <f>$C40*INDEX(decaySchedule_range,MATCH(AP$6,RefTables!$B$90:$AV$90,0))</f>
        <v>0</v>
      </c>
      <c r="AQ40" s="284">
        <f>$C40*INDEX(decaySchedule_range,MATCH(AQ$6,RefTables!$B$90:$AV$90,0))</f>
        <v>0</v>
      </c>
      <c r="AR40" s="284">
        <f>$C40*INDEX(decaySchedule_range,MATCH(AR$6,RefTables!$B$90:$AV$90,0))</f>
        <v>0</v>
      </c>
      <c r="AS40" s="284">
        <f>$C40*INDEX(decaySchedule_range,MATCH(AS$6,RefTables!$B$90:$AV$90,0))</f>
        <v>0</v>
      </c>
      <c r="AT40" s="284">
        <f>$C40*INDEX(decaySchedule_range,MATCH(AT$6,RefTables!$B$90:$AV$90,0))</f>
        <v>0</v>
      </c>
    </row>
    <row r="41" spans="2:46" x14ac:dyDescent="0.35">
      <c r="B41" s="1">
        <v>2047</v>
      </c>
      <c r="C41" s="280">
        <f>INDEX(MainModule!$AX$21:$CI$21,MATCH($B41,MainModule!$AX$4:$CI$4,0))</f>
        <v>1493.6235524247891</v>
      </c>
      <c r="D41" s="281">
        <f>INDEX(MainModule!$AX$28:$CI$28,MATCH($B41,MainModule!$AX$4:$CI$4,0))</f>
        <v>77</v>
      </c>
      <c r="E41" s="282">
        <f t="shared" si="1"/>
        <v>12621.084744681753</v>
      </c>
      <c r="F41" s="300">
        <f t="shared" si="2"/>
        <v>1150.0901353670877</v>
      </c>
      <c r="G41" s="283">
        <f t="shared" si="3"/>
        <v>9.1124507808388682</v>
      </c>
      <c r="H41" s="284">
        <f>$C41*INDEX(decaySchedule_range,MATCH(H$6,RefTables!$B$90:$AV$90,0))</f>
        <v>1493.6235524247891</v>
      </c>
      <c r="I41" s="284">
        <f>$C41*INDEX(decaySchedule_range,MATCH(I$6,RefTables!$B$90:$AV$90,0))</f>
        <v>1415.011786507695</v>
      </c>
      <c r="J41" s="284">
        <f>$C41*INDEX(decaySchedule_range,MATCH(J$6,RefTables!$B$90:$AV$90,0))</f>
        <v>1336.4000205906007</v>
      </c>
      <c r="K41" s="284">
        <f>$C41*INDEX(decaySchedule_range,MATCH(K$6,RefTables!$B$90:$AV$90,0))</f>
        <v>1257.7882546735066</v>
      </c>
      <c r="L41" s="284">
        <f>$C41*INDEX(decaySchedule_range,MATCH(L$6,RefTables!$B$90:$AV$90,0))</f>
        <v>1179.1764887564125</v>
      </c>
      <c r="M41" s="284">
        <f>$C41*INDEX(decaySchedule_range,MATCH(M$6,RefTables!$B$90:$AV$90,0))</f>
        <v>1100.5647228393184</v>
      </c>
      <c r="N41" s="284">
        <f>$C41*INDEX(decaySchedule_range,MATCH(N$6,RefTables!$B$90:$AV$90,0))</f>
        <v>1021.9529569222241</v>
      </c>
      <c r="O41" s="284">
        <f>$C41*INDEX(decaySchedule_range,MATCH(O$6,RefTables!$B$90:$AV$90,0))</f>
        <v>943.34119100512987</v>
      </c>
      <c r="P41" s="284">
        <f>$C41*INDEX(decaySchedule_range,MATCH(P$6,RefTables!$B$90:$AV$90,0))</f>
        <v>864.72942508803578</v>
      </c>
      <c r="Q41" s="284">
        <f>$C41*INDEX(decaySchedule_range,MATCH(Q$6,RefTables!$B$90:$AV$90,0))</f>
        <v>786.11765917094169</v>
      </c>
      <c r="R41" s="284">
        <f>$C41*INDEX(decaySchedule_range,MATCH(R$6,RefTables!$B$90:$AV$90,0))</f>
        <v>707.50589325384749</v>
      </c>
      <c r="S41" s="284">
        <f>$C41*INDEX(decaySchedule_range,MATCH(S$6,RefTables!$B$90:$AV$90,0))</f>
        <v>628.89412733675329</v>
      </c>
      <c r="T41" s="284">
        <f>$C41*INDEX(decaySchedule_range,MATCH(T$6,RefTables!$B$90:$AV$90,0))</f>
        <v>550.2823614196592</v>
      </c>
      <c r="U41" s="284">
        <f>$C41*INDEX(decaySchedule_range,MATCH(U$6,RefTables!$B$90:$AV$90,0))</f>
        <v>471.67059550256511</v>
      </c>
      <c r="V41" s="284">
        <f>$C41*INDEX(decaySchedule_range,MATCH(V$6,RefTables!$B$90:$AV$90,0))</f>
        <v>393.05882958547102</v>
      </c>
      <c r="W41" s="284">
        <f>$C41*INDEX(decaySchedule_range,MATCH(W$6,RefTables!$B$90:$AV$90,0))</f>
        <v>314.44706366837698</v>
      </c>
      <c r="X41" s="284">
        <f>$C41*INDEX(decaySchedule_range,MATCH(X$6,RefTables!$B$90:$AV$90,0))</f>
        <v>235.83529775128289</v>
      </c>
      <c r="Y41" s="284">
        <f>$C41*INDEX(decaySchedule_range,MATCH(Y$6,RefTables!$B$90:$AV$90,0))</f>
        <v>157.2235318341888</v>
      </c>
      <c r="Z41" s="284">
        <f>$C41*INDEX(decaySchedule_range,MATCH(Z$6,RefTables!$B$90:$AV$90,0))</f>
        <v>78.611765917094743</v>
      </c>
      <c r="AA41" s="284">
        <f>$C41*INDEX(decaySchedule_range,MATCH(AA$6,RefTables!$B$90:$AV$90,0))</f>
        <v>0</v>
      </c>
      <c r="AB41" s="284">
        <f>$C41*INDEX(decaySchedule_range,MATCH(AB$6,RefTables!$B$90:$AV$90,0))</f>
        <v>0</v>
      </c>
      <c r="AC41" s="284">
        <f>$C41*INDEX(decaySchedule_range,MATCH(AC$6,RefTables!$B$90:$AV$90,0))</f>
        <v>0</v>
      </c>
      <c r="AD41" s="284">
        <f>$C41*INDEX(decaySchedule_range,MATCH(AD$6,RefTables!$B$90:$AV$90,0))</f>
        <v>0</v>
      </c>
      <c r="AE41" s="284">
        <f>$C41*INDEX(decaySchedule_range,MATCH(AE$6,RefTables!$B$90:$AV$90,0))</f>
        <v>0</v>
      </c>
      <c r="AF41" s="284">
        <f>$C41*INDEX(decaySchedule_range,MATCH(AF$6,RefTables!$B$90:$AV$90,0))</f>
        <v>0</v>
      </c>
      <c r="AG41" s="284">
        <f>$C41*INDEX(decaySchedule_range,MATCH(AG$6,RefTables!$B$90:$AV$90,0))</f>
        <v>0</v>
      </c>
      <c r="AH41" s="284">
        <f>$C41*INDEX(decaySchedule_range,MATCH(AH$6,RefTables!$B$90:$AV$90,0))</f>
        <v>0</v>
      </c>
      <c r="AI41" s="284">
        <f>$C41*INDEX(decaySchedule_range,MATCH(AI$6,RefTables!$B$90:$AV$90,0))</f>
        <v>0</v>
      </c>
      <c r="AJ41" s="284">
        <f>$C41*INDEX(decaySchedule_range,MATCH(AJ$6,RefTables!$B$90:$AV$90,0))</f>
        <v>0</v>
      </c>
      <c r="AK41" s="284">
        <f>$C41*INDEX(decaySchedule_range,MATCH(AK$6,RefTables!$B$90:$AV$90,0))</f>
        <v>0</v>
      </c>
      <c r="AL41" s="284">
        <f>$C41*INDEX(decaySchedule_range,MATCH(AL$6,RefTables!$B$90:$AV$90,0))</f>
        <v>0</v>
      </c>
      <c r="AM41" s="284">
        <f>$C41*INDEX(decaySchedule_range,MATCH(AM$6,RefTables!$B$90:$AV$90,0))</f>
        <v>0</v>
      </c>
      <c r="AN41" s="284">
        <f>$C41*INDEX(decaySchedule_range,MATCH(AN$6,RefTables!$B$90:$AV$90,0))</f>
        <v>0</v>
      </c>
      <c r="AO41" s="284">
        <f>$C41*INDEX(decaySchedule_range,MATCH(AO$6,RefTables!$B$90:$AV$90,0))</f>
        <v>0</v>
      </c>
      <c r="AP41" s="284">
        <f>$C41*INDEX(decaySchedule_range,MATCH(AP$6,RefTables!$B$90:$AV$90,0))</f>
        <v>0</v>
      </c>
      <c r="AQ41" s="284">
        <f>$C41*INDEX(decaySchedule_range,MATCH(AQ$6,RefTables!$B$90:$AV$90,0))</f>
        <v>0</v>
      </c>
      <c r="AR41" s="284">
        <f>$C41*INDEX(decaySchedule_range,MATCH(AR$6,RefTables!$B$90:$AV$90,0))</f>
        <v>0</v>
      </c>
      <c r="AS41" s="284">
        <f>$C41*INDEX(decaySchedule_range,MATCH(AS$6,RefTables!$B$90:$AV$90,0))</f>
        <v>0</v>
      </c>
      <c r="AT41" s="284">
        <f>$C41*INDEX(decaySchedule_range,MATCH(AT$6,RefTables!$B$90:$AV$90,0))</f>
        <v>0</v>
      </c>
    </row>
    <row r="42" spans="2:46" x14ac:dyDescent="0.35">
      <c r="B42" s="1">
        <v>2048</v>
      </c>
      <c r="C42" s="280">
        <f>INDEX(MainModule!$AX$21:$CI$21,MATCH($B42,MainModule!$AX$4:$CI$4,0))</f>
        <v>1510.5185684984099</v>
      </c>
      <c r="D42" s="281">
        <f>INDEX(MainModule!$AX$28:$CI$28,MATCH($B42,MainModule!$AX$4:$CI$4,0))</f>
        <v>77</v>
      </c>
      <c r="E42" s="282">
        <f t="shared" si="1"/>
        <v>12763.84724282378</v>
      </c>
      <c r="F42" s="300">
        <f t="shared" si="2"/>
        <v>1163.0992977437757</v>
      </c>
      <c r="G42" s="283">
        <f t="shared" si="3"/>
        <v>9.1124507808388664</v>
      </c>
      <c r="H42" s="284">
        <f>$C42*INDEX(decaySchedule_range,MATCH(H$6,RefTables!$B$90:$AV$90,0))</f>
        <v>1510.5185684984099</v>
      </c>
      <c r="I42" s="284">
        <f>$C42*INDEX(decaySchedule_range,MATCH(I$6,RefTables!$B$90:$AV$90,0))</f>
        <v>1431.0175912090199</v>
      </c>
      <c r="J42" s="284">
        <f>$C42*INDEX(decaySchedule_range,MATCH(J$6,RefTables!$B$90:$AV$90,0))</f>
        <v>1351.5166139196299</v>
      </c>
      <c r="K42" s="284">
        <f>$C42*INDEX(decaySchedule_range,MATCH(K$6,RefTables!$B$90:$AV$90,0))</f>
        <v>1272.0156366302399</v>
      </c>
      <c r="L42" s="284">
        <f>$C42*INDEX(decaySchedule_range,MATCH(L$6,RefTables!$B$90:$AV$90,0))</f>
        <v>1192.5146593408499</v>
      </c>
      <c r="M42" s="284">
        <f>$C42*INDEX(decaySchedule_range,MATCH(M$6,RefTables!$B$90:$AV$90,0))</f>
        <v>1113.0136820514599</v>
      </c>
      <c r="N42" s="284">
        <f>$C42*INDEX(decaySchedule_range,MATCH(N$6,RefTables!$B$90:$AV$90,0))</f>
        <v>1033.5127047620699</v>
      </c>
      <c r="O42" s="284">
        <f>$C42*INDEX(decaySchedule_range,MATCH(O$6,RefTables!$B$90:$AV$90,0))</f>
        <v>954.01172747267992</v>
      </c>
      <c r="P42" s="284">
        <f>$C42*INDEX(decaySchedule_range,MATCH(P$6,RefTables!$B$90:$AV$90,0))</f>
        <v>874.51075018328993</v>
      </c>
      <c r="Q42" s="284">
        <f>$C42*INDEX(decaySchedule_range,MATCH(Q$6,RefTables!$B$90:$AV$90,0))</f>
        <v>795.00977289390005</v>
      </c>
      <c r="R42" s="284">
        <f>$C42*INDEX(decaySchedule_range,MATCH(R$6,RefTables!$B$90:$AV$90,0))</f>
        <v>715.50879560450994</v>
      </c>
      <c r="S42" s="284">
        <f>$C42*INDEX(decaySchedule_range,MATCH(S$6,RefTables!$B$90:$AV$90,0))</f>
        <v>636.00781831511995</v>
      </c>
      <c r="T42" s="284">
        <f>$C42*INDEX(decaySchedule_range,MATCH(T$6,RefTables!$B$90:$AV$90,0))</f>
        <v>556.50684102572995</v>
      </c>
      <c r="U42" s="284">
        <f>$C42*INDEX(decaySchedule_range,MATCH(U$6,RefTables!$B$90:$AV$90,0))</f>
        <v>477.00586373634007</v>
      </c>
      <c r="V42" s="284">
        <f>$C42*INDEX(decaySchedule_range,MATCH(V$6,RefTables!$B$90:$AV$90,0))</f>
        <v>397.5048864469502</v>
      </c>
      <c r="W42" s="284">
        <f>$C42*INDEX(decaySchedule_range,MATCH(W$6,RefTables!$B$90:$AV$90,0))</f>
        <v>318.00390915756032</v>
      </c>
      <c r="X42" s="284">
        <f>$C42*INDEX(decaySchedule_range,MATCH(X$6,RefTables!$B$90:$AV$90,0))</f>
        <v>238.50293186817038</v>
      </c>
      <c r="Y42" s="284">
        <f>$C42*INDEX(decaySchedule_range,MATCH(Y$6,RefTables!$B$90:$AV$90,0))</f>
        <v>159.00195457878047</v>
      </c>
      <c r="Z42" s="284">
        <f>$C42*INDEX(decaySchedule_range,MATCH(Z$6,RefTables!$B$90:$AV$90,0))</f>
        <v>79.500977289390576</v>
      </c>
      <c r="AA42" s="284">
        <f>$C42*INDEX(decaySchedule_range,MATCH(AA$6,RefTables!$B$90:$AV$90,0))</f>
        <v>0</v>
      </c>
      <c r="AB42" s="284">
        <f>$C42*INDEX(decaySchedule_range,MATCH(AB$6,RefTables!$B$90:$AV$90,0))</f>
        <v>0</v>
      </c>
      <c r="AC42" s="284">
        <f>$C42*INDEX(decaySchedule_range,MATCH(AC$6,RefTables!$B$90:$AV$90,0))</f>
        <v>0</v>
      </c>
      <c r="AD42" s="284">
        <f>$C42*INDEX(decaySchedule_range,MATCH(AD$6,RefTables!$B$90:$AV$90,0))</f>
        <v>0</v>
      </c>
      <c r="AE42" s="284">
        <f>$C42*INDEX(decaySchedule_range,MATCH(AE$6,RefTables!$B$90:$AV$90,0))</f>
        <v>0</v>
      </c>
      <c r="AF42" s="284">
        <f>$C42*INDEX(decaySchedule_range,MATCH(AF$6,RefTables!$B$90:$AV$90,0))</f>
        <v>0</v>
      </c>
      <c r="AG42" s="284">
        <f>$C42*INDEX(decaySchedule_range,MATCH(AG$6,RefTables!$B$90:$AV$90,0))</f>
        <v>0</v>
      </c>
      <c r="AH42" s="284">
        <f>$C42*INDEX(decaySchedule_range,MATCH(AH$6,RefTables!$B$90:$AV$90,0))</f>
        <v>0</v>
      </c>
      <c r="AI42" s="284">
        <f>$C42*INDEX(decaySchedule_range,MATCH(AI$6,RefTables!$B$90:$AV$90,0))</f>
        <v>0</v>
      </c>
      <c r="AJ42" s="284">
        <f>$C42*INDEX(decaySchedule_range,MATCH(AJ$6,RefTables!$B$90:$AV$90,0))</f>
        <v>0</v>
      </c>
      <c r="AK42" s="284">
        <f>$C42*INDEX(decaySchedule_range,MATCH(AK$6,RefTables!$B$90:$AV$90,0))</f>
        <v>0</v>
      </c>
      <c r="AL42" s="284">
        <f>$C42*INDEX(decaySchedule_range,MATCH(AL$6,RefTables!$B$90:$AV$90,0))</f>
        <v>0</v>
      </c>
      <c r="AM42" s="284">
        <f>$C42*INDEX(decaySchedule_range,MATCH(AM$6,RefTables!$B$90:$AV$90,0))</f>
        <v>0</v>
      </c>
      <c r="AN42" s="284">
        <f>$C42*INDEX(decaySchedule_range,MATCH(AN$6,RefTables!$B$90:$AV$90,0))</f>
        <v>0</v>
      </c>
      <c r="AO42" s="284">
        <f>$C42*INDEX(decaySchedule_range,MATCH(AO$6,RefTables!$B$90:$AV$90,0))</f>
        <v>0</v>
      </c>
      <c r="AP42" s="284">
        <f>$C42*INDEX(decaySchedule_range,MATCH(AP$6,RefTables!$B$90:$AV$90,0))</f>
        <v>0</v>
      </c>
      <c r="AQ42" s="284">
        <f>$C42*INDEX(decaySchedule_range,MATCH(AQ$6,RefTables!$B$90:$AV$90,0))</f>
        <v>0</v>
      </c>
      <c r="AR42" s="284">
        <f>$C42*INDEX(decaySchedule_range,MATCH(AR$6,RefTables!$B$90:$AV$90,0))</f>
        <v>0</v>
      </c>
      <c r="AS42" s="284">
        <f>$C42*INDEX(decaySchedule_range,MATCH(AS$6,RefTables!$B$90:$AV$90,0))</f>
        <v>0</v>
      </c>
      <c r="AT42" s="284">
        <f>$C42*INDEX(decaySchedule_range,MATCH(AT$6,RefTables!$B$90:$AV$90,0))</f>
        <v>0</v>
      </c>
    </row>
    <row r="43" spans="2:46" x14ac:dyDescent="0.35">
      <c r="B43" s="1">
        <v>2049</v>
      </c>
      <c r="C43" s="280">
        <f>INDEX(MainModule!$AX$21:$CI$21,MATCH($B43,MainModule!$AX$4:$CI$4,0))</f>
        <v>1527.5618537990465</v>
      </c>
      <c r="D43" s="281">
        <f>INDEX(MainModule!$AX$28:$CI$28,MATCH($B43,MainModule!$AX$4:$CI$4,0))</f>
        <v>77</v>
      </c>
      <c r="E43" s="282">
        <f t="shared" si="1"/>
        <v>12907.862612531842</v>
      </c>
      <c r="F43" s="300">
        <f t="shared" si="2"/>
        <v>1176.2226274252657</v>
      </c>
      <c r="G43" s="283">
        <f t="shared" si="3"/>
        <v>9.1124507808388646</v>
      </c>
      <c r="H43" s="284">
        <f>$C43*INDEX(decaySchedule_range,MATCH(H$6,RefTables!$B$90:$AV$90,0))</f>
        <v>1527.5618537990465</v>
      </c>
      <c r="I43" s="284">
        <f>$C43*INDEX(decaySchedule_range,MATCH(I$6,RefTables!$B$90:$AV$90,0))</f>
        <v>1447.1638614938336</v>
      </c>
      <c r="J43" s="284">
        <f>$C43*INDEX(decaySchedule_range,MATCH(J$6,RefTables!$B$90:$AV$90,0))</f>
        <v>1366.7658691886206</v>
      </c>
      <c r="K43" s="284">
        <f>$C43*INDEX(decaySchedule_range,MATCH(K$6,RefTables!$B$90:$AV$90,0))</f>
        <v>1286.3678768834075</v>
      </c>
      <c r="L43" s="284">
        <f>$C43*INDEX(decaySchedule_range,MATCH(L$6,RefTables!$B$90:$AV$90,0))</f>
        <v>1205.9698845781945</v>
      </c>
      <c r="M43" s="284">
        <f>$C43*INDEX(decaySchedule_range,MATCH(M$6,RefTables!$B$90:$AV$90,0))</f>
        <v>1125.5718922729818</v>
      </c>
      <c r="N43" s="284">
        <f>$C43*INDEX(decaySchedule_range,MATCH(N$6,RefTables!$B$90:$AV$90,0))</f>
        <v>1045.1738999677686</v>
      </c>
      <c r="O43" s="284">
        <f>$C43*INDEX(decaySchedule_range,MATCH(O$6,RefTables!$B$90:$AV$90,0))</f>
        <v>964.7759076625556</v>
      </c>
      <c r="P43" s="284">
        <f>$C43*INDEX(decaySchedule_range,MATCH(P$6,RefTables!$B$90:$AV$90,0))</f>
        <v>884.37791535734277</v>
      </c>
      <c r="Q43" s="284">
        <f>$C43*INDEX(decaySchedule_range,MATCH(Q$6,RefTables!$B$90:$AV$90,0))</f>
        <v>803.97992305212983</v>
      </c>
      <c r="R43" s="284">
        <f>$C43*INDEX(decaySchedule_range,MATCH(R$6,RefTables!$B$90:$AV$90,0))</f>
        <v>723.58193074691678</v>
      </c>
      <c r="S43" s="284">
        <f>$C43*INDEX(decaySchedule_range,MATCH(S$6,RefTables!$B$90:$AV$90,0))</f>
        <v>643.18393844170373</v>
      </c>
      <c r="T43" s="284">
        <f>$C43*INDEX(decaySchedule_range,MATCH(T$6,RefTables!$B$90:$AV$90,0))</f>
        <v>562.78594613649091</v>
      </c>
      <c r="U43" s="284">
        <f>$C43*INDEX(decaySchedule_range,MATCH(U$6,RefTables!$B$90:$AV$90,0))</f>
        <v>482.38795383127797</v>
      </c>
      <c r="V43" s="284">
        <f>$C43*INDEX(decaySchedule_range,MATCH(V$6,RefTables!$B$90:$AV$90,0))</f>
        <v>401.98996152606509</v>
      </c>
      <c r="W43" s="284">
        <f>$C43*INDEX(decaySchedule_range,MATCH(W$6,RefTables!$B$90:$AV$90,0))</f>
        <v>321.59196922085221</v>
      </c>
      <c r="X43" s="284">
        <f>$C43*INDEX(decaySchedule_range,MATCH(X$6,RefTables!$B$90:$AV$90,0))</f>
        <v>241.19397691563933</v>
      </c>
      <c r="Y43" s="284">
        <f>$C43*INDEX(decaySchedule_range,MATCH(Y$6,RefTables!$B$90:$AV$90,0))</f>
        <v>160.79598461042644</v>
      </c>
      <c r="Z43" s="284">
        <f>$C43*INDEX(decaySchedule_range,MATCH(Z$6,RefTables!$B$90:$AV$90,0))</f>
        <v>80.397992305213563</v>
      </c>
      <c r="AA43" s="284">
        <f>$C43*INDEX(decaySchedule_range,MATCH(AA$6,RefTables!$B$90:$AV$90,0))</f>
        <v>0</v>
      </c>
      <c r="AB43" s="284">
        <f>$C43*INDEX(decaySchedule_range,MATCH(AB$6,RefTables!$B$90:$AV$90,0))</f>
        <v>0</v>
      </c>
      <c r="AC43" s="284">
        <f>$C43*INDEX(decaySchedule_range,MATCH(AC$6,RefTables!$B$90:$AV$90,0))</f>
        <v>0</v>
      </c>
      <c r="AD43" s="284">
        <f>$C43*INDEX(decaySchedule_range,MATCH(AD$6,RefTables!$B$90:$AV$90,0))</f>
        <v>0</v>
      </c>
      <c r="AE43" s="284">
        <f>$C43*INDEX(decaySchedule_range,MATCH(AE$6,RefTables!$B$90:$AV$90,0))</f>
        <v>0</v>
      </c>
      <c r="AF43" s="284">
        <f>$C43*INDEX(decaySchedule_range,MATCH(AF$6,RefTables!$B$90:$AV$90,0))</f>
        <v>0</v>
      </c>
      <c r="AG43" s="284">
        <f>$C43*INDEX(decaySchedule_range,MATCH(AG$6,RefTables!$B$90:$AV$90,0))</f>
        <v>0</v>
      </c>
      <c r="AH43" s="284">
        <f>$C43*INDEX(decaySchedule_range,MATCH(AH$6,RefTables!$B$90:$AV$90,0))</f>
        <v>0</v>
      </c>
      <c r="AI43" s="284">
        <f>$C43*INDEX(decaySchedule_range,MATCH(AI$6,RefTables!$B$90:$AV$90,0))</f>
        <v>0</v>
      </c>
      <c r="AJ43" s="284">
        <f>$C43*INDEX(decaySchedule_range,MATCH(AJ$6,RefTables!$B$90:$AV$90,0))</f>
        <v>0</v>
      </c>
      <c r="AK43" s="284">
        <f>$C43*INDEX(decaySchedule_range,MATCH(AK$6,RefTables!$B$90:$AV$90,0))</f>
        <v>0</v>
      </c>
      <c r="AL43" s="284">
        <f>$C43*INDEX(decaySchedule_range,MATCH(AL$6,RefTables!$B$90:$AV$90,0))</f>
        <v>0</v>
      </c>
      <c r="AM43" s="284">
        <f>$C43*INDEX(decaySchedule_range,MATCH(AM$6,RefTables!$B$90:$AV$90,0))</f>
        <v>0</v>
      </c>
      <c r="AN43" s="284">
        <f>$C43*INDEX(decaySchedule_range,MATCH(AN$6,RefTables!$B$90:$AV$90,0))</f>
        <v>0</v>
      </c>
      <c r="AO43" s="284">
        <f>$C43*INDEX(decaySchedule_range,MATCH(AO$6,RefTables!$B$90:$AV$90,0))</f>
        <v>0</v>
      </c>
      <c r="AP43" s="284">
        <f>$C43*INDEX(decaySchedule_range,MATCH(AP$6,RefTables!$B$90:$AV$90,0))</f>
        <v>0</v>
      </c>
      <c r="AQ43" s="284">
        <f>$C43*INDEX(decaySchedule_range,MATCH(AQ$6,RefTables!$B$90:$AV$90,0))</f>
        <v>0</v>
      </c>
      <c r="AR43" s="284">
        <f>$C43*INDEX(decaySchedule_range,MATCH(AR$6,RefTables!$B$90:$AV$90,0))</f>
        <v>0</v>
      </c>
      <c r="AS43" s="284">
        <f>$C43*INDEX(decaySchedule_range,MATCH(AS$6,RefTables!$B$90:$AV$90,0))</f>
        <v>0</v>
      </c>
      <c r="AT43" s="284">
        <f>$C43*INDEX(decaySchedule_range,MATCH(AT$6,RefTables!$B$90:$AV$90,0))</f>
        <v>0</v>
      </c>
    </row>
    <row r="44" spans="2:46" x14ac:dyDescent="0.35">
      <c r="B44" s="1">
        <v>2050</v>
      </c>
      <c r="C44" s="280">
        <f>INDEX(MainModule!$AX$21:$CI$21,MATCH($B44,MainModule!$AX$4:$CI$4,0))</f>
        <v>1544.7633077709054</v>
      </c>
      <c r="D44" s="281">
        <f>INDEX(MainModule!$AX$28:$CI$28,MATCH($B44,MainModule!$AX$4:$CI$4,0))</f>
        <v>77</v>
      </c>
      <c r="E44" s="282">
        <f t="shared" si="1"/>
        <v>13053.214503882326</v>
      </c>
      <c r="F44" s="300">
        <f t="shared" si="2"/>
        <v>1189.4677469835972</v>
      </c>
      <c r="G44" s="283">
        <f t="shared" si="3"/>
        <v>9.1124507808388664</v>
      </c>
      <c r="H44" s="284">
        <f>$C44*INDEX(decaySchedule_range,MATCH(H$6,RefTables!$B$90:$AV$90,0))</f>
        <v>1544.7633077709054</v>
      </c>
      <c r="I44" s="284">
        <f>$C44*INDEX(decaySchedule_range,MATCH(I$6,RefTables!$B$90:$AV$90,0))</f>
        <v>1463.4599757829631</v>
      </c>
      <c r="J44" s="284">
        <f>$C44*INDEX(decaySchedule_range,MATCH(J$6,RefTables!$B$90:$AV$90,0))</f>
        <v>1382.1566437950207</v>
      </c>
      <c r="K44" s="284">
        <f>$C44*INDEX(decaySchedule_range,MATCH(K$6,RefTables!$B$90:$AV$90,0))</f>
        <v>1300.8533118070782</v>
      </c>
      <c r="L44" s="284">
        <f>$C44*INDEX(decaySchedule_range,MATCH(L$6,RefTables!$B$90:$AV$90,0))</f>
        <v>1219.5499798191358</v>
      </c>
      <c r="M44" s="284">
        <f>$C44*INDEX(decaySchedule_range,MATCH(M$6,RefTables!$B$90:$AV$90,0))</f>
        <v>1138.2466478311935</v>
      </c>
      <c r="N44" s="284">
        <f>$C44*INDEX(decaySchedule_range,MATCH(N$6,RefTables!$B$90:$AV$90,0))</f>
        <v>1056.9433158432512</v>
      </c>
      <c r="O44" s="284">
        <f>$C44*INDEX(decaySchedule_range,MATCH(O$6,RefTables!$B$90:$AV$90,0))</f>
        <v>975.63998385530863</v>
      </c>
      <c r="P44" s="284">
        <f>$C44*INDEX(decaySchedule_range,MATCH(P$6,RefTables!$B$90:$AV$90,0))</f>
        <v>894.3366518673663</v>
      </c>
      <c r="Q44" s="284">
        <f>$C44*INDEX(decaySchedule_range,MATCH(Q$6,RefTables!$B$90:$AV$90,0))</f>
        <v>813.03331987942397</v>
      </c>
      <c r="R44" s="284">
        <f>$C44*INDEX(decaySchedule_range,MATCH(R$6,RefTables!$B$90:$AV$90,0))</f>
        <v>731.72998789148153</v>
      </c>
      <c r="S44" s="284">
        <f>$C44*INDEX(decaySchedule_range,MATCH(S$6,RefTables!$B$90:$AV$90,0))</f>
        <v>650.42665590353909</v>
      </c>
      <c r="T44" s="284">
        <f>$C44*INDEX(decaySchedule_range,MATCH(T$6,RefTables!$B$90:$AV$90,0))</f>
        <v>569.12332391559676</v>
      </c>
      <c r="U44" s="284">
        <f>$C44*INDEX(decaySchedule_range,MATCH(U$6,RefTables!$B$90:$AV$90,0))</f>
        <v>487.81999192765448</v>
      </c>
      <c r="V44" s="284">
        <f>$C44*INDEX(decaySchedule_range,MATCH(V$6,RefTables!$B$90:$AV$90,0))</f>
        <v>406.51665993971216</v>
      </c>
      <c r="W44" s="284">
        <f>$C44*INDEX(decaySchedule_range,MATCH(W$6,RefTables!$B$90:$AV$90,0))</f>
        <v>325.21332795176988</v>
      </c>
      <c r="X44" s="284">
        <f>$C44*INDEX(decaySchedule_range,MATCH(X$6,RefTables!$B$90:$AV$90,0))</f>
        <v>243.90999596382758</v>
      </c>
      <c r="Y44" s="284">
        <f>$C44*INDEX(decaySchedule_range,MATCH(Y$6,RefTables!$B$90:$AV$90,0))</f>
        <v>162.60666397588528</v>
      </c>
      <c r="Z44" s="284">
        <f>$C44*INDEX(decaySchedule_range,MATCH(Z$6,RefTables!$B$90:$AV$90,0))</f>
        <v>81.303331987942983</v>
      </c>
      <c r="AA44" s="284">
        <f>$C44*INDEX(decaySchedule_range,MATCH(AA$6,RefTables!$B$90:$AV$90,0))</f>
        <v>0</v>
      </c>
      <c r="AB44" s="284">
        <f>$C44*INDEX(decaySchedule_range,MATCH(AB$6,RefTables!$B$90:$AV$90,0))</f>
        <v>0</v>
      </c>
      <c r="AC44" s="284">
        <f>$C44*INDEX(decaySchedule_range,MATCH(AC$6,RefTables!$B$90:$AV$90,0))</f>
        <v>0</v>
      </c>
      <c r="AD44" s="284">
        <f>$C44*INDEX(decaySchedule_range,MATCH(AD$6,RefTables!$B$90:$AV$90,0))</f>
        <v>0</v>
      </c>
      <c r="AE44" s="284">
        <f>$C44*INDEX(decaySchedule_range,MATCH(AE$6,RefTables!$B$90:$AV$90,0))</f>
        <v>0</v>
      </c>
      <c r="AF44" s="284">
        <f>$C44*INDEX(decaySchedule_range,MATCH(AF$6,RefTables!$B$90:$AV$90,0))</f>
        <v>0</v>
      </c>
      <c r="AG44" s="284">
        <f>$C44*INDEX(decaySchedule_range,MATCH(AG$6,RefTables!$B$90:$AV$90,0))</f>
        <v>0</v>
      </c>
      <c r="AH44" s="284">
        <f>$C44*INDEX(decaySchedule_range,MATCH(AH$6,RefTables!$B$90:$AV$90,0))</f>
        <v>0</v>
      </c>
      <c r="AI44" s="284">
        <f>$C44*INDEX(decaySchedule_range,MATCH(AI$6,RefTables!$B$90:$AV$90,0))</f>
        <v>0</v>
      </c>
      <c r="AJ44" s="284">
        <f>$C44*INDEX(decaySchedule_range,MATCH(AJ$6,RefTables!$B$90:$AV$90,0))</f>
        <v>0</v>
      </c>
      <c r="AK44" s="284">
        <f>$C44*INDEX(decaySchedule_range,MATCH(AK$6,RefTables!$B$90:$AV$90,0))</f>
        <v>0</v>
      </c>
      <c r="AL44" s="284">
        <f>$C44*INDEX(decaySchedule_range,MATCH(AL$6,RefTables!$B$90:$AV$90,0))</f>
        <v>0</v>
      </c>
      <c r="AM44" s="284">
        <f>$C44*INDEX(decaySchedule_range,MATCH(AM$6,RefTables!$B$90:$AV$90,0))</f>
        <v>0</v>
      </c>
      <c r="AN44" s="284">
        <f>$C44*INDEX(decaySchedule_range,MATCH(AN$6,RefTables!$B$90:$AV$90,0))</f>
        <v>0</v>
      </c>
      <c r="AO44" s="284">
        <f>$C44*INDEX(decaySchedule_range,MATCH(AO$6,RefTables!$B$90:$AV$90,0))</f>
        <v>0</v>
      </c>
      <c r="AP44" s="284">
        <f>$C44*INDEX(decaySchedule_range,MATCH(AP$6,RefTables!$B$90:$AV$90,0))</f>
        <v>0</v>
      </c>
      <c r="AQ44" s="284">
        <f>$C44*INDEX(decaySchedule_range,MATCH(AQ$6,RefTables!$B$90:$AV$90,0))</f>
        <v>0</v>
      </c>
      <c r="AR44" s="284">
        <f>$C44*INDEX(decaySchedule_range,MATCH(AR$6,RefTables!$B$90:$AV$90,0))</f>
        <v>0</v>
      </c>
      <c r="AS44" s="284">
        <f>$C44*INDEX(decaySchedule_range,MATCH(AS$6,RefTables!$B$90:$AV$90,0))</f>
        <v>0</v>
      </c>
      <c r="AT44" s="284">
        <f>$C44*INDEX(decaySchedule_range,MATCH(AT$6,RefTables!$B$90:$AV$90,0))</f>
        <v>0</v>
      </c>
    </row>
    <row r="46" spans="2:46" hidden="1" x14ac:dyDescent="0.35"/>
    <row r="47" spans="2:46" hidden="1" x14ac:dyDescent="0.35"/>
    <row r="48" spans="2:46" hidden="1" x14ac:dyDescent="0.35"/>
    <row r="49" hidden="1" x14ac:dyDescent="0.35"/>
    <row r="50" hidden="1" x14ac:dyDescent="0.35"/>
    <row r="51" hidden="1" x14ac:dyDescent="0.35"/>
    <row r="52" hidden="1" x14ac:dyDescent="0.35"/>
    <row r="53" hidden="1" x14ac:dyDescent="0.35"/>
    <row r="54" hidden="1" x14ac:dyDescent="0.35"/>
    <row r="55" hidden="1" x14ac:dyDescent="0.35"/>
    <row r="56" hidden="1" x14ac:dyDescent="0.35"/>
    <row r="57" hidden="1" x14ac:dyDescent="0.35"/>
    <row r="58" hidden="1" x14ac:dyDescent="0.35"/>
    <row r="59" hidden="1" x14ac:dyDescent="0.35"/>
    <row r="60" hidden="1" x14ac:dyDescent="0.35"/>
    <row r="61" hidden="1" x14ac:dyDescent="0.35"/>
    <row r="62" hidden="1" x14ac:dyDescent="0.35"/>
    <row r="63" hidden="1" x14ac:dyDescent="0.35"/>
    <row r="64" hidden="1" x14ac:dyDescent="0.35"/>
    <row r="65" hidden="1" x14ac:dyDescent="0.35"/>
    <row r="66" hidden="1" x14ac:dyDescent="0.35"/>
    <row r="67" hidden="1" x14ac:dyDescent="0.35"/>
    <row r="68" hidden="1" x14ac:dyDescent="0.35"/>
    <row r="69" hidden="1" x14ac:dyDescent="0.35"/>
    <row r="70" hidden="1" x14ac:dyDescent="0.35"/>
    <row r="71" hidden="1" x14ac:dyDescent="0.35"/>
    <row r="72" hidden="1" x14ac:dyDescent="0.35"/>
    <row r="73" hidden="1" x14ac:dyDescent="0.35"/>
    <row r="74" hidden="1" x14ac:dyDescent="0.35"/>
    <row r="75" hidden="1" x14ac:dyDescent="0.35"/>
    <row r="76" hidden="1" x14ac:dyDescent="0.35"/>
    <row r="77" hidden="1" x14ac:dyDescent="0.35"/>
    <row r="78" hidden="1" x14ac:dyDescent="0.35"/>
    <row r="79" hidden="1" x14ac:dyDescent="0.35"/>
    <row r="80" hidden="1" x14ac:dyDescent="0.35"/>
    <row r="82" spans="2:46" ht="18" thickBot="1" x14ac:dyDescent="0.4">
      <c r="B82" s="32" t="s">
        <v>2429</v>
      </c>
      <c r="C82" s="32"/>
      <c r="D82" s="29"/>
      <c r="E82" s="29"/>
      <c r="F82" s="29"/>
      <c r="G82" s="29"/>
      <c r="H82" s="285" t="s">
        <v>2430</v>
      </c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</row>
    <row r="83" spans="2:46" ht="18" thickTop="1" x14ac:dyDescent="0.35">
      <c r="B83" s="1">
        <f t="shared" ref="B83:B120" si="4">B7</f>
        <v>2013</v>
      </c>
      <c r="C83" s="259">
        <f>H83+I82+J81+K80+L79+M78+N77+O76+P75+Q74+R73+S72+T71+U70+V69+W68+X67+Y66+Z65+AA64+AB63+AC62+AD61+AE60+AF59+AG58+AH57+AI56+AJ55+AK54+AL53+AM52+AN51+AO50+AP49+AQ48+AR47+AS46</f>
        <v>0</v>
      </c>
      <c r="H83" s="243">
        <f>H7*$G7/100</f>
        <v>0</v>
      </c>
      <c r="I83" s="243">
        <f t="shared" ref="I83:AT83" si="5">I7*$G7/100</f>
        <v>0</v>
      </c>
      <c r="J83" s="243">
        <f t="shared" si="5"/>
        <v>0</v>
      </c>
      <c r="K83" s="243">
        <f t="shared" si="5"/>
        <v>0</v>
      </c>
      <c r="L83" s="243">
        <f t="shared" si="5"/>
        <v>0</v>
      </c>
      <c r="M83" s="243">
        <f t="shared" si="5"/>
        <v>0</v>
      </c>
      <c r="N83" s="243">
        <f t="shared" si="5"/>
        <v>0</v>
      </c>
      <c r="O83" s="243">
        <f t="shared" si="5"/>
        <v>0</v>
      </c>
      <c r="P83" s="243">
        <f t="shared" si="5"/>
        <v>0</v>
      </c>
      <c r="Q83" s="243">
        <f t="shared" si="5"/>
        <v>0</v>
      </c>
      <c r="R83" s="243">
        <f t="shared" si="5"/>
        <v>0</v>
      </c>
      <c r="S83" s="243">
        <f t="shared" si="5"/>
        <v>0</v>
      </c>
      <c r="T83" s="243">
        <f t="shared" si="5"/>
        <v>0</v>
      </c>
      <c r="U83" s="243">
        <f t="shared" si="5"/>
        <v>0</v>
      </c>
      <c r="V83" s="243">
        <f t="shared" si="5"/>
        <v>0</v>
      </c>
      <c r="W83" s="243">
        <f t="shared" si="5"/>
        <v>0</v>
      </c>
      <c r="X83" s="243">
        <f t="shared" si="5"/>
        <v>0</v>
      </c>
      <c r="Y83" s="243">
        <f t="shared" si="5"/>
        <v>0</v>
      </c>
      <c r="Z83" s="243">
        <f t="shared" si="5"/>
        <v>0</v>
      </c>
      <c r="AA83" s="243">
        <f t="shared" si="5"/>
        <v>0</v>
      </c>
      <c r="AB83" s="243">
        <f t="shared" si="5"/>
        <v>0</v>
      </c>
      <c r="AC83" s="243">
        <f t="shared" si="5"/>
        <v>0</v>
      </c>
      <c r="AD83" s="243">
        <f t="shared" si="5"/>
        <v>0</v>
      </c>
      <c r="AE83" s="243">
        <f t="shared" si="5"/>
        <v>0</v>
      </c>
      <c r="AF83" s="243">
        <f t="shared" si="5"/>
        <v>0</v>
      </c>
      <c r="AG83" s="243">
        <f t="shared" si="5"/>
        <v>0</v>
      </c>
      <c r="AH83" s="243">
        <f t="shared" si="5"/>
        <v>0</v>
      </c>
      <c r="AI83" s="243">
        <f t="shared" si="5"/>
        <v>0</v>
      </c>
      <c r="AJ83" s="243">
        <f t="shared" si="5"/>
        <v>0</v>
      </c>
      <c r="AK83" s="243">
        <f t="shared" si="5"/>
        <v>0</v>
      </c>
      <c r="AL83" s="243">
        <f t="shared" si="5"/>
        <v>0</v>
      </c>
      <c r="AM83" s="243">
        <f t="shared" si="5"/>
        <v>0</v>
      </c>
      <c r="AN83" s="243">
        <f t="shared" si="5"/>
        <v>0</v>
      </c>
      <c r="AO83" s="243">
        <f t="shared" si="5"/>
        <v>0</v>
      </c>
      <c r="AP83" s="243">
        <f t="shared" si="5"/>
        <v>0</v>
      </c>
      <c r="AQ83" s="243">
        <f t="shared" si="5"/>
        <v>0</v>
      </c>
      <c r="AR83" s="243">
        <f t="shared" si="5"/>
        <v>0</v>
      </c>
      <c r="AS83" s="243">
        <f t="shared" si="5"/>
        <v>0</v>
      </c>
      <c r="AT83" s="243">
        <f t="shared" si="5"/>
        <v>0</v>
      </c>
    </row>
    <row r="84" spans="2:46" x14ac:dyDescent="0.35">
      <c r="B84" s="1">
        <f t="shared" si="4"/>
        <v>2014</v>
      </c>
      <c r="C84" s="259">
        <f t="shared" ref="C84:C119" si="6">H84+I83+J82+K81+L80+M79+N78+O77+P76+Q75+R74+S73+T72+U71+V70+W69+X68+Y67+Z66+AA65+AB64+AC63+AD62+AE61+AF60+AG59+AH58+AI57+AJ56+AK55+AL54+AM53+AN52+AO51+AP50+AQ49+AR48+AS47</f>
        <v>0</v>
      </c>
      <c r="H84" s="243">
        <f t="shared" ref="H84:AT84" si="7">H8*$G8/100</f>
        <v>0</v>
      </c>
      <c r="I84" s="243">
        <f t="shared" si="7"/>
        <v>0</v>
      </c>
      <c r="J84" s="243">
        <f t="shared" si="7"/>
        <v>0</v>
      </c>
      <c r="K84" s="243">
        <f t="shared" si="7"/>
        <v>0</v>
      </c>
      <c r="L84" s="243">
        <f t="shared" si="7"/>
        <v>0</v>
      </c>
      <c r="M84" s="243">
        <f t="shared" si="7"/>
        <v>0</v>
      </c>
      <c r="N84" s="243">
        <f t="shared" si="7"/>
        <v>0</v>
      </c>
      <c r="O84" s="243">
        <f t="shared" si="7"/>
        <v>0</v>
      </c>
      <c r="P84" s="243">
        <f t="shared" si="7"/>
        <v>0</v>
      </c>
      <c r="Q84" s="243">
        <f t="shared" si="7"/>
        <v>0</v>
      </c>
      <c r="R84" s="243">
        <f t="shared" si="7"/>
        <v>0</v>
      </c>
      <c r="S84" s="243">
        <f t="shared" si="7"/>
        <v>0</v>
      </c>
      <c r="T84" s="243">
        <f t="shared" si="7"/>
        <v>0</v>
      </c>
      <c r="U84" s="243">
        <f t="shared" si="7"/>
        <v>0</v>
      </c>
      <c r="V84" s="243">
        <f t="shared" si="7"/>
        <v>0</v>
      </c>
      <c r="W84" s="243">
        <f t="shared" si="7"/>
        <v>0</v>
      </c>
      <c r="X84" s="243">
        <f t="shared" si="7"/>
        <v>0</v>
      </c>
      <c r="Y84" s="243">
        <f t="shared" si="7"/>
        <v>0</v>
      </c>
      <c r="Z84" s="243">
        <f t="shared" si="7"/>
        <v>0</v>
      </c>
      <c r="AA84" s="243">
        <f t="shared" si="7"/>
        <v>0</v>
      </c>
      <c r="AB84" s="243">
        <f t="shared" si="7"/>
        <v>0</v>
      </c>
      <c r="AC84" s="243">
        <f t="shared" si="7"/>
        <v>0</v>
      </c>
      <c r="AD84" s="243">
        <f t="shared" si="7"/>
        <v>0</v>
      </c>
      <c r="AE84" s="243">
        <f t="shared" si="7"/>
        <v>0</v>
      </c>
      <c r="AF84" s="243">
        <f t="shared" si="7"/>
        <v>0</v>
      </c>
      <c r="AG84" s="243">
        <f t="shared" si="7"/>
        <v>0</v>
      </c>
      <c r="AH84" s="243">
        <f t="shared" si="7"/>
        <v>0</v>
      </c>
      <c r="AI84" s="243">
        <f t="shared" si="7"/>
        <v>0</v>
      </c>
      <c r="AJ84" s="243">
        <f t="shared" si="7"/>
        <v>0</v>
      </c>
      <c r="AK84" s="243">
        <f t="shared" si="7"/>
        <v>0</v>
      </c>
      <c r="AL84" s="243">
        <f t="shared" si="7"/>
        <v>0</v>
      </c>
      <c r="AM84" s="243">
        <f t="shared" si="7"/>
        <v>0</v>
      </c>
      <c r="AN84" s="243">
        <f t="shared" si="7"/>
        <v>0</v>
      </c>
      <c r="AO84" s="243">
        <f t="shared" si="7"/>
        <v>0</v>
      </c>
      <c r="AP84" s="243">
        <f t="shared" si="7"/>
        <v>0</v>
      </c>
      <c r="AQ84" s="243">
        <f t="shared" si="7"/>
        <v>0</v>
      </c>
      <c r="AR84" s="243">
        <f t="shared" si="7"/>
        <v>0</v>
      </c>
      <c r="AS84" s="243">
        <f t="shared" si="7"/>
        <v>0</v>
      </c>
      <c r="AT84" s="243">
        <f t="shared" si="7"/>
        <v>0</v>
      </c>
    </row>
    <row r="85" spans="2:46" x14ac:dyDescent="0.35">
      <c r="B85" s="1">
        <f t="shared" si="4"/>
        <v>2015</v>
      </c>
      <c r="C85" s="259">
        <f t="shared" si="6"/>
        <v>0</v>
      </c>
      <c r="H85" s="243">
        <f t="shared" ref="H85:AT85" si="8">H9*$G9/100</f>
        <v>0</v>
      </c>
      <c r="I85" s="243">
        <f t="shared" si="8"/>
        <v>0</v>
      </c>
      <c r="J85" s="243">
        <f t="shared" si="8"/>
        <v>0</v>
      </c>
      <c r="K85" s="243">
        <f t="shared" si="8"/>
        <v>0</v>
      </c>
      <c r="L85" s="243">
        <f t="shared" si="8"/>
        <v>0</v>
      </c>
      <c r="M85" s="243">
        <f t="shared" si="8"/>
        <v>0</v>
      </c>
      <c r="N85" s="243">
        <f t="shared" si="8"/>
        <v>0</v>
      </c>
      <c r="O85" s="243">
        <f t="shared" si="8"/>
        <v>0</v>
      </c>
      <c r="P85" s="243">
        <f t="shared" si="8"/>
        <v>0</v>
      </c>
      <c r="Q85" s="243">
        <f t="shared" si="8"/>
        <v>0</v>
      </c>
      <c r="R85" s="243">
        <f t="shared" si="8"/>
        <v>0</v>
      </c>
      <c r="S85" s="243">
        <f t="shared" si="8"/>
        <v>0</v>
      </c>
      <c r="T85" s="243">
        <f t="shared" si="8"/>
        <v>0</v>
      </c>
      <c r="U85" s="243">
        <f t="shared" si="8"/>
        <v>0</v>
      </c>
      <c r="V85" s="243">
        <f t="shared" si="8"/>
        <v>0</v>
      </c>
      <c r="W85" s="243">
        <f t="shared" si="8"/>
        <v>0</v>
      </c>
      <c r="X85" s="243">
        <f t="shared" si="8"/>
        <v>0</v>
      </c>
      <c r="Y85" s="243">
        <f t="shared" si="8"/>
        <v>0</v>
      </c>
      <c r="Z85" s="243">
        <f t="shared" si="8"/>
        <v>0</v>
      </c>
      <c r="AA85" s="243">
        <f t="shared" si="8"/>
        <v>0</v>
      </c>
      <c r="AB85" s="243">
        <f t="shared" si="8"/>
        <v>0</v>
      </c>
      <c r="AC85" s="243">
        <f t="shared" si="8"/>
        <v>0</v>
      </c>
      <c r="AD85" s="243">
        <f t="shared" si="8"/>
        <v>0</v>
      </c>
      <c r="AE85" s="243">
        <f t="shared" si="8"/>
        <v>0</v>
      </c>
      <c r="AF85" s="243">
        <f t="shared" si="8"/>
        <v>0</v>
      </c>
      <c r="AG85" s="243">
        <f t="shared" si="8"/>
        <v>0</v>
      </c>
      <c r="AH85" s="243">
        <f t="shared" si="8"/>
        <v>0</v>
      </c>
      <c r="AI85" s="243">
        <f t="shared" si="8"/>
        <v>0</v>
      </c>
      <c r="AJ85" s="243">
        <f t="shared" si="8"/>
        <v>0</v>
      </c>
      <c r="AK85" s="243">
        <f t="shared" si="8"/>
        <v>0</v>
      </c>
      <c r="AL85" s="243">
        <f t="shared" si="8"/>
        <v>0</v>
      </c>
      <c r="AM85" s="243">
        <f t="shared" si="8"/>
        <v>0</v>
      </c>
      <c r="AN85" s="243">
        <f t="shared" si="8"/>
        <v>0</v>
      </c>
      <c r="AO85" s="243">
        <f t="shared" si="8"/>
        <v>0</v>
      </c>
      <c r="AP85" s="243">
        <f t="shared" si="8"/>
        <v>0</v>
      </c>
      <c r="AQ85" s="243">
        <f t="shared" si="8"/>
        <v>0</v>
      </c>
      <c r="AR85" s="243">
        <f t="shared" si="8"/>
        <v>0</v>
      </c>
      <c r="AS85" s="243">
        <f t="shared" si="8"/>
        <v>0</v>
      </c>
      <c r="AT85" s="243">
        <f t="shared" si="8"/>
        <v>0</v>
      </c>
    </row>
    <row r="86" spans="2:46" x14ac:dyDescent="0.35">
      <c r="B86" s="1">
        <f t="shared" si="4"/>
        <v>2016</v>
      </c>
      <c r="C86" s="259">
        <f t="shared" si="6"/>
        <v>0</v>
      </c>
      <c r="H86" s="243">
        <f t="shared" ref="H86:AT86" si="9">H10*$G10/100</f>
        <v>0</v>
      </c>
      <c r="I86" s="243">
        <f t="shared" si="9"/>
        <v>0</v>
      </c>
      <c r="J86" s="243">
        <f t="shared" si="9"/>
        <v>0</v>
      </c>
      <c r="K86" s="243">
        <f t="shared" si="9"/>
        <v>0</v>
      </c>
      <c r="L86" s="243">
        <f t="shared" si="9"/>
        <v>0</v>
      </c>
      <c r="M86" s="243">
        <f t="shared" si="9"/>
        <v>0</v>
      </c>
      <c r="N86" s="243">
        <f t="shared" si="9"/>
        <v>0</v>
      </c>
      <c r="O86" s="243">
        <f t="shared" si="9"/>
        <v>0</v>
      </c>
      <c r="P86" s="243">
        <f t="shared" si="9"/>
        <v>0</v>
      </c>
      <c r="Q86" s="243">
        <f t="shared" si="9"/>
        <v>0</v>
      </c>
      <c r="R86" s="243">
        <f t="shared" si="9"/>
        <v>0</v>
      </c>
      <c r="S86" s="243">
        <f t="shared" si="9"/>
        <v>0</v>
      </c>
      <c r="T86" s="243">
        <f t="shared" si="9"/>
        <v>0</v>
      </c>
      <c r="U86" s="243">
        <f t="shared" si="9"/>
        <v>0</v>
      </c>
      <c r="V86" s="243">
        <f t="shared" si="9"/>
        <v>0</v>
      </c>
      <c r="W86" s="243">
        <f t="shared" si="9"/>
        <v>0</v>
      </c>
      <c r="X86" s="243">
        <f t="shared" si="9"/>
        <v>0</v>
      </c>
      <c r="Y86" s="243">
        <f t="shared" si="9"/>
        <v>0</v>
      </c>
      <c r="Z86" s="243">
        <f t="shared" si="9"/>
        <v>0</v>
      </c>
      <c r="AA86" s="243">
        <f t="shared" si="9"/>
        <v>0</v>
      </c>
      <c r="AB86" s="243">
        <f t="shared" si="9"/>
        <v>0</v>
      </c>
      <c r="AC86" s="243">
        <f t="shared" si="9"/>
        <v>0</v>
      </c>
      <c r="AD86" s="243">
        <f t="shared" si="9"/>
        <v>0</v>
      </c>
      <c r="AE86" s="243">
        <f t="shared" si="9"/>
        <v>0</v>
      </c>
      <c r="AF86" s="243">
        <f t="shared" si="9"/>
        <v>0</v>
      </c>
      <c r="AG86" s="243">
        <f t="shared" si="9"/>
        <v>0</v>
      </c>
      <c r="AH86" s="243">
        <f t="shared" si="9"/>
        <v>0</v>
      </c>
      <c r="AI86" s="243">
        <f t="shared" si="9"/>
        <v>0</v>
      </c>
      <c r="AJ86" s="243">
        <f t="shared" si="9"/>
        <v>0</v>
      </c>
      <c r="AK86" s="243">
        <f t="shared" si="9"/>
        <v>0</v>
      </c>
      <c r="AL86" s="243">
        <f t="shared" si="9"/>
        <v>0</v>
      </c>
      <c r="AM86" s="243">
        <f t="shared" si="9"/>
        <v>0</v>
      </c>
      <c r="AN86" s="243">
        <f t="shared" si="9"/>
        <v>0</v>
      </c>
      <c r="AO86" s="243">
        <f t="shared" si="9"/>
        <v>0</v>
      </c>
      <c r="AP86" s="243">
        <f t="shared" si="9"/>
        <v>0</v>
      </c>
      <c r="AQ86" s="243">
        <f t="shared" si="9"/>
        <v>0</v>
      </c>
      <c r="AR86" s="243">
        <f t="shared" si="9"/>
        <v>0</v>
      </c>
      <c r="AS86" s="243">
        <f t="shared" si="9"/>
        <v>0</v>
      </c>
      <c r="AT86" s="243">
        <f t="shared" si="9"/>
        <v>0</v>
      </c>
    </row>
    <row r="87" spans="2:46" x14ac:dyDescent="0.35">
      <c r="B87" s="1">
        <f t="shared" si="4"/>
        <v>2017</v>
      </c>
      <c r="C87" s="259">
        <f t="shared" si="6"/>
        <v>17.818616434720624</v>
      </c>
      <c r="H87" s="243">
        <f t="shared" ref="H87:AT87" si="10">H11*$G11/100</f>
        <v>17.818616434720624</v>
      </c>
      <c r="I87" s="243">
        <f t="shared" si="10"/>
        <v>16.880794517103752</v>
      </c>
      <c r="J87" s="243">
        <f t="shared" si="10"/>
        <v>15.942972599486875</v>
      </c>
      <c r="K87" s="243">
        <f t="shared" si="10"/>
        <v>15.005150681869997</v>
      </c>
      <c r="L87" s="243">
        <f t="shared" si="10"/>
        <v>14.067328764253125</v>
      </c>
      <c r="M87" s="243">
        <f t="shared" si="10"/>
        <v>13.12950684663625</v>
      </c>
      <c r="N87" s="243">
        <f t="shared" si="10"/>
        <v>12.191684929019376</v>
      </c>
      <c r="O87" s="243">
        <f t="shared" si="10"/>
        <v>11.253863011402498</v>
      </c>
      <c r="P87" s="243">
        <f t="shared" si="10"/>
        <v>10.316041093785625</v>
      </c>
      <c r="Q87" s="243">
        <f t="shared" si="10"/>
        <v>9.3782191761687503</v>
      </c>
      <c r="R87" s="243">
        <f t="shared" si="10"/>
        <v>8.4403972585518758</v>
      </c>
      <c r="S87" s="243">
        <f t="shared" si="10"/>
        <v>7.5025753409349987</v>
      </c>
      <c r="T87" s="243">
        <f t="shared" si="10"/>
        <v>6.5647534233181251</v>
      </c>
      <c r="U87" s="243">
        <f t="shared" si="10"/>
        <v>5.6269315057012514</v>
      </c>
      <c r="V87" s="243">
        <f t="shared" si="10"/>
        <v>4.6891095880843778</v>
      </c>
      <c r="W87" s="243">
        <f t="shared" si="10"/>
        <v>3.7512876704675033</v>
      </c>
      <c r="X87" s="243">
        <f t="shared" si="10"/>
        <v>2.8134657528506297</v>
      </c>
      <c r="Y87" s="243">
        <f t="shared" si="10"/>
        <v>1.8756438352337557</v>
      </c>
      <c r="Z87" s="243">
        <f t="shared" si="10"/>
        <v>0.93782191761688183</v>
      </c>
      <c r="AA87" s="243">
        <f t="shared" si="10"/>
        <v>0</v>
      </c>
      <c r="AB87" s="243">
        <f t="shared" si="10"/>
        <v>0</v>
      </c>
      <c r="AC87" s="243">
        <f t="shared" si="10"/>
        <v>0</v>
      </c>
      <c r="AD87" s="243">
        <f t="shared" si="10"/>
        <v>0</v>
      </c>
      <c r="AE87" s="243">
        <f t="shared" si="10"/>
        <v>0</v>
      </c>
      <c r="AF87" s="243">
        <f t="shared" si="10"/>
        <v>0</v>
      </c>
      <c r="AG87" s="243">
        <f t="shared" si="10"/>
        <v>0</v>
      </c>
      <c r="AH87" s="243">
        <f t="shared" si="10"/>
        <v>0</v>
      </c>
      <c r="AI87" s="243">
        <f t="shared" si="10"/>
        <v>0</v>
      </c>
      <c r="AJ87" s="243">
        <f t="shared" si="10"/>
        <v>0</v>
      </c>
      <c r="AK87" s="243">
        <f t="shared" si="10"/>
        <v>0</v>
      </c>
      <c r="AL87" s="243">
        <f t="shared" si="10"/>
        <v>0</v>
      </c>
      <c r="AM87" s="243">
        <f t="shared" si="10"/>
        <v>0</v>
      </c>
      <c r="AN87" s="243">
        <f t="shared" si="10"/>
        <v>0</v>
      </c>
      <c r="AO87" s="243">
        <f t="shared" si="10"/>
        <v>0</v>
      </c>
      <c r="AP87" s="243">
        <f t="shared" si="10"/>
        <v>0</v>
      </c>
      <c r="AQ87" s="243">
        <f t="shared" si="10"/>
        <v>0</v>
      </c>
      <c r="AR87" s="243">
        <f t="shared" si="10"/>
        <v>0</v>
      </c>
      <c r="AS87" s="243">
        <f t="shared" si="10"/>
        <v>0</v>
      </c>
      <c r="AT87" s="243">
        <f t="shared" si="10"/>
        <v>0</v>
      </c>
    </row>
    <row r="88" spans="2:46" x14ac:dyDescent="0.35">
      <c r="B88" s="1">
        <f t="shared" si="4"/>
        <v>2018</v>
      </c>
      <c r="C88" s="259">
        <f t="shared" si="6"/>
        <v>51.264100225459082</v>
      </c>
      <c r="H88" s="243">
        <f t="shared" ref="H88:AT88" si="11">H12*$G12/100</f>
        <v>34.38330570835533</v>
      </c>
      <c r="I88" s="243">
        <f t="shared" si="11"/>
        <v>32.573658039494532</v>
      </c>
      <c r="J88" s="243">
        <f t="shared" si="11"/>
        <v>30.764010370633724</v>
      </c>
      <c r="K88" s="243">
        <f t="shared" si="11"/>
        <v>28.954362701772911</v>
      </c>
      <c r="L88" s="243">
        <f t="shared" si="11"/>
        <v>27.14471503291211</v>
      </c>
      <c r="M88" s="243">
        <f t="shared" si="11"/>
        <v>25.335067364051302</v>
      </c>
      <c r="N88" s="243">
        <f t="shared" si="11"/>
        <v>23.525419695190493</v>
      </c>
      <c r="O88" s="243">
        <f t="shared" si="11"/>
        <v>21.715772026329681</v>
      </c>
      <c r="P88" s="243">
        <f t="shared" si="11"/>
        <v>19.90612435746888</v>
      </c>
      <c r="Q88" s="243">
        <f t="shared" si="11"/>
        <v>18.096476688608075</v>
      </c>
      <c r="R88" s="243">
        <f t="shared" si="11"/>
        <v>16.286829019747266</v>
      </c>
      <c r="S88" s="243">
        <f t="shared" si="11"/>
        <v>14.477181350886456</v>
      </c>
      <c r="T88" s="243">
        <f t="shared" si="11"/>
        <v>12.667533682025651</v>
      </c>
      <c r="U88" s="243">
        <f t="shared" si="11"/>
        <v>10.857886013164846</v>
      </c>
      <c r="V88" s="243">
        <f t="shared" si="11"/>
        <v>9.0482383443040408</v>
      </c>
      <c r="W88" s="243">
        <f t="shared" si="11"/>
        <v>7.2385906754432359</v>
      </c>
      <c r="X88" s="243">
        <f t="shared" si="11"/>
        <v>5.4289430065824309</v>
      </c>
      <c r="Y88" s="243">
        <f t="shared" si="11"/>
        <v>3.6192953377216259</v>
      </c>
      <c r="Z88" s="243">
        <f t="shared" si="11"/>
        <v>1.8096476688608203</v>
      </c>
      <c r="AA88" s="243">
        <f t="shared" si="11"/>
        <v>0</v>
      </c>
      <c r="AB88" s="243">
        <f t="shared" si="11"/>
        <v>0</v>
      </c>
      <c r="AC88" s="243">
        <f t="shared" si="11"/>
        <v>0</v>
      </c>
      <c r="AD88" s="243">
        <f t="shared" si="11"/>
        <v>0</v>
      </c>
      <c r="AE88" s="243">
        <f t="shared" si="11"/>
        <v>0</v>
      </c>
      <c r="AF88" s="243">
        <f t="shared" si="11"/>
        <v>0</v>
      </c>
      <c r="AG88" s="243">
        <f t="shared" si="11"/>
        <v>0</v>
      </c>
      <c r="AH88" s="243">
        <f t="shared" si="11"/>
        <v>0</v>
      </c>
      <c r="AI88" s="243">
        <f t="shared" si="11"/>
        <v>0</v>
      </c>
      <c r="AJ88" s="243">
        <f t="shared" si="11"/>
        <v>0</v>
      </c>
      <c r="AK88" s="243">
        <f t="shared" si="11"/>
        <v>0</v>
      </c>
      <c r="AL88" s="243">
        <f t="shared" si="11"/>
        <v>0</v>
      </c>
      <c r="AM88" s="243">
        <f t="shared" si="11"/>
        <v>0</v>
      </c>
      <c r="AN88" s="243">
        <f t="shared" si="11"/>
        <v>0</v>
      </c>
      <c r="AO88" s="243">
        <f t="shared" si="11"/>
        <v>0</v>
      </c>
      <c r="AP88" s="243">
        <f t="shared" si="11"/>
        <v>0</v>
      </c>
      <c r="AQ88" s="243">
        <f t="shared" si="11"/>
        <v>0</v>
      </c>
      <c r="AR88" s="243">
        <f t="shared" si="11"/>
        <v>0</v>
      </c>
      <c r="AS88" s="243">
        <f t="shared" si="11"/>
        <v>0</v>
      </c>
      <c r="AT88" s="243">
        <f t="shared" si="11"/>
        <v>0</v>
      </c>
    </row>
    <row r="89" spans="2:46" x14ac:dyDescent="0.35">
      <c r="B89" s="1">
        <f t="shared" si="4"/>
        <v>2019</v>
      </c>
      <c r="C89" s="259">
        <f t="shared" si="6"/>
        <v>96.01443374937746</v>
      </c>
      <c r="H89" s="243">
        <f t="shared" ref="H89:AT89" si="12">H13*$G13/100</f>
        <v>47.497803110396056</v>
      </c>
      <c r="I89" s="243">
        <f t="shared" si="12"/>
        <v>44.997918736164685</v>
      </c>
      <c r="J89" s="243">
        <f t="shared" si="12"/>
        <v>42.498034361933307</v>
      </c>
      <c r="K89" s="243">
        <f t="shared" si="12"/>
        <v>39.998149987701929</v>
      </c>
      <c r="L89" s="243">
        <f t="shared" si="12"/>
        <v>37.498265613470565</v>
      </c>
      <c r="M89" s="243">
        <f t="shared" si="12"/>
        <v>34.998381239239194</v>
      </c>
      <c r="N89" s="243">
        <f t="shared" si="12"/>
        <v>32.49849686500783</v>
      </c>
      <c r="O89" s="243">
        <f t="shared" si="12"/>
        <v>29.998612490776448</v>
      </c>
      <c r="P89" s="243">
        <f t="shared" si="12"/>
        <v>27.498728116545085</v>
      </c>
      <c r="Q89" s="243">
        <f t="shared" si="12"/>
        <v>24.99884374231371</v>
      </c>
      <c r="R89" s="243">
        <f t="shared" si="12"/>
        <v>22.498959368082343</v>
      </c>
      <c r="S89" s="243">
        <f t="shared" si="12"/>
        <v>19.999074993850964</v>
      </c>
      <c r="T89" s="243">
        <f t="shared" si="12"/>
        <v>17.499190619619597</v>
      </c>
      <c r="U89" s="243">
        <f t="shared" si="12"/>
        <v>14.99930624538823</v>
      </c>
      <c r="V89" s="243">
        <f t="shared" si="12"/>
        <v>12.499421871156862</v>
      </c>
      <c r="W89" s="243">
        <f t="shared" si="12"/>
        <v>9.9995374969254947</v>
      </c>
      <c r="X89" s="243">
        <f t="shared" si="12"/>
        <v>7.4996531226941263</v>
      </c>
      <c r="Y89" s="243">
        <f t="shared" si="12"/>
        <v>4.999768748462758</v>
      </c>
      <c r="Z89" s="243">
        <f t="shared" si="12"/>
        <v>2.4998843742313896</v>
      </c>
      <c r="AA89" s="243">
        <f t="shared" si="12"/>
        <v>0</v>
      </c>
      <c r="AB89" s="243">
        <f t="shared" si="12"/>
        <v>0</v>
      </c>
      <c r="AC89" s="243">
        <f t="shared" si="12"/>
        <v>0</v>
      </c>
      <c r="AD89" s="243">
        <f t="shared" si="12"/>
        <v>0</v>
      </c>
      <c r="AE89" s="243">
        <f t="shared" si="12"/>
        <v>0</v>
      </c>
      <c r="AF89" s="243">
        <f t="shared" si="12"/>
        <v>0</v>
      </c>
      <c r="AG89" s="243">
        <f t="shared" si="12"/>
        <v>0</v>
      </c>
      <c r="AH89" s="243">
        <f t="shared" si="12"/>
        <v>0</v>
      </c>
      <c r="AI89" s="243">
        <f t="shared" si="12"/>
        <v>0</v>
      </c>
      <c r="AJ89" s="243">
        <f t="shared" si="12"/>
        <v>0</v>
      </c>
      <c r="AK89" s="243">
        <f t="shared" si="12"/>
        <v>0</v>
      </c>
      <c r="AL89" s="243">
        <f t="shared" si="12"/>
        <v>0</v>
      </c>
      <c r="AM89" s="243">
        <f t="shared" si="12"/>
        <v>0</v>
      </c>
      <c r="AN89" s="243">
        <f t="shared" si="12"/>
        <v>0</v>
      </c>
      <c r="AO89" s="243">
        <f t="shared" si="12"/>
        <v>0</v>
      </c>
      <c r="AP89" s="243">
        <f t="shared" si="12"/>
        <v>0</v>
      </c>
      <c r="AQ89" s="243">
        <f t="shared" si="12"/>
        <v>0</v>
      </c>
      <c r="AR89" s="243">
        <f t="shared" si="12"/>
        <v>0</v>
      </c>
      <c r="AS89" s="243">
        <f t="shared" si="12"/>
        <v>0</v>
      </c>
      <c r="AT89" s="243">
        <f t="shared" si="12"/>
        <v>0</v>
      </c>
    </row>
    <row r="90" spans="2:46" x14ac:dyDescent="0.35">
      <c r="B90" s="1">
        <f t="shared" si="4"/>
        <v>2020</v>
      </c>
      <c r="C90" s="259">
        <f t="shared" si="6"/>
        <v>151.43171812498903</v>
      </c>
      <c r="H90" s="243">
        <f t="shared" ref="H90:AT90" si="13">H14*$G14/100</f>
        <v>60.664638336320628</v>
      </c>
      <c r="I90" s="243">
        <f t="shared" si="13"/>
        <v>57.471762634409025</v>
      </c>
      <c r="J90" s="243">
        <f t="shared" si="13"/>
        <v>54.2788869324974</v>
      </c>
      <c r="K90" s="243">
        <f t="shared" si="13"/>
        <v>51.08601123058579</v>
      </c>
      <c r="L90" s="243">
        <f t="shared" si="13"/>
        <v>47.893135528674186</v>
      </c>
      <c r="M90" s="243">
        <f t="shared" si="13"/>
        <v>44.700259826762569</v>
      </c>
      <c r="N90" s="243">
        <f t="shared" si="13"/>
        <v>41.507384124850958</v>
      </c>
      <c r="O90" s="243">
        <f t="shared" si="13"/>
        <v>38.31450842293934</v>
      </c>
      <c r="P90" s="243">
        <f t="shared" si="13"/>
        <v>35.12163272102773</v>
      </c>
      <c r="Q90" s="243">
        <f t="shared" si="13"/>
        <v>31.928757019116123</v>
      </c>
      <c r="R90" s="243">
        <f t="shared" si="13"/>
        <v>28.735881317204512</v>
      </c>
      <c r="S90" s="243">
        <f t="shared" si="13"/>
        <v>25.543005615292895</v>
      </c>
      <c r="T90" s="243">
        <f t="shared" si="13"/>
        <v>22.350129913381284</v>
      </c>
      <c r="U90" s="243">
        <f t="shared" si="13"/>
        <v>19.157254211469677</v>
      </c>
      <c r="V90" s="243">
        <f t="shared" si="13"/>
        <v>15.964378509558069</v>
      </c>
      <c r="W90" s="243">
        <f t="shared" si="13"/>
        <v>12.771502807646462</v>
      </c>
      <c r="X90" s="243">
        <f t="shared" si="13"/>
        <v>9.5786271057348511</v>
      </c>
      <c r="Y90" s="243">
        <f t="shared" si="13"/>
        <v>6.3857514038232432</v>
      </c>
      <c r="Z90" s="243">
        <f t="shared" si="13"/>
        <v>3.1928757019116354</v>
      </c>
      <c r="AA90" s="243">
        <f t="shared" si="13"/>
        <v>0</v>
      </c>
      <c r="AB90" s="243">
        <f t="shared" si="13"/>
        <v>0</v>
      </c>
      <c r="AC90" s="243">
        <f t="shared" si="13"/>
        <v>0</v>
      </c>
      <c r="AD90" s="243">
        <f t="shared" si="13"/>
        <v>0</v>
      </c>
      <c r="AE90" s="243">
        <f t="shared" si="13"/>
        <v>0</v>
      </c>
      <c r="AF90" s="243">
        <f t="shared" si="13"/>
        <v>0</v>
      </c>
      <c r="AG90" s="243">
        <f t="shared" si="13"/>
        <v>0</v>
      </c>
      <c r="AH90" s="243">
        <f t="shared" si="13"/>
        <v>0</v>
      </c>
      <c r="AI90" s="243">
        <f t="shared" si="13"/>
        <v>0</v>
      </c>
      <c r="AJ90" s="243">
        <f t="shared" si="13"/>
        <v>0</v>
      </c>
      <c r="AK90" s="243">
        <f t="shared" si="13"/>
        <v>0</v>
      </c>
      <c r="AL90" s="243">
        <f t="shared" si="13"/>
        <v>0</v>
      </c>
      <c r="AM90" s="243">
        <f t="shared" si="13"/>
        <v>0</v>
      </c>
      <c r="AN90" s="243">
        <f t="shared" si="13"/>
        <v>0</v>
      </c>
      <c r="AO90" s="243">
        <f t="shared" si="13"/>
        <v>0</v>
      </c>
      <c r="AP90" s="243">
        <f t="shared" si="13"/>
        <v>0</v>
      </c>
      <c r="AQ90" s="243">
        <f t="shared" si="13"/>
        <v>0</v>
      </c>
      <c r="AR90" s="243">
        <f t="shared" si="13"/>
        <v>0</v>
      </c>
      <c r="AS90" s="243">
        <f t="shared" si="13"/>
        <v>0</v>
      </c>
      <c r="AT90" s="243">
        <f t="shared" si="13"/>
        <v>0</v>
      </c>
    </row>
    <row r="91" spans="2:46" x14ac:dyDescent="0.35">
      <c r="B91" s="1">
        <f t="shared" si="4"/>
        <v>2021</v>
      </c>
      <c r="C91" s="259">
        <f t="shared" si="6"/>
        <v>229.124173438414</v>
      </c>
      <c r="H91" s="243">
        <f t="shared" ref="H91:AT91" si="14">H15*$G15/100</f>
        <v>86.132684976045653</v>
      </c>
      <c r="I91" s="243">
        <f t="shared" si="14"/>
        <v>81.599385766780102</v>
      </c>
      <c r="J91" s="243">
        <f t="shared" si="14"/>
        <v>77.066086557514524</v>
      </c>
      <c r="K91" s="243">
        <f t="shared" si="14"/>
        <v>72.532787348248974</v>
      </c>
      <c r="L91" s="243">
        <f t="shared" si="14"/>
        <v>67.999488138983409</v>
      </c>
      <c r="M91" s="243">
        <f t="shared" si="14"/>
        <v>63.466188929717852</v>
      </c>
      <c r="N91" s="243">
        <f t="shared" si="14"/>
        <v>58.932889720452295</v>
      </c>
      <c r="O91" s="243">
        <f t="shared" si="14"/>
        <v>54.399590511186716</v>
      </c>
      <c r="P91" s="243">
        <f t="shared" si="14"/>
        <v>49.866291301921166</v>
      </c>
      <c r="Q91" s="243">
        <f t="shared" si="14"/>
        <v>45.332992092655616</v>
      </c>
      <c r="R91" s="243">
        <f t="shared" si="14"/>
        <v>40.799692883390051</v>
      </c>
      <c r="S91" s="243">
        <f t="shared" si="14"/>
        <v>36.266393674124487</v>
      </c>
      <c r="T91" s="243">
        <f t="shared" si="14"/>
        <v>31.733094464858926</v>
      </c>
      <c r="U91" s="243">
        <f t="shared" si="14"/>
        <v>27.199795255593372</v>
      </c>
      <c r="V91" s="243">
        <f t="shared" si="14"/>
        <v>22.666496046327815</v>
      </c>
      <c r="W91" s="243">
        <f t="shared" si="14"/>
        <v>18.133196837062261</v>
      </c>
      <c r="X91" s="243">
        <f t="shared" si="14"/>
        <v>13.599897627796706</v>
      </c>
      <c r="Y91" s="243">
        <f t="shared" si="14"/>
        <v>9.0665984185311501</v>
      </c>
      <c r="Z91" s="243">
        <f t="shared" si="14"/>
        <v>4.5332992092655937</v>
      </c>
      <c r="AA91" s="243">
        <f t="shared" si="14"/>
        <v>0</v>
      </c>
      <c r="AB91" s="243">
        <f t="shared" si="14"/>
        <v>0</v>
      </c>
      <c r="AC91" s="243">
        <f t="shared" si="14"/>
        <v>0</v>
      </c>
      <c r="AD91" s="243">
        <f t="shared" si="14"/>
        <v>0</v>
      </c>
      <c r="AE91" s="243">
        <f t="shared" si="14"/>
        <v>0</v>
      </c>
      <c r="AF91" s="243">
        <f t="shared" si="14"/>
        <v>0</v>
      </c>
      <c r="AG91" s="243">
        <f t="shared" si="14"/>
        <v>0</v>
      </c>
      <c r="AH91" s="243">
        <f t="shared" si="14"/>
        <v>0</v>
      </c>
      <c r="AI91" s="243">
        <f t="shared" si="14"/>
        <v>0</v>
      </c>
      <c r="AJ91" s="243">
        <f t="shared" si="14"/>
        <v>0</v>
      </c>
      <c r="AK91" s="243">
        <f t="shared" si="14"/>
        <v>0</v>
      </c>
      <c r="AL91" s="243">
        <f t="shared" si="14"/>
        <v>0</v>
      </c>
      <c r="AM91" s="243">
        <f t="shared" si="14"/>
        <v>0</v>
      </c>
      <c r="AN91" s="243">
        <f t="shared" si="14"/>
        <v>0</v>
      </c>
      <c r="AO91" s="243">
        <f t="shared" si="14"/>
        <v>0</v>
      </c>
      <c r="AP91" s="243">
        <f t="shared" si="14"/>
        <v>0</v>
      </c>
      <c r="AQ91" s="243">
        <f t="shared" si="14"/>
        <v>0</v>
      </c>
      <c r="AR91" s="243">
        <f t="shared" si="14"/>
        <v>0</v>
      </c>
      <c r="AS91" s="243">
        <f t="shared" si="14"/>
        <v>0</v>
      </c>
      <c r="AT91" s="243">
        <f t="shared" si="14"/>
        <v>0</v>
      </c>
    </row>
    <row r="92" spans="2:46" x14ac:dyDescent="0.35">
      <c r="B92" s="1">
        <f t="shared" si="4"/>
        <v>2022</v>
      </c>
      <c r="C92" s="259">
        <f t="shared" si="6"/>
        <v>317.57842196602797</v>
      </c>
      <c r="H92" s="243">
        <f t="shared" ref="H92:AT92" si="15">H16*$G16/100</f>
        <v>101.42777739950014</v>
      </c>
      <c r="I92" s="243">
        <f t="shared" si="15"/>
        <v>96.089473325842221</v>
      </c>
      <c r="J92" s="243">
        <f t="shared" si="15"/>
        <v>90.75116925218434</v>
      </c>
      <c r="K92" s="243">
        <f t="shared" si="15"/>
        <v>85.412865178526431</v>
      </c>
      <c r="L92" s="243">
        <f t="shared" si="15"/>
        <v>80.074561104868522</v>
      </c>
      <c r="M92" s="243">
        <f t="shared" si="15"/>
        <v>74.736257031210641</v>
      </c>
      <c r="N92" s="243">
        <f t="shared" si="15"/>
        <v>69.397952957552718</v>
      </c>
      <c r="O92" s="243">
        <f t="shared" si="15"/>
        <v>64.059648883894809</v>
      </c>
      <c r="P92" s="243">
        <f t="shared" si="15"/>
        <v>58.721344810236914</v>
      </c>
      <c r="Q92" s="243">
        <f t="shared" si="15"/>
        <v>53.383040736579026</v>
      </c>
      <c r="R92" s="243">
        <f t="shared" si="15"/>
        <v>48.04473666292111</v>
      </c>
      <c r="S92" s="243">
        <f t="shared" si="15"/>
        <v>42.706432589263216</v>
      </c>
      <c r="T92" s="243">
        <f t="shared" si="15"/>
        <v>37.368128515605321</v>
      </c>
      <c r="U92" s="243">
        <f t="shared" si="15"/>
        <v>32.029824441947419</v>
      </c>
      <c r="V92" s="243">
        <f t="shared" si="15"/>
        <v>26.69152036828952</v>
      </c>
      <c r="W92" s="243">
        <f t="shared" si="15"/>
        <v>21.353216294631626</v>
      </c>
      <c r="X92" s="243">
        <f t="shared" si="15"/>
        <v>16.014912220973731</v>
      </c>
      <c r="Y92" s="243">
        <f t="shared" si="15"/>
        <v>10.676608147315838</v>
      </c>
      <c r="Z92" s="243">
        <f t="shared" si="15"/>
        <v>5.338304073657941</v>
      </c>
      <c r="AA92" s="243">
        <f t="shared" si="15"/>
        <v>0</v>
      </c>
      <c r="AB92" s="243">
        <f t="shared" si="15"/>
        <v>0</v>
      </c>
      <c r="AC92" s="243">
        <f t="shared" si="15"/>
        <v>0</v>
      </c>
      <c r="AD92" s="243">
        <f t="shared" si="15"/>
        <v>0</v>
      </c>
      <c r="AE92" s="243">
        <f t="shared" si="15"/>
        <v>0</v>
      </c>
      <c r="AF92" s="243">
        <f t="shared" si="15"/>
        <v>0</v>
      </c>
      <c r="AG92" s="243">
        <f t="shared" si="15"/>
        <v>0</v>
      </c>
      <c r="AH92" s="243">
        <f t="shared" si="15"/>
        <v>0</v>
      </c>
      <c r="AI92" s="243">
        <f t="shared" si="15"/>
        <v>0</v>
      </c>
      <c r="AJ92" s="243">
        <f t="shared" si="15"/>
        <v>0</v>
      </c>
      <c r="AK92" s="243">
        <f t="shared" si="15"/>
        <v>0</v>
      </c>
      <c r="AL92" s="243">
        <f t="shared" si="15"/>
        <v>0</v>
      </c>
      <c r="AM92" s="243">
        <f t="shared" si="15"/>
        <v>0</v>
      </c>
      <c r="AN92" s="243">
        <f t="shared" si="15"/>
        <v>0</v>
      </c>
      <c r="AO92" s="243">
        <f t="shared" si="15"/>
        <v>0</v>
      </c>
      <c r="AP92" s="243">
        <f t="shared" si="15"/>
        <v>0</v>
      </c>
      <c r="AQ92" s="243">
        <f t="shared" si="15"/>
        <v>0</v>
      </c>
      <c r="AR92" s="243">
        <f t="shared" si="15"/>
        <v>0</v>
      </c>
      <c r="AS92" s="243">
        <f t="shared" si="15"/>
        <v>0</v>
      </c>
      <c r="AT92" s="243">
        <f t="shared" si="15"/>
        <v>0</v>
      </c>
    </row>
    <row r="93" spans="2:46" x14ac:dyDescent="0.35">
      <c r="B93" s="1">
        <f t="shared" si="4"/>
        <v>2023</v>
      </c>
      <c r="C93" s="259">
        <f t="shared" si="6"/>
        <v>413.16694086762993</v>
      </c>
      <c r="H93" s="243">
        <f t="shared" ref="H93:AT93" si="16">H17*$G17/100</f>
        <v>113.90035184714613</v>
      </c>
      <c r="I93" s="243">
        <f t="shared" si="16"/>
        <v>107.90559648677001</v>
      </c>
      <c r="J93" s="243">
        <f t="shared" si="16"/>
        <v>101.9108411263939</v>
      </c>
      <c r="K93" s="243">
        <f t="shared" si="16"/>
        <v>95.916085766017787</v>
      </c>
      <c r="L93" s="243">
        <f t="shared" si="16"/>
        <v>89.921330405641669</v>
      </c>
      <c r="M93" s="243">
        <f t="shared" si="16"/>
        <v>83.926575045265565</v>
      </c>
      <c r="N93" s="243">
        <f t="shared" si="16"/>
        <v>77.931819684889447</v>
      </c>
      <c r="O93" s="243">
        <f t="shared" si="16"/>
        <v>71.937064324513329</v>
      </c>
      <c r="P93" s="243">
        <f t="shared" si="16"/>
        <v>65.942308964137226</v>
      </c>
      <c r="Q93" s="243">
        <f t="shared" si="16"/>
        <v>59.947553603761122</v>
      </c>
      <c r="R93" s="243">
        <f t="shared" si="16"/>
        <v>53.952798243385004</v>
      </c>
      <c r="S93" s="243">
        <f t="shared" si="16"/>
        <v>47.958042883008893</v>
      </c>
      <c r="T93" s="243">
        <f t="shared" si="16"/>
        <v>41.963287522632783</v>
      </c>
      <c r="U93" s="243">
        <f t="shared" si="16"/>
        <v>35.968532162256679</v>
      </c>
      <c r="V93" s="243">
        <f t="shared" si="16"/>
        <v>29.973776801880572</v>
      </c>
      <c r="W93" s="243">
        <f t="shared" si="16"/>
        <v>23.979021441504464</v>
      </c>
      <c r="X93" s="243">
        <f t="shared" si="16"/>
        <v>17.984266081128364</v>
      </c>
      <c r="Y93" s="243">
        <f t="shared" si="16"/>
        <v>11.989510720752259</v>
      </c>
      <c r="Z93" s="243">
        <f t="shared" si="16"/>
        <v>5.9947553603761561</v>
      </c>
      <c r="AA93" s="243">
        <f t="shared" si="16"/>
        <v>0</v>
      </c>
      <c r="AB93" s="243">
        <f t="shared" si="16"/>
        <v>0</v>
      </c>
      <c r="AC93" s="243">
        <f t="shared" si="16"/>
        <v>0</v>
      </c>
      <c r="AD93" s="243">
        <f t="shared" si="16"/>
        <v>0</v>
      </c>
      <c r="AE93" s="243">
        <f t="shared" si="16"/>
        <v>0</v>
      </c>
      <c r="AF93" s="243">
        <f t="shared" si="16"/>
        <v>0</v>
      </c>
      <c r="AG93" s="243">
        <f t="shared" si="16"/>
        <v>0</v>
      </c>
      <c r="AH93" s="243">
        <f t="shared" si="16"/>
        <v>0</v>
      </c>
      <c r="AI93" s="243">
        <f t="shared" si="16"/>
        <v>0</v>
      </c>
      <c r="AJ93" s="243">
        <f t="shared" si="16"/>
        <v>0</v>
      </c>
      <c r="AK93" s="243">
        <f t="shared" si="16"/>
        <v>0</v>
      </c>
      <c r="AL93" s="243">
        <f t="shared" si="16"/>
        <v>0</v>
      </c>
      <c r="AM93" s="243">
        <f t="shared" si="16"/>
        <v>0</v>
      </c>
      <c r="AN93" s="243">
        <f t="shared" si="16"/>
        <v>0</v>
      </c>
      <c r="AO93" s="243">
        <f t="shared" si="16"/>
        <v>0</v>
      </c>
      <c r="AP93" s="243">
        <f t="shared" si="16"/>
        <v>0</v>
      </c>
      <c r="AQ93" s="243">
        <f t="shared" si="16"/>
        <v>0</v>
      </c>
      <c r="AR93" s="243">
        <f t="shared" si="16"/>
        <v>0</v>
      </c>
      <c r="AS93" s="243">
        <f t="shared" si="16"/>
        <v>0</v>
      </c>
      <c r="AT93" s="243">
        <f t="shared" si="16"/>
        <v>0</v>
      </c>
    </row>
    <row r="94" spans="2:46" x14ac:dyDescent="0.35">
      <c r="B94" s="1">
        <f t="shared" si="4"/>
        <v>2024</v>
      </c>
      <c r="C94" s="259">
        <f t="shared" si="6"/>
        <v>502.6629585634679</v>
      </c>
      <c r="H94" s="243">
        <f t="shared" ref="H94:AT94" si="17">H18*$G18/100</f>
        <v>113.80260600175816</v>
      </c>
      <c r="I94" s="243">
        <f t="shared" si="17"/>
        <v>107.81299515956036</v>
      </c>
      <c r="J94" s="243">
        <f t="shared" si="17"/>
        <v>101.82338431736257</v>
      </c>
      <c r="K94" s="243">
        <f t="shared" si="17"/>
        <v>95.833773475164762</v>
      </c>
      <c r="L94" s="243">
        <f t="shared" si="17"/>
        <v>89.84416263296697</v>
      </c>
      <c r="M94" s="243">
        <f t="shared" si="17"/>
        <v>83.854551790769165</v>
      </c>
      <c r="N94" s="243">
        <f t="shared" si="17"/>
        <v>77.864940948571373</v>
      </c>
      <c r="O94" s="243">
        <f t="shared" si="17"/>
        <v>71.875330106373568</v>
      </c>
      <c r="P94" s="243">
        <f t="shared" si="17"/>
        <v>65.885719264175776</v>
      </c>
      <c r="Q94" s="243">
        <f t="shared" si="17"/>
        <v>59.896108421977985</v>
      </c>
      <c r="R94" s="243">
        <f t="shared" si="17"/>
        <v>53.906497579780179</v>
      </c>
      <c r="S94" s="243">
        <f t="shared" si="17"/>
        <v>47.916886737582381</v>
      </c>
      <c r="T94" s="243">
        <f t="shared" si="17"/>
        <v>41.927275895384582</v>
      </c>
      <c r="U94" s="243">
        <f t="shared" si="17"/>
        <v>35.937665053186798</v>
      </c>
      <c r="V94" s="243">
        <f t="shared" si="17"/>
        <v>29.948054210989003</v>
      </c>
      <c r="W94" s="243">
        <f t="shared" si="17"/>
        <v>23.958443368791212</v>
      </c>
      <c r="X94" s="243">
        <f t="shared" si="17"/>
        <v>17.968832526593424</v>
      </c>
      <c r="Y94" s="243">
        <f t="shared" si="17"/>
        <v>11.979221684395633</v>
      </c>
      <c r="Z94" s="243">
        <f t="shared" si="17"/>
        <v>5.989610842197842</v>
      </c>
      <c r="AA94" s="243">
        <f t="shared" si="17"/>
        <v>0</v>
      </c>
      <c r="AB94" s="243">
        <f t="shared" si="17"/>
        <v>0</v>
      </c>
      <c r="AC94" s="243">
        <f t="shared" si="17"/>
        <v>0</v>
      </c>
      <c r="AD94" s="243">
        <f t="shared" si="17"/>
        <v>0</v>
      </c>
      <c r="AE94" s="243">
        <f t="shared" si="17"/>
        <v>0</v>
      </c>
      <c r="AF94" s="243">
        <f t="shared" si="17"/>
        <v>0</v>
      </c>
      <c r="AG94" s="243">
        <f t="shared" si="17"/>
        <v>0</v>
      </c>
      <c r="AH94" s="243">
        <f t="shared" si="17"/>
        <v>0</v>
      </c>
      <c r="AI94" s="243">
        <f t="shared" si="17"/>
        <v>0</v>
      </c>
      <c r="AJ94" s="243">
        <f t="shared" si="17"/>
        <v>0</v>
      </c>
      <c r="AK94" s="243">
        <f t="shared" si="17"/>
        <v>0</v>
      </c>
      <c r="AL94" s="243">
        <f t="shared" si="17"/>
        <v>0</v>
      </c>
      <c r="AM94" s="243">
        <f t="shared" si="17"/>
        <v>0</v>
      </c>
      <c r="AN94" s="243">
        <f t="shared" si="17"/>
        <v>0</v>
      </c>
      <c r="AO94" s="243">
        <f t="shared" si="17"/>
        <v>0</v>
      </c>
      <c r="AP94" s="243">
        <f t="shared" si="17"/>
        <v>0</v>
      </c>
      <c r="AQ94" s="243">
        <f t="shared" si="17"/>
        <v>0</v>
      </c>
      <c r="AR94" s="243">
        <f t="shared" si="17"/>
        <v>0</v>
      </c>
      <c r="AS94" s="243">
        <f t="shared" si="17"/>
        <v>0</v>
      </c>
      <c r="AT94" s="243">
        <f t="shared" si="17"/>
        <v>0</v>
      </c>
    </row>
    <row r="95" spans="2:46" x14ac:dyDescent="0.35">
      <c r="B95" s="1">
        <f t="shared" si="4"/>
        <v>2025</v>
      </c>
      <c r="C95" s="259">
        <f>H95+I94+J93+K92+L91+M90+N89+O88+P87+Q86+R85+S84+T83+U82+V81+W80+X79+Y78+Z77+AA76+AB75+AC74+AD73+AE72+AF71+AG70+AH69+AI68+AJ67+AK66+AL65+AM64+AN63+AO62+AP61+AQ60+AR59+AS58</f>
        <v>586.1774598982671</v>
      </c>
      <c r="E95" s="230"/>
      <c r="F95" s="230"/>
      <c r="H95" s="243">
        <f t="shared" ref="H95:AT95" si="18">H19*$G19/100</f>
        <v>113.81070048291727</v>
      </c>
      <c r="I95" s="243">
        <f t="shared" si="18"/>
        <v>107.82066361539532</v>
      </c>
      <c r="J95" s="243">
        <f t="shared" si="18"/>
        <v>101.83062674787334</v>
      </c>
      <c r="K95" s="243">
        <f t="shared" si="18"/>
        <v>95.840589880351388</v>
      </c>
      <c r="L95" s="243">
        <f t="shared" si="18"/>
        <v>89.850553012829437</v>
      </c>
      <c r="M95" s="243">
        <f t="shared" si="18"/>
        <v>83.860516145307471</v>
      </c>
      <c r="N95" s="243">
        <f t="shared" si="18"/>
        <v>77.870479277785506</v>
      </c>
      <c r="O95" s="243">
        <f t="shared" si="18"/>
        <v>71.880442410263527</v>
      </c>
      <c r="P95" s="243">
        <f t="shared" si="18"/>
        <v>65.890405542741576</v>
      </c>
      <c r="Q95" s="243">
        <f t="shared" si="18"/>
        <v>59.900368675219624</v>
      </c>
      <c r="R95" s="243">
        <f t="shared" si="18"/>
        <v>53.910331807697659</v>
      </c>
      <c r="S95" s="243">
        <f t="shared" si="18"/>
        <v>47.920294940175694</v>
      </c>
      <c r="T95" s="243">
        <f t="shared" si="18"/>
        <v>41.930258072653736</v>
      </c>
      <c r="U95" s="243">
        <f t="shared" si="18"/>
        <v>35.940221205131785</v>
      </c>
      <c r="V95" s="243">
        <f t="shared" si="18"/>
        <v>29.950184337609826</v>
      </c>
      <c r="W95" s="243">
        <f t="shared" si="18"/>
        <v>23.960147470087872</v>
      </c>
      <c r="X95" s="243">
        <f t="shared" si="18"/>
        <v>17.970110602565917</v>
      </c>
      <c r="Y95" s="243">
        <f t="shared" si="18"/>
        <v>11.980073735043961</v>
      </c>
      <c r="Z95" s="243">
        <f t="shared" si="18"/>
        <v>5.9900368675220053</v>
      </c>
      <c r="AA95" s="243">
        <f t="shared" si="18"/>
        <v>0</v>
      </c>
      <c r="AB95" s="243">
        <f t="shared" si="18"/>
        <v>0</v>
      </c>
      <c r="AC95" s="243">
        <f t="shared" si="18"/>
        <v>0</v>
      </c>
      <c r="AD95" s="243">
        <f t="shared" si="18"/>
        <v>0</v>
      </c>
      <c r="AE95" s="243">
        <f t="shared" si="18"/>
        <v>0</v>
      </c>
      <c r="AF95" s="243">
        <f t="shared" si="18"/>
        <v>0</v>
      </c>
      <c r="AG95" s="243">
        <f t="shared" si="18"/>
        <v>0</v>
      </c>
      <c r="AH95" s="243">
        <f t="shared" si="18"/>
        <v>0</v>
      </c>
      <c r="AI95" s="243">
        <f t="shared" si="18"/>
        <v>0</v>
      </c>
      <c r="AJ95" s="243">
        <f t="shared" si="18"/>
        <v>0</v>
      </c>
      <c r="AK95" s="243">
        <f t="shared" si="18"/>
        <v>0</v>
      </c>
      <c r="AL95" s="243">
        <f t="shared" si="18"/>
        <v>0</v>
      </c>
      <c r="AM95" s="243">
        <f t="shared" si="18"/>
        <v>0</v>
      </c>
      <c r="AN95" s="243">
        <f t="shared" si="18"/>
        <v>0</v>
      </c>
      <c r="AO95" s="243">
        <f t="shared" si="18"/>
        <v>0</v>
      </c>
      <c r="AP95" s="243">
        <f t="shared" si="18"/>
        <v>0</v>
      </c>
      <c r="AQ95" s="243">
        <f t="shared" si="18"/>
        <v>0</v>
      </c>
      <c r="AR95" s="243">
        <f t="shared" si="18"/>
        <v>0</v>
      </c>
      <c r="AS95" s="243">
        <f t="shared" si="18"/>
        <v>0</v>
      </c>
      <c r="AT95" s="243">
        <f t="shared" si="18"/>
        <v>0</v>
      </c>
    </row>
    <row r="96" spans="2:46" x14ac:dyDescent="0.35">
      <c r="B96" s="1">
        <f t="shared" si="4"/>
        <v>2026</v>
      </c>
      <c r="C96" s="259">
        <f t="shared" si="6"/>
        <v>663.81435364723188</v>
      </c>
      <c r="H96" s="243">
        <f t="shared" ref="H96:AT96" si="19">H20*$G20/100</f>
        <v>113.92312976460482</v>
      </c>
      <c r="I96" s="243">
        <f t="shared" si="19"/>
        <v>107.92717556646774</v>
      </c>
      <c r="J96" s="243">
        <f t="shared" si="19"/>
        <v>101.93122136833063</v>
      </c>
      <c r="K96" s="243">
        <f t="shared" si="19"/>
        <v>95.935267170193526</v>
      </c>
      <c r="L96" s="243">
        <f t="shared" si="19"/>
        <v>89.939312972056456</v>
      </c>
      <c r="M96" s="243">
        <f t="shared" si="19"/>
        <v>83.943358773919357</v>
      </c>
      <c r="N96" s="243">
        <f t="shared" si="19"/>
        <v>77.947404575782244</v>
      </c>
      <c r="O96" s="243">
        <f t="shared" si="19"/>
        <v>71.951450377645145</v>
      </c>
      <c r="P96" s="243">
        <f t="shared" si="19"/>
        <v>65.95549617950806</v>
      </c>
      <c r="Q96" s="243">
        <f t="shared" si="19"/>
        <v>59.959541981370968</v>
      </c>
      <c r="R96" s="243">
        <f t="shared" si="19"/>
        <v>53.963587783233869</v>
      </c>
      <c r="S96" s="243">
        <f t="shared" si="19"/>
        <v>47.967633585096763</v>
      </c>
      <c r="T96" s="243">
        <f t="shared" si="19"/>
        <v>41.971679386959678</v>
      </c>
      <c r="U96" s="243">
        <f t="shared" si="19"/>
        <v>35.975725188822587</v>
      </c>
      <c r="V96" s="243">
        <f t="shared" si="19"/>
        <v>29.979770990685498</v>
      </c>
      <c r="W96" s="243">
        <f t="shared" si="19"/>
        <v>23.983816792548406</v>
      </c>
      <c r="X96" s="243">
        <f t="shared" si="19"/>
        <v>17.987862594411318</v>
      </c>
      <c r="Y96" s="243">
        <f t="shared" si="19"/>
        <v>11.99190839627423</v>
      </c>
      <c r="Z96" s="243">
        <f t="shared" si="19"/>
        <v>5.9959541981371407</v>
      </c>
      <c r="AA96" s="243">
        <f t="shared" si="19"/>
        <v>0</v>
      </c>
      <c r="AB96" s="243">
        <f t="shared" si="19"/>
        <v>0</v>
      </c>
      <c r="AC96" s="243">
        <f t="shared" si="19"/>
        <v>0</v>
      </c>
      <c r="AD96" s="243">
        <f t="shared" si="19"/>
        <v>0</v>
      </c>
      <c r="AE96" s="243">
        <f t="shared" si="19"/>
        <v>0</v>
      </c>
      <c r="AF96" s="243">
        <f t="shared" si="19"/>
        <v>0</v>
      </c>
      <c r="AG96" s="243">
        <f t="shared" si="19"/>
        <v>0</v>
      </c>
      <c r="AH96" s="243">
        <f t="shared" si="19"/>
        <v>0</v>
      </c>
      <c r="AI96" s="243">
        <f t="shared" si="19"/>
        <v>0</v>
      </c>
      <c r="AJ96" s="243">
        <f t="shared" si="19"/>
        <v>0</v>
      </c>
      <c r="AK96" s="243">
        <f t="shared" si="19"/>
        <v>0</v>
      </c>
      <c r="AL96" s="243">
        <f t="shared" si="19"/>
        <v>0</v>
      </c>
      <c r="AM96" s="243">
        <f t="shared" si="19"/>
        <v>0</v>
      </c>
      <c r="AN96" s="243">
        <f t="shared" si="19"/>
        <v>0</v>
      </c>
      <c r="AO96" s="243">
        <f t="shared" si="19"/>
        <v>0</v>
      </c>
      <c r="AP96" s="243">
        <f t="shared" si="19"/>
        <v>0</v>
      </c>
      <c r="AQ96" s="243">
        <f t="shared" si="19"/>
        <v>0</v>
      </c>
      <c r="AR96" s="243">
        <f t="shared" si="19"/>
        <v>0</v>
      </c>
      <c r="AS96" s="243">
        <f t="shared" si="19"/>
        <v>0</v>
      </c>
      <c r="AT96" s="243">
        <f t="shared" si="19"/>
        <v>0</v>
      </c>
    </row>
    <row r="97" spans="2:46" x14ac:dyDescent="0.35">
      <c r="B97" s="1">
        <f t="shared" si="4"/>
        <v>2027</v>
      </c>
      <c r="C97" s="259">
        <f t="shared" si="6"/>
        <v>735.67065964994117</v>
      </c>
      <c r="H97" s="243">
        <f t="shared" ref="H97:AT97" si="20">H21*$G21/100</f>
        <v>114.13849621648629</v>
      </c>
      <c r="I97" s="243">
        <f t="shared" si="20"/>
        <v>108.13120694193438</v>
      </c>
      <c r="J97" s="243">
        <f t="shared" si="20"/>
        <v>102.12391766738249</v>
      </c>
      <c r="K97" s="243">
        <f t="shared" si="20"/>
        <v>96.116628392830577</v>
      </c>
      <c r="L97" s="243">
        <f t="shared" si="20"/>
        <v>90.109339118278655</v>
      </c>
      <c r="M97" s="243">
        <f t="shared" si="20"/>
        <v>84.102049843726746</v>
      </c>
      <c r="N97" s="243">
        <f t="shared" si="20"/>
        <v>78.094760569174838</v>
      </c>
      <c r="O97" s="243">
        <f t="shared" si="20"/>
        <v>72.087471294622915</v>
      </c>
      <c r="P97" s="243">
        <f t="shared" si="20"/>
        <v>66.080182020071021</v>
      </c>
      <c r="Q97" s="243">
        <f t="shared" si="20"/>
        <v>60.072892745519113</v>
      </c>
      <c r="R97" s="243">
        <f t="shared" si="20"/>
        <v>54.06560347096719</v>
      </c>
      <c r="S97" s="243">
        <f t="shared" si="20"/>
        <v>48.058314196415289</v>
      </c>
      <c r="T97" s="243">
        <f t="shared" si="20"/>
        <v>42.051024921863373</v>
      </c>
      <c r="U97" s="243">
        <f t="shared" si="20"/>
        <v>36.043735647311472</v>
      </c>
      <c r="V97" s="243">
        <f t="shared" si="20"/>
        <v>30.036446372759571</v>
      </c>
      <c r="W97" s="243">
        <f t="shared" si="20"/>
        <v>24.029157098207666</v>
      </c>
      <c r="X97" s="243">
        <f t="shared" si="20"/>
        <v>18.021867823655764</v>
      </c>
      <c r="Y97" s="243">
        <f t="shared" si="20"/>
        <v>12.014578549103859</v>
      </c>
      <c r="Z97" s="243">
        <f t="shared" si="20"/>
        <v>6.0072892745519537</v>
      </c>
      <c r="AA97" s="243">
        <f t="shared" si="20"/>
        <v>0</v>
      </c>
      <c r="AB97" s="243">
        <f t="shared" si="20"/>
        <v>0</v>
      </c>
      <c r="AC97" s="243">
        <f t="shared" si="20"/>
        <v>0</v>
      </c>
      <c r="AD97" s="243">
        <f t="shared" si="20"/>
        <v>0</v>
      </c>
      <c r="AE97" s="243">
        <f t="shared" si="20"/>
        <v>0</v>
      </c>
      <c r="AF97" s="243">
        <f t="shared" si="20"/>
        <v>0</v>
      </c>
      <c r="AG97" s="243">
        <f t="shared" si="20"/>
        <v>0</v>
      </c>
      <c r="AH97" s="243">
        <f t="shared" si="20"/>
        <v>0</v>
      </c>
      <c r="AI97" s="243">
        <f t="shared" si="20"/>
        <v>0</v>
      </c>
      <c r="AJ97" s="243">
        <f t="shared" si="20"/>
        <v>0</v>
      </c>
      <c r="AK97" s="243">
        <f t="shared" si="20"/>
        <v>0</v>
      </c>
      <c r="AL97" s="243">
        <f t="shared" si="20"/>
        <v>0</v>
      </c>
      <c r="AM97" s="243">
        <f t="shared" si="20"/>
        <v>0</v>
      </c>
      <c r="AN97" s="243">
        <f t="shared" si="20"/>
        <v>0</v>
      </c>
      <c r="AO97" s="243">
        <f t="shared" si="20"/>
        <v>0</v>
      </c>
      <c r="AP97" s="243">
        <f t="shared" si="20"/>
        <v>0</v>
      </c>
      <c r="AQ97" s="243">
        <f t="shared" si="20"/>
        <v>0</v>
      </c>
      <c r="AR97" s="243">
        <f t="shared" si="20"/>
        <v>0</v>
      </c>
      <c r="AS97" s="243">
        <f t="shared" si="20"/>
        <v>0</v>
      </c>
      <c r="AT97" s="243">
        <f t="shared" si="20"/>
        <v>0</v>
      </c>
    </row>
    <row r="98" spans="2:46" x14ac:dyDescent="0.35">
      <c r="B98" s="1">
        <f t="shared" si="4"/>
        <v>2028</v>
      </c>
      <c r="C98" s="259">
        <f t="shared" si="6"/>
        <v>801.8366874778485</v>
      </c>
      <c r="H98" s="243">
        <f t="shared" ref="H98:AT98" si="21">H22*$G22/100</f>
        <v>114.45550731623635</v>
      </c>
      <c r="I98" s="243">
        <f t="shared" si="21"/>
        <v>108.43153324696075</v>
      </c>
      <c r="J98" s="243">
        <f t="shared" si="21"/>
        <v>102.40755917768514</v>
      </c>
      <c r="K98" s="243">
        <f t="shared" si="21"/>
        <v>96.383585108409534</v>
      </c>
      <c r="L98" s="243">
        <f t="shared" si="21"/>
        <v>90.359611039133938</v>
      </c>
      <c r="M98" s="243">
        <f t="shared" si="21"/>
        <v>84.335636969858371</v>
      </c>
      <c r="N98" s="243">
        <f t="shared" si="21"/>
        <v>78.31166290058276</v>
      </c>
      <c r="O98" s="243">
        <f t="shared" si="21"/>
        <v>72.287688831307165</v>
      </c>
      <c r="P98" s="243">
        <f t="shared" si="21"/>
        <v>66.263714762031569</v>
      </c>
      <c r="Q98" s="243">
        <f t="shared" si="21"/>
        <v>60.239740692755966</v>
      </c>
      <c r="R98" s="243">
        <f t="shared" si="21"/>
        <v>54.215766623480377</v>
      </c>
      <c r="S98" s="243">
        <f t="shared" si="21"/>
        <v>48.191792554204767</v>
      </c>
      <c r="T98" s="243">
        <f t="shared" si="21"/>
        <v>42.167818484929185</v>
      </c>
      <c r="U98" s="243">
        <f t="shared" si="21"/>
        <v>36.143844415653589</v>
      </c>
      <c r="V98" s="243">
        <f t="shared" si="21"/>
        <v>30.119870346378001</v>
      </c>
      <c r="W98" s="243">
        <f t="shared" si="21"/>
        <v>24.095896277102412</v>
      </c>
      <c r="X98" s="243">
        <f t="shared" si="21"/>
        <v>18.071922207826823</v>
      </c>
      <c r="Y98" s="243">
        <f t="shared" si="21"/>
        <v>12.047948138551231</v>
      </c>
      <c r="Z98" s="243">
        <f t="shared" si="21"/>
        <v>6.0239740692756403</v>
      </c>
      <c r="AA98" s="243">
        <f t="shared" si="21"/>
        <v>0</v>
      </c>
      <c r="AB98" s="243">
        <f t="shared" si="21"/>
        <v>0</v>
      </c>
      <c r="AC98" s="243">
        <f t="shared" si="21"/>
        <v>0</v>
      </c>
      <c r="AD98" s="243">
        <f t="shared" si="21"/>
        <v>0</v>
      </c>
      <c r="AE98" s="243">
        <f t="shared" si="21"/>
        <v>0</v>
      </c>
      <c r="AF98" s="243">
        <f t="shared" si="21"/>
        <v>0</v>
      </c>
      <c r="AG98" s="243">
        <f t="shared" si="21"/>
        <v>0</v>
      </c>
      <c r="AH98" s="243">
        <f t="shared" si="21"/>
        <v>0</v>
      </c>
      <c r="AI98" s="243">
        <f t="shared" si="21"/>
        <v>0</v>
      </c>
      <c r="AJ98" s="243">
        <f t="shared" si="21"/>
        <v>0</v>
      </c>
      <c r="AK98" s="243">
        <f t="shared" si="21"/>
        <v>0</v>
      </c>
      <c r="AL98" s="243">
        <f t="shared" si="21"/>
        <v>0</v>
      </c>
      <c r="AM98" s="243">
        <f t="shared" si="21"/>
        <v>0</v>
      </c>
      <c r="AN98" s="243">
        <f t="shared" si="21"/>
        <v>0</v>
      </c>
      <c r="AO98" s="243">
        <f t="shared" si="21"/>
        <v>0</v>
      </c>
      <c r="AP98" s="243">
        <f t="shared" si="21"/>
        <v>0</v>
      </c>
      <c r="AQ98" s="243">
        <f t="shared" si="21"/>
        <v>0</v>
      </c>
      <c r="AR98" s="243">
        <f t="shared" si="21"/>
        <v>0</v>
      </c>
      <c r="AS98" s="243">
        <f t="shared" si="21"/>
        <v>0</v>
      </c>
      <c r="AT98" s="243">
        <f t="shared" si="21"/>
        <v>0</v>
      </c>
    </row>
    <row r="99" spans="2:46" x14ac:dyDescent="0.35">
      <c r="B99" s="1">
        <f t="shared" si="4"/>
        <v>2029</v>
      </c>
      <c r="C99" s="259">
        <f t="shared" si="6"/>
        <v>862.39620690931645</v>
      </c>
      <c r="H99" s="243">
        <f t="shared" ref="H99:AT99" si="22">H23*$G23/100</f>
        <v>114.87297298907255</v>
      </c>
      <c r="I99" s="243">
        <f t="shared" si="22"/>
        <v>108.82702704227925</v>
      </c>
      <c r="J99" s="243">
        <f t="shared" si="22"/>
        <v>102.78108109548597</v>
      </c>
      <c r="K99" s="243">
        <f t="shared" si="22"/>
        <v>96.735135148692663</v>
      </c>
      <c r="L99" s="243">
        <f t="shared" si="22"/>
        <v>90.689189201899367</v>
      </c>
      <c r="M99" s="243">
        <f t="shared" si="22"/>
        <v>84.6432432551061</v>
      </c>
      <c r="N99" s="243">
        <f t="shared" si="22"/>
        <v>78.597297308312804</v>
      </c>
      <c r="O99" s="243">
        <f t="shared" si="22"/>
        <v>72.551351361519494</v>
      </c>
      <c r="P99" s="243">
        <f t="shared" si="22"/>
        <v>66.505405414726226</v>
      </c>
      <c r="Q99" s="243">
        <f t="shared" si="22"/>
        <v>60.45945946793293</v>
      </c>
      <c r="R99" s="243">
        <f t="shared" si="22"/>
        <v>54.413513521139627</v>
      </c>
      <c r="S99" s="243">
        <f t="shared" si="22"/>
        <v>48.367567574346332</v>
      </c>
      <c r="T99" s="243">
        <f t="shared" si="22"/>
        <v>42.32162162755305</v>
      </c>
      <c r="U99" s="243">
        <f t="shared" si="22"/>
        <v>36.275675680759761</v>
      </c>
      <c r="V99" s="243">
        <f t="shared" si="22"/>
        <v>30.229729733966472</v>
      </c>
      <c r="W99" s="243">
        <f t="shared" si="22"/>
        <v>24.183783787173187</v>
      </c>
      <c r="X99" s="243">
        <f t="shared" si="22"/>
        <v>18.137837840379905</v>
      </c>
      <c r="Y99" s="243">
        <f t="shared" si="22"/>
        <v>12.091891893586622</v>
      </c>
      <c r="Z99" s="243">
        <f t="shared" si="22"/>
        <v>6.0459459467933367</v>
      </c>
      <c r="AA99" s="243">
        <f t="shared" si="22"/>
        <v>0</v>
      </c>
      <c r="AB99" s="243">
        <f t="shared" si="22"/>
        <v>0</v>
      </c>
      <c r="AC99" s="243">
        <f t="shared" si="22"/>
        <v>0</v>
      </c>
      <c r="AD99" s="243">
        <f t="shared" si="22"/>
        <v>0</v>
      </c>
      <c r="AE99" s="243">
        <f t="shared" si="22"/>
        <v>0</v>
      </c>
      <c r="AF99" s="243">
        <f t="shared" si="22"/>
        <v>0</v>
      </c>
      <c r="AG99" s="243">
        <f t="shared" si="22"/>
        <v>0</v>
      </c>
      <c r="AH99" s="243">
        <f t="shared" si="22"/>
        <v>0</v>
      </c>
      <c r="AI99" s="243">
        <f t="shared" si="22"/>
        <v>0</v>
      </c>
      <c r="AJ99" s="243">
        <f t="shared" si="22"/>
        <v>0</v>
      </c>
      <c r="AK99" s="243">
        <f t="shared" si="22"/>
        <v>0</v>
      </c>
      <c r="AL99" s="243">
        <f t="shared" si="22"/>
        <v>0</v>
      </c>
      <c r="AM99" s="243">
        <f t="shared" si="22"/>
        <v>0</v>
      </c>
      <c r="AN99" s="243">
        <f t="shared" si="22"/>
        <v>0</v>
      </c>
      <c r="AO99" s="243">
        <f t="shared" si="22"/>
        <v>0</v>
      </c>
      <c r="AP99" s="243">
        <f t="shared" si="22"/>
        <v>0</v>
      </c>
      <c r="AQ99" s="243">
        <f t="shared" si="22"/>
        <v>0</v>
      </c>
      <c r="AR99" s="243">
        <f t="shared" si="22"/>
        <v>0</v>
      </c>
      <c r="AS99" s="243">
        <f t="shared" si="22"/>
        <v>0</v>
      </c>
      <c r="AT99" s="243">
        <f t="shared" si="22"/>
        <v>0</v>
      </c>
    </row>
    <row r="100" spans="2:46" x14ac:dyDescent="0.35">
      <c r="B100" s="1">
        <f t="shared" si="4"/>
        <v>2030</v>
      </c>
      <c r="C100" s="259">
        <f t="shared" si="6"/>
        <v>917.42661047531021</v>
      </c>
      <c r="H100" s="243">
        <f t="shared" ref="H100:AT100" si="23">H24*$G24/100</f>
        <v>115.38980307039166</v>
      </c>
      <c r="I100" s="243">
        <f t="shared" si="23"/>
        <v>109.31665554037104</v>
      </c>
      <c r="J100" s="243">
        <f t="shared" si="23"/>
        <v>103.24350801035044</v>
      </c>
      <c r="K100" s="243">
        <f t="shared" si="23"/>
        <v>97.170360480329819</v>
      </c>
      <c r="L100" s="243">
        <f t="shared" si="23"/>
        <v>91.097212950309199</v>
      </c>
      <c r="M100" s="243">
        <f t="shared" si="23"/>
        <v>85.024065420288608</v>
      </c>
      <c r="N100" s="243">
        <f t="shared" si="23"/>
        <v>78.950917890267988</v>
      </c>
      <c r="O100" s="243">
        <f t="shared" si="23"/>
        <v>72.877770360247368</v>
      </c>
      <c r="P100" s="243">
        <f t="shared" si="23"/>
        <v>66.804622830226748</v>
      </c>
      <c r="Q100" s="243">
        <f t="shared" si="23"/>
        <v>60.731475300206149</v>
      </c>
      <c r="R100" s="243">
        <f t="shared" si="23"/>
        <v>54.658327770185522</v>
      </c>
      <c r="S100" s="243">
        <f t="shared" si="23"/>
        <v>48.58518024016491</v>
      </c>
      <c r="T100" s="243">
        <f t="shared" si="23"/>
        <v>42.512032710144304</v>
      </c>
      <c r="U100" s="243">
        <f t="shared" si="23"/>
        <v>36.438885180123691</v>
      </c>
      <c r="V100" s="243">
        <f t="shared" si="23"/>
        <v>30.365737650103089</v>
      </c>
      <c r="W100" s="243">
        <f t="shared" si="23"/>
        <v>24.292590120082476</v>
      </c>
      <c r="X100" s="243">
        <f t="shared" si="23"/>
        <v>18.21944259006187</v>
      </c>
      <c r="Y100" s="243">
        <f t="shared" si="23"/>
        <v>12.146295060041266</v>
      </c>
      <c r="Z100" s="243">
        <f t="shared" si="23"/>
        <v>6.073147530020659</v>
      </c>
      <c r="AA100" s="243">
        <f t="shared" si="23"/>
        <v>0</v>
      </c>
      <c r="AB100" s="243">
        <f t="shared" si="23"/>
        <v>0</v>
      </c>
      <c r="AC100" s="243">
        <f t="shared" si="23"/>
        <v>0</v>
      </c>
      <c r="AD100" s="243">
        <f t="shared" si="23"/>
        <v>0</v>
      </c>
      <c r="AE100" s="243">
        <f t="shared" si="23"/>
        <v>0</v>
      </c>
      <c r="AF100" s="243">
        <f t="shared" si="23"/>
        <v>0</v>
      </c>
      <c r="AG100" s="243">
        <f t="shared" si="23"/>
        <v>0</v>
      </c>
      <c r="AH100" s="243">
        <f t="shared" si="23"/>
        <v>0</v>
      </c>
      <c r="AI100" s="243">
        <f t="shared" si="23"/>
        <v>0</v>
      </c>
      <c r="AJ100" s="243">
        <f t="shared" si="23"/>
        <v>0</v>
      </c>
      <c r="AK100" s="243">
        <f t="shared" si="23"/>
        <v>0</v>
      </c>
      <c r="AL100" s="243">
        <f t="shared" si="23"/>
        <v>0</v>
      </c>
      <c r="AM100" s="243">
        <f t="shared" si="23"/>
        <v>0</v>
      </c>
      <c r="AN100" s="243">
        <f t="shared" si="23"/>
        <v>0</v>
      </c>
      <c r="AO100" s="243">
        <f t="shared" si="23"/>
        <v>0</v>
      </c>
      <c r="AP100" s="243">
        <f t="shared" si="23"/>
        <v>0</v>
      </c>
      <c r="AQ100" s="243">
        <f t="shared" si="23"/>
        <v>0</v>
      </c>
      <c r="AR100" s="243">
        <f t="shared" si="23"/>
        <v>0</v>
      </c>
      <c r="AS100" s="243">
        <f t="shared" si="23"/>
        <v>0</v>
      </c>
      <c r="AT100" s="243">
        <f t="shared" si="23"/>
        <v>0</v>
      </c>
    </row>
    <row r="101" spans="2:46" x14ac:dyDescent="0.35">
      <c r="B101" s="1">
        <f t="shared" si="4"/>
        <v>2031</v>
      </c>
      <c r="C101" s="259">
        <f t="shared" si="6"/>
        <v>966.99906832845545</v>
      </c>
      <c r="H101" s="243">
        <f t="shared" ref="H101:AT101" si="24">H25*$G25/100</f>
        <v>116.00500488756371</v>
      </c>
      <c r="I101" s="243">
        <f t="shared" si="24"/>
        <v>109.89947831453406</v>
      </c>
      <c r="J101" s="243">
        <f t="shared" si="24"/>
        <v>103.79395174150439</v>
      </c>
      <c r="K101" s="243">
        <f t="shared" si="24"/>
        <v>97.688425168474708</v>
      </c>
      <c r="L101" s="243">
        <f t="shared" si="24"/>
        <v>91.582898595445045</v>
      </c>
      <c r="M101" s="243">
        <f t="shared" si="24"/>
        <v>85.477372022415381</v>
      </c>
      <c r="N101" s="243">
        <f t="shared" si="24"/>
        <v>79.371845449385717</v>
      </c>
      <c r="O101" s="243">
        <f t="shared" si="24"/>
        <v>73.266318876356038</v>
      </c>
      <c r="P101" s="243">
        <f t="shared" si="24"/>
        <v>67.16079230332636</v>
      </c>
      <c r="Q101" s="243">
        <f t="shared" si="24"/>
        <v>61.055265730296703</v>
      </c>
      <c r="R101" s="243">
        <f t="shared" si="24"/>
        <v>54.949739157267032</v>
      </c>
      <c r="S101" s="243">
        <f t="shared" si="24"/>
        <v>48.844212584237354</v>
      </c>
      <c r="T101" s="243">
        <f t="shared" si="24"/>
        <v>42.73868601120769</v>
      </c>
      <c r="U101" s="243">
        <f t="shared" si="24"/>
        <v>36.633159438178026</v>
      </c>
      <c r="V101" s="243">
        <f t="shared" si="24"/>
        <v>30.527632865148366</v>
      </c>
      <c r="W101" s="243">
        <f t="shared" si="24"/>
        <v>24.422106292118702</v>
      </c>
      <c r="X101" s="243">
        <f t="shared" si="24"/>
        <v>18.316579719089038</v>
      </c>
      <c r="Y101" s="243">
        <f t="shared" si="24"/>
        <v>12.211053146059378</v>
      </c>
      <c r="Z101" s="243">
        <f t="shared" si="24"/>
        <v>6.1055265730297155</v>
      </c>
      <c r="AA101" s="243">
        <f t="shared" si="24"/>
        <v>0</v>
      </c>
      <c r="AB101" s="243">
        <f t="shared" si="24"/>
        <v>0</v>
      </c>
      <c r="AC101" s="243">
        <f t="shared" si="24"/>
        <v>0</v>
      </c>
      <c r="AD101" s="243">
        <f t="shared" si="24"/>
        <v>0</v>
      </c>
      <c r="AE101" s="243">
        <f t="shared" si="24"/>
        <v>0</v>
      </c>
      <c r="AF101" s="243">
        <f t="shared" si="24"/>
        <v>0</v>
      </c>
      <c r="AG101" s="243">
        <f t="shared" si="24"/>
        <v>0</v>
      </c>
      <c r="AH101" s="243">
        <f t="shared" si="24"/>
        <v>0</v>
      </c>
      <c r="AI101" s="243">
        <f t="shared" si="24"/>
        <v>0</v>
      </c>
      <c r="AJ101" s="243">
        <f t="shared" si="24"/>
        <v>0</v>
      </c>
      <c r="AK101" s="243">
        <f t="shared" si="24"/>
        <v>0</v>
      </c>
      <c r="AL101" s="243">
        <f t="shared" si="24"/>
        <v>0</v>
      </c>
      <c r="AM101" s="243">
        <f t="shared" si="24"/>
        <v>0</v>
      </c>
      <c r="AN101" s="243">
        <f t="shared" si="24"/>
        <v>0</v>
      </c>
      <c r="AO101" s="243">
        <f t="shared" si="24"/>
        <v>0</v>
      </c>
      <c r="AP101" s="243">
        <f t="shared" si="24"/>
        <v>0</v>
      </c>
      <c r="AQ101" s="243">
        <f t="shared" si="24"/>
        <v>0</v>
      </c>
      <c r="AR101" s="243">
        <f t="shared" si="24"/>
        <v>0</v>
      </c>
      <c r="AS101" s="243">
        <f t="shared" si="24"/>
        <v>0</v>
      </c>
      <c r="AT101" s="243">
        <f t="shared" si="24"/>
        <v>0</v>
      </c>
    </row>
    <row r="102" spans="2:46" x14ac:dyDescent="0.35">
      <c r="B102" s="1">
        <f t="shared" si="4"/>
        <v>2032</v>
      </c>
      <c r="C102" s="259">
        <f t="shared" si="6"/>
        <v>1011.1786756781026</v>
      </c>
      <c r="H102" s="243">
        <f t="shared" ref="H102:AT102" si="25">H26*$G26/100</f>
        <v>116.71768095709551</v>
      </c>
      <c r="I102" s="243">
        <f t="shared" si="25"/>
        <v>110.57464511724838</v>
      </c>
      <c r="J102" s="243">
        <f t="shared" si="25"/>
        <v>104.43160927740124</v>
      </c>
      <c r="K102" s="243">
        <f t="shared" si="25"/>
        <v>98.288573437554092</v>
      </c>
      <c r="L102" s="243">
        <f t="shared" si="25"/>
        <v>92.145537597706976</v>
      </c>
      <c r="M102" s="243">
        <f t="shared" si="25"/>
        <v>86.002501757859847</v>
      </c>
      <c r="N102" s="243">
        <f t="shared" si="25"/>
        <v>79.859465918012717</v>
      </c>
      <c r="O102" s="243">
        <f t="shared" si="25"/>
        <v>73.716430078165573</v>
      </c>
      <c r="P102" s="243">
        <f t="shared" si="25"/>
        <v>67.573394238318457</v>
      </c>
      <c r="Q102" s="243">
        <f t="shared" si="25"/>
        <v>61.430358398471327</v>
      </c>
      <c r="R102" s="243">
        <f t="shared" si="25"/>
        <v>55.28732255862419</v>
      </c>
      <c r="S102" s="243">
        <f t="shared" si="25"/>
        <v>49.144286718777046</v>
      </c>
      <c r="T102" s="243">
        <f t="shared" si="25"/>
        <v>43.001250878929923</v>
      </c>
      <c r="U102" s="243">
        <f t="shared" si="25"/>
        <v>36.858215039082801</v>
      </c>
      <c r="V102" s="243">
        <f t="shared" si="25"/>
        <v>30.715179199235678</v>
      </c>
      <c r="W102" s="243">
        <f t="shared" si="25"/>
        <v>24.572143359388551</v>
      </c>
      <c r="X102" s="243">
        <f t="shared" si="25"/>
        <v>18.429107519541425</v>
      </c>
      <c r="Y102" s="243">
        <f t="shared" si="25"/>
        <v>12.286071679694301</v>
      </c>
      <c r="Z102" s="243">
        <f t="shared" si="25"/>
        <v>6.143035839847176</v>
      </c>
      <c r="AA102" s="243">
        <f t="shared" si="25"/>
        <v>0</v>
      </c>
      <c r="AB102" s="243">
        <f t="shared" si="25"/>
        <v>0</v>
      </c>
      <c r="AC102" s="243">
        <f t="shared" si="25"/>
        <v>0</v>
      </c>
      <c r="AD102" s="243">
        <f t="shared" si="25"/>
        <v>0</v>
      </c>
      <c r="AE102" s="243">
        <f t="shared" si="25"/>
        <v>0</v>
      </c>
      <c r="AF102" s="243">
        <f t="shared" si="25"/>
        <v>0</v>
      </c>
      <c r="AG102" s="243">
        <f t="shared" si="25"/>
        <v>0</v>
      </c>
      <c r="AH102" s="243">
        <f t="shared" si="25"/>
        <v>0</v>
      </c>
      <c r="AI102" s="243">
        <f t="shared" si="25"/>
        <v>0</v>
      </c>
      <c r="AJ102" s="243">
        <f t="shared" si="25"/>
        <v>0</v>
      </c>
      <c r="AK102" s="243">
        <f t="shared" si="25"/>
        <v>0</v>
      </c>
      <c r="AL102" s="243">
        <f t="shared" si="25"/>
        <v>0</v>
      </c>
      <c r="AM102" s="243">
        <f t="shared" si="25"/>
        <v>0</v>
      </c>
      <c r="AN102" s="243">
        <f t="shared" si="25"/>
        <v>0</v>
      </c>
      <c r="AO102" s="243">
        <f t="shared" si="25"/>
        <v>0</v>
      </c>
      <c r="AP102" s="243">
        <f t="shared" si="25"/>
        <v>0</v>
      </c>
      <c r="AQ102" s="243">
        <f t="shared" si="25"/>
        <v>0</v>
      </c>
      <c r="AR102" s="243">
        <f t="shared" si="25"/>
        <v>0</v>
      </c>
      <c r="AS102" s="243">
        <f t="shared" si="25"/>
        <v>0</v>
      </c>
      <c r="AT102" s="243">
        <f t="shared" si="25"/>
        <v>0</v>
      </c>
    </row>
    <row r="103" spans="2:46" x14ac:dyDescent="0.35">
      <c r="B103" s="1">
        <f t="shared" si="4"/>
        <v>2033</v>
      </c>
      <c r="C103" s="259">
        <f t="shared" si="6"/>
        <v>1050.0245930243343</v>
      </c>
      <c r="H103" s="243">
        <f t="shared" ref="H103:AT103" si="26">H27*$G27/100</f>
        <v>117.52702679352699</v>
      </c>
      <c r="I103" s="243">
        <f t="shared" si="26"/>
        <v>111.34139380439399</v>
      </c>
      <c r="J103" s="243">
        <f t="shared" si="26"/>
        <v>105.15576081526098</v>
      </c>
      <c r="K103" s="243">
        <f t="shared" si="26"/>
        <v>98.970127826127978</v>
      </c>
      <c r="L103" s="243">
        <f t="shared" si="26"/>
        <v>92.78449483699498</v>
      </c>
      <c r="M103" s="243">
        <f t="shared" si="26"/>
        <v>86.598861847861997</v>
      </c>
      <c r="N103" s="243">
        <f t="shared" si="26"/>
        <v>80.413228858728985</v>
      </c>
      <c r="O103" s="243">
        <f t="shared" si="26"/>
        <v>74.227595869595973</v>
      </c>
      <c r="P103" s="243">
        <f t="shared" si="26"/>
        <v>68.041962880462989</v>
      </c>
      <c r="Q103" s="243">
        <f t="shared" si="26"/>
        <v>61.856329891329999</v>
      </c>
      <c r="R103" s="243">
        <f t="shared" si="26"/>
        <v>55.670696902196994</v>
      </c>
      <c r="S103" s="243">
        <f t="shared" si="26"/>
        <v>49.485063913063989</v>
      </c>
      <c r="T103" s="243">
        <f t="shared" si="26"/>
        <v>43.299430923930998</v>
      </c>
      <c r="U103" s="243">
        <f t="shared" si="26"/>
        <v>37.113797934798001</v>
      </c>
      <c r="V103" s="243">
        <f t="shared" si="26"/>
        <v>30.928164945665014</v>
      </c>
      <c r="W103" s="243">
        <f t="shared" si="26"/>
        <v>24.742531956532019</v>
      </c>
      <c r="X103" s="243">
        <f t="shared" si="26"/>
        <v>18.556898967399029</v>
      </c>
      <c r="Y103" s="243">
        <f t="shared" si="26"/>
        <v>12.371265978266035</v>
      </c>
      <c r="Z103" s="243">
        <f t="shared" si="26"/>
        <v>6.1856329891330439</v>
      </c>
      <c r="AA103" s="243">
        <f t="shared" si="26"/>
        <v>0</v>
      </c>
      <c r="AB103" s="243">
        <f t="shared" si="26"/>
        <v>0</v>
      </c>
      <c r="AC103" s="243">
        <f t="shared" si="26"/>
        <v>0</v>
      </c>
      <c r="AD103" s="243">
        <f t="shared" si="26"/>
        <v>0</v>
      </c>
      <c r="AE103" s="243">
        <f t="shared" si="26"/>
        <v>0</v>
      </c>
      <c r="AF103" s="243">
        <f t="shared" si="26"/>
        <v>0</v>
      </c>
      <c r="AG103" s="243">
        <f t="shared" si="26"/>
        <v>0</v>
      </c>
      <c r="AH103" s="243">
        <f t="shared" si="26"/>
        <v>0</v>
      </c>
      <c r="AI103" s="243">
        <f t="shared" si="26"/>
        <v>0</v>
      </c>
      <c r="AJ103" s="243">
        <f t="shared" si="26"/>
        <v>0</v>
      </c>
      <c r="AK103" s="243">
        <f t="shared" si="26"/>
        <v>0</v>
      </c>
      <c r="AL103" s="243">
        <f t="shared" si="26"/>
        <v>0</v>
      </c>
      <c r="AM103" s="243">
        <f t="shared" si="26"/>
        <v>0</v>
      </c>
      <c r="AN103" s="243">
        <f t="shared" si="26"/>
        <v>0</v>
      </c>
      <c r="AO103" s="243">
        <f t="shared" si="26"/>
        <v>0</v>
      </c>
      <c r="AP103" s="243">
        <f t="shared" si="26"/>
        <v>0</v>
      </c>
      <c r="AQ103" s="243">
        <f t="shared" si="26"/>
        <v>0</v>
      </c>
      <c r="AR103" s="243">
        <f t="shared" si="26"/>
        <v>0</v>
      </c>
      <c r="AS103" s="243">
        <f t="shared" si="26"/>
        <v>0</v>
      </c>
      <c r="AT103" s="243">
        <f t="shared" si="26"/>
        <v>0</v>
      </c>
    </row>
    <row r="104" spans="2:46" x14ac:dyDescent="0.35">
      <c r="B104" s="1">
        <f t="shared" si="4"/>
        <v>2034</v>
      </c>
      <c r="C104" s="259">
        <f t="shared" si="6"/>
        <v>1083.5901794144747</v>
      </c>
      <c r="H104" s="243">
        <f t="shared" ref="H104:AT104" si="27">H28*$G28/100</f>
        <v>118.43232882656845</v>
      </c>
      <c r="I104" s="243">
        <f t="shared" si="27"/>
        <v>112.19904836201222</v>
      </c>
      <c r="J104" s="243">
        <f t="shared" si="27"/>
        <v>105.96576789745598</v>
      </c>
      <c r="K104" s="243">
        <f t="shared" si="27"/>
        <v>99.732487432899745</v>
      </c>
      <c r="L104" s="243">
        <f t="shared" si="27"/>
        <v>93.499206968343515</v>
      </c>
      <c r="M104" s="243">
        <f t="shared" si="27"/>
        <v>87.26592650378727</v>
      </c>
      <c r="N104" s="243">
        <f t="shared" si="27"/>
        <v>81.032646039231039</v>
      </c>
      <c r="O104" s="243">
        <f t="shared" si="27"/>
        <v>74.799365574674809</v>
      </c>
      <c r="P104" s="243">
        <f t="shared" si="27"/>
        <v>68.566085110118578</v>
      </c>
      <c r="Q104" s="243">
        <f t="shared" si="27"/>
        <v>62.332804645562355</v>
      </c>
      <c r="R104" s="243">
        <f t="shared" si="27"/>
        <v>56.09952418100611</v>
      </c>
      <c r="S104" s="243">
        <f t="shared" si="27"/>
        <v>49.866243716449873</v>
      </c>
      <c r="T104" s="243">
        <f t="shared" si="27"/>
        <v>43.632963251893635</v>
      </c>
      <c r="U104" s="243">
        <f t="shared" si="27"/>
        <v>37.399682787337412</v>
      </c>
      <c r="V104" s="243">
        <f t="shared" si="27"/>
        <v>31.166402322781188</v>
      </c>
      <c r="W104" s="243">
        <f t="shared" si="27"/>
        <v>24.933121858224958</v>
      </c>
      <c r="X104" s="243">
        <f t="shared" si="27"/>
        <v>18.699841393668734</v>
      </c>
      <c r="Y104" s="243">
        <f t="shared" si="27"/>
        <v>12.466560929112507</v>
      </c>
      <c r="Z104" s="243">
        <f t="shared" si="27"/>
        <v>6.2332804645562794</v>
      </c>
      <c r="AA104" s="243">
        <f t="shared" si="27"/>
        <v>0</v>
      </c>
      <c r="AB104" s="243">
        <f t="shared" si="27"/>
        <v>0</v>
      </c>
      <c r="AC104" s="243">
        <f t="shared" si="27"/>
        <v>0</v>
      </c>
      <c r="AD104" s="243">
        <f t="shared" si="27"/>
        <v>0</v>
      </c>
      <c r="AE104" s="243">
        <f t="shared" si="27"/>
        <v>0</v>
      </c>
      <c r="AF104" s="243">
        <f t="shared" si="27"/>
        <v>0</v>
      </c>
      <c r="AG104" s="243">
        <f t="shared" si="27"/>
        <v>0</v>
      </c>
      <c r="AH104" s="243">
        <f t="shared" si="27"/>
        <v>0</v>
      </c>
      <c r="AI104" s="243">
        <f t="shared" si="27"/>
        <v>0</v>
      </c>
      <c r="AJ104" s="243">
        <f t="shared" si="27"/>
        <v>0</v>
      </c>
      <c r="AK104" s="243">
        <f t="shared" si="27"/>
        <v>0</v>
      </c>
      <c r="AL104" s="243">
        <f t="shared" si="27"/>
        <v>0</v>
      </c>
      <c r="AM104" s="243">
        <f t="shared" si="27"/>
        <v>0</v>
      </c>
      <c r="AN104" s="243">
        <f t="shared" si="27"/>
        <v>0</v>
      </c>
      <c r="AO104" s="243">
        <f t="shared" si="27"/>
        <v>0</v>
      </c>
      <c r="AP104" s="243">
        <f t="shared" si="27"/>
        <v>0</v>
      </c>
      <c r="AQ104" s="243">
        <f t="shared" si="27"/>
        <v>0</v>
      </c>
      <c r="AR104" s="243">
        <f t="shared" si="27"/>
        <v>0</v>
      </c>
      <c r="AS104" s="243">
        <f t="shared" si="27"/>
        <v>0</v>
      </c>
      <c r="AT104" s="243">
        <f t="shared" si="27"/>
        <v>0</v>
      </c>
    </row>
    <row r="105" spans="2:46" x14ac:dyDescent="0.35">
      <c r="B105" s="1">
        <f t="shared" si="4"/>
        <v>2035</v>
      </c>
      <c r="C105" s="259">
        <f t="shared" si="6"/>
        <v>1111.9231189366171</v>
      </c>
      <c r="H105" s="243">
        <f t="shared" ref="H105:AT105" si="28">H29*$G29/100</f>
        <v>119.43296242312721</v>
      </c>
      <c r="I105" s="243">
        <f t="shared" si="28"/>
        <v>113.14701703243631</v>
      </c>
      <c r="J105" s="243">
        <f t="shared" si="28"/>
        <v>106.8610716417454</v>
      </c>
      <c r="K105" s="243">
        <f t="shared" si="28"/>
        <v>100.57512625105448</v>
      </c>
      <c r="L105" s="243">
        <f t="shared" si="28"/>
        <v>94.289180860363601</v>
      </c>
      <c r="M105" s="243">
        <f t="shared" si="28"/>
        <v>88.003235469672688</v>
      </c>
      <c r="N105" s="243">
        <f t="shared" si="28"/>
        <v>81.717290078981776</v>
      </c>
      <c r="O105" s="243">
        <f t="shared" si="28"/>
        <v>75.431344688290864</v>
      </c>
      <c r="P105" s="243">
        <f t="shared" si="28"/>
        <v>69.145399297599965</v>
      </c>
      <c r="Q105" s="243">
        <f t="shared" si="28"/>
        <v>62.859453906909067</v>
      </c>
      <c r="R105" s="243">
        <f t="shared" si="28"/>
        <v>56.573508516218155</v>
      </c>
      <c r="S105" s="243">
        <f t="shared" si="28"/>
        <v>50.287563125527242</v>
      </c>
      <c r="T105" s="243">
        <f t="shared" si="28"/>
        <v>44.001617734836344</v>
      </c>
      <c r="U105" s="243">
        <f t="shared" si="28"/>
        <v>37.715672344145446</v>
      </c>
      <c r="V105" s="243">
        <f t="shared" si="28"/>
        <v>31.429726953454548</v>
      </c>
      <c r="W105" s="243">
        <f t="shared" si="28"/>
        <v>25.143781562763646</v>
      </c>
      <c r="X105" s="243">
        <f t="shared" si="28"/>
        <v>18.857836172072748</v>
      </c>
      <c r="Y105" s="243">
        <f t="shared" si="28"/>
        <v>12.571890781381851</v>
      </c>
      <c r="Z105" s="243">
        <f t="shared" si="28"/>
        <v>6.2859453906909515</v>
      </c>
      <c r="AA105" s="243">
        <f t="shared" si="28"/>
        <v>0</v>
      </c>
      <c r="AB105" s="243">
        <f t="shared" si="28"/>
        <v>0</v>
      </c>
      <c r="AC105" s="243">
        <f t="shared" si="28"/>
        <v>0</v>
      </c>
      <c r="AD105" s="243">
        <f t="shared" si="28"/>
        <v>0</v>
      </c>
      <c r="AE105" s="243">
        <f t="shared" si="28"/>
        <v>0</v>
      </c>
      <c r="AF105" s="243">
        <f t="shared" si="28"/>
        <v>0</v>
      </c>
      <c r="AG105" s="243">
        <f t="shared" si="28"/>
        <v>0</v>
      </c>
      <c r="AH105" s="243">
        <f t="shared" si="28"/>
        <v>0</v>
      </c>
      <c r="AI105" s="243">
        <f t="shared" si="28"/>
        <v>0</v>
      </c>
      <c r="AJ105" s="243">
        <f t="shared" si="28"/>
        <v>0</v>
      </c>
      <c r="AK105" s="243">
        <f t="shared" si="28"/>
        <v>0</v>
      </c>
      <c r="AL105" s="243">
        <f t="shared" si="28"/>
        <v>0</v>
      </c>
      <c r="AM105" s="243">
        <f t="shared" si="28"/>
        <v>0</v>
      </c>
      <c r="AN105" s="243">
        <f t="shared" si="28"/>
        <v>0</v>
      </c>
      <c r="AO105" s="243">
        <f t="shared" si="28"/>
        <v>0</v>
      </c>
      <c r="AP105" s="243">
        <f t="shared" si="28"/>
        <v>0</v>
      </c>
      <c r="AQ105" s="243">
        <f t="shared" si="28"/>
        <v>0</v>
      </c>
      <c r="AR105" s="243">
        <f t="shared" si="28"/>
        <v>0</v>
      </c>
      <c r="AS105" s="243">
        <f t="shared" si="28"/>
        <v>0</v>
      </c>
      <c r="AT105" s="243">
        <f t="shared" si="28"/>
        <v>0</v>
      </c>
    </row>
    <row r="106" spans="2:46" x14ac:dyDescent="0.35">
      <c r="B106" s="1">
        <f t="shared" si="4"/>
        <v>2036</v>
      </c>
      <c r="C106" s="259">
        <f t="shared" si="6"/>
        <v>1135.0655406559513</v>
      </c>
      <c r="H106" s="243">
        <f t="shared" ref="H106:AT106" si="29">H30*$G30/100</f>
        <v>120.52839001100978</v>
      </c>
      <c r="I106" s="243">
        <f t="shared" si="29"/>
        <v>114.18479053674611</v>
      </c>
      <c r="J106" s="243">
        <f t="shared" si="29"/>
        <v>107.84119106248244</v>
      </c>
      <c r="K106" s="243">
        <f t="shared" si="29"/>
        <v>101.49759158821877</v>
      </c>
      <c r="L106" s="243">
        <f t="shared" si="29"/>
        <v>95.153992113955098</v>
      </c>
      <c r="M106" s="243">
        <f t="shared" si="29"/>
        <v>88.810392639691429</v>
      </c>
      <c r="N106" s="243">
        <f t="shared" si="29"/>
        <v>82.46679316542776</v>
      </c>
      <c r="O106" s="243">
        <f t="shared" si="29"/>
        <v>76.123193691164076</v>
      </c>
      <c r="P106" s="243">
        <f t="shared" si="29"/>
        <v>69.779594216900406</v>
      </c>
      <c r="Q106" s="243">
        <f t="shared" si="29"/>
        <v>63.435994742636737</v>
      </c>
      <c r="R106" s="243">
        <f t="shared" si="29"/>
        <v>57.092395268373053</v>
      </c>
      <c r="S106" s="243">
        <f t="shared" si="29"/>
        <v>50.748795794109384</v>
      </c>
      <c r="T106" s="243">
        <f t="shared" si="29"/>
        <v>44.405196319845714</v>
      </c>
      <c r="U106" s="243">
        <f t="shared" si="29"/>
        <v>38.061596845582045</v>
      </c>
      <c r="V106" s="243">
        <f t="shared" si="29"/>
        <v>31.717997371318383</v>
      </c>
      <c r="W106" s="243">
        <f t="shared" si="29"/>
        <v>25.37439789705472</v>
      </c>
      <c r="X106" s="243">
        <f t="shared" si="29"/>
        <v>19.030798422791051</v>
      </c>
      <c r="Y106" s="243">
        <f t="shared" si="29"/>
        <v>12.687198948527385</v>
      </c>
      <c r="Z106" s="243">
        <f t="shared" si="29"/>
        <v>6.3435994742637192</v>
      </c>
      <c r="AA106" s="243">
        <f t="shared" si="29"/>
        <v>0</v>
      </c>
      <c r="AB106" s="243">
        <f t="shared" si="29"/>
        <v>0</v>
      </c>
      <c r="AC106" s="243">
        <f t="shared" si="29"/>
        <v>0</v>
      </c>
      <c r="AD106" s="243">
        <f t="shared" si="29"/>
        <v>0</v>
      </c>
      <c r="AE106" s="243">
        <f t="shared" si="29"/>
        <v>0</v>
      </c>
      <c r="AF106" s="243">
        <f t="shared" si="29"/>
        <v>0</v>
      </c>
      <c r="AG106" s="243">
        <f t="shared" si="29"/>
        <v>0</v>
      </c>
      <c r="AH106" s="243">
        <f t="shared" si="29"/>
        <v>0</v>
      </c>
      <c r="AI106" s="243">
        <f t="shared" si="29"/>
        <v>0</v>
      </c>
      <c r="AJ106" s="243">
        <f t="shared" si="29"/>
        <v>0</v>
      </c>
      <c r="AK106" s="243">
        <f t="shared" si="29"/>
        <v>0</v>
      </c>
      <c r="AL106" s="243">
        <f t="shared" si="29"/>
        <v>0</v>
      </c>
      <c r="AM106" s="243">
        <f t="shared" si="29"/>
        <v>0</v>
      </c>
      <c r="AN106" s="243">
        <f t="shared" si="29"/>
        <v>0</v>
      </c>
      <c r="AO106" s="243">
        <f t="shared" si="29"/>
        <v>0</v>
      </c>
      <c r="AP106" s="243">
        <f t="shared" si="29"/>
        <v>0</v>
      </c>
      <c r="AQ106" s="243">
        <f t="shared" si="29"/>
        <v>0</v>
      </c>
      <c r="AR106" s="243">
        <f t="shared" si="29"/>
        <v>0</v>
      </c>
      <c r="AS106" s="243">
        <f t="shared" si="29"/>
        <v>0</v>
      </c>
      <c r="AT106" s="243">
        <f t="shared" si="29"/>
        <v>0</v>
      </c>
    </row>
    <row r="107" spans="2:46" x14ac:dyDescent="0.35">
      <c r="B107" s="1">
        <f t="shared" si="4"/>
        <v>2037</v>
      </c>
      <c r="C107" s="259">
        <f t="shared" si="6"/>
        <v>1153.9919541088432</v>
      </c>
      <c r="H107" s="243">
        <f t="shared" ref="H107:AT107" si="30">H31*$G31/100</f>
        <v>121.71815930121382</v>
      </c>
      <c r="I107" s="243">
        <f t="shared" si="30"/>
        <v>115.31194039062362</v>
      </c>
      <c r="J107" s="243">
        <f t="shared" si="30"/>
        <v>108.90572148003342</v>
      </c>
      <c r="K107" s="243">
        <f t="shared" si="30"/>
        <v>102.49950256944322</v>
      </c>
      <c r="L107" s="243">
        <f t="shared" si="30"/>
        <v>96.093283658853039</v>
      </c>
      <c r="M107" s="243">
        <f t="shared" si="30"/>
        <v>89.687064748262813</v>
      </c>
      <c r="N107" s="243">
        <f t="shared" si="30"/>
        <v>83.280845837672629</v>
      </c>
      <c r="O107" s="243">
        <f t="shared" si="30"/>
        <v>76.874626927082417</v>
      </c>
      <c r="P107" s="243">
        <f t="shared" si="30"/>
        <v>70.468408016492219</v>
      </c>
      <c r="Q107" s="243">
        <f t="shared" si="30"/>
        <v>64.062189105902021</v>
      </c>
      <c r="R107" s="243">
        <f t="shared" si="30"/>
        <v>57.655970195311809</v>
      </c>
      <c r="S107" s="243">
        <f t="shared" si="30"/>
        <v>51.249751284721611</v>
      </c>
      <c r="T107" s="243">
        <f t="shared" si="30"/>
        <v>44.843532374131406</v>
      </c>
      <c r="U107" s="243">
        <f t="shared" si="30"/>
        <v>38.437313463541216</v>
      </c>
      <c r="V107" s="243">
        <f t="shared" si="30"/>
        <v>32.031094552951025</v>
      </c>
      <c r="W107" s="243">
        <f t="shared" si="30"/>
        <v>25.624875642360831</v>
      </c>
      <c r="X107" s="243">
        <f t="shared" si="30"/>
        <v>19.218656731770636</v>
      </c>
      <c r="Y107" s="243">
        <f t="shared" si="30"/>
        <v>12.812437821180442</v>
      </c>
      <c r="Z107" s="243">
        <f t="shared" si="30"/>
        <v>6.4062189105902485</v>
      </c>
      <c r="AA107" s="243">
        <f t="shared" si="30"/>
        <v>0</v>
      </c>
      <c r="AB107" s="243">
        <f t="shared" si="30"/>
        <v>0</v>
      </c>
      <c r="AC107" s="243">
        <f t="shared" si="30"/>
        <v>0</v>
      </c>
      <c r="AD107" s="243">
        <f t="shared" si="30"/>
        <v>0</v>
      </c>
      <c r="AE107" s="243">
        <f t="shared" si="30"/>
        <v>0</v>
      </c>
      <c r="AF107" s="243">
        <f t="shared" si="30"/>
        <v>0</v>
      </c>
      <c r="AG107" s="243">
        <f t="shared" si="30"/>
        <v>0</v>
      </c>
      <c r="AH107" s="243">
        <f t="shared" si="30"/>
        <v>0</v>
      </c>
      <c r="AI107" s="243">
        <f t="shared" si="30"/>
        <v>0</v>
      </c>
      <c r="AJ107" s="243">
        <f t="shared" si="30"/>
        <v>0</v>
      </c>
      <c r="AK107" s="243">
        <f t="shared" si="30"/>
        <v>0</v>
      </c>
      <c r="AL107" s="243">
        <f t="shared" si="30"/>
        <v>0</v>
      </c>
      <c r="AM107" s="243">
        <f t="shared" si="30"/>
        <v>0</v>
      </c>
      <c r="AN107" s="243">
        <f t="shared" si="30"/>
        <v>0</v>
      </c>
      <c r="AO107" s="243">
        <f t="shared" si="30"/>
        <v>0</v>
      </c>
      <c r="AP107" s="243">
        <f t="shared" si="30"/>
        <v>0</v>
      </c>
      <c r="AQ107" s="243">
        <f t="shared" si="30"/>
        <v>0</v>
      </c>
      <c r="AR107" s="243">
        <f t="shared" si="30"/>
        <v>0</v>
      </c>
      <c r="AS107" s="243">
        <f t="shared" si="30"/>
        <v>0</v>
      </c>
      <c r="AT107" s="243">
        <f t="shared" si="30"/>
        <v>0</v>
      </c>
    </row>
    <row r="108" spans="2:46" x14ac:dyDescent="0.35">
      <c r="B108" s="1">
        <f t="shared" si="4"/>
        <v>2038</v>
      </c>
      <c r="C108" s="259">
        <f t="shared" si="6"/>
        <v>1169.5858443643756</v>
      </c>
      <c r="H108" s="243">
        <f t="shared" ref="H108:AT108" si="31">H32*$G32/100</f>
        <v>122.98220734558389</v>
      </c>
      <c r="I108" s="243">
        <f t="shared" si="31"/>
        <v>116.50945959055318</v>
      </c>
      <c r="J108" s="243">
        <f t="shared" si="31"/>
        <v>110.03671183552242</v>
      </c>
      <c r="K108" s="243">
        <f t="shared" si="31"/>
        <v>103.56396408049167</v>
      </c>
      <c r="L108" s="243">
        <f t="shared" si="31"/>
        <v>97.091216325460977</v>
      </c>
      <c r="M108" s="243">
        <f t="shared" si="31"/>
        <v>90.618468570430238</v>
      </c>
      <c r="N108" s="243">
        <f t="shared" si="31"/>
        <v>84.145720815399514</v>
      </c>
      <c r="O108" s="243">
        <f t="shared" si="31"/>
        <v>77.672973060368761</v>
      </c>
      <c r="P108" s="243">
        <f t="shared" si="31"/>
        <v>71.200225305338051</v>
      </c>
      <c r="Q108" s="243">
        <f t="shared" si="31"/>
        <v>64.727477550307327</v>
      </c>
      <c r="R108" s="243">
        <f t="shared" si="31"/>
        <v>58.254729795276589</v>
      </c>
      <c r="S108" s="243">
        <f t="shared" si="31"/>
        <v>51.781982040245836</v>
      </c>
      <c r="T108" s="243">
        <f t="shared" si="31"/>
        <v>45.309234285215119</v>
      </c>
      <c r="U108" s="243">
        <f t="shared" si="31"/>
        <v>38.836486530184395</v>
      </c>
      <c r="V108" s="243">
        <f t="shared" si="31"/>
        <v>32.363738775153671</v>
      </c>
      <c r="W108" s="243">
        <f t="shared" si="31"/>
        <v>25.890991020122947</v>
      </c>
      <c r="X108" s="243">
        <f t="shared" si="31"/>
        <v>19.418243265092226</v>
      </c>
      <c r="Y108" s="243">
        <f t="shared" si="31"/>
        <v>12.9454955100615</v>
      </c>
      <c r="Z108" s="243">
        <f t="shared" si="31"/>
        <v>6.4727477550307775</v>
      </c>
      <c r="AA108" s="243">
        <f t="shared" si="31"/>
        <v>0</v>
      </c>
      <c r="AB108" s="243">
        <f t="shared" si="31"/>
        <v>0</v>
      </c>
      <c r="AC108" s="243">
        <f t="shared" si="31"/>
        <v>0</v>
      </c>
      <c r="AD108" s="243">
        <f t="shared" si="31"/>
        <v>0</v>
      </c>
      <c r="AE108" s="243">
        <f t="shared" si="31"/>
        <v>0</v>
      </c>
      <c r="AF108" s="243">
        <f t="shared" si="31"/>
        <v>0</v>
      </c>
      <c r="AG108" s="243">
        <f t="shared" si="31"/>
        <v>0</v>
      </c>
      <c r="AH108" s="243">
        <f t="shared" si="31"/>
        <v>0</v>
      </c>
      <c r="AI108" s="243">
        <f t="shared" si="31"/>
        <v>0</v>
      </c>
      <c r="AJ108" s="243">
        <f t="shared" si="31"/>
        <v>0</v>
      </c>
      <c r="AK108" s="243">
        <f t="shared" si="31"/>
        <v>0</v>
      </c>
      <c r="AL108" s="243">
        <f t="shared" si="31"/>
        <v>0</v>
      </c>
      <c r="AM108" s="243">
        <f t="shared" si="31"/>
        <v>0</v>
      </c>
      <c r="AN108" s="243">
        <f t="shared" si="31"/>
        <v>0</v>
      </c>
      <c r="AO108" s="243">
        <f t="shared" si="31"/>
        <v>0</v>
      </c>
      <c r="AP108" s="243">
        <f t="shared" si="31"/>
        <v>0</v>
      </c>
      <c r="AQ108" s="243">
        <f t="shared" si="31"/>
        <v>0</v>
      </c>
      <c r="AR108" s="243">
        <f t="shared" si="31"/>
        <v>0</v>
      </c>
      <c r="AS108" s="243">
        <f t="shared" si="31"/>
        <v>0</v>
      </c>
      <c r="AT108" s="243">
        <f t="shared" si="31"/>
        <v>0</v>
      </c>
    </row>
    <row r="109" spans="2:46" x14ac:dyDescent="0.35">
      <c r="B109" s="1">
        <f t="shared" si="4"/>
        <v>2039</v>
      </c>
      <c r="C109" s="259">
        <f t="shared" si="6"/>
        <v>1182.5332322015677</v>
      </c>
      <c r="H109" s="243">
        <f t="shared" ref="H109:AT109" si="32">H33*$G33/100</f>
        <v>124.30856830804304</v>
      </c>
      <c r="I109" s="243">
        <f t="shared" si="32"/>
        <v>117.76601208130393</v>
      </c>
      <c r="J109" s="243">
        <f t="shared" si="32"/>
        <v>111.22345585456482</v>
      </c>
      <c r="K109" s="243">
        <f t="shared" si="32"/>
        <v>104.6808996278257</v>
      </c>
      <c r="L109" s="243">
        <f t="shared" si="32"/>
        <v>98.138343401086601</v>
      </c>
      <c r="M109" s="243">
        <f t="shared" si="32"/>
        <v>91.595787174347493</v>
      </c>
      <c r="N109" s="243">
        <f t="shared" si="32"/>
        <v>85.053230947608384</v>
      </c>
      <c r="O109" s="243">
        <f t="shared" si="32"/>
        <v>78.510674720869275</v>
      </c>
      <c r="P109" s="243">
        <f t="shared" si="32"/>
        <v>71.968118494130181</v>
      </c>
      <c r="Q109" s="243">
        <f t="shared" si="32"/>
        <v>65.425562267391072</v>
      </c>
      <c r="R109" s="243">
        <f t="shared" si="32"/>
        <v>58.883006040651964</v>
      </c>
      <c r="S109" s="243">
        <f t="shared" si="32"/>
        <v>52.340449813912848</v>
      </c>
      <c r="T109" s="243">
        <f t="shared" si="32"/>
        <v>45.797893587173746</v>
      </c>
      <c r="U109" s="243">
        <f t="shared" si="32"/>
        <v>39.255337360434652</v>
      </c>
      <c r="V109" s="243">
        <f t="shared" si="32"/>
        <v>32.71278113369555</v>
      </c>
      <c r="W109" s="243">
        <f t="shared" si="32"/>
        <v>26.170224906956456</v>
      </c>
      <c r="X109" s="243">
        <f t="shared" si="32"/>
        <v>19.627668680217354</v>
      </c>
      <c r="Y109" s="243">
        <f t="shared" si="32"/>
        <v>13.085112453478255</v>
      </c>
      <c r="Z109" s="243">
        <f t="shared" si="32"/>
        <v>6.5425562267391557</v>
      </c>
      <c r="AA109" s="243">
        <f t="shared" si="32"/>
        <v>0</v>
      </c>
      <c r="AB109" s="243">
        <f t="shared" si="32"/>
        <v>0</v>
      </c>
      <c r="AC109" s="243">
        <f t="shared" si="32"/>
        <v>0</v>
      </c>
      <c r="AD109" s="243">
        <f t="shared" si="32"/>
        <v>0</v>
      </c>
      <c r="AE109" s="243">
        <f t="shared" si="32"/>
        <v>0</v>
      </c>
      <c r="AF109" s="243">
        <f t="shared" si="32"/>
        <v>0</v>
      </c>
      <c r="AG109" s="243">
        <f t="shared" si="32"/>
        <v>0</v>
      </c>
      <c r="AH109" s="243">
        <f t="shared" si="32"/>
        <v>0</v>
      </c>
      <c r="AI109" s="243">
        <f t="shared" si="32"/>
        <v>0</v>
      </c>
      <c r="AJ109" s="243">
        <f t="shared" si="32"/>
        <v>0</v>
      </c>
      <c r="AK109" s="243">
        <f t="shared" si="32"/>
        <v>0</v>
      </c>
      <c r="AL109" s="243">
        <f t="shared" si="32"/>
        <v>0</v>
      </c>
      <c r="AM109" s="243">
        <f t="shared" si="32"/>
        <v>0</v>
      </c>
      <c r="AN109" s="243">
        <f t="shared" si="32"/>
        <v>0</v>
      </c>
      <c r="AO109" s="243">
        <f t="shared" si="32"/>
        <v>0</v>
      </c>
      <c r="AP109" s="243">
        <f t="shared" si="32"/>
        <v>0</v>
      </c>
      <c r="AQ109" s="243">
        <f t="shared" si="32"/>
        <v>0</v>
      </c>
      <c r="AR109" s="243">
        <f t="shared" si="32"/>
        <v>0</v>
      </c>
      <c r="AS109" s="243">
        <f t="shared" si="32"/>
        <v>0</v>
      </c>
      <c r="AT109" s="243">
        <f t="shared" si="32"/>
        <v>0</v>
      </c>
    </row>
    <row r="110" spans="2:46" x14ac:dyDescent="0.35">
      <c r="B110" s="1">
        <f t="shared" si="4"/>
        <v>2040</v>
      </c>
      <c r="C110" s="259">
        <f t="shared" si="6"/>
        <v>1193.5077831419378</v>
      </c>
      <c r="H110" s="243">
        <f t="shared" ref="H110:AT110" si="33">H34*$G34/100</f>
        <v>125.68541193604875</v>
      </c>
      <c r="I110" s="243">
        <f t="shared" si="33"/>
        <v>119.07039025520409</v>
      </c>
      <c r="J110" s="243">
        <f t="shared" si="33"/>
        <v>112.4553685743594</v>
      </c>
      <c r="K110" s="243">
        <f t="shared" si="33"/>
        <v>105.84034689351472</v>
      </c>
      <c r="L110" s="243">
        <f t="shared" si="33"/>
        <v>99.225325212670072</v>
      </c>
      <c r="M110" s="243">
        <f t="shared" si="33"/>
        <v>92.610303531825409</v>
      </c>
      <c r="N110" s="243">
        <f t="shared" si="33"/>
        <v>85.995281850980717</v>
      </c>
      <c r="O110" s="243">
        <f t="shared" si="33"/>
        <v>79.38026017013604</v>
      </c>
      <c r="P110" s="243">
        <f t="shared" si="33"/>
        <v>72.765238489291377</v>
      </c>
      <c r="Q110" s="243">
        <f t="shared" si="33"/>
        <v>66.150216808446714</v>
      </c>
      <c r="R110" s="243">
        <f t="shared" si="33"/>
        <v>59.535195127602044</v>
      </c>
      <c r="S110" s="243">
        <f t="shared" si="33"/>
        <v>52.92017344675736</v>
      </c>
      <c r="T110" s="243">
        <f t="shared" si="33"/>
        <v>46.305151765912704</v>
      </c>
      <c r="U110" s="243">
        <f t="shared" si="33"/>
        <v>39.690130085068034</v>
      </c>
      <c r="V110" s="243">
        <f t="shared" si="33"/>
        <v>33.075108404223371</v>
      </c>
      <c r="W110" s="243">
        <f t="shared" si="33"/>
        <v>26.460086723378708</v>
      </c>
      <c r="X110" s="243">
        <f t="shared" si="33"/>
        <v>19.845065042534046</v>
      </c>
      <c r="Y110" s="243">
        <f t="shared" si="33"/>
        <v>13.230043361689381</v>
      </c>
      <c r="Z110" s="243">
        <f t="shared" si="33"/>
        <v>6.6150216808447206</v>
      </c>
      <c r="AA110" s="243">
        <f t="shared" si="33"/>
        <v>0</v>
      </c>
      <c r="AB110" s="243">
        <f t="shared" si="33"/>
        <v>0</v>
      </c>
      <c r="AC110" s="243">
        <f t="shared" si="33"/>
        <v>0</v>
      </c>
      <c r="AD110" s="243">
        <f t="shared" si="33"/>
        <v>0</v>
      </c>
      <c r="AE110" s="243">
        <f t="shared" si="33"/>
        <v>0</v>
      </c>
      <c r="AF110" s="243">
        <f t="shared" si="33"/>
        <v>0</v>
      </c>
      <c r="AG110" s="243">
        <f t="shared" si="33"/>
        <v>0</v>
      </c>
      <c r="AH110" s="243">
        <f t="shared" si="33"/>
        <v>0</v>
      </c>
      <c r="AI110" s="243">
        <f t="shared" si="33"/>
        <v>0</v>
      </c>
      <c r="AJ110" s="243">
        <f t="shared" si="33"/>
        <v>0</v>
      </c>
      <c r="AK110" s="243">
        <f t="shared" si="33"/>
        <v>0</v>
      </c>
      <c r="AL110" s="243">
        <f t="shared" si="33"/>
        <v>0</v>
      </c>
      <c r="AM110" s="243">
        <f t="shared" si="33"/>
        <v>0</v>
      </c>
      <c r="AN110" s="243">
        <f t="shared" si="33"/>
        <v>0</v>
      </c>
      <c r="AO110" s="243">
        <f t="shared" si="33"/>
        <v>0</v>
      </c>
      <c r="AP110" s="243">
        <f t="shared" si="33"/>
        <v>0</v>
      </c>
      <c r="AQ110" s="243">
        <f t="shared" si="33"/>
        <v>0</v>
      </c>
      <c r="AR110" s="243">
        <f t="shared" si="33"/>
        <v>0</v>
      </c>
      <c r="AS110" s="243">
        <f t="shared" si="33"/>
        <v>0</v>
      </c>
      <c r="AT110" s="243">
        <f t="shared" si="33"/>
        <v>0</v>
      </c>
    </row>
    <row r="111" spans="2:46" x14ac:dyDescent="0.35">
      <c r="B111" s="1">
        <f t="shared" si="4"/>
        <v>2041</v>
      </c>
      <c r="C111" s="259">
        <f t="shared" si="6"/>
        <v>1203.8162881396192</v>
      </c>
      <c r="H111" s="243">
        <f t="shared" ref="H111:AT111" si="34">H35*$G35/100</f>
        <v>127.10108846493908</v>
      </c>
      <c r="I111" s="243">
        <f t="shared" si="34"/>
        <v>120.41155749310019</v>
      </c>
      <c r="J111" s="243">
        <f t="shared" si="34"/>
        <v>113.72202652126128</v>
      </c>
      <c r="K111" s="243">
        <f t="shared" si="34"/>
        <v>107.03249554942238</v>
      </c>
      <c r="L111" s="243">
        <f t="shared" si="34"/>
        <v>100.34296457758347</v>
      </c>
      <c r="M111" s="243">
        <f t="shared" si="34"/>
        <v>93.653433605744596</v>
      </c>
      <c r="N111" s="243">
        <f t="shared" si="34"/>
        <v>86.963902633905676</v>
      </c>
      <c r="O111" s="243">
        <f t="shared" si="34"/>
        <v>80.274371662066784</v>
      </c>
      <c r="P111" s="243">
        <f t="shared" si="34"/>
        <v>73.584840690227878</v>
      </c>
      <c r="Q111" s="243">
        <f t="shared" si="34"/>
        <v>66.895309718389001</v>
      </c>
      <c r="R111" s="243">
        <f t="shared" si="34"/>
        <v>60.205778746550095</v>
      </c>
      <c r="S111" s="243">
        <f t="shared" si="34"/>
        <v>53.516247774711189</v>
      </c>
      <c r="T111" s="243">
        <f t="shared" si="34"/>
        <v>46.826716802872298</v>
      </c>
      <c r="U111" s="243">
        <f t="shared" si="34"/>
        <v>40.137185831033406</v>
      </c>
      <c r="V111" s="243">
        <f t="shared" si="34"/>
        <v>33.447654859194508</v>
      </c>
      <c r="W111" s="243">
        <f t="shared" si="34"/>
        <v>26.758123887355623</v>
      </c>
      <c r="X111" s="243">
        <f t="shared" si="34"/>
        <v>20.068592915516732</v>
      </c>
      <c r="Y111" s="243">
        <f t="shared" si="34"/>
        <v>13.379061943677838</v>
      </c>
      <c r="Z111" s="243">
        <f t="shared" si="34"/>
        <v>6.6895309718389475</v>
      </c>
      <c r="AA111" s="243">
        <f t="shared" si="34"/>
        <v>0</v>
      </c>
      <c r="AB111" s="243">
        <f t="shared" si="34"/>
        <v>0</v>
      </c>
      <c r="AC111" s="243">
        <f t="shared" si="34"/>
        <v>0</v>
      </c>
      <c r="AD111" s="243">
        <f t="shared" si="34"/>
        <v>0</v>
      </c>
      <c r="AE111" s="243">
        <f t="shared" si="34"/>
        <v>0</v>
      </c>
      <c r="AF111" s="243">
        <f t="shared" si="34"/>
        <v>0</v>
      </c>
      <c r="AG111" s="243">
        <f t="shared" si="34"/>
        <v>0</v>
      </c>
      <c r="AH111" s="243">
        <f t="shared" si="34"/>
        <v>0</v>
      </c>
      <c r="AI111" s="243">
        <f t="shared" si="34"/>
        <v>0</v>
      </c>
      <c r="AJ111" s="243">
        <f t="shared" si="34"/>
        <v>0</v>
      </c>
      <c r="AK111" s="243">
        <f t="shared" si="34"/>
        <v>0</v>
      </c>
      <c r="AL111" s="243">
        <f t="shared" si="34"/>
        <v>0</v>
      </c>
      <c r="AM111" s="243">
        <f t="shared" si="34"/>
        <v>0</v>
      </c>
      <c r="AN111" s="243">
        <f t="shared" si="34"/>
        <v>0</v>
      </c>
      <c r="AO111" s="243">
        <f t="shared" si="34"/>
        <v>0</v>
      </c>
      <c r="AP111" s="243">
        <f t="shared" si="34"/>
        <v>0</v>
      </c>
      <c r="AQ111" s="243">
        <f t="shared" si="34"/>
        <v>0</v>
      </c>
      <c r="AR111" s="243">
        <f t="shared" si="34"/>
        <v>0</v>
      </c>
      <c r="AS111" s="243">
        <f t="shared" si="34"/>
        <v>0</v>
      </c>
      <c r="AT111" s="243">
        <f t="shared" si="34"/>
        <v>0</v>
      </c>
    </row>
    <row r="112" spans="2:46" x14ac:dyDescent="0.35">
      <c r="B112" s="1">
        <f t="shared" si="4"/>
        <v>2042</v>
      </c>
      <c r="C112" s="259">
        <f t="shared" si="6"/>
        <v>1214.2456298008694</v>
      </c>
      <c r="H112" s="243">
        <f t="shared" ref="H112:AT112" si="35">H36*$G36/100</f>
        <v>128.57315202668849</v>
      </c>
      <c r="I112" s="243">
        <f t="shared" si="35"/>
        <v>121.80614402528384</v>
      </c>
      <c r="J112" s="243">
        <f t="shared" si="35"/>
        <v>115.03913602387918</v>
      </c>
      <c r="K112" s="243">
        <f t="shared" si="35"/>
        <v>108.27212802247452</v>
      </c>
      <c r="L112" s="243">
        <f t="shared" si="35"/>
        <v>101.50512002106987</v>
      </c>
      <c r="M112" s="243">
        <f t="shared" si="35"/>
        <v>94.738112019665223</v>
      </c>
      <c r="N112" s="243">
        <f t="shared" si="35"/>
        <v>87.971104018260533</v>
      </c>
      <c r="O112" s="243">
        <f t="shared" si="35"/>
        <v>81.204096016855871</v>
      </c>
      <c r="P112" s="243">
        <f t="shared" si="35"/>
        <v>74.437088015451224</v>
      </c>
      <c r="Q112" s="243">
        <f t="shared" si="35"/>
        <v>67.67008001404659</v>
      </c>
      <c r="R112" s="243">
        <f t="shared" si="35"/>
        <v>60.903072012641921</v>
      </c>
      <c r="S112" s="243">
        <f t="shared" si="35"/>
        <v>54.136064011237259</v>
      </c>
      <c r="T112" s="243">
        <f t="shared" si="35"/>
        <v>47.369056009832612</v>
      </c>
      <c r="U112" s="243">
        <f t="shared" si="35"/>
        <v>40.602048008427957</v>
      </c>
      <c r="V112" s="243">
        <f t="shared" si="35"/>
        <v>33.835040007023302</v>
      </c>
      <c r="W112" s="243">
        <f t="shared" si="35"/>
        <v>27.068032005618651</v>
      </c>
      <c r="X112" s="243">
        <f t="shared" si="35"/>
        <v>20.301024004214003</v>
      </c>
      <c r="Y112" s="243">
        <f t="shared" si="35"/>
        <v>13.534016002809357</v>
      </c>
      <c r="Z112" s="243">
        <f t="shared" si="35"/>
        <v>6.7670080014047072</v>
      </c>
      <c r="AA112" s="243">
        <f t="shared" si="35"/>
        <v>0</v>
      </c>
      <c r="AB112" s="243">
        <f t="shared" si="35"/>
        <v>0</v>
      </c>
      <c r="AC112" s="243">
        <f t="shared" si="35"/>
        <v>0</v>
      </c>
      <c r="AD112" s="243">
        <f t="shared" si="35"/>
        <v>0</v>
      </c>
      <c r="AE112" s="243">
        <f t="shared" si="35"/>
        <v>0</v>
      </c>
      <c r="AF112" s="243">
        <f t="shared" si="35"/>
        <v>0</v>
      </c>
      <c r="AG112" s="243">
        <f t="shared" si="35"/>
        <v>0</v>
      </c>
      <c r="AH112" s="243">
        <f t="shared" si="35"/>
        <v>0</v>
      </c>
      <c r="AI112" s="243">
        <f t="shared" si="35"/>
        <v>0</v>
      </c>
      <c r="AJ112" s="243">
        <f t="shared" si="35"/>
        <v>0</v>
      </c>
      <c r="AK112" s="243">
        <f t="shared" si="35"/>
        <v>0</v>
      </c>
      <c r="AL112" s="243">
        <f t="shared" si="35"/>
        <v>0</v>
      </c>
      <c r="AM112" s="243">
        <f t="shared" si="35"/>
        <v>0</v>
      </c>
      <c r="AN112" s="243">
        <f t="shared" si="35"/>
        <v>0</v>
      </c>
      <c r="AO112" s="243">
        <f t="shared" si="35"/>
        <v>0</v>
      </c>
      <c r="AP112" s="243">
        <f t="shared" si="35"/>
        <v>0</v>
      </c>
      <c r="AQ112" s="243">
        <f t="shared" si="35"/>
        <v>0</v>
      </c>
      <c r="AR112" s="243">
        <f t="shared" si="35"/>
        <v>0</v>
      </c>
      <c r="AS112" s="243">
        <f t="shared" si="35"/>
        <v>0</v>
      </c>
      <c r="AT112" s="243">
        <f t="shared" si="35"/>
        <v>0</v>
      </c>
    </row>
    <row r="113" spans="2:46" x14ac:dyDescent="0.35">
      <c r="B113" s="1">
        <f t="shared" si="4"/>
        <v>2043</v>
      </c>
      <c r="C113" s="259">
        <f t="shared" si="6"/>
        <v>1225.3912184979833</v>
      </c>
      <c r="H113" s="243">
        <f t="shared" ref="H113:AT113" si="36">H37*$G37/100</f>
        <v>130.06165170358165</v>
      </c>
      <c r="I113" s="243">
        <f t="shared" si="36"/>
        <v>123.21630161391946</v>
      </c>
      <c r="J113" s="243">
        <f t="shared" si="36"/>
        <v>116.37095152425725</v>
      </c>
      <c r="K113" s="243">
        <f t="shared" si="36"/>
        <v>109.52560143459506</v>
      </c>
      <c r="L113" s="243">
        <f t="shared" si="36"/>
        <v>102.68025134493287</v>
      </c>
      <c r="M113" s="243">
        <f t="shared" si="36"/>
        <v>95.834901255270708</v>
      </c>
      <c r="N113" s="243">
        <f t="shared" si="36"/>
        <v>88.989551165608475</v>
      </c>
      <c r="O113" s="243">
        <f t="shared" si="36"/>
        <v>82.144201075946299</v>
      </c>
      <c r="P113" s="243">
        <f t="shared" si="36"/>
        <v>75.298850986284108</v>
      </c>
      <c r="Q113" s="243">
        <f t="shared" si="36"/>
        <v>68.453500896621932</v>
      </c>
      <c r="R113" s="243">
        <f t="shared" si="36"/>
        <v>61.608150806959728</v>
      </c>
      <c r="S113" s="243">
        <f t="shared" si="36"/>
        <v>54.76280071729753</v>
      </c>
      <c r="T113" s="243">
        <f t="shared" si="36"/>
        <v>47.917450627635354</v>
      </c>
      <c r="U113" s="243">
        <f t="shared" si="36"/>
        <v>41.072100537973157</v>
      </c>
      <c r="V113" s="243">
        <f t="shared" si="36"/>
        <v>34.22675044831098</v>
      </c>
      <c r="W113" s="243">
        <f t="shared" si="36"/>
        <v>27.381400358648794</v>
      </c>
      <c r="X113" s="243">
        <f t="shared" si="36"/>
        <v>20.53605026898661</v>
      </c>
      <c r="Y113" s="243">
        <f t="shared" si="36"/>
        <v>13.690700179324427</v>
      </c>
      <c r="Z113" s="243">
        <f t="shared" si="36"/>
        <v>6.8453500896622419</v>
      </c>
      <c r="AA113" s="243">
        <f t="shared" si="36"/>
        <v>0</v>
      </c>
      <c r="AB113" s="243">
        <f t="shared" si="36"/>
        <v>0</v>
      </c>
      <c r="AC113" s="243">
        <f t="shared" si="36"/>
        <v>0</v>
      </c>
      <c r="AD113" s="243">
        <f t="shared" si="36"/>
        <v>0</v>
      </c>
      <c r="AE113" s="243">
        <f t="shared" si="36"/>
        <v>0</v>
      </c>
      <c r="AF113" s="243">
        <f t="shared" si="36"/>
        <v>0</v>
      </c>
      <c r="AG113" s="243">
        <f t="shared" si="36"/>
        <v>0</v>
      </c>
      <c r="AH113" s="243">
        <f t="shared" si="36"/>
        <v>0</v>
      </c>
      <c r="AI113" s="243">
        <f t="shared" si="36"/>
        <v>0</v>
      </c>
      <c r="AJ113" s="243">
        <f t="shared" si="36"/>
        <v>0</v>
      </c>
      <c r="AK113" s="243">
        <f t="shared" si="36"/>
        <v>0</v>
      </c>
      <c r="AL113" s="243">
        <f t="shared" si="36"/>
        <v>0</v>
      </c>
      <c r="AM113" s="243">
        <f t="shared" si="36"/>
        <v>0</v>
      </c>
      <c r="AN113" s="243">
        <f t="shared" si="36"/>
        <v>0</v>
      </c>
      <c r="AO113" s="243">
        <f t="shared" si="36"/>
        <v>0</v>
      </c>
      <c r="AP113" s="243">
        <f t="shared" si="36"/>
        <v>0</v>
      </c>
      <c r="AQ113" s="243">
        <f t="shared" si="36"/>
        <v>0</v>
      </c>
      <c r="AR113" s="243">
        <f t="shared" si="36"/>
        <v>0</v>
      </c>
      <c r="AS113" s="243">
        <f t="shared" si="36"/>
        <v>0</v>
      </c>
      <c r="AT113" s="243">
        <f t="shared" si="36"/>
        <v>0</v>
      </c>
    </row>
    <row r="114" spans="2:46" x14ac:dyDescent="0.35">
      <c r="B114" s="1">
        <f t="shared" si="4"/>
        <v>2044</v>
      </c>
      <c r="C114" s="259">
        <f t="shared" si="6"/>
        <v>1237.1772773025912</v>
      </c>
      <c r="H114" s="243">
        <f t="shared" ref="H114:AT114" si="37">H38*$G38/100</f>
        <v>131.55786105853906</v>
      </c>
      <c r="I114" s="243">
        <f t="shared" si="37"/>
        <v>124.63376310808964</v>
      </c>
      <c r="J114" s="243">
        <f t="shared" si="37"/>
        <v>117.70966515764022</v>
      </c>
      <c r="K114" s="243">
        <f t="shared" si="37"/>
        <v>110.78556720719079</v>
      </c>
      <c r="L114" s="243">
        <f t="shared" si="37"/>
        <v>103.86146925674137</v>
      </c>
      <c r="M114" s="243">
        <f t="shared" si="37"/>
        <v>96.937371306291951</v>
      </c>
      <c r="N114" s="243">
        <f t="shared" si="37"/>
        <v>90.013273355842514</v>
      </c>
      <c r="O114" s="243">
        <f t="shared" si="37"/>
        <v>83.089175405393092</v>
      </c>
      <c r="P114" s="243">
        <f t="shared" si="37"/>
        <v>76.16507745494367</v>
      </c>
      <c r="Q114" s="243">
        <f t="shared" si="37"/>
        <v>69.240979504494263</v>
      </c>
      <c r="R114" s="243">
        <f t="shared" si="37"/>
        <v>62.316881554044819</v>
      </c>
      <c r="S114" s="243">
        <f t="shared" si="37"/>
        <v>55.392783603595397</v>
      </c>
      <c r="T114" s="243">
        <f t="shared" si="37"/>
        <v>48.468685653145975</v>
      </c>
      <c r="U114" s="243">
        <f t="shared" si="37"/>
        <v>41.54458770269656</v>
      </c>
      <c r="V114" s="243">
        <f t="shared" si="37"/>
        <v>34.620489752247146</v>
      </c>
      <c r="W114" s="243">
        <f t="shared" si="37"/>
        <v>27.696391801797731</v>
      </c>
      <c r="X114" s="243">
        <f t="shared" si="37"/>
        <v>20.772293851348309</v>
      </c>
      <c r="Y114" s="243">
        <f t="shared" si="37"/>
        <v>13.848195900898894</v>
      </c>
      <c r="Z114" s="243">
        <f t="shared" si="37"/>
        <v>6.9240979504494753</v>
      </c>
      <c r="AA114" s="243">
        <f t="shared" si="37"/>
        <v>0</v>
      </c>
      <c r="AB114" s="243">
        <f t="shared" si="37"/>
        <v>0</v>
      </c>
      <c r="AC114" s="243">
        <f t="shared" si="37"/>
        <v>0</v>
      </c>
      <c r="AD114" s="243">
        <f t="shared" si="37"/>
        <v>0</v>
      </c>
      <c r="AE114" s="243">
        <f t="shared" si="37"/>
        <v>0</v>
      </c>
      <c r="AF114" s="243">
        <f t="shared" si="37"/>
        <v>0</v>
      </c>
      <c r="AG114" s="243">
        <f t="shared" si="37"/>
        <v>0</v>
      </c>
      <c r="AH114" s="243">
        <f t="shared" si="37"/>
        <v>0</v>
      </c>
      <c r="AI114" s="243">
        <f t="shared" si="37"/>
        <v>0</v>
      </c>
      <c r="AJ114" s="243">
        <f t="shared" si="37"/>
        <v>0</v>
      </c>
      <c r="AK114" s="243">
        <f t="shared" si="37"/>
        <v>0</v>
      </c>
      <c r="AL114" s="243">
        <f t="shared" si="37"/>
        <v>0</v>
      </c>
      <c r="AM114" s="243">
        <f t="shared" si="37"/>
        <v>0</v>
      </c>
      <c r="AN114" s="243">
        <f t="shared" si="37"/>
        <v>0</v>
      </c>
      <c r="AO114" s="243">
        <f t="shared" si="37"/>
        <v>0</v>
      </c>
      <c r="AP114" s="243">
        <f t="shared" si="37"/>
        <v>0</v>
      </c>
      <c r="AQ114" s="243">
        <f t="shared" si="37"/>
        <v>0</v>
      </c>
      <c r="AR114" s="243">
        <f t="shared" si="37"/>
        <v>0</v>
      </c>
      <c r="AS114" s="243">
        <f t="shared" si="37"/>
        <v>0</v>
      </c>
      <c r="AT114" s="243">
        <f t="shared" si="37"/>
        <v>0</v>
      </c>
    </row>
    <row r="115" spans="2:46" x14ac:dyDescent="0.35">
      <c r="B115" s="1">
        <f t="shared" si="4"/>
        <v>2045</v>
      </c>
      <c r="C115" s="259">
        <f t="shared" si="6"/>
        <v>1249.5345377263118</v>
      </c>
      <c r="H115" s="243">
        <f t="shared" ref="H115:AT115" si="38">H39*$G39/100</f>
        <v>133.06312376057969</v>
      </c>
      <c r="I115" s="243">
        <f t="shared" si="38"/>
        <v>126.05980145739127</v>
      </c>
      <c r="J115" s="243">
        <f t="shared" si="38"/>
        <v>119.05647915420286</v>
      </c>
      <c r="K115" s="243">
        <f t="shared" si="38"/>
        <v>112.05315685101446</v>
      </c>
      <c r="L115" s="243">
        <f t="shared" si="38"/>
        <v>105.04983454782605</v>
      </c>
      <c r="M115" s="243">
        <f t="shared" si="38"/>
        <v>98.046512244637654</v>
      </c>
      <c r="N115" s="243">
        <f t="shared" si="38"/>
        <v>91.043189941449256</v>
      </c>
      <c r="O115" s="243">
        <f t="shared" si="38"/>
        <v>84.039867638260844</v>
      </c>
      <c r="P115" s="243">
        <f t="shared" si="38"/>
        <v>77.036545335072447</v>
      </c>
      <c r="Q115" s="243">
        <f t="shared" si="38"/>
        <v>70.033223031884049</v>
      </c>
      <c r="R115" s="243">
        <f t="shared" si="38"/>
        <v>63.029900728695637</v>
      </c>
      <c r="S115" s="243">
        <f t="shared" si="38"/>
        <v>56.026578425507232</v>
      </c>
      <c r="T115" s="243">
        <f t="shared" si="38"/>
        <v>49.023256122318827</v>
      </c>
      <c r="U115" s="243">
        <f t="shared" si="38"/>
        <v>42.019933819130436</v>
      </c>
      <c r="V115" s="243">
        <f t="shared" si="38"/>
        <v>35.016611515942039</v>
      </c>
      <c r="W115" s="243">
        <f t="shared" si="38"/>
        <v>28.013289212753637</v>
      </c>
      <c r="X115" s="243">
        <f t="shared" si="38"/>
        <v>21.009966909565247</v>
      </c>
      <c r="Y115" s="243">
        <f t="shared" si="38"/>
        <v>14.006644606376851</v>
      </c>
      <c r="Z115" s="243">
        <f t="shared" si="38"/>
        <v>7.0033223031884555</v>
      </c>
      <c r="AA115" s="243">
        <f t="shared" si="38"/>
        <v>0</v>
      </c>
      <c r="AB115" s="243">
        <f t="shared" si="38"/>
        <v>0</v>
      </c>
      <c r="AC115" s="243">
        <f t="shared" si="38"/>
        <v>0</v>
      </c>
      <c r="AD115" s="243">
        <f t="shared" si="38"/>
        <v>0</v>
      </c>
      <c r="AE115" s="243">
        <f t="shared" si="38"/>
        <v>0</v>
      </c>
      <c r="AF115" s="243">
        <f t="shared" si="38"/>
        <v>0</v>
      </c>
      <c r="AG115" s="243">
        <f t="shared" si="38"/>
        <v>0</v>
      </c>
      <c r="AH115" s="243">
        <f t="shared" si="38"/>
        <v>0</v>
      </c>
      <c r="AI115" s="243">
        <f t="shared" si="38"/>
        <v>0</v>
      </c>
      <c r="AJ115" s="243">
        <f t="shared" si="38"/>
        <v>0</v>
      </c>
      <c r="AK115" s="243">
        <f t="shared" si="38"/>
        <v>0</v>
      </c>
      <c r="AL115" s="243">
        <f t="shared" si="38"/>
        <v>0</v>
      </c>
      <c r="AM115" s="243">
        <f t="shared" si="38"/>
        <v>0</v>
      </c>
      <c r="AN115" s="243">
        <f t="shared" si="38"/>
        <v>0</v>
      </c>
      <c r="AO115" s="243">
        <f t="shared" si="38"/>
        <v>0</v>
      </c>
      <c r="AP115" s="243">
        <f t="shared" si="38"/>
        <v>0</v>
      </c>
      <c r="AQ115" s="243">
        <f t="shared" si="38"/>
        <v>0</v>
      </c>
      <c r="AR115" s="243">
        <f t="shared" si="38"/>
        <v>0</v>
      </c>
      <c r="AS115" s="243">
        <f t="shared" si="38"/>
        <v>0</v>
      </c>
      <c r="AT115" s="243">
        <f t="shared" si="38"/>
        <v>0</v>
      </c>
    </row>
    <row r="116" spans="2:46" x14ac:dyDescent="0.35">
      <c r="B116" s="1">
        <f t="shared" si="4"/>
        <v>2046</v>
      </c>
      <c r="C116" s="259">
        <f t="shared" si="6"/>
        <v>1262.3999944588757</v>
      </c>
      <c r="H116" s="243">
        <f t="shared" ref="H116:AT116" si="39">H40*$G40/100</f>
        <v>134.57868817447408</v>
      </c>
      <c r="I116" s="243">
        <f t="shared" si="39"/>
        <v>127.49559932318598</v>
      </c>
      <c r="J116" s="243">
        <f t="shared" si="39"/>
        <v>120.41251047189786</v>
      </c>
      <c r="K116" s="243">
        <f t="shared" si="39"/>
        <v>113.32942162060974</v>
      </c>
      <c r="L116" s="243">
        <f t="shared" si="39"/>
        <v>106.24633276932164</v>
      </c>
      <c r="M116" s="243">
        <f t="shared" si="39"/>
        <v>99.16324391803353</v>
      </c>
      <c r="N116" s="243">
        <f t="shared" si="39"/>
        <v>92.080155066745434</v>
      </c>
      <c r="O116" s="243">
        <f t="shared" si="39"/>
        <v>84.997066215457323</v>
      </c>
      <c r="P116" s="243">
        <f t="shared" si="39"/>
        <v>77.913977364169213</v>
      </c>
      <c r="Q116" s="243">
        <f t="shared" si="39"/>
        <v>70.830888512881103</v>
      </c>
      <c r="R116" s="243">
        <f t="shared" si="39"/>
        <v>63.747799661592992</v>
      </c>
      <c r="S116" s="243">
        <f t="shared" si="39"/>
        <v>56.664710810304868</v>
      </c>
      <c r="T116" s="243">
        <f t="shared" si="39"/>
        <v>49.581621959016765</v>
      </c>
      <c r="U116" s="243">
        <f t="shared" si="39"/>
        <v>42.498533107728669</v>
      </c>
      <c r="V116" s="243">
        <f t="shared" si="39"/>
        <v>35.415444256440566</v>
      </c>
      <c r="W116" s="243">
        <f t="shared" si="39"/>
        <v>28.332355405152466</v>
      </c>
      <c r="X116" s="243">
        <f t="shared" si="39"/>
        <v>21.249266553864363</v>
      </c>
      <c r="Y116" s="243">
        <f t="shared" si="39"/>
        <v>14.166177702576265</v>
      </c>
      <c r="Z116" s="243">
        <f t="shared" si="39"/>
        <v>7.0830888512881618</v>
      </c>
      <c r="AA116" s="243">
        <f t="shared" si="39"/>
        <v>0</v>
      </c>
      <c r="AB116" s="243">
        <f t="shared" si="39"/>
        <v>0</v>
      </c>
      <c r="AC116" s="243">
        <f t="shared" si="39"/>
        <v>0</v>
      </c>
      <c r="AD116" s="243">
        <f t="shared" si="39"/>
        <v>0</v>
      </c>
      <c r="AE116" s="243">
        <f t="shared" si="39"/>
        <v>0</v>
      </c>
      <c r="AF116" s="243">
        <f t="shared" si="39"/>
        <v>0</v>
      </c>
      <c r="AG116" s="243">
        <f t="shared" si="39"/>
        <v>0</v>
      </c>
      <c r="AH116" s="243">
        <f t="shared" si="39"/>
        <v>0</v>
      </c>
      <c r="AI116" s="243">
        <f t="shared" si="39"/>
        <v>0</v>
      </c>
      <c r="AJ116" s="243">
        <f t="shared" si="39"/>
        <v>0</v>
      </c>
      <c r="AK116" s="243">
        <f t="shared" si="39"/>
        <v>0</v>
      </c>
      <c r="AL116" s="243">
        <f t="shared" si="39"/>
        <v>0</v>
      </c>
      <c r="AM116" s="243">
        <f t="shared" si="39"/>
        <v>0</v>
      </c>
      <c r="AN116" s="243">
        <f t="shared" si="39"/>
        <v>0</v>
      </c>
      <c r="AO116" s="243">
        <f t="shared" si="39"/>
        <v>0</v>
      </c>
      <c r="AP116" s="243">
        <f t="shared" si="39"/>
        <v>0</v>
      </c>
      <c r="AQ116" s="243">
        <f t="shared" si="39"/>
        <v>0</v>
      </c>
      <c r="AR116" s="243">
        <f t="shared" si="39"/>
        <v>0</v>
      </c>
      <c r="AS116" s="243">
        <f t="shared" si="39"/>
        <v>0</v>
      </c>
      <c r="AT116" s="243">
        <f t="shared" si="39"/>
        <v>0</v>
      </c>
    </row>
    <row r="117" spans="2:46" x14ac:dyDescent="0.35">
      <c r="B117" s="1">
        <f t="shared" si="4"/>
        <v>2047</v>
      </c>
      <c r="C117" s="259">
        <f t="shared" si="6"/>
        <v>1275.7166745059551</v>
      </c>
      <c r="H117" s="243">
        <f t="shared" ref="H117:AT117" si="40">H41*$G41/100</f>
        <v>136.10571106572593</v>
      </c>
      <c r="I117" s="243">
        <f t="shared" si="40"/>
        <v>128.94225258858248</v>
      </c>
      <c r="J117" s="243">
        <f t="shared" si="40"/>
        <v>121.77879411143898</v>
      </c>
      <c r="K117" s="243">
        <f t="shared" si="40"/>
        <v>114.61533563429552</v>
      </c>
      <c r="L117" s="243">
        <f t="shared" si="40"/>
        <v>107.45187715715207</v>
      </c>
      <c r="M117" s="243">
        <f t="shared" si="40"/>
        <v>100.2884186800086</v>
      </c>
      <c r="N117" s="243">
        <f t="shared" si="40"/>
        <v>93.124960202865111</v>
      </c>
      <c r="O117" s="243">
        <f t="shared" si="40"/>
        <v>85.961501725721632</v>
      </c>
      <c r="P117" s="243">
        <f t="shared" si="40"/>
        <v>78.798043248578168</v>
      </c>
      <c r="Q117" s="243">
        <f t="shared" si="40"/>
        <v>71.634584771434717</v>
      </c>
      <c r="R117" s="243">
        <f t="shared" si="40"/>
        <v>64.471126294291238</v>
      </c>
      <c r="S117" s="243">
        <f t="shared" si="40"/>
        <v>57.30766781714776</v>
      </c>
      <c r="T117" s="243">
        <f t="shared" si="40"/>
        <v>50.144209340004302</v>
      </c>
      <c r="U117" s="243">
        <f t="shared" si="40"/>
        <v>42.98075086286083</v>
      </c>
      <c r="V117" s="243">
        <f t="shared" si="40"/>
        <v>35.817292385717366</v>
      </c>
      <c r="W117" s="243">
        <f t="shared" si="40"/>
        <v>28.653833908573912</v>
      </c>
      <c r="X117" s="243">
        <f t="shared" si="40"/>
        <v>21.490375431430447</v>
      </c>
      <c r="Y117" s="243">
        <f t="shared" si="40"/>
        <v>14.326916954286984</v>
      </c>
      <c r="Z117" s="243">
        <f t="shared" si="40"/>
        <v>7.1634584771435232</v>
      </c>
      <c r="AA117" s="243">
        <f t="shared" si="40"/>
        <v>0</v>
      </c>
      <c r="AB117" s="243">
        <f t="shared" si="40"/>
        <v>0</v>
      </c>
      <c r="AC117" s="243">
        <f t="shared" si="40"/>
        <v>0</v>
      </c>
      <c r="AD117" s="243">
        <f t="shared" si="40"/>
        <v>0</v>
      </c>
      <c r="AE117" s="243">
        <f t="shared" si="40"/>
        <v>0</v>
      </c>
      <c r="AF117" s="243">
        <f t="shared" si="40"/>
        <v>0</v>
      </c>
      <c r="AG117" s="243">
        <f t="shared" si="40"/>
        <v>0</v>
      </c>
      <c r="AH117" s="243">
        <f t="shared" si="40"/>
        <v>0</v>
      </c>
      <c r="AI117" s="243">
        <f t="shared" si="40"/>
        <v>0</v>
      </c>
      <c r="AJ117" s="243">
        <f t="shared" si="40"/>
        <v>0</v>
      </c>
      <c r="AK117" s="243">
        <f t="shared" si="40"/>
        <v>0</v>
      </c>
      <c r="AL117" s="243">
        <f t="shared" si="40"/>
        <v>0</v>
      </c>
      <c r="AM117" s="243">
        <f t="shared" si="40"/>
        <v>0</v>
      </c>
      <c r="AN117" s="243">
        <f t="shared" si="40"/>
        <v>0</v>
      </c>
      <c r="AO117" s="243">
        <f t="shared" si="40"/>
        <v>0</v>
      </c>
      <c r="AP117" s="243">
        <f t="shared" si="40"/>
        <v>0</v>
      </c>
      <c r="AQ117" s="243">
        <f t="shared" si="40"/>
        <v>0</v>
      </c>
      <c r="AR117" s="243">
        <f t="shared" si="40"/>
        <v>0</v>
      </c>
      <c r="AS117" s="243">
        <f t="shared" si="40"/>
        <v>0</v>
      </c>
      <c r="AT117" s="243">
        <f t="shared" si="40"/>
        <v>0</v>
      </c>
    </row>
    <row r="118" spans="2:46" x14ac:dyDescent="0.35">
      <c r="B118" s="1">
        <f t="shared" si="4"/>
        <v>2048</v>
      </c>
      <c r="C118" s="259">
        <f t="shared" si="6"/>
        <v>1289.4334201692902</v>
      </c>
      <c r="H118" s="243">
        <f t="shared" ref="H118:AT118" si="41">H42*$G42/100</f>
        <v>137.64526108984941</v>
      </c>
      <c r="I118" s="243">
        <f t="shared" si="41"/>
        <v>130.40077366406788</v>
      </c>
      <c r="J118" s="243">
        <f t="shared" si="41"/>
        <v>123.15628623828633</v>
      </c>
      <c r="K118" s="243">
        <f t="shared" si="41"/>
        <v>115.91179881250477</v>
      </c>
      <c r="L118" s="243">
        <f t="shared" si="41"/>
        <v>108.66731138672323</v>
      </c>
      <c r="M118" s="243">
        <f t="shared" si="41"/>
        <v>101.42282396094168</v>
      </c>
      <c r="N118" s="243">
        <f t="shared" si="41"/>
        <v>94.178336535160128</v>
      </c>
      <c r="O118" s="243">
        <f t="shared" si="41"/>
        <v>86.933849109378571</v>
      </c>
      <c r="P118" s="243">
        <f t="shared" si="41"/>
        <v>79.689361683597042</v>
      </c>
      <c r="Q118" s="243">
        <f t="shared" si="41"/>
        <v>72.444874257815485</v>
      </c>
      <c r="R118" s="243">
        <f t="shared" si="41"/>
        <v>65.200386832033942</v>
      </c>
      <c r="S118" s="243">
        <f t="shared" si="41"/>
        <v>57.955899406252385</v>
      </c>
      <c r="T118" s="243">
        <f t="shared" si="41"/>
        <v>50.711411980470842</v>
      </c>
      <c r="U118" s="243">
        <f t="shared" si="41"/>
        <v>43.466924554689307</v>
      </c>
      <c r="V118" s="243">
        <f t="shared" si="41"/>
        <v>36.222437128907764</v>
      </c>
      <c r="W118" s="243">
        <f t="shared" si="41"/>
        <v>28.977949703126225</v>
      </c>
      <c r="X118" s="243">
        <f t="shared" si="41"/>
        <v>21.733462277344678</v>
      </c>
      <c r="Y118" s="243">
        <f t="shared" si="41"/>
        <v>14.488974851563141</v>
      </c>
      <c r="Z118" s="243">
        <f t="shared" si="41"/>
        <v>7.2444874257816014</v>
      </c>
      <c r="AA118" s="243">
        <f t="shared" si="41"/>
        <v>0</v>
      </c>
      <c r="AB118" s="243">
        <f t="shared" si="41"/>
        <v>0</v>
      </c>
      <c r="AC118" s="243">
        <f t="shared" si="41"/>
        <v>0</v>
      </c>
      <c r="AD118" s="243">
        <f t="shared" si="41"/>
        <v>0</v>
      </c>
      <c r="AE118" s="243">
        <f t="shared" si="41"/>
        <v>0</v>
      </c>
      <c r="AF118" s="243">
        <f t="shared" si="41"/>
        <v>0</v>
      </c>
      <c r="AG118" s="243">
        <f t="shared" si="41"/>
        <v>0</v>
      </c>
      <c r="AH118" s="243">
        <f t="shared" si="41"/>
        <v>0</v>
      </c>
      <c r="AI118" s="243">
        <f t="shared" si="41"/>
        <v>0</v>
      </c>
      <c r="AJ118" s="243">
        <f t="shared" si="41"/>
        <v>0</v>
      </c>
      <c r="AK118" s="243">
        <f t="shared" si="41"/>
        <v>0</v>
      </c>
      <c r="AL118" s="243">
        <f t="shared" si="41"/>
        <v>0</v>
      </c>
      <c r="AM118" s="243">
        <f t="shared" si="41"/>
        <v>0</v>
      </c>
      <c r="AN118" s="243">
        <f t="shared" si="41"/>
        <v>0</v>
      </c>
      <c r="AO118" s="243">
        <f t="shared" si="41"/>
        <v>0</v>
      </c>
      <c r="AP118" s="243">
        <f t="shared" si="41"/>
        <v>0</v>
      </c>
      <c r="AQ118" s="243">
        <f t="shared" si="41"/>
        <v>0</v>
      </c>
      <c r="AR118" s="243">
        <f t="shared" si="41"/>
        <v>0</v>
      </c>
      <c r="AS118" s="243">
        <f t="shared" si="41"/>
        <v>0</v>
      </c>
      <c r="AT118" s="243">
        <f t="shared" si="41"/>
        <v>0</v>
      </c>
    </row>
    <row r="119" spans="2:46" x14ac:dyDescent="0.35">
      <c r="B119" s="1">
        <f t="shared" si="4"/>
        <v>2049</v>
      </c>
      <c r="C119" s="259">
        <f t="shared" si="6"/>
        <v>1303.5046853380952</v>
      </c>
      <c r="H119" s="243">
        <f t="shared" ref="H119:AT119" si="42">H43*$G43/100</f>
        <v>139.19832207430784</v>
      </c>
      <c r="I119" s="243">
        <f t="shared" si="42"/>
        <v>131.87209459671271</v>
      </c>
      <c r="J119" s="243">
        <f t="shared" si="42"/>
        <v>124.54586711911756</v>
      </c>
      <c r="K119" s="243">
        <f t="shared" si="42"/>
        <v>117.21963964152239</v>
      </c>
      <c r="L119" s="243">
        <f t="shared" si="42"/>
        <v>109.89341216392724</v>
      </c>
      <c r="M119" s="243">
        <f t="shared" si="42"/>
        <v>102.56718468633211</v>
      </c>
      <c r="N119" s="243">
        <f t="shared" si="42"/>
        <v>95.240957208736944</v>
      </c>
      <c r="O119" s="243">
        <f t="shared" si="42"/>
        <v>87.91472973114179</v>
      </c>
      <c r="P119" s="243">
        <f t="shared" si="42"/>
        <v>80.588502253546665</v>
      </c>
      <c r="Q119" s="243">
        <f t="shared" si="42"/>
        <v>73.262274775951511</v>
      </c>
      <c r="R119" s="243">
        <f t="shared" si="42"/>
        <v>65.936047298356357</v>
      </c>
      <c r="S119" s="243">
        <f t="shared" si="42"/>
        <v>58.609819820761196</v>
      </c>
      <c r="T119" s="243">
        <f t="shared" si="42"/>
        <v>51.283592343166056</v>
      </c>
      <c r="U119" s="243">
        <f t="shared" si="42"/>
        <v>43.957364865570909</v>
      </c>
      <c r="V119" s="243">
        <f t="shared" si="42"/>
        <v>36.63113738797577</v>
      </c>
      <c r="W119" s="243">
        <f t="shared" si="42"/>
        <v>29.30490991038063</v>
      </c>
      <c r="X119" s="243">
        <f t="shared" si="42"/>
        <v>21.978682432785487</v>
      </c>
      <c r="Y119" s="243">
        <f t="shared" si="42"/>
        <v>14.652454955190343</v>
      </c>
      <c r="Z119" s="243">
        <f t="shared" si="42"/>
        <v>7.3262274775952037</v>
      </c>
      <c r="AA119" s="243">
        <f t="shared" si="42"/>
        <v>0</v>
      </c>
      <c r="AB119" s="243">
        <f t="shared" si="42"/>
        <v>0</v>
      </c>
      <c r="AC119" s="243">
        <f t="shared" si="42"/>
        <v>0</v>
      </c>
      <c r="AD119" s="243">
        <f t="shared" si="42"/>
        <v>0</v>
      </c>
      <c r="AE119" s="243">
        <f t="shared" si="42"/>
        <v>0</v>
      </c>
      <c r="AF119" s="243">
        <f t="shared" si="42"/>
        <v>0</v>
      </c>
      <c r="AG119" s="243">
        <f t="shared" si="42"/>
        <v>0</v>
      </c>
      <c r="AH119" s="243">
        <f t="shared" si="42"/>
        <v>0</v>
      </c>
      <c r="AI119" s="243">
        <f t="shared" si="42"/>
        <v>0</v>
      </c>
      <c r="AJ119" s="243">
        <f t="shared" si="42"/>
        <v>0</v>
      </c>
      <c r="AK119" s="243">
        <f t="shared" si="42"/>
        <v>0</v>
      </c>
      <c r="AL119" s="243">
        <f t="shared" si="42"/>
        <v>0</v>
      </c>
      <c r="AM119" s="243">
        <f t="shared" si="42"/>
        <v>0</v>
      </c>
      <c r="AN119" s="243">
        <f t="shared" si="42"/>
        <v>0</v>
      </c>
      <c r="AO119" s="243">
        <f t="shared" si="42"/>
        <v>0</v>
      </c>
      <c r="AP119" s="243">
        <f t="shared" si="42"/>
        <v>0</v>
      </c>
      <c r="AQ119" s="243">
        <f t="shared" si="42"/>
        <v>0</v>
      </c>
      <c r="AR119" s="243">
        <f t="shared" si="42"/>
        <v>0</v>
      </c>
      <c r="AS119" s="243">
        <f t="shared" si="42"/>
        <v>0</v>
      </c>
      <c r="AT119" s="243">
        <f t="shared" si="42"/>
        <v>0</v>
      </c>
    </row>
    <row r="120" spans="2:46" x14ac:dyDescent="0.35">
      <c r="B120" s="1">
        <f t="shared" si="4"/>
        <v>2050</v>
      </c>
      <c r="C120" s="259">
        <f>H120+I119+J118+K117+L116+M115+N114+O113+P112+Q111+R110+S109+T108+U107+V106+W105+X104+Y103+Z102+AA101+AB100+AC99+AD98+AE97+AF96+AG95+AH94+AI93+AJ92+AK91+AL90+AM89+AN88+AO87+AP86+AQ85+AR84+AS83</f>
        <v>1317.8903445861004</v>
      </c>
      <c r="H120" s="243">
        <f t="shared" ref="H120:AT120" si="43">H44*$G44/100</f>
        <v>140.76579610108217</v>
      </c>
      <c r="I120" s="243">
        <f t="shared" si="43"/>
        <v>133.3570699904989</v>
      </c>
      <c r="J120" s="243">
        <f t="shared" si="43"/>
        <v>125.94834387991563</v>
      </c>
      <c r="K120" s="243">
        <f t="shared" si="43"/>
        <v>118.53961776933234</v>
      </c>
      <c r="L120" s="243">
        <f t="shared" si="43"/>
        <v>111.13089165874908</v>
      </c>
      <c r="M120" s="243">
        <f t="shared" si="43"/>
        <v>103.72216554816582</v>
      </c>
      <c r="N120" s="243">
        <f t="shared" si="43"/>
        <v>96.313439437582545</v>
      </c>
      <c r="O120" s="243">
        <f t="shared" si="43"/>
        <v>88.904713326999257</v>
      </c>
      <c r="P120" s="243">
        <f t="shared" si="43"/>
        <v>81.495987216415998</v>
      </c>
      <c r="Q120" s="243">
        <f t="shared" si="43"/>
        <v>74.087261105832738</v>
      </c>
      <c r="R120" s="243">
        <f t="shared" si="43"/>
        <v>66.67853499524945</v>
      </c>
      <c r="S120" s="243">
        <f t="shared" si="43"/>
        <v>59.269808884666169</v>
      </c>
      <c r="T120" s="243">
        <f t="shared" si="43"/>
        <v>51.861082774082909</v>
      </c>
      <c r="U120" s="243">
        <f t="shared" si="43"/>
        <v>44.45235666349965</v>
      </c>
      <c r="V120" s="243">
        <f t="shared" si="43"/>
        <v>37.043630552916376</v>
      </c>
      <c r="W120" s="243">
        <f t="shared" si="43"/>
        <v>29.634904442333116</v>
      </c>
      <c r="X120" s="243">
        <f t="shared" si="43"/>
        <v>22.226178331749853</v>
      </c>
      <c r="Y120" s="243">
        <f t="shared" si="43"/>
        <v>14.81745222116659</v>
      </c>
      <c r="Z120" s="243">
        <f t="shared" si="43"/>
        <v>7.4087261105833262</v>
      </c>
      <c r="AA120" s="243">
        <f t="shared" si="43"/>
        <v>0</v>
      </c>
      <c r="AB120" s="243">
        <f t="shared" si="43"/>
        <v>0</v>
      </c>
      <c r="AC120" s="243">
        <f t="shared" si="43"/>
        <v>0</v>
      </c>
      <c r="AD120" s="243">
        <f t="shared" si="43"/>
        <v>0</v>
      </c>
      <c r="AE120" s="243">
        <f t="shared" si="43"/>
        <v>0</v>
      </c>
      <c r="AF120" s="243">
        <f t="shared" si="43"/>
        <v>0</v>
      </c>
      <c r="AG120" s="243">
        <f t="shared" si="43"/>
        <v>0</v>
      </c>
      <c r="AH120" s="243">
        <f t="shared" si="43"/>
        <v>0</v>
      </c>
      <c r="AI120" s="243">
        <f t="shared" si="43"/>
        <v>0</v>
      </c>
      <c r="AJ120" s="243">
        <f t="shared" si="43"/>
        <v>0</v>
      </c>
      <c r="AK120" s="243">
        <f t="shared" si="43"/>
        <v>0</v>
      </c>
      <c r="AL120" s="243">
        <f t="shared" si="43"/>
        <v>0</v>
      </c>
      <c r="AM120" s="243">
        <f t="shared" si="43"/>
        <v>0</v>
      </c>
      <c r="AN120" s="243">
        <f t="shared" si="43"/>
        <v>0</v>
      </c>
      <c r="AO120" s="243">
        <f t="shared" si="43"/>
        <v>0</v>
      </c>
      <c r="AP120" s="243">
        <f t="shared" si="43"/>
        <v>0</v>
      </c>
      <c r="AQ120" s="243">
        <f t="shared" si="43"/>
        <v>0</v>
      </c>
      <c r="AR120" s="243">
        <f t="shared" si="43"/>
        <v>0</v>
      </c>
      <c r="AS120" s="243">
        <f t="shared" si="43"/>
        <v>0</v>
      </c>
      <c r="AT120" s="243">
        <f t="shared" si="43"/>
        <v>0</v>
      </c>
    </row>
    <row r="123" spans="2:46" x14ac:dyDescent="0.35">
      <c r="C123" s="230"/>
    </row>
  </sheetData>
  <mergeCells count="6">
    <mergeCell ref="C4:C6"/>
    <mergeCell ref="D4:D6"/>
    <mergeCell ref="B4:B6"/>
    <mergeCell ref="E4:E6"/>
    <mergeCell ref="G4:G6"/>
    <mergeCell ref="F4:F6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2" tint="-0.499984740745262"/>
  </sheetPr>
  <dimension ref="B1:BC114"/>
  <sheetViews>
    <sheetView showGridLines="0" topLeftCell="A95" zoomScale="85" zoomScaleNormal="85" workbookViewId="0">
      <selection activeCell="E120" sqref="E120"/>
    </sheetView>
  </sheetViews>
  <sheetFormatPr defaultRowHeight="17.25" x14ac:dyDescent="0.35"/>
  <cols>
    <col min="1" max="1" width="2.625" customWidth="1"/>
    <col min="2" max="2" width="16.5" bestFit="1" customWidth="1"/>
    <col min="3" max="35" width="11.125" customWidth="1"/>
  </cols>
  <sheetData>
    <row r="1" spans="2:35" x14ac:dyDescent="0.35">
      <c r="B1" s="27"/>
      <c r="C1" s="27"/>
    </row>
    <row r="2" spans="2:35" x14ac:dyDescent="0.35">
      <c r="B2" s="42" t="s">
        <v>2341</v>
      </c>
      <c r="C2" s="59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  <c r="AA2" s="43"/>
      <c r="AB2" s="43"/>
      <c r="AC2" s="43"/>
      <c r="AD2" s="43"/>
      <c r="AE2" s="43"/>
      <c r="AF2" s="43"/>
      <c r="AG2" s="43"/>
      <c r="AH2" s="43"/>
      <c r="AI2" s="60"/>
    </row>
    <row r="3" spans="2:35" x14ac:dyDescent="0.35">
      <c r="B3" s="224" t="s">
        <v>2342</v>
      </c>
      <c r="C3" s="61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62"/>
    </row>
    <row r="4" spans="2:35" x14ac:dyDescent="0.35">
      <c r="B4" s="47"/>
      <c r="C4" s="48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Q4" s="36"/>
      <c r="R4" s="36"/>
      <c r="S4" s="36"/>
      <c r="T4" s="36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45"/>
    </row>
    <row r="5" spans="2:35" ht="34.5" x14ac:dyDescent="0.35">
      <c r="B5" s="65" t="s">
        <v>2340</v>
      </c>
      <c r="C5" s="39" t="s">
        <v>2316</v>
      </c>
      <c r="D5" s="39" t="s">
        <v>2317</v>
      </c>
      <c r="E5" s="215">
        <v>2010</v>
      </c>
      <c r="F5" s="215">
        <f>E5+1</f>
        <v>2011</v>
      </c>
      <c r="G5" s="215">
        <f t="shared" ref="G5:AI5" si="0">F5+1</f>
        <v>2012</v>
      </c>
      <c r="H5" s="215">
        <f t="shared" si="0"/>
        <v>2013</v>
      </c>
      <c r="I5" s="215">
        <f t="shared" si="0"/>
        <v>2014</v>
      </c>
      <c r="J5" s="215">
        <f t="shared" si="0"/>
        <v>2015</v>
      </c>
      <c r="K5" s="215">
        <f t="shared" si="0"/>
        <v>2016</v>
      </c>
      <c r="L5" s="215">
        <f t="shared" si="0"/>
        <v>2017</v>
      </c>
      <c r="M5" s="215">
        <f t="shared" si="0"/>
        <v>2018</v>
      </c>
      <c r="N5" s="215">
        <f t="shared" si="0"/>
        <v>2019</v>
      </c>
      <c r="O5" s="215">
        <f t="shared" si="0"/>
        <v>2020</v>
      </c>
      <c r="P5" s="215">
        <f t="shared" si="0"/>
        <v>2021</v>
      </c>
      <c r="Q5" s="215">
        <f t="shared" si="0"/>
        <v>2022</v>
      </c>
      <c r="R5" s="215">
        <f t="shared" si="0"/>
        <v>2023</v>
      </c>
      <c r="S5" s="215">
        <f t="shared" si="0"/>
        <v>2024</v>
      </c>
      <c r="T5" s="215">
        <f t="shared" si="0"/>
        <v>2025</v>
      </c>
      <c r="U5" s="215">
        <f t="shared" si="0"/>
        <v>2026</v>
      </c>
      <c r="V5" s="215">
        <f t="shared" si="0"/>
        <v>2027</v>
      </c>
      <c r="W5" s="215">
        <f t="shared" si="0"/>
        <v>2028</v>
      </c>
      <c r="X5" s="215">
        <f t="shared" si="0"/>
        <v>2029</v>
      </c>
      <c r="Y5" s="215">
        <f t="shared" si="0"/>
        <v>2030</v>
      </c>
      <c r="Z5" s="215">
        <f t="shared" si="0"/>
        <v>2031</v>
      </c>
      <c r="AA5" s="215">
        <f t="shared" si="0"/>
        <v>2032</v>
      </c>
      <c r="AB5" s="215">
        <f t="shared" si="0"/>
        <v>2033</v>
      </c>
      <c r="AC5" s="215">
        <f t="shared" si="0"/>
        <v>2034</v>
      </c>
      <c r="AD5" s="215">
        <f t="shared" si="0"/>
        <v>2035</v>
      </c>
      <c r="AE5" s="215">
        <f t="shared" si="0"/>
        <v>2036</v>
      </c>
      <c r="AF5" s="215">
        <f t="shared" si="0"/>
        <v>2037</v>
      </c>
      <c r="AG5" s="215">
        <f t="shared" si="0"/>
        <v>2038</v>
      </c>
      <c r="AH5" s="215">
        <f t="shared" si="0"/>
        <v>2039</v>
      </c>
      <c r="AI5" s="216">
        <f t="shared" si="0"/>
        <v>2040</v>
      </c>
    </row>
    <row r="6" spans="2:35" x14ac:dyDescent="0.35">
      <c r="B6" s="66" t="s">
        <v>2324</v>
      </c>
      <c r="C6" s="63">
        <f t="shared" ref="C6:C28" si="1">($AI6/G6)^(1/($AI$5-$G$5))-1</f>
        <v>1.3023723776089513E-2</v>
      </c>
      <c r="D6" s="40">
        <f t="shared" ref="D6:D28" si="2">($AI6/AD6)^(1/($AI$5-$AD$5))-1</f>
        <v>1.3520640176136522E-2</v>
      </c>
      <c r="E6" s="317">
        <v>120275.909</v>
      </c>
      <c r="F6" s="318">
        <v>119349.548</v>
      </c>
      <c r="G6" s="318">
        <v>121307.648</v>
      </c>
      <c r="H6" s="318">
        <v>119889.717</v>
      </c>
      <c r="I6" s="318">
        <v>122072.342</v>
      </c>
      <c r="J6" s="318">
        <v>123889.50300000001</v>
      </c>
      <c r="K6" s="318">
        <v>125740.959</v>
      </c>
      <c r="L6" s="318">
        <v>127914.81</v>
      </c>
      <c r="M6" s="318">
        <v>129912.58199999998</v>
      </c>
      <c r="N6" s="318">
        <v>132406.41800000001</v>
      </c>
      <c r="O6" s="318">
        <v>134133.31600000002</v>
      </c>
      <c r="P6" s="318">
        <v>136264.038</v>
      </c>
      <c r="Q6" s="318">
        <v>138416.29</v>
      </c>
      <c r="R6" s="318">
        <v>140258.27000000002</v>
      </c>
      <c r="S6" s="318">
        <v>142060.791</v>
      </c>
      <c r="T6" s="318">
        <v>143997.467</v>
      </c>
      <c r="U6" s="318">
        <v>145942.337</v>
      </c>
      <c r="V6" s="318">
        <v>147780.42600000001</v>
      </c>
      <c r="W6" s="318">
        <v>149539.856</v>
      </c>
      <c r="X6" s="318">
        <v>151312.72899999999</v>
      </c>
      <c r="Y6" s="318">
        <v>153082.87000000002</v>
      </c>
      <c r="Z6" s="318">
        <v>154895.554</v>
      </c>
      <c r="AA6" s="318">
        <v>156760.52899999998</v>
      </c>
      <c r="AB6" s="318">
        <v>158739.99000000002</v>
      </c>
      <c r="AC6" s="318">
        <v>160868.53</v>
      </c>
      <c r="AD6" s="318">
        <v>162957.535</v>
      </c>
      <c r="AE6" s="318">
        <v>165127.899</v>
      </c>
      <c r="AF6" s="318">
        <v>167477.58499999999</v>
      </c>
      <c r="AG6" s="318">
        <v>169820.541</v>
      </c>
      <c r="AH6" s="318">
        <v>172124.649</v>
      </c>
      <c r="AI6" s="319">
        <v>174275.94</v>
      </c>
    </row>
    <row r="7" spans="2:35" x14ac:dyDescent="0.35">
      <c r="B7" s="67" t="s">
        <v>2321</v>
      </c>
      <c r="C7" s="63">
        <f t="shared" si="1"/>
        <v>8.9486971913568247E-3</v>
      </c>
      <c r="D7" s="40">
        <f t="shared" si="2"/>
        <v>9.0146435640228173E-3</v>
      </c>
      <c r="E7" s="320">
        <v>252802.277</v>
      </c>
      <c r="F7" s="321">
        <v>248766.23499999999</v>
      </c>
      <c r="G7" s="321">
        <v>251366.72999999998</v>
      </c>
      <c r="H7" s="321">
        <v>250572.50999999998</v>
      </c>
      <c r="I7" s="321">
        <v>252193.13</v>
      </c>
      <c r="J7" s="321">
        <v>254898.10199999998</v>
      </c>
      <c r="K7" s="321">
        <v>257539.70299999998</v>
      </c>
      <c r="L7" s="321">
        <v>260880.859</v>
      </c>
      <c r="M7" s="321">
        <v>263955.68800000002</v>
      </c>
      <c r="N7" s="321">
        <v>267836.27299999999</v>
      </c>
      <c r="O7" s="321">
        <v>269501.70900000003</v>
      </c>
      <c r="P7" s="321">
        <v>271346.55800000002</v>
      </c>
      <c r="Q7" s="321">
        <v>274232.02500000002</v>
      </c>
      <c r="R7" s="321">
        <v>277310.73</v>
      </c>
      <c r="S7" s="321">
        <v>280469.48200000002</v>
      </c>
      <c r="T7" s="321">
        <v>283049.28600000002</v>
      </c>
      <c r="U7" s="321">
        <v>287417.02299999999</v>
      </c>
      <c r="V7" s="321">
        <v>287830.99399999995</v>
      </c>
      <c r="W7" s="321">
        <v>290806.97600000002</v>
      </c>
      <c r="X7" s="321">
        <v>293527.77099999995</v>
      </c>
      <c r="Y7" s="321">
        <v>295896.75899999996</v>
      </c>
      <c r="Z7" s="321">
        <v>298020.87400000001</v>
      </c>
      <c r="AA7" s="321">
        <v>300148.92600000004</v>
      </c>
      <c r="AB7" s="321">
        <v>302785.43100000004</v>
      </c>
      <c r="AC7" s="321">
        <v>305661.86499999999</v>
      </c>
      <c r="AD7" s="321">
        <v>308428.71100000001</v>
      </c>
      <c r="AE7" s="321">
        <v>311144.80600000004</v>
      </c>
      <c r="AF7" s="321">
        <v>313978.91199999995</v>
      </c>
      <c r="AG7" s="321">
        <v>316845.85600000003</v>
      </c>
      <c r="AH7" s="321">
        <v>319756.56099999999</v>
      </c>
      <c r="AI7" s="322">
        <v>322583.49600000004</v>
      </c>
    </row>
    <row r="8" spans="2:35" x14ac:dyDescent="0.35">
      <c r="B8" s="67" t="s">
        <v>2318</v>
      </c>
      <c r="C8" s="63">
        <f t="shared" si="1"/>
        <v>8.8906479474608613E-3</v>
      </c>
      <c r="D8" s="40">
        <f t="shared" si="2"/>
        <v>9.7054750639522513E-3</v>
      </c>
      <c r="E8" s="320">
        <v>303582.91600000003</v>
      </c>
      <c r="F8" s="321">
        <v>314094.81799999997</v>
      </c>
      <c r="G8" s="321">
        <v>308921.93600000005</v>
      </c>
      <c r="H8" s="321">
        <v>304183.533</v>
      </c>
      <c r="I8" s="321">
        <v>308560.94400000002</v>
      </c>
      <c r="J8" s="321">
        <v>313222.65599999996</v>
      </c>
      <c r="K8" s="321">
        <v>317377.71600000001</v>
      </c>
      <c r="L8" s="321">
        <v>321903.77799999999</v>
      </c>
      <c r="M8" s="321">
        <v>326118.68299999996</v>
      </c>
      <c r="N8" s="321">
        <v>330954.65100000001</v>
      </c>
      <c r="O8" s="321">
        <v>333932.55599999998</v>
      </c>
      <c r="P8" s="321">
        <v>336656.49400000001</v>
      </c>
      <c r="Q8" s="321">
        <v>339289.36800000002</v>
      </c>
      <c r="R8" s="321">
        <v>342373.77900000004</v>
      </c>
      <c r="S8" s="321">
        <v>345542.72500000003</v>
      </c>
      <c r="T8" s="321">
        <v>349093.01799999998</v>
      </c>
      <c r="U8" s="321">
        <v>352060.88299999997</v>
      </c>
      <c r="V8" s="321">
        <v>354539.337</v>
      </c>
      <c r="W8" s="321">
        <v>356684.54000000004</v>
      </c>
      <c r="X8" s="321">
        <v>358884.85700000002</v>
      </c>
      <c r="Y8" s="321">
        <v>361517.82200000004</v>
      </c>
      <c r="Z8" s="321">
        <v>364477.72200000001</v>
      </c>
      <c r="AA8" s="321">
        <v>367462.95199999999</v>
      </c>
      <c r="AB8" s="321">
        <v>370745.20899999997</v>
      </c>
      <c r="AC8" s="321">
        <v>373896.24</v>
      </c>
      <c r="AD8" s="321">
        <v>377146.33199999999</v>
      </c>
      <c r="AE8" s="321">
        <v>380568.81700000004</v>
      </c>
      <c r="AF8" s="321">
        <v>384146.08800000005</v>
      </c>
      <c r="AG8" s="321">
        <v>387714.69099999999</v>
      </c>
      <c r="AH8" s="321">
        <v>391600.06700000004</v>
      </c>
      <c r="AI8" s="322">
        <v>395806.97600000002</v>
      </c>
    </row>
    <row r="9" spans="2:35" x14ac:dyDescent="0.35">
      <c r="B9" s="67" t="s">
        <v>2339</v>
      </c>
      <c r="C9" s="63">
        <f t="shared" si="1"/>
        <v>1.1854412345691623E-2</v>
      </c>
      <c r="D9" s="40">
        <f t="shared" si="2"/>
        <v>1.316002817659867E-2</v>
      </c>
      <c r="E9" s="320">
        <v>217965.88099999999</v>
      </c>
      <c r="F9" s="321">
        <v>212861.11500000002</v>
      </c>
      <c r="G9" s="321">
        <v>208428.71099999998</v>
      </c>
      <c r="H9" s="321">
        <v>206223.81599999999</v>
      </c>
      <c r="I9" s="321">
        <v>208846.66399999999</v>
      </c>
      <c r="J9" s="321">
        <v>210529.236</v>
      </c>
      <c r="K9" s="321">
        <v>212492.70600000001</v>
      </c>
      <c r="L9" s="321">
        <v>215167.114</v>
      </c>
      <c r="M9" s="321">
        <v>218066.269</v>
      </c>
      <c r="N9" s="321">
        <v>221546.21900000001</v>
      </c>
      <c r="O9" s="321">
        <v>223950.348</v>
      </c>
      <c r="P9" s="321">
        <v>226784.04199999999</v>
      </c>
      <c r="Q9" s="321">
        <v>229892.715</v>
      </c>
      <c r="R9" s="321">
        <v>232976.196</v>
      </c>
      <c r="S9" s="321">
        <v>236111.69399999999</v>
      </c>
      <c r="T9" s="321">
        <v>239420.166</v>
      </c>
      <c r="U9" s="321">
        <v>242643.18800000002</v>
      </c>
      <c r="V9" s="321">
        <v>245985.33599999998</v>
      </c>
      <c r="W9" s="321">
        <v>249277.924</v>
      </c>
      <c r="X9" s="321">
        <v>252556.85399999999</v>
      </c>
      <c r="Y9" s="321">
        <v>255654.43400000001</v>
      </c>
      <c r="Z9" s="321">
        <v>258827.63699999999</v>
      </c>
      <c r="AA9" s="321">
        <v>262027.649</v>
      </c>
      <c r="AB9" s="321">
        <v>265270.56900000002</v>
      </c>
      <c r="AC9" s="321">
        <v>268428.80200000003</v>
      </c>
      <c r="AD9" s="321">
        <v>271563.96499999997</v>
      </c>
      <c r="AE9" s="321">
        <v>275032.80599999998</v>
      </c>
      <c r="AF9" s="321">
        <v>278682.37299999996</v>
      </c>
      <c r="AG9" s="321">
        <v>282361.45</v>
      </c>
      <c r="AH9" s="321">
        <v>286127.74699999997</v>
      </c>
      <c r="AI9" s="322">
        <v>289909.45399999997</v>
      </c>
    </row>
    <row r="10" spans="2:35" x14ac:dyDescent="0.35">
      <c r="B10" s="67" t="s">
        <v>2338</v>
      </c>
      <c r="C10" s="63">
        <f t="shared" si="1"/>
        <v>3.5279667157845918E-3</v>
      </c>
      <c r="D10" s="40">
        <f t="shared" si="2"/>
        <v>4.4582292803876378E-3</v>
      </c>
      <c r="E10" s="320">
        <v>22061.594000000001</v>
      </c>
      <c r="F10" s="321">
        <v>22051.761999999999</v>
      </c>
      <c r="G10" s="321">
        <v>22265.771999999997</v>
      </c>
      <c r="H10" s="321">
        <v>21891.268</v>
      </c>
      <c r="I10" s="321">
        <v>22017.014999999999</v>
      </c>
      <c r="J10" s="321">
        <v>22359.867000000002</v>
      </c>
      <c r="K10" s="321">
        <v>22559.531999999999</v>
      </c>
      <c r="L10" s="321">
        <v>22775.537</v>
      </c>
      <c r="M10" s="321">
        <v>22925.636000000002</v>
      </c>
      <c r="N10" s="321">
        <v>23113.75</v>
      </c>
      <c r="O10" s="321">
        <v>23221.163</v>
      </c>
      <c r="P10" s="321">
        <v>23344.856</v>
      </c>
      <c r="Q10" s="321">
        <v>23488.524999999998</v>
      </c>
      <c r="R10" s="321">
        <v>23560.332999999999</v>
      </c>
      <c r="S10" s="321">
        <v>23621.931</v>
      </c>
      <c r="T10" s="321">
        <v>23670.141</v>
      </c>
      <c r="U10" s="321">
        <v>23710.402999999998</v>
      </c>
      <c r="V10" s="321">
        <v>23739.983</v>
      </c>
      <c r="W10" s="321">
        <v>23771.692000000003</v>
      </c>
      <c r="X10" s="321">
        <v>23809.422999999999</v>
      </c>
      <c r="Y10" s="321">
        <v>23835.633999999998</v>
      </c>
      <c r="Z10" s="321">
        <v>23870.075000000001</v>
      </c>
      <c r="AA10" s="321">
        <v>23903.210000000003</v>
      </c>
      <c r="AB10" s="321">
        <v>23938.887000000002</v>
      </c>
      <c r="AC10" s="321">
        <v>23986.473000000002</v>
      </c>
      <c r="AD10" s="321">
        <v>24032.768</v>
      </c>
      <c r="AE10" s="321">
        <v>24092.659</v>
      </c>
      <c r="AF10" s="321">
        <v>24178.578999999998</v>
      </c>
      <c r="AG10" s="321">
        <v>24285.675000000003</v>
      </c>
      <c r="AH10" s="321">
        <v>24424.550999999999</v>
      </c>
      <c r="AI10" s="322">
        <v>24573.284</v>
      </c>
    </row>
    <row r="11" spans="2:35" x14ac:dyDescent="0.35">
      <c r="B11" s="67" t="s">
        <v>2337</v>
      </c>
      <c r="C11" s="63">
        <f t="shared" si="1"/>
        <v>5.424297700551417E-3</v>
      </c>
      <c r="D11" s="40">
        <f t="shared" si="2"/>
        <v>7.4441973317798116E-3</v>
      </c>
      <c r="E11" s="320">
        <v>189007.614</v>
      </c>
      <c r="F11" s="321">
        <v>185298.94999999998</v>
      </c>
      <c r="G11" s="321">
        <v>186753.891</v>
      </c>
      <c r="H11" s="321">
        <v>183063.97999999998</v>
      </c>
      <c r="I11" s="321">
        <v>183738.19</v>
      </c>
      <c r="J11" s="321">
        <v>186259.033</v>
      </c>
      <c r="K11" s="321">
        <v>188040.95499999999</v>
      </c>
      <c r="L11" s="321">
        <v>190038.16200000001</v>
      </c>
      <c r="M11" s="321">
        <v>191748.00099999999</v>
      </c>
      <c r="N11" s="321">
        <v>193793.549</v>
      </c>
      <c r="O11" s="321">
        <v>195097.21400000001</v>
      </c>
      <c r="P11" s="321">
        <v>196596.55799999999</v>
      </c>
      <c r="Q11" s="321">
        <v>198283.31</v>
      </c>
      <c r="R11" s="321">
        <v>199412.33800000002</v>
      </c>
      <c r="S11" s="321">
        <v>200414.62700000001</v>
      </c>
      <c r="T11" s="321">
        <v>201272.23199999999</v>
      </c>
      <c r="U11" s="321">
        <v>202057.83100000001</v>
      </c>
      <c r="V11" s="321">
        <v>202778.65600000002</v>
      </c>
      <c r="W11" s="321">
        <v>203515.182</v>
      </c>
      <c r="X11" s="321">
        <v>204268.951</v>
      </c>
      <c r="Y11" s="321">
        <v>204982.08600000001</v>
      </c>
      <c r="Z11" s="321">
        <v>205764.35900000003</v>
      </c>
      <c r="AA11" s="321">
        <v>206555.11499999999</v>
      </c>
      <c r="AB11" s="321">
        <v>207389.587</v>
      </c>
      <c r="AC11" s="321">
        <v>208396.42300000001</v>
      </c>
      <c r="AD11" s="321">
        <v>209385.788</v>
      </c>
      <c r="AE11" s="321">
        <v>210423.21799999999</v>
      </c>
      <c r="AF11" s="321">
        <v>211646.576</v>
      </c>
      <c r="AG11" s="321">
        <v>213253.571</v>
      </c>
      <c r="AH11" s="321">
        <v>215198.79199999999</v>
      </c>
      <c r="AI11" s="322">
        <v>217296.234</v>
      </c>
    </row>
    <row r="12" spans="2:35" x14ac:dyDescent="0.35">
      <c r="B12" s="67" t="s">
        <v>2336</v>
      </c>
      <c r="C12" s="63">
        <f t="shared" si="1"/>
        <v>2.1935378861313026E-3</v>
      </c>
      <c r="D12" s="40">
        <f t="shared" si="2"/>
        <v>2.2074502636284521E-3</v>
      </c>
      <c r="E12" s="320">
        <v>122951.515</v>
      </c>
      <c r="F12" s="321">
        <v>120276.26</v>
      </c>
      <c r="G12" s="321">
        <v>120844.208</v>
      </c>
      <c r="H12" s="321">
        <v>119516.44100000001</v>
      </c>
      <c r="I12" s="321">
        <v>120153.656</v>
      </c>
      <c r="J12" s="321">
        <v>121478.088</v>
      </c>
      <c r="K12" s="321">
        <v>122491.09600000001</v>
      </c>
      <c r="L12" s="321">
        <v>123707.848</v>
      </c>
      <c r="M12" s="321">
        <v>124743.23300000001</v>
      </c>
      <c r="N12" s="321">
        <v>125812.03499999999</v>
      </c>
      <c r="O12" s="321">
        <v>126139.81599999999</v>
      </c>
      <c r="P12" s="321">
        <v>126292.519</v>
      </c>
      <c r="Q12" s="321">
        <v>126781.38699999999</v>
      </c>
      <c r="R12" s="321">
        <v>126688.75900000001</v>
      </c>
      <c r="S12" s="321">
        <v>126915.16099999999</v>
      </c>
      <c r="T12" s="321">
        <v>127314.98000000001</v>
      </c>
      <c r="U12" s="321">
        <v>127892.273</v>
      </c>
      <c r="V12" s="321">
        <v>127479.86599999999</v>
      </c>
      <c r="W12" s="321">
        <v>127155.95999999999</v>
      </c>
      <c r="X12" s="321">
        <v>126933.372</v>
      </c>
      <c r="Y12" s="321">
        <v>126686.363</v>
      </c>
      <c r="Z12" s="321">
        <v>126508.102</v>
      </c>
      <c r="AA12" s="321">
        <v>126306.44200000001</v>
      </c>
      <c r="AB12" s="321">
        <v>126024.849</v>
      </c>
      <c r="AC12" s="321">
        <v>126769.432</v>
      </c>
      <c r="AD12" s="321">
        <v>127081.535</v>
      </c>
      <c r="AE12" s="321">
        <v>126942.04700000001</v>
      </c>
      <c r="AF12" s="321">
        <v>127092.35400000001</v>
      </c>
      <c r="AG12" s="321">
        <v>127571.64</v>
      </c>
      <c r="AH12" s="321">
        <v>127683.11300000001</v>
      </c>
      <c r="AI12" s="322">
        <v>128490.372</v>
      </c>
    </row>
    <row r="13" spans="2:35" x14ac:dyDescent="0.35">
      <c r="B13" s="67" t="s">
        <v>2322</v>
      </c>
      <c r="C13" s="63">
        <f t="shared" si="1"/>
        <v>9.7414357859224587E-3</v>
      </c>
      <c r="D13" s="40">
        <f t="shared" si="2"/>
        <v>8.9478069978028429E-3</v>
      </c>
      <c r="E13" s="320">
        <v>224622.11600000001</v>
      </c>
      <c r="F13" s="321">
        <v>220195.41899999999</v>
      </c>
      <c r="G13" s="321">
        <v>223235.764</v>
      </c>
      <c r="H13" s="321">
        <v>222223.83099999998</v>
      </c>
      <c r="I13" s="321">
        <v>225431.28999999998</v>
      </c>
      <c r="J13" s="321">
        <v>229563.00400000002</v>
      </c>
      <c r="K13" s="321">
        <v>232774.948</v>
      </c>
      <c r="L13" s="321">
        <v>236580.307</v>
      </c>
      <c r="M13" s="321">
        <v>239625.18299999999</v>
      </c>
      <c r="N13" s="321">
        <v>243639.35900000003</v>
      </c>
      <c r="O13" s="321">
        <v>245567.2</v>
      </c>
      <c r="P13" s="321">
        <v>247921.6</v>
      </c>
      <c r="Q13" s="321">
        <v>250986.679</v>
      </c>
      <c r="R13" s="321">
        <v>253616.37899999999</v>
      </c>
      <c r="S13" s="321">
        <v>256214.50800000003</v>
      </c>
      <c r="T13" s="321">
        <v>258465.33199999999</v>
      </c>
      <c r="U13" s="321">
        <v>262188.01899999997</v>
      </c>
      <c r="V13" s="321">
        <v>262584.19800000003</v>
      </c>
      <c r="W13" s="321">
        <v>264847.38199999998</v>
      </c>
      <c r="X13" s="321">
        <v>266973.78500000003</v>
      </c>
      <c r="Y13" s="321">
        <v>269007.07999999996</v>
      </c>
      <c r="Z13" s="321">
        <v>270954.62</v>
      </c>
      <c r="AA13" s="321">
        <v>272889.038</v>
      </c>
      <c r="AB13" s="321">
        <v>275176.51400000002</v>
      </c>
      <c r="AC13" s="321">
        <v>277696.10599999997</v>
      </c>
      <c r="AD13" s="321">
        <v>280094.94</v>
      </c>
      <c r="AE13" s="321">
        <v>282479.614</v>
      </c>
      <c r="AF13" s="321">
        <v>285140.35000000003</v>
      </c>
      <c r="AG13" s="321">
        <v>287764.49599999998</v>
      </c>
      <c r="AH13" s="321">
        <v>290400.26899999997</v>
      </c>
      <c r="AI13" s="322">
        <v>292852.386</v>
      </c>
    </row>
    <row r="14" spans="2:35" x14ac:dyDescent="0.35">
      <c r="B14" s="67" t="s">
        <v>2334</v>
      </c>
      <c r="C14" s="63">
        <f t="shared" si="1"/>
        <v>2.2547364916514212E-3</v>
      </c>
      <c r="D14" s="40">
        <f t="shared" si="2"/>
        <v>2.0680023710470952E-3</v>
      </c>
      <c r="E14" s="320">
        <v>53975.433000000005</v>
      </c>
      <c r="F14" s="321">
        <v>52561.740999999995</v>
      </c>
      <c r="G14" s="321">
        <v>51909.21</v>
      </c>
      <c r="H14" s="321">
        <v>50870.96</v>
      </c>
      <c r="I14" s="321">
        <v>51571.8</v>
      </c>
      <c r="J14" s="321">
        <v>51663.631000000001</v>
      </c>
      <c r="K14" s="321">
        <v>51760.348999999995</v>
      </c>
      <c r="L14" s="321">
        <v>51943.893000000004</v>
      </c>
      <c r="M14" s="321">
        <v>52082.816999999995</v>
      </c>
      <c r="N14" s="321">
        <v>52267.436999999998</v>
      </c>
      <c r="O14" s="321">
        <v>52233.726999999999</v>
      </c>
      <c r="P14" s="321">
        <v>52402.348000000005</v>
      </c>
      <c r="Q14" s="321">
        <v>52606.738999999994</v>
      </c>
      <c r="R14" s="321">
        <v>52801.635999999999</v>
      </c>
      <c r="S14" s="321">
        <v>52907.009000000005</v>
      </c>
      <c r="T14" s="321">
        <v>53122.455999999998</v>
      </c>
      <c r="U14" s="321">
        <v>53426.949000000001</v>
      </c>
      <c r="V14" s="321">
        <v>53802.062999999995</v>
      </c>
      <c r="W14" s="321">
        <v>53893.695999999996</v>
      </c>
      <c r="X14" s="321">
        <v>54136.992999999995</v>
      </c>
      <c r="Y14" s="321">
        <v>54245.120999999999</v>
      </c>
      <c r="Z14" s="321">
        <v>54373.085000000006</v>
      </c>
      <c r="AA14" s="321">
        <v>54534.79</v>
      </c>
      <c r="AB14" s="321">
        <v>54634.540999999997</v>
      </c>
      <c r="AC14" s="321">
        <v>54694.622000000003</v>
      </c>
      <c r="AD14" s="321">
        <v>54719.955000000002</v>
      </c>
      <c r="AE14" s="321">
        <v>54909.309000000001</v>
      </c>
      <c r="AF14" s="321">
        <v>55101.387000000002</v>
      </c>
      <c r="AG14" s="321">
        <v>55227.317999999999</v>
      </c>
      <c r="AH14" s="321">
        <v>55263.123</v>
      </c>
      <c r="AI14" s="322">
        <v>55288.105000000003</v>
      </c>
    </row>
    <row r="15" spans="2:35" x14ac:dyDescent="0.35">
      <c r="B15" s="67" t="s">
        <v>2335</v>
      </c>
      <c r="C15" s="63">
        <f t="shared" si="1"/>
        <v>1.9759358327120502E-3</v>
      </c>
      <c r="D15" s="40">
        <f t="shared" si="2"/>
        <v>2.6652909050097762E-3</v>
      </c>
      <c r="E15" s="320">
        <v>20643.761000000002</v>
      </c>
      <c r="F15" s="321">
        <v>20246.531000000003</v>
      </c>
      <c r="G15" s="321">
        <v>19895.218000000001</v>
      </c>
      <c r="H15" s="321">
        <v>19381.442999999999</v>
      </c>
      <c r="I15" s="321">
        <v>19635.939000000002</v>
      </c>
      <c r="J15" s="321">
        <v>19644.737000000001</v>
      </c>
      <c r="K15" s="321">
        <v>19668.112000000001</v>
      </c>
      <c r="L15" s="321">
        <v>19741.516</v>
      </c>
      <c r="M15" s="321">
        <v>19807.446</v>
      </c>
      <c r="N15" s="321">
        <v>19894.623</v>
      </c>
      <c r="O15" s="321">
        <v>19854.596999999998</v>
      </c>
      <c r="P15" s="321">
        <v>19909.631999999998</v>
      </c>
      <c r="Q15" s="321">
        <v>19985.762000000002</v>
      </c>
      <c r="R15" s="321">
        <v>20056.21</v>
      </c>
      <c r="S15" s="321">
        <v>20092.275999999998</v>
      </c>
      <c r="T15" s="321">
        <v>20156.614000000001</v>
      </c>
      <c r="U15" s="321">
        <v>20239.397000000001</v>
      </c>
      <c r="V15" s="321">
        <v>20351.177</v>
      </c>
      <c r="W15" s="321">
        <v>20380.958999999999</v>
      </c>
      <c r="X15" s="321">
        <v>20468.454000000002</v>
      </c>
      <c r="Y15" s="321">
        <v>20517.145</v>
      </c>
      <c r="Z15" s="321">
        <v>20571.629999999997</v>
      </c>
      <c r="AA15" s="321">
        <v>20635.556999999997</v>
      </c>
      <c r="AB15" s="321">
        <v>20679.400999999998</v>
      </c>
      <c r="AC15" s="321">
        <v>20719.36</v>
      </c>
      <c r="AD15" s="321">
        <v>20747.843000000001</v>
      </c>
      <c r="AE15" s="321">
        <v>20820.004999999997</v>
      </c>
      <c r="AF15" s="321">
        <v>20895.282999999999</v>
      </c>
      <c r="AG15" s="321">
        <v>20956.563999999998</v>
      </c>
      <c r="AH15" s="321">
        <v>20990.822</v>
      </c>
      <c r="AI15" s="322">
        <v>21025.815999999999</v>
      </c>
    </row>
    <row r="16" spans="2:35" x14ac:dyDescent="0.35">
      <c r="B16" s="67" t="s">
        <v>2333</v>
      </c>
      <c r="C16" s="63">
        <f t="shared" si="1"/>
        <v>1.8588003575601419E-3</v>
      </c>
      <c r="D16" s="40">
        <f t="shared" si="2"/>
        <v>1.7286220394641116E-3</v>
      </c>
      <c r="E16" s="320">
        <v>69896.263000000006</v>
      </c>
      <c r="F16" s="321">
        <v>68544.632000000012</v>
      </c>
      <c r="G16" s="321">
        <v>67757.629000000001</v>
      </c>
      <c r="H16" s="321">
        <v>66293.091</v>
      </c>
      <c r="I16" s="321">
        <v>67197.501999999993</v>
      </c>
      <c r="J16" s="321">
        <v>67767.792000000001</v>
      </c>
      <c r="K16" s="321">
        <v>68110.596000000005</v>
      </c>
      <c r="L16" s="321">
        <v>68647.544999999998</v>
      </c>
      <c r="M16" s="321">
        <v>69025.771999999997</v>
      </c>
      <c r="N16" s="321">
        <v>69451.072999999989</v>
      </c>
      <c r="O16" s="321">
        <v>69457.87</v>
      </c>
      <c r="P16" s="321">
        <v>69707.451000000001</v>
      </c>
      <c r="Q16" s="321">
        <v>70056.740000000005</v>
      </c>
      <c r="R16" s="321">
        <v>70228.699000000008</v>
      </c>
      <c r="S16" s="321">
        <v>70308.914000000004</v>
      </c>
      <c r="T16" s="321">
        <v>70463.036000000007</v>
      </c>
      <c r="U16" s="321">
        <v>70613.853000000003</v>
      </c>
      <c r="V16" s="321">
        <v>70780.051999999996</v>
      </c>
      <c r="W16" s="321">
        <v>70719.733999999997</v>
      </c>
      <c r="X16" s="321">
        <v>70836.792000000001</v>
      </c>
      <c r="Y16" s="321">
        <v>70837.982000000004</v>
      </c>
      <c r="Z16" s="321">
        <v>70858.33</v>
      </c>
      <c r="AA16" s="321">
        <v>70891.006000000008</v>
      </c>
      <c r="AB16" s="321">
        <v>70835.776999999987</v>
      </c>
      <c r="AC16" s="321">
        <v>70850.25</v>
      </c>
      <c r="AD16" s="321">
        <v>70760.399000000005</v>
      </c>
      <c r="AE16" s="321">
        <v>70810.142999999996</v>
      </c>
      <c r="AF16" s="321">
        <v>70974.914999999994</v>
      </c>
      <c r="AG16" s="321">
        <v>71133.324000000008</v>
      </c>
      <c r="AH16" s="321">
        <v>71200.096000000005</v>
      </c>
      <c r="AI16" s="322">
        <v>71374.106999999989</v>
      </c>
    </row>
    <row r="17" spans="2:35" x14ac:dyDescent="0.35">
      <c r="B17" s="67" t="s">
        <v>2332</v>
      </c>
      <c r="C17" s="63">
        <f t="shared" si="1"/>
        <v>5.0707872222079953E-3</v>
      </c>
      <c r="D17" s="40">
        <f t="shared" si="2"/>
        <v>5.446121948556204E-3</v>
      </c>
      <c r="E17" s="320">
        <v>268558.04399999999</v>
      </c>
      <c r="F17" s="321">
        <v>263372.46699999995</v>
      </c>
      <c r="G17" s="321">
        <v>260292.32800000001</v>
      </c>
      <c r="H17" s="321">
        <v>255673.76699999999</v>
      </c>
      <c r="I17" s="321">
        <v>259117.15700000001</v>
      </c>
      <c r="J17" s="321">
        <v>261651.79399999999</v>
      </c>
      <c r="K17" s="321">
        <v>263501.00700000004</v>
      </c>
      <c r="L17" s="321">
        <v>266140.99099999998</v>
      </c>
      <c r="M17" s="321">
        <v>268347.01500000001</v>
      </c>
      <c r="N17" s="321">
        <v>270881.989</v>
      </c>
      <c r="O17" s="321">
        <v>271938.32400000002</v>
      </c>
      <c r="P17" s="321">
        <v>273728.88199999998</v>
      </c>
      <c r="Q17" s="321">
        <v>275894.56200000003</v>
      </c>
      <c r="R17" s="321">
        <v>277463.07400000002</v>
      </c>
      <c r="S17" s="321">
        <v>278815.97900000005</v>
      </c>
      <c r="T17" s="321">
        <v>280409.88199999998</v>
      </c>
      <c r="U17" s="321">
        <v>281910.64499999996</v>
      </c>
      <c r="V17" s="321">
        <v>283434.326</v>
      </c>
      <c r="W17" s="321">
        <v>284375.88500000001</v>
      </c>
      <c r="X17" s="321">
        <v>285779.51</v>
      </c>
      <c r="Y17" s="321">
        <v>286797.08900000004</v>
      </c>
      <c r="Z17" s="321">
        <v>287893.67700000003</v>
      </c>
      <c r="AA17" s="321">
        <v>289029.29699999996</v>
      </c>
      <c r="AB17" s="321">
        <v>289942.68799999997</v>
      </c>
      <c r="AC17" s="321">
        <v>291065.674</v>
      </c>
      <c r="AD17" s="321">
        <v>291859.31399999995</v>
      </c>
      <c r="AE17" s="321">
        <v>293128.63199999998</v>
      </c>
      <c r="AF17" s="321">
        <v>294827.81999999995</v>
      </c>
      <c r="AG17" s="321">
        <v>296546.35600000003</v>
      </c>
      <c r="AH17" s="321">
        <v>298045.47100000002</v>
      </c>
      <c r="AI17" s="322">
        <v>299893.86000000004</v>
      </c>
    </row>
    <row r="18" spans="2:35" x14ac:dyDescent="0.35">
      <c r="B18" s="67" t="s">
        <v>2331</v>
      </c>
      <c r="C18" s="63">
        <f t="shared" si="1"/>
        <v>3.2819701534074763E-3</v>
      </c>
      <c r="D18" s="40">
        <f t="shared" si="2"/>
        <v>4.7171940775214694E-3</v>
      </c>
      <c r="E18" s="320">
        <v>93989.479000000007</v>
      </c>
      <c r="F18" s="321">
        <v>93656.707999999999</v>
      </c>
      <c r="G18" s="321">
        <v>94308.609000000011</v>
      </c>
      <c r="H18" s="321">
        <v>92533.866999999998</v>
      </c>
      <c r="I18" s="321">
        <v>92804.466</v>
      </c>
      <c r="J18" s="321">
        <v>93890.205000000002</v>
      </c>
      <c r="K18" s="321">
        <v>94514.75499999999</v>
      </c>
      <c r="L18" s="321">
        <v>95191.933000000005</v>
      </c>
      <c r="M18" s="321">
        <v>95700.64499999999</v>
      </c>
      <c r="N18" s="321">
        <v>96399.872000000003</v>
      </c>
      <c r="O18" s="321">
        <v>96746.59</v>
      </c>
      <c r="P18" s="321">
        <v>97194.687000000005</v>
      </c>
      <c r="Q18" s="321">
        <v>97722.976999999999</v>
      </c>
      <c r="R18" s="321">
        <v>98026.611000000004</v>
      </c>
      <c r="S18" s="321">
        <v>98310.569999999992</v>
      </c>
      <c r="T18" s="321">
        <v>98573.455999999991</v>
      </c>
      <c r="U18" s="321">
        <v>98819.618000000002</v>
      </c>
      <c r="V18" s="321">
        <v>99044.32699999999</v>
      </c>
      <c r="W18" s="321">
        <v>99280.623999999996</v>
      </c>
      <c r="X18" s="321">
        <v>99534.385999999999</v>
      </c>
      <c r="Y18" s="321">
        <v>99732.933000000005</v>
      </c>
      <c r="Z18" s="321">
        <v>99963.218999999997</v>
      </c>
      <c r="AA18" s="321">
        <v>100189.90300000001</v>
      </c>
      <c r="AB18" s="321">
        <v>100426.765</v>
      </c>
      <c r="AC18" s="321">
        <v>100699.63799999999</v>
      </c>
      <c r="AD18" s="321">
        <v>100966.28599999999</v>
      </c>
      <c r="AE18" s="321">
        <v>101286.30099999999</v>
      </c>
      <c r="AF18" s="321">
        <v>101692.909</v>
      </c>
      <c r="AG18" s="321">
        <v>102170.10500000001</v>
      </c>
      <c r="AH18" s="321">
        <v>102756.19500000001</v>
      </c>
      <c r="AI18" s="322">
        <v>103370.247</v>
      </c>
    </row>
    <row r="19" spans="2:35" x14ac:dyDescent="0.35">
      <c r="B19" s="67" t="s">
        <v>2330</v>
      </c>
      <c r="C19" s="63">
        <f t="shared" si="1"/>
        <v>4.0697728089917895E-3</v>
      </c>
      <c r="D19" s="40">
        <f t="shared" si="2"/>
        <v>4.875621686335041E-3</v>
      </c>
      <c r="E19" s="320">
        <v>508632.20199999999</v>
      </c>
      <c r="F19" s="321">
        <v>506284.76</v>
      </c>
      <c r="G19" s="321">
        <v>508295.77600000001</v>
      </c>
      <c r="H19" s="321">
        <v>499918.09100000001</v>
      </c>
      <c r="I19" s="321">
        <v>503177.21600000001</v>
      </c>
      <c r="J19" s="321">
        <v>510907.288</v>
      </c>
      <c r="K19" s="321">
        <v>515500.61000000004</v>
      </c>
      <c r="L19" s="321">
        <v>520776.12299999996</v>
      </c>
      <c r="M19" s="321">
        <v>524671.75299999991</v>
      </c>
      <c r="N19" s="321">
        <v>529448.60800000001</v>
      </c>
      <c r="O19" s="321">
        <v>531899.23100000003</v>
      </c>
      <c r="P19" s="321">
        <v>534920.47100000002</v>
      </c>
      <c r="Q19" s="321">
        <v>538552.67300000007</v>
      </c>
      <c r="R19" s="321">
        <v>540622.07000000007</v>
      </c>
      <c r="S19" s="321">
        <v>542428.16200000001</v>
      </c>
      <c r="T19" s="321">
        <v>543979.98</v>
      </c>
      <c r="U19" s="321">
        <v>545223.93799999997</v>
      </c>
      <c r="V19" s="321">
        <v>546286.56000000006</v>
      </c>
      <c r="W19" s="321">
        <v>547295.83700000006</v>
      </c>
      <c r="X19" s="321">
        <v>548517.82200000004</v>
      </c>
      <c r="Y19" s="321">
        <v>549561.951</v>
      </c>
      <c r="Z19" s="321">
        <v>550781.98199999996</v>
      </c>
      <c r="AA19" s="321">
        <v>551957.58100000001</v>
      </c>
      <c r="AB19" s="321">
        <v>553112</v>
      </c>
      <c r="AC19" s="321">
        <v>554526.42799999996</v>
      </c>
      <c r="AD19" s="321">
        <v>555832.52</v>
      </c>
      <c r="AE19" s="321">
        <v>557513.12299999991</v>
      </c>
      <c r="AF19" s="321">
        <v>559864.74599999993</v>
      </c>
      <c r="AG19" s="321">
        <v>562620.91099999996</v>
      </c>
      <c r="AH19" s="321">
        <v>565920.16599999997</v>
      </c>
      <c r="AI19" s="322">
        <v>569515.44200000004</v>
      </c>
    </row>
    <row r="20" spans="2:35" x14ac:dyDescent="0.35">
      <c r="B20" s="67" t="s">
        <v>2323</v>
      </c>
      <c r="C20" s="63">
        <f t="shared" si="1"/>
        <v>1.2200418742561947E-2</v>
      </c>
      <c r="D20" s="40">
        <f t="shared" si="2"/>
        <v>1.1857014700134227E-2</v>
      </c>
      <c r="E20" s="320">
        <v>60565.116999999998</v>
      </c>
      <c r="F20" s="321">
        <v>59608.542999999998</v>
      </c>
      <c r="G20" s="321">
        <v>60677.703999999998</v>
      </c>
      <c r="H20" s="321">
        <v>60060.943999999996</v>
      </c>
      <c r="I20" s="321">
        <v>61193.466</v>
      </c>
      <c r="J20" s="321">
        <v>62362.403999999995</v>
      </c>
      <c r="K20" s="321">
        <v>63374.962</v>
      </c>
      <c r="L20" s="321">
        <v>64536.972000000009</v>
      </c>
      <c r="M20" s="321">
        <v>65513.679999999993</v>
      </c>
      <c r="N20" s="321">
        <v>66773.383999999991</v>
      </c>
      <c r="O20" s="321">
        <v>67629.058999999994</v>
      </c>
      <c r="P20" s="321">
        <v>68680.785999999993</v>
      </c>
      <c r="Q20" s="321">
        <v>69757.987999999998</v>
      </c>
      <c r="R20" s="321">
        <v>70606.171000000002</v>
      </c>
      <c r="S20" s="321">
        <v>71422.027999999991</v>
      </c>
      <c r="T20" s="321">
        <v>72269.073000000004</v>
      </c>
      <c r="U20" s="321">
        <v>73099.182000000001</v>
      </c>
      <c r="V20" s="321">
        <v>73881.392999999996</v>
      </c>
      <c r="W20" s="321">
        <v>74621.59</v>
      </c>
      <c r="X20" s="321">
        <v>75372.33</v>
      </c>
      <c r="Y20" s="321">
        <v>76122.337</v>
      </c>
      <c r="Z20" s="321">
        <v>76890.777999999991</v>
      </c>
      <c r="AA20" s="321">
        <v>77679.236999999994</v>
      </c>
      <c r="AB20" s="321">
        <v>78523.89499999999</v>
      </c>
      <c r="AC20" s="321">
        <v>79442.52</v>
      </c>
      <c r="AD20" s="321">
        <v>80333.327999999994</v>
      </c>
      <c r="AE20" s="321">
        <v>81259.338000000003</v>
      </c>
      <c r="AF20" s="321">
        <v>82292.076000000001</v>
      </c>
      <c r="AG20" s="321">
        <v>83305.42</v>
      </c>
      <c r="AH20" s="321">
        <v>84305.717000000004</v>
      </c>
      <c r="AI20" s="322">
        <v>85210.182000000001</v>
      </c>
    </row>
    <row r="21" spans="2:35" x14ac:dyDescent="0.35">
      <c r="B21" s="67" t="s">
        <v>2320</v>
      </c>
      <c r="C21" s="63">
        <f t="shared" si="1"/>
        <v>5.9114053986799586E-3</v>
      </c>
      <c r="D21" s="40">
        <f t="shared" si="2"/>
        <v>8.7071873134363376E-3</v>
      </c>
      <c r="E21" s="320">
        <v>62839.568999999996</v>
      </c>
      <c r="F21" s="321">
        <v>61672.764000000003</v>
      </c>
      <c r="G21" s="321">
        <v>62014.865999999995</v>
      </c>
      <c r="H21" s="321">
        <v>60615.707000000002</v>
      </c>
      <c r="I21" s="321">
        <v>60578.582999999999</v>
      </c>
      <c r="J21" s="321">
        <v>61066.559000000001</v>
      </c>
      <c r="K21" s="321">
        <v>61498.962</v>
      </c>
      <c r="L21" s="321">
        <v>62007.969000000005</v>
      </c>
      <c r="M21" s="321">
        <v>62533.565999999999</v>
      </c>
      <c r="N21" s="321">
        <v>63190.983</v>
      </c>
      <c r="O21" s="321">
        <v>63614.165999999997</v>
      </c>
      <c r="P21" s="321">
        <v>64119.202000000005</v>
      </c>
      <c r="Q21" s="321">
        <v>64673.18</v>
      </c>
      <c r="R21" s="321">
        <v>65116.080999999991</v>
      </c>
      <c r="S21" s="321">
        <v>65534.171999999999</v>
      </c>
      <c r="T21" s="321">
        <v>65936.081000000006</v>
      </c>
      <c r="U21" s="321">
        <v>66329.819000000003</v>
      </c>
      <c r="V21" s="321">
        <v>66722.35100000001</v>
      </c>
      <c r="W21" s="321">
        <v>67120.025999999998</v>
      </c>
      <c r="X21" s="321">
        <v>67517.387000000002</v>
      </c>
      <c r="Y21" s="321">
        <v>67892.043999999994</v>
      </c>
      <c r="Z21" s="321">
        <v>68287.903000000006</v>
      </c>
      <c r="AA21" s="321">
        <v>68684.066999999995</v>
      </c>
      <c r="AB21" s="321">
        <v>69102.028000000006</v>
      </c>
      <c r="AC21" s="321">
        <v>69574.790999999997</v>
      </c>
      <c r="AD21" s="321">
        <v>70039.45199999999</v>
      </c>
      <c r="AE21" s="321">
        <v>70510.459999999992</v>
      </c>
      <c r="AF21" s="321">
        <v>71027.221999999994</v>
      </c>
      <c r="AG21" s="321">
        <v>71649.796000000002</v>
      </c>
      <c r="AH21" s="321">
        <v>72372.51999999999</v>
      </c>
      <c r="AI21" s="322">
        <v>73142.25</v>
      </c>
    </row>
    <row r="22" spans="2:35" x14ac:dyDescent="0.35">
      <c r="B22" s="67" t="s">
        <v>2319</v>
      </c>
      <c r="C22" s="63">
        <f t="shared" si="1"/>
        <v>8.7726000176795438E-3</v>
      </c>
      <c r="D22" s="40">
        <f t="shared" si="2"/>
        <v>9.361858434852266E-3</v>
      </c>
      <c r="E22" s="320">
        <v>131550.079</v>
      </c>
      <c r="F22" s="321">
        <v>135494.003</v>
      </c>
      <c r="G22" s="321">
        <v>133663.48300000001</v>
      </c>
      <c r="H22" s="321">
        <v>131728.149</v>
      </c>
      <c r="I22" s="321">
        <v>133506.48499999999</v>
      </c>
      <c r="J22" s="321">
        <v>135752.823</v>
      </c>
      <c r="K22" s="321">
        <v>137635.193</v>
      </c>
      <c r="L22" s="321">
        <v>139680.481</v>
      </c>
      <c r="M22" s="321">
        <v>141516.861</v>
      </c>
      <c r="N22" s="321">
        <v>143637.726</v>
      </c>
      <c r="O22" s="321">
        <v>144941.89499999999</v>
      </c>
      <c r="P22" s="321">
        <v>146170.761</v>
      </c>
      <c r="Q22" s="321">
        <v>147405.56299999999</v>
      </c>
      <c r="R22" s="321">
        <v>148718.46</v>
      </c>
      <c r="S22" s="321">
        <v>150035.81200000001</v>
      </c>
      <c r="T22" s="321">
        <v>151477.58499999999</v>
      </c>
      <c r="U22" s="321">
        <v>152685.82200000001</v>
      </c>
      <c r="V22" s="321">
        <v>153685.13500000001</v>
      </c>
      <c r="W22" s="321">
        <v>154561.70700000002</v>
      </c>
      <c r="X22" s="321">
        <v>155467.89600000001</v>
      </c>
      <c r="Y22" s="321">
        <v>156550.049</v>
      </c>
      <c r="Z22" s="321">
        <v>157754.62300000002</v>
      </c>
      <c r="AA22" s="321">
        <v>158965.13400000002</v>
      </c>
      <c r="AB22" s="321">
        <v>160296.402</v>
      </c>
      <c r="AC22" s="321">
        <v>161594.97099999999</v>
      </c>
      <c r="AD22" s="321">
        <v>162925.88799999998</v>
      </c>
      <c r="AE22" s="321">
        <v>164329.788</v>
      </c>
      <c r="AF22" s="321">
        <v>165820.236</v>
      </c>
      <c r="AG22" s="321">
        <v>167316.87899999999</v>
      </c>
      <c r="AH22" s="321">
        <v>168953.61299999998</v>
      </c>
      <c r="AI22" s="322">
        <v>170696.47200000001</v>
      </c>
    </row>
    <row r="23" spans="2:35" x14ac:dyDescent="0.35">
      <c r="B23" s="67" t="s">
        <v>2329</v>
      </c>
      <c r="C23" s="63">
        <f t="shared" si="1"/>
        <v>8.8082481334621487E-3</v>
      </c>
      <c r="D23" s="40">
        <f t="shared" si="2"/>
        <v>7.7264291716681033E-3</v>
      </c>
      <c r="E23" s="320">
        <v>230934.47900000002</v>
      </c>
      <c r="F23" s="321">
        <v>228643.03599999999</v>
      </c>
      <c r="G23" s="321">
        <v>226926.17799999999</v>
      </c>
      <c r="H23" s="321">
        <v>225694.016</v>
      </c>
      <c r="I23" s="321">
        <v>228647.614</v>
      </c>
      <c r="J23" s="321">
        <v>233765.39600000001</v>
      </c>
      <c r="K23" s="321">
        <v>237137.07</v>
      </c>
      <c r="L23" s="321">
        <v>240952.14799999999</v>
      </c>
      <c r="M23" s="321">
        <v>244338.348</v>
      </c>
      <c r="N23" s="321">
        <v>248262.60400000002</v>
      </c>
      <c r="O23" s="321">
        <v>250797.56200000001</v>
      </c>
      <c r="P23" s="321">
        <v>253314.37700000001</v>
      </c>
      <c r="Q23" s="321">
        <v>256291.83999999997</v>
      </c>
      <c r="R23" s="321">
        <v>258760.986</v>
      </c>
      <c r="S23" s="321">
        <v>261029.32700000002</v>
      </c>
      <c r="T23" s="321">
        <v>262989.96000000002</v>
      </c>
      <c r="U23" s="321">
        <v>264460.96799999999</v>
      </c>
      <c r="V23" s="321">
        <v>265899.44500000001</v>
      </c>
      <c r="W23" s="321">
        <v>267396.21000000002</v>
      </c>
      <c r="X23" s="321">
        <v>268963.989</v>
      </c>
      <c r="Y23" s="321">
        <v>270704.19299999997</v>
      </c>
      <c r="Z23" s="321">
        <v>272443.32900000003</v>
      </c>
      <c r="AA23" s="321">
        <v>274196.625</v>
      </c>
      <c r="AB23" s="321">
        <v>275914.45900000003</v>
      </c>
      <c r="AC23" s="321">
        <v>277542.755</v>
      </c>
      <c r="AD23" s="321">
        <v>279134.06400000001</v>
      </c>
      <c r="AE23" s="321">
        <v>280991.30200000003</v>
      </c>
      <c r="AF23" s="321">
        <v>283186.03500000003</v>
      </c>
      <c r="AG23" s="321">
        <v>285463.25699999998</v>
      </c>
      <c r="AH23" s="321">
        <v>287755.31</v>
      </c>
      <c r="AI23" s="322">
        <v>290085.54099999997</v>
      </c>
    </row>
    <row r="24" spans="2:35" x14ac:dyDescent="0.35">
      <c r="B24" s="67" t="s">
        <v>2328</v>
      </c>
      <c r="C24" s="63">
        <f t="shared" si="1"/>
        <v>8.6312494757883051E-3</v>
      </c>
      <c r="D24" s="40">
        <f t="shared" si="2"/>
        <v>8.9280282517818499E-3</v>
      </c>
      <c r="E24" s="320">
        <v>134080.353</v>
      </c>
      <c r="F24" s="321">
        <v>138007.87399999998</v>
      </c>
      <c r="G24" s="321">
        <v>135947.03699999998</v>
      </c>
      <c r="H24" s="321">
        <v>134283.62999999998</v>
      </c>
      <c r="I24" s="321">
        <v>135844.37600000002</v>
      </c>
      <c r="J24" s="321">
        <v>138472.82399999999</v>
      </c>
      <c r="K24" s="321">
        <v>140506.66800000001</v>
      </c>
      <c r="L24" s="321">
        <v>142697.46400000001</v>
      </c>
      <c r="M24" s="321">
        <v>144619.141</v>
      </c>
      <c r="N24" s="321">
        <v>146798.84299999999</v>
      </c>
      <c r="O24" s="321">
        <v>148129.913</v>
      </c>
      <c r="P24" s="321">
        <v>149372.05499999999</v>
      </c>
      <c r="Q24" s="321">
        <v>150705.658</v>
      </c>
      <c r="R24" s="321">
        <v>152027.75600000002</v>
      </c>
      <c r="S24" s="321">
        <v>153307.83100000001</v>
      </c>
      <c r="T24" s="321">
        <v>154660.75100000002</v>
      </c>
      <c r="U24" s="321">
        <v>155781.06700000001</v>
      </c>
      <c r="V24" s="321">
        <v>156680.17599999998</v>
      </c>
      <c r="W24" s="321">
        <v>157496.33800000002</v>
      </c>
      <c r="X24" s="321">
        <v>158359.253</v>
      </c>
      <c r="Y24" s="321">
        <v>159414.91700000002</v>
      </c>
      <c r="Z24" s="321">
        <v>160566.58900000001</v>
      </c>
      <c r="AA24" s="321">
        <v>161714.859</v>
      </c>
      <c r="AB24" s="321">
        <v>162961.12099999998</v>
      </c>
      <c r="AC24" s="321">
        <v>164174.454</v>
      </c>
      <c r="AD24" s="321">
        <v>165415.63400000002</v>
      </c>
      <c r="AE24" s="321">
        <v>166752.21300000002</v>
      </c>
      <c r="AF24" s="321">
        <v>168190.231</v>
      </c>
      <c r="AG24" s="321">
        <v>169644.66899999999</v>
      </c>
      <c r="AH24" s="321">
        <v>171243.652</v>
      </c>
      <c r="AI24" s="322">
        <v>172932.84600000002</v>
      </c>
    </row>
    <row r="25" spans="2:35" x14ac:dyDescent="0.35">
      <c r="B25" s="67" t="s">
        <v>2327</v>
      </c>
      <c r="C25" s="63">
        <f t="shared" si="1"/>
        <v>4.740808361463289E-3</v>
      </c>
      <c r="D25" s="40">
        <f t="shared" si="2"/>
        <v>7.2992179220743303E-3</v>
      </c>
      <c r="E25" s="320">
        <v>99886.002000000008</v>
      </c>
      <c r="F25" s="321">
        <v>98586.342000000004</v>
      </c>
      <c r="G25" s="321">
        <v>98971.237000000008</v>
      </c>
      <c r="H25" s="321">
        <v>96751.236000000004</v>
      </c>
      <c r="I25" s="321">
        <v>96739.798999999999</v>
      </c>
      <c r="J25" s="321">
        <v>97686.873999999996</v>
      </c>
      <c r="K25" s="321">
        <v>98357.192999999999</v>
      </c>
      <c r="L25" s="321">
        <v>99141.578999999998</v>
      </c>
      <c r="M25" s="321">
        <v>99859.351999999999</v>
      </c>
      <c r="N25" s="321">
        <v>100782.57</v>
      </c>
      <c r="O25" s="321">
        <v>101267.37199999999</v>
      </c>
      <c r="P25" s="321">
        <v>101903.29</v>
      </c>
      <c r="Q25" s="321">
        <v>102640.90000000001</v>
      </c>
      <c r="R25" s="321">
        <v>103171.921</v>
      </c>
      <c r="S25" s="321">
        <v>103671.227</v>
      </c>
      <c r="T25" s="321">
        <v>104138.21400000001</v>
      </c>
      <c r="U25" s="321">
        <v>104586.159</v>
      </c>
      <c r="V25" s="321">
        <v>105028.41899999999</v>
      </c>
      <c r="W25" s="321">
        <v>105482.361</v>
      </c>
      <c r="X25" s="321">
        <v>105945.32800000001</v>
      </c>
      <c r="Y25" s="321">
        <v>106388.58</v>
      </c>
      <c r="Z25" s="321">
        <v>106867.35500000001</v>
      </c>
      <c r="AA25" s="321">
        <v>107338.173</v>
      </c>
      <c r="AB25" s="321">
        <v>107831.14600000001</v>
      </c>
      <c r="AC25" s="321">
        <v>108395.01199999999</v>
      </c>
      <c r="AD25" s="321">
        <v>108950.61500000001</v>
      </c>
      <c r="AE25" s="321">
        <v>109532.13499999999</v>
      </c>
      <c r="AF25" s="321">
        <v>110202.30899999999</v>
      </c>
      <c r="AG25" s="321">
        <v>111006.027</v>
      </c>
      <c r="AH25" s="321">
        <v>111961.624</v>
      </c>
      <c r="AI25" s="322">
        <v>112985.359</v>
      </c>
    </row>
    <row r="26" spans="2:35" x14ac:dyDescent="0.35">
      <c r="B26" s="67" t="s">
        <v>2326</v>
      </c>
      <c r="C26" s="63">
        <f t="shared" si="1"/>
        <v>1.0258130747197391E-2</v>
      </c>
      <c r="D26" s="40">
        <f t="shared" si="2"/>
        <v>1.0111292767519986E-2</v>
      </c>
      <c r="E26" s="320">
        <v>236801.758</v>
      </c>
      <c r="F26" s="321">
        <v>233139.78599999999</v>
      </c>
      <c r="G26" s="321">
        <v>230153.9</v>
      </c>
      <c r="H26" s="321">
        <v>228318.848</v>
      </c>
      <c r="I26" s="321">
        <v>231503.92199999999</v>
      </c>
      <c r="J26" s="321">
        <v>235422.19499999998</v>
      </c>
      <c r="K26" s="321">
        <v>238395.87399999998</v>
      </c>
      <c r="L26" s="321">
        <v>242014.26699999999</v>
      </c>
      <c r="M26" s="321">
        <v>245443.16099999999</v>
      </c>
      <c r="N26" s="321">
        <v>249447.571</v>
      </c>
      <c r="O26" s="321">
        <v>252123.56600000002</v>
      </c>
      <c r="P26" s="321">
        <v>254994.81200000001</v>
      </c>
      <c r="Q26" s="321">
        <v>258260.223</v>
      </c>
      <c r="R26" s="321">
        <v>261175.323</v>
      </c>
      <c r="S26" s="321">
        <v>263986.81599999999</v>
      </c>
      <c r="T26" s="321">
        <v>266711.48699999996</v>
      </c>
      <c r="U26" s="321">
        <v>269092.58999999997</v>
      </c>
      <c r="V26" s="321">
        <v>271512.17700000003</v>
      </c>
      <c r="W26" s="321">
        <v>273934.57</v>
      </c>
      <c r="X26" s="321">
        <v>276389.09899999999</v>
      </c>
      <c r="Y26" s="321">
        <v>278853.30199999997</v>
      </c>
      <c r="Z26" s="321">
        <v>281360.26</v>
      </c>
      <c r="AA26" s="321">
        <v>283876.25100000005</v>
      </c>
      <c r="AB26" s="321">
        <v>286402.679</v>
      </c>
      <c r="AC26" s="321">
        <v>288841.67499999999</v>
      </c>
      <c r="AD26" s="321">
        <v>291258.179</v>
      </c>
      <c r="AE26" s="321">
        <v>293971.86300000001</v>
      </c>
      <c r="AF26" s="321">
        <v>296981.62800000003</v>
      </c>
      <c r="AG26" s="321">
        <v>300032.288</v>
      </c>
      <c r="AH26" s="321">
        <v>303148.74300000002</v>
      </c>
      <c r="AI26" s="322">
        <v>306283.96600000001</v>
      </c>
    </row>
    <row r="27" spans="2:35" x14ac:dyDescent="0.35">
      <c r="B27" s="67" t="s">
        <v>2325</v>
      </c>
      <c r="C27" s="63">
        <f t="shared" si="1"/>
        <v>1.101838806076616E-2</v>
      </c>
      <c r="D27" s="40">
        <f t="shared" si="2"/>
        <v>1.1218272900927806E-2</v>
      </c>
      <c r="E27" s="320">
        <v>308043.51799999998</v>
      </c>
      <c r="F27" s="321">
        <v>303117.98099999997</v>
      </c>
      <c r="G27" s="321">
        <v>298660.46100000001</v>
      </c>
      <c r="H27" s="321">
        <v>295818.14600000001</v>
      </c>
      <c r="I27" s="321">
        <v>300196.80799999996</v>
      </c>
      <c r="J27" s="321">
        <v>304532.89799999999</v>
      </c>
      <c r="K27" s="321">
        <v>308170.53200000001</v>
      </c>
      <c r="L27" s="321">
        <v>312801.26999999996</v>
      </c>
      <c r="M27" s="321">
        <v>317302.734</v>
      </c>
      <c r="N27" s="321">
        <v>322561.67599999998</v>
      </c>
      <c r="O27" s="321">
        <v>326168.51799999998</v>
      </c>
      <c r="P27" s="321">
        <v>330162.62799999997</v>
      </c>
      <c r="Q27" s="321">
        <v>334613.342</v>
      </c>
      <c r="R27" s="321">
        <v>338682.61699999997</v>
      </c>
      <c r="S27" s="321">
        <v>342676.17800000001</v>
      </c>
      <c r="T27" s="321">
        <v>346714.50800000003</v>
      </c>
      <c r="U27" s="321">
        <v>350405.79200000002</v>
      </c>
      <c r="V27" s="321">
        <v>354182.95299999998</v>
      </c>
      <c r="W27" s="321">
        <v>357920.929</v>
      </c>
      <c r="X27" s="321">
        <v>361671.75300000003</v>
      </c>
      <c r="Y27" s="321">
        <v>365304.44299999997</v>
      </c>
      <c r="Z27" s="321">
        <v>369027.37400000001</v>
      </c>
      <c r="AA27" s="321">
        <v>372758.14799999999</v>
      </c>
      <c r="AB27" s="321">
        <v>376545.59299999999</v>
      </c>
      <c r="AC27" s="321">
        <v>380224.27399999998</v>
      </c>
      <c r="AD27" s="321">
        <v>383889.92300000001</v>
      </c>
      <c r="AE27" s="321">
        <v>387945.37400000001</v>
      </c>
      <c r="AF27" s="321">
        <v>392345.39799999999</v>
      </c>
      <c r="AG27" s="321">
        <v>396780.91399999999</v>
      </c>
      <c r="AH27" s="321">
        <v>401345.09299999999</v>
      </c>
      <c r="AI27" s="322">
        <v>405911.40700000001</v>
      </c>
    </row>
    <row r="28" spans="2:35" x14ac:dyDescent="0.35">
      <c r="B28" s="68" t="s">
        <v>2345</v>
      </c>
      <c r="C28" s="64">
        <f t="shared" si="1"/>
        <v>7.7531692081345138E-3</v>
      </c>
      <c r="D28" s="41">
        <f t="shared" si="2"/>
        <v>8.3155135833552496E-3</v>
      </c>
      <c r="E28" s="323">
        <v>3753187.5</v>
      </c>
      <c r="F28" s="324">
        <v>3724974.8540000003</v>
      </c>
      <c r="G28" s="324">
        <v>3711918.213</v>
      </c>
      <c r="H28" s="324">
        <v>3664752.1969999997</v>
      </c>
      <c r="I28" s="324">
        <v>3704224.3650000002</v>
      </c>
      <c r="J28" s="324">
        <v>3756595.7029999997</v>
      </c>
      <c r="K28" s="324">
        <v>3797200.1949999998</v>
      </c>
      <c r="L28" s="324">
        <v>3845583.74</v>
      </c>
      <c r="M28" s="324">
        <v>3888436.523</v>
      </c>
      <c r="N28" s="324">
        <v>3939788.33</v>
      </c>
      <c r="O28" s="324">
        <v>3969369.3849999998</v>
      </c>
      <c r="P28" s="324">
        <v>4002957.031</v>
      </c>
      <c r="Q28" s="324">
        <v>4041930.9079999998</v>
      </c>
      <c r="R28" s="324">
        <v>4075257.568</v>
      </c>
      <c r="S28" s="324">
        <v>4107690.4299999997</v>
      </c>
      <c r="T28" s="324">
        <v>4139866.699</v>
      </c>
      <c r="U28" s="324">
        <v>4172935.5470000003</v>
      </c>
      <c r="V28" s="324">
        <v>4196290.5269999998</v>
      </c>
      <c r="W28" s="324">
        <v>4222545.41</v>
      </c>
      <c r="X28" s="324">
        <v>4249860.352</v>
      </c>
      <c r="Y28" s="324">
        <v>4276370.1170000006</v>
      </c>
      <c r="Z28" s="324">
        <v>4303877.93</v>
      </c>
      <c r="AA28" s="324">
        <v>4331569.824</v>
      </c>
      <c r="AB28" s="324">
        <v>4360515.1370000001</v>
      </c>
      <c r="AC28" s="324">
        <v>4391473.6329999994</v>
      </c>
      <c r="AD28" s="324">
        <v>4421126.9529999997</v>
      </c>
      <c r="AE28" s="324">
        <v>4453347.6559999995</v>
      </c>
      <c r="AF28" s="324">
        <v>4489711.426</v>
      </c>
      <c r="AG28" s="324">
        <v>4527637.6950000003</v>
      </c>
      <c r="AH28" s="324">
        <v>4566927.7340000002</v>
      </c>
      <c r="AI28" s="325">
        <v>4608029.2970000003</v>
      </c>
    </row>
    <row r="30" spans="2:35" x14ac:dyDescent="0.35">
      <c r="B30" s="307" t="s">
        <v>2344</v>
      </c>
      <c r="C30" s="86"/>
      <c r="D30" s="86"/>
      <c r="E30" s="86"/>
      <c r="F30" s="87"/>
    </row>
    <row r="31" spans="2:35" x14ac:dyDescent="0.35">
      <c r="B31" s="224" t="s">
        <v>2342</v>
      </c>
      <c r="C31" s="44"/>
      <c r="D31" s="44"/>
      <c r="E31" s="44"/>
      <c r="F31" s="62"/>
    </row>
    <row r="32" spans="2:35" x14ac:dyDescent="0.35">
      <c r="B32" s="46"/>
      <c r="C32" s="36"/>
      <c r="D32" s="36"/>
      <c r="E32" s="36"/>
      <c r="F32" s="45"/>
    </row>
    <row r="33" spans="2:6" ht="34.5" x14ac:dyDescent="0.35">
      <c r="B33" s="53" t="s">
        <v>18</v>
      </c>
      <c r="C33" s="55" t="s">
        <v>2315</v>
      </c>
      <c r="D33" s="54" t="s">
        <v>2343</v>
      </c>
      <c r="E33" s="54" t="s">
        <v>2316</v>
      </c>
      <c r="F33" s="308" t="s">
        <v>2317</v>
      </c>
    </row>
    <row r="34" spans="2:6" x14ac:dyDescent="0.35">
      <c r="B34" s="49" t="s">
        <v>2265</v>
      </c>
      <c r="C34" s="56" t="s">
        <v>59</v>
      </c>
      <c r="D34" s="34" t="s">
        <v>2326</v>
      </c>
      <c r="E34" s="35">
        <f t="shared" ref="E34:E65" si="3">INDEX($C$6:$C$28,MATCH($D34,$B$6:$B$28,0))</f>
        <v>1.0258130747197391E-2</v>
      </c>
      <c r="F34" s="88">
        <f t="shared" ref="F34:F65" si="4">INDEX($D$6:$D$28,MATCH($D34,$B$6:$B$28,0))</f>
        <v>1.0111292767519986E-2</v>
      </c>
    </row>
    <row r="35" spans="2:6" x14ac:dyDescent="0.35">
      <c r="B35" s="49" t="s">
        <v>2264</v>
      </c>
      <c r="C35" s="56" t="s">
        <v>65</v>
      </c>
      <c r="D35" s="34" t="s">
        <v>2345</v>
      </c>
      <c r="E35" s="35">
        <f t="shared" si="3"/>
        <v>7.7531692081345138E-3</v>
      </c>
      <c r="F35" s="88">
        <f t="shared" si="4"/>
        <v>8.3155135833552496E-3</v>
      </c>
    </row>
    <row r="36" spans="2:6" x14ac:dyDescent="0.35">
      <c r="B36" s="49" t="s">
        <v>2267</v>
      </c>
      <c r="C36" s="56" t="s">
        <v>56</v>
      </c>
      <c r="D36" s="34" t="s">
        <v>2324</v>
      </c>
      <c r="E36" s="35">
        <f t="shared" si="3"/>
        <v>1.3023723776089513E-2</v>
      </c>
      <c r="F36" s="88">
        <f t="shared" si="4"/>
        <v>1.3520640176136522E-2</v>
      </c>
    </row>
    <row r="37" spans="2:6" x14ac:dyDescent="0.35">
      <c r="B37" s="49" t="s">
        <v>2266</v>
      </c>
      <c r="C37" s="56" t="s">
        <v>123</v>
      </c>
      <c r="D37" s="34" t="s">
        <v>2328</v>
      </c>
      <c r="E37" s="35">
        <f t="shared" si="3"/>
        <v>8.6312494757883051E-3</v>
      </c>
      <c r="F37" s="88">
        <f t="shared" si="4"/>
        <v>8.9280282517818499E-3</v>
      </c>
    </row>
    <row r="38" spans="2:6" x14ac:dyDescent="0.35">
      <c r="B38" s="49" t="s">
        <v>2268</v>
      </c>
      <c r="C38" s="56" t="s">
        <v>63</v>
      </c>
      <c r="D38" s="34" t="s">
        <v>2321</v>
      </c>
      <c r="E38" s="35">
        <f t="shared" si="3"/>
        <v>8.9486971913568247E-3</v>
      </c>
      <c r="F38" s="88">
        <f t="shared" si="4"/>
        <v>9.0146435640228173E-3</v>
      </c>
    </row>
    <row r="39" spans="2:6" x14ac:dyDescent="0.35">
      <c r="B39" s="49" t="s">
        <v>2269</v>
      </c>
      <c r="C39" s="56" t="s">
        <v>130</v>
      </c>
      <c r="D39" s="34" t="s">
        <v>2323</v>
      </c>
      <c r="E39" s="35">
        <f t="shared" si="3"/>
        <v>1.2200418742561947E-2</v>
      </c>
      <c r="F39" s="88">
        <f t="shared" si="4"/>
        <v>1.1857014700134227E-2</v>
      </c>
    </row>
    <row r="40" spans="2:6" x14ac:dyDescent="0.35">
      <c r="B40" s="49" t="s">
        <v>2270</v>
      </c>
      <c r="C40" s="56" t="s">
        <v>243</v>
      </c>
      <c r="D40" s="34" t="s">
        <v>2336</v>
      </c>
      <c r="E40" s="35">
        <f t="shared" si="3"/>
        <v>2.1935378861313026E-3</v>
      </c>
      <c r="F40" s="88">
        <f t="shared" si="4"/>
        <v>2.2074502636284521E-3</v>
      </c>
    </row>
    <row r="41" spans="2:6" x14ac:dyDescent="0.35">
      <c r="B41" s="49" t="s">
        <v>2314</v>
      </c>
      <c r="C41" s="56" t="s">
        <v>436</v>
      </c>
      <c r="D41" s="34" t="s">
        <v>2332</v>
      </c>
      <c r="E41" s="35">
        <f t="shared" si="3"/>
        <v>5.0707872222079953E-3</v>
      </c>
      <c r="F41" s="88">
        <f t="shared" si="4"/>
        <v>5.446121948556204E-3</v>
      </c>
    </row>
    <row r="42" spans="2:6" x14ac:dyDescent="0.35">
      <c r="B42" s="49" t="s">
        <v>2271</v>
      </c>
      <c r="C42" s="56" t="s">
        <v>198</v>
      </c>
      <c r="D42" s="34" t="s">
        <v>2332</v>
      </c>
      <c r="E42" s="35">
        <f t="shared" si="3"/>
        <v>5.0707872222079953E-3</v>
      </c>
      <c r="F42" s="88">
        <f t="shared" si="4"/>
        <v>5.446121948556204E-3</v>
      </c>
    </row>
    <row r="43" spans="2:6" x14ac:dyDescent="0.35">
      <c r="B43" s="49" t="s">
        <v>2272</v>
      </c>
      <c r="C43" s="56" t="s">
        <v>61</v>
      </c>
      <c r="D43" s="34" t="s">
        <v>2339</v>
      </c>
      <c r="E43" s="35">
        <f t="shared" si="3"/>
        <v>1.1854412345691623E-2</v>
      </c>
      <c r="F43" s="88">
        <f t="shared" si="4"/>
        <v>1.316002817659867E-2</v>
      </c>
    </row>
    <row r="44" spans="2:6" x14ac:dyDescent="0.35">
      <c r="B44" s="49" t="s">
        <v>2273</v>
      </c>
      <c r="C44" s="56" t="s">
        <v>49</v>
      </c>
      <c r="D44" s="34" t="s">
        <v>2326</v>
      </c>
      <c r="E44" s="35">
        <f t="shared" si="3"/>
        <v>1.0258130747197391E-2</v>
      </c>
      <c r="F44" s="88">
        <f t="shared" si="4"/>
        <v>1.0111292767519986E-2</v>
      </c>
    </row>
    <row r="45" spans="2:6" x14ac:dyDescent="0.35">
      <c r="B45" s="49" t="s">
        <v>2274</v>
      </c>
      <c r="C45" s="56" t="s">
        <v>758</v>
      </c>
      <c r="D45" s="34" t="s">
        <v>2345</v>
      </c>
      <c r="E45" s="35">
        <f t="shared" si="3"/>
        <v>7.7531692081345138E-3</v>
      </c>
      <c r="F45" s="88">
        <f t="shared" si="4"/>
        <v>8.3155135833552496E-3</v>
      </c>
    </row>
    <row r="46" spans="2:6" x14ac:dyDescent="0.35">
      <c r="B46" s="49" t="s">
        <v>2275</v>
      </c>
      <c r="C46" s="56" t="s">
        <v>210</v>
      </c>
      <c r="D46" s="34" t="s">
        <v>2322</v>
      </c>
      <c r="E46" s="35">
        <f t="shared" si="3"/>
        <v>9.7414357859224587E-3</v>
      </c>
      <c r="F46" s="88">
        <f t="shared" si="4"/>
        <v>8.9478069978028429E-3</v>
      </c>
    </row>
    <row r="47" spans="2:6" x14ac:dyDescent="0.35">
      <c r="B47" s="49" t="s">
        <v>2276</v>
      </c>
      <c r="C47" s="56" t="s">
        <v>36</v>
      </c>
      <c r="D47" s="34" t="s">
        <v>2330</v>
      </c>
      <c r="E47" s="35">
        <f t="shared" si="3"/>
        <v>4.0697728089917895E-3</v>
      </c>
      <c r="F47" s="88">
        <f t="shared" si="4"/>
        <v>4.875621686335041E-3</v>
      </c>
    </row>
    <row r="48" spans="2:6" x14ac:dyDescent="0.35">
      <c r="B48" s="49" t="s">
        <v>2277</v>
      </c>
      <c r="C48" s="56" t="s">
        <v>74</v>
      </c>
      <c r="D48" s="34" t="s">
        <v>2330</v>
      </c>
      <c r="E48" s="35">
        <f t="shared" si="3"/>
        <v>4.0697728089917895E-3</v>
      </c>
      <c r="F48" s="88">
        <f t="shared" si="4"/>
        <v>4.875621686335041E-3</v>
      </c>
    </row>
    <row r="49" spans="2:6" x14ac:dyDescent="0.35">
      <c r="B49" s="49" t="s">
        <v>2278</v>
      </c>
      <c r="C49" s="56" t="s">
        <v>87</v>
      </c>
      <c r="D49" s="34" t="s">
        <v>2337</v>
      </c>
      <c r="E49" s="35">
        <f t="shared" si="3"/>
        <v>5.424297700551417E-3</v>
      </c>
      <c r="F49" s="88">
        <f t="shared" si="4"/>
        <v>7.4441973317798116E-3</v>
      </c>
    </row>
    <row r="50" spans="2:6" x14ac:dyDescent="0.35">
      <c r="B50" s="49" t="s">
        <v>2279</v>
      </c>
      <c r="C50" s="56" t="s">
        <v>79</v>
      </c>
      <c r="D50" s="34" t="s">
        <v>2320</v>
      </c>
      <c r="E50" s="35">
        <f t="shared" si="3"/>
        <v>5.9114053986799586E-3</v>
      </c>
      <c r="F50" s="88">
        <f t="shared" si="4"/>
        <v>8.7071873134363376E-3</v>
      </c>
    </row>
    <row r="51" spans="2:6" x14ac:dyDescent="0.35">
      <c r="B51" s="49" t="s">
        <v>2280</v>
      </c>
      <c r="C51" s="56" t="s">
        <v>111</v>
      </c>
      <c r="D51" s="34" t="s">
        <v>2329</v>
      </c>
      <c r="E51" s="35">
        <f t="shared" si="3"/>
        <v>8.8082481334621487E-3</v>
      </c>
      <c r="F51" s="88">
        <f t="shared" si="4"/>
        <v>7.7264291716681033E-3</v>
      </c>
    </row>
    <row r="52" spans="2:6" x14ac:dyDescent="0.35">
      <c r="B52" s="49" t="s">
        <v>2281</v>
      </c>
      <c r="C52" s="56" t="s">
        <v>30</v>
      </c>
      <c r="D52" s="34" t="s">
        <v>2328</v>
      </c>
      <c r="E52" s="35">
        <f t="shared" si="3"/>
        <v>8.6312494757883051E-3</v>
      </c>
      <c r="F52" s="88">
        <f t="shared" si="4"/>
        <v>8.9280282517818499E-3</v>
      </c>
    </row>
    <row r="53" spans="2:6" x14ac:dyDescent="0.35">
      <c r="B53" s="49" t="s">
        <v>2282</v>
      </c>
      <c r="C53" s="56" t="s">
        <v>158</v>
      </c>
      <c r="D53" s="34" t="s">
        <v>2336</v>
      </c>
      <c r="E53" s="35">
        <f t="shared" si="3"/>
        <v>2.1935378861313026E-3</v>
      </c>
      <c r="F53" s="88">
        <f t="shared" si="4"/>
        <v>2.2074502636284521E-3</v>
      </c>
    </row>
    <row r="54" spans="2:6" x14ac:dyDescent="0.35">
      <c r="B54" s="49" t="s">
        <v>2283</v>
      </c>
      <c r="C54" s="56" t="s">
        <v>32</v>
      </c>
      <c r="D54" s="34" t="s">
        <v>2332</v>
      </c>
      <c r="E54" s="35">
        <f t="shared" si="3"/>
        <v>5.0707872222079953E-3</v>
      </c>
      <c r="F54" s="88">
        <f t="shared" si="4"/>
        <v>5.446121948556204E-3</v>
      </c>
    </row>
    <row r="55" spans="2:6" x14ac:dyDescent="0.35">
      <c r="B55" s="49" t="s">
        <v>2284</v>
      </c>
      <c r="C55" s="56" t="s">
        <v>184</v>
      </c>
      <c r="D55" s="34" t="s">
        <v>2336</v>
      </c>
      <c r="E55" s="35">
        <f t="shared" si="3"/>
        <v>2.1935378861313026E-3</v>
      </c>
      <c r="F55" s="88">
        <f t="shared" si="4"/>
        <v>2.2074502636284521E-3</v>
      </c>
    </row>
    <row r="56" spans="2:6" x14ac:dyDescent="0.35">
      <c r="B56" s="49" t="s">
        <v>2285</v>
      </c>
      <c r="C56" s="56" t="s">
        <v>83</v>
      </c>
      <c r="D56" s="34" t="s">
        <v>2331</v>
      </c>
      <c r="E56" s="35">
        <f t="shared" si="3"/>
        <v>3.2819701534074763E-3</v>
      </c>
      <c r="F56" s="88">
        <f t="shared" si="4"/>
        <v>4.7171940775214694E-3</v>
      </c>
    </row>
    <row r="57" spans="2:6" x14ac:dyDescent="0.35">
      <c r="B57" s="49" t="s">
        <v>2286</v>
      </c>
      <c r="C57" s="56" t="s">
        <v>51</v>
      </c>
      <c r="D57" s="34" t="s">
        <v>2337</v>
      </c>
      <c r="E57" s="35">
        <f t="shared" si="3"/>
        <v>5.424297700551417E-3</v>
      </c>
      <c r="F57" s="88">
        <f t="shared" si="4"/>
        <v>7.4441973317798116E-3</v>
      </c>
    </row>
    <row r="58" spans="2:6" x14ac:dyDescent="0.35">
      <c r="B58" s="49" t="s">
        <v>2287</v>
      </c>
      <c r="C58" s="56" t="s">
        <v>27</v>
      </c>
      <c r="D58" s="34" t="s">
        <v>2328</v>
      </c>
      <c r="E58" s="35">
        <f t="shared" si="3"/>
        <v>8.6312494757883051E-3</v>
      </c>
      <c r="F58" s="88">
        <f t="shared" si="4"/>
        <v>8.9280282517818499E-3</v>
      </c>
    </row>
    <row r="59" spans="2:6" x14ac:dyDescent="0.35">
      <c r="B59" s="49" t="s">
        <v>2288</v>
      </c>
      <c r="C59" s="56" t="s">
        <v>132</v>
      </c>
      <c r="D59" s="34" t="s">
        <v>2327</v>
      </c>
      <c r="E59" s="35">
        <f t="shared" si="3"/>
        <v>4.740808361463289E-3</v>
      </c>
      <c r="F59" s="88">
        <f t="shared" si="4"/>
        <v>7.2992179220743303E-3</v>
      </c>
    </row>
    <row r="60" spans="2:6" x14ac:dyDescent="0.35">
      <c r="B60" s="49" t="s">
        <v>2289</v>
      </c>
      <c r="C60" s="56" t="s">
        <v>179</v>
      </c>
      <c r="D60" s="34" t="s">
        <v>2322</v>
      </c>
      <c r="E60" s="35">
        <f t="shared" si="3"/>
        <v>9.7414357859224587E-3</v>
      </c>
      <c r="F60" s="88">
        <f t="shared" si="4"/>
        <v>8.9478069978028429E-3</v>
      </c>
    </row>
    <row r="61" spans="2:6" x14ac:dyDescent="0.35">
      <c r="B61" s="49" t="s">
        <v>2290</v>
      </c>
      <c r="C61" s="56" t="s">
        <v>90</v>
      </c>
      <c r="D61" s="34" t="s">
        <v>2337</v>
      </c>
      <c r="E61" s="35">
        <f t="shared" si="3"/>
        <v>5.424297700551417E-3</v>
      </c>
      <c r="F61" s="88">
        <f t="shared" si="4"/>
        <v>7.4441973317798116E-3</v>
      </c>
    </row>
    <row r="62" spans="2:6" x14ac:dyDescent="0.35">
      <c r="B62" s="49" t="s">
        <v>2291</v>
      </c>
      <c r="C62" s="56" t="s">
        <v>236</v>
      </c>
      <c r="D62" s="34" t="s">
        <v>2322</v>
      </c>
      <c r="E62" s="35">
        <f t="shared" si="3"/>
        <v>9.7414357859224587E-3</v>
      </c>
      <c r="F62" s="88">
        <f t="shared" si="4"/>
        <v>8.9478069978028429E-3</v>
      </c>
    </row>
    <row r="63" spans="2:6" x14ac:dyDescent="0.35">
      <c r="B63" s="49" t="s">
        <v>2292</v>
      </c>
      <c r="C63" s="56" t="s">
        <v>437</v>
      </c>
      <c r="D63" s="34" t="s">
        <v>2336</v>
      </c>
      <c r="E63" s="35">
        <f t="shared" si="3"/>
        <v>2.1935378861313026E-3</v>
      </c>
      <c r="F63" s="88">
        <f t="shared" si="4"/>
        <v>2.2074502636284521E-3</v>
      </c>
    </row>
    <row r="64" spans="2:6" x14ac:dyDescent="0.35">
      <c r="B64" s="49" t="s">
        <v>2293</v>
      </c>
      <c r="C64" s="56" t="s">
        <v>136</v>
      </c>
      <c r="D64" s="34" t="s">
        <v>2332</v>
      </c>
      <c r="E64" s="35">
        <f t="shared" si="3"/>
        <v>5.0707872222079953E-3</v>
      </c>
      <c r="F64" s="88">
        <f t="shared" si="4"/>
        <v>5.446121948556204E-3</v>
      </c>
    </row>
    <row r="65" spans="2:6" x14ac:dyDescent="0.35">
      <c r="B65" s="49" t="s">
        <v>2294</v>
      </c>
      <c r="C65" s="56" t="s">
        <v>330</v>
      </c>
      <c r="D65" s="34" t="s">
        <v>2324</v>
      </c>
      <c r="E65" s="35">
        <f t="shared" si="3"/>
        <v>1.3023723776089513E-2</v>
      </c>
      <c r="F65" s="88">
        <f t="shared" si="4"/>
        <v>1.3520640176136522E-2</v>
      </c>
    </row>
    <row r="66" spans="2:6" x14ac:dyDescent="0.35">
      <c r="B66" s="49" t="s">
        <v>2295</v>
      </c>
      <c r="C66" s="56" t="s">
        <v>43</v>
      </c>
      <c r="D66" s="34" t="s">
        <v>2334</v>
      </c>
      <c r="E66" s="35">
        <f t="shared" ref="E66:E84" si="5">INDEX($C$6:$C$28,MATCH($D66,$B$6:$B$28,0))</f>
        <v>2.2547364916514212E-3</v>
      </c>
      <c r="F66" s="88">
        <f t="shared" ref="F66:F84" si="6">INDEX($D$6:$D$28,MATCH($D66,$B$6:$B$28,0))</f>
        <v>2.0680023710470952E-3</v>
      </c>
    </row>
    <row r="67" spans="2:6" x14ac:dyDescent="0.35">
      <c r="B67" s="49" t="s">
        <v>2296</v>
      </c>
      <c r="C67" s="56" t="s">
        <v>70</v>
      </c>
      <c r="D67" s="34" t="s">
        <v>2325</v>
      </c>
      <c r="E67" s="35">
        <f t="shared" si="5"/>
        <v>1.101838806076616E-2</v>
      </c>
      <c r="F67" s="88">
        <f t="shared" si="6"/>
        <v>1.1218272900927806E-2</v>
      </c>
    </row>
    <row r="68" spans="2:6" x14ac:dyDescent="0.35">
      <c r="B68" s="49" t="s">
        <v>2297</v>
      </c>
      <c r="C68" s="56" t="s">
        <v>172</v>
      </c>
      <c r="D68" s="34" t="s">
        <v>2337</v>
      </c>
      <c r="E68" s="35">
        <f t="shared" si="5"/>
        <v>5.424297700551417E-3</v>
      </c>
      <c r="F68" s="88">
        <f t="shared" si="6"/>
        <v>7.4441973317798116E-3</v>
      </c>
    </row>
    <row r="69" spans="2:6" x14ac:dyDescent="0.35">
      <c r="B69" s="49" t="s">
        <v>2298</v>
      </c>
      <c r="C69" s="56" t="s">
        <v>46</v>
      </c>
      <c r="D69" s="34" t="s">
        <v>2330</v>
      </c>
      <c r="E69" s="35">
        <f t="shared" si="5"/>
        <v>4.0697728089917895E-3</v>
      </c>
      <c r="F69" s="88">
        <f t="shared" si="6"/>
        <v>4.875621686335041E-3</v>
      </c>
    </row>
    <row r="70" spans="2:6" x14ac:dyDescent="0.35">
      <c r="B70" s="49" t="s">
        <v>2299</v>
      </c>
      <c r="C70" s="56" t="s">
        <v>80</v>
      </c>
      <c r="D70" s="34" t="s">
        <v>2319</v>
      </c>
      <c r="E70" s="35">
        <f t="shared" si="5"/>
        <v>8.7726000176795438E-3</v>
      </c>
      <c r="F70" s="88">
        <f t="shared" si="6"/>
        <v>9.361858434852266E-3</v>
      </c>
    </row>
    <row r="71" spans="2:6" x14ac:dyDescent="0.35">
      <c r="B71" s="49" t="s">
        <v>2300</v>
      </c>
      <c r="C71" s="56" t="s">
        <v>128</v>
      </c>
      <c r="D71" s="34" t="s">
        <v>2322</v>
      </c>
      <c r="E71" s="35">
        <f t="shared" si="5"/>
        <v>9.7414357859224587E-3</v>
      </c>
      <c r="F71" s="88">
        <f t="shared" si="6"/>
        <v>8.9478069978028429E-3</v>
      </c>
    </row>
    <row r="72" spans="2:6" x14ac:dyDescent="0.35">
      <c r="B72" s="49" t="s">
        <v>2301</v>
      </c>
      <c r="C72" s="56" t="s">
        <v>199</v>
      </c>
      <c r="D72" s="34" t="s">
        <v>2332</v>
      </c>
      <c r="E72" s="35">
        <f t="shared" si="5"/>
        <v>5.0707872222079953E-3</v>
      </c>
      <c r="F72" s="88">
        <f t="shared" si="6"/>
        <v>5.446121948556204E-3</v>
      </c>
    </row>
    <row r="73" spans="2:6" x14ac:dyDescent="0.35">
      <c r="B73" s="49" t="s">
        <v>2302</v>
      </c>
      <c r="C73" s="56" t="s">
        <v>220</v>
      </c>
      <c r="D73" s="34" t="s">
        <v>2336</v>
      </c>
      <c r="E73" s="35">
        <f t="shared" si="5"/>
        <v>2.1935378861313026E-3</v>
      </c>
      <c r="F73" s="88">
        <f t="shared" si="6"/>
        <v>2.2074502636284521E-3</v>
      </c>
    </row>
    <row r="74" spans="2:6" x14ac:dyDescent="0.35">
      <c r="B74" s="49" t="s">
        <v>2303</v>
      </c>
      <c r="C74" s="56" t="s">
        <v>54</v>
      </c>
      <c r="D74" s="34" t="s">
        <v>2325</v>
      </c>
      <c r="E74" s="35">
        <f t="shared" si="5"/>
        <v>1.101838806076616E-2</v>
      </c>
      <c r="F74" s="88">
        <f t="shared" si="6"/>
        <v>1.1218272900927806E-2</v>
      </c>
    </row>
    <row r="75" spans="2:6" x14ac:dyDescent="0.35">
      <c r="B75" s="49" t="s">
        <v>2304</v>
      </c>
      <c r="C75" s="56" t="s">
        <v>173</v>
      </c>
      <c r="D75" s="34" t="s">
        <v>2337</v>
      </c>
      <c r="E75" s="35">
        <f t="shared" si="5"/>
        <v>5.424297700551417E-3</v>
      </c>
      <c r="F75" s="88">
        <f t="shared" si="6"/>
        <v>7.4441973317798116E-3</v>
      </c>
    </row>
    <row r="76" spans="2:6" x14ac:dyDescent="0.35">
      <c r="B76" s="49" t="s">
        <v>2305</v>
      </c>
      <c r="C76" s="56" t="s">
        <v>104</v>
      </c>
      <c r="D76" s="34" t="s">
        <v>2329</v>
      </c>
      <c r="E76" s="35">
        <f t="shared" si="5"/>
        <v>8.8082481334621487E-3</v>
      </c>
      <c r="F76" s="88">
        <f t="shared" si="6"/>
        <v>7.7264291716681033E-3</v>
      </c>
    </row>
    <row r="77" spans="2:6" x14ac:dyDescent="0.35">
      <c r="B77" s="49" t="s">
        <v>2306</v>
      </c>
      <c r="C77" s="56" t="s">
        <v>98</v>
      </c>
      <c r="D77" s="34" t="s">
        <v>2318</v>
      </c>
      <c r="E77" s="35">
        <f t="shared" si="5"/>
        <v>8.8906479474608613E-3</v>
      </c>
      <c r="F77" s="88">
        <f t="shared" si="6"/>
        <v>9.7054750639522513E-3</v>
      </c>
    </row>
    <row r="78" spans="2:6" x14ac:dyDescent="0.35">
      <c r="B78" s="49" t="s">
        <v>2307</v>
      </c>
      <c r="C78" s="56" t="s">
        <v>238</v>
      </c>
      <c r="D78" s="34" t="s">
        <v>2322</v>
      </c>
      <c r="E78" s="35">
        <f t="shared" si="5"/>
        <v>9.7414357859224587E-3</v>
      </c>
      <c r="F78" s="88">
        <f t="shared" si="6"/>
        <v>8.9478069978028429E-3</v>
      </c>
    </row>
    <row r="79" spans="2:6" x14ac:dyDescent="0.35">
      <c r="B79" s="49" t="s">
        <v>2308</v>
      </c>
      <c r="C79" s="56" t="s">
        <v>271</v>
      </c>
      <c r="D79" s="34" t="s">
        <v>2336</v>
      </c>
      <c r="E79" s="35">
        <f t="shared" si="5"/>
        <v>2.1935378861313026E-3</v>
      </c>
      <c r="F79" s="88">
        <f t="shared" si="6"/>
        <v>2.2074502636284521E-3</v>
      </c>
    </row>
    <row r="80" spans="2:6" x14ac:dyDescent="0.35">
      <c r="B80" s="49" t="s">
        <v>2309</v>
      </c>
      <c r="C80" s="56" t="s">
        <v>34</v>
      </c>
      <c r="D80" s="34" t="s">
        <v>2325</v>
      </c>
      <c r="E80" s="35">
        <f t="shared" si="5"/>
        <v>1.101838806076616E-2</v>
      </c>
      <c r="F80" s="88">
        <f t="shared" si="6"/>
        <v>1.1218272900927806E-2</v>
      </c>
    </row>
    <row r="81" spans="2:55" x14ac:dyDescent="0.35">
      <c r="B81" s="49" t="s">
        <v>2310</v>
      </c>
      <c r="C81" s="56" t="s">
        <v>96</v>
      </c>
      <c r="D81" s="34" t="s">
        <v>2322</v>
      </c>
      <c r="E81" s="35">
        <f t="shared" si="5"/>
        <v>9.7414357859224587E-3</v>
      </c>
      <c r="F81" s="88">
        <f t="shared" si="6"/>
        <v>8.9478069978028429E-3</v>
      </c>
    </row>
    <row r="82" spans="2:55" x14ac:dyDescent="0.35">
      <c r="B82" s="49" t="s">
        <v>2311</v>
      </c>
      <c r="C82" s="56" t="s">
        <v>117</v>
      </c>
      <c r="D82" s="34" t="s">
        <v>2330</v>
      </c>
      <c r="E82" s="35">
        <f t="shared" si="5"/>
        <v>4.0697728089917895E-3</v>
      </c>
      <c r="F82" s="88">
        <f t="shared" si="6"/>
        <v>4.875621686335041E-3</v>
      </c>
    </row>
    <row r="83" spans="2:55" x14ac:dyDescent="0.35">
      <c r="B83" s="49" t="s">
        <v>2312</v>
      </c>
      <c r="C83" s="56" t="s">
        <v>39</v>
      </c>
      <c r="D83" s="34" t="s">
        <v>2338</v>
      </c>
      <c r="E83" s="35">
        <f t="shared" si="5"/>
        <v>3.5279667157845918E-3</v>
      </c>
      <c r="F83" s="88">
        <f t="shared" si="6"/>
        <v>4.4582292803876378E-3</v>
      </c>
    </row>
    <row r="84" spans="2:55" x14ac:dyDescent="0.35">
      <c r="B84" s="50" t="s">
        <v>2313</v>
      </c>
      <c r="C84" s="57" t="s">
        <v>174</v>
      </c>
      <c r="D84" s="58" t="s">
        <v>2322</v>
      </c>
      <c r="E84" s="52">
        <f t="shared" si="5"/>
        <v>9.7414357859224587E-3</v>
      </c>
      <c r="F84" s="309">
        <f t="shared" si="6"/>
        <v>8.9478069978028429E-3</v>
      </c>
    </row>
    <row r="85" spans="2:55" x14ac:dyDescent="0.35">
      <c r="B85" s="27"/>
      <c r="C85" s="27"/>
    </row>
    <row r="86" spans="2:55" x14ac:dyDescent="0.35">
      <c r="B86" s="73" t="s">
        <v>2373</v>
      </c>
      <c r="C86" s="77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  <c r="AA86" s="79"/>
      <c r="AB86" s="79"/>
      <c r="AC86" s="79"/>
      <c r="AD86" s="79"/>
      <c r="AE86" s="79"/>
      <c r="AF86" s="79"/>
      <c r="AG86" s="79"/>
      <c r="AH86" s="79"/>
      <c r="AI86" s="79"/>
      <c r="AJ86" s="79"/>
      <c r="AK86" s="79"/>
      <c r="AL86" s="79"/>
      <c r="AM86" s="79"/>
      <c r="AN86" s="79"/>
      <c r="AO86" s="79"/>
      <c r="AP86" s="79"/>
      <c r="AQ86" s="79"/>
      <c r="AR86" s="79"/>
      <c r="AS86" s="79"/>
      <c r="AT86" s="79"/>
      <c r="AU86" s="79"/>
      <c r="AV86" s="80"/>
    </row>
    <row r="87" spans="2:55" x14ac:dyDescent="0.35">
      <c r="B87" s="225" t="s">
        <v>2433</v>
      </c>
      <c r="C87" s="78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1"/>
      <c r="AM87" s="81"/>
      <c r="AN87" s="81"/>
      <c r="AO87" s="81"/>
      <c r="AP87" s="81"/>
      <c r="AQ87" s="81"/>
      <c r="AR87" s="81"/>
      <c r="AS87" s="81"/>
      <c r="AT87" s="81"/>
      <c r="AU87" s="81"/>
      <c r="AV87" s="82"/>
    </row>
    <row r="88" spans="2:55" x14ac:dyDescent="0.35">
      <c r="B88" s="74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F88" s="37"/>
      <c r="AG88" s="37"/>
      <c r="AH88" s="37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75"/>
    </row>
    <row r="89" spans="2:55" x14ac:dyDescent="0.35">
      <c r="B89" s="67" t="s">
        <v>2349</v>
      </c>
      <c r="C89" s="83" t="s">
        <v>2349</v>
      </c>
      <c r="D89" s="83" t="s">
        <v>2349</v>
      </c>
      <c r="E89" s="83" t="s">
        <v>2349</v>
      </c>
      <c r="F89" s="83" t="s">
        <v>2349</v>
      </c>
      <c r="G89" s="83" t="s">
        <v>2349</v>
      </c>
      <c r="H89" s="83" t="s">
        <v>2349</v>
      </c>
      <c r="I89" s="83" t="s">
        <v>2349</v>
      </c>
      <c r="J89" s="83" t="s">
        <v>2349</v>
      </c>
      <c r="K89" s="83" t="s">
        <v>2349</v>
      </c>
      <c r="L89" s="83" t="s">
        <v>2349</v>
      </c>
      <c r="M89" s="83" t="s">
        <v>2349</v>
      </c>
      <c r="N89" s="83" t="s">
        <v>2349</v>
      </c>
      <c r="O89" s="83" t="s">
        <v>2349</v>
      </c>
      <c r="P89" s="83" t="s">
        <v>2349</v>
      </c>
      <c r="Q89" s="83" t="s">
        <v>2349</v>
      </c>
      <c r="R89" s="83" t="s">
        <v>2349</v>
      </c>
      <c r="S89" s="83" t="s">
        <v>2349</v>
      </c>
      <c r="T89" s="83" t="s">
        <v>2349</v>
      </c>
      <c r="U89" s="83" t="s">
        <v>2349</v>
      </c>
      <c r="V89" s="83" t="s">
        <v>2349</v>
      </c>
      <c r="W89" s="83" t="s">
        <v>2349</v>
      </c>
      <c r="X89" s="83" t="s">
        <v>2349</v>
      </c>
      <c r="Y89" s="83" t="s">
        <v>2349</v>
      </c>
      <c r="Z89" s="83" t="s">
        <v>2349</v>
      </c>
      <c r="AA89" s="83" t="s">
        <v>2349</v>
      </c>
      <c r="AB89" s="83" t="s">
        <v>2349</v>
      </c>
      <c r="AC89" s="83" t="s">
        <v>2349</v>
      </c>
      <c r="AD89" s="83" t="s">
        <v>2349</v>
      </c>
      <c r="AE89" s="83" t="s">
        <v>2349</v>
      </c>
      <c r="AF89" s="83" t="s">
        <v>2349</v>
      </c>
      <c r="AG89" s="83" t="s">
        <v>2349</v>
      </c>
      <c r="AH89" s="83" t="s">
        <v>2349</v>
      </c>
      <c r="AI89" s="83" t="s">
        <v>2349</v>
      </c>
      <c r="AJ89" s="83" t="s">
        <v>2349</v>
      </c>
      <c r="AK89" s="83" t="s">
        <v>2349</v>
      </c>
      <c r="AL89" s="83" t="s">
        <v>2349</v>
      </c>
      <c r="AM89" s="83" t="s">
        <v>2349</v>
      </c>
      <c r="AN89" s="83" t="s">
        <v>2349</v>
      </c>
      <c r="AO89" s="83" t="s">
        <v>2349</v>
      </c>
      <c r="AP89" s="83" t="s">
        <v>2349</v>
      </c>
      <c r="AQ89" s="83" t="s">
        <v>2349</v>
      </c>
      <c r="AR89" s="83" t="s">
        <v>2349</v>
      </c>
      <c r="AS89" s="83" t="s">
        <v>2349</v>
      </c>
      <c r="AT89" s="83" t="s">
        <v>2349</v>
      </c>
      <c r="AU89" s="83" t="s">
        <v>2349</v>
      </c>
      <c r="AV89" s="84" t="s">
        <v>2349</v>
      </c>
      <c r="AW89" s="38"/>
      <c r="AX89" s="38"/>
      <c r="AY89" s="38"/>
      <c r="AZ89" s="38"/>
      <c r="BA89" s="38"/>
      <c r="BB89" s="38"/>
      <c r="BC89" s="38"/>
    </row>
    <row r="90" spans="2:55" x14ac:dyDescent="0.35">
      <c r="B90" s="30">
        <v>46</v>
      </c>
      <c r="C90" s="34">
        <f t="shared" ref="C90:X90" si="7">B90-1</f>
        <v>45</v>
      </c>
      <c r="D90" s="34">
        <f t="shared" si="7"/>
        <v>44</v>
      </c>
      <c r="E90" s="34">
        <f t="shared" si="7"/>
        <v>43</v>
      </c>
      <c r="F90" s="34">
        <f t="shared" si="7"/>
        <v>42</v>
      </c>
      <c r="G90" s="34">
        <f t="shared" si="7"/>
        <v>41</v>
      </c>
      <c r="H90" s="34">
        <f t="shared" si="7"/>
        <v>40</v>
      </c>
      <c r="I90" s="34">
        <f t="shared" si="7"/>
        <v>39</v>
      </c>
      <c r="J90" s="34">
        <f t="shared" si="7"/>
        <v>38</v>
      </c>
      <c r="K90" s="34">
        <f t="shared" si="7"/>
        <v>37</v>
      </c>
      <c r="L90" s="34">
        <f t="shared" si="7"/>
        <v>36</v>
      </c>
      <c r="M90" s="34">
        <f t="shared" si="7"/>
        <v>35</v>
      </c>
      <c r="N90" s="34">
        <f t="shared" si="7"/>
        <v>34</v>
      </c>
      <c r="O90" s="34">
        <f t="shared" si="7"/>
        <v>33</v>
      </c>
      <c r="P90" s="34">
        <f t="shared" si="7"/>
        <v>32</v>
      </c>
      <c r="Q90" s="34">
        <f t="shared" si="7"/>
        <v>31</v>
      </c>
      <c r="R90" s="34">
        <f t="shared" si="7"/>
        <v>30</v>
      </c>
      <c r="S90" s="34">
        <f t="shared" si="7"/>
        <v>29</v>
      </c>
      <c r="T90" s="34">
        <f t="shared" si="7"/>
        <v>28</v>
      </c>
      <c r="U90" s="34">
        <f t="shared" si="7"/>
        <v>27</v>
      </c>
      <c r="V90" s="34">
        <f t="shared" si="7"/>
        <v>26</v>
      </c>
      <c r="W90" s="34">
        <f t="shared" si="7"/>
        <v>25</v>
      </c>
      <c r="X90" s="34">
        <f t="shared" si="7"/>
        <v>24</v>
      </c>
      <c r="Y90" s="34">
        <f t="shared" ref="Y90:AU90" si="8">X90-1</f>
        <v>23</v>
      </c>
      <c r="Z90" s="34">
        <f t="shared" si="8"/>
        <v>22</v>
      </c>
      <c r="AA90" s="34">
        <f t="shared" si="8"/>
        <v>21</v>
      </c>
      <c r="AB90" s="34">
        <f t="shared" si="8"/>
        <v>20</v>
      </c>
      <c r="AC90" s="34">
        <f t="shared" si="8"/>
        <v>19</v>
      </c>
      <c r="AD90" s="34">
        <f t="shared" si="8"/>
        <v>18</v>
      </c>
      <c r="AE90" s="34">
        <f t="shared" si="8"/>
        <v>17</v>
      </c>
      <c r="AF90" s="34">
        <f t="shared" si="8"/>
        <v>16</v>
      </c>
      <c r="AG90" s="34">
        <f t="shared" si="8"/>
        <v>15</v>
      </c>
      <c r="AH90" s="34">
        <f t="shared" si="8"/>
        <v>14</v>
      </c>
      <c r="AI90" s="34">
        <f t="shared" si="8"/>
        <v>13</v>
      </c>
      <c r="AJ90" s="34">
        <f t="shared" si="8"/>
        <v>12</v>
      </c>
      <c r="AK90" s="34">
        <f t="shared" si="8"/>
        <v>11</v>
      </c>
      <c r="AL90" s="34">
        <f t="shared" si="8"/>
        <v>10</v>
      </c>
      <c r="AM90" s="34">
        <f t="shared" si="8"/>
        <v>9</v>
      </c>
      <c r="AN90" s="34">
        <f t="shared" si="8"/>
        <v>8</v>
      </c>
      <c r="AO90" s="34">
        <f t="shared" si="8"/>
        <v>7</v>
      </c>
      <c r="AP90" s="34">
        <f t="shared" si="8"/>
        <v>6</v>
      </c>
      <c r="AQ90" s="34">
        <f t="shared" si="8"/>
        <v>5</v>
      </c>
      <c r="AR90" s="34">
        <f t="shared" si="8"/>
        <v>4</v>
      </c>
      <c r="AS90" s="34">
        <f t="shared" si="8"/>
        <v>3</v>
      </c>
      <c r="AT90" s="34">
        <f t="shared" si="8"/>
        <v>2</v>
      </c>
      <c r="AU90" s="34">
        <f t="shared" si="8"/>
        <v>1</v>
      </c>
      <c r="AV90" s="76">
        <v>0</v>
      </c>
    </row>
    <row r="91" spans="2:55" x14ac:dyDescent="0.35">
      <c r="B91" s="313">
        <v>0</v>
      </c>
      <c r="C91" s="314">
        <v>0</v>
      </c>
      <c r="D91" s="314">
        <v>0</v>
      </c>
      <c r="E91" s="314">
        <v>0</v>
      </c>
      <c r="F91" s="314">
        <v>0</v>
      </c>
      <c r="G91" s="314">
        <v>0</v>
      </c>
      <c r="H91" s="314">
        <v>0</v>
      </c>
      <c r="I91" s="314">
        <v>0</v>
      </c>
      <c r="J91" s="314">
        <v>0</v>
      </c>
      <c r="K91" s="314">
        <v>0</v>
      </c>
      <c r="L91" s="314">
        <v>0</v>
      </c>
      <c r="M91" s="314">
        <v>0</v>
      </c>
      <c r="N91" s="314">
        <v>0</v>
      </c>
      <c r="O91" s="314">
        <v>0</v>
      </c>
      <c r="P91" s="314">
        <v>0</v>
      </c>
      <c r="Q91" s="314">
        <v>0</v>
      </c>
      <c r="R91" s="314">
        <v>0</v>
      </c>
      <c r="S91" s="314">
        <v>0</v>
      </c>
      <c r="T91" s="314">
        <v>0</v>
      </c>
      <c r="U91" s="314">
        <v>0</v>
      </c>
      <c r="V91" s="314">
        <v>0</v>
      </c>
      <c r="W91" s="314">
        <v>0</v>
      </c>
      <c r="X91" s="314">
        <v>0</v>
      </c>
      <c r="Y91" s="314">
        <v>0</v>
      </c>
      <c r="Z91" s="314">
        <v>0</v>
      </c>
      <c r="AA91" s="314">
        <v>0</v>
      </c>
      <c r="AB91" s="314">
        <v>0</v>
      </c>
      <c r="AC91" s="314">
        <v>5.2631578947368418E-2</v>
      </c>
      <c r="AD91" s="314">
        <v>5.2631578947368418E-2</v>
      </c>
      <c r="AE91" s="314">
        <v>5.2631578947368418E-2</v>
      </c>
      <c r="AF91" s="314">
        <v>5.2631578947368418E-2</v>
      </c>
      <c r="AG91" s="314">
        <v>5.2631578947368418E-2</v>
      </c>
      <c r="AH91" s="314">
        <v>5.2631578947368418E-2</v>
      </c>
      <c r="AI91" s="314">
        <v>5.2631578947368418E-2</v>
      </c>
      <c r="AJ91" s="314">
        <v>5.2631578947368418E-2</v>
      </c>
      <c r="AK91" s="314">
        <v>5.2631578947368418E-2</v>
      </c>
      <c r="AL91" s="314">
        <v>5.2631578947368418E-2</v>
      </c>
      <c r="AM91" s="314">
        <v>5.2631578947368418E-2</v>
      </c>
      <c r="AN91" s="314">
        <v>5.2631578947368418E-2</v>
      </c>
      <c r="AO91" s="314">
        <v>5.2631578947368418E-2</v>
      </c>
      <c r="AP91" s="314">
        <v>5.2631578947368418E-2</v>
      </c>
      <c r="AQ91" s="314">
        <v>5.2631578947368418E-2</v>
      </c>
      <c r="AR91" s="314">
        <v>5.2631578947368418E-2</v>
      </c>
      <c r="AS91" s="314">
        <v>5.2631578947368418E-2</v>
      </c>
      <c r="AT91" s="314">
        <v>5.2631578947368418E-2</v>
      </c>
      <c r="AU91" s="314">
        <v>5.2631578947368418E-2</v>
      </c>
      <c r="AV91" s="315">
        <v>0</v>
      </c>
    </row>
    <row r="92" spans="2:55" x14ac:dyDescent="0.35">
      <c r="B92" s="310">
        <f>1-SUM(B91:$AV$91)</f>
        <v>0</v>
      </c>
      <c r="C92" s="311">
        <f>1-SUM(C91:$AV$91)</f>
        <v>0</v>
      </c>
      <c r="D92" s="311">
        <f>1-SUM(D91:$AV$91)</f>
        <v>0</v>
      </c>
      <c r="E92" s="311">
        <f>1-SUM(E91:$AV$91)</f>
        <v>0</v>
      </c>
      <c r="F92" s="311">
        <f>1-SUM(F91:$AV$91)</f>
        <v>0</v>
      </c>
      <c r="G92" s="311">
        <f>1-SUM(G91:$AV$91)</f>
        <v>0</v>
      </c>
      <c r="H92" s="311">
        <f>1-SUM(H91:$AV$91)</f>
        <v>0</v>
      </c>
      <c r="I92" s="311">
        <f>1-SUM(I91:$AV$91)</f>
        <v>0</v>
      </c>
      <c r="J92" s="311">
        <f>1-SUM(J91:$AV$91)</f>
        <v>0</v>
      </c>
      <c r="K92" s="311">
        <f>1-SUM(K91:$AV$91)</f>
        <v>0</v>
      </c>
      <c r="L92" s="311">
        <f>1-SUM(L91:$AV$91)</f>
        <v>0</v>
      </c>
      <c r="M92" s="311">
        <f>1-SUM(M91:$AV$91)</f>
        <v>0</v>
      </c>
      <c r="N92" s="311">
        <f>1-SUM(N91:$AV$91)</f>
        <v>0</v>
      </c>
      <c r="O92" s="311">
        <f>1-SUM(O91:$AV$91)</f>
        <v>0</v>
      </c>
      <c r="P92" s="311">
        <f>1-SUM(P91:$AV$91)</f>
        <v>0</v>
      </c>
      <c r="Q92" s="311">
        <f>1-SUM(Q91:$AV$91)</f>
        <v>0</v>
      </c>
      <c r="R92" s="311">
        <f>1-SUM(R91:$AV$91)</f>
        <v>0</v>
      </c>
      <c r="S92" s="311">
        <f>1-SUM(S91:$AV$91)</f>
        <v>0</v>
      </c>
      <c r="T92" s="311">
        <f>1-SUM(T91:$AV$91)</f>
        <v>0</v>
      </c>
      <c r="U92" s="311">
        <f>1-SUM(U91:$AV$91)</f>
        <v>0</v>
      </c>
      <c r="V92" s="311">
        <f>1-SUM(V91:$AV$91)</f>
        <v>0</v>
      </c>
      <c r="W92" s="311">
        <f>1-SUM(W91:$AV$91)</f>
        <v>0</v>
      </c>
      <c r="X92" s="311">
        <f>1-SUM(X91:$AV$91)</f>
        <v>0</v>
      </c>
      <c r="Y92" s="311">
        <f>1-SUM(Y91:$AV$91)</f>
        <v>0</v>
      </c>
      <c r="Z92" s="311">
        <f>1-SUM(Z91:$AV$91)</f>
        <v>0</v>
      </c>
      <c r="AA92" s="311">
        <f>1-SUM(AA91:$AV$91)</f>
        <v>0</v>
      </c>
      <c r="AB92" s="311">
        <f>1-SUM(AB91:$AV$91)</f>
        <v>0</v>
      </c>
      <c r="AC92" s="311">
        <f>1-SUM(AC91:$AV$91)</f>
        <v>0</v>
      </c>
      <c r="AD92" s="311">
        <f>1-SUM(AD91:$AV$91)</f>
        <v>5.2631578947368807E-2</v>
      </c>
      <c r="AE92" s="311">
        <f>1-SUM(AE91:$AV$91)</f>
        <v>0.10526315789473717</v>
      </c>
      <c r="AF92" s="311">
        <f>1-SUM(AF91:$AV$91)</f>
        <v>0.15789473684210553</v>
      </c>
      <c r="AG92" s="311">
        <f>1-SUM(AG91:$AV$91)</f>
        <v>0.21052631578947389</v>
      </c>
      <c r="AH92" s="311">
        <f>1-SUM(AH91:$AV$91)</f>
        <v>0.26315789473684226</v>
      </c>
      <c r="AI92" s="311">
        <f>1-SUM(AI91:$AV$91)</f>
        <v>0.31578947368421062</v>
      </c>
      <c r="AJ92" s="311">
        <f>1-SUM(AJ91:$AV$91)</f>
        <v>0.36842105263157898</v>
      </c>
      <c r="AK92" s="311">
        <f>1-SUM(AK91:$AV$91)</f>
        <v>0.42105263157894735</v>
      </c>
      <c r="AL92" s="311">
        <f>1-SUM(AL91:$AV$91)</f>
        <v>0.47368421052631582</v>
      </c>
      <c r="AM92" s="311">
        <f>1-SUM(AM91:$AV$91)</f>
        <v>0.52631578947368429</v>
      </c>
      <c r="AN92" s="311">
        <f>1-SUM(AN91:$AV$91)</f>
        <v>0.57894736842105265</v>
      </c>
      <c r="AO92" s="311">
        <f>1-SUM(AO91:$AV$91)</f>
        <v>0.63157894736842102</v>
      </c>
      <c r="AP92" s="311">
        <f>1-SUM(AP91:$AV$91)</f>
        <v>0.68421052631578949</v>
      </c>
      <c r="AQ92" s="311">
        <f>1-SUM(AQ91:$AV$91)</f>
        <v>0.73684210526315796</v>
      </c>
      <c r="AR92" s="311">
        <f>1-SUM(AR91:$AV$91)</f>
        <v>0.78947368421052633</v>
      </c>
      <c r="AS92" s="311">
        <f>1-SUM(AS91:$AV$91)</f>
        <v>0.84210526315789469</v>
      </c>
      <c r="AT92" s="311">
        <f>1-SUM(AT91:$AV$91)</f>
        <v>0.89473684210526316</v>
      </c>
      <c r="AU92" s="311">
        <f>1-SUM(AU91:$AV$91)</f>
        <v>0.94736842105263164</v>
      </c>
      <c r="AV92" s="312">
        <f>1-SUM(AV91:$AV$91)</f>
        <v>1</v>
      </c>
    </row>
    <row r="94" spans="2:55" x14ac:dyDescent="0.35">
      <c r="B94" s="85" t="s">
        <v>2350</v>
      </c>
      <c r="C94" s="92"/>
      <c r="D94" s="86"/>
      <c r="E94" s="86"/>
      <c r="F94" s="86"/>
      <c r="G94" s="86"/>
      <c r="H94" s="86"/>
      <c r="I94" s="86"/>
      <c r="J94" s="86"/>
      <c r="K94" s="86"/>
      <c r="L94" s="86"/>
      <c r="M94" s="86"/>
      <c r="N94" s="86"/>
      <c r="O94" s="86"/>
      <c r="P94" s="86"/>
      <c r="Q94" s="86"/>
      <c r="R94" s="86"/>
      <c r="S94" s="86"/>
      <c r="T94" s="86"/>
      <c r="U94" s="86"/>
      <c r="V94" s="86"/>
      <c r="W94" s="86"/>
      <c r="X94" s="86"/>
      <c r="Y94" s="86"/>
      <c r="Z94" s="86"/>
      <c r="AA94" s="86"/>
      <c r="AB94" s="86"/>
      <c r="AC94" s="86"/>
      <c r="AD94" s="86"/>
      <c r="AE94" s="86"/>
      <c r="AF94" s="86"/>
      <c r="AG94" s="86"/>
      <c r="AH94" s="86"/>
      <c r="AI94" s="86"/>
      <c r="AJ94" s="86"/>
      <c r="AK94" s="86"/>
      <c r="AL94" s="86"/>
      <c r="AM94" s="86"/>
      <c r="AN94" s="86"/>
      <c r="AO94" s="86"/>
      <c r="AP94" s="86"/>
      <c r="AQ94" s="86"/>
      <c r="AR94" s="86"/>
      <c r="AS94" s="86"/>
      <c r="AT94" s="86"/>
      <c r="AU94" s="87"/>
    </row>
    <row r="95" spans="2:55" x14ac:dyDescent="0.35">
      <c r="B95" s="225" t="s">
        <v>2431</v>
      </c>
      <c r="C95" s="44"/>
      <c r="D95" s="44"/>
      <c r="E95" s="44"/>
      <c r="F95" s="44"/>
      <c r="G95" s="44"/>
      <c r="H95" s="44"/>
      <c r="I95" s="44"/>
      <c r="J95" s="44"/>
      <c r="K95" s="44"/>
      <c r="L95" s="44"/>
      <c r="M95" s="44"/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44"/>
      <c r="Y95" s="44"/>
      <c r="Z95" s="44"/>
      <c r="AA95" s="44"/>
      <c r="AB95" s="44"/>
      <c r="AC95" s="44"/>
      <c r="AD95" s="44"/>
      <c r="AE95" s="44"/>
      <c r="AF95" s="44"/>
      <c r="AG95" s="44"/>
      <c r="AH95" s="44"/>
      <c r="AI95" s="44"/>
      <c r="AJ95" s="44"/>
      <c r="AK95" s="44"/>
      <c r="AL95" s="44"/>
      <c r="AM95" s="44"/>
      <c r="AN95" s="44"/>
      <c r="AO95" s="44"/>
      <c r="AP95" s="44"/>
      <c r="AQ95" s="44"/>
      <c r="AR95" s="44"/>
      <c r="AS95" s="44"/>
      <c r="AT95" s="44"/>
      <c r="AU95" s="62"/>
    </row>
    <row r="96" spans="2:55" x14ac:dyDescent="0.35">
      <c r="B96" s="4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F96" s="36"/>
      <c r="AG96" s="36"/>
      <c r="AH96" s="36"/>
      <c r="AI96" s="36"/>
      <c r="AJ96" s="36"/>
      <c r="AK96" s="36"/>
      <c r="AL96" s="36"/>
      <c r="AM96" s="36"/>
      <c r="AN96" s="36"/>
      <c r="AO96" s="36"/>
      <c r="AP96" s="36"/>
      <c r="AQ96" s="36"/>
      <c r="AR96" s="36"/>
      <c r="AS96" s="36"/>
      <c r="AT96" s="36"/>
      <c r="AU96" s="45"/>
    </row>
    <row r="97" spans="2:47" x14ac:dyDescent="0.35">
      <c r="B97" s="46"/>
      <c r="C97" s="34">
        <v>2011</v>
      </c>
      <c r="D97" s="34">
        <f t="shared" ref="D97:AU97" si="9">C97+1</f>
        <v>2012</v>
      </c>
      <c r="E97" s="34">
        <f t="shared" si="9"/>
        <v>2013</v>
      </c>
      <c r="F97" s="34">
        <f t="shared" si="9"/>
        <v>2014</v>
      </c>
      <c r="G97" s="34">
        <f t="shared" si="9"/>
        <v>2015</v>
      </c>
      <c r="H97" s="34">
        <f t="shared" si="9"/>
        <v>2016</v>
      </c>
      <c r="I97" s="34">
        <f t="shared" si="9"/>
        <v>2017</v>
      </c>
      <c r="J97" s="34">
        <f t="shared" si="9"/>
        <v>2018</v>
      </c>
      <c r="K97" s="34">
        <f t="shared" si="9"/>
        <v>2019</v>
      </c>
      <c r="L97" s="34">
        <f t="shared" si="9"/>
        <v>2020</v>
      </c>
      <c r="M97" s="34">
        <f t="shared" si="9"/>
        <v>2021</v>
      </c>
      <c r="N97" s="34">
        <f t="shared" si="9"/>
        <v>2022</v>
      </c>
      <c r="O97" s="34">
        <f t="shared" si="9"/>
        <v>2023</v>
      </c>
      <c r="P97" s="34">
        <f t="shared" si="9"/>
        <v>2024</v>
      </c>
      <c r="Q97" s="34">
        <f t="shared" si="9"/>
        <v>2025</v>
      </c>
      <c r="R97" s="34">
        <f t="shared" si="9"/>
        <v>2026</v>
      </c>
      <c r="S97" s="34">
        <f t="shared" si="9"/>
        <v>2027</v>
      </c>
      <c r="T97" s="34">
        <f t="shared" si="9"/>
        <v>2028</v>
      </c>
      <c r="U97" s="34">
        <f t="shared" si="9"/>
        <v>2029</v>
      </c>
      <c r="V97" s="34">
        <f t="shared" si="9"/>
        <v>2030</v>
      </c>
      <c r="W97" s="34">
        <f t="shared" si="9"/>
        <v>2031</v>
      </c>
      <c r="X97" s="34">
        <f t="shared" si="9"/>
        <v>2032</v>
      </c>
      <c r="Y97" s="34">
        <f t="shared" si="9"/>
        <v>2033</v>
      </c>
      <c r="Z97" s="34">
        <f t="shared" si="9"/>
        <v>2034</v>
      </c>
      <c r="AA97" s="34">
        <f t="shared" si="9"/>
        <v>2035</v>
      </c>
      <c r="AB97" s="34">
        <f t="shared" si="9"/>
        <v>2036</v>
      </c>
      <c r="AC97" s="34">
        <f t="shared" si="9"/>
        <v>2037</v>
      </c>
      <c r="AD97" s="34">
        <f t="shared" si="9"/>
        <v>2038</v>
      </c>
      <c r="AE97" s="34">
        <f t="shared" si="9"/>
        <v>2039</v>
      </c>
      <c r="AF97" s="34">
        <f t="shared" si="9"/>
        <v>2040</v>
      </c>
      <c r="AG97" s="34">
        <f t="shared" si="9"/>
        <v>2041</v>
      </c>
      <c r="AH97" s="34">
        <f t="shared" si="9"/>
        <v>2042</v>
      </c>
      <c r="AI97" s="34">
        <f t="shared" si="9"/>
        <v>2043</v>
      </c>
      <c r="AJ97" s="34">
        <f t="shared" si="9"/>
        <v>2044</v>
      </c>
      <c r="AK97" s="34">
        <f t="shared" si="9"/>
        <v>2045</v>
      </c>
      <c r="AL97" s="34">
        <f t="shared" si="9"/>
        <v>2046</v>
      </c>
      <c r="AM97" s="34">
        <f t="shared" si="9"/>
        <v>2047</v>
      </c>
      <c r="AN97" s="34">
        <f t="shared" si="9"/>
        <v>2048</v>
      </c>
      <c r="AO97" s="34">
        <f t="shared" si="9"/>
        <v>2049</v>
      </c>
      <c r="AP97" s="34">
        <f t="shared" si="9"/>
        <v>2050</v>
      </c>
      <c r="AQ97" s="34">
        <f t="shared" si="9"/>
        <v>2051</v>
      </c>
      <c r="AR97" s="34">
        <f t="shared" si="9"/>
        <v>2052</v>
      </c>
      <c r="AS97" s="34">
        <f t="shared" si="9"/>
        <v>2053</v>
      </c>
      <c r="AT97" s="34">
        <f t="shared" si="9"/>
        <v>2054</v>
      </c>
      <c r="AU97" s="76">
        <f t="shared" si="9"/>
        <v>2055</v>
      </c>
    </row>
    <row r="98" spans="2:47" x14ac:dyDescent="0.35">
      <c r="B98" s="46" t="s">
        <v>2351</v>
      </c>
      <c r="C98" s="35">
        <f t="shared" ref="C98:AU98" si="10">IF(OR(C97&lt;2017,C97&gt;2050),0,EE_ramp_rate)</f>
        <v>0</v>
      </c>
      <c r="D98" s="35">
        <f t="shared" si="10"/>
        <v>0</v>
      </c>
      <c r="E98" s="35">
        <f t="shared" si="10"/>
        <v>0</v>
      </c>
      <c r="F98" s="35">
        <f t="shared" si="10"/>
        <v>0</v>
      </c>
      <c r="G98" s="35">
        <f t="shared" si="10"/>
        <v>0</v>
      </c>
      <c r="H98" s="35">
        <f t="shared" si="10"/>
        <v>0</v>
      </c>
      <c r="I98" s="35">
        <f t="shared" si="10"/>
        <v>2E-3</v>
      </c>
      <c r="J98" s="35">
        <f t="shared" si="10"/>
        <v>2E-3</v>
      </c>
      <c r="K98" s="35">
        <f t="shared" si="10"/>
        <v>2E-3</v>
      </c>
      <c r="L98" s="35">
        <f t="shared" si="10"/>
        <v>2E-3</v>
      </c>
      <c r="M98" s="35">
        <f t="shared" si="10"/>
        <v>2E-3</v>
      </c>
      <c r="N98" s="35">
        <f t="shared" si="10"/>
        <v>2E-3</v>
      </c>
      <c r="O98" s="35">
        <f t="shared" si="10"/>
        <v>2E-3</v>
      </c>
      <c r="P98" s="35">
        <f t="shared" si="10"/>
        <v>2E-3</v>
      </c>
      <c r="Q98" s="35">
        <f t="shared" si="10"/>
        <v>2E-3</v>
      </c>
      <c r="R98" s="35">
        <f t="shared" si="10"/>
        <v>2E-3</v>
      </c>
      <c r="S98" s="35">
        <f t="shared" si="10"/>
        <v>2E-3</v>
      </c>
      <c r="T98" s="35">
        <f t="shared" si="10"/>
        <v>2E-3</v>
      </c>
      <c r="U98" s="35">
        <f t="shared" si="10"/>
        <v>2E-3</v>
      </c>
      <c r="V98" s="35">
        <f t="shared" si="10"/>
        <v>2E-3</v>
      </c>
      <c r="W98" s="35">
        <f t="shared" si="10"/>
        <v>2E-3</v>
      </c>
      <c r="X98" s="35">
        <f t="shared" si="10"/>
        <v>2E-3</v>
      </c>
      <c r="Y98" s="35">
        <f t="shared" si="10"/>
        <v>2E-3</v>
      </c>
      <c r="Z98" s="35">
        <f t="shared" si="10"/>
        <v>2E-3</v>
      </c>
      <c r="AA98" s="35">
        <f t="shared" si="10"/>
        <v>2E-3</v>
      </c>
      <c r="AB98" s="35">
        <f t="shared" si="10"/>
        <v>2E-3</v>
      </c>
      <c r="AC98" s="35">
        <f t="shared" si="10"/>
        <v>2E-3</v>
      </c>
      <c r="AD98" s="35">
        <f t="shared" si="10"/>
        <v>2E-3</v>
      </c>
      <c r="AE98" s="35">
        <f t="shared" si="10"/>
        <v>2E-3</v>
      </c>
      <c r="AF98" s="35">
        <f t="shared" si="10"/>
        <v>2E-3</v>
      </c>
      <c r="AG98" s="35">
        <f t="shared" si="10"/>
        <v>2E-3</v>
      </c>
      <c r="AH98" s="35">
        <f t="shared" si="10"/>
        <v>2E-3</v>
      </c>
      <c r="AI98" s="35">
        <f t="shared" si="10"/>
        <v>2E-3</v>
      </c>
      <c r="AJ98" s="35">
        <f t="shared" si="10"/>
        <v>2E-3</v>
      </c>
      <c r="AK98" s="35">
        <f t="shared" si="10"/>
        <v>2E-3</v>
      </c>
      <c r="AL98" s="35">
        <f t="shared" si="10"/>
        <v>2E-3</v>
      </c>
      <c r="AM98" s="35">
        <f t="shared" si="10"/>
        <v>2E-3</v>
      </c>
      <c r="AN98" s="35">
        <f t="shared" si="10"/>
        <v>2E-3</v>
      </c>
      <c r="AO98" s="35">
        <f t="shared" si="10"/>
        <v>2E-3</v>
      </c>
      <c r="AP98" s="35">
        <f t="shared" si="10"/>
        <v>2E-3</v>
      </c>
      <c r="AQ98" s="35">
        <f t="shared" si="10"/>
        <v>0</v>
      </c>
      <c r="AR98" s="35">
        <f t="shared" si="10"/>
        <v>0</v>
      </c>
      <c r="AS98" s="35">
        <f t="shared" si="10"/>
        <v>0</v>
      </c>
      <c r="AT98" s="35">
        <f t="shared" si="10"/>
        <v>0</v>
      </c>
      <c r="AU98" s="88">
        <f t="shared" si="10"/>
        <v>0</v>
      </c>
    </row>
    <row r="99" spans="2:47" x14ac:dyDescent="0.35">
      <c r="B99" s="89" t="s">
        <v>2352</v>
      </c>
      <c r="C99" s="90">
        <f t="shared" ref="C99:AU99" si="11">IF(OR(C97&lt;2017,C97&gt;2050),0,MIN(objective_savings_pcnt,SUM(C98,B99)))</f>
        <v>0</v>
      </c>
      <c r="D99" s="90">
        <f t="shared" si="11"/>
        <v>0</v>
      </c>
      <c r="E99" s="90">
        <f t="shared" si="11"/>
        <v>0</v>
      </c>
      <c r="F99" s="90">
        <f t="shared" si="11"/>
        <v>0</v>
      </c>
      <c r="G99" s="90">
        <f t="shared" si="11"/>
        <v>0</v>
      </c>
      <c r="H99" s="90">
        <f t="shared" si="11"/>
        <v>0</v>
      </c>
      <c r="I99" s="90">
        <f t="shared" si="11"/>
        <v>2E-3</v>
      </c>
      <c r="J99" s="90">
        <f t="shared" si="11"/>
        <v>4.0000000000000001E-3</v>
      </c>
      <c r="K99" s="90">
        <f t="shared" si="11"/>
        <v>6.0000000000000001E-3</v>
      </c>
      <c r="L99" s="90">
        <f t="shared" si="11"/>
        <v>8.0000000000000002E-3</v>
      </c>
      <c r="M99" s="90">
        <f t="shared" si="11"/>
        <v>0.01</v>
      </c>
      <c r="N99" s="90">
        <f t="shared" si="11"/>
        <v>1.2E-2</v>
      </c>
      <c r="O99" s="90">
        <f t="shared" si="11"/>
        <v>1.4E-2</v>
      </c>
      <c r="P99" s="90">
        <f t="shared" si="11"/>
        <v>1.4999999999999999E-2</v>
      </c>
      <c r="Q99" s="90">
        <f t="shared" si="11"/>
        <v>1.4999999999999999E-2</v>
      </c>
      <c r="R99" s="90">
        <f t="shared" si="11"/>
        <v>1.4999999999999999E-2</v>
      </c>
      <c r="S99" s="90">
        <f t="shared" si="11"/>
        <v>1.4999999999999999E-2</v>
      </c>
      <c r="T99" s="90">
        <f t="shared" si="11"/>
        <v>1.4999999999999999E-2</v>
      </c>
      <c r="U99" s="90">
        <f t="shared" si="11"/>
        <v>1.4999999999999999E-2</v>
      </c>
      <c r="V99" s="90">
        <f t="shared" si="11"/>
        <v>1.4999999999999999E-2</v>
      </c>
      <c r="W99" s="90">
        <f t="shared" si="11"/>
        <v>1.4999999999999999E-2</v>
      </c>
      <c r="X99" s="90">
        <f t="shared" si="11"/>
        <v>1.4999999999999999E-2</v>
      </c>
      <c r="Y99" s="90">
        <f t="shared" si="11"/>
        <v>1.4999999999999999E-2</v>
      </c>
      <c r="Z99" s="90">
        <f t="shared" si="11"/>
        <v>1.4999999999999999E-2</v>
      </c>
      <c r="AA99" s="90">
        <f t="shared" si="11"/>
        <v>1.4999999999999999E-2</v>
      </c>
      <c r="AB99" s="90">
        <f t="shared" si="11"/>
        <v>1.4999999999999999E-2</v>
      </c>
      <c r="AC99" s="90">
        <f t="shared" si="11"/>
        <v>1.4999999999999999E-2</v>
      </c>
      <c r="AD99" s="90">
        <f t="shared" si="11"/>
        <v>1.4999999999999999E-2</v>
      </c>
      <c r="AE99" s="90">
        <f t="shared" si="11"/>
        <v>1.4999999999999999E-2</v>
      </c>
      <c r="AF99" s="90">
        <f t="shared" si="11"/>
        <v>1.4999999999999999E-2</v>
      </c>
      <c r="AG99" s="90">
        <f t="shared" si="11"/>
        <v>1.4999999999999999E-2</v>
      </c>
      <c r="AH99" s="90">
        <f t="shared" si="11"/>
        <v>1.4999999999999999E-2</v>
      </c>
      <c r="AI99" s="90">
        <f t="shared" si="11"/>
        <v>1.4999999999999999E-2</v>
      </c>
      <c r="AJ99" s="90">
        <f t="shared" si="11"/>
        <v>1.4999999999999999E-2</v>
      </c>
      <c r="AK99" s="90">
        <f t="shared" si="11"/>
        <v>1.4999999999999999E-2</v>
      </c>
      <c r="AL99" s="90">
        <f t="shared" si="11"/>
        <v>1.4999999999999999E-2</v>
      </c>
      <c r="AM99" s="90">
        <f t="shared" si="11"/>
        <v>1.4999999999999999E-2</v>
      </c>
      <c r="AN99" s="90">
        <f t="shared" si="11"/>
        <v>1.4999999999999999E-2</v>
      </c>
      <c r="AO99" s="90">
        <f t="shared" si="11"/>
        <v>1.4999999999999999E-2</v>
      </c>
      <c r="AP99" s="90">
        <f t="shared" si="11"/>
        <v>1.4999999999999999E-2</v>
      </c>
      <c r="AQ99" s="90">
        <f t="shared" si="11"/>
        <v>0</v>
      </c>
      <c r="AR99" s="90">
        <f t="shared" si="11"/>
        <v>0</v>
      </c>
      <c r="AS99" s="90">
        <f t="shared" si="11"/>
        <v>0</v>
      </c>
      <c r="AT99" s="90">
        <f t="shared" si="11"/>
        <v>0</v>
      </c>
      <c r="AU99" s="91">
        <f t="shared" si="11"/>
        <v>0</v>
      </c>
    </row>
    <row r="101" spans="2:47" x14ac:dyDescent="0.35">
      <c r="B101" s="85" t="s">
        <v>2383</v>
      </c>
      <c r="C101" s="92"/>
      <c r="D101" s="86"/>
      <c r="E101" s="86"/>
      <c r="F101" s="87"/>
    </row>
    <row r="102" spans="2:47" x14ac:dyDescent="0.35">
      <c r="B102" s="225" t="s">
        <v>2432</v>
      </c>
      <c r="C102" s="44"/>
      <c r="D102" s="44"/>
      <c r="E102" s="44"/>
      <c r="F102" s="62"/>
    </row>
    <row r="103" spans="2:47" x14ac:dyDescent="0.35">
      <c r="B103" s="46"/>
      <c r="C103" s="36"/>
      <c r="D103" s="36"/>
      <c r="E103" s="36"/>
      <c r="F103" s="45"/>
    </row>
    <row r="104" spans="2:47" x14ac:dyDescent="0.35">
      <c r="B104" s="89" t="s">
        <v>2382</v>
      </c>
      <c r="C104" s="326">
        <v>1.4999999999999999E-2</v>
      </c>
      <c r="D104" s="51"/>
      <c r="E104" s="51"/>
      <c r="F104" s="98"/>
    </row>
    <row r="106" spans="2:47" x14ac:dyDescent="0.35">
      <c r="B106" s="85" t="s">
        <v>2436</v>
      </c>
      <c r="C106" s="92"/>
      <c r="D106" s="87"/>
    </row>
    <row r="107" spans="2:47" x14ac:dyDescent="0.35">
      <c r="B107" s="225" t="s">
        <v>2432</v>
      </c>
      <c r="C107" s="44"/>
      <c r="D107" s="62"/>
    </row>
    <row r="108" spans="2:47" x14ac:dyDescent="0.35">
      <c r="B108" s="46"/>
      <c r="C108" s="36"/>
      <c r="D108" s="45"/>
    </row>
    <row r="109" spans="2:47" x14ac:dyDescent="0.35">
      <c r="B109" s="89" t="s">
        <v>2384</v>
      </c>
      <c r="C109" s="326">
        <v>2E-3</v>
      </c>
      <c r="D109" s="98"/>
    </row>
    <row r="111" spans="2:47" x14ac:dyDescent="0.35">
      <c r="B111" s="85" t="s">
        <v>2415</v>
      </c>
      <c r="C111" s="97"/>
    </row>
    <row r="112" spans="2:47" x14ac:dyDescent="0.35">
      <c r="B112" s="225" t="s">
        <v>2432</v>
      </c>
      <c r="C112" s="62"/>
    </row>
    <row r="113" spans="2:3" x14ac:dyDescent="0.35">
      <c r="B113" s="46"/>
      <c r="C113" s="45"/>
    </row>
    <row r="114" spans="2:3" x14ac:dyDescent="0.35">
      <c r="B114" s="89" t="s">
        <v>2415</v>
      </c>
      <c r="C114" s="316">
        <v>0.03</v>
      </c>
    </row>
  </sheetData>
  <sortState ref="Q91:Q141">
    <sortCondition ref="Q6"/>
  </sortState>
  <dataValidations count="1">
    <dataValidation allowBlank="1" showInputMessage="1" showErrorMessage="1" errorTitle="Error" error="Value must be greater than or equal to zero." sqref="C104 C109"/>
  </dataValidation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2" tint="-9.9978637043366805E-2"/>
    <pageSetUpPr fitToPage="1"/>
  </sheetPr>
  <dimension ref="A1:W2781"/>
  <sheetViews>
    <sheetView zoomScale="85" workbookViewId="0">
      <pane xSplit="8" ySplit="3" topLeftCell="I4" activePane="bottomRight" state="frozen"/>
      <selection activeCell="D10" sqref="D10"/>
      <selection pane="topRight" activeCell="D10" sqref="D10"/>
      <selection pane="bottomLeft" activeCell="D10" sqref="D10"/>
      <selection pane="bottomRight" activeCell="H5" sqref="H5"/>
    </sheetView>
  </sheetViews>
  <sheetFormatPr defaultRowHeight="17.25" x14ac:dyDescent="0.35"/>
  <cols>
    <col min="1" max="1" width="6" style="2" bestFit="1" customWidth="1"/>
    <col min="2" max="2" width="9" style="2" bestFit="1" customWidth="1"/>
    <col min="3" max="3" width="30" style="2" bestFit="1" customWidth="1"/>
    <col min="4" max="4" width="6" style="2" bestFit="1" customWidth="1"/>
    <col min="5" max="5" width="9" style="2" bestFit="1" customWidth="1"/>
    <col min="6" max="6" width="12" style="2" bestFit="1" customWidth="1"/>
    <col min="7" max="7" width="7.5" style="2" bestFit="1" customWidth="1"/>
    <col min="8" max="8" width="18" style="2" bestFit="1" customWidth="1"/>
    <col min="9" max="9" width="12" style="2" bestFit="1" customWidth="1"/>
    <col min="10" max="10" width="15" style="2" bestFit="1" customWidth="1"/>
    <col min="11" max="12" width="12" style="2" bestFit="1" customWidth="1"/>
    <col min="13" max="13" width="15" style="2" bestFit="1" customWidth="1"/>
    <col min="14" max="15" width="12" style="2" bestFit="1" customWidth="1"/>
    <col min="16" max="16" width="15" style="2" bestFit="1" customWidth="1"/>
    <col min="17" max="18" width="12" style="2" bestFit="1" customWidth="1"/>
    <col min="19" max="19" width="15" style="2" bestFit="1" customWidth="1"/>
    <col min="20" max="21" width="12" style="2" bestFit="1" customWidth="1"/>
    <col min="22" max="22" width="15" style="2" bestFit="1" customWidth="1"/>
    <col min="23" max="23" width="12" style="2" bestFit="1" customWidth="1"/>
    <col min="24" max="256" width="9" style="2"/>
    <col min="257" max="257" width="6" style="2" bestFit="1" customWidth="1"/>
    <col min="258" max="258" width="9" style="2" bestFit="1" customWidth="1"/>
    <col min="259" max="259" width="30" style="2" bestFit="1" customWidth="1"/>
    <col min="260" max="260" width="6" style="2" bestFit="1" customWidth="1"/>
    <col min="261" max="261" width="9" style="2" bestFit="1" customWidth="1"/>
    <col min="262" max="262" width="12" style="2" bestFit="1" customWidth="1"/>
    <col min="263" max="263" width="7.5" style="2" bestFit="1" customWidth="1"/>
    <col min="264" max="264" width="18" style="2" bestFit="1" customWidth="1"/>
    <col min="265" max="265" width="12" style="2" bestFit="1" customWidth="1"/>
    <col min="266" max="266" width="15" style="2" bestFit="1" customWidth="1"/>
    <col min="267" max="268" width="12" style="2" bestFit="1" customWidth="1"/>
    <col min="269" max="269" width="15" style="2" bestFit="1" customWidth="1"/>
    <col min="270" max="271" width="12" style="2" bestFit="1" customWidth="1"/>
    <col min="272" max="272" width="15" style="2" bestFit="1" customWidth="1"/>
    <col min="273" max="274" width="12" style="2" bestFit="1" customWidth="1"/>
    <col min="275" max="275" width="15" style="2" bestFit="1" customWidth="1"/>
    <col min="276" max="277" width="12" style="2" bestFit="1" customWidth="1"/>
    <col min="278" max="278" width="15" style="2" bestFit="1" customWidth="1"/>
    <col min="279" max="279" width="12" style="2" bestFit="1" customWidth="1"/>
    <col min="280" max="512" width="9" style="2"/>
    <col min="513" max="513" width="6" style="2" bestFit="1" customWidth="1"/>
    <col min="514" max="514" width="9" style="2" bestFit="1" customWidth="1"/>
    <col min="515" max="515" width="30" style="2" bestFit="1" customWidth="1"/>
    <col min="516" max="516" width="6" style="2" bestFit="1" customWidth="1"/>
    <col min="517" max="517" width="9" style="2" bestFit="1" customWidth="1"/>
    <col min="518" max="518" width="12" style="2" bestFit="1" customWidth="1"/>
    <col min="519" max="519" width="7.5" style="2" bestFit="1" customWidth="1"/>
    <col min="520" max="520" width="18" style="2" bestFit="1" customWidth="1"/>
    <col min="521" max="521" width="12" style="2" bestFit="1" customWidth="1"/>
    <col min="522" max="522" width="15" style="2" bestFit="1" customWidth="1"/>
    <col min="523" max="524" width="12" style="2" bestFit="1" customWidth="1"/>
    <col min="525" max="525" width="15" style="2" bestFit="1" customWidth="1"/>
    <col min="526" max="527" width="12" style="2" bestFit="1" customWidth="1"/>
    <col min="528" max="528" width="15" style="2" bestFit="1" customWidth="1"/>
    <col min="529" max="530" width="12" style="2" bestFit="1" customWidth="1"/>
    <col min="531" max="531" width="15" style="2" bestFit="1" customWidth="1"/>
    <col min="532" max="533" width="12" style="2" bestFit="1" customWidth="1"/>
    <col min="534" max="534" width="15" style="2" bestFit="1" customWidth="1"/>
    <col min="535" max="535" width="12" style="2" bestFit="1" customWidth="1"/>
    <col min="536" max="768" width="9" style="2"/>
    <col min="769" max="769" width="6" style="2" bestFit="1" customWidth="1"/>
    <col min="770" max="770" width="9" style="2" bestFit="1" customWidth="1"/>
    <col min="771" max="771" width="30" style="2" bestFit="1" customWidth="1"/>
    <col min="772" max="772" width="6" style="2" bestFit="1" customWidth="1"/>
    <col min="773" max="773" width="9" style="2" bestFit="1" customWidth="1"/>
    <col min="774" max="774" width="12" style="2" bestFit="1" customWidth="1"/>
    <col min="775" max="775" width="7.5" style="2" bestFit="1" customWidth="1"/>
    <col min="776" max="776" width="18" style="2" bestFit="1" customWidth="1"/>
    <col min="777" max="777" width="12" style="2" bestFit="1" customWidth="1"/>
    <col min="778" max="778" width="15" style="2" bestFit="1" customWidth="1"/>
    <col min="779" max="780" width="12" style="2" bestFit="1" customWidth="1"/>
    <col min="781" max="781" width="15" style="2" bestFit="1" customWidth="1"/>
    <col min="782" max="783" width="12" style="2" bestFit="1" customWidth="1"/>
    <col min="784" max="784" width="15" style="2" bestFit="1" customWidth="1"/>
    <col min="785" max="786" width="12" style="2" bestFit="1" customWidth="1"/>
    <col min="787" max="787" width="15" style="2" bestFit="1" customWidth="1"/>
    <col min="788" max="789" width="12" style="2" bestFit="1" customWidth="1"/>
    <col min="790" max="790" width="15" style="2" bestFit="1" customWidth="1"/>
    <col min="791" max="791" width="12" style="2" bestFit="1" customWidth="1"/>
    <col min="792" max="1024" width="9" style="2"/>
    <col min="1025" max="1025" width="6" style="2" bestFit="1" customWidth="1"/>
    <col min="1026" max="1026" width="9" style="2" bestFit="1" customWidth="1"/>
    <col min="1027" max="1027" width="30" style="2" bestFit="1" customWidth="1"/>
    <col min="1028" max="1028" width="6" style="2" bestFit="1" customWidth="1"/>
    <col min="1029" max="1029" width="9" style="2" bestFit="1" customWidth="1"/>
    <col min="1030" max="1030" width="12" style="2" bestFit="1" customWidth="1"/>
    <col min="1031" max="1031" width="7.5" style="2" bestFit="1" customWidth="1"/>
    <col min="1032" max="1032" width="18" style="2" bestFit="1" customWidth="1"/>
    <col min="1033" max="1033" width="12" style="2" bestFit="1" customWidth="1"/>
    <col min="1034" max="1034" width="15" style="2" bestFit="1" customWidth="1"/>
    <col min="1035" max="1036" width="12" style="2" bestFit="1" customWidth="1"/>
    <col min="1037" max="1037" width="15" style="2" bestFit="1" customWidth="1"/>
    <col min="1038" max="1039" width="12" style="2" bestFit="1" customWidth="1"/>
    <col min="1040" max="1040" width="15" style="2" bestFit="1" customWidth="1"/>
    <col min="1041" max="1042" width="12" style="2" bestFit="1" customWidth="1"/>
    <col min="1043" max="1043" width="15" style="2" bestFit="1" customWidth="1"/>
    <col min="1044" max="1045" width="12" style="2" bestFit="1" customWidth="1"/>
    <col min="1046" max="1046" width="15" style="2" bestFit="1" customWidth="1"/>
    <col min="1047" max="1047" width="12" style="2" bestFit="1" customWidth="1"/>
    <col min="1048" max="1280" width="9" style="2"/>
    <col min="1281" max="1281" width="6" style="2" bestFit="1" customWidth="1"/>
    <col min="1282" max="1282" width="9" style="2" bestFit="1" customWidth="1"/>
    <col min="1283" max="1283" width="30" style="2" bestFit="1" customWidth="1"/>
    <col min="1284" max="1284" width="6" style="2" bestFit="1" customWidth="1"/>
    <col min="1285" max="1285" width="9" style="2" bestFit="1" customWidth="1"/>
    <col min="1286" max="1286" width="12" style="2" bestFit="1" customWidth="1"/>
    <col min="1287" max="1287" width="7.5" style="2" bestFit="1" customWidth="1"/>
    <col min="1288" max="1288" width="18" style="2" bestFit="1" customWidth="1"/>
    <col min="1289" max="1289" width="12" style="2" bestFit="1" customWidth="1"/>
    <col min="1290" max="1290" width="15" style="2" bestFit="1" customWidth="1"/>
    <col min="1291" max="1292" width="12" style="2" bestFit="1" customWidth="1"/>
    <col min="1293" max="1293" width="15" style="2" bestFit="1" customWidth="1"/>
    <col min="1294" max="1295" width="12" style="2" bestFit="1" customWidth="1"/>
    <col min="1296" max="1296" width="15" style="2" bestFit="1" customWidth="1"/>
    <col min="1297" max="1298" width="12" style="2" bestFit="1" customWidth="1"/>
    <col min="1299" max="1299" width="15" style="2" bestFit="1" customWidth="1"/>
    <col min="1300" max="1301" width="12" style="2" bestFit="1" customWidth="1"/>
    <col min="1302" max="1302" width="15" style="2" bestFit="1" customWidth="1"/>
    <col min="1303" max="1303" width="12" style="2" bestFit="1" customWidth="1"/>
    <col min="1304" max="1536" width="9" style="2"/>
    <col min="1537" max="1537" width="6" style="2" bestFit="1" customWidth="1"/>
    <col min="1538" max="1538" width="9" style="2" bestFit="1" customWidth="1"/>
    <col min="1539" max="1539" width="30" style="2" bestFit="1" customWidth="1"/>
    <col min="1540" max="1540" width="6" style="2" bestFit="1" customWidth="1"/>
    <col min="1541" max="1541" width="9" style="2" bestFit="1" customWidth="1"/>
    <col min="1542" max="1542" width="12" style="2" bestFit="1" customWidth="1"/>
    <col min="1543" max="1543" width="7.5" style="2" bestFit="1" customWidth="1"/>
    <col min="1544" max="1544" width="18" style="2" bestFit="1" customWidth="1"/>
    <col min="1545" max="1545" width="12" style="2" bestFit="1" customWidth="1"/>
    <col min="1546" max="1546" width="15" style="2" bestFit="1" customWidth="1"/>
    <col min="1547" max="1548" width="12" style="2" bestFit="1" customWidth="1"/>
    <col min="1549" max="1549" width="15" style="2" bestFit="1" customWidth="1"/>
    <col min="1550" max="1551" width="12" style="2" bestFit="1" customWidth="1"/>
    <col min="1552" max="1552" width="15" style="2" bestFit="1" customWidth="1"/>
    <col min="1553" max="1554" width="12" style="2" bestFit="1" customWidth="1"/>
    <col min="1555" max="1555" width="15" style="2" bestFit="1" customWidth="1"/>
    <col min="1556" max="1557" width="12" style="2" bestFit="1" customWidth="1"/>
    <col min="1558" max="1558" width="15" style="2" bestFit="1" customWidth="1"/>
    <col min="1559" max="1559" width="12" style="2" bestFit="1" customWidth="1"/>
    <col min="1560" max="1792" width="9" style="2"/>
    <col min="1793" max="1793" width="6" style="2" bestFit="1" customWidth="1"/>
    <col min="1794" max="1794" width="9" style="2" bestFit="1" customWidth="1"/>
    <col min="1795" max="1795" width="30" style="2" bestFit="1" customWidth="1"/>
    <col min="1796" max="1796" width="6" style="2" bestFit="1" customWidth="1"/>
    <col min="1797" max="1797" width="9" style="2" bestFit="1" customWidth="1"/>
    <col min="1798" max="1798" width="12" style="2" bestFit="1" customWidth="1"/>
    <col min="1799" max="1799" width="7.5" style="2" bestFit="1" customWidth="1"/>
    <col min="1800" max="1800" width="18" style="2" bestFit="1" customWidth="1"/>
    <col min="1801" max="1801" width="12" style="2" bestFit="1" customWidth="1"/>
    <col min="1802" max="1802" width="15" style="2" bestFit="1" customWidth="1"/>
    <col min="1803" max="1804" width="12" style="2" bestFit="1" customWidth="1"/>
    <col min="1805" max="1805" width="15" style="2" bestFit="1" customWidth="1"/>
    <col min="1806" max="1807" width="12" style="2" bestFit="1" customWidth="1"/>
    <col min="1808" max="1808" width="15" style="2" bestFit="1" customWidth="1"/>
    <col min="1809" max="1810" width="12" style="2" bestFit="1" customWidth="1"/>
    <col min="1811" max="1811" width="15" style="2" bestFit="1" customWidth="1"/>
    <col min="1812" max="1813" width="12" style="2" bestFit="1" customWidth="1"/>
    <col min="1814" max="1814" width="15" style="2" bestFit="1" customWidth="1"/>
    <col min="1815" max="1815" width="12" style="2" bestFit="1" customWidth="1"/>
    <col min="1816" max="2048" width="9" style="2"/>
    <col min="2049" max="2049" width="6" style="2" bestFit="1" customWidth="1"/>
    <col min="2050" max="2050" width="9" style="2" bestFit="1" customWidth="1"/>
    <col min="2051" max="2051" width="30" style="2" bestFit="1" customWidth="1"/>
    <col min="2052" max="2052" width="6" style="2" bestFit="1" customWidth="1"/>
    <col min="2053" max="2053" width="9" style="2" bestFit="1" customWidth="1"/>
    <col min="2054" max="2054" width="12" style="2" bestFit="1" customWidth="1"/>
    <col min="2055" max="2055" width="7.5" style="2" bestFit="1" customWidth="1"/>
    <col min="2056" max="2056" width="18" style="2" bestFit="1" customWidth="1"/>
    <col min="2057" max="2057" width="12" style="2" bestFit="1" customWidth="1"/>
    <col min="2058" max="2058" width="15" style="2" bestFit="1" customWidth="1"/>
    <col min="2059" max="2060" width="12" style="2" bestFit="1" customWidth="1"/>
    <col min="2061" max="2061" width="15" style="2" bestFit="1" customWidth="1"/>
    <col min="2062" max="2063" width="12" style="2" bestFit="1" customWidth="1"/>
    <col min="2064" max="2064" width="15" style="2" bestFit="1" customWidth="1"/>
    <col min="2065" max="2066" width="12" style="2" bestFit="1" customWidth="1"/>
    <col min="2067" max="2067" width="15" style="2" bestFit="1" customWidth="1"/>
    <col min="2068" max="2069" width="12" style="2" bestFit="1" customWidth="1"/>
    <col min="2070" max="2070" width="15" style="2" bestFit="1" customWidth="1"/>
    <col min="2071" max="2071" width="12" style="2" bestFit="1" customWidth="1"/>
    <col min="2072" max="2304" width="9" style="2"/>
    <col min="2305" max="2305" width="6" style="2" bestFit="1" customWidth="1"/>
    <col min="2306" max="2306" width="9" style="2" bestFit="1" customWidth="1"/>
    <col min="2307" max="2307" width="30" style="2" bestFit="1" customWidth="1"/>
    <col min="2308" max="2308" width="6" style="2" bestFit="1" customWidth="1"/>
    <col min="2309" max="2309" width="9" style="2" bestFit="1" customWidth="1"/>
    <col min="2310" max="2310" width="12" style="2" bestFit="1" customWidth="1"/>
    <col min="2311" max="2311" width="7.5" style="2" bestFit="1" customWidth="1"/>
    <col min="2312" max="2312" width="18" style="2" bestFit="1" customWidth="1"/>
    <col min="2313" max="2313" width="12" style="2" bestFit="1" customWidth="1"/>
    <col min="2314" max="2314" width="15" style="2" bestFit="1" customWidth="1"/>
    <col min="2315" max="2316" width="12" style="2" bestFit="1" customWidth="1"/>
    <col min="2317" max="2317" width="15" style="2" bestFit="1" customWidth="1"/>
    <col min="2318" max="2319" width="12" style="2" bestFit="1" customWidth="1"/>
    <col min="2320" max="2320" width="15" style="2" bestFit="1" customWidth="1"/>
    <col min="2321" max="2322" width="12" style="2" bestFit="1" customWidth="1"/>
    <col min="2323" max="2323" width="15" style="2" bestFit="1" customWidth="1"/>
    <col min="2324" max="2325" width="12" style="2" bestFit="1" customWidth="1"/>
    <col min="2326" max="2326" width="15" style="2" bestFit="1" customWidth="1"/>
    <col min="2327" max="2327" width="12" style="2" bestFit="1" customWidth="1"/>
    <col min="2328" max="2560" width="9" style="2"/>
    <col min="2561" max="2561" width="6" style="2" bestFit="1" customWidth="1"/>
    <col min="2562" max="2562" width="9" style="2" bestFit="1" customWidth="1"/>
    <col min="2563" max="2563" width="30" style="2" bestFit="1" customWidth="1"/>
    <col min="2564" max="2564" width="6" style="2" bestFit="1" customWidth="1"/>
    <col min="2565" max="2565" width="9" style="2" bestFit="1" customWidth="1"/>
    <col min="2566" max="2566" width="12" style="2" bestFit="1" customWidth="1"/>
    <col min="2567" max="2567" width="7.5" style="2" bestFit="1" customWidth="1"/>
    <col min="2568" max="2568" width="18" style="2" bestFit="1" customWidth="1"/>
    <col min="2569" max="2569" width="12" style="2" bestFit="1" customWidth="1"/>
    <col min="2570" max="2570" width="15" style="2" bestFit="1" customWidth="1"/>
    <col min="2571" max="2572" width="12" style="2" bestFit="1" customWidth="1"/>
    <col min="2573" max="2573" width="15" style="2" bestFit="1" customWidth="1"/>
    <col min="2574" max="2575" width="12" style="2" bestFit="1" customWidth="1"/>
    <col min="2576" max="2576" width="15" style="2" bestFit="1" customWidth="1"/>
    <col min="2577" max="2578" width="12" style="2" bestFit="1" customWidth="1"/>
    <col min="2579" max="2579" width="15" style="2" bestFit="1" customWidth="1"/>
    <col min="2580" max="2581" width="12" style="2" bestFit="1" customWidth="1"/>
    <col min="2582" max="2582" width="15" style="2" bestFit="1" customWidth="1"/>
    <col min="2583" max="2583" width="12" style="2" bestFit="1" customWidth="1"/>
    <col min="2584" max="2816" width="9" style="2"/>
    <col min="2817" max="2817" width="6" style="2" bestFit="1" customWidth="1"/>
    <col min="2818" max="2818" width="9" style="2" bestFit="1" customWidth="1"/>
    <col min="2819" max="2819" width="30" style="2" bestFit="1" customWidth="1"/>
    <col min="2820" max="2820" width="6" style="2" bestFit="1" customWidth="1"/>
    <col min="2821" max="2821" width="9" style="2" bestFit="1" customWidth="1"/>
    <col min="2822" max="2822" width="12" style="2" bestFit="1" customWidth="1"/>
    <col min="2823" max="2823" width="7.5" style="2" bestFit="1" customWidth="1"/>
    <col min="2824" max="2824" width="18" style="2" bestFit="1" customWidth="1"/>
    <col min="2825" max="2825" width="12" style="2" bestFit="1" customWidth="1"/>
    <col min="2826" max="2826" width="15" style="2" bestFit="1" customWidth="1"/>
    <col min="2827" max="2828" width="12" style="2" bestFit="1" customWidth="1"/>
    <col min="2829" max="2829" width="15" style="2" bestFit="1" customWidth="1"/>
    <col min="2830" max="2831" width="12" style="2" bestFit="1" customWidth="1"/>
    <col min="2832" max="2832" width="15" style="2" bestFit="1" customWidth="1"/>
    <col min="2833" max="2834" width="12" style="2" bestFit="1" customWidth="1"/>
    <col min="2835" max="2835" width="15" style="2" bestFit="1" customWidth="1"/>
    <col min="2836" max="2837" width="12" style="2" bestFit="1" customWidth="1"/>
    <col min="2838" max="2838" width="15" style="2" bestFit="1" customWidth="1"/>
    <col min="2839" max="2839" width="12" style="2" bestFit="1" customWidth="1"/>
    <col min="2840" max="3072" width="9" style="2"/>
    <col min="3073" max="3073" width="6" style="2" bestFit="1" customWidth="1"/>
    <col min="3074" max="3074" width="9" style="2" bestFit="1" customWidth="1"/>
    <col min="3075" max="3075" width="30" style="2" bestFit="1" customWidth="1"/>
    <col min="3076" max="3076" width="6" style="2" bestFit="1" customWidth="1"/>
    <col min="3077" max="3077" width="9" style="2" bestFit="1" customWidth="1"/>
    <col min="3078" max="3078" width="12" style="2" bestFit="1" customWidth="1"/>
    <col min="3079" max="3079" width="7.5" style="2" bestFit="1" customWidth="1"/>
    <col min="3080" max="3080" width="18" style="2" bestFit="1" customWidth="1"/>
    <col min="3081" max="3081" width="12" style="2" bestFit="1" customWidth="1"/>
    <col min="3082" max="3082" width="15" style="2" bestFit="1" customWidth="1"/>
    <col min="3083" max="3084" width="12" style="2" bestFit="1" customWidth="1"/>
    <col min="3085" max="3085" width="15" style="2" bestFit="1" customWidth="1"/>
    <col min="3086" max="3087" width="12" style="2" bestFit="1" customWidth="1"/>
    <col min="3088" max="3088" width="15" style="2" bestFit="1" customWidth="1"/>
    <col min="3089" max="3090" width="12" style="2" bestFit="1" customWidth="1"/>
    <col min="3091" max="3091" width="15" style="2" bestFit="1" customWidth="1"/>
    <col min="3092" max="3093" width="12" style="2" bestFit="1" customWidth="1"/>
    <col min="3094" max="3094" width="15" style="2" bestFit="1" customWidth="1"/>
    <col min="3095" max="3095" width="12" style="2" bestFit="1" customWidth="1"/>
    <col min="3096" max="3328" width="9" style="2"/>
    <col min="3329" max="3329" width="6" style="2" bestFit="1" customWidth="1"/>
    <col min="3330" max="3330" width="9" style="2" bestFit="1" customWidth="1"/>
    <col min="3331" max="3331" width="30" style="2" bestFit="1" customWidth="1"/>
    <col min="3332" max="3332" width="6" style="2" bestFit="1" customWidth="1"/>
    <col min="3333" max="3333" width="9" style="2" bestFit="1" customWidth="1"/>
    <col min="3334" max="3334" width="12" style="2" bestFit="1" customWidth="1"/>
    <col min="3335" max="3335" width="7.5" style="2" bestFit="1" customWidth="1"/>
    <col min="3336" max="3336" width="18" style="2" bestFit="1" customWidth="1"/>
    <col min="3337" max="3337" width="12" style="2" bestFit="1" customWidth="1"/>
    <col min="3338" max="3338" width="15" style="2" bestFit="1" customWidth="1"/>
    <col min="3339" max="3340" width="12" style="2" bestFit="1" customWidth="1"/>
    <col min="3341" max="3341" width="15" style="2" bestFit="1" customWidth="1"/>
    <col min="3342" max="3343" width="12" style="2" bestFit="1" customWidth="1"/>
    <col min="3344" max="3344" width="15" style="2" bestFit="1" customWidth="1"/>
    <col min="3345" max="3346" width="12" style="2" bestFit="1" customWidth="1"/>
    <col min="3347" max="3347" width="15" style="2" bestFit="1" customWidth="1"/>
    <col min="3348" max="3349" width="12" style="2" bestFit="1" customWidth="1"/>
    <col min="3350" max="3350" width="15" style="2" bestFit="1" customWidth="1"/>
    <col min="3351" max="3351" width="12" style="2" bestFit="1" customWidth="1"/>
    <col min="3352" max="3584" width="9" style="2"/>
    <col min="3585" max="3585" width="6" style="2" bestFit="1" customWidth="1"/>
    <col min="3586" max="3586" width="9" style="2" bestFit="1" customWidth="1"/>
    <col min="3587" max="3587" width="30" style="2" bestFit="1" customWidth="1"/>
    <col min="3588" max="3588" width="6" style="2" bestFit="1" customWidth="1"/>
    <col min="3589" max="3589" width="9" style="2" bestFit="1" customWidth="1"/>
    <col min="3590" max="3590" width="12" style="2" bestFit="1" customWidth="1"/>
    <col min="3591" max="3591" width="7.5" style="2" bestFit="1" customWidth="1"/>
    <col min="3592" max="3592" width="18" style="2" bestFit="1" customWidth="1"/>
    <col min="3593" max="3593" width="12" style="2" bestFit="1" customWidth="1"/>
    <col min="3594" max="3594" width="15" style="2" bestFit="1" customWidth="1"/>
    <col min="3595" max="3596" width="12" style="2" bestFit="1" customWidth="1"/>
    <col min="3597" max="3597" width="15" style="2" bestFit="1" customWidth="1"/>
    <col min="3598" max="3599" width="12" style="2" bestFit="1" customWidth="1"/>
    <col min="3600" max="3600" width="15" style="2" bestFit="1" customWidth="1"/>
    <col min="3601" max="3602" width="12" style="2" bestFit="1" customWidth="1"/>
    <col min="3603" max="3603" width="15" style="2" bestFit="1" customWidth="1"/>
    <col min="3604" max="3605" width="12" style="2" bestFit="1" customWidth="1"/>
    <col min="3606" max="3606" width="15" style="2" bestFit="1" customWidth="1"/>
    <col min="3607" max="3607" width="12" style="2" bestFit="1" customWidth="1"/>
    <col min="3608" max="3840" width="9" style="2"/>
    <col min="3841" max="3841" width="6" style="2" bestFit="1" customWidth="1"/>
    <col min="3842" max="3842" width="9" style="2" bestFit="1" customWidth="1"/>
    <col min="3843" max="3843" width="30" style="2" bestFit="1" customWidth="1"/>
    <col min="3844" max="3844" width="6" style="2" bestFit="1" customWidth="1"/>
    <col min="3845" max="3845" width="9" style="2" bestFit="1" customWidth="1"/>
    <col min="3846" max="3846" width="12" style="2" bestFit="1" customWidth="1"/>
    <col min="3847" max="3847" width="7.5" style="2" bestFit="1" customWidth="1"/>
    <col min="3848" max="3848" width="18" style="2" bestFit="1" customWidth="1"/>
    <col min="3849" max="3849" width="12" style="2" bestFit="1" customWidth="1"/>
    <col min="3850" max="3850" width="15" style="2" bestFit="1" customWidth="1"/>
    <col min="3851" max="3852" width="12" style="2" bestFit="1" customWidth="1"/>
    <col min="3853" max="3853" width="15" style="2" bestFit="1" customWidth="1"/>
    <col min="3854" max="3855" width="12" style="2" bestFit="1" customWidth="1"/>
    <col min="3856" max="3856" width="15" style="2" bestFit="1" customWidth="1"/>
    <col min="3857" max="3858" width="12" style="2" bestFit="1" customWidth="1"/>
    <col min="3859" max="3859" width="15" style="2" bestFit="1" customWidth="1"/>
    <col min="3860" max="3861" width="12" style="2" bestFit="1" customWidth="1"/>
    <col min="3862" max="3862" width="15" style="2" bestFit="1" customWidth="1"/>
    <col min="3863" max="3863" width="12" style="2" bestFit="1" customWidth="1"/>
    <col min="3864" max="4096" width="9" style="2"/>
    <col min="4097" max="4097" width="6" style="2" bestFit="1" customWidth="1"/>
    <col min="4098" max="4098" width="9" style="2" bestFit="1" customWidth="1"/>
    <col min="4099" max="4099" width="30" style="2" bestFit="1" customWidth="1"/>
    <col min="4100" max="4100" width="6" style="2" bestFit="1" customWidth="1"/>
    <col min="4101" max="4101" width="9" style="2" bestFit="1" customWidth="1"/>
    <col min="4102" max="4102" width="12" style="2" bestFit="1" customWidth="1"/>
    <col min="4103" max="4103" width="7.5" style="2" bestFit="1" customWidth="1"/>
    <col min="4104" max="4104" width="18" style="2" bestFit="1" customWidth="1"/>
    <col min="4105" max="4105" width="12" style="2" bestFit="1" customWidth="1"/>
    <col min="4106" max="4106" width="15" style="2" bestFit="1" customWidth="1"/>
    <col min="4107" max="4108" width="12" style="2" bestFit="1" customWidth="1"/>
    <col min="4109" max="4109" width="15" style="2" bestFit="1" customWidth="1"/>
    <col min="4110" max="4111" width="12" style="2" bestFit="1" customWidth="1"/>
    <col min="4112" max="4112" width="15" style="2" bestFit="1" customWidth="1"/>
    <col min="4113" max="4114" width="12" style="2" bestFit="1" customWidth="1"/>
    <col min="4115" max="4115" width="15" style="2" bestFit="1" customWidth="1"/>
    <col min="4116" max="4117" width="12" style="2" bestFit="1" customWidth="1"/>
    <col min="4118" max="4118" width="15" style="2" bestFit="1" customWidth="1"/>
    <col min="4119" max="4119" width="12" style="2" bestFit="1" customWidth="1"/>
    <col min="4120" max="4352" width="9" style="2"/>
    <col min="4353" max="4353" width="6" style="2" bestFit="1" customWidth="1"/>
    <col min="4354" max="4354" width="9" style="2" bestFit="1" customWidth="1"/>
    <col min="4355" max="4355" width="30" style="2" bestFit="1" customWidth="1"/>
    <col min="4356" max="4356" width="6" style="2" bestFit="1" customWidth="1"/>
    <col min="4357" max="4357" width="9" style="2" bestFit="1" customWidth="1"/>
    <col min="4358" max="4358" width="12" style="2" bestFit="1" customWidth="1"/>
    <col min="4359" max="4359" width="7.5" style="2" bestFit="1" customWidth="1"/>
    <col min="4360" max="4360" width="18" style="2" bestFit="1" customWidth="1"/>
    <col min="4361" max="4361" width="12" style="2" bestFit="1" customWidth="1"/>
    <col min="4362" max="4362" width="15" style="2" bestFit="1" customWidth="1"/>
    <col min="4363" max="4364" width="12" style="2" bestFit="1" customWidth="1"/>
    <col min="4365" max="4365" width="15" style="2" bestFit="1" customWidth="1"/>
    <col min="4366" max="4367" width="12" style="2" bestFit="1" customWidth="1"/>
    <col min="4368" max="4368" width="15" style="2" bestFit="1" customWidth="1"/>
    <col min="4369" max="4370" width="12" style="2" bestFit="1" customWidth="1"/>
    <col min="4371" max="4371" width="15" style="2" bestFit="1" customWidth="1"/>
    <col min="4372" max="4373" width="12" style="2" bestFit="1" customWidth="1"/>
    <col min="4374" max="4374" width="15" style="2" bestFit="1" customWidth="1"/>
    <col min="4375" max="4375" width="12" style="2" bestFit="1" customWidth="1"/>
    <col min="4376" max="4608" width="9" style="2"/>
    <col min="4609" max="4609" width="6" style="2" bestFit="1" customWidth="1"/>
    <col min="4610" max="4610" width="9" style="2" bestFit="1" customWidth="1"/>
    <col min="4611" max="4611" width="30" style="2" bestFit="1" customWidth="1"/>
    <col min="4612" max="4612" width="6" style="2" bestFit="1" customWidth="1"/>
    <col min="4613" max="4613" width="9" style="2" bestFit="1" customWidth="1"/>
    <col min="4614" max="4614" width="12" style="2" bestFit="1" customWidth="1"/>
    <col min="4615" max="4615" width="7.5" style="2" bestFit="1" customWidth="1"/>
    <col min="4616" max="4616" width="18" style="2" bestFit="1" customWidth="1"/>
    <col min="4617" max="4617" width="12" style="2" bestFit="1" customWidth="1"/>
    <col min="4618" max="4618" width="15" style="2" bestFit="1" customWidth="1"/>
    <col min="4619" max="4620" width="12" style="2" bestFit="1" customWidth="1"/>
    <col min="4621" max="4621" width="15" style="2" bestFit="1" customWidth="1"/>
    <col min="4622" max="4623" width="12" style="2" bestFit="1" customWidth="1"/>
    <col min="4624" max="4624" width="15" style="2" bestFit="1" customWidth="1"/>
    <col min="4625" max="4626" width="12" style="2" bestFit="1" customWidth="1"/>
    <col min="4627" max="4627" width="15" style="2" bestFit="1" customWidth="1"/>
    <col min="4628" max="4629" width="12" style="2" bestFit="1" customWidth="1"/>
    <col min="4630" max="4630" width="15" style="2" bestFit="1" customWidth="1"/>
    <col min="4631" max="4631" width="12" style="2" bestFit="1" customWidth="1"/>
    <col min="4632" max="4864" width="9" style="2"/>
    <col min="4865" max="4865" width="6" style="2" bestFit="1" customWidth="1"/>
    <col min="4866" max="4866" width="9" style="2" bestFit="1" customWidth="1"/>
    <col min="4867" max="4867" width="30" style="2" bestFit="1" customWidth="1"/>
    <col min="4868" max="4868" width="6" style="2" bestFit="1" customWidth="1"/>
    <col min="4869" max="4869" width="9" style="2" bestFit="1" customWidth="1"/>
    <col min="4870" max="4870" width="12" style="2" bestFit="1" customWidth="1"/>
    <col min="4871" max="4871" width="7.5" style="2" bestFit="1" customWidth="1"/>
    <col min="4872" max="4872" width="18" style="2" bestFit="1" customWidth="1"/>
    <col min="4873" max="4873" width="12" style="2" bestFit="1" customWidth="1"/>
    <col min="4874" max="4874" width="15" style="2" bestFit="1" customWidth="1"/>
    <col min="4875" max="4876" width="12" style="2" bestFit="1" customWidth="1"/>
    <col min="4877" max="4877" width="15" style="2" bestFit="1" customWidth="1"/>
    <col min="4878" max="4879" width="12" style="2" bestFit="1" customWidth="1"/>
    <col min="4880" max="4880" width="15" style="2" bestFit="1" customWidth="1"/>
    <col min="4881" max="4882" width="12" style="2" bestFit="1" customWidth="1"/>
    <col min="4883" max="4883" width="15" style="2" bestFit="1" customWidth="1"/>
    <col min="4884" max="4885" width="12" style="2" bestFit="1" customWidth="1"/>
    <col min="4886" max="4886" width="15" style="2" bestFit="1" customWidth="1"/>
    <col min="4887" max="4887" width="12" style="2" bestFit="1" customWidth="1"/>
    <col min="4888" max="5120" width="9" style="2"/>
    <col min="5121" max="5121" width="6" style="2" bestFit="1" customWidth="1"/>
    <col min="5122" max="5122" width="9" style="2" bestFit="1" customWidth="1"/>
    <col min="5123" max="5123" width="30" style="2" bestFit="1" customWidth="1"/>
    <col min="5124" max="5124" width="6" style="2" bestFit="1" customWidth="1"/>
    <col min="5125" max="5125" width="9" style="2" bestFit="1" customWidth="1"/>
    <col min="5126" max="5126" width="12" style="2" bestFit="1" customWidth="1"/>
    <col min="5127" max="5127" width="7.5" style="2" bestFit="1" customWidth="1"/>
    <col min="5128" max="5128" width="18" style="2" bestFit="1" customWidth="1"/>
    <col min="5129" max="5129" width="12" style="2" bestFit="1" customWidth="1"/>
    <col min="5130" max="5130" width="15" style="2" bestFit="1" customWidth="1"/>
    <col min="5131" max="5132" width="12" style="2" bestFit="1" customWidth="1"/>
    <col min="5133" max="5133" width="15" style="2" bestFit="1" customWidth="1"/>
    <col min="5134" max="5135" width="12" style="2" bestFit="1" customWidth="1"/>
    <col min="5136" max="5136" width="15" style="2" bestFit="1" customWidth="1"/>
    <col min="5137" max="5138" width="12" style="2" bestFit="1" customWidth="1"/>
    <col min="5139" max="5139" width="15" style="2" bestFit="1" customWidth="1"/>
    <col min="5140" max="5141" width="12" style="2" bestFit="1" customWidth="1"/>
    <col min="5142" max="5142" width="15" style="2" bestFit="1" customWidth="1"/>
    <col min="5143" max="5143" width="12" style="2" bestFit="1" customWidth="1"/>
    <col min="5144" max="5376" width="9" style="2"/>
    <col min="5377" max="5377" width="6" style="2" bestFit="1" customWidth="1"/>
    <col min="5378" max="5378" width="9" style="2" bestFit="1" customWidth="1"/>
    <col min="5379" max="5379" width="30" style="2" bestFit="1" customWidth="1"/>
    <col min="5380" max="5380" width="6" style="2" bestFit="1" customWidth="1"/>
    <col min="5381" max="5381" width="9" style="2" bestFit="1" customWidth="1"/>
    <col min="5382" max="5382" width="12" style="2" bestFit="1" customWidth="1"/>
    <col min="5383" max="5383" width="7.5" style="2" bestFit="1" customWidth="1"/>
    <col min="5384" max="5384" width="18" style="2" bestFit="1" customWidth="1"/>
    <col min="5385" max="5385" width="12" style="2" bestFit="1" customWidth="1"/>
    <col min="5386" max="5386" width="15" style="2" bestFit="1" customWidth="1"/>
    <col min="5387" max="5388" width="12" style="2" bestFit="1" customWidth="1"/>
    <col min="5389" max="5389" width="15" style="2" bestFit="1" customWidth="1"/>
    <col min="5390" max="5391" width="12" style="2" bestFit="1" customWidth="1"/>
    <col min="5392" max="5392" width="15" style="2" bestFit="1" customWidth="1"/>
    <col min="5393" max="5394" width="12" style="2" bestFit="1" customWidth="1"/>
    <col min="5395" max="5395" width="15" style="2" bestFit="1" customWidth="1"/>
    <col min="5396" max="5397" width="12" style="2" bestFit="1" customWidth="1"/>
    <col min="5398" max="5398" width="15" style="2" bestFit="1" customWidth="1"/>
    <col min="5399" max="5399" width="12" style="2" bestFit="1" customWidth="1"/>
    <col min="5400" max="5632" width="9" style="2"/>
    <col min="5633" max="5633" width="6" style="2" bestFit="1" customWidth="1"/>
    <col min="5634" max="5634" width="9" style="2" bestFit="1" customWidth="1"/>
    <col min="5635" max="5635" width="30" style="2" bestFit="1" customWidth="1"/>
    <col min="5636" max="5636" width="6" style="2" bestFit="1" customWidth="1"/>
    <col min="5637" max="5637" width="9" style="2" bestFit="1" customWidth="1"/>
    <col min="5638" max="5638" width="12" style="2" bestFit="1" customWidth="1"/>
    <col min="5639" max="5639" width="7.5" style="2" bestFit="1" customWidth="1"/>
    <col min="5640" max="5640" width="18" style="2" bestFit="1" customWidth="1"/>
    <col min="5641" max="5641" width="12" style="2" bestFit="1" customWidth="1"/>
    <col min="5642" max="5642" width="15" style="2" bestFit="1" customWidth="1"/>
    <col min="5643" max="5644" width="12" style="2" bestFit="1" customWidth="1"/>
    <col min="5645" max="5645" width="15" style="2" bestFit="1" customWidth="1"/>
    <col min="5646" max="5647" width="12" style="2" bestFit="1" customWidth="1"/>
    <col min="5648" max="5648" width="15" style="2" bestFit="1" customWidth="1"/>
    <col min="5649" max="5650" width="12" style="2" bestFit="1" customWidth="1"/>
    <col min="5651" max="5651" width="15" style="2" bestFit="1" customWidth="1"/>
    <col min="5652" max="5653" width="12" style="2" bestFit="1" customWidth="1"/>
    <col min="5654" max="5654" width="15" style="2" bestFit="1" customWidth="1"/>
    <col min="5655" max="5655" width="12" style="2" bestFit="1" customWidth="1"/>
    <col min="5656" max="5888" width="9" style="2"/>
    <col min="5889" max="5889" width="6" style="2" bestFit="1" customWidth="1"/>
    <col min="5890" max="5890" width="9" style="2" bestFit="1" customWidth="1"/>
    <col min="5891" max="5891" width="30" style="2" bestFit="1" customWidth="1"/>
    <col min="5892" max="5892" width="6" style="2" bestFit="1" customWidth="1"/>
    <col min="5893" max="5893" width="9" style="2" bestFit="1" customWidth="1"/>
    <col min="5894" max="5894" width="12" style="2" bestFit="1" customWidth="1"/>
    <col min="5895" max="5895" width="7.5" style="2" bestFit="1" customWidth="1"/>
    <col min="5896" max="5896" width="18" style="2" bestFit="1" customWidth="1"/>
    <col min="5897" max="5897" width="12" style="2" bestFit="1" customWidth="1"/>
    <col min="5898" max="5898" width="15" style="2" bestFit="1" customWidth="1"/>
    <col min="5899" max="5900" width="12" style="2" bestFit="1" customWidth="1"/>
    <col min="5901" max="5901" width="15" style="2" bestFit="1" customWidth="1"/>
    <col min="5902" max="5903" width="12" style="2" bestFit="1" customWidth="1"/>
    <col min="5904" max="5904" width="15" style="2" bestFit="1" customWidth="1"/>
    <col min="5905" max="5906" width="12" style="2" bestFit="1" customWidth="1"/>
    <col min="5907" max="5907" width="15" style="2" bestFit="1" customWidth="1"/>
    <col min="5908" max="5909" width="12" style="2" bestFit="1" customWidth="1"/>
    <col min="5910" max="5910" width="15" style="2" bestFit="1" customWidth="1"/>
    <col min="5911" max="5911" width="12" style="2" bestFit="1" customWidth="1"/>
    <col min="5912" max="6144" width="9" style="2"/>
    <col min="6145" max="6145" width="6" style="2" bestFit="1" customWidth="1"/>
    <col min="6146" max="6146" width="9" style="2" bestFit="1" customWidth="1"/>
    <col min="6147" max="6147" width="30" style="2" bestFit="1" customWidth="1"/>
    <col min="6148" max="6148" width="6" style="2" bestFit="1" customWidth="1"/>
    <col min="6149" max="6149" width="9" style="2" bestFit="1" customWidth="1"/>
    <col min="6150" max="6150" width="12" style="2" bestFit="1" customWidth="1"/>
    <col min="6151" max="6151" width="7.5" style="2" bestFit="1" customWidth="1"/>
    <col min="6152" max="6152" width="18" style="2" bestFit="1" customWidth="1"/>
    <col min="6153" max="6153" width="12" style="2" bestFit="1" customWidth="1"/>
    <col min="6154" max="6154" width="15" style="2" bestFit="1" customWidth="1"/>
    <col min="6155" max="6156" width="12" style="2" bestFit="1" customWidth="1"/>
    <col min="6157" max="6157" width="15" style="2" bestFit="1" customWidth="1"/>
    <col min="6158" max="6159" width="12" style="2" bestFit="1" customWidth="1"/>
    <col min="6160" max="6160" width="15" style="2" bestFit="1" customWidth="1"/>
    <col min="6161" max="6162" width="12" style="2" bestFit="1" customWidth="1"/>
    <col min="6163" max="6163" width="15" style="2" bestFit="1" customWidth="1"/>
    <col min="6164" max="6165" width="12" style="2" bestFit="1" customWidth="1"/>
    <col min="6166" max="6166" width="15" style="2" bestFit="1" customWidth="1"/>
    <col min="6167" max="6167" width="12" style="2" bestFit="1" customWidth="1"/>
    <col min="6168" max="6400" width="9" style="2"/>
    <col min="6401" max="6401" width="6" style="2" bestFit="1" customWidth="1"/>
    <col min="6402" max="6402" width="9" style="2" bestFit="1" customWidth="1"/>
    <col min="6403" max="6403" width="30" style="2" bestFit="1" customWidth="1"/>
    <col min="6404" max="6404" width="6" style="2" bestFit="1" customWidth="1"/>
    <col min="6405" max="6405" width="9" style="2" bestFit="1" customWidth="1"/>
    <col min="6406" max="6406" width="12" style="2" bestFit="1" customWidth="1"/>
    <col min="6407" max="6407" width="7.5" style="2" bestFit="1" customWidth="1"/>
    <col min="6408" max="6408" width="18" style="2" bestFit="1" customWidth="1"/>
    <col min="6409" max="6409" width="12" style="2" bestFit="1" customWidth="1"/>
    <col min="6410" max="6410" width="15" style="2" bestFit="1" customWidth="1"/>
    <col min="6411" max="6412" width="12" style="2" bestFit="1" customWidth="1"/>
    <col min="6413" max="6413" width="15" style="2" bestFit="1" customWidth="1"/>
    <col min="6414" max="6415" width="12" style="2" bestFit="1" customWidth="1"/>
    <col min="6416" max="6416" width="15" style="2" bestFit="1" customWidth="1"/>
    <col min="6417" max="6418" width="12" style="2" bestFit="1" customWidth="1"/>
    <col min="6419" max="6419" width="15" style="2" bestFit="1" customWidth="1"/>
    <col min="6420" max="6421" width="12" style="2" bestFit="1" customWidth="1"/>
    <col min="6422" max="6422" width="15" style="2" bestFit="1" customWidth="1"/>
    <col min="6423" max="6423" width="12" style="2" bestFit="1" customWidth="1"/>
    <col min="6424" max="6656" width="9" style="2"/>
    <col min="6657" max="6657" width="6" style="2" bestFit="1" customWidth="1"/>
    <col min="6658" max="6658" width="9" style="2" bestFit="1" customWidth="1"/>
    <col min="6659" max="6659" width="30" style="2" bestFit="1" customWidth="1"/>
    <col min="6660" max="6660" width="6" style="2" bestFit="1" customWidth="1"/>
    <col min="6661" max="6661" width="9" style="2" bestFit="1" customWidth="1"/>
    <col min="6662" max="6662" width="12" style="2" bestFit="1" customWidth="1"/>
    <col min="6663" max="6663" width="7.5" style="2" bestFit="1" customWidth="1"/>
    <col min="6664" max="6664" width="18" style="2" bestFit="1" customWidth="1"/>
    <col min="6665" max="6665" width="12" style="2" bestFit="1" customWidth="1"/>
    <col min="6666" max="6666" width="15" style="2" bestFit="1" customWidth="1"/>
    <col min="6667" max="6668" width="12" style="2" bestFit="1" customWidth="1"/>
    <col min="6669" max="6669" width="15" style="2" bestFit="1" customWidth="1"/>
    <col min="6670" max="6671" width="12" style="2" bestFit="1" customWidth="1"/>
    <col min="6672" max="6672" width="15" style="2" bestFit="1" customWidth="1"/>
    <col min="6673" max="6674" width="12" style="2" bestFit="1" customWidth="1"/>
    <col min="6675" max="6675" width="15" style="2" bestFit="1" customWidth="1"/>
    <col min="6676" max="6677" width="12" style="2" bestFit="1" customWidth="1"/>
    <col min="6678" max="6678" width="15" style="2" bestFit="1" customWidth="1"/>
    <col min="6679" max="6679" width="12" style="2" bestFit="1" customWidth="1"/>
    <col min="6680" max="6912" width="9" style="2"/>
    <col min="6913" max="6913" width="6" style="2" bestFit="1" customWidth="1"/>
    <col min="6914" max="6914" width="9" style="2" bestFit="1" customWidth="1"/>
    <col min="6915" max="6915" width="30" style="2" bestFit="1" customWidth="1"/>
    <col min="6916" max="6916" width="6" style="2" bestFit="1" customWidth="1"/>
    <col min="6917" max="6917" width="9" style="2" bestFit="1" customWidth="1"/>
    <col min="6918" max="6918" width="12" style="2" bestFit="1" customWidth="1"/>
    <col min="6919" max="6919" width="7.5" style="2" bestFit="1" customWidth="1"/>
    <col min="6920" max="6920" width="18" style="2" bestFit="1" customWidth="1"/>
    <col min="6921" max="6921" width="12" style="2" bestFit="1" customWidth="1"/>
    <col min="6922" max="6922" width="15" style="2" bestFit="1" customWidth="1"/>
    <col min="6923" max="6924" width="12" style="2" bestFit="1" customWidth="1"/>
    <col min="6925" max="6925" width="15" style="2" bestFit="1" customWidth="1"/>
    <col min="6926" max="6927" width="12" style="2" bestFit="1" customWidth="1"/>
    <col min="6928" max="6928" width="15" style="2" bestFit="1" customWidth="1"/>
    <col min="6929" max="6930" width="12" style="2" bestFit="1" customWidth="1"/>
    <col min="6931" max="6931" width="15" style="2" bestFit="1" customWidth="1"/>
    <col min="6932" max="6933" width="12" style="2" bestFit="1" customWidth="1"/>
    <col min="6934" max="6934" width="15" style="2" bestFit="1" customWidth="1"/>
    <col min="6935" max="6935" width="12" style="2" bestFit="1" customWidth="1"/>
    <col min="6936" max="7168" width="9" style="2"/>
    <col min="7169" max="7169" width="6" style="2" bestFit="1" customWidth="1"/>
    <col min="7170" max="7170" width="9" style="2" bestFit="1" customWidth="1"/>
    <col min="7171" max="7171" width="30" style="2" bestFit="1" customWidth="1"/>
    <col min="7172" max="7172" width="6" style="2" bestFit="1" customWidth="1"/>
    <col min="7173" max="7173" width="9" style="2" bestFit="1" customWidth="1"/>
    <col min="7174" max="7174" width="12" style="2" bestFit="1" customWidth="1"/>
    <col min="7175" max="7175" width="7.5" style="2" bestFit="1" customWidth="1"/>
    <col min="7176" max="7176" width="18" style="2" bestFit="1" customWidth="1"/>
    <col min="7177" max="7177" width="12" style="2" bestFit="1" customWidth="1"/>
    <col min="7178" max="7178" width="15" style="2" bestFit="1" customWidth="1"/>
    <col min="7179" max="7180" width="12" style="2" bestFit="1" customWidth="1"/>
    <col min="7181" max="7181" width="15" style="2" bestFit="1" customWidth="1"/>
    <col min="7182" max="7183" width="12" style="2" bestFit="1" customWidth="1"/>
    <col min="7184" max="7184" width="15" style="2" bestFit="1" customWidth="1"/>
    <col min="7185" max="7186" width="12" style="2" bestFit="1" customWidth="1"/>
    <col min="7187" max="7187" width="15" style="2" bestFit="1" customWidth="1"/>
    <col min="7188" max="7189" width="12" style="2" bestFit="1" customWidth="1"/>
    <col min="7190" max="7190" width="15" style="2" bestFit="1" customWidth="1"/>
    <col min="7191" max="7191" width="12" style="2" bestFit="1" customWidth="1"/>
    <col min="7192" max="7424" width="9" style="2"/>
    <col min="7425" max="7425" width="6" style="2" bestFit="1" customWidth="1"/>
    <col min="7426" max="7426" width="9" style="2" bestFit="1" customWidth="1"/>
    <col min="7427" max="7427" width="30" style="2" bestFit="1" customWidth="1"/>
    <col min="7428" max="7428" width="6" style="2" bestFit="1" customWidth="1"/>
    <col min="7429" max="7429" width="9" style="2" bestFit="1" customWidth="1"/>
    <col min="7430" max="7430" width="12" style="2" bestFit="1" customWidth="1"/>
    <col min="7431" max="7431" width="7.5" style="2" bestFit="1" customWidth="1"/>
    <col min="7432" max="7432" width="18" style="2" bestFit="1" customWidth="1"/>
    <col min="7433" max="7433" width="12" style="2" bestFit="1" customWidth="1"/>
    <col min="7434" max="7434" width="15" style="2" bestFit="1" customWidth="1"/>
    <col min="7435" max="7436" width="12" style="2" bestFit="1" customWidth="1"/>
    <col min="7437" max="7437" width="15" style="2" bestFit="1" customWidth="1"/>
    <col min="7438" max="7439" width="12" style="2" bestFit="1" customWidth="1"/>
    <col min="7440" max="7440" width="15" style="2" bestFit="1" customWidth="1"/>
    <col min="7441" max="7442" width="12" style="2" bestFit="1" customWidth="1"/>
    <col min="7443" max="7443" width="15" style="2" bestFit="1" customWidth="1"/>
    <col min="7444" max="7445" width="12" style="2" bestFit="1" customWidth="1"/>
    <col min="7446" max="7446" width="15" style="2" bestFit="1" customWidth="1"/>
    <col min="7447" max="7447" width="12" style="2" bestFit="1" customWidth="1"/>
    <col min="7448" max="7680" width="9" style="2"/>
    <col min="7681" max="7681" width="6" style="2" bestFit="1" customWidth="1"/>
    <col min="7682" max="7682" width="9" style="2" bestFit="1" customWidth="1"/>
    <col min="7683" max="7683" width="30" style="2" bestFit="1" customWidth="1"/>
    <col min="7684" max="7684" width="6" style="2" bestFit="1" customWidth="1"/>
    <col min="7685" max="7685" width="9" style="2" bestFit="1" customWidth="1"/>
    <col min="7686" max="7686" width="12" style="2" bestFit="1" customWidth="1"/>
    <col min="7687" max="7687" width="7.5" style="2" bestFit="1" customWidth="1"/>
    <col min="7688" max="7688" width="18" style="2" bestFit="1" customWidth="1"/>
    <col min="7689" max="7689" width="12" style="2" bestFit="1" customWidth="1"/>
    <col min="7690" max="7690" width="15" style="2" bestFit="1" customWidth="1"/>
    <col min="7691" max="7692" width="12" style="2" bestFit="1" customWidth="1"/>
    <col min="7693" max="7693" width="15" style="2" bestFit="1" customWidth="1"/>
    <col min="7694" max="7695" width="12" style="2" bestFit="1" customWidth="1"/>
    <col min="7696" max="7696" width="15" style="2" bestFit="1" customWidth="1"/>
    <col min="7697" max="7698" width="12" style="2" bestFit="1" customWidth="1"/>
    <col min="7699" max="7699" width="15" style="2" bestFit="1" customWidth="1"/>
    <col min="7700" max="7701" width="12" style="2" bestFit="1" customWidth="1"/>
    <col min="7702" max="7702" width="15" style="2" bestFit="1" customWidth="1"/>
    <col min="7703" max="7703" width="12" style="2" bestFit="1" customWidth="1"/>
    <col min="7704" max="7936" width="9" style="2"/>
    <col min="7937" max="7937" width="6" style="2" bestFit="1" customWidth="1"/>
    <col min="7938" max="7938" width="9" style="2" bestFit="1" customWidth="1"/>
    <col min="7939" max="7939" width="30" style="2" bestFit="1" customWidth="1"/>
    <col min="7940" max="7940" width="6" style="2" bestFit="1" customWidth="1"/>
    <col min="7941" max="7941" width="9" style="2" bestFit="1" customWidth="1"/>
    <col min="7942" max="7942" width="12" style="2" bestFit="1" customWidth="1"/>
    <col min="7943" max="7943" width="7.5" style="2" bestFit="1" customWidth="1"/>
    <col min="7944" max="7944" width="18" style="2" bestFit="1" customWidth="1"/>
    <col min="7945" max="7945" width="12" style="2" bestFit="1" customWidth="1"/>
    <col min="7946" max="7946" width="15" style="2" bestFit="1" customWidth="1"/>
    <col min="7947" max="7948" width="12" style="2" bestFit="1" customWidth="1"/>
    <col min="7949" max="7949" width="15" style="2" bestFit="1" customWidth="1"/>
    <col min="7950" max="7951" width="12" style="2" bestFit="1" customWidth="1"/>
    <col min="7952" max="7952" width="15" style="2" bestFit="1" customWidth="1"/>
    <col min="7953" max="7954" width="12" style="2" bestFit="1" customWidth="1"/>
    <col min="7955" max="7955" width="15" style="2" bestFit="1" customWidth="1"/>
    <col min="7956" max="7957" width="12" style="2" bestFit="1" customWidth="1"/>
    <col min="7958" max="7958" width="15" style="2" bestFit="1" customWidth="1"/>
    <col min="7959" max="7959" width="12" style="2" bestFit="1" customWidth="1"/>
    <col min="7960" max="8192" width="9" style="2"/>
    <col min="8193" max="8193" width="6" style="2" bestFit="1" customWidth="1"/>
    <col min="8194" max="8194" width="9" style="2" bestFit="1" customWidth="1"/>
    <col min="8195" max="8195" width="30" style="2" bestFit="1" customWidth="1"/>
    <col min="8196" max="8196" width="6" style="2" bestFit="1" customWidth="1"/>
    <col min="8197" max="8197" width="9" style="2" bestFit="1" customWidth="1"/>
    <col min="8198" max="8198" width="12" style="2" bestFit="1" customWidth="1"/>
    <col min="8199" max="8199" width="7.5" style="2" bestFit="1" customWidth="1"/>
    <col min="8200" max="8200" width="18" style="2" bestFit="1" customWidth="1"/>
    <col min="8201" max="8201" width="12" style="2" bestFit="1" customWidth="1"/>
    <col min="8202" max="8202" width="15" style="2" bestFit="1" customWidth="1"/>
    <col min="8203" max="8204" width="12" style="2" bestFit="1" customWidth="1"/>
    <col min="8205" max="8205" width="15" style="2" bestFit="1" customWidth="1"/>
    <col min="8206" max="8207" width="12" style="2" bestFit="1" customWidth="1"/>
    <col min="8208" max="8208" width="15" style="2" bestFit="1" customWidth="1"/>
    <col min="8209" max="8210" width="12" style="2" bestFit="1" customWidth="1"/>
    <col min="8211" max="8211" width="15" style="2" bestFit="1" customWidth="1"/>
    <col min="8212" max="8213" width="12" style="2" bestFit="1" customWidth="1"/>
    <col min="8214" max="8214" width="15" style="2" bestFit="1" customWidth="1"/>
    <col min="8215" max="8215" width="12" style="2" bestFit="1" customWidth="1"/>
    <col min="8216" max="8448" width="9" style="2"/>
    <col min="8449" max="8449" width="6" style="2" bestFit="1" customWidth="1"/>
    <col min="8450" max="8450" width="9" style="2" bestFit="1" customWidth="1"/>
    <col min="8451" max="8451" width="30" style="2" bestFit="1" customWidth="1"/>
    <col min="8452" max="8452" width="6" style="2" bestFit="1" customWidth="1"/>
    <col min="8453" max="8453" width="9" style="2" bestFit="1" customWidth="1"/>
    <col min="8454" max="8454" width="12" style="2" bestFit="1" customWidth="1"/>
    <col min="8455" max="8455" width="7.5" style="2" bestFit="1" customWidth="1"/>
    <col min="8456" max="8456" width="18" style="2" bestFit="1" customWidth="1"/>
    <col min="8457" max="8457" width="12" style="2" bestFit="1" customWidth="1"/>
    <col min="8458" max="8458" width="15" style="2" bestFit="1" customWidth="1"/>
    <col min="8459" max="8460" width="12" style="2" bestFit="1" customWidth="1"/>
    <col min="8461" max="8461" width="15" style="2" bestFit="1" customWidth="1"/>
    <col min="8462" max="8463" width="12" style="2" bestFit="1" customWidth="1"/>
    <col min="8464" max="8464" width="15" style="2" bestFit="1" customWidth="1"/>
    <col min="8465" max="8466" width="12" style="2" bestFit="1" customWidth="1"/>
    <col min="8467" max="8467" width="15" style="2" bestFit="1" customWidth="1"/>
    <col min="8468" max="8469" width="12" style="2" bestFit="1" customWidth="1"/>
    <col min="8470" max="8470" width="15" style="2" bestFit="1" customWidth="1"/>
    <col min="8471" max="8471" width="12" style="2" bestFit="1" customWidth="1"/>
    <col min="8472" max="8704" width="9" style="2"/>
    <col min="8705" max="8705" width="6" style="2" bestFit="1" customWidth="1"/>
    <col min="8706" max="8706" width="9" style="2" bestFit="1" customWidth="1"/>
    <col min="8707" max="8707" width="30" style="2" bestFit="1" customWidth="1"/>
    <col min="8708" max="8708" width="6" style="2" bestFit="1" customWidth="1"/>
    <col min="8709" max="8709" width="9" style="2" bestFit="1" customWidth="1"/>
    <col min="8710" max="8710" width="12" style="2" bestFit="1" customWidth="1"/>
    <col min="8711" max="8711" width="7.5" style="2" bestFit="1" customWidth="1"/>
    <col min="8712" max="8712" width="18" style="2" bestFit="1" customWidth="1"/>
    <col min="8713" max="8713" width="12" style="2" bestFit="1" customWidth="1"/>
    <col min="8714" max="8714" width="15" style="2" bestFit="1" customWidth="1"/>
    <col min="8715" max="8716" width="12" style="2" bestFit="1" customWidth="1"/>
    <col min="8717" max="8717" width="15" style="2" bestFit="1" customWidth="1"/>
    <col min="8718" max="8719" width="12" style="2" bestFit="1" customWidth="1"/>
    <col min="8720" max="8720" width="15" style="2" bestFit="1" customWidth="1"/>
    <col min="8721" max="8722" width="12" style="2" bestFit="1" customWidth="1"/>
    <col min="8723" max="8723" width="15" style="2" bestFit="1" customWidth="1"/>
    <col min="8724" max="8725" width="12" style="2" bestFit="1" customWidth="1"/>
    <col min="8726" max="8726" width="15" style="2" bestFit="1" customWidth="1"/>
    <col min="8727" max="8727" width="12" style="2" bestFit="1" customWidth="1"/>
    <col min="8728" max="8960" width="9" style="2"/>
    <col min="8961" max="8961" width="6" style="2" bestFit="1" customWidth="1"/>
    <col min="8962" max="8962" width="9" style="2" bestFit="1" customWidth="1"/>
    <col min="8963" max="8963" width="30" style="2" bestFit="1" customWidth="1"/>
    <col min="8964" max="8964" width="6" style="2" bestFit="1" customWidth="1"/>
    <col min="8965" max="8965" width="9" style="2" bestFit="1" customWidth="1"/>
    <col min="8966" max="8966" width="12" style="2" bestFit="1" customWidth="1"/>
    <col min="8967" max="8967" width="7.5" style="2" bestFit="1" customWidth="1"/>
    <col min="8968" max="8968" width="18" style="2" bestFit="1" customWidth="1"/>
    <col min="8969" max="8969" width="12" style="2" bestFit="1" customWidth="1"/>
    <col min="8970" max="8970" width="15" style="2" bestFit="1" customWidth="1"/>
    <col min="8971" max="8972" width="12" style="2" bestFit="1" customWidth="1"/>
    <col min="8973" max="8973" width="15" style="2" bestFit="1" customWidth="1"/>
    <col min="8974" max="8975" width="12" style="2" bestFit="1" customWidth="1"/>
    <col min="8976" max="8976" width="15" style="2" bestFit="1" customWidth="1"/>
    <col min="8977" max="8978" width="12" style="2" bestFit="1" customWidth="1"/>
    <col min="8979" max="8979" width="15" style="2" bestFit="1" customWidth="1"/>
    <col min="8980" max="8981" width="12" style="2" bestFit="1" customWidth="1"/>
    <col min="8982" max="8982" width="15" style="2" bestFit="1" customWidth="1"/>
    <col min="8983" max="8983" width="12" style="2" bestFit="1" customWidth="1"/>
    <col min="8984" max="9216" width="9" style="2"/>
    <col min="9217" max="9217" width="6" style="2" bestFit="1" customWidth="1"/>
    <col min="9218" max="9218" width="9" style="2" bestFit="1" customWidth="1"/>
    <col min="9219" max="9219" width="30" style="2" bestFit="1" customWidth="1"/>
    <col min="9220" max="9220" width="6" style="2" bestFit="1" customWidth="1"/>
    <col min="9221" max="9221" width="9" style="2" bestFit="1" customWidth="1"/>
    <col min="9222" max="9222" width="12" style="2" bestFit="1" customWidth="1"/>
    <col min="9223" max="9223" width="7.5" style="2" bestFit="1" customWidth="1"/>
    <col min="9224" max="9224" width="18" style="2" bestFit="1" customWidth="1"/>
    <col min="9225" max="9225" width="12" style="2" bestFit="1" customWidth="1"/>
    <col min="9226" max="9226" width="15" style="2" bestFit="1" customWidth="1"/>
    <col min="9227" max="9228" width="12" style="2" bestFit="1" customWidth="1"/>
    <col min="9229" max="9229" width="15" style="2" bestFit="1" customWidth="1"/>
    <col min="9230" max="9231" width="12" style="2" bestFit="1" customWidth="1"/>
    <col min="9232" max="9232" width="15" style="2" bestFit="1" customWidth="1"/>
    <col min="9233" max="9234" width="12" style="2" bestFit="1" customWidth="1"/>
    <col min="9235" max="9235" width="15" style="2" bestFit="1" customWidth="1"/>
    <col min="9236" max="9237" width="12" style="2" bestFit="1" customWidth="1"/>
    <col min="9238" max="9238" width="15" style="2" bestFit="1" customWidth="1"/>
    <col min="9239" max="9239" width="12" style="2" bestFit="1" customWidth="1"/>
    <col min="9240" max="9472" width="9" style="2"/>
    <col min="9473" max="9473" width="6" style="2" bestFit="1" customWidth="1"/>
    <col min="9474" max="9474" width="9" style="2" bestFit="1" customWidth="1"/>
    <col min="9475" max="9475" width="30" style="2" bestFit="1" customWidth="1"/>
    <col min="9476" max="9476" width="6" style="2" bestFit="1" customWidth="1"/>
    <col min="9477" max="9477" width="9" style="2" bestFit="1" customWidth="1"/>
    <col min="9478" max="9478" width="12" style="2" bestFit="1" customWidth="1"/>
    <col min="9479" max="9479" width="7.5" style="2" bestFit="1" customWidth="1"/>
    <col min="9480" max="9480" width="18" style="2" bestFit="1" customWidth="1"/>
    <col min="9481" max="9481" width="12" style="2" bestFit="1" customWidth="1"/>
    <col min="9482" max="9482" width="15" style="2" bestFit="1" customWidth="1"/>
    <col min="9483" max="9484" width="12" style="2" bestFit="1" customWidth="1"/>
    <col min="9485" max="9485" width="15" style="2" bestFit="1" customWidth="1"/>
    <col min="9486" max="9487" width="12" style="2" bestFit="1" customWidth="1"/>
    <col min="9488" max="9488" width="15" style="2" bestFit="1" customWidth="1"/>
    <col min="9489" max="9490" width="12" style="2" bestFit="1" customWidth="1"/>
    <col min="9491" max="9491" width="15" style="2" bestFit="1" customWidth="1"/>
    <col min="9492" max="9493" width="12" style="2" bestFit="1" customWidth="1"/>
    <col min="9494" max="9494" width="15" style="2" bestFit="1" customWidth="1"/>
    <col min="9495" max="9495" width="12" style="2" bestFit="1" customWidth="1"/>
    <col min="9496" max="9728" width="9" style="2"/>
    <col min="9729" max="9729" width="6" style="2" bestFit="1" customWidth="1"/>
    <col min="9730" max="9730" width="9" style="2" bestFit="1" customWidth="1"/>
    <col min="9731" max="9731" width="30" style="2" bestFit="1" customWidth="1"/>
    <col min="9732" max="9732" width="6" style="2" bestFit="1" customWidth="1"/>
    <col min="9733" max="9733" width="9" style="2" bestFit="1" customWidth="1"/>
    <col min="9734" max="9734" width="12" style="2" bestFit="1" customWidth="1"/>
    <col min="9735" max="9735" width="7.5" style="2" bestFit="1" customWidth="1"/>
    <col min="9736" max="9736" width="18" style="2" bestFit="1" customWidth="1"/>
    <col min="9737" max="9737" width="12" style="2" bestFit="1" customWidth="1"/>
    <col min="9738" max="9738" width="15" style="2" bestFit="1" customWidth="1"/>
    <col min="9739" max="9740" width="12" style="2" bestFit="1" customWidth="1"/>
    <col min="9741" max="9741" width="15" style="2" bestFit="1" customWidth="1"/>
    <col min="9742" max="9743" width="12" style="2" bestFit="1" customWidth="1"/>
    <col min="9744" max="9744" width="15" style="2" bestFit="1" customWidth="1"/>
    <col min="9745" max="9746" width="12" style="2" bestFit="1" customWidth="1"/>
    <col min="9747" max="9747" width="15" style="2" bestFit="1" customWidth="1"/>
    <col min="9748" max="9749" width="12" style="2" bestFit="1" customWidth="1"/>
    <col min="9750" max="9750" width="15" style="2" bestFit="1" customWidth="1"/>
    <col min="9751" max="9751" width="12" style="2" bestFit="1" customWidth="1"/>
    <col min="9752" max="9984" width="9" style="2"/>
    <col min="9985" max="9985" width="6" style="2" bestFit="1" customWidth="1"/>
    <col min="9986" max="9986" width="9" style="2" bestFit="1" customWidth="1"/>
    <col min="9987" max="9987" width="30" style="2" bestFit="1" customWidth="1"/>
    <col min="9988" max="9988" width="6" style="2" bestFit="1" customWidth="1"/>
    <col min="9989" max="9989" width="9" style="2" bestFit="1" customWidth="1"/>
    <col min="9990" max="9990" width="12" style="2" bestFit="1" customWidth="1"/>
    <col min="9991" max="9991" width="7.5" style="2" bestFit="1" customWidth="1"/>
    <col min="9992" max="9992" width="18" style="2" bestFit="1" customWidth="1"/>
    <col min="9993" max="9993" width="12" style="2" bestFit="1" customWidth="1"/>
    <col min="9994" max="9994" width="15" style="2" bestFit="1" customWidth="1"/>
    <col min="9995" max="9996" width="12" style="2" bestFit="1" customWidth="1"/>
    <col min="9997" max="9997" width="15" style="2" bestFit="1" customWidth="1"/>
    <col min="9998" max="9999" width="12" style="2" bestFit="1" customWidth="1"/>
    <col min="10000" max="10000" width="15" style="2" bestFit="1" customWidth="1"/>
    <col min="10001" max="10002" width="12" style="2" bestFit="1" customWidth="1"/>
    <col min="10003" max="10003" width="15" style="2" bestFit="1" customWidth="1"/>
    <col min="10004" max="10005" width="12" style="2" bestFit="1" customWidth="1"/>
    <col min="10006" max="10006" width="15" style="2" bestFit="1" customWidth="1"/>
    <col min="10007" max="10007" width="12" style="2" bestFit="1" customWidth="1"/>
    <col min="10008" max="10240" width="9" style="2"/>
    <col min="10241" max="10241" width="6" style="2" bestFit="1" customWidth="1"/>
    <col min="10242" max="10242" width="9" style="2" bestFit="1" customWidth="1"/>
    <col min="10243" max="10243" width="30" style="2" bestFit="1" customWidth="1"/>
    <col min="10244" max="10244" width="6" style="2" bestFit="1" customWidth="1"/>
    <col min="10245" max="10245" width="9" style="2" bestFit="1" customWidth="1"/>
    <col min="10246" max="10246" width="12" style="2" bestFit="1" customWidth="1"/>
    <col min="10247" max="10247" width="7.5" style="2" bestFit="1" customWidth="1"/>
    <col min="10248" max="10248" width="18" style="2" bestFit="1" customWidth="1"/>
    <col min="10249" max="10249" width="12" style="2" bestFit="1" customWidth="1"/>
    <col min="10250" max="10250" width="15" style="2" bestFit="1" customWidth="1"/>
    <col min="10251" max="10252" width="12" style="2" bestFit="1" customWidth="1"/>
    <col min="10253" max="10253" width="15" style="2" bestFit="1" customWidth="1"/>
    <col min="10254" max="10255" width="12" style="2" bestFit="1" customWidth="1"/>
    <col min="10256" max="10256" width="15" style="2" bestFit="1" customWidth="1"/>
    <col min="10257" max="10258" width="12" style="2" bestFit="1" customWidth="1"/>
    <col min="10259" max="10259" width="15" style="2" bestFit="1" customWidth="1"/>
    <col min="10260" max="10261" width="12" style="2" bestFit="1" customWidth="1"/>
    <col min="10262" max="10262" width="15" style="2" bestFit="1" customWidth="1"/>
    <col min="10263" max="10263" width="12" style="2" bestFit="1" customWidth="1"/>
    <col min="10264" max="10496" width="9" style="2"/>
    <col min="10497" max="10497" width="6" style="2" bestFit="1" customWidth="1"/>
    <col min="10498" max="10498" width="9" style="2" bestFit="1" customWidth="1"/>
    <col min="10499" max="10499" width="30" style="2" bestFit="1" customWidth="1"/>
    <col min="10500" max="10500" width="6" style="2" bestFit="1" customWidth="1"/>
    <col min="10501" max="10501" width="9" style="2" bestFit="1" customWidth="1"/>
    <col min="10502" max="10502" width="12" style="2" bestFit="1" customWidth="1"/>
    <col min="10503" max="10503" width="7.5" style="2" bestFit="1" customWidth="1"/>
    <col min="10504" max="10504" width="18" style="2" bestFit="1" customWidth="1"/>
    <col min="10505" max="10505" width="12" style="2" bestFit="1" customWidth="1"/>
    <col min="10506" max="10506" width="15" style="2" bestFit="1" customWidth="1"/>
    <col min="10507" max="10508" width="12" style="2" bestFit="1" customWidth="1"/>
    <col min="10509" max="10509" width="15" style="2" bestFit="1" customWidth="1"/>
    <col min="10510" max="10511" width="12" style="2" bestFit="1" customWidth="1"/>
    <col min="10512" max="10512" width="15" style="2" bestFit="1" customWidth="1"/>
    <col min="10513" max="10514" width="12" style="2" bestFit="1" customWidth="1"/>
    <col min="10515" max="10515" width="15" style="2" bestFit="1" customWidth="1"/>
    <col min="10516" max="10517" width="12" style="2" bestFit="1" customWidth="1"/>
    <col min="10518" max="10518" width="15" style="2" bestFit="1" customWidth="1"/>
    <col min="10519" max="10519" width="12" style="2" bestFit="1" customWidth="1"/>
    <col min="10520" max="10752" width="9" style="2"/>
    <col min="10753" max="10753" width="6" style="2" bestFit="1" customWidth="1"/>
    <col min="10754" max="10754" width="9" style="2" bestFit="1" customWidth="1"/>
    <col min="10755" max="10755" width="30" style="2" bestFit="1" customWidth="1"/>
    <col min="10756" max="10756" width="6" style="2" bestFit="1" customWidth="1"/>
    <col min="10757" max="10757" width="9" style="2" bestFit="1" customWidth="1"/>
    <col min="10758" max="10758" width="12" style="2" bestFit="1" customWidth="1"/>
    <col min="10759" max="10759" width="7.5" style="2" bestFit="1" customWidth="1"/>
    <col min="10760" max="10760" width="18" style="2" bestFit="1" customWidth="1"/>
    <col min="10761" max="10761" width="12" style="2" bestFit="1" customWidth="1"/>
    <col min="10762" max="10762" width="15" style="2" bestFit="1" customWidth="1"/>
    <col min="10763" max="10764" width="12" style="2" bestFit="1" customWidth="1"/>
    <col min="10765" max="10765" width="15" style="2" bestFit="1" customWidth="1"/>
    <col min="10766" max="10767" width="12" style="2" bestFit="1" customWidth="1"/>
    <col min="10768" max="10768" width="15" style="2" bestFit="1" customWidth="1"/>
    <col min="10769" max="10770" width="12" style="2" bestFit="1" customWidth="1"/>
    <col min="10771" max="10771" width="15" style="2" bestFit="1" customWidth="1"/>
    <col min="10772" max="10773" width="12" style="2" bestFit="1" customWidth="1"/>
    <col min="10774" max="10774" width="15" style="2" bestFit="1" customWidth="1"/>
    <col min="10775" max="10775" width="12" style="2" bestFit="1" customWidth="1"/>
    <col min="10776" max="11008" width="9" style="2"/>
    <col min="11009" max="11009" width="6" style="2" bestFit="1" customWidth="1"/>
    <col min="11010" max="11010" width="9" style="2" bestFit="1" customWidth="1"/>
    <col min="11011" max="11011" width="30" style="2" bestFit="1" customWidth="1"/>
    <col min="11012" max="11012" width="6" style="2" bestFit="1" customWidth="1"/>
    <col min="11013" max="11013" width="9" style="2" bestFit="1" customWidth="1"/>
    <col min="11014" max="11014" width="12" style="2" bestFit="1" customWidth="1"/>
    <col min="11015" max="11015" width="7.5" style="2" bestFit="1" customWidth="1"/>
    <col min="11016" max="11016" width="18" style="2" bestFit="1" customWidth="1"/>
    <col min="11017" max="11017" width="12" style="2" bestFit="1" customWidth="1"/>
    <col min="11018" max="11018" width="15" style="2" bestFit="1" customWidth="1"/>
    <col min="11019" max="11020" width="12" style="2" bestFit="1" customWidth="1"/>
    <col min="11021" max="11021" width="15" style="2" bestFit="1" customWidth="1"/>
    <col min="11022" max="11023" width="12" style="2" bestFit="1" customWidth="1"/>
    <col min="11024" max="11024" width="15" style="2" bestFit="1" customWidth="1"/>
    <col min="11025" max="11026" width="12" style="2" bestFit="1" customWidth="1"/>
    <col min="11027" max="11027" width="15" style="2" bestFit="1" customWidth="1"/>
    <col min="11028" max="11029" width="12" style="2" bestFit="1" customWidth="1"/>
    <col min="11030" max="11030" width="15" style="2" bestFit="1" customWidth="1"/>
    <col min="11031" max="11031" width="12" style="2" bestFit="1" customWidth="1"/>
    <col min="11032" max="11264" width="9" style="2"/>
    <col min="11265" max="11265" width="6" style="2" bestFit="1" customWidth="1"/>
    <col min="11266" max="11266" width="9" style="2" bestFit="1" customWidth="1"/>
    <col min="11267" max="11267" width="30" style="2" bestFit="1" customWidth="1"/>
    <col min="11268" max="11268" width="6" style="2" bestFit="1" customWidth="1"/>
    <col min="11269" max="11269" width="9" style="2" bestFit="1" customWidth="1"/>
    <col min="11270" max="11270" width="12" style="2" bestFit="1" customWidth="1"/>
    <col min="11271" max="11271" width="7.5" style="2" bestFit="1" customWidth="1"/>
    <col min="11272" max="11272" width="18" style="2" bestFit="1" customWidth="1"/>
    <col min="11273" max="11273" width="12" style="2" bestFit="1" customWidth="1"/>
    <col min="11274" max="11274" width="15" style="2" bestFit="1" customWidth="1"/>
    <col min="11275" max="11276" width="12" style="2" bestFit="1" customWidth="1"/>
    <col min="11277" max="11277" width="15" style="2" bestFit="1" customWidth="1"/>
    <col min="11278" max="11279" width="12" style="2" bestFit="1" customWidth="1"/>
    <col min="11280" max="11280" width="15" style="2" bestFit="1" customWidth="1"/>
    <col min="11281" max="11282" width="12" style="2" bestFit="1" customWidth="1"/>
    <col min="11283" max="11283" width="15" style="2" bestFit="1" customWidth="1"/>
    <col min="11284" max="11285" width="12" style="2" bestFit="1" customWidth="1"/>
    <col min="11286" max="11286" width="15" style="2" bestFit="1" customWidth="1"/>
    <col min="11287" max="11287" width="12" style="2" bestFit="1" customWidth="1"/>
    <col min="11288" max="11520" width="9" style="2"/>
    <col min="11521" max="11521" width="6" style="2" bestFit="1" customWidth="1"/>
    <col min="11522" max="11522" width="9" style="2" bestFit="1" customWidth="1"/>
    <col min="11523" max="11523" width="30" style="2" bestFit="1" customWidth="1"/>
    <col min="11524" max="11524" width="6" style="2" bestFit="1" customWidth="1"/>
    <col min="11525" max="11525" width="9" style="2" bestFit="1" customWidth="1"/>
    <col min="11526" max="11526" width="12" style="2" bestFit="1" customWidth="1"/>
    <col min="11527" max="11527" width="7.5" style="2" bestFit="1" customWidth="1"/>
    <col min="11528" max="11528" width="18" style="2" bestFit="1" customWidth="1"/>
    <col min="11529" max="11529" width="12" style="2" bestFit="1" customWidth="1"/>
    <col min="11530" max="11530" width="15" style="2" bestFit="1" customWidth="1"/>
    <col min="11531" max="11532" width="12" style="2" bestFit="1" customWidth="1"/>
    <col min="11533" max="11533" width="15" style="2" bestFit="1" customWidth="1"/>
    <col min="11534" max="11535" width="12" style="2" bestFit="1" customWidth="1"/>
    <col min="11536" max="11536" width="15" style="2" bestFit="1" customWidth="1"/>
    <col min="11537" max="11538" width="12" style="2" bestFit="1" customWidth="1"/>
    <col min="11539" max="11539" width="15" style="2" bestFit="1" customWidth="1"/>
    <col min="11540" max="11541" width="12" style="2" bestFit="1" customWidth="1"/>
    <col min="11542" max="11542" width="15" style="2" bestFit="1" customWidth="1"/>
    <col min="11543" max="11543" width="12" style="2" bestFit="1" customWidth="1"/>
    <col min="11544" max="11776" width="9" style="2"/>
    <col min="11777" max="11777" width="6" style="2" bestFit="1" customWidth="1"/>
    <col min="11778" max="11778" width="9" style="2" bestFit="1" customWidth="1"/>
    <col min="11779" max="11779" width="30" style="2" bestFit="1" customWidth="1"/>
    <col min="11780" max="11780" width="6" style="2" bestFit="1" customWidth="1"/>
    <col min="11781" max="11781" width="9" style="2" bestFit="1" customWidth="1"/>
    <col min="11782" max="11782" width="12" style="2" bestFit="1" customWidth="1"/>
    <col min="11783" max="11783" width="7.5" style="2" bestFit="1" customWidth="1"/>
    <col min="11784" max="11784" width="18" style="2" bestFit="1" customWidth="1"/>
    <col min="11785" max="11785" width="12" style="2" bestFit="1" customWidth="1"/>
    <col min="11786" max="11786" width="15" style="2" bestFit="1" customWidth="1"/>
    <col min="11787" max="11788" width="12" style="2" bestFit="1" customWidth="1"/>
    <col min="11789" max="11789" width="15" style="2" bestFit="1" customWidth="1"/>
    <col min="11790" max="11791" width="12" style="2" bestFit="1" customWidth="1"/>
    <col min="11792" max="11792" width="15" style="2" bestFit="1" customWidth="1"/>
    <col min="11793" max="11794" width="12" style="2" bestFit="1" customWidth="1"/>
    <col min="11795" max="11795" width="15" style="2" bestFit="1" customWidth="1"/>
    <col min="11796" max="11797" width="12" style="2" bestFit="1" customWidth="1"/>
    <col min="11798" max="11798" width="15" style="2" bestFit="1" customWidth="1"/>
    <col min="11799" max="11799" width="12" style="2" bestFit="1" customWidth="1"/>
    <col min="11800" max="12032" width="9" style="2"/>
    <col min="12033" max="12033" width="6" style="2" bestFit="1" customWidth="1"/>
    <col min="12034" max="12034" width="9" style="2" bestFit="1" customWidth="1"/>
    <col min="12035" max="12035" width="30" style="2" bestFit="1" customWidth="1"/>
    <col min="12036" max="12036" width="6" style="2" bestFit="1" customWidth="1"/>
    <col min="12037" max="12037" width="9" style="2" bestFit="1" customWidth="1"/>
    <col min="12038" max="12038" width="12" style="2" bestFit="1" customWidth="1"/>
    <col min="12039" max="12039" width="7.5" style="2" bestFit="1" customWidth="1"/>
    <col min="12040" max="12040" width="18" style="2" bestFit="1" customWidth="1"/>
    <col min="12041" max="12041" width="12" style="2" bestFit="1" customWidth="1"/>
    <col min="12042" max="12042" width="15" style="2" bestFit="1" customWidth="1"/>
    <col min="12043" max="12044" width="12" style="2" bestFit="1" customWidth="1"/>
    <col min="12045" max="12045" width="15" style="2" bestFit="1" customWidth="1"/>
    <col min="12046" max="12047" width="12" style="2" bestFit="1" customWidth="1"/>
    <col min="12048" max="12048" width="15" style="2" bestFit="1" customWidth="1"/>
    <col min="12049" max="12050" width="12" style="2" bestFit="1" customWidth="1"/>
    <col min="12051" max="12051" width="15" style="2" bestFit="1" customWidth="1"/>
    <col min="12052" max="12053" width="12" style="2" bestFit="1" customWidth="1"/>
    <col min="12054" max="12054" width="15" style="2" bestFit="1" customWidth="1"/>
    <col min="12055" max="12055" width="12" style="2" bestFit="1" customWidth="1"/>
    <col min="12056" max="12288" width="9" style="2"/>
    <col min="12289" max="12289" width="6" style="2" bestFit="1" customWidth="1"/>
    <col min="12290" max="12290" width="9" style="2" bestFit="1" customWidth="1"/>
    <col min="12291" max="12291" width="30" style="2" bestFit="1" customWidth="1"/>
    <col min="12292" max="12292" width="6" style="2" bestFit="1" customWidth="1"/>
    <col min="12293" max="12293" width="9" style="2" bestFit="1" customWidth="1"/>
    <col min="12294" max="12294" width="12" style="2" bestFit="1" customWidth="1"/>
    <col min="12295" max="12295" width="7.5" style="2" bestFit="1" customWidth="1"/>
    <col min="12296" max="12296" width="18" style="2" bestFit="1" customWidth="1"/>
    <col min="12297" max="12297" width="12" style="2" bestFit="1" customWidth="1"/>
    <col min="12298" max="12298" width="15" style="2" bestFit="1" customWidth="1"/>
    <col min="12299" max="12300" width="12" style="2" bestFit="1" customWidth="1"/>
    <col min="12301" max="12301" width="15" style="2" bestFit="1" customWidth="1"/>
    <col min="12302" max="12303" width="12" style="2" bestFit="1" customWidth="1"/>
    <col min="12304" max="12304" width="15" style="2" bestFit="1" customWidth="1"/>
    <col min="12305" max="12306" width="12" style="2" bestFit="1" customWidth="1"/>
    <col min="12307" max="12307" width="15" style="2" bestFit="1" customWidth="1"/>
    <col min="12308" max="12309" width="12" style="2" bestFit="1" customWidth="1"/>
    <col min="12310" max="12310" width="15" style="2" bestFit="1" customWidth="1"/>
    <col min="12311" max="12311" width="12" style="2" bestFit="1" customWidth="1"/>
    <col min="12312" max="12544" width="9" style="2"/>
    <col min="12545" max="12545" width="6" style="2" bestFit="1" customWidth="1"/>
    <col min="12546" max="12546" width="9" style="2" bestFit="1" customWidth="1"/>
    <col min="12547" max="12547" width="30" style="2" bestFit="1" customWidth="1"/>
    <col min="12548" max="12548" width="6" style="2" bestFit="1" customWidth="1"/>
    <col min="12549" max="12549" width="9" style="2" bestFit="1" customWidth="1"/>
    <col min="12550" max="12550" width="12" style="2" bestFit="1" customWidth="1"/>
    <col min="12551" max="12551" width="7.5" style="2" bestFit="1" customWidth="1"/>
    <col min="12552" max="12552" width="18" style="2" bestFit="1" customWidth="1"/>
    <col min="12553" max="12553" width="12" style="2" bestFit="1" customWidth="1"/>
    <col min="12554" max="12554" width="15" style="2" bestFit="1" customWidth="1"/>
    <col min="12555" max="12556" width="12" style="2" bestFit="1" customWidth="1"/>
    <col min="12557" max="12557" width="15" style="2" bestFit="1" customWidth="1"/>
    <col min="12558" max="12559" width="12" style="2" bestFit="1" customWidth="1"/>
    <col min="12560" max="12560" width="15" style="2" bestFit="1" customWidth="1"/>
    <col min="12561" max="12562" width="12" style="2" bestFit="1" customWidth="1"/>
    <col min="12563" max="12563" width="15" style="2" bestFit="1" customWidth="1"/>
    <col min="12564" max="12565" width="12" style="2" bestFit="1" customWidth="1"/>
    <col min="12566" max="12566" width="15" style="2" bestFit="1" customWidth="1"/>
    <col min="12567" max="12567" width="12" style="2" bestFit="1" customWidth="1"/>
    <col min="12568" max="12800" width="9" style="2"/>
    <col min="12801" max="12801" width="6" style="2" bestFit="1" customWidth="1"/>
    <col min="12802" max="12802" width="9" style="2" bestFit="1" customWidth="1"/>
    <col min="12803" max="12803" width="30" style="2" bestFit="1" customWidth="1"/>
    <col min="12804" max="12804" width="6" style="2" bestFit="1" customWidth="1"/>
    <col min="12805" max="12805" width="9" style="2" bestFit="1" customWidth="1"/>
    <col min="12806" max="12806" width="12" style="2" bestFit="1" customWidth="1"/>
    <col min="12807" max="12807" width="7.5" style="2" bestFit="1" customWidth="1"/>
    <col min="12808" max="12808" width="18" style="2" bestFit="1" customWidth="1"/>
    <col min="12809" max="12809" width="12" style="2" bestFit="1" customWidth="1"/>
    <col min="12810" max="12810" width="15" style="2" bestFit="1" customWidth="1"/>
    <col min="12811" max="12812" width="12" style="2" bestFit="1" customWidth="1"/>
    <col min="12813" max="12813" width="15" style="2" bestFit="1" customWidth="1"/>
    <col min="12814" max="12815" width="12" style="2" bestFit="1" customWidth="1"/>
    <col min="12816" max="12816" width="15" style="2" bestFit="1" customWidth="1"/>
    <col min="12817" max="12818" width="12" style="2" bestFit="1" customWidth="1"/>
    <col min="12819" max="12819" width="15" style="2" bestFit="1" customWidth="1"/>
    <col min="12820" max="12821" width="12" style="2" bestFit="1" customWidth="1"/>
    <col min="12822" max="12822" width="15" style="2" bestFit="1" customWidth="1"/>
    <col min="12823" max="12823" width="12" style="2" bestFit="1" customWidth="1"/>
    <col min="12824" max="13056" width="9" style="2"/>
    <col min="13057" max="13057" width="6" style="2" bestFit="1" customWidth="1"/>
    <col min="13058" max="13058" width="9" style="2" bestFit="1" customWidth="1"/>
    <col min="13059" max="13059" width="30" style="2" bestFit="1" customWidth="1"/>
    <col min="13060" max="13060" width="6" style="2" bestFit="1" customWidth="1"/>
    <col min="13061" max="13061" width="9" style="2" bestFit="1" customWidth="1"/>
    <col min="13062" max="13062" width="12" style="2" bestFit="1" customWidth="1"/>
    <col min="13063" max="13063" width="7.5" style="2" bestFit="1" customWidth="1"/>
    <col min="13064" max="13064" width="18" style="2" bestFit="1" customWidth="1"/>
    <col min="13065" max="13065" width="12" style="2" bestFit="1" customWidth="1"/>
    <col min="13066" max="13066" width="15" style="2" bestFit="1" customWidth="1"/>
    <col min="13067" max="13068" width="12" style="2" bestFit="1" customWidth="1"/>
    <col min="13069" max="13069" width="15" style="2" bestFit="1" customWidth="1"/>
    <col min="13070" max="13071" width="12" style="2" bestFit="1" customWidth="1"/>
    <col min="13072" max="13072" width="15" style="2" bestFit="1" customWidth="1"/>
    <col min="13073" max="13074" width="12" style="2" bestFit="1" customWidth="1"/>
    <col min="13075" max="13075" width="15" style="2" bestFit="1" customWidth="1"/>
    <col min="13076" max="13077" width="12" style="2" bestFit="1" customWidth="1"/>
    <col min="13078" max="13078" width="15" style="2" bestFit="1" customWidth="1"/>
    <col min="13079" max="13079" width="12" style="2" bestFit="1" customWidth="1"/>
    <col min="13080" max="13312" width="9" style="2"/>
    <col min="13313" max="13313" width="6" style="2" bestFit="1" customWidth="1"/>
    <col min="13314" max="13314" width="9" style="2" bestFit="1" customWidth="1"/>
    <col min="13315" max="13315" width="30" style="2" bestFit="1" customWidth="1"/>
    <col min="13316" max="13316" width="6" style="2" bestFit="1" customWidth="1"/>
    <col min="13317" max="13317" width="9" style="2" bestFit="1" customWidth="1"/>
    <col min="13318" max="13318" width="12" style="2" bestFit="1" customWidth="1"/>
    <col min="13319" max="13319" width="7.5" style="2" bestFit="1" customWidth="1"/>
    <col min="13320" max="13320" width="18" style="2" bestFit="1" customWidth="1"/>
    <col min="13321" max="13321" width="12" style="2" bestFit="1" customWidth="1"/>
    <col min="13322" max="13322" width="15" style="2" bestFit="1" customWidth="1"/>
    <col min="13323" max="13324" width="12" style="2" bestFit="1" customWidth="1"/>
    <col min="13325" max="13325" width="15" style="2" bestFit="1" customWidth="1"/>
    <col min="13326" max="13327" width="12" style="2" bestFit="1" customWidth="1"/>
    <col min="13328" max="13328" width="15" style="2" bestFit="1" customWidth="1"/>
    <col min="13329" max="13330" width="12" style="2" bestFit="1" customWidth="1"/>
    <col min="13331" max="13331" width="15" style="2" bestFit="1" customWidth="1"/>
    <col min="13332" max="13333" width="12" style="2" bestFit="1" customWidth="1"/>
    <col min="13334" max="13334" width="15" style="2" bestFit="1" customWidth="1"/>
    <col min="13335" max="13335" width="12" style="2" bestFit="1" customWidth="1"/>
    <col min="13336" max="13568" width="9" style="2"/>
    <col min="13569" max="13569" width="6" style="2" bestFit="1" customWidth="1"/>
    <col min="13570" max="13570" width="9" style="2" bestFit="1" customWidth="1"/>
    <col min="13571" max="13571" width="30" style="2" bestFit="1" customWidth="1"/>
    <col min="13572" max="13572" width="6" style="2" bestFit="1" customWidth="1"/>
    <col min="13573" max="13573" width="9" style="2" bestFit="1" customWidth="1"/>
    <col min="13574" max="13574" width="12" style="2" bestFit="1" customWidth="1"/>
    <col min="13575" max="13575" width="7.5" style="2" bestFit="1" customWidth="1"/>
    <col min="13576" max="13576" width="18" style="2" bestFit="1" customWidth="1"/>
    <col min="13577" max="13577" width="12" style="2" bestFit="1" customWidth="1"/>
    <col min="13578" max="13578" width="15" style="2" bestFit="1" customWidth="1"/>
    <col min="13579" max="13580" width="12" style="2" bestFit="1" customWidth="1"/>
    <col min="13581" max="13581" width="15" style="2" bestFit="1" customWidth="1"/>
    <col min="13582" max="13583" width="12" style="2" bestFit="1" customWidth="1"/>
    <col min="13584" max="13584" width="15" style="2" bestFit="1" customWidth="1"/>
    <col min="13585" max="13586" width="12" style="2" bestFit="1" customWidth="1"/>
    <col min="13587" max="13587" width="15" style="2" bestFit="1" customWidth="1"/>
    <col min="13588" max="13589" width="12" style="2" bestFit="1" customWidth="1"/>
    <col min="13590" max="13590" width="15" style="2" bestFit="1" customWidth="1"/>
    <col min="13591" max="13591" width="12" style="2" bestFit="1" customWidth="1"/>
    <col min="13592" max="13824" width="9" style="2"/>
    <col min="13825" max="13825" width="6" style="2" bestFit="1" customWidth="1"/>
    <col min="13826" max="13826" width="9" style="2" bestFit="1" customWidth="1"/>
    <col min="13827" max="13827" width="30" style="2" bestFit="1" customWidth="1"/>
    <col min="13828" max="13828" width="6" style="2" bestFit="1" customWidth="1"/>
    <col min="13829" max="13829" width="9" style="2" bestFit="1" customWidth="1"/>
    <col min="13830" max="13830" width="12" style="2" bestFit="1" customWidth="1"/>
    <col min="13831" max="13831" width="7.5" style="2" bestFit="1" customWidth="1"/>
    <col min="13832" max="13832" width="18" style="2" bestFit="1" customWidth="1"/>
    <col min="13833" max="13833" width="12" style="2" bestFit="1" customWidth="1"/>
    <col min="13834" max="13834" width="15" style="2" bestFit="1" customWidth="1"/>
    <col min="13835" max="13836" width="12" style="2" bestFit="1" customWidth="1"/>
    <col min="13837" max="13837" width="15" style="2" bestFit="1" customWidth="1"/>
    <col min="13838" max="13839" width="12" style="2" bestFit="1" customWidth="1"/>
    <col min="13840" max="13840" width="15" style="2" bestFit="1" customWidth="1"/>
    <col min="13841" max="13842" width="12" style="2" bestFit="1" customWidth="1"/>
    <col min="13843" max="13843" width="15" style="2" bestFit="1" customWidth="1"/>
    <col min="13844" max="13845" width="12" style="2" bestFit="1" customWidth="1"/>
    <col min="13846" max="13846" width="15" style="2" bestFit="1" customWidth="1"/>
    <col min="13847" max="13847" width="12" style="2" bestFit="1" customWidth="1"/>
    <col min="13848" max="14080" width="9" style="2"/>
    <col min="14081" max="14081" width="6" style="2" bestFit="1" customWidth="1"/>
    <col min="14082" max="14082" width="9" style="2" bestFit="1" customWidth="1"/>
    <col min="14083" max="14083" width="30" style="2" bestFit="1" customWidth="1"/>
    <col min="14084" max="14084" width="6" style="2" bestFit="1" customWidth="1"/>
    <col min="14085" max="14085" width="9" style="2" bestFit="1" customWidth="1"/>
    <col min="14086" max="14086" width="12" style="2" bestFit="1" customWidth="1"/>
    <col min="14087" max="14087" width="7.5" style="2" bestFit="1" customWidth="1"/>
    <col min="14088" max="14088" width="18" style="2" bestFit="1" customWidth="1"/>
    <col min="14089" max="14089" width="12" style="2" bestFit="1" customWidth="1"/>
    <col min="14090" max="14090" width="15" style="2" bestFit="1" customWidth="1"/>
    <col min="14091" max="14092" width="12" style="2" bestFit="1" customWidth="1"/>
    <col min="14093" max="14093" width="15" style="2" bestFit="1" customWidth="1"/>
    <col min="14094" max="14095" width="12" style="2" bestFit="1" customWidth="1"/>
    <col min="14096" max="14096" width="15" style="2" bestFit="1" customWidth="1"/>
    <col min="14097" max="14098" width="12" style="2" bestFit="1" customWidth="1"/>
    <col min="14099" max="14099" width="15" style="2" bestFit="1" customWidth="1"/>
    <col min="14100" max="14101" width="12" style="2" bestFit="1" customWidth="1"/>
    <col min="14102" max="14102" width="15" style="2" bestFit="1" customWidth="1"/>
    <col min="14103" max="14103" width="12" style="2" bestFit="1" customWidth="1"/>
    <col min="14104" max="14336" width="9" style="2"/>
    <col min="14337" max="14337" width="6" style="2" bestFit="1" customWidth="1"/>
    <col min="14338" max="14338" width="9" style="2" bestFit="1" customWidth="1"/>
    <col min="14339" max="14339" width="30" style="2" bestFit="1" customWidth="1"/>
    <col min="14340" max="14340" width="6" style="2" bestFit="1" customWidth="1"/>
    <col min="14341" max="14341" width="9" style="2" bestFit="1" customWidth="1"/>
    <col min="14342" max="14342" width="12" style="2" bestFit="1" customWidth="1"/>
    <col min="14343" max="14343" width="7.5" style="2" bestFit="1" customWidth="1"/>
    <col min="14344" max="14344" width="18" style="2" bestFit="1" customWidth="1"/>
    <col min="14345" max="14345" width="12" style="2" bestFit="1" customWidth="1"/>
    <col min="14346" max="14346" width="15" style="2" bestFit="1" customWidth="1"/>
    <col min="14347" max="14348" width="12" style="2" bestFit="1" customWidth="1"/>
    <col min="14349" max="14349" width="15" style="2" bestFit="1" customWidth="1"/>
    <col min="14350" max="14351" width="12" style="2" bestFit="1" customWidth="1"/>
    <col min="14352" max="14352" width="15" style="2" bestFit="1" customWidth="1"/>
    <col min="14353" max="14354" width="12" style="2" bestFit="1" customWidth="1"/>
    <col min="14355" max="14355" width="15" style="2" bestFit="1" customWidth="1"/>
    <col min="14356" max="14357" width="12" style="2" bestFit="1" customWidth="1"/>
    <col min="14358" max="14358" width="15" style="2" bestFit="1" customWidth="1"/>
    <col min="14359" max="14359" width="12" style="2" bestFit="1" customWidth="1"/>
    <col min="14360" max="14592" width="9" style="2"/>
    <col min="14593" max="14593" width="6" style="2" bestFit="1" customWidth="1"/>
    <col min="14594" max="14594" width="9" style="2" bestFit="1" customWidth="1"/>
    <col min="14595" max="14595" width="30" style="2" bestFit="1" customWidth="1"/>
    <col min="14596" max="14596" width="6" style="2" bestFit="1" customWidth="1"/>
    <col min="14597" max="14597" width="9" style="2" bestFit="1" customWidth="1"/>
    <col min="14598" max="14598" width="12" style="2" bestFit="1" customWidth="1"/>
    <col min="14599" max="14599" width="7.5" style="2" bestFit="1" customWidth="1"/>
    <col min="14600" max="14600" width="18" style="2" bestFit="1" customWidth="1"/>
    <col min="14601" max="14601" width="12" style="2" bestFit="1" customWidth="1"/>
    <col min="14602" max="14602" width="15" style="2" bestFit="1" customWidth="1"/>
    <col min="14603" max="14604" width="12" style="2" bestFit="1" customWidth="1"/>
    <col min="14605" max="14605" width="15" style="2" bestFit="1" customWidth="1"/>
    <col min="14606" max="14607" width="12" style="2" bestFit="1" customWidth="1"/>
    <col min="14608" max="14608" width="15" style="2" bestFit="1" customWidth="1"/>
    <col min="14609" max="14610" width="12" style="2" bestFit="1" customWidth="1"/>
    <col min="14611" max="14611" width="15" style="2" bestFit="1" customWidth="1"/>
    <col min="14612" max="14613" width="12" style="2" bestFit="1" customWidth="1"/>
    <col min="14614" max="14614" width="15" style="2" bestFit="1" customWidth="1"/>
    <col min="14615" max="14615" width="12" style="2" bestFit="1" customWidth="1"/>
    <col min="14616" max="14848" width="9" style="2"/>
    <col min="14849" max="14849" width="6" style="2" bestFit="1" customWidth="1"/>
    <col min="14850" max="14850" width="9" style="2" bestFit="1" customWidth="1"/>
    <col min="14851" max="14851" width="30" style="2" bestFit="1" customWidth="1"/>
    <col min="14852" max="14852" width="6" style="2" bestFit="1" customWidth="1"/>
    <col min="14853" max="14853" width="9" style="2" bestFit="1" customWidth="1"/>
    <col min="14854" max="14854" width="12" style="2" bestFit="1" customWidth="1"/>
    <col min="14855" max="14855" width="7.5" style="2" bestFit="1" customWidth="1"/>
    <col min="14856" max="14856" width="18" style="2" bestFit="1" customWidth="1"/>
    <col min="14857" max="14857" width="12" style="2" bestFit="1" customWidth="1"/>
    <col min="14858" max="14858" width="15" style="2" bestFit="1" customWidth="1"/>
    <col min="14859" max="14860" width="12" style="2" bestFit="1" customWidth="1"/>
    <col min="14861" max="14861" width="15" style="2" bestFit="1" customWidth="1"/>
    <col min="14862" max="14863" width="12" style="2" bestFit="1" customWidth="1"/>
    <col min="14864" max="14864" width="15" style="2" bestFit="1" customWidth="1"/>
    <col min="14865" max="14866" width="12" style="2" bestFit="1" customWidth="1"/>
    <col min="14867" max="14867" width="15" style="2" bestFit="1" customWidth="1"/>
    <col min="14868" max="14869" width="12" style="2" bestFit="1" customWidth="1"/>
    <col min="14870" max="14870" width="15" style="2" bestFit="1" customWidth="1"/>
    <col min="14871" max="14871" width="12" style="2" bestFit="1" customWidth="1"/>
    <col min="14872" max="15104" width="9" style="2"/>
    <col min="15105" max="15105" width="6" style="2" bestFit="1" customWidth="1"/>
    <col min="15106" max="15106" width="9" style="2" bestFit="1" customWidth="1"/>
    <col min="15107" max="15107" width="30" style="2" bestFit="1" customWidth="1"/>
    <col min="15108" max="15108" width="6" style="2" bestFit="1" customWidth="1"/>
    <col min="15109" max="15109" width="9" style="2" bestFit="1" customWidth="1"/>
    <col min="15110" max="15110" width="12" style="2" bestFit="1" customWidth="1"/>
    <col min="15111" max="15111" width="7.5" style="2" bestFit="1" customWidth="1"/>
    <col min="15112" max="15112" width="18" style="2" bestFit="1" customWidth="1"/>
    <col min="15113" max="15113" width="12" style="2" bestFit="1" customWidth="1"/>
    <col min="15114" max="15114" width="15" style="2" bestFit="1" customWidth="1"/>
    <col min="15115" max="15116" width="12" style="2" bestFit="1" customWidth="1"/>
    <col min="15117" max="15117" width="15" style="2" bestFit="1" customWidth="1"/>
    <col min="15118" max="15119" width="12" style="2" bestFit="1" customWidth="1"/>
    <col min="15120" max="15120" width="15" style="2" bestFit="1" customWidth="1"/>
    <col min="15121" max="15122" width="12" style="2" bestFit="1" customWidth="1"/>
    <col min="15123" max="15123" width="15" style="2" bestFit="1" customWidth="1"/>
    <col min="15124" max="15125" width="12" style="2" bestFit="1" customWidth="1"/>
    <col min="15126" max="15126" width="15" style="2" bestFit="1" customWidth="1"/>
    <col min="15127" max="15127" width="12" style="2" bestFit="1" customWidth="1"/>
    <col min="15128" max="15360" width="9" style="2"/>
    <col min="15361" max="15361" width="6" style="2" bestFit="1" customWidth="1"/>
    <col min="15362" max="15362" width="9" style="2" bestFit="1" customWidth="1"/>
    <col min="15363" max="15363" width="30" style="2" bestFit="1" customWidth="1"/>
    <col min="15364" max="15364" width="6" style="2" bestFit="1" customWidth="1"/>
    <col min="15365" max="15365" width="9" style="2" bestFit="1" customWidth="1"/>
    <col min="15366" max="15366" width="12" style="2" bestFit="1" customWidth="1"/>
    <col min="15367" max="15367" width="7.5" style="2" bestFit="1" customWidth="1"/>
    <col min="15368" max="15368" width="18" style="2" bestFit="1" customWidth="1"/>
    <col min="15369" max="15369" width="12" style="2" bestFit="1" customWidth="1"/>
    <col min="15370" max="15370" width="15" style="2" bestFit="1" customWidth="1"/>
    <col min="15371" max="15372" width="12" style="2" bestFit="1" customWidth="1"/>
    <col min="15373" max="15373" width="15" style="2" bestFit="1" customWidth="1"/>
    <col min="15374" max="15375" width="12" style="2" bestFit="1" customWidth="1"/>
    <col min="15376" max="15376" width="15" style="2" bestFit="1" customWidth="1"/>
    <col min="15377" max="15378" width="12" style="2" bestFit="1" customWidth="1"/>
    <col min="15379" max="15379" width="15" style="2" bestFit="1" customWidth="1"/>
    <col min="15380" max="15381" width="12" style="2" bestFit="1" customWidth="1"/>
    <col min="15382" max="15382" width="15" style="2" bestFit="1" customWidth="1"/>
    <col min="15383" max="15383" width="12" style="2" bestFit="1" customWidth="1"/>
    <col min="15384" max="15616" width="9" style="2"/>
    <col min="15617" max="15617" width="6" style="2" bestFit="1" customWidth="1"/>
    <col min="15618" max="15618" width="9" style="2" bestFit="1" customWidth="1"/>
    <col min="15619" max="15619" width="30" style="2" bestFit="1" customWidth="1"/>
    <col min="15620" max="15620" width="6" style="2" bestFit="1" customWidth="1"/>
    <col min="15621" max="15621" width="9" style="2" bestFit="1" customWidth="1"/>
    <col min="15622" max="15622" width="12" style="2" bestFit="1" customWidth="1"/>
    <col min="15623" max="15623" width="7.5" style="2" bestFit="1" customWidth="1"/>
    <col min="15624" max="15624" width="18" style="2" bestFit="1" customWidth="1"/>
    <col min="15625" max="15625" width="12" style="2" bestFit="1" customWidth="1"/>
    <col min="15626" max="15626" width="15" style="2" bestFit="1" customWidth="1"/>
    <col min="15627" max="15628" width="12" style="2" bestFit="1" customWidth="1"/>
    <col min="15629" max="15629" width="15" style="2" bestFit="1" customWidth="1"/>
    <col min="15630" max="15631" width="12" style="2" bestFit="1" customWidth="1"/>
    <col min="15632" max="15632" width="15" style="2" bestFit="1" customWidth="1"/>
    <col min="15633" max="15634" width="12" style="2" bestFit="1" customWidth="1"/>
    <col min="15635" max="15635" width="15" style="2" bestFit="1" customWidth="1"/>
    <col min="15636" max="15637" width="12" style="2" bestFit="1" customWidth="1"/>
    <col min="15638" max="15638" width="15" style="2" bestFit="1" customWidth="1"/>
    <col min="15639" max="15639" width="12" style="2" bestFit="1" customWidth="1"/>
    <col min="15640" max="15872" width="9" style="2"/>
    <col min="15873" max="15873" width="6" style="2" bestFit="1" customWidth="1"/>
    <col min="15874" max="15874" width="9" style="2" bestFit="1" customWidth="1"/>
    <col min="15875" max="15875" width="30" style="2" bestFit="1" customWidth="1"/>
    <col min="15876" max="15876" width="6" style="2" bestFit="1" customWidth="1"/>
    <col min="15877" max="15877" width="9" style="2" bestFit="1" customWidth="1"/>
    <col min="15878" max="15878" width="12" style="2" bestFit="1" customWidth="1"/>
    <col min="15879" max="15879" width="7.5" style="2" bestFit="1" customWidth="1"/>
    <col min="15880" max="15880" width="18" style="2" bestFit="1" customWidth="1"/>
    <col min="15881" max="15881" width="12" style="2" bestFit="1" customWidth="1"/>
    <col min="15882" max="15882" width="15" style="2" bestFit="1" customWidth="1"/>
    <col min="15883" max="15884" width="12" style="2" bestFit="1" customWidth="1"/>
    <col min="15885" max="15885" width="15" style="2" bestFit="1" customWidth="1"/>
    <col min="15886" max="15887" width="12" style="2" bestFit="1" customWidth="1"/>
    <col min="15888" max="15888" width="15" style="2" bestFit="1" customWidth="1"/>
    <col min="15889" max="15890" width="12" style="2" bestFit="1" customWidth="1"/>
    <col min="15891" max="15891" width="15" style="2" bestFit="1" customWidth="1"/>
    <col min="15892" max="15893" width="12" style="2" bestFit="1" customWidth="1"/>
    <col min="15894" max="15894" width="15" style="2" bestFit="1" customWidth="1"/>
    <col min="15895" max="15895" width="12" style="2" bestFit="1" customWidth="1"/>
    <col min="15896" max="16128" width="9" style="2"/>
    <col min="16129" max="16129" width="6" style="2" bestFit="1" customWidth="1"/>
    <col min="16130" max="16130" width="9" style="2" bestFit="1" customWidth="1"/>
    <col min="16131" max="16131" width="30" style="2" bestFit="1" customWidth="1"/>
    <col min="16132" max="16132" width="6" style="2" bestFit="1" customWidth="1"/>
    <col min="16133" max="16133" width="9" style="2" bestFit="1" customWidth="1"/>
    <col min="16134" max="16134" width="12" style="2" bestFit="1" customWidth="1"/>
    <col min="16135" max="16135" width="7.5" style="2" bestFit="1" customWidth="1"/>
    <col min="16136" max="16136" width="18" style="2" bestFit="1" customWidth="1"/>
    <col min="16137" max="16137" width="12" style="2" bestFit="1" customWidth="1"/>
    <col min="16138" max="16138" width="15" style="2" bestFit="1" customWidth="1"/>
    <col min="16139" max="16140" width="12" style="2" bestFit="1" customWidth="1"/>
    <col min="16141" max="16141" width="15" style="2" bestFit="1" customWidth="1"/>
    <col min="16142" max="16143" width="12" style="2" bestFit="1" customWidth="1"/>
    <col min="16144" max="16144" width="15" style="2" bestFit="1" customWidth="1"/>
    <col min="16145" max="16146" width="12" style="2" bestFit="1" customWidth="1"/>
    <col min="16147" max="16147" width="15" style="2" bestFit="1" customWidth="1"/>
    <col min="16148" max="16149" width="12" style="2" bestFit="1" customWidth="1"/>
    <col min="16150" max="16150" width="15" style="2" bestFit="1" customWidth="1"/>
    <col min="16151" max="16151" width="12" style="2" bestFit="1" customWidth="1"/>
    <col min="16152" max="16384" width="9" style="2"/>
  </cols>
  <sheetData>
    <row r="1" spans="1:23" ht="17.25" customHeight="1" x14ac:dyDescent="0.35">
      <c r="A1" s="347" t="s">
        <v>2</v>
      </c>
      <c r="B1" s="348"/>
      <c r="C1" s="348"/>
      <c r="D1" s="348"/>
      <c r="E1" s="348"/>
      <c r="F1" s="348"/>
      <c r="G1" s="348"/>
      <c r="H1" s="349"/>
      <c r="I1" s="344" t="s">
        <v>3</v>
      </c>
      <c r="J1" s="345"/>
      <c r="K1" s="346"/>
      <c r="L1" s="350" t="s">
        <v>4</v>
      </c>
      <c r="M1" s="351"/>
      <c r="N1" s="352"/>
      <c r="O1" s="353" t="s">
        <v>5</v>
      </c>
      <c r="P1" s="354"/>
      <c r="Q1" s="355"/>
      <c r="R1" s="341" t="s">
        <v>6</v>
      </c>
      <c r="S1" s="342"/>
      <c r="T1" s="343"/>
      <c r="U1" s="344" t="s">
        <v>7</v>
      </c>
      <c r="V1" s="345"/>
      <c r="W1" s="346"/>
    </row>
    <row r="2" spans="1:23" ht="25.5" customHeight="1" x14ac:dyDescent="0.35">
      <c r="A2" s="347" t="s">
        <v>8</v>
      </c>
      <c r="B2" s="348"/>
      <c r="C2" s="348"/>
      <c r="D2" s="348"/>
      <c r="E2" s="348"/>
      <c r="F2" s="348"/>
      <c r="G2" s="348"/>
      <c r="H2" s="349"/>
      <c r="I2" s="3" t="s">
        <v>9</v>
      </c>
      <c r="J2" s="3" t="s">
        <v>10</v>
      </c>
      <c r="K2" s="3" t="s">
        <v>11</v>
      </c>
      <c r="L2" s="4" t="s">
        <v>9</v>
      </c>
      <c r="M2" s="4" t="s">
        <v>10</v>
      </c>
      <c r="N2" s="4" t="s">
        <v>11</v>
      </c>
      <c r="O2" s="5" t="s">
        <v>9</v>
      </c>
      <c r="P2" s="5" t="s">
        <v>10</v>
      </c>
      <c r="Q2" s="5" t="s">
        <v>11</v>
      </c>
      <c r="R2" s="6" t="s">
        <v>9</v>
      </c>
      <c r="S2" s="6" t="s">
        <v>10</v>
      </c>
      <c r="T2" s="6" t="s">
        <v>11</v>
      </c>
      <c r="U2" s="3" t="s">
        <v>9</v>
      </c>
      <c r="V2" s="3" t="s">
        <v>10</v>
      </c>
      <c r="W2" s="3" t="s">
        <v>11</v>
      </c>
    </row>
    <row r="3" spans="1:23" ht="38.25" customHeight="1" x14ac:dyDescent="0.35">
      <c r="A3" s="7" t="s">
        <v>12</v>
      </c>
      <c r="B3" s="7" t="s">
        <v>13</v>
      </c>
      <c r="C3" s="7" t="s">
        <v>14</v>
      </c>
      <c r="D3" s="7" t="s">
        <v>15</v>
      </c>
      <c r="E3" s="7" t="s">
        <v>16</v>
      </c>
      <c r="F3" s="7" t="s">
        <v>17</v>
      </c>
      <c r="G3" s="7" t="s">
        <v>18</v>
      </c>
      <c r="H3" s="7" t="s">
        <v>19</v>
      </c>
      <c r="I3" s="8" t="s">
        <v>20</v>
      </c>
      <c r="J3" s="9" t="s">
        <v>21</v>
      </c>
      <c r="K3" s="9" t="s">
        <v>22</v>
      </c>
      <c r="L3" s="10" t="s">
        <v>20</v>
      </c>
      <c r="M3" s="11" t="s">
        <v>21</v>
      </c>
      <c r="N3" s="11" t="s">
        <v>22</v>
      </c>
      <c r="O3" s="12" t="s">
        <v>20</v>
      </c>
      <c r="P3" s="13" t="s">
        <v>21</v>
      </c>
      <c r="Q3" s="13" t="s">
        <v>22</v>
      </c>
      <c r="R3" s="14" t="s">
        <v>20</v>
      </c>
      <c r="S3" s="15" t="s">
        <v>21</v>
      </c>
      <c r="T3" s="15" t="s">
        <v>22</v>
      </c>
      <c r="U3" s="8" t="s">
        <v>20</v>
      </c>
      <c r="V3" s="9" t="s">
        <v>21</v>
      </c>
      <c r="W3" s="9" t="s">
        <v>22</v>
      </c>
    </row>
    <row r="4" spans="1:23" x14ac:dyDescent="0.35">
      <c r="A4" s="16">
        <v>2012</v>
      </c>
      <c r="B4" s="17">
        <v>55</v>
      </c>
      <c r="C4" s="18" t="s">
        <v>23</v>
      </c>
      <c r="D4" s="16" t="s">
        <v>24</v>
      </c>
      <c r="E4" s="18" t="s">
        <v>25</v>
      </c>
      <c r="F4" s="16" t="s">
        <v>26</v>
      </c>
      <c r="G4" s="18" t="s">
        <v>27</v>
      </c>
      <c r="H4" s="18" t="s">
        <v>28</v>
      </c>
      <c r="I4" s="19">
        <v>3664</v>
      </c>
      <c r="J4" s="20">
        <v>35102</v>
      </c>
      <c r="K4" s="20">
        <v>2690</v>
      </c>
      <c r="L4" s="21">
        <v>3755</v>
      </c>
      <c r="M4" s="22">
        <v>34205</v>
      </c>
      <c r="N4" s="22">
        <v>687</v>
      </c>
      <c r="O4" s="23">
        <v>7566</v>
      </c>
      <c r="P4" s="24">
        <v>123187</v>
      </c>
      <c r="Q4" s="24">
        <v>3</v>
      </c>
      <c r="R4" s="25">
        <v>0</v>
      </c>
      <c r="S4" s="26">
        <v>0</v>
      </c>
      <c r="T4" s="26">
        <v>0</v>
      </c>
      <c r="U4" s="19">
        <v>14985</v>
      </c>
      <c r="V4" s="20">
        <v>192494</v>
      </c>
      <c r="W4" s="20">
        <v>3380</v>
      </c>
    </row>
    <row r="5" spans="1:23" x14ac:dyDescent="0.35">
      <c r="A5" s="16">
        <v>2012</v>
      </c>
      <c r="B5" s="17">
        <v>59</v>
      </c>
      <c r="C5" s="18" t="s">
        <v>29</v>
      </c>
      <c r="D5" s="16" t="s">
        <v>24</v>
      </c>
      <c r="E5" s="18" t="s">
        <v>25</v>
      </c>
      <c r="F5" s="16" t="s">
        <v>26</v>
      </c>
      <c r="G5" s="18" t="s">
        <v>30</v>
      </c>
      <c r="H5" s="18" t="s">
        <v>28</v>
      </c>
      <c r="I5" s="19">
        <v>5677</v>
      </c>
      <c r="J5" s="20">
        <v>54580</v>
      </c>
      <c r="K5" s="20">
        <v>4569</v>
      </c>
      <c r="L5" s="21">
        <v>4534</v>
      </c>
      <c r="M5" s="22">
        <v>40342</v>
      </c>
      <c r="N5" s="22">
        <v>1040</v>
      </c>
      <c r="O5" s="23">
        <v>3317</v>
      </c>
      <c r="P5" s="24">
        <v>37399</v>
      </c>
      <c r="Q5" s="24">
        <v>24</v>
      </c>
      <c r="R5" s="25">
        <v>0</v>
      </c>
      <c r="S5" s="26">
        <v>0</v>
      </c>
      <c r="T5" s="26">
        <v>0</v>
      </c>
      <c r="U5" s="19">
        <v>13528</v>
      </c>
      <c r="V5" s="20">
        <v>132321</v>
      </c>
      <c r="W5" s="20">
        <v>5633</v>
      </c>
    </row>
    <row r="6" spans="1:23" x14ac:dyDescent="0.35">
      <c r="A6" s="16">
        <v>2012</v>
      </c>
      <c r="B6" s="17">
        <v>84</v>
      </c>
      <c r="C6" s="18" t="s">
        <v>31</v>
      </c>
      <c r="D6" s="16" t="s">
        <v>24</v>
      </c>
      <c r="E6" s="18" t="s">
        <v>25</v>
      </c>
      <c r="F6" s="16" t="s">
        <v>26</v>
      </c>
      <c r="G6" s="18" t="s">
        <v>32</v>
      </c>
      <c r="H6" s="18" t="s">
        <v>33</v>
      </c>
      <c r="I6" s="19">
        <v>251.2</v>
      </c>
      <c r="J6" s="20">
        <v>2069</v>
      </c>
      <c r="K6" s="20">
        <v>276</v>
      </c>
      <c r="L6" s="21">
        <v>69.599999999999994</v>
      </c>
      <c r="M6" s="22">
        <v>548</v>
      </c>
      <c r="N6" s="22">
        <v>45</v>
      </c>
      <c r="O6" s="23">
        <v>0</v>
      </c>
      <c r="P6" s="24">
        <v>0</v>
      </c>
      <c r="Q6" s="24">
        <v>0</v>
      </c>
      <c r="R6" s="25">
        <v>0</v>
      </c>
      <c r="S6" s="26">
        <v>0</v>
      </c>
      <c r="T6" s="26">
        <v>0</v>
      </c>
      <c r="U6" s="19">
        <v>320.8</v>
      </c>
      <c r="V6" s="20">
        <v>2617</v>
      </c>
      <c r="W6" s="20">
        <v>321</v>
      </c>
    </row>
    <row r="7" spans="1:23" x14ac:dyDescent="0.35">
      <c r="A7" s="16">
        <v>2012</v>
      </c>
      <c r="B7" s="17">
        <v>84</v>
      </c>
      <c r="C7" s="18" t="s">
        <v>31</v>
      </c>
      <c r="D7" s="16" t="s">
        <v>24</v>
      </c>
      <c r="E7" s="18" t="s">
        <v>25</v>
      </c>
      <c r="F7" s="16" t="s">
        <v>26</v>
      </c>
      <c r="G7" s="18" t="s">
        <v>34</v>
      </c>
      <c r="H7" s="18" t="s">
        <v>33</v>
      </c>
      <c r="I7" s="19">
        <v>37854.300000000003</v>
      </c>
      <c r="J7" s="20">
        <v>320164</v>
      </c>
      <c r="K7" s="20">
        <v>30659</v>
      </c>
      <c r="L7" s="21">
        <v>17279.2</v>
      </c>
      <c r="M7" s="22">
        <v>158668</v>
      </c>
      <c r="N7" s="22">
        <v>3926</v>
      </c>
      <c r="O7" s="23">
        <v>14661.4</v>
      </c>
      <c r="P7" s="24">
        <v>168368</v>
      </c>
      <c r="Q7" s="24">
        <v>5</v>
      </c>
      <c r="R7" s="25">
        <v>0</v>
      </c>
      <c r="S7" s="26">
        <v>0</v>
      </c>
      <c r="T7" s="26">
        <v>0</v>
      </c>
      <c r="U7" s="19">
        <v>69794.899999999994</v>
      </c>
      <c r="V7" s="20">
        <v>647200</v>
      </c>
      <c r="W7" s="20">
        <v>34590</v>
      </c>
    </row>
    <row r="8" spans="1:23" x14ac:dyDescent="0.35">
      <c r="A8" s="16">
        <v>2012</v>
      </c>
      <c r="B8" s="17">
        <v>97</v>
      </c>
      <c r="C8" s="18" t="s">
        <v>35</v>
      </c>
      <c r="D8" s="16" t="s">
        <v>24</v>
      </c>
      <c r="E8" s="18" t="s">
        <v>25</v>
      </c>
      <c r="F8" s="16" t="s">
        <v>26</v>
      </c>
      <c r="G8" s="18" t="s">
        <v>36</v>
      </c>
      <c r="H8" s="18" t="s">
        <v>33</v>
      </c>
      <c r="I8" s="19">
        <v>14937</v>
      </c>
      <c r="J8" s="20">
        <v>105841</v>
      </c>
      <c r="K8" s="20">
        <v>8375</v>
      </c>
      <c r="L8" s="21">
        <v>4938</v>
      </c>
      <c r="M8" s="22">
        <v>53264</v>
      </c>
      <c r="N8" s="22">
        <v>196</v>
      </c>
      <c r="O8" s="23" t="s">
        <v>37</v>
      </c>
      <c r="P8" s="24" t="s">
        <v>37</v>
      </c>
      <c r="Q8" s="24" t="s">
        <v>37</v>
      </c>
      <c r="R8" s="25" t="s">
        <v>37</v>
      </c>
      <c r="S8" s="26" t="s">
        <v>37</v>
      </c>
      <c r="T8" s="26" t="s">
        <v>37</v>
      </c>
      <c r="U8" s="19">
        <v>19875</v>
      </c>
      <c r="V8" s="20">
        <v>159105</v>
      </c>
      <c r="W8" s="20">
        <v>8571</v>
      </c>
    </row>
    <row r="9" spans="1:23" x14ac:dyDescent="0.35">
      <c r="A9" s="16">
        <v>2012</v>
      </c>
      <c r="B9" s="17">
        <v>108</v>
      </c>
      <c r="C9" s="18" t="s">
        <v>38</v>
      </c>
      <c r="D9" s="16" t="s">
        <v>24</v>
      </c>
      <c r="E9" s="18" t="s">
        <v>25</v>
      </c>
      <c r="F9" s="16" t="s">
        <v>26</v>
      </c>
      <c r="G9" s="18" t="s">
        <v>39</v>
      </c>
      <c r="H9" s="18" t="s">
        <v>33</v>
      </c>
      <c r="I9" s="19">
        <v>39266</v>
      </c>
      <c r="J9" s="20">
        <v>266039</v>
      </c>
      <c r="K9" s="20">
        <v>33558</v>
      </c>
      <c r="L9" s="21">
        <v>6969</v>
      </c>
      <c r="M9" s="22">
        <v>60646</v>
      </c>
      <c r="N9" s="22">
        <v>1825</v>
      </c>
      <c r="O9" s="23">
        <v>12645</v>
      </c>
      <c r="P9" s="24">
        <v>164325</v>
      </c>
      <c r="Q9" s="24">
        <v>750</v>
      </c>
      <c r="R9" s="25" t="s">
        <v>37</v>
      </c>
      <c r="S9" s="26" t="s">
        <v>37</v>
      </c>
      <c r="T9" s="26" t="s">
        <v>37</v>
      </c>
      <c r="U9" s="19">
        <v>58880</v>
      </c>
      <c r="V9" s="20">
        <v>491010</v>
      </c>
      <c r="W9" s="20">
        <v>36133</v>
      </c>
    </row>
    <row r="10" spans="1:23" x14ac:dyDescent="0.35">
      <c r="A10" s="16">
        <v>2012</v>
      </c>
      <c r="B10" s="17">
        <v>113</v>
      </c>
      <c r="C10" s="18" t="s">
        <v>40</v>
      </c>
      <c r="D10" s="16" t="s">
        <v>41</v>
      </c>
      <c r="E10" s="18" t="s">
        <v>42</v>
      </c>
      <c r="F10" s="16" t="s">
        <v>26</v>
      </c>
      <c r="G10" s="18" t="s">
        <v>43</v>
      </c>
      <c r="H10" s="18" t="s">
        <v>44</v>
      </c>
      <c r="I10" s="19">
        <v>25459</v>
      </c>
      <c r="J10" s="20">
        <v>322629</v>
      </c>
      <c r="K10" s="20">
        <v>41209</v>
      </c>
      <c r="L10" s="21">
        <v>17508</v>
      </c>
      <c r="M10" s="22">
        <v>253045</v>
      </c>
      <c r="N10" s="22">
        <v>12043</v>
      </c>
      <c r="O10" s="23">
        <v>0</v>
      </c>
      <c r="P10" s="24">
        <v>0</v>
      </c>
      <c r="Q10" s="24">
        <v>0</v>
      </c>
      <c r="R10" s="25">
        <v>0</v>
      </c>
      <c r="S10" s="26">
        <v>0</v>
      </c>
      <c r="T10" s="26">
        <v>0</v>
      </c>
      <c r="U10" s="19">
        <v>42967</v>
      </c>
      <c r="V10" s="20">
        <v>575674</v>
      </c>
      <c r="W10" s="20">
        <v>53252</v>
      </c>
    </row>
    <row r="11" spans="1:23" x14ac:dyDescent="0.35">
      <c r="A11" s="16">
        <v>2012</v>
      </c>
      <c r="B11" s="17">
        <v>118</v>
      </c>
      <c r="C11" s="18" t="s">
        <v>45</v>
      </c>
      <c r="D11" s="16" t="s">
        <v>24</v>
      </c>
      <c r="E11" s="18" t="s">
        <v>25</v>
      </c>
      <c r="F11" s="16" t="s">
        <v>26</v>
      </c>
      <c r="G11" s="18" t="s">
        <v>46</v>
      </c>
      <c r="H11" s="18" t="s">
        <v>33</v>
      </c>
      <c r="I11" s="19">
        <v>12972</v>
      </c>
      <c r="J11" s="20">
        <v>93465</v>
      </c>
      <c r="K11" s="20">
        <v>7403</v>
      </c>
      <c r="L11" s="21">
        <v>1431</v>
      </c>
      <c r="M11" s="22">
        <v>11703</v>
      </c>
      <c r="N11" s="22">
        <v>55</v>
      </c>
      <c r="O11" s="23" t="s">
        <v>37</v>
      </c>
      <c r="P11" s="24" t="s">
        <v>37</v>
      </c>
      <c r="Q11" s="24" t="s">
        <v>37</v>
      </c>
      <c r="R11" s="25" t="s">
        <v>37</v>
      </c>
      <c r="S11" s="26" t="s">
        <v>37</v>
      </c>
      <c r="T11" s="26" t="s">
        <v>37</v>
      </c>
      <c r="U11" s="19">
        <v>14403</v>
      </c>
      <c r="V11" s="20">
        <v>105168</v>
      </c>
      <c r="W11" s="20">
        <v>7458</v>
      </c>
    </row>
    <row r="12" spans="1:23" x14ac:dyDescent="0.35">
      <c r="A12" s="16">
        <v>2012</v>
      </c>
      <c r="B12" s="17">
        <v>122</v>
      </c>
      <c r="C12" s="18" t="s">
        <v>47</v>
      </c>
      <c r="D12" s="16" t="s">
        <v>24</v>
      </c>
      <c r="E12" s="18" t="s">
        <v>25</v>
      </c>
      <c r="F12" s="16" t="s">
        <v>26</v>
      </c>
      <c r="G12" s="18" t="s">
        <v>43</v>
      </c>
      <c r="H12" s="18" t="s">
        <v>28</v>
      </c>
      <c r="I12" s="19">
        <v>3286</v>
      </c>
      <c r="J12" s="20">
        <v>66197</v>
      </c>
      <c r="K12" s="20">
        <v>3581</v>
      </c>
      <c r="L12" s="21">
        <v>1922</v>
      </c>
      <c r="M12" s="22">
        <v>44250</v>
      </c>
      <c r="N12" s="22">
        <v>569</v>
      </c>
      <c r="O12" s="23">
        <v>1454</v>
      </c>
      <c r="P12" s="24">
        <v>36334</v>
      </c>
      <c r="Q12" s="24">
        <v>16</v>
      </c>
      <c r="R12" s="25" t="s">
        <v>37</v>
      </c>
      <c r="S12" s="26" t="s">
        <v>37</v>
      </c>
      <c r="T12" s="26" t="s">
        <v>37</v>
      </c>
      <c r="U12" s="19">
        <v>6662</v>
      </c>
      <c r="V12" s="20">
        <v>146781</v>
      </c>
      <c r="W12" s="20">
        <v>4166</v>
      </c>
    </row>
    <row r="13" spans="1:23" x14ac:dyDescent="0.35">
      <c r="A13" s="16">
        <v>2012</v>
      </c>
      <c r="B13" s="17">
        <v>123</v>
      </c>
      <c r="C13" s="18" t="s">
        <v>48</v>
      </c>
      <c r="D13" s="16" t="s">
        <v>24</v>
      </c>
      <c r="E13" s="18" t="s">
        <v>25</v>
      </c>
      <c r="F13" s="16" t="s">
        <v>26</v>
      </c>
      <c r="G13" s="18" t="s">
        <v>49</v>
      </c>
      <c r="H13" s="18" t="s">
        <v>28</v>
      </c>
      <c r="I13" s="19">
        <v>3137</v>
      </c>
      <c r="J13" s="20">
        <v>25536</v>
      </c>
      <c r="K13" s="20">
        <v>1975</v>
      </c>
      <c r="L13" s="21">
        <v>3761</v>
      </c>
      <c r="M13" s="22">
        <v>30829</v>
      </c>
      <c r="N13" s="22">
        <v>506</v>
      </c>
      <c r="O13" s="23">
        <v>4157</v>
      </c>
      <c r="P13" s="24">
        <v>53467</v>
      </c>
      <c r="Q13" s="24">
        <v>16</v>
      </c>
      <c r="R13" s="25" t="s">
        <v>37</v>
      </c>
      <c r="S13" s="26" t="s">
        <v>37</v>
      </c>
      <c r="T13" s="26" t="s">
        <v>37</v>
      </c>
      <c r="U13" s="19">
        <v>11055</v>
      </c>
      <c r="V13" s="20">
        <v>109832</v>
      </c>
      <c r="W13" s="20">
        <v>2497</v>
      </c>
    </row>
    <row r="14" spans="1:23" x14ac:dyDescent="0.35">
      <c r="A14" s="16">
        <v>2012</v>
      </c>
      <c r="B14" s="17">
        <v>150</v>
      </c>
      <c r="C14" s="18" t="s">
        <v>50</v>
      </c>
      <c r="D14" s="16" t="s">
        <v>24</v>
      </c>
      <c r="E14" s="18" t="s">
        <v>25</v>
      </c>
      <c r="F14" s="16" t="s">
        <v>26</v>
      </c>
      <c r="G14" s="18" t="s">
        <v>51</v>
      </c>
      <c r="H14" s="18" t="s">
        <v>28</v>
      </c>
      <c r="I14" s="19">
        <v>686</v>
      </c>
      <c r="J14" s="20">
        <v>6521</v>
      </c>
      <c r="K14" s="20">
        <v>532</v>
      </c>
      <c r="L14" s="21">
        <v>613</v>
      </c>
      <c r="M14" s="22">
        <v>6024</v>
      </c>
      <c r="N14" s="22">
        <v>111</v>
      </c>
      <c r="O14" s="23">
        <v>65</v>
      </c>
      <c r="P14" s="24">
        <v>462</v>
      </c>
      <c r="Q14" s="24">
        <v>2</v>
      </c>
      <c r="R14" s="25">
        <v>0</v>
      </c>
      <c r="S14" s="26">
        <v>0</v>
      </c>
      <c r="T14" s="26">
        <v>0</v>
      </c>
      <c r="U14" s="19">
        <v>1364</v>
      </c>
      <c r="V14" s="20">
        <v>13007</v>
      </c>
      <c r="W14" s="20">
        <v>645</v>
      </c>
    </row>
    <row r="15" spans="1:23" x14ac:dyDescent="0.35">
      <c r="A15" s="16">
        <v>2012</v>
      </c>
      <c r="B15" s="17">
        <v>155</v>
      </c>
      <c r="C15" s="18" t="s">
        <v>52</v>
      </c>
      <c r="D15" s="16" t="s">
        <v>24</v>
      </c>
      <c r="E15" s="18" t="s">
        <v>25</v>
      </c>
      <c r="F15" s="16" t="s">
        <v>26</v>
      </c>
      <c r="G15" s="18" t="s">
        <v>51</v>
      </c>
      <c r="H15" s="18" t="s">
        <v>33</v>
      </c>
      <c r="I15" s="19">
        <v>9009</v>
      </c>
      <c r="J15" s="20">
        <v>77702</v>
      </c>
      <c r="K15" s="20">
        <v>4370</v>
      </c>
      <c r="L15" s="21">
        <v>4656</v>
      </c>
      <c r="M15" s="22">
        <v>66418</v>
      </c>
      <c r="N15" s="22">
        <v>235</v>
      </c>
      <c r="O15" s="23">
        <v>5549</v>
      </c>
      <c r="P15" s="24">
        <v>69369</v>
      </c>
      <c r="Q15" s="24">
        <v>484</v>
      </c>
      <c r="R15" s="25" t="s">
        <v>37</v>
      </c>
      <c r="S15" s="26" t="s">
        <v>37</v>
      </c>
      <c r="T15" s="26" t="s">
        <v>37</v>
      </c>
      <c r="U15" s="19">
        <v>19214</v>
      </c>
      <c r="V15" s="20">
        <v>213489</v>
      </c>
      <c r="W15" s="20">
        <v>5089</v>
      </c>
    </row>
    <row r="16" spans="1:23" x14ac:dyDescent="0.35">
      <c r="A16" s="16">
        <v>2012</v>
      </c>
      <c r="B16" s="17">
        <v>162</v>
      </c>
      <c r="C16" s="18" t="s">
        <v>53</v>
      </c>
      <c r="D16" s="16" t="s">
        <v>24</v>
      </c>
      <c r="E16" s="18" t="s">
        <v>25</v>
      </c>
      <c r="F16" s="16" t="s">
        <v>26</v>
      </c>
      <c r="G16" s="18" t="s">
        <v>54</v>
      </c>
      <c r="H16" s="18" t="s">
        <v>33</v>
      </c>
      <c r="I16" s="19">
        <v>76641</v>
      </c>
      <c r="J16" s="20">
        <v>575042</v>
      </c>
      <c r="K16" s="20">
        <v>42918</v>
      </c>
      <c r="L16" s="21">
        <v>13947</v>
      </c>
      <c r="M16" s="22">
        <v>126363</v>
      </c>
      <c r="N16" s="22">
        <v>2778</v>
      </c>
      <c r="O16" s="23">
        <v>12660</v>
      </c>
      <c r="P16" s="24">
        <v>171965</v>
      </c>
      <c r="Q16" s="24">
        <v>16</v>
      </c>
      <c r="R16" s="25" t="s">
        <v>37</v>
      </c>
      <c r="S16" s="26" t="s">
        <v>37</v>
      </c>
      <c r="T16" s="26" t="s">
        <v>37</v>
      </c>
      <c r="U16" s="19">
        <v>103248</v>
      </c>
      <c r="V16" s="20">
        <v>873370</v>
      </c>
      <c r="W16" s="20">
        <v>45712</v>
      </c>
    </row>
    <row r="17" spans="1:23" x14ac:dyDescent="0.35">
      <c r="A17" s="16">
        <v>2012</v>
      </c>
      <c r="B17" s="17">
        <v>176</v>
      </c>
      <c r="C17" s="18" t="s">
        <v>55</v>
      </c>
      <c r="D17" s="16" t="s">
        <v>24</v>
      </c>
      <c r="E17" s="18" t="s">
        <v>25</v>
      </c>
      <c r="F17" s="16" t="s">
        <v>26</v>
      </c>
      <c r="G17" s="18" t="s">
        <v>56</v>
      </c>
      <c r="H17" s="18" t="s">
        <v>57</v>
      </c>
      <c r="I17" s="19">
        <v>475</v>
      </c>
      <c r="J17" s="20">
        <v>5299</v>
      </c>
      <c r="K17" s="20">
        <v>823</v>
      </c>
      <c r="L17" s="21">
        <v>373</v>
      </c>
      <c r="M17" s="22">
        <v>5176</v>
      </c>
      <c r="N17" s="22">
        <v>180</v>
      </c>
      <c r="O17" s="23">
        <v>110</v>
      </c>
      <c r="P17" s="24">
        <v>1314</v>
      </c>
      <c r="Q17" s="24">
        <v>1</v>
      </c>
      <c r="R17" s="25">
        <v>0</v>
      </c>
      <c r="S17" s="26">
        <v>0</v>
      </c>
      <c r="T17" s="26">
        <v>0</v>
      </c>
      <c r="U17" s="19">
        <v>958</v>
      </c>
      <c r="V17" s="20">
        <v>11789</v>
      </c>
      <c r="W17" s="20">
        <v>1004</v>
      </c>
    </row>
    <row r="18" spans="1:23" x14ac:dyDescent="0.35">
      <c r="A18" s="16">
        <v>2012</v>
      </c>
      <c r="B18" s="17">
        <v>195</v>
      </c>
      <c r="C18" s="18" t="s">
        <v>58</v>
      </c>
      <c r="D18" s="16" t="s">
        <v>24</v>
      </c>
      <c r="E18" s="18" t="s">
        <v>25</v>
      </c>
      <c r="F18" s="16" t="s">
        <v>26</v>
      </c>
      <c r="G18" s="18" t="s">
        <v>59</v>
      </c>
      <c r="H18" s="18" t="s">
        <v>57</v>
      </c>
      <c r="I18" s="19">
        <v>2068491</v>
      </c>
      <c r="J18" s="20">
        <v>17612420</v>
      </c>
      <c r="K18" s="20">
        <v>1237730</v>
      </c>
      <c r="L18" s="21">
        <v>1518741</v>
      </c>
      <c r="M18" s="22">
        <v>14176624</v>
      </c>
      <c r="N18" s="22">
        <v>196919</v>
      </c>
      <c r="O18" s="23">
        <v>1345850</v>
      </c>
      <c r="P18" s="24">
        <v>22157722</v>
      </c>
      <c r="Q18" s="24">
        <v>5839</v>
      </c>
      <c r="R18" s="25">
        <v>0</v>
      </c>
      <c r="S18" s="26">
        <v>0</v>
      </c>
      <c r="T18" s="26">
        <v>0</v>
      </c>
      <c r="U18" s="19">
        <v>4933082</v>
      </c>
      <c r="V18" s="20">
        <v>53946766</v>
      </c>
      <c r="W18" s="20">
        <v>1440488</v>
      </c>
    </row>
    <row r="19" spans="1:23" x14ac:dyDescent="0.35">
      <c r="A19" s="16">
        <v>2012</v>
      </c>
      <c r="B19" s="17">
        <v>201</v>
      </c>
      <c r="C19" s="18" t="s">
        <v>60</v>
      </c>
      <c r="D19" s="16" t="s">
        <v>24</v>
      </c>
      <c r="E19" s="18" t="s">
        <v>25</v>
      </c>
      <c r="F19" s="16" t="s">
        <v>26</v>
      </c>
      <c r="G19" s="18" t="s">
        <v>61</v>
      </c>
      <c r="H19" s="18" t="s">
        <v>28</v>
      </c>
      <c r="I19" s="19">
        <v>4825</v>
      </c>
      <c r="J19" s="20">
        <v>39213</v>
      </c>
      <c r="K19" s="20">
        <v>3517</v>
      </c>
      <c r="L19" s="21">
        <v>8507</v>
      </c>
      <c r="M19" s="22">
        <v>75834</v>
      </c>
      <c r="N19" s="22">
        <v>729</v>
      </c>
      <c r="O19" s="23" t="s">
        <v>37</v>
      </c>
      <c r="P19" s="24" t="s">
        <v>37</v>
      </c>
      <c r="Q19" s="24" t="s">
        <v>37</v>
      </c>
      <c r="R19" s="25" t="s">
        <v>37</v>
      </c>
      <c r="S19" s="26" t="s">
        <v>37</v>
      </c>
      <c r="T19" s="26" t="s">
        <v>37</v>
      </c>
      <c r="U19" s="19">
        <v>13332</v>
      </c>
      <c r="V19" s="20">
        <v>115047</v>
      </c>
      <c r="W19" s="20">
        <v>4246</v>
      </c>
    </row>
    <row r="20" spans="1:23" x14ac:dyDescent="0.35">
      <c r="A20" s="16">
        <v>2012</v>
      </c>
      <c r="B20" s="17">
        <v>207</v>
      </c>
      <c r="C20" s="18" t="s">
        <v>62</v>
      </c>
      <c r="D20" s="16" t="s">
        <v>24</v>
      </c>
      <c r="E20" s="18" t="s">
        <v>25</v>
      </c>
      <c r="F20" s="16" t="s">
        <v>26</v>
      </c>
      <c r="G20" s="18" t="s">
        <v>63</v>
      </c>
      <c r="H20" s="18" t="s">
        <v>28</v>
      </c>
      <c r="I20" s="19">
        <v>18488.099999999999</v>
      </c>
      <c r="J20" s="20">
        <v>139665</v>
      </c>
      <c r="K20" s="20">
        <v>30194</v>
      </c>
      <c r="L20" s="21">
        <v>31889.200000000001</v>
      </c>
      <c r="M20" s="22">
        <v>234122</v>
      </c>
      <c r="N20" s="22">
        <v>4144</v>
      </c>
      <c r="O20" s="23" t="s">
        <v>37</v>
      </c>
      <c r="P20" s="24" t="s">
        <v>37</v>
      </c>
      <c r="Q20" s="24" t="s">
        <v>37</v>
      </c>
      <c r="R20" s="25" t="s">
        <v>37</v>
      </c>
      <c r="S20" s="26" t="s">
        <v>37</v>
      </c>
      <c r="T20" s="26" t="s">
        <v>37</v>
      </c>
      <c r="U20" s="19">
        <v>50377.3</v>
      </c>
      <c r="V20" s="20">
        <v>373787</v>
      </c>
      <c r="W20" s="20">
        <v>34338</v>
      </c>
    </row>
    <row r="21" spans="1:23" x14ac:dyDescent="0.35">
      <c r="A21" s="16">
        <v>2012</v>
      </c>
      <c r="B21" s="17">
        <v>213</v>
      </c>
      <c r="C21" s="18" t="s">
        <v>64</v>
      </c>
      <c r="D21" s="16" t="s">
        <v>24</v>
      </c>
      <c r="E21" s="18" t="s">
        <v>25</v>
      </c>
      <c r="F21" s="16" t="s">
        <v>26</v>
      </c>
      <c r="G21" s="18" t="s">
        <v>65</v>
      </c>
      <c r="H21" s="18" t="s">
        <v>57</v>
      </c>
      <c r="I21" s="19">
        <v>16970</v>
      </c>
      <c r="J21" s="20">
        <v>142255</v>
      </c>
      <c r="K21" s="20">
        <v>13912</v>
      </c>
      <c r="L21" s="21">
        <v>12857</v>
      </c>
      <c r="M21" s="22">
        <v>129783</v>
      </c>
      <c r="N21" s="22">
        <v>2174</v>
      </c>
      <c r="O21" s="23">
        <v>11993</v>
      </c>
      <c r="P21" s="24">
        <v>127106</v>
      </c>
      <c r="Q21" s="24">
        <v>94</v>
      </c>
      <c r="R21" s="25" t="s">
        <v>37</v>
      </c>
      <c r="S21" s="26" t="s">
        <v>37</v>
      </c>
      <c r="T21" s="26" t="s">
        <v>37</v>
      </c>
      <c r="U21" s="19">
        <v>41820</v>
      </c>
      <c r="V21" s="20">
        <v>399144</v>
      </c>
      <c r="W21" s="20">
        <v>16180</v>
      </c>
    </row>
    <row r="22" spans="1:23" x14ac:dyDescent="0.35">
      <c r="A22" s="16">
        <v>2012</v>
      </c>
      <c r="B22" s="17">
        <v>219</v>
      </c>
      <c r="C22" s="18" t="s">
        <v>66</v>
      </c>
      <c r="D22" s="16" t="s">
        <v>24</v>
      </c>
      <c r="E22" s="18" t="s">
        <v>25</v>
      </c>
      <c r="F22" s="16" t="s">
        <v>26</v>
      </c>
      <c r="G22" s="18" t="s">
        <v>65</v>
      </c>
      <c r="H22" s="18" t="s">
        <v>57</v>
      </c>
      <c r="I22" s="19">
        <v>7470</v>
      </c>
      <c r="J22" s="20">
        <v>24391</v>
      </c>
      <c r="K22" s="20">
        <v>4803</v>
      </c>
      <c r="L22" s="21">
        <v>10705</v>
      </c>
      <c r="M22" s="22">
        <v>40397</v>
      </c>
      <c r="N22" s="22">
        <v>2173</v>
      </c>
      <c r="O22" s="23">
        <v>0</v>
      </c>
      <c r="P22" s="24">
        <v>0</v>
      </c>
      <c r="Q22" s="24">
        <v>0</v>
      </c>
      <c r="R22" s="25">
        <v>0</v>
      </c>
      <c r="S22" s="26">
        <v>0</v>
      </c>
      <c r="T22" s="26">
        <v>0</v>
      </c>
      <c r="U22" s="19">
        <v>18175</v>
      </c>
      <c r="V22" s="20">
        <v>64788</v>
      </c>
      <c r="W22" s="20">
        <v>6976</v>
      </c>
    </row>
    <row r="23" spans="1:23" x14ac:dyDescent="0.35">
      <c r="A23" s="16">
        <v>2012</v>
      </c>
      <c r="B23" s="17">
        <v>221</v>
      </c>
      <c r="C23" s="18" t="s">
        <v>67</v>
      </c>
      <c r="D23" s="16" t="s">
        <v>24</v>
      </c>
      <c r="E23" s="18" t="s">
        <v>25</v>
      </c>
      <c r="F23" s="16" t="s">
        <v>26</v>
      </c>
      <c r="G23" s="18" t="s">
        <v>65</v>
      </c>
      <c r="H23" s="18" t="s">
        <v>33</v>
      </c>
      <c r="I23" s="19">
        <v>19275</v>
      </c>
      <c r="J23" s="20">
        <v>31085</v>
      </c>
      <c r="K23" s="20">
        <v>6148</v>
      </c>
      <c r="L23" s="21">
        <v>23433</v>
      </c>
      <c r="M23" s="22">
        <v>42871</v>
      </c>
      <c r="N23" s="22">
        <v>1775</v>
      </c>
      <c r="O23" s="23" t="s">
        <v>37</v>
      </c>
      <c r="P23" s="24" t="s">
        <v>37</v>
      </c>
      <c r="Q23" s="24" t="s">
        <v>37</v>
      </c>
      <c r="R23" s="25" t="s">
        <v>37</v>
      </c>
      <c r="S23" s="26" t="s">
        <v>37</v>
      </c>
      <c r="T23" s="26" t="s">
        <v>37</v>
      </c>
      <c r="U23" s="19">
        <v>42708</v>
      </c>
      <c r="V23" s="20">
        <v>73956</v>
      </c>
      <c r="W23" s="20">
        <v>7923</v>
      </c>
    </row>
    <row r="24" spans="1:23" x14ac:dyDescent="0.35">
      <c r="A24" s="16">
        <v>2012</v>
      </c>
      <c r="B24" s="17">
        <v>230</v>
      </c>
      <c r="C24" s="18" t="s">
        <v>68</v>
      </c>
      <c r="D24" s="16" t="s">
        <v>24</v>
      </c>
      <c r="E24" s="18" t="s">
        <v>25</v>
      </c>
      <c r="F24" s="16" t="s">
        <v>26</v>
      </c>
      <c r="G24" s="18" t="s">
        <v>49</v>
      </c>
      <c r="H24" s="18" t="s">
        <v>28</v>
      </c>
      <c r="I24" s="19">
        <v>38897</v>
      </c>
      <c r="J24" s="20">
        <v>379127</v>
      </c>
      <c r="K24" s="20">
        <v>31727</v>
      </c>
      <c r="L24" s="21">
        <v>51293</v>
      </c>
      <c r="M24" s="22">
        <v>599422</v>
      </c>
      <c r="N24" s="22">
        <v>5625</v>
      </c>
      <c r="O24" s="23" t="s">
        <v>37</v>
      </c>
      <c r="P24" s="24" t="s">
        <v>37</v>
      </c>
      <c r="Q24" s="24" t="s">
        <v>37</v>
      </c>
      <c r="R24" s="25" t="s">
        <v>37</v>
      </c>
      <c r="S24" s="26" t="s">
        <v>37</v>
      </c>
      <c r="T24" s="26" t="s">
        <v>37</v>
      </c>
      <c r="U24" s="19">
        <v>90190</v>
      </c>
      <c r="V24" s="20">
        <v>978549</v>
      </c>
      <c r="W24" s="20">
        <v>37352</v>
      </c>
    </row>
    <row r="25" spans="1:23" x14ac:dyDescent="0.35">
      <c r="A25" s="16">
        <v>2012</v>
      </c>
      <c r="B25" s="17">
        <v>232</v>
      </c>
      <c r="C25" s="18" t="s">
        <v>69</v>
      </c>
      <c r="D25" s="16" t="s">
        <v>24</v>
      </c>
      <c r="E25" s="18" t="s">
        <v>25</v>
      </c>
      <c r="F25" s="16" t="s">
        <v>26</v>
      </c>
      <c r="G25" s="18" t="s">
        <v>70</v>
      </c>
      <c r="H25" s="18" t="s">
        <v>28</v>
      </c>
      <c r="I25" s="19">
        <v>15047</v>
      </c>
      <c r="J25" s="20">
        <v>121705</v>
      </c>
      <c r="K25" s="20">
        <v>9723</v>
      </c>
      <c r="L25" s="21">
        <v>13052</v>
      </c>
      <c r="M25" s="22">
        <v>137773</v>
      </c>
      <c r="N25" s="22">
        <v>2083</v>
      </c>
      <c r="O25" s="23">
        <v>2813</v>
      </c>
      <c r="P25" s="24">
        <v>34887</v>
      </c>
      <c r="Q25" s="24">
        <v>15</v>
      </c>
      <c r="R25" s="25" t="s">
        <v>37</v>
      </c>
      <c r="S25" s="26" t="s">
        <v>37</v>
      </c>
      <c r="T25" s="26" t="s">
        <v>37</v>
      </c>
      <c r="U25" s="19">
        <v>30912</v>
      </c>
      <c r="V25" s="20">
        <v>294365</v>
      </c>
      <c r="W25" s="20">
        <v>11821</v>
      </c>
    </row>
    <row r="26" spans="1:23" x14ac:dyDescent="0.35">
      <c r="A26" s="16">
        <v>2012</v>
      </c>
      <c r="B26" s="17">
        <v>240</v>
      </c>
      <c r="C26" s="18" t="s">
        <v>71</v>
      </c>
      <c r="D26" s="16" t="s">
        <v>24</v>
      </c>
      <c r="E26" s="18" t="s">
        <v>25</v>
      </c>
      <c r="F26" s="16" t="s">
        <v>26</v>
      </c>
      <c r="G26" s="18" t="s">
        <v>70</v>
      </c>
      <c r="H26" s="18" t="s">
        <v>33</v>
      </c>
      <c r="I26" s="19">
        <v>21270</v>
      </c>
      <c r="J26" s="20">
        <v>168200</v>
      </c>
      <c r="K26" s="20">
        <v>11555</v>
      </c>
      <c r="L26" s="21">
        <v>3639</v>
      </c>
      <c r="M26" s="22">
        <v>33211</v>
      </c>
      <c r="N26" s="22">
        <v>1060</v>
      </c>
      <c r="O26" s="23">
        <v>661</v>
      </c>
      <c r="P26" s="24">
        <v>8914</v>
      </c>
      <c r="Q26" s="24">
        <v>6</v>
      </c>
      <c r="R26" s="25" t="s">
        <v>37</v>
      </c>
      <c r="S26" s="26" t="s">
        <v>37</v>
      </c>
      <c r="T26" s="26" t="s">
        <v>37</v>
      </c>
      <c r="U26" s="19">
        <v>25570</v>
      </c>
      <c r="V26" s="20">
        <v>210325</v>
      </c>
      <c r="W26" s="20">
        <v>12621</v>
      </c>
    </row>
    <row r="27" spans="1:23" x14ac:dyDescent="0.35">
      <c r="A27" s="16">
        <v>2012</v>
      </c>
      <c r="B27" s="17">
        <v>241</v>
      </c>
      <c r="C27" s="18" t="s">
        <v>72</v>
      </c>
      <c r="D27" s="16" t="s">
        <v>24</v>
      </c>
      <c r="E27" s="18" t="s">
        <v>25</v>
      </c>
      <c r="F27" s="16" t="s">
        <v>26</v>
      </c>
      <c r="G27" s="18" t="s">
        <v>59</v>
      </c>
      <c r="H27" s="18" t="s">
        <v>28</v>
      </c>
      <c r="I27" s="19">
        <v>10792</v>
      </c>
      <c r="J27" s="20">
        <v>113952</v>
      </c>
      <c r="K27" s="20">
        <v>7763</v>
      </c>
      <c r="L27" s="21">
        <v>12310</v>
      </c>
      <c r="M27" s="22">
        <v>122974</v>
      </c>
      <c r="N27" s="22">
        <v>2267</v>
      </c>
      <c r="O27" s="23">
        <v>21775</v>
      </c>
      <c r="P27" s="24">
        <v>293204</v>
      </c>
      <c r="Q27" s="24">
        <v>18</v>
      </c>
      <c r="R27" s="25">
        <v>0</v>
      </c>
      <c r="S27" s="26">
        <v>0</v>
      </c>
      <c r="T27" s="26">
        <v>0</v>
      </c>
      <c r="U27" s="19">
        <v>44877</v>
      </c>
      <c r="V27" s="20">
        <v>530130</v>
      </c>
      <c r="W27" s="20">
        <v>10048</v>
      </c>
    </row>
    <row r="28" spans="1:23" x14ac:dyDescent="0.35">
      <c r="A28" s="16">
        <v>2012</v>
      </c>
      <c r="B28" s="17">
        <v>261</v>
      </c>
      <c r="C28" s="18" t="s">
        <v>73</v>
      </c>
      <c r="D28" s="16" t="s">
        <v>24</v>
      </c>
      <c r="E28" s="18" t="s">
        <v>25</v>
      </c>
      <c r="F28" s="16" t="s">
        <v>26</v>
      </c>
      <c r="G28" s="18" t="s">
        <v>74</v>
      </c>
      <c r="H28" s="18" t="s">
        <v>57</v>
      </c>
      <c r="I28" s="19">
        <v>0</v>
      </c>
      <c r="J28" s="20">
        <v>0</v>
      </c>
      <c r="K28" s="20">
        <v>0</v>
      </c>
      <c r="L28" s="21">
        <v>0</v>
      </c>
      <c r="M28" s="22">
        <v>0</v>
      </c>
      <c r="N28" s="22">
        <v>0</v>
      </c>
      <c r="O28" s="23">
        <v>181113</v>
      </c>
      <c r="P28" s="24">
        <v>4610096</v>
      </c>
      <c r="Q28" s="24">
        <v>1</v>
      </c>
      <c r="R28" s="25">
        <v>0</v>
      </c>
      <c r="S28" s="26">
        <v>0</v>
      </c>
      <c r="T28" s="26">
        <v>0</v>
      </c>
      <c r="U28" s="19">
        <v>181113</v>
      </c>
      <c r="V28" s="20">
        <v>4610096</v>
      </c>
      <c r="W28" s="20">
        <v>1</v>
      </c>
    </row>
    <row r="29" spans="1:23" x14ac:dyDescent="0.35">
      <c r="A29" s="16">
        <v>2012</v>
      </c>
      <c r="B29" s="17">
        <v>276</v>
      </c>
      <c r="C29" s="18" t="s">
        <v>75</v>
      </c>
      <c r="D29" s="16" t="s">
        <v>24</v>
      </c>
      <c r="E29" s="18" t="s">
        <v>25</v>
      </c>
      <c r="F29" s="16" t="s">
        <v>26</v>
      </c>
      <c r="G29" s="18" t="s">
        <v>27</v>
      </c>
      <c r="H29" s="18" t="s">
        <v>33</v>
      </c>
      <c r="I29" s="19">
        <v>22711</v>
      </c>
      <c r="J29" s="20">
        <v>214862</v>
      </c>
      <c r="K29" s="20">
        <v>14574</v>
      </c>
      <c r="L29" s="21">
        <v>17839</v>
      </c>
      <c r="M29" s="22">
        <v>155124</v>
      </c>
      <c r="N29" s="22">
        <v>4248</v>
      </c>
      <c r="O29" s="23">
        <v>17189</v>
      </c>
      <c r="P29" s="24">
        <v>255267</v>
      </c>
      <c r="Q29" s="24">
        <v>10</v>
      </c>
      <c r="R29" s="25">
        <v>0</v>
      </c>
      <c r="S29" s="26">
        <v>0</v>
      </c>
      <c r="T29" s="26">
        <v>0</v>
      </c>
      <c r="U29" s="19">
        <v>57739</v>
      </c>
      <c r="V29" s="20">
        <v>625253</v>
      </c>
      <c r="W29" s="20">
        <v>18832</v>
      </c>
    </row>
    <row r="30" spans="1:23" x14ac:dyDescent="0.35">
      <c r="A30" s="16">
        <v>2012</v>
      </c>
      <c r="B30" s="17">
        <v>289</v>
      </c>
      <c r="C30" s="18" t="s">
        <v>76</v>
      </c>
      <c r="D30" s="16" t="s">
        <v>24</v>
      </c>
      <c r="E30" s="18" t="s">
        <v>25</v>
      </c>
      <c r="F30" s="16" t="s">
        <v>26</v>
      </c>
      <c r="G30" s="18" t="s">
        <v>59</v>
      </c>
      <c r="H30" s="18" t="s">
        <v>28</v>
      </c>
      <c r="I30" s="19">
        <v>5636</v>
      </c>
      <c r="J30" s="20">
        <v>53503</v>
      </c>
      <c r="K30" s="20">
        <v>4715</v>
      </c>
      <c r="L30" s="21">
        <v>3305</v>
      </c>
      <c r="M30" s="22">
        <v>30369</v>
      </c>
      <c r="N30" s="22">
        <v>1345</v>
      </c>
      <c r="O30" s="23">
        <v>4748</v>
      </c>
      <c r="P30" s="24">
        <v>51765</v>
      </c>
      <c r="Q30" s="24">
        <v>68</v>
      </c>
      <c r="R30" s="25" t="s">
        <v>37</v>
      </c>
      <c r="S30" s="26" t="s">
        <v>37</v>
      </c>
      <c r="T30" s="26" t="s">
        <v>37</v>
      </c>
      <c r="U30" s="19">
        <v>13689</v>
      </c>
      <c r="V30" s="20">
        <v>135637</v>
      </c>
      <c r="W30" s="20">
        <v>6128</v>
      </c>
    </row>
    <row r="31" spans="1:23" x14ac:dyDescent="0.35">
      <c r="A31" s="16">
        <v>2012</v>
      </c>
      <c r="B31" s="17">
        <v>295</v>
      </c>
      <c r="C31" s="18" t="s">
        <v>77</v>
      </c>
      <c r="D31" s="16" t="s">
        <v>24</v>
      </c>
      <c r="E31" s="18" t="s">
        <v>25</v>
      </c>
      <c r="F31" s="16" t="s">
        <v>26</v>
      </c>
      <c r="G31" s="18" t="s">
        <v>51</v>
      </c>
      <c r="H31" s="18" t="s">
        <v>28</v>
      </c>
      <c r="I31" s="19">
        <v>6614.6</v>
      </c>
      <c r="J31" s="20">
        <v>72278</v>
      </c>
      <c r="K31" s="20">
        <v>7641</v>
      </c>
      <c r="L31" s="21">
        <v>3344.2</v>
      </c>
      <c r="M31" s="22">
        <v>38275</v>
      </c>
      <c r="N31" s="22">
        <v>1631</v>
      </c>
      <c r="O31" s="23">
        <v>12178</v>
      </c>
      <c r="P31" s="24">
        <v>176144</v>
      </c>
      <c r="Q31" s="24">
        <v>196</v>
      </c>
      <c r="R31" s="25" t="s">
        <v>37</v>
      </c>
      <c r="S31" s="26" t="s">
        <v>37</v>
      </c>
      <c r="T31" s="26" t="s">
        <v>37</v>
      </c>
      <c r="U31" s="19">
        <v>22136.799999999999</v>
      </c>
      <c r="V31" s="20">
        <v>286697</v>
      </c>
      <c r="W31" s="20">
        <v>9468</v>
      </c>
    </row>
    <row r="32" spans="1:23" x14ac:dyDescent="0.35">
      <c r="A32" s="16">
        <v>2012</v>
      </c>
      <c r="B32" s="17">
        <v>296</v>
      </c>
      <c r="C32" s="18" t="s">
        <v>78</v>
      </c>
      <c r="D32" s="16" t="s">
        <v>24</v>
      </c>
      <c r="E32" s="18" t="s">
        <v>25</v>
      </c>
      <c r="F32" s="16" t="s">
        <v>26</v>
      </c>
      <c r="G32" s="18" t="s">
        <v>79</v>
      </c>
      <c r="H32" s="18" t="s">
        <v>33</v>
      </c>
      <c r="I32" s="19">
        <v>363</v>
      </c>
      <c r="J32" s="20">
        <v>3990</v>
      </c>
      <c r="K32" s="20">
        <v>217</v>
      </c>
      <c r="L32" s="21">
        <v>1003</v>
      </c>
      <c r="M32" s="22">
        <v>9666</v>
      </c>
      <c r="N32" s="22">
        <v>691</v>
      </c>
      <c r="O32" s="23">
        <v>389</v>
      </c>
      <c r="P32" s="24">
        <v>5627</v>
      </c>
      <c r="Q32" s="24">
        <v>10</v>
      </c>
      <c r="R32" s="25" t="s">
        <v>37</v>
      </c>
      <c r="S32" s="26" t="s">
        <v>37</v>
      </c>
      <c r="T32" s="26" t="s">
        <v>37</v>
      </c>
      <c r="U32" s="19">
        <v>1755</v>
      </c>
      <c r="V32" s="20">
        <v>19283</v>
      </c>
      <c r="W32" s="20">
        <v>918</v>
      </c>
    </row>
    <row r="33" spans="1:23" x14ac:dyDescent="0.35">
      <c r="A33" s="16">
        <v>2012</v>
      </c>
      <c r="B33" s="17">
        <v>296</v>
      </c>
      <c r="C33" s="18" t="s">
        <v>78</v>
      </c>
      <c r="D33" s="16" t="s">
        <v>24</v>
      </c>
      <c r="E33" s="18" t="s">
        <v>25</v>
      </c>
      <c r="F33" s="16" t="s">
        <v>26</v>
      </c>
      <c r="G33" s="18" t="s">
        <v>80</v>
      </c>
      <c r="H33" s="18" t="s">
        <v>33</v>
      </c>
      <c r="I33" s="19">
        <v>4331</v>
      </c>
      <c r="J33" s="20">
        <v>47650</v>
      </c>
      <c r="K33" s="20">
        <v>2665</v>
      </c>
      <c r="L33" s="21">
        <v>5687</v>
      </c>
      <c r="M33" s="22">
        <v>53444</v>
      </c>
      <c r="N33" s="22">
        <v>4554</v>
      </c>
      <c r="O33" s="23">
        <v>16547</v>
      </c>
      <c r="P33" s="24">
        <v>298524</v>
      </c>
      <c r="Q33" s="24">
        <v>134</v>
      </c>
      <c r="R33" s="25" t="s">
        <v>37</v>
      </c>
      <c r="S33" s="26" t="s">
        <v>37</v>
      </c>
      <c r="T33" s="26" t="s">
        <v>37</v>
      </c>
      <c r="U33" s="19">
        <v>26565</v>
      </c>
      <c r="V33" s="20">
        <v>399618</v>
      </c>
      <c r="W33" s="20">
        <v>7353</v>
      </c>
    </row>
    <row r="34" spans="1:23" x14ac:dyDescent="0.35">
      <c r="A34" s="16">
        <v>2012</v>
      </c>
      <c r="B34" s="17">
        <v>298</v>
      </c>
      <c r="C34" s="18" t="s">
        <v>81</v>
      </c>
      <c r="D34" s="16" t="s">
        <v>24</v>
      </c>
      <c r="E34" s="18" t="s">
        <v>25</v>
      </c>
      <c r="F34" s="16" t="s">
        <v>26</v>
      </c>
      <c r="G34" s="18" t="s">
        <v>30</v>
      </c>
      <c r="H34" s="18" t="s">
        <v>28</v>
      </c>
      <c r="I34" s="19">
        <v>12437</v>
      </c>
      <c r="J34" s="20">
        <v>286538</v>
      </c>
      <c r="K34" s="20">
        <v>20470</v>
      </c>
      <c r="L34" s="21">
        <v>15917</v>
      </c>
      <c r="M34" s="22">
        <v>375399</v>
      </c>
      <c r="N34" s="22">
        <v>3479</v>
      </c>
      <c r="O34" s="23">
        <v>908</v>
      </c>
      <c r="P34" s="24">
        <v>34088</v>
      </c>
      <c r="Q34" s="24">
        <v>445</v>
      </c>
      <c r="R34" s="25" t="s">
        <v>37</v>
      </c>
      <c r="S34" s="26" t="s">
        <v>37</v>
      </c>
      <c r="T34" s="26" t="s">
        <v>37</v>
      </c>
      <c r="U34" s="19">
        <v>29262</v>
      </c>
      <c r="V34" s="20">
        <v>696025</v>
      </c>
      <c r="W34" s="20">
        <v>24394</v>
      </c>
    </row>
    <row r="35" spans="1:23" x14ac:dyDescent="0.35">
      <c r="A35" s="16">
        <v>2012</v>
      </c>
      <c r="B35" s="17">
        <v>305</v>
      </c>
      <c r="C35" s="18" t="s">
        <v>82</v>
      </c>
      <c r="D35" s="16" t="s">
        <v>24</v>
      </c>
      <c r="E35" s="18" t="s">
        <v>25</v>
      </c>
      <c r="F35" s="16" t="s">
        <v>26</v>
      </c>
      <c r="G35" s="18" t="s">
        <v>83</v>
      </c>
      <c r="H35" s="18" t="s">
        <v>33</v>
      </c>
      <c r="I35" s="19">
        <v>9757</v>
      </c>
      <c r="J35" s="20">
        <v>45744</v>
      </c>
      <c r="K35" s="20">
        <v>9442</v>
      </c>
      <c r="L35" s="21">
        <v>2921.8</v>
      </c>
      <c r="M35" s="22">
        <v>18738</v>
      </c>
      <c r="N35" s="22">
        <v>557</v>
      </c>
      <c r="O35" s="23">
        <v>0</v>
      </c>
      <c r="P35" s="24">
        <v>0</v>
      </c>
      <c r="Q35" s="24">
        <v>0</v>
      </c>
      <c r="R35" s="25">
        <v>0</v>
      </c>
      <c r="S35" s="26">
        <v>0</v>
      </c>
      <c r="T35" s="26">
        <v>0</v>
      </c>
      <c r="U35" s="19">
        <v>12678.8</v>
      </c>
      <c r="V35" s="20">
        <v>64482</v>
      </c>
      <c r="W35" s="20">
        <v>9999</v>
      </c>
    </row>
    <row r="36" spans="1:23" x14ac:dyDescent="0.35">
      <c r="A36" s="16">
        <v>2012</v>
      </c>
      <c r="B36" s="17">
        <v>307</v>
      </c>
      <c r="C36" s="18" t="s">
        <v>84</v>
      </c>
      <c r="D36" s="16" t="s">
        <v>24</v>
      </c>
      <c r="E36" s="18" t="s">
        <v>25</v>
      </c>
      <c r="F36" s="16" t="s">
        <v>26</v>
      </c>
      <c r="G36" s="18" t="s">
        <v>39</v>
      </c>
      <c r="H36" s="18" t="s">
        <v>28</v>
      </c>
      <c r="I36" s="19">
        <v>1416.2</v>
      </c>
      <c r="J36" s="20">
        <v>11299</v>
      </c>
      <c r="K36" s="20">
        <v>1650</v>
      </c>
      <c r="L36" s="21">
        <v>1964.8</v>
      </c>
      <c r="M36" s="22">
        <v>18142</v>
      </c>
      <c r="N36" s="22">
        <v>356</v>
      </c>
      <c r="O36" s="23">
        <v>1226.9000000000001</v>
      </c>
      <c r="P36" s="24">
        <v>12842</v>
      </c>
      <c r="Q36" s="24">
        <v>2</v>
      </c>
      <c r="R36" s="25">
        <v>0</v>
      </c>
      <c r="S36" s="26">
        <v>0</v>
      </c>
      <c r="T36" s="26">
        <v>0</v>
      </c>
      <c r="U36" s="19">
        <v>4607.8999999999996</v>
      </c>
      <c r="V36" s="20">
        <v>42283</v>
      </c>
      <c r="W36" s="20">
        <v>2008</v>
      </c>
    </row>
    <row r="37" spans="1:23" x14ac:dyDescent="0.35">
      <c r="A37" s="16">
        <v>2012</v>
      </c>
      <c r="B37" s="17">
        <v>308</v>
      </c>
      <c r="C37" s="18" t="s">
        <v>85</v>
      </c>
      <c r="D37" s="16" t="s">
        <v>24</v>
      </c>
      <c r="E37" s="18" t="s">
        <v>25</v>
      </c>
      <c r="F37" s="16" t="s">
        <v>26</v>
      </c>
      <c r="G37" s="18" t="s">
        <v>49</v>
      </c>
      <c r="H37" s="18" t="s">
        <v>28</v>
      </c>
      <c r="I37" s="19">
        <v>7747</v>
      </c>
      <c r="J37" s="20">
        <v>59079</v>
      </c>
      <c r="K37" s="20">
        <v>5647</v>
      </c>
      <c r="L37" s="21">
        <v>4266</v>
      </c>
      <c r="M37" s="22">
        <v>33733</v>
      </c>
      <c r="N37" s="22">
        <v>672</v>
      </c>
      <c r="O37" s="23" t="s">
        <v>37</v>
      </c>
      <c r="P37" s="24" t="s">
        <v>37</v>
      </c>
      <c r="Q37" s="24" t="s">
        <v>37</v>
      </c>
      <c r="R37" s="25" t="s">
        <v>37</v>
      </c>
      <c r="S37" s="26" t="s">
        <v>37</v>
      </c>
      <c r="T37" s="26" t="s">
        <v>37</v>
      </c>
      <c r="U37" s="19">
        <v>12013</v>
      </c>
      <c r="V37" s="20">
        <v>92812</v>
      </c>
      <c r="W37" s="20">
        <v>6319</v>
      </c>
    </row>
    <row r="38" spans="1:23" x14ac:dyDescent="0.35">
      <c r="A38" s="16">
        <v>2012</v>
      </c>
      <c r="B38" s="17">
        <v>309</v>
      </c>
      <c r="C38" s="18" t="s">
        <v>86</v>
      </c>
      <c r="D38" s="16" t="s">
        <v>24</v>
      </c>
      <c r="E38" s="18" t="s">
        <v>25</v>
      </c>
      <c r="F38" s="16" t="s">
        <v>26</v>
      </c>
      <c r="G38" s="18" t="s">
        <v>87</v>
      </c>
      <c r="H38" s="18" t="s">
        <v>28</v>
      </c>
      <c r="I38" s="19">
        <v>2959</v>
      </c>
      <c r="J38" s="20">
        <v>31257</v>
      </c>
      <c r="K38" s="20">
        <v>3036</v>
      </c>
      <c r="L38" s="21">
        <v>2039</v>
      </c>
      <c r="M38" s="22">
        <v>24708</v>
      </c>
      <c r="N38" s="22">
        <v>655</v>
      </c>
      <c r="O38" s="23">
        <v>2859</v>
      </c>
      <c r="P38" s="24">
        <v>54766</v>
      </c>
      <c r="Q38" s="24">
        <v>14</v>
      </c>
      <c r="R38" s="25" t="s">
        <v>37</v>
      </c>
      <c r="S38" s="26" t="s">
        <v>37</v>
      </c>
      <c r="T38" s="26" t="s">
        <v>37</v>
      </c>
      <c r="U38" s="19">
        <v>7857</v>
      </c>
      <c r="V38" s="20">
        <v>110731</v>
      </c>
      <c r="W38" s="20">
        <v>3705</v>
      </c>
    </row>
    <row r="39" spans="1:23" x14ac:dyDescent="0.35">
      <c r="A39" s="16">
        <v>2012</v>
      </c>
      <c r="B39" s="17">
        <v>329</v>
      </c>
      <c r="C39" s="18" t="s">
        <v>88</v>
      </c>
      <c r="D39" s="16" t="s">
        <v>24</v>
      </c>
      <c r="E39" s="18" t="s">
        <v>25</v>
      </c>
      <c r="F39" s="16" t="s">
        <v>26</v>
      </c>
      <c r="G39" s="18" t="s">
        <v>87</v>
      </c>
      <c r="H39" s="18" t="s">
        <v>33</v>
      </c>
      <c r="I39" s="19">
        <v>15466</v>
      </c>
      <c r="J39" s="20">
        <v>108846</v>
      </c>
      <c r="K39" s="20">
        <v>9359</v>
      </c>
      <c r="L39" s="21">
        <v>1463</v>
      </c>
      <c r="M39" s="22">
        <v>11587</v>
      </c>
      <c r="N39" s="22">
        <v>513</v>
      </c>
      <c r="O39" s="23" t="s">
        <v>37</v>
      </c>
      <c r="P39" s="24" t="s">
        <v>37</v>
      </c>
      <c r="Q39" s="24" t="s">
        <v>37</v>
      </c>
      <c r="R39" s="25" t="s">
        <v>37</v>
      </c>
      <c r="S39" s="26" t="s">
        <v>37</v>
      </c>
      <c r="T39" s="26" t="s">
        <v>37</v>
      </c>
      <c r="U39" s="19">
        <v>16929</v>
      </c>
      <c r="V39" s="20">
        <v>120433</v>
      </c>
      <c r="W39" s="20">
        <v>9872</v>
      </c>
    </row>
    <row r="40" spans="1:23" x14ac:dyDescent="0.35">
      <c r="A40" s="16">
        <v>2012</v>
      </c>
      <c r="B40" s="17">
        <v>367</v>
      </c>
      <c r="C40" s="18" t="s">
        <v>89</v>
      </c>
      <c r="D40" s="16" t="s">
        <v>24</v>
      </c>
      <c r="E40" s="18" t="s">
        <v>25</v>
      </c>
      <c r="F40" s="16" t="s">
        <v>26</v>
      </c>
      <c r="G40" s="18" t="s">
        <v>90</v>
      </c>
      <c r="H40" s="18" t="s">
        <v>28</v>
      </c>
      <c r="I40" s="19">
        <v>3598</v>
      </c>
      <c r="J40" s="20">
        <v>40738</v>
      </c>
      <c r="K40" s="20">
        <v>4150</v>
      </c>
      <c r="L40" s="21">
        <v>4095</v>
      </c>
      <c r="M40" s="22">
        <v>52440</v>
      </c>
      <c r="N40" s="22">
        <v>1045</v>
      </c>
      <c r="O40" s="23">
        <v>2163</v>
      </c>
      <c r="P40" s="24">
        <v>30417</v>
      </c>
      <c r="Q40" s="24">
        <v>12</v>
      </c>
      <c r="R40" s="25">
        <v>0</v>
      </c>
      <c r="S40" s="26">
        <v>0</v>
      </c>
      <c r="T40" s="26">
        <v>0</v>
      </c>
      <c r="U40" s="19">
        <v>9856</v>
      </c>
      <c r="V40" s="20">
        <v>123595</v>
      </c>
      <c r="W40" s="20">
        <v>5207</v>
      </c>
    </row>
    <row r="41" spans="1:23" x14ac:dyDescent="0.35">
      <c r="A41" s="16">
        <v>2012</v>
      </c>
      <c r="B41" s="17">
        <v>392</v>
      </c>
      <c r="C41" s="18" t="s">
        <v>91</v>
      </c>
      <c r="D41" s="16" t="s">
        <v>24</v>
      </c>
      <c r="E41" s="18" t="s">
        <v>25</v>
      </c>
      <c r="F41" s="16" t="s">
        <v>26</v>
      </c>
      <c r="G41" s="18" t="s">
        <v>83</v>
      </c>
      <c r="H41" s="18" t="s">
        <v>57</v>
      </c>
      <c r="I41" s="19">
        <v>12094</v>
      </c>
      <c r="J41" s="20">
        <v>87480</v>
      </c>
      <c r="K41" s="20">
        <v>13681</v>
      </c>
      <c r="L41" s="21">
        <v>12582</v>
      </c>
      <c r="M41" s="22">
        <v>102293</v>
      </c>
      <c r="N41" s="22">
        <v>3935</v>
      </c>
      <c r="O41" s="23">
        <v>9316</v>
      </c>
      <c r="P41" s="24">
        <v>148287</v>
      </c>
      <c r="Q41" s="24">
        <v>4</v>
      </c>
      <c r="R41" s="25">
        <v>0</v>
      </c>
      <c r="S41" s="26">
        <v>0</v>
      </c>
      <c r="T41" s="26">
        <v>0</v>
      </c>
      <c r="U41" s="19">
        <v>33992</v>
      </c>
      <c r="V41" s="20">
        <v>338060</v>
      </c>
      <c r="W41" s="20">
        <v>17620</v>
      </c>
    </row>
    <row r="42" spans="1:23" x14ac:dyDescent="0.35">
      <c r="A42" s="16">
        <v>2012</v>
      </c>
      <c r="B42" s="17">
        <v>407</v>
      </c>
      <c r="C42" s="18" t="s">
        <v>92</v>
      </c>
      <c r="D42" s="16" t="s">
        <v>24</v>
      </c>
      <c r="E42" s="18" t="s">
        <v>25</v>
      </c>
      <c r="F42" s="16" t="s">
        <v>26</v>
      </c>
      <c r="G42" s="18" t="s">
        <v>49</v>
      </c>
      <c r="H42" s="18" t="s">
        <v>33</v>
      </c>
      <c r="I42" s="19">
        <v>30154</v>
      </c>
      <c r="J42" s="20">
        <v>225255</v>
      </c>
      <c r="K42" s="20">
        <v>17954</v>
      </c>
      <c r="L42" s="21">
        <v>4972</v>
      </c>
      <c r="M42" s="22">
        <v>30871</v>
      </c>
      <c r="N42" s="22">
        <v>1809</v>
      </c>
      <c r="O42" s="23">
        <v>9180</v>
      </c>
      <c r="P42" s="24">
        <v>112358</v>
      </c>
      <c r="Q42" s="24">
        <v>147</v>
      </c>
      <c r="R42" s="25">
        <v>0</v>
      </c>
      <c r="S42" s="26">
        <v>0</v>
      </c>
      <c r="T42" s="26">
        <v>0</v>
      </c>
      <c r="U42" s="19">
        <v>44306</v>
      </c>
      <c r="V42" s="20">
        <v>368484</v>
      </c>
      <c r="W42" s="20">
        <v>19910</v>
      </c>
    </row>
    <row r="43" spans="1:23" x14ac:dyDescent="0.35">
      <c r="A43" s="16">
        <v>2012</v>
      </c>
      <c r="B43" s="17">
        <v>416</v>
      </c>
      <c r="C43" s="18" t="s">
        <v>93</v>
      </c>
      <c r="D43" s="16" t="s">
        <v>24</v>
      </c>
      <c r="E43" s="18" t="s">
        <v>25</v>
      </c>
      <c r="F43" s="16" t="s">
        <v>26</v>
      </c>
      <c r="G43" s="18" t="s">
        <v>80</v>
      </c>
      <c r="H43" s="18" t="s">
        <v>28</v>
      </c>
      <c r="I43" s="19">
        <v>12380.6</v>
      </c>
      <c r="J43" s="20">
        <v>105484</v>
      </c>
      <c r="K43" s="20">
        <v>8355</v>
      </c>
      <c r="L43" s="21">
        <v>7764.5</v>
      </c>
      <c r="M43" s="22">
        <v>81275</v>
      </c>
      <c r="N43" s="22">
        <v>1252</v>
      </c>
      <c r="O43" s="23">
        <v>2649.7</v>
      </c>
      <c r="P43" s="24">
        <v>37726</v>
      </c>
      <c r="Q43" s="24">
        <v>6</v>
      </c>
      <c r="R43" s="25" t="s">
        <v>37</v>
      </c>
      <c r="S43" s="26" t="s">
        <v>37</v>
      </c>
      <c r="T43" s="26" t="s">
        <v>37</v>
      </c>
      <c r="U43" s="19">
        <v>22794.799999999999</v>
      </c>
      <c r="V43" s="20">
        <v>224485</v>
      </c>
      <c r="W43" s="20">
        <v>9613</v>
      </c>
    </row>
    <row r="44" spans="1:23" x14ac:dyDescent="0.35">
      <c r="A44" s="16">
        <v>2012</v>
      </c>
      <c r="B44" s="17">
        <v>471</v>
      </c>
      <c r="C44" s="18" t="s">
        <v>94</v>
      </c>
      <c r="D44" s="16" t="s">
        <v>24</v>
      </c>
      <c r="E44" s="18" t="s">
        <v>25</v>
      </c>
      <c r="F44" s="16" t="s">
        <v>26</v>
      </c>
      <c r="G44" s="18" t="s">
        <v>87</v>
      </c>
      <c r="H44" s="18" t="s">
        <v>57</v>
      </c>
      <c r="I44" s="19">
        <v>902</v>
      </c>
      <c r="J44" s="20">
        <v>7309</v>
      </c>
      <c r="K44" s="20">
        <v>713</v>
      </c>
      <c r="L44" s="21">
        <v>999</v>
      </c>
      <c r="M44" s="22">
        <v>9205</v>
      </c>
      <c r="N44" s="22">
        <v>180</v>
      </c>
      <c r="O44" s="23">
        <v>5475</v>
      </c>
      <c r="P44" s="24">
        <v>68470</v>
      </c>
      <c r="Q44" s="24">
        <v>1</v>
      </c>
      <c r="R44" s="25">
        <v>0</v>
      </c>
      <c r="S44" s="26">
        <v>0</v>
      </c>
      <c r="T44" s="26">
        <v>0</v>
      </c>
      <c r="U44" s="19">
        <v>7376</v>
      </c>
      <c r="V44" s="20">
        <v>84984</v>
      </c>
      <c r="W44" s="20">
        <v>894</v>
      </c>
    </row>
    <row r="45" spans="1:23" x14ac:dyDescent="0.35">
      <c r="A45" s="16">
        <v>2012</v>
      </c>
      <c r="B45" s="17">
        <v>540</v>
      </c>
      <c r="C45" s="18" t="s">
        <v>95</v>
      </c>
      <c r="D45" s="16" t="s">
        <v>41</v>
      </c>
      <c r="E45" s="18" t="s">
        <v>42</v>
      </c>
      <c r="F45" s="16" t="s">
        <v>26</v>
      </c>
      <c r="G45" s="18" t="s">
        <v>96</v>
      </c>
      <c r="H45" s="18" t="s">
        <v>44</v>
      </c>
      <c r="I45" s="19" t="s">
        <v>37</v>
      </c>
      <c r="J45" s="20" t="s">
        <v>37</v>
      </c>
      <c r="K45" s="20" t="s">
        <v>37</v>
      </c>
      <c r="L45" s="21" t="s">
        <v>37</v>
      </c>
      <c r="M45" s="22" t="s">
        <v>37</v>
      </c>
      <c r="N45" s="22" t="s">
        <v>37</v>
      </c>
      <c r="O45" s="23">
        <v>21718</v>
      </c>
      <c r="P45" s="24">
        <v>852781</v>
      </c>
      <c r="Q45" s="24">
        <v>3</v>
      </c>
      <c r="R45" s="25" t="s">
        <v>37</v>
      </c>
      <c r="S45" s="26" t="s">
        <v>37</v>
      </c>
      <c r="T45" s="26" t="s">
        <v>37</v>
      </c>
      <c r="U45" s="19">
        <v>21718</v>
      </c>
      <c r="V45" s="20">
        <v>852781</v>
      </c>
      <c r="W45" s="20">
        <v>3</v>
      </c>
    </row>
    <row r="46" spans="1:23" x14ac:dyDescent="0.35">
      <c r="A46" s="16">
        <v>2012</v>
      </c>
      <c r="B46" s="17">
        <v>540</v>
      </c>
      <c r="C46" s="18" t="s">
        <v>95</v>
      </c>
      <c r="D46" s="16" t="s">
        <v>97</v>
      </c>
      <c r="E46" s="18" t="s">
        <v>25</v>
      </c>
      <c r="F46" s="16" t="s">
        <v>26</v>
      </c>
      <c r="G46" s="18" t="s">
        <v>98</v>
      </c>
      <c r="H46" s="18" t="s">
        <v>44</v>
      </c>
      <c r="I46" s="19" t="s">
        <v>37</v>
      </c>
      <c r="J46" s="20" t="s">
        <v>37</v>
      </c>
      <c r="K46" s="20" t="s">
        <v>37</v>
      </c>
      <c r="L46" s="21" t="s">
        <v>37</v>
      </c>
      <c r="M46" s="22" t="s">
        <v>37</v>
      </c>
      <c r="N46" s="22" t="s">
        <v>37</v>
      </c>
      <c r="O46" s="23">
        <v>23076</v>
      </c>
      <c r="P46" s="24">
        <v>527721</v>
      </c>
      <c r="Q46" s="24">
        <v>6</v>
      </c>
      <c r="R46" s="25" t="s">
        <v>37</v>
      </c>
      <c r="S46" s="26" t="s">
        <v>37</v>
      </c>
      <c r="T46" s="26" t="s">
        <v>37</v>
      </c>
      <c r="U46" s="19">
        <v>23076</v>
      </c>
      <c r="V46" s="20">
        <v>527721</v>
      </c>
      <c r="W46" s="20">
        <v>6</v>
      </c>
    </row>
    <row r="47" spans="1:23" x14ac:dyDescent="0.35">
      <c r="A47" s="16">
        <v>2012</v>
      </c>
      <c r="B47" s="17">
        <v>554</v>
      </c>
      <c r="C47" s="18" t="s">
        <v>99</v>
      </c>
      <c r="D47" s="16" t="s">
        <v>24</v>
      </c>
      <c r="E47" s="18" t="s">
        <v>25</v>
      </c>
      <c r="F47" s="16" t="s">
        <v>26</v>
      </c>
      <c r="G47" s="18" t="s">
        <v>87</v>
      </c>
      <c r="H47" s="18" t="s">
        <v>28</v>
      </c>
      <c r="I47" s="19">
        <v>18070.900000000001</v>
      </c>
      <c r="J47" s="20">
        <v>159011</v>
      </c>
      <c r="K47" s="20">
        <v>21908</v>
      </c>
      <c r="L47" s="21">
        <v>25023.9</v>
      </c>
      <c r="M47" s="22">
        <v>295106</v>
      </c>
      <c r="N47" s="22">
        <v>2819</v>
      </c>
      <c r="O47" s="23">
        <v>11919</v>
      </c>
      <c r="P47" s="24">
        <v>156694</v>
      </c>
      <c r="Q47" s="24">
        <v>8</v>
      </c>
      <c r="R47" s="25" t="s">
        <v>37</v>
      </c>
      <c r="S47" s="26" t="s">
        <v>37</v>
      </c>
      <c r="T47" s="26" t="s">
        <v>37</v>
      </c>
      <c r="U47" s="19">
        <v>55013.8</v>
      </c>
      <c r="V47" s="20">
        <v>610811</v>
      </c>
      <c r="W47" s="20">
        <v>24735</v>
      </c>
    </row>
    <row r="48" spans="1:23" x14ac:dyDescent="0.35">
      <c r="A48" s="16">
        <v>2012</v>
      </c>
      <c r="B48" s="17">
        <v>560</v>
      </c>
      <c r="C48" s="18" t="s">
        <v>100</v>
      </c>
      <c r="D48" s="16" t="s">
        <v>24</v>
      </c>
      <c r="E48" s="18" t="s">
        <v>25</v>
      </c>
      <c r="F48" s="16" t="s">
        <v>26</v>
      </c>
      <c r="G48" s="18" t="s">
        <v>46</v>
      </c>
      <c r="H48" s="18" t="s">
        <v>28</v>
      </c>
      <c r="I48" s="19">
        <v>5324</v>
      </c>
      <c r="J48" s="20">
        <v>55809</v>
      </c>
      <c r="K48" s="20">
        <v>5272</v>
      </c>
      <c r="L48" s="21">
        <v>1549</v>
      </c>
      <c r="M48" s="22">
        <v>13870</v>
      </c>
      <c r="N48" s="22">
        <v>510</v>
      </c>
      <c r="O48" s="23">
        <v>3376</v>
      </c>
      <c r="P48" s="24">
        <v>35934</v>
      </c>
      <c r="Q48" s="24">
        <v>70</v>
      </c>
      <c r="R48" s="25" t="s">
        <v>37</v>
      </c>
      <c r="S48" s="26" t="s">
        <v>37</v>
      </c>
      <c r="T48" s="26" t="s">
        <v>37</v>
      </c>
      <c r="U48" s="19">
        <v>10249</v>
      </c>
      <c r="V48" s="20">
        <v>105613</v>
      </c>
      <c r="W48" s="20">
        <v>5852</v>
      </c>
    </row>
    <row r="49" spans="1:23" x14ac:dyDescent="0.35">
      <c r="A49" s="16">
        <v>2012</v>
      </c>
      <c r="B49" s="17">
        <v>562</v>
      </c>
      <c r="C49" s="18" t="s">
        <v>101</v>
      </c>
      <c r="D49" s="16" t="s">
        <v>24</v>
      </c>
      <c r="E49" s="18" t="s">
        <v>25</v>
      </c>
      <c r="F49" s="16" t="s">
        <v>26</v>
      </c>
      <c r="G49" s="18" t="s">
        <v>49</v>
      </c>
      <c r="H49" s="18" t="s">
        <v>33</v>
      </c>
      <c r="I49" s="19">
        <v>63497</v>
      </c>
      <c r="J49" s="20">
        <v>556345</v>
      </c>
      <c r="K49" s="20">
        <v>41509</v>
      </c>
      <c r="L49" s="21">
        <v>12478</v>
      </c>
      <c r="M49" s="22">
        <v>104163</v>
      </c>
      <c r="N49" s="22">
        <v>4220</v>
      </c>
      <c r="O49" s="23" t="s">
        <v>37</v>
      </c>
      <c r="P49" s="24" t="s">
        <v>37</v>
      </c>
      <c r="Q49" s="24" t="s">
        <v>37</v>
      </c>
      <c r="R49" s="25" t="s">
        <v>37</v>
      </c>
      <c r="S49" s="26" t="s">
        <v>37</v>
      </c>
      <c r="T49" s="26" t="s">
        <v>37</v>
      </c>
      <c r="U49" s="19">
        <v>75975</v>
      </c>
      <c r="V49" s="20">
        <v>660508</v>
      </c>
      <c r="W49" s="20">
        <v>45729</v>
      </c>
    </row>
    <row r="50" spans="1:23" x14ac:dyDescent="0.35">
      <c r="A50" s="16">
        <v>2012</v>
      </c>
      <c r="B50" s="17">
        <v>571</v>
      </c>
      <c r="C50" s="18" t="s">
        <v>102</v>
      </c>
      <c r="D50" s="16" t="s">
        <v>24</v>
      </c>
      <c r="E50" s="18" t="s">
        <v>25</v>
      </c>
      <c r="F50" s="16" t="s">
        <v>26</v>
      </c>
      <c r="G50" s="18" t="s">
        <v>27</v>
      </c>
      <c r="H50" s="18" t="s">
        <v>28</v>
      </c>
      <c r="I50" s="19">
        <v>3958</v>
      </c>
      <c r="J50" s="20">
        <v>39119</v>
      </c>
      <c r="K50" s="20">
        <v>2983</v>
      </c>
      <c r="L50" s="21">
        <v>5616</v>
      </c>
      <c r="M50" s="22">
        <v>51609</v>
      </c>
      <c r="N50" s="22">
        <v>1053</v>
      </c>
      <c r="O50" s="23">
        <v>4265</v>
      </c>
      <c r="P50" s="24">
        <v>52253</v>
      </c>
      <c r="Q50" s="24">
        <v>4</v>
      </c>
      <c r="R50" s="25">
        <v>0</v>
      </c>
      <c r="S50" s="26">
        <v>0</v>
      </c>
      <c r="T50" s="26">
        <v>0</v>
      </c>
      <c r="U50" s="19">
        <v>13839</v>
      </c>
      <c r="V50" s="20">
        <v>142981</v>
      </c>
      <c r="W50" s="20">
        <v>4040</v>
      </c>
    </row>
    <row r="51" spans="1:23" x14ac:dyDescent="0.35">
      <c r="A51" s="16">
        <v>2012</v>
      </c>
      <c r="B51" s="17">
        <v>577</v>
      </c>
      <c r="C51" s="18" t="s">
        <v>103</v>
      </c>
      <c r="D51" s="16" t="s">
        <v>24</v>
      </c>
      <c r="E51" s="18" t="s">
        <v>25</v>
      </c>
      <c r="F51" s="16" t="s">
        <v>26</v>
      </c>
      <c r="G51" s="18" t="s">
        <v>104</v>
      </c>
      <c r="H51" s="18" t="s">
        <v>28</v>
      </c>
      <c r="I51" s="19">
        <v>35293</v>
      </c>
      <c r="J51" s="20">
        <v>350474</v>
      </c>
      <c r="K51" s="20">
        <v>23572</v>
      </c>
      <c r="L51" s="21">
        <v>18646</v>
      </c>
      <c r="M51" s="22">
        <v>177666</v>
      </c>
      <c r="N51" s="22">
        <v>4066</v>
      </c>
      <c r="O51" s="23">
        <v>4716</v>
      </c>
      <c r="P51" s="24">
        <v>54342</v>
      </c>
      <c r="Q51" s="24">
        <v>11</v>
      </c>
      <c r="R51" s="25">
        <v>0</v>
      </c>
      <c r="S51" s="26">
        <v>0</v>
      </c>
      <c r="T51" s="26">
        <v>0</v>
      </c>
      <c r="U51" s="19">
        <v>58655</v>
      </c>
      <c r="V51" s="20">
        <v>582482</v>
      </c>
      <c r="W51" s="20">
        <v>27649</v>
      </c>
    </row>
    <row r="52" spans="1:23" x14ac:dyDescent="0.35">
      <c r="A52" s="16">
        <v>2012</v>
      </c>
      <c r="B52" s="17">
        <v>590</v>
      </c>
      <c r="C52" s="18" t="s">
        <v>105</v>
      </c>
      <c r="D52" s="16" t="s">
        <v>24</v>
      </c>
      <c r="E52" s="18" t="s">
        <v>25</v>
      </c>
      <c r="F52" s="16" t="s">
        <v>26</v>
      </c>
      <c r="G52" s="18" t="s">
        <v>63</v>
      </c>
      <c r="H52" s="18" t="s">
        <v>28</v>
      </c>
      <c r="I52" s="19">
        <v>91768</v>
      </c>
      <c r="J52" s="20">
        <v>604605</v>
      </c>
      <c r="K52" s="20">
        <v>98185</v>
      </c>
      <c r="L52" s="21">
        <v>111826</v>
      </c>
      <c r="M52" s="22">
        <v>718527</v>
      </c>
      <c r="N52" s="22">
        <v>16631</v>
      </c>
      <c r="O52" s="23">
        <v>142261</v>
      </c>
      <c r="P52" s="24">
        <v>1114157</v>
      </c>
      <c r="Q52" s="24">
        <v>432</v>
      </c>
      <c r="R52" s="25" t="s">
        <v>37</v>
      </c>
      <c r="S52" s="26" t="s">
        <v>37</v>
      </c>
      <c r="T52" s="26" t="s">
        <v>37</v>
      </c>
      <c r="U52" s="19">
        <v>345855</v>
      </c>
      <c r="V52" s="20">
        <v>2437289</v>
      </c>
      <c r="W52" s="20">
        <v>115248</v>
      </c>
    </row>
    <row r="53" spans="1:23" x14ac:dyDescent="0.35">
      <c r="A53" s="16">
        <v>2012</v>
      </c>
      <c r="B53" s="17">
        <v>599</v>
      </c>
      <c r="C53" s="18" t="s">
        <v>106</v>
      </c>
      <c r="D53" s="16" t="s">
        <v>24</v>
      </c>
      <c r="E53" s="18" t="s">
        <v>25</v>
      </c>
      <c r="F53" s="16" t="s">
        <v>26</v>
      </c>
      <c r="G53" s="18" t="s">
        <v>65</v>
      </c>
      <c r="H53" s="18" t="s">
        <v>28</v>
      </c>
      <c r="I53" s="19">
        <v>17221.2</v>
      </c>
      <c r="J53" s="20">
        <v>146789</v>
      </c>
      <c r="K53" s="20">
        <v>24443</v>
      </c>
      <c r="L53" s="21">
        <v>83738</v>
      </c>
      <c r="M53" s="22">
        <v>953876</v>
      </c>
      <c r="N53" s="22">
        <v>6304</v>
      </c>
      <c r="O53" s="23" t="s">
        <v>37</v>
      </c>
      <c r="P53" s="24" t="s">
        <v>37</v>
      </c>
      <c r="Q53" s="24" t="s">
        <v>37</v>
      </c>
      <c r="R53" s="25" t="s">
        <v>37</v>
      </c>
      <c r="S53" s="26" t="s">
        <v>37</v>
      </c>
      <c r="T53" s="26" t="s">
        <v>37</v>
      </c>
      <c r="U53" s="19">
        <v>100959.2</v>
      </c>
      <c r="V53" s="20">
        <v>1100665</v>
      </c>
      <c r="W53" s="20">
        <v>30747</v>
      </c>
    </row>
    <row r="54" spans="1:23" x14ac:dyDescent="0.35">
      <c r="A54" s="16">
        <v>2012</v>
      </c>
      <c r="B54" s="17">
        <v>604</v>
      </c>
      <c r="C54" s="18" t="s">
        <v>107</v>
      </c>
      <c r="D54" s="16" t="s">
        <v>24</v>
      </c>
      <c r="E54" s="18" t="s">
        <v>25</v>
      </c>
      <c r="F54" s="16" t="s">
        <v>26</v>
      </c>
      <c r="G54" s="18" t="s">
        <v>59</v>
      </c>
      <c r="H54" s="18" t="s">
        <v>28</v>
      </c>
      <c r="I54" s="19">
        <v>5297</v>
      </c>
      <c r="J54" s="20">
        <v>43135</v>
      </c>
      <c r="K54" s="20">
        <v>3669</v>
      </c>
      <c r="L54" s="21">
        <v>7621</v>
      </c>
      <c r="M54" s="22">
        <v>61825</v>
      </c>
      <c r="N54" s="22">
        <v>997</v>
      </c>
      <c r="O54" s="23">
        <v>16643</v>
      </c>
      <c r="P54" s="24">
        <v>285330</v>
      </c>
      <c r="Q54" s="24">
        <v>5</v>
      </c>
      <c r="R54" s="25" t="s">
        <v>37</v>
      </c>
      <c r="S54" s="26" t="s">
        <v>37</v>
      </c>
      <c r="T54" s="26" t="s">
        <v>37</v>
      </c>
      <c r="U54" s="19">
        <v>29561</v>
      </c>
      <c r="V54" s="20">
        <v>390290</v>
      </c>
      <c r="W54" s="20">
        <v>4671</v>
      </c>
    </row>
    <row r="55" spans="1:23" x14ac:dyDescent="0.35">
      <c r="A55" s="16">
        <v>2012</v>
      </c>
      <c r="B55" s="17">
        <v>636</v>
      </c>
      <c r="C55" s="18" t="s">
        <v>108</v>
      </c>
      <c r="D55" s="16" t="s">
        <v>24</v>
      </c>
      <c r="E55" s="18" t="s">
        <v>25</v>
      </c>
      <c r="F55" s="16" t="s">
        <v>26</v>
      </c>
      <c r="G55" s="18" t="s">
        <v>74</v>
      </c>
      <c r="H55" s="18" t="s">
        <v>28</v>
      </c>
      <c r="I55" s="19">
        <v>32458</v>
      </c>
      <c r="J55" s="20">
        <v>314577</v>
      </c>
      <c r="K55" s="20">
        <v>32542</v>
      </c>
      <c r="L55" s="21">
        <v>30056</v>
      </c>
      <c r="M55" s="22">
        <v>318799</v>
      </c>
      <c r="N55" s="22">
        <v>3806</v>
      </c>
      <c r="O55" s="23">
        <v>13595</v>
      </c>
      <c r="P55" s="24">
        <v>212230</v>
      </c>
      <c r="Q55" s="24">
        <v>69</v>
      </c>
      <c r="R55" s="25" t="s">
        <v>37</v>
      </c>
      <c r="S55" s="26" t="s">
        <v>37</v>
      </c>
      <c r="T55" s="26" t="s">
        <v>37</v>
      </c>
      <c r="U55" s="19">
        <v>76109</v>
      </c>
      <c r="V55" s="20">
        <v>845606</v>
      </c>
      <c r="W55" s="20">
        <v>36417</v>
      </c>
    </row>
    <row r="56" spans="1:23" x14ac:dyDescent="0.35">
      <c r="A56" s="16">
        <v>2012</v>
      </c>
      <c r="B56" s="17">
        <v>689</v>
      </c>
      <c r="C56" s="18" t="s">
        <v>109</v>
      </c>
      <c r="D56" s="16" t="s">
        <v>24</v>
      </c>
      <c r="E56" s="18" t="s">
        <v>25</v>
      </c>
      <c r="F56" s="16" t="s">
        <v>26</v>
      </c>
      <c r="G56" s="18" t="s">
        <v>51</v>
      </c>
      <c r="H56" s="18" t="s">
        <v>33</v>
      </c>
      <c r="I56" s="19">
        <v>144133.6</v>
      </c>
      <c r="J56" s="20">
        <v>1170688</v>
      </c>
      <c r="K56" s="20">
        <v>115240</v>
      </c>
      <c r="L56" s="21">
        <v>63458.2</v>
      </c>
      <c r="M56" s="22">
        <v>675700</v>
      </c>
      <c r="N56" s="22">
        <v>11276</v>
      </c>
      <c r="O56" s="23">
        <v>11776</v>
      </c>
      <c r="P56" s="24">
        <v>135999</v>
      </c>
      <c r="Q56" s="24">
        <v>397</v>
      </c>
      <c r="R56" s="25">
        <v>0</v>
      </c>
      <c r="S56" s="26">
        <v>0</v>
      </c>
      <c r="T56" s="26">
        <v>0</v>
      </c>
      <c r="U56" s="19">
        <v>219367.8</v>
      </c>
      <c r="V56" s="20">
        <v>1982387</v>
      </c>
      <c r="W56" s="20">
        <v>126913</v>
      </c>
    </row>
    <row r="57" spans="1:23" x14ac:dyDescent="0.35">
      <c r="A57" s="16">
        <v>2012</v>
      </c>
      <c r="B57" s="17">
        <v>690</v>
      </c>
      <c r="C57" s="18" t="s">
        <v>110</v>
      </c>
      <c r="D57" s="16" t="s">
        <v>24</v>
      </c>
      <c r="E57" s="18" t="s">
        <v>25</v>
      </c>
      <c r="F57" s="16" t="s">
        <v>26</v>
      </c>
      <c r="G57" s="18" t="s">
        <v>111</v>
      </c>
      <c r="H57" s="18" t="s">
        <v>28</v>
      </c>
      <c r="I57" s="19">
        <v>3418</v>
      </c>
      <c r="J57" s="20">
        <v>43671</v>
      </c>
      <c r="K57" s="20">
        <v>3335</v>
      </c>
      <c r="L57" s="21">
        <v>3356</v>
      </c>
      <c r="M57" s="22">
        <v>49254</v>
      </c>
      <c r="N57" s="22">
        <v>1055</v>
      </c>
      <c r="O57" s="23">
        <v>4162</v>
      </c>
      <c r="P57" s="24">
        <v>94818</v>
      </c>
      <c r="Q57" s="24">
        <v>14</v>
      </c>
      <c r="R57" s="25" t="s">
        <v>37</v>
      </c>
      <c r="S57" s="26" t="s">
        <v>37</v>
      </c>
      <c r="T57" s="26" t="s">
        <v>37</v>
      </c>
      <c r="U57" s="19">
        <v>10936</v>
      </c>
      <c r="V57" s="20">
        <v>187743</v>
      </c>
      <c r="W57" s="20">
        <v>4404</v>
      </c>
    </row>
    <row r="58" spans="1:23" x14ac:dyDescent="0.35">
      <c r="A58" s="16">
        <v>2012</v>
      </c>
      <c r="B58" s="17">
        <v>691</v>
      </c>
      <c r="C58" s="18" t="s">
        <v>112</v>
      </c>
      <c r="D58" s="16" t="s">
        <v>24</v>
      </c>
      <c r="E58" s="18" t="s">
        <v>25</v>
      </c>
      <c r="F58" s="16" t="s">
        <v>26</v>
      </c>
      <c r="G58" s="18" t="s">
        <v>51</v>
      </c>
      <c r="H58" s="18" t="s">
        <v>28</v>
      </c>
      <c r="I58" s="19">
        <v>8538</v>
      </c>
      <c r="J58" s="20">
        <v>77248</v>
      </c>
      <c r="K58" s="20">
        <v>10492</v>
      </c>
      <c r="L58" s="21">
        <v>8076</v>
      </c>
      <c r="M58" s="22">
        <v>89630</v>
      </c>
      <c r="N58" s="22">
        <v>1295</v>
      </c>
      <c r="O58" s="23">
        <v>7690</v>
      </c>
      <c r="P58" s="24">
        <v>102589</v>
      </c>
      <c r="Q58" s="24">
        <v>15</v>
      </c>
      <c r="R58" s="25" t="s">
        <v>37</v>
      </c>
      <c r="S58" s="26" t="s">
        <v>37</v>
      </c>
      <c r="T58" s="26" t="s">
        <v>37</v>
      </c>
      <c r="U58" s="19">
        <v>24304</v>
      </c>
      <c r="V58" s="20">
        <v>269467</v>
      </c>
      <c r="W58" s="20">
        <v>11802</v>
      </c>
    </row>
    <row r="59" spans="1:23" x14ac:dyDescent="0.35">
      <c r="A59" s="16">
        <v>2012</v>
      </c>
      <c r="B59" s="17">
        <v>694</v>
      </c>
      <c r="C59" s="18" t="s">
        <v>113</v>
      </c>
      <c r="D59" s="16" t="s">
        <v>24</v>
      </c>
      <c r="E59" s="18" t="s">
        <v>25</v>
      </c>
      <c r="F59" s="16" t="s">
        <v>26</v>
      </c>
      <c r="G59" s="18" t="s">
        <v>63</v>
      </c>
      <c r="H59" s="18" t="s">
        <v>33</v>
      </c>
      <c r="I59" s="19">
        <v>6321</v>
      </c>
      <c r="J59" s="20">
        <v>35415</v>
      </c>
      <c r="K59" s="20">
        <v>4158</v>
      </c>
      <c r="L59" s="21">
        <v>2177</v>
      </c>
      <c r="M59" s="22">
        <v>12001</v>
      </c>
      <c r="N59" s="22">
        <v>314</v>
      </c>
      <c r="O59" s="23">
        <v>0</v>
      </c>
      <c r="P59" s="24">
        <v>0</v>
      </c>
      <c r="Q59" s="24">
        <v>0</v>
      </c>
      <c r="R59" s="25" t="s">
        <v>37</v>
      </c>
      <c r="S59" s="26" t="s">
        <v>37</v>
      </c>
      <c r="T59" s="26" t="s">
        <v>37</v>
      </c>
      <c r="U59" s="19">
        <v>8498</v>
      </c>
      <c r="V59" s="20">
        <v>47416</v>
      </c>
      <c r="W59" s="20">
        <v>4472</v>
      </c>
    </row>
    <row r="60" spans="1:23" x14ac:dyDescent="0.35">
      <c r="A60" s="16">
        <v>2012</v>
      </c>
      <c r="B60" s="17">
        <v>719</v>
      </c>
      <c r="C60" s="18" t="s">
        <v>114</v>
      </c>
      <c r="D60" s="16" t="s">
        <v>24</v>
      </c>
      <c r="E60" s="18" t="s">
        <v>25</v>
      </c>
      <c r="F60" s="16" t="s">
        <v>26</v>
      </c>
      <c r="G60" s="18" t="s">
        <v>70</v>
      </c>
      <c r="H60" s="18" t="s">
        <v>28</v>
      </c>
      <c r="I60" s="19">
        <v>16439.8</v>
      </c>
      <c r="J60" s="20">
        <v>152972</v>
      </c>
      <c r="K60" s="20">
        <v>13614</v>
      </c>
      <c r="L60" s="21">
        <v>9044.1</v>
      </c>
      <c r="M60" s="22">
        <v>93796</v>
      </c>
      <c r="N60" s="22">
        <v>1217</v>
      </c>
      <c r="O60" s="23" t="s">
        <v>37</v>
      </c>
      <c r="P60" s="24" t="s">
        <v>37</v>
      </c>
      <c r="Q60" s="24" t="s">
        <v>37</v>
      </c>
      <c r="R60" s="25" t="s">
        <v>37</v>
      </c>
      <c r="S60" s="26" t="s">
        <v>37</v>
      </c>
      <c r="T60" s="26" t="s">
        <v>37</v>
      </c>
      <c r="U60" s="19">
        <v>25483.9</v>
      </c>
      <c r="V60" s="20">
        <v>246768</v>
      </c>
      <c r="W60" s="20">
        <v>14831</v>
      </c>
    </row>
    <row r="61" spans="1:23" x14ac:dyDescent="0.35">
      <c r="A61" s="16">
        <v>2012</v>
      </c>
      <c r="B61" s="17">
        <v>727</v>
      </c>
      <c r="C61" s="18" t="s">
        <v>115</v>
      </c>
      <c r="D61" s="16" t="s">
        <v>24</v>
      </c>
      <c r="E61" s="18" t="s">
        <v>25</v>
      </c>
      <c r="F61" s="16" t="s">
        <v>26</v>
      </c>
      <c r="G61" s="18" t="s">
        <v>104</v>
      </c>
      <c r="H61" s="18" t="s">
        <v>33</v>
      </c>
      <c r="I61" s="19">
        <v>62532</v>
      </c>
      <c r="J61" s="20">
        <v>581710</v>
      </c>
      <c r="K61" s="20">
        <v>38721</v>
      </c>
      <c r="L61" s="21">
        <v>23188</v>
      </c>
      <c r="M61" s="22">
        <v>206258</v>
      </c>
      <c r="N61" s="22">
        <v>6150</v>
      </c>
      <c r="O61" s="23">
        <v>7419</v>
      </c>
      <c r="P61" s="24">
        <v>96606</v>
      </c>
      <c r="Q61" s="24">
        <v>8</v>
      </c>
      <c r="R61" s="25">
        <v>0</v>
      </c>
      <c r="S61" s="26">
        <v>0</v>
      </c>
      <c r="T61" s="26">
        <v>0</v>
      </c>
      <c r="U61" s="19">
        <v>93139</v>
      </c>
      <c r="V61" s="20">
        <v>884574</v>
      </c>
      <c r="W61" s="20">
        <v>44879</v>
      </c>
    </row>
    <row r="62" spans="1:23" x14ac:dyDescent="0.35">
      <c r="A62" s="16">
        <v>2012</v>
      </c>
      <c r="B62" s="17">
        <v>733</v>
      </c>
      <c r="C62" s="18" t="s">
        <v>116</v>
      </c>
      <c r="D62" s="16" t="s">
        <v>24</v>
      </c>
      <c r="E62" s="18" t="s">
        <v>25</v>
      </c>
      <c r="F62" s="16" t="s">
        <v>26</v>
      </c>
      <c r="G62" s="18" t="s">
        <v>34</v>
      </c>
      <c r="H62" s="18" t="s">
        <v>57</v>
      </c>
      <c r="I62" s="19">
        <v>646039</v>
      </c>
      <c r="J62" s="20">
        <v>6029825</v>
      </c>
      <c r="K62" s="20">
        <v>446806</v>
      </c>
      <c r="L62" s="21">
        <v>341758</v>
      </c>
      <c r="M62" s="22">
        <v>3992206</v>
      </c>
      <c r="N62" s="22">
        <v>74312</v>
      </c>
      <c r="O62" s="23">
        <v>359013</v>
      </c>
      <c r="P62" s="24">
        <v>5501962</v>
      </c>
      <c r="Q62" s="24">
        <v>1911</v>
      </c>
      <c r="R62" s="25" t="s">
        <v>37</v>
      </c>
      <c r="S62" s="26" t="s">
        <v>37</v>
      </c>
      <c r="T62" s="26" t="s">
        <v>37</v>
      </c>
      <c r="U62" s="19">
        <v>1346810</v>
      </c>
      <c r="V62" s="20">
        <v>15523993</v>
      </c>
      <c r="W62" s="20">
        <v>523029</v>
      </c>
    </row>
    <row r="63" spans="1:23" x14ac:dyDescent="0.35">
      <c r="A63" s="16">
        <v>2012</v>
      </c>
      <c r="B63" s="17">
        <v>733</v>
      </c>
      <c r="C63" s="18" t="s">
        <v>116</v>
      </c>
      <c r="D63" s="16" t="s">
        <v>24</v>
      </c>
      <c r="E63" s="18" t="s">
        <v>25</v>
      </c>
      <c r="F63" s="16" t="s">
        <v>26</v>
      </c>
      <c r="G63" s="18" t="s">
        <v>117</v>
      </c>
      <c r="H63" s="18" t="s">
        <v>57</v>
      </c>
      <c r="I63" s="19">
        <v>513537</v>
      </c>
      <c r="J63" s="20">
        <v>5364795</v>
      </c>
      <c r="K63" s="20">
        <v>368415</v>
      </c>
      <c r="L63" s="21">
        <v>306850</v>
      </c>
      <c r="M63" s="22">
        <v>3621542</v>
      </c>
      <c r="N63" s="22">
        <v>66322</v>
      </c>
      <c r="O63" s="23">
        <v>342643</v>
      </c>
      <c r="P63" s="24">
        <v>5275550</v>
      </c>
      <c r="Q63" s="24">
        <v>2410</v>
      </c>
      <c r="R63" s="25" t="s">
        <v>37</v>
      </c>
      <c r="S63" s="26" t="s">
        <v>37</v>
      </c>
      <c r="T63" s="26" t="s">
        <v>37</v>
      </c>
      <c r="U63" s="19">
        <v>1163030</v>
      </c>
      <c r="V63" s="20">
        <v>14261887</v>
      </c>
      <c r="W63" s="20">
        <v>437147</v>
      </c>
    </row>
    <row r="64" spans="1:23" x14ac:dyDescent="0.35">
      <c r="A64" s="16">
        <v>2012</v>
      </c>
      <c r="B64" s="17">
        <v>745</v>
      </c>
      <c r="C64" s="18" t="s">
        <v>118</v>
      </c>
      <c r="D64" s="16" t="s">
        <v>24</v>
      </c>
      <c r="E64" s="18" t="s">
        <v>25</v>
      </c>
      <c r="F64" s="16" t="s">
        <v>26</v>
      </c>
      <c r="G64" s="18" t="s">
        <v>63</v>
      </c>
      <c r="H64" s="18" t="s">
        <v>119</v>
      </c>
      <c r="I64" s="19" t="s">
        <v>37</v>
      </c>
      <c r="J64" s="20" t="s">
        <v>37</v>
      </c>
      <c r="K64" s="20" t="s">
        <v>37</v>
      </c>
      <c r="L64" s="21" t="s">
        <v>37</v>
      </c>
      <c r="M64" s="22" t="s">
        <v>37</v>
      </c>
      <c r="N64" s="22" t="s">
        <v>37</v>
      </c>
      <c r="O64" s="23">
        <v>935</v>
      </c>
      <c r="P64" s="24">
        <v>15963</v>
      </c>
      <c r="Q64" s="24">
        <v>1</v>
      </c>
      <c r="R64" s="25" t="s">
        <v>37</v>
      </c>
      <c r="S64" s="26" t="s">
        <v>37</v>
      </c>
      <c r="T64" s="26" t="s">
        <v>37</v>
      </c>
      <c r="U64" s="19">
        <v>935</v>
      </c>
      <c r="V64" s="20">
        <v>15963</v>
      </c>
      <c r="W64" s="20">
        <v>1</v>
      </c>
    </row>
    <row r="65" spans="1:23" x14ac:dyDescent="0.35">
      <c r="A65" s="16">
        <v>2012</v>
      </c>
      <c r="B65" s="17">
        <v>750</v>
      </c>
      <c r="C65" s="18" t="s">
        <v>120</v>
      </c>
      <c r="D65" s="16" t="s">
        <v>24</v>
      </c>
      <c r="E65" s="18" t="s">
        <v>25</v>
      </c>
      <c r="F65" s="16" t="s">
        <v>26</v>
      </c>
      <c r="G65" s="18" t="s">
        <v>59</v>
      </c>
      <c r="H65" s="18" t="s">
        <v>33</v>
      </c>
      <c r="I65" s="19">
        <v>19670</v>
      </c>
      <c r="J65" s="20">
        <v>186289</v>
      </c>
      <c r="K65" s="20">
        <v>12367</v>
      </c>
      <c r="L65" s="21">
        <v>11329</v>
      </c>
      <c r="M65" s="22">
        <v>104717</v>
      </c>
      <c r="N65" s="22">
        <v>2806</v>
      </c>
      <c r="O65" s="23">
        <v>625</v>
      </c>
      <c r="P65" s="24">
        <v>6627</v>
      </c>
      <c r="Q65" s="24">
        <v>2</v>
      </c>
      <c r="R65" s="25">
        <v>0</v>
      </c>
      <c r="S65" s="26">
        <v>0</v>
      </c>
      <c r="T65" s="26">
        <v>0</v>
      </c>
      <c r="U65" s="19">
        <v>31624</v>
      </c>
      <c r="V65" s="20">
        <v>297633</v>
      </c>
      <c r="W65" s="20">
        <v>15175</v>
      </c>
    </row>
    <row r="66" spans="1:23" x14ac:dyDescent="0.35">
      <c r="A66" s="16">
        <v>2012</v>
      </c>
      <c r="B66" s="17">
        <v>803</v>
      </c>
      <c r="C66" s="18" t="s">
        <v>121</v>
      </c>
      <c r="D66" s="16" t="s">
        <v>24</v>
      </c>
      <c r="E66" s="18" t="s">
        <v>25</v>
      </c>
      <c r="F66" s="16" t="s">
        <v>26</v>
      </c>
      <c r="G66" s="18" t="s">
        <v>56</v>
      </c>
      <c r="H66" s="18" t="s">
        <v>57</v>
      </c>
      <c r="I66" s="19">
        <v>1585396</v>
      </c>
      <c r="J66" s="20">
        <v>13256456</v>
      </c>
      <c r="K66" s="20">
        <v>1005074</v>
      </c>
      <c r="L66" s="21">
        <v>1295241</v>
      </c>
      <c r="M66" s="22">
        <v>12675057</v>
      </c>
      <c r="N66" s="22">
        <v>123501</v>
      </c>
      <c r="O66" s="23">
        <v>174857</v>
      </c>
      <c r="P66" s="24">
        <v>2222623</v>
      </c>
      <c r="Q66" s="24">
        <v>3721</v>
      </c>
      <c r="R66" s="25" t="s">
        <v>37</v>
      </c>
      <c r="S66" s="26" t="s">
        <v>37</v>
      </c>
      <c r="T66" s="26" t="s">
        <v>37</v>
      </c>
      <c r="U66" s="19">
        <v>3055494</v>
      </c>
      <c r="V66" s="20">
        <v>28154136</v>
      </c>
      <c r="W66" s="20">
        <v>1132296</v>
      </c>
    </row>
    <row r="67" spans="1:23" x14ac:dyDescent="0.35">
      <c r="A67" s="16">
        <v>2012</v>
      </c>
      <c r="B67" s="17">
        <v>814</v>
      </c>
      <c r="C67" s="18" t="s">
        <v>122</v>
      </c>
      <c r="D67" s="16" t="s">
        <v>24</v>
      </c>
      <c r="E67" s="18" t="s">
        <v>25</v>
      </c>
      <c r="F67" s="16" t="s">
        <v>26</v>
      </c>
      <c r="G67" s="18" t="s">
        <v>123</v>
      </c>
      <c r="H67" s="18" t="s">
        <v>57</v>
      </c>
      <c r="I67" s="19">
        <v>758155.7</v>
      </c>
      <c r="J67" s="20">
        <v>7858971</v>
      </c>
      <c r="K67" s="20">
        <v>584559</v>
      </c>
      <c r="L67" s="21">
        <v>487335.5</v>
      </c>
      <c r="M67" s="22">
        <v>6302526</v>
      </c>
      <c r="N67" s="22">
        <v>90050</v>
      </c>
      <c r="O67" s="23">
        <v>435999.4</v>
      </c>
      <c r="P67" s="24">
        <v>6925231</v>
      </c>
      <c r="Q67" s="24">
        <v>22577</v>
      </c>
      <c r="R67" s="25">
        <v>11</v>
      </c>
      <c r="S67" s="26">
        <v>114</v>
      </c>
      <c r="T67" s="26">
        <v>1</v>
      </c>
      <c r="U67" s="19">
        <v>1681501.6</v>
      </c>
      <c r="V67" s="20">
        <v>21086842</v>
      </c>
      <c r="W67" s="20">
        <v>697187</v>
      </c>
    </row>
    <row r="68" spans="1:23" x14ac:dyDescent="0.35">
      <c r="A68" s="16">
        <v>2012</v>
      </c>
      <c r="B68" s="17">
        <v>814</v>
      </c>
      <c r="C68" s="18" t="s">
        <v>122</v>
      </c>
      <c r="D68" s="16" t="s">
        <v>24</v>
      </c>
      <c r="E68" s="18" t="s">
        <v>25</v>
      </c>
      <c r="F68" s="16" t="s">
        <v>26</v>
      </c>
      <c r="G68" s="18" t="s">
        <v>104</v>
      </c>
      <c r="H68" s="18" t="s">
        <v>57</v>
      </c>
      <c r="I68" s="19">
        <v>0.2</v>
      </c>
      <c r="J68" s="20">
        <v>2</v>
      </c>
      <c r="K68" s="20">
        <v>1</v>
      </c>
      <c r="L68" s="21">
        <v>2.4</v>
      </c>
      <c r="M68" s="22">
        <v>20</v>
      </c>
      <c r="N68" s="22">
        <v>3</v>
      </c>
      <c r="O68" s="23">
        <v>1.3</v>
      </c>
      <c r="P68" s="24">
        <v>6</v>
      </c>
      <c r="Q68" s="24">
        <v>3</v>
      </c>
      <c r="R68" s="25">
        <v>0</v>
      </c>
      <c r="S68" s="26">
        <v>0</v>
      </c>
      <c r="T68" s="26">
        <v>0</v>
      </c>
      <c r="U68" s="19">
        <v>3.9</v>
      </c>
      <c r="V68" s="20">
        <v>28</v>
      </c>
      <c r="W68" s="20">
        <v>7</v>
      </c>
    </row>
    <row r="69" spans="1:23" x14ac:dyDescent="0.35">
      <c r="A69" s="16">
        <v>2012</v>
      </c>
      <c r="B69" s="17">
        <v>817</v>
      </c>
      <c r="C69" s="18" t="s">
        <v>124</v>
      </c>
      <c r="D69" s="16" t="s">
        <v>24</v>
      </c>
      <c r="E69" s="18" t="s">
        <v>25</v>
      </c>
      <c r="F69" s="16" t="s">
        <v>26</v>
      </c>
      <c r="G69" s="18" t="s">
        <v>123</v>
      </c>
      <c r="H69" s="18" t="s">
        <v>33</v>
      </c>
      <c r="I69" s="19">
        <v>68790</v>
      </c>
      <c r="J69" s="20">
        <v>734930</v>
      </c>
      <c r="K69" s="20">
        <v>49489</v>
      </c>
      <c r="L69" s="21">
        <v>12842</v>
      </c>
      <c r="M69" s="22">
        <v>165273</v>
      </c>
      <c r="N69" s="22">
        <v>3556</v>
      </c>
      <c r="O69" s="23">
        <v>13269</v>
      </c>
      <c r="P69" s="24">
        <v>244418</v>
      </c>
      <c r="Q69" s="24">
        <v>14</v>
      </c>
      <c r="R69" s="25">
        <v>0</v>
      </c>
      <c r="S69" s="26">
        <v>0</v>
      </c>
      <c r="T69" s="26">
        <v>0</v>
      </c>
      <c r="U69" s="19">
        <v>94901</v>
      </c>
      <c r="V69" s="20">
        <v>1144621</v>
      </c>
      <c r="W69" s="20">
        <v>53059</v>
      </c>
    </row>
    <row r="70" spans="1:23" x14ac:dyDescent="0.35">
      <c r="A70" s="16">
        <v>2012</v>
      </c>
      <c r="B70" s="17">
        <v>817</v>
      </c>
      <c r="C70" s="18" t="s">
        <v>124</v>
      </c>
      <c r="D70" s="16" t="s">
        <v>24</v>
      </c>
      <c r="E70" s="18" t="s">
        <v>25</v>
      </c>
      <c r="F70" s="16" t="s">
        <v>26</v>
      </c>
      <c r="G70" s="18" t="s">
        <v>80</v>
      </c>
      <c r="H70" s="18" t="s">
        <v>33</v>
      </c>
      <c r="I70" s="19">
        <v>4947</v>
      </c>
      <c r="J70" s="20">
        <v>57460</v>
      </c>
      <c r="K70" s="20">
        <v>3980</v>
      </c>
      <c r="L70" s="21">
        <v>1787</v>
      </c>
      <c r="M70" s="22">
        <v>24460</v>
      </c>
      <c r="N70" s="22">
        <v>482</v>
      </c>
      <c r="O70" s="23">
        <v>0</v>
      </c>
      <c r="P70" s="24">
        <v>0</v>
      </c>
      <c r="Q70" s="24">
        <v>0</v>
      </c>
      <c r="R70" s="25">
        <v>0</v>
      </c>
      <c r="S70" s="26">
        <v>0</v>
      </c>
      <c r="T70" s="26">
        <v>0</v>
      </c>
      <c r="U70" s="19">
        <v>6734</v>
      </c>
      <c r="V70" s="20">
        <v>81920</v>
      </c>
      <c r="W70" s="20">
        <v>4462</v>
      </c>
    </row>
    <row r="71" spans="1:23" x14ac:dyDescent="0.35">
      <c r="A71" s="16">
        <v>2012</v>
      </c>
      <c r="B71" s="17">
        <v>828</v>
      </c>
      <c r="C71" s="18" t="s">
        <v>125</v>
      </c>
      <c r="D71" s="16" t="s">
        <v>24</v>
      </c>
      <c r="E71" s="18" t="s">
        <v>25</v>
      </c>
      <c r="F71" s="16" t="s">
        <v>26</v>
      </c>
      <c r="G71" s="18" t="s">
        <v>51</v>
      </c>
      <c r="H71" s="18" t="s">
        <v>28</v>
      </c>
      <c r="I71" s="19">
        <v>718.1</v>
      </c>
      <c r="J71" s="20">
        <v>8391</v>
      </c>
      <c r="K71" s="20">
        <v>971</v>
      </c>
      <c r="L71" s="21">
        <v>958.9</v>
      </c>
      <c r="M71" s="22">
        <v>11254</v>
      </c>
      <c r="N71" s="22">
        <v>158</v>
      </c>
      <c r="O71" s="23">
        <v>0</v>
      </c>
      <c r="P71" s="24">
        <v>0</v>
      </c>
      <c r="Q71" s="24">
        <v>0</v>
      </c>
      <c r="R71" s="25">
        <v>0</v>
      </c>
      <c r="S71" s="26">
        <v>0</v>
      </c>
      <c r="T71" s="26">
        <v>0</v>
      </c>
      <c r="U71" s="19">
        <v>1677</v>
      </c>
      <c r="V71" s="20">
        <v>19645</v>
      </c>
      <c r="W71" s="20">
        <v>1129</v>
      </c>
    </row>
    <row r="72" spans="1:23" x14ac:dyDescent="0.35">
      <c r="A72" s="16">
        <v>2012</v>
      </c>
      <c r="B72" s="17">
        <v>887</v>
      </c>
      <c r="C72" s="18" t="s">
        <v>126</v>
      </c>
      <c r="D72" s="16" t="s">
        <v>24</v>
      </c>
      <c r="E72" s="18" t="s">
        <v>25</v>
      </c>
      <c r="F72" s="16" t="s">
        <v>26</v>
      </c>
      <c r="G72" s="18" t="s">
        <v>51</v>
      </c>
      <c r="H72" s="18" t="s">
        <v>33</v>
      </c>
      <c r="I72" s="19">
        <v>5483</v>
      </c>
      <c r="J72" s="20">
        <v>37000</v>
      </c>
      <c r="K72" s="20">
        <v>3641</v>
      </c>
      <c r="L72" s="21">
        <v>2688</v>
      </c>
      <c r="M72" s="22">
        <v>25000</v>
      </c>
      <c r="N72" s="22">
        <v>416</v>
      </c>
      <c r="O72" s="23">
        <v>0</v>
      </c>
      <c r="P72" s="24" t="s">
        <v>37</v>
      </c>
      <c r="Q72" s="24" t="s">
        <v>37</v>
      </c>
      <c r="R72" s="25">
        <v>0</v>
      </c>
      <c r="S72" s="26" t="s">
        <v>37</v>
      </c>
      <c r="T72" s="26" t="s">
        <v>37</v>
      </c>
      <c r="U72" s="19">
        <v>8171</v>
      </c>
      <c r="V72" s="20">
        <v>62000</v>
      </c>
      <c r="W72" s="20">
        <v>4057</v>
      </c>
    </row>
    <row r="73" spans="1:23" x14ac:dyDescent="0.35">
      <c r="A73" s="16">
        <v>2012</v>
      </c>
      <c r="B73" s="17">
        <v>907</v>
      </c>
      <c r="C73" s="18" t="s">
        <v>127</v>
      </c>
      <c r="D73" s="16" t="s">
        <v>24</v>
      </c>
      <c r="E73" s="18" t="s">
        <v>25</v>
      </c>
      <c r="F73" s="16" t="s">
        <v>26</v>
      </c>
      <c r="G73" s="18" t="s">
        <v>128</v>
      </c>
      <c r="H73" s="18" t="s">
        <v>28</v>
      </c>
      <c r="I73" s="19">
        <v>6483</v>
      </c>
      <c r="J73" s="20">
        <v>90862</v>
      </c>
      <c r="K73" s="20">
        <v>10172</v>
      </c>
      <c r="L73" s="21">
        <v>5992</v>
      </c>
      <c r="M73" s="22">
        <v>81286</v>
      </c>
      <c r="N73" s="22">
        <v>1516</v>
      </c>
      <c r="O73" s="23" t="s">
        <v>37</v>
      </c>
      <c r="P73" s="24" t="s">
        <v>37</v>
      </c>
      <c r="Q73" s="24" t="s">
        <v>37</v>
      </c>
      <c r="R73" s="25" t="s">
        <v>37</v>
      </c>
      <c r="S73" s="26" t="s">
        <v>37</v>
      </c>
      <c r="T73" s="26" t="s">
        <v>37</v>
      </c>
      <c r="U73" s="19">
        <v>12475</v>
      </c>
      <c r="V73" s="20">
        <v>172148</v>
      </c>
      <c r="W73" s="20">
        <v>11688</v>
      </c>
    </row>
    <row r="74" spans="1:23" x14ac:dyDescent="0.35">
      <c r="A74" s="16">
        <v>2012</v>
      </c>
      <c r="B74" s="17">
        <v>918</v>
      </c>
      <c r="C74" s="18" t="s">
        <v>129</v>
      </c>
      <c r="D74" s="16" t="s">
        <v>24</v>
      </c>
      <c r="E74" s="18" t="s">
        <v>25</v>
      </c>
      <c r="F74" s="16" t="s">
        <v>26</v>
      </c>
      <c r="G74" s="18" t="s">
        <v>130</v>
      </c>
      <c r="H74" s="18" t="s">
        <v>28</v>
      </c>
      <c r="I74" s="19">
        <v>2041.1</v>
      </c>
      <c r="J74" s="20">
        <v>21354</v>
      </c>
      <c r="K74" s="20">
        <v>1899</v>
      </c>
      <c r="L74" s="21">
        <v>4223.5</v>
      </c>
      <c r="M74" s="22">
        <v>43896</v>
      </c>
      <c r="N74" s="22">
        <v>1023</v>
      </c>
      <c r="O74" s="23" t="s">
        <v>37</v>
      </c>
      <c r="P74" s="24" t="s">
        <v>37</v>
      </c>
      <c r="Q74" s="24" t="s">
        <v>37</v>
      </c>
      <c r="R74" s="25" t="s">
        <v>37</v>
      </c>
      <c r="S74" s="26" t="s">
        <v>37</v>
      </c>
      <c r="T74" s="26" t="s">
        <v>37</v>
      </c>
      <c r="U74" s="19">
        <v>6264.6</v>
      </c>
      <c r="V74" s="20">
        <v>65250</v>
      </c>
      <c r="W74" s="20">
        <v>2922</v>
      </c>
    </row>
    <row r="75" spans="1:23" x14ac:dyDescent="0.35">
      <c r="A75" s="16">
        <v>2012</v>
      </c>
      <c r="B75" s="17">
        <v>942</v>
      </c>
      <c r="C75" s="18" t="s">
        <v>131</v>
      </c>
      <c r="D75" s="16" t="s">
        <v>24</v>
      </c>
      <c r="E75" s="18" t="s">
        <v>25</v>
      </c>
      <c r="F75" s="16" t="s">
        <v>26</v>
      </c>
      <c r="G75" s="18" t="s">
        <v>87</v>
      </c>
      <c r="H75" s="18" t="s">
        <v>33</v>
      </c>
      <c r="I75" s="19">
        <v>1226</v>
      </c>
      <c r="J75" s="20">
        <v>9022</v>
      </c>
      <c r="K75" s="20">
        <v>1006</v>
      </c>
      <c r="L75" s="21">
        <v>534</v>
      </c>
      <c r="M75" s="22">
        <v>5009</v>
      </c>
      <c r="N75" s="22">
        <v>85</v>
      </c>
      <c r="O75" s="23">
        <v>198</v>
      </c>
      <c r="P75" s="24">
        <v>1039</v>
      </c>
      <c r="Q75" s="24">
        <v>36</v>
      </c>
      <c r="R75" s="25" t="s">
        <v>37</v>
      </c>
      <c r="S75" s="26" t="s">
        <v>37</v>
      </c>
      <c r="T75" s="26" t="s">
        <v>37</v>
      </c>
      <c r="U75" s="19">
        <v>1958</v>
      </c>
      <c r="V75" s="20">
        <v>15070</v>
      </c>
      <c r="W75" s="20">
        <v>1127</v>
      </c>
    </row>
    <row r="76" spans="1:23" x14ac:dyDescent="0.35">
      <c r="A76" s="16">
        <v>2012</v>
      </c>
      <c r="B76" s="17">
        <v>942</v>
      </c>
      <c r="C76" s="18" t="s">
        <v>131</v>
      </c>
      <c r="D76" s="16" t="s">
        <v>24</v>
      </c>
      <c r="E76" s="18" t="s">
        <v>25</v>
      </c>
      <c r="F76" s="16" t="s">
        <v>26</v>
      </c>
      <c r="G76" s="18" t="s">
        <v>132</v>
      </c>
      <c r="H76" s="18" t="s">
        <v>33</v>
      </c>
      <c r="I76" s="19">
        <v>2589</v>
      </c>
      <c r="J76" s="20">
        <v>23201</v>
      </c>
      <c r="K76" s="20">
        <v>2134</v>
      </c>
      <c r="L76" s="21">
        <v>1126</v>
      </c>
      <c r="M76" s="22">
        <v>13119</v>
      </c>
      <c r="N76" s="22">
        <v>182</v>
      </c>
      <c r="O76" s="23">
        <v>1773</v>
      </c>
      <c r="P76" s="24">
        <v>27446</v>
      </c>
      <c r="Q76" s="24">
        <v>81</v>
      </c>
      <c r="R76" s="25" t="s">
        <v>37</v>
      </c>
      <c r="S76" s="26" t="s">
        <v>37</v>
      </c>
      <c r="T76" s="26" t="s">
        <v>37</v>
      </c>
      <c r="U76" s="19">
        <v>5488</v>
      </c>
      <c r="V76" s="20">
        <v>63766</v>
      </c>
      <c r="W76" s="20">
        <v>2397</v>
      </c>
    </row>
    <row r="77" spans="1:23" x14ac:dyDescent="0.35">
      <c r="A77" s="16">
        <v>2012</v>
      </c>
      <c r="B77" s="17">
        <v>944</v>
      </c>
      <c r="C77" s="18" t="s">
        <v>133</v>
      </c>
      <c r="D77" s="16" t="s">
        <v>24</v>
      </c>
      <c r="E77" s="18" t="s">
        <v>25</v>
      </c>
      <c r="F77" s="16" t="s">
        <v>26</v>
      </c>
      <c r="G77" s="18" t="s">
        <v>59</v>
      </c>
      <c r="H77" s="18" t="s">
        <v>28</v>
      </c>
      <c r="I77" s="19">
        <v>55391</v>
      </c>
      <c r="J77" s="20">
        <v>579686</v>
      </c>
      <c r="K77" s="20">
        <v>35689</v>
      </c>
      <c r="L77" s="21">
        <v>28029</v>
      </c>
      <c r="M77" s="22">
        <v>271147</v>
      </c>
      <c r="N77" s="22">
        <v>6502</v>
      </c>
      <c r="O77" s="23">
        <v>9644</v>
      </c>
      <c r="P77" s="24">
        <v>109222</v>
      </c>
      <c r="Q77" s="24">
        <v>13</v>
      </c>
      <c r="R77" s="25">
        <v>0</v>
      </c>
      <c r="S77" s="26">
        <v>0</v>
      </c>
      <c r="T77" s="26">
        <v>0</v>
      </c>
      <c r="U77" s="19">
        <v>93064</v>
      </c>
      <c r="V77" s="20">
        <v>960055</v>
      </c>
      <c r="W77" s="20">
        <v>42204</v>
      </c>
    </row>
    <row r="78" spans="1:23" x14ac:dyDescent="0.35">
      <c r="A78" s="16">
        <v>2012</v>
      </c>
      <c r="B78" s="17">
        <v>947</v>
      </c>
      <c r="C78" s="18" t="s">
        <v>134</v>
      </c>
      <c r="D78" s="16" t="s">
        <v>24</v>
      </c>
      <c r="E78" s="18" t="s">
        <v>25</v>
      </c>
      <c r="F78" s="16" t="s">
        <v>26</v>
      </c>
      <c r="G78" s="18" t="s">
        <v>104</v>
      </c>
      <c r="H78" s="18" t="s">
        <v>28</v>
      </c>
      <c r="I78" s="19">
        <v>15133</v>
      </c>
      <c r="J78" s="20">
        <v>152793</v>
      </c>
      <c r="K78" s="20">
        <v>10898</v>
      </c>
      <c r="L78" s="21">
        <v>14972</v>
      </c>
      <c r="M78" s="22">
        <v>143589</v>
      </c>
      <c r="N78" s="22">
        <v>2244</v>
      </c>
      <c r="O78" s="23">
        <v>18468</v>
      </c>
      <c r="P78" s="24">
        <v>281188</v>
      </c>
      <c r="Q78" s="24">
        <v>11</v>
      </c>
      <c r="R78" s="25">
        <v>0</v>
      </c>
      <c r="S78" s="26">
        <v>0</v>
      </c>
      <c r="T78" s="26">
        <v>0</v>
      </c>
      <c r="U78" s="19">
        <v>48573</v>
      </c>
      <c r="V78" s="20">
        <v>577570</v>
      </c>
      <c r="W78" s="20">
        <v>13153</v>
      </c>
    </row>
    <row r="79" spans="1:23" x14ac:dyDescent="0.35">
      <c r="A79" s="16">
        <v>2012</v>
      </c>
      <c r="B79" s="17">
        <v>963</v>
      </c>
      <c r="C79" s="18" t="s">
        <v>135</v>
      </c>
      <c r="D79" s="16" t="s">
        <v>24</v>
      </c>
      <c r="E79" s="18" t="s">
        <v>25</v>
      </c>
      <c r="F79" s="16" t="s">
        <v>26</v>
      </c>
      <c r="G79" s="18" t="s">
        <v>136</v>
      </c>
      <c r="H79" s="18" t="s">
        <v>57</v>
      </c>
      <c r="I79" s="19">
        <v>604669.69999999995</v>
      </c>
      <c r="J79" s="20">
        <v>3580212</v>
      </c>
      <c r="K79" s="20">
        <v>405549</v>
      </c>
      <c r="L79" s="21">
        <v>167813.5</v>
      </c>
      <c r="M79" s="22">
        <v>1160131</v>
      </c>
      <c r="N79" s="22">
        <v>46146</v>
      </c>
      <c r="O79" s="23">
        <v>8220.4</v>
      </c>
      <c r="P79" s="24">
        <v>83344</v>
      </c>
      <c r="Q79" s="24">
        <v>600</v>
      </c>
      <c r="R79" s="25" t="s">
        <v>37</v>
      </c>
      <c r="S79" s="26" t="s">
        <v>37</v>
      </c>
      <c r="T79" s="26" t="s">
        <v>37</v>
      </c>
      <c r="U79" s="19">
        <v>780703.6</v>
      </c>
      <c r="V79" s="20">
        <v>4823687</v>
      </c>
      <c r="W79" s="20">
        <v>452295</v>
      </c>
    </row>
    <row r="80" spans="1:23" x14ac:dyDescent="0.35">
      <c r="A80" s="16">
        <v>2012</v>
      </c>
      <c r="B80" s="17">
        <v>963</v>
      </c>
      <c r="C80" s="18" t="s">
        <v>135</v>
      </c>
      <c r="D80" s="16" t="s">
        <v>137</v>
      </c>
      <c r="E80" s="18" t="s">
        <v>138</v>
      </c>
      <c r="F80" s="16" t="s">
        <v>26</v>
      </c>
      <c r="G80" s="18" t="s">
        <v>136</v>
      </c>
      <c r="H80" s="18" t="s">
        <v>57</v>
      </c>
      <c r="I80" s="19">
        <v>46230.8</v>
      </c>
      <c r="J80" s="20">
        <v>776588</v>
      </c>
      <c r="K80" s="20">
        <v>75471</v>
      </c>
      <c r="L80" s="21">
        <v>151618.1</v>
      </c>
      <c r="M80" s="22">
        <v>3116773</v>
      </c>
      <c r="N80" s="22">
        <v>18687</v>
      </c>
      <c r="O80" s="23">
        <v>30255.9</v>
      </c>
      <c r="P80" s="24">
        <v>778101</v>
      </c>
      <c r="Q80" s="24">
        <v>343</v>
      </c>
      <c r="R80" s="25" t="s">
        <v>37</v>
      </c>
      <c r="S80" s="26" t="s">
        <v>37</v>
      </c>
      <c r="T80" s="26" t="s">
        <v>37</v>
      </c>
      <c r="U80" s="19">
        <v>228104.8</v>
      </c>
      <c r="V80" s="20">
        <v>4671462</v>
      </c>
      <c r="W80" s="20">
        <v>94501</v>
      </c>
    </row>
    <row r="81" spans="1:23" x14ac:dyDescent="0.35">
      <c r="A81" s="16">
        <v>2012</v>
      </c>
      <c r="B81" s="17">
        <v>965</v>
      </c>
      <c r="C81" s="18" t="s">
        <v>139</v>
      </c>
      <c r="D81" s="16" t="s">
        <v>24</v>
      </c>
      <c r="E81" s="18" t="s">
        <v>25</v>
      </c>
      <c r="F81" s="16" t="s">
        <v>26</v>
      </c>
      <c r="G81" s="18" t="s">
        <v>87</v>
      </c>
      <c r="H81" s="18" t="s">
        <v>28</v>
      </c>
      <c r="I81" s="19">
        <v>3059</v>
      </c>
      <c r="J81" s="20">
        <v>40877</v>
      </c>
      <c r="K81" s="20">
        <v>3840</v>
      </c>
      <c r="L81" s="21">
        <v>3638</v>
      </c>
      <c r="M81" s="22">
        <v>54447</v>
      </c>
      <c r="N81" s="22">
        <v>1109</v>
      </c>
      <c r="O81" s="23">
        <v>518</v>
      </c>
      <c r="P81" s="24">
        <v>10826</v>
      </c>
      <c r="Q81" s="24">
        <v>1</v>
      </c>
      <c r="R81" s="25" t="s">
        <v>37</v>
      </c>
      <c r="S81" s="26" t="s">
        <v>37</v>
      </c>
      <c r="T81" s="26" t="s">
        <v>37</v>
      </c>
      <c r="U81" s="19">
        <v>7215</v>
      </c>
      <c r="V81" s="20">
        <v>106150</v>
      </c>
      <c r="W81" s="20">
        <v>4950</v>
      </c>
    </row>
    <row r="82" spans="1:23" x14ac:dyDescent="0.35">
      <c r="A82" s="16">
        <v>2012</v>
      </c>
      <c r="B82" s="17">
        <v>970</v>
      </c>
      <c r="C82" s="18" t="s">
        <v>140</v>
      </c>
      <c r="D82" s="16" t="s">
        <v>41</v>
      </c>
      <c r="E82" s="18" t="s">
        <v>42</v>
      </c>
      <c r="F82" s="16" t="s">
        <v>26</v>
      </c>
      <c r="G82" s="18" t="s">
        <v>36</v>
      </c>
      <c r="H82" s="18" t="s">
        <v>44</v>
      </c>
      <c r="I82" s="19">
        <v>35435</v>
      </c>
      <c r="J82" s="20">
        <v>873661</v>
      </c>
      <c r="K82" s="20">
        <v>154224</v>
      </c>
      <c r="L82" s="21">
        <v>247952</v>
      </c>
      <c r="M82" s="22">
        <v>3857398</v>
      </c>
      <c r="N82" s="22">
        <v>2468</v>
      </c>
      <c r="O82" s="23">
        <v>163670</v>
      </c>
      <c r="P82" s="24">
        <v>4396528</v>
      </c>
      <c r="Q82" s="24">
        <v>154</v>
      </c>
      <c r="R82" s="25">
        <v>0</v>
      </c>
      <c r="S82" s="26">
        <v>0</v>
      </c>
      <c r="T82" s="26">
        <v>0</v>
      </c>
      <c r="U82" s="19">
        <v>447057</v>
      </c>
      <c r="V82" s="20">
        <v>9127587</v>
      </c>
      <c r="W82" s="20">
        <v>156846</v>
      </c>
    </row>
    <row r="83" spans="1:23" x14ac:dyDescent="0.35">
      <c r="A83" s="16">
        <v>2012</v>
      </c>
      <c r="B83" s="17">
        <v>993</v>
      </c>
      <c r="C83" s="18" t="s">
        <v>141</v>
      </c>
      <c r="D83" s="16" t="s">
        <v>24</v>
      </c>
      <c r="E83" s="18" t="s">
        <v>25</v>
      </c>
      <c r="F83" s="16" t="s">
        <v>26</v>
      </c>
      <c r="G83" s="18" t="s">
        <v>90</v>
      </c>
      <c r="H83" s="18" t="s">
        <v>28</v>
      </c>
      <c r="I83" s="19">
        <v>2155</v>
      </c>
      <c r="J83" s="20">
        <v>24534</v>
      </c>
      <c r="K83" s="20">
        <v>1979</v>
      </c>
      <c r="L83" s="21">
        <v>2349</v>
      </c>
      <c r="M83" s="22">
        <v>27075</v>
      </c>
      <c r="N83" s="22">
        <v>794</v>
      </c>
      <c r="O83" s="23">
        <v>409</v>
      </c>
      <c r="P83" s="24">
        <v>5126</v>
      </c>
      <c r="Q83" s="24">
        <v>2</v>
      </c>
      <c r="R83" s="25" t="s">
        <v>37</v>
      </c>
      <c r="S83" s="26" t="s">
        <v>37</v>
      </c>
      <c r="T83" s="26" t="s">
        <v>37</v>
      </c>
      <c r="U83" s="19">
        <v>4913</v>
      </c>
      <c r="V83" s="20">
        <v>56735</v>
      </c>
      <c r="W83" s="20">
        <v>2775</v>
      </c>
    </row>
    <row r="84" spans="1:23" x14ac:dyDescent="0.35">
      <c r="A84" s="16">
        <v>2012</v>
      </c>
      <c r="B84" s="17">
        <v>994</v>
      </c>
      <c r="C84" s="18" t="s">
        <v>142</v>
      </c>
      <c r="D84" s="16" t="s">
        <v>24</v>
      </c>
      <c r="E84" s="18" t="s">
        <v>25</v>
      </c>
      <c r="F84" s="16" t="s">
        <v>26</v>
      </c>
      <c r="G84" s="18" t="s">
        <v>74</v>
      </c>
      <c r="H84" s="18" t="s">
        <v>28</v>
      </c>
      <c r="I84" s="19">
        <v>4634.3</v>
      </c>
      <c r="J84" s="20">
        <v>66644</v>
      </c>
      <c r="K84" s="20">
        <v>6187</v>
      </c>
      <c r="L84" s="21">
        <v>2423.6999999999998</v>
      </c>
      <c r="M84" s="22">
        <v>27714</v>
      </c>
      <c r="N84" s="22">
        <v>906</v>
      </c>
      <c r="O84" s="23">
        <v>24244.9</v>
      </c>
      <c r="P84" s="24">
        <v>333563</v>
      </c>
      <c r="Q84" s="24">
        <v>120</v>
      </c>
      <c r="R84" s="25">
        <v>0</v>
      </c>
      <c r="S84" s="26">
        <v>0</v>
      </c>
      <c r="T84" s="26">
        <v>0</v>
      </c>
      <c r="U84" s="19">
        <v>31302.9</v>
      </c>
      <c r="V84" s="20">
        <v>427921</v>
      </c>
      <c r="W84" s="20">
        <v>7213</v>
      </c>
    </row>
    <row r="85" spans="1:23" x14ac:dyDescent="0.35">
      <c r="A85" s="16">
        <v>2012</v>
      </c>
      <c r="B85" s="17">
        <v>998</v>
      </c>
      <c r="C85" s="18" t="s">
        <v>143</v>
      </c>
      <c r="D85" s="16" t="s">
        <v>24</v>
      </c>
      <c r="E85" s="18" t="s">
        <v>25</v>
      </c>
      <c r="F85" s="16" t="s">
        <v>26</v>
      </c>
      <c r="G85" s="18" t="s">
        <v>79</v>
      </c>
      <c r="H85" s="18" t="s">
        <v>28</v>
      </c>
      <c r="I85" s="19">
        <v>4371.3999999999996</v>
      </c>
      <c r="J85" s="20">
        <v>39896</v>
      </c>
      <c r="K85" s="20">
        <v>3661</v>
      </c>
      <c r="L85" s="21">
        <v>2104.1</v>
      </c>
      <c r="M85" s="22">
        <v>20809</v>
      </c>
      <c r="N85" s="22">
        <v>429</v>
      </c>
      <c r="O85" s="23">
        <v>656.9</v>
      </c>
      <c r="P85" s="24">
        <v>7167</v>
      </c>
      <c r="Q85" s="24">
        <v>14</v>
      </c>
      <c r="R85" s="25" t="s">
        <v>37</v>
      </c>
      <c r="S85" s="26" t="s">
        <v>37</v>
      </c>
      <c r="T85" s="26" t="s">
        <v>37</v>
      </c>
      <c r="U85" s="19">
        <v>7132.4</v>
      </c>
      <c r="V85" s="20">
        <v>67872</v>
      </c>
      <c r="W85" s="20">
        <v>4104</v>
      </c>
    </row>
    <row r="86" spans="1:23" x14ac:dyDescent="0.35">
      <c r="A86" s="16">
        <v>2012</v>
      </c>
      <c r="B86" s="17">
        <v>1009</v>
      </c>
      <c r="C86" s="18" t="s">
        <v>144</v>
      </c>
      <c r="D86" s="16" t="s">
        <v>24</v>
      </c>
      <c r="E86" s="18" t="s">
        <v>25</v>
      </c>
      <c r="F86" s="16" t="s">
        <v>26</v>
      </c>
      <c r="G86" s="18" t="s">
        <v>51</v>
      </c>
      <c r="H86" s="18" t="s">
        <v>28</v>
      </c>
      <c r="I86" s="19">
        <v>9821.7999999999993</v>
      </c>
      <c r="J86" s="20">
        <v>79223</v>
      </c>
      <c r="K86" s="20">
        <v>10564</v>
      </c>
      <c r="L86" s="21">
        <v>14409.2</v>
      </c>
      <c r="M86" s="22">
        <v>133515</v>
      </c>
      <c r="N86" s="22">
        <v>1821</v>
      </c>
      <c r="O86" s="23">
        <v>8888</v>
      </c>
      <c r="P86" s="24">
        <v>128282</v>
      </c>
      <c r="Q86" s="24">
        <v>1</v>
      </c>
      <c r="R86" s="25" t="s">
        <v>37</v>
      </c>
      <c r="S86" s="26" t="s">
        <v>37</v>
      </c>
      <c r="T86" s="26" t="s">
        <v>37</v>
      </c>
      <c r="U86" s="19">
        <v>33119</v>
      </c>
      <c r="V86" s="20">
        <v>341020</v>
      </c>
      <c r="W86" s="20">
        <v>12386</v>
      </c>
    </row>
    <row r="87" spans="1:23" x14ac:dyDescent="0.35">
      <c r="A87" s="16">
        <v>2012</v>
      </c>
      <c r="B87" s="17">
        <v>1015</v>
      </c>
      <c r="C87" s="18" t="s">
        <v>145</v>
      </c>
      <c r="D87" s="16" t="s">
        <v>24</v>
      </c>
      <c r="E87" s="18" t="s">
        <v>25</v>
      </c>
      <c r="F87" s="16" t="s">
        <v>26</v>
      </c>
      <c r="G87" s="18" t="s">
        <v>98</v>
      </c>
      <c r="H87" s="18" t="s">
        <v>28</v>
      </c>
      <c r="I87" s="19">
        <v>420073</v>
      </c>
      <c r="J87" s="20">
        <v>4241660</v>
      </c>
      <c r="K87" s="20">
        <v>378873</v>
      </c>
      <c r="L87" s="21">
        <v>519101</v>
      </c>
      <c r="M87" s="22">
        <v>5558537</v>
      </c>
      <c r="N87" s="22">
        <v>46221</v>
      </c>
      <c r="O87" s="23">
        <v>158886</v>
      </c>
      <c r="P87" s="24">
        <v>2573275</v>
      </c>
      <c r="Q87" s="24">
        <v>94</v>
      </c>
      <c r="R87" s="25" t="s">
        <v>37</v>
      </c>
      <c r="S87" s="26" t="s">
        <v>37</v>
      </c>
      <c r="T87" s="26" t="s">
        <v>37</v>
      </c>
      <c r="U87" s="19">
        <v>1098060</v>
      </c>
      <c r="V87" s="20">
        <v>12373472</v>
      </c>
      <c r="W87" s="20">
        <v>425188</v>
      </c>
    </row>
    <row r="88" spans="1:23" x14ac:dyDescent="0.35">
      <c r="A88" s="16">
        <v>2012</v>
      </c>
      <c r="B88" s="17">
        <v>1024</v>
      </c>
      <c r="C88" s="18" t="s">
        <v>146</v>
      </c>
      <c r="D88" s="16" t="s">
        <v>24</v>
      </c>
      <c r="E88" s="18" t="s">
        <v>25</v>
      </c>
      <c r="F88" s="16" t="s">
        <v>26</v>
      </c>
      <c r="G88" s="18" t="s">
        <v>132</v>
      </c>
      <c r="H88" s="18" t="s">
        <v>28</v>
      </c>
      <c r="I88" s="19">
        <v>861</v>
      </c>
      <c r="J88" s="20">
        <v>11212</v>
      </c>
      <c r="K88" s="20">
        <v>1227</v>
      </c>
      <c r="L88" s="21">
        <v>356</v>
      </c>
      <c r="M88" s="22">
        <v>4713</v>
      </c>
      <c r="N88" s="22">
        <v>306</v>
      </c>
      <c r="O88" s="23">
        <v>1696</v>
      </c>
      <c r="P88" s="24">
        <v>42279</v>
      </c>
      <c r="Q88" s="24">
        <v>45</v>
      </c>
      <c r="R88" s="25" t="s">
        <v>37</v>
      </c>
      <c r="S88" s="26" t="s">
        <v>37</v>
      </c>
      <c r="T88" s="26" t="s">
        <v>37</v>
      </c>
      <c r="U88" s="19">
        <v>2913</v>
      </c>
      <c r="V88" s="20">
        <v>58204</v>
      </c>
      <c r="W88" s="20">
        <v>1578</v>
      </c>
    </row>
    <row r="89" spans="1:23" x14ac:dyDescent="0.35">
      <c r="A89" s="16">
        <v>2012</v>
      </c>
      <c r="B89" s="17">
        <v>1036</v>
      </c>
      <c r="C89" s="18" t="s">
        <v>147</v>
      </c>
      <c r="D89" s="16" t="s">
        <v>24</v>
      </c>
      <c r="E89" s="18" t="s">
        <v>25</v>
      </c>
      <c r="F89" s="16" t="s">
        <v>26</v>
      </c>
      <c r="G89" s="18" t="s">
        <v>70</v>
      </c>
      <c r="H89" s="18" t="s">
        <v>28</v>
      </c>
      <c r="I89" s="19">
        <v>5888</v>
      </c>
      <c r="J89" s="20">
        <v>43506</v>
      </c>
      <c r="K89" s="20">
        <v>4062</v>
      </c>
      <c r="L89" s="21">
        <v>3125</v>
      </c>
      <c r="M89" s="22">
        <v>25560</v>
      </c>
      <c r="N89" s="22">
        <v>485</v>
      </c>
      <c r="O89" s="23">
        <v>2922</v>
      </c>
      <c r="P89" s="24">
        <v>30021</v>
      </c>
      <c r="Q89" s="24">
        <v>1</v>
      </c>
      <c r="R89" s="25" t="s">
        <v>37</v>
      </c>
      <c r="S89" s="26" t="s">
        <v>37</v>
      </c>
      <c r="T89" s="26" t="s">
        <v>37</v>
      </c>
      <c r="U89" s="19">
        <v>11935</v>
      </c>
      <c r="V89" s="20">
        <v>99087</v>
      </c>
      <c r="W89" s="20">
        <v>4548</v>
      </c>
    </row>
    <row r="90" spans="1:23" x14ac:dyDescent="0.35">
      <c r="A90" s="16">
        <v>2012</v>
      </c>
      <c r="B90" s="17">
        <v>1050</v>
      </c>
      <c r="C90" s="18" t="s">
        <v>148</v>
      </c>
      <c r="D90" s="16" t="s">
        <v>24</v>
      </c>
      <c r="E90" s="18" t="s">
        <v>25</v>
      </c>
      <c r="F90" s="16" t="s">
        <v>26</v>
      </c>
      <c r="G90" s="18" t="s">
        <v>63</v>
      </c>
      <c r="H90" s="18" t="s">
        <v>28</v>
      </c>
      <c r="I90" s="19">
        <v>10110</v>
      </c>
      <c r="J90" s="20">
        <v>76356</v>
      </c>
      <c r="K90" s="20">
        <v>13838</v>
      </c>
      <c r="L90" s="21">
        <v>15592</v>
      </c>
      <c r="M90" s="22">
        <v>77929</v>
      </c>
      <c r="N90" s="22">
        <v>1692</v>
      </c>
      <c r="O90" s="23">
        <v>9613</v>
      </c>
      <c r="P90" s="24">
        <v>82242</v>
      </c>
      <c r="Q90" s="24">
        <v>37</v>
      </c>
      <c r="R90" s="25" t="s">
        <v>37</v>
      </c>
      <c r="S90" s="26" t="s">
        <v>37</v>
      </c>
      <c r="T90" s="26" t="s">
        <v>37</v>
      </c>
      <c r="U90" s="19">
        <v>35315</v>
      </c>
      <c r="V90" s="20">
        <v>236527</v>
      </c>
      <c r="W90" s="20">
        <v>15567</v>
      </c>
    </row>
    <row r="91" spans="1:23" x14ac:dyDescent="0.35">
      <c r="A91" s="16">
        <v>2012</v>
      </c>
      <c r="B91" s="17">
        <v>1062</v>
      </c>
      <c r="C91" s="18" t="s">
        <v>149</v>
      </c>
      <c r="D91" s="16" t="s">
        <v>24</v>
      </c>
      <c r="E91" s="18" t="s">
        <v>25</v>
      </c>
      <c r="F91" s="16" t="s">
        <v>26</v>
      </c>
      <c r="G91" s="18" t="s">
        <v>34</v>
      </c>
      <c r="H91" s="18" t="s">
        <v>33</v>
      </c>
      <c r="I91" s="19">
        <v>15619.2</v>
      </c>
      <c r="J91" s="20">
        <v>116565</v>
      </c>
      <c r="K91" s="20">
        <v>12032</v>
      </c>
      <c r="L91" s="21">
        <v>5445.9</v>
      </c>
      <c r="M91" s="22">
        <v>48908</v>
      </c>
      <c r="N91" s="22">
        <v>624</v>
      </c>
      <c r="O91" s="23" t="s">
        <v>37</v>
      </c>
      <c r="P91" s="24" t="s">
        <v>37</v>
      </c>
      <c r="Q91" s="24" t="s">
        <v>37</v>
      </c>
      <c r="R91" s="25" t="s">
        <v>37</v>
      </c>
      <c r="S91" s="26" t="s">
        <v>37</v>
      </c>
      <c r="T91" s="26" t="s">
        <v>37</v>
      </c>
      <c r="U91" s="19">
        <v>21065.1</v>
      </c>
      <c r="V91" s="20">
        <v>165473</v>
      </c>
      <c r="W91" s="20">
        <v>12656</v>
      </c>
    </row>
    <row r="92" spans="1:23" x14ac:dyDescent="0.35">
      <c r="A92" s="16">
        <v>2012</v>
      </c>
      <c r="B92" s="17">
        <v>1101</v>
      </c>
      <c r="C92" s="18" t="s">
        <v>150</v>
      </c>
      <c r="D92" s="16" t="s">
        <v>24</v>
      </c>
      <c r="E92" s="18" t="s">
        <v>25</v>
      </c>
      <c r="F92" s="16" t="s">
        <v>26</v>
      </c>
      <c r="G92" s="18" t="s">
        <v>51</v>
      </c>
      <c r="H92" s="18" t="s">
        <v>28</v>
      </c>
      <c r="I92" s="19">
        <v>696.7</v>
      </c>
      <c r="J92" s="20">
        <v>6626</v>
      </c>
      <c r="K92" s="20">
        <v>547</v>
      </c>
      <c r="L92" s="21">
        <v>365.5</v>
      </c>
      <c r="M92" s="22">
        <v>3668</v>
      </c>
      <c r="N92" s="22">
        <v>143</v>
      </c>
      <c r="O92" s="23">
        <v>1408.3</v>
      </c>
      <c r="P92" s="24">
        <v>14814</v>
      </c>
      <c r="Q92" s="24">
        <v>63</v>
      </c>
      <c r="R92" s="25" t="s">
        <v>37</v>
      </c>
      <c r="S92" s="26" t="s">
        <v>37</v>
      </c>
      <c r="T92" s="26" t="s">
        <v>37</v>
      </c>
      <c r="U92" s="19">
        <v>2470.5</v>
      </c>
      <c r="V92" s="20">
        <v>25108</v>
      </c>
      <c r="W92" s="20">
        <v>753</v>
      </c>
    </row>
    <row r="93" spans="1:23" x14ac:dyDescent="0.35">
      <c r="A93" s="16">
        <v>2012</v>
      </c>
      <c r="B93" s="17">
        <v>1148</v>
      </c>
      <c r="C93" s="18" t="s">
        <v>151</v>
      </c>
      <c r="D93" s="16" t="s">
        <v>24</v>
      </c>
      <c r="E93" s="18" t="s">
        <v>25</v>
      </c>
      <c r="F93" s="16" t="s">
        <v>26</v>
      </c>
      <c r="G93" s="18" t="s">
        <v>79</v>
      </c>
      <c r="H93" s="18" t="s">
        <v>28</v>
      </c>
      <c r="I93" s="19">
        <v>2433</v>
      </c>
      <c r="J93" s="20">
        <v>16762</v>
      </c>
      <c r="K93" s="20">
        <v>1625</v>
      </c>
      <c r="L93" s="21">
        <v>2119.9</v>
      </c>
      <c r="M93" s="22">
        <v>15404</v>
      </c>
      <c r="N93" s="22">
        <v>250</v>
      </c>
      <c r="O93" s="23" t="s">
        <v>37</v>
      </c>
      <c r="P93" s="24" t="s">
        <v>37</v>
      </c>
      <c r="Q93" s="24" t="s">
        <v>37</v>
      </c>
      <c r="R93" s="25" t="s">
        <v>37</v>
      </c>
      <c r="S93" s="26" t="s">
        <v>37</v>
      </c>
      <c r="T93" s="26" t="s">
        <v>37</v>
      </c>
      <c r="U93" s="19">
        <v>4552.8999999999996</v>
      </c>
      <c r="V93" s="20">
        <v>32166</v>
      </c>
      <c r="W93" s="20">
        <v>1875</v>
      </c>
    </row>
    <row r="94" spans="1:23" x14ac:dyDescent="0.35">
      <c r="A94" s="16">
        <v>2012</v>
      </c>
      <c r="B94" s="17">
        <v>1149</v>
      </c>
      <c r="C94" s="18" t="s">
        <v>152</v>
      </c>
      <c r="D94" s="16" t="s">
        <v>24</v>
      </c>
      <c r="E94" s="18" t="s">
        <v>25</v>
      </c>
      <c r="F94" s="16" t="s">
        <v>26</v>
      </c>
      <c r="G94" s="18" t="s">
        <v>59</v>
      </c>
      <c r="H94" s="18" t="s">
        <v>33</v>
      </c>
      <c r="I94" s="19">
        <v>95183</v>
      </c>
      <c r="J94" s="20">
        <v>805719</v>
      </c>
      <c r="K94" s="20">
        <v>61717</v>
      </c>
      <c r="L94" s="21">
        <v>43732.5</v>
      </c>
      <c r="M94" s="22">
        <v>441874</v>
      </c>
      <c r="N94" s="22">
        <v>6525</v>
      </c>
      <c r="O94" s="23" t="s">
        <v>37</v>
      </c>
      <c r="P94" s="24" t="s">
        <v>37</v>
      </c>
      <c r="Q94" s="24" t="s">
        <v>37</v>
      </c>
      <c r="R94" s="25" t="s">
        <v>37</v>
      </c>
      <c r="S94" s="26" t="s">
        <v>37</v>
      </c>
      <c r="T94" s="26" t="s">
        <v>37</v>
      </c>
      <c r="U94" s="19">
        <v>138915.5</v>
      </c>
      <c r="V94" s="20">
        <v>1247593</v>
      </c>
      <c r="W94" s="20">
        <v>68242</v>
      </c>
    </row>
    <row r="95" spans="1:23" x14ac:dyDescent="0.35">
      <c r="A95" s="16">
        <v>2012</v>
      </c>
      <c r="B95" s="17">
        <v>1167</v>
      </c>
      <c r="C95" s="18" t="s">
        <v>153</v>
      </c>
      <c r="D95" s="16" t="s">
        <v>24</v>
      </c>
      <c r="E95" s="18" t="s">
        <v>25</v>
      </c>
      <c r="F95" s="16" t="s">
        <v>26</v>
      </c>
      <c r="G95" s="18" t="s">
        <v>32</v>
      </c>
      <c r="H95" s="18" t="s">
        <v>57</v>
      </c>
      <c r="I95" s="19">
        <v>1222667.6000000001</v>
      </c>
      <c r="J95" s="20">
        <v>9273225</v>
      </c>
      <c r="K95" s="20">
        <v>833783</v>
      </c>
      <c r="L95" s="21">
        <v>335766.9</v>
      </c>
      <c r="M95" s="22">
        <v>2912064</v>
      </c>
      <c r="N95" s="22">
        <v>65950</v>
      </c>
      <c r="O95" s="23">
        <v>15381.7</v>
      </c>
      <c r="P95" s="24">
        <v>156606</v>
      </c>
      <c r="Q95" s="24">
        <v>3030</v>
      </c>
      <c r="R95" s="25">
        <v>0</v>
      </c>
      <c r="S95" s="26">
        <v>0</v>
      </c>
      <c r="T95" s="26">
        <v>0</v>
      </c>
      <c r="U95" s="19">
        <v>1573816.2</v>
      </c>
      <c r="V95" s="20">
        <v>12341895</v>
      </c>
      <c r="W95" s="20">
        <v>902763</v>
      </c>
    </row>
    <row r="96" spans="1:23" x14ac:dyDescent="0.35">
      <c r="A96" s="16">
        <v>2012</v>
      </c>
      <c r="B96" s="17">
        <v>1167</v>
      </c>
      <c r="C96" s="18" t="s">
        <v>153</v>
      </c>
      <c r="D96" s="16" t="s">
        <v>137</v>
      </c>
      <c r="E96" s="18" t="s">
        <v>138</v>
      </c>
      <c r="F96" s="16" t="s">
        <v>26</v>
      </c>
      <c r="G96" s="18" t="s">
        <v>32</v>
      </c>
      <c r="H96" s="18" t="s">
        <v>57</v>
      </c>
      <c r="I96" s="19">
        <v>132157</v>
      </c>
      <c r="J96" s="20">
        <v>3446136</v>
      </c>
      <c r="K96" s="20">
        <v>282156</v>
      </c>
      <c r="L96" s="21">
        <v>294761.40000000002</v>
      </c>
      <c r="M96" s="22">
        <v>13209185</v>
      </c>
      <c r="N96" s="22">
        <v>53536</v>
      </c>
      <c r="O96" s="23">
        <v>23270</v>
      </c>
      <c r="P96" s="24">
        <v>1715854</v>
      </c>
      <c r="Q96" s="24">
        <v>2528</v>
      </c>
      <c r="R96" s="25">
        <v>1588</v>
      </c>
      <c r="S96" s="26">
        <v>280871</v>
      </c>
      <c r="T96" s="26">
        <v>3</v>
      </c>
      <c r="U96" s="19">
        <v>451776.4</v>
      </c>
      <c r="V96" s="20">
        <v>18652046</v>
      </c>
      <c r="W96" s="20">
        <v>338223</v>
      </c>
    </row>
    <row r="97" spans="1:23" x14ac:dyDescent="0.35">
      <c r="A97" s="16">
        <v>2012</v>
      </c>
      <c r="B97" s="17">
        <v>1169</v>
      </c>
      <c r="C97" s="18" t="s">
        <v>154</v>
      </c>
      <c r="D97" s="16" t="s">
        <v>24</v>
      </c>
      <c r="E97" s="18" t="s">
        <v>25</v>
      </c>
      <c r="F97" s="16" t="s">
        <v>26</v>
      </c>
      <c r="G97" s="18" t="s">
        <v>98</v>
      </c>
      <c r="H97" s="18" t="s">
        <v>33</v>
      </c>
      <c r="I97" s="19">
        <v>2536</v>
      </c>
      <c r="J97" s="20">
        <v>24907</v>
      </c>
      <c r="K97" s="20">
        <v>2458</v>
      </c>
      <c r="L97" s="21">
        <v>3524</v>
      </c>
      <c r="M97" s="22">
        <v>42235</v>
      </c>
      <c r="N97" s="22">
        <v>571</v>
      </c>
      <c r="O97" s="23">
        <v>24155</v>
      </c>
      <c r="P97" s="24">
        <v>294225</v>
      </c>
      <c r="Q97" s="24">
        <v>4497</v>
      </c>
      <c r="R97" s="25" t="s">
        <v>37</v>
      </c>
      <c r="S97" s="26" t="s">
        <v>37</v>
      </c>
      <c r="T97" s="26" t="s">
        <v>37</v>
      </c>
      <c r="U97" s="19">
        <v>30215</v>
      </c>
      <c r="V97" s="20">
        <v>361367</v>
      </c>
      <c r="W97" s="20">
        <v>7526</v>
      </c>
    </row>
    <row r="98" spans="1:23" x14ac:dyDescent="0.35">
      <c r="A98" s="16">
        <v>2012</v>
      </c>
      <c r="B98" s="17">
        <v>1175</v>
      </c>
      <c r="C98" s="18" t="s">
        <v>155</v>
      </c>
      <c r="D98" s="16" t="s">
        <v>24</v>
      </c>
      <c r="E98" s="18" t="s">
        <v>25</v>
      </c>
      <c r="F98" s="16" t="s">
        <v>26</v>
      </c>
      <c r="G98" s="18" t="s">
        <v>98</v>
      </c>
      <c r="H98" s="18" t="s">
        <v>33</v>
      </c>
      <c r="I98" s="19">
        <v>40437</v>
      </c>
      <c r="J98" s="20">
        <v>391121</v>
      </c>
      <c r="K98" s="20">
        <v>28237</v>
      </c>
      <c r="L98" s="21">
        <v>7801</v>
      </c>
      <c r="M98" s="22">
        <v>76100</v>
      </c>
      <c r="N98" s="22">
        <v>4190</v>
      </c>
      <c r="O98" s="23">
        <v>7058</v>
      </c>
      <c r="P98" s="24">
        <v>76309</v>
      </c>
      <c r="Q98" s="24">
        <v>257</v>
      </c>
      <c r="R98" s="25" t="s">
        <v>37</v>
      </c>
      <c r="S98" s="26" t="s">
        <v>37</v>
      </c>
      <c r="T98" s="26" t="s">
        <v>37</v>
      </c>
      <c r="U98" s="19">
        <v>55296</v>
      </c>
      <c r="V98" s="20">
        <v>543530</v>
      </c>
      <c r="W98" s="20">
        <v>32684</v>
      </c>
    </row>
    <row r="99" spans="1:23" x14ac:dyDescent="0.35">
      <c r="A99" s="16">
        <v>2012</v>
      </c>
      <c r="B99" s="17">
        <v>1176</v>
      </c>
      <c r="C99" s="18" t="s">
        <v>156</v>
      </c>
      <c r="D99" s="16" t="s">
        <v>24</v>
      </c>
      <c r="E99" s="18" t="s">
        <v>25</v>
      </c>
      <c r="F99" s="16" t="s">
        <v>26</v>
      </c>
      <c r="G99" s="18" t="s">
        <v>128</v>
      </c>
      <c r="H99" s="18" t="s">
        <v>28</v>
      </c>
      <c r="I99" s="19">
        <v>2653</v>
      </c>
      <c r="J99" s="20">
        <v>34629</v>
      </c>
      <c r="K99" s="20">
        <v>2781</v>
      </c>
      <c r="L99" s="21">
        <v>2179</v>
      </c>
      <c r="M99" s="22">
        <v>27842</v>
      </c>
      <c r="N99" s="22">
        <v>975</v>
      </c>
      <c r="O99" s="23">
        <v>131</v>
      </c>
      <c r="P99" s="24">
        <v>1333</v>
      </c>
      <c r="Q99" s="24">
        <v>3</v>
      </c>
      <c r="R99" s="25" t="s">
        <v>37</v>
      </c>
      <c r="S99" s="26" t="s">
        <v>37</v>
      </c>
      <c r="T99" s="26" t="s">
        <v>37</v>
      </c>
      <c r="U99" s="19">
        <v>4963</v>
      </c>
      <c r="V99" s="20">
        <v>63804</v>
      </c>
      <c r="W99" s="20">
        <v>3759</v>
      </c>
    </row>
    <row r="100" spans="1:23" x14ac:dyDescent="0.35">
      <c r="A100" s="16">
        <v>2012</v>
      </c>
      <c r="B100" s="17">
        <v>1179</v>
      </c>
      <c r="C100" s="18" t="s">
        <v>157</v>
      </c>
      <c r="D100" s="16" t="s">
        <v>137</v>
      </c>
      <c r="E100" s="18" t="s">
        <v>138</v>
      </c>
      <c r="F100" s="16" t="s">
        <v>26</v>
      </c>
      <c r="G100" s="18" t="s">
        <v>158</v>
      </c>
      <c r="H100" s="18" t="s">
        <v>57</v>
      </c>
      <c r="I100" s="19">
        <v>54872</v>
      </c>
      <c r="J100" s="20">
        <v>603526</v>
      </c>
      <c r="K100" s="20">
        <v>101489</v>
      </c>
      <c r="L100" s="21">
        <v>44035</v>
      </c>
      <c r="M100" s="22">
        <v>609417</v>
      </c>
      <c r="N100" s="22">
        <v>17531</v>
      </c>
      <c r="O100" s="23">
        <v>10680</v>
      </c>
      <c r="P100" s="24">
        <v>299697</v>
      </c>
      <c r="Q100" s="24">
        <v>43</v>
      </c>
      <c r="R100" s="25" t="s">
        <v>37</v>
      </c>
      <c r="S100" s="26" t="s">
        <v>37</v>
      </c>
      <c r="T100" s="26" t="s">
        <v>37</v>
      </c>
      <c r="U100" s="19">
        <v>109587</v>
      </c>
      <c r="V100" s="20">
        <v>1512640</v>
      </c>
      <c r="W100" s="20">
        <v>119063</v>
      </c>
    </row>
    <row r="101" spans="1:23" x14ac:dyDescent="0.35">
      <c r="A101" s="16">
        <v>2012</v>
      </c>
      <c r="B101" s="17">
        <v>1181</v>
      </c>
      <c r="C101" s="18" t="s">
        <v>159</v>
      </c>
      <c r="D101" s="16" t="s">
        <v>24</v>
      </c>
      <c r="E101" s="18" t="s">
        <v>25</v>
      </c>
      <c r="F101" s="16" t="s">
        <v>26</v>
      </c>
      <c r="G101" s="18" t="s">
        <v>39</v>
      </c>
      <c r="H101" s="18" t="s">
        <v>28</v>
      </c>
      <c r="I101" s="19">
        <v>1398</v>
      </c>
      <c r="J101" s="20">
        <v>11678</v>
      </c>
      <c r="K101" s="20">
        <v>1416</v>
      </c>
      <c r="L101" s="21">
        <v>925</v>
      </c>
      <c r="M101" s="22">
        <v>7497</v>
      </c>
      <c r="N101" s="22">
        <v>468</v>
      </c>
      <c r="O101" s="23">
        <v>681</v>
      </c>
      <c r="P101" s="24">
        <v>7026</v>
      </c>
      <c r="Q101" s="24">
        <v>12</v>
      </c>
      <c r="R101" s="25" t="s">
        <v>37</v>
      </c>
      <c r="S101" s="26" t="s">
        <v>37</v>
      </c>
      <c r="T101" s="26" t="s">
        <v>37</v>
      </c>
      <c r="U101" s="19">
        <v>3004</v>
      </c>
      <c r="V101" s="20">
        <v>26201</v>
      </c>
      <c r="W101" s="20">
        <v>1896</v>
      </c>
    </row>
    <row r="102" spans="1:23" x14ac:dyDescent="0.35">
      <c r="A102" s="16">
        <v>2012</v>
      </c>
      <c r="B102" s="17">
        <v>1192</v>
      </c>
      <c r="C102" s="18" t="s">
        <v>160</v>
      </c>
      <c r="D102" s="16" t="s">
        <v>24</v>
      </c>
      <c r="E102" s="18" t="s">
        <v>25</v>
      </c>
      <c r="F102" s="16" t="s">
        <v>26</v>
      </c>
      <c r="G102" s="18" t="s">
        <v>63</v>
      </c>
      <c r="H102" s="18" t="s">
        <v>28</v>
      </c>
      <c r="I102" s="19">
        <v>12082.5</v>
      </c>
      <c r="J102" s="20">
        <v>69554</v>
      </c>
      <c r="K102" s="20">
        <v>10556</v>
      </c>
      <c r="L102" s="21">
        <v>10715.3</v>
      </c>
      <c r="M102" s="22">
        <v>60089</v>
      </c>
      <c r="N102" s="22">
        <v>1120</v>
      </c>
      <c r="O102" s="23">
        <v>1373.1</v>
      </c>
      <c r="P102" s="24">
        <v>9762</v>
      </c>
      <c r="Q102" s="24">
        <v>5</v>
      </c>
      <c r="R102" s="25" t="s">
        <v>37</v>
      </c>
      <c r="S102" s="26" t="s">
        <v>37</v>
      </c>
      <c r="T102" s="26" t="s">
        <v>37</v>
      </c>
      <c r="U102" s="19">
        <v>24170.9</v>
      </c>
      <c r="V102" s="20">
        <v>139405</v>
      </c>
      <c r="W102" s="20">
        <v>11681</v>
      </c>
    </row>
    <row r="103" spans="1:23" x14ac:dyDescent="0.35">
      <c r="A103" s="16">
        <v>2012</v>
      </c>
      <c r="B103" s="17">
        <v>1196</v>
      </c>
      <c r="C103" s="18" t="s">
        <v>161</v>
      </c>
      <c r="D103" s="16" t="s">
        <v>24</v>
      </c>
      <c r="E103" s="18" t="s">
        <v>25</v>
      </c>
      <c r="F103" s="16" t="s">
        <v>26</v>
      </c>
      <c r="G103" s="18" t="s">
        <v>83</v>
      </c>
      <c r="H103" s="18" t="s">
        <v>28</v>
      </c>
      <c r="I103" s="19">
        <v>390</v>
      </c>
      <c r="J103" s="20">
        <v>3140</v>
      </c>
      <c r="K103" s="20">
        <v>643</v>
      </c>
      <c r="L103" s="21">
        <v>2053</v>
      </c>
      <c r="M103" s="22">
        <v>15698</v>
      </c>
      <c r="N103" s="22">
        <v>134</v>
      </c>
      <c r="O103" s="23">
        <v>0</v>
      </c>
      <c r="P103" s="24">
        <v>0</v>
      </c>
      <c r="Q103" s="24">
        <v>0</v>
      </c>
      <c r="R103" s="25">
        <v>0</v>
      </c>
      <c r="S103" s="26">
        <v>0</v>
      </c>
      <c r="T103" s="26">
        <v>0</v>
      </c>
      <c r="U103" s="19">
        <v>2443</v>
      </c>
      <c r="V103" s="20">
        <v>18838</v>
      </c>
      <c r="W103" s="20">
        <v>777</v>
      </c>
    </row>
    <row r="104" spans="1:23" x14ac:dyDescent="0.35">
      <c r="A104" s="16">
        <v>2012</v>
      </c>
      <c r="B104" s="17">
        <v>1201</v>
      </c>
      <c r="C104" s="18" t="s">
        <v>162</v>
      </c>
      <c r="D104" s="16" t="s">
        <v>24</v>
      </c>
      <c r="E104" s="18" t="s">
        <v>25</v>
      </c>
      <c r="F104" s="16" t="s">
        <v>26</v>
      </c>
      <c r="G104" s="18" t="s">
        <v>111</v>
      </c>
      <c r="H104" s="18" t="s">
        <v>28</v>
      </c>
      <c r="I104" s="19">
        <v>3678</v>
      </c>
      <c r="J104" s="20">
        <v>42853</v>
      </c>
      <c r="K104" s="20">
        <v>3460</v>
      </c>
      <c r="L104" s="21">
        <v>641</v>
      </c>
      <c r="M104" s="22">
        <v>7668</v>
      </c>
      <c r="N104" s="22">
        <v>520</v>
      </c>
      <c r="O104" s="23">
        <v>3247</v>
      </c>
      <c r="P104" s="24">
        <v>47013</v>
      </c>
      <c r="Q104" s="24">
        <v>190</v>
      </c>
      <c r="R104" s="25" t="s">
        <v>37</v>
      </c>
      <c r="S104" s="26" t="s">
        <v>37</v>
      </c>
      <c r="T104" s="26" t="s">
        <v>37</v>
      </c>
      <c r="U104" s="19">
        <v>7566</v>
      </c>
      <c r="V104" s="20">
        <v>97534</v>
      </c>
      <c r="W104" s="20">
        <v>4170</v>
      </c>
    </row>
    <row r="105" spans="1:23" x14ac:dyDescent="0.35">
      <c r="A105" s="16">
        <v>2012</v>
      </c>
      <c r="B105" s="17">
        <v>1233</v>
      </c>
      <c r="C105" s="18" t="s">
        <v>163</v>
      </c>
      <c r="D105" s="16" t="s">
        <v>24</v>
      </c>
      <c r="E105" s="18" t="s">
        <v>25</v>
      </c>
      <c r="F105" s="16" t="s">
        <v>26</v>
      </c>
      <c r="G105" s="18" t="s">
        <v>51</v>
      </c>
      <c r="H105" s="18" t="s">
        <v>28</v>
      </c>
      <c r="I105" s="19">
        <v>1496</v>
      </c>
      <c r="J105" s="20">
        <v>15943</v>
      </c>
      <c r="K105" s="20">
        <v>1061</v>
      </c>
      <c r="L105" s="21">
        <v>446</v>
      </c>
      <c r="M105" s="22">
        <v>4627</v>
      </c>
      <c r="N105" s="22">
        <v>128</v>
      </c>
      <c r="O105" s="23" t="s">
        <v>37</v>
      </c>
      <c r="P105" s="24" t="s">
        <v>37</v>
      </c>
      <c r="Q105" s="24" t="s">
        <v>37</v>
      </c>
      <c r="R105" s="25" t="s">
        <v>37</v>
      </c>
      <c r="S105" s="26" t="s">
        <v>37</v>
      </c>
      <c r="T105" s="26" t="s">
        <v>37</v>
      </c>
      <c r="U105" s="19">
        <v>1942</v>
      </c>
      <c r="V105" s="20">
        <v>20570</v>
      </c>
      <c r="W105" s="20">
        <v>1189</v>
      </c>
    </row>
    <row r="106" spans="1:23" x14ac:dyDescent="0.35">
      <c r="A106" s="16">
        <v>2012</v>
      </c>
      <c r="B106" s="17">
        <v>1251</v>
      </c>
      <c r="C106" s="18" t="s">
        <v>164</v>
      </c>
      <c r="D106" s="16" t="s">
        <v>24</v>
      </c>
      <c r="E106" s="18" t="s">
        <v>25</v>
      </c>
      <c r="F106" s="16" t="s">
        <v>26</v>
      </c>
      <c r="G106" s="18" t="s">
        <v>39</v>
      </c>
      <c r="H106" s="18" t="s">
        <v>33</v>
      </c>
      <c r="I106" s="19">
        <v>24699.5</v>
      </c>
      <c r="J106" s="20">
        <v>188400</v>
      </c>
      <c r="K106" s="20">
        <v>17625</v>
      </c>
      <c r="L106" s="21">
        <v>2318.5</v>
      </c>
      <c r="M106" s="22">
        <v>22618</v>
      </c>
      <c r="N106" s="22">
        <v>198</v>
      </c>
      <c r="O106" s="23">
        <v>5609.9</v>
      </c>
      <c r="P106" s="24">
        <v>84049</v>
      </c>
      <c r="Q106" s="24">
        <v>122</v>
      </c>
      <c r="R106" s="25" t="s">
        <v>37</v>
      </c>
      <c r="S106" s="26" t="s">
        <v>37</v>
      </c>
      <c r="T106" s="26" t="s">
        <v>37</v>
      </c>
      <c r="U106" s="19">
        <v>32627.9</v>
      </c>
      <c r="V106" s="20">
        <v>295067</v>
      </c>
      <c r="W106" s="20">
        <v>17945</v>
      </c>
    </row>
    <row r="107" spans="1:23" x14ac:dyDescent="0.35">
      <c r="A107" s="16">
        <v>2012</v>
      </c>
      <c r="B107" s="17">
        <v>1273</v>
      </c>
      <c r="C107" s="18" t="s">
        <v>165</v>
      </c>
      <c r="D107" s="16" t="s">
        <v>24</v>
      </c>
      <c r="E107" s="18" t="s">
        <v>25</v>
      </c>
      <c r="F107" s="16" t="s">
        <v>26</v>
      </c>
      <c r="G107" s="18" t="s">
        <v>98</v>
      </c>
      <c r="H107" s="18" t="s">
        <v>33</v>
      </c>
      <c r="I107" s="19">
        <v>14543.8</v>
      </c>
      <c r="J107" s="20">
        <v>139015</v>
      </c>
      <c r="K107" s="20">
        <v>9675</v>
      </c>
      <c r="L107" s="21">
        <v>3173.5</v>
      </c>
      <c r="M107" s="22">
        <v>30264</v>
      </c>
      <c r="N107" s="22">
        <v>837</v>
      </c>
      <c r="O107" s="23">
        <v>632.1</v>
      </c>
      <c r="P107" s="24">
        <v>8301</v>
      </c>
      <c r="Q107" s="24">
        <v>3</v>
      </c>
      <c r="R107" s="25" t="s">
        <v>37</v>
      </c>
      <c r="S107" s="26" t="s">
        <v>37</v>
      </c>
      <c r="T107" s="26" t="s">
        <v>37</v>
      </c>
      <c r="U107" s="19">
        <v>18349.400000000001</v>
      </c>
      <c r="V107" s="20">
        <v>177580</v>
      </c>
      <c r="W107" s="20">
        <v>10515</v>
      </c>
    </row>
    <row r="108" spans="1:23" x14ac:dyDescent="0.35">
      <c r="A108" s="16">
        <v>2012</v>
      </c>
      <c r="B108" s="17">
        <v>1276</v>
      </c>
      <c r="C108" s="18" t="s">
        <v>166</v>
      </c>
      <c r="D108" s="16" t="s">
        <v>24</v>
      </c>
      <c r="E108" s="18" t="s">
        <v>25</v>
      </c>
      <c r="F108" s="16" t="s">
        <v>26</v>
      </c>
      <c r="G108" s="18" t="s">
        <v>65</v>
      </c>
      <c r="H108" s="18" t="s">
        <v>33</v>
      </c>
      <c r="I108" s="19">
        <v>1364</v>
      </c>
      <c r="J108" s="20">
        <v>11511</v>
      </c>
      <c r="K108" s="20">
        <v>1471</v>
      </c>
      <c r="L108" s="21">
        <v>3929</v>
      </c>
      <c r="M108" s="22">
        <v>38069</v>
      </c>
      <c r="N108" s="22">
        <v>400</v>
      </c>
      <c r="O108" s="23" t="s">
        <v>37</v>
      </c>
      <c r="P108" s="24" t="s">
        <v>37</v>
      </c>
      <c r="Q108" s="24" t="s">
        <v>37</v>
      </c>
      <c r="R108" s="25" t="s">
        <v>37</v>
      </c>
      <c r="S108" s="26" t="s">
        <v>37</v>
      </c>
      <c r="T108" s="26" t="s">
        <v>37</v>
      </c>
      <c r="U108" s="19">
        <v>5293</v>
      </c>
      <c r="V108" s="20">
        <v>49580</v>
      </c>
      <c r="W108" s="20">
        <v>1871</v>
      </c>
    </row>
    <row r="109" spans="1:23" x14ac:dyDescent="0.35">
      <c r="A109" s="16">
        <v>2012</v>
      </c>
      <c r="B109" s="17">
        <v>1279</v>
      </c>
      <c r="C109" s="18" t="s">
        <v>167</v>
      </c>
      <c r="D109" s="16" t="s">
        <v>24</v>
      </c>
      <c r="E109" s="18" t="s">
        <v>25</v>
      </c>
      <c r="F109" s="16" t="s">
        <v>26</v>
      </c>
      <c r="G109" s="18" t="s">
        <v>132</v>
      </c>
      <c r="H109" s="18" t="s">
        <v>33</v>
      </c>
      <c r="I109" s="19">
        <v>10567.8</v>
      </c>
      <c r="J109" s="20">
        <v>114168</v>
      </c>
      <c r="K109" s="20">
        <v>8389</v>
      </c>
      <c r="L109" s="21">
        <v>3915.1</v>
      </c>
      <c r="M109" s="22">
        <v>52264</v>
      </c>
      <c r="N109" s="22">
        <v>1316</v>
      </c>
      <c r="O109" s="23">
        <v>1282</v>
      </c>
      <c r="P109" s="24">
        <v>16034</v>
      </c>
      <c r="Q109" s="24">
        <v>2</v>
      </c>
      <c r="R109" s="25" t="s">
        <v>37</v>
      </c>
      <c r="S109" s="26" t="s">
        <v>37</v>
      </c>
      <c r="T109" s="26" t="s">
        <v>37</v>
      </c>
      <c r="U109" s="19">
        <v>15764.9</v>
      </c>
      <c r="V109" s="20">
        <v>182466</v>
      </c>
      <c r="W109" s="20">
        <v>9707</v>
      </c>
    </row>
    <row r="110" spans="1:23" x14ac:dyDescent="0.35">
      <c r="A110" s="16">
        <v>2012</v>
      </c>
      <c r="B110" s="17">
        <v>1283</v>
      </c>
      <c r="C110" s="18" t="s">
        <v>168</v>
      </c>
      <c r="D110" s="16" t="s">
        <v>24</v>
      </c>
      <c r="E110" s="18" t="s">
        <v>25</v>
      </c>
      <c r="F110" s="16" t="s">
        <v>26</v>
      </c>
      <c r="G110" s="18" t="s">
        <v>74</v>
      </c>
      <c r="H110" s="18" t="s">
        <v>33</v>
      </c>
      <c r="I110" s="19">
        <v>18858.2</v>
      </c>
      <c r="J110" s="20">
        <v>150412</v>
      </c>
      <c r="K110" s="20">
        <v>10411</v>
      </c>
      <c r="L110" s="21">
        <v>4218.7</v>
      </c>
      <c r="M110" s="22">
        <v>38758</v>
      </c>
      <c r="N110" s="22">
        <v>627</v>
      </c>
      <c r="O110" s="23">
        <v>14800.9</v>
      </c>
      <c r="P110" s="24">
        <v>202244</v>
      </c>
      <c r="Q110" s="24">
        <v>10</v>
      </c>
      <c r="R110" s="25" t="s">
        <v>37</v>
      </c>
      <c r="S110" s="26" t="s">
        <v>37</v>
      </c>
      <c r="T110" s="26" t="s">
        <v>37</v>
      </c>
      <c r="U110" s="19">
        <v>37877.800000000003</v>
      </c>
      <c r="V110" s="20">
        <v>391414</v>
      </c>
      <c r="W110" s="20">
        <v>11048</v>
      </c>
    </row>
    <row r="111" spans="1:23" x14ac:dyDescent="0.35">
      <c r="A111" s="16">
        <v>2012</v>
      </c>
      <c r="B111" s="17">
        <v>1300</v>
      </c>
      <c r="C111" s="18" t="s">
        <v>169</v>
      </c>
      <c r="D111" s="16" t="s">
        <v>24</v>
      </c>
      <c r="E111" s="18" t="s">
        <v>25</v>
      </c>
      <c r="F111" s="16" t="s">
        <v>26</v>
      </c>
      <c r="G111" s="18" t="s">
        <v>61</v>
      </c>
      <c r="H111" s="18" t="s">
        <v>28</v>
      </c>
      <c r="I111" s="19">
        <v>16359</v>
      </c>
      <c r="J111" s="20">
        <v>123337</v>
      </c>
      <c r="K111" s="20">
        <v>9915</v>
      </c>
      <c r="L111" s="21">
        <v>8505</v>
      </c>
      <c r="M111" s="22">
        <v>65148</v>
      </c>
      <c r="N111" s="22">
        <v>1415</v>
      </c>
      <c r="O111" s="23">
        <v>8574</v>
      </c>
      <c r="P111" s="24">
        <v>66811</v>
      </c>
      <c r="Q111" s="24">
        <v>283</v>
      </c>
      <c r="R111" s="25" t="s">
        <v>37</v>
      </c>
      <c r="S111" s="26" t="s">
        <v>37</v>
      </c>
      <c r="T111" s="26" t="s">
        <v>37</v>
      </c>
      <c r="U111" s="19">
        <v>33438</v>
      </c>
      <c r="V111" s="20">
        <v>255296</v>
      </c>
      <c r="W111" s="20">
        <v>11613</v>
      </c>
    </row>
    <row r="112" spans="1:23" x14ac:dyDescent="0.35">
      <c r="A112" s="16">
        <v>2012</v>
      </c>
      <c r="B112" s="17">
        <v>1301</v>
      </c>
      <c r="C112" s="18" t="s">
        <v>170</v>
      </c>
      <c r="D112" s="16" t="s">
        <v>24</v>
      </c>
      <c r="E112" s="18" t="s">
        <v>25</v>
      </c>
      <c r="F112" s="16" t="s">
        <v>26</v>
      </c>
      <c r="G112" s="18" t="s">
        <v>132</v>
      </c>
      <c r="H112" s="18" t="s">
        <v>33</v>
      </c>
      <c r="I112" s="19">
        <v>9389</v>
      </c>
      <c r="J112" s="20">
        <v>75156</v>
      </c>
      <c r="K112" s="20">
        <v>5044</v>
      </c>
      <c r="L112" s="21">
        <v>3699</v>
      </c>
      <c r="M112" s="22">
        <v>32573</v>
      </c>
      <c r="N112" s="22">
        <v>1315</v>
      </c>
      <c r="O112" s="23">
        <v>2661</v>
      </c>
      <c r="P112" s="24">
        <v>36734</v>
      </c>
      <c r="Q112" s="24">
        <v>35</v>
      </c>
      <c r="R112" s="25" t="s">
        <v>37</v>
      </c>
      <c r="S112" s="26" t="s">
        <v>37</v>
      </c>
      <c r="T112" s="26" t="s">
        <v>37</v>
      </c>
      <c r="U112" s="19">
        <v>15749</v>
      </c>
      <c r="V112" s="20">
        <v>144463</v>
      </c>
      <c r="W112" s="20">
        <v>6394</v>
      </c>
    </row>
    <row r="113" spans="1:23" x14ac:dyDescent="0.35">
      <c r="A113" s="16">
        <v>2012</v>
      </c>
      <c r="B113" s="17">
        <v>1307</v>
      </c>
      <c r="C113" s="18" t="s">
        <v>171</v>
      </c>
      <c r="D113" s="16" t="s">
        <v>24</v>
      </c>
      <c r="E113" s="18" t="s">
        <v>25</v>
      </c>
      <c r="F113" s="16" t="s">
        <v>26</v>
      </c>
      <c r="G113" s="18" t="s">
        <v>172</v>
      </c>
      <c r="H113" s="18" t="s">
        <v>33</v>
      </c>
      <c r="I113" s="19" t="s">
        <v>37</v>
      </c>
      <c r="J113" s="20" t="s">
        <v>37</v>
      </c>
      <c r="K113" s="20" t="s">
        <v>37</v>
      </c>
      <c r="L113" s="21" t="s">
        <v>37</v>
      </c>
      <c r="M113" s="22" t="s">
        <v>37</v>
      </c>
      <c r="N113" s="22" t="s">
        <v>37</v>
      </c>
      <c r="O113" s="23">
        <v>58415</v>
      </c>
      <c r="P113" s="24">
        <v>1054176</v>
      </c>
      <c r="Q113" s="24">
        <v>1</v>
      </c>
      <c r="R113" s="25" t="s">
        <v>37</v>
      </c>
      <c r="S113" s="26" t="s">
        <v>37</v>
      </c>
      <c r="T113" s="26" t="s">
        <v>37</v>
      </c>
      <c r="U113" s="19">
        <v>58415</v>
      </c>
      <c r="V113" s="20">
        <v>1054176</v>
      </c>
      <c r="W113" s="20">
        <v>1</v>
      </c>
    </row>
    <row r="114" spans="1:23" x14ac:dyDescent="0.35">
      <c r="A114" s="16">
        <v>2012</v>
      </c>
      <c r="B114" s="17">
        <v>1307</v>
      </c>
      <c r="C114" s="18" t="s">
        <v>171</v>
      </c>
      <c r="D114" s="16" t="s">
        <v>24</v>
      </c>
      <c r="E114" s="18" t="s">
        <v>25</v>
      </c>
      <c r="F114" s="16" t="s">
        <v>26</v>
      </c>
      <c r="G114" s="18" t="s">
        <v>173</v>
      </c>
      <c r="H114" s="18" t="s">
        <v>33</v>
      </c>
      <c r="I114" s="19" t="s">
        <v>37</v>
      </c>
      <c r="J114" s="20" t="s">
        <v>37</v>
      </c>
      <c r="K114" s="20" t="s">
        <v>37</v>
      </c>
      <c r="L114" s="21">
        <v>1008</v>
      </c>
      <c r="M114" s="22">
        <v>9422</v>
      </c>
      <c r="N114" s="22">
        <v>1</v>
      </c>
      <c r="O114" s="23" t="s">
        <v>37</v>
      </c>
      <c r="P114" s="24" t="s">
        <v>37</v>
      </c>
      <c r="Q114" s="24" t="s">
        <v>37</v>
      </c>
      <c r="R114" s="25" t="s">
        <v>37</v>
      </c>
      <c r="S114" s="26" t="s">
        <v>37</v>
      </c>
      <c r="T114" s="26" t="s">
        <v>37</v>
      </c>
      <c r="U114" s="19">
        <v>1008</v>
      </c>
      <c r="V114" s="20">
        <v>9422</v>
      </c>
      <c r="W114" s="20">
        <v>1</v>
      </c>
    </row>
    <row r="115" spans="1:23" x14ac:dyDescent="0.35">
      <c r="A115" s="16">
        <v>2012</v>
      </c>
      <c r="B115" s="17">
        <v>1307</v>
      </c>
      <c r="C115" s="18" t="s">
        <v>171</v>
      </c>
      <c r="D115" s="16" t="s">
        <v>24</v>
      </c>
      <c r="E115" s="18" t="s">
        <v>25</v>
      </c>
      <c r="F115" s="16" t="s">
        <v>26</v>
      </c>
      <c r="G115" s="18" t="s">
        <v>174</v>
      </c>
      <c r="H115" s="18" t="s">
        <v>33</v>
      </c>
      <c r="I115" s="19" t="s">
        <v>37</v>
      </c>
      <c r="J115" s="20" t="s">
        <v>37</v>
      </c>
      <c r="K115" s="20" t="s">
        <v>37</v>
      </c>
      <c r="L115" s="21">
        <v>232</v>
      </c>
      <c r="M115" s="22">
        <v>4435</v>
      </c>
      <c r="N115" s="22">
        <v>2</v>
      </c>
      <c r="O115" s="23" t="s">
        <v>37</v>
      </c>
      <c r="P115" s="24" t="s">
        <v>37</v>
      </c>
      <c r="Q115" s="24" t="s">
        <v>37</v>
      </c>
      <c r="R115" s="25" t="s">
        <v>37</v>
      </c>
      <c r="S115" s="26" t="s">
        <v>37</v>
      </c>
      <c r="T115" s="26" t="s">
        <v>37</v>
      </c>
      <c r="U115" s="19">
        <v>232</v>
      </c>
      <c r="V115" s="20">
        <v>4435</v>
      </c>
      <c r="W115" s="20">
        <v>2</v>
      </c>
    </row>
    <row r="116" spans="1:23" x14ac:dyDescent="0.35">
      <c r="A116" s="16">
        <v>2012</v>
      </c>
      <c r="B116" s="17">
        <v>1325</v>
      </c>
      <c r="C116" s="18" t="s">
        <v>175</v>
      </c>
      <c r="D116" s="16" t="s">
        <v>24</v>
      </c>
      <c r="E116" s="18" t="s">
        <v>25</v>
      </c>
      <c r="F116" s="16" t="s">
        <v>26</v>
      </c>
      <c r="G116" s="18" t="s">
        <v>36</v>
      </c>
      <c r="H116" s="18" t="s">
        <v>28</v>
      </c>
      <c r="I116" s="19">
        <v>10741</v>
      </c>
      <c r="J116" s="20">
        <v>98044</v>
      </c>
      <c r="K116" s="20">
        <v>9515</v>
      </c>
      <c r="L116" s="21">
        <v>14403</v>
      </c>
      <c r="M116" s="22">
        <v>153672</v>
      </c>
      <c r="N116" s="22">
        <v>1317</v>
      </c>
      <c r="O116" s="23">
        <v>16440</v>
      </c>
      <c r="P116" s="24">
        <v>227056</v>
      </c>
      <c r="Q116" s="24">
        <v>12</v>
      </c>
      <c r="R116" s="25" t="s">
        <v>37</v>
      </c>
      <c r="S116" s="26" t="s">
        <v>37</v>
      </c>
      <c r="T116" s="26" t="s">
        <v>37</v>
      </c>
      <c r="U116" s="19">
        <v>41584</v>
      </c>
      <c r="V116" s="20">
        <v>478772</v>
      </c>
      <c r="W116" s="20">
        <v>10844</v>
      </c>
    </row>
    <row r="117" spans="1:23" x14ac:dyDescent="0.35">
      <c r="A117" s="16">
        <v>2012</v>
      </c>
      <c r="B117" s="17">
        <v>1366</v>
      </c>
      <c r="C117" s="18" t="s">
        <v>176</v>
      </c>
      <c r="D117" s="16" t="s">
        <v>24</v>
      </c>
      <c r="E117" s="18" t="s">
        <v>25</v>
      </c>
      <c r="F117" s="16" t="s">
        <v>26</v>
      </c>
      <c r="G117" s="18" t="s">
        <v>83</v>
      </c>
      <c r="H117" s="18" t="s">
        <v>28</v>
      </c>
      <c r="I117" s="19">
        <v>13685</v>
      </c>
      <c r="J117" s="20">
        <v>130619</v>
      </c>
      <c r="K117" s="20">
        <v>17696</v>
      </c>
      <c r="L117" s="21">
        <v>13751</v>
      </c>
      <c r="M117" s="22">
        <v>139712</v>
      </c>
      <c r="N117" s="22">
        <v>2227</v>
      </c>
      <c r="O117" s="23">
        <v>4489</v>
      </c>
      <c r="P117" s="24">
        <v>51339</v>
      </c>
      <c r="Q117" s="24">
        <v>160</v>
      </c>
      <c r="R117" s="25" t="s">
        <v>37</v>
      </c>
      <c r="S117" s="26" t="s">
        <v>37</v>
      </c>
      <c r="T117" s="26" t="s">
        <v>37</v>
      </c>
      <c r="U117" s="19">
        <v>31925</v>
      </c>
      <c r="V117" s="20">
        <v>321670</v>
      </c>
      <c r="W117" s="20">
        <v>20083</v>
      </c>
    </row>
    <row r="118" spans="1:23" x14ac:dyDescent="0.35">
      <c r="A118" s="16">
        <v>2012</v>
      </c>
      <c r="B118" s="17">
        <v>1367</v>
      </c>
      <c r="C118" s="18" t="s">
        <v>177</v>
      </c>
      <c r="D118" s="16" t="s">
        <v>24</v>
      </c>
      <c r="E118" s="18" t="s">
        <v>25</v>
      </c>
      <c r="F118" s="16" t="s">
        <v>26</v>
      </c>
      <c r="G118" s="18" t="s">
        <v>83</v>
      </c>
      <c r="H118" s="18" t="s">
        <v>33</v>
      </c>
      <c r="I118" s="19">
        <v>49</v>
      </c>
      <c r="J118" s="20">
        <v>173</v>
      </c>
      <c r="K118" s="20">
        <v>67</v>
      </c>
      <c r="L118" s="21" t="s">
        <v>37</v>
      </c>
      <c r="M118" s="22" t="s">
        <v>37</v>
      </c>
      <c r="N118" s="22" t="s">
        <v>37</v>
      </c>
      <c r="O118" s="23" t="s">
        <v>37</v>
      </c>
      <c r="P118" s="24" t="s">
        <v>37</v>
      </c>
      <c r="Q118" s="24" t="s">
        <v>37</v>
      </c>
      <c r="R118" s="25" t="s">
        <v>37</v>
      </c>
      <c r="S118" s="26" t="s">
        <v>37</v>
      </c>
      <c r="T118" s="26" t="s">
        <v>37</v>
      </c>
      <c r="U118" s="19">
        <v>49</v>
      </c>
      <c r="V118" s="20">
        <v>173</v>
      </c>
      <c r="W118" s="20">
        <v>67</v>
      </c>
    </row>
    <row r="119" spans="1:23" x14ac:dyDescent="0.35">
      <c r="A119" s="16">
        <v>2012</v>
      </c>
      <c r="B119" s="17">
        <v>1367</v>
      </c>
      <c r="C119" s="18" t="s">
        <v>177</v>
      </c>
      <c r="D119" s="16" t="s">
        <v>24</v>
      </c>
      <c r="E119" s="18" t="s">
        <v>25</v>
      </c>
      <c r="F119" s="16" t="s">
        <v>26</v>
      </c>
      <c r="G119" s="18" t="s">
        <v>39</v>
      </c>
      <c r="H119" s="18" t="s">
        <v>33</v>
      </c>
      <c r="I119" s="19">
        <v>11294</v>
      </c>
      <c r="J119" s="20">
        <v>66932</v>
      </c>
      <c r="K119" s="20">
        <v>8732</v>
      </c>
      <c r="L119" s="21">
        <v>964</v>
      </c>
      <c r="M119" s="22">
        <v>9839</v>
      </c>
      <c r="N119" s="22">
        <v>54</v>
      </c>
      <c r="O119" s="23" t="s">
        <v>37</v>
      </c>
      <c r="P119" s="24" t="s">
        <v>37</v>
      </c>
      <c r="Q119" s="24" t="s">
        <v>37</v>
      </c>
      <c r="R119" s="25" t="s">
        <v>37</v>
      </c>
      <c r="S119" s="26" t="s">
        <v>37</v>
      </c>
      <c r="T119" s="26" t="s">
        <v>37</v>
      </c>
      <c r="U119" s="19">
        <v>12258</v>
      </c>
      <c r="V119" s="20">
        <v>76771</v>
      </c>
      <c r="W119" s="20">
        <v>8786</v>
      </c>
    </row>
    <row r="120" spans="1:23" x14ac:dyDescent="0.35">
      <c r="A120" s="16">
        <v>2012</v>
      </c>
      <c r="B120" s="17">
        <v>1417</v>
      </c>
      <c r="C120" s="18" t="s">
        <v>178</v>
      </c>
      <c r="D120" s="16" t="s">
        <v>24</v>
      </c>
      <c r="E120" s="18" t="s">
        <v>25</v>
      </c>
      <c r="F120" s="16" t="s">
        <v>26</v>
      </c>
      <c r="G120" s="18" t="s">
        <v>179</v>
      </c>
      <c r="H120" s="18" t="s">
        <v>33</v>
      </c>
      <c r="I120" s="19">
        <v>7681</v>
      </c>
      <c r="J120" s="20">
        <v>44600</v>
      </c>
      <c r="K120" s="20">
        <v>4943</v>
      </c>
      <c r="L120" s="21">
        <v>1125</v>
      </c>
      <c r="M120" s="22">
        <v>7810</v>
      </c>
      <c r="N120" s="22">
        <v>400</v>
      </c>
      <c r="O120" s="23">
        <v>234</v>
      </c>
      <c r="P120" s="24">
        <v>2094</v>
      </c>
      <c r="Q120" s="24">
        <v>1</v>
      </c>
      <c r="R120" s="25" t="s">
        <v>37</v>
      </c>
      <c r="S120" s="26" t="s">
        <v>37</v>
      </c>
      <c r="T120" s="26" t="s">
        <v>37</v>
      </c>
      <c r="U120" s="19">
        <v>9040</v>
      </c>
      <c r="V120" s="20">
        <v>54504</v>
      </c>
      <c r="W120" s="20">
        <v>5344</v>
      </c>
    </row>
    <row r="121" spans="1:23" x14ac:dyDescent="0.35">
      <c r="A121" s="16">
        <v>2012</v>
      </c>
      <c r="B121" s="17">
        <v>1417</v>
      </c>
      <c r="C121" s="18" t="s">
        <v>178</v>
      </c>
      <c r="D121" s="16" t="s">
        <v>24</v>
      </c>
      <c r="E121" s="18" t="s">
        <v>25</v>
      </c>
      <c r="F121" s="16" t="s">
        <v>26</v>
      </c>
      <c r="G121" s="18" t="s">
        <v>174</v>
      </c>
      <c r="H121" s="18" t="s">
        <v>33</v>
      </c>
      <c r="I121" s="19">
        <v>686</v>
      </c>
      <c r="J121" s="20">
        <v>4236</v>
      </c>
      <c r="K121" s="20">
        <v>359</v>
      </c>
      <c r="L121" s="21">
        <v>487</v>
      </c>
      <c r="M121" s="22">
        <v>3368</v>
      </c>
      <c r="N121" s="22">
        <v>96</v>
      </c>
      <c r="O121" s="23" t="s">
        <v>37</v>
      </c>
      <c r="P121" s="24" t="s">
        <v>37</v>
      </c>
      <c r="Q121" s="24" t="s">
        <v>37</v>
      </c>
      <c r="R121" s="25" t="s">
        <v>37</v>
      </c>
      <c r="S121" s="26" t="s">
        <v>37</v>
      </c>
      <c r="T121" s="26" t="s">
        <v>37</v>
      </c>
      <c r="U121" s="19">
        <v>1173</v>
      </c>
      <c r="V121" s="20">
        <v>7604</v>
      </c>
      <c r="W121" s="20">
        <v>455</v>
      </c>
    </row>
    <row r="122" spans="1:23" x14ac:dyDescent="0.35">
      <c r="A122" s="16">
        <v>2012</v>
      </c>
      <c r="B122" s="17">
        <v>1427</v>
      </c>
      <c r="C122" s="18" t="s">
        <v>180</v>
      </c>
      <c r="D122" s="16" t="s">
        <v>24</v>
      </c>
      <c r="E122" s="18" t="s">
        <v>25</v>
      </c>
      <c r="F122" s="16" t="s">
        <v>26</v>
      </c>
      <c r="G122" s="18" t="s">
        <v>90</v>
      </c>
      <c r="H122" s="18" t="s">
        <v>28</v>
      </c>
      <c r="I122" s="19">
        <v>6257</v>
      </c>
      <c r="J122" s="20">
        <v>67960</v>
      </c>
      <c r="K122" s="20">
        <v>5891</v>
      </c>
      <c r="L122" s="21">
        <v>2283</v>
      </c>
      <c r="M122" s="22">
        <v>24187</v>
      </c>
      <c r="N122" s="22">
        <v>1315</v>
      </c>
      <c r="O122" s="23">
        <v>6039</v>
      </c>
      <c r="P122" s="24">
        <v>81439</v>
      </c>
      <c r="Q122" s="24">
        <v>127</v>
      </c>
      <c r="R122" s="25" t="s">
        <v>37</v>
      </c>
      <c r="S122" s="26" t="s">
        <v>37</v>
      </c>
      <c r="T122" s="26" t="s">
        <v>37</v>
      </c>
      <c r="U122" s="19">
        <v>14579</v>
      </c>
      <c r="V122" s="20">
        <v>173586</v>
      </c>
      <c r="W122" s="20">
        <v>7333</v>
      </c>
    </row>
    <row r="123" spans="1:23" x14ac:dyDescent="0.35">
      <c r="A123" s="16">
        <v>2012</v>
      </c>
      <c r="B123" s="17">
        <v>1456</v>
      </c>
      <c r="C123" s="18" t="s">
        <v>181</v>
      </c>
      <c r="D123" s="16" t="s">
        <v>24</v>
      </c>
      <c r="E123" s="18" t="s">
        <v>25</v>
      </c>
      <c r="F123" s="16" t="s">
        <v>26</v>
      </c>
      <c r="G123" s="18" t="s">
        <v>34</v>
      </c>
      <c r="H123" s="18" t="s">
        <v>28</v>
      </c>
      <c r="I123" s="19">
        <v>8357.1</v>
      </c>
      <c r="J123" s="20">
        <v>79868</v>
      </c>
      <c r="K123" s="20">
        <v>5656</v>
      </c>
      <c r="L123" s="21">
        <v>4244.6000000000004</v>
      </c>
      <c r="M123" s="22">
        <v>41238</v>
      </c>
      <c r="N123" s="22">
        <v>857</v>
      </c>
      <c r="O123" s="23">
        <v>6720</v>
      </c>
      <c r="P123" s="24">
        <v>95055</v>
      </c>
      <c r="Q123" s="24">
        <v>31</v>
      </c>
      <c r="R123" s="25" t="s">
        <v>37</v>
      </c>
      <c r="S123" s="26" t="s">
        <v>37</v>
      </c>
      <c r="T123" s="26">
        <v>0</v>
      </c>
      <c r="U123" s="19">
        <v>19321.7</v>
      </c>
      <c r="V123" s="20">
        <v>216161</v>
      </c>
      <c r="W123" s="20">
        <v>6544</v>
      </c>
    </row>
    <row r="124" spans="1:23" x14ac:dyDescent="0.35">
      <c r="A124" s="16">
        <v>2012</v>
      </c>
      <c r="B124" s="17">
        <v>1458</v>
      </c>
      <c r="C124" s="18" t="s">
        <v>182</v>
      </c>
      <c r="D124" s="16" t="s">
        <v>24</v>
      </c>
      <c r="E124" s="18" t="s">
        <v>25</v>
      </c>
      <c r="F124" s="16" t="s">
        <v>26</v>
      </c>
      <c r="G124" s="18" t="s">
        <v>30</v>
      </c>
      <c r="H124" s="18" t="s">
        <v>33</v>
      </c>
      <c r="I124" s="19">
        <v>52390</v>
      </c>
      <c r="J124" s="20">
        <v>588396</v>
      </c>
      <c r="K124" s="20">
        <v>37455</v>
      </c>
      <c r="L124" s="21">
        <v>23972</v>
      </c>
      <c r="M124" s="22">
        <v>396420</v>
      </c>
      <c r="N124" s="22">
        <v>2989</v>
      </c>
      <c r="O124" s="23" t="s">
        <v>37</v>
      </c>
      <c r="P124" s="24" t="s">
        <v>37</v>
      </c>
      <c r="Q124" s="24" t="s">
        <v>37</v>
      </c>
      <c r="R124" s="25" t="s">
        <v>37</v>
      </c>
      <c r="S124" s="26" t="s">
        <v>37</v>
      </c>
      <c r="T124" s="26" t="s">
        <v>37</v>
      </c>
      <c r="U124" s="19">
        <v>76362</v>
      </c>
      <c r="V124" s="20">
        <v>984816</v>
      </c>
      <c r="W124" s="20">
        <v>40444</v>
      </c>
    </row>
    <row r="125" spans="1:23" x14ac:dyDescent="0.35">
      <c r="A125" s="16">
        <v>2012</v>
      </c>
      <c r="B125" s="17">
        <v>1523</v>
      </c>
      <c r="C125" s="18" t="s">
        <v>183</v>
      </c>
      <c r="D125" s="16" t="s">
        <v>24</v>
      </c>
      <c r="E125" s="18" t="s">
        <v>25</v>
      </c>
      <c r="F125" s="16" t="s">
        <v>26</v>
      </c>
      <c r="G125" s="18" t="s">
        <v>184</v>
      </c>
      <c r="H125" s="18" t="s">
        <v>28</v>
      </c>
      <c r="I125" s="19">
        <v>11929.2</v>
      </c>
      <c r="J125" s="20">
        <v>72820</v>
      </c>
      <c r="K125" s="20">
        <v>10292</v>
      </c>
      <c r="L125" s="21">
        <v>3504.8</v>
      </c>
      <c r="M125" s="22">
        <v>18956</v>
      </c>
      <c r="N125" s="22">
        <v>862</v>
      </c>
      <c r="O125" s="23">
        <v>4801</v>
      </c>
      <c r="P125" s="24">
        <v>34326</v>
      </c>
      <c r="Q125" s="24">
        <v>75</v>
      </c>
      <c r="R125" s="25" t="s">
        <v>37</v>
      </c>
      <c r="S125" s="26" t="s">
        <v>37</v>
      </c>
      <c r="T125" s="26" t="s">
        <v>37</v>
      </c>
      <c r="U125" s="19">
        <v>20235</v>
      </c>
      <c r="V125" s="20">
        <v>126102</v>
      </c>
      <c r="W125" s="20">
        <v>11229</v>
      </c>
    </row>
    <row r="126" spans="1:23" x14ac:dyDescent="0.35">
      <c r="A126" s="16">
        <v>2012</v>
      </c>
      <c r="B126" s="17">
        <v>1525</v>
      </c>
      <c r="C126" s="18" t="s">
        <v>185</v>
      </c>
      <c r="D126" s="16" t="s">
        <v>24</v>
      </c>
      <c r="E126" s="18" t="s">
        <v>25</v>
      </c>
      <c r="F126" s="16" t="s">
        <v>26</v>
      </c>
      <c r="G126" s="18" t="s">
        <v>79</v>
      </c>
      <c r="H126" s="18" t="s">
        <v>28</v>
      </c>
      <c r="I126" s="19">
        <v>2055</v>
      </c>
      <c r="J126" s="20">
        <v>16743</v>
      </c>
      <c r="K126" s="20">
        <v>2299</v>
      </c>
      <c r="L126" s="21">
        <v>1432</v>
      </c>
      <c r="M126" s="22">
        <v>11792</v>
      </c>
      <c r="N126" s="22">
        <v>472</v>
      </c>
      <c r="O126" s="23">
        <v>1636</v>
      </c>
      <c r="P126" s="24">
        <v>18397</v>
      </c>
      <c r="Q126" s="24">
        <v>28</v>
      </c>
      <c r="R126" s="25" t="s">
        <v>37</v>
      </c>
      <c r="S126" s="26" t="s">
        <v>37</v>
      </c>
      <c r="T126" s="26" t="s">
        <v>37</v>
      </c>
      <c r="U126" s="19">
        <v>5123</v>
      </c>
      <c r="V126" s="20">
        <v>46932</v>
      </c>
      <c r="W126" s="20">
        <v>2799</v>
      </c>
    </row>
    <row r="127" spans="1:23" x14ac:dyDescent="0.35">
      <c r="A127" s="16">
        <v>2012</v>
      </c>
      <c r="B127" s="17">
        <v>1529</v>
      </c>
      <c r="C127" s="18" t="s">
        <v>186</v>
      </c>
      <c r="D127" s="16" t="s">
        <v>24</v>
      </c>
      <c r="E127" s="18" t="s">
        <v>25</v>
      </c>
      <c r="F127" s="16" t="s">
        <v>26</v>
      </c>
      <c r="G127" s="18" t="s">
        <v>51</v>
      </c>
      <c r="H127" s="18" t="s">
        <v>33</v>
      </c>
      <c r="I127" s="19">
        <v>32557.5</v>
      </c>
      <c r="J127" s="20">
        <v>282953</v>
      </c>
      <c r="K127" s="20">
        <v>18847</v>
      </c>
      <c r="L127" s="21">
        <v>8037</v>
      </c>
      <c r="M127" s="22">
        <v>76267</v>
      </c>
      <c r="N127" s="22">
        <v>1428</v>
      </c>
      <c r="O127" s="23">
        <v>18.600000000000001</v>
      </c>
      <c r="P127" s="24">
        <v>92</v>
      </c>
      <c r="Q127" s="24">
        <v>15</v>
      </c>
      <c r="R127" s="25" t="s">
        <v>37</v>
      </c>
      <c r="S127" s="26" t="s">
        <v>37</v>
      </c>
      <c r="T127" s="26" t="s">
        <v>37</v>
      </c>
      <c r="U127" s="19">
        <v>40613.1</v>
      </c>
      <c r="V127" s="20">
        <v>359312</v>
      </c>
      <c r="W127" s="20">
        <v>20290</v>
      </c>
    </row>
    <row r="128" spans="1:23" x14ac:dyDescent="0.35">
      <c r="A128" s="16">
        <v>2012</v>
      </c>
      <c r="B128" s="17">
        <v>1566</v>
      </c>
      <c r="C128" s="18" t="s">
        <v>187</v>
      </c>
      <c r="D128" s="16" t="s">
        <v>24</v>
      </c>
      <c r="E128" s="18" t="s">
        <v>25</v>
      </c>
      <c r="F128" s="16" t="s">
        <v>26</v>
      </c>
      <c r="G128" s="18" t="s">
        <v>54</v>
      </c>
      <c r="H128" s="18" t="s">
        <v>28</v>
      </c>
      <c r="I128" s="19">
        <v>5330</v>
      </c>
      <c r="J128" s="20">
        <v>46750</v>
      </c>
      <c r="K128" s="20">
        <v>4064</v>
      </c>
      <c r="L128" s="21">
        <v>3112</v>
      </c>
      <c r="M128" s="22">
        <v>40611</v>
      </c>
      <c r="N128" s="22">
        <v>533</v>
      </c>
      <c r="O128" s="23" t="s">
        <v>37</v>
      </c>
      <c r="P128" s="24" t="s">
        <v>37</v>
      </c>
      <c r="Q128" s="24" t="s">
        <v>37</v>
      </c>
      <c r="R128" s="25" t="s">
        <v>37</v>
      </c>
      <c r="S128" s="26" t="s">
        <v>37</v>
      </c>
      <c r="T128" s="26" t="s">
        <v>37</v>
      </c>
      <c r="U128" s="19">
        <v>8442</v>
      </c>
      <c r="V128" s="20">
        <v>87361</v>
      </c>
      <c r="W128" s="20">
        <v>4597</v>
      </c>
    </row>
    <row r="129" spans="1:23" x14ac:dyDescent="0.35">
      <c r="A129" s="16">
        <v>2012</v>
      </c>
      <c r="B129" s="17">
        <v>1573</v>
      </c>
      <c r="C129" s="18" t="s">
        <v>188</v>
      </c>
      <c r="D129" s="16" t="s">
        <v>24</v>
      </c>
      <c r="E129" s="18" t="s">
        <v>25</v>
      </c>
      <c r="F129" s="16" t="s">
        <v>26</v>
      </c>
      <c r="G129" s="18" t="s">
        <v>51</v>
      </c>
      <c r="H129" s="18" t="s">
        <v>28</v>
      </c>
      <c r="I129" s="19">
        <v>1367.8</v>
      </c>
      <c r="J129" s="20">
        <v>14970</v>
      </c>
      <c r="K129" s="20">
        <v>1524</v>
      </c>
      <c r="L129" s="21">
        <v>451.6</v>
      </c>
      <c r="M129" s="22">
        <v>4771</v>
      </c>
      <c r="N129" s="22">
        <v>260</v>
      </c>
      <c r="O129" s="23">
        <v>1329</v>
      </c>
      <c r="P129" s="24">
        <v>16710</v>
      </c>
      <c r="Q129" s="24">
        <v>54</v>
      </c>
      <c r="R129" s="25">
        <v>0</v>
      </c>
      <c r="S129" s="26">
        <v>0</v>
      </c>
      <c r="T129" s="26">
        <v>0</v>
      </c>
      <c r="U129" s="19">
        <v>3148.4</v>
      </c>
      <c r="V129" s="20">
        <v>36451</v>
      </c>
      <c r="W129" s="20">
        <v>1838</v>
      </c>
    </row>
    <row r="130" spans="1:23" x14ac:dyDescent="0.35">
      <c r="A130" s="16">
        <v>2012</v>
      </c>
      <c r="B130" s="17">
        <v>1578</v>
      </c>
      <c r="C130" s="18" t="s">
        <v>189</v>
      </c>
      <c r="D130" s="16" t="s">
        <v>24</v>
      </c>
      <c r="E130" s="18" t="s">
        <v>25</v>
      </c>
      <c r="F130" s="16" t="s">
        <v>26</v>
      </c>
      <c r="G130" s="18" t="s">
        <v>104</v>
      </c>
      <c r="H130" s="18" t="s">
        <v>28</v>
      </c>
      <c r="I130" s="19">
        <v>12438</v>
      </c>
      <c r="J130" s="20">
        <v>109710</v>
      </c>
      <c r="K130" s="20">
        <v>8533</v>
      </c>
      <c r="L130" s="21">
        <v>6962</v>
      </c>
      <c r="M130" s="22">
        <v>59343</v>
      </c>
      <c r="N130" s="22">
        <v>1772</v>
      </c>
      <c r="O130" s="23">
        <v>2395</v>
      </c>
      <c r="P130" s="24">
        <v>27943</v>
      </c>
      <c r="Q130" s="24">
        <v>3</v>
      </c>
      <c r="R130" s="25">
        <v>0</v>
      </c>
      <c r="S130" s="26">
        <v>0</v>
      </c>
      <c r="T130" s="26">
        <v>0</v>
      </c>
      <c r="U130" s="19">
        <v>21795</v>
      </c>
      <c r="V130" s="20">
        <v>196996</v>
      </c>
      <c r="W130" s="20">
        <v>10308</v>
      </c>
    </row>
    <row r="131" spans="1:23" x14ac:dyDescent="0.35">
      <c r="A131" s="16">
        <v>2012</v>
      </c>
      <c r="B131" s="17">
        <v>1579</v>
      </c>
      <c r="C131" s="18" t="s">
        <v>190</v>
      </c>
      <c r="D131" s="16" t="s">
        <v>24</v>
      </c>
      <c r="E131" s="18" t="s">
        <v>25</v>
      </c>
      <c r="F131" s="16" t="s">
        <v>26</v>
      </c>
      <c r="G131" s="18" t="s">
        <v>96</v>
      </c>
      <c r="H131" s="18" t="s">
        <v>191</v>
      </c>
      <c r="I131" s="19">
        <v>50678</v>
      </c>
      <c r="J131" s="20">
        <v>668018</v>
      </c>
      <c r="K131" s="20">
        <v>40645</v>
      </c>
      <c r="L131" s="21">
        <v>33237</v>
      </c>
      <c r="M131" s="22">
        <v>520945</v>
      </c>
      <c r="N131" s="22">
        <v>7341</v>
      </c>
      <c r="O131" s="23">
        <v>22040</v>
      </c>
      <c r="P131" s="24">
        <v>456313</v>
      </c>
      <c r="Q131" s="24">
        <v>724</v>
      </c>
      <c r="R131" s="25" t="s">
        <v>37</v>
      </c>
      <c r="S131" s="26" t="s">
        <v>37</v>
      </c>
      <c r="T131" s="26" t="s">
        <v>37</v>
      </c>
      <c r="U131" s="19">
        <v>105955</v>
      </c>
      <c r="V131" s="20">
        <v>1645276</v>
      </c>
      <c r="W131" s="20">
        <v>48710</v>
      </c>
    </row>
    <row r="132" spans="1:23" x14ac:dyDescent="0.35">
      <c r="A132" s="16">
        <v>2012</v>
      </c>
      <c r="B132" s="17">
        <v>1581</v>
      </c>
      <c r="C132" s="18" t="s">
        <v>192</v>
      </c>
      <c r="D132" s="16" t="s">
        <v>24</v>
      </c>
      <c r="E132" s="18" t="s">
        <v>25</v>
      </c>
      <c r="F132" s="16" t="s">
        <v>26</v>
      </c>
      <c r="G132" s="18" t="s">
        <v>123</v>
      </c>
      <c r="H132" s="18" t="s">
        <v>28</v>
      </c>
      <c r="I132" s="19">
        <v>15261.4</v>
      </c>
      <c r="J132" s="20">
        <v>136072</v>
      </c>
      <c r="K132" s="20">
        <v>11069</v>
      </c>
      <c r="L132" s="21">
        <v>6809.5</v>
      </c>
      <c r="M132" s="22">
        <v>71955</v>
      </c>
      <c r="N132" s="22">
        <v>1675</v>
      </c>
      <c r="O132" s="23">
        <v>4133.7</v>
      </c>
      <c r="P132" s="24">
        <v>43392</v>
      </c>
      <c r="Q132" s="24">
        <v>22</v>
      </c>
      <c r="R132" s="25" t="s">
        <v>37</v>
      </c>
      <c r="S132" s="26" t="s">
        <v>37</v>
      </c>
      <c r="T132" s="26" t="s">
        <v>37</v>
      </c>
      <c r="U132" s="19">
        <v>26204.6</v>
      </c>
      <c r="V132" s="20">
        <v>251419</v>
      </c>
      <c r="W132" s="20">
        <v>12766</v>
      </c>
    </row>
    <row r="133" spans="1:23" x14ac:dyDescent="0.35">
      <c r="A133" s="16">
        <v>2012</v>
      </c>
      <c r="B133" s="17">
        <v>1582</v>
      </c>
      <c r="C133" s="18" t="s">
        <v>193</v>
      </c>
      <c r="D133" s="16" t="s">
        <v>24</v>
      </c>
      <c r="E133" s="18" t="s">
        <v>25</v>
      </c>
      <c r="F133" s="16" t="s">
        <v>26</v>
      </c>
      <c r="G133" s="18" t="s">
        <v>111</v>
      </c>
      <c r="H133" s="18" t="s">
        <v>28</v>
      </c>
      <c r="I133" s="19">
        <v>2769</v>
      </c>
      <c r="J133" s="20">
        <v>25065</v>
      </c>
      <c r="K133" s="20">
        <v>1862</v>
      </c>
      <c r="L133" s="21">
        <v>3631</v>
      </c>
      <c r="M133" s="22">
        <v>33984</v>
      </c>
      <c r="N133" s="22">
        <v>638</v>
      </c>
      <c r="O133" s="23">
        <v>950</v>
      </c>
      <c r="P133" s="24">
        <v>10515</v>
      </c>
      <c r="Q133" s="24">
        <v>1</v>
      </c>
      <c r="R133" s="25">
        <v>0</v>
      </c>
      <c r="S133" s="26">
        <v>0</v>
      </c>
      <c r="T133" s="26">
        <v>0</v>
      </c>
      <c r="U133" s="19">
        <v>7350</v>
      </c>
      <c r="V133" s="20">
        <v>69564</v>
      </c>
      <c r="W133" s="20">
        <v>2501</v>
      </c>
    </row>
    <row r="134" spans="1:23" x14ac:dyDescent="0.35">
      <c r="A134" s="16">
        <v>2012</v>
      </c>
      <c r="B134" s="17">
        <v>1586</v>
      </c>
      <c r="C134" s="18" t="s">
        <v>194</v>
      </c>
      <c r="D134" s="16" t="s">
        <v>24</v>
      </c>
      <c r="E134" s="18" t="s">
        <v>25</v>
      </c>
      <c r="F134" s="16" t="s">
        <v>26</v>
      </c>
      <c r="G134" s="18" t="s">
        <v>123</v>
      </c>
      <c r="H134" s="18" t="s">
        <v>28</v>
      </c>
      <c r="I134" s="19">
        <v>19506</v>
      </c>
      <c r="J134" s="20">
        <v>192674</v>
      </c>
      <c r="K134" s="20">
        <v>15845</v>
      </c>
      <c r="L134" s="21">
        <v>32917</v>
      </c>
      <c r="M134" s="22">
        <v>420113</v>
      </c>
      <c r="N134" s="22">
        <v>2645</v>
      </c>
      <c r="O134" s="23" t="s">
        <v>37</v>
      </c>
      <c r="P134" s="24" t="s">
        <v>37</v>
      </c>
      <c r="Q134" s="24" t="s">
        <v>37</v>
      </c>
      <c r="R134" s="25" t="s">
        <v>37</v>
      </c>
      <c r="S134" s="26" t="s">
        <v>37</v>
      </c>
      <c r="T134" s="26" t="s">
        <v>37</v>
      </c>
      <c r="U134" s="19">
        <v>52423</v>
      </c>
      <c r="V134" s="20">
        <v>612787</v>
      </c>
      <c r="W134" s="20">
        <v>18490</v>
      </c>
    </row>
    <row r="135" spans="1:23" x14ac:dyDescent="0.35">
      <c r="A135" s="16">
        <v>2012</v>
      </c>
      <c r="B135" s="17">
        <v>1591</v>
      </c>
      <c r="C135" s="18" t="s">
        <v>195</v>
      </c>
      <c r="D135" s="16" t="s">
        <v>24</v>
      </c>
      <c r="E135" s="18" t="s">
        <v>25</v>
      </c>
      <c r="F135" s="16" t="s">
        <v>26</v>
      </c>
      <c r="G135" s="18" t="s">
        <v>98</v>
      </c>
      <c r="H135" s="18" t="s">
        <v>33</v>
      </c>
      <c r="I135" s="19">
        <v>8871.1</v>
      </c>
      <c r="J135" s="20">
        <v>76092</v>
      </c>
      <c r="K135" s="20">
        <v>8290</v>
      </c>
      <c r="L135" s="21">
        <v>15329.9</v>
      </c>
      <c r="M135" s="22">
        <v>159145</v>
      </c>
      <c r="N135" s="22">
        <v>3689</v>
      </c>
      <c r="O135" s="23">
        <v>1106.8</v>
      </c>
      <c r="P135" s="24">
        <v>9848</v>
      </c>
      <c r="Q135" s="24">
        <v>663</v>
      </c>
      <c r="R135" s="25" t="s">
        <v>37</v>
      </c>
      <c r="S135" s="26" t="s">
        <v>37</v>
      </c>
      <c r="T135" s="26" t="s">
        <v>37</v>
      </c>
      <c r="U135" s="19">
        <v>25307.8</v>
      </c>
      <c r="V135" s="20">
        <v>245085</v>
      </c>
      <c r="W135" s="20">
        <v>12642</v>
      </c>
    </row>
    <row r="136" spans="1:23" x14ac:dyDescent="0.35">
      <c r="A136" s="16">
        <v>2012</v>
      </c>
      <c r="B136" s="17">
        <v>1601</v>
      </c>
      <c r="C136" s="18" t="s">
        <v>196</v>
      </c>
      <c r="D136" s="16" t="s">
        <v>24</v>
      </c>
      <c r="E136" s="18" t="s">
        <v>25</v>
      </c>
      <c r="F136" s="16" t="s">
        <v>26</v>
      </c>
      <c r="G136" s="18" t="s">
        <v>173</v>
      </c>
      <c r="H136" s="18" t="s">
        <v>28</v>
      </c>
      <c r="I136" s="19">
        <v>1118</v>
      </c>
      <c r="J136" s="20">
        <v>9527</v>
      </c>
      <c r="K136" s="20">
        <v>895</v>
      </c>
      <c r="L136" s="21">
        <v>556</v>
      </c>
      <c r="M136" s="22">
        <v>5413</v>
      </c>
      <c r="N136" s="22">
        <v>268</v>
      </c>
      <c r="O136" s="23">
        <v>1370</v>
      </c>
      <c r="P136" s="24">
        <v>15071</v>
      </c>
      <c r="Q136" s="24">
        <v>16</v>
      </c>
      <c r="R136" s="25" t="s">
        <v>37</v>
      </c>
      <c r="S136" s="26" t="s">
        <v>37</v>
      </c>
      <c r="T136" s="26" t="s">
        <v>37</v>
      </c>
      <c r="U136" s="19">
        <v>3044</v>
      </c>
      <c r="V136" s="20">
        <v>30011</v>
      </c>
      <c r="W136" s="20">
        <v>1179</v>
      </c>
    </row>
    <row r="137" spans="1:23" x14ac:dyDescent="0.35">
      <c r="A137" s="16">
        <v>2012</v>
      </c>
      <c r="B137" s="17">
        <v>1611</v>
      </c>
      <c r="C137" s="18" t="s">
        <v>197</v>
      </c>
      <c r="D137" s="16" t="s">
        <v>41</v>
      </c>
      <c r="E137" s="18" t="s">
        <v>42</v>
      </c>
      <c r="F137" s="16" t="s">
        <v>26</v>
      </c>
      <c r="G137" s="18" t="s">
        <v>198</v>
      </c>
      <c r="H137" s="18" t="s">
        <v>44</v>
      </c>
      <c r="I137" s="19">
        <v>0</v>
      </c>
      <c r="J137" s="20">
        <v>0</v>
      </c>
      <c r="K137" s="20">
        <v>0</v>
      </c>
      <c r="L137" s="21">
        <v>0</v>
      </c>
      <c r="M137" s="22">
        <v>0</v>
      </c>
      <c r="N137" s="22">
        <v>0</v>
      </c>
      <c r="O137" s="23">
        <v>14783.1</v>
      </c>
      <c r="P137" s="24">
        <v>225737</v>
      </c>
      <c r="Q137" s="24">
        <v>1</v>
      </c>
      <c r="R137" s="25">
        <v>0</v>
      </c>
      <c r="S137" s="26">
        <v>0</v>
      </c>
      <c r="T137" s="26">
        <v>0</v>
      </c>
      <c r="U137" s="19">
        <v>14783.1</v>
      </c>
      <c r="V137" s="20">
        <v>225737</v>
      </c>
      <c r="W137" s="20">
        <v>1</v>
      </c>
    </row>
    <row r="138" spans="1:23" x14ac:dyDescent="0.35">
      <c r="A138" s="16">
        <v>2012</v>
      </c>
      <c r="B138" s="17">
        <v>1611</v>
      </c>
      <c r="C138" s="18" t="s">
        <v>197</v>
      </c>
      <c r="D138" s="16" t="s">
        <v>41</v>
      </c>
      <c r="E138" s="18" t="s">
        <v>42</v>
      </c>
      <c r="F138" s="16" t="s">
        <v>26</v>
      </c>
      <c r="G138" s="18" t="s">
        <v>36</v>
      </c>
      <c r="H138" s="18" t="s">
        <v>44</v>
      </c>
      <c r="I138" s="19">
        <v>0</v>
      </c>
      <c r="J138" s="20">
        <v>0</v>
      </c>
      <c r="K138" s="20">
        <v>0</v>
      </c>
      <c r="L138" s="21">
        <v>0</v>
      </c>
      <c r="M138" s="22">
        <v>0</v>
      </c>
      <c r="N138" s="22">
        <v>0</v>
      </c>
      <c r="O138" s="23">
        <v>8650.7000000000007</v>
      </c>
      <c r="P138" s="24">
        <v>232796</v>
      </c>
      <c r="Q138" s="24">
        <v>4</v>
      </c>
      <c r="R138" s="25">
        <v>0</v>
      </c>
      <c r="S138" s="26">
        <v>0</v>
      </c>
      <c r="T138" s="26">
        <v>0</v>
      </c>
      <c r="U138" s="19">
        <v>8650.7000000000007</v>
      </c>
      <c r="V138" s="20">
        <v>232796</v>
      </c>
      <c r="W138" s="20">
        <v>4</v>
      </c>
    </row>
    <row r="139" spans="1:23" x14ac:dyDescent="0.35">
      <c r="A139" s="16">
        <v>2012</v>
      </c>
      <c r="B139" s="17">
        <v>1611</v>
      </c>
      <c r="C139" s="18" t="s">
        <v>197</v>
      </c>
      <c r="D139" s="16" t="s">
        <v>41</v>
      </c>
      <c r="E139" s="18" t="s">
        <v>42</v>
      </c>
      <c r="F139" s="16" t="s">
        <v>26</v>
      </c>
      <c r="G139" s="18" t="s">
        <v>158</v>
      </c>
      <c r="H139" s="18" t="s">
        <v>44</v>
      </c>
      <c r="I139" s="19">
        <v>0</v>
      </c>
      <c r="J139" s="20">
        <v>0</v>
      </c>
      <c r="K139" s="20">
        <v>0</v>
      </c>
      <c r="L139" s="21">
        <v>0</v>
      </c>
      <c r="M139" s="22">
        <v>0</v>
      </c>
      <c r="N139" s="22">
        <v>0</v>
      </c>
      <c r="O139" s="23">
        <v>5790.9</v>
      </c>
      <c r="P139" s="24">
        <v>88702</v>
      </c>
      <c r="Q139" s="24">
        <v>1</v>
      </c>
      <c r="R139" s="25">
        <v>0</v>
      </c>
      <c r="S139" s="26">
        <v>0</v>
      </c>
      <c r="T139" s="26">
        <v>0</v>
      </c>
      <c r="U139" s="19">
        <v>5790.9</v>
      </c>
      <c r="V139" s="20">
        <v>88702</v>
      </c>
      <c r="W139" s="20">
        <v>1</v>
      </c>
    </row>
    <row r="140" spans="1:23" x14ac:dyDescent="0.35">
      <c r="A140" s="16">
        <v>2012</v>
      </c>
      <c r="B140" s="17">
        <v>1611</v>
      </c>
      <c r="C140" s="18" t="s">
        <v>197</v>
      </c>
      <c r="D140" s="16" t="s">
        <v>41</v>
      </c>
      <c r="E140" s="18" t="s">
        <v>42</v>
      </c>
      <c r="F140" s="16" t="s">
        <v>26</v>
      </c>
      <c r="G140" s="18" t="s">
        <v>136</v>
      </c>
      <c r="H140" s="18" t="s">
        <v>44</v>
      </c>
      <c r="I140" s="19">
        <v>0</v>
      </c>
      <c r="J140" s="20">
        <v>0</v>
      </c>
      <c r="K140" s="20">
        <v>0</v>
      </c>
      <c r="L140" s="21">
        <v>0</v>
      </c>
      <c r="M140" s="22">
        <v>0</v>
      </c>
      <c r="N140" s="22">
        <v>0</v>
      </c>
      <c r="O140" s="23">
        <v>594.79999999999995</v>
      </c>
      <c r="P140" s="24">
        <v>10002</v>
      </c>
      <c r="Q140" s="24">
        <v>3</v>
      </c>
      <c r="R140" s="25">
        <v>0</v>
      </c>
      <c r="S140" s="26">
        <v>0</v>
      </c>
      <c r="T140" s="26">
        <v>0</v>
      </c>
      <c r="U140" s="19">
        <v>594.79999999999995</v>
      </c>
      <c r="V140" s="20">
        <v>10002</v>
      </c>
      <c r="W140" s="20">
        <v>3</v>
      </c>
    </row>
    <row r="141" spans="1:23" x14ac:dyDescent="0.35">
      <c r="A141" s="16">
        <v>2012</v>
      </c>
      <c r="B141" s="17">
        <v>1611</v>
      </c>
      <c r="C141" s="18" t="s">
        <v>197</v>
      </c>
      <c r="D141" s="16" t="s">
        <v>41</v>
      </c>
      <c r="E141" s="18" t="s">
        <v>42</v>
      </c>
      <c r="F141" s="16" t="s">
        <v>26</v>
      </c>
      <c r="G141" s="18" t="s">
        <v>43</v>
      </c>
      <c r="H141" s="18" t="s">
        <v>44</v>
      </c>
      <c r="I141" s="19">
        <v>0</v>
      </c>
      <c r="J141" s="20">
        <v>0</v>
      </c>
      <c r="K141" s="20">
        <v>0</v>
      </c>
      <c r="L141" s="21">
        <v>0</v>
      </c>
      <c r="M141" s="22">
        <v>0</v>
      </c>
      <c r="N141" s="22">
        <v>0</v>
      </c>
      <c r="O141" s="23">
        <v>3451.5</v>
      </c>
      <c r="P141" s="24">
        <v>95549</v>
      </c>
      <c r="Q141" s="24">
        <v>3</v>
      </c>
      <c r="R141" s="25">
        <v>0</v>
      </c>
      <c r="S141" s="26">
        <v>0</v>
      </c>
      <c r="T141" s="26">
        <v>0</v>
      </c>
      <c r="U141" s="19">
        <v>3451.5</v>
      </c>
      <c r="V141" s="20">
        <v>95549</v>
      </c>
      <c r="W141" s="20">
        <v>3</v>
      </c>
    </row>
    <row r="142" spans="1:23" x14ac:dyDescent="0.35">
      <c r="A142" s="16">
        <v>2012</v>
      </c>
      <c r="B142" s="17">
        <v>1611</v>
      </c>
      <c r="C142" s="18" t="s">
        <v>197</v>
      </c>
      <c r="D142" s="16" t="s">
        <v>41</v>
      </c>
      <c r="E142" s="18" t="s">
        <v>42</v>
      </c>
      <c r="F142" s="16" t="s">
        <v>26</v>
      </c>
      <c r="G142" s="18" t="s">
        <v>46</v>
      </c>
      <c r="H142" s="18" t="s">
        <v>44</v>
      </c>
      <c r="I142" s="19">
        <v>0</v>
      </c>
      <c r="J142" s="20">
        <v>0</v>
      </c>
      <c r="K142" s="20">
        <v>0</v>
      </c>
      <c r="L142" s="21">
        <v>0</v>
      </c>
      <c r="M142" s="22">
        <v>0</v>
      </c>
      <c r="N142" s="22">
        <v>0</v>
      </c>
      <c r="O142" s="23">
        <v>94.9</v>
      </c>
      <c r="P142" s="24">
        <v>1907</v>
      </c>
      <c r="Q142" s="24">
        <v>2</v>
      </c>
      <c r="R142" s="25">
        <v>0</v>
      </c>
      <c r="S142" s="26">
        <v>0</v>
      </c>
      <c r="T142" s="26">
        <v>0</v>
      </c>
      <c r="U142" s="19">
        <v>94.9</v>
      </c>
      <c r="V142" s="20">
        <v>1907</v>
      </c>
      <c r="W142" s="20">
        <v>2</v>
      </c>
    </row>
    <row r="143" spans="1:23" x14ac:dyDescent="0.35">
      <c r="A143" s="16">
        <v>2012</v>
      </c>
      <c r="B143" s="17">
        <v>1611</v>
      </c>
      <c r="C143" s="18" t="s">
        <v>197</v>
      </c>
      <c r="D143" s="16" t="s">
        <v>41</v>
      </c>
      <c r="E143" s="18" t="s">
        <v>42</v>
      </c>
      <c r="F143" s="16" t="s">
        <v>26</v>
      </c>
      <c r="G143" s="18" t="s">
        <v>199</v>
      </c>
      <c r="H143" s="18" t="s">
        <v>44</v>
      </c>
      <c r="I143" s="19">
        <v>0</v>
      </c>
      <c r="J143" s="20">
        <v>0</v>
      </c>
      <c r="K143" s="20">
        <v>0</v>
      </c>
      <c r="L143" s="21">
        <v>0</v>
      </c>
      <c r="M143" s="22">
        <v>0</v>
      </c>
      <c r="N143" s="22">
        <v>0</v>
      </c>
      <c r="O143" s="23">
        <v>29071.8</v>
      </c>
      <c r="P143" s="24">
        <v>618743</v>
      </c>
      <c r="Q143" s="24">
        <v>3</v>
      </c>
      <c r="R143" s="25">
        <v>0</v>
      </c>
      <c r="S143" s="26">
        <v>0</v>
      </c>
      <c r="T143" s="26">
        <v>0</v>
      </c>
      <c r="U143" s="19">
        <v>29071.8</v>
      </c>
      <c r="V143" s="20">
        <v>618743</v>
      </c>
      <c r="W143" s="20">
        <v>3</v>
      </c>
    </row>
    <row r="144" spans="1:23" x14ac:dyDescent="0.35">
      <c r="A144" s="16">
        <v>2012</v>
      </c>
      <c r="B144" s="17">
        <v>1613</v>
      </c>
      <c r="C144" s="18" t="s">
        <v>200</v>
      </c>
      <c r="D144" s="16" t="s">
        <v>24</v>
      </c>
      <c r="E144" s="18" t="s">
        <v>25</v>
      </c>
      <c r="F144" s="16" t="s">
        <v>26</v>
      </c>
      <c r="G144" s="18" t="s">
        <v>54</v>
      </c>
      <c r="H144" s="18" t="s">
        <v>33</v>
      </c>
      <c r="I144" s="19">
        <v>137627</v>
      </c>
      <c r="J144" s="20">
        <v>1145858</v>
      </c>
      <c r="K144" s="20">
        <v>74218</v>
      </c>
      <c r="L144" s="21">
        <v>27812</v>
      </c>
      <c r="M144" s="22">
        <v>236171</v>
      </c>
      <c r="N144" s="22">
        <v>8541</v>
      </c>
      <c r="O144" s="23">
        <v>34065</v>
      </c>
      <c r="P144" s="24">
        <v>429630</v>
      </c>
      <c r="Q144" s="24">
        <v>141</v>
      </c>
      <c r="R144" s="25">
        <v>0</v>
      </c>
      <c r="S144" s="26">
        <v>0</v>
      </c>
      <c r="T144" s="26">
        <v>0</v>
      </c>
      <c r="U144" s="19">
        <v>199504</v>
      </c>
      <c r="V144" s="20">
        <v>1811659</v>
      </c>
      <c r="W144" s="20">
        <v>82900</v>
      </c>
    </row>
    <row r="145" spans="1:23" x14ac:dyDescent="0.35">
      <c r="A145" s="16">
        <v>2012</v>
      </c>
      <c r="B145" s="17">
        <v>1625</v>
      </c>
      <c r="C145" s="18" t="s">
        <v>201</v>
      </c>
      <c r="D145" s="16" t="s">
        <v>24</v>
      </c>
      <c r="E145" s="18" t="s">
        <v>25</v>
      </c>
      <c r="F145" s="16" t="s">
        <v>26</v>
      </c>
      <c r="G145" s="18" t="s">
        <v>96</v>
      </c>
      <c r="H145" s="18" t="s">
        <v>33</v>
      </c>
      <c r="I145" s="19">
        <v>17532</v>
      </c>
      <c r="J145" s="20">
        <v>223469</v>
      </c>
      <c r="K145" s="20">
        <v>11933</v>
      </c>
      <c r="L145" s="21">
        <v>7490</v>
      </c>
      <c r="M145" s="22">
        <v>118874</v>
      </c>
      <c r="N145" s="22">
        <v>1360</v>
      </c>
      <c r="O145" s="23">
        <v>12431</v>
      </c>
      <c r="P145" s="24">
        <v>211980</v>
      </c>
      <c r="Q145" s="24">
        <v>1895</v>
      </c>
      <c r="R145" s="25" t="s">
        <v>37</v>
      </c>
      <c r="S145" s="26" t="s">
        <v>37</v>
      </c>
      <c r="T145" s="26" t="s">
        <v>37</v>
      </c>
      <c r="U145" s="19">
        <v>37453</v>
      </c>
      <c r="V145" s="20">
        <v>554323</v>
      </c>
      <c r="W145" s="20">
        <v>15188</v>
      </c>
    </row>
    <row r="146" spans="1:23" x14ac:dyDescent="0.35">
      <c r="A146" s="16">
        <v>2012</v>
      </c>
      <c r="B146" s="17">
        <v>1640</v>
      </c>
      <c r="C146" s="18" t="s">
        <v>202</v>
      </c>
      <c r="D146" s="16" t="s">
        <v>24</v>
      </c>
      <c r="E146" s="18" t="s">
        <v>25</v>
      </c>
      <c r="F146" s="16" t="s">
        <v>26</v>
      </c>
      <c r="G146" s="18" t="s">
        <v>59</v>
      </c>
      <c r="H146" s="18" t="s">
        <v>28</v>
      </c>
      <c r="I146" s="19">
        <v>12446</v>
      </c>
      <c r="J146" s="20">
        <v>118302</v>
      </c>
      <c r="K146" s="20">
        <v>9544</v>
      </c>
      <c r="L146" s="21">
        <v>16862</v>
      </c>
      <c r="M146" s="22">
        <v>155030</v>
      </c>
      <c r="N146" s="22">
        <v>1802</v>
      </c>
      <c r="O146" s="23">
        <v>3513</v>
      </c>
      <c r="P146" s="24">
        <v>44445</v>
      </c>
      <c r="Q146" s="24">
        <v>5</v>
      </c>
      <c r="R146" s="25">
        <v>0</v>
      </c>
      <c r="S146" s="26">
        <v>0</v>
      </c>
      <c r="T146" s="26">
        <v>0</v>
      </c>
      <c r="U146" s="19">
        <v>32821</v>
      </c>
      <c r="V146" s="20">
        <v>317777</v>
      </c>
      <c r="W146" s="20">
        <v>11351</v>
      </c>
    </row>
    <row r="147" spans="1:23" x14ac:dyDescent="0.35">
      <c r="A147" s="16">
        <v>2012</v>
      </c>
      <c r="B147" s="17">
        <v>1651</v>
      </c>
      <c r="C147" s="18" t="s">
        <v>203</v>
      </c>
      <c r="D147" s="16" t="s">
        <v>24</v>
      </c>
      <c r="E147" s="18" t="s">
        <v>25</v>
      </c>
      <c r="F147" s="16" t="s">
        <v>26</v>
      </c>
      <c r="G147" s="18" t="s">
        <v>65</v>
      </c>
      <c r="H147" s="18" t="s">
        <v>57</v>
      </c>
      <c r="I147" s="19">
        <v>5990</v>
      </c>
      <c r="J147" s="20">
        <v>10677</v>
      </c>
      <c r="K147" s="20">
        <v>1671</v>
      </c>
      <c r="L147" s="21">
        <v>16102</v>
      </c>
      <c r="M147" s="22">
        <v>30229</v>
      </c>
      <c r="N147" s="22">
        <v>1017</v>
      </c>
      <c r="O147" s="23" t="s">
        <v>37</v>
      </c>
      <c r="P147" s="24" t="s">
        <v>37</v>
      </c>
      <c r="Q147" s="24" t="s">
        <v>37</v>
      </c>
      <c r="R147" s="25" t="s">
        <v>37</v>
      </c>
      <c r="S147" s="26" t="s">
        <v>37</v>
      </c>
      <c r="T147" s="26" t="s">
        <v>37</v>
      </c>
      <c r="U147" s="19">
        <v>22092</v>
      </c>
      <c r="V147" s="20">
        <v>40906</v>
      </c>
      <c r="W147" s="20">
        <v>2688</v>
      </c>
    </row>
    <row r="148" spans="1:23" x14ac:dyDescent="0.35">
      <c r="A148" s="16">
        <v>2012</v>
      </c>
      <c r="B148" s="17">
        <v>1675</v>
      </c>
      <c r="C148" s="18" t="s">
        <v>204</v>
      </c>
      <c r="D148" s="16" t="s">
        <v>24</v>
      </c>
      <c r="E148" s="18" t="s">
        <v>25</v>
      </c>
      <c r="F148" s="16" t="s">
        <v>26</v>
      </c>
      <c r="G148" s="18" t="s">
        <v>179</v>
      </c>
      <c r="H148" s="18" t="s">
        <v>33</v>
      </c>
      <c r="I148" s="19">
        <v>45</v>
      </c>
      <c r="J148" s="20">
        <v>354</v>
      </c>
      <c r="K148" s="20">
        <v>36</v>
      </c>
      <c r="L148" s="21">
        <v>306</v>
      </c>
      <c r="M148" s="22">
        <v>2020</v>
      </c>
      <c r="N148" s="22">
        <v>30</v>
      </c>
      <c r="O148" s="23">
        <v>1759</v>
      </c>
      <c r="P148" s="24">
        <v>13736</v>
      </c>
      <c r="Q148" s="24">
        <v>1</v>
      </c>
      <c r="R148" s="25" t="s">
        <v>37</v>
      </c>
      <c r="S148" s="26" t="s">
        <v>37</v>
      </c>
      <c r="T148" s="26" t="s">
        <v>37</v>
      </c>
      <c r="U148" s="19">
        <v>2110</v>
      </c>
      <c r="V148" s="20">
        <v>16110</v>
      </c>
      <c r="W148" s="20">
        <v>67</v>
      </c>
    </row>
    <row r="149" spans="1:23" x14ac:dyDescent="0.35">
      <c r="A149" s="16">
        <v>2012</v>
      </c>
      <c r="B149" s="17">
        <v>1675</v>
      </c>
      <c r="C149" s="18" t="s">
        <v>204</v>
      </c>
      <c r="D149" s="16" t="s">
        <v>24</v>
      </c>
      <c r="E149" s="18" t="s">
        <v>25</v>
      </c>
      <c r="F149" s="16" t="s">
        <v>26</v>
      </c>
      <c r="G149" s="18" t="s">
        <v>174</v>
      </c>
      <c r="H149" s="18" t="s">
        <v>33</v>
      </c>
      <c r="I149" s="19">
        <v>3465</v>
      </c>
      <c r="J149" s="20">
        <v>27233</v>
      </c>
      <c r="K149" s="20">
        <v>2856</v>
      </c>
      <c r="L149" s="21">
        <v>2441</v>
      </c>
      <c r="M149" s="22">
        <v>27184</v>
      </c>
      <c r="N149" s="22">
        <v>466</v>
      </c>
      <c r="O149" s="23">
        <v>5252</v>
      </c>
      <c r="P149" s="24">
        <v>61536</v>
      </c>
      <c r="Q149" s="24">
        <v>250</v>
      </c>
      <c r="R149" s="25" t="s">
        <v>37</v>
      </c>
      <c r="S149" s="26" t="s">
        <v>37</v>
      </c>
      <c r="T149" s="26" t="s">
        <v>37</v>
      </c>
      <c r="U149" s="19">
        <v>11158</v>
      </c>
      <c r="V149" s="20">
        <v>115953</v>
      </c>
      <c r="W149" s="20">
        <v>3572</v>
      </c>
    </row>
    <row r="150" spans="1:23" x14ac:dyDescent="0.35">
      <c r="A150" s="16">
        <v>2012</v>
      </c>
      <c r="B150" s="17">
        <v>1683</v>
      </c>
      <c r="C150" s="18" t="s">
        <v>205</v>
      </c>
      <c r="D150" s="16" t="s">
        <v>24</v>
      </c>
      <c r="E150" s="18" t="s">
        <v>25</v>
      </c>
      <c r="F150" s="16" t="s">
        <v>26</v>
      </c>
      <c r="G150" s="18" t="s">
        <v>179</v>
      </c>
      <c r="H150" s="18" t="s">
        <v>33</v>
      </c>
      <c r="I150" s="19">
        <v>3824.2</v>
      </c>
      <c r="J150" s="20">
        <v>38911</v>
      </c>
      <c r="K150" s="20">
        <v>3102</v>
      </c>
      <c r="L150" s="21">
        <v>2055</v>
      </c>
      <c r="M150" s="22">
        <v>20022</v>
      </c>
      <c r="N150" s="22">
        <v>543</v>
      </c>
      <c r="O150" s="23" t="s">
        <v>37</v>
      </c>
      <c r="P150" s="24" t="s">
        <v>37</v>
      </c>
      <c r="Q150" s="24" t="s">
        <v>37</v>
      </c>
      <c r="R150" s="25" t="s">
        <v>37</v>
      </c>
      <c r="S150" s="26" t="s">
        <v>37</v>
      </c>
      <c r="T150" s="26" t="s">
        <v>37</v>
      </c>
      <c r="U150" s="19">
        <v>5879.2</v>
      </c>
      <c r="V150" s="20">
        <v>58933</v>
      </c>
      <c r="W150" s="20">
        <v>3645</v>
      </c>
    </row>
    <row r="151" spans="1:23" x14ac:dyDescent="0.35">
      <c r="A151" s="16">
        <v>2012</v>
      </c>
      <c r="B151" s="17">
        <v>1683</v>
      </c>
      <c r="C151" s="18" t="s">
        <v>205</v>
      </c>
      <c r="D151" s="16" t="s">
        <v>24</v>
      </c>
      <c r="E151" s="18" t="s">
        <v>25</v>
      </c>
      <c r="F151" s="16" t="s">
        <v>26</v>
      </c>
      <c r="G151" s="18" t="s">
        <v>174</v>
      </c>
      <c r="H151" s="18" t="s">
        <v>33</v>
      </c>
      <c r="I151" s="19">
        <v>348.7</v>
      </c>
      <c r="J151" s="20">
        <v>3588</v>
      </c>
      <c r="K151" s="20">
        <v>258</v>
      </c>
      <c r="L151" s="21">
        <v>73</v>
      </c>
      <c r="M151" s="22">
        <v>661</v>
      </c>
      <c r="N151" s="22">
        <v>30</v>
      </c>
      <c r="O151" s="23" t="s">
        <v>37</v>
      </c>
      <c r="P151" s="24" t="s">
        <v>37</v>
      </c>
      <c r="Q151" s="24" t="s">
        <v>37</v>
      </c>
      <c r="R151" s="25" t="s">
        <v>37</v>
      </c>
      <c r="S151" s="26" t="s">
        <v>37</v>
      </c>
      <c r="T151" s="26" t="s">
        <v>37</v>
      </c>
      <c r="U151" s="19">
        <v>421.7</v>
      </c>
      <c r="V151" s="20">
        <v>4249</v>
      </c>
      <c r="W151" s="20">
        <v>288</v>
      </c>
    </row>
    <row r="152" spans="1:23" x14ac:dyDescent="0.35">
      <c r="A152" s="16">
        <v>2012</v>
      </c>
      <c r="B152" s="17">
        <v>1708</v>
      </c>
      <c r="C152" s="18" t="s">
        <v>206</v>
      </c>
      <c r="D152" s="16" t="s">
        <v>24</v>
      </c>
      <c r="E152" s="18" t="s">
        <v>25</v>
      </c>
      <c r="F152" s="16" t="s">
        <v>26</v>
      </c>
      <c r="G152" s="18" t="s">
        <v>111</v>
      </c>
      <c r="H152" s="18" t="s">
        <v>33</v>
      </c>
      <c r="I152" s="19">
        <v>18916</v>
      </c>
      <c r="J152" s="20">
        <v>172953</v>
      </c>
      <c r="K152" s="20">
        <v>12092</v>
      </c>
      <c r="L152" s="21">
        <v>5629</v>
      </c>
      <c r="M152" s="22">
        <v>56749</v>
      </c>
      <c r="N152" s="22">
        <v>1092</v>
      </c>
      <c r="O152" s="23">
        <v>585</v>
      </c>
      <c r="P152" s="24">
        <v>7981</v>
      </c>
      <c r="Q152" s="24">
        <v>4</v>
      </c>
      <c r="R152" s="25" t="s">
        <v>37</v>
      </c>
      <c r="S152" s="26" t="s">
        <v>37</v>
      </c>
      <c r="T152" s="26" t="s">
        <v>37</v>
      </c>
      <c r="U152" s="19">
        <v>25130</v>
      </c>
      <c r="V152" s="20">
        <v>237683</v>
      </c>
      <c r="W152" s="20">
        <v>13188</v>
      </c>
    </row>
    <row r="153" spans="1:23" x14ac:dyDescent="0.35">
      <c r="A153" s="16">
        <v>2012</v>
      </c>
      <c r="B153" s="17">
        <v>1723</v>
      </c>
      <c r="C153" s="18" t="s">
        <v>207</v>
      </c>
      <c r="D153" s="16" t="s">
        <v>24</v>
      </c>
      <c r="E153" s="18" t="s">
        <v>25</v>
      </c>
      <c r="F153" s="16" t="s">
        <v>26</v>
      </c>
      <c r="G153" s="18" t="s">
        <v>96</v>
      </c>
      <c r="H153" s="18" t="s">
        <v>33</v>
      </c>
      <c r="I153" s="19">
        <v>6468</v>
      </c>
      <c r="J153" s="20">
        <v>97757</v>
      </c>
      <c r="K153" s="20">
        <v>4600</v>
      </c>
      <c r="L153" s="21">
        <v>20876</v>
      </c>
      <c r="M153" s="22">
        <v>395899</v>
      </c>
      <c r="N153" s="22">
        <v>4094</v>
      </c>
      <c r="O153" s="23" t="s">
        <v>37</v>
      </c>
      <c r="P153" s="24" t="s">
        <v>37</v>
      </c>
      <c r="Q153" s="24" t="s">
        <v>37</v>
      </c>
      <c r="R153" s="25" t="s">
        <v>37</v>
      </c>
      <c r="S153" s="26" t="s">
        <v>37</v>
      </c>
      <c r="T153" s="26" t="s">
        <v>37</v>
      </c>
      <c r="U153" s="19">
        <v>27344</v>
      </c>
      <c r="V153" s="20">
        <v>493656</v>
      </c>
      <c r="W153" s="20">
        <v>8694</v>
      </c>
    </row>
    <row r="154" spans="1:23" x14ac:dyDescent="0.35">
      <c r="A154" s="16">
        <v>2012</v>
      </c>
      <c r="B154" s="17">
        <v>1736</v>
      </c>
      <c r="C154" s="18" t="s">
        <v>208</v>
      </c>
      <c r="D154" s="16" t="s">
        <v>24</v>
      </c>
      <c r="E154" s="18" t="s">
        <v>25</v>
      </c>
      <c r="F154" s="16" t="s">
        <v>26</v>
      </c>
      <c r="G154" s="18" t="s">
        <v>128</v>
      </c>
      <c r="H154" s="18" t="s">
        <v>33</v>
      </c>
      <c r="I154" s="19">
        <v>5272</v>
      </c>
      <c r="J154" s="20">
        <v>51494</v>
      </c>
      <c r="K154" s="20">
        <v>3242</v>
      </c>
      <c r="L154" s="21">
        <v>2554</v>
      </c>
      <c r="M154" s="22">
        <v>41345</v>
      </c>
      <c r="N154" s="22">
        <v>375</v>
      </c>
      <c r="O154" s="23">
        <v>3692</v>
      </c>
      <c r="P154" s="24">
        <v>65684</v>
      </c>
      <c r="Q154" s="24">
        <v>4</v>
      </c>
      <c r="R154" s="25" t="s">
        <v>37</v>
      </c>
      <c r="S154" s="26" t="s">
        <v>37</v>
      </c>
      <c r="T154" s="26" t="s">
        <v>37</v>
      </c>
      <c r="U154" s="19">
        <v>11518</v>
      </c>
      <c r="V154" s="20">
        <v>158523</v>
      </c>
      <c r="W154" s="20">
        <v>3621</v>
      </c>
    </row>
    <row r="155" spans="1:23" x14ac:dyDescent="0.35">
      <c r="A155" s="16">
        <v>2012</v>
      </c>
      <c r="B155" s="17">
        <v>1738</v>
      </c>
      <c r="C155" s="18" t="s">
        <v>209</v>
      </c>
      <c r="D155" s="16" t="s">
        <v>24</v>
      </c>
      <c r="E155" s="18" t="s">
        <v>25</v>
      </c>
      <c r="F155" s="16" t="s">
        <v>26</v>
      </c>
      <c r="G155" s="18" t="s">
        <v>210</v>
      </c>
      <c r="H155" s="18" t="s">
        <v>211</v>
      </c>
      <c r="I155" s="19" t="s">
        <v>37</v>
      </c>
      <c r="J155" s="20" t="s">
        <v>37</v>
      </c>
      <c r="K155" s="20" t="s">
        <v>37</v>
      </c>
      <c r="L155" s="21" t="s">
        <v>37</v>
      </c>
      <c r="M155" s="22" t="s">
        <v>37</v>
      </c>
      <c r="N155" s="22" t="s">
        <v>37</v>
      </c>
      <c r="O155" s="23">
        <v>1</v>
      </c>
      <c r="P155" s="24">
        <v>19796</v>
      </c>
      <c r="Q155" s="24">
        <v>1</v>
      </c>
      <c r="R155" s="25" t="s">
        <v>37</v>
      </c>
      <c r="S155" s="26" t="s">
        <v>37</v>
      </c>
      <c r="T155" s="26" t="s">
        <v>37</v>
      </c>
      <c r="U155" s="19">
        <v>1</v>
      </c>
      <c r="V155" s="20">
        <v>19796</v>
      </c>
      <c r="W155" s="20">
        <v>1</v>
      </c>
    </row>
    <row r="156" spans="1:23" x14ac:dyDescent="0.35">
      <c r="A156" s="16">
        <v>2012</v>
      </c>
      <c r="B156" s="17">
        <v>1738</v>
      </c>
      <c r="C156" s="18" t="s">
        <v>209</v>
      </c>
      <c r="D156" s="16" t="s">
        <v>24</v>
      </c>
      <c r="E156" s="18" t="s">
        <v>25</v>
      </c>
      <c r="F156" s="16" t="s">
        <v>26</v>
      </c>
      <c r="G156" s="18" t="s">
        <v>128</v>
      </c>
      <c r="H156" s="18" t="s">
        <v>211</v>
      </c>
      <c r="I156" s="19" t="s">
        <v>37</v>
      </c>
      <c r="J156" s="20" t="s">
        <v>37</v>
      </c>
      <c r="K156" s="20" t="s">
        <v>37</v>
      </c>
      <c r="L156" s="21">
        <v>167</v>
      </c>
      <c r="M156" s="22">
        <v>4555</v>
      </c>
      <c r="N156" s="22">
        <v>1</v>
      </c>
      <c r="O156" s="23" t="s">
        <v>37</v>
      </c>
      <c r="P156" s="24" t="s">
        <v>37</v>
      </c>
      <c r="Q156" s="24" t="s">
        <v>37</v>
      </c>
      <c r="R156" s="25" t="s">
        <v>37</v>
      </c>
      <c r="S156" s="26" t="s">
        <v>37</v>
      </c>
      <c r="T156" s="26" t="s">
        <v>37</v>
      </c>
      <c r="U156" s="19">
        <v>167</v>
      </c>
      <c r="V156" s="20">
        <v>4555</v>
      </c>
      <c r="W156" s="20">
        <v>1</v>
      </c>
    </row>
    <row r="157" spans="1:23" x14ac:dyDescent="0.35">
      <c r="A157" s="16">
        <v>2012</v>
      </c>
      <c r="B157" s="17">
        <v>1738</v>
      </c>
      <c r="C157" s="18" t="s">
        <v>209</v>
      </c>
      <c r="D157" s="16" t="s">
        <v>24</v>
      </c>
      <c r="E157" s="18" t="s">
        <v>25</v>
      </c>
      <c r="F157" s="16" t="s">
        <v>26</v>
      </c>
      <c r="G157" s="18" t="s">
        <v>96</v>
      </c>
      <c r="H157" s="18" t="s">
        <v>211</v>
      </c>
      <c r="I157" s="19" t="s">
        <v>37</v>
      </c>
      <c r="J157" s="20" t="s">
        <v>37</v>
      </c>
      <c r="K157" s="20" t="s">
        <v>37</v>
      </c>
      <c r="L157" s="21">
        <v>30023</v>
      </c>
      <c r="M157" s="22">
        <v>858775</v>
      </c>
      <c r="N157" s="22">
        <v>7</v>
      </c>
      <c r="O157" s="23">
        <v>118325</v>
      </c>
      <c r="P157" s="24">
        <v>6543152</v>
      </c>
      <c r="Q157" s="24">
        <v>2</v>
      </c>
      <c r="R157" s="25" t="s">
        <v>37</v>
      </c>
      <c r="S157" s="26" t="s">
        <v>37</v>
      </c>
      <c r="T157" s="26" t="s">
        <v>37</v>
      </c>
      <c r="U157" s="19">
        <v>148348</v>
      </c>
      <c r="V157" s="20">
        <v>7401927</v>
      </c>
      <c r="W157" s="20">
        <v>9</v>
      </c>
    </row>
    <row r="158" spans="1:23" x14ac:dyDescent="0.35">
      <c r="A158" s="16">
        <v>2012</v>
      </c>
      <c r="B158" s="17">
        <v>1738</v>
      </c>
      <c r="C158" s="18" t="s">
        <v>209</v>
      </c>
      <c r="D158" s="16" t="s">
        <v>137</v>
      </c>
      <c r="E158" s="18" t="s">
        <v>138</v>
      </c>
      <c r="F158" s="16" t="s">
        <v>26</v>
      </c>
      <c r="G158" s="18" t="s">
        <v>179</v>
      </c>
      <c r="H158" s="18" t="s">
        <v>211</v>
      </c>
      <c r="I158" s="19" t="s">
        <v>37</v>
      </c>
      <c r="J158" s="20" t="s">
        <v>37</v>
      </c>
      <c r="K158" s="20" t="s">
        <v>37</v>
      </c>
      <c r="L158" s="21" t="s">
        <v>37</v>
      </c>
      <c r="M158" s="22" t="s">
        <v>37</v>
      </c>
      <c r="N158" s="22" t="s">
        <v>37</v>
      </c>
      <c r="O158" s="23">
        <v>645</v>
      </c>
      <c r="P158" s="24">
        <v>4067</v>
      </c>
      <c r="Q158" s="24">
        <v>1</v>
      </c>
      <c r="R158" s="25" t="s">
        <v>37</v>
      </c>
      <c r="S158" s="26" t="s">
        <v>37</v>
      </c>
      <c r="T158" s="26" t="s">
        <v>37</v>
      </c>
      <c r="U158" s="19">
        <v>645</v>
      </c>
      <c r="V158" s="20">
        <v>4067</v>
      </c>
      <c r="W158" s="20">
        <v>1</v>
      </c>
    </row>
    <row r="159" spans="1:23" x14ac:dyDescent="0.35">
      <c r="A159" s="16">
        <v>2012</v>
      </c>
      <c r="B159" s="17">
        <v>1738</v>
      </c>
      <c r="C159" s="18" t="s">
        <v>209</v>
      </c>
      <c r="D159" s="16" t="s">
        <v>137</v>
      </c>
      <c r="E159" s="18" t="s">
        <v>138</v>
      </c>
      <c r="F159" s="16" t="s">
        <v>26</v>
      </c>
      <c r="G159" s="18" t="s">
        <v>96</v>
      </c>
      <c r="H159" s="18" t="s">
        <v>211</v>
      </c>
      <c r="I159" s="19" t="s">
        <v>37</v>
      </c>
      <c r="J159" s="20" t="s">
        <v>37</v>
      </c>
      <c r="K159" s="20" t="s">
        <v>37</v>
      </c>
      <c r="L159" s="21" t="s">
        <v>37</v>
      </c>
      <c r="M159" s="22" t="s">
        <v>37</v>
      </c>
      <c r="N159" s="22" t="s">
        <v>37</v>
      </c>
      <c r="O159" s="23">
        <v>1390</v>
      </c>
      <c r="P159" s="24">
        <v>315200</v>
      </c>
      <c r="Q159" s="24">
        <v>1</v>
      </c>
      <c r="R159" s="25" t="s">
        <v>37</v>
      </c>
      <c r="S159" s="26" t="s">
        <v>37</v>
      </c>
      <c r="T159" s="26" t="s">
        <v>37</v>
      </c>
      <c r="U159" s="19">
        <v>1390</v>
      </c>
      <c r="V159" s="20">
        <v>315200</v>
      </c>
      <c r="W159" s="20">
        <v>1</v>
      </c>
    </row>
    <row r="160" spans="1:23" x14ac:dyDescent="0.35">
      <c r="A160" s="16">
        <v>2012</v>
      </c>
      <c r="B160" s="17">
        <v>1763</v>
      </c>
      <c r="C160" s="18" t="s">
        <v>212</v>
      </c>
      <c r="D160" s="16" t="s">
        <v>24</v>
      </c>
      <c r="E160" s="18" t="s">
        <v>25</v>
      </c>
      <c r="F160" s="16" t="s">
        <v>26</v>
      </c>
      <c r="G160" s="18" t="s">
        <v>54</v>
      </c>
      <c r="H160" s="18" t="s">
        <v>33</v>
      </c>
      <c r="I160" s="19">
        <v>47728.2</v>
      </c>
      <c r="J160" s="20">
        <v>438892</v>
      </c>
      <c r="K160" s="20">
        <v>27373</v>
      </c>
      <c r="L160" s="21">
        <v>11745.1</v>
      </c>
      <c r="M160" s="22">
        <v>100811</v>
      </c>
      <c r="N160" s="22">
        <v>4009</v>
      </c>
      <c r="O160" s="23">
        <v>9730.2000000000007</v>
      </c>
      <c r="P160" s="24">
        <v>128804</v>
      </c>
      <c r="Q160" s="24">
        <v>17</v>
      </c>
      <c r="R160" s="25" t="s">
        <v>37</v>
      </c>
      <c r="S160" s="26" t="s">
        <v>37</v>
      </c>
      <c r="T160" s="26" t="s">
        <v>37</v>
      </c>
      <c r="U160" s="19">
        <v>69203.5</v>
      </c>
      <c r="V160" s="20">
        <v>668507</v>
      </c>
      <c r="W160" s="20">
        <v>31399</v>
      </c>
    </row>
    <row r="161" spans="1:23" x14ac:dyDescent="0.35">
      <c r="A161" s="16">
        <v>2012</v>
      </c>
      <c r="B161" s="17">
        <v>1764</v>
      </c>
      <c r="C161" s="18" t="s">
        <v>213</v>
      </c>
      <c r="D161" s="16" t="s">
        <v>24</v>
      </c>
      <c r="E161" s="18" t="s">
        <v>25</v>
      </c>
      <c r="F161" s="16" t="s">
        <v>26</v>
      </c>
      <c r="G161" s="18" t="s">
        <v>117</v>
      </c>
      <c r="H161" s="18" t="s">
        <v>57</v>
      </c>
      <c r="I161" s="19">
        <v>5357</v>
      </c>
      <c r="J161" s="20">
        <v>39481</v>
      </c>
      <c r="K161" s="20">
        <v>4493</v>
      </c>
      <c r="L161" s="21">
        <v>1976</v>
      </c>
      <c r="M161" s="22">
        <v>17230</v>
      </c>
      <c r="N161" s="22">
        <v>506</v>
      </c>
      <c r="O161" s="23">
        <v>0</v>
      </c>
      <c r="P161" s="24">
        <v>0</v>
      </c>
      <c r="Q161" s="24">
        <v>0</v>
      </c>
      <c r="R161" s="25">
        <v>0</v>
      </c>
      <c r="S161" s="26">
        <v>0</v>
      </c>
      <c r="T161" s="26">
        <v>0</v>
      </c>
      <c r="U161" s="19">
        <v>7333</v>
      </c>
      <c r="V161" s="20">
        <v>56711</v>
      </c>
      <c r="W161" s="20">
        <v>4999</v>
      </c>
    </row>
    <row r="162" spans="1:23" x14ac:dyDescent="0.35">
      <c r="A162" s="16">
        <v>2012</v>
      </c>
      <c r="B162" s="17">
        <v>1769</v>
      </c>
      <c r="C162" s="18" t="s">
        <v>214</v>
      </c>
      <c r="D162" s="16" t="s">
        <v>24</v>
      </c>
      <c r="E162" s="18" t="s">
        <v>25</v>
      </c>
      <c r="F162" s="16" t="s">
        <v>26</v>
      </c>
      <c r="G162" s="18" t="s">
        <v>173</v>
      </c>
      <c r="H162" s="18" t="s">
        <v>33</v>
      </c>
      <c r="I162" s="19">
        <v>12200.1</v>
      </c>
      <c r="J162" s="20">
        <v>106689</v>
      </c>
      <c r="K162" s="20">
        <v>8151</v>
      </c>
      <c r="L162" s="21">
        <v>3503.8</v>
      </c>
      <c r="M162" s="22">
        <v>29853</v>
      </c>
      <c r="N162" s="22">
        <v>1171</v>
      </c>
      <c r="O162" s="23">
        <v>0</v>
      </c>
      <c r="P162" s="24">
        <v>0</v>
      </c>
      <c r="Q162" s="24">
        <v>0</v>
      </c>
      <c r="R162" s="25">
        <v>0</v>
      </c>
      <c r="S162" s="26">
        <v>0</v>
      </c>
      <c r="T162" s="26">
        <v>0</v>
      </c>
      <c r="U162" s="19">
        <v>15703.9</v>
      </c>
      <c r="V162" s="20">
        <v>136542</v>
      </c>
      <c r="W162" s="20">
        <v>9322</v>
      </c>
    </row>
    <row r="163" spans="1:23" x14ac:dyDescent="0.35">
      <c r="A163" s="16">
        <v>2012</v>
      </c>
      <c r="B163" s="17">
        <v>1775</v>
      </c>
      <c r="C163" s="18" t="s">
        <v>215</v>
      </c>
      <c r="D163" s="16" t="s">
        <v>24</v>
      </c>
      <c r="E163" s="18" t="s">
        <v>25</v>
      </c>
      <c r="F163" s="16" t="s">
        <v>26</v>
      </c>
      <c r="G163" s="18" t="s">
        <v>132</v>
      </c>
      <c r="H163" s="18" t="s">
        <v>33</v>
      </c>
      <c r="I163" s="19">
        <v>27000</v>
      </c>
      <c r="J163" s="20">
        <v>274845</v>
      </c>
      <c r="K163" s="20">
        <v>20406</v>
      </c>
      <c r="L163" s="21">
        <v>11244</v>
      </c>
      <c r="M163" s="22">
        <v>121580</v>
      </c>
      <c r="N163" s="22">
        <v>3624</v>
      </c>
      <c r="O163" s="23">
        <v>1403</v>
      </c>
      <c r="P163" s="24">
        <v>23737</v>
      </c>
      <c r="Q163" s="24">
        <v>3</v>
      </c>
      <c r="R163" s="25" t="s">
        <v>37</v>
      </c>
      <c r="S163" s="26" t="s">
        <v>37</v>
      </c>
      <c r="T163" s="26" t="s">
        <v>37</v>
      </c>
      <c r="U163" s="19">
        <v>39647</v>
      </c>
      <c r="V163" s="20">
        <v>420162</v>
      </c>
      <c r="W163" s="20">
        <v>24033</v>
      </c>
    </row>
    <row r="164" spans="1:23" x14ac:dyDescent="0.35">
      <c r="A164" s="16">
        <v>2012</v>
      </c>
      <c r="B164" s="17">
        <v>1776</v>
      </c>
      <c r="C164" s="18" t="s">
        <v>216</v>
      </c>
      <c r="D164" s="16" t="s">
        <v>24</v>
      </c>
      <c r="E164" s="18" t="s">
        <v>25</v>
      </c>
      <c r="F164" s="16" t="s">
        <v>26</v>
      </c>
      <c r="G164" s="18" t="s">
        <v>39</v>
      </c>
      <c r="H164" s="18" t="s">
        <v>28</v>
      </c>
      <c r="I164" s="19">
        <v>2413.1999999999998</v>
      </c>
      <c r="J164" s="20">
        <v>19262</v>
      </c>
      <c r="K164" s="20">
        <v>2189</v>
      </c>
      <c r="L164" s="21">
        <v>4419.3999999999996</v>
      </c>
      <c r="M164" s="22">
        <v>39961</v>
      </c>
      <c r="N164" s="22">
        <v>513</v>
      </c>
      <c r="O164" s="23">
        <v>0</v>
      </c>
      <c r="P164" s="24">
        <v>0</v>
      </c>
      <c r="Q164" s="24">
        <v>0</v>
      </c>
      <c r="R164" s="25">
        <v>0</v>
      </c>
      <c r="S164" s="26">
        <v>0</v>
      </c>
      <c r="T164" s="26">
        <v>0</v>
      </c>
      <c r="U164" s="19">
        <v>6832.6</v>
      </c>
      <c r="V164" s="20">
        <v>59223</v>
      </c>
      <c r="W164" s="20">
        <v>2702</v>
      </c>
    </row>
    <row r="165" spans="1:23" x14ac:dyDescent="0.35">
      <c r="A165" s="16">
        <v>2012</v>
      </c>
      <c r="B165" s="17">
        <v>1780</v>
      </c>
      <c r="C165" s="18" t="s">
        <v>217</v>
      </c>
      <c r="D165" s="16" t="s">
        <v>24</v>
      </c>
      <c r="E165" s="18" t="s">
        <v>25</v>
      </c>
      <c r="F165" s="16" t="s">
        <v>26</v>
      </c>
      <c r="G165" s="18" t="s">
        <v>59</v>
      </c>
      <c r="H165" s="18" t="s">
        <v>33</v>
      </c>
      <c r="I165" s="19">
        <v>28902</v>
      </c>
      <c r="J165" s="20">
        <v>270532</v>
      </c>
      <c r="K165" s="20">
        <v>21714</v>
      </c>
      <c r="L165" s="21">
        <v>11336</v>
      </c>
      <c r="M165" s="22">
        <v>104360</v>
      </c>
      <c r="N165" s="22">
        <v>4924</v>
      </c>
      <c r="O165" s="23">
        <v>1191</v>
      </c>
      <c r="P165" s="24">
        <v>13599</v>
      </c>
      <c r="Q165" s="24">
        <v>3</v>
      </c>
      <c r="R165" s="25" t="s">
        <v>37</v>
      </c>
      <c r="S165" s="26" t="s">
        <v>37</v>
      </c>
      <c r="T165" s="26" t="s">
        <v>37</v>
      </c>
      <c r="U165" s="19">
        <v>41429</v>
      </c>
      <c r="V165" s="20">
        <v>388491</v>
      </c>
      <c r="W165" s="20">
        <v>26641</v>
      </c>
    </row>
    <row r="166" spans="1:23" x14ac:dyDescent="0.35">
      <c r="A166" s="16">
        <v>2012</v>
      </c>
      <c r="B166" s="17">
        <v>1818</v>
      </c>
      <c r="C166" s="18" t="s">
        <v>218</v>
      </c>
      <c r="D166" s="16" t="s">
        <v>24</v>
      </c>
      <c r="E166" s="18" t="s">
        <v>25</v>
      </c>
      <c r="F166" s="16" t="s">
        <v>26</v>
      </c>
      <c r="G166" s="18" t="s">
        <v>96</v>
      </c>
      <c r="H166" s="18" t="s">
        <v>28</v>
      </c>
      <c r="I166" s="19">
        <v>1621</v>
      </c>
      <c r="J166" s="20">
        <v>24042</v>
      </c>
      <c r="K166" s="20">
        <v>2490</v>
      </c>
      <c r="L166" s="21">
        <v>2915</v>
      </c>
      <c r="M166" s="22">
        <v>39249</v>
      </c>
      <c r="N166" s="22">
        <v>517</v>
      </c>
      <c r="O166" s="23">
        <v>706</v>
      </c>
      <c r="P166" s="24">
        <v>9519</v>
      </c>
      <c r="Q166" s="24">
        <v>13</v>
      </c>
      <c r="R166" s="25" t="s">
        <v>37</v>
      </c>
      <c r="S166" s="26" t="s">
        <v>37</v>
      </c>
      <c r="T166" s="26" t="s">
        <v>37</v>
      </c>
      <c r="U166" s="19">
        <v>5242</v>
      </c>
      <c r="V166" s="20">
        <v>72810</v>
      </c>
      <c r="W166" s="20">
        <v>3020</v>
      </c>
    </row>
    <row r="167" spans="1:23" x14ac:dyDescent="0.35">
      <c r="A167" s="16">
        <v>2012</v>
      </c>
      <c r="B167" s="17">
        <v>1857</v>
      </c>
      <c r="C167" s="18" t="s">
        <v>219</v>
      </c>
      <c r="D167" s="16" t="s">
        <v>24</v>
      </c>
      <c r="E167" s="18" t="s">
        <v>25</v>
      </c>
      <c r="F167" s="16" t="s">
        <v>26</v>
      </c>
      <c r="G167" s="18" t="s">
        <v>220</v>
      </c>
      <c r="H167" s="18" t="s">
        <v>57</v>
      </c>
      <c r="I167" s="19">
        <v>2289</v>
      </c>
      <c r="J167" s="20">
        <v>4111</v>
      </c>
      <c r="K167" s="20">
        <v>1399</v>
      </c>
      <c r="L167" s="21">
        <v>3659</v>
      </c>
      <c r="M167" s="22">
        <v>6438</v>
      </c>
      <c r="N167" s="22">
        <v>464</v>
      </c>
      <c r="O167" s="23">
        <v>0</v>
      </c>
      <c r="P167" s="24">
        <v>0</v>
      </c>
      <c r="Q167" s="24">
        <v>0</v>
      </c>
      <c r="R167" s="25">
        <v>0</v>
      </c>
      <c r="S167" s="26">
        <v>0</v>
      </c>
      <c r="T167" s="26">
        <v>0</v>
      </c>
      <c r="U167" s="19">
        <v>5948</v>
      </c>
      <c r="V167" s="20">
        <v>10549</v>
      </c>
      <c r="W167" s="20">
        <v>1863</v>
      </c>
    </row>
    <row r="168" spans="1:23" x14ac:dyDescent="0.35">
      <c r="A168" s="16">
        <v>2012</v>
      </c>
      <c r="B168" s="17">
        <v>1869</v>
      </c>
      <c r="C168" s="18" t="s">
        <v>221</v>
      </c>
      <c r="D168" s="16" t="s">
        <v>24</v>
      </c>
      <c r="E168" s="18" t="s">
        <v>25</v>
      </c>
      <c r="F168" s="16" t="s">
        <v>26</v>
      </c>
      <c r="G168" s="18" t="s">
        <v>87</v>
      </c>
      <c r="H168" s="18" t="s">
        <v>28</v>
      </c>
      <c r="I168" s="19">
        <v>1455</v>
      </c>
      <c r="J168" s="20">
        <v>11875</v>
      </c>
      <c r="K168" s="20">
        <v>1141</v>
      </c>
      <c r="L168" s="21">
        <v>1049</v>
      </c>
      <c r="M168" s="22">
        <v>12562</v>
      </c>
      <c r="N168" s="22">
        <v>264</v>
      </c>
      <c r="O168" s="23">
        <v>198</v>
      </c>
      <c r="P168" s="24">
        <v>3434</v>
      </c>
      <c r="Q168" s="24">
        <v>8</v>
      </c>
      <c r="R168" s="25" t="s">
        <v>37</v>
      </c>
      <c r="S168" s="26" t="s">
        <v>37</v>
      </c>
      <c r="T168" s="26" t="s">
        <v>37</v>
      </c>
      <c r="U168" s="19">
        <v>2702</v>
      </c>
      <c r="V168" s="20">
        <v>27871</v>
      </c>
      <c r="W168" s="20">
        <v>1413</v>
      </c>
    </row>
    <row r="169" spans="1:23" x14ac:dyDescent="0.35">
      <c r="A169" s="16">
        <v>2012</v>
      </c>
      <c r="B169" s="17">
        <v>1883</v>
      </c>
      <c r="C169" s="18" t="s">
        <v>222</v>
      </c>
      <c r="D169" s="16" t="s">
        <v>24</v>
      </c>
      <c r="E169" s="18" t="s">
        <v>25</v>
      </c>
      <c r="F169" s="16" t="s">
        <v>26</v>
      </c>
      <c r="G169" s="18" t="s">
        <v>51</v>
      </c>
      <c r="H169" s="18" t="s">
        <v>28</v>
      </c>
      <c r="I169" s="19">
        <v>1466</v>
      </c>
      <c r="J169" s="20">
        <v>14112</v>
      </c>
      <c r="K169" s="20">
        <v>1639</v>
      </c>
      <c r="L169" s="21">
        <v>627</v>
      </c>
      <c r="M169" s="22">
        <v>5975</v>
      </c>
      <c r="N169" s="22">
        <v>314</v>
      </c>
      <c r="O169" s="23">
        <v>3250</v>
      </c>
      <c r="P169" s="24">
        <v>38313</v>
      </c>
      <c r="Q169" s="24">
        <v>58</v>
      </c>
      <c r="R169" s="25" t="s">
        <v>37</v>
      </c>
      <c r="S169" s="26" t="s">
        <v>37</v>
      </c>
      <c r="T169" s="26" t="s">
        <v>37</v>
      </c>
      <c r="U169" s="19">
        <v>5343</v>
      </c>
      <c r="V169" s="20">
        <v>58400</v>
      </c>
      <c r="W169" s="20">
        <v>2011</v>
      </c>
    </row>
    <row r="170" spans="1:23" x14ac:dyDescent="0.35">
      <c r="A170" s="16">
        <v>2012</v>
      </c>
      <c r="B170" s="17">
        <v>1884</v>
      </c>
      <c r="C170" s="18" t="s">
        <v>223</v>
      </c>
      <c r="D170" s="16" t="s">
        <v>24</v>
      </c>
      <c r="E170" s="18" t="s">
        <v>25</v>
      </c>
      <c r="F170" s="16" t="s">
        <v>26</v>
      </c>
      <c r="G170" s="18" t="s">
        <v>51</v>
      </c>
      <c r="H170" s="18" t="s">
        <v>33</v>
      </c>
      <c r="I170" s="19">
        <v>19674</v>
      </c>
      <c r="J170" s="20">
        <v>154512</v>
      </c>
      <c r="K170" s="20">
        <v>13038</v>
      </c>
      <c r="L170" s="21">
        <v>2317</v>
      </c>
      <c r="M170" s="22">
        <v>17308</v>
      </c>
      <c r="N170" s="22">
        <v>974</v>
      </c>
      <c r="O170" s="23">
        <v>8241</v>
      </c>
      <c r="P170" s="24">
        <v>85691</v>
      </c>
      <c r="Q170" s="24">
        <v>180</v>
      </c>
      <c r="R170" s="25">
        <v>0</v>
      </c>
      <c r="S170" s="26">
        <v>0</v>
      </c>
      <c r="T170" s="26">
        <v>0</v>
      </c>
      <c r="U170" s="19">
        <v>30232</v>
      </c>
      <c r="V170" s="20">
        <v>257511</v>
      </c>
      <c r="W170" s="20">
        <v>14192</v>
      </c>
    </row>
    <row r="171" spans="1:23" x14ac:dyDescent="0.35">
      <c r="A171" s="16">
        <v>2012</v>
      </c>
      <c r="B171" s="17">
        <v>1886</v>
      </c>
      <c r="C171" s="18" t="s">
        <v>224</v>
      </c>
      <c r="D171" s="16" t="s">
        <v>24</v>
      </c>
      <c r="E171" s="18" t="s">
        <v>25</v>
      </c>
      <c r="F171" s="16" t="s">
        <v>26</v>
      </c>
      <c r="G171" s="18" t="s">
        <v>111</v>
      </c>
      <c r="H171" s="18" t="s">
        <v>33</v>
      </c>
      <c r="I171" s="19">
        <v>82591</v>
      </c>
      <c r="J171" s="20">
        <v>760367</v>
      </c>
      <c r="K171" s="20">
        <v>52642</v>
      </c>
      <c r="L171" s="21">
        <v>15746</v>
      </c>
      <c r="M171" s="22">
        <v>152835</v>
      </c>
      <c r="N171" s="22">
        <v>2644</v>
      </c>
      <c r="O171" s="23">
        <v>17602</v>
      </c>
      <c r="P171" s="24">
        <v>260891</v>
      </c>
      <c r="Q171" s="24">
        <v>12</v>
      </c>
      <c r="R171" s="25" t="s">
        <v>37</v>
      </c>
      <c r="S171" s="26" t="s">
        <v>37</v>
      </c>
      <c r="T171" s="26" t="s">
        <v>37</v>
      </c>
      <c r="U171" s="19">
        <v>115939</v>
      </c>
      <c r="V171" s="20">
        <v>1174093</v>
      </c>
      <c r="W171" s="20">
        <v>55298</v>
      </c>
    </row>
    <row r="172" spans="1:23" x14ac:dyDescent="0.35">
      <c r="A172" s="16">
        <v>2012</v>
      </c>
      <c r="B172" s="17">
        <v>1889</v>
      </c>
      <c r="C172" s="18" t="s">
        <v>225</v>
      </c>
      <c r="D172" s="16" t="s">
        <v>24</v>
      </c>
      <c r="E172" s="18" t="s">
        <v>25</v>
      </c>
      <c r="F172" s="16" t="s">
        <v>26</v>
      </c>
      <c r="G172" s="18" t="s">
        <v>70</v>
      </c>
      <c r="H172" s="18" t="s">
        <v>33</v>
      </c>
      <c r="I172" s="19">
        <v>86063</v>
      </c>
      <c r="J172" s="20">
        <v>676825</v>
      </c>
      <c r="K172" s="20">
        <v>62339</v>
      </c>
      <c r="L172" s="21">
        <v>27272</v>
      </c>
      <c r="M172" s="22">
        <v>232594</v>
      </c>
      <c r="N172" s="22">
        <v>11867</v>
      </c>
      <c r="O172" s="23">
        <v>8341</v>
      </c>
      <c r="P172" s="24">
        <v>124203</v>
      </c>
      <c r="Q172" s="24">
        <v>7</v>
      </c>
      <c r="R172" s="25" t="s">
        <v>37</v>
      </c>
      <c r="S172" s="26" t="s">
        <v>37</v>
      </c>
      <c r="T172" s="26" t="s">
        <v>37</v>
      </c>
      <c r="U172" s="19">
        <v>121676</v>
      </c>
      <c r="V172" s="20">
        <v>1033622</v>
      </c>
      <c r="W172" s="20">
        <v>74213</v>
      </c>
    </row>
    <row r="173" spans="1:23" x14ac:dyDescent="0.35">
      <c r="A173" s="16">
        <v>2012</v>
      </c>
      <c r="B173" s="17">
        <v>1890</v>
      </c>
      <c r="C173" s="18" t="s">
        <v>226</v>
      </c>
      <c r="D173" s="16" t="s">
        <v>24</v>
      </c>
      <c r="E173" s="18" t="s">
        <v>25</v>
      </c>
      <c r="F173" s="16" t="s">
        <v>26</v>
      </c>
      <c r="G173" s="18" t="s">
        <v>54</v>
      </c>
      <c r="H173" s="18" t="s">
        <v>33</v>
      </c>
      <c r="I173" s="19">
        <v>94765</v>
      </c>
      <c r="J173" s="20">
        <v>712669</v>
      </c>
      <c r="K173" s="20">
        <v>58426</v>
      </c>
      <c r="L173" s="21">
        <v>21147</v>
      </c>
      <c r="M173" s="22">
        <v>213729</v>
      </c>
      <c r="N173" s="22">
        <v>5130</v>
      </c>
      <c r="O173" s="23">
        <v>7398</v>
      </c>
      <c r="P173" s="24">
        <v>83652</v>
      </c>
      <c r="Q173" s="24">
        <v>26</v>
      </c>
      <c r="R173" s="25" t="s">
        <v>37</v>
      </c>
      <c r="S173" s="26" t="s">
        <v>37</v>
      </c>
      <c r="T173" s="26" t="s">
        <v>37</v>
      </c>
      <c r="U173" s="19">
        <v>123310</v>
      </c>
      <c r="V173" s="20">
        <v>1010050</v>
      </c>
      <c r="W173" s="20">
        <v>63582</v>
      </c>
    </row>
    <row r="174" spans="1:23" x14ac:dyDescent="0.35">
      <c r="A174" s="16">
        <v>2012</v>
      </c>
      <c r="B174" s="17">
        <v>1891</v>
      </c>
      <c r="C174" s="18" t="s">
        <v>227</v>
      </c>
      <c r="D174" s="16" t="s">
        <v>24</v>
      </c>
      <c r="E174" s="18" t="s">
        <v>25</v>
      </c>
      <c r="F174" s="16" t="s">
        <v>26</v>
      </c>
      <c r="G174" s="18" t="s">
        <v>49</v>
      </c>
      <c r="H174" s="18" t="s">
        <v>33</v>
      </c>
      <c r="I174" s="19">
        <v>30262</v>
      </c>
      <c r="J174" s="20">
        <v>244867</v>
      </c>
      <c r="K174" s="20">
        <v>25039</v>
      </c>
      <c r="L174" s="21">
        <v>18910</v>
      </c>
      <c r="M174" s="22">
        <v>143176</v>
      </c>
      <c r="N174" s="22">
        <v>7185</v>
      </c>
      <c r="O174" s="23">
        <v>1532</v>
      </c>
      <c r="P174" s="24">
        <v>14710</v>
      </c>
      <c r="Q174" s="24">
        <v>3</v>
      </c>
      <c r="R174" s="25">
        <v>0</v>
      </c>
      <c r="S174" s="26">
        <v>0</v>
      </c>
      <c r="T174" s="26">
        <v>0</v>
      </c>
      <c r="U174" s="19">
        <v>50704</v>
      </c>
      <c r="V174" s="20">
        <v>402753</v>
      </c>
      <c r="W174" s="20">
        <v>32227</v>
      </c>
    </row>
    <row r="175" spans="1:23" x14ac:dyDescent="0.35">
      <c r="A175" s="16">
        <v>2012</v>
      </c>
      <c r="B175" s="17">
        <v>1891</v>
      </c>
      <c r="C175" s="18" t="s">
        <v>227</v>
      </c>
      <c r="D175" s="16" t="s">
        <v>24</v>
      </c>
      <c r="E175" s="18" t="s">
        <v>25</v>
      </c>
      <c r="F175" s="16" t="s">
        <v>26</v>
      </c>
      <c r="G175" s="18" t="s">
        <v>70</v>
      </c>
      <c r="H175" s="18" t="s">
        <v>33</v>
      </c>
      <c r="I175" s="19">
        <v>16416</v>
      </c>
      <c r="J175" s="20">
        <v>133406</v>
      </c>
      <c r="K175" s="20">
        <v>13198</v>
      </c>
      <c r="L175" s="21">
        <v>6637</v>
      </c>
      <c r="M175" s="22">
        <v>45460</v>
      </c>
      <c r="N175" s="22">
        <v>3876</v>
      </c>
      <c r="O175" s="23">
        <v>0</v>
      </c>
      <c r="P175" s="24">
        <v>0</v>
      </c>
      <c r="Q175" s="24">
        <v>0</v>
      </c>
      <c r="R175" s="25">
        <v>0</v>
      </c>
      <c r="S175" s="26">
        <v>0</v>
      </c>
      <c r="T175" s="26">
        <v>0</v>
      </c>
      <c r="U175" s="19">
        <v>23053</v>
      </c>
      <c r="V175" s="20">
        <v>178866</v>
      </c>
      <c r="W175" s="20">
        <v>17074</v>
      </c>
    </row>
    <row r="176" spans="1:23" x14ac:dyDescent="0.35">
      <c r="A176" s="16">
        <v>2012</v>
      </c>
      <c r="B176" s="17">
        <v>1892</v>
      </c>
      <c r="C176" s="18" t="s">
        <v>228</v>
      </c>
      <c r="D176" s="16" t="s">
        <v>24</v>
      </c>
      <c r="E176" s="18" t="s">
        <v>25</v>
      </c>
      <c r="F176" s="16" t="s">
        <v>26</v>
      </c>
      <c r="G176" s="18" t="s">
        <v>98</v>
      </c>
      <c r="H176" s="18" t="s">
        <v>33</v>
      </c>
      <c r="I176" s="19">
        <v>110966.9</v>
      </c>
      <c r="J176" s="20">
        <v>1020488</v>
      </c>
      <c r="K176" s="20">
        <v>70662</v>
      </c>
      <c r="L176" s="21">
        <v>24120.6</v>
      </c>
      <c r="M176" s="22">
        <v>206700</v>
      </c>
      <c r="N176" s="22">
        <v>9597</v>
      </c>
      <c r="O176" s="23">
        <v>47472.7</v>
      </c>
      <c r="P176" s="24">
        <v>571447</v>
      </c>
      <c r="Q176" s="24">
        <v>2063</v>
      </c>
      <c r="R176" s="25" t="s">
        <v>37</v>
      </c>
      <c r="S176" s="26" t="s">
        <v>37</v>
      </c>
      <c r="T176" s="26" t="s">
        <v>37</v>
      </c>
      <c r="U176" s="19">
        <v>182560.2</v>
      </c>
      <c r="V176" s="20">
        <v>1798635</v>
      </c>
      <c r="W176" s="20">
        <v>82322</v>
      </c>
    </row>
    <row r="177" spans="1:23" x14ac:dyDescent="0.35">
      <c r="A177" s="16">
        <v>2012</v>
      </c>
      <c r="B177" s="17">
        <v>1896</v>
      </c>
      <c r="C177" s="18" t="s">
        <v>229</v>
      </c>
      <c r="D177" s="16" t="s">
        <v>24</v>
      </c>
      <c r="E177" s="18" t="s">
        <v>25</v>
      </c>
      <c r="F177" s="16" t="s">
        <v>26</v>
      </c>
      <c r="G177" s="18" t="s">
        <v>74</v>
      </c>
      <c r="H177" s="18" t="s">
        <v>28</v>
      </c>
      <c r="I177" s="19">
        <v>3796</v>
      </c>
      <c r="J177" s="20">
        <v>50308</v>
      </c>
      <c r="K177" s="20">
        <v>4760</v>
      </c>
      <c r="L177" s="21">
        <v>2875</v>
      </c>
      <c r="M177" s="22">
        <v>34870</v>
      </c>
      <c r="N177" s="22">
        <v>927</v>
      </c>
      <c r="O177" s="23">
        <v>12955</v>
      </c>
      <c r="P177" s="24">
        <v>218977</v>
      </c>
      <c r="Q177" s="24">
        <v>34</v>
      </c>
      <c r="R177" s="25" t="s">
        <v>37</v>
      </c>
      <c r="S177" s="26" t="s">
        <v>37</v>
      </c>
      <c r="T177" s="26" t="s">
        <v>37</v>
      </c>
      <c r="U177" s="19">
        <v>19626</v>
      </c>
      <c r="V177" s="20">
        <v>304155</v>
      </c>
      <c r="W177" s="20">
        <v>5721</v>
      </c>
    </row>
    <row r="178" spans="1:23" x14ac:dyDescent="0.35">
      <c r="A178" s="16">
        <v>2012</v>
      </c>
      <c r="B178" s="17">
        <v>1898</v>
      </c>
      <c r="C178" s="18" t="s">
        <v>230</v>
      </c>
      <c r="D178" s="16" t="s">
        <v>24</v>
      </c>
      <c r="E178" s="18" t="s">
        <v>25</v>
      </c>
      <c r="F178" s="16" t="s">
        <v>26</v>
      </c>
      <c r="G178" s="18" t="s">
        <v>173</v>
      </c>
      <c r="H178" s="18" t="s">
        <v>33</v>
      </c>
      <c r="I178" s="19">
        <v>5269.2</v>
      </c>
      <c r="J178" s="20">
        <v>50673</v>
      </c>
      <c r="K178" s="20">
        <v>3068</v>
      </c>
      <c r="L178" s="21">
        <v>2150.4</v>
      </c>
      <c r="M178" s="22">
        <v>22619</v>
      </c>
      <c r="N178" s="22">
        <v>388</v>
      </c>
      <c r="O178" s="23">
        <v>701.2</v>
      </c>
      <c r="P178" s="24">
        <v>7413</v>
      </c>
      <c r="Q178" s="24">
        <v>1</v>
      </c>
      <c r="R178" s="25" t="s">
        <v>37</v>
      </c>
      <c r="S178" s="26" t="s">
        <v>37</v>
      </c>
      <c r="T178" s="26" t="s">
        <v>37</v>
      </c>
      <c r="U178" s="19">
        <v>8120.8</v>
      </c>
      <c r="V178" s="20">
        <v>80705</v>
      </c>
      <c r="W178" s="20">
        <v>3457</v>
      </c>
    </row>
    <row r="179" spans="1:23" x14ac:dyDescent="0.35">
      <c r="A179" s="16">
        <v>2012</v>
      </c>
      <c r="B179" s="17">
        <v>1913</v>
      </c>
      <c r="C179" s="18" t="s">
        <v>231</v>
      </c>
      <c r="D179" s="16" t="s">
        <v>24</v>
      </c>
      <c r="E179" s="18" t="s">
        <v>25</v>
      </c>
      <c r="F179" s="16" t="s">
        <v>26</v>
      </c>
      <c r="G179" s="18" t="s">
        <v>98</v>
      </c>
      <c r="H179" s="18" t="s">
        <v>28</v>
      </c>
      <c r="I179" s="19">
        <v>5321</v>
      </c>
      <c r="J179" s="20">
        <v>53937</v>
      </c>
      <c r="K179" s="20">
        <v>3783</v>
      </c>
      <c r="L179" s="21">
        <v>7967</v>
      </c>
      <c r="M179" s="22">
        <v>71907</v>
      </c>
      <c r="N179" s="22">
        <v>1106</v>
      </c>
      <c r="O179" s="23" t="s">
        <v>37</v>
      </c>
      <c r="P179" s="24" t="s">
        <v>37</v>
      </c>
      <c r="Q179" s="24" t="s">
        <v>37</v>
      </c>
      <c r="R179" s="25" t="s">
        <v>37</v>
      </c>
      <c r="S179" s="26" t="s">
        <v>37</v>
      </c>
      <c r="T179" s="26" t="s">
        <v>37</v>
      </c>
      <c r="U179" s="19">
        <v>13288</v>
      </c>
      <c r="V179" s="20">
        <v>125844</v>
      </c>
      <c r="W179" s="20">
        <v>4889</v>
      </c>
    </row>
    <row r="180" spans="1:23" x14ac:dyDescent="0.35">
      <c r="A180" s="16">
        <v>2012</v>
      </c>
      <c r="B180" s="17">
        <v>1936</v>
      </c>
      <c r="C180" s="18" t="s">
        <v>232</v>
      </c>
      <c r="D180" s="16" t="s">
        <v>24</v>
      </c>
      <c r="E180" s="18" t="s">
        <v>25</v>
      </c>
      <c r="F180" s="16" t="s">
        <v>26</v>
      </c>
      <c r="G180" s="18" t="s">
        <v>104</v>
      </c>
      <c r="H180" s="18" t="s">
        <v>28</v>
      </c>
      <c r="I180" s="19">
        <v>14614</v>
      </c>
      <c r="J180" s="20">
        <v>130966</v>
      </c>
      <c r="K180" s="20">
        <v>8839</v>
      </c>
      <c r="L180" s="21">
        <v>8061</v>
      </c>
      <c r="M180" s="22">
        <v>66933</v>
      </c>
      <c r="N180" s="22">
        <v>2233</v>
      </c>
      <c r="O180" s="23">
        <v>3453</v>
      </c>
      <c r="P180" s="24">
        <v>36325</v>
      </c>
      <c r="Q180" s="24">
        <v>4</v>
      </c>
      <c r="R180" s="25">
        <v>0</v>
      </c>
      <c r="S180" s="26">
        <v>0</v>
      </c>
      <c r="T180" s="26">
        <v>0</v>
      </c>
      <c r="U180" s="19">
        <v>26128</v>
      </c>
      <c r="V180" s="20">
        <v>234224</v>
      </c>
      <c r="W180" s="20">
        <v>11076</v>
      </c>
    </row>
    <row r="181" spans="1:23" x14ac:dyDescent="0.35">
      <c r="A181" s="16">
        <v>2012</v>
      </c>
      <c r="B181" s="17">
        <v>1997</v>
      </c>
      <c r="C181" s="18" t="s">
        <v>233</v>
      </c>
      <c r="D181" s="16" t="s">
        <v>24</v>
      </c>
      <c r="E181" s="18" t="s">
        <v>25</v>
      </c>
      <c r="F181" s="16" t="s">
        <v>26</v>
      </c>
      <c r="G181" s="18" t="s">
        <v>39</v>
      </c>
      <c r="H181" s="18" t="s">
        <v>28</v>
      </c>
      <c r="I181" s="19">
        <v>1280.5</v>
      </c>
      <c r="J181" s="20">
        <v>11835</v>
      </c>
      <c r="K181" s="20">
        <v>1429</v>
      </c>
      <c r="L181" s="21">
        <v>2752</v>
      </c>
      <c r="M181" s="22">
        <v>29734</v>
      </c>
      <c r="N181" s="22">
        <v>329</v>
      </c>
      <c r="O181" s="23">
        <v>0</v>
      </c>
      <c r="P181" s="24">
        <v>0</v>
      </c>
      <c r="Q181" s="24">
        <v>0</v>
      </c>
      <c r="R181" s="25">
        <v>0</v>
      </c>
      <c r="S181" s="26">
        <v>0</v>
      </c>
      <c r="T181" s="26">
        <v>0</v>
      </c>
      <c r="U181" s="19">
        <v>4032.5</v>
      </c>
      <c r="V181" s="20">
        <v>41569</v>
      </c>
      <c r="W181" s="20">
        <v>1758</v>
      </c>
    </row>
    <row r="182" spans="1:23" x14ac:dyDescent="0.35">
      <c r="A182" s="16">
        <v>2012</v>
      </c>
      <c r="B182" s="17">
        <v>2001</v>
      </c>
      <c r="C182" s="18" t="s">
        <v>234</v>
      </c>
      <c r="D182" s="16" t="s">
        <v>24</v>
      </c>
      <c r="E182" s="18" t="s">
        <v>25</v>
      </c>
      <c r="F182" s="16" t="s">
        <v>26</v>
      </c>
      <c r="G182" s="18" t="s">
        <v>132</v>
      </c>
      <c r="H182" s="18" t="s">
        <v>33</v>
      </c>
      <c r="I182" s="19">
        <v>39758</v>
      </c>
      <c r="J182" s="20">
        <v>386275</v>
      </c>
      <c r="K182" s="20">
        <v>29105</v>
      </c>
      <c r="L182" s="21">
        <v>7083</v>
      </c>
      <c r="M182" s="22">
        <v>83622</v>
      </c>
      <c r="N182" s="22">
        <v>938</v>
      </c>
      <c r="O182" s="23">
        <v>4980</v>
      </c>
      <c r="P182" s="24">
        <v>74701</v>
      </c>
      <c r="Q182" s="24">
        <v>7</v>
      </c>
      <c r="R182" s="25" t="s">
        <v>37</v>
      </c>
      <c r="S182" s="26" t="s">
        <v>37</v>
      </c>
      <c r="T182" s="26" t="s">
        <v>37</v>
      </c>
      <c r="U182" s="19">
        <v>51821</v>
      </c>
      <c r="V182" s="20">
        <v>544598</v>
      </c>
      <c r="W182" s="20">
        <v>30050</v>
      </c>
    </row>
    <row r="183" spans="1:23" x14ac:dyDescent="0.35">
      <c r="A183" s="16">
        <v>2012</v>
      </c>
      <c r="B183" s="17">
        <v>2008</v>
      </c>
      <c r="C183" s="18" t="s">
        <v>235</v>
      </c>
      <c r="D183" s="16" t="s">
        <v>24</v>
      </c>
      <c r="E183" s="18" t="s">
        <v>25</v>
      </c>
      <c r="F183" s="16" t="s">
        <v>26</v>
      </c>
      <c r="G183" s="18" t="s">
        <v>236</v>
      </c>
      <c r="H183" s="18" t="s">
        <v>28</v>
      </c>
      <c r="I183" s="19">
        <v>8167.6</v>
      </c>
      <c r="J183" s="20">
        <v>99684</v>
      </c>
      <c r="K183" s="20">
        <v>6830</v>
      </c>
      <c r="L183" s="21">
        <v>5492</v>
      </c>
      <c r="M183" s="22">
        <v>51543</v>
      </c>
      <c r="N183" s="22">
        <v>909</v>
      </c>
      <c r="O183" s="23">
        <v>0</v>
      </c>
      <c r="P183" s="24">
        <v>0</v>
      </c>
      <c r="Q183" s="24">
        <v>0</v>
      </c>
      <c r="R183" s="25">
        <v>0</v>
      </c>
      <c r="S183" s="26">
        <v>0</v>
      </c>
      <c r="T183" s="26">
        <v>0</v>
      </c>
      <c r="U183" s="19">
        <v>13659.6</v>
      </c>
      <c r="V183" s="20">
        <v>151227</v>
      </c>
      <c r="W183" s="20">
        <v>7739</v>
      </c>
    </row>
    <row r="184" spans="1:23" x14ac:dyDescent="0.35">
      <c r="A184" s="16">
        <v>2012</v>
      </c>
      <c r="B184" s="17">
        <v>2010</v>
      </c>
      <c r="C184" s="18" t="s">
        <v>237</v>
      </c>
      <c r="D184" s="16" t="s">
        <v>24</v>
      </c>
      <c r="E184" s="18" t="s">
        <v>25</v>
      </c>
      <c r="F184" s="16" t="s">
        <v>26</v>
      </c>
      <c r="G184" s="18" t="s">
        <v>238</v>
      </c>
      <c r="H184" s="18" t="s">
        <v>28</v>
      </c>
      <c r="I184" s="19">
        <v>15266</v>
      </c>
      <c r="J184" s="20">
        <v>156909</v>
      </c>
      <c r="K184" s="20">
        <v>15295</v>
      </c>
      <c r="L184" s="21">
        <v>8807</v>
      </c>
      <c r="M184" s="22">
        <v>97725</v>
      </c>
      <c r="N184" s="22">
        <v>1354</v>
      </c>
      <c r="O184" s="23">
        <v>2492</v>
      </c>
      <c r="P184" s="24">
        <v>39131</v>
      </c>
      <c r="Q184" s="24">
        <v>1</v>
      </c>
      <c r="R184" s="25">
        <v>0</v>
      </c>
      <c r="S184" s="26">
        <v>0</v>
      </c>
      <c r="T184" s="26">
        <v>0</v>
      </c>
      <c r="U184" s="19">
        <v>26565</v>
      </c>
      <c r="V184" s="20">
        <v>293765</v>
      </c>
      <c r="W184" s="20">
        <v>16650</v>
      </c>
    </row>
    <row r="185" spans="1:23" x14ac:dyDescent="0.35">
      <c r="A185" s="16">
        <v>2012</v>
      </c>
      <c r="B185" s="17">
        <v>2049</v>
      </c>
      <c r="C185" s="18" t="s">
        <v>239</v>
      </c>
      <c r="D185" s="16" t="s">
        <v>24</v>
      </c>
      <c r="E185" s="18" t="s">
        <v>25</v>
      </c>
      <c r="F185" s="16" t="s">
        <v>26</v>
      </c>
      <c r="G185" s="18" t="s">
        <v>98</v>
      </c>
      <c r="H185" s="18" t="s">
        <v>33</v>
      </c>
      <c r="I185" s="19">
        <v>53460.2</v>
      </c>
      <c r="J185" s="20">
        <v>476969</v>
      </c>
      <c r="K185" s="20">
        <v>32697</v>
      </c>
      <c r="L185" s="21">
        <v>11587.9</v>
      </c>
      <c r="M185" s="22">
        <v>106357</v>
      </c>
      <c r="N185" s="22">
        <v>3785</v>
      </c>
      <c r="O185" s="23">
        <v>3334.1</v>
      </c>
      <c r="P185" s="24">
        <v>38427</v>
      </c>
      <c r="Q185" s="24">
        <v>6</v>
      </c>
      <c r="R185" s="25" t="s">
        <v>37</v>
      </c>
      <c r="S185" s="26" t="s">
        <v>37</v>
      </c>
      <c r="T185" s="26" t="s">
        <v>37</v>
      </c>
      <c r="U185" s="19">
        <v>68382.2</v>
      </c>
      <c r="V185" s="20">
        <v>621753</v>
      </c>
      <c r="W185" s="20">
        <v>36488</v>
      </c>
    </row>
    <row r="186" spans="1:23" x14ac:dyDescent="0.35">
      <c r="A186" s="16">
        <v>2012</v>
      </c>
      <c r="B186" s="17">
        <v>2054</v>
      </c>
      <c r="C186" s="18" t="s">
        <v>240</v>
      </c>
      <c r="D186" s="16" t="s">
        <v>24</v>
      </c>
      <c r="E186" s="18" t="s">
        <v>25</v>
      </c>
      <c r="F186" s="16" t="s">
        <v>26</v>
      </c>
      <c r="G186" s="18" t="s">
        <v>46</v>
      </c>
      <c r="H186" s="18" t="s">
        <v>28</v>
      </c>
      <c r="I186" s="19">
        <v>10859</v>
      </c>
      <c r="J186" s="20">
        <v>100872</v>
      </c>
      <c r="K186" s="20">
        <v>12682</v>
      </c>
      <c r="L186" s="21">
        <v>6017</v>
      </c>
      <c r="M186" s="22">
        <v>62201</v>
      </c>
      <c r="N186" s="22">
        <v>1843</v>
      </c>
      <c r="O186" s="23">
        <v>25192</v>
      </c>
      <c r="P186" s="24">
        <v>329596</v>
      </c>
      <c r="Q186" s="24">
        <v>90</v>
      </c>
      <c r="R186" s="25" t="s">
        <v>37</v>
      </c>
      <c r="S186" s="26" t="s">
        <v>37</v>
      </c>
      <c r="T186" s="26" t="s">
        <v>37</v>
      </c>
      <c r="U186" s="19">
        <v>42068</v>
      </c>
      <c r="V186" s="20">
        <v>492669</v>
      </c>
      <c r="W186" s="20">
        <v>14615</v>
      </c>
    </row>
    <row r="187" spans="1:23" x14ac:dyDescent="0.35">
      <c r="A187" s="16">
        <v>2012</v>
      </c>
      <c r="B187" s="17">
        <v>2056</v>
      </c>
      <c r="C187" s="18" t="s">
        <v>241</v>
      </c>
      <c r="D187" s="16" t="s">
        <v>24</v>
      </c>
      <c r="E187" s="18" t="s">
        <v>25</v>
      </c>
      <c r="F187" s="16" t="s">
        <v>26</v>
      </c>
      <c r="G187" s="18" t="s">
        <v>111</v>
      </c>
      <c r="H187" s="18" t="s">
        <v>28</v>
      </c>
      <c r="I187" s="19">
        <v>26392</v>
      </c>
      <c r="J187" s="20">
        <v>265558</v>
      </c>
      <c r="K187" s="20">
        <v>23524</v>
      </c>
      <c r="L187" s="21">
        <v>35884</v>
      </c>
      <c r="M187" s="22">
        <v>377306</v>
      </c>
      <c r="N187" s="22">
        <v>4627</v>
      </c>
      <c r="O187" s="23">
        <v>18912</v>
      </c>
      <c r="P187" s="24">
        <v>233410</v>
      </c>
      <c r="Q187" s="24">
        <v>18</v>
      </c>
      <c r="R187" s="25">
        <v>0</v>
      </c>
      <c r="S187" s="26">
        <v>0</v>
      </c>
      <c r="T187" s="26">
        <v>0</v>
      </c>
      <c r="U187" s="19">
        <v>81188</v>
      </c>
      <c r="V187" s="20">
        <v>876274</v>
      </c>
      <c r="W187" s="20">
        <v>28169</v>
      </c>
    </row>
    <row r="188" spans="1:23" x14ac:dyDescent="0.35">
      <c r="A188" s="16">
        <v>2012</v>
      </c>
      <c r="B188" s="17">
        <v>2089</v>
      </c>
      <c r="C188" s="18" t="s">
        <v>242</v>
      </c>
      <c r="D188" s="16" t="s">
        <v>24</v>
      </c>
      <c r="E188" s="18" t="s">
        <v>25</v>
      </c>
      <c r="F188" s="16" t="s">
        <v>26</v>
      </c>
      <c r="G188" s="18" t="s">
        <v>243</v>
      </c>
      <c r="H188" s="18" t="s">
        <v>28</v>
      </c>
      <c r="I188" s="19">
        <v>3585</v>
      </c>
      <c r="J188" s="20">
        <v>21956</v>
      </c>
      <c r="K188" s="20">
        <v>2369</v>
      </c>
      <c r="L188" s="21">
        <v>1043</v>
      </c>
      <c r="M188" s="22">
        <v>5708</v>
      </c>
      <c r="N188" s="22">
        <v>331</v>
      </c>
      <c r="O188" s="23">
        <v>10124</v>
      </c>
      <c r="P188" s="24">
        <v>176353</v>
      </c>
      <c r="Q188" s="24">
        <v>16</v>
      </c>
      <c r="R188" s="25" t="s">
        <v>37</v>
      </c>
      <c r="S188" s="26" t="s">
        <v>37</v>
      </c>
      <c r="T188" s="26" t="s">
        <v>37</v>
      </c>
      <c r="U188" s="19">
        <v>14752</v>
      </c>
      <c r="V188" s="20">
        <v>204017</v>
      </c>
      <c r="W188" s="20">
        <v>2716</v>
      </c>
    </row>
    <row r="189" spans="1:23" x14ac:dyDescent="0.35">
      <c r="A189" s="16">
        <v>2012</v>
      </c>
      <c r="B189" s="17">
        <v>2138</v>
      </c>
      <c r="C189" s="18" t="s">
        <v>244</v>
      </c>
      <c r="D189" s="16" t="s">
        <v>24</v>
      </c>
      <c r="E189" s="18" t="s">
        <v>25</v>
      </c>
      <c r="F189" s="16" t="s">
        <v>26</v>
      </c>
      <c r="G189" s="18" t="s">
        <v>51</v>
      </c>
      <c r="H189" s="18" t="s">
        <v>28</v>
      </c>
      <c r="I189" s="19">
        <v>4335</v>
      </c>
      <c r="J189" s="20">
        <v>50564</v>
      </c>
      <c r="K189" s="20">
        <v>6496</v>
      </c>
      <c r="L189" s="21">
        <v>6388</v>
      </c>
      <c r="M189" s="22">
        <v>75071</v>
      </c>
      <c r="N189" s="22">
        <v>1293</v>
      </c>
      <c r="O189" s="23">
        <v>7331</v>
      </c>
      <c r="P189" s="24">
        <v>114895</v>
      </c>
      <c r="Q189" s="24">
        <v>31</v>
      </c>
      <c r="R189" s="25" t="s">
        <v>37</v>
      </c>
      <c r="S189" s="26" t="s">
        <v>37</v>
      </c>
      <c r="T189" s="26" t="s">
        <v>37</v>
      </c>
      <c r="U189" s="19">
        <v>18054</v>
      </c>
      <c r="V189" s="20">
        <v>240530</v>
      </c>
      <c r="W189" s="20">
        <v>7820</v>
      </c>
    </row>
    <row r="190" spans="1:23" x14ac:dyDescent="0.35">
      <c r="A190" s="16">
        <v>2012</v>
      </c>
      <c r="B190" s="17">
        <v>2144</v>
      </c>
      <c r="C190" s="18" t="s">
        <v>245</v>
      </c>
      <c r="D190" s="16" t="s">
        <v>24</v>
      </c>
      <c r="E190" s="18" t="s">
        <v>25</v>
      </c>
      <c r="F190" s="16" t="s">
        <v>26</v>
      </c>
      <c r="G190" s="18" t="s">
        <v>184</v>
      </c>
      <c r="H190" s="18" t="s">
        <v>28</v>
      </c>
      <c r="I190" s="19">
        <v>15505</v>
      </c>
      <c r="J190" s="20">
        <v>117657</v>
      </c>
      <c r="K190" s="20">
        <v>13419</v>
      </c>
      <c r="L190" s="21">
        <v>31761</v>
      </c>
      <c r="M190" s="22">
        <v>220593</v>
      </c>
      <c r="N190" s="22">
        <v>2645</v>
      </c>
      <c r="O190" s="23">
        <v>3446</v>
      </c>
      <c r="P190" s="24">
        <v>26131</v>
      </c>
      <c r="Q190" s="24">
        <v>7</v>
      </c>
      <c r="R190" s="25" t="s">
        <v>37</v>
      </c>
      <c r="S190" s="26" t="s">
        <v>37</v>
      </c>
      <c r="T190" s="26" t="s">
        <v>37</v>
      </c>
      <c r="U190" s="19">
        <v>50712</v>
      </c>
      <c r="V190" s="20">
        <v>364381</v>
      </c>
      <c r="W190" s="20">
        <v>16071</v>
      </c>
    </row>
    <row r="191" spans="1:23" x14ac:dyDescent="0.35">
      <c r="A191" s="16">
        <v>2012</v>
      </c>
      <c r="B191" s="17">
        <v>2182</v>
      </c>
      <c r="C191" s="18" t="s">
        <v>246</v>
      </c>
      <c r="D191" s="16" t="s">
        <v>24</v>
      </c>
      <c r="E191" s="18" t="s">
        <v>25</v>
      </c>
      <c r="F191" s="16" t="s">
        <v>26</v>
      </c>
      <c r="G191" s="18" t="s">
        <v>51</v>
      </c>
      <c r="H191" s="18" t="s">
        <v>28</v>
      </c>
      <c r="I191" s="19">
        <v>1389</v>
      </c>
      <c r="J191" s="20">
        <v>18759</v>
      </c>
      <c r="K191" s="20">
        <v>1529</v>
      </c>
      <c r="L191" s="21">
        <v>698</v>
      </c>
      <c r="M191" s="22">
        <v>8934</v>
      </c>
      <c r="N191" s="22">
        <v>282</v>
      </c>
      <c r="O191" s="23">
        <v>829</v>
      </c>
      <c r="P191" s="24">
        <v>11229</v>
      </c>
      <c r="Q191" s="24">
        <v>18</v>
      </c>
      <c r="R191" s="25">
        <v>0</v>
      </c>
      <c r="S191" s="26">
        <v>0</v>
      </c>
      <c r="T191" s="26">
        <v>0</v>
      </c>
      <c r="U191" s="19">
        <v>2916</v>
      </c>
      <c r="V191" s="20">
        <v>38922</v>
      </c>
      <c r="W191" s="20">
        <v>1829</v>
      </c>
    </row>
    <row r="192" spans="1:23" x14ac:dyDescent="0.35">
      <c r="A192" s="16">
        <v>2012</v>
      </c>
      <c r="B192" s="17">
        <v>2192</v>
      </c>
      <c r="C192" s="18" t="s">
        <v>247</v>
      </c>
      <c r="D192" s="16" t="s">
        <v>24</v>
      </c>
      <c r="E192" s="18" t="s">
        <v>25</v>
      </c>
      <c r="F192" s="16" t="s">
        <v>26</v>
      </c>
      <c r="G192" s="18" t="s">
        <v>74</v>
      </c>
      <c r="H192" s="18" t="s">
        <v>28</v>
      </c>
      <c r="I192" s="19">
        <v>1480.8</v>
      </c>
      <c r="J192" s="20">
        <v>15611</v>
      </c>
      <c r="K192" s="20">
        <v>1873</v>
      </c>
      <c r="L192" s="21">
        <v>1676.6</v>
      </c>
      <c r="M192" s="22">
        <v>16986</v>
      </c>
      <c r="N192" s="22">
        <v>378</v>
      </c>
      <c r="O192" s="23">
        <v>8135</v>
      </c>
      <c r="P192" s="24">
        <v>116072</v>
      </c>
      <c r="Q192" s="24">
        <v>27</v>
      </c>
      <c r="R192" s="25" t="s">
        <v>37</v>
      </c>
      <c r="S192" s="26" t="s">
        <v>37</v>
      </c>
      <c r="T192" s="26" t="s">
        <v>37</v>
      </c>
      <c r="U192" s="19">
        <v>11292.4</v>
      </c>
      <c r="V192" s="20">
        <v>148669</v>
      </c>
      <c r="W192" s="20">
        <v>2278</v>
      </c>
    </row>
    <row r="193" spans="1:23" x14ac:dyDescent="0.35">
      <c r="A193" s="16">
        <v>2012</v>
      </c>
      <c r="B193" s="17">
        <v>2194</v>
      </c>
      <c r="C193" s="18" t="s">
        <v>248</v>
      </c>
      <c r="D193" s="16" t="s">
        <v>24</v>
      </c>
      <c r="E193" s="18" t="s">
        <v>25</v>
      </c>
      <c r="F193" s="16" t="s">
        <v>26</v>
      </c>
      <c r="G193" s="18" t="s">
        <v>98</v>
      </c>
      <c r="H193" s="18" t="s">
        <v>28</v>
      </c>
      <c r="I193" s="19">
        <v>7636.4</v>
      </c>
      <c r="J193" s="20">
        <v>75854</v>
      </c>
      <c r="K193" s="20">
        <v>5450</v>
      </c>
      <c r="L193" s="21">
        <v>7389.2</v>
      </c>
      <c r="M193" s="22">
        <v>83037</v>
      </c>
      <c r="N193" s="22">
        <v>1442</v>
      </c>
      <c r="O193" s="23">
        <v>9139.1</v>
      </c>
      <c r="P193" s="24">
        <v>122895</v>
      </c>
      <c r="Q193" s="24">
        <v>21</v>
      </c>
      <c r="R193" s="25" t="s">
        <v>37</v>
      </c>
      <c r="S193" s="26" t="s">
        <v>37</v>
      </c>
      <c r="T193" s="26" t="s">
        <v>37</v>
      </c>
      <c r="U193" s="19">
        <v>24164.7</v>
      </c>
      <c r="V193" s="20">
        <v>281786</v>
      </c>
      <c r="W193" s="20">
        <v>6913</v>
      </c>
    </row>
    <row r="194" spans="1:23" x14ac:dyDescent="0.35">
      <c r="A194" s="16">
        <v>2012</v>
      </c>
      <c r="B194" s="17">
        <v>2206</v>
      </c>
      <c r="C194" s="18" t="s">
        <v>249</v>
      </c>
      <c r="D194" s="16" t="s">
        <v>24</v>
      </c>
      <c r="E194" s="18" t="s">
        <v>25</v>
      </c>
      <c r="F194" s="16" t="s">
        <v>26</v>
      </c>
      <c r="G194" s="18" t="s">
        <v>51</v>
      </c>
      <c r="H194" s="18" t="s">
        <v>28</v>
      </c>
      <c r="I194" s="19">
        <v>198</v>
      </c>
      <c r="J194" s="20">
        <v>2125</v>
      </c>
      <c r="K194" s="20">
        <v>220</v>
      </c>
      <c r="L194" s="21">
        <v>86</v>
      </c>
      <c r="M194" s="22">
        <v>922</v>
      </c>
      <c r="N194" s="22">
        <v>38</v>
      </c>
      <c r="O194" s="23">
        <v>134</v>
      </c>
      <c r="P194" s="24">
        <v>663</v>
      </c>
      <c r="Q194" s="24">
        <v>3</v>
      </c>
      <c r="R194" s="25" t="s">
        <v>37</v>
      </c>
      <c r="S194" s="26" t="s">
        <v>37</v>
      </c>
      <c r="T194" s="26" t="s">
        <v>37</v>
      </c>
      <c r="U194" s="19">
        <v>418</v>
      </c>
      <c r="V194" s="20">
        <v>3710</v>
      </c>
      <c r="W194" s="20">
        <v>261</v>
      </c>
    </row>
    <row r="195" spans="1:23" x14ac:dyDescent="0.35">
      <c r="A195" s="16">
        <v>2012</v>
      </c>
      <c r="B195" s="17">
        <v>2212</v>
      </c>
      <c r="C195" s="18" t="s">
        <v>250</v>
      </c>
      <c r="D195" s="16" t="s">
        <v>24</v>
      </c>
      <c r="E195" s="18" t="s">
        <v>25</v>
      </c>
      <c r="F195" s="16" t="s">
        <v>26</v>
      </c>
      <c r="G195" s="18" t="s">
        <v>70</v>
      </c>
      <c r="H195" s="18" t="s">
        <v>33</v>
      </c>
      <c r="I195" s="19">
        <v>744.3</v>
      </c>
      <c r="J195" s="20">
        <v>5496</v>
      </c>
      <c r="K195" s="20">
        <v>405</v>
      </c>
      <c r="L195" s="21" t="s">
        <v>37</v>
      </c>
      <c r="M195" s="22" t="s">
        <v>37</v>
      </c>
      <c r="N195" s="22" t="s">
        <v>37</v>
      </c>
      <c r="O195" s="23" t="s">
        <v>37</v>
      </c>
      <c r="P195" s="24" t="s">
        <v>37</v>
      </c>
      <c r="Q195" s="24" t="s">
        <v>37</v>
      </c>
      <c r="R195" s="25" t="s">
        <v>37</v>
      </c>
      <c r="S195" s="26" t="s">
        <v>37</v>
      </c>
      <c r="T195" s="26" t="s">
        <v>37</v>
      </c>
      <c r="U195" s="19">
        <v>744.3</v>
      </c>
      <c r="V195" s="20">
        <v>5496</v>
      </c>
      <c r="W195" s="20">
        <v>405</v>
      </c>
    </row>
    <row r="196" spans="1:23" x14ac:dyDescent="0.35">
      <c r="A196" s="16">
        <v>2012</v>
      </c>
      <c r="B196" s="17">
        <v>2212</v>
      </c>
      <c r="C196" s="18" t="s">
        <v>250</v>
      </c>
      <c r="D196" s="16" t="s">
        <v>24</v>
      </c>
      <c r="E196" s="18" t="s">
        <v>25</v>
      </c>
      <c r="F196" s="16" t="s">
        <v>26</v>
      </c>
      <c r="G196" s="18" t="s">
        <v>54</v>
      </c>
      <c r="H196" s="18" t="s">
        <v>33</v>
      </c>
      <c r="I196" s="19">
        <v>33495.699999999997</v>
      </c>
      <c r="J196" s="20">
        <v>247151</v>
      </c>
      <c r="K196" s="20">
        <v>19089</v>
      </c>
      <c r="L196" s="21">
        <v>4251.3</v>
      </c>
      <c r="M196" s="22">
        <v>34116</v>
      </c>
      <c r="N196" s="22">
        <v>961</v>
      </c>
      <c r="O196" s="23">
        <v>2305.8000000000002</v>
      </c>
      <c r="P196" s="24">
        <v>29057</v>
      </c>
      <c r="Q196" s="24">
        <v>4</v>
      </c>
      <c r="R196" s="25" t="s">
        <v>37</v>
      </c>
      <c r="S196" s="26" t="s">
        <v>37</v>
      </c>
      <c r="T196" s="26" t="s">
        <v>37</v>
      </c>
      <c r="U196" s="19">
        <v>40052.800000000003</v>
      </c>
      <c r="V196" s="20">
        <v>310324</v>
      </c>
      <c r="W196" s="20">
        <v>20054</v>
      </c>
    </row>
    <row r="197" spans="1:23" x14ac:dyDescent="0.35">
      <c r="A197" s="16">
        <v>2012</v>
      </c>
      <c r="B197" s="17">
        <v>2215</v>
      </c>
      <c r="C197" s="18" t="s">
        <v>251</v>
      </c>
      <c r="D197" s="16" t="s">
        <v>24</v>
      </c>
      <c r="E197" s="18" t="s">
        <v>25</v>
      </c>
      <c r="F197" s="16" t="s">
        <v>26</v>
      </c>
      <c r="G197" s="18" t="s">
        <v>238</v>
      </c>
      <c r="H197" s="18" t="s">
        <v>33</v>
      </c>
      <c r="I197" s="19">
        <v>952.8</v>
      </c>
      <c r="J197" s="20">
        <v>7271</v>
      </c>
      <c r="K197" s="20">
        <v>1746</v>
      </c>
      <c r="L197" s="21">
        <v>416.6</v>
      </c>
      <c r="M197" s="22">
        <v>4336</v>
      </c>
      <c r="N197" s="22">
        <v>225</v>
      </c>
      <c r="O197" s="23">
        <v>18.2</v>
      </c>
      <c r="P197" s="24">
        <v>223</v>
      </c>
      <c r="Q197" s="24">
        <v>23</v>
      </c>
      <c r="R197" s="25" t="s">
        <v>37</v>
      </c>
      <c r="S197" s="26" t="s">
        <v>37</v>
      </c>
      <c r="T197" s="26" t="s">
        <v>37</v>
      </c>
      <c r="U197" s="19">
        <v>1387.6</v>
      </c>
      <c r="V197" s="20">
        <v>11830</v>
      </c>
      <c r="W197" s="20">
        <v>1994</v>
      </c>
    </row>
    <row r="198" spans="1:23" x14ac:dyDescent="0.35">
      <c r="A198" s="16">
        <v>2012</v>
      </c>
      <c r="B198" s="17">
        <v>2215</v>
      </c>
      <c r="C198" s="18" t="s">
        <v>251</v>
      </c>
      <c r="D198" s="16" t="s">
        <v>24</v>
      </c>
      <c r="E198" s="18" t="s">
        <v>25</v>
      </c>
      <c r="F198" s="16" t="s">
        <v>26</v>
      </c>
      <c r="G198" s="18" t="s">
        <v>174</v>
      </c>
      <c r="H198" s="18" t="s">
        <v>33</v>
      </c>
      <c r="I198" s="19">
        <v>3428.1</v>
      </c>
      <c r="J198" s="20">
        <v>36724</v>
      </c>
      <c r="K198" s="20">
        <v>3516</v>
      </c>
      <c r="L198" s="21">
        <v>2692.6</v>
      </c>
      <c r="M198" s="22">
        <v>34931</v>
      </c>
      <c r="N198" s="22">
        <v>873</v>
      </c>
      <c r="O198" s="23">
        <v>3689.8</v>
      </c>
      <c r="P198" s="24">
        <v>65502</v>
      </c>
      <c r="Q198" s="24">
        <v>116</v>
      </c>
      <c r="R198" s="25" t="s">
        <v>37</v>
      </c>
      <c r="S198" s="26" t="s">
        <v>37</v>
      </c>
      <c r="T198" s="26" t="s">
        <v>37</v>
      </c>
      <c r="U198" s="19">
        <v>9810.5</v>
      </c>
      <c r="V198" s="20">
        <v>137157</v>
      </c>
      <c r="W198" s="20">
        <v>4505</v>
      </c>
    </row>
    <row r="199" spans="1:23" x14ac:dyDescent="0.35">
      <c r="A199" s="16">
        <v>2012</v>
      </c>
      <c r="B199" s="17">
        <v>2220</v>
      </c>
      <c r="C199" s="18" t="s">
        <v>252</v>
      </c>
      <c r="D199" s="16" t="s">
        <v>24</v>
      </c>
      <c r="E199" s="18" t="s">
        <v>25</v>
      </c>
      <c r="F199" s="16" t="s">
        <v>26</v>
      </c>
      <c r="G199" s="18" t="s">
        <v>238</v>
      </c>
      <c r="H199" s="18" t="s">
        <v>28</v>
      </c>
      <c r="I199" s="19">
        <v>5046</v>
      </c>
      <c r="J199" s="20">
        <v>53005</v>
      </c>
      <c r="K199" s="20">
        <v>6643</v>
      </c>
      <c r="L199" s="21">
        <v>4172</v>
      </c>
      <c r="M199" s="22">
        <v>51183</v>
      </c>
      <c r="N199" s="22">
        <v>927</v>
      </c>
      <c r="O199" s="23">
        <v>2404</v>
      </c>
      <c r="P199" s="24">
        <v>46647</v>
      </c>
      <c r="Q199" s="24">
        <v>1</v>
      </c>
      <c r="R199" s="25" t="s">
        <v>37</v>
      </c>
      <c r="S199" s="26" t="s">
        <v>37</v>
      </c>
      <c r="T199" s="26" t="s">
        <v>37</v>
      </c>
      <c r="U199" s="19">
        <v>11622</v>
      </c>
      <c r="V199" s="20">
        <v>150835</v>
      </c>
      <c r="W199" s="20">
        <v>7571</v>
      </c>
    </row>
    <row r="200" spans="1:23" x14ac:dyDescent="0.35">
      <c r="A200" s="16">
        <v>2012</v>
      </c>
      <c r="B200" s="17">
        <v>2247</v>
      </c>
      <c r="C200" s="18" t="s">
        <v>253</v>
      </c>
      <c r="D200" s="16" t="s">
        <v>24</v>
      </c>
      <c r="E200" s="18" t="s">
        <v>25</v>
      </c>
      <c r="F200" s="16" t="s">
        <v>26</v>
      </c>
      <c r="G200" s="18" t="s">
        <v>104</v>
      </c>
      <c r="H200" s="18" t="s">
        <v>28</v>
      </c>
      <c r="I200" s="19">
        <v>40875</v>
      </c>
      <c r="J200" s="20">
        <v>440576</v>
      </c>
      <c r="K200" s="20">
        <v>28394</v>
      </c>
      <c r="L200" s="21">
        <v>24643</v>
      </c>
      <c r="M200" s="22">
        <v>236251</v>
      </c>
      <c r="N200" s="22">
        <v>4453</v>
      </c>
      <c r="O200" s="23">
        <v>19728</v>
      </c>
      <c r="P200" s="24">
        <v>249030</v>
      </c>
      <c r="Q200" s="24">
        <v>23</v>
      </c>
      <c r="R200" s="25">
        <v>0</v>
      </c>
      <c r="S200" s="26">
        <v>0</v>
      </c>
      <c r="T200" s="26">
        <v>0</v>
      </c>
      <c r="U200" s="19">
        <v>85246</v>
      </c>
      <c r="V200" s="20">
        <v>925857</v>
      </c>
      <c r="W200" s="20">
        <v>32870</v>
      </c>
    </row>
    <row r="201" spans="1:23" x14ac:dyDescent="0.35">
      <c r="A201" s="16">
        <v>2012</v>
      </c>
      <c r="B201" s="17">
        <v>2248</v>
      </c>
      <c r="C201" s="18" t="s">
        <v>254</v>
      </c>
      <c r="D201" s="16" t="s">
        <v>24</v>
      </c>
      <c r="E201" s="18" t="s">
        <v>25</v>
      </c>
      <c r="F201" s="16" t="s">
        <v>26</v>
      </c>
      <c r="G201" s="18" t="s">
        <v>34</v>
      </c>
      <c r="H201" s="18" t="s">
        <v>28</v>
      </c>
      <c r="I201" s="19">
        <v>20635</v>
      </c>
      <c r="J201" s="20">
        <v>194068</v>
      </c>
      <c r="K201" s="20">
        <v>13706</v>
      </c>
      <c r="L201" s="21">
        <v>20093</v>
      </c>
      <c r="M201" s="22">
        <v>183423</v>
      </c>
      <c r="N201" s="22">
        <v>2681</v>
      </c>
      <c r="O201" s="23">
        <v>11532</v>
      </c>
      <c r="P201" s="24">
        <v>151704</v>
      </c>
      <c r="Q201" s="24">
        <v>8</v>
      </c>
      <c r="R201" s="25">
        <v>0</v>
      </c>
      <c r="S201" s="26">
        <v>0</v>
      </c>
      <c r="T201" s="26">
        <v>0</v>
      </c>
      <c r="U201" s="19">
        <v>52260</v>
      </c>
      <c r="V201" s="20">
        <v>529195</v>
      </c>
      <c r="W201" s="20">
        <v>16395</v>
      </c>
    </row>
    <row r="202" spans="1:23" x14ac:dyDescent="0.35">
      <c r="A202" s="16">
        <v>2012</v>
      </c>
      <c r="B202" s="17">
        <v>2273</v>
      </c>
      <c r="C202" s="18" t="s">
        <v>255</v>
      </c>
      <c r="D202" s="16" t="s">
        <v>24</v>
      </c>
      <c r="E202" s="18" t="s">
        <v>25</v>
      </c>
      <c r="F202" s="16" t="s">
        <v>26</v>
      </c>
      <c r="G202" s="18" t="s">
        <v>39</v>
      </c>
      <c r="H202" s="18" t="s">
        <v>28</v>
      </c>
      <c r="I202" s="19">
        <v>1587.4</v>
      </c>
      <c r="J202" s="20">
        <v>12818</v>
      </c>
      <c r="K202" s="20">
        <v>1490</v>
      </c>
      <c r="L202" s="21">
        <v>1224.9000000000001</v>
      </c>
      <c r="M202" s="22">
        <v>10353</v>
      </c>
      <c r="N202" s="22">
        <v>316</v>
      </c>
      <c r="O202" s="23">
        <v>838.7</v>
      </c>
      <c r="P202" s="24">
        <v>8141</v>
      </c>
      <c r="Q202" s="24">
        <v>2</v>
      </c>
      <c r="R202" s="25">
        <v>0</v>
      </c>
      <c r="S202" s="26">
        <v>0</v>
      </c>
      <c r="T202" s="26">
        <v>0</v>
      </c>
      <c r="U202" s="19">
        <v>3651</v>
      </c>
      <c r="V202" s="20">
        <v>31312</v>
      </c>
      <c r="W202" s="20">
        <v>1808</v>
      </c>
    </row>
    <row r="203" spans="1:23" x14ac:dyDescent="0.35">
      <c r="A203" s="16">
        <v>2012</v>
      </c>
      <c r="B203" s="17">
        <v>2277</v>
      </c>
      <c r="C203" s="18" t="s">
        <v>256</v>
      </c>
      <c r="D203" s="16" t="s">
        <v>24</v>
      </c>
      <c r="E203" s="18" t="s">
        <v>25</v>
      </c>
      <c r="F203" s="16" t="s">
        <v>26</v>
      </c>
      <c r="G203" s="18" t="s">
        <v>90</v>
      </c>
      <c r="H203" s="18" t="s">
        <v>28</v>
      </c>
      <c r="I203" s="19">
        <v>1854</v>
      </c>
      <c r="J203" s="20">
        <v>22079</v>
      </c>
      <c r="K203" s="20">
        <v>1731</v>
      </c>
      <c r="L203" s="21">
        <v>1847</v>
      </c>
      <c r="M203" s="22">
        <v>22065</v>
      </c>
      <c r="N203" s="22">
        <v>596</v>
      </c>
      <c r="O203" s="23">
        <v>2502</v>
      </c>
      <c r="P203" s="24">
        <v>40130</v>
      </c>
      <c r="Q203" s="24">
        <v>7</v>
      </c>
      <c r="R203" s="25" t="s">
        <v>37</v>
      </c>
      <c r="S203" s="26" t="s">
        <v>37</v>
      </c>
      <c r="T203" s="26" t="s">
        <v>37</v>
      </c>
      <c r="U203" s="19">
        <v>6203</v>
      </c>
      <c r="V203" s="20">
        <v>84274</v>
      </c>
      <c r="W203" s="20">
        <v>2334</v>
      </c>
    </row>
    <row r="204" spans="1:23" x14ac:dyDescent="0.35">
      <c r="A204" s="16">
        <v>2012</v>
      </c>
      <c r="B204" s="17">
        <v>2285</v>
      </c>
      <c r="C204" s="18" t="s">
        <v>257</v>
      </c>
      <c r="D204" s="16" t="s">
        <v>24</v>
      </c>
      <c r="E204" s="18" t="s">
        <v>25</v>
      </c>
      <c r="F204" s="16" t="s">
        <v>26</v>
      </c>
      <c r="G204" s="18" t="s">
        <v>173</v>
      </c>
      <c r="H204" s="18" t="s">
        <v>28</v>
      </c>
      <c r="I204" s="19">
        <v>7868</v>
      </c>
      <c r="J204" s="20">
        <v>88471</v>
      </c>
      <c r="K204" s="20">
        <v>8471</v>
      </c>
      <c r="L204" s="21">
        <v>3494</v>
      </c>
      <c r="M204" s="22">
        <v>39332</v>
      </c>
      <c r="N204" s="22">
        <v>1312</v>
      </c>
      <c r="O204" s="23">
        <v>10342</v>
      </c>
      <c r="P204" s="24">
        <v>157436</v>
      </c>
      <c r="Q204" s="24">
        <v>148</v>
      </c>
      <c r="R204" s="25" t="s">
        <v>37</v>
      </c>
      <c r="S204" s="26" t="s">
        <v>37</v>
      </c>
      <c r="T204" s="26" t="s">
        <v>37</v>
      </c>
      <c r="U204" s="19">
        <v>21704</v>
      </c>
      <c r="V204" s="20">
        <v>285239</v>
      </c>
      <c r="W204" s="20">
        <v>9931</v>
      </c>
    </row>
    <row r="205" spans="1:23" x14ac:dyDescent="0.35">
      <c r="A205" s="16">
        <v>2012</v>
      </c>
      <c r="B205" s="17">
        <v>2316</v>
      </c>
      <c r="C205" s="18" t="s">
        <v>258</v>
      </c>
      <c r="D205" s="16" t="s">
        <v>24</v>
      </c>
      <c r="E205" s="18" t="s">
        <v>25</v>
      </c>
      <c r="F205" s="16" t="s">
        <v>26</v>
      </c>
      <c r="G205" s="18" t="s">
        <v>51</v>
      </c>
      <c r="H205" s="18" t="s">
        <v>33</v>
      </c>
      <c r="I205" s="19">
        <v>6473.6</v>
      </c>
      <c r="J205" s="20">
        <v>61417</v>
      </c>
      <c r="K205" s="20">
        <v>3275</v>
      </c>
      <c r="L205" s="21">
        <v>2920.4</v>
      </c>
      <c r="M205" s="22">
        <v>30120</v>
      </c>
      <c r="N205" s="22">
        <v>584</v>
      </c>
      <c r="O205" s="23">
        <v>3320.9</v>
      </c>
      <c r="P205" s="24">
        <v>44449</v>
      </c>
      <c r="Q205" s="24">
        <v>30</v>
      </c>
      <c r="R205" s="25" t="s">
        <v>37</v>
      </c>
      <c r="S205" s="26" t="s">
        <v>37</v>
      </c>
      <c r="T205" s="26" t="s">
        <v>37</v>
      </c>
      <c r="U205" s="19">
        <v>12714.9</v>
      </c>
      <c r="V205" s="20">
        <v>135986</v>
      </c>
      <c r="W205" s="20">
        <v>3889</v>
      </c>
    </row>
    <row r="206" spans="1:23" x14ac:dyDescent="0.35">
      <c r="A206" s="16">
        <v>2012</v>
      </c>
      <c r="B206" s="17">
        <v>2354</v>
      </c>
      <c r="C206" s="18" t="s">
        <v>259</v>
      </c>
      <c r="D206" s="16" t="s">
        <v>24</v>
      </c>
      <c r="E206" s="18" t="s">
        <v>25</v>
      </c>
      <c r="F206" s="16" t="s">
        <v>26</v>
      </c>
      <c r="G206" s="18" t="s">
        <v>79</v>
      </c>
      <c r="H206" s="18" t="s">
        <v>33</v>
      </c>
      <c r="I206" s="19">
        <v>4404.3</v>
      </c>
      <c r="J206" s="20">
        <v>30502</v>
      </c>
      <c r="K206" s="20">
        <v>2839</v>
      </c>
      <c r="L206" s="21">
        <v>2393.6</v>
      </c>
      <c r="M206" s="22">
        <v>18294</v>
      </c>
      <c r="N206" s="22">
        <v>363</v>
      </c>
      <c r="O206" s="23" t="s">
        <v>37</v>
      </c>
      <c r="P206" s="24" t="s">
        <v>37</v>
      </c>
      <c r="Q206" s="24" t="s">
        <v>37</v>
      </c>
      <c r="R206" s="25" t="s">
        <v>37</v>
      </c>
      <c r="S206" s="26" t="s">
        <v>37</v>
      </c>
      <c r="T206" s="26" t="s">
        <v>37</v>
      </c>
      <c r="U206" s="19">
        <v>6797.9</v>
      </c>
      <c r="V206" s="20">
        <v>48796</v>
      </c>
      <c r="W206" s="20">
        <v>3202</v>
      </c>
    </row>
    <row r="207" spans="1:23" x14ac:dyDescent="0.35">
      <c r="A207" s="16">
        <v>2012</v>
      </c>
      <c r="B207" s="17">
        <v>2394</v>
      </c>
      <c r="C207" s="18" t="s">
        <v>260</v>
      </c>
      <c r="D207" s="16" t="s">
        <v>24</v>
      </c>
      <c r="E207" s="18" t="s">
        <v>25</v>
      </c>
      <c r="F207" s="16" t="s">
        <v>26</v>
      </c>
      <c r="G207" s="18" t="s">
        <v>172</v>
      </c>
      <c r="H207" s="18" t="s">
        <v>33</v>
      </c>
      <c r="I207" s="19">
        <v>3224</v>
      </c>
      <c r="J207" s="20">
        <v>32600</v>
      </c>
      <c r="K207" s="20">
        <v>2004</v>
      </c>
      <c r="L207" s="21">
        <v>10388</v>
      </c>
      <c r="M207" s="22">
        <v>83570</v>
      </c>
      <c r="N207" s="22">
        <v>1160</v>
      </c>
      <c r="O207" s="23" t="s">
        <v>37</v>
      </c>
      <c r="P207" s="24" t="s">
        <v>37</v>
      </c>
      <c r="Q207" s="24" t="s">
        <v>37</v>
      </c>
      <c r="R207" s="25" t="s">
        <v>37</v>
      </c>
      <c r="S207" s="26" t="s">
        <v>37</v>
      </c>
      <c r="T207" s="26" t="s">
        <v>37</v>
      </c>
      <c r="U207" s="19">
        <v>13612</v>
      </c>
      <c r="V207" s="20">
        <v>116170</v>
      </c>
      <c r="W207" s="20">
        <v>3164</v>
      </c>
    </row>
    <row r="208" spans="1:23" x14ac:dyDescent="0.35">
      <c r="A208" s="16">
        <v>2012</v>
      </c>
      <c r="B208" s="17">
        <v>2409</v>
      </c>
      <c r="C208" s="18" t="s">
        <v>261</v>
      </c>
      <c r="D208" s="16" t="s">
        <v>24</v>
      </c>
      <c r="E208" s="18" t="s">
        <v>25</v>
      </c>
      <c r="F208" s="16" t="s">
        <v>26</v>
      </c>
      <c r="G208" s="18" t="s">
        <v>98</v>
      </c>
      <c r="H208" s="18" t="s">
        <v>28</v>
      </c>
      <c r="I208" s="19">
        <v>47877</v>
      </c>
      <c r="J208" s="20">
        <v>555154</v>
      </c>
      <c r="K208" s="20">
        <v>40750</v>
      </c>
      <c r="L208" s="21">
        <v>18717</v>
      </c>
      <c r="M208" s="22">
        <v>137874</v>
      </c>
      <c r="N208" s="22">
        <v>4707</v>
      </c>
      <c r="O208" s="23">
        <v>35255</v>
      </c>
      <c r="P208" s="24">
        <v>582104</v>
      </c>
      <c r="Q208" s="24">
        <v>665</v>
      </c>
      <c r="R208" s="25" t="s">
        <v>37</v>
      </c>
      <c r="S208" s="26" t="s">
        <v>37</v>
      </c>
      <c r="T208" s="26" t="s">
        <v>37</v>
      </c>
      <c r="U208" s="19">
        <v>101849</v>
      </c>
      <c r="V208" s="20">
        <v>1275132</v>
      </c>
      <c r="W208" s="20">
        <v>46122</v>
      </c>
    </row>
    <row r="209" spans="1:23" x14ac:dyDescent="0.35">
      <c r="A209" s="16">
        <v>2012</v>
      </c>
      <c r="B209" s="17">
        <v>2411</v>
      </c>
      <c r="C209" s="18" t="s">
        <v>262</v>
      </c>
      <c r="D209" s="16" t="s">
        <v>24</v>
      </c>
      <c r="E209" s="18" t="s">
        <v>25</v>
      </c>
      <c r="F209" s="16" t="s">
        <v>26</v>
      </c>
      <c r="G209" s="18" t="s">
        <v>104</v>
      </c>
      <c r="H209" s="18" t="s">
        <v>28</v>
      </c>
      <c r="I209" s="19">
        <v>5435</v>
      </c>
      <c r="J209" s="20">
        <v>57653</v>
      </c>
      <c r="K209" s="20">
        <v>4189</v>
      </c>
      <c r="L209" s="21">
        <v>6011</v>
      </c>
      <c r="M209" s="22">
        <v>62694</v>
      </c>
      <c r="N209" s="22">
        <v>1147</v>
      </c>
      <c r="O209" s="23">
        <v>6617</v>
      </c>
      <c r="P209" s="24">
        <v>96955</v>
      </c>
      <c r="Q209" s="24">
        <v>4</v>
      </c>
      <c r="R209" s="25">
        <v>0</v>
      </c>
      <c r="S209" s="26">
        <v>0</v>
      </c>
      <c r="T209" s="26">
        <v>0</v>
      </c>
      <c r="U209" s="19">
        <v>18063</v>
      </c>
      <c r="V209" s="20">
        <v>217302</v>
      </c>
      <c r="W209" s="20">
        <v>5340</v>
      </c>
    </row>
    <row r="210" spans="1:23" x14ac:dyDescent="0.35">
      <c r="A210" s="16">
        <v>2012</v>
      </c>
      <c r="B210" s="17">
        <v>2439</v>
      </c>
      <c r="C210" s="18" t="s">
        <v>263</v>
      </c>
      <c r="D210" s="16" t="s">
        <v>24</v>
      </c>
      <c r="E210" s="18" t="s">
        <v>25</v>
      </c>
      <c r="F210" s="16" t="s">
        <v>26</v>
      </c>
      <c r="G210" s="18" t="s">
        <v>46</v>
      </c>
      <c r="H210" s="18" t="s">
        <v>28</v>
      </c>
      <c r="I210" s="19">
        <v>4692.6000000000004</v>
      </c>
      <c r="J210" s="20">
        <v>46799</v>
      </c>
      <c r="K210" s="20">
        <v>5049</v>
      </c>
      <c r="L210" s="21">
        <v>2873.4</v>
      </c>
      <c r="M210" s="22">
        <v>26817</v>
      </c>
      <c r="N210" s="22">
        <v>699</v>
      </c>
      <c r="O210" s="23">
        <v>10590.4</v>
      </c>
      <c r="P210" s="24">
        <v>127200</v>
      </c>
      <c r="Q210" s="24">
        <v>53</v>
      </c>
      <c r="R210" s="25" t="s">
        <v>37</v>
      </c>
      <c r="S210" s="26" t="s">
        <v>37</v>
      </c>
      <c r="T210" s="26" t="s">
        <v>37</v>
      </c>
      <c r="U210" s="19">
        <v>18156.400000000001</v>
      </c>
      <c r="V210" s="20">
        <v>200816</v>
      </c>
      <c r="W210" s="20">
        <v>5801</v>
      </c>
    </row>
    <row r="211" spans="1:23" x14ac:dyDescent="0.35">
      <c r="A211" s="16">
        <v>2012</v>
      </c>
      <c r="B211" s="17">
        <v>2442</v>
      </c>
      <c r="C211" s="18" t="s">
        <v>264</v>
      </c>
      <c r="D211" s="16" t="s">
        <v>24</v>
      </c>
      <c r="E211" s="18" t="s">
        <v>25</v>
      </c>
      <c r="F211" s="16" t="s">
        <v>26</v>
      </c>
      <c r="G211" s="18" t="s">
        <v>98</v>
      </c>
      <c r="H211" s="18" t="s">
        <v>28</v>
      </c>
      <c r="I211" s="19">
        <v>56358</v>
      </c>
      <c r="J211" s="20">
        <v>595206</v>
      </c>
      <c r="K211" s="20">
        <v>41975</v>
      </c>
      <c r="L211" s="21">
        <v>42840</v>
      </c>
      <c r="M211" s="22">
        <v>513430</v>
      </c>
      <c r="N211" s="22">
        <v>6751</v>
      </c>
      <c r="O211" s="23">
        <v>9324</v>
      </c>
      <c r="P211" s="24">
        <v>140720</v>
      </c>
      <c r="Q211" s="24">
        <v>15</v>
      </c>
      <c r="R211" s="25" t="s">
        <v>37</v>
      </c>
      <c r="S211" s="26" t="s">
        <v>37</v>
      </c>
      <c r="T211" s="26" t="s">
        <v>37</v>
      </c>
      <c r="U211" s="19">
        <v>108522</v>
      </c>
      <c r="V211" s="20">
        <v>1249356</v>
      </c>
      <c r="W211" s="20">
        <v>48741</v>
      </c>
    </row>
    <row r="212" spans="1:23" x14ac:dyDescent="0.35">
      <c r="A212" s="16">
        <v>2012</v>
      </c>
      <c r="B212" s="17">
        <v>2485</v>
      </c>
      <c r="C212" s="18" t="s">
        <v>265</v>
      </c>
      <c r="D212" s="16" t="s">
        <v>24</v>
      </c>
      <c r="E212" s="18" t="s">
        <v>25</v>
      </c>
      <c r="F212" s="16" t="s">
        <v>26</v>
      </c>
      <c r="G212" s="18" t="s">
        <v>51</v>
      </c>
      <c r="H212" s="18" t="s">
        <v>28</v>
      </c>
      <c r="I212" s="19">
        <v>4588</v>
      </c>
      <c r="J212" s="20">
        <v>40636</v>
      </c>
      <c r="K212" s="20">
        <v>4905</v>
      </c>
      <c r="L212" s="21">
        <v>6124</v>
      </c>
      <c r="M212" s="22">
        <v>59807</v>
      </c>
      <c r="N212" s="22">
        <v>796</v>
      </c>
      <c r="O212" s="23">
        <v>1054</v>
      </c>
      <c r="P212" s="24">
        <v>10368</v>
      </c>
      <c r="Q212" s="24">
        <v>15</v>
      </c>
      <c r="R212" s="25" t="s">
        <v>37</v>
      </c>
      <c r="S212" s="26" t="s">
        <v>37</v>
      </c>
      <c r="T212" s="26" t="s">
        <v>37</v>
      </c>
      <c r="U212" s="19">
        <v>11766</v>
      </c>
      <c r="V212" s="20">
        <v>110811</v>
      </c>
      <c r="W212" s="20">
        <v>5716</v>
      </c>
    </row>
    <row r="213" spans="1:23" x14ac:dyDescent="0.35">
      <c r="A213" s="16">
        <v>2012</v>
      </c>
      <c r="B213" s="17">
        <v>2487</v>
      </c>
      <c r="C213" s="18" t="s">
        <v>266</v>
      </c>
      <c r="D213" s="16" t="s">
        <v>24</v>
      </c>
      <c r="E213" s="18" t="s">
        <v>25</v>
      </c>
      <c r="F213" s="16" t="s">
        <v>26</v>
      </c>
      <c r="G213" s="18" t="s">
        <v>49</v>
      </c>
      <c r="H213" s="18" t="s">
        <v>28</v>
      </c>
      <c r="I213" s="19">
        <v>3034</v>
      </c>
      <c r="J213" s="20">
        <v>28600</v>
      </c>
      <c r="K213" s="20">
        <v>2305</v>
      </c>
      <c r="L213" s="21">
        <v>7663</v>
      </c>
      <c r="M213" s="22">
        <v>69691</v>
      </c>
      <c r="N213" s="22">
        <v>854</v>
      </c>
      <c r="O213" s="23">
        <v>5588</v>
      </c>
      <c r="P213" s="24">
        <v>71333</v>
      </c>
      <c r="Q213" s="24">
        <v>4</v>
      </c>
      <c r="R213" s="25" t="s">
        <v>37</v>
      </c>
      <c r="S213" s="26" t="s">
        <v>37</v>
      </c>
      <c r="T213" s="26" t="s">
        <v>37</v>
      </c>
      <c r="U213" s="19">
        <v>16285</v>
      </c>
      <c r="V213" s="20">
        <v>169624</v>
      </c>
      <c r="W213" s="20">
        <v>3163</v>
      </c>
    </row>
    <row r="214" spans="1:23" x14ac:dyDescent="0.35">
      <c r="A214" s="16">
        <v>2012</v>
      </c>
      <c r="B214" s="17">
        <v>2502</v>
      </c>
      <c r="C214" s="18" t="s">
        <v>267</v>
      </c>
      <c r="D214" s="16" t="s">
        <v>24</v>
      </c>
      <c r="E214" s="18" t="s">
        <v>25</v>
      </c>
      <c r="F214" s="16" t="s">
        <v>26</v>
      </c>
      <c r="G214" s="18" t="s">
        <v>46</v>
      </c>
      <c r="H214" s="18" t="s">
        <v>33</v>
      </c>
      <c r="I214" s="19">
        <v>32930.699999999997</v>
      </c>
      <c r="J214" s="20">
        <v>225318</v>
      </c>
      <c r="K214" s="20">
        <v>18026</v>
      </c>
      <c r="L214" s="21">
        <v>2898.9</v>
      </c>
      <c r="M214" s="22">
        <v>22543</v>
      </c>
      <c r="N214" s="22">
        <v>774</v>
      </c>
      <c r="O214" s="23" t="s">
        <v>37</v>
      </c>
      <c r="P214" s="24" t="s">
        <v>37</v>
      </c>
      <c r="Q214" s="24" t="s">
        <v>37</v>
      </c>
      <c r="R214" s="25" t="s">
        <v>37</v>
      </c>
      <c r="S214" s="26" t="s">
        <v>37</v>
      </c>
      <c r="T214" s="26" t="s">
        <v>37</v>
      </c>
      <c r="U214" s="19">
        <v>35829.599999999999</v>
      </c>
      <c r="V214" s="20">
        <v>247861</v>
      </c>
      <c r="W214" s="20">
        <v>18800</v>
      </c>
    </row>
    <row r="215" spans="1:23" x14ac:dyDescent="0.35">
      <c r="A215" s="16">
        <v>2012</v>
      </c>
      <c r="B215" s="17">
        <v>2507</v>
      </c>
      <c r="C215" s="18" t="s">
        <v>268</v>
      </c>
      <c r="D215" s="16" t="s">
        <v>24</v>
      </c>
      <c r="E215" s="18" t="s">
        <v>25</v>
      </c>
      <c r="F215" s="16" t="s">
        <v>26</v>
      </c>
      <c r="G215" s="18" t="s">
        <v>63</v>
      </c>
      <c r="H215" s="18" t="s">
        <v>28</v>
      </c>
      <c r="I215" s="19">
        <v>39180</v>
      </c>
      <c r="J215" s="20">
        <v>264534</v>
      </c>
      <c r="K215" s="20">
        <v>45164</v>
      </c>
      <c r="L215" s="21">
        <v>120132.1</v>
      </c>
      <c r="M215" s="22">
        <v>856030</v>
      </c>
      <c r="N215" s="22">
        <v>6932</v>
      </c>
      <c r="O215" s="23" t="s">
        <v>37</v>
      </c>
      <c r="P215" s="24" t="s">
        <v>37</v>
      </c>
      <c r="Q215" s="24" t="s">
        <v>37</v>
      </c>
      <c r="R215" s="25" t="s">
        <v>37</v>
      </c>
      <c r="S215" s="26" t="s">
        <v>37</v>
      </c>
      <c r="T215" s="26" t="s">
        <v>37</v>
      </c>
      <c r="U215" s="19">
        <v>159312.1</v>
      </c>
      <c r="V215" s="20">
        <v>1120564</v>
      </c>
      <c r="W215" s="20">
        <v>52096</v>
      </c>
    </row>
    <row r="216" spans="1:23" x14ac:dyDescent="0.35">
      <c r="A216" s="16">
        <v>2012</v>
      </c>
      <c r="B216" s="17">
        <v>2545</v>
      </c>
      <c r="C216" s="18" t="s">
        <v>269</v>
      </c>
      <c r="D216" s="16" t="s">
        <v>24</v>
      </c>
      <c r="E216" s="18" t="s">
        <v>25</v>
      </c>
      <c r="F216" s="16" t="s">
        <v>26</v>
      </c>
      <c r="G216" s="18" t="s">
        <v>210</v>
      </c>
      <c r="H216" s="18" t="s">
        <v>28</v>
      </c>
      <c r="I216" s="19">
        <v>3143</v>
      </c>
      <c r="J216" s="20">
        <v>46454</v>
      </c>
      <c r="K216" s="20">
        <v>3791</v>
      </c>
      <c r="L216" s="21">
        <v>3706</v>
      </c>
      <c r="M216" s="22">
        <v>64345</v>
      </c>
      <c r="N216" s="22">
        <v>723</v>
      </c>
      <c r="O216" s="23">
        <v>0</v>
      </c>
      <c r="P216" s="24">
        <v>0</v>
      </c>
      <c r="Q216" s="24">
        <v>0</v>
      </c>
      <c r="R216" s="25">
        <v>0</v>
      </c>
      <c r="S216" s="26">
        <v>0</v>
      </c>
      <c r="T216" s="26">
        <v>0</v>
      </c>
      <c r="U216" s="19">
        <v>6849</v>
      </c>
      <c r="V216" s="20">
        <v>110799</v>
      </c>
      <c r="W216" s="20">
        <v>4514</v>
      </c>
    </row>
    <row r="217" spans="1:23" x14ac:dyDescent="0.35">
      <c r="A217" s="16">
        <v>2012</v>
      </c>
      <c r="B217" s="17">
        <v>2548</v>
      </c>
      <c r="C217" s="18" t="s">
        <v>270</v>
      </c>
      <c r="D217" s="16" t="s">
        <v>24</v>
      </c>
      <c r="E217" s="18" t="s">
        <v>25</v>
      </c>
      <c r="F217" s="16" t="s">
        <v>26</v>
      </c>
      <c r="G217" s="18" t="s">
        <v>271</v>
      </c>
      <c r="H217" s="18" t="s">
        <v>28</v>
      </c>
      <c r="I217" s="19">
        <v>13116</v>
      </c>
      <c r="J217" s="20">
        <v>84189</v>
      </c>
      <c r="K217" s="20">
        <v>16502</v>
      </c>
      <c r="L217" s="21">
        <v>26683</v>
      </c>
      <c r="M217" s="22">
        <v>189291</v>
      </c>
      <c r="N217" s="22">
        <v>3803</v>
      </c>
      <c r="O217" s="23">
        <v>8067</v>
      </c>
      <c r="P217" s="24">
        <v>70042</v>
      </c>
      <c r="Q217" s="24">
        <v>12</v>
      </c>
      <c r="R217" s="25">
        <v>0</v>
      </c>
      <c r="S217" s="26">
        <v>0</v>
      </c>
      <c r="T217" s="26">
        <v>0</v>
      </c>
      <c r="U217" s="19">
        <v>47866</v>
      </c>
      <c r="V217" s="20">
        <v>343522</v>
      </c>
      <c r="W217" s="20">
        <v>20317</v>
      </c>
    </row>
    <row r="218" spans="1:23" x14ac:dyDescent="0.35">
      <c r="A218" s="16">
        <v>2012</v>
      </c>
      <c r="B218" s="17">
        <v>2551</v>
      </c>
      <c r="C218" s="18" t="s">
        <v>272</v>
      </c>
      <c r="D218" s="16" t="s">
        <v>24</v>
      </c>
      <c r="E218" s="18" t="s">
        <v>25</v>
      </c>
      <c r="F218" s="16" t="s">
        <v>26</v>
      </c>
      <c r="G218" s="18" t="s">
        <v>79</v>
      </c>
      <c r="H218" s="18" t="s">
        <v>28</v>
      </c>
      <c r="I218" s="19">
        <v>1385</v>
      </c>
      <c r="J218" s="20">
        <v>13568</v>
      </c>
      <c r="K218" s="20">
        <v>1272</v>
      </c>
      <c r="L218" s="21">
        <v>1860</v>
      </c>
      <c r="M218" s="22">
        <v>18998</v>
      </c>
      <c r="N218" s="22">
        <v>298</v>
      </c>
      <c r="O218" s="23">
        <v>56</v>
      </c>
      <c r="P218" s="24">
        <v>663</v>
      </c>
      <c r="Q218" s="24">
        <v>1</v>
      </c>
      <c r="R218" s="25" t="s">
        <v>37</v>
      </c>
      <c r="S218" s="26" t="s">
        <v>37</v>
      </c>
      <c r="T218" s="26" t="s">
        <v>37</v>
      </c>
      <c r="U218" s="19">
        <v>3301</v>
      </c>
      <c r="V218" s="20">
        <v>33229</v>
      </c>
      <c r="W218" s="20">
        <v>1571</v>
      </c>
    </row>
    <row r="219" spans="1:23" x14ac:dyDescent="0.35">
      <c r="A219" s="16">
        <v>2012</v>
      </c>
      <c r="B219" s="17">
        <v>2599</v>
      </c>
      <c r="C219" s="18" t="s">
        <v>273</v>
      </c>
      <c r="D219" s="16" t="s">
        <v>24</v>
      </c>
      <c r="E219" s="18" t="s">
        <v>25</v>
      </c>
      <c r="F219" s="16" t="s">
        <v>26</v>
      </c>
      <c r="G219" s="18" t="s">
        <v>90</v>
      </c>
      <c r="H219" s="18" t="s">
        <v>191</v>
      </c>
      <c r="I219" s="19">
        <v>6797</v>
      </c>
      <c r="J219" s="20">
        <v>54406</v>
      </c>
      <c r="K219" s="20">
        <v>3271</v>
      </c>
      <c r="L219" s="21">
        <v>143</v>
      </c>
      <c r="M219" s="22">
        <v>874</v>
      </c>
      <c r="N219" s="22">
        <v>139</v>
      </c>
      <c r="O219" s="23">
        <v>3788</v>
      </c>
      <c r="P219" s="24">
        <v>28692</v>
      </c>
      <c r="Q219" s="24">
        <v>636</v>
      </c>
      <c r="R219" s="25" t="s">
        <v>37</v>
      </c>
      <c r="S219" s="26" t="s">
        <v>37</v>
      </c>
      <c r="T219" s="26" t="s">
        <v>37</v>
      </c>
      <c r="U219" s="19">
        <v>10728</v>
      </c>
      <c r="V219" s="20">
        <v>83972</v>
      </c>
      <c r="W219" s="20">
        <v>4046</v>
      </c>
    </row>
    <row r="220" spans="1:23" x14ac:dyDescent="0.35">
      <c r="A220" s="16">
        <v>2012</v>
      </c>
      <c r="B220" s="17">
        <v>2641</v>
      </c>
      <c r="C220" s="18" t="s">
        <v>274</v>
      </c>
      <c r="D220" s="16" t="s">
        <v>24</v>
      </c>
      <c r="E220" s="18" t="s">
        <v>25</v>
      </c>
      <c r="F220" s="16" t="s">
        <v>26</v>
      </c>
      <c r="G220" s="18" t="s">
        <v>79</v>
      </c>
      <c r="H220" s="18" t="s">
        <v>33</v>
      </c>
      <c r="I220" s="19">
        <v>13967</v>
      </c>
      <c r="J220" s="20">
        <v>94588</v>
      </c>
      <c r="K220" s="20">
        <v>6376</v>
      </c>
      <c r="L220" s="21">
        <v>2927</v>
      </c>
      <c r="M220" s="22">
        <v>23295</v>
      </c>
      <c r="N220" s="22">
        <v>725</v>
      </c>
      <c r="O220" s="23" t="s">
        <v>37</v>
      </c>
      <c r="P220" s="24" t="s">
        <v>37</v>
      </c>
      <c r="Q220" s="24" t="s">
        <v>37</v>
      </c>
      <c r="R220" s="25" t="s">
        <v>37</v>
      </c>
      <c r="S220" s="26" t="s">
        <v>37</v>
      </c>
      <c r="T220" s="26" t="s">
        <v>37</v>
      </c>
      <c r="U220" s="19">
        <v>16894</v>
      </c>
      <c r="V220" s="20">
        <v>117883</v>
      </c>
      <c r="W220" s="20">
        <v>7101</v>
      </c>
    </row>
    <row r="221" spans="1:23" x14ac:dyDescent="0.35">
      <c r="A221" s="16">
        <v>2012</v>
      </c>
      <c r="B221" s="17">
        <v>2643</v>
      </c>
      <c r="C221" s="18" t="s">
        <v>275</v>
      </c>
      <c r="D221" s="16" t="s">
        <v>24</v>
      </c>
      <c r="E221" s="18" t="s">
        <v>25</v>
      </c>
      <c r="F221" s="16" t="s">
        <v>26</v>
      </c>
      <c r="G221" s="18" t="s">
        <v>90</v>
      </c>
      <c r="H221" s="18" t="s">
        <v>191</v>
      </c>
      <c r="I221" s="19">
        <v>6799</v>
      </c>
      <c r="J221" s="20">
        <v>62654</v>
      </c>
      <c r="K221" s="20">
        <v>4567</v>
      </c>
      <c r="L221" s="21">
        <v>6819</v>
      </c>
      <c r="M221" s="22">
        <v>87354</v>
      </c>
      <c r="N221" s="22">
        <v>547</v>
      </c>
      <c r="O221" s="23">
        <v>3914</v>
      </c>
      <c r="P221" s="24">
        <v>25959</v>
      </c>
      <c r="Q221" s="24">
        <v>604</v>
      </c>
      <c r="R221" s="25" t="s">
        <v>37</v>
      </c>
      <c r="S221" s="26" t="s">
        <v>37</v>
      </c>
      <c r="T221" s="26" t="s">
        <v>37</v>
      </c>
      <c r="U221" s="19">
        <v>17532</v>
      </c>
      <c r="V221" s="20">
        <v>175967</v>
      </c>
      <c r="W221" s="20">
        <v>5718</v>
      </c>
    </row>
    <row r="222" spans="1:23" x14ac:dyDescent="0.35">
      <c r="A222" s="16">
        <v>2012</v>
      </c>
      <c r="B222" s="17">
        <v>2650</v>
      </c>
      <c r="C222" s="18" t="s">
        <v>276</v>
      </c>
      <c r="D222" s="16" t="s">
        <v>24</v>
      </c>
      <c r="E222" s="18" t="s">
        <v>25</v>
      </c>
      <c r="F222" s="16" t="s">
        <v>26</v>
      </c>
      <c r="G222" s="18" t="s">
        <v>136</v>
      </c>
      <c r="H222" s="18" t="s">
        <v>28</v>
      </c>
      <c r="I222" s="19">
        <v>16031.3</v>
      </c>
      <c r="J222" s="20">
        <v>96416</v>
      </c>
      <c r="K222" s="20">
        <v>9776</v>
      </c>
      <c r="L222" s="21">
        <v>9459.5</v>
      </c>
      <c r="M222" s="22">
        <v>55655</v>
      </c>
      <c r="N222" s="22">
        <v>1453</v>
      </c>
      <c r="O222" s="23" t="s">
        <v>37</v>
      </c>
      <c r="P222" s="24" t="s">
        <v>37</v>
      </c>
      <c r="Q222" s="24" t="s">
        <v>37</v>
      </c>
      <c r="R222" s="25" t="s">
        <v>37</v>
      </c>
      <c r="S222" s="26" t="s">
        <v>37</v>
      </c>
      <c r="T222" s="26" t="s">
        <v>37</v>
      </c>
      <c r="U222" s="19">
        <v>25490.799999999999</v>
      </c>
      <c r="V222" s="20">
        <v>152071</v>
      </c>
      <c r="W222" s="20">
        <v>11229</v>
      </c>
    </row>
    <row r="223" spans="1:23" x14ac:dyDescent="0.35">
      <c r="A223" s="16">
        <v>2012</v>
      </c>
      <c r="B223" s="17">
        <v>2651</v>
      </c>
      <c r="C223" s="18" t="s">
        <v>277</v>
      </c>
      <c r="D223" s="16" t="s">
        <v>24</v>
      </c>
      <c r="E223" s="18" t="s">
        <v>25</v>
      </c>
      <c r="F223" s="16" t="s">
        <v>26</v>
      </c>
      <c r="G223" s="18" t="s">
        <v>46</v>
      </c>
      <c r="H223" s="18" t="s">
        <v>33</v>
      </c>
      <c r="I223" s="19">
        <v>25960</v>
      </c>
      <c r="J223" s="20">
        <v>178553</v>
      </c>
      <c r="K223" s="20">
        <v>10815</v>
      </c>
      <c r="L223" s="21">
        <v>1981</v>
      </c>
      <c r="M223" s="22">
        <v>15238</v>
      </c>
      <c r="N223" s="22">
        <v>377</v>
      </c>
      <c r="O223" s="23">
        <v>1635</v>
      </c>
      <c r="P223" s="24">
        <v>17185</v>
      </c>
      <c r="Q223" s="24">
        <v>7</v>
      </c>
      <c r="R223" s="25" t="s">
        <v>37</v>
      </c>
      <c r="S223" s="26" t="s">
        <v>37</v>
      </c>
      <c r="T223" s="26" t="s">
        <v>37</v>
      </c>
      <c r="U223" s="19">
        <v>29576</v>
      </c>
      <c r="V223" s="20">
        <v>210976</v>
      </c>
      <c r="W223" s="20">
        <v>11199</v>
      </c>
    </row>
    <row r="224" spans="1:23" x14ac:dyDescent="0.35">
      <c r="A224" s="16">
        <v>2012</v>
      </c>
      <c r="B224" s="17">
        <v>2652</v>
      </c>
      <c r="C224" s="18" t="s">
        <v>278</v>
      </c>
      <c r="D224" s="16" t="s">
        <v>24</v>
      </c>
      <c r="E224" s="18" t="s">
        <v>25</v>
      </c>
      <c r="F224" s="16" t="s">
        <v>26</v>
      </c>
      <c r="G224" s="18" t="s">
        <v>87</v>
      </c>
      <c r="H224" s="18" t="s">
        <v>33</v>
      </c>
      <c r="I224" s="19">
        <v>10206.9</v>
      </c>
      <c r="J224" s="20">
        <v>87085</v>
      </c>
      <c r="K224" s="20">
        <v>4777</v>
      </c>
      <c r="L224" s="21">
        <v>1779</v>
      </c>
      <c r="M224" s="22">
        <v>16970</v>
      </c>
      <c r="N224" s="22">
        <v>228</v>
      </c>
      <c r="O224" s="23">
        <v>5551</v>
      </c>
      <c r="P224" s="24">
        <v>80079</v>
      </c>
      <c r="Q224" s="24">
        <v>4</v>
      </c>
      <c r="R224" s="25" t="s">
        <v>37</v>
      </c>
      <c r="S224" s="26" t="s">
        <v>37</v>
      </c>
      <c r="T224" s="26" t="s">
        <v>37</v>
      </c>
      <c r="U224" s="19">
        <v>17536.900000000001</v>
      </c>
      <c r="V224" s="20">
        <v>184134</v>
      </c>
      <c r="W224" s="20">
        <v>5009</v>
      </c>
    </row>
    <row r="225" spans="1:23" x14ac:dyDescent="0.35">
      <c r="A225" s="16">
        <v>2012</v>
      </c>
      <c r="B225" s="17">
        <v>2655</v>
      </c>
      <c r="C225" s="18" t="s">
        <v>279</v>
      </c>
      <c r="D225" s="16" t="s">
        <v>24</v>
      </c>
      <c r="E225" s="18" t="s">
        <v>25</v>
      </c>
      <c r="F225" s="16" t="s">
        <v>26</v>
      </c>
      <c r="G225" s="18" t="s">
        <v>173</v>
      </c>
      <c r="H225" s="18" t="s">
        <v>33</v>
      </c>
      <c r="I225" s="19">
        <v>6633</v>
      </c>
      <c r="J225" s="20">
        <v>54797</v>
      </c>
      <c r="K225" s="20">
        <v>4509</v>
      </c>
      <c r="L225" s="21">
        <v>4465</v>
      </c>
      <c r="M225" s="22">
        <v>34518</v>
      </c>
      <c r="N225" s="22">
        <v>665</v>
      </c>
      <c r="O225" s="23">
        <v>385</v>
      </c>
      <c r="P225" s="24">
        <v>3469</v>
      </c>
      <c r="Q225" s="24">
        <v>108</v>
      </c>
      <c r="R225" s="25" t="s">
        <v>37</v>
      </c>
      <c r="S225" s="26" t="s">
        <v>37</v>
      </c>
      <c r="T225" s="26" t="s">
        <v>37</v>
      </c>
      <c r="U225" s="19">
        <v>11483</v>
      </c>
      <c r="V225" s="20">
        <v>92784</v>
      </c>
      <c r="W225" s="20">
        <v>5282</v>
      </c>
    </row>
    <row r="226" spans="1:23" x14ac:dyDescent="0.35">
      <c r="A226" s="16">
        <v>2012</v>
      </c>
      <c r="B226" s="17">
        <v>2678</v>
      </c>
      <c r="C226" s="18" t="s">
        <v>280</v>
      </c>
      <c r="D226" s="16" t="s">
        <v>24</v>
      </c>
      <c r="E226" s="18" t="s">
        <v>25</v>
      </c>
      <c r="F226" s="16" t="s">
        <v>26</v>
      </c>
      <c r="G226" s="18" t="s">
        <v>123</v>
      </c>
      <c r="H226" s="18" t="s">
        <v>33</v>
      </c>
      <c r="I226" s="19">
        <v>25274</v>
      </c>
      <c r="J226" s="20">
        <v>250660</v>
      </c>
      <c r="K226" s="20">
        <v>19482</v>
      </c>
      <c r="L226" s="21">
        <v>8369</v>
      </c>
      <c r="M226" s="22">
        <v>80238</v>
      </c>
      <c r="N226" s="22">
        <v>2223</v>
      </c>
      <c r="O226" s="23">
        <v>875</v>
      </c>
      <c r="P226" s="24">
        <v>11956</v>
      </c>
      <c r="Q226" s="24">
        <v>8</v>
      </c>
      <c r="R226" s="25" t="s">
        <v>37</v>
      </c>
      <c r="S226" s="26" t="s">
        <v>37</v>
      </c>
      <c r="T226" s="26" t="s">
        <v>37</v>
      </c>
      <c r="U226" s="19">
        <v>34518</v>
      </c>
      <c r="V226" s="20">
        <v>342854</v>
      </c>
      <c r="W226" s="20">
        <v>21713</v>
      </c>
    </row>
    <row r="227" spans="1:23" x14ac:dyDescent="0.35">
      <c r="A227" s="16">
        <v>2012</v>
      </c>
      <c r="B227" s="17">
        <v>2773</v>
      </c>
      <c r="C227" s="18" t="s">
        <v>281</v>
      </c>
      <c r="D227" s="16" t="s">
        <v>24</v>
      </c>
      <c r="E227" s="18" t="s">
        <v>25</v>
      </c>
      <c r="F227" s="16" t="s">
        <v>26</v>
      </c>
      <c r="G227" s="18" t="s">
        <v>49</v>
      </c>
      <c r="H227" s="18" t="s">
        <v>28</v>
      </c>
      <c r="I227" s="19">
        <v>5683.6</v>
      </c>
      <c r="J227" s="20">
        <v>46068</v>
      </c>
      <c r="K227" s="20">
        <v>3810</v>
      </c>
      <c r="L227" s="21">
        <v>5749.3</v>
      </c>
      <c r="M227" s="22">
        <v>50725</v>
      </c>
      <c r="N227" s="22">
        <v>691</v>
      </c>
      <c r="O227" s="23">
        <v>3069.2</v>
      </c>
      <c r="P227" s="24">
        <v>33862</v>
      </c>
      <c r="Q227" s="24">
        <v>5</v>
      </c>
      <c r="R227" s="25" t="s">
        <v>37</v>
      </c>
      <c r="S227" s="26" t="s">
        <v>37</v>
      </c>
      <c r="T227" s="26" t="s">
        <v>37</v>
      </c>
      <c r="U227" s="19">
        <v>14502.1</v>
      </c>
      <c r="V227" s="20">
        <v>130655</v>
      </c>
      <c r="W227" s="20">
        <v>4506</v>
      </c>
    </row>
    <row r="228" spans="1:23" x14ac:dyDescent="0.35">
      <c r="A228" s="16">
        <v>2012</v>
      </c>
      <c r="B228" s="17">
        <v>2774</v>
      </c>
      <c r="C228" s="18" t="s">
        <v>282</v>
      </c>
      <c r="D228" s="16" t="s">
        <v>24</v>
      </c>
      <c r="E228" s="18" t="s">
        <v>25</v>
      </c>
      <c r="F228" s="16" t="s">
        <v>26</v>
      </c>
      <c r="G228" s="18" t="s">
        <v>79</v>
      </c>
      <c r="H228" s="18" t="s">
        <v>33</v>
      </c>
      <c r="I228" s="19">
        <v>4133</v>
      </c>
      <c r="J228" s="20">
        <v>24722</v>
      </c>
      <c r="K228" s="20">
        <v>1998</v>
      </c>
      <c r="L228" s="21">
        <v>9730</v>
      </c>
      <c r="M228" s="22">
        <v>77389</v>
      </c>
      <c r="N228" s="22">
        <v>1627</v>
      </c>
      <c r="O228" s="23">
        <v>10847.7</v>
      </c>
      <c r="P228" s="24">
        <v>115915</v>
      </c>
      <c r="Q228" s="24">
        <v>2307</v>
      </c>
      <c r="R228" s="25" t="s">
        <v>37</v>
      </c>
      <c r="S228" s="26" t="s">
        <v>37</v>
      </c>
      <c r="T228" s="26" t="s">
        <v>37</v>
      </c>
      <c r="U228" s="19">
        <v>24710.7</v>
      </c>
      <c r="V228" s="20">
        <v>218026</v>
      </c>
      <c r="W228" s="20">
        <v>5932</v>
      </c>
    </row>
    <row r="229" spans="1:23" x14ac:dyDescent="0.35">
      <c r="A229" s="16">
        <v>2012</v>
      </c>
      <c r="B229" s="17">
        <v>2812</v>
      </c>
      <c r="C229" s="18" t="s">
        <v>283</v>
      </c>
      <c r="D229" s="16" t="s">
        <v>24</v>
      </c>
      <c r="E229" s="18" t="s">
        <v>25</v>
      </c>
      <c r="F229" s="16" t="s">
        <v>26</v>
      </c>
      <c r="G229" s="18" t="s">
        <v>49</v>
      </c>
      <c r="H229" s="18" t="s">
        <v>28</v>
      </c>
      <c r="I229" s="19">
        <v>3987.9</v>
      </c>
      <c r="J229" s="20">
        <v>41944</v>
      </c>
      <c r="K229" s="20">
        <v>3891</v>
      </c>
      <c r="L229" s="21">
        <v>7061.7</v>
      </c>
      <c r="M229" s="22">
        <v>71383</v>
      </c>
      <c r="N229" s="22">
        <v>1115</v>
      </c>
      <c r="O229" s="23">
        <v>18183.2</v>
      </c>
      <c r="P229" s="24">
        <v>307307</v>
      </c>
      <c r="Q229" s="24">
        <v>21</v>
      </c>
      <c r="R229" s="25" t="s">
        <v>37</v>
      </c>
      <c r="S229" s="26" t="s">
        <v>37</v>
      </c>
      <c r="T229" s="26" t="s">
        <v>37</v>
      </c>
      <c r="U229" s="19">
        <v>29232.799999999999</v>
      </c>
      <c r="V229" s="20">
        <v>420634</v>
      </c>
      <c r="W229" s="20">
        <v>5027</v>
      </c>
    </row>
    <row r="230" spans="1:23" x14ac:dyDescent="0.35">
      <c r="A230" s="16">
        <v>2012</v>
      </c>
      <c r="B230" s="17">
        <v>2830</v>
      </c>
      <c r="C230" s="18" t="s">
        <v>284</v>
      </c>
      <c r="D230" s="16" t="s">
        <v>41</v>
      </c>
      <c r="E230" s="18" t="s">
        <v>42</v>
      </c>
      <c r="F230" s="16" t="s">
        <v>26</v>
      </c>
      <c r="G230" s="18" t="s">
        <v>63</v>
      </c>
      <c r="H230" s="18" t="s">
        <v>44</v>
      </c>
      <c r="I230" s="19" t="s">
        <v>37</v>
      </c>
      <c r="J230" s="20" t="s">
        <v>37</v>
      </c>
      <c r="K230" s="20" t="s">
        <v>37</v>
      </c>
      <c r="L230" s="21">
        <v>54458</v>
      </c>
      <c r="M230" s="22">
        <v>1072508</v>
      </c>
      <c r="N230" s="22">
        <v>1</v>
      </c>
      <c r="O230" s="23" t="s">
        <v>37</v>
      </c>
      <c r="P230" s="24" t="s">
        <v>37</v>
      </c>
      <c r="Q230" s="24" t="s">
        <v>37</v>
      </c>
      <c r="R230" s="25" t="s">
        <v>37</v>
      </c>
      <c r="S230" s="26" t="s">
        <v>37</v>
      </c>
      <c r="T230" s="26" t="s">
        <v>37</v>
      </c>
      <c r="U230" s="19">
        <v>54458</v>
      </c>
      <c r="V230" s="20">
        <v>1072508</v>
      </c>
      <c r="W230" s="20">
        <v>1</v>
      </c>
    </row>
    <row r="231" spans="1:23" x14ac:dyDescent="0.35">
      <c r="A231" s="16">
        <v>2012</v>
      </c>
      <c r="B231" s="17">
        <v>2830</v>
      </c>
      <c r="C231" s="18" t="s">
        <v>284</v>
      </c>
      <c r="D231" s="16" t="s">
        <v>41</v>
      </c>
      <c r="E231" s="18" t="s">
        <v>42</v>
      </c>
      <c r="F231" s="16" t="s">
        <v>26</v>
      </c>
      <c r="G231" s="18" t="s">
        <v>158</v>
      </c>
      <c r="H231" s="18" t="s">
        <v>44</v>
      </c>
      <c r="I231" s="19" t="s">
        <v>37</v>
      </c>
      <c r="J231" s="20" t="s">
        <v>37</v>
      </c>
      <c r="K231" s="20" t="s">
        <v>37</v>
      </c>
      <c r="L231" s="21" t="s">
        <v>37</v>
      </c>
      <c r="M231" s="22" t="s">
        <v>37</v>
      </c>
      <c r="N231" s="22" t="s">
        <v>37</v>
      </c>
      <c r="O231" s="23">
        <v>92</v>
      </c>
      <c r="P231" s="24">
        <v>3168</v>
      </c>
      <c r="Q231" s="24">
        <v>1</v>
      </c>
      <c r="R231" s="25" t="s">
        <v>37</v>
      </c>
      <c r="S231" s="26" t="s">
        <v>37</v>
      </c>
      <c r="T231" s="26" t="s">
        <v>37</v>
      </c>
      <c r="U231" s="19">
        <v>92</v>
      </c>
      <c r="V231" s="20">
        <v>3168</v>
      </c>
      <c r="W231" s="20">
        <v>1</v>
      </c>
    </row>
    <row r="232" spans="1:23" x14ac:dyDescent="0.35">
      <c r="A232" s="16">
        <v>2012</v>
      </c>
      <c r="B232" s="17">
        <v>2830</v>
      </c>
      <c r="C232" s="18" t="s">
        <v>284</v>
      </c>
      <c r="D232" s="16" t="s">
        <v>97</v>
      </c>
      <c r="E232" s="18" t="s">
        <v>25</v>
      </c>
      <c r="F232" s="16" t="s">
        <v>26</v>
      </c>
      <c r="G232" s="18" t="s">
        <v>98</v>
      </c>
      <c r="H232" s="18" t="s">
        <v>44</v>
      </c>
      <c r="I232" s="19" t="s">
        <v>37</v>
      </c>
      <c r="J232" s="20" t="s">
        <v>37</v>
      </c>
      <c r="K232" s="20" t="s">
        <v>37</v>
      </c>
      <c r="L232" s="21" t="s">
        <v>37</v>
      </c>
      <c r="M232" s="22" t="s">
        <v>37</v>
      </c>
      <c r="N232" s="22" t="s">
        <v>37</v>
      </c>
      <c r="O232" s="23">
        <v>21509</v>
      </c>
      <c r="P232" s="24">
        <v>564035</v>
      </c>
      <c r="Q232" s="24">
        <v>14</v>
      </c>
      <c r="R232" s="25" t="s">
        <v>37</v>
      </c>
      <c r="S232" s="26" t="s">
        <v>37</v>
      </c>
      <c r="T232" s="26" t="s">
        <v>37</v>
      </c>
      <c r="U232" s="19">
        <v>21509</v>
      </c>
      <c r="V232" s="20">
        <v>564035</v>
      </c>
      <c r="W232" s="20">
        <v>14</v>
      </c>
    </row>
    <row r="233" spans="1:23" x14ac:dyDescent="0.35">
      <c r="A233" s="16">
        <v>2012</v>
      </c>
      <c r="B233" s="17">
        <v>2843</v>
      </c>
      <c r="C233" s="18" t="s">
        <v>285</v>
      </c>
      <c r="D233" s="16" t="s">
        <v>24</v>
      </c>
      <c r="E233" s="18" t="s">
        <v>25</v>
      </c>
      <c r="F233" s="16" t="s">
        <v>26</v>
      </c>
      <c r="G233" s="18" t="s">
        <v>63</v>
      </c>
      <c r="H233" s="18" t="s">
        <v>119</v>
      </c>
      <c r="I233" s="19" t="s">
        <v>37</v>
      </c>
      <c r="J233" s="20" t="s">
        <v>37</v>
      </c>
      <c r="K233" s="20" t="s">
        <v>37</v>
      </c>
      <c r="L233" s="21" t="s">
        <v>37</v>
      </c>
      <c r="M233" s="22" t="s">
        <v>37</v>
      </c>
      <c r="N233" s="22" t="s">
        <v>37</v>
      </c>
      <c r="O233" s="23">
        <v>13034</v>
      </c>
      <c r="P233" s="24">
        <v>459443</v>
      </c>
      <c r="Q233" s="24">
        <v>1</v>
      </c>
      <c r="R233" s="25" t="s">
        <v>37</v>
      </c>
      <c r="S233" s="26" t="s">
        <v>37</v>
      </c>
      <c r="T233" s="26" t="s">
        <v>37</v>
      </c>
      <c r="U233" s="19">
        <v>13034</v>
      </c>
      <c r="V233" s="20">
        <v>459443</v>
      </c>
      <c r="W233" s="20">
        <v>1</v>
      </c>
    </row>
    <row r="234" spans="1:23" x14ac:dyDescent="0.35">
      <c r="A234" s="16">
        <v>2012</v>
      </c>
      <c r="B234" s="17">
        <v>2849</v>
      </c>
      <c r="C234" s="18" t="s">
        <v>286</v>
      </c>
      <c r="D234" s="16" t="s">
        <v>24</v>
      </c>
      <c r="E234" s="18" t="s">
        <v>25</v>
      </c>
      <c r="F234" s="16" t="s">
        <v>26</v>
      </c>
      <c r="G234" s="18" t="s">
        <v>27</v>
      </c>
      <c r="H234" s="18" t="s">
        <v>33</v>
      </c>
      <c r="I234" s="19">
        <v>47107</v>
      </c>
      <c r="J234" s="20">
        <v>439607</v>
      </c>
      <c r="K234" s="20">
        <v>29283</v>
      </c>
      <c r="L234" s="21">
        <v>23444</v>
      </c>
      <c r="M234" s="22">
        <v>190683</v>
      </c>
      <c r="N234" s="22">
        <v>5959</v>
      </c>
      <c r="O234" s="23">
        <v>19678</v>
      </c>
      <c r="P234" s="24">
        <v>257095</v>
      </c>
      <c r="Q234" s="24">
        <v>15</v>
      </c>
      <c r="R234" s="25">
        <v>0</v>
      </c>
      <c r="S234" s="26">
        <v>0</v>
      </c>
      <c r="T234" s="26">
        <v>0</v>
      </c>
      <c r="U234" s="19">
        <v>90229</v>
      </c>
      <c r="V234" s="20">
        <v>887385</v>
      </c>
      <c r="W234" s="20">
        <v>35257</v>
      </c>
    </row>
    <row r="235" spans="1:23" x14ac:dyDescent="0.35">
      <c r="A235" s="16">
        <v>2012</v>
      </c>
      <c r="B235" s="17">
        <v>2871</v>
      </c>
      <c r="C235" s="18" t="s">
        <v>287</v>
      </c>
      <c r="D235" s="16" t="s">
        <v>24</v>
      </c>
      <c r="E235" s="18" t="s">
        <v>25</v>
      </c>
      <c r="F235" s="16" t="s">
        <v>26</v>
      </c>
      <c r="G235" s="18" t="s">
        <v>63</v>
      </c>
      <c r="H235" s="18" t="s">
        <v>119</v>
      </c>
      <c r="I235" s="19" t="s">
        <v>37</v>
      </c>
      <c r="J235" s="20" t="s">
        <v>37</v>
      </c>
      <c r="K235" s="20" t="s">
        <v>37</v>
      </c>
      <c r="L235" s="21">
        <v>47</v>
      </c>
      <c r="M235" s="22">
        <v>502</v>
      </c>
      <c r="N235" s="22">
        <v>1</v>
      </c>
      <c r="O235" s="23" t="s">
        <v>37</v>
      </c>
      <c r="P235" s="24" t="s">
        <v>37</v>
      </c>
      <c r="Q235" s="24" t="s">
        <v>37</v>
      </c>
      <c r="R235" s="25" t="s">
        <v>37</v>
      </c>
      <c r="S235" s="26" t="s">
        <v>37</v>
      </c>
      <c r="T235" s="26" t="s">
        <v>37</v>
      </c>
      <c r="U235" s="19">
        <v>47</v>
      </c>
      <c r="V235" s="20">
        <v>502</v>
      </c>
      <c r="W235" s="20">
        <v>1</v>
      </c>
    </row>
    <row r="236" spans="1:23" x14ac:dyDescent="0.35">
      <c r="A236" s="16">
        <v>2012</v>
      </c>
      <c r="B236" s="17">
        <v>2888</v>
      </c>
      <c r="C236" s="18" t="s">
        <v>288</v>
      </c>
      <c r="D236" s="16" t="s">
        <v>24</v>
      </c>
      <c r="E236" s="18" t="s">
        <v>25</v>
      </c>
      <c r="F236" s="16" t="s">
        <v>26</v>
      </c>
      <c r="G236" s="18" t="s">
        <v>90</v>
      </c>
      <c r="H236" s="18" t="s">
        <v>28</v>
      </c>
      <c r="I236" s="19">
        <v>658</v>
      </c>
      <c r="J236" s="20">
        <v>5832</v>
      </c>
      <c r="K236" s="20">
        <v>491</v>
      </c>
      <c r="L236" s="21">
        <v>727</v>
      </c>
      <c r="M236" s="22">
        <v>7416</v>
      </c>
      <c r="N236" s="22">
        <v>132</v>
      </c>
      <c r="O236" s="23">
        <v>1883</v>
      </c>
      <c r="P236" s="24">
        <v>32958</v>
      </c>
      <c r="Q236" s="24">
        <v>1</v>
      </c>
      <c r="R236" s="25" t="s">
        <v>37</v>
      </c>
      <c r="S236" s="26" t="s">
        <v>37</v>
      </c>
      <c r="T236" s="26" t="s">
        <v>37</v>
      </c>
      <c r="U236" s="19">
        <v>3268</v>
      </c>
      <c r="V236" s="20">
        <v>46206</v>
      </c>
      <c r="W236" s="20">
        <v>624</v>
      </c>
    </row>
    <row r="237" spans="1:23" x14ac:dyDescent="0.35">
      <c r="A237" s="16">
        <v>2012</v>
      </c>
      <c r="B237" s="17">
        <v>2890</v>
      </c>
      <c r="C237" s="18" t="s">
        <v>289</v>
      </c>
      <c r="D237" s="16" t="s">
        <v>24</v>
      </c>
      <c r="E237" s="18" t="s">
        <v>25</v>
      </c>
      <c r="F237" s="16" t="s">
        <v>26</v>
      </c>
      <c r="G237" s="18" t="s">
        <v>54</v>
      </c>
      <c r="H237" s="18" t="s">
        <v>28</v>
      </c>
      <c r="I237" s="19">
        <v>10978</v>
      </c>
      <c r="J237" s="20">
        <v>98909</v>
      </c>
      <c r="K237" s="20">
        <v>9316</v>
      </c>
      <c r="L237" s="21">
        <v>8120</v>
      </c>
      <c r="M237" s="22">
        <v>67960</v>
      </c>
      <c r="N237" s="22">
        <v>1403</v>
      </c>
      <c r="O237" s="23" t="s">
        <v>37</v>
      </c>
      <c r="P237" s="24" t="s">
        <v>37</v>
      </c>
      <c r="Q237" s="24" t="s">
        <v>37</v>
      </c>
      <c r="R237" s="25" t="s">
        <v>37</v>
      </c>
      <c r="S237" s="26" t="s">
        <v>37</v>
      </c>
      <c r="T237" s="26" t="s">
        <v>37</v>
      </c>
      <c r="U237" s="19">
        <v>19098</v>
      </c>
      <c r="V237" s="20">
        <v>166869</v>
      </c>
      <c r="W237" s="20">
        <v>10719</v>
      </c>
    </row>
    <row r="238" spans="1:23" x14ac:dyDescent="0.35">
      <c r="A238" s="16">
        <v>2012</v>
      </c>
      <c r="B238" s="17">
        <v>2900</v>
      </c>
      <c r="C238" s="18" t="s">
        <v>290</v>
      </c>
      <c r="D238" s="16" t="s">
        <v>24</v>
      </c>
      <c r="E238" s="18" t="s">
        <v>25</v>
      </c>
      <c r="F238" s="16" t="s">
        <v>26</v>
      </c>
      <c r="G238" s="18" t="s">
        <v>132</v>
      </c>
      <c r="H238" s="18" t="s">
        <v>28</v>
      </c>
      <c r="I238" s="19">
        <v>3341</v>
      </c>
      <c r="J238" s="20">
        <v>30918</v>
      </c>
      <c r="K238" s="20">
        <v>2858</v>
      </c>
      <c r="L238" s="21">
        <v>4379</v>
      </c>
      <c r="M238" s="22">
        <v>48122</v>
      </c>
      <c r="N238" s="22">
        <v>470</v>
      </c>
      <c r="O238" s="23" t="s">
        <v>37</v>
      </c>
      <c r="P238" s="24" t="s">
        <v>37</v>
      </c>
      <c r="Q238" s="24" t="s">
        <v>37</v>
      </c>
      <c r="R238" s="25" t="s">
        <v>37</v>
      </c>
      <c r="S238" s="26" t="s">
        <v>37</v>
      </c>
      <c r="T238" s="26" t="s">
        <v>37</v>
      </c>
      <c r="U238" s="19">
        <v>7720</v>
      </c>
      <c r="V238" s="20">
        <v>79040</v>
      </c>
      <c r="W238" s="20">
        <v>3328</v>
      </c>
    </row>
    <row r="239" spans="1:23" x14ac:dyDescent="0.35">
      <c r="A239" s="16">
        <v>2012</v>
      </c>
      <c r="B239" s="17">
        <v>2903</v>
      </c>
      <c r="C239" s="18" t="s">
        <v>291</v>
      </c>
      <c r="D239" s="16" t="s">
        <v>24</v>
      </c>
      <c r="E239" s="18" t="s">
        <v>25</v>
      </c>
      <c r="F239" s="16" t="s">
        <v>26</v>
      </c>
      <c r="G239" s="18" t="s">
        <v>49</v>
      </c>
      <c r="H239" s="18" t="s">
        <v>33</v>
      </c>
      <c r="I239" s="19">
        <v>33392.9</v>
      </c>
      <c r="J239" s="20">
        <v>276349</v>
      </c>
      <c r="K239" s="20">
        <v>19931</v>
      </c>
      <c r="L239" s="21">
        <v>6348.1</v>
      </c>
      <c r="M239" s="22">
        <v>56870</v>
      </c>
      <c r="N239" s="22">
        <v>339</v>
      </c>
      <c r="O239" s="23">
        <v>5070.2</v>
      </c>
      <c r="P239" s="24">
        <v>57107</v>
      </c>
      <c r="Q239" s="24">
        <v>374</v>
      </c>
      <c r="R239" s="25" t="s">
        <v>37</v>
      </c>
      <c r="S239" s="26" t="s">
        <v>37</v>
      </c>
      <c r="T239" s="26" t="s">
        <v>37</v>
      </c>
      <c r="U239" s="19">
        <v>44811.199999999997</v>
      </c>
      <c r="V239" s="20">
        <v>390326</v>
      </c>
      <c r="W239" s="20">
        <v>20644</v>
      </c>
    </row>
    <row r="240" spans="1:23" x14ac:dyDescent="0.35">
      <c r="A240" s="16">
        <v>2012</v>
      </c>
      <c r="B240" s="17">
        <v>2910</v>
      </c>
      <c r="C240" s="18" t="s">
        <v>292</v>
      </c>
      <c r="D240" s="16" t="s">
        <v>24</v>
      </c>
      <c r="E240" s="18" t="s">
        <v>25</v>
      </c>
      <c r="F240" s="16" t="s">
        <v>26</v>
      </c>
      <c r="G240" s="18" t="s">
        <v>49</v>
      </c>
      <c r="H240" s="18" t="s">
        <v>28</v>
      </c>
      <c r="I240" s="19">
        <v>2874.7</v>
      </c>
      <c r="J240" s="20">
        <v>24395</v>
      </c>
      <c r="K240" s="20">
        <v>1867</v>
      </c>
      <c r="L240" s="21">
        <v>1052.5</v>
      </c>
      <c r="M240" s="22">
        <v>8431</v>
      </c>
      <c r="N240" s="22">
        <v>325</v>
      </c>
      <c r="O240" s="23">
        <v>8912.6</v>
      </c>
      <c r="P240" s="24">
        <v>109296</v>
      </c>
      <c r="Q240" s="24">
        <v>207</v>
      </c>
      <c r="R240" s="25" t="s">
        <v>37</v>
      </c>
      <c r="S240" s="26" t="s">
        <v>37</v>
      </c>
      <c r="T240" s="26" t="s">
        <v>37</v>
      </c>
      <c r="U240" s="19">
        <v>12839.8</v>
      </c>
      <c r="V240" s="20">
        <v>142122</v>
      </c>
      <c r="W240" s="20">
        <v>2399</v>
      </c>
    </row>
    <row r="241" spans="1:23" x14ac:dyDescent="0.35">
      <c r="A241" s="16">
        <v>2012</v>
      </c>
      <c r="B241" s="17">
        <v>2911</v>
      </c>
      <c r="C241" s="18" t="s">
        <v>293</v>
      </c>
      <c r="D241" s="16" t="s">
        <v>24</v>
      </c>
      <c r="E241" s="18" t="s">
        <v>25</v>
      </c>
      <c r="F241" s="16" t="s">
        <v>26</v>
      </c>
      <c r="G241" s="18" t="s">
        <v>80</v>
      </c>
      <c r="H241" s="18" t="s">
        <v>33</v>
      </c>
      <c r="I241" s="19">
        <v>31120</v>
      </c>
      <c r="J241" s="20">
        <v>316788</v>
      </c>
      <c r="K241" s="20">
        <v>21331</v>
      </c>
      <c r="L241" s="21">
        <v>11351</v>
      </c>
      <c r="M241" s="22">
        <v>147342</v>
      </c>
      <c r="N241" s="22">
        <v>2476</v>
      </c>
      <c r="O241" s="23">
        <v>14375</v>
      </c>
      <c r="P241" s="24">
        <v>277904</v>
      </c>
      <c r="Q241" s="24">
        <v>28</v>
      </c>
      <c r="R241" s="25" t="s">
        <v>37</v>
      </c>
      <c r="S241" s="26" t="s">
        <v>37</v>
      </c>
      <c r="T241" s="26" t="s">
        <v>37</v>
      </c>
      <c r="U241" s="19">
        <v>56846</v>
      </c>
      <c r="V241" s="20">
        <v>742034</v>
      </c>
      <c r="W241" s="20">
        <v>23835</v>
      </c>
    </row>
    <row r="242" spans="1:23" x14ac:dyDescent="0.35">
      <c r="A242" s="16">
        <v>2012</v>
      </c>
      <c r="B242" s="17">
        <v>2955</v>
      </c>
      <c r="C242" s="18" t="s">
        <v>294</v>
      </c>
      <c r="D242" s="16" t="s">
        <v>24</v>
      </c>
      <c r="E242" s="18" t="s">
        <v>25</v>
      </c>
      <c r="F242" s="16" t="s">
        <v>26</v>
      </c>
      <c r="G242" s="18" t="s">
        <v>128</v>
      </c>
      <c r="H242" s="18" t="s">
        <v>28</v>
      </c>
      <c r="I242" s="19">
        <v>5027.6000000000004</v>
      </c>
      <c r="J242" s="20">
        <v>78374</v>
      </c>
      <c r="K242" s="20">
        <v>6049</v>
      </c>
      <c r="L242" s="21">
        <v>3029.9</v>
      </c>
      <c r="M242" s="22">
        <v>59383</v>
      </c>
      <c r="N242" s="22">
        <v>685</v>
      </c>
      <c r="O242" s="23">
        <v>1646.8</v>
      </c>
      <c r="P242" s="24">
        <v>30927</v>
      </c>
      <c r="Q242" s="24">
        <v>12</v>
      </c>
      <c r="R242" s="25" t="s">
        <v>37</v>
      </c>
      <c r="S242" s="26" t="s">
        <v>37</v>
      </c>
      <c r="T242" s="26" t="s">
        <v>37</v>
      </c>
      <c r="U242" s="19">
        <v>9704.2999999999993</v>
      </c>
      <c r="V242" s="20">
        <v>168684</v>
      </c>
      <c r="W242" s="20">
        <v>6746</v>
      </c>
    </row>
    <row r="243" spans="1:23" x14ac:dyDescent="0.35">
      <c r="A243" s="16">
        <v>2012</v>
      </c>
      <c r="B243" s="17">
        <v>2960</v>
      </c>
      <c r="C243" s="18" t="s">
        <v>295</v>
      </c>
      <c r="D243" s="16" t="s">
        <v>24</v>
      </c>
      <c r="E243" s="18" t="s">
        <v>25</v>
      </c>
      <c r="F243" s="16" t="s">
        <v>26</v>
      </c>
      <c r="G243" s="18" t="s">
        <v>104</v>
      </c>
      <c r="H243" s="18" t="s">
        <v>33</v>
      </c>
      <c r="I243" s="19">
        <v>38277</v>
      </c>
      <c r="J243" s="20">
        <v>373372</v>
      </c>
      <c r="K243" s="20">
        <v>26765</v>
      </c>
      <c r="L243" s="21">
        <v>15347</v>
      </c>
      <c r="M243" s="22">
        <v>123372</v>
      </c>
      <c r="N243" s="22">
        <v>4908</v>
      </c>
      <c r="O243" s="23">
        <v>7499</v>
      </c>
      <c r="P243" s="24">
        <v>93937</v>
      </c>
      <c r="Q243" s="24">
        <v>7</v>
      </c>
      <c r="R243" s="25">
        <v>0</v>
      </c>
      <c r="S243" s="26">
        <v>0</v>
      </c>
      <c r="T243" s="26">
        <v>0</v>
      </c>
      <c r="U243" s="19">
        <v>61123</v>
      </c>
      <c r="V243" s="20">
        <v>590681</v>
      </c>
      <c r="W243" s="20">
        <v>31680</v>
      </c>
    </row>
    <row r="244" spans="1:23" x14ac:dyDescent="0.35">
      <c r="A244" s="16">
        <v>2012</v>
      </c>
      <c r="B244" s="17">
        <v>2961</v>
      </c>
      <c r="C244" s="18" t="s">
        <v>296</v>
      </c>
      <c r="D244" s="16" t="s">
        <v>24</v>
      </c>
      <c r="E244" s="18" t="s">
        <v>25</v>
      </c>
      <c r="F244" s="16" t="s">
        <v>26</v>
      </c>
      <c r="G244" s="18" t="s">
        <v>79</v>
      </c>
      <c r="H244" s="18" t="s">
        <v>33</v>
      </c>
      <c r="I244" s="19">
        <v>4701</v>
      </c>
      <c r="J244" s="20">
        <v>31820</v>
      </c>
      <c r="K244" s="20">
        <v>3693</v>
      </c>
      <c r="L244" s="21">
        <v>4428</v>
      </c>
      <c r="M244" s="22">
        <v>32029</v>
      </c>
      <c r="N244" s="22">
        <v>1893</v>
      </c>
      <c r="O244" s="23" t="s">
        <v>37</v>
      </c>
      <c r="P244" s="24" t="s">
        <v>37</v>
      </c>
      <c r="Q244" s="24" t="s">
        <v>37</v>
      </c>
      <c r="R244" s="25" t="s">
        <v>37</v>
      </c>
      <c r="S244" s="26" t="s">
        <v>37</v>
      </c>
      <c r="T244" s="26" t="s">
        <v>37</v>
      </c>
      <c r="U244" s="19">
        <v>9129</v>
      </c>
      <c r="V244" s="20">
        <v>63849</v>
      </c>
      <c r="W244" s="20">
        <v>5586</v>
      </c>
    </row>
    <row r="245" spans="1:23" x14ac:dyDescent="0.35">
      <c r="A245" s="16">
        <v>2012</v>
      </c>
      <c r="B245" s="17">
        <v>2974</v>
      </c>
      <c r="C245" s="18" t="s">
        <v>297</v>
      </c>
      <c r="D245" s="16" t="s">
        <v>24</v>
      </c>
      <c r="E245" s="18" t="s">
        <v>25</v>
      </c>
      <c r="F245" s="16" t="s">
        <v>26</v>
      </c>
      <c r="G245" s="18" t="s">
        <v>27</v>
      </c>
      <c r="H245" s="18" t="s">
        <v>28</v>
      </c>
      <c r="I245" s="19">
        <v>4922</v>
      </c>
      <c r="J245" s="20">
        <v>44463</v>
      </c>
      <c r="K245" s="20">
        <v>3949</v>
      </c>
      <c r="L245" s="21">
        <v>3380</v>
      </c>
      <c r="M245" s="22">
        <v>33753</v>
      </c>
      <c r="N245" s="22">
        <v>740</v>
      </c>
      <c r="O245" s="23">
        <v>3113</v>
      </c>
      <c r="P245" s="24">
        <v>35033</v>
      </c>
      <c r="Q245" s="24">
        <v>8</v>
      </c>
      <c r="R245" s="25" t="s">
        <v>37</v>
      </c>
      <c r="S245" s="26" t="s">
        <v>37</v>
      </c>
      <c r="T245" s="26" t="s">
        <v>37</v>
      </c>
      <c r="U245" s="19">
        <v>11415</v>
      </c>
      <c r="V245" s="20">
        <v>113249</v>
      </c>
      <c r="W245" s="20">
        <v>4697</v>
      </c>
    </row>
    <row r="246" spans="1:23" x14ac:dyDescent="0.35">
      <c r="A246" s="16">
        <v>2012</v>
      </c>
      <c r="B246" s="17">
        <v>2982</v>
      </c>
      <c r="C246" s="18" t="s">
        <v>298</v>
      </c>
      <c r="D246" s="16" t="s">
        <v>24</v>
      </c>
      <c r="E246" s="18" t="s">
        <v>25</v>
      </c>
      <c r="F246" s="16" t="s">
        <v>26</v>
      </c>
      <c r="G246" s="18" t="s">
        <v>70</v>
      </c>
      <c r="H246" s="18" t="s">
        <v>33</v>
      </c>
      <c r="I246" s="19">
        <v>11959</v>
      </c>
      <c r="J246" s="20">
        <v>88865</v>
      </c>
      <c r="K246" s="20">
        <v>6444</v>
      </c>
      <c r="L246" s="21">
        <v>4499</v>
      </c>
      <c r="M246" s="22">
        <v>37928</v>
      </c>
      <c r="N246" s="22">
        <v>1071</v>
      </c>
      <c r="O246" s="23" t="s">
        <v>37</v>
      </c>
      <c r="P246" s="24" t="s">
        <v>37</v>
      </c>
      <c r="Q246" s="24" t="s">
        <v>37</v>
      </c>
      <c r="R246" s="25" t="s">
        <v>37</v>
      </c>
      <c r="S246" s="26" t="s">
        <v>37</v>
      </c>
      <c r="T246" s="26" t="s">
        <v>37</v>
      </c>
      <c r="U246" s="19">
        <v>16458</v>
      </c>
      <c r="V246" s="20">
        <v>126793</v>
      </c>
      <c r="W246" s="20">
        <v>7515</v>
      </c>
    </row>
    <row r="247" spans="1:23" x14ac:dyDescent="0.35">
      <c r="A247" s="16">
        <v>2012</v>
      </c>
      <c r="B247" s="17">
        <v>2985</v>
      </c>
      <c r="C247" s="18" t="s">
        <v>299</v>
      </c>
      <c r="D247" s="16" t="s">
        <v>24</v>
      </c>
      <c r="E247" s="18" t="s">
        <v>25</v>
      </c>
      <c r="F247" s="16" t="s">
        <v>26</v>
      </c>
      <c r="G247" s="18" t="s">
        <v>172</v>
      </c>
      <c r="H247" s="18" t="s">
        <v>33</v>
      </c>
      <c r="I247" s="19">
        <v>16472.2</v>
      </c>
      <c r="J247" s="20">
        <v>178312</v>
      </c>
      <c r="K247" s="20">
        <v>14922</v>
      </c>
      <c r="L247" s="21">
        <v>8162.2</v>
      </c>
      <c r="M247" s="22">
        <v>87091</v>
      </c>
      <c r="N247" s="22">
        <v>1611</v>
      </c>
      <c r="O247" s="23">
        <v>2066.5</v>
      </c>
      <c r="P247" s="24">
        <v>27910</v>
      </c>
      <c r="Q247" s="24">
        <v>11</v>
      </c>
      <c r="R247" s="25" t="s">
        <v>37</v>
      </c>
      <c r="S247" s="26" t="s">
        <v>37</v>
      </c>
      <c r="T247" s="26" t="s">
        <v>37</v>
      </c>
      <c r="U247" s="19">
        <v>26700.9</v>
      </c>
      <c r="V247" s="20">
        <v>293313</v>
      </c>
      <c r="W247" s="20">
        <v>16544</v>
      </c>
    </row>
    <row r="248" spans="1:23" x14ac:dyDescent="0.35">
      <c r="A248" s="16">
        <v>2012</v>
      </c>
      <c r="B248" s="17">
        <v>2986</v>
      </c>
      <c r="C248" s="18" t="s">
        <v>300</v>
      </c>
      <c r="D248" s="16" t="s">
        <v>24</v>
      </c>
      <c r="E248" s="18" t="s">
        <v>25</v>
      </c>
      <c r="F248" s="16" t="s">
        <v>26</v>
      </c>
      <c r="G248" s="18" t="s">
        <v>173</v>
      </c>
      <c r="H248" s="18" t="s">
        <v>33</v>
      </c>
      <c r="I248" s="19">
        <v>3314</v>
      </c>
      <c r="J248" s="20">
        <v>27635</v>
      </c>
      <c r="K248" s="20">
        <v>2053</v>
      </c>
      <c r="L248" s="21">
        <v>1612</v>
      </c>
      <c r="M248" s="22">
        <v>18220</v>
      </c>
      <c r="N248" s="22">
        <v>182</v>
      </c>
      <c r="O248" s="23">
        <v>397</v>
      </c>
      <c r="P248" s="24">
        <v>3992</v>
      </c>
      <c r="Q248" s="24">
        <v>97</v>
      </c>
      <c r="R248" s="25" t="s">
        <v>37</v>
      </c>
      <c r="S248" s="26" t="s">
        <v>37</v>
      </c>
      <c r="T248" s="26" t="s">
        <v>37</v>
      </c>
      <c r="U248" s="19">
        <v>5323</v>
      </c>
      <c r="V248" s="20">
        <v>49847</v>
      </c>
      <c r="W248" s="20">
        <v>2332</v>
      </c>
    </row>
    <row r="249" spans="1:23" x14ac:dyDescent="0.35">
      <c r="A249" s="16">
        <v>2012</v>
      </c>
      <c r="B249" s="17">
        <v>2998</v>
      </c>
      <c r="C249" s="18" t="s">
        <v>301</v>
      </c>
      <c r="D249" s="16" t="s">
        <v>24</v>
      </c>
      <c r="E249" s="18" t="s">
        <v>25</v>
      </c>
      <c r="F249" s="16" t="s">
        <v>26</v>
      </c>
      <c r="G249" s="18" t="s">
        <v>174</v>
      </c>
      <c r="H249" s="18" t="s">
        <v>33</v>
      </c>
      <c r="I249" s="19">
        <v>6132.1</v>
      </c>
      <c r="J249" s="20">
        <v>43768</v>
      </c>
      <c r="K249" s="20">
        <v>5415</v>
      </c>
      <c r="L249" s="21">
        <v>4854.8</v>
      </c>
      <c r="M249" s="22">
        <v>44331</v>
      </c>
      <c r="N249" s="22">
        <v>727</v>
      </c>
      <c r="O249" s="23">
        <v>6143.1</v>
      </c>
      <c r="P249" s="24">
        <v>78845</v>
      </c>
      <c r="Q249" s="24">
        <v>49</v>
      </c>
      <c r="R249" s="25" t="s">
        <v>37</v>
      </c>
      <c r="S249" s="26" t="s">
        <v>37</v>
      </c>
      <c r="T249" s="26" t="s">
        <v>37</v>
      </c>
      <c r="U249" s="19">
        <v>17130</v>
      </c>
      <c r="V249" s="20">
        <v>166944</v>
      </c>
      <c r="W249" s="20">
        <v>6191</v>
      </c>
    </row>
    <row r="250" spans="1:23" x14ac:dyDescent="0.35">
      <c r="A250" s="16">
        <v>2012</v>
      </c>
      <c r="B250" s="17">
        <v>3030</v>
      </c>
      <c r="C250" s="18" t="s">
        <v>302</v>
      </c>
      <c r="D250" s="16" t="s">
        <v>24</v>
      </c>
      <c r="E250" s="18" t="s">
        <v>25</v>
      </c>
      <c r="F250" s="16" t="s">
        <v>26</v>
      </c>
      <c r="G250" s="18" t="s">
        <v>63</v>
      </c>
      <c r="H250" s="18" t="s">
        <v>119</v>
      </c>
      <c r="I250" s="19" t="s">
        <v>37</v>
      </c>
      <c r="J250" s="20" t="s">
        <v>37</v>
      </c>
      <c r="K250" s="20" t="s">
        <v>37</v>
      </c>
      <c r="L250" s="21">
        <v>15846</v>
      </c>
      <c r="M250" s="22">
        <v>257422</v>
      </c>
      <c r="N250" s="22">
        <v>1</v>
      </c>
      <c r="O250" s="23" t="s">
        <v>37</v>
      </c>
      <c r="P250" s="24" t="s">
        <v>37</v>
      </c>
      <c r="Q250" s="24" t="s">
        <v>37</v>
      </c>
      <c r="R250" s="25" t="s">
        <v>37</v>
      </c>
      <c r="S250" s="26" t="s">
        <v>37</v>
      </c>
      <c r="T250" s="26" t="s">
        <v>37</v>
      </c>
      <c r="U250" s="19">
        <v>15846</v>
      </c>
      <c r="V250" s="20">
        <v>257422</v>
      </c>
      <c r="W250" s="20">
        <v>1</v>
      </c>
    </row>
    <row r="251" spans="1:23" x14ac:dyDescent="0.35">
      <c r="A251" s="16">
        <v>2012</v>
      </c>
      <c r="B251" s="17">
        <v>3046</v>
      </c>
      <c r="C251" s="18" t="s">
        <v>303</v>
      </c>
      <c r="D251" s="16" t="s">
        <v>24</v>
      </c>
      <c r="E251" s="18" t="s">
        <v>25</v>
      </c>
      <c r="F251" s="16" t="s">
        <v>26</v>
      </c>
      <c r="G251" s="18" t="s">
        <v>70</v>
      </c>
      <c r="H251" s="18" t="s">
        <v>57</v>
      </c>
      <c r="I251" s="19">
        <v>1533747</v>
      </c>
      <c r="J251" s="20">
        <v>14706486</v>
      </c>
      <c r="K251" s="20">
        <v>1096257</v>
      </c>
      <c r="L251" s="21">
        <v>1146908</v>
      </c>
      <c r="M251" s="22">
        <v>13498441</v>
      </c>
      <c r="N251" s="22">
        <v>190028</v>
      </c>
      <c r="O251" s="23">
        <v>556987</v>
      </c>
      <c r="P251" s="24">
        <v>8384470</v>
      </c>
      <c r="Q251" s="24">
        <v>3759</v>
      </c>
      <c r="R251" s="25" t="s">
        <v>37</v>
      </c>
      <c r="S251" s="26" t="s">
        <v>37</v>
      </c>
      <c r="T251" s="26" t="s">
        <v>37</v>
      </c>
      <c r="U251" s="19">
        <v>3237642</v>
      </c>
      <c r="V251" s="20">
        <v>36589397</v>
      </c>
      <c r="W251" s="20">
        <v>1290044</v>
      </c>
    </row>
    <row r="252" spans="1:23" x14ac:dyDescent="0.35">
      <c r="A252" s="16">
        <v>2012</v>
      </c>
      <c r="B252" s="17">
        <v>3046</v>
      </c>
      <c r="C252" s="18" t="s">
        <v>303</v>
      </c>
      <c r="D252" s="16" t="s">
        <v>24</v>
      </c>
      <c r="E252" s="18" t="s">
        <v>25</v>
      </c>
      <c r="F252" s="16" t="s">
        <v>26</v>
      </c>
      <c r="G252" s="18" t="s">
        <v>54</v>
      </c>
      <c r="H252" s="18" t="s">
        <v>57</v>
      </c>
      <c r="I252" s="19">
        <v>206275</v>
      </c>
      <c r="J252" s="20">
        <v>2070496</v>
      </c>
      <c r="K252" s="20">
        <v>134808</v>
      </c>
      <c r="L252" s="21">
        <v>153782</v>
      </c>
      <c r="M252" s="22">
        <v>1747863</v>
      </c>
      <c r="N252" s="22">
        <v>31285</v>
      </c>
      <c r="O252" s="23">
        <v>130462</v>
      </c>
      <c r="P252" s="24">
        <v>2113048</v>
      </c>
      <c r="Q252" s="24">
        <v>672</v>
      </c>
      <c r="R252" s="25" t="s">
        <v>37</v>
      </c>
      <c r="S252" s="26" t="s">
        <v>37</v>
      </c>
      <c r="T252" s="26" t="s">
        <v>37</v>
      </c>
      <c r="U252" s="19">
        <v>490519</v>
      </c>
      <c r="V252" s="20">
        <v>5931407</v>
      </c>
      <c r="W252" s="20">
        <v>166765</v>
      </c>
    </row>
    <row r="253" spans="1:23" x14ac:dyDescent="0.35">
      <c r="A253" s="16">
        <v>2012</v>
      </c>
      <c r="B253" s="17">
        <v>3075</v>
      </c>
      <c r="C253" s="18" t="s">
        <v>304</v>
      </c>
      <c r="D253" s="16" t="s">
        <v>24</v>
      </c>
      <c r="E253" s="18" t="s">
        <v>25</v>
      </c>
      <c r="F253" s="16" t="s">
        <v>26</v>
      </c>
      <c r="G253" s="18" t="s">
        <v>104</v>
      </c>
      <c r="H253" s="18" t="s">
        <v>28</v>
      </c>
      <c r="I253" s="19">
        <v>17828</v>
      </c>
      <c r="J253" s="20">
        <v>184321</v>
      </c>
      <c r="K253" s="20">
        <v>12495</v>
      </c>
      <c r="L253" s="21">
        <v>11082</v>
      </c>
      <c r="M253" s="22">
        <v>107195</v>
      </c>
      <c r="N253" s="22">
        <v>3109</v>
      </c>
      <c r="O253" s="23">
        <v>8678</v>
      </c>
      <c r="P253" s="24">
        <v>139106</v>
      </c>
      <c r="Q253" s="24">
        <v>3</v>
      </c>
      <c r="R253" s="25">
        <v>0</v>
      </c>
      <c r="S253" s="26">
        <v>0</v>
      </c>
      <c r="T253" s="26">
        <v>0</v>
      </c>
      <c r="U253" s="19">
        <v>37588</v>
      </c>
      <c r="V253" s="20">
        <v>430622</v>
      </c>
      <c r="W253" s="20">
        <v>15607</v>
      </c>
    </row>
    <row r="254" spans="1:23" x14ac:dyDescent="0.35">
      <c r="A254" s="16">
        <v>2012</v>
      </c>
      <c r="B254" s="17">
        <v>3076</v>
      </c>
      <c r="C254" s="18" t="s">
        <v>305</v>
      </c>
      <c r="D254" s="16" t="s">
        <v>24</v>
      </c>
      <c r="E254" s="18" t="s">
        <v>25</v>
      </c>
      <c r="F254" s="16" t="s">
        <v>26</v>
      </c>
      <c r="G254" s="18" t="s">
        <v>46</v>
      </c>
      <c r="H254" s="18" t="s">
        <v>33</v>
      </c>
      <c r="I254" s="19">
        <v>16503</v>
      </c>
      <c r="J254" s="20">
        <v>124478</v>
      </c>
      <c r="K254" s="20">
        <v>10795</v>
      </c>
      <c r="L254" s="21">
        <v>1601</v>
      </c>
      <c r="M254" s="22">
        <v>11297</v>
      </c>
      <c r="N254" s="22">
        <v>1016</v>
      </c>
      <c r="O254" s="23">
        <v>2539</v>
      </c>
      <c r="P254" s="24">
        <v>21981</v>
      </c>
      <c r="Q254" s="24">
        <v>8</v>
      </c>
      <c r="R254" s="25" t="s">
        <v>37</v>
      </c>
      <c r="S254" s="26" t="s">
        <v>37</v>
      </c>
      <c r="T254" s="26" t="s">
        <v>37</v>
      </c>
      <c r="U254" s="19">
        <v>20643</v>
      </c>
      <c r="V254" s="20">
        <v>157756</v>
      </c>
      <c r="W254" s="20">
        <v>11819</v>
      </c>
    </row>
    <row r="255" spans="1:23" x14ac:dyDescent="0.35">
      <c r="A255" s="16">
        <v>2012</v>
      </c>
      <c r="B255" s="17">
        <v>3081</v>
      </c>
      <c r="C255" s="18" t="s">
        <v>306</v>
      </c>
      <c r="D255" s="16" t="s">
        <v>24</v>
      </c>
      <c r="E255" s="18" t="s">
        <v>25</v>
      </c>
      <c r="F255" s="16" t="s">
        <v>26</v>
      </c>
      <c r="G255" s="18" t="s">
        <v>49</v>
      </c>
      <c r="H255" s="18" t="s">
        <v>33</v>
      </c>
      <c r="I255" s="19">
        <v>74814</v>
      </c>
      <c r="J255" s="20">
        <v>624448</v>
      </c>
      <c r="K255" s="20">
        <v>46246</v>
      </c>
      <c r="L255" s="21">
        <v>14830</v>
      </c>
      <c r="M255" s="22">
        <v>127253</v>
      </c>
      <c r="N255" s="22">
        <v>2794</v>
      </c>
      <c r="O255" s="23">
        <v>14651</v>
      </c>
      <c r="P255" s="24">
        <v>255281</v>
      </c>
      <c r="Q255" s="24">
        <v>34</v>
      </c>
      <c r="R255" s="25" t="s">
        <v>37</v>
      </c>
      <c r="S255" s="26" t="s">
        <v>37</v>
      </c>
      <c r="T255" s="26" t="s">
        <v>37</v>
      </c>
      <c r="U255" s="19">
        <v>104295</v>
      </c>
      <c r="V255" s="20">
        <v>1006982</v>
      </c>
      <c r="W255" s="20">
        <v>49074</v>
      </c>
    </row>
    <row r="256" spans="1:23" x14ac:dyDescent="0.35">
      <c r="A256" s="16">
        <v>2012</v>
      </c>
      <c r="B256" s="17">
        <v>3093</v>
      </c>
      <c r="C256" s="18" t="s">
        <v>307</v>
      </c>
      <c r="D256" s="16" t="s">
        <v>24</v>
      </c>
      <c r="E256" s="18" t="s">
        <v>25</v>
      </c>
      <c r="F256" s="16" t="s">
        <v>26</v>
      </c>
      <c r="G256" s="18" t="s">
        <v>123</v>
      </c>
      <c r="H256" s="18" t="s">
        <v>33</v>
      </c>
      <c r="I256" s="19">
        <v>89131</v>
      </c>
      <c r="J256" s="20">
        <v>1044963</v>
      </c>
      <c r="K256" s="20">
        <v>72089</v>
      </c>
      <c r="L256" s="21">
        <v>22316</v>
      </c>
      <c r="M256" s="22">
        <v>310133</v>
      </c>
      <c r="N256" s="22">
        <v>5092</v>
      </c>
      <c r="O256" s="23">
        <v>14661</v>
      </c>
      <c r="P256" s="24">
        <v>278397</v>
      </c>
      <c r="Q256" s="24">
        <v>31</v>
      </c>
      <c r="R256" s="25">
        <v>0</v>
      </c>
      <c r="S256" s="26">
        <v>0</v>
      </c>
      <c r="T256" s="26">
        <v>0</v>
      </c>
      <c r="U256" s="19">
        <v>126108</v>
      </c>
      <c r="V256" s="20">
        <v>1633493</v>
      </c>
      <c r="W256" s="20">
        <v>77212</v>
      </c>
    </row>
    <row r="257" spans="1:23" x14ac:dyDescent="0.35">
      <c r="A257" s="16">
        <v>2012</v>
      </c>
      <c r="B257" s="17">
        <v>3093</v>
      </c>
      <c r="C257" s="18" t="s">
        <v>307</v>
      </c>
      <c r="D257" s="16" t="s">
        <v>24</v>
      </c>
      <c r="E257" s="18" t="s">
        <v>25</v>
      </c>
      <c r="F257" s="16" t="s">
        <v>26</v>
      </c>
      <c r="G257" s="18" t="s">
        <v>132</v>
      </c>
      <c r="H257" s="18" t="s">
        <v>33</v>
      </c>
      <c r="I257" s="19">
        <v>9870</v>
      </c>
      <c r="J257" s="20">
        <v>110665</v>
      </c>
      <c r="K257" s="20">
        <v>10629</v>
      </c>
      <c r="L257" s="21">
        <v>1558</v>
      </c>
      <c r="M257" s="22">
        <v>19184</v>
      </c>
      <c r="N257" s="22">
        <v>764</v>
      </c>
      <c r="O257" s="23">
        <v>0</v>
      </c>
      <c r="P257" s="24">
        <v>0</v>
      </c>
      <c r="Q257" s="24">
        <v>0</v>
      </c>
      <c r="R257" s="25">
        <v>0</v>
      </c>
      <c r="S257" s="26">
        <v>0</v>
      </c>
      <c r="T257" s="26">
        <v>0</v>
      </c>
      <c r="U257" s="19">
        <v>11428</v>
      </c>
      <c r="V257" s="20">
        <v>129849</v>
      </c>
      <c r="W257" s="20">
        <v>11393</v>
      </c>
    </row>
    <row r="258" spans="1:23" x14ac:dyDescent="0.35">
      <c r="A258" s="16">
        <v>2012</v>
      </c>
      <c r="B258" s="17">
        <v>3107</v>
      </c>
      <c r="C258" s="18" t="s">
        <v>308</v>
      </c>
      <c r="D258" s="16" t="s">
        <v>24</v>
      </c>
      <c r="E258" s="18" t="s">
        <v>25</v>
      </c>
      <c r="F258" s="16" t="s">
        <v>26</v>
      </c>
      <c r="G258" s="18" t="s">
        <v>70</v>
      </c>
      <c r="H258" s="18" t="s">
        <v>33</v>
      </c>
      <c r="I258" s="19">
        <v>47778.3</v>
      </c>
      <c r="J258" s="20">
        <v>414876</v>
      </c>
      <c r="K258" s="20">
        <v>35030</v>
      </c>
      <c r="L258" s="21">
        <v>13599.4</v>
      </c>
      <c r="M258" s="22">
        <v>133030</v>
      </c>
      <c r="N258" s="22">
        <v>3887</v>
      </c>
      <c r="O258" s="23" t="s">
        <v>37</v>
      </c>
      <c r="P258" s="24" t="s">
        <v>37</v>
      </c>
      <c r="Q258" s="24" t="s">
        <v>37</v>
      </c>
      <c r="R258" s="25" t="s">
        <v>37</v>
      </c>
      <c r="S258" s="26" t="s">
        <v>37</v>
      </c>
      <c r="T258" s="26" t="s">
        <v>37</v>
      </c>
      <c r="U258" s="19">
        <v>61377.7</v>
      </c>
      <c r="V258" s="20">
        <v>547906</v>
      </c>
      <c r="W258" s="20">
        <v>38917</v>
      </c>
    </row>
    <row r="259" spans="1:23" x14ac:dyDescent="0.35">
      <c r="A259" s="16">
        <v>2012</v>
      </c>
      <c r="B259" s="17">
        <v>3108</v>
      </c>
      <c r="C259" s="18" t="s">
        <v>309</v>
      </c>
      <c r="D259" s="16" t="s">
        <v>24</v>
      </c>
      <c r="E259" s="18" t="s">
        <v>25</v>
      </c>
      <c r="F259" s="16" t="s">
        <v>26</v>
      </c>
      <c r="G259" s="18" t="s">
        <v>49</v>
      </c>
      <c r="H259" s="18" t="s">
        <v>28</v>
      </c>
      <c r="I259" s="19">
        <v>7762.1</v>
      </c>
      <c r="J259" s="20">
        <v>73466</v>
      </c>
      <c r="K259" s="20">
        <v>6185</v>
      </c>
      <c r="L259" s="21">
        <v>14563.2</v>
      </c>
      <c r="M259" s="22">
        <v>140564</v>
      </c>
      <c r="N259" s="22">
        <v>1814</v>
      </c>
      <c r="O259" s="23">
        <v>20961.400000000001</v>
      </c>
      <c r="P259" s="24">
        <v>330788</v>
      </c>
      <c r="Q259" s="24">
        <v>19</v>
      </c>
      <c r="R259" s="25" t="s">
        <v>37</v>
      </c>
      <c r="S259" s="26" t="s">
        <v>37</v>
      </c>
      <c r="T259" s="26" t="s">
        <v>37</v>
      </c>
      <c r="U259" s="19">
        <v>43286.7</v>
      </c>
      <c r="V259" s="20">
        <v>544818</v>
      </c>
      <c r="W259" s="20">
        <v>8018</v>
      </c>
    </row>
    <row r="260" spans="1:23" x14ac:dyDescent="0.35">
      <c r="A260" s="16">
        <v>2012</v>
      </c>
      <c r="B260" s="17">
        <v>3113</v>
      </c>
      <c r="C260" s="18" t="s">
        <v>310</v>
      </c>
      <c r="D260" s="16" t="s">
        <v>24</v>
      </c>
      <c r="E260" s="18" t="s">
        <v>25</v>
      </c>
      <c r="F260" s="16" t="s">
        <v>26</v>
      </c>
      <c r="G260" s="18" t="s">
        <v>132</v>
      </c>
      <c r="H260" s="18" t="s">
        <v>28</v>
      </c>
      <c r="I260" s="19">
        <v>7202</v>
      </c>
      <c r="J260" s="20">
        <v>76343</v>
      </c>
      <c r="K260" s="20">
        <v>6349</v>
      </c>
      <c r="L260" s="21">
        <v>5910</v>
      </c>
      <c r="M260" s="22">
        <v>72800</v>
      </c>
      <c r="N260" s="22">
        <v>1134</v>
      </c>
      <c r="O260" s="23">
        <v>8630</v>
      </c>
      <c r="P260" s="24">
        <v>131533</v>
      </c>
      <c r="Q260" s="24">
        <v>25</v>
      </c>
      <c r="R260" s="25" t="s">
        <v>37</v>
      </c>
      <c r="S260" s="26" t="s">
        <v>37</v>
      </c>
      <c r="T260" s="26" t="s">
        <v>37</v>
      </c>
      <c r="U260" s="19">
        <v>21742</v>
      </c>
      <c r="V260" s="20">
        <v>280676</v>
      </c>
      <c r="W260" s="20">
        <v>7508</v>
      </c>
    </row>
    <row r="261" spans="1:23" x14ac:dyDescent="0.35">
      <c r="A261" s="16">
        <v>2012</v>
      </c>
      <c r="B261" s="17">
        <v>3203</v>
      </c>
      <c r="C261" s="18" t="s">
        <v>311</v>
      </c>
      <c r="D261" s="16" t="s">
        <v>24</v>
      </c>
      <c r="E261" s="18" t="s">
        <v>25</v>
      </c>
      <c r="F261" s="16" t="s">
        <v>26</v>
      </c>
      <c r="G261" s="18" t="s">
        <v>87</v>
      </c>
      <c r="H261" s="18" t="s">
        <v>28</v>
      </c>
      <c r="I261" s="19">
        <v>14867</v>
      </c>
      <c r="J261" s="20">
        <v>164083</v>
      </c>
      <c r="K261" s="20">
        <v>16001</v>
      </c>
      <c r="L261" s="21">
        <v>16655.599999999999</v>
      </c>
      <c r="M261" s="22">
        <v>252898</v>
      </c>
      <c r="N261" s="22">
        <v>2254</v>
      </c>
      <c r="O261" s="23">
        <v>4636.1000000000004</v>
      </c>
      <c r="P261" s="24">
        <v>73610</v>
      </c>
      <c r="Q261" s="24">
        <v>33</v>
      </c>
      <c r="R261" s="25" t="s">
        <v>37</v>
      </c>
      <c r="S261" s="26" t="s">
        <v>37</v>
      </c>
      <c r="T261" s="26" t="s">
        <v>37</v>
      </c>
      <c r="U261" s="19">
        <v>36158.699999999997</v>
      </c>
      <c r="V261" s="20">
        <v>490591</v>
      </c>
      <c r="W261" s="20">
        <v>18288</v>
      </c>
    </row>
    <row r="262" spans="1:23" x14ac:dyDescent="0.35">
      <c r="A262" s="16">
        <v>2012</v>
      </c>
      <c r="B262" s="17">
        <v>3205</v>
      </c>
      <c r="C262" s="18" t="s">
        <v>312</v>
      </c>
      <c r="D262" s="16" t="s">
        <v>24</v>
      </c>
      <c r="E262" s="18" t="s">
        <v>25</v>
      </c>
      <c r="F262" s="16" t="s">
        <v>26</v>
      </c>
      <c r="G262" s="18" t="s">
        <v>90</v>
      </c>
      <c r="H262" s="18" t="s">
        <v>191</v>
      </c>
      <c r="I262" s="19">
        <v>7494</v>
      </c>
      <c r="J262" s="20">
        <v>86083</v>
      </c>
      <c r="K262" s="20">
        <v>5396</v>
      </c>
      <c r="L262" s="21">
        <v>7145</v>
      </c>
      <c r="M262" s="22">
        <v>96872</v>
      </c>
      <c r="N262" s="22">
        <v>729</v>
      </c>
      <c r="O262" s="23">
        <v>5873</v>
      </c>
      <c r="P262" s="24">
        <v>60592</v>
      </c>
      <c r="Q262" s="24">
        <v>1045</v>
      </c>
      <c r="R262" s="25" t="s">
        <v>37</v>
      </c>
      <c r="S262" s="26" t="s">
        <v>37</v>
      </c>
      <c r="T262" s="26" t="s">
        <v>37</v>
      </c>
      <c r="U262" s="19">
        <v>20512</v>
      </c>
      <c r="V262" s="20">
        <v>243547</v>
      </c>
      <c r="W262" s="20">
        <v>7170</v>
      </c>
    </row>
    <row r="263" spans="1:23" x14ac:dyDescent="0.35">
      <c r="A263" s="16">
        <v>2012</v>
      </c>
      <c r="B263" s="17">
        <v>3208</v>
      </c>
      <c r="C263" s="18" t="s">
        <v>313</v>
      </c>
      <c r="D263" s="16" t="s">
        <v>24</v>
      </c>
      <c r="E263" s="18" t="s">
        <v>25</v>
      </c>
      <c r="F263" s="16" t="s">
        <v>26</v>
      </c>
      <c r="G263" s="18" t="s">
        <v>39</v>
      </c>
      <c r="H263" s="18" t="s">
        <v>28</v>
      </c>
      <c r="I263" s="19">
        <v>5528.9</v>
      </c>
      <c r="J263" s="20">
        <v>44044</v>
      </c>
      <c r="K263" s="20">
        <v>5212</v>
      </c>
      <c r="L263" s="21">
        <v>5309.4</v>
      </c>
      <c r="M263" s="22">
        <v>47549</v>
      </c>
      <c r="N263" s="22">
        <v>885</v>
      </c>
      <c r="O263" s="23">
        <v>1472.4</v>
      </c>
      <c r="P263" s="24">
        <v>17303</v>
      </c>
      <c r="Q263" s="24">
        <v>2</v>
      </c>
      <c r="R263" s="25">
        <v>0</v>
      </c>
      <c r="S263" s="26">
        <v>0</v>
      </c>
      <c r="T263" s="26">
        <v>0</v>
      </c>
      <c r="U263" s="19">
        <v>12310.7</v>
      </c>
      <c r="V263" s="20">
        <v>108896</v>
      </c>
      <c r="W263" s="20">
        <v>6099</v>
      </c>
    </row>
    <row r="264" spans="1:23" x14ac:dyDescent="0.35">
      <c r="A264" s="16">
        <v>2012</v>
      </c>
      <c r="B264" s="17">
        <v>3216</v>
      </c>
      <c r="C264" s="18" t="s">
        <v>314</v>
      </c>
      <c r="D264" s="16" t="s">
        <v>24</v>
      </c>
      <c r="E264" s="18" t="s">
        <v>25</v>
      </c>
      <c r="F264" s="16" t="s">
        <v>26</v>
      </c>
      <c r="G264" s="18" t="s">
        <v>46</v>
      </c>
      <c r="H264" s="18" t="s">
        <v>28</v>
      </c>
      <c r="I264" s="19">
        <v>6610</v>
      </c>
      <c r="J264" s="20">
        <v>71097</v>
      </c>
      <c r="K264" s="20">
        <v>6786</v>
      </c>
      <c r="L264" s="21">
        <v>4466</v>
      </c>
      <c r="M264" s="22">
        <v>47252</v>
      </c>
      <c r="N264" s="22">
        <v>856</v>
      </c>
      <c r="O264" s="23">
        <v>6564</v>
      </c>
      <c r="P264" s="24">
        <v>91426</v>
      </c>
      <c r="Q264" s="24">
        <v>13</v>
      </c>
      <c r="R264" s="25" t="s">
        <v>37</v>
      </c>
      <c r="S264" s="26" t="s">
        <v>37</v>
      </c>
      <c r="T264" s="26" t="s">
        <v>37</v>
      </c>
      <c r="U264" s="19">
        <v>17640</v>
      </c>
      <c r="V264" s="20">
        <v>209775</v>
      </c>
      <c r="W264" s="20">
        <v>7655</v>
      </c>
    </row>
    <row r="265" spans="1:23" x14ac:dyDescent="0.35">
      <c r="A265" s="16">
        <v>2012</v>
      </c>
      <c r="B265" s="17">
        <v>3221</v>
      </c>
      <c r="C265" s="18" t="s">
        <v>315</v>
      </c>
      <c r="D265" s="16" t="s">
        <v>24</v>
      </c>
      <c r="E265" s="18" t="s">
        <v>25</v>
      </c>
      <c r="F265" s="16" t="s">
        <v>26</v>
      </c>
      <c r="G265" s="18" t="s">
        <v>63</v>
      </c>
      <c r="H265" s="18" t="s">
        <v>119</v>
      </c>
      <c r="I265" s="19" t="s">
        <v>37</v>
      </c>
      <c r="J265" s="20" t="s">
        <v>37</v>
      </c>
      <c r="K265" s="20" t="s">
        <v>37</v>
      </c>
      <c r="L265" s="21" t="s">
        <v>37</v>
      </c>
      <c r="M265" s="22" t="s">
        <v>37</v>
      </c>
      <c r="N265" s="22" t="s">
        <v>37</v>
      </c>
      <c r="O265" s="23">
        <v>4</v>
      </c>
      <c r="P265" s="24">
        <v>72</v>
      </c>
      <c r="Q265" s="24">
        <v>1</v>
      </c>
      <c r="R265" s="25" t="s">
        <v>37</v>
      </c>
      <c r="S265" s="26" t="s">
        <v>37</v>
      </c>
      <c r="T265" s="26" t="s">
        <v>37</v>
      </c>
      <c r="U265" s="19">
        <v>4</v>
      </c>
      <c r="V265" s="20">
        <v>72</v>
      </c>
      <c r="W265" s="20">
        <v>1</v>
      </c>
    </row>
    <row r="266" spans="1:23" x14ac:dyDescent="0.35">
      <c r="A266" s="16">
        <v>2012</v>
      </c>
      <c r="B266" s="17">
        <v>3222</v>
      </c>
      <c r="C266" s="18" t="s">
        <v>316</v>
      </c>
      <c r="D266" s="16" t="s">
        <v>24</v>
      </c>
      <c r="E266" s="18" t="s">
        <v>25</v>
      </c>
      <c r="F266" s="16" t="s">
        <v>26</v>
      </c>
      <c r="G266" s="18" t="s">
        <v>59</v>
      </c>
      <c r="H266" s="18" t="s">
        <v>33</v>
      </c>
      <c r="I266" s="19">
        <v>72744</v>
      </c>
      <c r="J266" s="20">
        <v>550087</v>
      </c>
      <c r="K266" s="20">
        <v>39667</v>
      </c>
      <c r="L266" s="21">
        <v>9934</v>
      </c>
      <c r="M266" s="22">
        <v>81096</v>
      </c>
      <c r="N266" s="22">
        <v>1771</v>
      </c>
      <c r="O266" s="23">
        <v>1634</v>
      </c>
      <c r="P266" s="24">
        <v>17099</v>
      </c>
      <c r="Q266" s="24">
        <v>5</v>
      </c>
      <c r="R266" s="25" t="s">
        <v>37</v>
      </c>
      <c r="S266" s="26" t="s">
        <v>37</v>
      </c>
      <c r="T266" s="26" t="s">
        <v>37</v>
      </c>
      <c r="U266" s="19">
        <v>84312</v>
      </c>
      <c r="V266" s="20">
        <v>648282</v>
      </c>
      <c r="W266" s="20">
        <v>41443</v>
      </c>
    </row>
    <row r="267" spans="1:23" x14ac:dyDescent="0.35">
      <c r="A267" s="16">
        <v>2012</v>
      </c>
      <c r="B267" s="17">
        <v>3226</v>
      </c>
      <c r="C267" s="18" t="s">
        <v>317</v>
      </c>
      <c r="D267" s="16" t="s">
        <v>24</v>
      </c>
      <c r="E267" s="18" t="s">
        <v>25</v>
      </c>
      <c r="F267" s="16" t="s">
        <v>26</v>
      </c>
      <c r="G267" s="18" t="s">
        <v>80</v>
      </c>
      <c r="H267" s="18" t="s">
        <v>33</v>
      </c>
      <c r="I267" s="19">
        <v>26099</v>
      </c>
      <c r="J267" s="20">
        <v>276515</v>
      </c>
      <c r="K267" s="20">
        <v>15954</v>
      </c>
      <c r="L267" s="21">
        <v>15033</v>
      </c>
      <c r="M267" s="22">
        <v>180074</v>
      </c>
      <c r="N267" s="22">
        <v>3657</v>
      </c>
      <c r="O267" s="23">
        <v>4837</v>
      </c>
      <c r="P267" s="24">
        <v>83512</v>
      </c>
      <c r="Q267" s="24">
        <v>11</v>
      </c>
      <c r="R267" s="25" t="s">
        <v>37</v>
      </c>
      <c r="S267" s="26" t="s">
        <v>37</v>
      </c>
      <c r="T267" s="26" t="s">
        <v>37</v>
      </c>
      <c r="U267" s="19">
        <v>45969</v>
      </c>
      <c r="V267" s="20">
        <v>540101</v>
      </c>
      <c r="W267" s="20">
        <v>19622</v>
      </c>
    </row>
    <row r="268" spans="1:23" x14ac:dyDescent="0.35">
      <c r="A268" s="16">
        <v>2012</v>
      </c>
      <c r="B268" s="17">
        <v>3235</v>
      </c>
      <c r="C268" s="18" t="s">
        <v>318</v>
      </c>
      <c r="D268" s="16" t="s">
        <v>24</v>
      </c>
      <c r="E268" s="18" t="s">
        <v>25</v>
      </c>
      <c r="F268" s="16" t="s">
        <v>26</v>
      </c>
      <c r="G268" s="18" t="s">
        <v>90</v>
      </c>
      <c r="H268" s="18" t="s">
        <v>28</v>
      </c>
      <c r="I268" s="19">
        <v>1679.6</v>
      </c>
      <c r="J268" s="20">
        <v>16639</v>
      </c>
      <c r="K268" s="20">
        <v>1359</v>
      </c>
      <c r="L268" s="21">
        <v>997</v>
      </c>
      <c r="M268" s="22">
        <v>9753</v>
      </c>
      <c r="N268" s="22">
        <v>284</v>
      </c>
      <c r="O268" s="23">
        <v>647.9</v>
      </c>
      <c r="P268" s="24">
        <v>6783</v>
      </c>
      <c r="Q268" s="24">
        <v>12</v>
      </c>
      <c r="R268" s="25" t="s">
        <v>37</v>
      </c>
      <c r="S268" s="26" t="s">
        <v>37</v>
      </c>
      <c r="T268" s="26" t="s">
        <v>37</v>
      </c>
      <c r="U268" s="19">
        <v>3324.5</v>
      </c>
      <c r="V268" s="20">
        <v>33175</v>
      </c>
      <c r="W268" s="20">
        <v>1655</v>
      </c>
    </row>
    <row r="269" spans="1:23" x14ac:dyDescent="0.35">
      <c r="A269" s="16">
        <v>2012</v>
      </c>
      <c r="B269" s="17">
        <v>3236</v>
      </c>
      <c r="C269" s="18" t="s">
        <v>319</v>
      </c>
      <c r="D269" s="16" t="s">
        <v>24</v>
      </c>
      <c r="E269" s="18" t="s">
        <v>25</v>
      </c>
      <c r="F269" s="16" t="s">
        <v>26</v>
      </c>
      <c r="G269" s="18" t="s">
        <v>173</v>
      </c>
      <c r="H269" s="18" t="s">
        <v>33</v>
      </c>
      <c r="I269" s="19">
        <v>11616.9</v>
      </c>
      <c r="J269" s="20">
        <v>116076</v>
      </c>
      <c r="K269" s="20">
        <v>7006</v>
      </c>
      <c r="L269" s="21">
        <v>2196.3000000000002</v>
      </c>
      <c r="M269" s="22">
        <v>23910</v>
      </c>
      <c r="N269" s="22">
        <v>720</v>
      </c>
      <c r="O269" s="23">
        <v>13217</v>
      </c>
      <c r="P269" s="24">
        <v>198551</v>
      </c>
      <c r="Q269" s="24">
        <v>162</v>
      </c>
      <c r="R269" s="25" t="s">
        <v>37</v>
      </c>
      <c r="S269" s="26" t="s">
        <v>37</v>
      </c>
      <c r="T269" s="26" t="s">
        <v>37</v>
      </c>
      <c r="U269" s="19">
        <v>27030.2</v>
      </c>
      <c r="V269" s="20">
        <v>338537</v>
      </c>
      <c r="W269" s="20">
        <v>7888</v>
      </c>
    </row>
    <row r="270" spans="1:23" x14ac:dyDescent="0.35">
      <c r="A270" s="16">
        <v>2012</v>
      </c>
      <c r="B270" s="17">
        <v>3240</v>
      </c>
      <c r="C270" s="18" t="s">
        <v>320</v>
      </c>
      <c r="D270" s="16" t="s">
        <v>24</v>
      </c>
      <c r="E270" s="18" t="s">
        <v>25</v>
      </c>
      <c r="F270" s="16" t="s">
        <v>26</v>
      </c>
      <c r="G270" s="18" t="s">
        <v>128</v>
      </c>
      <c r="H270" s="18" t="s">
        <v>33</v>
      </c>
      <c r="I270" s="19">
        <v>35713</v>
      </c>
      <c r="J270" s="20">
        <v>440371</v>
      </c>
      <c r="K270" s="20">
        <v>27188</v>
      </c>
      <c r="L270" s="21">
        <v>7062</v>
      </c>
      <c r="M270" s="22">
        <v>97063</v>
      </c>
      <c r="N270" s="22">
        <v>2579</v>
      </c>
      <c r="O270" s="23">
        <v>6379</v>
      </c>
      <c r="P270" s="24">
        <v>109654</v>
      </c>
      <c r="Q270" s="24">
        <v>1613</v>
      </c>
      <c r="R270" s="25" t="s">
        <v>37</v>
      </c>
      <c r="S270" s="26" t="s">
        <v>37</v>
      </c>
      <c r="T270" s="26" t="s">
        <v>37</v>
      </c>
      <c r="U270" s="19">
        <v>49154</v>
      </c>
      <c r="V270" s="20">
        <v>647088</v>
      </c>
      <c r="W270" s="20">
        <v>31380</v>
      </c>
    </row>
    <row r="271" spans="1:23" x14ac:dyDescent="0.35">
      <c r="A271" s="16">
        <v>2012</v>
      </c>
      <c r="B271" s="17">
        <v>3245</v>
      </c>
      <c r="C271" s="18" t="s">
        <v>321</v>
      </c>
      <c r="D271" s="16" t="s">
        <v>24</v>
      </c>
      <c r="E271" s="18" t="s">
        <v>25</v>
      </c>
      <c r="F271" s="16" t="s">
        <v>26</v>
      </c>
      <c r="G271" s="18" t="s">
        <v>61</v>
      </c>
      <c r="H271" s="18" t="s">
        <v>33</v>
      </c>
      <c r="I271" s="19">
        <v>45123.8</v>
      </c>
      <c r="J271" s="20">
        <v>333583</v>
      </c>
      <c r="K271" s="20">
        <v>29847</v>
      </c>
      <c r="L271" s="21">
        <v>10227.9</v>
      </c>
      <c r="M271" s="22">
        <v>81112</v>
      </c>
      <c r="N271" s="22">
        <v>2558</v>
      </c>
      <c r="O271" s="23">
        <v>3587.4</v>
      </c>
      <c r="P271" s="24">
        <v>31302</v>
      </c>
      <c r="Q271" s="24">
        <v>203</v>
      </c>
      <c r="R271" s="25" t="s">
        <v>37</v>
      </c>
      <c r="S271" s="26" t="s">
        <v>37</v>
      </c>
      <c r="T271" s="26" t="s">
        <v>37</v>
      </c>
      <c r="U271" s="19">
        <v>58939.1</v>
      </c>
      <c r="V271" s="20">
        <v>445997</v>
      </c>
      <c r="W271" s="20">
        <v>32608</v>
      </c>
    </row>
    <row r="272" spans="1:23" x14ac:dyDescent="0.35">
      <c r="A272" s="16">
        <v>2012</v>
      </c>
      <c r="B272" s="17">
        <v>3248</v>
      </c>
      <c r="C272" s="18" t="s">
        <v>322</v>
      </c>
      <c r="D272" s="16" t="s">
        <v>24</v>
      </c>
      <c r="E272" s="18" t="s">
        <v>25</v>
      </c>
      <c r="F272" s="16" t="s">
        <v>26</v>
      </c>
      <c r="G272" s="18" t="s">
        <v>49</v>
      </c>
      <c r="H272" s="18" t="s">
        <v>33</v>
      </c>
      <c r="I272" s="19">
        <v>64833</v>
      </c>
      <c r="J272" s="20">
        <v>706270</v>
      </c>
      <c r="K272" s="20">
        <v>46978</v>
      </c>
      <c r="L272" s="21">
        <v>14842</v>
      </c>
      <c r="M272" s="22">
        <v>154396</v>
      </c>
      <c r="N272" s="22">
        <v>4416</v>
      </c>
      <c r="O272" s="23">
        <v>12632</v>
      </c>
      <c r="P272" s="24">
        <v>195303</v>
      </c>
      <c r="Q272" s="24">
        <v>85</v>
      </c>
      <c r="R272" s="25" t="s">
        <v>37</v>
      </c>
      <c r="S272" s="26" t="s">
        <v>37</v>
      </c>
      <c r="T272" s="26" t="s">
        <v>37</v>
      </c>
      <c r="U272" s="19">
        <v>92307</v>
      </c>
      <c r="V272" s="20">
        <v>1055969</v>
      </c>
      <c r="W272" s="20">
        <v>51479</v>
      </c>
    </row>
    <row r="273" spans="1:23" x14ac:dyDescent="0.35">
      <c r="A273" s="16">
        <v>2012</v>
      </c>
      <c r="B273" s="17">
        <v>3249</v>
      </c>
      <c r="C273" s="18" t="s">
        <v>323</v>
      </c>
      <c r="D273" s="16" t="s">
        <v>24</v>
      </c>
      <c r="E273" s="18" t="s">
        <v>25</v>
      </c>
      <c r="F273" s="16" t="s">
        <v>26</v>
      </c>
      <c r="G273" s="18" t="s">
        <v>43</v>
      </c>
      <c r="H273" s="18" t="s">
        <v>57</v>
      </c>
      <c r="I273" s="19">
        <v>292138.2</v>
      </c>
      <c r="J273" s="20">
        <v>1800614</v>
      </c>
      <c r="K273" s="20">
        <v>225159</v>
      </c>
      <c r="L273" s="21">
        <v>112251.1</v>
      </c>
      <c r="M273" s="22">
        <v>900176</v>
      </c>
      <c r="N273" s="22">
        <v>35638</v>
      </c>
      <c r="O273" s="23">
        <v>7349.4</v>
      </c>
      <c r="P273" s="24">
        <v>71566</v>
      </c>
      <c r="Q273" s="24">
        <v>789</v>
      </c>
      <c r="R273" s="25">
        <v>0</v>
      </c>
      <c r="S273" s="26">
        <v>0</v>
      </c>
      <c r="T273" s="26">
        <v>0</v>
      </c>
      <c r="U273" s="19">
        <v>411738.7</v>
      </c>
      <c r="V273" s="20">
        <v>2772356</v>
      </c>
      <c r="W273" s="20">
        <v>261586</v>
      </c>
    </row>
    <row r="274" spans="1:23" x14ac:dyDescent="0.35">
      <c r="A274" s="16">
        <v>2012</v>
      </c>
      <c r="B274" s="17">
        <v>3249</v>
      </c>
      <c r="C274" s="18" t="s">
        <v>323</v>
      </c>
      <c r="D274" s="16" t="s">
        <v>137</v>
      </c>
      <c r="E274" s="18" t="s">
        <v>138</v>
      </c>
      <c r="F274" s="16" t="s">
        <v>26</v>
      </c>
      <c r="G274" s="18" t="s">
        <v>43</v>
      </c>
      <c r="H274" s="18" t="s">
        <v>57</v>
      </c>
      <c r="I274" s="19">
        <v>23116.7</v>
      </c>
      <c r="J274" s="20">
        <v>248798</v>
      </c>
      <c r="K274" s="20">
        <v>28250</v>
      </c>
      <c r="L274" s="21">
        <v>42344.9</v>
      </c>
      <c r="M274" s="22">
        <v>1066013</v>
      </c>
      <c r="N274" s="22">
        <v>9485</v>
      </c>
      <c r="O274" s="23">
        <v>16392.2</v>
      </c>
      <c r="P274" s="24">
        <v>986320</v>
      </c>
      <c r="Q274" s="24">
        <v>272</v>
      </c>
      <c r="R274" s="25">
        <v>0</v>
      </c>
      <c r="S274" s="26">
        <v>0</v>
      </c>
      <c r="T274" s="26">
        <v>0</v>
      </c>
      <c r="U274" s="19">
        <v>81853.8</v>
      </c>
      <c r="V274" s="20">
        <v>2301131</v>
      </c>
      <c r="W274" s="20">
        <v>38007</v>
      </c>
    </row>
    <row r="275" spans="1:23" ht="27.75" x14ac:dyDescent="0.35">
      <c r="A275" s="16">
        <v>2012</v>
      </c>
      <c r="B275" s="17">
        <v>3250</v>
      </c>
      <c r="C275" s="18" t="s">
        <v>324</v>
      </c>
      <c r="D275" s="16" t="s">
        <v>24</v>
      </c>
      <c r="E275" s="18" t="s">
        <v>25</v>
      </c>
      <c r="F275" s="16" t="s">
        <v>26</v>
      </c>
      <c r="G275" s="18" t="s">
        <v>70</v>
      </c>
      <c r="H275" s="18" t="s">
        <v>33</v>
      </c>
      <c r="I275" s="19">
        <v>34349.599999999999</v>
      </c>
      <c r="J275" s="20">
        <v>289251</v>
      </c>
      <c r="K275" s="20">
        <v>19002</v>
      </c>
      <c r="L275" s="21">
        <v>4782</v>
      </c>
      <c r="M275" s="22">
        <v>42999</v>
      </c>
      <c r="N275" s="22">
        <v>2148</v>
      </c>
      <c r="O275" s="23">
        <v>2572.8000000000002</v>
      </c>
      <c r="P275" s="24">
        <v>36146</v>
      </c>
      <c r="Q275" s="24">
        <v>14</v>
      </c>
      <c r="R275" s="25" t="s">
        <v>37</v>
      </c>
      <c r="S275" s="26" t="s">
        <v>37</v>
      </c>
      <c r="T275" s="26" t="s">
        <v>37</v>
      </c>
      <c r="U275" s="19">
        <v>41704.400000000001</v>
      </c>
      <c r="V275" s="20">
        <v>368396</v>
      </c>
      <c r="W275" s="20">
        <v>21164</v>
      </c>
    </row>
    <row r="276" spans="1:23" x14ac:dyDescent="0.35">
      <c r="A276" s="16">
        <v>2012</v>
      </c>
      <c r="B276" s="17">
        <v>3264</v>
      </c>
      <c r="C276" s="18" t="s">
        <v>325</v>
      </c>
      <c r="D276" s="16" t="s">
        <v>24</v>
      </c>
      <c r="E276" s="18" t="s">
        <v>25</v>
      </c>
      <c r="F276" s="16" t="s">
        <v>26</v>
      </c>
      <c r="G276" s="18" t="s">
        <v>128</v>
      </c>
      <c r="H276" s="18" t="s">
        <v>191</v>
      </c>
      <c r="I276" s="19">
        <v>34004</v>
      </c>
      <c r="J276" s="20">
        <v>433411</v>
      </c>
      <c r="K276" s="20">
        <v>32744</v>
      </c>
      <c r="L276" s="21">
        <v>13633</v>
      </c>
      <c r="M276" s="22">
        <v>188055</v>
      </c>
      <c r="N276" s="22">
        <v>5449</v>
      </c>
      <c r="O276" s="23">
        <v>28118</v>
      </c>
      <c r="P276" s="24">
        <v>689573</v>
      </c>
      <c r="Q276" s="24">
        <v>182</v>
      </c>
      <c r="R276" s="25" t="s">
        <v>37</v>
      </c>
      <c r="S276" s="26" t="s">
        <v>37</v>
      </c>
      <c r="T276" s="26" t="s">
        <v>37</v>
      </c>
      <c r="U276" s="19">
        <v>75755</v>
      </c>
      <c r="V276" s="20">
        <v>1311039</v>
      </c>
      <c r="W276" s="20">
        <v>38375</v>
      </c>
    </row>
    <row r="277" spans="1:23" x14ac:dyDescent="0.35">
      <c r="A277" s="16">
        <v>2012</v>
      </c>
      <c r="B277" s="17">
        <v>3265</v>
      </c>
      <c r="C277" s="18" t="s">
        <v>326</v>
      </c>
      <c r="D277" s="16" t="s">
        <v>24</v>
      </c>
      <c r="E277" s="18" t="s">
        <v>25</v>
      </c>
      <c r="F277" s="16" t="s">
        <v>26</v>
      </c>
      <c r="G277" s="18" t="s">
        <v>30</v>
      </c>
      <c r="H277" s="18" t="s">
        <v>57</v>
      </c>
      <c r="I277" s="19">
        <v>401106</v>
      </c>
      <c r="J277" s="20">
        <v>3624444</v>
      </c>
      <c r="K277" s="20">
        <v>237888</v>
      </c>
      <c r="L277" s="21">
        <v>282194</v>
      </c>
      <c r="M277" s="22">
        <v>2787480</v>
      </c>
      <c r="N277" s="22">
        <v>40299</v>
      </c>
      <c r="O277" s="23">
        <v>156222</v>
      </c>
      <c r="P277" s="24">
        <v>2310747</v>
      </c>
      <c r="Q277" s="24">
        <v>608</v>
      </c>
      <c r="R277" s="25">
        <v>0</v>
      </c>
      <c r="S277" s="26">
        <v>0</v>
      </c>
      <c r="T277" s="26">
        <v>0</v>
      </c>
      <c r="U277" s="19">
        <v>839522</v>
      </c>
      <c r="V277" s="20">
        <v>8722671</v>
      </c>
      <c r="W277" s="20">
        <v>278795</v>
      </c>
    </row>
    <row r="278" spans="1:23" x14ac:dyDescent="0.35">
      <c r="A278" s="16">
        <v>2012</v>
      </c>
      <c r="B278" s="17">
        <v>3266</v>
      </c>
      <c r="C278" s="18" t="s">
        <v>327</v>
      </c>
      <c r="D278" s="16" t="s">
        <v>24</v>
      </c>
      <c r="E278" s="18" t="s">
        <v>25</v>
      </c>
      <c r="F278" s="16" t="s">
        <v>26</v>
      </c>
      <c r="G278" s="18" t="s">
        <v>158</v>
      </c>
      <c r="H278" s="18" t="s">
        <v>57</v>
      </c>
      <c r="I278" s="19">
        <v>15.5</v>
      </c>
      <c r="J278" s="20">
        <v>105</v>
      </c>
      <c r="K278" s="20">
        <v>30</v>
      </c>
      <c r="L278" s="21">
        <v>25.7</v>
      </c>
      <c r="M278" s="22">
        <v>233</v>
      </c>
      <c r="N278" s="22">
        <v>6</v>
      </c>
      <c r="O278" s="23" t="s">
        <v>37</v>
      </c>
      <c r="P278" s="24" t="s">
        <v>37</v>
      </c>
      <c r="Q278" s="24" t="s">
        <v>37</v>
      </c>
      <c r="R278" s="25" t="s">
        <v>37</v>
      </c>
      <c r="S278" s="26" t="s">
        <v>37</v>
      </c>
      <c r="T278" s="26" t="s">
        <v>37</v>
      </c>
      <c r="U278" s="19">
        <v>41.2</v>
      </c>
      <c r="V278" s="20">
        <v>338</v>
      </c>
      <c r="W278" s="20">
        <v>36</v>
      </c>
    </row>
    <row r="279" spans="1:23" x14ac:dyDescent="0.35">
      <c r="A279" s="16">
        <v>2012</v>
      </c>
      <c r="B279" s="17">
        <v>3266</v>
      </c>
      <c r="C279" s="18" t="s">
        <v>327</v>
      </c>
      <c r="D279" s="16" t="s">
        <v>137</v>
      </c>
      <c r="E279" s="18" t="s">
        <v>138</v>
      </c>
      <c r="F279" s="16" t="s">
        <v>26</v>
      </c>
      <c r="G279" s="18" t="s">
        <v>158</v>
      </c>
      <c r="H279" s="18" t="s">
        <v>57</v>
      </c>
      <c r="I279" s="19">
        <v>245007.6</v>
      </c>
      <c r="J279" s="20">
        <v>3532027</v>
      </c>
      <c r="K279" s="20">
        <v>546411</v>
      </c>
      <c r="L279" s="21">
        <v>131727.4</v>
      </c>
      <c r="M279" s="22">
        <v>3176400</v>
      </c>
      <c r="N279" s="22">
        <v>60357</v>
      </c>
      <c r="O279" s="23">
        <v>50799</v>
      </c>
      <c r="P279" s="24">
        <v>2224947</v>
      </c>
      <c r="Q279" s="24">
        <v>2576</v>
      </c>
      <c r="R279" s="25">
        <v>0</v>
      </c>
      <c r="S279" s="26">
        <v>0</v>
      </c>
      <c r="T279" s="26">
        <v>0</v>
      </c>
      <c r="U279" s="19">
        <v>427534</v>
      </c>
      <c r="V279" s="20">
        <v>8933374</v>
      </c>
      <c r="W279" s="20">
        <v>609344</v>
      </c>
    </row>
    <row r="280" spans="1:23" x14ac:dyDescent="0.35">
      <c r="A280" s="16">
        <v>2012</v>
      </c>
      <c r="B280" s="17">
        <v>3268</v>
      </c>
      <c r="C280" s="18" t="s">
        <v>328</v>
      </c>
      <c r="D280" s="16" t="s">
        <v>24</v>
      </c>
      <c r="E280" s="18" t="s">
        <v>25</v>
      </c>
      <c r="F280" s="16" t="s">
        <v>26</v>
      </c>
      <c r="G280" s="18" t="s">
        <v>132</v>
      </c>
      <c r="H280" s="18" t="s">
        <v>33</v>
      </c>
      <c r="I280" s="19">
        <v>15176</v>
      </c>
      <c r="J280" s="20">
        <v>167725</v>
      </c>
      <c r="K280" s="20">
        <v>10055</v>
      </c>
      <c r="L280" s="21">
        <v>1729</v>
      </c>
      <c r="M280" s="22">
        <v>19208</v>
      </c>
      <c r="N280" s="22">
        <v>430</v>
      </c>
      <c r="O280" s="23">
        <v>6139</v>
      </c>
      <c r="P280" s="24">
        <v>111741</v>
      </c>
      <c r="Q280" s="24">
        <v>2</v>
      </c>
      <c r="R280" s="25" t="s">
        <v>37</v>
      </c>
      <c r="S280" s="26" t="s">
        <v>37</v>
      </c>
      <c r="T280" s="26" t="s">
        <v>37</v>
      </c>
      <c r="U280" s="19">
        <v>23044</v>
      </c>
      <c r="V280" s="20">
        <v>298674</v>
      </c>
      <c r="W280" s="20">
        <v>10487</v>
      </c>
    </row>
    <row r="281" spans="1:23" x14ac:dyDescent="0.35">
      <c r="A281" s="16">
        <v>2012</v>
      </c>
      <c r="B281" s="17">
        <v>3273</v>
      </c>
      <c r="C281" s="18" t="s">
        <v>329</v>
      </c>
      <c r="D281" s="16" t="s">
        <v>24</v>
      </c>
      <c r="E281" s="18" t="s">
        <v>25</v>
      </c>
      <c r="F281" s="16" t="s">
        <v>26</v>
      </c>
      <c r="G281" s="18" t="s">
        <v>330</v>
      </c>
      <c r="H281" s="18" t="s">
        <v>33</v>
      </c>
      <c r="I281" s="19">
        <v>16622</v>
      </c>
      <c r="J281" s="20">
        <v>114811</v>
      </c>
      <c r="K281" s="20">
        <v>15879</v>
      </c>
      <c r="L281" s="21">
        <v>7379</v>
      </c>
      <c r="M281" s="22">
        <v>58335</v>
      </c>
      <c r="N281" s="22">
        <v>1362</v>
      </c>
      <c r="O281" s="23">
        <v>7669</v>
      </c>
      <c r="P281" s="24">
        <v>83740</v>
      </c>
      <c r="Q281" s="24">
        <v>227</v>
      </c>
      <c r="R281" s="25" t="s">
        <v>37</v>
      </c>
      <c r="S281" s="26" t="s">
        <v>37</v>
      </c>
      <c r="T281" s="26" t="s">
        <v>37</v>
      </c>
      <c r="U281" s="19">
        <v>31670</v>
      </c>
      <c r="V281" s="20">
        <v>256886</v>
      </c>
      <c r="W281" s="20">
        <v>17468</v>
      </c>
    </row>
    <row r="282" spans="1:23" x14ac:dyDescent="0.35">
      <c r="A282" s="16">
        <v>2012</v>
      </c>
      <c r="B282" s="17">
        <v>3282</v>
      </c>
      <c r="C282" s="18" t="s">
        <v>331</v>
      </c>
      <c r="D282" s="16" t="s">
        <v>24</v>
      </c>
      <c r="E282" s="18" t="s">
        <v>25</v>
      </c>
      <c r="F282" s="16" t="s">
        <v>26</v>
      </c>
      <c r="G282" s="18" t="s">
        <v>98</v>
      </c>
      <c r="H282" s="18" t="s">
        <v>33</v>
      </c>
      <c r="I282" s="19">
        <v>41726.1</v>
      </c>
      <c r="J282" s="20">
        <v>375568</v>
      </c>
      <c r="K282" s="20">
        <v>34243</v>
      </c>
      <c r="L282" s="21">
        <v>9884.2999999999993</v>
      </c>
      <c r="M282" s="22">
        <v>101641</v>
      </c>
      <c r="N282" s="22">
        <v>2797</v>
      </c>
      <c r="O282" s="23">
        <v>0</v>
      </c>
      <c r="P282" s="24">
        <v>0</v>
      </c>
      <c r="Q282" s="24">
        <v>0</v>
      </c>
      <c r="R282" s="25" t="s">
        <v>37</v>
      </c>
      <c r="S282" s="26" t="s">
        <v>37</v>
      </c>
      <c r="T282" s="26" t="s">
        <v>37</v>
      </c>
      <c r="U282" s="19">
        <v>51610.400000000001</v>
      </c>
      <c r="V282" s="20">
        <v>477209</v>
      </c>
      <c r="W282" s="20">
        <v>37040</v>
      </c>
    </row>
    <row r="283" spans="1:23" x14ac:dyDescent="0.35">
      <c r="A283" s="16">
        <v>2012</v>
      </c>
      <c r="B283" s="17">
        <v>3287</v>
      </c>
      <c r="C283" s="18" t="s">
        <v>332</v>
      </c>
      <c r="D283" s="16" t="s">
        <v>24</v>
      </c>
      <c r="E283" s="18" t="s">
        <v>25</v>
      </c>
      <c r="F283" s="16" t="s">
        <v>26</v>
      </c>
      <c r="G283" s="18" t="s">
        <v>330</v>
      </c>
      <c r="H283" s="18" t="s">
        <v>33</v>
      </c>
      <c r="I283" s="19">
        <v>5355.3</v>
      </c>
      <c r="J283" s="20">
        <v>69221</v>
      </c>
      <c r="K283" s="20">
        <v>5180</v>
      </c>
      <c r="L283" s="21">
        <v>8255.4</v>
      </c>
      <c r="M283" s="22">
        <v>84496</v>
      </c>
      <c r="N283" s="22">
        <v>5447</v>
      </c>
      <c r="O283" s="23">
        <v>40401.699999999997</v>
      </c>
      <c r="P283" s="24">
        <v>599164</v>
      </c>
      <c r="Q283" s="24">
        <v>3475</v>
      </c>
      <c r="R283" s="25">
        <v>0</v>
      </c>
      <c r="S283" s="26">
        <v>0</v>
      </c>
      <c r="T283" s="26">
        <v>0</v>
      </c>
      <c r="U283" s="19">
        <v>54012.4</v>
      </c>
      <c r="V283" s="20">
        <v>752881</v>
      </c>
      <c r="W283" s="20">
        <v>14102</v>
      </c>
    </row>
    <row r="284" spans="1:23" x14ac:dyDescent="0.35">
      <c r="A284" s="16">
        <v>2012</v>
      </c>
      <c r="B284" s="17">
        <v>3291</v>
      </c>
      <c r="C284" s="18" t="s">
        <v>333</v>
      </c>
      <c r="D284" s="16" t="s">
        <v>24</v>
      </c>
      <c r="E284" s="18" t="s">
        <v>25</v>
      </c>
      <c r="F284" s="16" t="s">
        <v>26</v>
      </c>
      <c r="G284" s="18" t="s">
        <v>34</v>
      </c>
      <c r="H284" s="18" t="s">
        <v>33</v>
      </c>
      <c r="I284" s="19">
        <v>51751</v>
      </c>
      <c r="J284" s="20">
        <v>465623</v>
      </c>
      <c r="K284" s="20">
        <v>31490</v>
      </c>
      <c r="L284" s="21">
        <v>11205</v>
      </c>
      <c r="M284" s="22">
        <v>109961</v>
      </c>
      <c r="N284" s="22">
        <v>3541</v>
      </c>
      <c r="O284" s="23">
        <v>5251</v>
      </c>
      <c r="P284" s="24">
        <v>68687</v>
      </c>
      <c r="Q284" s="24">
        <v>9</v>
      </c>
      <c r="R284" s="25" t="s">
        <v>37</v>
      </c>
      <c r="S284" s="26" t="s">
        <v>37</v>
      </c>
      <c r="T284" s="26" t="s">
        <v>37</v>
      </c>
      <c r="U284" s="19">
        <v>68207</v>
      </c>
      <c r="V284" s="20">
        <v>644271</v>
      </c>
      <c r="W284" s="20">
        <v>35040</v>
      </c>
    </row>
    <row r="285" spans="1:23" x14ac:dyDescent="0.35">
      <c r="A285" s="16">
        <v>2012</v>
      </c>
      <c r="B285" s="17">
        <v>3292</v>
      </c>
      <c r="C285" s="18" t="s">
        <v>334</v>
      </c>
      <c r="D285" s="16" t="s">
        <v>24</v>
      </c>
      <c r="E285" s="18" t="s">
        <v>25</v>
      </c>
      <c r="F285" s="16" t="s">
        <v>26</v>
      </c>
      <c r="G285" s="18" t="s">
        <v>271</v>
      </c>
      <c r="H285" s="18" t="s">
        <v>57</v>
      </c>
      <c r="I285" s="19">
        <v>118860</v>
      </c>
      <c r="J285" s="20">
        <v>702432</v>
      </c>
      <c r="K285" s="20">
        <v>103188</v>
      </c>
      <c r="L285" s="21">
        <v>92702</v>
      </c>
      <c r="M285" s="22">
        <v>624814</v>
      </c>
      <c r="N285" s="22">
        <v>17465</v>
      </c>
      <c r="O285" s="23">
        <v>41191</v>
      </c>
      <c r="P285" s="24">
        <v>430854</v>
      </c>
      <c r="Q285" s="24">
        <v>29</v>
      </c>
      <c r="R285" s="25">
        <v>0</v>
      </c>
      <c r="S285" s="26">
        <v>0</v>
      </c>
      <c r="T285" s="26">
        <v>0</v>
      </c>
      <c r="U285" s="19">
        <v>252753</v>
      </c>
      <c r="V285" s="20">
        <v>1758100</v>
      </c>
      <c r="W285" s="20">
        <v>120682</v>
      </c>
    </row>
    <row r="286" spans="1:23" x14ac:dyDescent="0.35">
      <c r="A286" s="16">
        <v>2012</v>
      </c>
      <c r="B286" s="17">
        <v>3293</v>
      </c>
      <c r="C286" s="18" t="s">
        <v>335</v>
      </c>
      <c r="D286" s="16" t="s">
        <v>24</v>
      </c>
      <c r="E286" s="18" t="s">
        <v>25</v>
      </c>
      <c r="F286" s="16" t="s">
        <v>26</v>
      </c>
      <c r="G286" s="18" t="s">
        <v>39</v>
      </c>
      <c r="H286" s="18" t="s">
        <v>33</v>
      </c>
      <c r="I286" s="19">
        <v>8679</v>
      </c>
      <c r="J286" s="20">
        <v>58076</v>
      </c>
      <c r="K286" s="20">
        <v>7278</v>
      </c>
      <c r="L286" s="21">
        <v>2692</v>
      </c>
      <c r="M286" s="22">
        <v>22944</v>
      </c>
      <c r="N286" s="22">
        <v>517</v>
      </c>
      <c r="O286" s="23">
        <v>906</v>
      </c>
      <c r="P286" s="24">
        <v>8221</v>
      </c>
      <c r="Q286" s="24">
        <v>5</v>
      </c>
      <c r="R286" s="25" t="s">
        <v>37</v>
      </c>
      <c r="S286" s="26" t="s">
        <v>37</v>
      </c>
      <c r="T286" s="26" t="s">
        <v>37</v>
      </c>
      <c r="U286" s="19">
        <v>12277</v>
      </c>
      <c r="V286" s="20">
        <v>89241</v>
      </c>
      <c r="W286" s="20">
        <v>7800</v>
      </c>
    </row>
    <row r="287" spans="1:23" x14ac:dyDescent="0.35">
      <c r="A287" s="16">
        <v>2012</v>
      </c>
      <c r="B287" s="17">
        <v>3295</v>
      </c>
      <c r="C287" s="18" t="s">
        <v>336</v>
      </c>
      <c r="D287" s="16" t="s">
        <v>24</v>
      </c>
      <c r="E287" s="18" t="s">
        <v>25</v>
      </c>
      <c r="F287" s="16" t="s">
        <v>26</v>
      </c>
      <c r="G287" s="18" t="s">
        <v>96</v>
      </c>
      <c r="H287" s="18" t="s">
        <v>28</v>
      </c>
      <c r="I287" s="19">
        <v>8923.7000000000007</v>
      </c>
      <c r="J287" s="20">
        <v>117052</v>
      </c>
      <c r="K287" s="20">
        <v>8415</v>
      </c>
      <c r="L287" s="21">
        <v>3069.2</v>
      </c>
      <c r="M287" s="22">
        <v>36015</v>
      </c>
      <c r="N287" s="22">
        <v>1426</v>
      </c>
      <c r="O287" s="23">
        <v>8217.9</v>
      </c>
      <c r="P287" s="24">
        <v>107760</v>
      </c>
      <c r="Q287" s="24">
        <v>141</v>
      </c>
      <c r="R287" s="25" t="s">
        <v>37</v>
      </c>
      <c r="S287" s="26" t="s">
        <v>37</v>
      </c>
      <c r="T287" s="26" t="s">
        <v>37</v>
      </c>
      <c r="U287" s="19">
        <v>20210.8</v>
      </c>
      <c r="V287" s="20">
        <v>260827</v>
      </c>
      <c r="W287" s="20">
        <v>9982</v>
      </c>
    </row>
    <row r="288" spans="1:23" x14ac:dyDescent="0.35">
      <c r="A288" s="16">
        <v>2012</v>
      </c>
      <c r="B288" s="17">
        <v>3314</v>
      </c>
      <c r="C288" s="18" t="s">
        <v>337</v>
      </c>
      <c r="D288" s="16" t="s">
        <v>24</v>
      </c>
      <c r="E288" s="18" t="s">
        <v>25</v>
      </c>
      <c r="F288" s="16" t="s">
        <v>26</v>
      </c>
      <c r="G288" s="18" t="s">
        <v>87</v>
      </c>
      <c r="H288" s="18" t="s">
        <v>33</v>
      </c>
      <c r="I288" s="19">
        <v>5349</v>
      </c>
      <c r="J288" s="20">
        <v>48029</v>
      </c>
      <c r="K288" s="20">
        <v>3607</v>
      </c>
      <c r="L288" s="21">
        <v>3617</v>
      </c>
      <c r="M288" s="22">
        <v>32324</v>
      </c>
      <c r="N288" s="22">
        <v>2356</v>
      </c>
      <c r="O288" s="23">
        <v>864</v>
      </c>
      <c r="P288" s="24">
        <v>10457</v>
      </c>
      <c r="Q288" s="24">
        <v>6</v>
      </c>
      <c r="R288" s="25" t="s">
        <v>37</v>
      </c>
      <c r="S288" s="26" t="s">
        <v>37</v>
      </c>
      <c r="T288" s="26" t="s">
        <v>37</v>
      </c>
      <c r="U288" s="19">
        <v>9830</v>
      </c>
      <c r="V288" s="20">
        <v>90810</v>
      </c>
      <c r="W288" s="20">
        <v>5969</v>
      </c>
    </row>
    <row r="289" spans="1:23" x14ac:dyDescent="0.35">
      <c r="A289" s="16">
        <v>2012</v>
      </c>
      <c r="B289" s="17">
        <v>3315</v>
      </c>
      <c r="C289" s="18" t="s">
        <v>338</v>
      </c>
      <c r="D289" s="16" t="s">
        <v>24</v>
      </c>
      <c r="E289" s="18" t="s">
        <v>25</v>
      </c>
      <c r="F289" s="16" t="s">
        <v>26</v>
      </c>
      <c r="G289" s="18" t="s">
        <v>173</v>
      </c>
      <c r="H289" s="18" t="s">
        <v>33</v>
      </c>
      <c r="I289" s="19">
        <v>3801</v>
      </c>
      <c r="J289" s="20">
        <v>28361</v>
      </c>
      <c r="K289" s="20">
        <v>2162</v>
      </c>
      <c r="L289" s="21">
        <v>2485</v>
      </c>
      <c r="M289" s="22">
        <v>25248</v>
      </c>
      <c r="N289" s="22">
        <v>170</v>
      </c>
      <c r="O289" s="23">
        <v>734</v>
      </c>
      <c r="P289" s="24">
        <v>6554</v>
      </c>
      <c r="Q289" s="24">
        <v>136</v>
      </c>
      <c r="R289" s="25" t="s">
        <v>37</v>
      </c>
      <c r="S289" s="26" t="s">
        <v>37</v>
      </c>
      <c r="T289" s="26" t="s">
        <v>37</v>
      </c>
      <c r="U289" s="19">
        <v>7020</v>
      </c>
      <c r="V289" s="20">
        <v>60163</v>
      </c>
      <c r="W289" s="20">
        <v>2468</v>
      </c>
    </row>
    <row r="290" spans="1:23" x14ac:dyDescent="0.35">
      <c r="A290" s="16">
        <v>2012</v>
      </c>
      <c r="B290" s="17">
        <v>3329</v>
      </c>
      <c r="C290" s="18" t="s">
        <v>339</v>
      </c>
      <c r="D290" s="16" t="s">
        <v>24</v>
      </c>
      <c r="E290" s="18" t="s">
        <v>25</v>
      </c>
      <c r="F290" s="16" t="s">
        <v>26</v>
      </c>
      <c r="G290" s="18" t="s">
        <v>199</v>
      </c>
      <c r="H290" s="18" t="s">
        <v>28</v>
      </c>
      <c r="I290" s="19">
        <v>10330</v>
      </c>
      <c r="J290" s="20">
        <v>89291</v>
      </c>
      <c r="K290" s="20">
        <v>9291</v>
      </c>
      <c r="L290" s="21">
        <v>11190</v>
      </c>
      <c r="M290" s="22">
        <v>101137</v>
      </c>
      <c r="N290" s="22">
        <v>1815</v>
      </c>
      <c r="O290" s="23">
        <v>9654</v>
      </c>
      <c r="P290" s="24">
        <v>104696</v>
      </c>
      <c r="Q290" s="24">
        <v>23</v>
      </c>
      <c r="R290" s="25" t="s">
        <v>37</v>
      </c>
      <c r="S290" s="26" t="s">
        <v>37</v>
      </c>
      <c r="T290" s="26" t="s">
        <v>37</v>
      </c>
      <c r="U290" s="19">
        <v>31174</v>
      </c>
      <c r="V290" s="20">
        <v>295124</v>
      </c>
      <c r="W290" s="20">
        <v>11129</v>
      </c>
    </row>
    <row r="291" spans="1:23" x14ac:dyDescent="0.35">
      <c r="A291" s="16">
        <v>2012</v>
      </c>
      <c r="B291" s="17">
        <v>3355</v>
      </c>
      <c r="C291" s="18" t="s">
        <v>340</v>
      </c>
      <c r="D291" s="16" t="s">
        <v>24</v>
      </c>
      <c r="E291" s="18" t="s">
        <v>25</v>
      </c>
      <c r="F291" s="16" t="s">
        <v>26</v>
      </c>
      <c r="G291" s="18" t="s">
        <v>79</v>
      </c>
      <c r="H291" s="18" t="s">
        <v>28</v>
      </c>
      <c r="I291" s="19">
        <v>5046.2</v>
      </c>
      <c r="J291" s="20">
        <v>46704</v>
      </c>
      <c r="K291" s="20">
        <v>4650</v>
      </c>
      <c r="L291" s="21">
        <v>4576.3999999999996</v>
      </c>
      <c r="M291" s="22">
        <v>46019</v>
      </c>
      <c r="N291" s="22">
        <v>955</v>
      </c>
      <c r="O291" s="23">
        <v>11483.5</v>
      </c>
      <c r="P291" s="24">
        <v>145494</v>
      </c>
      <c r="Q291" s="24">
        <v>88</v>
      </c>
      <c r="R291" s="25" t="s">
        <v>37</v>
      </c>
      <c r="S291" s="26" t="s">
        <v>37</v>
      </c>
      <c r="T291" s="26" t="s">
        <v>37</v>
      </c>
      <c r="U291" s="19">
        <v>21106.1</v>
      </c>
      <c r="V291" s="20">
        <v>238217</v>
      </c>
      <c r="W291" s="20">
        <v>5693</v>
      </c>
    </row>
    <row r="292" spans="1:23" x14ac:dyDescent="0.35">
      <c r="A292" s="16">
        <v>2012</v>
      </c>
      <c r="B292" s="17">
        <v>3390</v>
      </c>
      <c r="C292" s="18" t="s">
        <v>341</v>
      </c>
      <c r="D292" s="16" t="s">
        <v>24</v>
      </c>
      <c r="E292" s="18" t="s">
        <v>25</v>
      </c>
      <c r="F292" s="16" t="s">
        <v>26</v>
      </c>
      <c r="G292" s="18" t="s">
        <v>80</v>
      </c>
      <c r="H292" s="18" t="s">
        <v>33</v>
      </c>
      <c r="I292" s="19">
        <v>21652</v>
      </c>
      <c r="J292" s="20">
        <v>180389</v>
      </c>
      <c r="K292" s="20">
        <v>15200</v>
      </c>
      <c r="L292" s="21">
        <v>12003</v>
      </c>
      <c r="M292" s="22">
        <v>122973</v>
      </c>
      <c r="N292" s="22">
        <v>3000</v>
      </c>
      <c r="O292" s="23">
        <v>6258</v>
      </c>
      <c r="P292" s="24">
        <v>105934</v>
      </c>
      <c r="Q292" s="24">
        <v>13</v>
      </c>
      <c r="R292" s="25" t="s">
        <v>37</v>
      </c>
      <c r="S292" s="26" t="s">
        <v>37</v>
      </c>
      <c r="T292" s="26" t="s">
        <v>37</v>
      </c>
      <c r="U292" s="19">
        <v>39913</v>
      </c>
      <c r="V292" s="20">
        <v>409296</v>
      </c>
      <c r="W292" s="20">
        <v>18213</v>
      </c>
    </row>
    <row r="293" spans="1:23" x14ac:dyDescent="0.35">
      <c r="A293" s="16">
        <v>2012</v>
      </c>
      <c r="B293" s="17">
        <v>3400</v>
      </c>
      <c r="C293" s="18" t="s">
        <v>342</v>
      </c>
      <c r="D293" s="16" t="s">
        <v>24</v>
      </c>
      <c r="E293" s="18" t="s">
        <v>25</v>
      </c>
      <c r="F293" s="16" t="s">
        <v>26</v>
      </c>
      <c r="G293" s="18" t="s">
        <v>51</v>
      </c>
      <c r="H293" s="18" t="s">
        <v>28</v>
      </c>
      <c r="I293" s="19">
        <v>9886.7000000000007</v>
      </c>
      <c r="J293" s="20">
        <v>78349</v>
      </c>
      <c r="K293" s="20">
        <v>8521</v>
      </c>
      <c r="L293" s="21">
        <v>1871.7</v>
      </c>
      <c r="M293" s="22">
        <v>19428</v>
      </c>
      <c r="N293" s="22">
        <v>779</v>
      </c>
      <c r="O293" s="23">
        <v>20594.2</v>
      </c>
      <c r="P293" s="24">
        <v>239137</v>
      </c>
      <c r="Q293" s="24">
        <v>268</v>
      </c>
      <c r="R293" s="25" t="s">
        <v>37</v>
      </c>
      <c r="S293" s="26" t="s">
        <v>37</v>
      </c>
      <c r="T293" s="26" t="s">
        <v>37</v>
      </c>
      <c r="U293" s="19">
        <v>32352.6</v>
      </c>
      <c r="V293" s="20">
        <v>336914</v>
      </c>
      <c r="W293" s="20">
        <v>9568</v>
      </c>
    </row>
    <row r="294" spans="1:23" x14ac:dyDescent="0.35">
      <c r="A294" s="16">
        <v>2012</v>
      </c>
      <c r="B294" s="17">
        <v>3408</v>
      </c>
      <c r="C294" s="18" t="s">
        <v>343</v>
      </c>
      <c r="D294" s="16" t="s">
        <v>24</v>
      </c>
      <c r="E294" s="18" t="s">
        <v>25</v>
      </c>
      <c r="F294" s="16" t="s">
        <v>26</v>
      </c>
      <c r="G294" s="18" t="s">
        <v>49</v>
      </c>
      <c r="H294" s="18" t="s">
        <v>28</v>
      </c>
      <c r="I294" s="19">
        <v>14172</v>
      </c>
      <c r="J294" s="20">
        <v>139480</v>
      </c>
      <c r="K294" s="20">
        <v>9518</v>
      </c>
      <c r="L294" s="21">
        <v>5453</v>
      </c>
      <c r="M294" s="22">
        <v>49761</v>
      </c>
      <c r="N294" s="22">
        <v>1231</v>
      </c>
      <c r="O294" s="23">
        <v>442</v>
      </c>
      <c r="P294" s="24">
        <v>4383</v>
      </c>
      <c r="Q294" s="24">
        <v>1</v>
      </c>
      <c r="R294" s="25">
        <v>0</v>
      </c>
      <c r="S294" s="26">
        <v>0</v>
      </c>
      <c r="T294" s="26">
        <v>0</v>
      </c>
      <c r="U294" s="19">
        <v>20067</v>
      </c>
      <c r="V294" s="20">
        <v>193624</v>
      </c>
      <c r="W294" s="20">
        <v>10750</v>
      </c>
    </row>
    <row r="295" spans="1:23" x14ac:dyDescent="0.35">
      <c r="A295" s="16">
        <v>2012</v>
      </c>
      <c r="B295" s="17">
        <v>3408</v>
      </c>
      <c r="C295" s="18" t="s">
        <v>343</v>
      </c>
      <c r="D295" s="16" t="s">
        <v>24</v>
      </c>
      <c r="E295" s="18" t="s">
        <v>25</v>
      </c>
      <c r="F295" s="16" t="s">
        <v>26</v>
      </c>
      <c r="G295" s="18" t="s">
        <v>104</v>
      </c>
      <c r="H295" s="18" t="s">
        <v>28</v>
      </c>
      <c r="I295" s="19">
        <v>204015</v>
      </c>
      <c r="J295" s="20">
        <v>2007135</v>
      </c>
      <c r="K295" s="20">
        <v>137799</v>
      </c>
      <c r="L295" s="21">
        <v>184708</v>
      </c>
      <c r="M295" s="22">
        <v>1805032</v>
      </c>
      <c r="N295" s="22">
        <v>22780</v>
      </c>
      <c r="O295" s="23">
        <v>125966</v>
      </c>
      <c r="P295" s="24">
        <v>1634291</v>
      </c>
      <c r="Q295" s="24">
        <v>116</v>
      </c>
      <c r="R295" s="25">
        <v>0</v>
      </c>
      <c r="S295" s="26">
        <v>0</v>
      </c>
      <c r="T295" s="26">
        <v>0</v>
      </c>
      <c r="U295" s="19">
        <v>514689</v>
      </c>
      <c r="V295" s="20">
        <v>5446458</v>
      </c>
      <c r="W295" s="20">
        <v>160695</v>
      </c>
    </row>
    <row r="296" spans="1:23" x14ac:dyDescent="0.35">
      <c r="A296" s="16">
        <v>2012</v>
      </c>
      <c r="B296" s="17">
        <v>3413</v>
      </c>
      <c r="C296" s="18" t="s">
        <v>344</v>
      </c>
      <c r="D296" s="16" t="s">
        <v>24</v>
      </c>
      <c r="E296" s="18" t="s">
        <v>25</v>
      </c>
      <c r="F296" s="16" t="s">
        <v>26</v>
      </c>
      <c r="G296" s="18" t="s">
        <v>96</v>
      </c>
      <c r="H296" s="18" t="s">
        <v>191</v>
      </c>
      <c r="I296" s="19">
        <v>24520.2</v>
      </c>
      <c r="J296" s="20">
        <v>762266</v>
      </c>
      <c r="K296" s="20">
        <v>36057</v>
      </c>
      <c r="L296" s="21">
        <v>16161.1</v>
      </c>
      <c r="M296" s="22">
        <v>469223</v>
      </c>
      <c r="N296" s="22">
        <v>10333</v>
      </c>
      <c r="O296" s="23">
        <v>6789.1</v>
      </c>
      <c r="P296" s="24">
        <v>310897</v>
      </c>
      <c r="Q296" s="24">
        <v>1521</v>
      </c>
      <c r="R296" s="25">
        <v>0</v>
      </c>
      <c r="S296" s="26">
        <v>0</v>
      </c>
      <c r="T296" s="26">
        <v>0</v>
      </c>
      <c r="U296" s="19">
        <v>47470.400000000001</v>
      </c>
      <c r="V296" s="20">
        <v>1542386</v>
      </c>
      <c r="W296" s="20">
        <v>47911</v>
      </c>
    </row>
    <row r="297" spans="1:23" x14ac:dyDescent="0.35">
      <c r="A297" s="16">
        <v>2012</v>
      </c>
      <c r="B297" s="17">
        <v>3420</v>
      </c>
      <c r="C297" s="18" t="s">
        <v>345</v>
      </c>
      <c r="D297" s="16" t="s">
        <v>24</v>
      </c>
      <c r="E297" s="18" t="s">
        <v>25</v>
      </c>
      <c r="F297" s="16" t="s">
        <v>26</v>
      </c>
      <c r="G297" s="18" t="s">
        <v>96</v>
      </c>
      <c r="H297" s="18" t="s">
        <v>28</v>
      </c>
      <c r="I297" s="19">
        <v>3224.5</v>
      </c>
      <c r="J297" s="20">
        <v>52056</v>
      </c>
      <c r="K297" s="20">
        <v>4507</v>
      </c>
      <c r="L297" s="21">
        <v>3429.7</v>
      </c>
      <c r="M297" s="22">
        <v>70429</v>
      </c>
      <c r="N297" s="22">
        <v>410</v>
      </c>
      <c r="O297" s="23">
        <v>468.3</v>
      </c>
      <c r="P297" s="24">
        <v>9741</v>
      </c>
      <c r="Q297" s="24">
        <v>8</v>
      </c>
      <c r="R297" s="25" t="s">
        <v>37</v>
      </c>
      <c r="S297" s="26" t="s">
        <v>37</v>
      </c>
      <c r="T297" s="26" t="s">
        <v>37</v>
      </c>
      <c r="U297" s="19">
        <v>7122.5</v>
      </c>
      <c r="V297" s="20">
        <v>132226</v>
      </c>
      <c r="W297" s="20">
        <v>4925</v>
      </c>
    </row>
    <row r="298" spans="1:23" x14ac:dyDescent="0.35">
      <c r="A298" s="16">
        <v>2012</v>
      </c>
      <c r="B298" s="17">
        <v>3426</v>
      </c>
      <c r="C298" s="18" t="s">
        <v>346</v>
      </c>
      <c r="D298" s="16" t="s">
        <v>24</v>
      </c>
      <c r="E298" s="18" t="s">
        <v>25</v>
      </c>
      <c r="F298" s="16" t="s">
        <v>26</v>
      </c>
      <c r="G298" s="18" t="s">
        <v>59</v>
      </c>
      <c r="H298" s="18" t="s">
        <v>33</v>
      </c>
      <c r="I298" s="19">
        <v>29448</v>
      </c>
      <c r="J298" s="20">
        <v>230685</v>
      </c>
      <c r="K298" s="20">
        <v>17460</v>
      </c>
      <c r="L298" s="21">
        <v>14893</v>
      </c>
      <c r="M298" s="22">
        <v>103945</v>
      </c>
      <c r="N298" s="22">
        <v>5776</v>
      </c>
      <c r="O298" s="23">
        <v>10765</v>
      </c>
      <c r="P298" s="24">
        <v>145376</v>
      </c>
      <c r="Q298" s="24">
        <v>5</v>
      </c>
      <c r="R298" s="25">
        <v>0</v>
      </c>
      <c r="S298" s="26">
        <v>0</v>
      </c>
      <c r="T298" s="26">
        <v>0</v>
      </c>
      <c r="U298" s="19">
        <v>55106</v>
      </c>
      <c r="V298" s="20">
        <v>480006</v>
      </c>
      <c r="W298" s="20">
        <v>23241</v>
      </c>
    </row>
    <row r="299" spans="1:23" x14ac:dyDescent="0.35">
      <c r="A299" s="16">
        <v>2012</v>
      </c>
      <c r="B299" s="17">
        <v>3435</v>
      </c>
      <c r="C299" s="18" t="s">
        <v>347</v>
      </c>
      <c r="D299" s="16" t="s">
        <v>24</v>
      </c>
      <c r="E299" s="18" t="s">
        <v>25</v>
      </c>
      <c r="F299" s="16" t="s">
        <v>26</v>
      </c>
      <c r="G299" s="18" t="s">
        <v>90</v>
      </c>
      <c r="H299" s="18" t="s">
        <v>33</v>
      </c>
      <c r="I299" s="19">
        <v>1078.7</v>
      </c>
      <c r="J299" s="20">
        <v>11796</v>
      </c>
      <c r="K299" s="20">
        <v>810</v>
      </c>
      <c r="L299" s="21">
        <v>142</v>
      </c>
      <c r="M299" s="22">
        <v>1710</v>
      </c>
      <c r="N299" s="22">
        <v>14</v>
      </c>
      <c r="O299" s="23">
        <v>2161.8000000000002</v>
      </c>
      <c r="P299" s="24">
        <v>22903</v>
      </c>
      <c r="Q299" s="24">
        <v>185</v>
      </c>
      <c r="R299" s="25" t="s">
        <v>37</v>
      </c>
      <c r="S299" s="26" t="s">
        <v>37</v>
      </c>
      <c r="T299" s="26" t="s">
        <v>37</v>
      </c>
      <c r="U299" s="19">
        <v>3382.5</v>
      </c>
      <c r="V299" s="20">
        <v>36409</v>
      </c>
      <c r="W299" s="20">
        <v>1009</v>
      </c>
    </row>
    <row r="300" spans="1:23" x14ac:dyDescent="0.35">
      <c r="A300" s="16">
        <v>2012</v>
      </c>
      <c r="B300" s="17">
        <v>3435</v>
      </c>
      <c r="C300" s="18" t="s">
        <v>347</v>
      </c>
      <c r="D300" s="16" t="s">
        <v>24</v>
      </c>
      <c r="E300" s="18" t="s">
        <v>25</v>
      </c>
      <c r="F300" s="16" t="s">
        <v>26</v>
      </c>
      <c r="G300" s="18" t="s">
        <v>173</v>
      </c>
      <c r="H300" s="18" t="s">
        <v>33</v>
      </c>
      <c r="I300" s="19">
        <v>6139.2</v>
      </c>
      <c r="J300" s="20">
        <v>53735</v>
      </c>
      <c r="K300" s="20">
        <v>4315</v>
      </c>
      <c r="L300" s="21">
        <v>2660.6</v>
      </c>
      <c r="M300" s="22">
        <v>34209</v>
      </c>
      <c r="N300" s="22">
        <v>359</v>
      </c>
      <c r="O300" s="23">
        <v>1082.9000000000001</v>
      </c>
      <c r="P300" s="24">
        <v>11281</v>
      </c>
      <c r="Q300" s="24">
        <v>121</v>
      </c>
      <c r="R300" s="25" t="s">
        <v>37</v>
      </c>
      <c r="S300" s="26" t="s">
        <v>37</v>
      </c>
      <c r="T300" s="26" t="s">
        <v>37</v>
      </c>
      <c r="U300" s="19">
        <v>9882.7000000000007</v>
      </c>
      <c r="V300" s="20">
        <v>99225</v>
      </c>
      <c r="W300" s="20">
        <v>4795</v>
      </c>
    </row>
    <row r="301" spans="1:23" x14ac:dyDescent="0.35">
      <c r="A301" s="16">
        <v>2012</v>
      </c>
      <c r="B301" s="17">
        <v>3436</v>
      </c>
      <c r="C301" s="18" t="s">
        <v>348</v>
      </c>
      <c r="D301" s="16" t="s">
        <v>24</v>
      </c>
      <c r="E301" s="18" t="s">
        <v>25</v>
      </c>
      <c r="F301" s="16" t="s">
        <v>26</v>
      </c>
      <c r="G301" s="18" t="s">
        <v>83</v>
      </c>
      <c r="H301" s="18" t="s">
        <v>33</v>
      </c>
      <c r="I301" s="19">
        <v>35147.800000000003</v>
      </c>
      <c r="J301" s="20">
        <v>255874</v>
      </c>
      <c r="K301" s="20">
        <v>30754</v>
      </c>
      <c r="L301" s="21">
        <v>12338.1</v>
      </c>
      <c r="M301" s="22">
        <v>121404</v>
      </c>
      <c r="N301" s="22">
        <v>2674</v>
      </c>
      <c r="O301" s="23" t="s">
        <v>37</v>
      </c>
      <c r="P301" s="24" t="s">
        <v>37</v>
      </c>
      <c r="Q301" s="24" t="s">
        <v>37</v>
      </c>
      <c r="R301" s="25" t="s">
        <v>37</v>
      </c>
      <c r="S301" s="26" t="s">
        <v>37</v>
      </c>
      <c r="T301" s="26" t="s">
        <v>37</v>
      </c>
      <c r="U301" s="19">
        <v>47485.9</v>
      </c>
      <c r="V301" s="20">
        <v>377278</v>
      </c>
      <c r="W301" s="20">
        <v>33428</v>
      </c>
    </row>
    <row r="302" spans="1:23" x14ac:dyDescent="0.35">
      <c r="A302" s="16">
        <v>2012</v>
      </c>
      <c r="B302" s="17">
        <v>3461</v>
      </c>
      <c r="C302" s="18" t="s">
        <v>349</v>
      </c>
      <c r="D302" s="16" t="s">
        <v>24</v>
      </c>
      <c r="E302" s="18" t="s">
        <v>25</v>
      </c>
      <c r="F302" s="16" t="s">
        <v>26</v>
      </c>
      <c r="G302" s="18" t="s">
        <v>174</v>
      </c>
      <c r="H302" s="18" t="s">
        <v>57</v>
      </c>
      <c r="I302" s="19">
        <v>30394.5</v>
      </c>
      <c r="J302" s="20">
        <v>263626</v>
      </c>
      <c r="K302" s="20">
        <v>35379</v>
      </c>
      <c r="L302" s="21">
        <v>53087.4</v>
      </c>
      <c r="M302" s="22">
        <v>588672</v>
      </c>
      <c r="N302" s="22">
        <v>4522</v>
      </c>
      <c r="O302" s="23">
        <v>14418.7</v>
      </c>
      <c r="P302" s="24">
        <v>224448</v>
      </c>
      <c r="Q302" s="24">
        <v>2</v>
      </c>
      <c r="R302" s="25">
        <v>0</v>
      </c>
      <c r="S302" s="26">
        <v>0</v>
      </c>
      <c r="T302" s="26">
        <v>0</v>
      </c>
      <c r="U302" s="19">
        <v>97900.6</v>
      </c>
      <c r="V302" s="20">
        <v>1076746</v>
      </c>
      <c r="W302" s="20">
        <v>39903</v>
      </c>
    </row>
    <row r="303" spans="1:23" x14ac:dyDescent="0.35">
      <c r="A303" s="16">
        <v>2012</v>
      </c>
      <c r="B303" s="17">
        <v>3470</v>
      </c>
      <c r="C303" s="18" t="s">
        <v>350</v>
      </c>
      <c r="D303" s="16" t="s">
        <v>24</v>
      </c>
      <c r="E303" s="18" t="s">
        <v>25</v>
      </c>
      <c r="F303" s="16" t="s">
        <v>26</v>
      </c>
      <c r="G303" s="18" t="s">
        <v>98</v>
      </c>
      <c r="H303" s="18" t="s">
        <v>33</v>
      </c>
      <c r="I303" s="19">
        <v>29751</v>
      </c>
      <c r="J303" s="20">
        <v>247999</v>
      </c>
      <c r="K303" s="20">
        <v>17772</v>
      </c>
      <c r="L303" s="21">
        <v>5603</v>
      </c>
      <c r="M303" s="22">
        <v>47931</v>
      </c>
      <c r="N303" s="22">
        <v>1536</v>
      </c>
      <c r="O303" s="23">
        <v>235</v>
      </c>
      <c r="P303" s="24">
        <v>1080</v>
      </c>
      <c r="Q303" s="24">
        <v>1</v>
      </c>
      <c r="R303" s="25" t="s">
        <v>37</v>
      </c>
      <c r="S303" s="26" t="s">
        <v>37</v>
      </c>
      <c r="T303" s="26" t="s">
        <v>37</v>
      </c>
      <c r="U303" s="19">
        <v>35589</v>
      </c>
      <c r="V303" s="20">
        <v>297010</v>
      </c>
      <c r="W303" s="20">
        <v>19309</v>
      </c>
    </row>
    <row r="304" spans="1:23" x14ac:dyDescent="0.35">
      <c r="A304" s="16">
        <v>2012</v>
      </c>
      <c r="B304" s="17">
        <v>3475</v>
      </c>
      <c r="C304" s="18" t="s">
        <v>351</v>
      </c>
      <c r="D304" s="16" t="s">
        <v>24</v>
      </c>
      <c r="E304" s="18" t="s">
        <v>25</v>
      </c>
      <c r="F304" s="16" t="s">
        <v>26</v>
      </c>
      <c r="G304" s="18" t="s">
        <v>49</v>
      </c>
      <c r="H304" s="18" t="s">
        <v>28</v>
      </c>
      <c r="I304" s="19">
        <v>1170</v>
      </c>
      <c r="J304" s="20">
        <v>11788</v>
      </c>
      <c r="K304" s="20">
        <v>854</v>
      </c>
      <c r="L304" s="21">
        <v>1476</v>
      </c>
      <c r="M304" s="22">
        <v>15471</v>
      </c>
      <c r="N304" s="22">
        <v>150</v>
      </c>
      <c r="O304" s="23">
        <v>512</v>
      </c>
      <c r="P304" s="24">
        <v>5959</v>
      </c>
      <c r="Q304" s="24">
        <v>1</v>
      </c>
      <c r="R304" s="25">
        <v>0</v>
      </c>
      <c r="S304" s="26">
        <v>0</v>
      </c>
      <c r="T304" s="26">
        <v>0</v>
      </c>
      <c r="U304" s="19">
        <v>3158</v>
      </c>
      <c r="V304" s="20">
        <v>33218</v>
      </c>
      <c r="W304" s="20">
        <v>1005</v>
      </c>
    </row>
    <row r="305" spans="1:23" x14ac:dyDescent="0.35">
      <c r="A305" s="16">
        <v>2012</v>
      </c>
      <c r="B305" s="17">
        <v>3477</v>
      </c>
      <c r="C305" s="18" t="s">
        <v>352</v>
      </c>
      <c r="D305" s="16" t="s">
        <v>24</v>
      </c>
      <c r="E305" s="18" t="s">
        <v>25</v>
      </c>
      <c r="F305" s="16" t="s">
        <v>26</v>
      </c>
      <c r="G305" s="18" t="s">
        <v>184</v>
      </c>
      <c r="H305" s="18" t="s">
        <v>28</v>
      </c>
      <c r="I305" s="19">
        <v>22939</v>
      </c>
      <c r="J305" s="20">
        <v>187173</v>
      </c>
      <c r="K305" s="20">
        <v>23439</v>
      </c>
      <c r="L305" s="21">
        <v>16384</v>
      </c>
      <c r="M305" s="22">
        <v>130156</v>
      </c>
      <c r="N305" s="22">
        <v>2728</v>
      </c>
      <c r="O305" s="23">
        <v>13842.4</v>
      </c>
      <c r="P305" s="24">
        <v>129898</v>
      </c>
      <c r="Q305" s="24">
        <v>47</v>
      </c>
      <c r="R305" s="25" t="s">
        <v>37</v>
      </c>
      <c r="S305" s="26" t="s">
        <v>37</v>
      </c>
      <c r="T305" s="26" t="s">
        <v>37</v>
      </c>
      <c r="U305" s="19">
        <v>53165.4</v>
      </c>
      <c r="V305" s="20">
        <v>447227</v>
      </c>
      <c r="W305" s="20">
        <v>26214</v>
      </c>
    </row>
    <row r="306" spans="1:23" x14ac:dyDescent="0.35">
      <c r="A306" s="16">
        <v>2012</v>
      </c>
      <c r="B306" s="17">
        <v>3478</v>
      </c>
      <c r="C306" s="18" t="s">
        <v>353</v>
      </c>
      <c r="D306" s="16" t="s">
        <v>24</v>
      </c>
      <c r="E306" s="18" t="s">
        <v>25</v>
      </c>
      <c r="F306" s="16" t="s">
        <v>26</v>
      </c>
      <c r="G306" s="18" t="s">
        <v>80</v>
      </c>
      <c r="H306" s="18" t="s">
        <v>33</v>
      </c>
      <c r="I306" s="19">
        <v>15746</v>
      </c>
      <c r="J306" s="20">
        <v>137403</v>
      </c>
      <c r="K306" s="20">
        <v>12491</v>
      </c>
      <c r="L306" s="21">
        <v>9739</v>
      </c>
      <c r="M306" s="22">
        <v>92769</v>
      </c>
      <c r="N306" s="22">
        <v>2153</v>
      </c>
      <c r="O306" s="23">
        <v>1489</v>
      </c>
      <c r="P306" s="24">
        <v>27657</v>
      </c>
      <c r="Q306" s="24">
        <v>7</v>
      </c>
      <c r="R306" s="25" t="s">
        <v>37</v>
      </c>
      <c r="S306" s="26" t="s">
        <v>37</v>
      </c>
      <c r="T306" s="26" t="s">
        <v>37</v>
      </c>
      <c r="U306" s="19">
        <v>26974</v>
      </c>
      <c r="V306" s="20">
        <v>257829</v>
      </c>
      <c r="W306" s="20">
        <v>14651</v>
      </c>
    </row>
    <row r="307" spans="1:23" x14ac:dyDescent="0.35">
      <c r="A307" s="16">
        <v>2012</v>
      </c>
      <c r="B307" s="17">
        <v>3486</v>
      </c>
      <c r="C307" s="18" t="s">
        <v>354</v>
      </c>
      <c r="D307" s="16" t="s">
        <v>24</v>
      </c>
      <c r="E307" s="18" t="s">
        <v>25</v>
      </c>
      <c r="F307" s="16" t="s">
        <v>26</v>
      </c>
      <c r="G307" s="18" t="s">
        <v>132</v>
      </c>
      <c r="H307" s="18" t="s">
        <v>28</v>
      </c>
      <c r="I307" s="19">
        <v>4107</v>
      </c>
      <c r="J307" s="20">
        <v>42265</v>
      </c>
      <c r="K307" s="20">
        <v>3799</v>
      </c>
      <c r="L307" s="21">
        <v>4162</v>
      </c>
      <c r="M307" s="22">
        <v>52237</v>
      </c>
      <c r="N307" s="22">
        <v>786</v>
      </c>
      <c r="O307" s="23">
        <v>716</v>
      </c>
      <c r="P307" s="24">
        <v>9106</v>
      </c>
      <c r="Q307" s="24">
        <v>23</v>
      </c>
      <c r="R307" s="25" t="s">
        <v>37</v>
      </c>
      <c r="S307" s="26" t="s">
        <v>37</v>
      </c>
      <c r="T307" s="26" t="s">
        <v>37</v>
      </c>
      <c r="U307" s="19">
        <v>8985</v>
      </c>
      <c r="V307" s="20">
        <v>103608</v>
      </c>
      <c r="W307" s="20">
        <v>4608</v>
      </c>
    </row>
    <row r="308" spans="1:23" x14ac:dyDescent="0.35">
      <c r="A308" s="16">
        <v>2012</v>
      </c>
      <c r="B308" s="17">
        <v>3495</v>
      </c>
      <c r="C308" s="18" t="s">
        <v>355</v>
      </c>
      <c r="D308" s="16" t="s">
        <v>24</v>
      </c>
      <c r="E308" s="18" t="s">
        <v>25</v>
      </c>
      <c r="F308" s="16" t="s">
        <v>26</v>
      </c>
      <c r="G308" s="18" t="s">
        <v>90</v>
      </c>
      <c r="H308" s="18" t="s">
        <v>191</v>
      </c>
      <c r="I308" s="19">
        <v>2966</v>
      </c>
      <c r="J308" s="20">
        <v>22474</v>
      </c>
      <c r="K308" s="20">
        <v>1975</v>
      </c>
      <c r="L308" s="21">
        <v>976</v>
      </c>
      <c r="M308" s="22">
        <v>8028</v>
      </c>
      <c r="N308" s="22">
        <v>295</v>
      </c>
      <c r="O308" s="23">
        <v>3620</v>
      </c>
      <c r="P308" s="24">
        <v>32458</v>
      </c>
      <c r="Q308" s="24">
        <v>834</v>
      </c>
      <c r="R308" s="25" t="s">
        <v>37</v>
      </c>
      <c r="S308" s="26" t="s">
        <v>37</v>
      </c>
      <c r="T308" s="26" t="s">
        <v>37</v>
      </c>
      <c r="U308" s="19">
        <v>7562</v>
      </c>
      <c r="V308" s="20">
        <v>62960</v>
      </c>
      <c r="W308" s="20">
        <v>3104</v>
      </c>
    </row>
    <row r="309" spans="1:23" x14ac:dyDescent="0.35">
      <c r="A309" s="16">
        <v>2012</v>
      </c>
      <c r="B309" s="17">
        <v>3498</v>
      </c>
      <c r="C309" s="18" t="s">
        <v>356</v>
      </c>
      <c r="D309" s="16" t="s">
        <v>24</v>
      </c>
      <c r="E309" s="18" t="s">
        <v>25</v>
      </c>
      <c r="F309" s="16" t="s">
        <v>26</v>
      </c>
      <c r="G309" s="18" t="s">
        <v>39</v>
      </c>
      <c r="H309" s="18" t="s">
        <v>33</v>
      </c>
      <c r="I309" s="19">
        <v>11470.6</v>
      </c>
      <c r="J309" s="20">
        <v>83422</v>
      </c>
      <c r="K309" s="20">
        <v>6842</v>
      </c>
      <c r="L309" s="21">
        <v>1357.9</v>
      </c>
      <c r="M309" s="22">
        <v>13418</v>
      </c>
      <c r="N309" s="22">
        <v>475</v>
      </c>
      <c r="O309" s="23">
        <v>378.2</v>
      </c>
      <c r="P309" s="24">
        <v>3338</v>
      </c>
      <c r="Q309" s="24">
        <v>21</v>
      </c>
      <c r="R309" s="25" t="s">
        <v>37</v>
      </c>
      <c r="S309" s="26" t="s">
        <v>37</v>
      </c>
      <c r="T309" s="26" t="s">
        <v>37</v>
      </c>
      <c r="U309" s="19">
        <v>13206.7</v>
      </c>
      <c r="V309" s="20">
        <v>100178</v>
      </c>
      <c r="W309" s="20">
        <v>7338</v>
      </c>
    </row>
    <row r="310" spans="1:23" x14ac:dyDescent="0.35">
      <c r="A310" s="16">
        <v>2012</v>
      </c>
      <c r="B310" s="17">
        <v>3502</v>
      </c>
      <c r="C310" s="18" t="s">
        <v>357</v>
      </c>
      <c r="D310" s="16" t="s">
        <v>24</v>
      </c>
      <c r="E310" s="18" t="s">
        <v>25</v>
      </c>
      <c r="F310" s="16" t="s">
        <v>26</v>
      </c>
      <c r="G310" s="18" t="s">
        <v>61</v>
      </c>
      <c r="H310" s="18" t="s">
        <v>33</v>
      </c>
      <c r="I310" s="19">
        <v>64865.8</v>
      </c>
      <c r="J310" s="20">
        <v>531362</v>
      </c>
      <c r="K310" s="20">
        <v>38825</v>
      </c>
      <c r="L310" s="21">
        <v>18546.2</v>
      </c>
      <c r="M310" s="22">
        <v>177610</v>
      </c>
      <c r="N310" s="22">
        <v>5475</v>
      </c>
      <c r="O310" s="23">
        <v>1800</v>
      </c>
      <c r="P310" s="24">
        <v>22716</v>
      </c>
      <c r="Q310" s="24">
        <v>2</v>
      </c>
      <c r="R310" s="25" t="s">
        <v>37</v>
      </c>
      <c r="S310" s="26" t="s">
        <v>37</v>
      </c>
      <c r="T310" s="26" t="s">
        <v>37</v>
      </c>
      <c r="U310" s="19">
        <v>85212</v>
      </c>
      <c r="V310" s="20">
        <v>731688</v>
      </c>
      <c r="W310" s="20">
        <v>44302</v>
      </c>
    </row>
    <row r="311" spans="1:23" x14ac:dyDescent="0.35">
      <c r="A311" s="16">
        <v>2012</v>
      </c>
      <c r="B311" s="17">
        <v>3503</v>
      </c>
      <c r="C311" s="18" t="s">
        <v>358</v>
      </c>
      <c r="D311" s="16" t="s">
        <v>24</v>
      </c>
      <c r="E311" s="18" t="s">
        <v>25</v>
      </c>
      <c r="F311" s="16" t="s">
        <v>26</v>
      </c>
      <c r="G311" s="18" t="s">
        <v>32</v>
      </c>
      <c r="H311" s="18" t="s">
        <v>33</v>
      </c>
      <c r="I311" s="19">
        <v>84660</v>
      </c>
      <c r="J311" s="20">
        <v>647135</v>
      </c>
      <c r="K311" s="20">
        <v>47280</v>
      </c>
      <c r="L311" s="21">
        <v>25673</v>
      </c>
      <c r="M311" s="22">
        <v>213618</v>
      </c>
      <c r="N311" s="22">
        <v>4708</v>
      </c>
      <c r="O311" s="23">
        <v>8814</v>
      </c>
      <c r="P311" s="24">
        <v>95031</v>
      </c>
      <c r="Q311" s="24">
        <v>24</v>
      </c>
      <c r="R311" s="25">
        <v>0</v>
      </c>
      <c r="S311" s="26">
        <v>0</v>
      </c>
      <c r="T311" s="26">
        <v>0</v>
      </c>
      <c r="U311" s="19">
        <v>119147</v>
      </c>
      <c r="V311" s="20">
        <v>955784</v>
      </c>
      <c r="W311" s="20">
        <v>52012</v>
      </c>
    </row>
    <row r="312" spans="1:23" x14ac:dyDescent="0.35">
      <c r="A312" s="16">
        <v>2012</v>
      </c>
      <c r="B312" s="17">
        <v>3522</v>
      </c>
      <c r="C312" s="18" t="s">
        <v>359</v>
      </c>
      <c r="D312" s="16" t="s">
        <v>24</v>
      </c>
      <c r="E312" s="18" t="s">
        <v>25</v>
      </c>
      <c r="F312" s="16" t="s">
        <v>26</v>
      </c>
      <c r="G312" s="18" t="s">
        <v>65</v>
      </c>
      <c r="H312" s="18" t="s">
        <v>33</v>
      </c>
      <c r="I312" s="19">
        <v>76083</v>
      </c>
      <c r="J312" s="20">
        <v>549748</v>
      </c>
      <c r="K312" s="20">
        <v>69495</v>
      </c>
      <c r="L312" s="21">
        <v>67370</v>
      </c>
      <c r="M312" s="22">
        <v>574284</v>
      </c>
      <c r="N312" s="22">
        <v>9204</v>
      </c>
      <c r="O312" s="23">
        <v>5902</v>
      </c>
      <c r="P312" s="24">
        <v>54804</v>
      </c>
      <c r="Q312" s="24">
        <v>7</v>
      </c>
      <c r="R312" s="25">
        <v>0</v>
      </c>
      <c r="S312" s="26">
        <v>0</v>
      </c>
      <c r="T312" s="26">
        <v>0</v>
      </c>
      <c r="U312" s="19">
        <v>149355</v>
      </c>
      <c r="V312" s="20">
        <v>1178836</v>
      </c>
      <c r="W312" s="20">
        <v>78706</v>
      </c>
    </row>
    <row r="313" spans="1:23" x14ac:dyDescent="0.35">
      <c r="A313" s="16">
        <v>2012</v>
      </c>
      <c r="B313" s="17">
        <v>3527</v>
      </c>
      <c r="C313" s="18" t="s">
        <v>360</v>
      </c>
      <c r="D313" s="16" t="s">
        <v>24</v>
      </c>
      <c r="E313" s="18" t="s">
        <v>25</v>
      </c>
      <c r="F313" s="16" t="s">
        <v>26</v>
      </c>
      <c r="G313" s="18" t="s">
        <v>80</v>
      </c>
      <c r="H313" s="18" t="s">
        <v>33</v>
      </c>
      <c r="I313" s="19">
        <v>31681</v>
      </c>
      <c r="J313" s="20">
        <v>229965</v>
      </c>
      <c r="K313" s="20">
        <v>17919</v>
      </c>
      <c r="L313" s="21">
        <v>2323</v>
      </c>
      <c r="M313" s="22">
        <v>22378</v>
      </c>
      <c r="N313" s="22">
        <v>169</v>
      </c>
      <c r="O313" s="23">
        <v>6917</v>
      </c>
      <c r="P313" s="24">
        <v>130112</v>
      </c>
      <c r="Q313" s="24">
        <v>8</v>
      </c>
      <c r="R313" s="25" t="s">
        <v>37</v>
      </c>
      <c r="S313" s="26" t="s">
        <v>37</v>
      </c>
      <c r="T313" s="26" t="s">
        <v>37</v>
      </c>
      <c r="U313" s="19">
        <v>40921</v>
      </c>
      <c r="V313" s="20">
        <v>382455</v>
      </c>
      <c r="W313" s="20">
        <v>18096</v>
      </c>
    </row>
    <row r="314" spans="1:23" x14ac:dyDescent="0.35">
      <c r="A314" s="16">
        <v>2012</v>
      </c>
      <c r="B314" s="17">
        <v>3542</v>
      </c>
      <c r="C314" s="18" t="s">
        <v>361</v>
      </c>
      <c r="D314" s="16" t="s">
        <v>24</v>
      </c>
      <c r="E314" s="18" t="s">
        <v>25</v>
      </c>
      <c r="F314" s="16" t="s">
        <v>26</v>
      </c>
      <c r="G314" s="18" t="s">
        <v>46</v>
      </c>
      <c r="H314" s="18" t="s">
        <v>57</v>
      </c>
      <c r="I314" s="19">
        <v>462401.2</v>
      </c>
      <c r="J314" s="20">
        <v>4347386</v>
      </c>
      <c r="K314" s="20">
        <v>393489</v>
      </c>
      <c r="L314" s="21">
        <v>140445.79999999999</v>
      </c>
      <c r="M314" s="22">
        <v>1394559</v>
      </c>
      <c r="N314" s="22">
        <v>39116</v>
      </c>
      <c r="O314" s="23">
        <v>18672.3</v>
      </c>
      <c r="P314" s="24">
        <v>232199</v>
      </c>
      <c r="Q314" s="24">
        <v>799</v>
      </c>
      <c r="R314" s="25" t="s">
        <v>37</v>
      </c>
      <c r="S314" s="26" t="s">
        <v>37</v>
      </c>
      <c r="T314" s="26" t="s">
        <v>37</v>
      </c>
      <c r="U314" s="19">
        <v>621519.30000000005</v>
      </c>
      <c r="V314" s="20">
        <v>5974144</v>
      </c>
      <c r="W314" s="20">
        <v>433404</v>
      </c>
    </row>
    <row r="315" spans="1:23" x14ac:dyDescent="0.35">
      <c r="A315" s="16">
        <v>2012</v>
      </c>
      <c r="B315" s="17">
        <v>3542</v>
      </c>
      <c r="C315" s="18" t="s">
        <v>361</v>
      </c>
      <c r="D315" s="16" t="s">
        <v>137</v>
      </c>
      <c r="E315" s="18" t="s">
        <v>138</v>
      </c>
      <c r="F315" s="16" t="s">
        <v>26</v>
      </c>
      <c r="G315" s="18" t="s">
        <v>46</v>
      </c>
      <c r="H315" s="18" t="s">
        <v>57</v>
      </c>
      <c r="I315" s="19">
        <v>133324.5</v>
      </c>
      <c r="J315" s="20">
        <v>2839071</v>
      </c>
      <c r="K315" s="20">
        <v>219693</v>
      </c>
      <c r="L315" s="21">
        <v>191691.1</v>
      </c>
      <c r="M315" s="22">
        <v>6356879</v>
      </c>
      <c r="N315" s="22">
        <v>34545</v>
      </c>
      <c r="O315" s="23">
        <v>50710.400000000001</v>
      </c>
      <c r="P315" s="24">
        <v>4759433</v>
      </c>
      <c r="Q315" s="24">
        <v>1403</v>
      </c>
      <c r="R315" s="25" t="s">
        <v>37</v>
      </c>
      <c r="S315" s="26" t="s">
        <v>37</v>
      </c>
      <c r="T315" s="26" t="s">
        <v>37</v>
      </c>
      <c r="U315" s="19">
        <v>375726</v>
      </c>
      <c r="V315" s="20">
        <v>13955383</v>
      </c>
      <c r="W315" s="20">
        <v>255641</v>
      </c>
    </row>
    <row r="316" spans="1:23" x14ac:dyDescent="0.35">
      <c r="A316" s="16">
        <v>2012</v>
      </c>
      <c r="B316" s="17">
        <v>3579</v>
      </c>
      <c r="C316" s="18" t="s">
        <v>362</v>
      </c>
      <c r="D316" s="16" t="s">
        <v>97</v>
      </c>
      <c r="E316" s="18" t="s">
        <v>25</v>
      </c>
      <c r="F316" s="16" t="s">
        <v>26</v>
      </c>
      <c r="G316" s="18" t="s">
        <v>98</v>
      </c>
      <c r="H316" s="18" t="s">
        <v>44</v>
      </c>
      <c r="I316" s="19">
        <v>198467.4</v>
      </c>
      <c r="J316" s="20">
        <v>2063038</v>
      </c>
      <c r="K316" s="20">
        <v>125182</v>
      </c>
      <c r="L316" s="21">
        <v>216347.6</v>
      </c>
      <c r="M316" s="22">
        <v>2433758</v>
      </c>
      <c r="N316" s="22">
        <v>27264</v>
      </c>
      <c r="O316" s="23" t="s">
        <v>37</v>
      </c>
      <c r="P316" s="24" t="s">
        <v>37</v>
      </c>
      <c r="Q316" s="24" t="s">
        <v>37</v>
      </c>
      <c r="R316" s="25" t="s">
        <v>37</v>
      </c>
      <c r="S316" s="26" t="s">
        <v>37</v>
      </c>
      <c r="T316" s="26" t="s">
        <v>37</v>
      </c>
      <c r="U316" s="19">
        <v>414815</v>
      </c>
      <c r="V316" s="20">
        <v>4496796</v>
      </c>
      <c r="W316" s="20">
        <v>152446</v>
      </c>
    </row>
    <row r="317" spans="1:23" x14ac:dyDescent="0.35">
      <c r="A317" s="16">
        <v>2012</v>
      </c>
      <c r="B317" s="17">
        <v>3597</v>
      </c>
      <c r="C317" s="18" t="s">
        <v>363</v>
      </c>
      <c r="D317" s="16" t="s">
        <v>24</v>
      </c>
      <c r="E317" s="18" t="s">
        <v>25</v>
      </c>
      <c r="F317" s="16" t="s">
        <v>26</v>
      </c>
      <c r="G317" s="18" t="s">
        <v>199</v>
      </c>
      <c r="H317" s="18" t="s">
        <v>57</v>
      </c>
      <c r="I317" s="19">
        <v>8185</v>
      </c>
      <c r="J317" s="20">
        <v>80082</v>
      </c>
      <c r="K317" s="20">
        <v>5711</v>
      </c>
      <c r="L317" s="21">
        <v>3136</v>
      </c>
      <c r="M317" s="22">
        <v>28568</v>
      </c>
      <c r="N317" s="22">
        <v>1078</v>
      </c>
      <c r="O317" s="23">
        <v>4952</v>
      </c>
      <c r="P317" s="24">
        <v>51400</v>
      </c>
      <c r="Q317" s="24">
        <v>42</v>
      </c>
      <c r="R317" s="25" t="s">
        <v>37</v>
      </c>
      <c r="S317" s="26" t="s">
        <v>37</v>
      </c>
      <c r="T317" s="26" t="s">
        <v>37</v>
      </c>
      <c r="U317" s="19">
        <v>16273</v>
      </c>
      <c r="V317" s="20">
        <v>160050</v>
      </c>
      <c r="W317" s="20">
        <v>6831</v>
      </c>
    </row>
    <row r="318" spans="1:23" x14ac:dyDescent="0.35">
      <c r="A318" s="16">
        <v>2012</v>
      </c>
      <c r="B318" s="17">
        <v>3600</v>
      </c>
      <c r="C318" s="18" t="s">
        <v>364</v>
      </c>
      <c r="D318" s="16" t="s">
        <v>24</v>
      </c>
      <c r="E318" s="18" t="s">
        <v>25</v>
      </c>
      <c r="F318" s="16" t="s">
        <v>26</v>
      </c>
      <c r="G318" s="18" t="s">
        <v>132</v>
      </c>
      <c r="H318" s="18" t="s">
        <v>33</v>
      </c>
      <c r="I318" s="19">
        <v>36336</v>
      </c>
      <c r="J318" s="20">
        <v>277133</v>
      </c>
      <c r="K318" s="20">
        <v>23950</v>
      </c>
      <c r="L318" s="21">
        <v>11919</v>
      </c>
      <c r="M318" s="22">
        <v>106053</v>
      </c>
      <c r="N318" s="22">
        <v>2625</v>
      </c>
      <c r="O318" s="23">
        <v>66921</v>
      </c>
      <c r="P318" s="24">
        <v>1180746</v>
      </c>
      <c r="Q318" s="24">
        <v>103</v>
      </c>
      <c r="R318" s="25">
        <v>0</v>
      </c>
      <c r="S318" s="26">
        <v>0</v>
      </c>
      <c r="T318" s="26">
        <v>0</v>
      </c>
      <c r="U318" s="19">
        <v>115176</v>
      </c>
      <c r="V318" s="20">
        <v>1563932</v>
      </c>
      <c r="W318" s="20">
        <v>26678</v>
      </c>
    </row>
    <row r="319" spans="1:23" x14ac:dyDescent="0.35">
      <c r="A319" s="16">
        <v>2012</v>
      </c>
      <c r="B319" s="17">
        <v>3634</v>
      </c>
      <c r="C319" s="18" t="s">
        <v>365</v>
      </c>
      <c r="D319" s="16" t="s">
        <v>24</v>
      </c>
      <c r="E319" s="18" t="s">
        <v>25</v>
      </c>
      <c r="F319" s="16" t="s">
        <v>26</v>
      </c>
      <c r="G319" s="18" t="s">
        <v>132</v>
      </c>
      <c r="H319" s="18" t="s">
        <v>28</v>
      </c>
      <c r="I319" s="19">
        <v>8841</v>
      </c>
      <c r="J319" s="20">
        <v>86203</v>
      </c>
      <c r="K319" s="20">
        <v>8125</v>
      </c>
      <c r="L319" s="21">
        <v>1950</v>
      </c>
      <c r="M319" s="22">
        <v>20443</v>
      </c>
      <c r="N319" s="22">
        <v>886</v>
      </c>
      <c r="O319" s="23">
        <v>2942</v>
      </c>
      <c r="P319" s="24">
        <v>38785</v>
      </c>
      <c r="Q319" s="24">
        <v>41</v>
      </c>
      <c r="R319" s="25" t="s">
        <v>37</v>
      </c>
      <c r="S319" s="26" t="s">
        <v>37</v>
      </c>
      <c r="T319" s="26" t="s">
        <v>37</v>
      </c>
      <c r="U319" s="19">
        <v>13733</v>
      </c>
      <c r="V319" s="20">
        <v>145431</v>
      </c>
      <c r="W319" s="20">
        <v>9052</v>
      </c>
    </row>
    <row r="320" spans="1:23" x14ac:dyDescent="0.35">
      <c r="A320" s="16">
        <v>2012</v>
      </c>
      <c r="B320" s="17">
        <v>3641</v>
      </c>
      <c r="C320" s="18" t="s">
        <v>366</v>
      </c>
      <c r="D320" s="16" t="s">
        <v>24</v>
      </c>
      <c r="E320" s="18" t="s">
        <v>25</v>
      </c>
      <c r="F320" s="16" t="s">
        <v>26</v>
      </c>
      <c r="G320" s="18" t="s">
        <v>30</v>
      </c>
      <c r="H320" s="18" t="s">
        <v>33</v>
      </c>
      <c r="I320" s="19">
        <v>22083.200000000001</v>
      </c>
      <c r="J320" s="20">
        <v>300237</v>
      </c>
      <c r="K320" s="20">
        <v>21074</v>
      </c>
      <c r="L320" s="21">
        <v>5678.7</v>
      </c>
      <c r="M320" s="22">
        <v>78168</v>
      </c>
      <c r="N320" s="22">
        <v>2336</v>
      </c>
      <c r="O320" s="23">
        <v>12224.6</v>
      </c>
      <c r="P320" s="24">
        <v>212499</v>
      </c>
      <c r="Q320" s="24">
        <v>90</v>
      </c>
      <c r="R320" s="25" t="s">
        <v>37</v>
      </c>
      <c r="S320" s="26" t="s">
        <v>37</v>
      </c>
      <c r="T320" s="26" t="s">
        <v>37</v>
      </c>
      <c r="U320" s="19">
        <v>39986.5</v>
      </c>
      <c r="V320" s="20">
        <v>590904</v>
      </c>
      <c r="W320" s="20">
        <v>23500</v>
      </c>
    </row>
    <row r="321" spans="1:23" x14ac:dyDescent="0.35">
      <c r="A321" s="16">
        <v>2012</v>
      </c>
      <c r="B321" s="17">
        <v>3644</v>
      </c>
      <c r="C321" s="18" t="s">
        <v>367</v>
      </c>
      <c r="D321" s="16" t="s">
        <v>24</v>
      </c>
      <c r="E321" s="18" t="s">
        <v>25</v>
      </c>
      <c r="F321" s="16" t="s">
        <v>26</v>
      </c>
      <c r="G321" s="18" t="s">
        <v>96</v>
      </c>
      <c r="H321" s="18" t="s">
        <v>191</v>
      </c>
      <c r="I321" s="19">
        <v>36111</v>
      </c>
      <c r="J321" s="20">
        <v>446567</v>
      </c>
      <c r="K321" s="20">
        <v>27183</v>
      </c>
      <c r="L321" s="21">
        <v>11587</v>
      </c>
      <c r="M321" s="22">
        <v>172056</v>
      </c>
      <c r="N321" s="22">
        <v>3282</v>
      </c>
      <c r="O321" s="23">
        <v>1750</v>
      </c>
      <c r="P321" s="24">
        <v>28879</v>
      </c>
      <c r="Q321" s="24">
        <v>5</v>
      </c>
      <c r="R321" s="25" t="s">
        <v>37</v>
      </c>
      <c r="S321" s="26" t="s">
        <v>37</v>
      </c>
      <c r="T321" s="26" t="s">
        <v>37</v>
      </c>
      <c r="U321" s="19">
        <v>49448</v>
      </c>
      <c r="V321" s="20">
        <v>647502</v>
      </c>
      <c r="W321" s="20">
        <v>30470</v>
      </c>
    </row>
    <row r="322" spans="1:23" x14ac:dyDescent="0.35">
      <c r="A322" s="16">
        <v>2012</v>
      </c>
      <c r="B322" s="17">
        <v>3647</v>
      </c>
      <c r="C322" s="18" t="s">
        <v>368</v>
      </c>
      <c r="D322" s="16" t="s">
        <v>24</v>
      </c>
      <c r="E322" s="18" t="s">
        <v>25</v>
      </c>
      <c r="F322" s="16" t="s">
        <v>26</v>
      </c>
      <c r="G322" s="18" t="s">
        <v>80</v>
      </c>
      <c r="H322" s="18" t="s">
        <v>28</v>
      </c>
      <c r="I322" s="19">
        <v>14360</v>
      </c>
      <c r="J322" s="20">
        <v>119376</v>
      </c>
      <c r="K322" s="20">
        <v>10022</v>
      </c>
      <c r="L322" s="21">
        <v>3877</v>
      </c>
      <c r="M322" s="22">
        <v>32675</v>
      </c>
      <c r="N322" s="22">
        <v>1271</v>
      </c>
      <c r="O322" s="23">
        <v>9699</v>
      </c>
      <c r="P322" s="24">
        <v>121145</v>
      </c>
      <c r="Q322" s="24">
        <v>128</v>
      </c>
      <c r="R322" s="25" t="s">
        <v>37</v>
      </c>
      <c r="S322" s="26" t="s">
        <v>37</v>
      </c>
      <c r="T322" s="26" t="s">
        <v>37</v>
      </c>
      <c r="U322" s="19">
        <v>27936</v>
      </c>
      <c r="V322" s="20">
        <v>273196</v>
      </c>
      <c r="W322" s="20">
        <v>11421</v>
      </c>
    </row>
    <row r="323" spans="1:23" x14ac:dyDescent="0.35">
      <c r="A323" s="16">
        <v>2012</v>
      </c>
      <c r="B323" s="17">
        <v>3660</v>
      </c>
      <c r="C323" s="18" t="s">
        <v>369</v>
      </c>
      <c r="D323" s="16" t="s">
        <v>24</v>
      </c>
      <c r="E323" s="18" t="s">
        <v>25</v>
      </c>
      <c r="F323" s="16" t="s">
        <v>26</v>
      </c>
      <c r="G323" s="18" t="s">
        <v>96</v>
      </c>
      <c r="H323" s="18" t="s">
        <v>191</v>
      </c>
      <c r="I323" s="19">
        <v>212704</v>
      </c>
      <c r="J323" s="20">
        <v>2317528</v>
      </c>
      <c r="K323" s="20">
        <v>170221</v>
      </c>
      <c r="L323" s="21">
        <v>97711</v>
      </c>
      <c r="M323" s="22">
        <v>1296346</v>
      </c>
      <c r="N323" s="22">
        <v>16331</v>
      </c>
      <c r="O323" s="23">
        <v>41257</v>
      </c>
      <c r="P323" s="24">
        <v>740918</v>
      </c>
      <c r="Q323" s="24">
        <v>25</v>
      </c>
      <c r="R323" s="25">
        <v>0</v>
      </c>
      <c r="S323" s="26">
        <v>0</v>
      </c>
      <c r="T323" s="26">
        <v>0</v>
      </c>
      <c r="U323" s="19">
        <v>351672</v>
      </c>
      <c r="V323" s="20">
        <v>4354792</v>
      </c>
      <c r="W323" s="20">
        <v>186577</v>
      </c>
    </row>
    <row r="324" spans="1:23" x14ac:dyDescent="0.35">
      <c r="A324" s="16">
        <v>2012</v>
      </c>
      <c r="B324" s="17">
        <v>3687</v>
      </c>
      <c r="C324" s="18" t="s">
        <v>370</v>
      </c>
      <c r="D324" s="16" t="s">
        <v>24</v>
      </c>
      <c r="E324" s="18" t="s">
        <v>25</v>
      </c>
      <c r="F324" s="16" t="s">
        <v>26</v>
      </c>
      <c r="G324" s="18" t="s">
        <v>111</v>
      </c>
      <c r="H324" s="18" t="s">
        <v>33</v>
      </c>
      <c r="I324" s="19">
        <v>35261</v>
      </c>
      <c r="J324" s="20">
        <v>310184</v>
      </c>
      <c r="K324" s="20">
        <v>24234</v>
      </c>
      <c r="L324" s="21">
        <v>9740</v>
      </c>
      <c r="M324" s="22">
        <v>86742</v>
      </c>
      <c r="N324" s="22">
        <v>1745</v>
      </c>
      <c r="O324" s="23">
        <v>996</v>
      </c>
      <c r="P324" s="24">
        <v>11408</v>
      </c>
      <c r="Q324" s="24">
        <v>1</v>
      </c>
      <c r="R324" s="25" t="s">
        <v>37</v>
      </c>
      <c r="S324" s="26" t="s">
        <v>37</v>
      </c>
      <c r="T324" s="26" t="s">
        <v>37</v>
      </c>
      <c r="U324" s="19">
        <v>45997</v>
      </c>
      <c r="V324" s="20">
        <v>408334</v>
      </c>
      <c r="W324" s="20">
        <v>25980</v>
      </c>
    </row>
    <row r="325" spans="1:23" x14ac:dyDescent="0.35">
      <c r="A325" s="16">
        <v>2012</v>
      </c>
      <c r="B325" s="17">
        <v>3701</v>
      </c>
      <c r="C325" s="18" t="s">
        <v>371</v>
      </c>
      <c r="D325" s="16" t="s">
        <v>24</v>
      </c>
      <c r="E325" s="18" t="s">
        <v>25</v>
      </c>
      <c r="F325" s="16" t="s">
        <v>26</v>
      </c>
      <c r="G325" s="18" t="s">
        <v>39</v>
      </c>
      <c r="H325" s="18" t="s">
        <v>33</v>
      </c>
      <c r="I325" s="19">
        <v>15819.9</v>
      </c>
      <c r="J325" s="20">
        <v>127880</v>
      </c>
      <c r="K325" s="20">
        <v>8872</v>
      </c>
      <c r="L325" s="21">
        <v>3575.9</v>
      </c>
      <c r="M325" s="22">
        <v>45623</v>
      </c>
      <c r="N325" s="22">
        <v>94</v>
      </c>
      <c r="O325" s="23" t="s">
        <v>37</v>
      </c>
      <c r="P325" s="24" t="s">
        <v>37</v>
      </c>
      <c r="Q325" s="24" t="s">
        <v>37</v>
      </c>
      <c r="R325" s="25" t="s">
        <v>37</v>
      </c>
      <c r="S325" s="26" t="s">
        <v>37</v>
      </c>
      <c r="T325" s="26" t="s">
        <v>37</v>
      </c>
      <c r="U325" s="19">
        <v>19395.8</v>
      </c>
      <c r="V325" s="20">
        <v>173503</v>
      </c>
      <c r="W325" s="20">
        <v>8966</v>
      </c>
    </row>
    <row r="326" spans="1:23" x14ac:dyDescent="0.35">
      <c r="A326" s="16">
        <v>2012</v>
      </c>
      <c r="B326" s="17">
        <v>3702</v>
      </c>
      <c r="C326" s="18" t="s">
        <v>372</v>
      </c>
      <c r="D326" s="16" t="s">
        <v>24</v>
      </c>
      <c r="E326" s="18" t="s">
        <v>25</v>
      </c>
      <c r="F326" s="16" t="s">
        <v>26</v>
      </c>
      <c r="G326" s="18" t="s">
        <v>27</v>
      </c>
      <c r="H326" s="18" t="s">
        <v>28</v>
      </c>
      <c r="I326" s="19">
        <v>6406</v>
      </c>
      <c r="J326" s="20">
        <v>71885</v>
      </c>
      <c r="K326" s="20">
        <v>5773</v>
      </c>
      <c r="L326" s="21">
        <v>6028</v>
      </c>
      <c r="M326" s="22">
        <v>71664</v>
      </c>
      <c r="N326" s="22">
        <v>1286</v>
      </c>
      <c r="O326" s="23">
        <v>1132</v>
      </c>
      <c r="P326" s="24">
        <v>17100</v>
      </c>
      <c r="Q326" s="24">
        <v>4</v>
      </c>
      <c r="R326" s="25" t="s">
        <v>37</v>
      </c>
      <c r="S326" s="26" t="s">
        <v>37</v>
      </c>
      <c r="T326" s="26" t="s">
        <v>37</v>
      </c>
      <c r="U326" s="19">
        <v>13566</v>
      </c>
      <c r="V326" s="20">
        <v>160649</v>
      </c>
      <c r="W326" s="20">
        <v>7063</v>
      </c>
    </row>
    <row r="327" spans="1:23" x14ac:dyDescent="0.35">
      <c r="A327" s="16">
        <v>2012</v>
      </c>
      <c r="B327" s="17">
        <v>3704</v>
      </c>
      <c r="C327" s="18" t="s">
        <v>373</v>
      </c>
      <c r="D327" s="16" t="s">
        <v>24</v>
      </c>
      <c r="E327" s="18" t="s">
        <v>25</v>
      </c>
      <c r="F327" s="16" t="s">
        <v>26</v>
      </c>
      <c r="G327" s="18" t="s">
        <v>104</v>
      </c>
      <c r="H327" s="18" t="s">
        <v>28</v>
      </c>
      <c r="I327" s="19">
        <v>84805</v>
      </c>
      <c r="J327" s="20">
        <v>773360</v>
      </c>
      <c r="K327" s="20">
        <v>55224</v>
      </c>
      <c r="L327" s="21">
        <v>49547</v>
      </c>
      <c r="M327" s="22">
        <v>455288</v>
      </c>
      <c r="N327" s="22">
        <v>7811</v>
      </c>
      <c r="O327" s="23">
        <v>13088</v>
      </c>
      <c r="P327" s="24">
        <v>157529</v>
      </c>
      <c r="Q327" s="24">
        <v>12</v>
      </c>
      <c r="R327" s="25">
        <v>0</v>
      </c>
      <c r="S327" s="26">
        <v>0</v>
      </c>
      <c r="T327" s="26">
        <v>0</v>
      </c>
      <c r="U327" s="19">
        <v>147440</v>
      </c>
      <c r="V327" s="20">
        <v>1386177</v>
      </c>
      <c r="W327" s="20">
        <v>63047</v>
      </c>
    </row>
    <row r="328" spans="1:23" x14ac:dyDescent="0.35">
      <c r="A328" s="16">
        <v>2012</v>
      </c>
      <c r="B328" s="17">
        <v>3705</v>
      </c>
      <c r="C328" s="18" t="s">
        <v>374</v>
      </c>
      <c r="D328" s="16" t="s">
        <v>24</v>
      </c>
      <c r="E328" s="18" t="s">
        <v>25</v>
      </c>
      <c r="F328" s="16" t="s">
        <v>26</v>
      </c>
      <c r="G328" s="18" t="s">
        <v>123</v>
      </c>
      <c r="H328" s="18" t="s">
        <v>28</v>
      </c>
      <c r="I328" s="19">
        <v>3397</v>
      </c>
      <c r="J328" s="20">
        <v>46158</v>
      </c>
      <c r="K328" s="20">
        <v>3643</v>
      </c>
      <c r="L328" s="21">
        <v>2818</v>
      </c>
      <c r="M328" s="22">
        <v>31547</v>
      </c>
      <c r="N328" s="22">
        <v>671</v>
      </c>
      <c r="O328" s="23">
        <v>11570</v>
      </c>
      <c r="P328" s="24">
        <v>164475</v>
      </c>
      <c r="Q328" s="24">
        <v>108</v>
      </c>
      <c r="R328" s="25" t="s">
        <v>37</v>
      </c>
      <c r="S328" s="26" t="s">
        <v>37</v>
      </c>
      <c r="T328" s="26" t="s">
        <v>37</v>
      </c>
      <c r="U328" s="19">
        <v>17785</v>
      </c>
      <c r="V328" s="20">
        <v>242180</v>
      </c>
      <c r="W328" s="20">
        <v>4422</v>
      </c>
    </row>
    <row r="329" spans="1:23" x14ac:dyDescent="0.35">
      <c r="A329" s="16">
        <v>2012</v>
      </c>
      <c r="B329" s="17">
        <v>3710</v>
      </c>
      <c r="C329" s="18" t="s">
        <v>375</v>
      </c>
      <c r="D329" s="16" t="s">
        <v>24</v>
      </c>
      <c r="E329" s="18" t="s">
        <v>25</v>
      </c>
      <c r="F329" s="16" t="s">
        <v>26</v>
      </c>
      <c r="G329" s="18" t="s">
        <v>79</v>
      </c>
      <c r="H329" s="18" t="s">
        <v>28</v>
      </c>
      <c r="I329" s="19">
        <v>2306</v>
      </c>
      <c r="J329" s="20">
        <v>21278</v>
      </c>
      <c r="K329" s="20">
        <v>2404</v>
      </c>
      <c r="L329" s="21">
        <v>1198</v>
      </c>
      <c r="M329" s="22">
        <v>10423</v>
      </c>
      <c r="N329" s="22">
        <v>336</v>
      </c>
      <c r="O329" s="23">
        <v>1619</v>
      </c>
      <c r="P329" s="24">
        <v>17763</v>
      </c>
      <c r="Q329" s="24">
        <v>205</v>
      </c>
      <c r="R329" s="25" t="s">
        <v>37</v>
      </c>
      <c r="S329" s="26" t="s">
        <v>37</v>
      </c>
      <c r="T329" s="26" t="s">
        <v>37</v>
      </c>
      <c r="U329" s="19">
        <v>5123</v>
      </c>
      <c r="V329" s="20">
        <v>49464</v>
      </c>
      <c r="W329" s="20">
        <v>2945</v>
      </c>
    </row>
    <row r="330" spans="1:23" x14ac:dyDescent="0.35">
      <c r="A330" s="16">
        <v>2012</v>
      </c>
      <c r="B330" s="17">
        <v>3712</v>
      </c>
      <c r="C330" s="18" t="s">
        <v>376</v>
      </c>
      <c r="D330" s="16" t="s">
        <v>24</v>
      </c>
      <c r="E330" s="18" t="s">
        <v>25</v>
      </c>
      <c r="F330" s="16" t="s">
        <v>26</v>
      </c>
      <c r="G330" s="18" t="s">
        <v>123</v>
      </c>
      <c r="H330" s="18" t="s">
        <v>33</v>
      </c>
      <c r="I330" s="19">
        <v>12904.4</v>
      </c>
      <c r="J330" s="20">
        <v>108326</v>
      </c>
      <c r="K330" s="20">
        <v>10442</v>
      </c>
      <c r="L330" s="21">
        <v>7156.4</v>
      </c>
      <c r="M330" s="22">
        <v>59699</v>
      </c>
      <c r="N330" s="22">
        <v>2008</v>
      </c>
      <c r="O330" s="23">
        <v>769.1</v>
      </c>
      <c r="P330" s="24">
        <v>7595</v>
      </c>
      <c r="Q330" s="24">
        <v>6</v>
      </c>
      <c r="R330" s="25" t="s">
        <v>37</v>
      </c>
      <c r="S330" s="26" t="s">
        <v>37</v>
      </c>
      <c r="T330" s="26" t="s">
        <v>37</v>
      </c>
      <c r="U330" s="19">
        <v>20829.900000000001</v>
      </c>
      <c r="V330" s="20">
        <v>175620</v>
      </c>
      <c r="W330" s="20">
        <v>12456</v>
      </c>
    </row>
    <row r="331" spans="1:23" x14ac:dyDescent="0.35">
      <c r="A331" s="16">
        <v>2012</v>
      </c>
      <c r="B331" s="17">
        <v>3712</v>
      </c>
      <c r="C331" s="18" t="s">
        <v>376</v>
      </c>
      <c r="D331" s="16" t="s">
        <v>24</v>
      </c>
      <c r="E331" s="18" t="s">
        <v>25</v>
      </c>
      <c r="F331" s="16" t="s">
        <v>26</v>
      </c>
      <c r="G331" s="18" t="s">
        <v>132</v>
      </c>
      <c r="H331" s="18" t="s">
        <v>33</v>
      </c>
      <c r="I331" s="19">
        <v>58.6</v>
      </c>
      <c r="J331" s="20">
        <v>491</v>
      </c>
      <c r="K331" s="20">
        <v>60</v>
      </c>
      <c r="L331" s="21">
        <v>23</v>
      </c>
      <c r="M331" s="22">
        <v>208</v>
      </c>
      <c r="N331" s="22">
        <v>7</v>
      </c>
      <c r="O331" s="23" t="s">
        <v>37</v>
      </c>
      <c r="P331" s="24" t="s">
        <v>37</v>
      </c>
      <c r="Q331" s="24" t="s">
        <v>37</v>
      </c>
      <c r="R331" s="25" t="s">
        <v>37</v>
      </c>
      <c r="S331" s="26" t="s">
        <v>37</v>
      </c>
      <c r="T331" s="26" t="s">
        <v>37</v>
      </c>
      <c r="U331" s="19">
        <v>81.599999999999994</v>
      </c>
      <c r="V331" s="20">
        <v>699</v>
      </c>
      <c r="W331" s="20">
        <v>67</v>
      </c>
    </row>
    <row r="332" spans="1:23" x14ac:dyDescent="0.35">
      <c r="A332" s="16">
        <v>2012</v>
      </c>
      <c r="B332" s="17">
        <v>3716</v>
      </c>
      <c r="C332" s="18" t="s">
        <v>377</v>
      </c>
      <c r="D332" s="16" t="s">
        <v>24</v>
      </c>
      <c r="E332" s="18" t="s">
        <v>25</v>
      </c>
      <c r="F332" s="16" t="s">
        <v>26</v>
      </c>
      <c r="G332" s="18" t="s">
        <v>173</v>
      </c>
      <c r="H332" s="18" t="s">
        <v>33</v>
      </c>
      <c r="I332" s="19">
        <v>5108</v>
      </c>
      <c r="J332" s="20">
        <v>48778</v>
      </c>
      <c r="K332" s="20">
        <v>3088</v>
      </c>
      <c r="L332" s="21">
        <v>2036</v>
      </c>
      <c r="M332" s="22">
        <v>22025</v>
      </c>
      <c r="N332" s="22">
        <v>381</v>
      </c>
      <c r="O332" s="23" t="s">
        <v>37</v>
      </c>
      <c r="P332" s="24" t="s">
        <v>37</v>
      </c>
      <c r="Q332" s="24" t="s">
        <v>37</v>
      </c>
      <c r="R332" s="25" t="s">
        <v>37</v>
      </c>
      <c r="S332" s="26" t="s">
        <v>37</v>
      </c>
      <c r="T332" s="26" t="s">
        <v>37</v>
      </c>
      <c r="U332" s="19">
        <v>7144</v>
      </c>
      <c r="V332" s="20">
        <v>70803</v>
      </c>
      <c r="W332" s="20">
        <v>3469</v>
      </c>
    </row>
    <row r="333" spans="1:23" x14ac:dyDescent="0.35">
      <c r="A333" s="16">
        <v>2012</v>
      </c>
      <c r="B333" s="17">
        <v>3722</v>
      </c>
      <c r="C333" s="18" t="s">
        <v>378</v>
      </c>
      <c r="D333" s="16" t="s">
        <v>24</v>
      </c>
      <c r="E333" s="18" t="s">
        <v>25</v>
      </c>
      <c r="F333" s="16" t="s">
        <v>26</v>
      </c>
      <c r="G333" s="18" t="s">
        <v>87</v>
      </c>
      <c r="H333" s="18" t="s">
        <v>33</v>
      </c>
      <c r="I333" s="19">
        <v>7824.3</v>
      </c>
      <c r="J333" s="20">
        <v>58409</v>
      </c>
      <c r="K333" s="20">
        <v>4965</v>
      </c>
      <c r="L333" s="21">
        <v>2679.9</v>
      </c>
      <c r="M333" s="22">
        <v>25782</v>
      </c>
      <c r="N333" s="22">
        <v>277</v>
      </c>
      <c r="O333" s="23">
        <v>515.79999999999995</v>
      </c>
      <c r="P333" s="24">
        <v>5537</v>
      </c>
      <c r="Q333" s="24">
        <v>2</v>
      </c>
      <c r="R333" s="25" t="s">
        <v>37</v>
      </c>
      <c r="S333" s="26" t="s">
        <v>37</v>
      </c>
      <c r="T333" s="26" t="s">
        <v>37</v>
      </c>
      <c r="U333" s="19">
        <v>11020</v>
      </c>
      <c r="V333" s="20">
        <v>89728</v>
      </c>
      <c r="W333" s="20">
        <v>5244</v>
      </c>
    </row>
    <row r="334" spans="1:23" x14ac:dyDescent="0.35">
      <c r="A334" s="16">
        <v>2012</v>
      </c>
      <c r="B334" s="17">
        <v>3731</v>
      </c>
      <c r="C334" s="18" t="s">
        <v>379</v>
      </c>
      <c r="D334" s="16" t="s">
        <v>24</v>
      </c>
      <c r="E334" s="18" t="s">
        <v>25</v>
      </c>
      <c r="F334" s="16" t="s">
        <v>26</v>
      </c>
      <c r="G334" s="18" t="s">
        <v>70</v>
      </c>
      <c r="H334" s="18" t="s">
        <v>28</v>
      </c>
      <c r="I334" s="19">
        <v>7630</v>
      </c>
      <c r="J334" s="20">
        <v>54705</v>
      </c>
      <c r="K334" s="20">
        <v>4635</v>
      </c>
      <c r="L334" s="21">
        <v>3982</v>
      </c>
      <c r="M334" s="22">
        <v>35959</v>
      </c>
      <c r="N334" s="22">
        <v>615</v>
      </c>
      <c r="O334" s="23" t="s">
        <v>37</v>
      </c>
      <c r="P334" s="24" t="s">
        <v>37</v>
      </c>
      <c r="Q334" s="24" t="s">
        <v>37</v>
      </c>
      <c r="R334" s="25" t="s">
        <v>37</v>
      </c>
      <c r="S334" s="26" t="s">
        <v>37</v>
      </c>
      <c r="T334" s="26" t="s">
        <v>37</v>
      </c>
      <c r="U334" s="19">
        <v>11612</v>
      </c>
      <c r="V334" s="20">
        <v>90664</v>
      </c>
      <c r="W334" s="20">
        <v>5250</v>
      </c>
    </row>
    <row r="335" spans="1:23" x14ac:dyDescent="0.35">
      <c r="A335" s="16">
        <v>2012</v>
      </c>
      <c r="B335" s="17">
        <v>3732</v>
      </c>
      <c r="C335" s="18" t="s">
        <v>379</v>
      </c>
      <c r="D335" s="16" t="s">
        <v>24</v>
      </c>
      <c r="E335" s="18" t="s">
        <v>25</v>
      </c>
      <c r="F335" s="16" t="s">
        <v>26</v>
      </c>
      <c r="G335" s="18" t="s">
        <v>198</v>
      </c>
      <c r="H335" s="18" t="s">
        <v>28</v>
      </c>
      <c r="I335" s="19">
        <v>1964</v>
      </c>
      <c r="J335" s="20">
        <v>12630</v>
      </c>
      <c r="K335" s="20">
        <v>1203</v>
      </c>
      <c r="L335" s="21">
        <v>602.1</v>
      </c>
      <c r="M335" s="22">
        <v>3896</v>
      </c>
      <c r="N335" s="22">
        <v>65</v>
      </c>
      <c r="O335" s="23" t="s">
        <v>37</v>
      </c>
      <c r="P335" s="24" t="s">
        <v>37</v>
      </c>
      <c r="Q335" s="24" t="s">
        <v>37</v>
      </c>
      <c r="R335" s="25" t="s">
        <v>37</v>
      </c>
      <c r="S335" s="26" t="s">
        <v>37</v>
      </c>
      <c r="T335" s="26" t="s">
        <v>37</v>
      </c>
      <c r="U335" s="19">
        <v>2566.1</v>
      </c>
      <c r="V335" s="20">
        <v>16526</v>
      </c>
      <c r="W335" s="20">
        <v>1268</v>
      </c>
    </row>
    <row r="336" spans="1:23" x14ac:dyDescent="0.35">
      <c r="A336" s="16">
        <v>2012</v>
      </c>
      <c r="B336" s="17">
        <v>3739</v>
      </c>
      <c r="C336" s="18" t="s">
        <v>380</v>
      </c>
      <c r="D336" s="16" t="s">
        <v>24</v>
      </c>
      <c r="E336" s="18" t="s">
        <v>25</v>
      </c>
      <c r="F336" s="16" t="s">
        <v>26</v>
      </c>
      <c r="G336" s="18" t="s">
        <v>210</v>
      </c>
      <c r="H336" s="18" t="s">
        <v>33</v>
      </c>
      <c r="I336" s="19">
        <v>12029.9</v>
      </c>
      <c r="J336" s="20">
        <v>117033</v>
      </c>
      <c r="K336" s="20">
        <v>8519</v>
      </c>
      <c r="L336" s="21">
        <v>2109.1</v>
      </c>
      <c r="M336" s="22">
        <v>25204</v>
      </c>
      <c r="N336" s="22">
        <v>738</v>
      </c>
      <c r="O336" s="23">
        <v>1226</v>
      </c>
      <c r="P336" s="24">
        <v>23408</v>
      </c>
      <c r="Q336" s="24">
        <v>5</v>
      </c>
      <c r="R336" s="25" t="s">
        <v>37</v>
      </c>
      <c r="S336" s="26" t="s">
        <v>37</v>
      </c>
      <c r="T336" s="26" t="s">
        <v>37</v>
      </c>
      <c r="U336" s="19">
        <v>15365</v>
      </c>
      <c r="V336" s="20">
        <v>165645</v>
      </c>
      <c r="W336" s="20">
        <v>9262</v>
      </c>
    </row>
    <row r="337" spans="1:23" x14ac:dyDescent="0.35">
      <c r="A337" s="16">
        <v>2012</v>
      </c>
      <c r="B337" s="17">
        <v>3739</v>
      </c>
      <c r="C337" s="18" t="s">
        <v>380</v>
      </c>
      <c r="D337" s="16" t="s">
        <v>24</v>
      </c>
      <c r="E337" s="18" t="s">
        <v>25</v>
      </c>
      <c r="F337" s="16" t="s">
        <v>26</v>
      </c>
      <c r="G337" s="18" t="s">
        <v>128</v>
      </c>
      <c r="H337" s="18" t="s">
        <v>33</v>
      </c>
      <c r="I337" s="19">
        <v>149.9</v>
      </c>
      <c r="J337" s="20">
        <v>1419</v>
      </c>
      <c r="K337" s="20">
        <v>135</v>
      </c>
      <c r="L337" s="21">
        <v>25.8</v>
      </c>
      <c r="M337" s="22">
        <v>250</v>
      </c>
      <c r="N337" s="22">
        <v>21</v>
      </c>
      <c r="O337" s="23" t="s">
        <v>37</v>
      </c>
      <c r="P337" s="24" t="s">
        <v>37</v>
      </c>
      <c r="Q337" s="24" t="s">
        <v>37</v>
      </c>
      <c r="R337" s="25" t="s">
        <v>37</v>
      </c>
      <c r="S337" s="26" t="s">
        <v>37</v>
      </c>
      <c r="T337" s="26" t="s">
        <v>37</v>
      </c>
      <c r="U337" s="19">
        <v>175.7</v>
      </c>
      <c r="V337" s="20">
        <v>1669</v>
      </c>
      <c r="W337" s="20">
        <v>156</v>
      </c>
    </row>
    <row r="338" spans="1:23" x14ac:dyDescent="0.35">
      <c r="A338" s="16">
        <v>2012</v>
      </c>
      <c r="B338" s="17">
        <v>3739</v>
      </c>
      <c r="C338" s="18" t="s">
        <v>380</v>
      </c>
      <c r="D338" s="16" t="s">
        <v>24</v>
      </c>
      <c r="E338" s="18" t="s">
        <v>25</v>
      </c>
      <c r="F338" s="16" t="s">
        <v>26</v>
      </c>
      <c r="G338" s="18" t="s">
        <v>96</v>
      </c>
      <c r="H338" s="18" t="s">
        <v>33</v>
      </c>
      <c r="I338" s="19">
        <v>1031.4000000000001</v>
      </c>
      <c r="J338" s="20">
        <v>9865</v>
      </c>
      <c r="K338" s="20">
        <v>808</v>
      </c>
      <c r="L338" s="21">
        <v>252.5</v>
      </c>
      <c r="M338" s="22">
        <v>2790</v>
      </c>
      <c r="N338" s="22">
        <v>132</v>
      </c>
      <c r="O338" s="23">
        <v>47.2</v>
      </c>
      <c r="P338" s="24">
        <v>1069</v>
      </c>
      <c r="Q338" s="24">
        <v>1</v>
      </c>
      <c r="R338" s="25" t="s">
        <v>37</v>
      </c>
      <c r="S338" s="26" t="s">
        <v>37</v>
      </c>
      <c r="T338" s="26" t="s">
        <v>37</v>
      </c>
      <c r="U338" s="19">
        <v>1331.1</v>
      </c>
      <c r="V338" s="20">
        <v>13724</v>
      </c>
      <c r="W338" s="20">
        <v>941</v>
      </c>
    </row>
    <row r="339" spans="1:23" x14ac:dyDescent="0.35">
      <c r="A339" s="16">
        <v>2012</v>
      </c>
      <c r="B339" s="17">
        <v>3755</v>
      </c>
      <c r="C339" s="18" t="s">
        <v>381</v>
      </c>
      <c r="D339" s="16" t="s">
        <v>24</v>
      </c>
      <c r="E339" s="18" t="s">
        <v>25</v>
      </c>
      <c r="F339" s="16" t="s">
        <v>26</v>
      </c>
      <c r="G339" s="18" t="s">
        <v>46</v>
      </c>
      <c r="H339" s="18" t="s">
        <v>57</v>
      </c>
      <c r="I339" s="19">
        <v>153983.1</v>
      </c>
      <c r="J339" s="20">
        <v>1327386</v>
      </c>
      <c r="K339" s="20">
        <v>163387</v>
      </c>
      <c r="L339" s="21">
        <v>96407.5</v>
      </c>
      <c r="M339" s="22">
        <v>800680</v>
      </c>
      <c r="N339" s="22">
        <v>17751</v>
      </c>
      <c r="O339" s="23">
        <v>40120.199999999997</v>
      </c>
      <c r="P339" s="24">
        <v>738589</v>
      </c>
      <c r="Q339" s="24">
        <v>169</v>
      </c>
      <c r="R339" s="25">
        <v>0</v>
      </c>
      <c r="S339" s="26">
        <v>0</v>
      </c>
      <c r="T339" s="26">
        <v>0</v>
      </c>
      <c r="U339" s="19">
        <v>290510.8</v>
      </c>
      <c r="V339" s="20">
        <v>2866655</v>
      </c>
      <c r="W339" s="20">
        <v>181307</v>
      </c>
    </row>
    <row r="340" spans="1:23" x14ac:dyDescent="0.35">
      <c r="A340" s="16">
        <v>2012</v>
      </c>
      <c r="B340" s="17">
        <v>3755</v>
      </c>
      <c r="C340" s="18" t="s">
        <v>381</v>
      </c>
      <c r="D340" s="16" t="s">
        <v>137</v>
      </c>
      <c r="E340" s="18" t="s">
        <v>138</v>
      </c>
      <c r="F340" s="16" t="s">
        <v>26</v>
      </c>
      <c r="G340" s="18" t="s">
        <v>46</v>
      </c>
      <c r="H340" s="18" t="s">
        <v>57</v>
      </c>
      <c r="I340" s="19">
        <v>231216.5</v>
      </c>
      <c r="J340" s="20">
        <v>4350326</v>
      </c>
      <c r="K340" s="20">
        <v>497431</v>
      </c>
      <c r="L340" s="21">
        <v>249129.4</v>
      </c>
      <c r="M340" s="22">
        <v>6002541</v>
      </c>
      <c r="N340" s="22">
        <v>66102</v>
      </c>
      <c r="O340" s="23">
        <v>64668.5</v>
      </c>
      <c r="P340" s="24">
        <v>5552790</v>
      </c>
      <c r="Q340" s="24">
        <v>486</v>
      </c>
      <c r="R340" s="25">
        <v>654.9</v>
      </c>
      <c r="S340" s="26">
        <v>32293</v>
      </c>
      <c r="T340" s="26">
        <v>1</v>
      </c>
      <c r="U340" s="19">
        <v>545669.30000000005</v>
      </c>
      <c r="V340" s="20">
        <v>15937950</v>
      </c>
      <c r="W340" s="20">
        <v>564020</v>
      </c>
    </row>
    <row r="341" spans="1:23" x14ac:dyDescent="0.35">
      <c r="A341" s="16">
        <v>2012</v>
      </c>
      <c r="B341" s="17">
        <v>3757</v>
      </c>
      <c r="C341" s="18" t="s">
        <v>382</v>
      </c>
      <c r="D341" s="16" t="s">
        <v>24</v>
      </c>
      <c r="E341" s="18" t="s">
        <v>25</v>
      </c>
      <c r="F341" s="16" t="s">
        <v>26</v>
      </c>
      <c r="G341" s="18" t="s">
        <v>61</v>
      </c>
      <c r="H341" s="18" t="s">
        <v>33</v>
      </c>
      <c r="I341" s="19">
        <v>240158.7</v>
      </c>
      <c r="J341" s="20">
        <v>2079615</v>
      </c>
      <c r="K341" s="20">
        <v>148049</v>
      </c>
      <c r="L341" s="21">
        <v>62460.5</v>
      </c>
      <c r="M341" s="22">
        <v>607562</v>
      </c>
      <c r="N341" s="22">
        <v>17267</v>
      </c>
      <c r="O341" s="23">
        <v>26229.1</v>
      </c>
      <c r="P341" s="24">
        <v>332975</v>
      </c>
      <c r="Q341" s="24">
        <v>47</v>
      </c>
      <c r="R341" s="25">
        <v>0</v>
      </c>
      <c r="S341" s="26">
        <v>0</v>
      </c>
      <c r="T341" s="26">
        <v>0</v>
      </c>
      <c r="U341" s="19">
        <v>328848.3</v>
      </c>
      <c r="V341" s="20">
        <v>3020152</v>
      </c>
      <c r="W341" s="20">
        <v>165363</v>
      </c>
    </row>
    <row r="342" spans="1:23" x14ac:dyDescent="0.35">
      <c r="A342" s="16">
        <v>2012</v>
      </c>
      <c r="B342" s="17">
        <v>3758</v>
      </c>
      <c r="C342" s="18" t="s">
        <v>383</v>
      </c>
      <c r="D342" s="16" t="s">
        <v>24</v>
      </c>
      <c r="E342" s="18" t="s">
        <v>25</v>
      </c>
      <c r="F342" s="16" t="s">
        <v>26</v>
      </c>
      <c r="G342" s="18" t="s">
        <v>104</v>
      </c>
      <c r="H342" s="18" t="s">
        <v>28</v>
      </c>
      <c r="I342" s="19">
        <v>34378</v>
      </c>
      <c r="J342" s="20">
        <v>360686</v>
      </c>
      <c r="K342" s="20">
        <v>25237</v>
      </c>
      <c r="L342" s="21">
        <v>35454</v>
      </c>
      <c r="M342" s="22">
        <v>358611</v>
      </c>
      <c r="N342" s="22">
        <v>4479</v>
      </c>
      <c r="O342" s="23">
        <v>23929</v>
      </c>
      <c r="P342" s="24">
        <v>337570</v>
      </c>
      <c r="Q342" s="24">
        <v>25</v>
      </c>
      <c r="R342" s="25">
        <v>0</v>
      </c>
      <c r="S342" s="26">
        <v>0</v>
      </c>
      <c r="T342" s="26">
        <v>0</v>
      </c>
      <c r="U342" s="19">
        <v>93761</v>
      </c>
      <c r="V342" s="20">
        <v>1056867</v>
      </c>
      <c r="W342" s="20">
        <v>29741</v>
      </c>
    </row>
    <row r="343" spans="1:23" x14ac:dyDescent="0.35">
      <c r="A343" s="16">
        <v>2012</v>
      </c>
      <c r="B343" s="17">
        <v>3762</v>
      </c>
      <c r="C343" s="18" t="s">
        <v>384</v>
      </c>
      <c r="D343" s="16" t="s">
        <v>24</v>
      </c>
      <c r="E343" s="18" t="s">
        <v>25</v>
      </c>
      <c r="F343" s="16" t="s">
        <v>26</v>
      </c>
      <c r="G343" s="18" t="s">
        <v>46</v>
      </c>
      <c r="H343" s="18" t="s">
        <v>28</v>
      </c>
      <c r="I343" s="19">
        <v>47281</v>
      </c>
      <c r="J343" s="20">
        <v>415340</v>
      </c>
      <c r="K343" s="20">
        <v>65078</v>
      </c>
      <c r="L343" s="21">
        <v>71553.600000000006</v>
      </c>
      <c r="M343" s="22">
        <v>602586</v>
      </c>
      <c r="N343" s="22">
        <v>8014</v>
      </c>
      <c r="O343" s="23">
        <v>46381.8</v>
      </c>
      <c r="P343" s="24">
        <v>599644</v>
      </c>
      <c r="Q343" s="24">
        <v>18</v>
      </c>
      <c r="R343" s="25">
        <v>0</v>
      </c>
      <c r="S343" s="26">
        <v>0</v>
      </c>
      <c r="T343" s="26" t="s">
        <v>37</v>
      </c>
      <c r="U343" s="19">
        <v>165216.4</v>
      </c>
      <c r="V343" s="20">
        <v>1617570</v>
      </c>
      <c r="W343" s="20">
        <v>73110</v>
      </c>
    </row>
    <row r="344" spans="1:23" x14ac:dyDescent="0.35">
      <c r="A344" s="16">
        <v>2012</v>
      </c>
      <c r="B344" s="17">
        <v>3763</v>
      </c>
      <c r="C344" s="18" t="s">
        <v>385</v>
      </c>
      <c r="D344" s="16" t="s">
        <v>41</v>
      </c>
      <c r="E344" s="18" t="s">
        <v>42</v>
      </c>
      <c r="F344" s="16" t="s">
        <v>26</v>
      </c>
      <c r="G344" s="18" t="s">
        <v>243</v>
      </c>
      <c r="H344" s="18" t="s">
        <v>44</v>
      </c>
      <c r="I344" s="19">
        <v>59800</v>
      </c>
      <c r="J344" s="20">
        <v>704805</v>
      </c>
      <c r="K344" s="20">
        <v>70990</v>
      </c>
      <c r="L344" s="21">
        <v>24375</v>
      </c>
      <c r="M344" s="22">
        <v>273205</v>
      </c>
      <c r="N344" s="22">
        <v>8454</v>
      </c>
      <c r="O344" s="23">
        <v>0</v>
      </c>
      <c r="P344" s="24">
        <v>0</v>
      </c>
      <c r="Q344" s="24">
        <v>0</v>
      </c>
      <c r="R344" s="25">
        <v>0</v>
      </c>
      <c r="S344" s="26">
        <v>0</v>
      </c>
      <c r="T344" s="26">
        <v>0</v>
      </c>
      <c r="U344" s="19">
        <v>84175</v>
      </c>
      <c r="V344" s="20">
        <v>978010</v>
      </c>
      <c r="W344" s="20">
        <v>79444</v>
      </c>
    </row>
    <row r="345" spans="1:23" x14ac:dyDescent="0.35">
      <c r="A345" s="16">
        <v>2012</v>
      </c>
      <c r="B345" s="17">
        <v>3763</v>
      </c>
      <c r="C345" s="18" t="s">
        <v>385</v>
      </c>
      <c r="D345" s="16" t="s">
        <v>41</v>
      </c>
      <c r="E345" s="18" t="s">
        <v>42</v>
      </c>
      <c r="F345" s="16" t="s">
        <v>26</v>
      </c>
      <c r="G345" s="18" t="s">
        <v>36</v>
      </c>
      <c r="H345" s="18" t="s">
        <v>44</v>
      </c>
      <c r="I345" s="19">
        <v>6032</v>
      </c>
      <c r="J345" s="20">
        <v>89465</v>
      </c>
      <c r="K345" s="20">
        <v>9513</v>
      </c>
      <c r="L345" s="21">
        <v>0</v>
      </c>
      <c r="M345" s="22">
        <v>0</v>
      </c>
      <c r="N345" s="22">
        <v>0</v>
      </c>
      <c r="O345" s="23">
        <v>0</v>
      </c>
      <c r="P345" s="24">
        <v>0</v>
      </c>
      <c r="Q345" s="24">
        <v>0</v>
      </c>
      <c r="R345" s="25">
        <v>0</v>
      </c>
      <c r="S345" s="26">
        <v>0</v>
      </c>
      <c r="T345" s="26">
        <v>0</v>
      </c>
      <c r="U345" s="19">
        <v>6032</v>
      </c>
      <c r="V345" s="20">
        <v>89465</v>
      </c>
      <c r="W345" s="20">
        <v>9513</v>
      </c>
    </row>
    <row r="346" spans="1:23" x14ac:dyDescent="0.35">
      <c r="A346" s="16">
        <v>2012</v>
      </c>
      <c r="B346" s="17">
        <v>3763</v>
      </c>
      <c r="C346" s="18" t="s">
        <v>385</v>
      </c>
      <c r="D346" s="16" t="s">
        <v>41</v>
      </c>
      <c r="E346" s="18" t="s">
        <v>42</v>
      </c>
      <c r="F346" s="16" t="s">
        <v>26</v>
      </c>
      <c r="G346" s="18" t="s">
        <v>184</v>
      </c>
      <c r="H346" s="18" t="s">
        <v>44</v>
      </c>
      <c r="I346" s="19">
        <v>77551</v>
      </c>
      <c r="J346" s="20">
        <v>850423</v>
      </c>
      <c r="K346" s="20">
        <v>105932</v>
      </c>
      <c r="L346" s="21">
        <v>42313</v>
      </c>
      <c r="M346" s="22">
        <v>447632</v>
      </c>
      <c r="N346" s="22">
        <v>9887</v>
      </c>
      <c r="O346" s="23">
        <v>0</v>
      </c>
      <c r="P346" s="24">
        <v>0</v>
      </c>
      <c r="Q346" s="24">
        <v>0</v>
      </c>
      <c r="R346" s="25">
        <v>0</v>
      </c>
      <c r="S346" s="26">
        <v>0</v>
      </c>
      <c r="T346" s="26">
        <v>0</v>
      </c>
      <c r="U346" s="19">
        <v>119864</v>
      </c>
      <c r="V346" s="20">
        <v>1298055</v>
      </c>
      <c r="W346" s="20">
        <v>115819</v>
      </c>
    </row>
    <row r="347" spans="1:23" x14ac:dyDescent="0.35">
      <c r="A347" s="16">
        <v>2012</v>
      </c>
      <c r="B347" s="17">
        <v>3763</v>
      </c>
      <c r="C347" s="18" t="s">
        <v>385</v>
      </c>
      <c r="D347" s="16" t="s">
        <v>41</v>
      </c>
      <c r="E347" s="18" t="s">
        <v>42</v>
      </c>
      <c r="F347" s="16" t="s">
        <v>26</v>
      </c>
      <c r="G347" s="18" t="s">
        <v>32</v>
      </c>
      <c r="H347" s="18" t="s">
        <v>44</v>
      </c>
      <c r="I347" s="19">
        <v>27445</v>
      </c>
      <c r="J347" s="20">
        <v>318220</v>
      </c>
      <c r="K347" s="20">
        <v>23963</v>
      </c>
      <c r="L347" s="21">
        <v>2434</v>
      </c>
      <c r="M347" s="22">
        <v>28723</v>
      </c>
      <c r="N347" s="22">
        <v>1022</v>
      </c>
      <c r="O347" s="23">
        <v>0</v>
      </c>
      <c r="P347" s="24">
        <v>0</v>
      </c>
      <c r="Q347" s="24">
        <v>0</v>
      </c>
      <c r="R347" s="25">
        <v>0</v>
      </c>
      <c r="S347" s="26">
        <v>0</v>
      </c>
      <c r="T347" s="26">
        <v>0</v>
      </c>
      <c r="U347" s="19">
        <v>29879</v>
      </c>
      <c r="V347" s="20">
        <v>346943</v>
      </c>
      <c r="W347" s="20">
        <v>24985</v>
      </c>
    </row>
    <row r="348" spans="1:23" x14ac:dyDescent="0.35">
      <c r="A348" s="16">
        <v>2012</v>
      </c>
      <c r="B348" s="17">
        <v>3763</v>
      </c>
      <c r="C348" s="18" t="s">
        <v>385</v>
      </c>
      <c r="D348" s="16" t="s">
        <v>41</v>
      </c>
      <c r="E348" s="18" t="s">
        <v>42</v>
      </c>
      <c r="F348" s="16" t="s">
        <v>26</v>
      </c>
      <c r="G348" s="18" t="s">
        <v>158</v>
      </c>
      <c r="H348" s="18" t="s">
        <v>44</v>
      </c>
      <c r="I348" s="19">
        <v>0</v>
      </c>
      <c r="J348" s="20">
        <v>0</v>
      </c>
      <c r="K348" s="20">
        <v>0</v>
      </c>
      <c r="L348" s="21">
        <v>19905</v>
      </c>
      <c r="M348" s="22">
        <v>229359</v>
      </c>
      <c r="N348" s="22">
        <v>1399</v>
      </c>
      <c r="O348" s="23">
        <v>0</v>
      </c>
      <c r="P348" s="24">
        <v>0</v>
      </c>
      <c r="Q348" s="24">
        <v>0</v>
      </c>
      <c r="R348" s="25">
        <v>0</v>
      </c>
      <c r="S348" s="26">
        <v>0</v>
      </c>
      <c r="T348" s="26">
        <v>0</v>
      </c>
      <c r="U348" s="19">
        <v>19905</v>
      </c>
      <c r="V348" s="20">
        <v>229359</v>
      </c>
      <c r="W348" s="20">
        <v>1399</v>
      </c>
    </row>
    <row r="349" spans="1:23" x14ac:dyDescent="0.35">
      <c r="A349" s="16">
        <v>2012</v>
      </c>
      <c r="B349" s="17">
        <v>3763</v>
      </c>
      <c r="C349" s="18" t="s">
        <v>385</v>
      </c>
      <c r="D349" s="16" t="s">
        <v>41</v>
      </c>
      <c r="E349" s="18" t="s">
        <v>42</v>
      </c>
      <c r="F349" s="16" t="s">
        <v>26</v>
      </c>
      <c r="G349" s="18" t="s">
        <v>136</v>
      </c>
      <c r="H349" s="18" t="s">
        <v>44</v>
      </c>
      <c r="I349" s="19">
        <v>18399</v>
      </c>
      <c r="J349" s="20">
        <v>206604</v>
      </c>
      <c r="K349" s="20">
        <v>17499</v>
      </c>
      <c r="L349" s="21">
        <v>5627</v>
      </c>
      <c r="M349" s="22">
        <v>55362</v>
      </c>
      <c r="N349" s="22">
        <v>2136</v>
      </c>
      <c r="O349" s="23">
        <v>0</v>
      </c>
      <c r="P349" s="24">
        <v>0</v>
      </c>
      <c r="Q349" s="24">
        <v>0</v>
      </c>
      <c r="R349" s="25">
        <v>0</v>
      </c>
      <c r="S349" s="26">
        <v>0</v>
      </c>
      <c r="T349" s="26">
        <v>0</v>
      </c>
      <c r="U349" s="19">
        <v>24026</v>
      </c>
      <c r="V349" s="20">
        <v>261966</v>
      </c>
      <c r="W349" s="20">
        <v>19635</v>
      </c>
    </row>
    <row r="350" spans="1:23" x14ac:dyDescent="0.35">
      <c r="A350" s="16">
        <v>2012</v>
      </c>
      <c r="B350" s="17">
        <v>3763</v>
      </c>
      <c r="C350" s="18" t="s">
        <v>385</v>
      </c>
      <c r="D350" s="16" t="s">
        <v>41</v>
      </c>
      <c r="E350" s="18" t="s">
        <v>42</v>
      </c>
      <c r="F350" s="16" t="s">
        <v>26</v>
      </c>
      <c r="G350" s="18" t="s">
        <v>43</v>
      </c>
      <c r="H350" s="18" t="s">
        <v>44</v>
      </c>
      <c r="I350" s="19">
        <v>469</v>
      </c>
      <c r="J350" s="20">
        <v>7912</v>
      </c>
      <c r="K350" s="20">
        <v>1001</v>
      </c>
      <c r="L350" s="21">
        <v>2</v>
      </c>
      <c r="M350" s="22">
        <v>26</v>
      </c>
      <c r="N350" s="22">
        <v>5</v>
      </c>
      <c r="O350" s="23">
        <v>0</v>
      </c>
      <c r="P350" s="24">
        <v>0</v>
      </c>
      <c r="Q350" s="24">
        <v>0</v>
      </c>
      <c r="R350" s="25">
        <v>0</v>
      </c>
      <c r="S350" s="26">
        <v>0</v>
      </c>
      <c r="T350" s="26">
        <v>0</v>
      </c>
      <c r="U350" s="19">
        <v>471</v>
      </c>
      <c r="V350" s="20">
        <v>7938</v>
      </c>
      <c r="W350" s="20">
        <v>1006</v>
      </c>
    </row>
    <row r="351" spans="1:23" x14ac:dyDescent="0.35">
      <c r="A351" s="16">
        <v>2012</v>
      </c>
      <c r="B351" s="17">
        <v>3763</v>
      </c>
      <c r="C351" s="18" t="s">
        <v>385</v>
      </c>
      <c r="D351" s="16" t="s">
        <v>41</v>
      </c>
      <c r="E351" s="18" t="s">
        <v>42</v>
      </c>
      <c r="F351" s="16" t="s">
        <v>26</v>
      </c>
      <c r="G351" s="18" t="s">
        <v>46</v>
      </c>
      <c r="H351" s="18" t="s">
        <v>44</v>
      </c>
      <c r="I351" s="19">
        <v>21091</v>
      </c>
      <c r="J351" s="20">
        <v>360946</v>
      </c>
      <c r="K351" s="20">
        <v>27126</v>
      </c>
      <c r="L351" s="21">
        <v>281</v>
      </c>
      <c r="M351" s="22">
        <v>4563</v>
      </c>
      <c r="N351" s="22">
        <v>238</v>
      </c>
      <c r="O351" s="23">
        <v>0</v>
      </c>
      <c r="P351" s="24">
        <v>0</v>
      </c>
      <c r="Q351" s="24">
        <v>0</v>
      </c>
      <c r="R351" s="25">
        <v>0</v>
      </c>
      <c r="S351" s="26">
        <v>0</v>
      </c>
      <c r="T351" s="26">
        <v>0</v>
      </c>
      <c r="U351" s="19">
        <v>21372</v>
      </c>
      <c r="V351" s="20">
        <v>365509</v>
      </c>
      <c r="W351" s="20">
        <v>27364</v>
      </c>
    </row>
    <row r="352" spans="1:23" x14ac:dyDescent="0.35">
      <c r="A352" s="16">
        <v>2012</v>
      </c>
      <c r="B352" s="17">
        <v>3763</v>
      </c>
      <c r="C352" s="18" t="s">
        <v>385</v>
      </c>
      <c r="D352" s="16" t="s">
        <v>41</v>
      </c>
      <c r="E352" s="18" t="s">
        <v>42</v>
      </c>
      <c r="F352" s="16" t="s">
        <v>26</v>
      </c>
      <c r="G352" s="18" t="s">
        <v>199</v>
      </c>
      <c r="H352" s="18" t="s">
        <v>44</v>
      </c>
      <c r="I352" s="19">
        <v>233663</v>
      </c>
      <c r="J352" s="20">
        <v>2889277</v>
      </c>
      <c r="K352" s="20">
        <v>265225</v>
      </c>
      <c r="L352" s="21">
        <v>39647</v>
      </c>
      <c r="M352" s="22">
        <v>463004</v>
      </c>
      <c r="N352" s="22">
        <v>17281</v>
      </c>
      <c r="O352" s="23">
        <v>0</v>
      </c>
      <c r="P352" s="24">
        <v>0</v>
      </c>
      <c r="Q352" s="24">
        <v>0</v>
      </c>
      <c r="R352" s="25">
        <v>0</v>
      </c>
      <c r="S352" s="26">
        <v>0</v>
      </c>
      <c r="T352" s="26">
        <v>0</v>
      </c>
      <c r="U352" s="19">
        <v>273310</v>
      </c>
      <c r="V352" s="20">
        <v>3352281</v>
      </c>
      <c r="W352" s="20">
        <v>282506</v>
      </c>
    </row>
    <row r="353" spans="1:23" x14ac:dyDescent="0.35">
      <c r="A353" s="16">
        <v>2012</v>
      </c>
      <c r="B353" s="17">
        <v>3764</v>
      </c>
      <c r="C353" s="18" t="s">
        <v>386</v>
      </c>
      <c r="D353" s="16" t="s">
        <v>24</v>
      </c>
      <c r="E353" s="18" t="s">
        <v>25</v>
      </c>
      <c r="F353" s="16" t="s">
        <v>26</v>
      </c>
      <c r="G353" s="18" t="s">
        <v>51</v>
      </c>
      <c r="H353" s="18" t="s">
        <v>33</v>
      </c>
      <c r="I353" s="19">
        <v>7129</v>
      </c>
      <c r="J353" s="20">
        <v>60219</v>
      </c>
      <c r="K353" s="20">
        <v>4128</v>
      </c>
      <c r="L353" s="21">
        <v>962</v>
      </c>
      <c r="M353" s="22">
        <v>8486</v>
      </c>
      <c r="N353" s="22">
        <v>281</v>
      </c>
      <c r="O353" s="23" t="s">
        <v>37</v>
      </c>
      <c r="P353" s="24" t="s">
        <v>37</v>
      </c>
      <c r="Q353" s="24" t="s">
        <v>37</v>
      </c>
      <c r="R353" s="25" t="s">
        <v>37</v>
      </c>
      <c r="S353" s="26" t="s">
        <v>37</v>
      </c>
      <c r="T353" s="26" t="s">
        <v>37</v>
      </c>
      <c r="U353" s="19">
        <v>8091</v>
      </c>
      <c r="V353" s="20">
        <v>68705</v>
      </c>
      <c r="W353" s="20">
        <v>4409</v>
      </c>
    </row>
    <row r="354" spans="1:23" x14ac:dyDescent="0.35">
      <c r="A354" s="16">
        <v>2012</v>
      </c>
      <c r="B354" s="17">
        <v>3774</v>
      </c>
      <c r="C354" s="18" t="s">
        <v>387</v>
      </c>
      <c r="D354" s="16" t="s">
        <v>24</v>
      </c>
      <c r="E354" s="18" t="s">
        <v>25</v>
      </c>
      <c r="F354" s="16" t="s">
        <v>26</v>
      </c>
      <c r="G354" s="18" t="s">
        <v>61</v>
      </c>
      <c r="H354" s="18" t="s">
        <v>28</v>
      </c>
      <c r="I354" s="19">
        <v>5318</v>
      </c>
      <c r="J354" s="20">
        <v>47644</v>
      </c>
      <c r="K354" s="20">
        <v>3337</v>
      </c>
      <c r="L354" s="21">
        <v>5251</v>
      </c>
      <c r="M354" s="22">
        <v>45896</v>
      </c>
      <c r="N354" s="22">
        <v>636</v>
      </c>
      <c r="O354" s="23">
        <v>1056</v>
      </c>
      <c r="P354" s="24">
        <v>2738</v>
      </c>
      <c r="Q354" s="24">
        <v>1</v>
      </c>
      <c r="R354" s="25" t="s">
        <v>37</v>
      </c>
      <c r="S354" s="26" t="s">
        <v>37</v>
      </c>
      <c r="T354" s="26" t="s">
        <v>37</v>
      </c>
      <c r="U354" s="19">
        <v>11625</v>
      </c>
      <c r="V354" s="20">
        <v>96278</v>
      </c>
      <c r="W354" s="20">
        <v>3974</v>
      </c>
    </row>
    <row r="355" spans="1:23" x14ac:dyDescent="0.35">
      <c r="A355" s="16">
        <v>2012</v>
      </c>
      <c r="B355" s="17">
        <v>3775</v>
      </c>
      <c r="C355" s="18" t="s">
        <v>388</v>
      </c>
      <c r="D355" s="16" t="s">
        <v>24</v>
      </c>
      <c r="E355" s="18" t="s">
        <v>25</v>
      </c>
      <c r="F355" s="16" t="s">
        <v>26</v>
      </c>
      <c r="G355" s="18" t="s">
        <v>210</v>
      </c>
      <c r="H355" s="18" t="s">
        <v>119</v>
      </c>
      <c r="I355" s="19" t="s">
        <v>37</v>
      </c>
      <c r="J355" s="20" t="s">
        <v>37</v>
      </c>
      <c r="K355" s="20" t="s">
        <v>37</v>
      </c>
      <c r="L355" s="21" t="s">
        <v>37</v>
      </c>
      <c r="M355" s="22" t="s">
        <v>37</v>
      </c>
      <c r="N355" s="22" t="s">
        <v>37</v>
      </c>
      <c r="O355" s="23">
        <v>4916</v>
      </c>
      <c r="P355" s="24">
        <v>218452</v>
      </c>
      <c r="Q355" s="24">
        <v>1</v>
      </c>
      <c r="R355" s="25" t="s">
        <v>37</v>
      </c>
      <c r="S355" s="26" t="s">
        <v>37</v>
      </c>
      <c r="T355" s="26" t="s">
        <v>37</v>
      </c>
      <c r="U355" s="19">
        <v>4916</v>
      </c>
      <c r="V355" s="20">
        <v>218452</v>
      </c>
      <c r="W355" s="20">
        <v>1</v>
      </c>
    </row>
    <row r="356" spans="1:23" x14ac:dyDescent="0.35">
      <c r="A356" s="16">
        <v>2012</v>
      </c>
      <c r="B356" s="17">
        <v>3804</v>
      </c>
      <c r="C356" s="18" t="s">
        <v>389</v>
      </c>
      <c r="D356" s="16" t="s">
        <v>24</v>
      </c>
      <c r="E356" s="18" t="s">
        <v>25</v>
      </c>
      <c r="F356" s="16" t="s">
        <v>26</v>
      </c>
      <c r="G356" s="18" t="s">
        <v>54</v>
      </c>
      <c r="H356" s="18" t="s">
        <v>28</v>
      </c>
      <c r="I356" s="19">
        <v>5097</v>
      </c>
      <c r="J356" s="20">
        <v>33449</v>
      </c>
      <c r="K356" s="20">
        <v>3476</v>
      </c>
      <c r="L356" s="21">
        <v>5721</v>
      </c>
      <c r="M356" s="22">
        <v>41042</v>
      </c>
      <c r="N356" s="22">
        <v>595</v>
      </c>
      <c r="O356" s="23">
        <v>3415</v>
      </c>
      <c r="P356" s="24">
        <v>33422</v>
      </c>
      <c r="Q356" s="24">
        <v>9</v>
      </c>
      <c r="R356" s="25" t="s">
        <v>37</v>
      </c>
      <c r="S356" s="26" t="s">
        <v>37</v>
      </c>
      <c r="T356" s="26" t="s">
        <v>37</v>
      </c>
      <c r="U356" s="19">
        <v>14233</v>
      </c>
      <c r="V356" s="20">
        <v>107913</v>
      </c>
      <c r="W356" s="20">
        <v>4080</v>
      </c>
    </row>
    <row r="357" spans="1:23" x14ac:dyDescent="0.35">
      <c r="A357" s="16">
        <v>2012</v>
      </c>
      <c r="B357" s="17">
        <v>3806</v>
      </c>
      <c r="C357" s="18" t="s">
        <v>390</v>
      </c>
      <c r="D357" s="16" t="s">
        <v>24</v>
      </c>
      <c r="E357" s="18" t="s">
        <v>25</v>
      </c>
      <c r="F357" s="16" t="s">
        <v>26</v>
      </c>
      <c r="G357" s="18" t="s">
        <v>36</v>
      </c>
      <c r="H357" s="18" t="s">
        <v>33</v>
      </c>
      <c r="I357" s="19">
        <v>9883</v>
      </c>
      <c r="J357" s="20">
        <v>83559</v>
      </c>
      <c r="K357" s="20">
        <v>5238</v>
      </c>
      <c r="L357" s="21">
        <v>4644</v>
      </c>
      <c r="M357" s="22">
        <v>50040</v>
      </c>
      <c r="N357" s="22">
        <v>670</v>
      </c>
      <c r="O357" s="23" t="s">
        <v>37</v>
      </c>
      <c r="P357" s="24" t="s">
        <v>37</v>
      </c>
      <c r="Q357" s="24" t="s">
        <v>37</v>
      </c>
      <c r="R357" s="25" t="s">
        <v>37</v>
      </c>
      <c r="S357" s="26" t="s">
        <v>37</v>
      </c>
      <c r="T357" s="26" t="s">
        <v>37</v>
      </c>
      <c r="U357" s="19">
        <v>14527</v>
      </c>
      <c r="V357" s="20">
        <v>133599</v>
      </c>
      <c r="W357" s="20">
        <v>5908</v>
      </c>
    </row>
    <row r="358" spans="1:23" x14ac:dyDescent="0.35">
      <c r="A358" s="16">
        <v>2012</v>
      </c>
      <c r="B358" s="17">
        <v>3807</v>
      </c>
      <c r="C358" s="18" t="s">
        <v>391</v>
      </c>
      <c r="D358" s="16" t="s">
        <v>24</v>
      </c>
      <c r="E358" s="18" t="s">
        <v>25</v>
      </c>
      <c r="F358" s="16" t="s">
        <v>26</v>
      </c>
      <c r="G358" s="18" t="s">
        <v>51</v>
      </c>
      <c r="H358" s="18" t="s">
        <v>119</v>
      </c>
      <c r="I358" s="19" t="s">
        <v>37</v>
      </c>
      <c r="J358" s="20" t="s">
        <v>37</v>
      </c>
      <c r="K358" s="20" t="s">
        <v>37</v>
      </c>
      <c r="L358" s="21" t="s">
        <v>37</v>
      </c>
      <c r="M358" s="22" t="s">
        <v>37</v>
      </c>
      <c r="N358" s="22" t="s">
        <v>37</v>
      </c>
      <c r="O358" s="23">
        <v>33113</v>
      </c>
      <c r="P358" s="24">
        <v>643755</v>
      </c>
      <c r="Q358" s="24">
        <v>1</v>
      </c>
      <c r="R358" s="25" t="s">
        <v>37</v>
      </c>
      <c r="S358" s="26" t="s">
        <v>37</v>
      </c>
      <c r="T358" s="26" t="s">
        <v>37</v>
      </c>
      <c r="U358" s="19">
        <v>33113</v>
      </c>
      <c r="V358" s="20">
        <v>643755</v>
      </c>
      <c r="W358" s="20">
        <v>1</v>
      </c>
    </row>
    <row r="359" spans="1:23" x14ac:dyDescent="0.35">
      <c r="A359" s="16">
        <v>2012</v>
      </c>
      <c r="B359" s="17">
        <v>3812</v>
      </c>
      <c r="C359" s="18" t="s">
        <v>392</v>
      </c>
      <c r="D359" s="16" t="s">
        <v>24</v>
      </c>
      <c r="E359" s="18" t="s">
        <v>25</v>
      </c>
      <c r="F359" s="16" t="s">
        <v>26</v>
      </c>
      <c r="G359" s="18" t="s">
        <v>104</v>
      </c>
      <c r="H359" s="18" t="s">
        <v>28</v>
      </c>
      <c r="I359" s="19">
        <v>38652</v>
      </c>
      <c r="J359" s="20">
        <v>366814</v>
      </c>
      <c r="K359" s="20">
        <v>25110</v>
      </c>
      <c r="L359" s="21">
        <v>19886</v>
      </c>
      <c r="M359" s="22">
        <v>178327</v>
      </c>
      <c r="N359" s="22">
        <v>4401</v>
      </c>
      <c r="O359" s="23">
        <v>16869</v>
      </c>
      <c r="P359" s="24">
        <v>222558</v>
      </c>
      <c r="Q359" s="24">
        <v>20</v>
      </c>
      <c r="R359" s="25">
        <v>0</v>
      </c>
      <c r="S359" s="26">
        <v>0</v>
      </c>
      <c r="T359" s="26">
        <v>0</v>
      </c>
      <c r="U359" s="19">
        <v>75407</v>
      </c>
      <c r="V359" s="20">
        <v>767699</v>
      </c>
      <c r="W359" s="20">
        <v>29531</v>
      </c>
    </row>
    <row r="360" spans="1:23" x14ac:dyDescent="0.35">
      <c r="A360" s="16">
        <v>2012</v>
      </c>
      <c r="B360" s="17">
        <v>3814</v>
      </c>
      <c r="C360" s="18" t="s">
        <v>393</v>
      </c>
      <c r="D360" s="16" t="s">
        <v>24</v>
      </c>
      <c r="E360" s="18" t="s">
        <v>25</v>
      </c>
      <c r="F360" s="16" t="s">
        <v>26</v>
      </c>
      <c r="G360" s="18" t="s">
        <v>39</v>
      </c>
      <c r="H360" s="18" t="s">
        <v>28</v>
      </c>
      <c r="I360" s="19">
        <v>2010</v>
      </c>
      <c r="J360" s="20">
        <v>17742</v>
      </c>
      <c r="K360" s="20">
        <v>2292</v>
      </c>
      <c r="L360" s="21">
        <v>1985</v>
      </c>
      <c r="M360" s="22">
        <v>18993</v>
      </c>
      <c r="N360" s="22">
        <v>478</v>
      </c>
      <c r="O360" s="23">
        <v>6652</v>
      </c>
      <c r="P360" s="24">
        <v>72057</v>
      </c>
      <c r="Q360" s="24">
        <v>11</v>
      </c>
      <c r="R360" s="25" t="s">
        <v>37</v>
      </c>
      <c r="S360" s="26" t="s">
        <v>37</v>
      </c>
      <c r="T360" s="26" t="s">
        <v>37</v>
      </c>
      <c r="U360" s="19">
        <v>10647</v>
      </c>
      <c r="V360" s="20">
        <v>108792</v>
      </c>
      <c r="W360" s="20">
        <v>2781</v>
      </c>
    </row>
    <row r="361" spans="1:23" x14ac:dyDescent="0.35">
      <c r="A361" s="16">
        <v>2012</v>
      </c>
      <c r="B361" s="17">
        <v>3824</v>
      </c>
      <c r="C361" s="18" t="s">
        <v>394</v>
      </c>
      <c r="D361" s="16" t="s">
        <v>24</v>
      </c>
      <c r="E361" s="18" t="s">
        <v>25</v>
      </c>
      <c r="F361" s="16" t="s">
        <v>26</v>
      </c>
      <c r="G361" s="18" t="s">
        <v>46</v>
      </c>
      <c r="H361" s="18" t="s">
        <v>28</v>
      </c>
      <c r="I361" s="19">
        <v>2513</v>
      </c>
      <c r="J361" s="20">
        <v>24352</v>
      </c>
      <c r="K361" s="20">
        <v>2658</v>
      </c>
      <c r="L361" s="21">
        <v>2221</v>
      </c>
      <c r="M361" s="22">
        <v>18603</v>
      </c>
      <c r="N361" s="22">
        <v>324</v>
      </c>
      <c r="O361" s="23">
        <v>10444</v>
      </c>
      <c r="P361" s="24">
        <v>167534</v>
      </c>
      <c r="Q361" s="24">
        <v>10</v>
      </c>
      <c r="R361" s="25" t="s">
        <v>37</v>
      </c>
      <c r="S361" s="26" t="s">
        <v>37</v>
      </c>
      <c r="T361" s="26" t="s">
        <v>37</v>
      </c>
      <c r="U361" s="19">
        <v>15178</v>
      </c>
      <c r="V361" s="20">
        <v>210489</v>
      </c>
      <c r="W361" s="20">
        <v>2992</v>
      </c>
    </row>
    <row r="362" spans="1:23" x14ac:dyDescent="0.35">
      <c r="A362" s="16">
        <v>2012</v>
      </c>
      <c r="B362" s="17">
        <v>3828</v>
      </c>
      <c r="C362" s="18" t="s">
        <v>395</v>
      </c>
      <c r="D362" s="16" t="s">
        <v>24</v>
      </c>
      <c r="E362" s="18" t="s">
        <v>25</v>
      </c>
      <c r="F362" s="16" t="s">
        <v>26</v>
      </c>
      <c r="G362" s="18" t="s">
        <v>83</v>
      </c>
      <c r="H362" s="18" t="s">
        <v>33</v>
      </c>
      <c r="I362" s="19">
        <v>31676.400000000001</v>
      </c>
      <c r="J362" s="20">
        <v>277267</v>
      </c>
      <c r="K362" s="20">
        <v>35998</v>
      </c>
      <c r="L362" s="21">
        <v>33546.800000000003</v>
      </c>
      <c r="M362" s="22">
        <v>315792</v>
      </c>
      <c r="N362" s="22">
        <v>6216</v>
      </c>
      <c r="O362" s="23">
        <v>16459.7</v>
      </c>
      <c r="P362" s="24">
        <v>210678</v>
      </c>
      <c r="Q362" s="24">
        <v>5</v>
      </c>
      <c r="R362" s="25">
        <v>0</v>
      </c>
      <c r="S362" s="26">
        <v>0</v>
      </c>
      <c r="T362" s="26">
        <v>0</v>
      </c>
      <c r="U362" s="19">
        <v>81682.899999999994</v>
      </c>
      <c r="V362" s="20">
        <v>803737</v>
      </c>
      <c r="W362" s="20">
        <v>42219</v>
      </c>
    </row>
    <row r="363" spans="1:23" x14ac:dyDescent="0.35">
      <c r="A363" s="16">
        <v>2012</v>
      </c>
      <c r="B363" s="17">
        <v>3839</v>
      </c>
      <c r="C363" s="18" t="s">
        <v>396</v>
      </c>
      <c r="D363" s="16" t="s">
        <v>24</v>
      </c>
      <c r="E363" s="18" t="s">
        <v>25</v>
      </c>
      <c r="F363" s="16" t="s">
        <v>26</v>
      </c>
      <c r="G363" s="18" t="s">
        <v>27</v>
      </c>
      <c r="H363" s="18" t="s">
        <v>33</v>
      </c>
      <c r="I363" s="19">
        <v>10289</v>
      </c>
      <c r="J363" s="20">
        <v>94358</v>
      </c>
      <c r="K363" s="20">
        <v>5900</v>
      </c>
      <c r="L363" s="21">
        <v>5190</v>
      </c>
      <c r="M363" s="22">
        <v>40368</v>
      </c>
      <c r="N363" s="22">
        <v>2032</v>
      </c>
      <c r="O363" s="23">
        <v>2848</v>
      </c>
      <c r="P363" s="24">
        <v>30033</v>
      </c>
      <c r="Q363" s="24">
        <v>10</v>
      </c>
      <c r="R363" s="25" t="s">
        <v>37</v>
      </c>
      <c r="S363" s="26" t="s">
        <v>37</v>
      </c>
      <c r="T363" s="26" t="s">
        <v>37</v>
      </c>
      <c r="U363" s="19">
        <v>18327</v>
      </c>
      <c r="V363" s="20">
        <v>164759</v>
      </c>
      <c r="W363" s="20">
        <v>7942</v>
      </c>
    </row>
    <row r="364" spans="1:23" x14ac:dyDescent="0.35">
      <c r="A364" s="16">
        <v>2012</v>
      </c>
      <c r="B364" s="17">
        <v>3841</v>
      </c>
      <c r="C364" s="18" t="s">
        <v>397</v>
      </c>
      <c r="D364" s="16" t="s">
        <v>24</v>
      </c>
      <c r="E364" s="18" t="s">
        <v>25</v>
      </c>
      <c r="F364" s="16" t="s">
        <v>26</v>
      </c>
      <c r="G364" s="18" t="s">
        <v>27</v>
      </c>
      <c r="H364" s="18" t="s">
        <v>33</v>
      </c>
      <c r="I364" s="19">
        <v>124886</v>
      </c>
      <c r="J364" s="20">
        <v>1045428</v>
      </c>
      <c r="K364" s="20">
        <v>71988</v>
      </c>
      <c r="L364" s="21">
        <v>40246</v>
      </c>
      <c r="M364" s="22">
        <v>359325</v>
      </c>
      <c r="N364" s="22">
        <v>6579</v>
      </c>
      <c r="O364" s="23">
        <v>15040</v>
      </c>
      <c r="P364" s="24">
        <v>215147</v>
      </c>
      <c r="Q364" s="24">
        <v>8</v>
      </c>
      <c r="R364" s="25">
        <v>0</v>
      </c>
      <c r="S364" s="26">
        <v>0</v>
      </c>
      <c r="T364" s="26">
        <v>0</v>
      </c>
      <c r="U364" s="19">
        <v>180172</v>
      </c>
      <c r="V364" s="20">
        <v>1619900</v>
      </c>
      <c r="W364" s="20">
        <v>78575</v>
      </c>
    </row>
    <row r="365" spans="1:23" x14ac:dyDescent="0.35">
      <c r="A365" s="16">
        <v>2012</v>
      </c>
      <c r="B365" s="17">
        <v>3843</v>
      </c>
      <c r="C365" s="18" t="s">
        <v>398</v>
      </c>
      <c r="D365" s="16" t="s">
        <v>24</v>
      </c>
      <c r="E365" s="18" t="s">
        <v>25</v>
      </c>
      <c r="F365" s="16" t="s">
        <v>26</v>
      </c>
      <c r="G365" s="18" t="s">
        <v>49</v>
      </c>
      <c r="H365" s="18" t="s">
        <v>33</v>
      </c>
      <c r="I365" s="19">
        <v>28111</v>
      </c>
      <c r="J365" s="20">
        <v>215713</v>
      </c>
      <c r="K365" s="20">
        <v>14917</v>
      </c>
      <c r="L365" s="21">
        <v>6746</v>
      </c>
      <c r="M365" s="22">
        <v>57651</v>
      </c>
      <c r="N365" s="22">
        <v>2084</v>
      </c>
      <c r="O365" s="23">
        <v>11463</v>
      </c>
      <c r="P365" s="24">
        <v>152763</v>
      </c>
      <c r="Q365" s="24">
        <v>4</v>
      </c>
      <c r="R365" s="25" t="s">
        <v>37</v>
      </c>
      <c r="S365" s="26" t="s">
        <v>37</v>
      </c>
      <c r="T365" s="26" t="s">
        <v>37</v>
      </c>
      <c r="U365" s="19">
        <v>46320</v>
      </c>
      <c r="V365" s="20">
        <v>426127</v>
      </c>
      <c r="W365" s="20">
        <v>17005</v>
      </c>
    </row>
    <row r="366" spans="1:23" x14ac:dyDescent="0.35">
      <c r="A366" s="16">
        <v>2012</v>
      </c>
      <c r="B366" s="17">
        <v>3844</v>
      </c>
      <c r="C366" s="18" t="s">
        <v>399</v>
      </c>
      <c r="D366" s="16" t="s">
        <v>24</v>
      </c>
      <c r="E366" s="18" t="s">
        <v>25</v>
      </c>
      <c r="F366" s="16" t="s">
        <v>26</v>
      </c>
      <c r="G366" s="18" t="s">
        <v>54</v>
      </c>
      <c r="H366" s="18" t="s">
        <v>33</v>
      </c>
      <c r="I366" s="19">
        <v>19445</v>
      </c>
      <c r="J366" s="20">
        <v>136765</v>
      </c>
      <c r="K366" s="20">
        <v>10353</v>
      </c>
      <c r="L366" s="21">
        <v>4616</v>
      </c>
      <c r="M366" s="22">
        <v>38264</v>
      </c>
      <c r="N366" s="22">
        <v>1151</v>
      </c>
      <c r="O366" s="23" t="s">
        <v>37</v>
      </c>
      <c r="P366" s="24" t="s">
        <v>37</v>
      </c>
      <c r="Q366" s="24" t="s">
        <v>37</v>
      </c>
      <c r="R366" s="25" t="s">
        <v>37</v>
      </c>
      <c r="S366" s="26" t="s">
        <v>37</v>
      </c>
      <c r="T366" s="26" t="s">
        <v>37</v>
      </c>
      <c r="U366" s="19">
        <v>24061</v>
      </c>
      <c r="V366" s="20">
        <v>175029</v>
      </c>
      <c r="W366" s="20">
        <v>11504</v>
      </c>
    </row>
    <row r="367" spans="1:23" x14ac:dyDescent="0.35">
      <c r="A367" s="16">
        <v>2012</v>
      </c>
      <c r="B367" s="17">
        <v>3850</v>
      </c>
      <c r="C367" s="18" t="s">
        <v>400</v>
      </c>
      <c r="D367" s="16" t="s">
        <v>24</v>
      </c>
      <c r="E367" s="18" t="s">
        <v>25</v>
      </c>
      <c r="F367" s="16" t="s">
        <v>26</v>
      </c>
      <c r="G367" s="18" t="s">
        <v>173</v>
      </c>
      <c r="H367" s="18" t="s">
        <v>33</v>
      </c>
      <c r="I367" s="19">
        <v>6426</v>
      </c>
      <c r="J367" s="20">
        <v>67823</v>
      </c>
      <c r="K367" s="20">
        <v>2934</v>
      </c>
      <c r="L367" s="21">
        <v>3047</v>
      </c>
      <c r="M367" s="22">
        <v>33522</v>
      </c>
      <c r="N367" s="22">
        <v>192</v>
      </c>
      <c r="O367" s="23" t="s">
        <v>37</v>
      </c>
      <c r="P367" s="24" t="s">
        <v>37</v>
      </c>
      <c r="Q367" s="24" t="s">
        <v>37</v>
      </c>
      <c r="R367" s="25" t="s">
        <v>37</v>
      </c>
      <c r="S367" s="26" t="s">
        <v>37</v>
      </c>
      <c r="T367" s="26" t="s">
        <v>37</v>
      </c>
      <c r="U367" s="19">
        <v>9473</v>
      </c>
      <c r="V367" s="20">
        <v>101345</v>
      </c>
      <c r="W367" s="20">
        <v>3126</v>
      </c>
    </row>
    <row r="368" spans="1:23" x14ac:dyDescent="0.35">
      <c r="A368" s="16">
        <v>2012</v>
      </c>
      <c r="B368" s="17">
        <v>3855</v>
      </c>
      <c r="C368" s="18" t="s">
        <v>401</v>
      </c>
      <c r="D368" s="16" t="s">
        <v>24</v>
      </c>
      <c r="E368" s="18" t="s">
        <v>25</v>
      </c>
      <c r="F368" s="16" t="s">
        <v>26</v>
      </c>
      <c r="G368" s="18" t="s">
        <v>104</v>
      </c>
      <c r="H368" s="18" t="s">
        <v>28</v>
      </c>
      <c r="I368" s="19">
        <v>29844</v>
      </c>
      <c r="J368" s="20">
        <v>299010</v>
      </c>
      <c r="K368" s="20">
        <v>21189</v>
      </c>
      <c r="L368" s="21">
        <v>24660</v>
      </c>
      <c r="M368" s="22">
        <v>243188</v>
      </c>
      <c r="N368" s="22">
        <v>3891</v>
      </c>
      <c r="O368" s="23">
        <v>4436</v>
      </c>
      <c r="P368" s="24">
        <v>48805</v>
      </c>
      <c r="Q368" s="24">
        <v>10</v>
      </c>
      <c r="R368" s="25">
        <v>0</v>
      </c>
      <c r="S368" s="26">
        <v>0</v>
      </c>
      <c r="T368" s="26">
        <v>0</v>
      </c>
      <c r="U368" s="19">
        <v>58940</v>
      </c>
      <c r="V368" s="20">
        <v>591003</v>
      </c>
      <c r="W368" s="20">
        <v>25090</v>
      </c>
    </row>
    <row r="369" spans="1:23" x14ac:dyDescent="0.35">
      <c r="A369" s="16">
        <v>2012</v>
      </c>
      <c r="B369" s="17">
        <v>3881</v>
      </c>
      <c r="C369" s="18" t="s">
        <v>402</v>
      </c>
      <c r="D369" s="16" t="s">
        <v>24</v>
      </c>
      <c r="E369" s="18" t="s">
        <v>25</v>
      </c>
      <c r="F369" s="16" t="s">
        <v>26</v>
      </c>
      <c r="G369" s="18" t="s">
        <v>174</v>
      </c>
      <c r="H369" s="18" t="s">
        <v>28</v>
      </c>
      <c r="I369" s="19">
        <v>4096</v>
      </c>
      <c r="J369" s="20">
        <v>34851</v>
      </c>
      <c r="K369" s="20">
        <v>5894</v>
      </c>
      <c r="L369" s="21">
        <v>6728</v>
      </c>
      <c r="M369" s="22">
        <v>76586</v>
      </c>
      <c r="N369" s="22">
        <v>1292</v>
      </c>
      <c r="O369" s="23" t="s">
        <v>37</v>
      </c>
      <c r="P369" s="24" t="s">
        <v>37</v>
      </c>
      <c r="Q369" s="24" t="s">
        <v>37</v>
      </c>
      <c r="R369" s="25" t="s">
        <v>37</v>
      </c>
      <c r="S369" s="26" t="s">
        <v>37</v>
      </c>
      <c r="T369" s="26" t="s">
        <v>37</v>
      </c>
      <c r="U369" s="19">
        <v>10824</v>
      </c>
      <c r="V369" s="20">
        <v>111437</v>
      </c>
      <c r="W369" s="20">
        <v>7186</v>
      </c>
    </row>
    <row r="370" spans="1:23" x14ac:dyDescent="0.35">
      <c r="A370" s="16">
        <v>2012</v>
      </c>
      <c r="B370" s="17">
        <v>3892</v>
      </c>
      <c r="C370" s="18" t="s">
        <v>403</v>
      </c>
      <c r="D370" s="16" t="s">
        <v>24</v>
      </c>
      <c r="E370" s="18" t="s">
        <v>25</v>
      </c>
      <c r="F370" s="16" t="s">
        <v>26</v>
      </c>
      <c r="G370" s="18" t="s">
        <v>79</v>
      </c>
      <c r="H370" s="18" t="s">
        <v>28</v>
      </c>
      <c r="I370" s="19">
        <v>5481.4</v>
      </c>
      <c r="J370" s="20">
        <v>55540</v>
      </c>
      <c r="K370" s="20">
        <v>5215</v>
      </c>
      <c r="L370" s="21">
        <v>7843.2</v>
      </c>
      <c r="M370" s="22">
        <v>80495</v>
      </c>
      <c r="N370" s="22">
        <v>1029</v>
      </c>
      <c r="O370" s="23">
        <v>34072.300000000003</v>
      </c>
      <c r="P370" s="24">
        <v>570473</v>
      </c>
      <c r="Q370" s="24">
        <v>10</v>
      </c>
      <c r="R370" s="25" t="s">
        <v>37</v>
      </c>
      <c r="S370" s="26" t="s">
        <v>37</v>
      </c>
      <c r="T370" s="26" t="s">
        <v>37</v>
      </c>
      <c r="U370" s="19">
        <v>47396.9</v>
      </c>
      <c r="V370" s="20">
        <v>706508</v>
      </c>
      <c r="W370" s="20">
        <v>6254</v>
      </c>
    </row>
    <row r="371" spans="1:23" x14ac:dyDescent="0.35">
      <c r="A371" s="16">
        <v>2012</v>
      </c>
      <c r="B371" s="17">
        <v>3913</v>
      </c>
      <c r="C371" s="18" t="s">
        <v>404</v>
      </c>
      <c r="D371" s="16" t="s">
        <v>24</v>
      </c>
      <c r="E371" s="18" t="s">
        <v>25</v>
      </c>
      <c r="F371" s="16" t="s">
        <v>26</v>
      </c>
      <c r="G371" s="18" t="s">
        <v>79</v>
      </c>
      <c r="H371" s="18" t="s">
        <v>28</v>
      </c>
      <c r="I371" s="19">
        <v>1930.3</v>
      </c>
      <c r="J371" s="20">
        <v>20437</v>
      </c>
      <c r="K371" s="20">
        <v>2225</v>
      </c>
      <c r="L371" s="21">
        <v>939.5</v>
      </c>
      <c r="M371" s="22">
        <v>10385</v>
      </c>
      <c r="N371" s="22">
        <v>609</v>
      </c>
      <c r="O371" s="23">
        <v>2707.9</v>
      </c>
      <c r="P371" s="24">
        <v>30087</v>
      </c>
      <c r="Q371" s="24">
        <v>90</v>
      </c>
      <c r="R371" s="25" t="s">
        <v>37</v>
      </c>
      <c r="S371" s="26" t="s">
        <v>37</v>
      </c>
      <c r="T371" s="26" t="s">
        <v>37</v>
      </c>
      <c r="U371" s="19">
        <v>5577.7</v>
      </c>
      <c r="V371" s="20">
        <v>60909</v>
      </c>
      <c r="W371" s="20">
        <v>2924</v>
      </c>
    </row>
    <row r="372" spans="1:23" x14ac:dyDescent="0.35">
      <c r="A372" s="16">
        <v>2012</v>
      </c>
      <c r="B372" s="17">
        <v>3915</v>
      </c>
      <c r="C372" s="18" t="s">
        <v>405</v>
      </c>
      <c r="D372" s="16" t="s">
        <v>24</v>
      </c>
      <c r="E372" s="18" t="s">
        <v>25</v>
      </c>
      <c r="F372" s="16" t="s">
        <v>26</v>
      </c>
      <c r="G372" s="18" t="s">
        <v>83</v>
      </c>
      <c r="H372" s="18" t="s">
        <v>28</v>
      </c>
      <c r="I372" s="19">
        <v>4871</v>
      </c>
      <c r="J372" s="20">
        <v>40286</v>
      </c>
      <c r="K372" s="20">
        <v>5361</v>
      </c>
      <c r="L372" s="21">
        <v>5302</v>
      </c>
      <c r="M372" s="22">
        <v>45430</v>
      </c>
      <c r="N372" s="22">
        <v>1316</v>
      </c>
      <c r="O372" s="23">
        <v>19641</v>
      </c>
      <c r="P372" s="24">
        <v>233371</v>
      </c>
      <c r="Q372" s="24">
        <v>56</v>
      </c>
      <c r="R372" s="25" t="s">
        <v>37</v>
      </c>
      <c r="S372" s="26" t="s">
        <v>37</v>
      </c>
      <c r="T372" s="26" t="s">
        <v>37</v>
      </c>
      <c r="U372" s="19">
        <v>29814</v>
      </c>
      <c r="V372" s="20">
        <v>319087</v>
      </c>
      <c r="W372" s="20">
        <v>6733</v>
      </c>
    </row>
    <row r="373" spans="1:23" x14ac:dyDescent="0.35">
      <c r="A373" s="16">
        <v>2012</v>
      </c>
      <c r="B373" s="17">
        <v>3916</v>
      </c>
      <c r="C373" s="18" t="s">
        <v>406</v>
      </c>
      <c r="D373" s="16" t="s">
        <v>24</v>
      </c>
      <c r="E373" s="18" t="s">
        <v>25</v>
      </c>
      <c r="F373" s="16" t="s">
        <v>26</v>
      </c>
      <c r="G373" s="18" t="s">
        <v>49</v>
      </c>
      <c r="H373" s="18" t="s">
        <v>33</v>
      </c>
      <c r="I373" s="19">
        <v>274438</v>
      </c>
      <c r="J373" s="20">
        <v>2417032</v>
      </c>
      <c r="K373" s="20">
        <v>177390</v>
      </c>
      <c r="L373" s="21">
        <v>121579</v>
      </c>
      <c r="M373" s="22">
        <v>1177300</v>
      </c>
      <c r="N373" s="22">
        <v>21103</v>
      </c>
      <c r="O373" s="23">
        <v>16954</v>
      </c>
      <c r="P373" s="24">
        <v>240449</v>
      </c>
      <c r="Q373" s="24">
        <v>80</v>
      </c>
      <c r="R373" s="25" t="s">
        <v>37</v>
      </c>
      <c r="S373" s="26" t="s">
        <v>37</v>
      </c>
      <c r="T373" s="26" t="s">
        <v>37</v>
      </c>
      <c r="U373" s="19">
        <v>412971</v>
      </c>
      <c r="V373" s="20">
        <v>3834781</v>
      </c>
      <c r="W373" s="20">
        <v>198573</v>
      </c>
    </row>
    <row r="374" spans="1:23" x14ac:dyDescent="0.35">
      <c r="A374" s="16">
        <v>2012</v>
      </c>
      <c r="B374" s="17">
        <v>3931</v>
      </c>
      <c r="C374" s="18" t="s">
        <v>407</v>
      </c>
      <c r="D374" s="16" t="s">
        <v>24</v>
      </c>
      <c r="E374" s="18" t="s">
        <v>25</v>
      </c>
      <c r="F374" s="16" t="s">
        <v>26</v>
      </c>
      <c r="G374" s="18" t="s">
        <v>36</v>
      </c>
      <c r="H374" s="18" t="s">
        <v>33</v>
      </c>
      <c r="I374" s="19">
        <v>14700</v>
      </c>
      <c r="J374" s="20">
        <v>117239</v>
      </c>
      <c r="K374" s="20">
        <v>8510</v>
      </c>
      <c r="L374" s="21">
        <v>4838</v>
      </c>
      <c r="M374" s="22">
        <v>42840</v>
      </c>
      <c r="N374" s="22">
        <v>918</v>
      </c>
      <c r="O374" s="23">
        <v>2449</v>
      </c>
      <c r="P374" s="24">
        <v>29292</v>
      </c>
      <c r="Q374" s="24">
        <v>7</v>
      </c>
      <c r="R374" s="25" t="s">
        <v>37</v>
      </c>
      <c r="S374" s="26" t="s">
        <v>37</v>
      </c>
      <c r="T374" s="26" t="s">
        <v>37</v>
      </c>
      <c r="U374" s="19">
        <v>21987</v>
      </c>
      <c r="V374" s="20">
        <v>189371</v>
      </c>
      <c r="W374" s="20">
        <v>9435</v>
      </c>
    </row>
    <row r="375" spans="1:23" x14ac:dyDescent="0.35">
      <c r="A375" s="16">
        <v>2012</v>
      </c>
      <c r="B375" s="17">
        <v>3938</v>
      </c>
      <c r="C375" s="18" t="s">
        <v>408</v>
      </c>
      <c r="D375" s="16" t="s">
        <v>24</v>
      </c>
      <c r="E375" s="18" t="s">
        <v>25</v>
      </c>
      <c r="F375" s="16" t="s">
        <v>26</v>
      </c>
      <c r="G375" s="18" t="s">
        <v>98</v>
      </c>
      <c r="H375" s="18" t="s">
        <v>33</v>
      </c>
      <c r="I375" s="19">
        <v>5968</v>
      </c>
      <c r="J375" s="20">
        <v>50273</v>
      </c>
      <c r="K375" s="20">
        <v>6749</v>
      </c>
      <c r="L375" s="21">
        <v>3079</v>
      </c>
      <c r="M375" s="22">
        <v>29152</v>
      </c>
      <c r="N375" s="22">
        <v>1794</v>
      </c>
      <c r="O375" s="23">
        <v>2205</v>
      </c>
      <c r="P375" s="24">
        <v>45436</v>
      </c>
      <c r="Q375" s="24">
        <v>4</v>
      </c>
      <c r="R375" s="25" t="s">
        <v>37</v>
      </c>
      <c r="S375" s="26" t="s">
        <v>37</v>
      </c>
      <c r="T375" s="26" t="s">
        <v>37</v>
      </c>
      <c r="U375" s="19">
        <v>11252</v>
      </c>
      <c r="V375" s="20">
        <v>124861</v>
      </c>
      <c r="W375" s="20">
        <v>8547</v>
      </c>
    </row>
    <row r="376" spans="1:23" x14ac:dyDescent="0.35">
      <c r="A376" s="16">
        <v>2012</v>
      </c>
      <c r="B376" s="17">
        <v>3939</v>
      </c>
      <c r="C376" s="18" t="s">
        <v>409</v>
      </c>
      <c r="D376" s="16" t="s">
        <v>24</v>
      </c>
      <c r="E376" s="18" t="s">
        <v>25</v>
      </c>
      <c r="F376" s="16" t="s">
        <v>26</v>
      </c>
      <c r="G376" s="18" t="s">
        <v>49</v>
      </c>
      <c r="H376" s="18" t="s">
        <v>28</v>
      </c>
      <c r="I376" s="19">
        <v>7714</v>
      </c>
      <c r="J376" s="20">
        <v>72041</v>
      </c>
      <c r="K376" s="20">
        <v>7040</v>
      </c>
      <c r="L376" s="21">
        <v>20072</v>
      </c>
      <c r="M376" s="22">
        <v>202956</v>
      </c>
      <c r="N376" s="22">
        <v>915</v>
      </c>
      <c r="O376" s="23" t="s">
        <v>37</v>
      </c>
      <c r="P376" s="24" t="s">
        <v>37</v>
      </c>
      <c r="Q376" s="24" t="s">
        <v>37</v>
      </c>
      <c r="R376" s="25" t="s">
        <v>37</v>
      </c>
      <c r="S376" s="26" t="s">
        <v>37</v>
      </c>
      <c r="T376" s="26" t="s">
        <v>37</v>
      </c>
      <c r="U376" s="19">
        <v>27786</v>
      </c>
      <c r="V376" s="20">
        <v>274997</v>
      </c>
      <c r="W376" s="20">
        <v>7955</v>
      </c>
    </row>
    <row r="377" spans="1:23" x14ac:dyDescent="0.35">
      <c r="A377" s="16">
        <v>2012</v>
      </c>
      <c r="B377" s="17">
        <v>3940</v>
      </c>
      <c r="C377" s="18" t="s">
        <v>410</v>
      </c>
      <c r="D377" s="16" t="s">
        <v>24</v>
      </c>
      <c r="E377" s="18" t="s">
        <v>25</v>
      </c>
      <c r="F377" s="16" t="s">
        <v>26</v>
      </c>
      <c r="G377" s="18" t="s">
        <v>98</v>
      </c>
      <c r="H377" s="18" t="s">
        <v>28</v>
      </c>
      <c r="I377" s="19">
        <v>55000</v>
      </c>
      <c r="J377" s="20">
        <v>416915</v>
      </c>
      <c r="K377" s="20">
        <v>33780</v>
      </c>
      <c r="L377" s="21">
        <v>39924</v>
      </c>
      <c r="M377" s="22">
        <v>356776</v>
      </c>
      <c r="N377" s="22">
        <v>2913</v>
      </c>
      <c r="O377" s="23" t="s">
        <v>37</v>
      </c>
      <c r="P377" s="24" t="s">
        <v>37</v>
      </c>
      <c r="Q377" s="24" t="s">
        <v>37</v>
      </c>
      <c r="R377" s="25" t="s">
        <v>37</v>
      </c>
      <c r="S377" s="26" t="s">
        <v>37</v>
      </c>
      <c r="T377" s="26" t="s">
        <v>37</v>
      </c>
      <c r="U377" s="19">
        <v>94924</v>
      </c>
      <c r="V377" s="20">
        <v>773691</v>
      </c>
      <c r="W377" s="20">
        <v>36693</v>
      </c>
    </row>
    <row r="378" spans="1:23" x14ac:dyDescent="0.35">
      <c r="A378" s="16">
        <v>2012</v>
      </c>
      <c r="B378" s="17">
        <v>3989</v>
      </c>
      <c r="C378" s="18" t="s">
        <v>411</v>
      </c>
      <c r="D378" s="16" t="s">
        <v>24</v>
      </c>
      <c r="E378" s="18" t="s">
        <v>25</v>
      </c>
      <c r="F378" s="16" t="s">
        <v>26</v>
      </c>
      <c r="G378" s="18" t="s">
        <v>130</v>
      </c>
      <c r="H378" s="18" t="s">
        <v>28</v>
      </c>
      <c r="I378" s="19">
        <v>167432.29999999999</v>
      </c>
      <c r="J378" s="20">
        <v>1471216</v>
      </c>
      <c r="K378" s="20">
        <v>180928</v>
      </c>
      <c r="L378" s="21">
        <v>86965</v>
      </c>
      <c r="M378" s="22">
        <v>1095301</v>
      </c>
      <c r="N378" s="22">
        <v>21854</v>
      </c>
      <c r="O378" s="23">
        <v>144866.79999999999</v>
      </c>
      <c r="P378" s="24">
        <v>1997762</v>
      </c>
      <c r="Q378" s="24">
        <v>1374</v>
      </c>
      <c r="R378" s="25" t="s">
        <v>37</v>
      </c>
      <c r="S378" s="26" t="s">
        <v>37</v>
      </c>
      <c r="T378" s="26" t="s">
        <v>37</v>
      </c>
      <c r="U378" s="19">
        <v>399264.1</v>
      </c>
      <c r="V378" s="20">
        <v>4564279</v>
      </c>
      <c r="W378" s="20">
        <v>204156</v>
      </c>
    </row>
    <row r="379" spans="1:23" x14ac:dyDescent="0.35">
      <c r="A379" s="16">
        <v>2012</v>
      </c>
      <c r="B379" s="17">
        <v>3991</v>
      </c>
      <c r="C379" s="18" t="s">
        <v>412</v>
      </c>
      <c r="D379" s="16" t="s">
        <v>41</v>
      </c>
      <c r="E379" s="18" t="s">
        <v>42</v>
      </c>
      <c r="F379" s="16" t="s">
        <v>26</v>
      </c>
      <c r="G379" s="18" t="s">
        <v>83</v>
      </c>
      <c r="H379" s="18" t="s">
        <v>44</v>
      </c>
      <c r="I379" s="19" t="s">
        <v>37</v>
      </c>
      <c r="J379" s="20" t="s">
        <v>37</v>
      </c>
      <c r="K379" s="20" t="s">
        <v>37</v>
      </c>
      <c r="L379" s="21" t="s">
        <v>37</v>
      </c>
      <c r="M379" s="22" t="s">
        <v>37</v>
      </c>
      <c r="N379" s="22" t="s">
        <v>37</v>
      </c>
      <c r="O379" s="23">
        <v>6136</v>
      </c>
      <c r="P379" s="24">
        <v>178170</v>
      </c>
      <c r="Q379" s="24">
        <v>1</v>
      </c>
      <c r="R379" s="25" t="s">
        <v>37</v>
      </c>
      <c r="S379" s="26" t="s">
        <v>37</v>
      </c>
      <c r="T379" s="26" t="s">
        <v>37</v>
      </c>
      <c r="U379" s="19">
        <v>6136</v>
      </c>
      <c r="V379" s="20">
        <v>178170</v>
      </c>
      <c r="W379" s="20">
        <v>1</v>
      </c>
    </row>
    <row r="380" spans="1:23" x14ac:dyDescent="0.35">
      <c r="A380" s="16">
        <v>2012</v>
      </c>
      <c r="B380" s="17">
        <v>4003</v>
      </c>
      <c r="C380" s="18" t="s">
        <v>413</v>
      </c>
      <c r="D380" s="16" t="s">
        <v>24</v>
      </c>
      <c r="E380" s="18" t="s">
        <v>25</v>
      </c>
      <c r="F380" s="16" t="s">
        <v>26</v>
      </c>
      <c r="G380" s="18" t="s">
        <v>63</v>
      </c>
      <c r="H380" s="18" t="s">
        <v>28</v>
      </c>
      <c r="I380" s="19">
        <v>16859.099999999999</v>
      </c>
      <c r="J380" s="20">
        <v>98002</v>
      </c>
      <c r="K380" s="20">
        <v>16086</v>
      </c>
      <c r="L380" s="21">
        <v>16105.8</v>
      </c>
      <c r="M380" s="22">
        <v>70975</v>
      </c>
      <c r="N380" s="22">
        <v>2717</v>
      </c>
      <c r="O380" s="23">
        <v>26624.400000000001</v>
      </c>
      <c r="P380" s="24">
        <v>179649</v>
      </c>
      <c r="Q380" s="24">
        <v>75</v>
      </c>
      <c r="R380" s="25" t="s">
        <v>37</v>
      </c>
      <c r="S380" s="26" t="s">
        <v>37</v>
      </c>
      <c r="T380" s="26" t="s">
        <v>37</v>
      </c>
      <c r="U380" s="19">
        <v>59589.3</v>
      </c>
      <c r="V380" s="20">
        <v>348626</v>
      </c>
      <c r="W380" s="20">
        <v>18878</v>
      </c>
    </row>
    <row r="381" spans="1:23" x14ac:dyDescent="0.35">
      <c r="A381" s="16">
        <v>2012</v>
      </c>
      <c r="B381" s="17">
        <v>4005</v>
      </c>
      <c r="C381" s="18" t="s">
        <v>414</v>
      </c>
      <c r="D381" s="16" t="s">
        <v>24</v>
      </c>
      <c r="E381" s="18" t="s">
        <v>25</v>
      </c>
      <c r="F381" s="16" t="s">
        <v>26</v>
      </c>
      <c r="G381" s="18" t="s">
        <v>128</v>
      </c>
      <c r="H381" s="18" t="s">
        <v>33</v>
      </c>
      <c r="I381" s="19">
        <v>3744.6</v>
      </c>
      <c r="J381" s="20">
        <v>41387</v>
      </c>
      <c r="K381" s="20">
        <v>3092</v>
      </c>
      <c r="L381" s="21">
        <v>1932</v>
      </c>
      <c r="M381" s="22">
        <v>27649</v>
      </c>
      <c r="N381" s="22">
        <v>513</v>
      </c>
      <c r="O381" s="23">
        <v>1857.4</v>
      </c>
      <c r="P381" s="24">
        <v>35848</v>
      </c>
      <c r="Q381" s="24">
        <v>233</v>
      </c>
      <c r="R381" s="25">
        <v>0</v>
      </c>
      <c r="S381" s="26">
        <v>0</v>
      </c>
      <c r="T381" s="26">
        <v>0</v>
      </c>
      <c r="U381" s="19">
        <v>7534</v>
      </c>
      <c r="V381" s="20">
        <v>104884</v>
      </c>
      <c r="W381" s="20">
        <v>3838</v>
      </c>
    </row>
    <row r="382" spans="1:23" x14ac:dyDescent="0.35">
      <c r="A382" s="16">
        <v>2012</v>
      </c>
      <c r="B382" s="17">
        <v>4007</v>
      </c>
      <c r="C382" s="18" t="s">
        <v>415</v>
      </c>
      <c r="D382" s="16" t="s">
        <v>24</v>
      </c>
      <c r="E382" s="18" t="s">
        <v>25</v>
      </c>
      <c r="F382" s="16" t="s">
        <v>26</v>
      </c>
      <c r="G382" s="18" t="s">
        <v>74</v>
      </c>
      <c r="H382" s="18" t="s">
        <v>28</v>
      </c>
      <c r="I382" s="19">
        <v>4033.5</v>
      </c>
      <c r="J382" s="20">
        <v>38792</v>
      </c>
      <c r="K382" s="20">
        <v>3948</v>
      </c>
      <c r="L382" s="21">
        <v>2681.5</v>
      </c>
      <c r="M382" s="22">
        <v>24365</v>
      </c>
      <c r="N382" s="22">
        <v>672</v>
      </c>
      <c r="O382" s="23">
        <v>3918.5</v>
      </c>
      <c r="P382" s="24">
        <v>39523</v>
      </c>
      <c r="Q382" s="24">
        <v>46</v>
      </c>
      <c r="R382" s="25" t="s">
        <v>37</v>
      </c>
      <c r="S382" s="26" t="s">
        <v>37</v>
      </c>
      <c r="T382" s="26" t="s">
        <v>37</v>
      </c>
      <c r="U382" s="19">
        <v>10633.5</v>
      </c>
      <c r="V382" s="20">
        <v>102680</v>
      </c>
      <c r="W382" s="20">
        <v>4666</v>
      </c>
    </row>
    <row r="383" spans="1:23" x14ac:dyDescent="0.35">
      <c r="A383" s="16">
        <v>2012</v>
      </c>
      <c r="B383" s="17">
        <v>4008</v>
      </c>
      <c r="C383" s="18" t="s">
        <v>416</v>
      </c>
      <c r="D383" s="16" t="s">
        <v>24</v>
      </c>
      <c r="E383" s="18" t="s">
        <v>25</v>
      </c>
      <c r="F383" s="16" t="s">
        <v>26</v>
      </c>
      <c r="G383" s="18" t="s">
        <v>128</v>
      </c>
      <c r="H383" s="18" t="s">
        <v>33</v>
      </c>
      <c r="I383" s="19">
        <v>1279.4000000000001</v>
      </c>
      <c r="J383" s="20">
        <v>13912</v>
      </c>
      <c r="K383" s="20">
        <v>1329</v>
      </c>
      <c r="L383" s="21">
        <v>405</v>
      </c>
      <c r="M383" s="22">
        <v>5034</v>
      </c>
      <c r="N383" s="22">
        <v>236</v>
      </c>
      <c r="O383" s="23">
        <v>353</v>
      </c>
      <c r="P383" s="24">
        <v>5138</v>
      </c>
      <c r="Q383" s="24">
        <v>249</v>
      </c>
      <c r="R383" s="25" t="s">
        <v>37</v>
      </c>
      <c r="S383" s="26" t="s">
        <v>37</v>
      </c>
      <c r="T383" s="26" t="s">
        <v>37</v>
      </c>
      <c r="U383" s="19">
        <v>2037.4</v>
      </c>
      <c r="V383" s="20">
        <v>24084</v>
      </c>
      <c r="W383" s="20">
        <v>1814</v>
      </c>
    </row>
    <row r="384" spans="1:23" x14ac:dyDescent="0.35">
      <c r="A384" s="16">
        <v>2012</v>
      </c>
      <c r="B384" s="17">
        <v>4040</v>
      </c>
      <c r="C384" s="18" t="s">
        <v>417</v>
      </c>
      <c r="D384" s="16" t="s">
        <v>24</v>
      </c>
      <c r="E384" s="18" t="s">
        <v>25</v>
      </c>
      <c r="F384" s="16" t="s">
        <v>26</v>
      </c>
      <c r="G384" s="18" t="s">
        <v>87</v>
      </c>
      <c r="H384" s="18" t="s">
        <v>33</v>
      </c>
      <c r="I384" s="19">
        <v>3235</v>
      </c>
      <c r="J384" s="20">
        <v>24410</v>
      </c>
      <c r="K384" s="20">
        <v>1671</v>
      </c>
      <c r="L384" s="21">
        <v>349</v>
      </c>
      <c r="M384" s="22">
        <v>3319</v>
      </c>
      <c r="N384" s="22">
        <v>20</v>
      </c>
      <c r="O384" s="23" t="s">
        <v>37</v>
      </c>
      <c r="P384" s="24" t="s">
        <v>37</v>
      </c>
      <c r="Q384" s="24" t="s">
        <v>37</v>
      </c>
      <c r="R384" s="25" t="s">
        <v>37</v>
      </c>
      <c r="S384" s="26" t="s">
        <v>37</v>
      </c>
      <c r="T384" s="26" t="s">
        <v>37</v>
      </c>
      <c r="U384" s="19">
        <v>3584</v>
      </c>
      <c r="V384" s="20">
        <v>27729</v>
      </c>
      <c r="W384" s="20">
        <v>1691</v>
      </c>
    </row>
    <row r="385" spans="1:23" x14ac:dyDescent="0.35">
      <c r="A385" s="16">
        <v>2012</v>
      </c>
      <c r="B385" s="17">
        <v>4041</v>
      </c>
      <c r="C385" s="18" t="s">
        <v>418</v>
      </c>
      <c r="D385" s="16" t="s">
        <v>24</v>
      </c>
      <c r="E385" s="18" t="s">
        <v>25</v>
      </c>
      <c r="F385" s="16" t="s">
        <v>26</v>
      </c>
      <c r="G385" s="18" t="s">
        <v>128</v>
      </c>
      <c r="H385" s="18" t="s">
        <v>33</v>
      </c>
      <c r="I385" s="19">
        <v>71.7</v>
      </c>
      <c r="J385" s="20">
        <v>757</v>
      </c>
      <c r="K385" s="20">
        <v>44</v>
      </c>
      <c r="L385" s="21">
        <v>28.4</v>
      </c>
      <c r="M385" s="22">
        <v>167</v>
      </c>
      <c r="N385" s="22">
        <v>29</v>
      </c>
      <c r="O385" s="23">
        <v>324.3</v>
      </c>
      <c r="P385" s="24">
        <v>4923</v>
      </c>
      <c r="Q385" s="24">
        <v>68</v>
      </c>
      <c r="R385" s="25" t="s">
        <v>37</v>
      </c>
      <c r="S385" s="26" t="s">
        <v>37</v>
      </c>
      <c r="T385" s="26" t="s">
        <v>37</v>
      </c>
      <c r="U385" s="19">
        <v>424.4</v>
      </c>
      <c r="V385" s="20">
        <v>5847</v>
      </c>
      <c r="W385" s="20">
        <v>141</v>
      </c>
    </row>
    <row r="386" spans="1:23" x14ac:dyDescent="0.35">
      <c r="A386" s="16">
        <v>2012</v>
      </c>
      <c r="B386" s="17">
        <v>4041</v>
      </c>
      <c r="C386" s="18" t="s">
        <v>418</v>
      </c>
      <c r="D386" s="16" t="s">
        <v>24</v>
      </c>
      <c r="E386" s="18" t="s">
        <v>25</v>
      </c>
      <c r="F386" s="16" t="s">
        <v>26</v>
      </c>
      <c r="G386" s="18" t="s">
        <v>96</v>
      </c>
      <c r="H386" s="18" t="s">
        <v>33</v>
      </c>
      <c r="I386" s="19">
        <v>4500.7</v>
      </c>
      <c r="J386" s="20">
        <v>47381</v>
      </c>
      <c r="K386" s="20">
        <v>2985</v>
      </c>
      <c r="L386" s="21">
        <v>3868.7</v>
      </c>
      <c r="M386" s="22">
        <v>46742</v>
      </c>
      <c r="N386" s="22">
        <v>1243</v>
      </c>
      <c r="O386" s="23">
        <v>11677.9</v>
      </c>
      <c r="P386" s="24">
        <v>198368</v>
      </c>
      <c r="Q386" s="24">
        <v>531</v>
      </c>
      <c r="R386" s="25" t="s">
        <v>37</v>
      </c>
      <c r="S386" s="26" t="s">
        <v>37</v>
      </c>
      <c r="T386" s="26" t="s">
        <v>37</v>
      </c>
      <c r="U386" s="19">
        <v>20047.3</v>
      </c>
      <c r="V386" s="20">
        <v>292491</v>
      </c>
      <c r="W386" s="20">
        <v>4759</v>
      </c>
    </row>
    <row r="387" spans="1:23" x14ac:dyDescent="0.35">
      <c r="A387" s="16">
        <v>2012</v>
      </c>
      <c r="B387" s="17">
        <v>4045</v>
      </c>
      <c r="C387" s="18" t="s">
        <v>419</v>
      </c>
      <c r="D387" s="16" t="s">
        <v>24</v>
      </c>
      <c r="E387" s="18" t="s">
        <v>25</v>
      </c>
      <c r="F387" s="16" t="s">
        <v>26</v>
      </c>
      <c r="G387" s="18" t="s">
        <v>132</v>
      </c>
      <c r="H387" s="18" t="s">
        <v>28</v>
      </c>
      <c r="I387" s="19">
        <v>44415</v>
      </c>
      <c r="J387" s="20">
        <v>404002</v>
      </c>
      <c r="K387" s="20">
        <v>39826</v>
      </c>
      <c r="L387" s="21">
        <v>41977</v>
      </c>
      <c r="M387" s="22">
        <v>461159</v>
      </c>
      <c r="N387" s="22">
        <v>6361</v>
      </c>
      <c r="O387" s="23">
        <v>20675</v>
      </c>
      <c r="P387" s="24">
        <v>273052</v>
      </c>
      <c r="Q387" s="24">
        <v>35</v>
      </c>
      <c r="R387" s="25" t="s">
        <v>37</v>
      </c>
      <c r="S387" s="26" t="s">
        <v>37</v>
      </c>
      <c r="T387" s="26" t="s">
        <v>37</v>
      </c>
      <c r="U387" s="19">
        <v>107067</v>
      </c>
      <c r="V387" s="20">
        <v>1138213</v>
      </c>
      <c r="W387" s="20">
        <v>46222</v>
      </c>
    </row>
    <row r="388" spans="1:23" x14ac:dyDescent="0.35">
      <c r="A388" s="16">
        <v>2012</v>
      </c>
      <c r="B388" s="17">
        <v>4063</v>
      </c>
      <c r="C388" s="18" t="s">
        <v>420</v>
      </c>
      <c r="D388" s="16" t="s">
        <v>24</v>
      </c>
      <c r="E388" s="18" t="s">
        <v>25</v>
      </c>
      <c r="F388" s="16" t="s">
        <v>26</v>
      </c>
      <c r="G388" s="18" t="s">
        <v>132</v>
      </c>
      <c r="H388" s="18" t="s">
        <v>33</v>
      </c>
      <c r="I388" s="19">
        <v>35965.5</v>
      </c>
      <c r="J388" s="20">
        <v>331391</v>
      </c>
      <c r="K388" s="20">
        <v>28908</v>
      </c>
      <c r="L388" s="21">
        <v>5791.6</v>
      </c>
      <c r="M388" s="22">
        <v>62256</v>
      </c>
      <c r="N388" s="22">
        <v>2254</v>
      </c>
      <c r="O388" s="23">
        <v>820.1</v>
      </c>
      <c r="P388" s="24">
        <v>10284</v>
      </c>
      <c r="Q388" s="24">
        <v>1</v>
      </c>
      <c r="R388" s="25">
        <v>0</v>
      </c>
      <c r="S388" s="26">
        <v>0</v>
      </c>
      <c r="T388" s="26">
        <v>0</v>
      </c>
      <c r="U388" s="19">
        <v>42577.2</v>
      </c>
      <c r="V388" s="20">
        <v>403931</v>
      </c>
      <c r="W388" s="20">
        <v>31163</v>
      </c>
    </row>
    <row r="389" spans="1:23" x14ac:dyDescent="0.35">
      <c r="A389" s="16">
        <v>2012</v>
      </c>
      <c r="B389" s="17">
        <v>4065</v>
      </c>
      <c r="C389" s="18" t="s">
        <v>421</v>
      </c>
      <c r="D389" s="16" t="s">
        <v>24</v>
      </c>
      <c r="E389" s="18" t="s">
        <v>25</v>
      </c>
      <c r="F389" s="16" t="s">
        <v>26</v>
      </c>
      <c r="G389" s="18" t="s">
        <v>46</v>
      </c>
      <c r="H389" s="18" t="s">
        <v>28</v>
      </c>
      <c r="I389" s="19">
        <v>8955</v>
      </c>
      <c r="J389" s="20">
        <v>66118</v>
      </c>
      <c r="K389" s="20">
        <v>9502</v>
      </c>
      <c r="L389" s="21">
        <v>13725</v>
      </c>
      <c r="M389" s="22">
        <v>104101</v>
      </c>
      <c r="N389" s="22">
        <v>2653</v>
      </c>
      <c r="O389" s="23">
        <v>66349</v>
      </c>
      <c r="P389" s="24">
        <v>622214</v>
      </c>
      <c r="Q389" s="24">
        <v>448</v>
      </c>
      <c r="R389" s="25">
        <v>0</v>
      </c>
      <c r="S389" s="26">
        <v>0</v>
      </c>
      <c r="T389" s="26">
        <v>0</v>
      </c>
      <c r="U389" s="19">
        <v>89029</v>
      </c>
      <c r="V389" s="20">
        <v>792433</v>
      </c>
      <c r="W389" s="20">
        <v>12603</v>
      </c>
    </row>
    <row r="390" spans="1:23" x14ac:dyDescent="0.35">
      <c r="A390" s="16">
        <v>2012</v>
      </c>
      <c r="B390" s="17">
        <v>4068</v>
      </c>
      <c r="C390" s="18" t="s">
        <v>422</v>
      </c>
      <c r="D390" s="16" t="s">
        <v>24</v>
      </c>
      <c r="E390" s="18" t="s">
        <v>25</v>
      </c>
      <c r="F390" s="16" t="s">
        <v>26</v>
      </c>
      <c r="G390" s="18" t="s">
        <v>27</v>
      </c>
      <c r="H390" s="18" t="s">
        <v>28</v>
      </c>
      <c r="I390" s="19">
        <v>12417</v>
      </c>
      <c r="J390" s="20">
        <v>130072</v>
      </c>
      <c r="K390" s="20">
        <v>9461</v>
      </c>
      <c r="L390" s="21">
        <v>19015</v>
      </c>
      <c r="M390" s="22">
        <v>190282</v>
      </c>
      <c r="N390" s="22">
        <v>3646</v>
      </c>
      <c r="O390" s="23">
        <v>9749</v>
      </c>
      <c r="P390" s="24">
        <v>117965</v>
      </c>
      <c r="Q390" s="24">
        <v>14</v>
      </c>
      <c r="R390" s="25">
        <v>0</v>
      </c>
      <c r="S390" s="26">
        <v>0</v>
      </c>
      <c r="T390" s="26">
        <v>0</v>
      </c>
      <c r="U390" s="19">
        <v>41181</v>
      </c>
      <c r="V390" s="20">
        <v>438319</v>
      </c>
      <c r="W390" s="20">
        <v>13121</v>
      </c>
    </row>
    <row r="391" spans="1:23" x14ac:dyDescent="0.35">
      <c r="A391" s="16">
        <v>2012</v>
      </c>
      <c r="B391" s="17">
        <v>4071</v>
      </c>
      <c r="C391" s="18" t="s">
        <v>423</v>
      </c>
      <c r="D391" s="16" t="s">
        <v>24</v>
      </c>
      <c r="E391" s="18" t="s">
        <v>25</v>
      </c>
      <c r="F391" s="16" t="s">
        <v>26</v>
      </c>
      <c r="G391" s="18" t="s">
        <v>56</v>
      </c>
      <c r="H391" s="18" t="s">
        <v>33</v>
      </c>
      <c r="I391" s="19">
        <v>362.7</v>
      </c>
      <c r="J391" s="20">
        <v>2395</v>
      </c>
      <c r="K391" s="20">
        <v>419</v>
      </c>
      <c r="L391" s="21">
        <v>111.4</v>
      </c>
      <c r="M391" s="22">
        <v>795</v>
      </c>
      <c r="N391" s="22">
        <v>48</v>
      </c>
      <c r="O391" s="23">
        <v>374.1</v>
      </c>
      <c r="P391" s="24">
        <v>3501</v>
      </c>
      <c r="Q391" s="24">
        <v>9</v>
      </c>
      <c r="R391" s="25" t="s">
        <v>37</v>
      </c>
      <c r="S391" s="26" t="s">
        <v>37</v>
      </c>
      <c r="T391" s="26" t="s">
        <v>37</v>
      </c>
      <c r="U391" s="19">
        <v>848.2</v>
      </c>
      <c r="V391" s="20">
        <v>6691</v>
      </c>
      <c r="W391" s="20">
        <v>476</v>
      </c>
    </row>
    <row r="392" spans="1:23" x14ac:dyDescent="0.35">
      <c r="A392" s="16">
        <v>2012</v>
      </c>
      <c r="B392" s="17">
        <v>4071</v>
      </c>
      <c r="C392" s="18" t="s">
        <v>423</v>
      </c>
      <c r="D392" s="16" t="s">
        <v>24</v>
      </c>
      <c r="E392" s="18" t="s">
        <v>25</v>
      </c>
      <c r="F392" s="16" t="s">
        <v>26</v>
      </c>
      <c r="G392" s="18" t="s">
        <v>330</v>
      </c>
      <c r="H392" s="18" t="s">
        <v>33</v>
      </c>
      <c r="I392" s="19">
        <v>3578.5</v>
      </c>
      <c r="J392" s="20">
        <v>23916</v>
      </c>
      <c r="K392" s="20">
        <v>3542</v>
      </c>
      <c r="L392" s="21">
        <v>3705.9</v>
      </c>
      <c r="M392" s="22">
        <v>26580</v>
      </c>
      <c r="N392" s="22">
        <v>1085</v>
      </c>
      <c r="O392" s="23">
        <v>5265.7</v>
      </c>
      <c r="P392" s="24">
        <v>44427</v>
      </c>
      <c r="Q392" s="24">
        <v>155</v>
      </c>
      <c r="R392" s="25" t="s">
        <v>37</v>
      </c>
      <c r="S392" s="26" t="s">
        <v>37</v>
      </c>
      <c r="T392" s="26" t="s">
        <v>37</v>
      </c>
      <c r="U392" s="19">
        <v>12550.1</v>
      </c>
      <c r="V392" s="20">
        <v>94923</v>
      </c>
      <c r="W392" s="20">
        <v>4782</v>
      </c>
    </row>
    <row r="393" spans="1:23" x14ac:dyDescent="0.35">
      <c r="A393" s="16">
        <v>2012</v>
      </c>
      <c r="B393" s="17">
        <v>4073</v>
      </c>
      <c r="C393" s="18" t="s">
        <v>424</v>
      </c>
      <c r="D393" s="16" t="s">
        <v>24</v>
      </c>
      <c r="E393" s="18" t="s">
        <v>25</v>
      </c>
      <c r="F393" s="16" t="s">
        <v>26</v>
      </c>
      <c r="G393" s="18" t="s">
        <v>39</v>
      </c>
      <c r="H393" s="18" t="s">
        <v>28</v>
      </c>
      <c r="I393" s="19">
        <v>2262.8000000000002</v>
      </c>
      <c r="J393" s="20">
        <v>18258</v>
      </c>
      <c r="K393" s="20">
        <v>2317</v>
      </c>
      <c r="L393" s="21">
        <v>3149.6</v>
      </c>
      <c r="M393" s="22">
        <v>29464</v>
      </c>
      <c r="N393" s="22">
        <v>414</v>
      </c>
      <c r="O393" s="23">
        <v>1517.5</v>
      </c>
      <c r="P393" s="24">
        <v>18117</v>
      </c>
      <c r="Q393" s="24">
        <v>1</v>
      </c>
      <c r="R393" s="25">
        <v>0</v>
      </c>
      <c r="S393" s="26">
        <v>0</v>
      </c>
      <c r="T393" s="26">
        <v>0</v>
      </c>
      <c r="U393" s="19">
        <v>6929.9</v>
      </c>
      <c r="V393" s="20">
        <v>65839</v>
      </c>
      <c r="W393" s="20">
        <v>2732</v>
      </c>
    </row>
    <row r="394" spans="1:23" x14ac:dyDescent="0.35">
      <c r="A394" s="16">
        <v>2012</v>
      </c>
      <c r="B394" s="17">
        <v>4100</v>
      </c>
      <c r="C394" s="18" t="s">
        <v>425</v>
      </c>
      <c r="D394" s="16" t="s">
        <v>41</v>
      </c>
      <c r="E394" s="18" t="s">
        <v>42</v>
      </c>
      <c r="F394" s="16" t="s">
        <v>26</v>
      </c>
      <c r="G394" s="18" t="s">
        <v>63</v>
      </c>
      <c r="H394" s="18" t="s">
        <v>44</v>
      </c>
      <c r="I394" s="19">
        <v>6723</v>
      </c>
      <c r="J394" s="20">
        <v>93767</v>
      </c>
      <c r="K394" s="20">
        <v>11153</v>
      </c>
      <c r="L394" s="21">
        <v>6668</v>
      </c>
      <c r="M394" s="22">
        <v>111591</v>
      </c>
      <c r="N394" s="22">
        <v>4371</v>
      </c>
      <c r="O394" s="23">
        <v>24362</v>
      </c>
      <c r="P394" s="24">
        <v>391246</v>
      </c>
      <c r="Q394" s="24">
        <v>7862</v>
      </c>
      <c r="R394" s="25" t="s">
        <v>37</v>
      </c>
      <c r="S394" s="26" t="s">
        <v>37</v>
      </c>
      <c r="T394" s="26" t="s">
        <v>37</v>
      </c>
      <c r="U394" s="19">
        <v>37753</v>
      </c>
      <c r="V394" s="20">
        <v>596604</v>
      </c>
      <c r="W394" s="20">
        <v>23386</v>
      </c>
    </row>
    <row r="395" spans="1:23" x14ac:dyDescent="0.35">
      <c r="A395" s="16">
        <v>2012</v>
      </c>
      <c r="B395" s="17">
        <v>4100</v>
      </c>
      <c r="C395" s="18" t="s">
        <v>425</v>
      </c>
      <c r="D395" s="16" t="s">
        <v>41</v>
      </c>
      <c r="E395" s="18" t="s">
        <v>42</v>
      </c>
      <c r="F395" s="16" t="s">
        <v>26</v>
      </c>
      <c r="G395" s="18" t="s">
        <v>36</v>
      </c>
      <c r="H395" s="18" t="s">
        <v>44</v>
      </c>
      <c r="I395" s="19">
        <v>605</v>
      </c>
      <c r="J395" s="20">
        <v>8292</v>
      </c>
      <c r="K395" s="20">
        <v>3669</v>
      </c>
      <c r="L395" s="21">
        <v>14</v>
      </c>
      <c r="M395" s="22">
        <v>180</v>
      </c>
      <c r="N395" s="22">
        <v>39</v>
      </c>
      <c r="O395" s="23" t="s">
        <v>37</v>
      </c>
      <c r="P395" s="24" t="s">
        <v>37</v>
      </c>
      <c r="Q395" s="24" t="s">
        <v>37</v>
      </c>
      <c r="R395" s="25" t="s">
        <v>37</v>
      </c>
      <c r="S395" s="26" t="s">
        <v>37</v>
      </c>
      <c r="T395" s="26" t="s">
        <v>37</v>
      </c>
      <c r="U395" s="19">
        <v>619</v>
      </c>
      <c r="V395" s="20">
        <v>8472</v>
      </c>
      <c r="W395" s="20">
        <v>3708</v>
      </c>
    </row>
    <row r="396" spans="1:23" x14ac:dyDescent="0.35">
      <c r="A396" s="16">
        <v>2012</v>
      </c>
      <c r="B396" s="17">
        <v>4100</v>
      </c>
      <c r="C396" s="18" t="s">
        <v>425</v>
      </c>
      <c r="D396" s="16" t="s">
        <v>41</v>
      </c>
      <c r="E396" s="18" t="s">
        <v>42</v>
      </c>
      <c r="F396" s="16" t="s">
        <v>26</v>
      </c>
      <c r="G396" s="18" t="s">
        <v>32</v>
      </c>
      <c r="H396" s="18" t="s">
        <v>44</v>
      </c>
      <c r="I396" s="19">
        <v>4032</v>
      </c>
      <c r="J396" s="20">
        <v>47432</v>
      </c>
      <c r="K396" s="20">
        <v>4566</v>
      </c>
      <c r="L396" s="21">
        <v>1032</v>
      </c>
      <c r="M396" s="22">
        <v>11106</v>
      </c>
      <c r="N396" s="22">
        <v>315</v>
      </c>
      <c r="O396" s="23" t="s">
        <v>37</v>
      </c>
      <c r="P396" s="24" t="s">
        <v>37</v>
      </c>
      <c r="Q396" s="24" t="s">
        <v>37</v>
      </c>
      <c r="R396" s="25" t="s">
        <v>37</v>
      </c>
      <c r="S396" s="26" t="s">
        <v>37</v>
      </c>
      <c r="T396" s="26" t="s">
        <v>37</v>
      </c>
      <c r="U396" s="19">
        <v>5064</v>
      </c>
      <c r="V396" s="20">
        <v>58538</v>
      </c>
      <c r="W396" s="20">
        <v>4881</v>
      </c>
    </row>
    <row r="397" spans="1:23" x14ac:dyDescent="0.35">
      <c r="A397" s="16">
        <v>2012</v>
      </c>
      <c r="B397" s="17">
        <v>4100</v>
      </c>
      <c r="C397" s="18" t="s">
        <v>425</v>
      </c>
      <c r="D397" s="16" t="s">
        <v>41</v>
      </c>
      <c r="E397" s="18" t="s">
        <v>42</v>
      </c>
      <c r="F397" s="16" t="s">
        <v>26</v>
      </c>
      <c r="G397" s="18" t="s">
        <v>83</v>
      </c>
      <c r="H397" s="18" t="s">
        <v>44</v>
      </c>
      <c r="I397" s="19" t="s">
        <v>37</v>
      </c>
      <c r="J397" s="20" t="s">
        <v>37</v>
      </c>
      <c r="K397" s="20" t="s">
        <v>37</v>
      </c>
      <c r="L397" s="21">
        <v>1607</v>
      </c>
      <c r="M397" s="22">
        <v>15338</v>
      </c>
      <c r="N397" s="22">
        <v>260</v>
      </c>
      <c r="O397" s="23" t="s">
        <v>37</v>
      </c>
      <c r="P397" s="24" t="s">
        <v>37</v>
      </c>
      <c r="Q397" s="24" t="s">
        <v>37</v>
      </c>
      <c r="R397" s="25" t="s">
        <v>37</v>
      </c>
      <c r="S397" s="26" t="s">
        <v>37</v>
      </c>
      <c r="T397" s="26" t="s">
        <v>37</v>
      </c>
      <c r="U397" s="19">
        <v>1607</v>
      </c>
      <c r="V397" s="20">
        <v>15338</v>
      </c>
      <c r="W397" s="20">
        <v>260</v>
      </c>
    </row>
    <row r="398" spans="1:23" x14ac:dyDescent="0.35">
      <c r="A398" s="16">
        <v>2012</v>
      </c>
      <c r="B398" s="17">
        <v>4100</v>
      </c>
      <c r="C398" s="18" t="s">
        <v>425</v>
      </c>
      <c r="D398" s="16" t="s">
        <v>41</v>
      </c>
      <c r="E398" s="18" t="s">
        <v>42</v>
      </c>
      <c r="F398" s="16" t="s">
        <v>26</v>
      </c>
      <c r="G398" s="18" t="s">
        <v>136</v>
      </c>
      <c r="H398" s="18" t="s">
        <v>44</v>
      </c>
      <c r="I398" s="19">
        <v>2097</v>
      </c>
      <c r="J398" s="20">
        <v>20279</v>
      </c>
      <c r="K398" s="20">
        <v>2243</v>
      </c>
      <c r="L398" s="21">
        <v>190</v>
      </c>
      <c r="M398" s="22">
        <v>1891</v>
      </c>
      <c r="N398" s="22">
        <v>81</v>
      </c>
      <c r="O398" s="23" t="s">
        <v>37</v>
      </c>
      <c r="P398" s="24" t="s">
        <v>37</v>
      </c>
      <c r="Q398" s="24" t="s">
        <v>37</v>
      </c>
      <c r="R398" s="25" t="s">
        <v>37</v>
      </c>
      <c r="S398" s="26" t="s">
        <v>37</v>
      </c>
      <c r="T398" s="26" t="s">
        <v>37</v>
      </c>
      <c r="U398" s="19">
        <v>2287</v>
      </c>
      <c r="V398" s="20">
        <v>22170</v>
      </c>
      <c r="W398" s="20">
        <v>2324</v>
      </c>
    </row>
    <row r="399" spans="1:23" x14ac:dyDescent="0.35">
      <c r="A399" s="16">
        <v>2012</v>
      </c>
      <c r="B399" s="17">
        <v>4100</v>
      </c>
      <c r="C399" s="18" t="s">
        <v>425</v>
      </c>
      <c r="D399" s="16" t="s">
        <v>41</v>
      </c>
      <c r="E399" s="18" t="s">
        <v>42</v>
      </c>
      <c r="F399" s="16" t="s">
        <v>26</v>
      </c>
      <c r="G399" s="18" t="s">
        <v>46</v>
      </c>
      <c r="H399" s="18" t="s">
        <v>44</v>
      </c>
      <c r="I399" s="19">
        <v>2362</v>
      </c>
      <c r="J399" s="20">
        <v>34072</v>
      </c>
      <c r="K399" s="20">
        <v>12080</v>
      </c>
      <c r="L399" s="21">
        <v>45.6</v>
      </c>
      <c r="M399" s="22">
        <v>697</v>
      </c>
      <c r="N399" s="22">
        <v>68</v>
      </c>
      <c r="O399" s="23" t="s">
        <v>37</v>
      </c>
      <c r="P399" s="24" t="s">
        <v>37</v>
      </c>
      <c r="Q399" s="24" t="s">
        <v>37</v>
      </c>
      <c r="R399" s="25" t="s">
        <v>37</v>
      </c>
      <c r="S399" s="26" t="s">
        <v>37</v>
      </c>
      <c r="T399" s="26" t="s">
        <v>37</v>
      </c>
      <c r="U399" s="19">
        <v>2407.6</v>
      </c>
      <c r="V399" s="20">
        <v>34769</v>
      </c>
      <c r="W399" s="20">
        <v>12148</v>
      </c>
    </row>
    <row r="400" spans="1:23" x14ac:dyDescent="0.35">
      <c r="A400" s="16">
        <v>2012</v>
      </c>
      <c r="B400" s="17">
        <v>4100</v>
      </c>
      <c r="C400" s="18" t="s">
        <v>425</v>
      </c>
      <c r="D400" s="16" t="s">
        <v>41</v>
      </c>
      <c r="E400" s="18" t="s">
        <v>42</v>
      </c>
      <c r="F400" s="16" t="s">
        <v>26</v>
      </c>
      <c r="G400" s="18" t="s">
        <v>199</v>
      </c>
      <c r="H400" s="18" t="s">
        <v>44</v>
      </c>
      <c r="I400" s="19">
        <v>8484</v>
      </c>
      <c r="J400" s="20">
        <v>92141</v>
      </c>
      <c r="K400" s="20">
        <v>10637</v>
      </c>
      <c r="L400" s="21">
        <v>7757</v>
      </c>
      <c r="M400" s="22">
        <v>73497</v>
      </c>
      <c r="N400" s="22">
        <v>6484</v>
      </c>
      <c r="O400" s="23" t="s">
        <v>37</v>
      </c>
      <c r="P400" s="24" t="s">
        <v>37</v>
      </c>
      <c r="Q400" s="24" t="s">
        <v>37</v>
      </c>
      <c r="R400" s="25" t="s">
        <v>37</v>
      </c>
      <c r="S400" s="26" t="s">
        <v>37</v>
      </c>
      <c r="T400" s="26" t="s">
        <v>37</v>
      </c>
      <c r="U400" s="19">
        <v>16241</v>
      </c>
      <c r="V400" s="20">
        <v>165638</v>
      </c>
      <c r="W400" s="20">
        <v>17121</v>
      </c>
    </row>
    <row r="401" spans="1:23" x14ac:dyDescent="0.35">
      <c r="A401" s="16">
        <v>2012</v>
      </c>
      <c r="B401" s="17">
        <v>4110</v>
      </c>
      <c r="C401" s="18" t="s">
        <v>426</v>
      </c>
      <c r="D401" s="16" t="s">
        <v>24</v>
      </c>
      <c r="E401" s="18" t="s">
        <v>25</v>
      </c>
      <c r="F401" s="16" t="s">
        <v>26</v>
      </c>
      <c r="G401" s="18" t="s">
        <v>36</v>
      </c>
      <c r="H401" s="18" t="s">
        <v>57</v>
      </c>
      <c r="I401" s="19">
        <v>2685125.6</v>
      </c>
      <c r="J401" s="20">
        <v>21724278</v>
      </c>
      <c r="K401" s="20">
        <v>2655604</v>
      </c>
      <c r="L401" s="21">
        <v>880222.2</v>
      </c>
      <c r="M401" s="22">
        <v>9244133</v>
      </c>
      <c r="N401" s="22">
        <v>227632</v>
      </c>
      <c r="O401" s="23">
        <v>39793.9</v>
      </c>
      <c r="P401" s="24">
        <v>682555</v>
      </c>
      <c r="Q401" s="24">
        <v>115</v>
      </c>
      <c r="R401" s="25">
        <v>0</v>
      </c>
      <c r="S401" s="26">
        <v>0</v>
      </c>
      <c r="T401" s="26">
        <v>0</v>
      </c>
      <c r="U401" s="19">
        <v>3605141.7</v>
      </c>
      <c r="V401" s="20">
        <v>31650966</v>
      </c>
      <c r="W401" s="20">
        <v>2883351</v>
      </c>
    </row>
    <row r="402" spans="1:23" x14ac:dyDescent="0.35">
      <c r="A402" s="16">
        <v>2012</v>
      </c>
      <c r="B402" s="17">
        <v>4110</v>
      </c>
      <c r="C402" s="18" t="s">
        <v>426</v>
      </c>
      <c r="D402" s="16" t="s">
        <v>137</v>
      </c>
      <c r="E402" s="18" t="s">
        <v>138</v>
      </c>
      <c r="F402" s="16" t="s">
        <v>26</v>
      </c>
      <c r="G402" s="18" t="s">
        <v>36</v>
      </c>
      <c r="H402" s="18" t="s">
        <v>57</v>
      </c>
      <c r="I402" s="19">
        <v>293240.2</v>
      </c>
      <c r="J402" s="20">
        <v>6803935</v>
      </c>
      <c r="K402" s="20">
        <v>800919</v>
      </c>
      <c r="L402" s="21">
        <v>468785</v>
      </c>
      <c r="M402" s="22">
        <v>24027472</v>
      </c>
      <c r="N402" s="22">
        <v>142694</v>
      </c>
      <c r="O402" s="23">
        <v>345822</v>
      </c>
      <c r="P402" s="24">
        <v>26960474</v>
      </c>
      <c r="Q402" s="24">
        <v>1884</v>
      </c>
      <c r="R402" s="25">
        <v>6442.5</v>
      </c>
      <c r="S402" s="26">
        <v>534184</v>
      </c>
      <c r="T402" s="26">
        <v>2</v>
      </c>
      <c r="U402" s="19">
        <v>1114289.7</v>
      </c>
      <c r="V402" s="20">
        <v>58326065</v>
      </c>
      <c r="W402" s="20">
        <v>945499</v>
      </c>
    </row>
    <row r="403" spans="1:23" x14ac:dyDescent="0.35">
      <c r="A403" s="16">
        <v>2012</v>
      </c>
      <c r="B403" s="17">
        <v>4117</v>
      </c>
      <c r="C403" s="18" t="s">
        <v>427</v>
      </c>
      <c r="D403" s="16" t="s">
        <v>24</v>
      </c>
      <c r="E403" s="18" t="s">
        <v>25</v>
      </c>
      <c r="F403" s="16" t="s">
        <v>26</v>
      </c>
      <c r="G403" s="18" t="s">
        <v>34</v>
      </c>
      <c r="H403" s="18" t="s">
        <v>33</v>
      </c>
      <c r="I403" s="19">
        <v>17217</v>
      </c>
      <c r="J403" s="20">
        <v>153099</v>
      </c>
      <c r="K403" s="20">
        <v>9092</v>
      </c>
      <c r="L403" s="21">
        <v>2657.9</v>
      </c>
      <c r="M403" s="22">
        <v>24075</v>
      </c>
      <c r="N403" s="22">
        <v>1781</v>
      </c>
      <c r="O403" s="23">
        <v>429.2</v>
      </c>
      <c r="P403" s="24">
        <v>3149</v>
      </c>
      <c r="Q403" s="24">
        <v>24</v>
      </c>
      <c r="R403" s="25" t="s">
        <v>37</v>
      </c>
      <c r="S403" s="26" t="s">
        <v>37</v>
      </c>
      <c r="T403" s="26" t="s">
        <v>37</v>
      </c>
      <c r="U403" s="19">
        <v>20304.099999999999</v>
      </c>
      <c r="V403" s="20">
        <v>180323</v>
      </c>
      <c r="W403" s="20">
        <v>10897</v>
      </c>
    </row>
    <row r="404" spans="1:23" x14ac:dyDescent="0.35">
      <c r="A404" s="16">
        <v>2012</v>
      </c>
      <c r="B404" s="17">
        <v>4146</v>
      </c>
      <c r="C404" s="18" t="s">
        <v>428</v>
      </c>
      <c r="D404" s="16" t="s">
        <v>24</v>
      </c>
      <c r="E404" s="18" t="s">
        <v>25</v>
      </c>
      <c r="F404" s="16" t="s">
        <v>26</v>
      </c>
      <c r="G404" s="18" t="s">
        <v>98</v>
      </c>
      <c r="H404" s="18" t="s">
        <v>33</v>
      </c>
      <c r="I404" s="19">
        <v>11560</v>
      </c>
      <c r="J404" s="20">
        <v>88897</v>
      </c>
      <c r="K404" s="20">
        <v>9060</v>
      </c>
      <c r="L404" s="21">
        <v>9592</v>
      </c>
      <c r="M404" s="22">
        <v>96390</v>
      </c>
      <c r="N404" s="22">
        <v>2404</v>
      </c>
      <c r="O404" s="23">
        <v>4702.8999999999996</v>
      </c>
      <c r="P404" s="24">
        <v>69554</v>
      </c>
      <c r="Q404" s="24">
        <v>1273</v>
      </c>
      <c r="R404" s="25" t="s">
        <v>37</v>
      </c>
      <c r="S404" s="26" t="s">
        <v>37</v>
      </c>
      <c r="T404" s="26" t="s">
        <v>37</v>
      </c>
      <c r="U404" s="19">
        <v>25854.9</v>
      </c>
      <c r="V404" s="20">
        <v>254841</v>
      </c>
      <c r="W404" s="20">
        <v>12737</v>
      </c>
    </row>
    <row r="405" spans="1:23" x14ac:dyDescent="0.35">
      <c r="A405" s="16">
        <v>2012</v>
      </c>
      <c r="B405" s="17">
        <v>4147</v>
      </c>
      <c r="C405" s="18" t="s">
        <v>429</v>
      </c>
      <c r="D405" s="16" t="s">
        <v>24</v>
      </c>
      <c r="E405" s="18" t="s">
        <v>25</v>
      </c>
      <c r="F405" s="16" t="s">
        <v>26</v>
      </c>
      <c r="G405" s="18" t="s">
        <v>184</v>
      </c>
      <c r="H405" s="18" t="s">
        <v>28</v>
      </c>
      <c r="I405" s="19">
        <v>11929.5</v>
      </c>
      <c r="J405" s="20">
        <v>70735</v>
      </c>
      <c r="K405" s="20">
        <v>6689</v>
      </c>
      <c r="L405" s="21">
        <v>7571.2</v>
      </c>
      <c r="M405" s="22">
        <v>42383</v>
      </c>
      <c r="N405" s="22">
        <v>1373</v>
      </c>
      <c r="O405" s="23">
        <v>8286.6</v>
      </c>
      <c r="P405" s="24">
        <v>57961</v>
      </c>
      <c r="Q405" s="24">
        <v>28</v>
      </c>
      <c r="R405" s="25" t="s">
        <v>37</v>
      </c>
      <c r="S405" s="26" t="s">
        <v>37</v>
      </c>
      <c r="T405" s="26" t="s">
        <v>37</v>
      </c>
      <c r="U405" s="19">
        <v>27787.3</v>
      </c>
      <c r="V405" s="20">
        <v>171079</v>
      </c>
      <c r="W405" s="20">
        <v>8090</v>
      </c>
    </row>
    <row r="406" spans="1:23" x14ac:dyDescent="0.35">
      <c r="A406" s="16">
        <v>2012</v>
      </c>
      <c r="B406" s="17">
        <v>4150</v>
      </c>
      <c r="C406" s="18" t="s">
        <v>430</v>
      </c>
      <c r="D406" s="16" t="s">
        <v>24</v>
      </c>
      <c r="E406" s="18" t="s">
        <v>25</v>
      </c>
      <c r="F406" s="16" t="s">
        <v>26</v>
      </c>
      <c r="G406" s="18" t="s">
        <v>70</v>
      </c>
      <c r="H406" s="18" t="s">
        <v>28</v>
      </c>
      <c r="I406" s="19">
        <v>32258</v>
      </c>
      <c r="J406" s="20">
        <v>302170</v>
      </c>
      <c r="K406" s="20">
        <v>23644</v>
      </c>
      <c r="L406" s="21">
        <v>37421</v>
      </c>
      <c r="M406" s="22">
        <v>417432</v>
      </c>
      <c r="N406" s="22">
        <v>4177</v>
      </c>
      <c r="O406" s="23">
        <v>9192</v>
      </c>
      <c r="P406" s="24">
        <v>126641</v>
      </c>
      <c r="Q406" s="24">
        <v>45</v>
      </c>
      <c r="R406" s="25">
        <v>0</v>
      </c>
      <c r="S406" s="26">
        <v>0</v>
      </c>
      <c r="T406" s="26" t="s">
        <v>37</v>
      </c>
      <c r="U406" s="19">
        <v>78871</v>
      </c>
      <c r="V406" s="20">
        <v>846243</v>
      </c>
      <c r="W406" s="20">
        <v>27866</v>
      </c>
    </row>
    <row r="407" spans="1:23" x14ac:dyDescent="0.35">
      <c r="A407" s="16">
        <v>2012</v>
      </c>
      <c r="B407" s="17">
        <v>4153</v>
      </c>
      <c r="C407" s="18" t="s">
        <v>431</v>
      </c>
      <c r="D407" s="16" t="s">
        <v>24</v>
      </c>
      <c r="E407" s="18" t="s">
        <v>25</v>
      </c>
      <c r="F407" s="16" t="s">
        <v>26</v>
      </c>
      <c r="G407" s="18" t="s">
        <v>30</v>
      </c>
      <c r="H407" s="18" t="s">
        <v>33</v>
      </c>
      <c r="I407" s="19">
        <v>12378.9</v>
      </c>
      <c r="J407" s="20">
        <v>139877</v>
      </c>
      <c r="K407" s="20">
        <v>11603</v>
      </c>
      <c r="L407" s="21">
        <v>5599.7</v>
      </c>
      <c r="M407" s="22">
        <v>51356</v>
      </c>
      <c r="N407" s="22">
        <v>1740</v>
      </c>
      <c r="O407" s="23">
        <v>1234.9000000000001</v>
      </c>
      <c r="P407" s="24">
        <v>5766</v>
      </c>
      <c r="Q407" s="24">
        <v>107</v>
      </c>
      <c r="R407" s="25" t="s">
        <v>37</v>
      </c>
      <c r="S407" s="26" t="s">
        <v>37</v>
      </c>
      <c r="T407" s="26" t="s">
        <v>37</v>
      </c>
      <c r="U407" s="19">
        <v>19213.5</v>
      </c>
      <c r="V407" s="20">
        <v>196999</v>
      </c>
      <c r="W407" s="20">
        <v>13450</v>
      </c>
    </row>
    <row r="408" spans="1:23" x14ac:dyDescent="0.35">
      <c r="A408" s="16">
        <v>2012</v>
      </c>
      <c r="B408" s="17">
        <v>4160</v>
      </c>
      <c r="C408" s="18" t="s">
        <v>432</v>
      </c>
      <c r="D408" s="16" t="s">
        <v>24</v>
      </c>
      <c r="E408" s="18" t="s">
        <v>25</v>
      </c>
      <c r="F408" s="16" t="s">
        <v>26</v>
      </c>
      <c r="G408" s="18" t="s">
        <v>132</v>
      </c>
      <c r="H408" s="18" t="s">
        <v>33</v>
      </c>
      <c r="I408" s="19">
        <v>19051</v>
      </c>
      <c r="J408" s="20">
        <v>169479</v>
      </c>
      <c r="K408" s="20">
        <v>12085</v>
      </c>
      <c r="L408" s="21">
        <v>3152</v>
      </c>
      <c r="M408" s="22">
        <v>36356</v>
      </c>
      <c r="N408" s="22">
        <v>749</v>
      </c>
      <c r="O408" s="23" t="s">
        <v>37</v>
      </c>
      <c r="P408" s="24" t="s">
        <v>37</v>
      </c>
      <c r="Q408" s="24" t="s">
        <v>37</v>
      </c>
      <c r="R408" s="25" t="s">
        <v>37</v>
      </c>
      <c r="S408" s="26" t="s">
        <v>37</v>
      </c>
      <c r="T408" s="26" t="s">
        <v>37</v>
      </c>
      <c r="U408" s="19">
        <v>22203</v>
      </c>
      <c r="V408" s="20">
        <v>205835</v>
      </c>
      <c r="W408" s="20">
        <v>12834</v>
      </c>
    </row>
    <row r="409" spans="1:23" x14ac:dyDescent="0.35">
      <c r="A409" s="16">
        <v>2012</v>
      </c>
      <c r="B409" s="17">
        <v>4166</v>
      </c>
      <c r="C409" s="18" t="s">
        <v>433</v>
      </c>
      <c r="D409" s="16" t="s">
        <v>41</v>
      </c>
      <c r="E409" s="18" t="s">
        <v>42</v>
      </c>
      <c r="F409" s="16" t="s">
        <v>26</v>
      </c>
      <c r="G409" s="18" t="s">
        <v>158</v>
      </c>
      <c r="H409" s="18" t="s">
        <v>44</v>
      </c>
      <c r="I409" s="19">
        <v>40640</v>
      </c>
      <c r="J409" s="20">
        <v>654949</v>
      </c>
      <c r="K409" s="20">
        <v>139952</v>
      </c>
      <c r="L409" s="21">
        <v>3534</v>
      </c>
      <c r="M409" s="22">
        <v>56952</v>
      </c>
      <c r="N409" s="22">
        <v>12875</v>
      </c>
      <c r="O409" s="23">
        <v>9379</v>
      </c>
      <c r="P409" s="24">
        <v>183425</v>
      </c>
      <c r="Q409" s="24">
        <v>1</v>
      </c>
      <c r="R409" s="25">
        <v>0</v>
      </c>
      <c r="S409" s="26">
        <v>0</v>
      </c>
      <c r="T409" s="26">
        <v>0</v>
      </c>
      <c r="U409" s="19">
        <v>53553</v>
      </c>
      <c r="V409" s="20">
        <v>895326</v>
      </c>
      <c r="W409" s="20">
        <v>152828</v>
      </c>
    </row>
    <row r="410" spans="1:23" x14ac:dyDescent="0.35">
      <c r="A410" s="16">
        <v>2012</v>
      </c>
      <c r="B410" s="17">
        <v>4176</v>
      </c>
      <c r="C410" s="18" t="s">
        <v>434</v>
      </c>
      <c r="D410" s="16" t="s">
        <v>24</v>
      </c>
      <c r="E410" s="18" t="s">
        <v>25</v>
      </c>
      <c r="F410" s="16" t="s">
        <v>26</v>
      </c>
      <c r="G410" s="18" t="s">
        <v>243</v>
      </c>
      <c r="H410" s="18" t="s">
        <v>57</v>
      </c>
      <c r="I410" s="19">
        <v>901583</v>
      </c>
      <c r="J410" s="20">
        <v>5456175</v>
      </c>
      <c r="K410" s="20">
        <v>641061</v>
      </c>
      <c r="L410" s="21">
        <v>211897</v>
      </c>
      <c r="M410" s="22">
        <v>1487750</v>
      </c>
      <c r="N410" s="22">
        <v>54052</v>
      </c>
      <c r="O410" s="23">
        <v>25903</v>
      </c>
      <c r="P410" s="24">
        <v>218854</v>
      </c>
      <c r="Q410" s="24">
        <v>1553</v>
      </c>
      <c r="R410" s="25" t="s">
        <v>37</v>
      </c>
      <c r="S410" s="26" t="s">
        <v>37</v>
      </c>
      <c r="T410" s="26" t="s">
        <v>37</v>
      </c>
      <c r="U410" s="19">
        <v>1139383</v>
      </c>
      <c r="V410" s="20">
        <v>7162779</v>
      </c>
      <c r="W410" s="20">
        <v>696666</v>
      </c>
    </row>
    <row r="411" spans="1:23" x14ac:dyDescent="0.35">
      <c r="A411" s="16">
        <v>2012</v>
      </c>
      <c r="B411" s="17">
        <v>4176</v>
      </c>
      <c r="C411" s="18" t="s">
        <v>434</v>
      </c>
      <c r="D411" s="16" t="s">
        <v>137</v>
      </c>
      <c r="E411" s="18" t="s">
        <v>138</v>
      </c>
      <c r="F411" s="16" t="s">
        <v>26</v>
      </c>
      <c r="G411" s="18" t="s">
        <v>243</v>
      </c>
      <c r="H411" s="18" t="s">
        <v>57</v>
      </c>
      <c r="I411" s="19">
        <v>362262</v>
      </c>
      <c r="J411" s="20">
        <v>4521800</v>
      </c>
      <c r="K411" s="20">
        <v>462336</v>
      </c>
      <c r="L411" s="21">
        <v>514043</v>
      </c>
      <c r="M411" s="22">
        <v>8024817</v>
      </c>
      <c r="N411" s="22">
        <v>54505</v>
      </c>
      <c r="O411" s="23">
        <v>100262</v>
      </c>
      <c r="P411" s="24">
        <v>2207056</v>
      </c>
      <c r="Q411" s="24">
        <v>1748</v>
      </c>
      <c r="R411" s="25">
        <v>6681</v>
      </c>
      <c r="S411" s="26">
        <v>192711</v>
      </c>
      <c r="T411" s="26">
        <v>2</v>
      </c>
      <c r="U411" s="19">
        <v>983248</v>
      </c>
      <c r="V411" s="20">
        <v>14946384</v>
      </c>
      <c r="W411" s="20">
        <v>518591</v>
      </c>
    </row>
    <row r="412" spans="1:23" x14ac:dyDescent="0.35">
      <c r="A412" s="16">
        <v>2012</v>
      </c>
      <c r="B412" s="17">
        <v>4191</v>
      </c>
      <c r="C412" s="18" t="s">
        <v>435</v>
      </c>
      <c r="D412" s="16" t="s">
        <v>41</v>
      </c>
      <c r="E412" s="18" t="s">
        <v>42</v>
      </c>
      <c r="F412" s="16" t="s">
        <v>26</v>
      </c>
      <c r="G412" s="18" t="s">
        <v>243</v>
      </c>
      <c r="H412" s="18" t="s">
        <v>44</v>
      </c>
      <c r="I412" s="19">
        <v>34431</v>
      </c>
      <c r="J412" s="20">
        <v>431419</v>
      </c>
      <c r="K412" s="20">
        <v>37500</v>
      </c>
      <c r="L412" s="21">
        <v>39955</v>
      </c>
      <c r="M412" s="22">
        <v>493454</v>
      </c>
      <c r="N412" s="22">
        <v>3312</v>
      </c>
      <c r="O412" s="23">
        <v>0</v>
      </c>
      <c r="P412" s="24">
        <v>0</v>
      </c>
      <c r="Q412" s="24">
        <v>0</v>
      </c>
      <c r="R412" s="25">
        <v>0</v>
      </c>
      <c r="S412" s="26">
        <v>0</v>
      </c>
      <c r="T412" s="26">
        <v>0</v>
      </c>
      <c r="U412" s="19">
        <v>74386</v>
      </c>
      <c r="V412" s="20">
        <v>924873</v>
      </c>
      <c r="W412" s="20">
        <v>40812</v>
      </c>
    </row>
    <row r="413" spans="1:23" x14ac:dyDescent="0.35">
      <c r="A413" s="16">
        <v>2012</v>
      </c>
      <c r="B413" s="17">
        <v>4191</v>
      </c>
      <c r="C413" s="18" t="s">
        <v>435</v>
      </c>
      <c r="D413" s="16" t="s">
        <v>41</v>
      </c>
      <c r="E413" s="18" t="s">
        <v>42</v>
      </c>
      <c r="F413" s="16" t="s">
        <v>26</v>
      </c>
      <c r="G413" s="18" t="s">
        <v>436</v>
      </c>
      <c r="H413" s="18" t="s">
        <v>44</v>
      </c>
      <c r="I413" s="19">
        <v>0</v>
      </c>
      <c r="J413" s="20">
        <v>0</v>
      </c>
      <c r="K413" s="20">
        <v>0</v>
      </c>
      <c r="L413" s="21">
        <v>8320</v>
      </c>
      <c r="M413" s="22">
        <v>107342</v>
      </c>
      <c r="N413" s="22">
        <v>85</v>
      </c>
      <c r="O413" s="23">
        <v>0</v>
      </c>
      <c r="P413" s="24">
        <v>0</v>
      </c>
      <c r="Q413" s="24">
        <v>0</v>
      </c>
      <c r="R413" s="25">
        <v>0</v>
      </c>
      <c r="S413" s="26">
        <v>0</v>
      </c>
      <c r="T413" s="26">
        <v>0</v>
      </c>
      <c r="U413" s="19">
        <v>8320</v>
      </c>
      <c r="V413" s="20">
        <v>107342</v>
      </c>
      <c r="W413" s="20">
        <v>85</v>
      </c>
    </row>
    <row r="414" spans="1:23" x14ac:dyDescent="0.35">
      <c r="A414" s="16">
        <v>2012</v>
      </c>
      <c r="B414" s="17">
        <v>4191</v>
      </c>
      <c r="C414" s="18" t="s">
        <v>435</v>
      </c>
      <c r="D414" s="16" t="s">
        <v>41</v>
      </c>
      <c r="E414" s="18" t="s">
        <v>42</v>
      </c>
      <c r="F414" s="16" t="s">
        <v>26</v>
      </c>
      <c r="G414" s="18" t="s">
        <v>198</v>
      </c>
      <c r="H414" s="18" t="s">
        <v>44</v>
      </c>
      <c r="I414" s="19">
        <v>0</v>
      </c>
      <c r="J414" s="20">
        <v>0</v>
      </c>
      <c r="K414" s="20">
        <v>0</v>
      </c>
      <c r="L414" s="21">
        <v>5944</v>
      </c>
      <c r="M414" s="22">
        <v>73093</v>
      </c>
      <c r="N414" s="22">
        <v>269</v>
      </c>
      <c r="O414" s="23">
        <v>0</v>
      </c>
      <c r="P414" s="24">
        <v>0</v>
      </c>
      <c r="Q414" s="24">
        <v>0</v>
      </c>
      <c r="R414" s="25">
        <v>0</v>
      </c>
      <c r="S414" s="26">
        <v>0</v>
      </c>
      <c r="T414" s="26">
        <v>0</v>
      </c>
      <c r="U414" s="19">
        <v>5944</v>
      </c>
      <c r="V414" s="20">
        <v>73093</v>
      </c>
      <c r="W414" s="20">
        <v>269</v>
      </c>
    </row>
    <row r="415" spans="1:23" x14ac:dyDescent="0.35">
      <c r="A415" s="16">
        <v>2012</v>
      </c>
      <c r="B415" s="17">
        <v>4191</v>
      </c>
      <c r="C415" s="18" t="s">
        <v>435</v>
      </c>
      <c r="D415" s="16" t="s">
        <v>41</v>
      </c>
      <c r="E415" s="18" t="s">
        <v>42</v>
      </c>
      <c r="F415" s="16" t="s">
        <v>26</v>
      </c>
      <c r="G415" s="18" t="s">
        <v>36</v>
      </c>
      <c r="H415" s="18" t="s">
        <v>44</v>
      </c>
      <c r="I415" s="19">
        <v>0</v>
      </c>
      <c r="J415" s="20">
        <v>0</v>
      </c>
      <c r="K415" s="20">
        <v>0</v>
      </c>
      <c r="L415" s="21">
        <v>7530</v>
      </c>
      <c r="M415" s="22">
        <v>137344</v>
      </c>
      <c r="N415" s="22">
        <v>275</v>
      </c>
      <c r="O415" s="23">
        <v>0</v>
      </c>
      <c r="P415" s="24">
        <v>0</v>
      </c>
      <c r="Q415" s="24">
        <v>0</v>
      </c>
      <c r="R415" s="25">
        <v>0</v>
      </c>
      <c r="S415" s="26">
        <v>0</v>
      </c>
      <c r="T415" s="26">
        <v>0</v>
      </c>
      <c r="U415" s="19">
        <v>7530</v>
      </c>
      <c r="V415" s="20">
        <v>137344</v>
      </c>
      <c r="W415" s="20">
        <v>275</v>
      </c>
    </row>
    <row r="416" spans="1:23" x14ac:dyDescent="0.35">
      <c r="A416" s="16">
        <v>2012</v>
      </c>
      <c r="B416" s="17">
        <v>4191</v>
      </c>
      <c r="C416" s="18" t="s">
        <v>435</v>
      </c>
      <c r="D416" s="16" t="s">
        <v>41</v>
      </c>
      <c r="E416" s="18" t="s">
        <v>42</v>
      </c>
      <c r="F416" s="16" t="s">
        <v>26</v>
      </c>
      <c r="G416" s="18" t="s">
        <v>184</v>
      </c>
      <c r="H416" s="18" t="s">
        <v>44</v>
      </c>
      <c r="I416" s="19">
        <v>95397</v>
      </c>
      <c r="J416" s="20">
        <v>1294816</v>
      </c>
      <c r="K416" s="20">
        <v>155503</v>
      </c>
      <c r="L416" s="21">
        <v>103842</v>
      </c>
      <c r="M416" s="22">
        <v>1398787</v>
      </c>
      <c r="N416" s="22">
        <v>16084</v>
      </c>
      <c r="O416" s="23">
        <v>0</v>
      </c>
      <c r="P416" s="24">
        <v>0</v>
      </c>
      <c r="Q416" s="24">
        <v>0</v>
      </c>
      <c r="R416" s="25">
        <v>0</v>
      </c>
      <c r="S416" s="26">
        <v>0</v>
      </c>
      <c r="T416" s="26">
        <v>0</v>
      </c>
      <c r="U416" s="19">
        <v>199239</v>
      </c>
      <c r="V416" s="20">
        <v>2693603</v>
      </c>
      <c r="W416" s="20">
        <v>171587</v>
      </c>
    </row>
    <row r="417" spans="1:23" x14ac:dyDescent="0.35">
      <c r="A417" s="16">
        <v>2012</v>
      </c>
      <c r="B417" s="17">
        <v>4191</v>
      </c>
      <c r="C417" s="18" t="s">
        <v>435</v>
      </c>
      <c r="D417" s="16" t="s">
        <v>41</v>
      </c>
      <c r="E417" s="18" t="s">
        <v>42</v>
      </c>
      <c r="F417" s="16" t="s">
        <v>26</v>
      </c>
      <c r="G417" s="18" t="s">
        <v>32</v>
      </c>
      <c r="H417" s="18" t="s">
        <v>44</v>
      </c>
      <c r="I417" s="19">
        <v>2032</v>
      </c>
      <c r="J417" s="20">
        <v>25919</v>
      </c>
      <c r="K417" s="20">
        <v>1952</v>
      </c>
      <c r="L417" s="21">
        <v>10098</v>
      </c>
      <c r="M417" s="22">
        <v>137467</v>
      </c>
      <c r="N417" s="22">
        <v>518</v>
      </c>
      <c r="O417" s="23">
        <v>0</v>
      </c>
      <c r="P417" s="24">
        <v>0</v>
      </c>
      <c r="Q417" s="24">
        <v>0</v>
      </c>
      <c r="R417" s="25">
        <v>0</v>
      </c>
      <c r="S417" s="26">
        <v>0</v>
      </c>
      <c r="T417" s="26">
        <v>0</v>
      </c>
      <c r="U417" s="19">
        <v>12130</v>
      </c>
      <c r="V417" s="20">
        <v>163386</v>
      </c>
      <c r="W417" s="20">
        <v>2470</v>
      </c>
    </row>
    <row r="418" spans="1:23" x14ac:dyDescent="0.35">
      <c r="A418" s="16">
        <v>2012</v>
      </c>
      <c r="B418" s="17">
        <v>4191</v>
      </c>
      <c r="C418" s="18" t="s">
        <v>435</v>
      </c>
      <c r="D418" s="16" t="s">
        <v>41</v>
      </c>
      <c r="E418" s="18" t="s">
        <v>42</v>
      </c>
      <c r="F418" s="16" t="s">
        <v>26</v>
      </c>
      <c r="G418" s="18" t="s">
        <v>158</v>
      </c>
      <c r="H418" s="18" t="s">
        <v>44</v>
      </c>
      <c r="I418" s="19">
        <v>0</v>
      </c>
      <c r="J418" s="20">
        <v>0</v>
      </c>
      <c r="K418" s="20">
        <v>0</v>
      </c>
      <c r="L418" s="21">
        <v>4205</v>
      </c>
      <c r="M418" s="22">
        <v>62344</v>
      </c>
      <c r="N418" s="22">
        <v>299</v>
      </c>
      <c r="O418" s="23">
        <v>0</v>
      </c>
      <c r="P418" s="24">
        <v>0</v>
      </c>
      <c r="Q418" s="24">
        <v>0</v>
      </c>
      <c r="R418" s="25">
        <v>0</v>
      </c>
      <c r="S418" s="26">
        <v>0</v>
      </c>
      <c r="T418" s="26">
        <v>0</v>
      </c>
      <c r="U418" s="19">
        <v>4205</v>
      </c>
      <c r="V418" s="20">
        <v>62344</v>
      </c>
      <c r="W418" s="20">
        <v>299</v>
      </c>
    </row>
    <row r="419" spans="1:23" x14ac:dyDescent="0.35">
      <c r="A419" s="16">
        <v>2012</v>
      </c>
      <c r="B419" s="17">
        <v>4191</v>
      </c>
      <c r="C419" s="18" t="s">
        <v>435</v>
      </c>
      <c r="D419" s="16" t="s">
        <v>41</v>
      </c>
      <c r="E419" s="18" t="s">
        <v>42</v>
      </c>
      <c r="F419" s="16" t="s">
        <v>26</v>
      </c>
      <c r="G419" s="18" t="s">
        <v>437</v>
      </c>
      <c r="H419" s="18" t="s">
        <v>44</v>
      </c>
      <c r="I419" s="19">
        <v>0</v>
      </c>
      <c r="J419" s="20">
        <v>0</v>
      </c>
      <c r="K419" s="20">
        <v>0</v>
      </c>
      <c r="L419" s="21">
        <v>16807</v>
      </c>
      <c r="M419" s="22">
        <v>238419</v>
      </c>
      <c r="N419" s="22">
        <v>1149</v>
      </c>
      <c r="O419" s="23">
        <v>0</v>
      </c>
      <c r="P419" s="24">
        <v>0</v>
      </c>
      <c r="Q419" s="24">
        <v>0</v>
      </c>
      <c r="R419" s="25">
        <v>0</v>
      </c>
      <c r="S419" s="26">
        <v>0</v>
      </c>
      <c r="T419" s="26">
        <v>0</v>
      </c>
      <c r="U419" s="19">
        <v>16807</v>
      </c>
      <c r="V419" s="20">
        <v>238419</v>
      </c>
      <c r="W419" s="20">
        <v>1149</v>
      </c>
    </row>
    <row r="420" spans="1:23" x14ac:dyDescent="0.35">
      <c r="A420" s="16">
        <v>2012</v>
      </c>
      <c r="B420" s="17">
        <v>4191</v>
      </c>
      <c r="C420" s="18" t="s">
        <v>435</v>
      </c>
      <c r="D420" s="16" t="s">
        <v>41</v>
      </c>
      <c r="E420" s="18" t="s">
        <v>42</v>
      </c>
      <c r="F420" s="16" t="s">
        <v>26</v>
      </c>
      <c r="G420" s="18" t="s">
        <v>136</v>
      </c>
      <c r="H420" s="18" t="s">
        <v>44</v>
      </c>
      <c r="I420" s="19">
        <v>0</v>
      </c>
      <c r="J420" s="20">
        <v>0</v>
      </c>
      <c r="K420" s="20">
        <v>0</v>
      </c>
      <c r="L420" s="21">
        <v>231171</v>
      </c>
      <c r="M420" s="22">
        <v>2880601</v>
      </c>
      <c r="N420" s="22">
        <v>7252</v>
      </c>
      <c r="O420" s="23">
        <v>0</v>
      </c>
      <c r="P420" s="24">
        <v>0</v>
      </c>
      <c r="Q420" s="24">
        <v>0</v>
      </c>
      <c r="R420" s="25">
        <v>0</v>
      </c>
      <c r="S420" s="26">
        <v>0</v>
      </c>
      <c r="T420" s="26">
        <v>0</v>
      </c>
      <c r="U420" s="19">
        <v>231171</v>
      </c>
      <c r="V420" s="20">
        <v>2880601</v>
      </c>
      <c r="W420" s="20">
        <v>7252</v>
      </c>
    </row>
    <row r="421" spans="1:23" x14ac:dyDescent="0.35">
      <c r="A421" s="16">
        <v>2012</v>
      </c>
      <c r="B421" s="17">
        <v>4191</v>
      </c>
      <c r="C421" s="18" t="s">
        <v>435</v>
      </c>
      <c r="D421" s="16" t="s">
        <v>41</v>
      </c>
      <c r="E421" s="18" t="s">
        <v>42</v>
      </c>
      <c r="F421" s="16" t="s">
        <v>26</v>
      </c>
      <c r="G421" s="18" t="s">
        <v>43</v>
      </c>
      <c r="H421" s="18" t="s">
        <v>44</v>
      </c>
      <c r="I421" s="19">
        <v>24825</v>
      </c>
      <c r="J421" s="20">
        <v>277102</v>
      </c>
      <c r="K421" s="20">
        <v>38898</v>
      </c>
      <c r="L421" s="21">
        <v>304232</v>
      </c>
      <c r="M421" s="22">
        <v>3675184</v>
      </c>
      <c r="N421" s="22">
        <v>9980</v>
      </c>
      <c r="O421" s="23">
        <v>0</v>
      </c>
      <c r="P421" s="24">
        <v>0</v>
      </c>
      <c r="Q421" s="24">
        <v>0</v>
      </c>
      <c r="R421" s="25">
        <v>0</v>
      </c>
      <c r="S421" s="26">
        <v>0</v>
      </c>
      <c r="T421" s="26">
        <v>0</v>
      </c>
      <c r="U421" s="19">
        <v>329057</v>
      </c>
      <c r="V421" s="20">
        <v>3952286</v>
      </c>
      <c r="W421" s="20">
        <v>48878</v>
      </c>
    </row>
    <row r="422" spans="1:23" x14ac:dyDescent="0.35">
      <c r="A422" s="16">
        <v>2012</v>
      </c>
      <c r="B422" s="17">
        <v>4191</v>
      </c>
      <c r="C422" s="18" t="s">
        <v>435</v>
      </c>
      <c r="D422" s="16" t="s">
        <v>41</v>
      </c>
      <c r="E422" s="18" t="s">
        <v>42</v>
      </c>
      <c r="F422" s="16" t="s">
        <v>26</v>
      </c>
      <c r="G422" s="18" t="s">
        <v>199</v>
      </c>
      <c r="H422" s="18" t="s">
        <v>44</v>
      </c>
      <c r="I422" s="19">
        <v>41133</v>
      </c>
      <c r="J422" s="20">
        <v>548526</v>
      </c>
      <c r="K422" s="20">
        <v>44001</v>
      </c>
      <c r="L422" s="21">
        <v>74552</v>
      </c>
      <c r="M422" s="22">
        <v>921100</v>
      </c>
      <c r="N422" s="22">
        <v>4056</v>
      </c>
      <c r="O422" s="23">
        <v>0</v>
      </c>
      <c r="P422" s="24">
        <v>0</v>
      </c>
      <c r="Q422" s="24">
        <v>0</v>
      </c>
      <c r="R422" s="25">
        <v>0</v>
      </c>
      <c r="S422" s="26">
        <v>0</v>
      </c>
      <c r="T422" s="26">
        <v>0</v>
      </c>
      <c r="U422" s="19">
        <v>115685</v>
      </c>
      <c r="V422" s="20">
        <v>1469626</v>
      </c>
      <c r="W422" s="20">
        <v>48057</v>
      </c>
    </row>
    <row r="423" spans="1:23" x14ac:dyDescent="0.35">
      <c r="A423" s="16">
        <v>2012</v>
      </c>
      <c r="B423" s="17">
        <v>4191</v>
      </c>
      <c r="C423" s="18" t="s">
        <v>435</v>
      </c>
      <c r="D423" s="16" t="s">
        <v>41</v>
      </c>
      <c r="E423" s="18" t="s">
        <v>42</v>
      </c>
      <c r="F423" s="16" t="s">
        <v>26</v>
      </c>
      <c r="G423" s="18" t="s">
        <v>220</v>
      </c>
      <c r="H423" s="18" t="s">
        <v>44</v>
      </c>
      <c r="I423" s="19">
        <v>0</v>
      </c>
      <c r="J423" s="20">
        <v>0</v>
      </c>
      <c r="K423" s="20">
        <v>0</v>
      </c>
      <c r="L423" s="21">
        <v>2933</v>
      </c>
      <c r="M423" s="22">
        <v>52512</v>
      </c>
      <c r="N423" s="22">
        <v>329</v>
      </c>
      <c r="O423" s="23">
        <v>0</v>
      </c>
      <c r="P423" s="24">
        <v>0</v>
      </c>
      <c r="Q423" s="24">
        <v>0</v>
      </c>
      <c r="R423" s="25">
        <v>0</v>
      </c>
      <c r="S423" s="26">
        <v>0</v>
      </c>
      <c r="T423" s="26">
        <v>0</v>
      </c>
      <c r="U423" s="19">
        <v>2933</v>
      </c>
      <c r="V423" s="20">
        <v>52512</v>
      </c>
      <c r="W423" s="20">
        <v>329</v>
      </c>
    </row>
    <row r="424" spans="1:23" x14ac:dyDescent="0.35">
      <c r="A424" s="16">
        <v>2012</v>
      </c>
      <c r="B424" s="17">
        <v>4191</v>
      </c>
      <c r="C424" s="18" t="s">
        <v>435</v>
      </c>
      <c r="D424" s="16" t="s">
        <v>97</v>
      </c>
      <c r="E424" s="18" t="s">
        <v>25</v>
      </c>
      <c r="F424" s="16" t="s">
        <v>26</v>
      </c>
      <c r="G424" s="18" t="s">
        <v>98</v>
      </c>
      <c r="H424" s="18" t="s">
        <v>44</v>
      </c>
      <c r="I424" s="19">
        <v>0</v>
      </c>
      <c r="J424" s="20">
        <v>0</v>
      </c>
      <c r="K424" s="20">
        <v>0</v>
      </c>
      <c r="L424" s="21">
        <v>55777</v>
      </c>
      <c r="M424" s="22">
        <v>1085065</v>
      </c>
      <c r="N424" s="22">
        <v>4225</v>
      </c>
      <c r="O424" s="23">
        <v>0</v>
      </c>
      <c r="P424" s="24">
        <v>0</v>
      </c>
      <c r="Q424" s="24">
        <v>0</v>
      </c>
      <c r="R424" s="25">
        <v>0</v>
      </c>
      <c r="S424" s="26">
        <v>0</v>
      </c>
      <c r="T424" s="26">
        <v>0</v>
      </c>
      <c r="U424" s="19">
        <v>55777</v>
      </c>
      <c r="V424" s="20">
        <v>1085065</v>
      </c>
      <c r="W424" s="20">
        <v>4225</v>
      </c>
    </row>
    <row r="425" spans="1:23" x14ac:dyDescent="0.35">
      <c r="A425" s="16">
        <v>2012</v>
      </c>
      <c r="B425" s="17">
        <v>4226</v>
      </c>
      <c r="C425" s="18" t="s">
        <v>438</v>
      </c>
      <c r="D425" s="16" t="s">
        <v>24</v>
      </c>
      <c r="E425" s="18" t="s">
        <v>25</v>
      </c>
      <c r="F425" s="16" t="s">
        <v>26</v>
      </c>
      <c r="G425" s="18" t="s">
        <v>43</v>
      </c>
      <c r="H425" s="18" t="s">
        <v>57</v>
      </c>
      <c r="I425" s="19">
        <v>2748928</v>
      </c>
      <c r="J425" s="20">
        <v>10717525</v>
      </c>
      <c r="K425" s="20">
        <v>2161397</v>
      </c>
      <c r="L425" s="21">
        <v>1961665</v>
      </c>
      <c r="M425" s="22">
        <v>9788179</v>
      </c>
      <c r="N425" s="22">
        <v>349340</v>
      </c>
      <c r="O425" s="23">
        <v>19597</v>
      </c>
      <c r="P425" s="24">
        <v>113525</v>
      </c>
      <c r="Q425" s="24">
        <v>97</v>
      </c>
      <c r="R425" s="25">
        <v>387</v>
      </c>
      <c r="S425" s="26">
        <v>2157</v>
      </c>
      <c r="T425" s="26">
        <v>3</v>
      </c>
      <c r="U425" s="19">
        <v>4730577</v>
      </c>
      <c r="V425" s="20">
        <v>20621386</v>
      </c>
      <c r="W425" s="20">
        <v>2510837</v>
      </c>
    </row>
    <row r="426" spans="1:23" x14ac:dyDescent="0.35">
      <c r="A426" s="16">
        <v>2012</v>
      </c>
      <c r="B426" s="17">
        <v>4226</v>
      </c>
      <c r="C426" s="18" t="s">
        <v>438</v>
      </c>
      <c r="D426" s="16" t="s">
        <v>137</v>
      </c>
      <c r="E426" s="18" t="s">
        <v>138</v>
      </c>
      <c r="F426" s="16" t="s">
        <v>26</v>
      </c>
      <c r="G426" s="18" t="s">
        <v>43</v>
      </c>
      <c r="H426" s="18" t="s">
        <v>57</v>
      </c>
      <c r="I426" s="19">
        <v>578117</v>
      </c>
      <c r="J426" s="20">
        <v>3619471</v>
      </c>
      <c r="K426" s="20">
        <v>688186</v>
      </c>
      <c r="L426" s="21">
        <v>2587111</v>
      </c>
      <c r="M426" s="22">
        <v>29604126</v>
      </c>
      <c r="N426" s="22">
        <v>144982</v>
      </c>
      <c r="O426" s="23">
        <v>55104</v>
      </c>
      <c r="P426" s="24">
        <v>591180</v>
      </c>
      <c r="Q426" s="24">
        <v>666</v>
      </c>
      <c r="R426" s="25">
        <v>125755</v>
      </c>
      <c r="S426" s="26">
        <v>2442392</v>
      </c>
      <c r="T426" s="26">
        <v>1</v>
      </c>
      <c r="U426" s="19">
        <v>3346087</v>
      </c>
      <c r="V426" s="20">
        <v>36257169</v>
      </c>
      <c r="W426" s="20">
        <v>833835</v>
      </c>
    </row>
    <row r="427" spans="1:23" x14ac:dyDescent="0.35">
      <c r="A427" s="16">
        <v>2012</v>
      </c>
      <c r="B427" s="17">
        <v>4237</v>
      </c>
      <c r="C427" s="18" t="s">
        <v>439</v>
      </c>
      <c r="D427" s="16" t="s">
        <v>24</v>
      </c>
      <c r="E427" s="18" t="s">
        <v>25</v>
      </c>
      <c r="F427" s="16" t="s">
        <v>26</v>
      </c>
      <c r="G427" s="18" t="s">
        <v>132</v>
      </c>
      <c r="H427" s="18" t="s">
        <v>33</v>
      </c>
      <c r="I427" s="19">
        <v>11129</v>
      </c>
      <c r="J427" s="20">
        <v>108346</v>
      </c>
      <c r="K427" s="20">
        <v>7241</v>
      </c>
      <c r="L427" s="21">
        <v>1638</v>
      </c>
      <c r="M427" s="22">
        <v>18061</v>
      </c>
      <c r="N427" s="22">
        <v>523</v>
      </c>
      <c r="O427" s="23">
        <v>6990</v>
      </c>
      <c r="P427" s="24">
        <v>101118</v>
      </c>
      <c r="Q427" s="24">
        <v>70</v>
      </c>
      <c r="R427" s="25" t="s">
        <v>37</v>
      </c>
      <c r="S427" s="26" t="s">
        <v>37</v>
      </c>
      <c r="T427" s="26" t="s">
        <v>37</v>
      </c>
      <c r="U427" s="19">
        <v>19757</v>
      </c>
      <c r="V427" s="20">
        <v>227525</v>
      </c>
      <c r="W427" s="20">
        <v>7834</v>
      </c>
    </row>
    <row r="428" spans="1:23" x14ac:dyDescent="0.35">
      <c r="A428" s="16">
        <v>2012</v>
      </c>
      <c r="B428" s="17">
        <v>4247</v>
      </c>
      <c r="C428" s="18" t="s">
        <v>440</v>
      </c>
      <c r="D428" s="16" t="s">
        <v>24</v>
      </c>
      <c r="E428" s="18" t="s">
        <v>25</v>
      </c>
      <c r="F428" s="16" t="s">
        <v>26</v>
      </c>
      <c r="G428" s="18" t="s">
        <v>39</v>
      </c>
      <c r="H428" s="18" t="s">
        <v>57</v>
      </c>
      <c r="I428" s="19">
        <v>74</v>
      </c>
      <c r="J428" s="20">
        <v>867</v>
      </c>
      <c r="K428" s="20">
        <v>92</v>
      </c>
      <c r="L428" s="21">
        <v>210</v>
      </c>
      <c r="M428" s="22">
        <v>3485</v>
      </c>
      <c r="N428" s="22">
        <v>17</v>
      </c>
      <c r="O428" s="23">
        <v>56844</v>
      </c>
      <c r="P428" s="24">
        <v>1008458</v>
      </c>
      <c r="Q428" s="24">
        <v>1</v>
      </c>
      <c r="R428" s="25">
        <v>0</v>
      </c>
      <c r="S428" s="26">
        <v>0</v>
      </c>
      <c r="T428" s="26">
        <v>0</v>
      </c>
      <c r="U428" s="19">
        <v>57128</v>
      </c>
      <c r="V428" s="20">
        <v>1012810</v>
      </c>
      <c r="W428" s="20">
        <v>110</v>
      </c>
    </row>
    <row r="429" spans="1:23" x14ac:dyDescent="0.35">
      <c r="A429" s="16">
        <v>2012</v>
      </c>
      <c r="B429" s="17">
        <v>4254</v>
      </c>
      <c r="C429" s="18" t="s">
        <v>441</v>
      </c>
      <c r="D429" s="16" t="s">
        <v>24</v>
      </c>
      <c r="E429" s="18" t="s">
        <v>25</v>
      </c>
      <c r="F429" s="16" t="s">
        <v>26</v>
      </c>
      <c r="G429" s="18" t="s">
        <v>83</v>
      </c>
      <c r="H429" s="18" t="s">
        <v>57</v>
      </c>
      <c r="I429" s="19">
        <v>1769253.7</v>
      </c>
      <c r="J429" s="20">
        <v>12901196</v>
      </c>
      <c r="K429" s="20">
        <v>1571873</v>
      </c>
      <c r="L429" s="21">
        <v>1295811.3</v>
      </c>
      <c r="M429" s="22">
        <v>11169811</v>
      </c>
      <c r="N429" s="22">
        <v>207946</v>
      </c>
      <c r="O429" s="23">
        <v>806905.7</v>
      </c>
      <c r="P429" s="24">
        <v>9685257</v>
      </c>
      <c r="Q429" s="24">
        <v>8706</v>
      </c>
      <c r="R429" s="25">
        <v>0</v>
      </c>
      <c r="S429" s="26">
        <v>0</v>
      </c>
      <c r="T429" s="26">
        <v>0</v>
      </c>
      <c r="U429" s="19">
        <v>3871970.7</v>
      </c>
      <c r="V429" s="20">
        <v>33756264</v>
      </c>
      <c r="W429" s="20">
        <v>1788525</v>
      </c>
    </row>
    <row r="430" spans="1:23" x14ac:dyDescent="0.35">
      <c r="A430" s="16">
        <v>2012</v>
      </c>
      <c r="B430" s="17">
        <v>4254</v>
      </c>
      <c r="C430" s="18" t="s">
        <v>441</v>
      </c>
      <c r="D430" s="16" t="s">
        <v>137</v>
      </c>
      <c r="E430" s="18" t="s">
        <v>138</v>
      </c>
      <c r="F430" s="16" t="s">
        <v>26</v>
      </c>
      <c r="G430" s="18" t="s">
        <v>83</v>
      </c>
      <c r="H430" s="18" t="s">
        <v>57</v>
      </c>
      <c r="I430" s="19">
        <v>0</v>
      </c>
      <c r="J430" s="20">
        <v>0</v>
      </c>
      <c r="K430" s="20">
        <v>0</v>
      </c>
      <c r="L430" s="21">
        <v>15967</v>
      </c>
      <c r="M430" s="22">
        <v>1072800</v>
      </c>
      <c r="N430" s="22">
        <v>884</v>
      </c>
      <c r="O430" s="23">
        <v>28438</v>
      </c>
      <c r="P430" s="24">
        <v>2908130</v>
      </c>
      <c r="Q430" s="24">
        <v>174</v>
      </c>
      <c r="R430" s="25">
        <v>0</v>
      </c>
      <c r="S430" s="26">
        <v>0</v>
      </c>
      <c r="T430" s="26">
        <v>0</v>
      </c>
      <c r="U430" s="19">
        <v>44405</v>
      </c>
      <c r="V430" s="20">
        <v>3980930</v>
      </c>
      <c r="W430" s="20">
        <v>1058</v>
      </c>
    </row>
    <row r="431" spans="1:23" x14ac:dyDescent="0.35">
      <c r="A431" s="16">
        <v>2012</v>
      </c>
      <c r="B431" s="17">
        <v>4262</v>
      </c>
      <c r="C431" s="18" t="s">
        <v>442</v>
      </c>
      <c r="D431" s="16" t="s">
        <v>24</v>
      </c>
      <c r="E431" s="18" t="s">
        <v>25</v>
      </c>
      <c r="F431" s="16" t="s">
        <v>26</v>
      </c>
      <c r="G431" s="18" t="s">
        <v>98</v>
      </c>
      <c r="H431" s="18" t="s">
        <v>33</v>
      </c>
      <c r="I431" s="19">
        <v>17170</v>
      </c>
      <c r="J431" s="20">
        <v>176813</v>
      </c>
      <c r="K431" s="20">
        <v>12991</v>
      </c>
      <c r="L431" s="21">
        <v>20583</v>
      </c>
      <c r="M431" s="22">
        <v>329527</v>
      </c>
      <c r="N431" s="22">
        <v>2372</v>
      </c>
      <c r="O431" s="23" t="s">
        <v>37</v>
      </c>
      <c r="P431" s="24" t="s">
        <v>37</v>
      </c>
      <c r="Q431" s="24" t="s">
        <v>37</v>
      </c>
      <c r="R431" s="25" t="s">
        <v>37</v>
      </c>
      <c r="S431" s="26" t="s">
        <v>37</v>
      </c>
      <c r="T431" s="26" t="s">
        <v>37</v>
      </c>
      <c r="U431" s="19">
        <v>37753</v>
      </c>
      <c r="V431" s="20">
        <v>506340</v>
      </c>
      <c r="W431" s="20">
        <v>15363</v>
      </c>
    </row>
    <row r="432" spans="1:23" x14ac:dyDescent="0.35">
      <c r="A432" s="16">
        <v>2012</v>
      </c>
      <c r="B432" s="17">
        <v>4265</v>
      </c>
      <c r="C432" s="18" t="s">
        <v>443</v>
      </c>
      <c r="D432" s="16" t="s">
        <v>24</v>
      </c>
      <c r="E432" s="18" t="s">
        <v>25</v>
      </c>
      <c r="F432" s="16" t="s">
        <v>26</v>
      </c>
      <c r="G432" s="18" t="s">
        <v>330</v>
      </c>
      <c r="H432" s="18" t="s">
        <v>33</v>
      </c>
      <c r="I432" s="19">
        <v>17227.7</v>
      </c>
      <c r="J432" s="20">
        <v>145087</v>
      </c>
      <c r="K432" s="20">
        <v>20580</v>
      </c>
      <c r="L432" s="21">
        <v>14496.9</v>
      </c>
      <c r="M432" s="22">
        <v>143117</v>
      </c>
      <c r="N432" s="22">
        <v>3162</v>
      </c>
      <c r="O432" s="23">
        <v>12705.7</v>
      </c>
      <c r="P432" s="24">
        <v>185150</v>
      </c>
      <c r="Q432" s="24">
        <v>11</v>
      </c>
      <c r="R432" s="25" t="s">
        <v>37</v>
      </c>
      <c r="S432" s="26" t="s">
        <v>37</v>
      </c>
      <c r="T432" s="26" t="s">
        <v>37</v>
      </c>
      <c r="U432" s="19">
        <v>44430.3</v>
      </c>
      <c r="V432" s="20">
        <v>473354</v>
      </c>
      <c r="W432" s="20">
        <v>23753</v>
      </c>
    </row>
    <row r="433" spans="1:23" x14ac:dyDescent="0.35">
      <c r="A433" s="16">
        <v>2012</v>
      </c>
      <c r="B433" s="17">
        <v>4280</v>
      </c>
      <c r="C433" s="18" t="s">
        <v>444</v>
      </c>
      <c r="D433" s="16" t="s">
        <v>24</v>
      </c>
      <c r="E433" s="18" t="s">
        <v>25</v>
      </c>
      <c r="F433" s="16" t="s">
        <v>26</v>
      </c>
      <c r="G433" s="18" t="s">
        <v>123</v>
      </c>
      <c r="H433" s="18" t="s">
        <v>28</v>
      </c>
      <c r="I433" s="19">
        <v>24702</v>
      </c>
      <c r="J433" s="20">
        <v>328519</v>
      </c>
      <c r="K433" s="20">
        <v>26124</v>
      </c>
      <c r="L433" s="21">
        <v>16296</v>
      </c>
      <c r="M433" s="22">
        <v>224865</v>
      </c>
      <c r="N433" s="22">
        <v>2891</v>
      </c>
      <c r="O433" s="23">
        <v>23504</v>
      </c>
      <c r="P433" s="24">
        <v>424707</v>
      </c>
      <c r="Q433" s="24">
        <v>115</v>
      </c>
      <c r="R433" s="25" t="s">
        <v>37</v>
      </c>
      <c r="S433" s="26" t="s">
        <v>37</v>
      </c>
      <c r="T433" s="26" t="s">
        <v>37</v>
      </c>
      <c r="U433" s="19">
        <v>64502</v>
      </c>
      <c r="V433" s="20">
        <v>978091</v>
      </c>
      <c r="W433" s="20">
        <v>29130</v>
      </c>
    </row>
    <row r="434" spans="1:23" x14ac:dyDescent="0.35">
      <c r="A434" s="16">
        <v>2012</v>
      </c>
      <c r="B434" s="17">
        <v>4294</v>
      </c>
      <c r="C434" s="18" t="s">
        <v>445</v>
      </c>
      <c r="D434" s="16" t="s">
        <v>24</v>
      </c>
      <c r="E434" s="18" t="s">
        <v>25</v>
      </c>
      <c r="F434" s="16" t="s">
        <v>26</v>
      </c>
      <c r="G434" s="18" t="s">
        <v>104</v>
      </c>
      <c r="H434" s="18" t="s">
        <v>28</v>
      </c>
      <c r="I434" s="19">
        <v>16773</v>
      </c>
      <c r="J434" s="20">
        <v>168244</v>
      </c>
      <c r="K434" s="20">
        <v>13712</v>
      </c>
      <c r="L434" s="21">
        <v>25064</v>
      </c>
      <c r="M434" s="22">
        <v>250860</v>
      </c>
      <c r="N434" s="22">
        <v>3456</v>
      </c>
      <c r="O434" s="23">
        <v>11471</v>
      </c>
      <c r="P434" s="24">
        <v>134489</v>
      </c>
      <c r="Q434" s="24">
        <v>16</v>
      </c>
      <c r="R434" s="25">
        <v>0</v>
      </c>
      <c r="S434" s="26">
        <v>0</v>
      </c>
      <c r="T434" s="26">
        <v>0</v>
      </c>
      <c r="U434" s="19">
        <v>53308</v>
      </c>
      <c r="V434" s="20">
        <v>553593</v>
      </c>
      <c r="W434" s="20">
        <v>17184</v>
      </c>
    </row>
    <row r="435" spans="1:23" x14ac:dyDescent="0.35">
      <c r="A435" s="16">
        <v>2012</v>
      </c>
      <c r="B435" s="17">
        <v>4295</v>
      </c>
      <c r="C435" s="18" t="s">
        <v>446</v>
      </c>
      <c r="D435" s="16" t="s">
        <v>24</v>
      </c>
      <c r="E435" s="18" t="s">
        <v>25</v>
      </c>
      <c r="F435" s="16" t="s">
        <v>26</v>
      </c>
      <c r="G435" s="18" t="s">
        <v>98</v>
      </c>
      <c r="H435" s="18" t="s">
        <v>33</v>
      </c>
      <c r="I435" s="19">
        <v>10576</v>
      </c>
      <c r="J435" s="20">
        <v>89963</v>
      </c>
      <c r="K435" s="20">
        <v>6152</v>
      </c>
      <c r="L435" s="21">
        <v>11971</v>
      </c>
      <c r="M435" s="22">
        <v>98910</v>
      </c>
      <c r="N435" s="22">
        <v>10222</v>
      </c>
      <c r="O435" s="23">
        <v>1653</v>
      </c>
      <c r="P435" s="24">
        <v>40317</v>
      </c>
      <c r="Q435" s="24">
        <v>2</v>
      </c>
      <c r="R435" s="25" t="s">
        <v>37</v>
      </c>
      <c r="S435" s="26" t="s">
        <v>37</v>
      </c>
      <c r="T435" s="26" t="s">
        <v>37</v>
      </c>
      <c r="U435" s="19">
        <v>24200</v>
      </c>
      <c r="V435" s="20">
        <v>229190</v>
      </c>
      <c r="W435" s="20">
        <v>16376</v>
      </c>
    </row>
    <row r="436" spans="1:23" x14ac:dyDescent="0.35">
      <c r="A436" s="16">
        <v>2012</v>
      </c>
      <c r="B436" s="17">
        <v>4296</v>
      </c>
      <c r="C436" s="18" t="s">
        <v>447</v>
      </c>
      <c r="D436" s="16" t="s">
        <v>24</v>
      </c>
      <c r="E436" s="18" t="s">
        <v>25</v>
      </c>
      <c r="F436" s="16" t="s">
        <v>26</v>
      </c>
      <c r="G436" s="18" t="s">
        <v>80</v>
      </c>
      <c r="H436" s="18" t="s">
        <v>33</v>
      </c>
      <c r="I436" s="19">
        <v>23202</v>
      </c>
      <c r="J436" s="20">
        <v>231096</v>
      </c>
      <c r="K436" s="20">
        <v>16374</v>
      </c>
      <c r="L436" s="21">
        <v>3194</v>
      </c>
      <c r="M436" s="22">
        <v>32888</v>
      </c>
      <c r="N436" s="22">
        <v>1307</v>
      </c>
      <c r="O436" s="23">
        <v>2145</v>
      </c>
      <c r="P436" s="24">
        <v>32646</v>
      </c>
      <c r="Q436" s="24">
        <v>27</v>
      </c>
      <c r="R436" s="25" t="s">
        <v>37</v>
      </c>
      <c r="S436" s="26" t="s">
        <v>37</v>
      </c>
      <c r="T436" s="26" t="s">
        <v>37</v>
      </c>
      <c r="U436" s="19">
        <v>28541</v>
      </c>
      <c r="V436" s="20">
        <v>296630</v>
      </c>
      <c r="W436" s="20">
        <v>17708</v>
      </c>
    </row>
    <row r="437" spans="1:23" x14ac:dyDescent="0.35">
      <c r="A437" s="16">
        <v>2012</v>
      </c>
      <c r="B437" s="17">
        <v>4317</v>
      </c>
      <c r="C437" s="18" t="s">
        <v>448</v>
      </c>
      <c r="D437" s="16" t="s">
        <v>24</v>
      </c>
      <c r="E437" s="18" t="s">
        <v>25</v>
      </c>
      <c r="F437" s="16" t="s">
        <v>26</v>
      </c>
      <c r="G437" s="18" t="s">
        <v>128</v>
      </c>
      <c r="H437" s="18" t="s">
        <v>33</v>
      </c>
      <c r="I437" s="19">
        <v>18867.5</v>
      </c>
      <c r="J437" s="20">
        <v>196349</v>
      </c>
      <c r="K437" s="20">
        <v>14938</v>
      </c>
      <c r="L437" s="21">
        <v>8295.7000000000007</v>
      </c>
      <c r="M437" s="22">
        <v>94495</v>
      </c>
      <c r="N437" s="22">
        <v>2051</v>
      </c>
      <c r="O437" s="23">
        <v>3580.4</v>
      </c>
      <c r="P437" s="24">
        <v>47835</v>
      </c>
      <c r="Q437" s="24">
        <v>463</v>
      </c>
      <c r="R437" s="25" t="s">
        <v>37</v>
      </c>
      <c r="S437" s="26" t="s">
        <v>37</v>
      </c>
      <c r="T437" s="26" t="s">
        <v>37</v>
      </c>
      <c r="U437" s="19">
        <v>30743.599999999999</v>
      </c>
      <c r="V437" s="20">
        <v>338679</v>
      </c>
      <c r="W437" s="20">
        <v>17452</v>
      </c>
    </row>
    <row r="438" spans="1:23" x14ac:dyDescent="0.35">
      <c r="A438" s="16">
        <v>2012</v>
      </c>
      <c r="B438" s="17">
        <v>4327</v>
      </c>
      <c r="C438" s="18" t="s">
        <v>449</v>
      </c>
      <c r="D438" s="16" t="s">
        <v>24</v>
      </c>
      <c r="E438" s="18" t="s">
        <v>25</v>
      </c>
      <c r="F438" s="16" t="s">
        <v>26</v>
      </c>
      <c r="G438" s="18" t="s">
        <v>59</v>
      </c>
      <c r="H438" s="18" t="s">
        <v>33</v>
      </c>
      <c r="I438" s="19">
        <v>25613</v>
      </c>
      <c r="J438" s="20">
        <v>197186</v>
      </c>
      <c r="K438" s="20">
        <v>13894</v>
      </c>
      <c r="L438" s="21">
        <v>3864</v>
      </c>
      <c r="M438" s="22">
        <v>25825</v>
      </c>
      <c r="N438" s="22">
        <v>2446</v>
      </c>
      <c r="O438" s="23">
        <v>5804</v>
      </c>
      <c r="P438" s="24">
        <v>48686</v>
      </c>
      <c r="Q438" s="24">
        <v>87</v>
      </c>
      <c r="R438" s="25" t="s">
        <v>37</v>
      </c>
      <c r="S438" s="26" t="s">
        <v>37</v>
      </c>
      <c r="T438" s="26" t="s">
        <v>37</v>
      </c>
      <c r="U438" s="19">
        <v>35281</v>
      </c>
      <c r="V438" s="20">
        <v>271697</v>
      </c>
      <c r="W438" s="20">
        <v>16427</v>
      </c>
    </row>
    <row r="439" spans="1:23" x14ac:dyDescent="0.35">
      <c r="A439" s="16">
        <v>2012</v>
      </c>
      <c r="B439" s="17">
        <v>4329</v>
      </c>
      <c r="C439" s="18" t="s">
        <v>450</v>
      </c>
      <c r="D439" s="16" t="s">
        <v>24</v>
      </c>
      <c r="E439" s="18" t="s">
        <v>25</v>
      </c>
      <c r="F439" s="16" t="s">
        <v>26</v>
      </c>
      <c r="G439" s="18" t="s">
        <v>65</v>
      </c>
      <c r="H439" s="18" t="s">
        <v>33</v>
      </c>
      <c r="I439" s="19">
        <v>5264.1</v>
      </c>
      <c r="J439" s="20">
        <v>17517</v>
      </c>
      <c r="K439" s="20">
        <v>2983</v>
      </c>
      <c r="L439" s="21">
        <v>17654.2</v>
      </c>
      <c r="M439" s="22">
        <v>65757</v>
      </c>
      <c r="N439" s="22">
        <v>797</v>
      </c>
      <c r="O439" s="23" t="s">
        <v>37</v>
      </c>
      <c r="P439" s="24" t="s">
        <v>37</v>
      </c>
      <c r="Q439" s="24" t="s">
        <v>37</v>
      </c>
      <c r="R439" s="25" t="s">
        <v>37</v>
      </c>
      <c r="S439" s="26" t="s">
        <v>37</v>
      </c>
      <c r="T439" s="26" t="s">
        <v>37</v>
      </c>
      <c r="U439" s="19">
        <v>22918.3</v>
      </c>
      <c r="V439" s="20">
        <v>83274</v>
      </c>
      <c r="W439" s="20">
        <v>3780</v>
      </c>
    </row>
    <row r="440" spans="1:23" x14ac:dyDescent="0.35">
      <c r="A440" s="16">
        <v>2012</v>
      </c>
      <c r="B440" s="17">
        <v>4346</v>
      </c>
      <c r="C440" s="18" t="s">
        <v>451</v>
      </c>
      <c r="D440" s="16" t="s">
        <v>24</v>
      </c>
      <c r="E440" s="18" t="s">
        <v>25</v>
      </c>
      <c r="F440" s="16" t="s">
        <v>26</v>
      </c>
      <c r="G440" s="18" t="s">
        <v>51</v>
      </c>
      <c r="H440" s="18" t="s">
        <v>33</v>
      </c>
      <c r="I440" s="19">
        <v>6591</v>
      </c>
      <c r="J440" s="20">
        <v>52176</v>
      </c>
      <c r="K440" s="20">
        <v>5374</v>
      </c>
      <c r="L440" s="21">
        <v>2582</v>
      </c>
      <c r="M440" s="22">
        <v>19116</v>
      </c>
      <c r="N440" s="22">
        <v>547</v>
      </c>
      <c r="O440" s="23">
        <v>1469</v>
      </c>
      <c r="P440" s="24">
        <v>20548</v>
      </c>
      <c r="Q440" s="24">
        <v>1</v>
      </c>
      <c r="R440" s="25" t="s">
        <v>37</v>
      </c>
      <c r="S440" s="26" t="s">
        <v>37</v>
      </c>
      <c r="T440" s="26" t="s">
        <v>37</v>
      </c>
      <c r="U440" s="19">
        <v>10642</v>
      </c>
      <c r="V440" s="20">
        <v>91840</v>
      </c>
      <c r="W440" s="20">
        <v>5922</v>
      </c>
    </row>
    <row r="441" spans="1:23" x14ac:dyDescent="0.35">
      <c r="A441" s="16">
        <v>2012</v>
      </c>
      <c r="B441" s="17">
        <v>4356</v>
      </c>
      <c r="C441" s="18" t="s">
        <v>452</v>
      </c>
      <c r="D441" s="16" t="s">
        <v>24</v>
      </c>
      <c r="E441" s="18" t="s">
        <v>25</v>
      </c>
      <c r="F441" s="16" t="s">
        <v>26</v>
      </c>
      <c r="G441" s="18" t="s">
        <v>236</v>
      </c>
      <c r="H441" s="18" t="s">
        <v>18</v>
      </c>
      <c r="I441" s="19" t="s">
        <v>37</v>
      </c>
      <c r="J441" s="20" t="s">
        <v>37</v>
      </c>
      <c r="K441" s="20" t="s">
        <v>37</v>
      </c>
      <c r="L441" s="21">
        <v>36636</v>
      </c>
      <c r="M441" s="22">
        <v>710375</v>
      </c>
      <c r="N441" s="22">
        <v>2</v>
      </c>
      <c r="O441" s="23">
        <v>19765</v>
      </c>
      <c r="P441" s="24">
        <v>784596</v>
      </c>
      <c r="Q441" s="24">
        <v>5</v>
      </c>
      <c r="R441" s="25" t="s">
        <v>37</v>
      </c>
      <c r="S441" s="26" t="s">
        <v>37</v>
      </c>
      <c r="T441" s="26" t="s">
        <v>37</v>
      </c>
      <c r="U441" s="19">
        <v>56401</v>
      </c>
      <c r="V441" s="20">
        <v>1494971</v>
      </c>
      <c r="W441" s="20">
        <v>7</v>
      </c>
    </row>
    <row r="442" spans="1:23" x14ac:dyDescent="0.35">
      <c r="A442" s="16">
        <v>2012</v>
      </c>
      <c r="B442" s="17">
        <v>4356</v>
      </c>
      <c r="C442" s="18" t="s">
        <v>452</v>
      </c>
      <c r="D442" s="16" t="s">
        <v>41</v>
      </c>
      <c r="E442" s="18" t="s">
        <v>42</v>
      </c>
      <c r="F442" s="16" t="s">
        <v>26</v>
      </c>
      <c r="G442" s="18" t="s">
        <v>236</v>
      </c>
      <c r="H442" s="18" t="s">
        <v>18</v>
      </c>
      <c r="I442" s="19" t="s">
        <v>37</v>
      </c>
      <c r="J442" s="20" t="s">
        <v>37</v>
      </c>
      <c r="K442" s="20" t="s">
        <v>37</v>
      </c>
      <c r="L442" s="21">
        <v>23174</v>
      </c>
      <c r="M442" s="22">
        <v>391878</v>
      </c>
      <c r="N442" s="22">
        <v>5</v>
      </c>
      <c r="O442" s="23" t="s">
        <v>37</v>
      </c>
      <c r="P442" s="24" t="s">
        <v>37</v>
      </c>
      <c r="Q442" s="24" t="s">
        <v>37</v>
      </c>
      <c r="R442" s="25" t="s">
        <v>37</v>
      </c>
      <c r="S442" s="26" t="s">
        <v>37</v>
      </c>
      <c r="T442" s="26" t="s">
        <v>37</v>
      </c>
      <c r="U442" s="19">
        <v>23174</v>
      </c>
      <c r="V442" s="20">
        <v>391878</v>
      </c>
      <c r="W442" s="20">
        <v>5</v>
      </c>
    </row>
    <row r="443" spans="1:23" x14ac:dyDescent="0.35">
      <c r="A443" s="16">
        <v>2012</v>
      </c>
      <c r="B443" s="17">
        <v>4362</v>
      </c>
      <c r="C443" s="18" t="s">
        <v>453</v>
      </c>
      <c r="D443" s="16" t="s">
        <v>24</v>
      </c>
      <c r="E443" s="18" t="s">
        <v>25</v>
      </c>
      <c r="F443" s="16" t="s">
        <v>26</v>
      </c>
      <c r="G443" s="18" t="s">
        <v>36</v>
      </c>
      <c r="H443" s="18" t="s">
        <v>33</v>
      </c>
      <c r="I443" s="19">
        <v>50664</v>
      </c>
      <c r="J443" s="20">
        <v>380693</v>
      </c>
      <c r="K443" s="20">
        <v>32326</v>
      </c>
      <c r="L443" s="21">
        <v>21176</v>
      </c>
      <c r="M443" s="22">
        <v>179900</v>
      </c>
      <c r="N443" s="22">
        <v>2016</v>
      </c>
      <c r="O443" s="23">
        <v>4705</v>
      </c>
      <c r="P443" s="24">
        <v>71278</v>
      </c>
      <c r="Q443" s="24">
        <v>2</v>
      </c>
      <c r="R443" s="25">
        <v>0</v>
      </c>
      <c r="S443" s="26">
        <v>0</v>
      </c>
      <c r="T443" s="26">
        <v>0</v>
      </c>
      <c r="U443" s="19">
        <v>76545</v>
      </c>
      <c r="V443" s="20">
        <v>631871</v>
      </c>
      <c r="W443" s="20">
        <v>34344</v>
      </c>
    </row>
    <row r="444" spans="1:23" x14ac:dyDescent="0.35">
      <c r="A444" s="16">
        <v>2012</v>
      </c>
      <c r="B444" s="17">
        <v>4373</v>
      </c>
      <c r="C444" s="18" t="s">
        <v>454</v>
      </c>
      <c r="D444" s="16" t="s">
        <v>24</v>
      </c>
      <c r="E444" s="18" t="s">
        <v>25</v>
      </c>
      <c r="F444" s="16" t="s">
        <v>26</v>
      </c>
      <c r="G444" s="18" t="s">
        <v>90</v>
      </c>
      <c r="H444" s="18" t="s">
        <v>191</v>
      </c>
      <c r="I444" s="19">
        <v>12557</v>
      </c>
      <c r="J444" s="20">
        <v>118000</v>
      </c>
      <c r="K444" s="20">
        <v>6833</v>
      </c>
      <c r="L444" s="21">
        <v>5928</v>
      </c>
      <c r="M444" s="22">
        <v>74415</v>
      </c>
      <c r="N444" s="22">
        <v>432</v>
      </c>
      <c r="O444" s="23">
        <v>16539</v>
      </c>
      <c r="P444" s="24">
        <v>201731</v>
      </c>
      <c r="Q444" s="24">
        <v>2210</v>
      </c>
      <c r="R444" s="25">
        <v>0</v>
      </c>
      <c r="S444" s="26">
        <v>0</v>
      </c>
      <c r="T444" s="26">
        <v>0</v>
      </c>
      <c r="U444" s="19">
        <v>35024</v>
      </c>
      <c r="V444" s="20">
        <v>394146</v>
      </c>
      <c r="W444" s="20">
        <v>9475</v>
      </c>
    </row>
    <row r="445" spans="1:23" x14ac:dyDescent="0.35">
      <c r="A445" s="16">
        <v>2012</v>
      </c>
      <c r="B445" s="17">
        <v>4383</v>
      </c>
      <c r="C445" s="18" t="s">
        <v>455</v>
      </c>
      <c r="D445" s="16" t="s">
        <v>24</v>
      </c>
      <c r="E445" s="18" t="s">
        <v>25</v>
      </c>
      <c r="F445" s="16" t="s">
        <v>26</v>
      </c>
      <c r="G445" s="18" t="s">
        <v>98</v>
      </c>
      <c r="H445" s="18" t="s">
        <v>119</v>
      </c>
      <c r="I445" s="19" t="s">
        <v>37</v>
      </c>
      <c r="J445" s="20" t="s">
        <v>37</v>
      </c>
      <c r="K445" s="20" t="s">
        <v>37</v>
      </c>
      <c r="L445" s="21" t="s">
        <v>37</v>
      </c>
      <c r="M445" s="22" t="s">
        <v>37</v>
      </c>
      <c r="N445" s="22" t="s">
        <v>37</v>
      </c>
      <c r="O445" s="23">
        <v>14623</v>
      </c>
      <c r="P445" s="24">
        <v>474129</v>
      </c>
      <c r="Q445" s="24">
        <v>1</v>
      </c>
      <c r="R445" s="25" t="s">
        <v>37</v>
      </c>
      <c r="S445" s="26" t="s">
        <v>37</v>
      </c>
      <c r="T445" s="26" t="s">
        <v>37</v>
      </c>
      <c r="U445" s="19">
        <v>14623</v>
      </c>
      <c r="V445" s="20">
        <v>474129</v>
      </c>
      <c r="W445" s="20">
        <v>1</v>
      </c>
    </row>
    <row r="446" spans="1:23" x14ac:dyDescent="0.35">
      <c r="A446" s="16">
        <v>2012</v>
      </c>
      <c r="B446" s="17">
        <v>4390</v>
      </c>
      <c r="C446" s="18" t="s">
        <v>456</v>
      </c>
      <c r="D446" s="16" t="s">
        <v>24</v>
      </c>
      <c r="E446" s="18" t="s">
        <v>25</v>
      </c>
      <c r="F446" s="16" t="s">
        <v>26</v>
      </c>
      <c r="G446" s="18" t="s">
        <v>63</v>
      </c>
      <c r="H446" s="18" t="s">
        <v>28</v>
      </c>
      <c r="I446" s="19">
        <v>546.29999999999995</v>
      </c>
      <c r="J446" s="20">
        <v>3286</v>
      </c>
      <c r="K446" s="20">
        <v>479</v>
      </c>
      <c r="L446" s="21">
        <v>6353.9</v>
      </c>
      <c r="M446" s="22">
        <v>45075</v>
      </c>
      <c r="N446" s="22">
        <v>356</v>
      </c>
      <c r="O446" s="23">
        <v>3312.8</v>
      </c>
      <c r="P446" s="24">
        <v>26600</v>
      </c>
      <c r="Q446" s="24">
        <v>8</v>
      </c>
      <c r="R446" s="25" t="s">
        <v>37</v>
      </c>
      <c r="S446" s="26" t="s">
        <v>37</v>
      </c>
      <c r="T446" s="26" t="s">
        <v>37</v>
      </c>
      <c r="U446" s="19">
        <v>10213</v>
      </c>
      <c r="V446" s="20">
        <v>74961</v>
      </c>
      <c r="W446" s="20">
        <v>843</v>
      </c>
    </row>
    <row r="447" spans="1:23" x14ac:dyDescent="0.35">
      <c r="A447" s="16">
        <v>2012</v>
      </c>
      <c r="B447" s="17">
        <v>4390</v>
      </c>
      <c r="C447" s="18" t="s">
        <v>456</v>
      </c>
      <c r="D447" s="16" t="s">
        <v>41</v>
      </c>
      <c r="E447" s="18" t="s">
        <v>42</v>
      </c>
      <c r="F447" s="16" t="s">
        <v>26</v>
      </c>
      <c r="G447" s="18" t="s">
        <v>63</v>
      </c>
      <c r="H447" s="18" t="s">
        <v>28</v>
      </c>
      <c r="I447" s="19">
        <v>0</v>
      </c>
      <c r="J447" s="20">
        <v>0</v>
      </c>
      <c r="K447" s="20">
        <v>0</v>
      </c>
      <c r="L447" s="21">
        <v>2157.1</v>
      </c>
      <c r="M447" s="22">
        <v>25015</v>
      </c>
      <c r="N447" s="22">
        <v>852</v>
      </c>
      <c r="O447" s="23">
        <v>3592.4</v>
      </c>
      <c r="P447" s="24">
        <v>40918</v>
      </c>
      <c r="Q447" s="24">
        <v>7</v>
      </c>
      <c r="R447" s="25">
        <v>0</v>
      </c>
      <c r="S447" s="26">
        <v>0</v>
      </c>
      <c r="T447" s="26">
        <v>0</v>
      </c>
      <c r="U447" s="19">
        <v>5749.5</v>
      </c>
      <c r="V447" s="20">
        <v>65933</v>
      </c>
      <c r="W447" s="20">
        <v>859</v>
      </c>
    </row>
    <row r="448" spans="1:23" x14ac:dyDescent="0.35">
      <c r="A448" s="16">
        <v>2012</v>
      </c>
      <c r="B448" s="17">
        <v>4401</v>
      </c>
      <c r="C448" s="18" t="s">
        <v>457</v>
      </c>
      <c r="D448" s="16" t="s">
        <v>24</v>
      </c>
      <c r="E448" s="18" t="s">
        <v>25</v>
      </c>
      <c r="F448" s="16" t="s">
        <v>26</v>
      </c>
      <c r="G448" s="18" t="s">
        <v>80</v>
      </c>
      <c r="H448" s="18" t="s">
        <v>33</v>
      </c>
      <c r="I448" s="19">
        <v>28565</v>
      </c>
      <c r="J448" s="20">
        <v>277029</v>
      </c>
      <c r="K448" s="20">
        <v>17880</v>
      </c>
      <c r="L448" s="21">
        <v>14186</v>
      </c>
      <c r="M448" s="22">
        <v>159132</v>
      </c>
      <c r="N448" s="22">
        <v>3905</v>
      </c>
      <c r="O448" s="23">
        <v>14767</v>
      </c>
      <c r="P448" s="24">
        <v>283709</v>
      </c>
      <c r="Q448" s="24">
        <v>12</v>
      </c>
      <c r="R448" s="25" t="s">
        <v>37</v>
      </c>
      <c r="S448" s="26" t="s">
        <v>37</v>
      </c>
      <c r="T448" s="26" t="s">
        <v>37</v>
      </c>
      <c r="U448" s="19">
        <v>57518</v>
      </c>
      <c r="V448" s="20">
        <v>719870</v>
      </c>
      <c r="W448" s="20">
        <v>21797</v>
      </c>
    </row>
    <row r="449" spans="1:23" x14ac:dyDescent="0.35">
      <c r="A449" s="16">
        <v>2012</v>
      </c>
      <c r="B449" s="17">
        <v>4410</v>
      </c>
      <c r="C449" s="18" t="s">
        <v>458</v>
      </c>
      <c r="D449" s="16" t="s">
        <v>41</v>
      </c>
      <c r="E449" s="18" t="s">
        <v>42</v>
      </c>
      <c r="F449" s="16" t="s">
        <v>26</v>
      </c>
      <c r="G449" s="18" t="s">
        <v>63</v>
      </c>
      <c r="H449" s="18" t="s">
        <v>44</v>
      </c>
      <c r="I449" s="19">
        <v>0</v>
      </c>
      <c r="J449" s="20">
        <v>0</v>
      </c>
      <c r="K449" s="20">
        <v>0</v>
      </c>
      <c r="L449" s="21">
        <v>31883</v>
      </c>
      <c r="M449" s="22">
        <v>720433</v>
      </c>
      <c r="N449" s="22">
        <v>38</v>
      </c>
      <c r="O449" s="23">
        <v>98489.5</v>
      </c>
      <c r="P449" s="24">
        <v>2259297</v>
      </c>
      <c r="Q449" s="24">
        <v>31</v>
      </c>
      <c r="R449" s="25">
        <v>0</v>
      </c>
      <c r="S449" s="26">
        <v>0</v>
      </c>
      <c r="T449" s="26">
        <v>0</v>
      </c>
      <c r="U449" s="19">
        <v>130372.5</v>
      </c>
      <c r="V449" s="20">
        <v>2979730</v>
      </c>
      <c r="W449" s="20">
        <v>69</v>
      </c>
    </row>
    <row r="450" spans="1:23" x14ac:dyDescent="0.35">
      <c r="A450" s="16">
        <v>2012</v>
      </c>
      <c r="B450" s="17">
        <v>4410</v>
      </c>
      <c r="C450" s="18" t="s">
        <v>458</v>
      </c>
      <c r="D450" s="16" t="s">
        <v>41</v>
      </c>
      <c r="E450" s="18" t="s">
        <v>42</v>
      </c>
      <c r="F450" s="16" t="s">
        <v>26</v>
      </c>
      <c r="G450" s="18" t="s">
        <v>236</v>
      </c>
      <c r="H450" s="18" t="s">
        <v>44</v>
      </c>
      <c r="I450" s="19">
        <v>0</v>
      </c>
      <c r="J450" s="20">
        <v>0</v>
      </c>
      <c r="K450" s="20">
        <v>0</v>
      </c>
      <c r="L450" s="21">
        <v>0</v>
      </c>
      <c r="M450" s="22">
        <v>0</v>
      </c>
      <c r="N450" s="22">
        <v>0</v>
      </c>
      <c r="O450" s="23">
        <v>45450</v>
      </c>
      <c r="P450" s="24">
        <v>1020000</v>
      </c>
      <c r="Q450" s="24">
        <v>1</v>
      </c>
      <c r="R450" s="25">
        <v>0</v>
      </c>
      <c r="S450" s="26">
        <v>0</v>
      </c>
      <c r="T450" s="26">
        <v>0</v>
      </c>
      <c r="U450" s="19">
        <v>45450</v>
      </c>
      <c r="V450" s="20">
        <v>1020000</v>
      </c>
      <c r="W450" s="20">
        <v>1</v>
      </c>
    </row>
    <row r="451" spans="1:23" x14ac:dyDescent="0.35">
      <c r="A451" s="16">
        <v>2012</v>
      </c>
      <c r="B451" s="17">
        <v>4410</v>
      </c>
      <c r="C451" s="18" t="s">
        <v>458</v>
      </c>
      <c r="D451" s="16" t="s">
        <v>41</v>
      </c>
      <c r="E451" s="18" t="s">
        <v>42</v>
      </c>
      <c r="F451" s="16" t="s">
        <v>26</v>
      </c>
      <c r="G451" s="18" t="s">
        <v>96</v>
      </c>
      <c r="H451" s="18" t="s">
        <v>44</v>
      </c>
      <c r="I451" s="19">
        <v>0</v>
      </c>
      <c r="J451" s="20">
        <v>0</v>
      </c>
      <c r="K451" s="20">
        <v>0</v>
      </c>
      <c r="L451" s="21">
        <v>0</v>
      </c>
      <c r="M451" s="22">
        <v>0</v>
      </c>
      <c r="N451" s="22">
        <v>0</v>
      </c>
      <c r="O451" s="23">
        <v>13387.1</v>
      </c>
      <c r="P451" s="24">
        <v>604899</v>
      </c>
      <c r="Q451" s="24">
        <v>2</v>
      </c>
      <c r="R451" s="25">
        <v>0</v>
      </c>
      <c r="S451" s="26">
        <v>0</v>
      </c>
      <c r="T451" s="26">
        <v>0</v>
      </c>
      <c r="U451" s="19">
        <v>13387.1</v>
      </c>
      <c r="V451" s="20">
        <v>604899</v>
      </c>
      <c r="W451" s="20">
        <v>2</v>
      </c>
    </row>
    <row r="452" spans="1:23" x14ac:dyDescent="0.35">
      <c r="A452" s="16">
        <v>2012</v>
      </c>
      <c r="B452" s="17">
        <v>4410</v>
      </c>
      <c r="C452" s="18" t="s">
        <v>458</v>
      </c>
      <c r="D452" s="16" t="s">
        <v>97</v>
      </c>
      <c r="E452" s="18" t="s">
        <v>25</v>
      </c>
      <c r="F452" s="16" t="s">
        <v>26</v>
      </c>
      <c r="G452" s="18" t="s">
        <v>98</v>
      </c>
      <c r="H452" s="18" t="s">
        <v>44</v>
      </c>
      <c r="I452" s="19">
        <v>0</v>
      </c>
      <c r="J452" s="20">
        <v>0</v>
      </c>
      <c r="K452" s="20">
        <v>0</v>
      </c>
      <c r="L452" s="21">
        <v>0</v>
      </c>
      <c r="M452" s="22">
        <v>0</v>
      </c>
      <c r="N452" s="22">
        <v>0</v>
      </c>
      <c r="O452" s="23">
        <v>4.5999999999999996</v>
      </c>
      <c r="P452" s="24">
        <v>183</v>
      </c>
      <c r="Q452" s="24">
        <v>1</v>
      </c>
      <c r="R452" s="25">
        <v>0</v>
      </c>
      <c r="S452" s="26">
        <v>0</v>
      </c>
      <c r="T452" s="26">
        <v>0</v>
      </c>
      <c r="U452" s="19">
        <v>4.5999999999999996</v>
      </c>
      <c r="V452" s="20">
        <v>183</v>
      </c>
      <c r="W452" s="20">
        <v>1</v>
      </c>
    </row>
    <row r="453" spans="1:23" x14ac:dyDescent="0.35">
      <c r="A453" s="16">
        <v>2012</v>
      </c>
      <c r="B453" s="17">
        <v>4430</v>
      </c>
      <c r="C453" s="18" t="s">
        <v>459</v>
      </c>
      <c r="D453" s="16" t="s">
        <v>24</v>
      </c>
      <c r="E453" s="18" t="s">
        <v>25</v>
      </c>
      <c r="F453" s="16" t="s">
        <v>26</v>
      </c>
      <c r="G453" s="18" t="s">
        <v>59</v>
      </c>
      <c r="H453" s="18" t="s">
        <v>33</v>
      </c>
      <c r="I453" s="19">
        <v>41720</v>
      </c>
      <c r="J453" s="20">
        <v>285448</v>
      </c>
      <c r="K453" s="20">
        <v>21261</v>
      </c>
      <c r="L453" s="21">
        <v>8038</v>
      </c>
      <c r="M453" s="22">
        <v>61830</v>
      </c>
      <c r="N453" s="22">
        <v>1255</v>
      </c>
      <c r="O453" s="23">
        <v>1653</v>
      </c>
      <c r="P453" s="24">
        <v>18379</v>
      </c>
      <c r="Q453" s="24">
        <v>11</v>
      </c>
      <c r="R453" s="25" t="s">
        <v>37</v>
      </c>
      <c r="S453" s="26" t="s">
        <v>37</v>
      </c>
      <c r="T453" s="26" t="s">
        <v>37</v>
      </c>
      <c r="U453" s="19">
        <v>51411</v>
      </c>
      <c r="V453" s="20">
        <v>365657</v>
      </c>
      <c r="W453" s="20">
        <v>22527</v>
      </c>
    </row>
    <row r="454" spans="1:23" x14ac:dyDescent="0.35">
      <c r="A454" s="16">
        <v>2012</v>
      </c>
      <c r="B454" s="17">
        <v>4432</v>
      </c>
      <c r="C454" s="18" t="s">
        <v>460</v>
      </c>
      <c r="D454" s="16" t="s">
        <v>24</v>
      </c>
      <c r="E454" s="18" t="s">
        <v>25</v>
      </c>
      <c r="F454" s="16" t="s">
        <v>26</v>
      </c>
      <c r="G454" s="18" t="s">
        <v>49</v>
      </c>
      <c r="H454" s="18" t="s">
        <v>33</v>
      </c>
      <c r="I454" s="19">
        <v>104948</v>
      </c>
      <c r="J454" s="20">
        <v>1012316</v>
      </c>
      <c r="K454" s="20">
        <v>69111</v>
      </c>
      <c r="L454" s="21">
        <v>27786</v>
      </c>
      <c r="M454" s="22">
        <v>264138</v>
      </c>
      <c r="N454" s="22">
        <v>5751</v>
      </c>
      <c r="O454" s="23">
        <v>8659</v>
      </c>
      <c r="P454" s="24">
        <v>162018</v>
      </c>
      <c r="Q454" s="24">
        <v>51</v>
      </c>
      <c r="R454" s="25" t="s">
        <v>37</v>
      </c>
      <c r="S454" s="26" t="s">
        <v>37</v>
      </c>
      <c r="T454" s="26" t="s">
        <v>37</v>
      </c>
      <c r="U454" s="19">
        <v>141393</v>
      </c>
      <c r="V454" s="20">
        <v>1438472</v>
      </c>
      <c r="W454" s="20">
        <v>74913</v>
      </c>
    </row>
    <row r="455" spans="1:23" x14ac:dyDescent="0.35">
      <c r="A455" s="16">
        <v>2012</v>
      </c>
      <c r="B455" s="17">
        <v>4433</v>
      </c>
      <c r="C455" s="18" t="s">
        <v>461</v>
      </c>
      <c r="D455" s="16" t="s">
        <v>24</v>
      </c>
      <c r="E455" s="18" t="s">
        <v>25</v>
      </c>
      <c r="F455" s="16" t="s">
        <v>26</v>
      </c>
      <c r="G455" s="18" t="s">
        <v>49</v>
      </c>
      <c r="H455" s="18" t="s">
        <v>28</v>
      </c>
      <c r="I455" s="19">
        <v>13242</v>
      </c>
      <c r="J455" s="20">
        <v>127383</v>
      </c>
      <c r="K455" s="20">
        <v>9431</v>
      </c>
      <c r="L455" s="21">
        <v>14708</v>
      </c>
      <c r="M455" s="22">
        <v>136644</v>
      </c>
      <c r="N455" s="22">
        <v>1797</v>
      </c>
      <c r="O455" s="23">
        <v>9344</v>
      </c>
      <c r="P455" s="24">
        <v>144949</v>
      </c>
      <c r="Q455" s="24">
        <v>14</v>
      </c>
      <c r="R455" s="25" t="s">
        <v>37</v>
      </c>
      <c r="S455" s="26" t="s">
        <v>37</v>
      </c>
      <c r="T455" s="26" t="s">
        <v>37</v>
      </c>
      <c r="U455" s="19">
        <v>37294</v>
      </c>
      <c r="V455" s="20">
        <v>408976</v>
      </c>
      <c r="W455" s="20">
        <v>11242</v>
      </c>
    </row>
    <row r="456" spans="1:23" x14ac:dyDescent="0.35">
      <c r="A456" s="16">
        <v>2012</v>
      </c>
      <c r="B456" s="17">
        <v>4437</v>
      </c>
      <c r="C456" s="18" t="s">
        <v>462</v>
      </c>
      <c r="D456" s="16" t="s">
        <v>24</v>
      </c>
      <c r="E456" s="18" t="s">
        <v>25</v>
      </c>
      <c r="F456" s="16" t="s">
        <v>26</v>
      </c>
      <c r="G456" s="18" t="s">
        <v>104</v>
      </c>
      <c r="H456" s="18" t="s">
        <v>28</v>
      </c>
      <c r="I456" s="19">
        <v>4813</v>
      </c>
      <c r="J456" s="20">
        <v>50053</v>
      </c>
      <c r="K456" s="20">
        <v>3711</v>
      </c>
      <c r="L456" s="21">
        <v>6676</v>
      </c>
      <c r="M456" s="22">
        <v>65024</v>
      </c>
      <c r="N456" s="22">
        <v>969</v>
      </c>
      <c r="O456" s="23">
        <v>7671</v>
      </c>
      <c r="P456" s="24">
        <v>90721</v>
      </c>
      <c r="Q456" s="24">
        <v>12</v>
      </c>
      <c r="R456" s="25">
        <v>0</v>
      </c>
      <c r="S456" s="26">
        <v>0</v>
      </c>
      <c r="T456" s="26">
        <v>0</v>
      </c>
      <c r="U456" s="19">
        <v>19160</v>
      </c>
      <c r="V456" s="20">
        <v>205798</v>
      </c>
      <c r="W456" s="20">
        <v>4692</v>
      </c>
    </row>
    <row r="457" spans="1:23" x14ac:dyDescent="0.35">
      <c r="A457" s="16">
        <v>2012</v>
      </c>
      <c r="B457" s="17">
        <v>4442</v>
      </c>
      <c r="C457" s="18" t="s">
        <v>463</v>
      </c>
      <c r="D457" s="16" t="s">
        <v>24</v>
      </c>
      <c r="E457" s="18" t="s">
        <v>25</v>
      </c>
      <c r="F457" s="16" t="s">
        <v>26</v>
      </c>
      <c r="G457" s="18" t="s">
        <v>96</v>
      </c>
      <c r="H457" s="18" t="s">
        <v>191</v>
      </c>
      <c r="I457" s="19">
        <v>55001</v>
      </c>
      <c r="J457" s="20">
        <v>754607</v>
      </c>
      <c r="K457" s="20">
        <v>43135</v>
      </c>
      <c r="L457" s="21">
        <v>31685</v>
      </c>
      <c r="M457" s="22">
        <v>381027</v>
      </c>
      <c r="N457" s="22">
        <v>5058</v>
      </c>
      <c r="O457" s="23">
        <v>153459</v>
      </c>
      <c r="P457" s="24">
        <v>4015094</v>
      </c>
      <c r="Q457" s="24">
        <v>113</v>
      </c>
      <c r="R457" s="25" t="s">
        <v>37</v>
      </c>
      <c r="S457" s="26" t="s">
        <v>37</v>
      </c>
      <c r="T457" s="26" t="s">
        <v>37</v>
      </c>
      <c r="U457" s="19">
        <v>240145</v>
      </c>
      <c r="V457" s="20">
        <v>5150728</v>
      </c>
      <c r="W457" s="20">
        <v>48306</v>
      </c>
    </row>
    <row r="458" spans="1:23" x14ac:dyDescent="0.35">
      <c r="A458" s="16">
        <v>2012</v>
      </c>
      <c r="B458" s="17">
        <v>4459</v>
      </c>
      <c r="C458" s="18" t="s">
        <v>464</v>
      </c>
      <c r="D458" s="16" t="s">
        <v>24</v>
      </c>
      <c r="E458" s="18" t="s">
        <v>25</v>
      </c>
      <c r="F458" s="16" t="s">
        <v>26</v>
      </c>
      <c r="G458" s="18" t="s">
        <v>90</v>
      </c>
      <c r="H458" s="18" t="s">
        <v>28</v>
      </c>
      <c r="I458" s="19">
        <v>1952</v>
      </c>
      <c r="J458" s="20">
        <v>21409</v>
      </c>
      <c r="K458" s="20">
        <v>1711</v>
      </c>
      <c r="L458" s="21">
        <v>1964</v>
      </c>
      <c r="M458" s="22">
        <v>22640</v>
      </c>
      <c r="N458" s="22">
        <v>311</v>
      </c>
      <c r="O458" s="23">
        <v>806</v>
      </c>
      <c r="P458" s="24">
        <v>10578</v>
      </c>
      <c r="Q458" s="24">
        <v>2</v>
      </c>
      <c r="R458" s="25" t="s">
        <v>37</v>
      </c>
      <c r="S458" s="26" t="s">
        <v>37</v>
      </c>
      <c r="T458" s="26" t="s">
        <v>37</v>
      </c>
      <c r="U458" s="19">
        <v>4722</v>
      </c>
      <c r="V458" s="20">
        <v>54627</v>
      </c>
      <c r="W458" s="20">
        <v>2024</v>
      </c>
    </row>
    <row r="459" spans="1:23" x14ac:dyDescent="0.35">
      <c r="A459" s="16">
        <v>2012</v>
      </c>
      <c r="B459" s="17">
        <v>4471</v>
      </c>
      <c r="C459" s="18" t="s">
        <v>465</v>
      </c>
      <c r="D459" s="16" t="s">
        <v>24</v>
      </c>
      <c r="E459" s="18" t="s">
        <v>25</v>
      </c>
      <c r="F459" s="16" t="s">
        <v>26</v>
      </c>
      <c r="G459" s="18" t="s">
        <v>34</v>
      </c>
      <c r="H459" s="18" t="s">
        <v>33</v>
      </c>
      <c r="I459" s="19">
        <v>9637</v>
      </c>
      <c r="J459" s="20">
        <v>63707</v>
      </c>
      <c r="K459" s="20">
        <v>5943</v>
      </c>
      <c r="L459" s="21">
        <v>1637.5</v>
      </c>
      <c r="M459" s="22">
        <v>11479</v>
      </c>
      <c r="N459" s="22">
        <v>667</v>
      </c>
      <c r="O459" s="23" t="s">
        <v>37</v>
      </c>
      <c r="P459" s="24" t="s">
        <v>37</v>
      </c>
      <c r="Q459" s="24" t="s">
        <v>37</v>
      </c>
      <c r="R459" s="25" t="s">
        <v>37</v>
      </c>
      <c r="S459" s="26" t="s">
        <v>37</v>
      </c>
      <c r="T459" s="26" t="s">
        <v>37</v>
      </c>
      <c r="U459" s="19">
        <v>11274.5</v>
      </c>
      <c r="V459" s="20">
        <v>75186</v>
      </c>
      <c r="W459" s="20">
        <v>6610</v>
      </c>
    </row>
    <row r="460" spans="1:23" x14ac:dyDescent="0.35">
      <c r="A460" s="16">
        <v>2012</v>
      </c>
      <c r="B460" s="17">
        <v>4471</v>
      </c>
      <c r="C460" s="18" t="s">
        <v>465</v>
      </c>
      <c r="D460" s="16" t="s">
        <v>24</v>
      </c>
      <c r="E460" s="18" t="s">
        <v>25</v>
      </c>
      <c r="F460" s="16" t="s">
        <v>26</v>
      </c>
      <c r="G460" s="18" t="s">
        <v>117</v>
      </c>
      <c r="H460" s="18" t="s">
        <v>33</v>
      </c>
      <c r="I460" s="19">
        <v>413.5</v>
      </c>
      <c r="J460" s="20">
        <v>2352</v>
      </c>
      <c r="K460" s="20">
        <v>466</v>
      </c>
      <c r="L460" s="21">
        <v>43.7</v>
      </c>
      <c r="M460" s="22">
        <v>253</v>
      </c>
      <c r="N460" s="22">
        <v>41</v>
      </c>
      <c r="O460" s="23" t="s">
        <v>37</v>
      </c>
      <c r="P460" s="24" t="s">
        <v>37</v>
      </c>
      <c r="Q460" s="24" t="s">
        <v>37</v>
      </c>
      <c r="R460" s="25" t="s">
        <v>37</v>
      </c>
      <c r="S460" s="26" t="s">
        <v>37</v>
      </c>
      <c r="T460" s="26" t="s">
        <v>37</v>
      </c>
      <c r="U460" s="19">
        <v>457.2</v>
      </c>
      <c r="V460" s="20">
        <v>2605</v>
      </c>
      <c r="W460" s="20">
        <v>507</v>
      </c>
    </row>
    <row r="461" spans="1:23" x14ac:dyDescent="0.35">
      <c r="A461" s="16">
        <v>2012</v>
      </c>
      <c r="B461" s="17">
        <v>4508</v>
      </c>
      <c r="C461" s="18" t="s">
        <v>466</v>
      </c>
      <c r="D461" s="16" t="s">
        <v>24</v>
      </c>
      <c r="E461" s="18" t="s">
        <v>25</v>
      </c>
      <c r="F461" s="16" t="s">
        <v>26</v>
      </c>
      <c r="G461" s="18" t="s">
        <v>74</v>
      </c>
      <c r="H461" s="18" t="s">
        <v>28</v>
      </c>
      <c r="I461" s="19">
        <v>8504.4</v>
      </c>
      <c r="J461" s="20">
        <v>83538</v>
      </c>
      <c r="K461" s="20">
        <v>8219</v>
      </c>
      <c r="L461" s="21">
        <v>5358.5</v>
      </c>
      <c r="M461" s="22">
        <v>54435</v>
      </c>
      <c r="N461" s="22">
        <v>1552</v>
      </c>
      <c r="O461" s="23">
        <v>19426.2</v>
      </c>
      <c r="P461" s="24">
        <v>256324</v>
      </c>
      <c r="Q461" s="24">
        <v>81</v>
      </c>
      <c r="R461" s="25" t="s">
        <v>37</v>
      </c>
      <c r="S461" s="26" t="s">
        <v>37</v>
      </c>
      <c r="T461" s="26" t="s">
        <v>37</v>
      </c>
      <c r="U461" s="19">
        <v>33289.1</v>
      </c>
      <c r="V461" s="20">
        <v>394297</v>
      </c>
      <c r="W461" s="20">
        <v>9852</v>
      </c>
    </row>
    <row r="462" spans="1:23" x14ac:dyDescent="0.35">
      <c r="A462" s="16">
        <v>2012</v>
      </c>
      <c r="B462" s="17">
        <v>4509</v>
      </c>
      <c r="C462" s="18" t="s">
        <v>467</v>
      </c>
      <c r="D462" s="16" t="s">
        <v>24</v>
      </c>
      <c r="E462" s="18" t="s">
        <v>25</v>
      </c>
      <c r="F462" s="16" t="s">
        <v>26</v>
      </c>
      <c r="G462" s="18" t="s">
        <v>123</v>
      </c>
      <c r="H462" s="18" t="s">
        <v>33</v>
      </c>
      <c r="I462" s="19">
        <v>33394</v>
      </c>
      <c r="J462" s="20">
        <v>345124</v>
      </c>
      <c r="K462" s="20">
        <v>22243</v>
      </c>
      <c r="L462" s="21">
        <v>10754</v>
      </c>
      <c r="M462" s="22">
        <v>111510</v>
      </c>
      <c r="N462" s="22">
        <v>5143</v>
      </c>
      <c r="O462" s="23">
        <v>5469</v>
      </c>
      <c r="P462" s="24">
        <v>49284</v>
      </c>
      <c r="Q462" s="24">
        <v>993</v>
      </c>
      <c r="R462" s="25" t="s">
        <v>37</v>
      </c>
      <c r="S462" s="26" t="s">
        <v>37</v>
      </c>
      <c r="T462" s="26" t="s">
        <v>37</v>
      </c>
      <c r="U462" s="19">
        <v>49617</v>
      </c>
      <c r="V462" s="20">
        <v>505918</v>
      </c>
      <c r="W462" s="20">
        <v>28379</v>
      </c>
    </row>
    <row r="463" spans="1:23" x14ac:dyDescent="0.35">
      <c r="A463" s="16">
        <v>2012</v>
      </c>
      <c r="B463" s="17">
        <v>4524</v>
      </c>
      <c r="C463" s="18" t="s">
        <v>468</v>
      </c>
      <c r="D463" s="16" t="s">
        <v>24</v>
      </c>
      <c r="E463" s="18" t="s">
        <v>25</v>
      </c>
      <c r="F463" s="16" t="s">
        <v>26</v>
      </c>
      <c r="G463" s="18" t="s">
        <v>132</v>
      </c>
      <c r="H463" s="18" t="s">
        <v>33</v>
      </c>
      <c r="I463" s="19">
        <v>24764</v>
      </c>
      <c r="J463" s="20">
        <v>247438</v>
      </c>
      <c r="K463" s="20">
        <v>18171</v>
      </c>
      <c r="L463" s="21">
        <v>2905.2</v>
      </c>
      <c r="M463" s="22">
        <v>33489</v>
      </c>
      <c r="N463" s="22">
        <v>1210</v>
      </c>
      <c r="O463" s="23">
        <v>360.3</v>
      </c>
      <c r="P463" s="24">
        <v>5840</v>
      </c>
      <c r="Q463" s="24">
        <v>4</v>
      </c>
      <c r="R463" s="25" t="s">
        <v>37</v>
      </c>
      <c r="S463" s="26" t="s">
        <v>37</v>
      </c>
      <c r="T463" s="26" t="s">
        <v>37</v>
      </c>
      <c r="U463" s="19">
        <v>28029.5</v>
      </c>
      <c r="V463" s="20">
        <v>286767</v>
      </c>
      <c r="W463" s="20">
        <v>19385</v>
      </c>
    </row>
    <row r="464" spans="1:23" x14ac:dyDescent="0.35">
      <c r="A464" s="16">
        <v>2012</v>
      </c>
      <c r="B464" s="17">
        <v>4527</v>
      </c>
      <c r="C464" s="18" t="s">
        <v>469</v>
      </c>
      <c r="D464" s="16" t="s">
        <v>24</v>
      </c>
      <c r="E464" s="18" t="s">
        <v>25</v>
      </c>
      <c r="F464" s="16" t="s">
        <v>26</v>
      </c>
      <c r="G464" s="18" t="s">
        <v>90</v>
      </c>
      <c r="H464" s="18" t="s">
        <v>28</v>
      </c>
      <c r="I464" s="19">
        <v>2024</v>
      </c>
      <c r="J464" s="20">
        <v>26689</v>
      </c>
      <c r="K464" s="20">
        <v>2449</v>
      </c>
      <c r="L464" s="21">
        <v>1904</v>
      </c>
      <c r="M464" s="22">
        <v>26151</v>
      </c>
      <c r="N464" s="22">
        <v>687</v>
      </c>
      <c r="O464" s="23">
        <v>3563</v>
      </c>
      <c r="P464" s="24">
        <v>63501</v>
      </c>
      <c r="Q464" s="24">
        <v>3</v>
      </c>
      <c r="R464" s="25" t="s">
        <v>37</v>
      </c>
      <c r="S464" s="26" t="s">
        <v>37</v>
      </c>
      <c r="T464" s="26" t="s">
        <v>37</v>
      </c>
      <c r="U464" s="19">
        <v>7491</v>
      </c>
      <c r="V464" s="20">
        <v>116341</v>
      </c>
      <c r="W464" s="20">
        <v>3139</v>
      </c>
    </row>
    <row r="465" spans="1:23" x14ac:dyDescent="0.35">
      <c r="A465" s="16">
        <v>2012</v>
      </c>
      <c r="B465" s="17">
        <v>4538</v>
      </c>
      <c r="C465" s="18" t="s">
        <v>470</v>
      </c>
      <c r="D465" s="16" t="s">
        <v>24</v>
      </c>
      <c r="E465" s="18" t="s">
        <v>25</v>
      </c>
      <c r="F465" s="16" t="s">
        <v>26</v>
      </c>
      <c r="G465" s="18" t="s">
        <v>49</v>
      </c>
      <c r="H465" s="18" t="s">
        <v>191</v>
      </c>
      <c r="I465" s="19">
        <v>13471.9</v>
      </c>
      <c r="J465" s="20">
        <v>140598</v>
      </c>
      <c r="K465" s="20">
        <v>9235</v>
      </c>
      <c r="L465" s="21">
        <v>12427.8</v>
      </c>
      <c r="M465" s="22">
        <v>119371</v>
      </c>
      <c r="N465" s="22">
        <v>2644</v>
      </c>
      <c r="O465" s="23">
        <v>8687.2000000000007</v>
      </c>
      <c r="P465" s="24">
        <v>141954</v>
      </c>
      <c r="Q465" s="24">
        <v>43</v>
      </c>
      <c r="R465" s="25" t="s">
        <v>37</v>
      </c>
      <c r="S465" s="26" t="s">
        <v>37</v>
      </c>
      <c r="T465" s="26" t="s">
        <v>37</v>
      </c>
      <c r="U465" s="19">
        <v>34586.9</v>
      </c>
      <c r="V465" s="20">
        <v>401923</v>
      </c>
      <c r="W465" s="20">
        <v>11922</v>
      </c>
    </row>
    <row r="466" spans="1:23" ht="27.75" x14ac:dyDescent="0.35">
      <c r="A466" s="16">
        <v>2012</v>
      </c>
      <c r="B466" s="17">
        <v>4577</v>
      </c>
      <c r="C466" s="18" t="s">
        <v>471</v>
      </c>
      <c r="D466" s="16" t="s">
        <v>24</v>
      </c>
      <c r="E466" s="18" t="s">
        <v>25</v>
      </c>
      <c r="F466" s="16" t="s">
        <v>26</v>
      </c>
      <c r="G466" s="18" t="s">
        <v>51</v>
      </c>
      <c r="H466" s="18" t="s">
        <v>33</v>
      </c>
      <c r="I466" s="19">
        <v>41946.8</v>
      </c>
      <c r="J466" s="20">
        <v>392742</v>
      </c>
      <c r="K466" s="20">
        <v>39834</v>
      </c>
      <c r="L466" s="21">
        <v>14134.4</v>
      </c>
      <c r="M466" s="22">
        <v>141104</v>
      </c>
      <c r="N466" s="22">
        <v>2255</v>
      </c>
      <c r="O466" s="23">
        <v>581.6</v>
      </c>
      <c r="P466" s="24">
        <v>4629</v>
      </c>
      <c r="Q466" s="24">
        <v>159</v>
      </c>
      <c r="R466" s="25" t="s">
        <v>37</v>
      </c>
      <c r="S466" s="26" t="s">
        <v>37</v>
      </c>
      <c r="T466" s="26" t="s">
        <v>37</v>
      </c>
      <c r="U466" s="19">
        <v>56662.8</v>
      </c>
      <c r="V466" s="20">
        <v>538475</v>
      </c>
      <c r="W466" s="20">
        <v>42248</v>
      </c>
    </row>
    <row r="467" spans="1:23" x14ac:dyDescent="0.35">
      <c r="A467" s="16">
        <v>2012</v>
      </c>
      <c r="B467" s="17">
        <v>4604</v>
      </c>
      <c r="C467" s="18" t="s">
        <v>472</v>
      </c>
      <c r="D467" s="16" t="s">
        <v>24</v>
      </c>
      <c r="E467" s="18" t="s">
        <v>25</v>
      </c>
      <c r="F467" s="16" t="s">
        <v>26</v>
      </c>
      <c r="G467" s="18" t="s">
        <v>83</v>
      </c>
      <c r="H467" s="18" t="s">
        <v>28</v>
      </c>
      <c r="I467" s="19">
        <v>1174</v>
      </c>
      <c r="J467" s="20">
        <v>7632</v>
      </c>
      <c r="K467" s="20">
        <v>1358</v>
      </c>
      <c r="L467" s="21">
        <v>1096</v>
      </c>
      <c r="M467" s="22">
        <v>8548</v>
      </c>
      <c r="N467" s="22">
        <v>272</v>
      </c>
      <c r="O467" s="23">
        <v>0</v>
      </c>
      <c r="P467" s="24">
        <v>0</v>
      </c>
      <c r="Q467" s="24">
        <v>0</v>
      </c>
      <c r="R467" s="25">
        <v>0</v>
      </c>
      <c r="S467" s="26">
        <v>0</v>
      </c>
      <c r="T467" s="26">
        <v>0</v>
      </c>
      <c r="U467" s="19">
        <v>2270</v>
      </c>
      <c r="V467" s="20">
        <v>16180</v>
      </c>
      <c r="W467" s="20">
        <v>1630</v>
      </c>
    </row>
    <row r="468" spans="1:23" x14ac:dyDescent="0.35">
      <c r="A468" s="16">
        <v>2012</v>
      </c>
      <c r="B468" s="17">
        <v>4607</v>
      </c>
      <c r="C468" s="18" t="s">
        <v>473</v>
      </c>
      <c r="D468" s="16" t="s">
        <v>24</v>
      </c>
      <c r="E468" s="18" t="s">
        <v>25</v>
      </c>
      <c r="F468" s="16" t="s">
        <v>26</v>
      </c>
      <c r="G468" s="18" t="s">
        <v>39</v>
      </c>
      <c r="H468" s="18" t="s">
        <v>28</v>
      </c>
      <c r="I468" s="19">
        <v>907.2</v>
      </c>
      <c r="J468" s="20">
        <v>7401</v>
      </c>
      <c r="K468" s="20">
        <v>934</v>
      </c>
      <c r="L468" s="21">
        <v>1126.2</v>
      </c>
      <c r="M468" s="22">
        <v>9998</v>
      </c>
      <c r="N468" s="22">
        <v>149</v>
      </c>
      <c r="O468" s="23">
        <v>0</v>
      </c>
      <c r="P468" s="24">
        <v>0</v>
      </c>
      <c r="Q468" s="24">
        <v>0</v>
      </c>
      <c r="R468" s="25">
        <v>0</v>
      </c>
      <c r="S468" s="26">
        <v>0</v>
      </c>
      <c r="T468" s="26">
        <v>0</v>
      </c>
      <c r="U468" s="19">
        <v>2033.4</v>
      </c>
      <c r="V468" s="20">
        <v>17399</v>
      </c>
      <c r="W468" s="20">
        <v>1083</v>
      </c>
    </row>
    <row r="469" spans="1:23" x14ac:dyDescent="0.35">
      <c r="A469" s="16">
        <v>2012</v>
      </c>
      <c r="B469" s="17">
        <v>4610</v>
      </c>
      <c r="C469" s="18" t="s">
        <v>474</v>
      </c>
      <c r="D469" s="16" t="s">
        <v>24</v>
      </c>
      <c r="E469" s="18" t="s">
        <v>25</v>
      </c>
      <c r="F469" s="16" t="s">
        <v>26</v>
      </c>
      <c r="G469" s="18" t="s">
        <v>98</v>
      </c>
      <c r="H469" s="18" t="s">
        <v>28</v>
      </c>
      <c r="I469" s="19">
        <v>4612</v>
      </c>
      <c r="J469" s="20">
        <v>42729</v>
      </c>
      <c r="K469" s="20">
        <v>3010</v>
      </c>
      <c r="L469" s="21">
        <v>3496.2</v>
      </c>
      <c r="M469" s="22">
        <v>34248</v>
      </c>
      <c r="N469" s="22">
        <v>530</v>
      </c>
      <c r="O469" s="23">
        <v>4316.3</v>
      </c>
      <c r="P469" s="24">
        <v>50786</v>
      </c>
      <c r="Q469" s="24">
        <v>3</v>
      </c>
      <c r="R469" s="25" t="s">
        <v>37</v>
      </c>
      <c r="S469" s="26" t="s">
        <v>37</v>
      </c>
      <c r="T469" s="26" t="s">
        <v>37</v>
      </c>
      <c r="U469" s="19">
        <v>12424.5</v>
      </c>
      <c r="V469" s="20">
        <v>127763</v>
      </c>
      <c r="W469" s="20">
        <v>3543</v>
      </c>
    </row>
    <row r="470" spans="1:23" x14ac:dyDescent="0.35">
      <c r="A470" s="16">
        <v>2012</v>
      </c>
      <c r="B470" s="17">
        <v>4617</v>
      </c>
      <c r="C470" s="18" t="s">
        <v>475</v>
      </c>
      <c r="D470" s="16" t="s">
        <v>24</v>
      </c>
      <c r="E470" s="18" t="s">
        <v>25</v>
      </c>
      <c r="F470" s="16" t="s">
        <v>26</v>
      </c>
      <c r="G470" s="18" t="s">
        <v>59</v>
      </c>
      <c r="H470" s="18" t="s">
        <v>28</v>
      </c>
      <c r="I470" s="19">
        <v>8244</v>
      </c>
      <c r="J470" s="20">
        <v>84483</v>
      </c>
      <c r="K470" s="20">
        <v>6500</v>
      </c>
      <c r="L470" s="21">
        <v>14505</v>
      </c>
      <c r="M470" s="22">
        <v>142929</v>
      </c>
      <c r="N470" s="22">
        <v>1771</v>
      </c>
      <c r="O470" s="23">
        <v>3867</v>
      </c>
      <c r="P470" s="24">
        <v>42435</v>
      </c>
      <c r="Q470" s="24">
        <v>7</v>
      </c>
      <c r="R470" s="25">
        <v>0</v>
      </c>
      <c r="S470" s="26">
        <v>0</v>
      </c>
      <c r="T470" s="26">
        <v>0</v>
      </c>
      <c r="U470" s="19">
        <v>26616</v>
      </c>
      <c r="V470" s="20">
        <v>269847</v>
      </c>
      <c r="W470" s="20">
        <v>8278</v>
      </c>
    </row>
    <row r="471" spans="1:23" x14ac:dyDescent="0.35">
      <c r="A471" s="16">
        <v>2012</v>
      </c>
      <c r="B471" s="17">
        <v>4618</v>
      </c>
      <c r="C471" s="18" t="s">
        <v>476</v>
      </c>
      <c r="D471" s="16" t="s">
        <v>24</v>
      </c>
      <c r="E471" s="18" t="s">
        <v>25</v>
      </c>
      <c r="F471" s="16" t="s">
        <v>26</v>
      </c>
      <c r="G471" s="18" t="s">
        <v>59</v>
      </c>
      <c r="H471" s="18" t="s">
        <v>33</v>
      </c>
      <c r="I471" s="19">
        <v>55700</v>
      </c>
      <c r="J471" s="20">
        <v>498900</v>
      </c>
      <c r="K471" s="20">
        <v>34748</v>
      </c>
      <c r="L471" s="21">
        <v>24974</v>
      </c>
      <c r="M471" s="22">
        <v>206510</v>
      </c>
      <c r="N471" s="22">
        <v>7436</v>
      </c>
      <c r="O471" s="23">
        <v>21852</v>
      </c>
      <c r="P471" s="24">
        <v>271061</v>
      </c>
      <c r="Q471" s="24">
        <v>16</v>
      </c>
      <c r="R471" s="25">
        <v>0</v>
      </c>
      <c r="S471" s="26">
        <v>0</v>
      </c>
      <c r="T471" s="26">
        <v>0</v>
      </c>
      <c r="U471" s="19">
        <v>102526</v>
      </c>
      <c r="V471" s="20">
        <v>976471</v>
      </c>
      <c r="W471" s="20">
        <v>42200</v>
      </c>
    </row>
    <row r="472" spans="1:23" x14ac:dyDescent="0.35">
      <c r="A472" s="16">
        <v>2012</v>
      </c>
      <c r="B472" s="17">
        <v>4619</v>
      </c>
      <c r="C472" s="18" t="s">
        <v>477</v>
      </c>
      <c r="D472" s="16" t="s">
        <v>24</v>
      </c>
      <c r="E472" s="18" t="s">
        <v>25</v>
      </c>
      <c r="F472" s="16" t="s">
        <v>26</v>
      </c>
      <c r="G472" s="18" t="s">
        <v>34</v>
      </c>
      <c r="H472" s="18" t="s">
        <v>28</v>
      </c>
      <c r="I472" s="19">
        <v>5433.4</v>
      </c>
      <c r="J472" s="20">
        <v>45124</v>
      </c>
      <c r="K472" s="20">
        <v>4217</v>
      </c>
      <c r="L472" s="21">
        <v>3648.6</v>
      </c>
      <c r="M472" s="22">
        <v>31157</v>
      </c>
      <c r="N472" s="22">
        <v>810</v>
      </c>
      <c r="O472" s="23">
        <v>1609</v>
      </c>
      <c r="P472" s="24">
        <v>22194</v>
      </c>
      <c r="Q472" s="24">
        <v>9</v>
      </c>
      <c r="R472" s="25">
        <v>0</v>
      </c>
      <c r="S472" s="26" t="s">
        <v>37</v>
      </c>
      <c r="T472" s="26" t="s">
        <v>37</v>
      </c>
      <c r="U472" s="19">
        <v>10691</v>
      </c>
      <c r="V472" s="20">
        <v>98475</v>
      </c>
      <c r="W472" s="20">
        <v>5036</v>
      </c>
    </row>
    <row r="473" spans="1:23" x14ac:dyDescent="0.35">
      <c r="A473" s="16">
        <v>2012</v>
      </c>
      <c r="B473" s="17">
        <v>4622</v>
      </c>
      <c r="C473" s="18" t="s">
        <v>478</v>
      </c>
      <c r="D473" s="16" t="s">
        <v>24</v>
      </c>
      <c r="E473" s="18" t="s">
        <v>25</v>
      </c>
      <c r="F473" s="16" t="s">
        <v>26</v>
      </c>
      <c r="G473" s="18" t="s">
        <v>111</v>
      </c>
      <c r="H473" s="18" t="s">
        <v>33</v>
      </c>
      <c r="I473" s="19">
        <v>30296</v>
      </c>
      <c r="J473" s="20">
        <v>299515</v>
      </c>
      <c r="K473" s="20">
        <v>21967</v>
      </c>
      <c r="L473" s="21">
        <v>2971</v>
      </c>
      <c r="M473" s="22">
        <v>27218</v>
      </c>
      <c r="N473" s="22">
        <v>1458</v>
      </c>
      <c r="O473" s="23">
        <v>11873</v>
      </c>
      <c r="P473" s="24">
        <v>145546</v>
      </c>
      <c r="Q473" s="24">
        <v>105</v>
      </c>
      <c r="R473" s="25" t="s">
        <v>37</v>
      </c>
      <c r="S473" s="26" t="s">
        <v>37</v>
      </c>
      <c r="T473" s="26" t="s">
        <v>37</v>
      </c>
      <c r="U473" s="19">
        <v>45140</v>
      </c>
      <c r="V473" s="20">
        <v>472279</v>
      </c>
      <c r="W473" s="20">
        <v>23530</v>
      </c>
    </row>
    <row r="474" spans="1:23" x14ac:dyDescent="0.35">
      <c r="A474" s="16">
        <v>2012</v>
      </c>
      <c r="B474" s="17">
        <v>4622</v>
      </c>
      <c r="C474" s="18" t="s">
        <v>478</v>
      </c>
      <c r="D474" s="16" t="s">
        <v>24</v>
      </c>
      <c r="E474" s="18" t="s">
        <v>25</v>
      </c>
      <c r="F474" s="16" t="s">
        <v>26</v>
      </c>
      <c r="G474" s="18" t="s">
        <v>104</v>
      </c>
      <c r="H474" s="18" t="s">
        <v>33</v>
      </c>
      <c r="I474" s="19">
        <v>91</v>
      </c>
      <c r="J474" s="20">
        <v>883</v>
      </c>
      <c r="K474" s="20">
        <v>82</v>
      </c>
      <c r="L474" s="21" t="s">
        <v>37</v>
      </c>
      <c r="M474" s="22" t="s">
        <v>37</v>
      </c>
      <c r="N474" s="22" t="s">
        <v>37</v>
      </c>
      <c r="O474" s="23" t="s">
        <v>37</v>
      </c>
      <c r="P474" s="24" t="s">
        <v>37</v>
      </c>
      <c r="Q474" s="24" t="s">
        <v>37</v>
      </c>
      <c r="R474" s="25" t="s">
        <v>37</v>
      </c>
      <c r="S474" s="26" t="s">
        <v>37</v>
      </c>
      <c r="T474" s="26" t="s">
        <v>37</v>
      </c>
      <c r="U474" s="19">
        <v>91</v>
      </c>
      <c r="V474" s="20">
        <v>883</v>
      </c>
      <c r="W474" s="20">
        <v>82</v>
      </c>
    </row>
    <row r="475" spans="1:23" x14ac:dyDescent="0.35">
      <c r="A475" s="16">
        <v>2012</v>
      </c>
      <c r="B475" s="17">
        <v>4624</v>
      </c>
      <c r="C475" s="18" t="s">
        <v>479</v>
      </c>
      <c r="D475" s="16" t="s">
        <v>24</v>
      </c>
      <c r="E475" s="18" t="s">
        <v>25</v>
      </c>
      <c r="F475" s="16" t="s">
        <v>26</v>
      </c>
      <c r="G475" s="18" t="s">
        <v>104</v>
      </c>
      <c r="H475" s="18" t="s">
        <v>33</v>
      </c>
      <c r="I475" s="19">
        <v>142056</v>
      </c>
      <c r="J475" s="20">
        <v>1344964</v>
      </c>
      <c r="K475" s="20">
        <v>78052</v>
      </c>
      <c r="L475" s="21">
        <v>47770</v>
      </c>
      <c r="M475" s="22">
        <v>425635</v>
      </c>
      <c r="N475" s="22">
        <v>12047</v>
      </c>
      <c r="O475" s="23">
        <v>41123</v>
      </c>
      <c r="P475" s="24">
        <v>560658</v>
      </c>
      <c r="Q475" s="24">
        <v>38</v>
      </c>
      <c r="R475" s="25">
        <v>0</v>
      </c>
      <c r="S475" s="26">
        <v>0</v>
      </c>
      <c r="T475" s="26">
        <v>0</v>
      </c>
      <c r="U475" s="19">
        <v>230949</v>
      </c>
      <c r="V475" s="20">
        <v>2331257</v>
      </c>
      <c r="W475" s="20">
        <v>90137</v>
      </c>
    </row>
    <row r="476" spans="1:23" x14ac:dyDescent="0.35">
      <c r="A476" s="16">
        <v>2012</v>
      </c>
      <c r="B476" s="17">
        <v>4632</v>
      </c>
      <c r="C476" s="18" t="s">
        <v>480</v>
      </c>
      <c r="D476" s="16" t="s">
        <v>24</v>
      </c>
      <c r="E476" s="18" t="s">
        <v>25</v>
      </c>
      <c r="F476" s="16" t="s">
        <v>26</v>
      </c>
      <c r="G476" s="18" t="s">
        <v>90</v>
      </c>
      <c r="H476" s="18" t="s">
        <v>191</v>
      </c>
      <c r="I476" s="19">
        <v>4516</v>
      </c>
      <c r="J476" s="20">
        <v>47359</v>
      </c>
      <c r="K476" s="20">
        <v>2822</v>
      </c>
      <c r="L476" s="21">
        <v>2604</v>
      </c>
      <c r="M476" s="22">
        <v>27253</v>
      </c>
      <c r="N476" s="22">
        <v>727</v>
      </c>
      <c r="O476" s="23">
        <v>2076</v>
      </c>
      <c r="P476" s="24">
        <v>22678</v>
      </c>
      <c r="Q476" s="24">
        <v>318</v>
      </c>
      <c r="R476" s="25" t="s">
        <v>37</v>
      </c>
      <c r="S476" s="26" t="s">
        <v>37</v>
      </c>
      <c r="T476" s="26" t="s">
        <v>37</v>
      </c>
      <c r="U476" s="19">
        <v>9196</v>
      </c>
      <c r="V476" s="20">
        <v>97290</v>
      </c>
      <c r="W476" s="20">
        <v>3867</v>
      </c>
    </row>
    <row r="477" spans="1:23" x14ac:dyDescent="0.35">
      <c r="A477" s="16">
        <v>2012</v>
      </c>
      <c r="B477" s="17">
        <v>4667</v>
      </c>
      <c r="C477" s="18" t="s">
        <v>481</v>
      </c>
      <c r="D477" s="16" t="s">
        <v>24</v>
      </c>
      <c r="E477" s="18" t="s">
        <v>25</v>
      </c>
      <c r="F477" s="16" t="s">
        <v>26</v>
      </c>
      <c r="G477" s="18" t="s">
        <v>80</v>
      </c>
      <c r="H477" s="18" t="s">
        <v>28</v>
      </c>
      <c r="I477" s="19">
        <v>4303</v>
      </c>
      <c r="J477" s="20">
        <v>41044</v>
      </c>
      <c r="K477" s="20">
        <v>3686</v>
      </c>
      <c r="L477" s="21">
        <v>1443</v>
      </c>
      <c r="M477" s="22">
        <v>13485</v>
      </c>
      <c r="N477" s="22">
        <v>678</v>
      </c>
      <c r="O477" s="23">
        <v>4271</v>
      </c>
      <c r="P477" s="24">
        <v>42873</v>
      </c>
      <c r="Q477" s="24">
        <v>146</v>
      </c>
      <c r="R477" s="25">
        <v>0</v>
      </c>
      <c r="S477" s="26">
        <v>0</v>
      </c>
      <c r="T477" s="26">
        <v>0</v>
      </c>
      <c r="U477" s="19">
        <v>10017</v>
      </c>
      <c r="V477" s="20">
        <v>97402</v>
      </c>
      <c r="W477" s="20">
        <v>4510</v>
      </c>
    </row>
    <row r="478" spans="1:23" x14ac:dyDescent="0.35">
      <c r="A478" s="16">
        <v>2012</v>
      </c>
      <c r="B478" s="17">
        <v>4671</v>
      </c>
      <c r="C478" s="18" t="s">
        <v>482</v>
      </c>
      <c r="D478" s="16" t="s">
        <v>24</v>
      </c>
      <c r="E478" s="18" t="s">
        <v>25</v>
      </c>
      <c r="F478" s="16" t="s">
        <v>26</v>
      </c>
      <c r="G478" s="18" t="s">
        <v>90</v>
      </c>
      <c r="H478" s="18" t="s">
        <v>191</v>
      </c>
      <c r="I478" s="19">
        <v>7673</v>
      </c>
      <c r="J478" s="20">
        <v>71276</v>
      </c>
      <c r="K478" s="20">
        <v>4514</v>
      </c>
      <c r="L478" s="21">
        <v>3884</v>
      </c>
      <c r="M478" s="22">
        <v>33324</v>
      </c>
      <c r="N478" s="22">
        <v>1044</v>
      </c>
      <c r="O478" s="23">
        <v>14778</v>
      </c>
      <c r="P478" s="24">
        <v>144697</v>
      </c>
      <c r="Q478" s="24">
        <v>4664</v>
      </c>
      <c r="R478" s="25" t="s">
        <v>37</v>
      </c>
      <c r="S478" s="26" t="s">
        <v>37</v>
      </c>
      <c r="T478" s="26" t="s">
        <v>37</v>
      </c>
      <c r="U478" s="19">
        <v>26335</v>
      </c>
      <c r="V478" s="20">
        <v>249297</v>
      </c>
      <c r="W478" s="20">
        <v>10222</v>
      </c>
    </row>
    <row r="479" spans="1:23" x14ac:dyDescent="0.35">
      <c r="A479" s="16">
        <v>2012</v>
      </c>
      <c r="B479" s="17">
        <v>4675</v>
      </c>
      <c r="C479" s="18" t="s">
        <v>483</v>
      </c>
      <c r="D479" s="16" t="s">
        <v>24</v>
      </c>
      <c r="E479" s="18" t="s">
        <v>25</v>
      </c>
      <c r="F479" s="16" t="s">
        <v>26</v>
      </c>
      <c r="G479" s="18" t="s">
        <v>132</v>
      </c>
      <c r="H479" s="18" t="s">
        <v>33</v>
      </c>
      <c r="I479" s="19">
        <v>76572</v>
      </c>
      <c r="J479" s="20">
        <v>890331</v>
      </c>
      <c r="K479" s="20">
        <v>54863</v>
      </c>
      <c r="L479" s="21">
        <v>9206</v>
      </c>
      <c r="M479" s="22">
        <v>108599</v>
      </c>
      <c r="N479" s="22">
        <v>4858</v>
      </c>
      <c r="O479" s="23">
        <v>15423</v>
      </c>
      <c r="P479" s="24">
        <v>247277</v>
      </c>
      <c r="Q479" s="24">
        <v>191</v>
      </c>
      <c r="R479" s="25" t="s">
        <v>37</v>
      </c>
      <c r="S479" s="26" t="s">
        <v>37</v>
      </c>
      <c r="T479" s="26" t="s">
        <v>37</v>
      </c>
      <c r="U479" s="19">
        <v>101201</v>
      </c>
      <c r="V479" s="20">
        <v>1246207</v>
      </c>
      <c r="W479" s="20">
        <v>59912</v>
      </c>
    </row>
    <row r="480" spans="1:23" x14ac:dyDescent="0.35">
      <c r="A480" s="16">
        <v>2012</v>
      </c>
      <c r="B480" s="17">
        <v>4683</v>
      </c>
      <c r="C480" s="18" t="s">
        <v>484</v>
      </c>
      <c r="D480" s="16" t="s">
        <v>24</v>
      </c>
      <c r="E480" s="18" t="s">
        <v>25</v>
      </c>
      <c r="F480" s="16" t="s">
        <v>26</v>
      </c>
      <c r="G480" s="18" t="s">
        <v>46</v>
      </c>
      <c r="H480" s="18" t="s">
        <v>28</v>
      </c>
      <c r="I480" s="19">
        <v>17583.3</v>
      </c>
      <c r="J480" s="20">
        <v>179798</v>
      </c>
      <c r="K480" s="20">
        <v>22661</v>
      </c>
      <c r="L480" s="21">
        <v>6073.2</v>
      </c>
      <c r="M480" s="22">
        <v>60794</v>
      </c>
      <c r="N480" s="22">
        <v>2011</v>
      </c>
      <c r="O480" s="23">
        <v>15802.3</v>
      </c>
      <c r="P480" s="24">
        <v>187472</v>
      </c>
      <c r="Q480" s="24">
        <v>174</v>
      </c>
      <c r="R480" s="25" t="s">
        <v>37</v>
      </c>
      <c r="S480" s="26" t="s">
        <v>37</v>
      </c>
      <c r="T480" s="26" t="s">
        <v>37</v>
      </c>
      <c r="U480" s="19">
        <v>39458.800000000003</v>
      </c>
      <c r="V480" s="20">
        <v>428064</v>
      </c>
      <c r="W480" s="20">
        <v>24846</v>
      </c>
    </row>
    <row r="481" spans="1:23" x14ac:dyDescent="0.35">
      <c r="A481" s="16">
        <v>2012</v>
      </c>
      <c r="B481" s="17">
        <v>4704</v>
      </c>
      <c r="C481" s="18" t="s">
        <v>485</v>
      </c>
      <c r="D481" s="16" t="s">
        <v>24</v>
      </c>
      <c r="E481" s="18" t="s">
        <v>25</v>
      </c>
      <c r="F481" s="16" t="s">
        <v>26</v>
      </c>
      <c r="G481" s="18" t="s">
        <v>79</v>
      </c>
      <c r="H481" s="18" t="s">
        <v>33</v>
      </c>
      <c r="I481" s="19">
        <v>13597</v>
      </c>
      <c r="J481" s="20">
        <v>90552</v>
      </c>
      <c r="K481" s="20">
        <v>7212</v>
      </c>
      <c r="L481" s="21">
        <v>4375</v>
      </c>
      <c r="M481" s="22">
        <v>28549</v>
      </c>
      <c r="N481" s="22">
        <v>1144</v>
      </c>
      <c r="O481" s="23">
        <v>781</v>
      </c>
      <c r="P481" s="24">
        <v>5507</v>
      </c>
      <c r="Q481" s="24">
        <v>4</v>
      </c>
      <c r="R481" s="25" t="s">
        <v>37</v>
      </c>
      <c r="S481" s="26" t="s">
        <v>37</v>
      </c>
      <c r="T481" s="26" t="s">
        <v>37</v>
      </c>
      <c r="U481" s="19">
        <v>18753</v>
      </c>
      <c r="V481" s="20">
        <v>124608</v>
      </c>
      <c r="W481" s="20">
        <v>8360</v>
      </c>
    </row>
    <row r="482" spans="1:23" x14ac:dyDescent="0.35">
      <c r="A482" s="16">
        <v>2012</v>
      </c>
      <c r="B482" s="17">
        <v>4715</v>
      </c>
      <c r="C482" s="18" t="s">
        <v>486</v>
      </c>
      <c r="D482" s="16" t="s">
        <v>24</v>
      </c>
      <c r="E482" s="18" t="s">
        <v>25</v>
      </c>
      <c r="F482" s="16" t="s">
        <v>26</v>
      </c>
      <c r="G482" s="18" t="s">
        <v>39</v>
      </c>
      <c r="H482" s="18" t="s">
        <v>57</v>
      </c>
      <c r="I482" s="19">
        <v>8528</v>
      </c>
      <c r="J482" s="20">
        <v>62300</v>
      </c>
      <c r="K482" s="20">
        <v>10177</v>
      </c>
      <c r="L482" s="21">
        <v>2361</v>
      </c>
      <c r="M482" s="22">
        <v>18098</v>
      </c>
      <c r="N482" s="22">
        <v>1143</v>
      </c>
      <c r="O482" s="23">
        <v>1695</v>
      </c>
      <c r="P482" s="24">
        <v>16550</v>
      </c>
      <c r="Q482" s="24">
        <v>36</v>
      </c>
      <c r="R482" s="25">
        <v>0</v>
      </c>
      <c r="S482" s="26">
        <v>0</v>
      </c>
      <c r="T482" s="26">
        <v>0</v>
      </c>
      <c r="U482" s="19">
        <v>12584</v>
      </c>
      <c r="V482" s="20">
        <v>96948</v>
      </c>
      <c r="W482" s="20">
        <v>11356</v>
      </c>
    </row>
    <row r="483" spans="1:23" x14ac:dyDescent="0.35">
      <c r="A483" s="16">
        <v>2012</v>
      </c>
      <c r="B483" s="17">
        <v>4717</v>
      </c>
      <c r="C483" s="18" t="s">
        <v>487</v>
      </c>
      <c r="D483" s="16" t="s">
        <v>24</v>
      </c>
      <c r="E483" s="18" t="s">
        <v>25</v>
      </c>
      <c r="F483" s="16" t="s">
        <v>26</v>
      </c>
      <c r="G483" s="18" t="s">
        <v>172</v>
      </c>
      <c r="H483" s="18" t="s">
        <v>33</v>
      </c>
      <c r="I483" s="19">
        <v>9824.5</v>
      </c>
      <c r="J483" s="20">
        <v>104865</v>
      </c>
      <c r="K483" s="20">
        <v>5264</v>
      </c>
      <c r="L483" s="21">
        <v>4837.1000000000004</v>
      </c>
      <c r="M483" s="22">
        <v>56679</v>
      </c>
      <c r="N483" s="22">
        <v>605</v>
      </c>
      <c r="O483" s="23">
        <v>23999.599999999999</v>
      </c>
      <c r="P483" s="24">
        <v>399479</v>
      </c>
      <c r="Q483" s="24">
        <v>356</v>
      </c>
      <c r="R483" s="25">
        <v>0</v>
      </c>
      <c r="S483" s="26">
        <v>0</v>
      </c>
      <c r="T483" s="26">
        <v>0</v>
      </c>
      <c r="U483" s="19">
        <v>38661.199999999997</v>
      </c>
      <c r="V483" s="20">
        <v>561023</v>
      </c>
      <c r="W483" s="20">
        <v>6225</v>
      </c>
    </row>
    <row r="484" spans="1:23" x14ac:dyDescent="0.35">
      <c r="A484" s="16">
        <v>2012</v>
      </c>
      <c r="B484" s="17">
        <v>4720</v>
      </c>
      <c r="C484" s="18" t="s">
        <v>488</v>
      </c>
      <c r="D484" s="16" t="s">
        <v>24</v>
      </c>
      <c r="E484" s="18" t="s">
        <v>25</v>
      </c>
      <c r="F484" s="16" t="s">
        <v>26</v>
      </c>
      <c r="G484" s="18" t="s">
        <v>173</v>
      </c>
      <c r="H484" s="18" t="s">
        <v>33</v>
      </c>
      <c r="I484" s="19">
        <v>6530.9</v>
      </c>
      <c r="J484" s="20">
        <v>53772</v>
      </c>
      <c r="K484" s="20">
        <v>3261</v>
      </c>
      <c r="L484" s="21">
        <v>2736.7</v>
      </c>
      <c r="M484" s="22">
        <v>31674</v>
      </c>
      <c r="N484" s="22">
        <v>249</v>
      </c>
      <c r="O484" s="23">
        <v>7658</v>
      </c>
      <c r="P484" s="24">
        <v>108176</v>
      </c>
      <c r="Q484" s="24">
        <v>4</v>
      </c>
      <c r="R484" s="25" t="s">
        <v>37</v>
      </c>
      <c r="S484" s="26" t="s">
        <v>37</v>
      </c>
      <c r="T484" s="26" t="s">
        <v>37</v>
      </c>
      <c r="U484" s="19">
        <v>16925.599999999999</v>
      </c>
      <c r="V484" s="20">
        <v>193622</v>
      </c>
      <c r="W484" s="20">
        <v>3514</v>
      </c>
    </row>
    <row r="485" spans="1:23" x14ac:dyDescent="0.35">
      <c r="A485" s="16">
        <v>2012</v>
      </c>
      <c r="B485" s="17">
        <v>4743</v>
      </c>
      <c r="C485" s="18" t="s">
        <v>489</v>
      </c>
      <c r="D485" s="16" t="s">
        <v>24</v>
      </c>
      <c r="E485" s="18" t="s">
        <v>25</v>
      </c>
      <c r="F485" s="16" t="s">
        <v>26</v>
      </c>
      <c r="G485" s="18" t="s">
        <v>128</v>
      </c>
      <c r="H485" s="18" t="s">
        <v>33</v>
      </c>
      <c r="I485" s="19">
        <v>23942.7</v>
      </c>
      <c r="J485" s="20">
        <v>269083</v>
      </c>
      <c r="K485" s="20">
        <v>19723</v>
      </c>
      <c r="L485" s="21">
        <v>7338.4</v>
      </c>
      <c r="M485" s="22">
        <v>104203</v>
      </c>
      <c r="N485" s="22">
        <v>1726</v>
      </c>
      <c r="O485" s="23">
        <v>1473.5</v>
      </c>
      <c r="P485" s="24">
        <v>19419</v>
      </c>
      <c r="Q485" s="24">
        <v>565</v>
      </c>
      <c r="R485" s="25" t="s">
        <v>37</v>
      </c>
      <c r="S485" s="26" t="s">
        <v>37</v>
      </c>
      <c r="T485" s="26" t="s">
        <v>37</v>
      </c>
      <c r="U485" s="19">
        <v>32754.6</v>
      </c>
      <c r="V485" s="20">
        <v>392705</v>
      </c>
      <c r="W485" s="20">
        <v>22014</v>
      </c>
    </row>
    <row r="486" spans="1:23" x14ac:dyDescent="0.35">
      <c r="A486" s="16">
        <v>2012</v>
      </c>
      <c r="B486" s="17">
        <v>4744</v>
      </c>
      <c r="C486" s="18" t="s">
        <v>490</v>
      </c>
      <c r="D486" s="16" t="s">
        <v>24</v>
      </c>
      <c r="E486" s="18" t="s">
        <v>25</v>
      </c>
      <c r="F486" s="16" t="s">
        <v>26</v>
      </c>
      <c r="G486" s="18" t="s">
        <v>49</v>
      </c>
      <c r="H486" s="18" t="s">
        <v>28</v>
      </c>
      <c r="I486" s="19">
        <v>12932</v>
      </c>
      <c r="J486" s="20">
        <v>148593</v>
      </c>
      <c r="K486" s="20">
        <v>11428</v>
      </c>
      <c r="L486" s="21">
        <v>52784</v>
      </c>
      <c r="M486" s="22">
        <v>609187</v>
      </c>
      <c r="N486" s="22">
        <v>4139</v>
      </c>
      <c r="O486" s="23">
        <v>33772</v>
      </c>
      <c r="P486" s="24">
        <v>555427</v>
      </c>
      <c r="Q486" s="24">
        <v>58</v>
      </c>
      <c r="R486" s="25" t="s">
        <v>37</v>
      </c>
      <c r="S486" s="26" t="s">
        <v>37</v>
      </c>
      <c r="T486" s="26" t="s">
        <v>37</v>
      </c>
      <c r="U486" s="19">
        <v>99488</v>
      </c>
      <c r="V486" s="20">
        <v>1313207</v>
      </c>
      <c r="W486" s="20">
        <v>15625</v>
      </c>
    </row>
    <row r="487" spans="1:23" x14ac:dyDescent="0.35">
      <c r="A487" s="16">
        <v>2012</v>
      </c>
      <c r="B487" s="17">
        <v>4794</v>
      </c>
      <c r="C487" s="18" t="s">
        <v>491</v>
      </c>
      <c r="D487" s="16" t="s">
        <v>24</v>
      </c>
      <c r="E487" s="18" t="s">
        <v>25</v>
      </c>
      <c r="F487" s="16" t="s">
        <v>26</v>
      </c>
      <c r="G487" s="18" t="s">
        <v>34</v>
      </c>
      <c r="H487" s="18" t="s">
        <v>28</v>
      </c>
      <c r="I487" s="19">
        <v>49538</v>
      </c>
      <c r="J487" s="20">
        <v>457707</v>
      </c>
      <c r="K487" s="20">
        <v>37216</v>
      </c>
      <c r="L487" s="21">
        <v>32895</v>
      </c>
      <c r="M487" s="22">
        <v>320415</v>
      </c>
      <c r="N487" s="22">
        <v>11106</v>
      </c>
      <c r="O487" s="23">
        <v>16237</v>
      </c>
      <c r="P487" s="24">
        <v>186734</v>
      </c>
      <c r="Q487" s="24">
        <v>42</v>
      </c>
      <c r="R487" s="25" t="s">
        <v>37</v>
      </c>
      <c r="S487" s="26" t="s">
        <v>37</v>
      </c>
      <c r="T487" s="26" t="s">
        <v>37</v>
      </c>
      <c r="U487" s="19">
        <v>98670</v>
      </c>
      <c r="V487" s="20">
        <v>964856</v>
      </c>
      <c r="W487" s="20">
        <v>48364</v>
      </c>
    </row>
    <row r="488" spans="1:23" x14ac:dyDescent="0.35">
      <c r="A488" s="16">
        <v>2012</v>
      </c>
      <c r="B488" s="17">
        <v>4796</v>
      </c>
      <c r="C488" s="18" t="s">
        <v>492</v>
      </c>
      <c r="D488" s="16" t="s">
        <v>24</v>
      </c>
      <c r="E488" s="18" t="s">
        <v>25</v>
      </c>
      <c r="F488" s="16" t="s">
        <v>26</v>
      </c>
      <c r="G488" s="18" t="s">
        <v>46</v>
      </c>
      <c r="H488" s="18" t="s">
        <v>33</v>
      </c>
      <c r="I488" s="19">
        <v>10248</v>
      </c>
      <c r="J488" s="20">
        <v>84184</v>
      </c>
      <c r="K488" s="20">
        <v>4888</v>
      </c>
      <c r="L488" s="21">
        <v>2669</v>
      </c>
      <c r="M488" s="22">
        <v>24217</v>
      </c>
      <c r="N488" s="22">
        <v>166</v>
      </c>
      <c r="O488" s="23" t="s">
        <v>37</v>
      </c>
      <c r="P488" s="24" t="s">
        <v>37</v>
      </c>
      <c r="Q488" s="24" t="s">
        <v>37</v>
      </c>
      <c r="R488" s="25" t="s">
        <v>37</v>
      </c>
      <c r="S488" s="26" t="s">
        <v>37</v>
      </c>
      <c r="T488" s="26" t="s">
        <v>37</v>
      </c>
      <c r="U488" s="19">
        <v>12917</v>
      </c>
      <c r="V488" s="20">
        <v>108401</v>
      </c>
      <c r="W488" s="20">
        <v>5054</v>
      </c>
    </row>
    <row r="489" spans="1:23" x14ac:dyDescent="0.35">
      <c r="A489" s="16">
        <v>2012</v>
      </c>
      <c r="B489" s="17">
        <v>4836</v>
      </c>
      <c r="C489" s="18" t="s">
        <v>493</v>
      </c>
      <c r="D489" s="16" t="s">
        <v>24</v>
      </c>
      <c r="E489" s="18" t="s">
        <v>25</v>
      </c>
      <c r="F489" s="16" t="s">
        <v>26</v>
      </c>
      <c r="G489" s="18" t="s">
        <v>90</v>
      </c>
      <c r="H489" s="18" t="s">
        <v>28</v>
      </c>
      <c r="I489" s="19">
        <v>1388</v>
      </c>
      <c r="J489" s="20">
        <v>14914</v>
      </c>
      <c r="K489" s="20">
        <v>1207</v>
      </c>
      <c r="L489" s="21">
        <v>524</v>
      </c>
      <c r="M489" s="22">
        <v>5835</v>
      </c>
      <c r="N489" s="22">
        <v>218</v>
      </c>
      <c r="O489" s="23">
        <v>1518</v>
      </c>
      <c r="P489" s="24">
        <v>17536</v>
      </c>
      <c r="Q489" s="24">
        <v>36</v>
      </c>
      <c r="R489" s="25">
        <v>0</v>
      </c>
      <c r="S489" s="26">
        <v>0</v>
      </c>
      <c r="T489" s="26">
        <v>0</v>
      </c>
      <c r="U489" s="19">
        <v>3430</v>
      </c>
      <c r="V489" s="20">
        <v>38285</v>
      </c>
      <c r="W489" s="20">
        <v>1461</v>
      </c>
    </row>
    <row r="490" spans="1:23" x14ac:dyDescent="0.35">
      <c r="A490" s="16">
        <v>2012</v>
      </c>
      <c r="B490" s="17">
        <v>4848</v>
      </c>
      <c r="C490" s="18" t="s">
        <v>494</v>
      </c>
      <c r="D490" s="16" t="s">
        <v>24</v>
      </c>
      <c r="E490" s="18" t="s">
        <v>25</v>
      </c>
      <c r="F490" s="16" t="s">
        <v>26</v>
      </c>
      <c r="G490" s="18" t="s">
        <v>74</v>
      </c>
      <c r="H490" s="18" t="s">
        <v>33</v>
      </c>
      <c r="I490" s="19">
        <v>13499.6</v>
      </c>
      <c r="J490" s="20">
        <v>110591</v>
      </c>
      <c r="K490" s="20">
        <v>7401</v>
      </c>
      <c r="L490" s="21">
        <v>1754.7</v>
      </c>
      <c r="M490" s="22">
        <v>15726</v>
      </c>
      <c r="N490" s="22">
        <v>525</v>
      </c>
      <c r="O490" s="23">
        <v>18111.2</v>
      </c>
      <c r="P490" s="24">
        <v>269141</v>
      </c>
      <c r="Q490" s="24">
        <v>56</v>
      </c>
      <c r="R490" s="25" t="s">
        <v>37</v>
      </c>
      <c r="S490" s="26" t="s">
        <v>37</v>
      </c>
      <c r="T490" s="26" t="s">
        <v>37</v>
      </c>
      <c r="U490" s="19">
        <v>33365.5</v>
      </c>
      <c r="V490" s="20">
        <v>395458</v>
      </c>
      <c r="W490" s="20">
        <v>7982</v>
      </c>
    </row>
    <row r="491" spans="1:23" x14ac:dyDescent="0.35">
      <c r="A491" s="16">
        <v>2012</v>
      </c>
      <c r="B491" s="17">
        <v>4911</v>
      </c>
      <c r="C491" s="18" t="s">
        <v>495</v>
      </c>
      <c r="D491" s="16" t="s">
        <v>24</v>
      </c>
      <c r="E491" s="18" t="s">
        <v>25</v>
      </c>
      <c r="F491" s="16" t="s">
        <v>26</v>
      </c>
      <c r="G491" s="18" t="s">
        <v>90</v>
      </c>
      <c r="H491" s="18" t="s">
        <v>191</v>
      </c>
      <c r="I491" s="19">
        <v>22829</v>
      </c>
      <c r="J491" s="20">
        <v>229089</v>
      </c>
      <c r="K491" s="20">
        <v>15521</v>
      </c>
      <c r="L491" s="21">
        <v>6731</v>
      </c>
      <c r="M491" s="22">
        <v>75681</v>
      </c>
      <c r="N491" s="22">
        <v>1511</v>
      </c>
      <c r="O491" s="23">
        <v>32622</v>
      </c>
      <c r="P491" s="24">
        <v>317045</v>
      </c>
      <c r="Q491" s="24">
        <v>5604</v>
      </c>
      <c r="R491" s="25">
        <v>0</v>
      </c>
      <c r="S491" s="26">
        <v>0</v>
      </c>
      <c r="T491" s="26">
        <v>0</v>
      </c>
      <c r="U491" s="19">
        <v>62182</v>
      </c>
      <c r="V491" s="20">
        <v>621815</v>
      </c>
      <c r="W491" s="20">
        <v>22636</v>
      </c>
    </row>
    <row r="492" spans="1:23" x14ac:dyDescent="0.35">
      <c r="A492" s="16">
        <v>2012</v>
      </c>
      <c r="B492" s="17">
        <v>4920</v>
      </c>
      <c r="C492" s="18" t="s">
        <v>496</v>
      </c>
      <c r="D492" s="16" t="s">
        <v>24</v>
      </c>
      <c r="E492" s="18" t="s">
        <v>25</v>
      </c>
      <c r="F492" s="16" t="s">
        <v>26</v>
      </c>
      <c r="G492" s="18" t="s">
        <v>104</v>
      </c>
      <c r="H492" s="18" t="s">
        <v>28</v>
      </c>
      <c r="I492" s="19">
        <v>11706</v>
      </c>
      <c r="J492" s="20">
        <v>110448</v>
      </c>
      <c r="K492" s="20">
        <v>8440</v>
      </c>
      <c r="L492" s="21">
        <v>9432</v>
      </c>
      <c r="M492" s="22">
        <v>85052</v>
      </c>
      <c r="N492" s="22">
        <v>1876</v>
      </c>
      <c r="O492" s="23">
        <v>7619</v>
      </c>
      <c r="P492" s="24">
        <v>90547</v>
      </c>
      <c r="Q492" s="24">
        <v>8</v>
      </c>
      <c r="R492" s="25">
        <v>0</v>
      </c>
      <c r="S492" s="26">
        <v>0</v>
      </c>
      <c r="T492" s="26">
        <v>0</v>
      </c>
      <c r="U492" s="19">
        <v>28757</v>
      </c>
      <c r="V492" s="20">
        <v>286047</v>
      </c>
      <c r="W492" s="20">
        <v>10324</v>
      </c>
    </row>
    <row r="493" spans="1:23" x14ac:dyDescent="0.35">
      <c r="A493" s="16">
        <v>2012</v>
      </c>
      <c r="B493" s="17">
        <v>4922</v>
      </c>
      <c r="C493" s="18" t="s">
        <v>497</v>
      </c>
      <c r="D493" s="16" t="s">
        <v>24</v>
      </c>
      <c r="E493" s="18" t="s">
        <v>25</v>
      </c>
      <c r="F493" s="16" t="s">
        <v>26</v>
      </c>
      <c r="G493" s="18" t="s">
        <v>46</v>
      </c>
      <c r="H493" s="18" t="s">
        <v>57</v>
      </c>
      <c r="I493" s="19">
        <v>562686</v>
      </c>
      <c r="J493" s="20">
        <v>4122293</v>
      </c>
      <c r="K493" s="20">
        <v>373168</v>
      </c>
      <c r="L493" s="21">
        <v>155717</v>
      </c>
      <c r="M493" s="22">
        <v>1501134</v>
      </c>
      <c r="N493" s="22">
        <v>32852</v>
      </c>
      <c r="O493" s="23">
        <v>21055</v>
      </c>
      <c r="P493" s="24">
        <v>224649</v>
      </c>
      <c r="Q493" s="24">
        <v>687</v>
      </c>
      <c r="R493" s="25">
        <v>151</v>
      </c>
      <c r="S493" s="26">
        <v>1636</v>
      </c>
      <c r="T493" s="26">
        <v>1</v>
      </c>
      <c r="U493" s="19">
        <v>739609</v>
      </c>
      <c r="V493" s="20">
        <v>5849712</v>
      </c>
      <c r="W493" s="20">
        <v>406708</v>
      </c>
    </row>
    <row r="494" spans="1:23" x14ac:dyDescent="0.35">
      <c r="A494" s="16">
        <v>2012</v>
      </c>
      <c r="B494" s="17">
        <v>4922</v>
      </c>
      <c r="C494" s="18" t="s">
        <v>497</v>
      </c>
      <c r="D494" s="16" t="s">
        <v>137</v>
      </c>
      <c r="E494" s="18" t="s">
        <v>138</v>
      </c>
      <c r="F494" s="16" t="s">
        <v>26</v>
      </c>
      <c r="G494" s="18" t="s">
        <v>46</v>
      </c>
      <c r="H494" s="18" t="s">
        <v>57</v>
      </c>
      <c r="I494" s="19">
        <v>52046</v>
      </c>
      <c r="J494" s="20">
        <v>1090818</v>
      </c>
      <c r="K494" s="20">
        <v>81209</v>
      </c>
      <c r="L494" s="21">
        <v>91624</v>
      </c>
      <c r="M494" s="22">
        <v>3615523</v>
      </c>
      <c r="N494" s="22">
        <v>24099</v>
      </c>
      <c r="O494" s="23">
        <v>50691</v>
      </c>
      <c r="P494" s="24">
        <v>3442744</v>
      </c>
      <c r="Q494" s="24">
        <v>1058</v>
      </c>
      <c r="R494" s="25">
        <v>0</v>
      </c>
      <c r="S494" s="26">
        <v>0</v>
      </c>
      <c r="T494" s="26">
        <v>0</v>
      </c>
      <c r="U494" s="19">
        <v>194361</v>
      </c>
      <c r="V494" s="20">
        <v>8149085</v>
      </c>
      <c r="W494" s="20">
        <v>106366</v>
      </c>
    </row>
    <row r="495" spans="1:23" x14ac:dyDescent="0.35">
      <c r="A495" s="16">
        <v>2012</v>
      </c>
      <c r="B495" s="17">
        <v>4939</v>
      </c>
      <c r="C495" s="18" t="s">
        <v>498</v>
      </c>
      <c r="D495" s="16" t="s">
        <v>24</v>
      </c>
      <c r="E495" s="18" t="s">
        <v>25</v>
      </c>
      <c r="F495" s="16" t="s">
        <v>26</v>
      </c>
      <c r="G495" s="18" t="s">
        <v>98</v>
      </c>
      <c r="H495" s="18" t="s">
        <v>33</v>
      </c>
      <c r="I495" s="19">
        <v>4381</v>
      </c>
      <c r="J495" s="20">
        <v>49988</v>
      </c>
      <c r="K495" s="20">
        <v>5003</v>
      </c>
      <c r="L495" s="21">
        <v>8173</v>
      </c>
      <c r="M495" s="22">
        <v>117117</v>
      </c>
      <c r="N495" s="22">
        <v>1382</v>
      </c>
      <c r="O495" s="23">
        <v>46926</v>
      </c>
      <c r="P495" s="24">
        <v>591233</v>
      </c>
      <c r="Q495" s="24">
        <v>7493</v>
      </c>
      <c r="R495" s="25">
        <v>0</v>
      </c>
      <c r="S495" s="26">
        <v>0</v>
      </c>
      <c r="T495" s="26">
        <v>0</v>
      </c>
      <c r="U495" s="19">
        <v>59480</v>
      </c>
      <c r="V495" s="20">
        <v>758338</v>
      </c>
      <c r="W495" s="20">
        <v>13878</v>
      </c>
    </row>
    <row r="496" spans="1:23" x14ac:dyDescent="0.35">
      <c r="A496" s="16">
        <v>2012</v>
      </c>
      <c r="B496" s="17">
        <v>4958</v>
      </c>
      <c r="C496" s="18" t="s">
        <v>499</v>
      </c>
      <c r="D496" s="16" t="s">
        <v>24</v>
      </c>
      <c r="E496" s="18" t="s">
        <v>25</v>
      </c>
      <c r="F496" s="16" t="s">
        <v>26</v>
      </c>
      <c r="G496" s="18" t="s">
        <v>59</v>
      </c>
      <c r="H496" s="18" t="s">
        <v>28</v>
      </c>
      <c r="I496" s="19">
        <v>30329</v>
      </c>
      <c r="J496" s="20">
        <v>337707</v>
      </c>
      <c r="K496" s="20">
        <v>22473</v>
      </c>
      <c r="L496" s="21">
        <v>27980</v>
      </c>
      <c r="M496" s="22">
        <v>292693</v>
      </c>
      <c r="N496" s="22">
        <v>3977</v>
      </c>
      <c r="O496" s="23">
        <v>36590</v>
      </c>
      <c r="P496" s="24">
        <v>586820</v>
      </c>
      <c r="Q496" s="24">
        <v>21</v>
      </c>
      <c r="R496" s="25">
        <v>0</v>
      </c>
      <c r="S496" s="26">
        <v>0</v>
      </c>
      <c r="T496" s="26">
        <v>0</v>
      </c>
      <c r="U496" s="19">
        <v>94899</v>
      </c>
      <c r="V496" s="20">
        <v>1217220</v>
      </c>
      <c r="W496" s="20">
        <v>26471</v>
      </c>
    </row>
    <row r="497" spans="1:23" x14ac:dyDescent="0.35">
      <c r="A497" s="16">
        <v>2012</v>
      </c>
      <c r="B497" s="17">
        <v>4960</v>
      </c>
      <c r="C497" s="18" t="s">
        <v>500</v>
      </c>
      <c r="D497" s="16" t="s">
        <v>24</v>
      </c>
      <c r="E497" s="18" t="s">
        <v>25</v>
      </c>
      <c r="F497" s="16" t="s">
        <v>26</v>
      </c>
      <c r="G497" s="18" t="s">
        <v>74</v>
      </c>
      <c r="H497" s="18" t="s">
        <v>33</v>
      </c>
      <c r="I497" s="19">
        <v>13468</v>
      </c>
      <c r="J497" s="20">
        <v>104269</v>
      </c>
      <c r="K497" s="20">
        <v>7378</v>
      </c>
      <c r="L497" s="21">
        <v>3271</v>
      </c>
      <c r="M497" s="22">
        <v>31768</v>
      </c>
      <c r="N497" s="22">
        <v>403</v>
      </c>
      <c r="O497" s="23">
        <v>13433.8</v>
      </c>
      <c r="P497" s="24">
        <v>198939</v>
      </c>
      <c r="Q497" s="24">
        <v>7</v>
      </c>
      <c r="R497" s="25" t="s">
        <v>37</v>
      </c>
      <c r="S497" s="26" t="s">
        <v>37</v>
      </c>
      <c r="T497" s="26" t="s">
        <v>37</v>
      </c>
      <c r="U497" s="19">
        <v>30172.799999999999</v>
      </c>
      <c r="V497" s="20">
        <v>334976</v>
      </c>
      <c r="W497" s="20">
        <v>7788</v>
      </c>
    </row>
    <row r="498" spans="1:23" x14ac:dyDescent="0.35">
      <c r="A498" s="16">
        <v>2012</v>
      </c>
      <c r="B498" s="17">
        <v>4975</v>
      </c>
      <c r="C498" s="18" t="s">
        <v>501</v>
      </c>
      <c r="D498" s="16" t="s">
        <v>24</v>
      </c>
      <c r="E498" s="18" t="s">
        <v>25</v>
      </c>
      <c r="F498" s="16" t="s">
        <v>26</v>
      </c>
      <c r="G498" s="18" t="s">
        <v>98</v>
      </c>
      <c r="H498" s="18" t="s">
        <v>33</v>
      </c>
      <c r="I498" s="19">
        <v>53752</v>
      </c>
      <c r="J498" s="20">
        <v>521714</v>
      </c>
      <c r="K498" s="20">
        <v>37485</v>
      </c>
      <c r="L498" s="21">
        <v>13775</v>
      </c>
      <c r="M498" s="22">
        <v>134078</v>
      </c>
      <c r="N498" s="22">
        <v>3875</v>
      </c>
      <c r="O498" s="23">
        <v>5766</v>
      </c>
      <c r="P498" s="24">
        <v>91733</v>
      </c>
      <c r="Q498" s="24">
        <v>23</v>
      </c>
      <c r="R498" s="25" t="s">
        <v>37</v>
      </c>
      <c r="S498" s="26" t="s">
        <v>37</v>
      </c>
      <c r="T498" s="26" t="s">
        <v>37</v>
      </c>
      <c r="U498" s="19">
        <v>73293</v>
      </c>
      <c r="V498" s="20">
        <v>747525</v>
      </c>
      <c r="W498" s="20">
        <v>41383</v>
      </c>
    </row>
    <row r="499" spans="1:23" x14ac:dyDescent="0.35">
      <c r="A499" s="16">
        <v>2012</v>
      </c>
      <c r="B499" s="17">
        <v>5015</v>
      </c>
      <c r="C499" s="18" t="s">
        <v>502</v>
      </c>
      <c r="D499" s="16" t="s">
        <v>24</v>
      </c>
      <c r="E499" s="18" t="s">
        <v>25</v>
      </c>
      <c r="F499" s="16" t="s">
        <v>26</v>
      </c>
      <c r="G499" s="18" t="s">
        <v>51</v>
      </c>
      <c r="H499" s="18" t="s">
        <v>28</v>
      </c>
      <c r="I499" s="19">
        <v>1819.5</v>
      </c>
      <c r="J499" s="20">
        <v>18281</v>
      </c>
      <c r="K499" s="20">
        <v>2015</v>
      </c>
      <c r="L499" s="21">
        <v>562</v>
      </c>
      <c r="M499" s="22">
        <v>5609</v>
      </c>
      <c r="N499" s="22">
        <v>324</v>
      </c>
      <c r="O499" s="23">
        <v>2437</v>
      </c>
      <c r="P499" s="24">
        <v>29849</v>
      </c>
      <c r="Q499" s="24">
        <v>82</v>
      </c>
      <c r="R499" s="25" t="s">
        <v>37</v>
      </c>
      <c r="S499" s="26" t="s">
        <v>37</v>
      </c>
      <c r="T499" s="26" t="s">
        <v>37</v>
      </c>
      <c r="U499" s="19">
        <v>4818.5</v>
      </c>
      <c r="V499" s="20">
        <v>53739</v>
      </c>
      <c r="W499" s="20">
        <v>2421</v>
      </c>
    </row>
    <row r="500" spans="1:23" x14ac:dyDescent="0.35">
      <c r="A500" s="16">
        <v>2012</v>
      </c>
      <c r="B500" s="17">
        <v>5027</v>
      </c>
      <c r="C500" s="18" t="s">
        <v>503</v>
      </c>
      <c r="D500" s="16" t="s">
        <v>24</v>
      </c>
      <c r="E500" s="18" t="s">
        <v>25</v>
      </c>
      <c r="F500" s="16" t="s">
        <v>26</v>
      </c>
      <c r="G500" s="18" t="s">
        <v>198</v>
      </c>
      <c r="H500" s="18" t="s">
        <v>57</v>
      </c>
      <c r="I500" s="19">
        <v>401100.2</v>
      </c>
      <c r="J500" s="20">
        <v>2828180</v>
      </c>
      <c r="K500" s="20">
        <v>257487</v>
      </c>
      <c r="L500" s="21">
        <v>116034.6</v>
      </c>
      <c r="M500" s="22">
        <v>955368</v>
      </c>
      <c r="N500" s="22">
        <v>24890</v>
      </c>
      <c r="O500" s="23">
        <v>9442.4</v>
      </c>
      <c r="P500" s="24">
        <v>207642</v>
      </c>
      <c r="Q500" s="24">
        <v>111</v>
      </c>
      <c r="R500" s="25" t="s">
        <v>37</v>
      </c>
      <c r="S500" s="26" t="s">
        <v>37</v>
      </c>
      <c r="T500" s="26" t="s">
        <v>37</v>
      </c>
      <c r="U500" s="19">
        <v>526577.19999999995</v>
      </c>
      <c r="V500" s="20">
        <v>3991190</v>
      </c>
      <c r="W500" s="20">
        <v>282488</v>
      </c>
    </row>
    <row r="501" spans="1:23" x14ac:dyDescent="0.35">
      <c r="A501" s="16">
        <v>2012</v>
      </c>
      <c r="B501" s="17">
        <v>5027</v>
      </c>
      <c r="C501" s="18" t="s">
        <v>503</v>
      </c>
      <c r="D501" s="16" t="s">
        <v>24</v>
      </c>
      <c r="E501" s="18" t="s">
        <v>25</v>
      </c>
      <c r="F501" s="16" t="s">
        <v>26</v>
      </c>
      <c r="G501" s="18" t="s">
        <v>32</v>
      </c>
      <c r="H501" s="18" t="s">
        <v>57</v>
      </c>
      <c r="I501" s="19">
        <v>232921.5</v>
      </c>
      <c r="J501" s="20">
        <v>1754042</v>
      </c>
      <c r="K501" s="20">
        <v>151614</v>
      </c>
      <c r="L501" s="21">
        <v>52627.8</v>
      </c>
      <c r="M501" s="22">
        <v>483011</v>
      </c>
      <c r="N501" s="22">
        <v>15948</v>
      </c>
      <c r="O501" s="23">
        <v>953.2</v>
      </c>
      <c r="P501" s="24">
        <v>11648</v>
      </c>
      <c r="Q501" s="24">
        <v>116</v>
      </c>
      <c r="R501" s="25" t="s">
        <v>37</v>
      </c>
      <c r="S501" s="26" t="s">
        <v>37</v>
      </c>
      <c r="T501" s="26" t="s">
        <v>37</v>
      </c>
      <c r="U501" s="19">
        <v>286502.5</v>
      </c>
      <c r="V501" s="20">
        <v>2248701</v>
      </c>
      <c r="W501" s="20">
        <v>167678</v>
      </c>
    </row>
    <row r="502" spans="1:23" x14ac:dyDescent="0.35">
      <c r="A502" s="16">
        <v>2012</v>
      </c>
      <c r="B502" s="17">
        <v>5027</v>
      </c>
      <c r="C502" s="18" t="s">
        <v>503</v>
      </c>
      <c r="D502" s="16" t="s">
        <v>137</v>
      </c>
      <c r="E502" s="18" t="s">
        <v>138</v>
      </c>
      <c r="F502" s="16" t="s">
        <v>26</v>
      </c>
      <c r="G502" s="18" t="s">
        <v>198</v>
      </c>
      <c r="H502" s="18" t="s">
        <v>57</v>
      </c>
      <c r="I502" s="19">
        <v>5937.3</v>
      </c>
      <c r="J502" s="20">
        <v>154830</v>
      </c>
      <c r="K502" s="20">
        <v>10643</v>
      </c>
      <c r="L502" s="21">
        <v>37312.1</v>
      </c>
      <c r="M502" s="22">
        <v>2572032</v>
      </c>
      <c r="N502" s="22">
        <v>8936</v>
      </c>
      <c r="O502" s="23">
        <v>9617.2000000000007</v>
      </c>
      <c r="P502" s="24">
        <v>1726402</v>
      </c>
      <c r="Q502" s="24">
        <v>121</v>
      </c>
      <c r="R502" s="25" t="s">
        <v>37</v>
      </c>
      <c r="S502" s="26" t="s">
        <v>37</v>
      </c>
      <c r="T502" s="26" t="s">
        <v>37</v>
      </c>
      <c r="U502" s="19">
        <v>52866.6</v>
      </c>
      <c r="V502" s="20">
        <v>4453264</v>
      </c>
      <c r="W502" s="20">
        <v>19700</v>
      </c>
    </row>
    <row r="503" spans="1:23" x14ac:dyDescent="0.35">
      <c r="A503" s="16">
        <v>2012</v>
      </c>
      <c r="B503" s="17">
        <v>5027</v>
      </c>
      <c r="C503" s="18" t="s">
        <v>503</v>
      </c>
      <c r="D503" s="16" t="s">
        <v>137</v>
      </c>
      <c r="E503" s="18" t="s">
        <v>138</v>
      </c>
      <c r="F503" s="16" t="s">
        <v>26</v>
      </c>
      <c r="G503" s="18" t="s">
        <v>32</v>
      </c>
      <c r="H503" s="18" t="s">
        <v>57</v>
      </c>
      <c r="I503" s="19">
        <v>14417.6</v>
      </c>
      <c r="J503" s="20">
        <v>314015</v>
      </c>
      <c r="K503" s="20">
        <v>21898</v>
      </c>
      <c r="L503" s="21">
        <v>32574.7</v>
      </c>
      <c r="M503" s="22">
        <v>1242706</v>
      </c>
      <c r="N503" s="22">
        <v>10077</v>
      </c>
      <c r="O503" s="23">
        <v>5491.6</v>
      </c>
      <c r="P503" s="24">
        <v>395204</v>
      </c>
      <c r="Q503" s="24">
        <v>124</v>
      </c>
      <c r="R503" s="25" t="s">
        <v>37</v>
      </c>
      <c r="S503" s="26" t="s">
        <v>37</v>
      </c>
      <c r="T503" s="26" t="s">
        <v>37</v>
      </c>
      <c r="U503" s="19">
        <v>52483.9</v>
      </c>
      <c r="V503" s="20">
        <v>1951925</v>
      </c>
      <c r="W503" s="20">
        <v>32099</v>
      </c>
    </row>
    <row r="504" spans="1:23" x14ac:dyDescent="0.35">
      <c r="A504" s="16">
        <v>2012</v>
      </c>
      <c r="B504" s="17">
        <v>5056</v>
      </c>
      <c r="C504" s="18" t="s">
        <v>504</v>
      </c>
      <c r="D504" s="16" t="s">
        <v>24</v>
      </c>
      <c r="E504" s="18" t="s">
        <v>25</v>
      </c>
      <c r="F504" s="16" t="s">
        <v>26</v>
      </c>
      <c r="G504" s="18" t="s">
        <v>87</v>
      </c>
      <c r="H504" s="18" t="s">
        <v>28</v>
      </c>
      <c r="I504" s="19">
        <v>2382.1</v>
      </c>
      <c r="J504" s="20">
        <v>33922</v>
      </c>
      <c r="K504" s="20">
        <v>2652</v>
      </c>
      <c r="L504" s="21">
        <v>1495.7</v>
      </c>
      <c r="M504" s="22">
        <v>26027</v>
      </c>
      <c r="N504" s="22">
        <v>500</v>
      </c>
      <c r="O504" s="23">
        <v>5125.8</v>
      </c>
      <c r="P504" s="24">
        <v>98285</v>
      </c>
      <c r="Q504" s="24">
        <v>57</v>
      </c>
      <c r="R504" s="25" t="s">
        <v>37</v>
      </c>
      <c r="S504" s="26" t="s">
        <v>37</v>
      </c>
      <c r="T504" s="26" t="s">
        <v>37</v>
      </c>
      <c r="U504" s="19">
        <v>9003.6</v>
      </c>
      <c r="V504" s="20">
        <v>158234</v>
      </c>
      <c r="W504" s="20">
        <v>3209</v>
      </c>
    </row>
    <row r="505" spans="1:23" x14ac:dyDescent="0.35">
      <c r="A505" s="16">
        <v>2012</v>
      </c>
      <c r="B505" s="17">
        <v>5063</v>
      </c>
      <c r="C505" s="18" t="s">
        <v>505</v>
      </c>
      <c r="D505" s="16" t="s">
        <v>24</v>
      </c>
      <c r="E505" s="18" t="s">
        <v>25</v>
      </c>
      <c r="F505" s="16" t="s">
        <v>26</v>
      </c>
      <c r="G505" s="18" t="s">
        <v>98</v>
      </c>
      <c r="H505" s="18" t="s">
        <v>28</v>
      </c>
      <c r="I505" s="19">
        <v>51212</v>
      </c>
      <c r="J505" s="20">
        <v>537631</v>
      </c>
      <c r="K505" s="20">
        <v>42054</v>
      </c>
      <c r="L505" s="21">
        <v>23875.4</v>
      </c>
      <c r="M505" s="22">
        <v>330935</v>
      </c>
      <c r="N505" s="22">
        <v>4947</v>
      </c>
      <c r="O505" s="23">
        <v>38478</v>
      </c>
      <c r="P505" s="24">
        <v>535160</v>
      </c>
      <c r="Q505" s="24">
        <v>124</v>
      </c>
      <c r="R505" s="25">
        <v>0</v>
      </c>
      <c r="S505" s="26">
        <v>0</v>
      </c>
      <c r="T505" s="26">
        <v>0</v>
      </c>
      <c r="U505" s="19">
        <v>113565.4</v>
      </c>
      <c r="V505" s="20">
        <v>1403726</v>
      </c>
      <c r="W505" s="20">
        <v>47125</v>
      </c>
    </row>
    <row r="506" spans="1:23" x14ac:dyDescent="0.35">
      <c r="A506" s="16">
        <v>2012</v>
      </c>
      <c r="B506" s="17">
        <v>5070</v>
      </c>
      <c r="C506" s="18" t="s">
        <v>506</v>
      </c>
      <c r="D506" s="16" t="s">
        <v>24</v>
      </c>
      <c r="E506" s="18" t="s">
        <v>25</v>
      </c>
      <c r="F506" s="16" t="s">
        <v>26</v>
      </c>
      <c r="G506" s="18" t="s">
        <v>198</v>
      </c>
      <c r="H506" s="18" t="s">
        <v>33</v>
      </c>
      <c r="I506" s="19">
        <v>109973</v>
      </c>
      <c r="J506" s="20">
        <v>978053</v>
      </c>
      <c r="K506" s="20">
        <v>75753</v>
      </c>
      <c r="L506" s="21">
        <v>23299</v>
      </c>
      <c r="M506" s="22">
        <v>226804</v>
      </c>
      <c r="N506" s="22">
        <v>8675</v>
      </c>
      <c r="O506" s="23" t="s">
        <v>37</v>
      </c>
      <c r="P506" s="24" t="s">
        <v>37</v>
      </c>
      <c r="Q506" s="24" t="s">
        <v>37</v>
      </c>
      <c r="R506" s="25" t="s">
        <v>37</v>
      </c>
      <c r="S506" s="26" t="s">
        <v>37</v>
      </c>
      <c r="T506" s="26" t="s">
        <v>37</v>
      </c>
      <c r="U506" s="19">
        <v>133272</v>
      </c>
      <c r="V506" s="20">
        <v>1204857</v>
      </c>
      <c r="W506" s="20">
        <v>84428</v>
      </c>
    </row>
    <row r="507" spans="1:23" x14ac:dyDescent="0.35">
      <c r="A507" s="16">
        <v>2012</v>
      </c>
      <c r="B507" s="17">
        <v>5078</v>
      </c>
      <c r="C507" s="18" t="s">
        <v>507</v>
      </c>
      <c r="D507" s="16" t="s">
        <v>24</v>
      </c>
      <c r="E507" s="18" t="s">
        <v>25</v>
      </c>
      <c r="F507" s="16" t="s">
        <v>26</v>
      </c>
      <c r="G507" s="18" t="s">
        <v>98</v>
      </c>
      <c r="H507" s="18" t="s">
        <v>33</v>
      </c>
      <c r="I507" s="19">
        <v>260619.5</v>
      </c>
      <c r="J507" s="20">
        <v>2745096</v>
      </c>
      <c r="K507" s="20">
        <v>151222</v>
      </c>
      <c r="L507" s="21">
        <v>36966.400000000001</v>
      </c>
      <c r="M507" s="22">
        <v>368357</v>
      </c>
      <c r="N507" s="22">
        <v>10802</v>
      </c>
      <c r="O507" s="23">
        <v>83740.100000000006</v>
      </c>
      <c r="P507" s="24">
        <v>1217274</v>
      </c>
      <c r="Q507" s="24">
        <v>2093</v>
      </c>
      <c r="R507" s="25" t="s">
        <v>37</v>
      </c>
      <c r="S507" s="26" t="s">
        <v>37</v>
      </c>
      <c r="T507" s="26" t="s">
        <v>37</v>
      </c>
      <c r="U507" s="19">
        <v>381326</v>
      </c>
      <c r="V507" s="20">
        <v>4330727</v>
      </c>
      <c r="W507" s="20">
        <v>164117</v>
      </c>
    </row>
    <row r="508" spans="1:23" x14ac:dyDescent="0.35">
      <c r="A508" s="16">
        <v>2012</v>
      </c>
      <c r="B508" s="17">
        <v>5086</v>
      </c>
      <c r="C508" s="18" t="s">
        <v>508</v>
      </c>
      <c r="D508" s="16" t="s">
        <v>24</v>
      </c>
      <c r="E508" s="18" t="s">
        <v>25</v>
      </c>
      <c r="F508" s="16" t="s">
        <v>26</v>
      </c>
      <c r="G508" s="18" t="s">
        <v>130</v>
      </c>
      <c r="H508" s="18" t="s">
        <v>33</v>
      </c>
      <c r="I508" s="19">
        <v>32263.1</v>
      </c>
      <c r="J508" s="20">
        <v>258464</v>
      </c>
      <c r="K508" s="20">
        <v>28745</v>
      </c>
      <c r="L508" s="21">
        <v>8512.7000000000007</v>
      </c>
      <c r="M508" s="22">
        <v>74697</v>
      </c>
      <c r="N508" s="22">
        <v>3389</v>
      </c>
      <c r="O508" s="23">
        <v>23569.4</v>
      </c>
      <c r="P508" s="24">
        <v>291026</v>
      </c>
      <c r="Q508" s="24">
        <v>212</v>
      </c>
      <c r="R508" s="25" t="s">
        <v>37</v>
      </c>
      <c r="S508" s="26" t="s">
        <v>37</v>
      </c>
      <c r="T508" s="26" t="s">
        <v>37</v>
      </c>
      <c r="U508" s="19">
        <v>64345.2</v>
      </c>
      <c r="V508" s="20">
        <v>624187</v>
      </c>
      <c r="W508" s="20">
        <v>32346</v>
      </c>
    </row>
    <row r="509" spans="1:23" x14ac:dyDescent="0.35">
      <c r="A509" s="16">
        <v>2012</v>
      </c>
      <c r="B509" s="17">
        <v>5107</v>
      </c>
      <c r="C509" s="18" t="s">
        <v>509</v>
      </c>
      <c r="D509" s="16" t="s">
        <v>24</v>
      </c>
      <c r="E509" s="18" t="s">
        <v>25</v>
      </c>
      <c r="F509" s="16" t="s">
        <v>26</v>
      </c>
      <c r="G509" s="18" t="s">
        <v>83</v>
      </c>
      <c r="H509" s="18" t="s">
        <v>28</v>
      </c>
      <c r="I509" s="19">
        <v>46.4</v>
      </c>
      <c r="J509" s="20">
        <v>433</v>
      </c>
      <c r="K509" s="20">
        <v>117</v>
      </c>
      <c r="L509" s="21">
        <v>36216.300000000003</v>
      </c>
      <c r="M509" s="22">
        <v>418104</v>
      </c>
      <c r="N509" s="22">
        <v>111</v>
      </c>
      <c r="O509" s="23" t="s">
        <v>37</v>
      </c>
      <c r="P509" s="24" t="s">
        <v>37</v>
      </c>
      <c r="Q509" s="24" t="s">
        <v>37</v>
      </c>
      <c r="R509" s="25">
        <v>556.20000000000005</v>
      </c>
      <c r="S509" s="26">
        <v>6880</v>
      </c>
      <c r="T509" s="26">
        <v>1</v>
      </c>
      <c r="U509" s="19">
        <v>36818.9</v>
      </c>
      <c r="V509" s="20">
        <v>425417</v>
      </c>
      <c r="W509" s="20">
        <v>229</v>
      </c>
    </row>
    <row r="510" spans="1:23" x14ac:dyDescent="0.35">
      <c r="A510" s="16">
        <v>2012</v>
      </c>
      <c r="B510" s="17">
        <v>5109</v>
      </c>
      <c r="C510" s="18" t="s">
        <v>510</v>
      </c>
      <c r="D510" s="16" t="s">
        <v>24</v>
      </c>
      <c r="E510" s="18" t="s">
        <v>25</v>
      </c>
      <c r="F510" s="16" t="s">
        <v>26</v>
      </c>
      <c r="G510" s="18" t="s">
        <v>83</v>
      </c>
      <c r="H510" s="18" t="s">
        <v>57</v>
      </c>
      <c r="I510" s="19">
        <v>2354092.2999999998</v>
      </c>
      <c r="J510" s="20">
        <v>15666032</v>
      </c>
      <c r="K510" s="20">
        <v>1925908</v>
      </c>
      <c r="L510" s="21">
        <v>1958096.8</v>
      </c>
      <c r="M510" s="22">
        <v>17117897</v>
      </c>
      <c r="N510" s="22">
        <v>197526</v>
      </c>
      <c r="O510" s="23">
        <v>783667.6</v>
      </c>
      <c r="P510" s="24">
        <v>9988754</v>
      </c>
      <c r="Q510" s="24">
        <v>810</v>
      </c>
      <c r="R510" s="25">
        <v>0</v>
      </c>
      <c r="S510" s="26">
        <v>0</v>
      </c>
      <c r="T510" s="26">
        <v>0</v>
      </c>
      <c r="U510" s="19">
        <v>5095856.7</v>
      </c>
      <c r="V510" s="20">
        <v>42772683</v>
      </c>
      <c r="W510" s="20">
        <v>2124244</v>
      </c>
    </row>
    <row r="511" spans="1:23" x14ac:dyDescent="0.35">
      <c r="A511" s="16">
        <v>2012</v>
      </c>
      <c r="B511" s="17">
        <v>5109</v>
      </c>
      <c r="C511" s="18" t="s">
        <v>510</v>
      </c>
      <c r="D511" s="16" t="s">
        <v>137</v>
      </c>
      <c r="E511" s="18" t="s">
        <v>138</v>
      </c>
      <c r="F511" s="16" t="s">
        <v>26</v>
      </c>
      <c r="G511" s="18" t="s">
        <v>83</v>
      </c>
      <c r="H511" s="18" t="s">
        <v>57</v>
      </c>
      <c r="I511" s="19">
        <v>50.5</v>
      </c>
      <c r="J511" s="20">
        <v>761</v>
      </c>
      <c r="K511" s="20">
        <v>58</v>
      </c>
      <c r="L511" s="21">
        <v>69422.5</v>
      </c>
      <c r="M511" s="22">
        <v>3231427</v>
      </c>
      <c r="N511" s="22">
        <v>5497</v>
      </c>
      <c r="O511" s="23">
        <v>22589.599999999999</v>
      </c>
      <c r="P511" s="24">
        <v>1985863</v>
      </c>
      <c r="Q511" s="24">
        <v>121</v>
      </c>
      <c r="R511" s="25" t="s">
        <v>37</v>
      </c>
      <c r="S511" s="26" t="s">
        <v>37</v>
      </c>
      <c r="T511" s="26" t="s">
        <v>37</v>
      </c>
      <c r="U511" s="19">
        <v>92062.6</v>
      </c>
      <c r="V511" s="20">
        <v>5218051</v>
      </c>
      <c r="W511" s="20">
        <v>5676</v>
      </c>
    </row>
    <row r="512" spans="1:23" x14ac:dyDescent="0.35">
      <c r="A512" s="16">
        <v>2012</v>
      </c>
      <c r="B512" s="17">
        <v>5111</v>
      </c>
      <c r="C512" s="18" t="s">
        <v>511</v>
      </c>
      <c r="D512" s="16" t="s">
        <v>24</v>
      </c>
      <c r="E512" s="18" t="s">
        <v>25</v>
      </c>
      <c r="F512" s="16" t="s">
        <v>26</v>
      </c>
      <c r="G512" s="18" t="s">
        <v>51</v>
      </c>
      <c r="H512" s="18" t="s">
        <v>28</v>
      </c>
      <c r="I512" s="19">
        <v>6073</v>
      </c>
      <c r="J512" s="20">
        <v>62606</v>
      </c>
      <c r="K512" s="20">
        <v>5375</v>
      </c>
      <c r="L512" s="21">
        <v>2933</v>
      </c>
      <c r="M512" s="22">
        <v>32796</v>
      </c>
      <c r="N512" s="22">
        <v>1152</v>
      </c>
      <c r="O512" s="23">
        <v>6427</v>
      </c>
      <c r="P512" s="24">
        <v>84486</v>
      </c>
      <c r="Q512" s="24">
        <v>106</v>
      </c>
      <c r="R512" s="25" t="s">
        <v>37</v>
      </c>
      <c r="S512" s="26" t="s">
        <v>37</v>
      </c>
      <c r="T512" s="26" t="s">
        <v>37</v>
      </c>
      <c r="U512" s="19">
        <v>15433</v>
      </c>
      <c r="V512" s="20">
        <v>179888</v>
      </c>
      <c r="W512" s="20">
        <v>6633</v>
      </c>
    </row>
    <row r="513" spans="1:23" x14ac:dyDescent="0.35">
      <c r="A513" s="16">
        <v>2012</v>
      </c>
      <c r="B513" s="17">
        <v>5148</v>
      </c>
      <c r="C513" s="18" t="s">
        <v>512</v>
      </c>
      <c r="D513" s="16" t="s">
        <v>24</v>
      </c>
      <c r="E513" s="18" t="s">
        <v>25</v>
      </c>
      <c r="F513" s="16" t="s">
        <v>26</v>
      </c>
      <c r="G513" s="18" t="s">
        <v>104</v>
      </c>
      <c r="H513" s="18" t="s">
        <v>28</v>
      </c>
      <c r="I513" s="19">
        <v>41778</v>
      </c>
      <c r="J513" s="20">
        <v>418894</v>
      </c>
      <c r="K513" s="20">
        <v>27953</v>
      </c>
      <c r="L513" s="21">
        <v>23607</v>
      </c>
      <c r="M513" s="22">
        <v>224598</v>
      </c>
      <c r="N513" s="22">
        <v>5326</v>
      </c>
      <c r="O513" s="23">
        <v>13570</v>
      </c>
      <c r="P513" s="24">
        <v>164848</v>
      </c>
      <c r="Q513" s="24">
        <v>20</v>
      </c>
      <c r="R513" s="25">
        <v>0</v>
      </c>
      <c r="S513" s="26">
        <v>0</v>
      </c>
      <c r="T513" s="26">
        <v>0</v>
      </c>
      <c r="U513" s="19">
        <v>78955</v>
      </c>
      <c r="V513" s="20">
        <v>808340</v>
      </c>
      <c r="W513" s="20">
        <v>33299</v>
      </c>
    </row>
    <row r="514" spans="1:23" x14ac:dyDescent="0.35">
      <c r="A514" s="16">
        <v>2012</v>
      </c>
      <c r="B514" s="17">
        <v>5175</v>
      </c>
      <c r="C514" s="18" t="s">
        <v>513</v>
      </c>
      <c r="D514" s="16" t="s">
        <v>24</v>
      </c>
      <c r="E514" s="18" t="s">
        <v>25</v>
      </c>
      <c r="F514" s="16" t="s">
        <v>26</v>
      </c>
      <c r="G514" s="18" t="s">
        <v>27</v>
      </c>
      <c r="H514" s="18" t="s">
        <v>33</v>
      </c>
      <c r="I514" s="19">
        <v>59575.4</v>
      </c>
      <c r="J514" s="20">
        <v>507410</v>
      </c>
      <c r="K514" s="20">
        <v>34559</v>
      </c>
      <c r="L514" s="21">
        <v>22672.6</v>
      </c>
      <c r="M514" s="22">
        <v>196435</v>
      </c>
      <c r="N514" s="22">
        <v>3472</v>
      </c>
      <c r="O514" s="23">
        <v>7335.8</v>
      </c>
      <c r="P514" s="24">
        <v>88131</v>
      </c>
      <c r="Q514" s="24">
        <v>21</v>
      </c>
      <c r="R514" s="25" t="s">
        <v>37</v>
      </c>
      <c r="S514" s="26" t="s">
        <v>37</v>
      </c>
      <c r="T514" s="26" t="s">
        <v>37</v>
      </c>
      <c r="U514" s="19">
        <v>89583.8</v>
      </c>
      <c r="V514" s="20">
        <v>791976</v>
      </c>
      <c r="W514" s="20">
        <v>38052</v>
      </c>
    </row>
    <row r="515" spans="1:23" x14ac:dyDescent="0.35">
      <c r="A515" s="16">
        <v>2012</v>
      </c>
      <c r="B515" s="17">
        <v>5202</v>
      </c>
      <c r="C515" s="18" t="s">
        <v>514</v>
      </c>
      <c r="D515" s="16" t="s">
        <v>24</v>
      </c>
      <c r="E515" s="18" t="s">
        <v>25</v>
      </c>
      <c r="F515" s="16" t="s">
        <v>26</v>
      </c>
      <c r="G515" s="18" t="s">
        <v>30</v>
      </c>
      <c r="H515" s="18" t="s">
        <v>33</v>
      </c>
      <c r="I515" s="19">
        <v>129976.2</v>
      </c>
      <c r="J515" s="20">
        <v>1584616</v>
      </c>
      <c r="K515" s="20">
        <v>94838</v>
      </c>
      <c r="L515" s="21">
        <v>13747.8</v>
      </c>
      <c r="M515" s="22">
        <v>166593</v>
      </c>
      <c r="N515" s="22">
        <v>6157</v>
      </c>
      <c r="O515" s="23">
        <v>19097</v>
      </c>
      <c r="P515" s="24">
        <v>297436</v>
      </c>
      <c r="Q515" s="24">
        <v>425</v>
      </c>
      <c r="R515" s="25" t="s">
        <v>37</v>
      </c>
      <c r="S515" s="26" t="s">
        <v>37</v>
      </c>
      <c r="T515" s="26" t="s">
        <v>37</v>
      </c>
      <c r="U515" s="19">
        <v>162821</v>
      </c>
      <c r="V515" s="20">
        <v>2048645</v>
      </c>
      <c r="W515" s="20">
        <v>101420</v>
      </c>
    </row>
    <row r="516" spans="1:23" x14ac:dyDescent="0.35">
      <c r="A516" s="16">
        <v>2012</v>
      </c>
      <c r="B516" s="17">
        <v>5204</v>
      </c>
      <c r="C516" s="18" t="s">
        <v>515</v>
      </c>
      <c r="D516" s="16" t="s">
        <v>24</v>
      </c>
      <c r="E516" s="18" t="s">
        <v>25</v>
      </c>
      <c r="F516" s="16" t="s">
        <v>26</v>
      </c>
      <c r="G516" s="18" t="s">
        <v>59</v>
      </c>
      <c r="H516" s="18" t="s">
        <v>33</v>
      </c>
      <c r="I516" s="19">
        <v>33180</v>
      </c>
      <c r="J516" s="20">
        <v>275846</v>
      </c>
      <c r="K516" s="20">
        <v>18761</v>
      </c>
      <c r="L516" s="21">
        <v>17097</v>
      </c>
      <c r="M516" s="22">
        <v>140667</v>
      </c>
      <c r="N516" s="22">
        <v>3311</v>
      </c>
      <c r="O516" s="23">
        <v>2897</v>
      </c>
      <c r="P516" s="24">
        <v>32175</v>
      </c>
      <c r="Q516" s="24">
        <v>6</v>
      </c>
      <c r="R516" s="25" t="s">
        <v>37</v>
      </c>
      <c r="S516" s="26" t="s">
        <v>37</v>
      </c>
      <c r="T516" s="26" t="s">
        <v>37</v>
      </c>
      <c r="U516" s="19">
        <v>53174</v>
      </c>
      <c r="V516" s="20">
        <v>448688</v>
      </c>
      <c r="W516" s="20">
        <v>22078</v>
      </c>
    </row>
    <row r="517" spans="1:23" x14ac:dyDescent="0.35">
      <c r="A517" s="16">
        <v>2012</v>
      </c>
      <c r="B517" s="17">
        <v>5309</v>
      </c>
      <c r="C517" s="18" t="s">
        <v>516</v>
      </c>
      <c r="D517" s="16" t="s">
        <v>24</v>
      </c>
      <c r="E517" s="18" t="s">
        <v>25</v>
      </c>
      <c r="F517" s="16" t="s">
        <v>26</v>
      </c>
      <c r="G517" s="18" t="s">
        <v>59</v>
      </c>
      <c r="H517" s="18" t="s">
        <v>28</v>
      </c>
      <c r="I517" s="19">
        <v>36599</v>
      </c>
      <c r="J517" s="20">
        <v>379667</v>
      </c>
      <c r="K517" s="20">
        <v>25170</v>
      </c>
      <c r="L517" s="21">
        <v>41773</v>
      </c>
      <c r="M517" s="22">
        <v>456182</v>
      </c>
      <c r="N517" s="22">
        <v>5071</v>
      </c>
      <c r="O517" s="23">
        <v>11268</v>
      </c>
      <c r="P517" s="24">
        <v>169285</v>
      </c>
      <c r="Q517" s="24">
        <v>10</v>
      </c>
      <c r="R517" s="25">
        <v>0</v>
      </c>
      <c r="S517" s="26">
        <v>0</v>
      </c>
      <c r="T517" s="26">
        <v>0</v>
      </c>
      <c r="U517" s="19">
        <v>89640</v>
      </c>
      <c r="V517" s="20">
        <v>1005134</v>
      </c>
      <c r="W517" s="20">
        <v>30251</v>
      </c>
    </row>
    <row r="518" spans="1:23" x14ac:dyDescent="0.35">
      <c r="A518" s="16">
        <v>2012</v>
      </c>
      <c r="B518" s="17">
        <v>5325</v>
      </c>
      <c r="C518" s="18" t="s">
        <v>517</v>
      </c>
      <c r="D518" s="16" t="s">
        <v>24</v>
      </c>
      <c r="E518" s="18" t="s">
        <v>25</v>
      </c>
      <c r="F518" s="16" t="s">
        <v>26</v>
      </c>
      <c r="G518" s="18" t="s">
        <v>49</v>
      </c>
      <c r="H518" s="18" t="s">
        <v>28</v>
      </c>
      <c r="I518" s="19">
        <v>6226</v>
      </c>
      <c r="J518" s="20">
        <v>60495</v>
      </c>
      <c r="K518" s="20">
        <v>4033</v>
      </c>
      <c r="L518" s="21">
        <v>19990</v>
      </c>
      <c r="M518" s="22">
        <v>219369</v>
      </c>
      <c r="N518" s="22">
        <v>1433</v>
      </c>
      <c r="O518" s="23" t="s">
        <v>37</v>
      </c>
      <c r="P518" s="24" t="s">
        <v>37</v>
      </c>
      <c r="Q518" s="24" t="s">
        <v>37</v>
      </c>
      <c r="R518" s="25" t="s">
        <v>37</v>
      </c>
      <c r="S518" s="26" t="s">
        <v>37</v>
      </c>
      <c r="T518" s="26" t="s">
        <v>37</v>
      </c>
      <c r="U518" s="19">
        <v>26216</v>
      </c>
      <c r="V518" s="20">
        <v>279864</v>
      </c>
      <c r="W518" s="20">
        <v>5466</v>
      </c>
    </row>
    <row r="519" spans="1:23" x14ac:dyDescent="0.35">
      <c r="A519" s="16">
        <v>2012</v>
      </c>
      <c r="B519" s="17">
        <v>5326</v>
      </c>
      <c r="C519" s="18" t="s">
        <v>518</v>
      </c>
      <c r="D519" s="16" t="s">
        <v>24</v>
      </c>
      <c r="E519" s="18" t="s">
        <v>25</v>
      </c>
      <c r="F519" s="16" t="s">
        <v>26</v>
      </c>
      <c r="G519" s="18" t="s">
        <v>96</v>
      </c>
      <c r="H519" s="18" t="s">
        <v>191</v>
      </c>
      <c r="I519" s="19">
        <v>10371</v>
      </c>
      <c r="J519" s="20">
        <v>392981</v>
      </c>
      <c r="K519" s="20">
        <v>13893</v>
      </c>
      <c r="L519" s="21">
        <v>4917</v>
      </c>
      <c r="M519" s="22">
        <v>254538</v>
      </c>
      <c r="N519" s="22">
        <v>1088</v>
      </c>
      <c r="O519" s="23">
        <v>2499</v>
      </c>
      <c r="P519" s="24">
        <v>104578</v>
      </c>
      <c r="Q519" s="24">
        <v>299</v>
      </c>
      <c r="R519" s="25" t="s">
        <v>37</v>
      </c>
      <c r="S519" s="26" t="s">
        <v>37</v>
      </c>
      <c r="T519" s="26" t="s">
        <v>37</v>
      </c>
      <c r="U519" s="19">
        <v>17787</v>
      </c>
      <c r="V519" s="20">
        <v>752097</v>
      </c>
      <c r="W519" s="20">
        <v>15280</v>
      </c>
    </row>
    <row r="520" spans="1:23" x14ac:dyDescent="0.35">
      <c r="A520" s="16">
        <v>2012</v>
      </c>
      <c r="B520" s="17">
        <v>5327</v>
      </c>
      <c r="C520" s="18" t="s">
        <v>519</v>
      </c>
      <c r="D520" s="16" t="s">
        <v>24</v>
      </c>
      <c r="E520" s="18" t="s">
        <v>25</v>
      </c>
      <c r="F520" s="16" t="s">
        <v>26</v>
      </c>
      <c r="G520" s="18" t="s">
        <v>128</v>
      </c>
      <c r="H520" s="18" t="s">
        <v>33</v>
      </c>
      <c r="I520" s="19">
        <v>11268</v>
      </c>
      <c r="J520" s="20">
        <v>120998</v>
      </c>
      <c r="K520" s="20">
        <v>9027</v>
      </c>
      <c r="L520" s="21">
        <v>1758</v>
      </c>
      <c r="M520" s="22">
        <v>18649</v>
      </c>
      <c r="N520" s="22">
        <v>744</v>
      </c>
      <c r="O520" s="23">
        <v>525</v>
      </c>
      <c r="P520" s="24">
        <v>6765</v>
      </c>
      <c r="Q520" s="24">
        <v>7</v>
      </c>
      <c r="R520" s="25" t="s">
        <v>37</v>
      </c>
      <c r="S520" s="26" t="s">
        <v>37</v>
      </c>
      <c r="T520" s="26" t="s">
        <v>37</v>
      </c>
      <c r="U520" s="19">
        <v>13551</v>
      </c>
      <c r="V520" s="20">
        <v>146412</v>
      </c>
      <c r="W520" s="20">
        <v>9778</v>
      </c>
    </row>
    <row r="521" spans="1:23" x14ac:dyDescent="0.35">
      <c r="A521" s="16">
        <v>2012</v>
      </c>
      <c r="B521" s="17">
        <v>5328</v>
      </c>
      <c r="C521" s="18" t="s">
        <v>520</v>
      </c>
      <c r="D521" s="16" t="s">
        <v>24</v>
      </c>
      <c r="E521" s="18" t="s">
        <v>25</v>
      </c>
      <c r="F521" s="16" t="s">
        <v>26</v>
      </c>
      <c r="G521" s="18" t="s">
        <v>173</v>
      </c>
      <c r="H521" s="18" t="s">
        <v>33</v>
      </c>
      <c r="I521" s="19">
        <v>1857</v>
      </c>
      <c r="J521" s="20">
        <v>16347</v>
      </c>
      <c r="K521" s="20">
        <v>729</v>
      </c>
      <c r="L521" s="21">
        <v>604</v>
      </c>
      <c r="M521" s="22">
        <v>5886</v>
      </c>
      <c r="N521" s="22">
        <v>86</v>
      </c>
      <c r="O521" s="23" t="s">
        <v>37</v>
      </c>
      <c r="P521" s="24" t="s">
        <v>37</v>
      </c>
      <c r="Q521" s="24" t="s">
        <v>37</v>
      </c>
      <c r="R521" s="25" t="s">
        <v>37</v>
      </c>
      <c r="S521" s="26" t="s">
        <v>37</v>
      </c>
      <c r="T521" s="26" t="s">
        <v>37</v>
      </c>
      <c r="U521" s="19">
        <v>2461</v>
      </c>
      <c r="V521" s="20">
        <v>22233</v>
      </c>
      <c r="W521" s="20">
        <v>815</v>
      </c>
    </row>
    <row r="522" spans="1:23" x14ac:dyDescent="0.35">
      <c r="A522" s="16">
        <v>2012</v>
      </c>
      <c r="B522" s="17">
        <v>5335</v>
      </c>
      <c r="C522" s="18" t="s">
        <v>521</v>
      </c>
      <c r="D522" s="16" t="s">
        <v>24</v>
      </c>
      <c r="E522" s="18" t="s">
        <v>25</v>
      </c>
      <c r="F522" s="16" t="s">
        <v>26</v>
      </c>
      <c r="G522" s="18" t="s">
        <v>198</v>
      </c>
      <c r="H522" s="18" t="s">
        <v>28</v>
      </c>
      <c r="I522" s="19">
        <v>29720</v>
      </c>
      <c r="J522" s="20">
        <v>196389</v>
      </c>
      <c r="K522" s="20">
        <v>19910</v>
      </c>
      <c r="L522" s="21">
        <v>33949</v>
      </c>
      <c r="M522" s="22">
        <v>230572</v>
      </c>
      <c r="N522" s="22">
        <v>3354</v>
      </c>
      <c r="O522" s="23">
        <v>32331</v>
      </c>
      <c r="P522" s="24">
        <v>283125</v>
      </c>
      <c r="Q522" s="24">
        <v>43</v>
      </c>
      <c r="R522" s="25" t="s">
        <v>37</v>
      </c>
      <c r="S522" s="26" t="s">
        <v>37</v>
      </c>
      <c r="T522" s="26" t="s">
        <v>37</v>
      </c>
      <c r="U522" s="19">
        <v>96000</v>
      </c>
      <c r="V522" s="20">
        <v>710086</v>
      </c>
      <c r="W522" s="20">
        <v>23307</v>
      </c>
    </row>
    <row r="523" spans="1:23" x14ac:dyDescent="0.35">
      <c r="A523" s="16">
        <v>2012</v>
      </c>
      <c r="B523" s="17">
        <v>5336</v>
      </c>
      <c r="C523" s="18" t="s">
        <v>522</v>
      </c>
      <c r="D523" s="16" t="s">
        <v>24</v>
      </c>
      <c r="E523" s="18" t="s">
        <v>25</v>
      </c>
      <c r="F523" s="16" t="s">
        <v>26</v>
      </c>
      <c r="G523" s="18" t="s">
        <v>46</v>
      </c>
      <c r="H523" s="18" t="s">
        <v>28</v>
      </c>
      <c r="I523" s="19">
        <v>6397</v>
      </c>
      <c r="J523" s="20">
        <v>58606</v>
      </c>
      <c r="K523" s="20">
        <v>5772</v>
      </c>
      <c r="L523" s="21">
        <v>3454</v>
      </c>
      <c r="M523" s="22">
        <v>30049</v>
      </c>
      <c r="N523" s="22">
        <v>862</v>
      </c>
      <c r="O523" s="23">
        <v>12934</v>
      </c>
      <c r="P523" s="24">
        <v>141896</v>
      </c>
      <c r="Q523" s="24">
        <v>102</v>
      </c>
      <c r="R523" s="25" t="s">
        <v>37</v>
      </c>
      <c r="S523" s="26" t="s">
        <v>37</v>
      </c>
      <c r="T523" s="26" t="s">
        <v>37</v>
      </c>
      <c r="U523" s="19">
        <v>22785</v>
      </c>
      <c r="V523" s="20">
        <v>230551</v>
      </c>
      <c r="W523" s="20">
        <v>6736</v>
      </c>
    </row>
    <row r="524" spans="1:23" x14ac:dyDescent="0.35">
      <c r="A524" s="16">
        <v>2012</v>
      </c>
      <c r="B524" s="17">
        <v>5394</v>
      </c>
      <c r="C524" s="18" t="s">
        <v>523</v>
      </c>
      <c r="D524" s="16" t="s">
        <v>24</v>
      </c>
      <c r="E524" s="18" t="s">
        <v>25</v>
      </c>
      <c r="F524" s="16" t="s">
        <v>26</v>
      </c>
      <c r="G524" s="18" t="s">
        <v>74</v>
      </c>
      <c r="H524" s="18" t="s">
        <v>33</v>
      </c>
      <c r="I524" s="19">
        <v>18833</v>
      </c>
      <c r="J524" s="20">
        <v>160571</v>
      </c>
      <c r="K524" s="20">
        <v>12290</v>
      </c>
      <c r="L524" s="21">
        <v>2154</v>
      </c>
      <c r="M524" s="22">
        <v>18745</v>
      </c>
      <c r="N524" s="22">
        <v>885</v>
      </c>
      <c r="O524" s="23">
        <v>8925</v>
      </c>
      <c r="P524" s="24">
        <v>99108</v>
      </c>
      <c r="Q524" s="24">
        <v>78</v>
      </c>
      <c r="R524" s="25" t="s">
        <v>37</v>
      </c>
      <c r="S524" s="26" t="s">
        <v>37</v>
      </c>
      <c r="T524" s="26" t="s">
        <v>37</v>
      </c>
      <c r="U524" s="19">
        <v>29912</v>
      </c>
      <c r="V524" s="20">
        <v>278424</v>
      </c>
      <c r="W524" s="20">
        <v>13253</v>
      </c>
    </row>
    <row r="525" spans="1:23" x14ac:dyDescent="0.35">
      <c r="A525" s="16">
        <v>2012</v>
      </c>
      <c r="B525" s="17">
        <v>5399</v>
      </c>
      <c r="C525" s="18" t="s">
        <v>524</v>
      </c>
      <c r="D525" s="16" t="s">
        <v>24</v>
      </c>
      <c r="E525" s="18" t="s">
        <v>25</v>
      </c>
      <c r="F525" s="16" t="s">
        <v>26</v>
      </c>
      <c r="G525" s="18" t="s">
        <v>104</v>
      </c>
      <c r="H525" s="18" t="s">
        <v>33</v>
      </c>
      <c r="I525" s="19">
        <v>102759</v>
      </c>
      <c r="J525" s="20">
        <v>967530</v>
      </c>
      <c r="K525" s="20">
        <v>60443</v>
      </c>
      <c r="L525" s="21">
        <v>42943</v>
      </c>
      <c r="M525" s="22">
        <v>377136</v>
      </c>
      <c r="N525" s="22">
        <v>10548</v>
      </c>
      <c r="O525" s="23">
        <v>24822</v>
      </c>
      <c r="P525" s="24">
        <v>331320</v>
      </c>
      <c r="Q525" s="24">
        <v>21</v>
      </c>
      <c r="R525" s="25">
        <v>0</v>
      </c>
      <c r="S525" s="26">
        <v>0</v>
      </c>
      <c r="T525" s="26">
        <v>0</v>
      </c>
      <c r="U525" s="19">
        <v>170524</v>
      </c>
      <c r="V525" s="20">
        <v>1675986</v>
      </c>
      <c r="W525" s="20">
        <v>71012</v>
      </c>
    </row>
    <row r="526" spans="1:23" x14ac:dyDescent="0.35">
      <c r="A526" s="16">
        <v>2012</v>
      </c>
      <c r="B526" s="17">
        <v>5416</v>
      </c>
      <c r="C526" s="18" t="s">
        <v>525</v>
      </c>
      <c r="D526" s="16" t="s">
        <v>24</v>
      </c>
      <c r="E526" s="18" t="s">
        <v>25</v>
      </c>
      <c r="F526" s="16" t="s">
        <v>26</v>
      </c>
      <c r="G526" s="18" t="s">
        <v>70</v>
      </c>
      <c r="H526" s="18" t="s">
        <v>57</v>
      </c>
      <c r="I526" s="19">
        <v>2061926.8</v>
      </c>
      <c r="J526" s="20">
        <v>20178563</v>
      </c>
      <c r="K526" s="20">
        <v>1596735</v>
      </c>
      <c r="L526" s="21">
        <v>1764538.4</v>
      </c>
      <c r="M526" s="22">
        <v>22153686</v>
      </c>
      <c r="N526" s="22">
        <v>262990</v>
      </c>
      <c r="O526" s="23">
        <v>747068.4</v>
      </c>
      <c r="P526" s="24">
        <v>12347801</v>
      </c>
      <c r="Q526" s="24">
        <v>5041</v>
      </c>
      <c r="R526" s="25">
        <v>561.70000000000005</v>
      </c>
      <c r="S526" s="26">
        <v>7124</v>
      </c>
      <c r="T526" s="26">
        <v>1</v>
      </c>
      <c r="U526" s="19">
        <v>4574095.3</v>
      </c>
      <c r="V526" s="20">
        <v>54687174</v>
      </c>
      <c r="W526" s="20">
        <v>1864767</v>
      </c>
    </row>
    <row r="527" spans="1:23" x14ac:dyDescent="0.35">
      <c r="A527" s="16">
        <v>2012</v>
      </c>
      <c r="B527" s="17">
        <v>5416</v>
      </c>
      <c r="C527" s="18" t="s">
        <v>525</v>
      </c>
      <c r="D527" s="16" t="s">
        <v>24</v>
      </c>
      <c r="E527" s="18" t="s">
        <v>25</v>
      </c>
      <c r="F527" s="16" t="s">
        <v>26</v>
      </c>
      <c r="G527" s="18" t="s">
        <v>54</v>
      </c>
      <c r="H527" s="18" t="s">
        <v>57</v>
      </c>
      <c r="I527" s="19">
        <v>609303</v>
      </c>
      <c r="J527" s="20">
        <v>6189040</v>
      </c>
      <c r="K527" s="20">
        <v>456064</v>
      </c>
      <c r="L527" s="21">
        <v>454962.5</v>
      </c>
      <c r="M527" s="22">
        <v>5676494</v>
      </c>
      <c r="N527" s="22">
        <v>88104</v>
      </c>
      <c r="O527" s="23">
        <v>454938.7</v>
      </c>
      <c r="P527" s="24">
        <v>8678807</v>
      </c>
      <c r="Q527" s="24">
        <v>1708</v>
      </c>
      <c r="R527" s="25">
        <v>0</v>
      </c>
      <c r="S527" s="26">
        <v>0</v>
      </c>
      <c r="T527" s="26">
        <v>0</v>
      </c>
      <c r="U527" s="19">
        <v>1519204.2</v>
      </c>
      <c r="V527" s="20">
        <v>20544341</v>
      </c>
      <c r="W527" s="20">
        <v>545876</v>
      </c>
    </row>
    <row r="528" spans="1:23" x14ac:dyDescent="0.35">
      <c r="A528" s="16">
        <v>2012</v>
      </c>
      <c r="B528" s="17">
        <v>5417</v>
      </c>
      <c r="C528" s="18" t="s">
        <v>526</v>
      </c>
      <c r="D528" s="16" t="s">
        <v>24</v>
      </c>
      <c r="E528" s="18" t="s">
        <v>25</v>
      </c>
      <c r="F528" s="16" t="s">
        <v>26</v>
      </c>
      <c r="G528" s="18" t="s">
        <v>39</v>
      </c>
      <c r="H528" s="18" t="s">
        <v>33</v>
      </c>
      <c r="I528" s="19">
        <v>16003.6</v>
      </c>
      <c r="J528" s="20">
        <v>126348</v>
      </c>
      <c r="K528" s="20">
        <v>9004</v>
      </c>
      <c r="L528" s="21">
        <v>2163.5</v>
      </c>
      <c r="M528" s="22">
        <v>20905</v>
      </c>
      <c r="N528" s="22">
        <v>510</v>
      </c>
      <c r="O528" s="23">
        <v>2628.6</v>
      </c>
      <c r="P528" s="24">
        <v>35052</v>
      </c>
      <c r="Q528" s="24">
        <v>2</v>
      </c>
      <c r="R528" s="25" t="s">
        <v>37</v>
      </c>
      <c r="S528" s="26" t="s">
        <v>37</v>
      </c>
      <c r="T528" s="26" t="s">
        <v>37</v>
      </c>
      <c r="U528" s="19">
        <v>20795.7</v>
      </c>
      <c r="V528" s="20">
        <v>182305</v>
      </c>
      <c r="W528" s="20">
        <v>9516</v>
      </c>
    </row>
    <row r="529" spans="1:23" x14ac:dyDescent="0.35">
      <c r="A529" s="16">
        <v>2012</v>
      </c>
      <c r="B529" s="17">
        <v>5429</v>
      </c>
      <c r="C529" s="18" t="s">
        <v>527</v>
      </c>
      <c r="D529" s="16" t="s">
        <v>24</v>
      </c>
      <c r="E529" s="18" t="s">
        <v>25</v>
      </c>
      <c r="F529" s="16" t="s">
        <v>26</v>
      </c>
      <c r="G529" s="18" t="s">
        <v>80</v>
      </c>
      <c r="H529" s="18" t="s">
        <v>28</v>
      </c>
      <c r="I529" s="19">
        <v>9003.7000000000007</v>
      </c>
      <c r="J529" s="20">
        <v>94999</v>
      </c>
      <c r="K529" s="20">
        <v>7425</v>
      </c>
      <c r="L529" s="21">
        <v>7202.2</v>
      </c>
      <c r="M529" s="22">
        <v>88562</v>
      </c>
      <c r="N529" s="22">
        <v>1473</v>
      </c>
      <c r="O529" s="23">
        <v>1115.3</v>
      </c>
      <c r="P529" s="24">
        <v>13974</v>
      </c>
      <c r="Q529" s="24">
        <v>7</v>
      </c>
      <c r="R529" s="25" t="s">
        <v>37</v>
      </c>
      <c r="S529" s="26" t="s">
        <v>37</v>
      </c>
      <c r="T529" s="26" t="s">
        <v>37</v>
      </c>
      <c r="U529" s="19">
        <v>17321.2</v>
      </c>
      <c r="V529" s="20">
        <v>197535</v>
      </c>
      <c r="W529" s="20">
        <v>8905</v>
      </c>
    </row>
    <row r="530" spans="1:23" x14ac:dyDescent="0.35">
      <c r="A530" s="16">
        <v>2012</v>
      </c>
      <c r="B530" s="17">
        <v>5470</v>
      </c>
      <c r="C530" s="18" t="s">
        <v>528</v>
      </c>
      <c r="D530" s="16" t="s">
        <v>41</v>
      </c>
      <c r="E530" s="18" t="s">
        <v>42</v>
      </c>
      <c r="F530" s="16" t="s">
        <v>26</v>
      </c>
      <c r="G530" s="18" t="s">
        <v>36</v>
      </c>
      <c r="H530" s="18" t="s">
        <v>44</v>
      </c>
      <c r="I530" s="19">
        <v>0</v>
      </c>
      <c r="J530" s="20">
        <v>0</v>
      </c>
      <c r="K530" s="20">
        <v>0</v>
      </c>
      <c r="L530" s="21">
        <v>0</v>
      </c>
      <c r="M530" s="22">
        <v>0</v>
      </c>
      <c r="N530" s="22">
        <v>0</v>
      </c>
      <c r="O530" s="23">
        <v>43757</v>
      </c>
      <c r="P530" s="24">
        <v>1426136</v>
      </c>
      <c r="Q530" s="24">
        <v>2</v>
      </c>
      <c r="R530" s="25">
        <v>0</v>
      </c>
      <c r="S530" s="26">
        <v>0</v>
      </c>
      <c r="T530" s="26">
        <v>0</v>
      </c>
      <c r="U530" s="19">
        <v>43757</v>
      </c>
      <c r="V530" s="20">
        <v>1426136</v>
      </c>
      <c r="W530" s="20">
        <v>2</v>
      </c>
    </row>
    <row r="531" spans="1:23" x14ac:dyDescent="0.35">
      <c r="A531" s="16">
        <v>2012</v>
      </c>
      <c r="B531" s="17">
        <v>5470</v>
      </c>
      <c r="C531" s="18" t="s">
        <v>528</v>
      </c>
      <c r="D531" s="16" t="s">
        <v>41</v>
      </c>
      <c r="E531" s="18" t="s">
        <v>42</v>
      </c>
      <c r="F531" s="16" t="s">
        <v>26</v>
      </c>
      <c r="G531" s="18" t="s">
        <v>179</v>
      </c>
      <c r="H531" s="18" t="s">
        <v>44</v>
      </c>
      <c r="I531" s="19">
        <v>0</v>
      </c>
      <c r="J531" s="20">
        <v>0</v>
      </c>
      <c r="K531" s="20">
        <v>0</v>
      </c>
      <c r="L531" s="21">
        <v>0</v>
      </c>
      <c r="M531" s="22">
        <v>0</v>
      </c>
      <c r="N531" s="22">
        <v>0</v>
      </c>
      <c r="O531" s="23">
        <v>11907</v>
      </c>
      <c r="P531" s="24">
        <v>384715</v>
      </c>
      <c r="Q531" s="24">
        <v>3</v>
      </c>
      <c r="R531" s="25">
        <v>0</v>
      </c>
      <c r="S531" s="26">
        <v>0</v>
      </c>
      <c r="T531" s="26">
        <v>0</v>
      </c>
      <c r="U531" s="19">
        <v>11907</v>
      </c>
      <c r="V531" s="20">
        <v>384715</v>
      </c>
      <c r="W531" s="20">
        <v>3</v>
      </c>
    </row>
    <row r="532" spans="1:23" x14ac:dyDescent="0.35">
      <c r="A532" s="16">
        <v>2012</v>
      </c>
      <c r="B532" s="17">
        <v>5470</v>
      </c>
      <c r="C532" s="18" t="s">
        <v>528</v>
      </c>
      <c r="D532" s="16" t="s">
        <v>41</v>
      </c>
      <c r="E532" s="18" t="s">
        <v>42</v>
      </c>
      <c r="F532" s="16" t="s">
        <v>26</v>
      </c>
      <c r="G532" s="18" t="s">
        <v>199</v>
      </c>
      <c r="H532" s="18" t="s">
        <v>44</v>
      </c>
      <c r="I532" s="19">
        <v>0</v>
      </c>
      <c r="J532" s="20">
        <v>0</v>
      </c>
      <c r="K532" s="20">
        <v>0</v>
      </c>
      <c r="L532" s="21">
        <v>0</v>
      </c>
      <c r="M532" s="22">
        <v>0</v>
      </c>
      <c r="N532" s="22">
        <v>0</v>
      </c>
      <c r="O532" s="23">
        <v>2750</v>
      </c>
      <c r="P532" s="24">
        <v>14873</v>
      </c>
      <c r="Q532" s="24">
        <v>1</v>
      </c>
      <c r="R532" s="25">
        <v>0</v>
      </c>
      <c r="S532" s="26">
        <v>0</v>
      </c>
      <c r="T532" s="26">
        <v>0</v>
      </c>
      <c r="U532" s="19">
        <v>2750</v>
      </c>
      <c r="V532" s="20">
        <v>14873</v>
      </c>
      <c r="W532" s="20">
        <v>1</v>
      </c>
    </row>
    <row r="533" spans="1:23" x14ac:dyDescent="0.35">
      <c r="A533" s="16">
        <v>2012</v>
      </c>
      <c r="B533" s="17">
        <v>5470</v>
      </c>
      <c r="C533" s="18" t="s">
        <v>528</v>
      </c>
      <c r="D533" s="16" t="s">
        <v>97</v>
      </c>
      <c r="E533" s="18" t="s">
        <v>25</v>
      </c>
      <c r="F533" s="16" t="s">
        <v>26</v>
      </c>
      <c r="G533" s="18" t="s">
        <v>98</v>
      </c>
      <c r="H533" s="18" t="s">
        <v>44</v>
      </c>
      <c r="I533" s="19">
        <v>0</v>
      </c>
      <c r="J533" s="20">
        <v>0</v>
      </c>
      <c r="K533" s="20">
        <v>0</v>
      </c>
      <c r="L533" s="21">
        <v>2907</v>
      </c>
      <c r="M533" s="22">
        <v>50994</v>
      </c>
      <c r="N533" s="22">
        <v>3</v>
      </c>
      <c r="O533" s="23">
        <v>17735</v>
      </c>
      <c r="P533" s="24">
        <v>356615</v>
      </c>
      <c r="Q533" s="24">
        <v>5</v>
      </c>
      <c r="R533" s="25">
        <v>0</v>
      </c>
      <c r="S533" s="26">
        <v>0</v>
      </c>
      <c r="T533" s="26">
        <v>0</v>
      </c>
      <c r="U533" s="19">
        <v>20642</v>
      </c>
      <c r="V533" s="20">
        <v>407609</v>
      </c>
      <c r="W533" s="20">
        <v>8</v>
      </c>
    </row>
    <row r="534" spans="1:23" x14ac:dyDescent="0.35">
      <c r="A534" s="16">
        <v>2012</v>
      </c>
      <c r="B534" s="17">
        <v>5480</v>
      </c>
      <c r="C534" s="18" t="s">
        <v>529</v>
      </c>
      <c r="D534" s="16" t="s">
        <v>24</v>
      </c>
      <c r="E534" s="18" t="s">
        <v>25</v>
      </c>
      <c r="F534" s="16" t="s">
        <v>26</v>
      </c>
      <c r="G534" s="18" t="s">
        <v>184</v>
      </c>
      <c r="H534" s="18" t="s">
        <v>28</v>
      </c>
      <c r="I534" s="19">
        <v>13349.7</v>
      </c>
      <c r="J534" s="20">
        <v>92231</v>
      </c>
      <c r="K534" s="20">
        <v>11023</v>
      </c>
      <c r="L534" s="21">
        <v>5185.2</v>
      </c>
      <c r="M534" s="22">
        <v>37846</v>
      </c>
      <c r="N534" s="22">
        <v>1692</v>
      </c>
      <c r="O534" s="23">
        <v>22310</v>
      </c>
      <c r="P534" s="24">
        <v>190768</v>
      </c>
      <c r="Q534" s="24">
        <v>397</v>
      </c>
      <c r="R534" s="25" t="s">
        <v>37</v>
      </c>
      <c r="S534" s="26" t="s">
        <v>37</v>
      </c>
      <c r="T534" s="26" t="s">
        <v>37</v>
      </c>
      <c r="U534" s="19">
        <v>40844.9</v>
      </c>
      <c r="V534" s="20">
        <v>320845</v>
      </c>
      <c r="W534" s="20">
        <v>13112</v>
      </c>
    </row>
    <row r="535" spans="1:23" x14ac:dyDescent="0.35">
      <c r="A535" s="16">
        <v>2012</v>
      </c>
      <c r="B535" s="17">
        <v>5487</v>
      </c>
      <c r="C535" s="18" t="s">
        <v>530</v>
      </c>
      <c r="D535" s="16" t="s">
        <v>24</v>
      </c>
      <c r="E535" s="18" t="s">
        <v>25</v>
      </c>
      <c r="F535" s="16" t="s">
        <v>26</v>
      </c>
      <c r="G535" s="18" t="s">
        <v>199</v>
      </c>
      <c r="H535" s="18" t="s">
        <v>57</v>
      </c>
      <c r="I535" s="19">
        <v>377729.3</v>
      </c>
      <c r="J535" s="20">
        <v>2413079</v>
      </c>
      <c r="K535" s="20">
        <v>319846</v>
      </c>
      <c r="L535" s="21">
        <v>122763.2</v>
      </c>
      <c r="M535" s="22">
        <v>1222962</v>
      </c>
      <c r="N535" s="22">
        <v>37140</v>
      </c>
      <c r="O535" s="23">
        <v>10942.9</v>
      </c>
      <c r="P535" s="24">
        <v>117173</v>
      </c>
      <c r="Q535" s="24">
        <v>403</v>
      </c>
      <c r="R535" s="25">
        <v>0</v>
      </c>
      <c r="S535" s="26">
        <v>0</v>
      </c>
      <c r="T535" s="26">
        <v>0</v>
      </c>
      <c r="U535" s="19">
        <v>511435.4</v>
      </c>
      <c r="V535" s="20">
        <v>3753214</v>
      </c>
      <c r="W535" s="20">
        <v>357389</v>
      </c>
    </row>
    <row r="536" spans="1:23" x14ac:dyDescent="0.35">
      <c r="A536" s="16">
        <v>2012</v>
      </c>
      <c r="B536" s="17">
        <v>5487</v>
      </c>
      <c r="C536" s="18" t="s">
        <v>530</v>
      </c>
      <c r="D536" s="16" t="s">
        <v>137</v>
      </c>
      <c r="E536" s="18" t="s">
        <v>138</v>
      </c>
      <c r="F536" s="16" t="s">
        <v>26</v>
      </c>
      <c r="G536" s="18" t="s">
        <v>199</v>
      </c>
      <c r="H536" s="18" t="s">
        <v>57</v>
      </c>
      <c r="I536" s="19">
        <v>101549.5</v>
      </c>
      <c r="J536" s="20">
        <v>1774972</v>
      </c>
      <c r="K536" s="20">
        <v>205837</v>
      </c>
      <c r="L536" s="21">
        <v>123009.1</v>
      </c>
      <c r="M536" s="22">
        <v>5383999</v>
      </c>
      <c r="N536" s="22">
        <v>24699</v>
      </c>
      <c r="O536" s="23">
        <v>34701.800000000003</v>
      </c>
      <c r="P536" s="24">
        <v>3272785</v>
      </c>
      <c r="Q536" s="24">
        <v>744</v>
      </c>
      <c r="R536" s="25">
        <v>554</v>
      </c>
      <c r="S536" s="26">
        <v>17494</v>
      </c>
      <c r="T536" s="26">
        <v>7</v>
      </c>
      <c r="U536" s="19">
        <v>259814.39999999999</v>
      </c>
      <c r="V536" s="20">
        <v>10449250</v>
      </c>
      <c r="W536" s="20">
        <v>231287</v>
      </c>
    </row>
    <row r="537" spans="1:23" x14ac:dyDescent="0.35">
      <c r="A537" s="16">
        <v>2012</v>
      </c>
      <c r="B537" s="17">
        <v>5509</v>
      </c>
      <c r="C537" s="18" t="s">
        <v>531</v>
      </c>
      <c r="D537" s="16" t="s">
        <v>24</v>
      </c>
      <c r="E537" s="18" t="s">
        <v>25</v>
      </c>
      <c r="F537" s="16" t="s">
        <v>26</v>
      </c>
      <c r="G537" s="18" t="s">
        <v>104</v>
      </c>
      <c r="H537" s="18" t="s">
        <v>28</v>
      </c>
      <c r="I537" s="19">
        <v>13230</v>
      </c>
      <c r="J537" s="20">
        <v>140492</v>
      </c>
      <c r="K537" s="20">
        <v>9486</v>
      </c>
      <c r="L537" s="21">
        <v>12718</v>
      </c>
      <c r="M537" s="22">
        <v>121176</v>
      </c>
      <c r="N537" s="22">
        <v>2354</v>
      </c>
      <c r="O537" s="23">
        <v>13213</v>
      </c>
      <c r="P537" s="24">
        <v>153626</v>
      </c>
      <c r="Q537" s="24">
        <v>19</v>
      </c>
      <c r="R537" s="25">
        <v>0</v>
      </c>
      <c r="S537" s="26">
        <v>0</v>
      </c>
      <c r="T537" s="26">
        <v>0</v>
      </c>
      <c r="U537" s="19">
        <v>39161</v>
      </c>
      <c r="V537" s="20">
        <v>415294</v>
      </c>
      <c r="W537" s="20">
        <v>11859</v>
      </c>
    </row>
    <row r="538" spans="1:23" x14ac:dyDescent="0.35">
      <c r="A538" s="16">
        <v>2012</v>
      </c>
      <c r="B538" s="17">
        <v>5535</v>
      </c>
      <c r="C538" s="18" t="s">
        <v>532</v>
      </c>
      <c r="D538" s="16" t="s">
        <v>24</v>
      </c>
      <c r="E538" s="18" t="s">
        <v>25</v>
      </c>
      <c r="F538" s="16" t="s">
        <v>26</v>
      </c>
      <c r="G538" s="18" t="s">
        <v>36</v>
      </c>
      <c r="H538" s="18" t="s">
        <v>33</v>
      </c>
      <c r="I538" s="19">
        <v>25329</v>
      </c>
      <c r="J538" s="20">
        <v>196532</v>
      </c>
      <c r="K538" s="20">
        <v>13485</v>
      </c>
      <c r="L538" s="21">
        <v>11535</v>
      </c>
      <c r="M538" s="22">
        <v>116821</v>
      </c>
      <c r="N538" s="22">
        <v>1315</v>
      </c>
      <c r="O538" s="23" t="s">
        <v>37</v>
      </c>
      <c r="P538" s="24" t="s">
        <v>37</v>
      </c>
      <c r="Q538" s="24" t="s">
        <v>37</v>
      </c>
      <c r="R538" s="25" t="s">
        <v>37</v>
      </c>
      <c r="S538" s="26" t="s">
        <v>37</v>
      </c>
      <c r="T538" s="26" t="s">
        <v>37</v>
      </c>
      <c r="U538" s="19">
        <v>36864</v>
      </c>
      <c r="V538" s="20">
        <v>313353</v>
      </c>
      <c r="W538" s="20">
        <v>14800</v>
      </c>
    </row>
    <row r="539" spans="1:23" x14ac:dyDescent="0.35">
      <c r="A539" s="16">
        <v>2012</v>
      </c>
      <c r="B539" s="17">
        <v>5543</v>
      </c>
      <c r="C539" s="18" t="s">
        <v>533</v>
      </c>
      <c r="D539" s="16" t="s">
        <v>24</v>
      </c>
      <c r="E539" s="18" t="s">
        <v>25</v>
      </c>
      <c r="F539" s="16" t="s">
        <v>26</v>
      </c>
      <c r="G539" s="18" t="s">
        <v>98</v>
      </c>
      <c r="H539" s="18" t="s">
        <v>119</v>
      </c>
      <c r="I539" s="19" t="s">
        <v>37</v>
      </c>
      <c r="J539" s="20" t="s">
        <v>37</v>
      </c>
      <c r="K539" s="20" t="s">
        <v>37</v>
      </c>
      <c r="L539" s="21" t="s">
        <v>37</v>
      </c>
      <c r="M539" s="22" t="s">
        <v>37</v>
      </c>
      <c r="N539" s="22" t="s">
        <v>37</v>
      </c>
      <c r="O539" s="23">
        <v>908</v>
      </c>
      <c r="P539" s="24">
        <v>363135</v>
      </c>
      <c r="Q539" s="24">
        <v>1</v>
      </c>
      <c r="R539" s="25" t="s">
        <v>37</v>
      </c>
      <c r="S539" s="26" t="s">
        <v>37</v>
      </c>
      <c r="T539" s="26" t="s">
        <v>37</v>
      </c>
      <c r="U539" s="19">
        <v>908</v>
      </c>
      <c r="V539" s="20">
        <v>363135</v>
      </c>
      <c r="W539" s="20">
        <v>1</v>
      </c>
    </row>
    <row r="540" spans="1:23" x14ac:dyDescent="0.35">
      <c r="A540" s="16">
        <v>2012</v>
      </c>
      <c r="B540" s="17">
        <v>5551</v>
      </c>
      <c r="C540" s="18" t="s">
        <v>534</v>
      </c>
      <c r="D540" s="16" t="s">
        <v>24</v>
      </c>
      <c r="E540" s="18" t="s">
        <v>25</v>
      </c>
      <c r="F540" s="16" t="s">
        <v>26</v>
      </c>
      <c r="G540" s="18" t="s">
        <v>39</v>
      </c>
      <c r="H540" s="18" t="s">
        <v>28</v>
      </c>
      <c r="I540" s="19">
        <v>642.6</v>
      </c>
      <c r="J540" s="20">
        <v>5244</v>
      </c>
      <c r="K540" s="20">
        <v>925</v>
      </c>
      <c r="L540" s="21">
        <v>2776.3</v>
      </c>
      <c r="M540" s="22">
        <v>27230</v>
      </c>
      <c r="N540" s="22">
        <v>546</v>
      </c>
      <c r="O540" s="23">
        <v>0</v>
      </c>
      <c r="P540" s="24">
        <v>0</v>
      </c>
      <c r="Q540" s="24">
        <v>0</v>
      </c>
      <c r="R540" s="25">
        <v>0</v>
      </c>
      <c r="S540" s="26">
        <v>0</v>
      </c>
      <c r="T540" s="26">
        <v>0</v>
      </c>
      <c r="U540" s="19">
        <v>3418.9</v>
      </c>
      <c r="V540" s="20">
        <v>32474</v>
      </c>
      <c r="W540" s="20">
        <v>1471</v>
      </c>
    </row>
    <row r="541" spans="1:23" x14ac:dyDescent="0.35">
      <c r="A541" s="16">
        <v>2012</v>
      </c>
      <c r="B541" s="17">
        <v>5574</v>
      </c>
      <c r="C541" s="18" t="s">
        <v>535</v>
      </c>
      <c r="D541" s="16" t="s">
        <v>24</v>
      </c>
      <c r="E541" s="18" t="s">
        <v>25</v>
      </c>
      <c r="F541" s="16" t="s">
        <v>26</v>
      </c>
      <c r="G541" s="18" t="s">
        <v>51</v>
      </c>
      <c r="H541" s="18" t="s">
        <v>33</v>
      </c>
      <c r="I541" s="19">
        <v>68471</v>
      </c>
      <c r="J541" s="20">
        <v>485671</v>
      </c>
      <c r="K541" s="20">
        <v>47543</v>
      </c>
      <c r="L541" s="21">
        <v>27482</v>
      </c>
      <c r="M541" s="22">
        <v>274692</v>
      </c>
      <c r="N541" s="22">
        <v>5082</v>
      </c>
      <c r="O541" s="23">
        <v>6938</v>
      </c>
      <c r="P541" s="24">
        <v>106552</v>
      </c>
      <c r="Q541" s="24">
        <v>145</v>
      </c>
      <c r="R541" s="25">
        <v>0</v>
      </c>
      <c r="S541" s="26">
        <v>0</v>
      </c>
      <c r="T541" s="26">
        <v>0</v>
      </c>
      <c r="U541" s="19">
        <v>102891</v>
      </c>
      <c r="V541" s="20">
        <v>866915</v>
      </c>
      <c r="W541" s="20">
        <v>52770</v>
      </c>
    </row>
    <row r="542" spans="1:23" x14ac:dyDescent="0.35">
      <c r="A542" s="16">
        <v>2012</v>
      </c>
      <c r="B542" s="17">
        <v>5574</v>
      </c>
      <c r="C542" s="18" t="s">
        <v>535</v>
      </c>
      <c r="D542" s="16" t="s">
        <v>24</v>
      </c>
      <c r="E542" s="18" t="s">
        <v>25</v>
      </c>
      <c r="F542" s="16" t="s">
        <v>26</v>
      </c>
      <c r="G542" s="18" t="s">
        <v>39</v>
      </c>
      <c r="H542" s="18" t="s">
        <v>33</v>
      </c>
      <c r="I542" s="19">
        <v>5753</v>
      </c>
      <c r="J542" s="20">
        <v>42978</v>
      </c>
      <c r="K542" s="20">
        <v>4756</v>
      </c>
      <c r="L542" s="21">
        <v>674</v>
      </c>
      <c r="M542" s="22">
        <v>5648</v>
      </c>
      <c r="N542" s="22">
        <v>275</v>
      </c>
      <c r="O542" s="23">
        <v>3</v>
      </c>
      <c r="P542" s="24">
        <v>36</v>
      </c>
      <c r="Q542" s="24">
        <v>1</v>
      </c>
      <c r="R542" s="25">
        <v>0</v>
      </c>
      <c r="S542" s="26">
        <v>0</v>
      </c>
      <c r="T542" s="26">
        <v>0</v>
      </c>
      <c r="U542" s="19">
        <v>6430</v>
      </c>
      <c r="V542" s="20">
        <v>48662</v>
      </c>
      <c r="W542" s="20">
        <v>5032</v>
      </c>
    </row>
    <row r="543" spans="1:23" x14ac:dyDescent="0.35">
      <c r="A543" s="16">
        <v>2012</v>
      </c>
      <c r="B543" s="17">
        <v>5575</v>
      </c>
      <c r="C543" s="18" t="s">
        <v>536</v>
      </c>
      <c r="D543" s="16" t="s">
        <v>24</v>
      </c>
      <c r="E543" s="18" t="s">
        <v>25</v>
      </c>
      <c r="F543" s="16" t="s">
        <v>26</v>
      </c>
      <c r="G543" s="18" t="s">
        <v>51</v>
      </c>
      <c r="H543" s="18" t="s">
        <v>28</v>
      </c>
      <c r="I543" s="19">
        <v>3666.7</v>
      </c>
      <c r="J543" s="20">
        <v>37160</v>
      </c>
      <c r="K543" s="20">
        <v>3637</v>
      </c>
      <c r="L543" s="21">
        <v>2836.8</v>
      </c>
      <c r="M543" s="22">
        <v>35669</v>
      </c>
      <c r="N543" s="22">
        <v>540</v>
      </c>
      <c r="O543" s="23">
        <v>7363.9</v>
      </c>
      <c r="P543" s="24">
        <v>92574</v>
      </c>
      <c r="Q543" s="24">
        <v>11</v>
      </c>
      <c r="R543" s="25">
        <v>0</v>
      </c>
      <c r="S543" s="26">
        <v>0</v>
      </c>
      <c r="T543" s="26">
        <v>0</v>
      </c>
      <c r="U543" s="19">
        <v>13867.4</v>
      </c>
      <c r="V543" s="20">
        <v>165403</v>
      </c>
      <c r="W543" s="20">
        <v>4188</v>
      </c>
    </row>
    <row r="544" spans="1:23" x14ac:dyDescent="0.35">
      <c r="A544" s="16">
        <v>2012</v>
      </c>
      <c r="B544" s="17">
        <v>5578</v>
      </c>
      <c r="C544" s="18" t="s">
        <v>537</v>
      </c>
      <c r="D544" s="16" t="s">
        <v>24</v>
      </c>
      <c r="E544" s="18" t="s">
        <v>25</v>
      </c>
      <c r="F544" s="16" t="s">
        <v>26</v>
      </c>
      <c r="G544" s="18" t="s">
        <v>27</v>
      </c>
      <c r="H544" s="18" t="s">
        <v>33</v>
      </c>
      <c r="I544" s="19">
        <v>15513</v>
      </c>
      <c r="J544" s="20">
        <v>128362</v>
      </c>
      <c r="K544" s="20">
        <v>9893</v>
      </c>
      <c r="L544" s="21">
        <v>9270</v>
      </c>
      <c r="M544" s="22">
        <v>74325</v>
      </c>
      <c r="N544" s="22">
        <v>2816</v>
      </c>
      <c r="O544" s="23">
        <v>3076</v>
      </c>
      <c r="P544" s="24">
        <v>34744</v>
      </c>
      <c r="Q544" s="24">
        <v>2</v>
      </c>
      <c r="R544" s="25">
        <v>0</v>
      </c>
      <c r="S544" s="26">
        <v>0</v>
      </c>
      <c r="T544" s="26">
        <v>0</v>
      </c>
      <c r="U544" s="19">
        <v>27859</v>
      </c>
      <c r="V544" s="20">
        <v>237431</v>
      </c>
      <c r="W544" s="20">
        <v>12711</v>
      </c>
    </row>
    <row r="545" spans="1:23" x14ac:dyDescent="0.35">
      <c r="A545" s="16">
        <v>2012</v>
      </c>
      <c r="B545" s="17">
        <v>5582</v>
      </c>
      <c r="C545" s="18" t="s">
        <v>538</v>
      </c>
      <c r="D545" s="16" t="s">
        <v>24</v>
      </c>
      <c r="E545" s="18" t="s">
        <v>25</v>
      </c>
      <c r="F545" s="16" t="s">
        <v>26</v>
      </c>
      <c r="G545" s="18" t="s">
        <v>49</v>
      </c>
      <c r="H545" s="18" t="s">
        <v>28</v>
      </c>
      <c r="I545" s="19">
        <v>15529</v>
      </c>
      <c r="J545" s="20">
        <v>134413</v>
      </c>
      <c r="K545" s="20">
        <v>13599</v>
      </c>
      <c r="L545" s="21">
        <v>20044</v>
      </c>
      <c r="M545" s="22">
        <v>200989</v>
      </c>
      <c r="N545" s="22">
        <v>1301</v>
      </c>
      <c r="O545" s="23" t="s">
        <v>37</v>
      </c>
      <c r="P545" s="24" t="s">
        <v>37</v>
      </c>
      <c r="Q545" s="24" t="s">
        <v>37</v>
      </c>
      <c r="R545" s="25" t="s">
        <v>37</v>
      </c>
      <c r="S545" s="26" t="s">
        <v>37</v>
      </c>
      <c r="T545" s="26" t="s">
        <v>37</v>
      </c>
      <c r="U545" s="19">
        <v>35573</v>
      </c>
      <c r="V545" s="20">
        <v>335402</v>
      </c>
      <c r="W545" s="20">
        <v>14900</v>
      </c>
    </row>
    <row r="546" spans="1:23" x14ac:dyDescent="0.35">
      <c r="A546" s="16">
        <v>2012</v>
      </c>
      <c r="B546" s="17">
        <v>5585</v>
      </c>
      <c r="C546" s="18" t="s">
        <v>539</v>
      </c>
      <c r="D546" s="16" t="s">
        <v>24</v>
      </c>
      <c r="E546" s="18" t="s">
        <v>25</v>
      </c>
      <c r="F546" s="16" t="s">
        <v>26</v>
      </c>
      <c r="G546" s="18" t="s">
        <v>36</v>
      </c>
      <c r="H546" s="18" t="s">
        <v>33</v>
      </c>
      <c r="I546" s="19">
        <v>25188</v>
      </c>
      <c r="J546" s="20">
        <v>172010</v>
      </c>
      <c r="K546" s="20">
        <v>12490</v>
      </c>
      <c r="L546" s="21">
        <v>5377</v>
      </c>
      <c r="M546" s="22">
        <v>44052</v>
      </c>
      <c r="N546" s="22">
        <v>1199</v>
      </c>
      <c r="O546" s="23">
        <v>980</v>
      </c>
      <c r="P546" s="24">
        <v>9589</v>
      </c>
      <c r="Q546" s="24">
        <v>4</v>
      </c>
      <c r="R546" s="25" t="s">
        <v>37</v>
      </c>
      <c r="S546" s="26" t="s">
        <v>37</v>
      </c>
      <c r="T546" s="26" t="s">
        <v>37</v>
      </c>
      <c r="U546" s="19">
        <v>31545</v>
      </c>
      <c r="V546" s="20">
        <v>225651</v>
      </c>
      <c r="W546" s="20">
        <v>13693</v>
      </c>
    </row>
    <row r="547" spans="1:23" x14ac:dyDescent="0.35">
      <c r="A547" s="16">
        <v>2012</v>
      </c>
      <c r="B547" s="17">
        <v>5588</v>
      </c>
      <c r="C547" s="18" t="s">
        <v>540</v>
      </c>
      <c r="D547" s="16" t="s">
        <v>24</v>
      </c>
      <c r="E547" s="18" t="s">
        <v>25</v>
      </c>
      <c r="F547" s="16" t="s">
        <v>26</v>
      </c>
      <c r="G547" s="18" t="s">
        <v>87</v>
      </c>
      <c r="H547" s="18" t="s">
        <v>33</v>
      </c>
      <c r="I547" s="19">
        <v>15088</v>
      </c>
      <c r="J547" s="20">
        <v>123893</v>
      </c>
      <c r="K547" s="20">
        <v>7773</v>
      </c>
      <c r="L547" s="21">
        <v>5367</v>
      </c>
      <c r="M547" s="22">
        <v>56695</v>
      </c>
      <c r="N547" s="22">
        <v>803</v>
      </c>
      <c r="O547" s="23">
        <v>866</v>
      </c>
      <c r="P547" s="24">
        <v>9989</v>
      </c>
      <c r="Q547" s="24">
        <v>3</v>
      </c>
      <c r="R547" s="25" t="s">
        <v>37</v>
      </c>
      <c r="S547" s="26" t="s">
        <v>37</v>
      </c>
      <c r="T547" s="26" t="s">
        <v>37</v>
      </c>
      <c r="U547" s="19">
        <v>21321</v>
      </c>
      <c r="V547" s="20">
        <v>190577</v>
      </c>
      <c r="W547" s="20">
        <v>8579</v>
      </c>
    </row>
    <row r="548" spans="1:23" x14ac:dyDescent="0.35">
      <c r="A548" s="16">
        <v>2012</v>
      </c>
      <c r="B548" s="17">
        <v>5598</v>
      </c>
      <c r="C548" s="18" t="s">
        <v>541</v>
      </c>
      <c r="D548" s="16" t="s">
        <v>24</v>
      </c>
      <c r="E548" s="18" t="s">
        <v>25</v>
      </c>
      <c r="F548" s="16" t="s">
        <v>26</v>
      </c>
      <c r="G548" s="18" t="s">
        <v>80</v>
      </c>
      <c r="H548" s="18" t="s">
        <v>33</v>
      </c>
      <c r="I548" s="19">
        <v>38368</v>
      </c>
      <c r="J548" s="20">
        <v>388136</v>
      </c>
      <c r="K548" s="20">
        <v>28368</v>
      </c>
      <c r="L548" s="21">
        <v>11212</v>
      </c>
      <c r="M548" s="22">
        <v>124517</v>
      </c>
      <c r="N548" s="22">
        <v>4326</v>
      </c>
      <c r="O548" s="23" t="s">
        <v>37</v>
      </c>
      <c r="P548" s="24" t="s">
        <v>37</v>
      </c>
      <c r="Q548" s="24" t="s">
        <v>37</v>
      </c>
      <c r="R548" s="25" t="s">
        <v>37</v>
      </c>
      <c r="S548" s="26" t="s">
        <v>37</v>
      </c>
      <c r="T548" s="26" t="s">
        <v>37</v>
      </c>
      <c r="U548" s="19">
        <v>49580</v>
      </c>
      <c r="V548" s="20">
        <v>512653</v>
      </c>
      <c r="W548" s="20">
        <v>32694</v>
      </c>
    </row>
    <row r="549" spans="1:23" x14ac:dyDescent="0.35">
      <c r="A549" s="16">
        <v>2012</v>
      </c>
      <c r="B549" s="17">
        <v>5603</v>
      </c>
      <c r="C549" s="18" t="s">
        <v>542</v>
      </c>
      <c r="D549" s="16" t="s">
        <v>41</v>
      </c>
      <c r="E549" s="18" t="s">
        <v>42</v>
      </c>
      <c r="F549" s="16" t="s">
        <v>26</v>
      </c>
      <c r="G549" s="18" t="s">
        <v>32</v>
      </c>
      <c r="H549" s="18" t="s">
        <v>44</v>
      </c>
      <c r="I549" s="19">
        <v>2789</v>
      </c>
      <c r="J549" s="20">
        <v>30120</v>
      </c>
      <c r="K549" s="20">
        <v>2061</v>
      </c>
      <c r="L549" s="21">
        <v>275</v>
      </c>
      <c r="M549" s="22">
        <v>3462</v>
      </c>
      <c r="N549" s="22">
        <v>19</v>
      </c>
      <c r="O549" s="23" t="s">
        <v>37</v>
      </c>
      <c r="P549" s="24" t="s">
        <v>37</v>
      </c>
      <c r="Q549" s="24" t="s">
        <v>37</v>
      </c>
      <c r="R549" s="25" t="s">
        <v>37</v>
      </c>
      <c r="S549" s="26" t="s">
        <v>37</v>
      </c>
      <c r="T549" s="26" t="s">
        <v>37</v>
      </c>
      <c r="U549" s="19">
        <v>3064</v>
      </c>
      <c r="V549" s="20">
        <v>33582</v>
      </c>
      <c r="W549" s="20">
        <v>2080</v>
      </c>
    </row>
    <row r="550" spans="1:23" x14ac:dyDescent="0.35">
      <c r="A550" s="16">
        <v>2012</v>
      </c>
      <c r="B550" s="17">
        <v>5603</v>
      </c>
      <c r="C550" s="18" t="s">
        <v>542</v>
      </c>
      <c r="D550" s="16" t="s">
        <v>41</v>
      </c>
      <c r="E550" s="18" t="s">
        <v>42</v>
      </c>
      <c r="F550" s="16" t="s">
        <v>26</v>
      </c>
      <c r="G550" s="18" t="s">
        <v>136</v>
      </c>
      <c r="H550" s="18" t="s">
        <v>44</v>
      </c>
      <c r="I550" s="19">
        <v>41502</v>
      </c>
      <c r="J550" s="20">
        <v>394019</v>
      </c>
      <c r="K550" s="20">
        <v>34943</v>
      </c>
      <c r="L550" s="21">
        <v>24813</v>
      </c>
      <c r="M550" s="22">
        <v>275486</v>
      </c>
      <c r="N550" s="22">
        <v>5162</v>
      </c>
      <c r="O550" s="23" t="s">
        <v>37</v>
      </c>
      <c r="P550" s="24" t="s">
        <v>37</v>
      </c>
      <c r="Q550" s="24" t="s">
        <v>37</v>
      </c>
      <c r="R550" s="25" t="s">
        <v>37</v>
      </c>
      <c r="S550" s="26" t="s">
        <v>37</v>
      </c>
      <c r="T550" s="26" t="s">
        <v>37</v>
      </c>
      <c r="U550" s="19">
        <v>66315</v>
      </c>
      <c r="V550" s="20">
        <v>669505</v>
      </c>
      <c r="W550" s="20">
        <v>40105</v>
      </c>
    </row>
    <row r="551" spans="1:23" x14ac:dyDescent="0.35">
      <c r="A551" s="16">
        <v>2012</v>
      </c>
      <c r="B551" s="17">
        <v>5603</v>
      </c>
      <c r="C551" s="18" t="s">
        <v>542</v>
      </c>
      <c r="D551" s="16" t="s">
        <v>41</v>
      </c>
      <c r="E551" s="18" t="s">
        <v>42</v>
      </c>
      <c r="F551" s="16" t="s">
        <v>26</v>
      </c>
      <c r="G551" s="18" t="s">
        <v>43</v>
      </c>
      <c r="H551" s="18" t="s">
        <v>44</v>
      </c>
      <c r="I551" s="19">
        <v>49201</v>
      </c>
      <c r="J551" s="20">
        <v>494066</v>
      </c>
      <c r="K551" s="20">
        <v>59691</v>
      </c>
      <c r="L551" s="21">
        <v>19138</v>
      </c>
      <c r="M551" s="22">
        <v>246630</v>
      </c>
      <c r="N551" s="22">
        <v>4641</v>
      </c>
      <c r="O551" s="23" t="s">
        <v>37</v>
      </c>
      <c r="P551" s="24" t="s">
        <v>37</v>
      </c>
      <c r="Q551" s="24" t="s">
        <v>37</v>
      </c>
      <c r="R551" s="25" t="s">
        <v>37</v>
      </c>
      <c r="S551" s="26" t="s">
        <v>37</v>
      </c>
      <c r="T551" s="26" t="s">
        <v>37</v>
      </c>
      <c r="U551" s="19">
        <v>68339</v>
      </c>
      <c r="V551" s="20">
        <v>740696</v>
      </c>
      <c r="W551" s="20">
        <v>64332</v>
      </c>
    </row>
    <row r="552" spans="1:23" x14ac:dyDescent="0.35">
      <c r="A552" s="16">
        <v>2012</v>
      </c>
      <c r="B552" s="17">
        <v>5603</v>
      </c>
      <c r="C552" s="18" t="s">
        <v>542</v>
      </c>
      <c r="D552" s="16" t="s">
        <v>41</v>
      </c>
      <c r="E552" s="18" t="s">
        <v>42</v>
      </c>
      <c r="F552" s="16" t="s">
        <v>26</v>
      </c>
      <c r="G552" s="18" t="s">
        <v>199</v>
      </c>
      <c r="H552" s="18" t="s">
        <v>44</v>
      </c>
      <c r="I552" s="19">
        <v>22399</v>
      </c>
      <c r="J552" s="20">
        <v>245971</v>
      </c>
      <c r="K552" s="20">
        <v>21698</v>
      </c>
      <c r="L552" s="21">
        <v>1461</v>
      </c>
      <c r="M552" s="22">
        <v>17038</v>
      </c>
      <c r="N552" s="22">
        <v>595</v>
      </c>
      <c r="O552" s="23" t="s">
        <v>37</v>
      </c>
      <c r="P552" s="24" t="s">
        <v>37</v>
      </c>
      <c r="Q552" s="24" t="s">
        <v>37</v>
      </c>
      <c r="R552" s="25" t="s">
        <v>37</v>
      </c>
      <c r="S552" s="26" t="s">
        <v>37</v>
      </c>
      <c r="T552" s="26" t="s">
        <v>37</v>
      </c>
      <c r="U552" s="19">
        <v>23860</v>
      </c>
      <c r="V552" s="20">
        <v>263009</v>
      </c>
      <c r="W552" s="20">
        <v>22293</v>
      </c>
    </row>
    <row r="553" spans="1:23" x14ac:dyDescent="0.35">
      <c r="A553" s="16">
        <v>2012</v>
      </c>
      <c r="B553" s="17">
        <v>5605</v>
      </c>
      <c r="C553" s="18" t="s">
        <v>543</v>
      </c>
      <c r="D553" s="16" t="s">
        <v>24</v>
      </c>
      <c r="E553" s="18" t="s">
        <v>25</v>
      </c>
      <c r="F553" s="16" t="s">
        <v>26</v>
      </c>
      <c r="G553" s="18" t="s">
        <v>87</v>
      </c>
      <c r="H553" s="18" t="s">
        <v>33</v>
      </c>
      <c r="I553" s="19">
        <v>36754.800000000003</v>
      </c>
      <c r="J553" s="20">
        <v>286793</v>
      </c>
      <c r="K553" s="20">
        <v>21452</v>
      </c>
      <c r="L553" s="21">
        <v>5677</v>
      </c>
      <c r="M553" s="22">
        <v>50706</v>
      </c>
      <c r="N553" s="22">
        <v>1836</v>
      </c>
      <c r="O553" s="23">
        <v>18051.599999999999</v>
      </c>
      <c r="P553" s="24">
        <v>286621</v>
      </c>
      <c r="Q553" s="24">
        <v>16</v>
      </c>
      <c r="R553" s="25" t="s">
        <v>37</v>
      </c>
      <c r="S553" s="26" t="s">
        <v>37</v>
      </c>
      <c r="T553" s="26" t="s">
        <v>37</v>
      </c>
      <c r="U553" s="19">
        <v>60483.4</v>
      </c>
      <c r="V553" s="20">
        <v>624120</v>
      </c>
      <c r="W553" s="20">
        <v>23304</v>
      </c>
    </row>
    <row r="554" spans="1:23" x14ac:dyDescent="0.35">
      <c r="A554" s="16">
        <v>2012</v>
      </c>
      <c r="B554" s="17">
        <v>5609</v>
      </c>
      <c r="C554" s="18" t="s">
        <v>544</v>
      </c>
      <c r="D554" s="16" t="s">
        <v>137</v>
      </c>
      <c r="E554" s="18" t="s">
        <v>138</v>
      </c>
      <c r="F554" s="16" t="s">
        <v>26</v>
      </c>
      <c r="G554" s="18" t="s">
        <v>158</v>
      </c>
      <c r="H554" s="18" t="s">
        <v>33</v>
      </c>
      <c r="I554" s="19">
        <v>5078.1000000000004</v>
      </c>
      <c r="J554" s="20">
        <v>55744</v>
      </c>
      <c r="K554" s="20">
        <v>10578</v>
      </c>
      <c r="L554" s="21">
        <v>1645.3</v>
      </c>
      <c r="M554" s="22">
        <v>21158</v>
      </c>
      <c r="N554" s="22">
        <v>1950</v>
      </c>
      <c r="O554" s="23">
        <v>940.5</v>
      </c>
      <c r="P554" s="24">
        <v>15043</v>
      </c>
      <c r="Q554" s="24">
        <v>28</v>
      </c>
      <c r="R554" s="25">
        <v>0</v>
      </c>
      <c r="S554" s="26">
        <v>0</v>
      </c>
      <c r="T554" s="26">
        <v>0</v>
      </c>
      <c r="U554" s="19">
        <v>7663.9</v>
      </c>
      <c r="V554" s="20">
        <v>91945</v>
      </c>
      <c r="W554" s="20">
        <v>12556</v>
      </c>
    </row>
    <row r="555" spans="1:23" x14ac:dyDescent="0.35">
      <c r="A555" s="16">
        <v>2012</v>
      </c>
      <c r="B555" s="17">
        <v>5624</v>
      </c>
      <c r="C555" s="18" t="s">
        <v>545</v>
      </c>
      <c r="D555" s="16" t="s">
        <v>24</v>
      </c>
      <c r="E555" s="18" t="s">
        <v>25</v>
      </c>
      <c r="F555" s="16" t="s">
        <v>26</v>
      </c>
      <c r="G555" s="18" t="s">
        <v>43</v>
      </c>
      <c r="H555" s="18" t="s">
        <v>119</v>
      </c>
      <c r="I555" s="19" t="s">
        <v>37</v>
      </c>
      <c r="J555" s="20" t="s">
        <v>37</v>
      </c>
      <c r="K555" s="20" t="s">
        <v>37</v>
      </c>
      <c r="L555" s="21" t="s">
        <v>37</v>
      </c>
      <c r="M555" s="22" t="s">
        <v>37</v>
      </c>
      <c r="N555" s="22" t="s">
        <v>37</v>
      </c>
      <c r="O555" s="23">
        <v>8255</v>
      </c>
      <c r="P555" s="24">
        <v>95913</v>
      </c>
      <c r="Q555" s="24">
        <v>1</v>
      </c>
      <c r="R555" s="25" t="s">
        <v>37</v>
      </c>
      <c r="S555" s="26" t="s">
        <v>37</v>
      </c>
      <c r="T555" s="26" t="s">
        <v>37</v>
      </c>
      <c r="U555" s="19">
        <v>8255</v>
      </c>
      <c r="V555" s="20">
        <v>95913</v>
      </c>
      <c r="W555" s="20">
        <v>1</v>
      </c>
    </row>
    <row r="556" spans="1:23" x14ac:dyDescent="0.35">
      <c r="A556" s="16">
        <v>2012</v>
      </c>
      <c r="B556" s="17">
        <v>5625</v>
      </c>
      <c r="C556" s="18" t="s">
        <v>546</v>
      </c>
      <c r="D556" s="16" t="s">
        <v>24</v>
      </c>
      <c r="E556" s="18" t="s">
        <v>25</v>
      </c>
      <c r="F556" s="16" t="s">
        <v>26</v>
      </c>
      <c r="G556" s="18" t="s">
        <v>32</v>
      </c>
      <c r="H556" s="18" t="s">
        <v>28</v>
      </c>
      <c r="I556" s="19">
        <v>10727.7</v>
      </c>
      <c r="J556" s="20">
        <v>104857</v>
      </c>
      <c r="K556" s="20">
        <v>8226</v>
      </c>
      <c r="L556" s="21">
        <v>15058.9</v>
      </c>
      <c r="M556" s="22">
        <v>149584</v>
      </c>
      <c r="N556" s="22">
        <v>2322</v>
      </c>
      <c r="O556" s="23" t="s">
        <v>37</v>
      </c>
      <c r="P556" s="24" t="s">
        <v>37</v>
      </c>
      <c r="Q556" s="24" t="s">
        <v>37</v>
      </c>
      <c r="R556" s="25" t="s">
        <v>37</v>
      </c>
      <c r="S556" s="26" t="s">
        <v>37</v>
      </c>
      <c r="T556" s="26" t="s">
        <v>37</v>
      </c>
      <c r="U556" s="19">
        <v>25786.6</v>
      </c>
      <c r="V556" s="20">
        <v>254441</v>
      </c>
      <c r="W556" s="20">
        <v>10548</v>
      </c>
    </row>
    <row r="557" spans="1:23" x14ac:dyDescent="0.35">
      <c r="A557" s="16">
        <v>2012</v>
      </c>
      <c r="B557" s="17">
        <v>5632</v>
      </c>
      <c r="C557" s="18" t="s">
        <v>547</v>
      </c>
      <c r="D557" s="16" t="s">
        <v>24</v>
      </c>
      <c r="E557" s="18" t="s">
        <v>25</v>
      </c>
      <c r="F557" s="16" t="s">
        <v>26</v>
      </c>
      <c r="G557" s="18" t="s">
        <v>39</v>
      </c>
      <c r="H557" s="18" t="s">
        <v>33</v>
      </c>
      <c r="I557" s="19">
        <v>17764</v>
      </c>
      <c r="J557" s="20">
        <v>130128</v>
      </c>
      <c r="K557" s="20">
        <v>9936</v>
      </c>
      <c r="L557" s="21">
        <v>3153</v>
      </c>
      <c r="M557" s="22">
        <v>29618</v>
      </c>
      <c r="N557" s="22">
        <v>609</v>
      </c>
      <c r="O557" s="23">
        <v>1756</v>
      </c>
      <c r="P557" s="24">
        <v>20248</v>
      </c>
      <c r="Q557" s="24">
        <v>8</v>
      </c>
      <c r="R557" s="25" t="s">
        <v>37</v>
      </c>
      <c r="S557" s="26" t="s">
        <v>37</v>
      </c>
      <c r="T557" s="26" t="s">
        <v>37</v>
      </c>
      <c r="U557" s="19">
        <v>22673</v>
      </c>
      <c r="V557" s="20">
        <v>179994</v>
      </c>
      <c r="W557" s="20">
        <v>10553</v>
      </c>
    </row>
    <row r="558" spans="1:23" x14ac:dyDescent="0.35">
      <c r="A558" s="16">
        <v>2012</v>
      </c>
      <c r="B558" s="17">
        <v>5644</v>
      </c>
      <c r="C558" s="18" t="s">
        <v>548</v>
      </c>
      <c r="D558" s="16" t="s">
        <v>24</v>
      </c>
      <c r="E558" s="18" t="s">
        <v>25</v>
      </c>
      <c r="F558" s="16" t="s">
        <v>26</v>
      </c>
      <c r="G558" s="18" t="s">
        <v>54</v>
      </c>
      <c r="H558" s="18" t="s">
        <v>33</v>
      </c>
      <c r="I558" s="19">
        <v>30440.6</v>
      </c>
      <c r="J558" s="20">
        <v>223196</v>
      </c>
      <c r="K558" s="20">
        <v>14941</v>
      </c>
      <c r="L558" s="21">
        <v>7563.6</v>
      </c>
      <c r="M558" s="22">
        <v>50975</v>
      </c>
      <c r="N558" s="22">
        <v>4950</v>
      </c>
      <c r="O558" s="23">
        <v>1882.8</v>
      </c>
      <c r="P558" s="24">
        <v>16219</v>
      </c>
      <c r="Q558" s="24">
        <v>16</v>
      </c>
      <c r="R558" s="25" t="s">
        <v>37</v>
      </c>
      <c r="S558" s="26" t="s">
        <v>37</v>
      </c>
      <c r="T558" s="26" t="s">
        <v>37</v>
      </c>
      <c r="U558" s="19">
        <v>39887</v>
      </c>
      <c r="V558" s="20">
        <v>290390</v>
      </c>
      <c r="W558" s="20">
        <v>19907</v>
      </c>
    </row>
    <row r="559" spans="1:23" x14ac:dyDescent="0.35">
      <c r="A559" s="16">
        <v>2012</v>
      </c>
      <c r="B559" s="17">
        <v>5656</v>
      </c>
      <c r="C559" s="18" t="s">
        <v>549</v>
      </c>
      <c r="D559" s="16" t="s">
        <v>24</v>
      </c>
      <c r="E559" s="18" t="s">
        <v>25</v>
      </c>
      <c r="F559" s="16" t="s">
        <v>26</v>
      </c>
      <c r="G559" s="18" t="s">
        <v>70</v>
      </c>
      <c r="H559" s="18" t="s">
        <v>33</v>
      </c>
      <c r="I559" s="19">
        <v>19549</v>
      </c>
      <c r="J559" s="20">
        <v>156153</v>
      </c>
      <c r="K559" s="20">
        <v>10581</v>
      </c>
      <c r="L559" s="21">
        <v>4068</v>
      </c>
      <c r="M559" s="22">
        <v>38126</v>
      </c>
      <c r="N559" s="22">
        <v>1072</v>
      </c>
      <c r="O559" s="23">
        <v>2329</v>
      </c>
      <c r="P559" s="24">
        <v>31080</v>
      </c>
      <c r="Q559" s="24">
        <v>7</v>
      </c>
      <c r="R559" s="25" t="s">
        <v>37</v>
      </c>
      <c r="S559" s="26" t="s">
        <v>37</v>
      </c>
      <c r="T559" s="26" t="s">
        <v>37</v>
      </c>
      <c r="U559" s="19">
        <v>25946</v>
      </c>
      <c r="V559" s="20">
        <v>225359</v>
      </c>
      <c r="W559" s="20">
        <v>11660</v>
      </c>
    </row>
    <row r="560" spans="1:23" x14ac:dyDescent="0.35">
      <c r="A560" s="16">
        <v>2012</v>
      </c>
      <c r="B560" s="17">
        <v>5661</v>
      </c>
      <c r="C560" s="18" t="s">
        <v>550</v>
      </c>
      <c r="D560" s="16" t="s">
        <v>24</v>
      </c>
      <c r="E560" s="18" t="s">
        <v>25</v>
      </c>
      <c r="F560" s="16" t="s">
        <v>26</v>
      </c>
      <c r="G560" s="18" t="s">
        <v>80</v>
      </c>
      <c r="H560" s="18" t="s">
        <v>28</v>
      </c>
      <c r="I560" s="19">
        <v>43622.3</v>
      </c>
      <c r="J560" s="20">
        <v>497346</v>
      </c>
      <c r="K560" s="20">
        <v>32606</v>
      </c>
      <c r="L560" s="21">
        <v>26039.1</v>
      </c>
      <c r="M560" s="22">
        <v>351266</v>
      </c>
      <c r="N560" s="22">
        <v>4095</v>
      </c>
      <c r="O560" s="23">
        <v>867.6</v>
      </c>
      <c r="P560" s="24">
        <v>11784</v>
      </c>
      <c r="Q560" s="24">
        <v>84</v>
      </c>
      <c r="R560" s="25" t="s">
        <v>37</v>
      </c>
      <c r="S560" s="26" t="s">
        <v>37</v>
      </c>
      <c r="T560" s="26" t="s">
        <v>37</v>
      </c>
      <c r="U560" s="19">
        <v>70529</v>
      </c>
      <c r="V560" s="20">
        <v>860396</v>
      </c>
      <c r="W560" s="20">
        <v>36785</v>
      </c>
    </row>
    <row r="561" spans="1:23" x14ac:dyDescent="0.35">
      <c r="A561" s="16">
        <v>2012</v>
      </c>
      <c r="B561" s="17">
        <v>5677</v>
      </c>
      <c r="C561" s="18" t="s">
        <v>551</v>
      </c>
      <c r="D561" s="16" t="s">
        <v>24</v>
      </c>
      <c r="E561" s="18" t="s">
        <v>25</v>
      </c>
      <c r="F561" s="16" t="s">
        <v>26</v>
      </c>
      <c r="G561" s="18" t="s">
        <v>83</v>
      </c>
      <c r="H561" s="18" t="s">
        <v>119</v>
      </c>
      <c r="I561" s="19" t="s">
        <v>37</v>
      </c>
      <c r="J561" s="20" t="s">
        <v>37</v>
      </c>
      <c r="K561" s="20" t="s">
        <v>37</v>
      </c>
      <c r="L561" s="21">
        <v>51</v>
      </c>
      <c r="M561" s="22">
        <v>450</v>
      </c>
      <c r="N561" s="22">
        <v>1</v>
      </c>
      <c r="O561" s="23" t="s">
        <v>37</v>
      </c>
      <c r="P561" s="24" t="s">
        <v>37</v>
      </c>
      <c r="Q561" s="24" t="s">
        <v>37</v>
      </c>
      <c r="R561" s="25" t="s">
        <v>37</v>
      </c>
      <c r="S561" s="26" t="s">
        <v>37</v>
      </c>
      <c r="T561" s="26" t="s">
        <v>37</v>
      </c>
      <c r="U561" s="19">
        <v>51</v>
      </c>
      <c r="V561" s="20">
        <v>450</v>
      </c>
      <c r="W561" s="20">
        <v>1</v>
      </c>
    </row>
    <row r="562" spans="1:23" x14ac:dyDescent="0.35">
      <c r="A562" s="16">
        <v>2012</v>
      </c>
      <c r="B562" s="17">
        <v>5701</v>
      </c>
      <c r="C562" s="18" t="s">
        <v>552</v>
      </c>
      <c r="D562" s="16" t="s">
        <v>24</v>
      </c>
      <c r="E562" s="18" t="s">
        <v>25</v>
      </c>
      <c r="F562" s="16" t="s">
        <v>26</v>
      </c>
      <c r="G562" s="18" t="s">
        <v>330</v>
      </c>
      <c r="H562" s="18" t="s">
        <v>57</v>
      </c>
      <c r="I562" s="19">
        <v>79910</v>
      </c>
      <c r="J562" s="20">
        <v>673245</v>
      </c>
      <c r="K562" s="20">
        <v>81027</v>
      </c>
      <c r="L562" s="21">
        <v>95102</v>
      </c>
      <c r="M562" s="22">
        <v>947576</v>
      </c>
      <c r="N562" s="22">
        <v>10632</v>
      </c>
      <c r="O562" s="23">
        <v>5440</v>
      </c>
      <c r="P562" s="24">
        <v>72898</v>
      </c>
      <c r="Q562" s="24">
        <v>7</v>
      </c>
      <c r="R562" s="25">
        <v>0</v>
      </c>
      <c r="S562" s="26">
        <v>0</v>
      </c>
      <c r="T562" s="26">
        <v>0</v>
      </c>
      <c r="U562" s="19">
        <v>180452</v>
      </c>
      <c r="V562" s="20">
        <v>1693719</v>
      </c>
      <c r="W562" s="20">
        <v>91666</v>
      </c>
    </row>
    <row r="563" spans="1:23" x14ac:dyDescent="0.35">
      <c r="A563" s="16">
        <v>2012</v>
      </c>
      <c r="B563" s="17">
        <v>5701</v>
      </c>
      <c r="C563" s="18" t="s">
        <v>552</v>
      </c>
      <c r="D563" s="16" t="s">
        <v>24</v>
      </c>
      <c r="E563" s="18" t="s">
        <v>25</v>
      </c>
      <c r="F563" s="16" t="s">
        <v>26</v>
      </c>
      <c r="G563" s="18" t="s">
        <v>98</v>
      </c>
      <c r="H563" s="18" t="s">
        <v>57</v>
      </c>
      <c r="I563" s="19">
        <v>219461</v>
      </c>
      <c r="J563" s="20">
        <v>1975103</v>
      </c>
      <c r="K563" s="20">
        <v>259935</v>
      </c>
      <c r="L563" s="21">
        <v>284936</v>
      </c>
      <c r="M563" s="22">
        <v>3036571</v>
      </c>
      <c r="N563" s="22">
        <v>31944</v>
      </c>
      <c r="O563" s="23">
        <v>59863</v>
      </c>
      <c r="P563" s="24">
        <v>1010075</v>
      </c>
      <c r="Q563" s="24">
        <v>43</v>
      </c>
      <c r="R563" s="25">
        <v>0</v>
      </c>
      <c r="S563" s="26">
        <v>0</v>
      </c>
      <c r="T563" s="26">
        <v>0</v>
      </c>
      <c r="U563" s="19">
        <v>564260</v>
      </c>
      <c r="V563" s="20">
        <v>6021749</v>
      </c>
      <c r="W563" s="20">
        <v>291922</v>
      </c>
    </row>
    <row r="564" spans="1:23" x14ac:dyDescent="0.35">
      <c r="A564" s="16">
        <v>2012</v>
      </c>
      <c r="B564" s="17">
        <v>5703</v>
      </c>
      <c r="C564" s="18" t="s">
        <v>553</v>
      </c>
      <c r="D564" s="16" t="s">
        <v>41</v>
      </c>
      <c r="E564" s="18" t="s">
        <v>42</v>
      </c>
      <c r="F564" s="16" t="s">
        <v>26</v>
      </c>
      <c r="G564" s="18" t="s">
        <v>43</v>
      </c>
      <c r="H564" s="18" t="s">
        <v>44</v>
      </c>
      <c r="I564" s="19">
        <v>0</v>
      </c>
      <c r="J564" s="20">
        <v>0</v>
      </c>
      <c r="K564" s="20">
        <v>0</v>
      </c>
      <c r="L564" s="21">
        <v>1905</v>
      </c>
      <c r="M564" s="22">
        <v>39843</v>
      </c>
      <c r="N564" s="22">
        <v>503</v>
      </c>
      <c r="O564" s="23">
        <v>203</v>
      </c>
      <c r="P564" s="24">
        <v>4287</v>
      </c>
      <c r="Q564" s="24">
        <v>31</v>
      </c>
      <c r="R564" s="25">
        <v>0</v>
      </c>
      <c r="S564" s="26">
        <v>0</v>
      </c>
      <c r="T564" s="26">
        <v>0</v>
      </c>
      <c r="U564" s="19">
        <v>2108</v>
      </c>
      <c r="V564" s="20">
        <v>44130</v>
      </c>
      <c r="W564" s="20">
        <v>534</v>
      </c>
    </row>
    <row r="565" spans="1:23" x14ac:dyDescent="0.35">
      <c r="A565" s="16">
        <v>2012</v>
      </c>
      <c r="B565" s="17">
        <v>5729</v>
      </c>
      <c r="C565" s="18" t="s">
        <v>554</v>
      </c>
      <c r="D565" s="16" t="s">
        <v>24</v>
      </c>
      <c r="E565" s="18" t="s">
        <v>25</v>
      </c>
      <c r="F565" s="16" t="s">
        <v>26</v>
      </c>
      <c r="G565" s="18" t="s">
        <v>56</v>
      </c>
      <c r="H565" s="18" t="s">
        <v>191</v>
      </c>
      <c r="I565" s="19" t="s">
        <v>37</v>
      </c>
      <c r="J565" s="20" t="s">
        <v>37</v>
      </c>
      <c r="K565" s="20" t="s">
        <v>37</v>
      </c>
      <c r="L565" s="21" t="s">
        <v>37</v>
      </c>
      <c r="M565" s="22" t="s">
        <v>37</v>
      </c>
      <c r="N565" s="22" t="s">
        <v>37</v>
      </c>
      <c r="O565" s="23">
        <v>15588</v>
      </c>
      <c r="P565" s="24">
        <v>275138</v>
      </c>
      <c r="Q565" s="24">
        <v>487</v>
      </c>
      <c r="R565" s="25" t="s">
        <v>37</v>
      </c>
      <c r="S565" s="26" t="s">
        <v>37</v>
      </c>
      <c r="T565" s="26" t="s">
        <v>37</v>
      </c>
      <c r="U565" s="19">
        <v>15588</v>
      </c>
      <c r="V565" s="20">
        <v>275138</v>
      </c>
      <c r="W565" s="20">
        <v>487</v>
      </c>
    </row>
    <row r="566" spans="1:23" x14ac:dyDescent="0.35">
      <c r="A566" s="16">
        <v>2012</v>
      </c>
      <c r="B566" s="17">
        <v>5730</v>
      </c>
      <c r="C566" s="18" t="s">
        <v>555</v>
      </c>
      <c r="D566" s="16" t="s">
        <v>24</v>
      </c>
      <c r="E566" s="18" t="s">
        <v>25</v>
      </c>
      <c r="F566" s="16" t="s">
        <v>26</v>
      </c>
      <c r="G566" s="18" t="s">
        <v>49</v>
      </c>
      <c r="H566" s="18" t="s">
        <v>28</v>
      </c>
      <c r="I566" s="19">
        <v>4600</v>
      </c>
      <c r="J566" s="20">
        <v>41528</v>
      </c>
      <c r="K566" s="20">
        <v>3436</v>
      </c>
      <c r="L566" s="21">
        <v>7089.6</v>
      </c>
      <c r="M566" s="22">
        <v>68347</v>
      </c>
      <c r="N566" s="22">
        <v>1039</v>
      </c>
      <c r="O566" s="23">
        <v>3392.2</v>
      </c>
      <c r="P566" s="24">
        <v>42921</v>
      </c>
      <c r="Q566" s="24">
        <v>2</v>
      </c>
      <c r="R566" s="25" t="s">
        <v>37</v>
      </c>
      <c r="S566" s="26" t="s">
        <v>37</v>
      </c>
      <c r="T566" s="26" t="s">
        <v>37</v>
      </c>
      <c r="U566" s="19">
        <v>15081.8</v>
      </c>
      <c r="V566" s="20">
        <v>152796</v>
      </c>
      <c r="W566" s="20">
        <v>4477</v>
      </c>
    </row>
    <row r="567" spans="1:23" x14ac:dyDescent="0.35">
      <c r="A567" s="16">
        <v>2012</v>
      </c>
      <c r="B567" s="17">
        <v>5742</v>
      </c>
      <c r="C567" s="18" t="s">
        <v>556</v>
      </c>
      <c r="D567" s="16" t="s">
        <v>24</v>
      </c>
      <c r="E567" s="18" t="s">
        <v>25</v>
      </c>
      <c r="F567" s="16" t="s">
        <v>26</v>
      </c>
      <c r="G567" s="18" t="s">
        <v>87</v>
      </c>
      <c r="H567" s="18" t="s">
        <v>28</v>
      </c>
      <c r="I567" s="19">
        <v>1560</v>
      </c>
      <c r="J567" s="20">
        <v>19657</v>
      </c>
      <c r="K567" s="20">
        <v>2037</v>
      </c>
      <c r="L567" s="21">
        <v>651</v>
      </c>
      <c r="M567" s="22">
        <v>8176</v>
      </c>
      <c r="N567" s="22">
        <v>214</v>
      </c>
      <c r="O567" s="23">
        <v>723</v>
      </c>
      <c r="P567" s="24">
        <v>11266</v>
      </c>
      <c r="Q567" s="24">
        <v>14</v>
      </c>
      <c r="R567" s="25" t="s">
        <v>37</v>
      </c>
      <c r="S567" s="26" t="s">
        <v>37</v>
      </c>
      <c r="T567" s="26" t="s">
        <v>37</v>
      </c>
      <c r="U567" s="19">
        <v>2934</v>
      </c>
      <c r="V567" s="20">
        <v>39099</v>
      </c>
      <c r="W567" s="20">
        <v>2265</v>
      </c>
    </row>
    <row r="568" spans="1:23" x14ac:dyDescent="0.35">
      <c r="A568" s="16">
        <v>2012</v>
      </c>
      <c r="B568" s="17">
        <v>5748</v>
      </c>
      <c r="C568" s="18" t="s">
        <v>557</v>
      </c>
      <c r="D568" s="16" t="s">
        <v>24</v>
      </c>
      <c r="E568" s="18" t="s">
        <v>25</v>
      </c>
      <c r="F568" s="16" t="s">
        <v>26</v>
      </c>
      <c r="G568" s="18" t="s">
        <v>111</v>
      </c>
      <c r="H568" s="18" t="s">
        <v>57</v>
      </c>
      <c r="I568" s="19" t="s">
        <v>37</v>
      </c>
      <c r="J568" s="20" t="s">
        <v>37</v>
      </c>
      <c r="K568" s="20" t="s">
        <v>37</v>
      </c>
      <c r="L568" s="21" t="s">
        <v>37</v>
      </c>
      <c r="M568" s="22" t="s">
        <v>37</v>
      </c>
      <c r="N568" s="22" t="s">
        <v>37</v>
      </c>
      <c r="O568" s="23">
        <v>897</v>
      </c>
      <c r="P568" s="24">
        <v>25264</v>
      </c>
      <c r="Q568" s="24">
        <v>1</v>
      </c>
      <c r="R568" s="25" t="s">
        <v>37</v>
      </c>
      <c r="S568" s="26" t="s">
        <v>37</v>
      </c>
      <c r="T568" s="26" t="s">
        <v>37</v>
      </c>
      <c r="U568" s="19">
        <v>897</v>
      </c>
      <c r="V568" s="20">
        <v>25264</v>
      </c>
      <c r="W568" s="20">
        <v>1</v>
      </c>
    </row>
    <row r="569" spans="1:23" x14ac:dyDescent="0.35">
      <c r="A569" s="16">
        <v>2012</v>
      </c>
      <c r="B569" s="17">
        <v>5760</v>
      </c>
      <c r="C569" s="18" t="s">
        <v>558</v>
      </c>
      <c r="D569" s="16" t="s">
        <v>24</v>
      </c>
      <c r="E569" s="18" t="s">
        <v>25</v>
      </c>
      <c r="F569" s="16" t="s">
        <v>26</v>
      </c>
      <c r="G569" s="18" t="s">
        <v>70</v>
      </c>
      <c r="H569" s="18" t="s">
        <v>28</v>
      </c>
      <c r="I569" s="19">
        <v>18154</v>
      </c>
      <c r="J569" s="20">
        <v>130734</v>
      </c>
      <c r="K569" s="20">
        <v>10108</v>
      </c>
      <c r="L569" s="21">
        <v>17574</v>
      </c>
      <c r="M569" s="22">
        <v>166074</v>
      </c>
      <c r="N569" s="22">
        <v>1861</v>
      </c>
      <c r="O569" s="23" t="s">
        <v>37</v>
      </c>
      <c r="P569" s="24" t="s">
        <v>37</v>
      </c>
      <c r="Q569" s="24" t="s">
        <v>37</v>
      </c>
      <c r="R569" s="25" t="s">
        <v>37</v>
      </c>
      <c r="S569" s="26" t="s">
        <v>37</v>
      </c>
      <c r="T569" s="26" t="s">
        <v>37</v>
      </c>
      <c r="U569" s="19">
        <v>35728</v>
      </c>
      <c r="V569" s="20">
        <v>296808</v>
      </c>
      <c r="W569" s="20">
        <v>11969</v>
      </c>
    </row>
    <row r="570" spans="1:23" x14ac:dyDescent="0.35">
      <c r="A570" s="16">
        <v>2012</v>
      </c>
      <c r="B570" s="17">
        <v>5763</v>
      </c>
      <c r="C570" s="18" t="s">
        <v>559</v>
      </c>
      <c r="D570" s="16" t="s">
        <v>24</v>
      </c>
      <c r="E570" s="18" t="s">
        <v>25</v>
      </c>
      <c r="F570" s="16" t="s">
        <v>26</v>
      </c>
      <c r="G570" s="18" t="s">
        <v>104</v>
      </c>
      <c r="H570" s="18" t="s">
        <v>28</v>
      </c>
      <c r="I570" s="19">
        <v>32919</v>
      </c>
      <c r="J570" s="20">
        <v>312582</v>
      </c>
      <c r="K570" s="20">
        <v>22757</v>
      </c>
      <c r="L570" s="21">
        <v>14940</v>
      </c>
      <c r="M570" s="22">
        <v>142614</v>
      </c>
      <c r="N570" s="22">
        <v>3306</v>
      </c>
      <c r="O570" s="23">
        <v>4136</v>
      </c>
      <c r="P570" s="24">
        <v>43081</v>
      </c>
      <c r="Q570" s="24">
        <v>5</v>
      </c>
      <c r="R570" s="25">
        <v>0</v>
      </c>
      <c r="S570" s="26">
        <v>0</v>
      </c>
      <c r="T570" s="26">
        <v>0</v>
      </c>
      <c r="U570" s="19">
        <v>51995</v>
      </c>
      <c r="V570" s="20">
        <v>498277</v>
      </c>
      <c r="W570" s="20">
        <v>26068</v>
      </c>
    </row>
    <row r="571" spans="1:23" x14ac:dyDescent="0.35">
      <c r="A571" s="16">
        <v>2012</v>
      </c>
      <c r="B571" s="17">
        <v>5773</v>
      </c>
      <c r="C571" s="18" t="s">
        <v>560</v>
      </c>
      <c r="D571" s="16" t="s">
        <v>24</v>
      </c>
      <c r="E571" s="18" t="s">
        <v>25</v>
      </c>
      <c r="F571" s="16" t="s">
        <v>26</v>
      </c>
      <c r="G571" s="18" t="s">
        <v>51</v>
      </c>
      <c r="H571" s="18" t="s">
        <v>28</v>
      </c>
      <c r="I571" s="19">
        <v>10241</v>
      </c>
      <c r="J571" s="20">
        <v>79554</v>
      </c>
      <c r="K571" s="20">
        <v>8166</v>
      </c>
      <c r="L571" s="21">
        <v>2770</v>
      </c>
      <c r="M571" s="22">
        <v>24057</v>
      </c>
      <c r="N571" s="22">
        <v>986</v>
      </c>
      <c r="O571" s="23">
        <v>15333</v>
      </c>
      <c r="P571" s="24">
        <v>169844</v>
      </c>
      <c r="Q571" s="24">
        <v>133</v>
      </c>
      <c r="R571" s="25" t="s">
        <v>37</v>
      </c>
      <c r="S571" s="26" t="s">
        <v>37</v>
      </c>
      <c r="T571" s="26" t="s">
        <v>37</v>
      </c>
      <c r="U571" s="19">
        <v>28344</v>
      </c>
      <c r="V571" s="20">
        <v>273455</v>
      </c>
      <c r="W571" s="20">
        <v>9285</v>
      </c>
    </row>
    <row r="572" spans="1:23" x14ac:dyDescent="0.35">
      <c r="A572" s="16">
        <v>2012</v>
      </c>
      <c r="B572" s="17">
        <v>5777</v>
      </c>
      <c r="C572" s="18" t="s">
        <v>561</v>
      </c>
      <c r="D572" s="16" t="s">
        <v>24</v>
      </c>
      <c r="E572" s="18" t="s">
        <v>25</v>
      </c>
      <c r="F572" s="16" t="s">
        <v>26</v>
      </c>
      <c r="G572" s="18" t="s">
        <v>39</v>
      </c>
      <c r="H572" s="18" t="s">
        <v>28</v>
      </c>
      <c r="I572" s="19">
        <v>3001</v>
      </c>
      <c r="J572" s="20">
        <v>31313</v>
      </c>
      <c r="K572" s="20">
        <v>3973</v>
      </c>
      <c r="L572" s="21">
        <v>2124</v>
      </c>
      <c r="M572" s="22">
        <v>22063</v>
      </c>
      <c r="N572" s="22">
        <v>664</v>
      </c>
      <c r="O572" s="23">
        <v>5222</v>
      </c>
      <c r="P572" s="24">
        <v>61919</v>
      </c>
      <c r="Q572" s="24">
        <v>49</v>
      </c>
      <c r="R572" s="25" t="s">
        <v>37</v>
      </c>
      <c r="S572" s="26" t="s">
        <v>37</v>
      </c>
      <c r="T572" s="26" t="s">
        <v>37</v>
      </c>
      <c r="U572" s="19">
        <v>10347</v>
      </c>
      <c r="V572" s="20">
        <v>115295</v>
      </c>
      <c r="W572" s="20">
        <v>4686</v>
      </c>
    </row>
    <row r="573" spans="1:23" x14ac:dyDescent="0.35">
      <c r="A573" s="16">
        <v>2012</v>
      </c>
      <c r="B573" s="17">
        <v>5780</v>
      </c>
      <c r="C573" s="18" t="s">
        <v>562</v>
      </c>
      <c r="D573" s="16" t="s">
        <v>24</v>
      </c>
      <c r="E573" s="18" t="s">
        <v>25</v>
      </c>
      <c r="F573" s="16" t="s">
        <v>26</v>
      </c>
      <c r="G573" s="18" t="s">
        <v>90</v>
      </c>
      <c r="H573" s="18" t="s">
        <v>191</v>
      </c>
      <c r="I573" s="19">
        <v>9661</v>
      </c>
      <c r="J573" s="20">
        <v>97147</v>
      </c>
      <c r="K573" s="20">
        <v>5912</v>
      </c>
      <c r="L573" s="21">
        <v>2647</v>
      </c>
      <c r="M573" s="22">
        <v>26462</v>
      </c>
      <c r="N573" s="22">
        <v>644</v>
      </c>
      <c r="O573" s="23">
        <v>15891</v>
      </c>
      <c r="P573" s="24">
        <v>171833</v>
      </c>
      <c r="Q573" s="24">
        <v>2757</v>
      </c>
      <c r="R573" s="25" t="s">
        <v>37</v>
      </c>
      <c r="S573" s="26" t="s">
        <v>37</v>
      </c>
      <c r="T573" s="26" t="s">
        <v>37</v>
      </c>
      <c r="U573" s="19">
        <v>28199</v>
      </c>
      <c r="V573" s="20">
        <v>295442</v>
      </c>
      <c r="W573" s="20">
        <v>9313</v>
      </c>
    </row>
    <row r="574" spans="1:23" x14ac:dyDescent="0.35">
      <c r="A574" s="16">
        <v>2012</v>
      </c>
      <c r="B574" s="17">
        <v>5832</v>
      </c>
      <c r="C574" s="18" t="s">
        <v>563</v>
      </c>
      <c r="D574" s="16" t="s">
        <v>24</v>
      </c>
      <c r="E574" s="18" t="s">
        <v>25</v>
      </c>
      <c r="F574" s="16" t="s">
        <v>26</v>
      </c>
      <c r="G574" s="18" t="s">
        <v>96</v>
      </c>
      <c r="H574" s="18" t="s">
        <v>33</v>
      </c>
      <c r="I574" s="19">
        <v>12390</v>
      </c>
      <c r="J574" s="20">
        <v>220710</v>
      </c>
      <c r="K574" s="20">
        <v>13288</v>
      </c>
      <c r="L574" s="21">
        <v>2008</v>
      </c>
      <c r="M574" s="22">
        <v>39861</v>
      </c>
      <c r="N574" s="22">
        <v>647</v>
      </c>
      <c r="O574" s="23" t="s">
        <v>37</v>
      </c>
      <c r="P574" s="24" t="s">
        <v>37</v>
      </c>
      <c r="Q574" s="24" t="s">
        <v>37</v>
      </c>
      <c r="R574" s="25" t="s">
        <v>37</v>
      </c>
      <c r="S574" s="26" t="s">
        <v>37</v>
      </c>
      <c r="T574" s="26" t="s">
        <v>37</v>
      </c>
      <c r="U574" s="19">
        <v>14398</v>
      </c>
      <c r="V574" s="20">
        <v>260571</v>
      </c>
      <c r="W574" s="20">
        <v>13935</v>
      </c>
    </row>
    <row r="575" spans="1:23" x14ac:dyDescent="0.35">
      <c r="A575" s="16">
        <v>2012</v>
      </c>
      <c r="B575" s="17">
        <v>5841</v>
      </c>
      <c r="C575" s="18" t="s">
        <v>564</v>
      </c>
      <c r="D575" s="16" t="s">
        <v>24</v>
      </c>
      <c r="E575" s="18" t="s">
        <v>25</v>
      </c>
      <c r="F575" s="16" t="s">
        <v>26</v>
      </c>
      <c r="G575" s="18" t="s">
        <v>51</v>
      </c>
      <c r="H575" s="18" t="s">
        <v>28</v>
      </c>
      <c r="I575" s="19">
        <v>1425.5</v>
      </c>
      <c r="J575" s="20">
        <v>16264</v>
      </c>
      <c r="K575" s="20">
        <v>1685</v>
      </c>
      <c r="L575" s="21">
        <v>1768.4</v>
      </c>
      <c r="M575" s="22">
        <v>18939</v>
      </c>
      <c r="N575" s="22">
        <v>315</v>
      </c>
      <c r="O575" s="23">
        <v>59.9</v>
      </c>
      <c r="P575" s="24">
        <v>1050</v>
      </c>
      <c r="Q575" s="24">
        <v>20</v>
      </c>
      <c r="R575" s="25" t="s">
        <v>37</v>
      </c>
      <c r="S575" s="26" t="s">
        <v>37</v>
      </c>
      <c r="T575" s="26" t="s">
        <v>37</v>
      </c>
      <c r="U575" s="19">
        <v>3253.8</v>
      </c>
      <c r="V575" s="20">
        <v>36253</v>
      </c>
      <c r="W575" s="20">
        <v>2020</v>
      </c>
    </row>
    <row r="576" spans="1:23" x14ac:dyDescent="0.35">
      <c r="A576" s="16">
        <v>2012</v>
      </c>
      <c r="B576" s="17">
        <v>5860</v>
      </c>
      <c r="C576" s="18" t="s">
        <v>565</v>
      </c>
      <c r="D576" s="16" t="s">
        <v>24</v>
      </c>
      <c r="E576" s="18" t="s">
        <v>25</v>
      </c>
      <c r="F576" s="16" t="s">
        <v>26</v>
      </c>
      <c r="G576" s="18" t="s">
        <v>123</v>
      </c>
      <c r="H576" s="18" t="s">
        <v>57</v>
      </c>
      <c r="I576" s="19">
        <v>4277.8999999999996</v>
      </c>
      <c r="J576" s="20">
        <v>41212</v>
      </c>
      <c r="K576" s="20">
        <v>3562</v>
      </c>
      <c r="L576" s="21">
        <v>3260.2</v>
      </c>
      <c r="M576" s="22">
        <v>36552</v>
      </c>
      <c r="N576" s="22">
        <v>759</v>
      </c>
      <c r="O576" s="23">
        <v>5180.8999999999996</v>
      </c>
      <c r="P576" s="24">
        <v>76219</v>
      </c>
      <c r="Q576" s="24">
        <v>10</v>
      </c>
      <c r="R576" s="25">
        <v>0</v>
      </c>
      <c r="S576" s="26">
        <v>0</v>
      </c>
      <c r="T576" s="26">
        <v>0</v>
      </c>
      <c r="U576" s="19">
        <v>12719</v>
      </c>
      <c r="V576" s="20">
        <v>153983</v>
      </c>
      <c r="W576" s="20">
        <v>4331</v>
      </c>
    </row>
    <row r="577" spans="1:23" x14ac:dyDescent="0.35">
      <c r="A577" s="16">
        <v>2012</v>
      </c>
      <c r="B577" s="17">
        <v>5860</v>
      </c>
      <c r="C577" s="18" t="s">
        <v>565</v>
      </c>
      <c r="D577" s="16" t="s">
        <v>24</v>
      </c>
      <c r="E577" s="18" t="s">
        <v>25</v>
      </c>
      <c r="F577" s="16" t="s">
        <v>26</v>
      </c>
      <c r="G577" s="18" t="s">
        <v>79</v>
      </c>
      <c r="H577" s="18" t="s">
        <v>57</v>
      </c>
      <c r="I577" s="19">
        <v>12275.2</v>
      </c>
      <c r="J577" s="20">
        <v>111296</v>
      </c>
      <c r="K577" s="20">
        <v>8411</v>
      </c>
      <c r="L577" s="21">
        <v>6657.1</v>
      </c>
      <c r="M577" s="22">
        <v>56831</v>
      </c>
      <c r="N577" s="22">
        <v>1373</v>
      </c>
      <c r="O577" s="23">
        <v>4782.1000000000004</v>
      </c>
      <c r="P577" s="24">
        <v>57994</v>
      </c>
      <c r="Q577" s="24">
        <v>47</v>
      </c>
      <c r="R577" s="25">
        <v>0</v>
      </c>
      <c r="S577" s="26">
        <v>0</v>
      </c>
      <c r="T577" s="26">
        <v>0</v>
      </c>
      <c r="U577" s="19">
        <v>23714.400000000001</v>
      </c>
      <c r="V577" s="20">
        <v>226121</v>
      </c>
      <c r="W577" s="20">
        <v>9831</v>
      </c>
    </row>
    <row r="578" spans="1:23" x14ac:dyDescent="0.35">
      <c r="A578" s="16">
        <v>2012</v>
      </c>
      <c r="B578" s="17">
        <v>5860</v>
      </c>
      <c r="C578" s="18" t="s">
        <v>565</v>
      </c>
      <c r="D578" s="16" t="s">
        <v>24</v>
      </c>
      <c r="E578" s="18" t="s">
        <v>25</v>
      </c>
      <c r="F578" s="16" t="s">
        <v>26</v>
      </c>
      <c r="G578" s="18" t="s">
        <v>132</v>
      </c>
      <c r="H578" s="18" t="s">
        <v>57</v>
      </c>
      <c r="I578" s="19">
        <v>192977.7</v>
      </c>
      <c r="J578" s="20">
        <v>1646997</v>
      </c>
      <c r="K578" s="20">
        <v>124808</v>
      </c>
      <c r="L578" s="21">
        <v>157739.6</v>
      </c>
      <c r="M578" s="22">
        <v>1530578</v>
      </c>
      <c r="N578" s="22">
        <v>23189</v>
      </c>
      <c r="O578" s="23">
        <v>65324</v>
      </c>
      <c r="P578" s="24">
        <v>845975</v>
      </c>
      <c r="Q578" s="24">
        <v>283</v>
      </c>
      <c r="R578" s="25">
        <v>0</v>
      </c>
      <c r="S578" s="26">
        <v>0</v>
      </c>
      <c r="T578" s="26">
        <v>0</v>
      </c>
      <c r="U578" s="19">
        <v>416041.3</v>
      </c>
      <c r="V578" s="20">
        <v>4023550</v>
      </c>
      <c r="W578" s="20">
        <v>148280</v>
      </c>
    </row>
    <row r="579" spans="1:23" x14ac:dyDescent="0.35">
      <c r="A579" s="16">
        <v>2012</v>
      </c>
      <c r="B579" s="17">
        <v>5860</v>
      </c>
      <c r="C579" s="18" t="s">
        <v>565</v>
      </c>
      <c r="D579" s="16" t="s">
        <v>24</v>
      </c>
      <c r="E579" s="18" t="s">
        <v>25</v>
      </c>
      <c r="F579" s="16" t="s">
        <v>26</v>
      </c>
      <c r="G579" s="18" t="s">
        <v>80</v>
      </c>
      <c r="H579" s="18" t="s">
        <v>57</v>
      </c>
      <c r="I579" s="19">
        <v>4994.5</v>
      </c>
      <c r="J579" s="20">
        <v>51308</v>
      </c>
      <c r="K579" s="20">
        <v>3821</v>
      </c>
      <c r="L579" s="21">
        <v>5133.1000000000004</v>
      </c>
      <c r="M579" s="22">
        <v>58519</v>
      </c>
      <c r="N579" s="22">
        <v>877</v>
      </c>
      <c r="O579" s="23">
        <v>3498.8</v>
      </c>
      <c r="P579" s="24">
        <v>48228</v>
      </c>
      <c r="Q579" s="24">
        <v>13</v>
      </c>
      <c r="R579" s="25">
        <v>0</v>
      </c>
      <c r="S579" s="26">
        <v>0</v>
      </c>
      <c r="T579" s="26">
        <v>0</v>
      </c>
      <c r="U579" s="19">
        <v>13626.4</v>
      </c>
      <c r="V579" s="20">
        <v>158055</v>
      </c>
      <c r="W579" s="20">
        <v>4711</v>
      </c>
    </row>
    <row r="580" spans="1:23" x14ac:dyDescent="0.35">
      <c r="A580" s="16">
        <v>2012</v>
      </c>
      <c r="B580" s="17">
        <v>5862</v>
      </c>
      <c r="C580" s="18" t="s">
        <v>566</v>
      </c>
      <c r="D580" s="16" t="s">
        <v>24</v>
      </c>
      <c r="E580" s="18" t="s">
        <v>25</v>
      </c>
      <c r="F580" s="16" t="s">
        <v>26</v>
      </c>
      <c r="G580" s="18" t="s">
        <v>130</v>
      </c>
      <c r="H580" s="18" t="s">
        <v>33</v>
      </c>
      <c r="I580" s="19">
        <v>12351.5</v>
      </c>
      <c r="J580" s="20">
        <v>95045</v>
      </c>
      <c r="K580" s="20">
        <v>12127</v>
      </c>
      <c r="L580" s="21">
        <v>5814.3</v>
      </c>
      <c r="M580" s="22">
        <v>45579</v>
      </c>
      <c r="N580" s="22">
        <v>2199</v>
      </c>
      <c r="O580" s="23">
        <v>32102.2</v>
      </c>
      <c r="P580" s="24">
        <v>474428</v>
      </c>
      <c r="Q580" s="24">
        <v>197</v>
      </c>
      <c r="R580" s="25" t="s">
        <v>37</v>
      </c>
      <c r="S580" s="26" t="s">
        <v>37</v>
      </c>
      <c r="T580" s="26" t="s">
        <v>37</v>
      </c>
      <c r="U580" s="19">
        <v>50268</v>
      </c>
      <c r="V580" s="20">
        <v>615052</v>
      </c>
      <c r="W580" s="20">
        <v>14523</v>
      </c>
    </row>
    <row r="581" spans="1:23" x14ac:dyDescent="0.35">
      <c r="A581" s="16">
        <v>2012</v>
      </c>
      <c r="B581" s="17">
        <v>5862</v>
      </c>
      <c r="C581" s="18" t="s">
        <v>566</v>
      </c>
      <c r="D581" s="16" t="s">
        <v>24</v>
      </c>
      <c r="E581" s="18" t="s">
        <v>25</v>
      </c>
      <c r="F581" s="16" t="s">
        <v>26</v>
      </c>
      <c r="G581" s="18" t="s">
        <v>238</v>
      </c>
      <c r="H581" s="18" t="s">
        <v>33</v>
      </c>
      <c r="I581" s="19">
        <v>948.8</v>
      </c>
      <c r="J581" s="20">
        <v>7228</v>
      </c>
      <c r="K581" s="20">
        <v>977</v>
      </c>
      <c r="L581" s="21">
        <v>571</v>
      </c>
      <c r="M581" s="22">
        <v>4341</v>
      </c>
      <c r="N581" s="22">
        <v>274</v>
      </c>
      <c r="O581" s="23">
        <v>511</v>
      </c>
      <c r="P581" s="24">
        <v>4612</v>
      </c>
      <c r="Q581" s="24">
        <v>20</v>
      </c>
      <c r="R581" s="25" t="s">
        <v>37</v>
      </c>
      <c r="S581" s="26" t="s">
        <v>37</v>
      </c>
      <c r="T581" s="26" t="s">
        <v>37</v>
      </c>
      <c r="U581" s="19">
        <v>2030.8</v>
      </c>
      <c r="V581" s="20">
        <v>16181</v>
      </c>
      <c r="W581" s="20">
        <v>1271</v>
      </c>
    </row>
    <row r="582" spans="1:23" x14ac:dyDescent="0.35">
      <c r="A582" s="16">
        <v>2012</v>
      </c>
      <c r="B582" s="17">
        <v>5877</v>
      </c>
      <c r="C582" s="18" t="s">
        <v>567</v>
      </c>
      <c r="D582" s="16" t="s">
        <v>41</v>
      </c>
      <c r="E582" s="18" t="s">
        <v>42</v>
      </c>
      <c r="F582" s="16" t="s">
        <v>26</v>
      </c>
      <c r="G582" s="18" t="s">
        <v>43</v>
      </c>
      <c r="H582" s="18" t="s">
        <v>44</v>
      </c>
      <c r="I582" s="19">
        <v>26989.200000000001</v>
      </c>
      <c r="J582" s="20">
        <v>438791</v>
      </c>
      <c r="K582" s="20">
        <v>47483</v>
      </c>
      <c r="L582" s="21">
        <v>32598.400000000001</v>
      </c>
      <c r="M582" s="22">
        <v>562066</v>
      </c>
      <c r="N582" s="22">
        <v>10228</v>
      </c>
      <c r="O582" s="23">
        <v>39673.699999999997</v>
      </c>
      <c r="P582" s="24">
        <v>798356</v>
      </c>
      <c r="Q582" s="24">
        <v>1100</v>
      </c>
      <c r="R582" s="25">
        <v>0</v>
      </c>
      <c r="S582" s="26">
        <v>0</v>
      </c>
      <c r="T582" s="26">
        <v>0</v>
      </c>
      <c r="U582" s="19">
        <v>99261.3</v>
      </c>
      <c r="V582" s="20">
        <v>1799213</v>
      </c>
      <c r="W582" s="20">
        <v>58811</v>
      </c>
    </row>
    <row r="583" spans="1:23" x14ac:dyDescent="0.35">
      <c r="A583" s="16">
        <v>2012</v>
      </c>
      <c r="B583" s="17">
        <v>5877</v>
      </c>
      <c r="C583" s="18" t="s">
        <v>567</v>
      </c>
      <c r="D583" s="16" t="s">
        <v>41</v>
      </c>
      <c r="E583" s="18" t="s">
        <v>42</v>
      </c>
      <c r="F583" s="16" t="s">
        <v>26</v>
      </c>
      <c r="G583" s="18" t="s">
        <v>199</v>
      </c>
      <c r="H583" s="18" t="s">
        <v>44</v>
      </c>
      <c r="I583" s="19">
        <v>11962.3</v>
      </c>
      <c r="J583" s="20">
        <v>159608</v>
      </c>
      <c r="K583" s="20">
        <v>13766</v>
      </c>
      <c r="L583" s="21">
        <v>3792.7</v>
      </c>
      <c r="M583" s="22">
        <v>51996</v>
      </c>
      <c r="N583" s="22">
        <v>1702</v>
      </c>
      <c r="O583" s="23" t="s">
        <v>37</v>
      </c>
      <c r="P583" s="24" t="s">
        <v>37</v>
      </c>
      <c r="Q583" s="24" t="s">
        <v>37</v>
      </c>
      <c r="R583" s="25" t="s">
        <v>37</v>
      </c>
      <c r="S583" s="26" t="s">
        <v>37</v>
      </c>
      <c r="T583" s="26" t="s">
        <v>37</v>
      </c>
      <c r="U583" s="19">
        <v>15755</v>
      </c>
      <c r="V583" s="20">
        <v>211604</v>
      </c>
      <c r="W583" s="20">
        <v>15468</v>
      </c>
    </row>
    <row r="584" spans="1:23" x14ac:dyDescent="0.35">
      <c r="A584" s="16">
        <v>2012</v>
      </c>
      <c r="B584" s="17">
        <v>5880</v>
      </c>
      <c r="C584" s="18" t="s">
        <v>568</v>
      </c>
      <c r="D584" s="16" t="s">
        <v>41</v>
      </c>
      <c r="E584" s="18" t="s">
        <v>42</v>
      </c>
      <c r="F584" s="16" t="s">
        <v>26</v>
      </c>
      <c r="G584" s="18" t="s">
        <v>43</v>
      </c>
      <c r="H584" s="18" t="s">
        <v>44</v>
      </c>
      <c r="I584" s="19">
        <v>3825</v>
      </c>
      <c r="J584" s="20">
        <v>85059</v>
      </c>
      <c r="K584" s="20">
        <v>4619</v>
      </c>
      <c r="L584" s="21">
        <v>18259</v>
      </c>
      <c r="M584" s="22">
        <v>425777</v>
      </c>
      <c r="N584" s="22">
        <v>2006</v>
      </c>
      <c r="O584" s="23">
        <v>340</v>
      </c>
      <c r="P584" s="24">
        <v>8129</v>
      </c>
      <c r="Q584" s="24">
        <v>39</v>
      </c>
      <c r="R584" s="25" t="s">
        <v>37</v>
      </c>
      <c r="S584" s="26" t="s">
        <v>37</v>
      </c>
      <c r="T584" s="26" t="s">
        <v>37</v>
      </c>
      <c r="U584" s="19">
        <v>22424</v>
      </c>
      <c r="V584" s="20">
        <v>518965</v>
      </c>
      <c r="W584" s="20">
        <v>6664</v>
      </c>
    </row>
    <row r="585" spans="1:23" x14ac:dyDescent="0.35">
      <c r="A585" s="16">
        <v>2012</v>
      </c>
      <c r="B585" s="17">
        <v>5880</v>
      </c>
      <c r="C585" s="18" t="s">
        <v>568</v>
      </c>
      <c r="D585" s="16" t="s">
        <v>41</v>
      </c>
      <c r="E585" s="18" t="s">
        <v>42</v>
      </c>
      <c r="F585" s="16" t="s">
        <v>26</v>
      </c>
      <c r="G585" s="18" t="s">
        <v>199</v>
      </c>
      <c r="H585" s="18" t="s">
        <v>44</v>
      </c>
      <c r="I585" s="19">
        <v>0</v>
      </c>
      <c r="J585" s="20">
        <v>0</v>
      </c>
      <c r="K585" s="20">
        <v>0</v>
      </c>
      <c r="L585" s="21">
        <v>1720</v>
      </c>
      <c r="M585" s="22">
        <v>31819</v>
      </c>
      <c r="N585" s="22">
        <v>185</v>
      </c>
      <c r="O585" s="23">
        <v>0</v>
      </c>
      <c r="P585" s="24">
        <v>0</v>
      </c>
      <c r="Q585" s="24">
        <v>0</v>
      </c>
      <c r="R585" s="25">
        <v>0</v>
      </c>
      <c r="S585" s="26">
        <v>0</v>
      </c>
      <c r="T585" s="26">
        <v>0</v>
      </c>
      <c r="U585" s="19">
        <v>1720</v>
      </c>
      <c r="V585" s="20">
        <v>31819</v>
      </c>
      <c r="W585" s="20">
        <v>185</v>
      </c>
    </row>
    <row r="586" spans="1:23" x14ac:dyDescent="0.35">
      <c r="A586" s="16">
        <v>2012</v>
      </c>
      <c r="B586" s="17">
        <v>5905</v>
      </c>
      <c r="C586" s="18" t="s">
        <v>569</v>
      </c>
      <c r="D586" s="16" t="s">
        <v>24</v>
      </c>
      <c r="E586" s="18" t="s">
        <v>25</v>
      </c>
      <c r="F586" s="16" t="s">
        <v>26</v>
      </c>
      <c r="G586" s="18" t="s">
        <v>49</v>
      </c>
      <c r="H586" s="18" t="s">
        <v>33</v>
      </c>
      <c r="I586" s="19">
        <v>28347</v>
      </c>
      <c r="J586" s="20">
        <v>297528</v>
      </c>
      <c r="K586" s="20">
        <v>20134</v>
      </c>
      <c r="L586" s="21">
        <v>4515.5</v>
      </c>
      <c r="M586" s="22">
        <v>43004</v>
      </c>
      <c r="N586" s="22">
        <v>1388</v>
      </c>
      <c r="O586" s="23">
        <v>2661</v>
      </c>
      <c r="P586" s="24">
        <v>31555</v>
      </c>
      <c r="Q586" s="24">
        <v>245</v>
      </c>
      <c r="R586" s="25" t="s">
        <v>37</v>
      </c>
      <c r="S586" s="26" t="s">
        <v>37</v>
      </c>
      <c r="T586" s="26" t="s">
        <v>37</v>
      </c>
      <c r="U586" s="19">
        <v>35523.5</v>
      </c>
      <c r="V586" s="20">
        <v>372087</v>
      </c>
      <c r="W586" s="20">
        <v>21767</v>
      </c>
    </row>
    <row r="587" spans="1:23" x14ac:dyDescent="0.35">
      <c r="A587" s="16">
        <v>2012</v>
      </c>
      <c r="B587" s="17">
        <v>5929</v>
      </c>
      <c r="C587" s="18" t="s">
        <v>570</v>
      </c>
      <c r="D587" s="16" t="s">
        <v>24</v>
      </c>
      <c r="E587" s="18" t="s">
        <v>25</v>
      </c>
      <c r="F587" s="16" t="s">
        <v>26</v>
      </c>
      <c r="G587" s="18" t="s">
        <v>54</v>
      </c>
      <c r="H587" s="18" t="s">
        <v>33</v>
      </c>
      <c r="I587" s="19">
        <v>41582</v>
      </c>
      <c r="J587" s="20">
        <v>349202</v>
      </c>
      <c r="K587" s="20">
        <v>24557</v>
      </c>
      <c r="L587" s="21">
        <v>9438</v>
      </c>
      <c r="M587" s="22">
        <v>74392</v>
      </c>
      <c r="N587" s="22">
        <v>1348</v>
      </c>
      <c r="O587" s="23">
        <v>13403</v>
      </c>
      <c r="P587" s="24">
        <v>191564</v>
      </c>
      <c r="Q587" s="24">
        <v>16</v>
      </c>
      <c r="R587" s="25" t="s">
        <v>37</v>
      </c>
      <c r="S587" s="26" t="s">
        <v>37</v>
      </c>
      <c r="T587" s="26" t="s">
        <v>37</v>
      </c>
      <c r="U587" s="19">
        <v>64423</v>
      </c>
      <c r="V587" s="20">
        <v>615158</v>
      </c>
      <c r="W587" s="20">
        <v>25921</v>
      </c>
    </row>
    <row r="588" spans="1:23" x14ac:dyDescent="0.35">
      <c r="A588" s="16">
        <v>2012</v>
      </c>
      <c r="B588" s="17">
        <v>5930</v>
      </c>
      <c r="C588" s="18" t="s">
        <v>571</v>
      </c>
      <c r="D588" s="16" t="s">
        <v>24</v>
      </c>
      <c r="E588" s="18" t="s">
        <v>25</v>
      </c>
      <c r="F588" s="16" t="s">
        <v>26</v>
      </c>
      <c r="G588" s="18" t="s">
        <v>43</v>
      </c>
      <c r="H588" s="18" t="s">
        <v>28</v>
      </c>
      <c r="I588" s="19">
        <v>11045.8</v>
      </c>
      <c r="J588" s="20">
        <v>238473</v>
      </c>
      <c r="K588" s="20">
        <v>15283</v>
      </c>
      <c r="L588" s="21">
        <v>5076.3</v>
      </c>
      <c r="M588" s="22">
        <v>94240</v>
      </c>
      <c r="N588" s="22">
        <v>1416</v>
      </c>
      <c r="O588" s="23">
        <v>2969.6</v>
      </c>
      <c r="P588" s="24">
        <v>91520</v>
      </c>
      <c r="Q588" s="24">
        <v>15</v>
      </c>
      <c r="R588" s="25" t="s">
        <v>37</v>
      </c>
      <c r="S588" s="26" t="s">
        <v>37</v>
      </c>
      <c r="T588" s="26" t="s">
        <v>37</v>
      </c>
      <c r="U588" s="19">
        <v>19091.7</v>
      </c>
      <c r="V588" s="20">
        <v>424233</v>
      </c>
      <c r="W588" s="20">
        <v>16714</v>
      </c>
    </row>
    <row r="589" spans="1:23" x14ac:dyDescent="0.35">
      <c r="A589" s="16">
        <v>2012</v>
      </c>
      <c r="B589" s="17">
        <v>5935</v>
      </c>
      <c r="C589" s="18" t="s">
        <v>572</v>
      </c>
      <c r="D589" s="16" t="s">
        <v>24</v>
      </c>
      <c r="E589" s="18" t="s">
        <v>25</v>
      </c>
      <c r="F589" s="16" t="s">
        <v>26</v>
      </c>
      <c r="G589" s="18" t="s">
        <v>199</v>
      </c>
      <c r="H589" s="18" t="s">
        <v>28</v>
      </c>
      <c r="I589" s="19">
        <v>8384</v>
      </c>
      <c r="J589" s="20">
        <v>61100</v>
      </c>
      <c r="K589" s="20">
        <v>5757</v>
      </c>
      <c r="L589" s="21">
        <v>8091</v>
      </c>
      <c r="M589" s="22">
        <v>62804</v>
      </c>
      <c r="N589" s="22">
        <v>824</v>
      </c>
      <c r="O589" s="23">
        <v>744</v>
      </c>
      <c r="P589" s="24">
        <v>5781</v>
      </c>
      <c r="Q589" s="24">
        <v>18</v>
      </c>
      <c r="R589" s="25" t="s">
        <v>37</v>
      </c>
      <c r="S589" s="26" t="s">
        <v>37</v>
      </c>
      <c r="T589" s="26" t="s">
        <v>37</v>
      </c>
      <c r="U589" s="19">
        <v>17219</v>
      </c>
      <c r="V589" s="20">
        <v>129685</v>
      </c>
      <c r="W589" s="20">
        <v>6599</v>
      </c>
    </row>
    <row r="590" spans="1:23" x14ac:dyDescent="0.35">
      <c r="A590" s="16">
        <v>2012</v>
      </c>
      <c r="B590" s="17">
        <v>5953</v>
      </c>
      <c r="C590" s="18" t="s">
        <v>573</v>
      </c>
      <c r="D590" s="16" t="s">
        <v>41</v>
      </c>
      <c r="E590" s="18" t="s">
        <v>42</v>
      </c>
      <c r="F590" s="16" t="s">
        <v>26</v>
      </c>
      <c r="G590" s="18" t="s">
        <v>184</v>
      </c>
      <c r="H590" s="18" t="s">
        <v>44</v>
      </c>
      <c r="I590" s="19">
        <v>0</v>
      </c>
      <c r="J590" s="20">
        <v>0</v>
      </c>
      <c r="K590" s="20">
        <v>0</v>
      </c>
      <c r="L590" s="21">
        <v>0</v>
      </c>
      <c r="M590" s="22">
        <v>0</v>
      </c>
      <c r="N590" s="22">
        <v>0</v>
      </c>
      <c r="O590" s="23">
        <v>466.6</v>
      </c>
      <c r="P590" s="24">
        <v>8527</v>
      </c>
      <c r="Q590" s="24">
        <v>1</v>
      </c>
      <c r="R590" s="25">
        <v>0</v>
      </c>
      <c r="S590" s="26">
        <v>0</v>
      </c>
      <c r="T590" s="26">
        <v>0</v>
      </c>
      <c r="U590" s="19">
        <v>466.6</v>
      </c>
      <c r="V590" s="20">
        <v>8527</v>
      </c>
      <c r="W590" s="20">
        <v>1</v>
      </c>
    </row>
    <row r="591" spans="1:23" x14ac:dyDescent="0.35">
      <c r="A591" s="16">
        <v>2012</v>
      </c>
      <c r="B591" s="17">
        <v>5961</v>
      </c>
      <c r="C591" s="18" t="s">
        <v>574</v>
      </c>
      <c r="D591" s="16" t="s">
        <v>24</v>
      </c>
      <c r="E591" s="18" t="s">
        <v>25</v>
      </c>
      <c r="F591" s="16" t="s">
        <v>26</v>
      </c>
      <c r="G591" s="18" t="s">
        <v>104</v>
      </c>
      <c r="H591" s="18" t="s">
        <v>28</v>
      </c>
      <c r="I591" s="19">
        <v>9154</v>
      </c>
      <c r="J591" s="20">
        <v>93644</v>
      </c>
      <c r="K591" s="20">
        <v>7679</v>
      </c>
      <c r="L591" s="21">
        <v>6155</v>
      </c>
      <c r="M591" s="22">
        <v>60190</v>
      </c>
      <c r="N591" s="22">
        <v>1322</v>
      </c>
      <c r="O591" s="23">
        <v>5750</v>
      </c>
      <c r="P591" s="24">
        <v>70140</v>
      </c>
      <c r="Q591" s="24">
        <v>8</v>
      </c>
      <c r="R591" s="25">
        <v>0</v>
      </c>
      <c r="S591" s="26">
        <v>0</v>
      </c>
      <c r="T591" s="26">
        <v>0</v>
      </c>
      <c r="U591" s="19">
        <v>21059</v>
      </c>
      <c r="V591" s="20">
        <v>223974</v>
      </c>
      <c r="W591" s="20">
        <v>9009</v>
      </c>
    </row>
    <row r="592" spans="1:23" x14ac:dyDescent="0.35">
      <c r="A592" s="16">
        <v>2012</v>
      </c>
      <c r="B592" s="17">
        <v>5964</v>
      </c>
      <c r="C592" s="18" t="s">
        <v>575</v>
      </c>
      <c r="D592" s="16" t="s">
        <v>24</v>
      </c>
      <c r="E592" s="18" t="s">
        <v>25</v>
      </c>
      <c r="F592" s="16" t="s">
        <v>26</v>
      </c>
      <c r="G592" s="18" t="s">
        <v>61</v>
      </c>
      <c r="H592" s="18" t="s">
        <v>33</v>
      </c>
      <c r="I592" s="19">
        <v>16530</v>
      </c>
      <c r="J592" s="20">
        <v>123158</v>
      </c>
      <c r="K592" s="20">
        <v>8723</v>
      </c>
      <c r="L592" s="21">
        <v>5028</v>
      </c>
      <c r="M592" s="22">
        <v>38346</v>
      </c>
      <c r="N592" s="22">
        <v>1249</v>
      </c>
      <c r="O592" s="23" t="s">
        <v>37</v>
      </c>
      <c r="P592" s="24" t="s">
        <v>37</v>
      </c>
      <c r="Q592" s="24" t="s">
        <v>37</v>
      </c>
      <c r="R592" s="25" t="s">
        <v>37</v>
      </c>
      <c r="S592" s="26" t="s">
        <v>37</v>
      </c>
      <c r="T592" s="26" t="s">
        <v>37</v>
      </c>
      <c r="U592" s="19">
        <v>21558</v>
      </c>
      <c r="V592" s="20">
        <v>161504</v>
      </c>
      <c r="W592" s="20">
        <v>9972</v>
      </c>
    </row>
    <row r="593" spans="1:23" x14ac:dyDescent="0.35">
      <c r="A593" s="16">
        <v>2012</v>
      </c>
      <c r="B593" s="17">
        <v>5969</v>
      </c>
      <c r="C593" s="18" t="s">
        <v>576</v>
      </c>
      <c r="D593" s="16" t="s">
        <v>24</v>
      </c>
      <c r="E593" s="18" t="s">
        <v>25</v>
      </c>
      <c r="F593" s="16" t="s">
        <v>26</v>
      </c>
      <c r="G593" s="18" t="s">
        <v>63</v>
      </c>
      <c r="H593" s="18" t="s">
        <v>28</v>
      </c>
      <c r="I593" s="19">
        <v>0</v>
      </c>
      <c r="J593" s="20">
        <v>0</v>
      </c>
      <c r="K593" s="20">
        <v>0</v>
      </c>
      <c r="L593" s="21" t="s">
        <v>37</v>
      </c>
      <c r="M593" s="22" t="s">
        <v>37</v>
      </c>
      <c r="N593" s="22" t="s">
        <v>37</v>
      </c>
      <c r="O593" s="23" t="s">
        <v>37</v>
      </c>
      <c r="P593" s="24" t="s">
        <v>37</v>
      </c>
      <c r="Q593" s="24" t="s">
        <v>37</v>
      </c>
      <c r="R593" s="25" t="s">
        <v>37</v>
      </c>
      <c r="S593" s="26" t="s">
        <v>37</v>
      </c>
      <c r="T593" s="26" t="s">
        <v>37</v>
      </c>
      <c r="U593" s="19">
        <v>0</v>
      </c>
      <c r="V593" s="20">
        <v>0</v>
      </c>
      <c r="W593" s="20">
        <v>0</v>
      </c>
    </row>
    <row r="594" spans="1:23" x14ac:dyDescent="0.35">
      <c r="A594" s="16">
        <v>2012</v>
      </c>
      <c r="B594" s="17">
        <v>5997</v>
      </c>
      <c r="C594" s="18" t="s">
        <v>577</v>
      </c>
      <c r="D594" s="16" t="s">
        <v>24</v>
      </c>
      <c r="E594" s="18" t="s">
        <v>25</v>
      </c>
      <c r="F594" s="16" t="s">
        <v>26</v>
      </c>
      <c r="G594" s="18" t="s">
        <v>130</v>
      </c>
      <c r="H594" s="18" t="s">
        <v>28</v>
      </c>
      <c r="I594" s="19">
        <v>6666</v>
      </c>
      <c r="J594" s="20">
        <v>57988</v>
      </c>
      <c r="K594" s="20">
        <v>8222</v>
      </c>
      <c r="L594" s="21">
        <v>5765</v>
      </c>
      <c r="M594" s="22">
        <v>65040</v>
      </c>
      <c r="N594" s="22">
        <v>2059</v>
      </c>
      <c r="O594" s="23" t="s">
        <v>37</v>
      </c>
      <c r="P594" s="24" t="s">
        <v>37</v>
      </c>
      <c r="Q594" s="24" t="s">
        <v>37</v>
      </c>
      <c r="R594" s="25" t="s">
        <v>37</v>
      </c>
      <c r="S594" s="26" t="s">
        <v>37</v>
      </c>
      <c r="T594" s="26" t="s">
        <v>37</v>
      </c>
      <c r="U594" s="19">
        <v>12431</v>
      </c>
      <c r="V594" s="20">
        <v>123028</v>
      </c>
      <c r="W594" s="20">
        <v>10281</v>
      </c>
    </row>
    <row r="595" spans="1:23" x14ac:dyDescent="0.35">
      <c r="A595" s="16">
        <v>2012</v>
      </c>
      <c r="B595" s="17">
        <v>5998</v>
      </c>
      <c r="C595" s="18" t="s">
        <v>578</v>
      </c>
      <c r="D595" s="16" t="s">
        <v>24</v>
      </c>
      <c r="E595" s="18" t="s">
        <v>25</v>
      </c>
      <c r="F595" s="16" t="s">
        <v>26</v>
      </c>
      <c r="G595" s="18" t="s">
        <v>87</v>
      </c>
      <c r="H595" s="18" t="s">
        <v>28</v>
      </c>
      <c r="I595" s="19">
        <v>2338</v>
      </c>
      <c r="J595" s="20">
        <v>20901</v>
      </c>
      <c r="K595" s="20">
        <v>2696</v>
      </c>
      <c r="L595" s="21">
        <v>1007</v>
      </c>
      <c r="M595" s="22">
        <v>9033</v>
      </c>
      <c r="N595" s="22">
        <v>411</v>
      </c>
      <c r="O595" s="23">
        <v>2333</v>
      </c>
      <c r="P595" s="24">
        <v>26685</v>
      </c>
      <c r="Q595" s="24">
        <v>47</v>
      </c>
      <c r="R595" s="25" t="s">
        <v>37</v>
      </c>
      <c r="S595" s="26" t="s">
        <v>37</v>
      </c>
      <c r="T595" s="26" t="s">
        <v>37</v>
      </c>
      <c r="U595" s="19">
        <v>5678</v>
      </c>
      <c r="V595" s="20">
        <v>56619</v>
      </c>
      <c r="W595" s="20">
        <v>3154</v>
      </c>
    </row>
    <row r="596" spans="1:23" x14ac:dyDescent="0.35">
      <c r="A596" s="16">
        <v>2012</v>
      </c>
      <c r="B596" s="17">
        <v>6008</v>
      </c>
      <c r="C596" s="18" t="s">
        <v>579</v>
      </c>
      <c r="D596" s="16" t="s">
        <v>24</v>
      </c>
      <c r="E596" s="18" t="s">
        <v>25</v>
      </c>
      <c r="F596" s="16" t="s">
        <v>26</v>
      </c>
      <c r="G596" s="18" t="s">
        <v>104</v>
      </c>
      <c r="H596" s="18" t="s">
        <v>28</v>
      </c>
      <c r="I596" s="19">
        <v>6273</v>
      </c>
      <c r="J596" s="20">
        <v>58583</v>
      </c>
      <c r="K596" s="20">
        <v>4377</v>
      </c>
      <c r="L596" s="21">
        <v>3337</v>
      </c>
      <c r="M596" s="22">
        <v>30378</v>
      </c>
      <c r="N596" s="22">
        <v>755</v>
      </c>
      <c r="O596" s="23">
        <v>9783</v>
      </c>
      <c r="P596" s="24">
        <v>157951</v>
      </c>
      <c r="Q596" s="24">
        <v>2</v>
      </c>
      <c r="R596" s="25">
        <v>0</v>
      </c>
      <c r="S596" s="26">
        <v>0</v>
      </c>
      <c r="T596" s="26">
        <v>0</v>
      </c>
      <c r="U596" s="19">
        <v>19393</v>
      </c>
      <c r="V596" s="20">
        <v>246912</v>
      </c>
      <c r="W596" s="20">
        <v>5134</v>
      </c>
    </row>
    <row r="597" spans="1:23" x14ac:dyDescent="0.35">
      <c r="A597" s="16">
        <v>2012</v>
      </c>
      <c r="B597" s="17">
        <v>6019</v>
      </c>
      <c r="C597" s="18" t="s">
        <v>580</v>
      </c>
      <c r="D597" s="16" t="s">
        <v>24</v>
      </c>
      <c r="E597" s="18" t="s">
        <v>25</v>
      </c>
      <c r="F597" s="16" t="s">
        <v>26</v>
      </c>
      <c r="G597" s="18" t="s">
        <v>79</v>
      </c>
      <c r="H597" s="18" t="s">
        <v>28</v>
      </c>
      <c r="I597" s="19">
        <v>2784</v>
      </c>
      <c r="J597" s="20">
        <v>23996</v>
      </c>
      <c r="K597" s="20">
        <v>2303</v>
      </c>
      <c r="L597" s="21">
        <v>1183</v>
      </c>
      <c r="M597" s="22">
        <v>11176</v>
      </c>
      <c r="N597" s="22">
        <v>155</v>
      </c>
      <c r="O597" s="23">
        <v>538</v>
      </c>
      <c r="P597" s="24">
        <v>6770</v>
      </c>
      <c r="Q597" s="24">
        <v>1</v>
      </c>
      <c r="R597" s="25" t="s">
        <v>37</v>
      </c>
      <c r="S597" s="26" t="s">
        <v>37</v>
      </c>
      <c r="T597" s="26" t="s">
        <v>37</v>
      </c>
      <c r="U597" s="19">
        <v>4505</v>
      </c>
      <c r="V597" s="20">
        <v>41942</v>
      </c>
      <c r="W597" s="20">
        <v>2459</v>
      </c>
    </row>
    <row r="598" spans="1:23" x14ac:dyDescent="0.35">
      <c r="A598" s="16">
        <v>2012</v>
      </c>
      <c r="B598" s="17">
        <v>6022</v>
      </c>
      <c r="C598" s="18" t="s">
        <v>581</v>
      </c>
      <c r="D598" s="16" t="s">
        <v>24</v>
      </c>
      <c r="E598" s="18" t="s">
        <v>25</v>
      </c>
      <c r="F598" s="16" t="s">
        <v>26</v>
      </c>
      <c r="G598" s="18" t="s">
        <v>128</v>
      </c>
      <c r="H598" s="18" t="s">
        <v>28</v>
      </c>
      <c r="I598" s="19">
        <v>90785</v>
      </c>
      <c r="J598" s="20">
        <v>941922</v>
      </c>
      <c r="K598" s="20">
        <v>79626</v>
      </c>
      <c r="L598" s="21">
        <v>67004</v>
      </c>
      <c r="M598" s="22">
        <v>872419</v>
      </c>
      <c r="N598" s="22">
        <v>9712</v>
      </c>
      <c r="O598" s="23">
        <v>25721</v>
      </c>
      <c r="P598" s="24">
        <v>550270</v>
      </c>
      <c r="Q598" s="24">
        <v>4</v>
      </c>
      <c r="R598" s="25">
        <v>0</v>
      </c>
      <c r="S598" s="26">
        <v>0</v>
      </c>
      <c r="T598" s="26">
        <v>0</v>
      </c>
      <c r="U598" s="19">
        <v>183510</v>
      </c>
      <c r="V598" s="20">
        <v>2364611</v>
      </c>
      <c r="W598" s="20">
        <v>89342</v>
      </c>
    </row>
    <row r="599" spans="1:23" x14ac:dyDescent="0.35">
      <c r="A599" s="16">
        <v>2012</v>
      </c>
      <c r="B599" s="17">
        <v>6043</v>
      </c>
      <c r="C599" s="18" t="s">
        <v>582</v>
      </c>
      <c r="D599" s="16" t="s">
        <v>24</v>
      </c>
      <c r="E599" s="18" t="s">
        <v>25</v>
      </c>
      <c r="F599" s="16" t="s">
        <v>26</v>
      </c>
      <c r="G599" s="18" t="s">
        <v>39</v>
      </c>
      <c r="H599" s="18" t="s">
        <v>28</v>
      </c>
      <c r="I599" s="19">
        <v>3493.3</v>
      </c>
      <c r="J599" s="20">
        <v>28686</v>
      </c>
      <c r="K599" s="20">
        <v>3074</v>
      </c>
      <c r="L599" s="21">
        <v>3028.8</v>
      </c>
      <c r="M599" s="22">
        <v>26561</v>
      </c>
      <c r="N599" s="22">
        <v>479</v>
      </c>
      <c r="O599" s="23">
        <v>1317.5</v>
      </c>
      <c r="P599" s="24">
        <v>13045</v>
      </c>
      <c r="Q599" s="24">
        <v>2</v>
      </c>
      <c r="R599" s="25">
        <v>0</v>
      </c>
      <c r="S599" s="26">
        <v>0</v>
      </c>
      <c r="T599" s="26">
        <v>0</v>
      </c>
      <c r="U599" s="19">
        <v>7839.6</v>
      </c>
      <c r="V599" s="20">
        <v>68292</v>
      </c>
      <c r="W599" s="20">
        <v>3555</v>
      </c>
    </row>
    <row r="600" spans="1:23" x14ac:dyDescent="0.35">
      <c r="A600" s="16">
        <v>2012</v>
      </c>
      <c r="B600" s="17">
        <v>6112</v>
      </c>
      <c r="C600" s="18" t="s">
        <v>583</v>
      </c>
      <c r="D600" s="16" t="s">
        <v>24</v>
      </c>
      <c r="E600" s="18" t="s">
        <v>25</v>
      </c>
      <c r="F600" s="16" t="s">
        <v>26</v>
      </c>
      <c r="G600" s="18" t="s">
        <v>87</v>
      </c>
      <c r="H600" s="18" t="s">
        <v>33</v>
      </c>
      <c r="I600" s="19">
        <v>7761.7</v>
      </c>
      <c r="J600" s="20">
        <v>58121</v>
      </c>
      <c r="K600" s="20">
        <v>4626</v>
      </c>
      <c r="L600" s="21">
        <v>1299.0999999999999</v>
      </c>
      <c r="M600" s="22">
        <v>13722</v>
      </c>
      <c r="N600" s="22">
        <v>141</v>
      </c>
      <c r="O600" s="23">
        <v>3367.8</v>
      </c>
      <c r="P600" s="24">
        <v>48507</v>
      </c>
      <c r="Q600" s="24">
        <v>3</v>
      </c>
      <c r="R600" s="25" t="s">
        <v>37</v>
      </c>
      <c r="S600" s="26" t="s">
        <v>37</v>
      </c>
      <c r="T600" s="26" t="s">
        <v>37</v>
      </c>
      <c r="U600" s="19">
        <v>12428.6</v>
      </c>
      <c r="V600" s="20">
        <v>120350</v>
      </c>
      <c r="W600" s="20">
        <v>4770</v>
      </c>
    </row>
    <row r="601" spans="1:23" x14ac:dyDescent="0.35">
      <c r="A601" s="16">
        <v>2012</v>
      </c>
      <c r="B601" s="17">
        <v>6132</v>
      </c>
      <c r="C601" s="18" t="s">
        <v>584</v>
      </c>
      <c r="D601" s="16" t="s">
        <v>24</v>
      </c>
      <c r="E601" s="18" t="s">
        <v>25</v>
      </c>
      <c r="F601" s="16" t="s">
        <v>26</v>
      </c>
      <c r="G601" s="18" t="s">
        <v>90</v>
      </c>
      <c r="H601" s="18" t="s">
        <v>28</v>
      </c>
      <c r="I601" s="19">
        <v>2657</v>
      </c>
      <c r="J601" s="20">
        <v>32152</v>
      </c>
      <c r="K601" s="20">
        <v>2683</v>
      </c>
      <c r="L601" s="21">
        <v>1489</v>
      </c>
      <c r="M601" s="22">
        <v>18620</v>
      </c>
      <c r="N601" s="22">
        <v>560</v>
      </c>
      <c r="O601" s="23">
        <v>1790</v>
      </c>
      <c r="P601" s="24">
        <v>28208</v>
      </c>
      <c r="Q601" s="24">
        <v>20</v>
      </c>
      <c r="R601" s="25" t="s">
        <v>37</v>
      </c>
      <c r="S601" s="26" t="s">
        <v>37</v>
      </c>
      <c r="T601" s="26" t="s">
        <v>37</v>
      </c>
      <c r="U601" s="19">
        <v>5936</v>
      </c>
      <c r="V601" s="20">
        <v>78980</v>
      </c>
      <c r="W601" s="20">
        <v>3263</v>
      </c>
    </row>
    <row r="602" spans="1:23" x14ac:dyDescent="0.35">
      <c r="A602" s="16">
        <v>2012</v>
      </c>
      <c r="B602" s="17">
        <v>6138</v>
      </c>
      <c r="C602" s="18" t="s">
        <v>585</v>
      </c>
      <c r="D602" s="16" t="s">
        <v>24</v>
      </c>
      <c r="E602" s="18" t="s">
        <v>25</v>
      </c>
      <c r="F602" s="16" t="s">
        <v>26</v>
      </c>
      <c r="G602" s="18" t="s">
        <v>51</v>
      </c>
      <c r="H602" s="18" t="s">
        <v>28</v>
      </c>
      <c r="I602" s="19">
        <v>567</v>
      </c>
      <c r="J602" s="20">
        <v>6344</v>
      </c>
      <c r="K602" s="20">
        <v>583</v>
      </c>
      <c r="L602" s="21">
        <v>355</v>
      </c>
      <c r="M602" s="22">
        <v>3487</v>
      </c>
      <c r="N602" s="22">
        <v>147</v>
      </c>
      <c r="O602" s="23">
        <v>367</v>
      </c>
      <c r="P602" s="24">
        <v>3783</v>
      </c>
      <c r="Q602" s="24">
        <v>8</v>
      </c>
      <c r="R602" s="25" t="s">
        <v>37</v>
      </c>
      <c r="S602" s="26" t="s">
        <v>37</v>
      </c>
      <c r="T602" s="26" t="s">
        <v>37</v>
      </c>
      <c r="U602" s="19">
        <v>1289</v>
      </c>
      <c r="V602" s="20">
        <v>13614</v>
      </c>
      <c r="W602" s="20">
        <v>738</v>
      </c>
    </row>
    <row r="603" spans="1:23" x14ac:dyDescent="0.35">
      <c r="A603" s="16">
        <v>2012</v>
      </c>
      <c r="B603" s="17">
        <v>6145</v>
      </c>
      <c r="C603" s="18" t="s">
        <v>586</v>
      </c>
      <c r="D603" s="16" t="s">
        <v>24</v>
      </c>
      <c r="E603" s="18" t="s">
        <v>25</v>
      </c>
      <c r="F603" s="16" t="s">
        <v>26</v>
      </c>
      <c r="G603" s="18" t="s">
        <v>59</v>
      </c>
      <c r="H603" s="18" t="s">
        <v>28</v>
      </c>
      <c r="I603" s="19">
        <v>8300.1</v>
      </c>
      <c r="J603" s="20">
        <v>70318</v>
      </c>
      <c r="K603" s="20">
        <v>5454</v>
      </c>
      <c r="L603" s="21">
        <v>5881.3</v>
      </c>
      <c r="M603" s="22">
        <v>39803</v>
      </c>
      <c r="N603" s="22">
        <v>930</v>
      </c>
      <c r="O603" s="23">
        <v>4528.8999999999996</v>
      </c>
      <c r="P603" s="24">
        <v>53193</v>
      </c>
      <c r="Q603" s="24">
        <v>73</v>
      </c>
      <c r="R603" s="25" t="s">
        <v>37</v>
      </c>
      <c r="S603" s="26" t="s">
        <v>37</v>
      </c>
      <c r="T603" s="26" t="s">
        <v>37</v>
      </c>
      <c r="U603" s="19">
        <v>18710.3</v>
      </c>
      <c r="V603" s="20">
        <v>163314</v>
      </c>
      <c r="W603" s="20">
        <v>6457</v>
      </c>
    </row>
    <row r="604" spans="1:23" x14ac:dyDescent="0.35">
      <c r="A604" s="16">
        <v>2012</v>
      </c>
      <c r="B604" s="17">
        <v>6149</v>
      </c>
      <c r="C604" s="18" t="s">
        <v>587</v>
      </c>
      <c r="D604" s="16" t="s">
        <v>24</v>
      </c>
      <c r="E604" s="18" t="s">
        <v>25</v>
      </c>
      <c r="F604" s="16" t="s">
        <v>26</v>
      </c>
      <c r="G604" s="18" t="s">
        <v>96</v>
      </c>
      <c r="H604" s="18" t="s">
        <v>28</v>
      </c>
      <c r="I604" s="19">
        <v>5726</v>
      </c>
      <c r="J604" s="20">
        <v>75016</v>
      </c>
      <c r="K604" s="20">
        <v>7989</v>
      </c>
      <c r="L604" s="21">
        <v>6639</v>
      </c>
      <c r="M604" s="22">
        <v>116613</v>
      </c>
      <c r="N604" s="22">
        <v>1541</v>
      </c>
      <c r="O604" s="23">
        <v>655</v>
      </c>
      <c r="P604" s="24">
        <v>10519</v>
      </c>
      <c r="Q604" s="24">
        <v>1</v>
      </c>
      <c r="R604" s="25">
        <v>0</v>
      </c>
      <c r="S604" s="26">
        <v>0</v>
      </c>
      <c r="T604" s="26">
        <v>0</v>
      </c>
      <c r="U604" s="19">
        <v>13020</v>
      </c>
      <c r="V604" s="20">
        <v>202148</v>
      </c>
      <c r="W604" s="20">
        <v>9531</v>
      </c>
    </row>
    <row r="605" spans="1:23" x14ac:dyDescent="0.35">
      <c r="A605" s="16">
        <v>2012</v>
      </c>
      <c r="B605" s="17">
        <v>6151</v>
      </c>
      <c r="C605" s="18" t="s">
        <v>588</v>
      </c>
      <c r="D605" s="16" t="s">
        <v>24</v>
      </c>
      <c r="E605" s="18" t="s">
        <v>25</v>
      </c>
      <c r="F605" s="16" t="s">
        <v>26</v>
      </c>
      <c r="G605" s="18" t="s">
        <v>51</v>
      </c>
      <c r="H605" s="18" t="s">
        <v>28</v>
      </c>
      <c r="I605" s="19">
        <v>4534</v>
      </c>
      <c r="J605" s="20">
        <v>42365</v>
      </c>
      <c r="K605" s="20">
        <v>5033</v>
      </c>
      <c r="L605" s="21">
        <v>5203</v>
      </c>
      <c r="M605" s="22">
        <v>54859</v>
      </c>
      <c r="N605" s="22">
        <v>819</v>
      </c>
      <c r="O605" s="23">
        <v>4647</v>
      </c>
      <c r="P605" s="24">
        <v>54749</v>
      </c>
      <c r="Q605" s="24">
        <v>12</v>
      </c>
      <c r="R605" s="25" t="s">
        <v>37</v>
      </c>
      <c r="S605" s="26" t="s">
        <v>37</v>
      </c>
      <c r="T605" s="26" t="s">
        <v>37</v>
      </c>
      <c r="U605" s="19">
        <v>14384</v>
      </c>
      <c r="V605" s="20">
        <v>151973</v>
      </c>
      <c r="W605" s="20">
        <v>5864</v>
      </c>
    </row>
    <row r="606" spans="1:23" x14ac:dyDescent="0.35">
      <c r="A606" s="16">
        <v>2012</v>
      </c>
      <c r="B606" s="17">
        <v>6168</v>
      </c>
      <c r="C606" s="18" t="s">
        <v>589</v>
      </c>
      <c r="D606" s="16" t="s">
        <v>24</v>
      </c>
      <c r="E606" s="18" t="s">
        <v>25</v>
      </c>
      <c r="F606" s="16" t="s">
        <v>26</v>
      </c>
      <c r="G606" s="18" t="s">
        <v>87</v>
      </c>
      <c r="H606" s="18" t="s">
        <v>33</v>
      </c>
      <c r="I606" s="19">
        <v>1352</v>
      </c>
      <c r="J606" s="20">
        <v>11168</v>
      </c>
      <c r="K606" s="20">
        <v>710</v>
      </c>
      <c r="L606" s="21">
        <v>1238</v>
      </c>
      <c r="M606" s="22">
        <v>10729</v>
      </c>
      <c r="N606" s="22">
        <v>44</v>
      </c>
      <c r="O606" s="23" t="s">
        <v>37</v>
      </c>
      <c r="P606" s="24" t="s">
        <v>37</v>
      </c>
      <c r="Q606" s="24" t="s">
        <v>37</v>
      </c>
      <c r="R606" s="25" t="s">
        <v>37</v>
      </c>
      <c r="S606" s="26" t="s">
        <v>37</v>
      </c>
      <c r="T606" s="26" t="s">
        <v>37</v>
      </c>
      <c r="U606" s="19">
        <v>2590</v>
      </c>
      <c r="V606" s="20">
        <v>21897</v>
      </c>
      <c r="W606" s="20">
        <v>754</v>
      </c>
    </row>
    <row r="607" spans="1:23" x14ac:dyDescent="0.35">
      <c r="A607" s="16">
        <v>2012</v>
      </c>
      <c r="B607" s="17">
        <v>6169</v>
      </c>
      <c r="C607" s="18" t="s">
        <v>590</v>
      </c>
      <c r="D607" s="16" t="s">
        <v>24</v>
      </c>
      <c r="E607" s="18" t="s">
        <v>25</v>
      </c>
      <c r="F607" s="16" t="s">
        <v>26</v>
      </c>
      <c r="G607" s="18" t="s">
        <v>210</v>
      </c>
      <c r="H607" s="18" t="s">
        <v>33</v>
      </c>
      <c r="I607" s="19">
        <v>14097</v>
      </c>
      <c r="J607" s="20">
        <v>130972</v>
      </c>
      <c r="K607" s="20">
        <v>11011</v>
      </c>
      <c r="L607" s="21">
        <v>6931</v>
      </c>
      <c r="M607" s="22">
        <v>100011</v>
      </c>
      <c r="N607" s="22">
        <v>2210</v>
      </c>
      <c r="O607" s="23" t="s">
        <v>37</v>
      </c>
      <c r="P607" s="24" t="s">
        <v>37</v>
      </c>
      <c r="Q607" s="24" t="s">
        <v>37</v>
      </c>
      <c r="R607" s="25" t="s">
        <v>37</v>
      </c>
      <c r="S607" s="26" t="s">
        <v>37</v>
      </c>
      <c r="T607" s="26" t="s">
        <v>37</v>
      </c>
      <c r="U607" s="19">
        <v>21028</v>
      </c>
      <c r="V607" s="20">
        <v>230983</v>
      </c>
      <c r="W607" s="20">
        <v>13221</v>
      </c>
    </row>
    <row r="608" spans="1:23" x14ac:dyDescent="0.35">
      <c r="A608" s="16">
        <v>2012</v>
      </c>
      <c r="B608" s="17">
        <v>6169</v>
      </c>
      <c r="C608" s="18" t="s">
        <v>590</v>
      </c>
      <c r="D608" s="16" t="s">
        <v>24</v>
      </c>
      <c r="E608" s="18" t="s">
        <v>25</v>
      </c>
      <c r="F608" s="16" t="s">
        <v>26</v>
      </c>
      <c r="G608" s="18" t="s">
        <v>179</v>
      </c>
      <c r="H608" s="18" t="s">
        <v>33</v>
      </c>
      <c r="I608" s="19">
        <v>1735</v>
      </c>
      <c r="J608" s="20">
        <v>15995</v>
      </c>
      <c r="K608" s="20">
        <v>1371</v>
      </c>
      <c r="L608" s="21">
        <v>2232</v>
      </c>
      <c r="M608" s="22">
        <v>29952</v>
      </c>
      <c r="N608" s="22">
        <v>484</v>
      </c>
      <c r="O608" s="23" t="s">
        <v>37</v>
      </c>
      <c r="P608" s="24" t="s">
        <v>37</v>
      </c>
      <c r="Q608" s="24" t="s">
        <v>37</v>
      </c>
      <c r="R608" s="25" t="s">
        <v>37</v>
      </c>
      <c r="S608" s="26" t="s">
        <v>37</v>
      </c>
      <c r="T608" s="26" t="s">
        <v>37</v>
      </c>
      <c r="U608" s="19">
        <v>3967</v>
      </c>
      <c r="V608" s="20">
        <v>45947</v>
      </c>
      <c r="W608" s="20">
        <v>1855</v>
      </c>
    </row>
    <row r="609" spans="1:23" x14ac:dyDescent="0.35">
      <c r="A609" s="16">
        <v>2012</v>
      </c>
      <c r="B609" s="17">
        <v>6169</v>
      </c>
      <c r="C609" s="18" t="s">
        <v>590</v>
      </c>
      <c r="D609" s="16" t="s">
        <v>24</v>
      </c>
      <c r="E609" s="18" t="s">
        <v>25</v>
      </c>
      <c r="F609" s="16" t="s">
        <v>26</v>
      </c>
      <c r="G609" s="18" t="s">
        <v>174</v>
      </c>
      <c r="H609" s="18" t="s">
        <v>33</v>
      </c>
      <c r="I609" s="19">
        <v>434</v>
      </c>
      <c r="J609" s="20">
        <v>4245</v>
      </c>
      <c r="K609" s="20">
        <v>252</v>
      </c>
      <c r="L609" s="21">
        <v>295</v>
      </c>
      <c r="M609" s="22">
        <v>3479</v>
      </c>
      <c r="N609" s="22">
        <v>57</v>
      </c>
      <c r="O609" s="23" t="s">
        <v>37</v>
      </c>
      <c r="P609" s="24" t="s">
        <v>37</v>
      </c>
      <c r="Q609" s="24" t="s">
        <v>37</v>
      </c>
      <c r="R609" s="25" t="s">
        <v>37</v>
      </c>
      <c r="S609" s="26" t="s">
        <v>37</v>
      </c>
      <c r="T609" s="26" t="s">
        <v>37</v>
      </c>
      <c r="U609" s="19">
        <v>729</v>
      </c>
      <c r="V609" s="20">
        <v>7724</v>
      </c>
      <c r="W609" s="20">
        <v>309</v>
      </c>
    </row>
    <row r="610" spans="1:23" x14ac:dyDescent="0.35">
      <c r="A610" s="16">
        <v>2012</v>
      </c>
      <c r="B610" s="17">
        <v>6173</v>
      </c>
      <c r="C610" s="18" t="s">
        <v>591</v>
      </c>
      <c r="D610" s="16" t="s">
        <v>24</v>
      </c>
      <c r="E610" s="18" t="s">
        <v>25</v>
      </c>
      <c r="F610" s="16" t="s">
        <v>26</v>
      </c>
      <c r="G610" s="18" t="s">
        <v>98</v>
      </c>
      <c r="H610" s="18" t="s">
        <v>33</v>
      </c>
      <c r="I610" s="19">
        <v>13524</v>
      </c>
      <c r="J610" s="20">
        <v>112184</v>
      </c>
      <c r="K610" s="20">
        <v>8819</v>
      </c>
      <c r="L610" s="21">
        <v>2214</v>
      </c>
      <c r="M610" s="22">
        <v>25012</v>
      </c>
      <c r="N610" s="22">
        <v>266</v>
      </c>
      <c r="O610" s="23">
        <v>12</v>
      </c>
      <c r="P610" s="24">
        <v>102</v>
      </c>
      <c r="Q610" s="24">
        <v>11</v>
      </c>
      <c r="R610" s="25" t="s">
        <v>37</v>
      </c>
      <c r="S610" s="26" t="s">
        <v>37</v>
      </c>
      <c r="T610" s="26" t="s">
        <v>37</v>
      </c>
      <c r="U610" s="19">
        <v>15750</v>
      </c>
      <c r="V610" s="20">
        <v>137298</v>
      </c>
      <c r="W610" s="20">
        <v>9096</v>
      </c>
    </row>
    <row r="611" spans="1:23" x14ac:dyDescent="0.35">
      <c r="A611" s="16">
        <v>2012</v>
      </c>
      <c r="B611" s="17">
        <v>6175</v>
      </c>
      <c r="C611" s="18" t="s">
        <v>592</v>
      </c>
      <c r="D611" s="16" t="s">
        <v>24</v>
      </c>
      <c r="E611" s="18" t="s">
        <v>25</v>
      </c>
      <c r="F611" s="16" t="s">
        <v>26</v>
      </c>
      <c r="G611" s="18" t="s">
        <v>90</v>
      </c>
      <c r="H611" s="18" t="s">
        <v>28</v>
      </c>
      <c r="I611" s="19">
        <v>1794.9</v>
      </c>
      <c r="J611" s="20">
        <v>24531</v>
      </c>
      <c r="K611" s="20">
        <v>2149</v>
      </c>
      <c r="L611" s="21">
        <v>1713.4</v>
      </c>
      <c r="M611" s="22">
        <v>23581</v>
      </c>
      <c r="N611" s="22">
        <v>558</v>
      </c>
      <c r="O611" s="23">
        <v>269.60000000000002</v>
      </c>
      <c r="P611" s="24">
        <v>4137</v>
      </c>
      <c r="Q611" s="24">
        <v>9</v>
      </c>
      <c r="R611" s="25" t="s">
        <v>37</v>
      </c>
      <c r="S611" s="26" t="s">
        <v>37</v>
      </c>
      <c r="T611" s="26" t="s">
        <v>37</v>
      </c>
      <c r="U611" s="19">
        <v>3777.9</v>
      </c>
      <c r="V611" s="20">
        <v>52249</v>
      </c>
      <c r="W611" s="20">
        <v>2716</v>
      </c>
    </row>
    <row r="612" spans="1:23" x14ac:dyDescent="0.35">
      <c r="A612" s="16">
        <v>2012</v>
      </c>
      <c r="B612" s="17">
        <v>6181</v>
      </c>
      <c r="C612" s="18" t="s">
        <v>593</v>
      </c>
      <c r="D612" s="16" t="s">
        <v>24</v>
      </c>
      <c r="E612" s="18" t="s">
        <v>25</v>
      </c>
      <c r="F612" s="16" t="s">
        <v>26</v>
      </c>
      <c r="G612" s="18" t="s">
        <v>132</v>
      </c>
      <c r="H612" s="18" t="s">
        <v>33</v>
      </c>
      <c r="I612" s="19">
        <v>17470.5</v>
      </c>
      <c r="J612" s="20">
        <v>152136</v>
      </c>
      <c r="K612" s="20">
        <v>11779</v>
      </c>
      <c r="L612" s="21">
        <v>3813.2</v>
      </c>
      <c r="M612" s="22">
        <v>42716</v>
      </c>
      <c r="N612" s="22">
        <v>1098</v>
      </c>
      <c r="O612" s="23">
        <v>5023.2</v>
      </c>
      <c r="P612" s="24">
        <v>90420</v>
      </c>
      <c r="Q612" s="24">
        <v>6</v>
      </c>
      <c r="R612" s="25" t="s">
        <v>37</v>
      </c>
      <c r="S612" s="26" t="s">
        <v>37</v>
      </c>
      <c r="T612" s="26" t="s">
        <v>37</v>
      </c>
      <c r="U612" s="19">
        <v>26306.9</v>
      </c>
      <c r="V612" s="20">
        <v>285272</v>
      </c>
      <c r="W612" s="20">
        <v>12883</v>
      </c>
    </row>
    <row r="613" spans="1:23" x14ac:dyDescent="0.35">
      <c r="A613" s="16">
        <v>2012</v>
      </c>
      <c r="B613" s="17">
        <v>6182</v>
      </c>
      <c r="C613" s="18" t="s">
        <v>594</v>
      </c>
      <c r="D613" s="16" t="s">
        <v>24</v>
      </c>
      <c r="E613" s="18" t="s">
        <v>25</v>
      </c>
      <c r="F613" s="16" t="s">
        <v>26</v>
      </c>
      <c r="G613" s="18" t="s">
        <v>98</v>
      </c>
      <c r="H613" s="18" t="s">
        <v>33</v>
      </c>
      <c r="I613" s="19">
        <v>78232</v>
      </c>
      <c r="J613" s="20">
        <v>720069</v>
      </c>
      <c r="K613" s="20">
        <v>43202</v>
      </c>
      <c r="L613" s="21">
        <v>14338</v>
      </c>
      <c r="M613" s="22">
        <v>142357</v>
      </c>
      <c r="N613" s="22">
        <v>6529</v>
      </c>
      <c r="O613" s="23">
        <v>2192</v>
      </c>
      <c r="P613" s="24">
        <v>29738</v>
      </c>
      <c r="Q613" s="24">
        <v>6</v>
      </c>
      <c r="R613" s="25" t="s">
        <v>37</v>
      </c>
      <c r="S613" s="26" t="s">
        <v>37</v>
      </c>
      <c r="T613" s="26" t="s">
        <v>37</v>
      </c>
      <c r="U613" s="19">
        <v>94762</v>
      </c>
      <c r="V613" s="20">
        <v>892164</v>
      </c>
      <c r="W613" s="20">
        <v>49737</v>
      </c>
    </row>
    <row r="614" spans="1:23" x14ac:dyDescent="0.35">
      <c r="A614" s="16">
        <v>2012</v>
      </c>
      <c r="B614" s="17">
        <v>6183</v>
      </c>
      <c r="C614" s="18" t="s">
        <v>595</v>
      </c>
      <c r="D614" s="16" t="s">
        <v>24</v>
      </c>
      <c r="E614" s="18" t="s">
        <v>25</v>
      </c>
      <c r="F614" s="16" t="s">
        <v>26</v>
      </c>
      <c r="G614" s="18" t="s">
        <v>98</v>
      </c>
      <c r="H614" s="18" t="s">
        <v>33</v>
      </c>
      <c r="I614" s="19">
        <v>15204</v>
      </c>
      <c r="J614" s="20">
        <v>129486</v>
      </c>
      <c r="K614" s="20">
        <v>11919</v>
      </c>
      <c r="L614" s="21">
        <v>6570</v>
      </c>
      <c r="M614" s="22">
        <v>63825</v>
      </c>
      <c r="N614" s="22">
        <v>1690</v>
      </c>
      <c r="O614" s="23">
        <v>5263</v>
      </c>
      <c r="P614" s="24">
        <v>69705</v>
      </c>
      <c r="Q614" s="24">
        <v>6</v>
      </c>
      <c r="R614" s="25" t="s">
        <v>37</v>
      </c>
      <c r="S614" s="26" t="s">
        <v>37</v>
      </c>
      <c r="T614" s="26" t="s">
        <v>37</v>
      </c>
      <c r="U614" s="19">
        <v>27037</v>
      </c>
      <c r="V614" s="20">
        <v>263016</v>
      </c>
      <c r="W614" s="20">
        <v>13615</v>
      </c>
    </row>
    <row r="615" spans="1:23" ht="27.75" x14ac:dyDescent="0.35">
      <c r="A615" s="16">
        <v>2012</v>
      </c>
      <c r="B615" s="17">
        <v>6194</v>
      </c>
      <c r="C615" s="18" t="s">
        <v>596</v>
      </c>
      <c r="D615" s="16" t="s">
        <v>24</v>
      </c>
      <c r="E615" s="18" t="s">
        <v>25</v>
      </c>
      <c r="F615" s="16" t="s">
        <v>26</v>
      </c>
      <c r="G615" s="18" t="s">
        <v>111</v>
      </c>
      <c r="H615" s="18" t="s">
        <v>33</v>
      </c>
      <c r="I615" s="19">
        <v>31180</v>
      </c>
      <c r="J615" s="20">
        <v>290566</v>
      </c>
      <c r="K615" s="20">
        <v>22827</v>
      </c>
      <c r="L615" s="21">
        <v>7758</v>
      </c>
      <c r="M615" s="22">
        <v>77636</v>
      </c>
      <c r="N615" s="22">
        <v>1900</v>
      </c>
      <c r="O615" s="23">
        <v>7625</v>
      </c>
      <c r="P615" s="24">
        <v>100608</v>
      </c>
      <c r="Q615" s="24">
        <v>6</v>
      </c>
      <c r="R615" s="25" t="s">
        <v>37</v>
      </c>
      <c r="S615" s="26" t="s">
        <v>37</v>
      </c>
      <c r="T615" s="26" t="s">
        <v>37</v>
      </c>
      <c r="U615" s="19">
        <v>46563</v>
      </c>
      <c r="V615" s="20">
        <v>468810</v>
      </c>
      <c r="W615" s="20">
        <v>24733</v>
      </c>
    </row>
    <row r="616" spans="1:23" x14ac:dyDescent="0.35">
      <c r="A616" s="16">
        <v>2012</v>
      </c>
      <c r="B616" s="17">
        <v>6198</v>
      </c>
      <c r="C616" s="18" t="s">
        <v>597</v>
      </c>
      <c r="D616" s="16" t="s">
        <v>24</v>
      </c>
      <c r="E616" s="18" t="s">
        <v>25</v>
      </c>
      <c r="F616" s="16" t="s">
        <v>26</v>
      </c>
      <c r="G616" s="18" t="s">
        <v>330</v>
      </c>
      <c r="H616" s="18" t="s">
        <v>33</v>
      </c>
      <c r="I616" s="19">
        <v>8586</v>
      </c>
      <c r="J616" s="20">
        <v>90792</v>
      </c>
      <c r="K616" s="20">
        <v>9764</v>
      </c>
      <c r="L616" s="21">
        <v>9314</v>
      </c>
      <c r="M616" s="22">
        <v>107149</v>
      </c>
      <c r="N616" s="22">
        <v>1678</v>
      </c>
      <c r="O616" s="23">
        <v>15518</v>
      </c>
      <c r="P616" s="24">
        <v>223525</v>
      </c>
      <c r="Q616" s="24">
        <v>1530</v>
      </c>
      <c r="R616" s="25" t="s">
        <v>37</v>
      </c>
      <c r="S616" s="26" t="s">
        <v>37</v>
      </c>
      <c r="T616" s="26" t="s">
        <v>37</v>
      </c>
      <c r="U616" s="19">
        <v>33418</v>
      </c>
      <c r="V616" s="20">
        <v>421466</v>
      </c>
      <c r="W616" s="20">
        <v>12972</v>
      </c>
    </row>
    <row r="617" spans="1:23" x14ac:dyDescent="0.35">
      <c r="A617" s="16">
        <v>2012</v>
      </c>
      <c r="B617" s="17">
        <v>6204</v>
      </c>
      <c r="C617" s="18" t="s">
        <v>598</v>
      </c>
      <c r="D617" s="16" t="s">
        <v>24</v>
      </c>
      <c r="E617" s="18" t="s">
        <v>25</v>
      </c>
      <c r="F617" s="16" t="s">
        <v>26</v>
      </c>
      <c r="G617" s="18" t="s">
        <v>330</v>
      </c>
      <c r="H617" s="18" t="s">
        <v>28</v>
      </c>
      <c r="I617" s="19">
        <v>22507</v>
      </c>
      <c r="J617" s="20">
        <v>274714</v>
      </c>
      <c r="K617" s="20">
        <v>34240</v>
      </c>
      <c r="L617" s="21">
        <v>35545</v>
      </c>
      <c r="M617" s="22">
        <v>432972</v>
      </c>
      <c r="N617" s="22">
        <v>9837</v>
      </c>
      <c r="O617" s="23">
        <v>21713</v>
      </c>
      <c r="P617" s="24">
        <v>454709</v>
      </c>
      <c r="Q617" s="24">
        <v>7</v>
      </c>
      <c r="R617" s="25">
        <v>0</v>
      </c>
      <c r="S617" s="26">
        <v>0</v>
      </c>
      <c r="T617" s="26">
        <v>0</v>
      </c>
      <c r="U617" s="19">
        <v>79765</v>
      </c>
      <c r="V617" s="20">
        <v>1162395</v>
      </c>
      <c r="W617" s="20">
        <v>44084</v>
      </c>
    </row>
    <row r="618" spans="1:23" x14ac:dyDescent="0.35">
      <c r="A618" s="16">
        <v>2012</v>
      </c>
      <c r="B618" s="17">
        <v>6205</v>
      </c>
      <c r="C618" s="18" t="s">
        <v>599</v>
      </c>
      <c r="D618" s="16" t="s">
        <v>24</v>
      </c>
      <c r="E618" s="18" t="s">
        <v>25</v>
      </c>
      <c r="F618" s="16" t="s">
        <v>26</v>
      </c>
      <c r="G618" s="18" t="s">
        <v>132</v>
      </c>
      <c r="H618" s="18" t="s">
        <v>28</v>
      </c>
      <c r="I618" s="19">
        <v>6949</v>
      </c>
      <c r="J618" s="20">
        <v>75353</v>
      </c>
      <c r="K618" s="20">
        <v>5869</v>
      </c>
      <c r="L618" s="21">
        <v>2797</v>
      </c>
      <c r="M618" s="22">
        <v>30123</v>
      </c>
      <c r="N618" s="22">
        <v>831</v>
      </c>
      <c r="O618" s="23">
        <v>8317</v>
      </c>
      <c r="P618" s="24">
        <v>99229</v>
      </c>
      <c r="Q618" s="24">
        <v>126</v>
      </c>
      <c r="R618" s="25" t="s">
        <v>37</v>
      </c>
      <c r="S618" s="26" t="s">
        <v>37</v>
      </c>
      <c r="T618" s="26" t="s">
        <v>37</v>
      </c>
      <c r="U618" s="19">
        <v>18063</v>
      </c>
      <c r="V618" s="20">
        <v>204705</v>
      </c>
      <c r="W618" s="20">
        <v>6826</v>
      </c>
    </row>
    <row r="619" spans="1:23" x14ac:dyDescent="0.35">
      <c r="A619" s="16">
        <v>2012</v>
      </c>
      <c r="B619" s="17">
        <v>6207</v>
      </c>
      <c r="C619" s="18" t="s">
        <v>600</v>
      </c>
      <c r="D619" s="16" t="s">
        <v>41</v>
      </c>
      <c r="E619" s="18" t="s">
        <v>42</v>
      </c>
      <c r="F619" s="16" t="s">
        <v>26</v>
      </c>
      <c r="G619" s="18" t="s">
        <v>243</v>
      </c>
      <c r="H619" s="18" t="s">
        <v>57</v>
      </c>
      <c r="I619" s="19" t="s">
        <v>37</v>
      </c>
      <c r="J619" s="20" t="s">
        <v>37</v>
      </c>
      <c r="K619" s="20" t="s">
        <v>37</v>
      </c>
      <c r="L619" s="21" t="s">
        <v>37</v>
      </c>
      <c r="M619" s="22" t="s">
        <v>37</v>
      </c>
      <c r="N619" s="22" t="s">
        <v>37</v>
      </c>
      <c r="O619" s="23">
        <v>1484.4</v>
      </c>
      <c r="P619" s="24">
        <v>23588</v>
      </c>
      <c r="Q619" s="24">
        <v>1</v>
      </c>
      <c r="R619" s="25" t="s">
        <v>37</v>
      </c>
      <c r="S619" s="26" t="s">
        <v>37</v>
      </c>
      <c r="T619" s="26" t="s">
        <v>37</v>
      </c>
      <c r="U619" s="19">
        <v>1484.4</v>
      </c>
      <c r="V619" s="20">
        <v>23588</v>
      </c>
      <c r="W619" s="20">
        <v>1</v>
      </c>
    </row>
    <row r="620" spans="1:23" x14ac:dyDescent="0.35">
      <c r="A620" s="16">
        <v>2012</v>
      </c>
      <c r="B620" s="17">
        <v>6234</v>
      </c>
      <c r="C620" s="18" t="s">
        <v>601</v>
      </c>
      <c r="D620" s="16" t="s">
        <v>24</v>
      </c>
      <c r="E620" s="18" t="s">
        <v>25</v>
      </c>
      <c r="F620" s="16" t="s">
        <v>26</v>
      </c>
      <c r="G620" s="18" t="s">
        <v>104</v>
      </c>
      <c r="H620" s="18" t="s">
        <v>28</v>
      </c>
      <c r="I620" s="19">
        <v>24299</v>
      </c>
      <c r="J620" s="20">
        <v>231565</v>
      </c>
      <c r="K620" s="20">
        <v>15694</v>
      </c>
      <c r="L620" s="21">
        <v>12883</v>
      </c>
      <c r="M620" s="22">
        <v>120475</v>
      </c>
      <c r="N620" s="22">
        <v>2442</v>
      </c>
      <c r="O620" s="23">
        <v>4872</v>
      </c>
      <c r="P620" s="24">
        <v>67355</v>
      </c>
      <c r="Q620" s="24">
        <v>4</v>
      </c>
      <c r="R620" s="25">
        <v>0</v>
      </c>
      <c r="S620" s="26">
        <v>0</v>
      </c>
      <c r="T620" s="26">
        <v>0</v>
      </c>
      <c r="U620" s="19">
        <v>42054</v>
      </c>
      <c r="V620" s="20">
        <v>419395</v>
      </c>
      <c r="W620" s="20">
        <v>18140</v>
      </c>
    </row>
    <row r="621" spans="1:23" ht="27.75" x14ac:dyDescent="0.35">
      <c r="A621" s="16">
        <v>2012</v>
      </c>
      <c r="B621" s="17">
        <v>6235</v>
      </c>
      <c r="C621" s="18" t="s">
        <v>602</v>
      </c>
      <c r="D621" s="16" t="s">
        <v>24</v>
      </c>
      <c r="E621" s="18" t="s">
        <v>25</v>
      </c>
      <c r="F621" s="16" t="s">
        <v>26</v>
      </c>
      <c r="G621" s="18" t="s">
        <v>70</v>
      </c>
      <c r="H621" s="18" t="s">
        <v>28</v>
      </c>
      <c r="I621" s="19">
        <v>90837</v>
      </c>
      <c r="J621" s="20">
        <v>872878</v>
      </c>
      <c r="K621" s="20">
        <v>70648</v>
      </c>
      <c r="L621" s="21">
        <v>75983</v>
      </c>
      <c r="M621" s="22">
        <v>843867</v>
      </c>
      <c r="N621" s="22">
        <v>16407</v>
      </c>
      <c r="O621" s="23">
        <v>16805</v>
      </c>
      <c r="P621" s="24">
        <v>290724</v>
      </c>
      <c r="Q621" s="24">
        <v>17</v>
      </c>
      <c r="R621" s="25">
        <v>0</v>
      </c>
      <c r="S621" s="26">
        <v>0</v>
      </c>
      <c r="T621" s="26">
        <v>0</v>
      </c>
      <c r="U621" s="19">
        <v>183625</v>
      </c>
      <c r="V621" s="20">
        <v>2007469</v>
      </c>
      <c r="W621" s="20">
        <v>87072</v>
      </c>
    </row>
    <row r="622" spans="1:23" x14ac:dyDescent="0.35">
      <c r="A622" s="16">
        <v>2012</v>
      </c>
      <c r="B622" s="17">
        <v>6258</v>
      </c>
      <c r="C622" s="18" t="s">
        <v>603</v>
      </c>
      <c r="D622" s="16" t="s">
        <v>24</v>
      </c>
      <c r="E622" s="18" t="s">
        <v>25</v>
      </c>
      <c r="F622" s="16" t="s">
        <v>26</v>
      </c>
      <c r="G622" s="18" t="s">
        <v>87</v>
      </c>
      <c r="H622" s="18" t="s">
        <v>33</v>
      </c>
      <c r="I622" s="19">
        <v>73.5</v>
      </c>
      <c r="J622" s="20">
        <v>876</v>
      </c>
      <c r="K622" s="20">
        <v>58</v>
      </c>
      <c r="L622" s="21" t="s">
        <v>37</v>
      </c>
      <c r="M622" s="22" t="s">
        <v>37</v>
      </c>
      <c r="N622" s="22" t="s">
        <v>37</v>
      </c>
      <c r="O622" s="23">
        <v>8.4</v>
      </c>
      <c r="P622" s="24">
        <v>44</v>
      </c>
      <c r="Q622" s="24">
        <v>4</v>
      </c>
      <c r="R622" s="25" t="s">
        <v>37</v>
      </c>
      <c r="S622" s="26" t="s">
        <v>37</v>
      </c>
      <c r="T622" s="26" t="s">
        <v>37</v>
      </c>
      <c r="U622" s="19">
        <v>81.900000000000006</v>
      </c>
      <c r="V622" s="20">
        <v>920</v>
      </c>
      <c r="W622" s="20">
        <v>62</v>
      </c>
    </row>
    <row r="623" spans="1:23" x14ac:dyDescent="0.35">
      <c r="A623" s="16">
        <v>2012</v>
      </c>
      <c r="B623" s="17">
        <v>6258</v>
      </c>
      <c r="C623" s="18" t="s">
        <v>603</v>
      </c>
      <c r="D623" s="16" t="s">
        <v>24</v>
      </c>
      <c r="E623" s="18" t="s">
        <v>25</v>
      </c>
      <c r="F623" s="16" t="s">
        <v>26</v>
      </c>
      <c r="G623" s="18" t="s">
        <v>51</v>
      </c>
      <c r="H623" s="18" t="s">
        <v>33</v>
      </c>
      <c r="I623" s="19">
        <v>6584</v>
      </c>
      <c r="J623" s="20">
        <v>68952</v>
      </c>
      <c r="K623" s="20">
        <v>4442</v>
      </c>
      <c r="L623" s="21">
        <v>17817.8</v>
      </c>
      <c r="M623" s="22">
        <v>236551</v>
      </c>
      <c r="N623" s="22">
        <v>555</v>
      </c>
      <c r="O623" s="23">
        <v>0.3</v>
      </c>
      <c r="P623" s="24">
        <v>1</v>
      </c>
      <c r="Q623" s="24">
        <v>1</v>
      </c>
      <c r="R623" s="25" t="s">
        <v>37</v>
      </c>
      <c r="S623" s="26" t="s">
        <v>37</v>
      </c>
      <c r="T623" s="26" t="s">
        <v>37</v>
      </c>
      <c r="U623" s="19">
        <v>24402.1</v>
      </c>
      <c r="V623" s="20">
        <v>305504</v>
      </c>
      <c r="W623" s="20">
        <v>4998</v>
      </c>
    </row>
    <row r="624" spans="1:23" x14ac:dyDescent="0.35">
      <c r="A624" s="16">
        <v>2012</v>
      </c>
      <c r="B624" s="17">
        <v>6272</v>
      </c>
      <c r="C624" s="18" t="s">
        <v>604</v>
      </c>
      <c r="D624" s="16" t="s">
        <v>24</v>
      </c>
      <c r="E624" s="18" t="s">
        <v>25</v>
      </c>
      <c r="F624" s="16" t="s">
        <v>26</v>
      </c>
      <c r="G624" s="18" t="s">
        <v>173</v>
      </c>
      <c r="H624" s="18" t="s">
        <v>33</v>
      </c>
      <c r="I624" s="19">
        <v>3531</v>
      </c>
      <c r="J624" s="20">
        <v>28436</v>
      </c>
      <c r="K624" s="20">
        <v>1869</v>
      </c>
      <c r="L624" s="21">
        <v>3055</v>
      </c>
      <c r="M624" s="22">
        <v>32657</v>
      </c>
      <c r="N624" s="22">
        <v>228</v>
      </c>
      <c r="O624" s="23">
        <v>4901</v>
      </c>
      <c r="P624" s="24">
        <v>72739</v>
      </c>
      <c r="Q624" s="24">
        <v>4</v>
      </c>
      <c r="R624" s="25" t="s">
        <v>37</v>
      </c>
      <c r="S624" s="26" t="s">
        <v>37</v>
      </c>
      <c r="T624" s="26" t="s">
        <v>37</v>
      </c>
      <c r="U624" s="19">
        <v>11487</v>
      </c>
      <c r="V624" s="20">
        <v>133832</v>
      </c>
      <c r="W624" s="20">
        <v>2101</v>
      </c>
    </row>
    <row r="625" spans="1:23" x14ac:dyDescent="0.35">
      <c r="A625" s="16">
        <v>2012</v>
      </c>
      <c r="B625" s="17">
        <v>6297</v>
      </c>
      <c r="C625" s="18" t="s">
        <v>605</v>
      </c>
      <c r="D625" s="16" t="s">
        <v>24</v>
      </c>
      <c r="E625" s="18" t="s">
        <v>25</v>
      </c>
      <c r="F625" s="16" t="s">
        <v>26</v>
      </c>
      <c r="G625" s="18" t="s">
        <v>96</v>
      </c>
      <c r="H625" s="18" t="s">
        <v>191</v>
      </c>
      <c r="I625" s="19">
        <v>3609.5</v>
      </c>
      <c r="J625" s="20">
        <v>38511</v>
      </c>
      <c r="K625" s="20">
        <v>2829</v>
      </c>
      <c r="L625" s="21">
        <v>893.8</v>
      </c>
      <c r="M625" s="22">
        <v>9664</v>
      </c>
      <c r="N625" s="22">
        <v>489</v>
      </c>
      <c r="O625" s="23">
        <v>3044.8</v>
      </c>
      <c r="P625" s="24">
        <v>54878</v>
      </c>
      <c r="Q625" s="24">
        <v>25</v>
      </c>
      <c r="R625" s="25">
        <v>0</v>
      </c>
      <c r="S625" s="26">
        <v>0</v>
      </c>
      <c r="T625" s="26">
        <v>0</v>
      </c>
      <c r="U625" s="19">
        <v>7548.1</v>
      </c>
      <c r="V625" s="20">
        <v>103053</v>
      </c>
      <c r="W625" s="20">
        <v>3343</v>
      </c>
    </row>
    <row r="626" spans="1:23" x14ac:dyDescent="0.35">
      <c r="A626" s="16">
        <v>2012</v>
      </c>
      <c r="B626" s="17">
        <v>6325</v>
      </c>
      <c r="C626" s="18" t="s">
        <v>606</v>
      </c>
      <c r="D626" s="16" t="s">
        <v>97</v>
      </c>
      <c r="E626" s="18" t="s">
        <v>25</v>
      </c>
      <c r="F626" s="16" t="s">
        <v>26</v>
      </c>
      <c r="G626" s="18" t="s">
        <v>98</v>
      </c>
      <c r="H626" s="18" t="s">
        <v>44</v>
      </c>
      <c r="I626" s="19">
        <v>226974</v>
      </c>
      <c r="J626" s="20">
        <v>1882068</v>
      </c>
      <c r="K626" s="20">
        <v>154861</v>
      </c>
      <c r="L626" s="21">
        <v>64527</v>
      </c>
      <c r="M626" s="22">
        <v>611956</v>
      </c>
      <c r="N626" s="22">
        <v>17556</v>
      </c>
      <c r="O626" s="23" t="s">
        <v>37</v>
      </c>
      <c r="P626" s="24" t="s">
        <v>37</v>
      </c>
      <c r="Q626" s="24" t="s">
        <v>37</v>
      </c>
      <c r="R626" s="25" t="s">
        <v>37</v>
      </c>
      <c r="S626" s="26" t="s">
        <v>37</v>
      </c>
      <c r="T626" s="26" t="s">
        <v>37</v>
      </c>
      <c r="U626" s="19">
        <v>291501</v>
      </c>
      <c r="V626" s="20">
        <v>2494024</v>
      </c>
      <c r="W626" s="20">
        <v>172417</v>
      </c>
    </row>
    <row r="627" spans="1:23" x14ac:dyDescent="0.35">
      <c r="A627" s="16">
        <v>2012</v>
      </c>
      <c r="B627" s="17">
        <v>6335</v>
      </c>
      <c r="C627" s="18" t="s">
        <v>607</v>
      </c>
      <c r="D627" s="16" t="s">
        <v>24</v>
      </c>
      <c r="E627" s="18" t="s">
        <v>25</v>
      </c>
      <c r="F627" s="16" t="s">
        <v>26</v>
      </c>
      <c r="G627" s="18" t="s">
        <v>46</v>
      </c>
      <c r="H627" s="18" t="s">
        <v>33</v>
      </c>
      <c r="I627" s="19">
        <v>15374</v>
      </c>
      <c r="J627" s="20">
        <v>120469</v>
      </c>
      <c r="K627" s="20">
        <v>8482</v>
      </c>
      <c r="L627" s="21">
        <v>2406</v>
      </c>
      <c r="M627" s="22">
        <v>21283</v>
      </c>
      <c r="N627" s="22">
        <v>524</v>
      </c>
      <c r="O627" s="23" t="s">
        <v>37</v>
      </c>
      <c r="P627" s="24" t="s">
        <v>37</v>
      </c>
      <c r="Q627" s="24" t="s">
        <v>37</v>
      </c>
      <c r="R627" s="25" t="s">
        <v>37</v>
      </c>
      <c r="S627" s="26" t="s">
        <v>37</v>
      </c>
      <c r="T627" s="26" t="s">
        <v>37</v>
      </c>
      <c r="U627" s="19">
        <v>17780</v>
      </c>
      <c r="V627" s="20">
        <v>141752</v>
      </c>
      <c r="W627" s="20">
        <v>9006</v>
      </c>
    </row>
    <row r="628" spans="1:23" x14ac:dyDescent="0.35">
      <c r="A628" s="16">
        <v>2012</v>
      </c>
      <c r="B628" s="17">
        <v>6342</v>
      </c>
      <c r="C628" s="18" t="s">
        <v>608</v>
      </c>
      <c r="D628" s="16" t="s">
        <v>24</v>
      </c>
      <c r="E628" s="18" t="s">
        <v>25</v>
      </c>
      <c r="F628" s="16" t="s">
        <v>26</v>
      </c>
      <c r="G628" s="18" t="s">
        <v>123</v>
      </c>
      <c r="H628" s="18" t="s">
        <v>33</v>
      </c>
      <c r="I628" s="19">
        <v>114929.60000000001</v>
      </c>
      <c r="J628" s="20">
        <v>1182106</v>
      </c>
      <c r="K628" s="20">
        <v>81768</v>
      </c>
      <c r="L628" s="21">
        <v>20988.400000000001</v>
      </c>
      <c r="M628" s="22">
        <v>191318</v>
      </c>
      <c r="N628" s="22">
        <v>5470</v>
      </c>
      <c r="O628" s="23">
        <v>28278.7</v>
      </c>
      <c r="P628" s="24">
        <v>470497</v>
      </c>
      <c r="Q628" s="24">
        <v>1303</v>
      </c>
      <c r="R628" s="25">
        <v>0</v>
      </c>
      <c r="S628" s="26">
        <v>0</v>
      </c>
      <c r="T628" s="26">
        <v>0</v>
      </c>
      <c r="U628" s="19">
        <v>164196.70000000001</v>
      </c>
      <c r="V628" s="20">
        <v>1843921</v>
      </c>
      <c r="W628" s="20">
        <v>88541</v>
      </c>
    </row>
    <row r="629" spans="1:23" x14ac:dyDescent="0.35">
      <c r="A629" s="16">
        <v>2012</v>
      </c>
      <c r="B629" s="17">
        <v>6369</v>
      </c>
      <c r="C629" s="18" t="s">
        <v>609</v>
      </c>
      <c r="D629" s="16" t="s">
        <v>24</v>
      </c>
      <c r="E629" s="18" t="s">
        <v>25</v>
      </c>
      <c r="F629" s="16" t="s">
        <v>26</v>
      </c>
      <c r="G629" s="18" t="s">
        <v>43</v>
      </c>
      <c r="H629" s="18" t="s">
        <v>57</v>
      </c>
      <c r="I629" s="19">
        <v>1638</v>
      </c>
      <c r="J629" s="20">
        <v>3937</v>
      </c>
      <c r="K629" s="20">
        <v>655</v>
      </c>
      <c r="L629" s="21">
        <v>524</v>
      </c>
      <c r="M629" s="22">
        <v>1819</v>
      </c>
      <c r="N629" s="22">
        <v>110</v>
      </c>
      <c r="O629" s="23">
        <v>0</v>
      </c>
      <c r="P629" s="24">
        <v>0</v>
      </c>
      <c r="Q629" s="24">
        <v>0</v>
      </c>
      <c r="R629" s="25">
        <v>0</v>
      </c>
      <c r="S629" s="26">
        <v>0</v>
      </c>
      <c r="T629" s="26">
        <v>0</v>
      </c>
      <c r="U629" s="19">
        <v>2162</v>
      </c>
      <c r="V629" s="20">
        <v>5756</v>
      </c>
      <c r="W629" s="20">
        <v>765</v>
      </c>
    </row>
    <row r="630" spans="1:23" x14ac:dyDescent="0.35">
      <c r="A630" s="16">
        <v>2012</v>
      </c>
      <c r="B630" s="17">
        <v>6374</v>
      </c>
      <c r="C630" s="18" t="s">
        <v>610</v>
      </c>
      <c r="D630" s="16" t="s">
        <v>24</v>
      </c>
      <c r="E630" s="18" t="s">
        <v>25</v>
      </c>
      <c r="F630" s="16" t="s">
        <v>26</v>
      </c>
      <c r="G630" s="18" t="s">
        <v>184</v>
      </c>
      <c r="H630" s="18" t="s">
        <v>57</v>
      </c>
      <c r="I630" s="19">
        <v>26021.9</v>
      </c>
      <c r="J630" s="20">
        <v>142998</v>
      </c>
      <c r="K630" s="20">
        <v>20940</v>
      </c>
      <c r="L630" s="21">
        <v>10280.799999999999</v>
      </c>
      <c r="M630" s="22">
        <v>55842</v>
      </c>
      <c r="N630" s="22">
        <v>3246</v>
      </c>
      <c r="O630" s="23">
        <v>455</v>
      </c>
      <c r="P630" s="24">
        <v>2204</v>
      </c>
      <c r="Q630" s="24">
        <v>3</v>
      </c>
      <c r="R630" s="25">
        <v>0</v>
      </c>
      <c r="S630" s="26">
        <v>0</v>
      </c>
      <c r="T630" s="26">
        <v>0</v>
      </c>
      <c r="U630" s="19">
        <v>36757.699999999997</v>
      </c>
      <c r="V630" s="20">
        <v>201044</v>
      </c>
      <c r="W630" s="20">
        <v>24189</v>
      </c>
    </row>
    <row r="631" spans="1:23" x14ac:dyDescent="0.35">
      <c r="A631" s="16">
        <v>2012</v>
      </c>
      <c r="B631" s="17">
        <v>6374</v>
      </c>
      <c r="C631" s="18" t="s">
        <v>610</v>
      </c>
      <c r="D631" s="16" t="s">
        <v>137</v>
      </c>
      <c r="E631" s="18" t="s">
        <v>138</v>
      </c>
      <c r="F631" s="16" t="s">
        <v>26</v>
      </c>
      <c r="G631" s="18" t="s">
        <v>184</v>
      </c>
      <c r="H631" s="18" t="s">
        <v>57</v>
      </c>
      <c r="I631" s="19">
        <v>3595.4</v>
      </c>
      <c r="J631" s="20">
        <v>31777</v>
      </c>
      <c r="K631" s="20">
        <v>3682</v>
      </c>
      <c r="L631" s="21">
        <v>5855.7</v>
      </c>
      <c r="M631" s="22">
        <v>56090</v>
      </c>
      <c r="N631" s="22">
        <v>981</v>
      </c>
      <c r="O631" s="23">
        <v>10690.1</v>
      </c>
      <c r="P631" s="24">
        <v>151126</v>
      </c>
      <c r="Q631" s="24">
        <v>27</v>
      </c>
      <c r="R631" s="25">
        <v>0</v>
      </c>
      <c r="S631" s="26">
        <v>0</v>
      </c>
      <c r="T631" s="26">
        <v>0</v>
      </c>
      <c r="U631" s="19">
        <v>20141.2</v>
      </c>
      <c r="V631" s="20">
        <v>238993</v>
      </c>
      <c r="W631" s="20">
        <v>4690</v>
      </c>
    </row>
    <row r="632" spans="1:23" x14ac:dyDescent="0.35">
      <c r="A632" s="16">
        <v>2012</v>
      </c>
      <c r="B632" s="17">
        <v>6380</v>
      </c>
      <c r="C632" s="18" t="s">
        <v>611</v>
      </c>
      <c r="D632" s="16" t="s">
        <v>24</v>
      </c>
      <c r="E632" s="18" t="s">
        <v>25</v>
      </c>
      <c r="F632" s="16" t="s">
        <v>26</v>
      </c>
      <c r="G632" s="18" t="s">
        <v>49</v>
      </c>
      <c r="H632" s="18" t="s">
        <v>28</v>
      </c>
      <c r="I632" s="19">
        <v>8591</v>
      </c>
      <c r="J632" s="20">
        <v>75326</v>
      </c>
      <c r="K632" s="20">
        <v>5177</v>
      </c>
      <c r="L632" s="21">
        <v>3814</v>
      </c>
      <c r="M632" s="22">
        <v>30405</v>
      </c>
      <c r="N632" s="22">
        <v>687</v>
      </c>
      <c r="O632" s="23">
        <v>7946</v>
      </c>
      <c r="P632" s="24">
        <v>83313</v>
      </c>
      <c r="Q632" s="24">
        <v>51</v>
      </c>
      <c r="R632" s="25" t="s">
        <v>37</v>
      </c>
      <c r="S632" s="26" t="s">
        <v>37</v>
      </c>
      <c r="T632" s="26" t="s">
        <v>37</v>
      </c>
      <c r="U632" s="19">
        <v>20351</v>
      </c>
      <c r="V632" s="20">
        <v>189044</v>
      </c>
      <c r="W632" s="20">
        <v>5915</v>
      </c>
    </row>
    <row r="633" spans="1:23" x14ac:dyDescent="0.35">
      <c r="A633" s="16">
        <v>2012</v>
      </c>
      <c r="B633" s="17">
        <v>6390</v>
      </c>
      <c r="C633" s="18" t="s">
        <v>612</v>
      </c>
      <c r="D633" s="16" t="s">
        <v>24</v>
      </c>
      <c r="E633" s="18" t="s">
        <v>25</v>
      </c>
      <c r="F633" s="16" t="s">
        <v>26</v>
      </c>
      <c r="G633" s="18" t="s">
        <v>173</v>
      </c>
      <c r="H633" s="18" t="s">
        <v>28</v>
      </c>
      <c r="I633" s="19">
        <v>945</v>
      </c>
      <c r="J633" s="20">
        <v>10822</v>
      </c>
      <c r="K633" s="20">
        <v>1063</v>
      </c>
      <c r="L633" s="21">
        <v>1217</v>
      </c>
      <c r="M633" s="22">
        <v>16412</v>
      </c>
      <c r="N633" s="22">
        <v>291</v>
      </c>
      <c r="O633" s="23">
        <v>28</v>
      </c>
      <c r="P633" s="24">
        <v>248</v>
      </c>
      <c r="Q633" s="24">
        <v>4</v>
      </c>
      <c r="R633" s="25">
        <v>0</v>
      </c>
      <c r="S633" s="26">
        <v>0</v>
      </c>
      <c r="T633" s="26">
        <v>0</v>
      </c>
      <c r="U633" s="19">
        <v>2190</v>
      </c>
      <c r="V633" s="20">
        <v>27482</v>
      </c>
      <c r="W633" s="20">
        <v>1358</v>
      </c>
    </row>
    <row r="634" spans="1:23" x14ac:dyDescent="0.35">
      <c r="A634" s="16">
        <v>2012</v>
      </c>
      <c r="B634" s="17">
        <v>6395</v>
      </c>
      <c r="C634" s="18" t="s">
        <v>613</v>
      </c>
      <c r="D634" s="16" t="s">
        <v>24</v>
      </c>
      <c r="E634" s="18" t="s">
        <v>25</v>
      </c>
      <c r="F634" s="16" t="s">
        <v>26</v>
      </c>
      <c r="G634" s="18" t="s">
        <v>179</v>
      </c>
      <c r="H634" s="18" t="s">
        <v>33</v>
      </c>
      <c r="I634" s="19">
        <v>53850</v>
      </c>
      <c r="J634" s="20">
        <v>674819</v>
      </c>
      <c r="K634" s="20">
        <v>51979</v>
      </c>
      <c r="L634" s="21">
        <v>27431</v>
      </c>
      <c r="M634" s="22">
        <v>427906</v>
      </c>
      <c r="N634" s="22">
        <v>9561</v>
      </c>
      <c r="O634" s="23">
        <v>12006</v>
      </c>
      <c r="P634" s="24">
        <v>244791</v>
      </c>
      <c r="Q634" s="24">
        <v>81</v>
      </c>
      <c r="R634" s="25" t="s">
        <v>37</v>
      </c>
      <c r="S634" s="26" t="s">
        <v>37</v>
      </c>
      <c r="T634" s="26" t="s">
        <v>37</v>
      </c>
      <c r="U634" s="19">
        <v>93287</v>
      </c>
      <c r="V634" s="20">
        <v>1347516</v>
      </c>
      <c r="W634" s="20">
        <v>61621</v>
      </c>
    </row>
    <row r="635" spans="1:23" x14ac:dyDescent="0.35">
      <c r="A635" s="16">
        <v>2012</v>
      </c>
      <c r="B635" s="17">
        <v>6411</v>
      </c>
      <c r="C635" s="18" t="s">
        <v>614</v>
      </c>
      <c r="D635" s="16" t="s">
        <v>24</v>
      </c>
      <c r="E635" s="18" t="s">
        <v>25</v>
      </c>
      <c r="F635" s="16" t="s">
        <v>26</v>
      </c>
      <c r="G635" s="18" t="s">
        <v>49</v>
      </c>
      <c r="H635" s="18" t="s">
        <v>33</v>
      </c>
      <c r="I635" s="19">
        <v>110868.8</v>
      </c>
      <c r="J635" s="20">
        <v>1077807</v>
      </c>
      <c r="K635" s="20">
        <v>70687</v>
      </c>
      <c r="L635" s="21">
        <v>43554</v>
      </c>
      <c r="M635" s="22">
        <v>487155</v>
      </c>
      <c r="N635" s="22">
        <v>9836</v>
      </c>
      <c r="O635" s="23">
        <v>7386.9</v>
      </c>
      <c r="P635" s="24">
        <v>108909</v>
      </c>
      <c r="Q635" s="24">
        <v>471</v>
      </c>
      <c r="R635" s="25" t="s">
        <v>37</v>
      </c>
      <c r="S635" s="26" t="s">
        <v>37</v>
      </c>
      <c r="T635" s="26" t="s">
        <v>37</v>
      </c>
      <c r="U635" s="19">
        <v>161809.70000000001</v>
      </c>
      <c r="V635" s="20">
        <v>1673871</v>
      </c>
      <c r="W635" s="20">
        <v>80994</v>
      </c>
    </row>
    <row r="636" spans="1:23" x14ac:dyDescent="0.35">
      <c r="A636" s="16">
        <v>2012</v>
      </c>
      <c r="B636" s="17">
        <v>6417</v>
      </c>
      <c r="C636" s="18" t="s">
        <v>615</v>
      </c>
      <c r="D636" s="16" t="s">
        <v>24</v>
      </c>
      <c r="E636" s="18" t="s">
        <v>25</v>
      </c>
      <c r="F636" s="16" t="s">
        <v>26</v>
      </c>
      <c r="G636" s="18" t="s">
        <v>36</v>
      </c>
      <c r="H636" s="18" t="s">
        <v>28</v>
      </c>
      <c r="I636" s="19">
        <v>2684</v>
      </c>
      <c r="J636" s="20">
        <v>24545</v>
      </c>
      <c r="K636" s="20">
        <v>2405</v>
      </c>
      <c r="L636" s="21">
        <v>2428</v>
      </c>
      <c r="M636" s="22">
        <v>23527</v>
      </c>
      <c r="N636" s="22">
        <v>421</v>
      </c>
      <c r="O636" s="23">
        <v>5895</v>
      </c>
      <c r="P636" s="24">
        <v>72055</v>
      </c>
      <c r="Q636" s="24">
        <v>18</v>
      </c>
      <c r="R636" s="25" t="s">
        <v>37</v>
      </c>
      <c r="S636" s="26" t="s">
        <v>37</v>
      </c>
      <c r="T636" s="26" t="s">
        <v>37</v>
      </c>
      <c r="U636" s="19">
        <v>11007</v>
      </c>
      <c r="V636" s="20">
        <v>120127</v>
      </c>
      <c r="W636" s="20">
        <v>2844</v>
      </c>
    </row>
    <row r="637" spans="1:23" x14ac:dyDescent="0.35">
      <c r="A637" s="16">
        <v>2012</v>
      </c>
      <c r="B637" s="17">
        <v>6422</v>
      </c>
      <c r="C637" s="18" t="s">
        <v>616</v>
      </c>
      <c r="D637" s="16" t="s">
        <v>24</v>
      </c>
      <c r="E637" s="18" t="s">
        <v>25</v>
      </c>
      <c r="F637" s="16" t="s">
        <v>26</v>
      </c>
      <c r="G637" s="18" t="s">
        <v>59</v>
      </c>
      <c r="H637" s="18" t="s">
        <v>28</v>
      </c>
      <c r="I637" s="19">
        <v>60417</v>
      </c>
      <c r="J637" s="20">
        <v>615392</v>
      </c>
      <c r="K637" s="20">
        <v>39882</v>
      </c>
      <c r="L637" s="21">
        <v>41781</v>
      </c>
      <c r="M637" s="22">
        <v>400626</v>
      </c>
      <c r="N637" s="22">
        <v>8261</v>
      </c>
      <c r="O637" s="23">
        <v>12653</v>
      </c>
      <c r="P637" s="24">
        <v>155413</v>
      </c>
      <c r="Q637" s="24">
        <v>18</v>
      </c>
      <c r="R637" s="25">
        <v>0</v>
      </c>
      <c r="S637" s="26">
        <v>0</v>
      </c>
      <c r="T637" s="26">
        <v>0</v>
      </c>
      <c r="U637" s="19">
        <v>114851</v>
      </c>
      <c r="V637" s="20">
        <v>1171431</v>
      </c>
      <c r="W637" s="20">
        <v>48161</v>
      </c>
    </row>
    <row r="638" spans="1:23" x14ac:dyDescent="0.35">
      <c r="A638" s="16">
        <v>2012</v>
      </c>
      <c r="B638" s="17">
        <v>6424</v>
      </c>
      <c r="C638" s="18" t="s">
        <v>617</v>
      </c>
      <c r="D638" s="16" t="s">
        <v>24</v>
      </c>
      <c r="E638" s="18" t="s">
        <v>25</v>
      </c>
      <c r="F638" s="16" t="s">
        <v>26</v>
      </c>
      <c r="G638" s="18" t="s">
        <v>39</v>
      </c>
      <c r="H638" s="18" t="s">
        <v>28</v>
      </c>
      <c r="I638" s="19">
        <v>981.8</v>
      </c>
      <c r="J638" s="20">
        <v>7107</v>
      </c>
      <c r="K638" s="20">
        <v>1297</v>
      </c>
      <c r="L638" s="21">
        <v>1125.8</v>
      </c>
      <c r="M638" s="22">
        <v>8498</v>
      </c>
      <c r="N638" s="22">
        <v>189</v>
      </c>
      <c r="O638" s="23">
        <v>0</v>
      </c>
      <c r="P638" s="24">
        <v>0</v>
      </c>
      <c r="Q638" s="24">
        <v>0</v>
      </c>
      <c r="R638" s="25">
        <v>0</v>
      </c>
      <c r="S638" s="26">
        <v>0</v>
      </c>
      <c r="T638" s="26">
        <v>0</v>
      </c>
      <c r="U638" s="19">
        <v>2107.6</v>
      </c>
      <c r="V638" s="20">
        <v>15605</v>
      </c>
      <c r="W638" s="20">
        <v>1486</v>
      </c>
    </row>
    <row r="639" spans="1:23" x14ac:dyDescent="0.35">
      <c r="A639" s="16">
        <v>2012</v>
      </c>
      <c r="B639" s="17">
        <v>6427</v>
      </c>
      <c r="C639" s="18" t="s">
        <v>618</v>
      </c>
      <c r="D639" s="16" t="s">
        <v>24</v>
      </c>
      <c r="E639" s="18" t="s">
        <v>25</v>
      </c>
      <c r="F639" s="16" t="s">
        <v>26</v>
      </c>
      <c r="G639" s="18" t="s">
        <v>98</v>
      </c>
      <c r="H639" s="18" t="s">
        <v>28</v>
      </c>
      <c r="I639" s="19">
        <v>19225.400000000001</v>
      </c>
      <c r="J639" s="20">
        <v>200781</v>
      </c>
      <c r="K639" s="20">
        <v>11649</v>
      </c>
      <c r="L639" s="21">
        <v>10475.9</v>
      </c>
      <c r="M639" s="22">
        <v>110284</v>
      </c>
      <c r="N639" s="22">
        <v>2672</v>
      </c>
      <c r="O639" s="23" t="s">
        <v>37</v>
      </c>
      <c r="P639" s="24" t="s">
        <v>37</v>
      </c>
      <c r="Q639" s="24" t="s">
        <v>37</v>
      </c>
      <c r="R639" s="25" t="s">
        <v>37</v>
      </c>
      <c r="S639" s="26" t="s">
        <v>37</v>
      </c>
      <c r="T639" s="26" t="s">
        <v>37</v>
      </c>
      <c r="U639" s="19">
        <v>29701.3</v>
      </c>
      <c r="V639" s="20">
        <v>311065</v>
      </c>
      <c r="W639" s="20">
        <v>14321</v>
      </c>
    </row>
    <row r="640" spans="1:23" x14ac:dyDescent="0.35">
      <c r="A640" s="16">
        <v>2012</v>
      </c>
      <c r="B640" s="17">
        <v>6431</v>
      </c>
      <c r="C640" s="18" t="s">
        <v>619</v>
      </c>
      <c r="D640" s="16" t="s">
        <v>24</v>
      </c>
      <c r="E640" s="18" t="s">
        <v>25</v>
      </c>
      <c r="F640" s="16" t="s">
        <v>26</v>
      </c>
      <c r="G640" s="18" t="s">
        <v>79</v>
      </c>
      <c r="H640" s="18" t="s">
        <v>33</v>
      </c>
      <c r="I640" s="19">
        <v>8407</v>
      </c>
      <c r="J640" s="20">
        <v>54999</v>
      </c>
      <c r="K640" s="20">
        <v>5850</v>
      </c>
      <c r="L640" s="21">
        <v>3414</v>
      </c>
      <c r="M640" s="22">
        <v>26574</v>
      </c>
      <c r="N640" s="22">
        <v>760</v>
      </c>
      <c r="O640" s="23">
        <v>50</v>
      </c>
      <c r="P640" s="24">
        <v>242</v>
      </c>
      <c r="Q640" s="24">
        <v>23</v>
      </c>
      <c r="R640" s="25" t="s">
        <v>37</v>
      </c>
      <c r="S640" s="26" t="s">
        <v>37</v>
      </c>
      <c r="T640" s="26" t="s">
        <v>37</v>
      </c>
      <c r="U640" s="19">
        <v>11871</v>
      </c>
      <c r="V640" s="20">
        <v>81815</v>
      </c>
      <c r="W640" s="20">
        <v>6633</v>
      </c>
    </row>
    <row r="641" spans="1:23" x14ac:dyDescent="0.35">
      <c r="A641" s="16">
        <v>2012</v>
      </c>
      <c r="B641" s="17">
        <v>6442</v>
      </c>
      <c r="C641" s="18" t="s">
        <v>620</v>
      </c>
      <c r="D641" s="16" t="s">
        <v>24</v>
      </c>
      <c r="E641" s="18" t="s">
        <v>25</v>
      </c>
      <c r="F641" s="16" t="s">
        <v>26</v>
      </c>
      <c r="G641" s="18" t="s">
        <v>111</v>
      </c>
      <c r="H641" s="18" t="s">
        <v>33</v>
      </c>
      <c r="I641" s="19">
        <v>29690.1</v>
      </c>
      <c r="J641" s="20">
        <v>268571</v>
      </c>
      <c r="K641" s="20">
        <v>22137</v>
      </c>
      <c r="L641" s="21">
        <v>10692.2</v>
      </c>
      <c r="M641" s="22">
        <v>115092</v>
      </c>
      <c r="N641" s="22">
        <v>1616</v>
      </c>
      <c r="O641" s="23">
        <v>28034.6</v>
      </c>
      <c r="P641" s="24">
        <v>440819</v>
      </c>
      <c r="Q641" s="24">
        <v>5</v>
      </c>
      <c r="R641" s="25" t="s">
        <v>37</v>
      </c>
      <c r="S641" s="26" t="s">
        <v>37</v>
      </c>
      <c r="T641" s="26" t="s">
        <v>37</v>
      </c>
      <c r="U641" s="19">
        <v>68416.899999999994</v>
      </c>
      <c r="V641" s="20">
        <v>824482</v>
      </c>
      <c r="W641" s="20">
        <v>23758</v>
      </c>
    </row>
    <row r="642" spans="1:23" x14ac:dyDescent="0.35">
      <c r="A642" s="16">
        <v>2012</v>
      </c>
      <c r="B642" s="17">
        <v>6443</v>
      </c>
      <c r="C642" s="18" t="s">
        <v>621</v>
      </c>
      <c r="D642" s="16" t="s">
        <v>24</v>
      </c>
      <c r="E642" s="18" t="s">
        <v>25</v>
      </c>
      <c r="F642" s="16" t="s">
        <v>26</v>
      </c>
      <c r="G642" s="18" t="s">
        <v>61</v>
      </c>
      <c r="H642" s="18" t="s">
        <v>33</v>
      </c>
      <c r="I642" s="19">
        <v>40197</v>
      </c>
      <c r="J642" s="20">
        <v>358489</v>
      </c>
      <c r="K642" s="20">
        <v>26055</v>
      </c>
      <c r="L642" s="21">
        <v>11525</v>
      </c>
      <c r="M642" s="22">
        <v>101624</v>
      </c>
      <c r="N642" s="22">
        <v>5009</v>
      </c>
      <c r="O642" s="23">
        <v>18286</v>
      </c>
      <c r="P642" s="24">
        <v>180759</v>
      </c>
      <c r="Q642" s="24">
        <v>471</v>
      </c>
      <c r="R642" s="25" t="s">
        <v>37</v>
      </c>
      <c r="S642" s="26" t="s">
        <v>37</v>
      </c>
      <c r="T642" s="26" t="s">
        <v>37</v>
      </c>
      <c r="U642" s="19">
        <v>70008</v>
      </c>
      <c r="V642" s="20">
        <v>640872</v>
      </c>
      <c r="W642" s="20">
        <v>31535</v>
      </c>
    </row>
    <row r="643" spans="1:23" x14ac:dyDescent="0.35">
      <c r="A643" s="16">
        <v>2012</v>
      </c>
      <c r="B643" s="17">
        <v>6452</v>
      </c>
      <c r="C643" s="18" t="s">
        <v>622</v>
      </c>
      <c r="D643" s="16" t="s">
        <v>24</v>
      </c>
      <c r="E643" s="18" t="s">
        <v>25</v>
      </c>
      <c r="F643" s="16" t="s">
        <v>26</v>
      </c>
      <c r="G643" s="18" t="s">
        <v>61</v>
      </c>
      <c r="H643" s="18" t="s">
        <v>57</v>
      </c>
      <c r="I643" s="19">
        <v>5553006</v>
      </c>
      <c r="J643" s="20">
        <v>53383164</v>
      </c>
      <c r="K643" s="20">
        <v>4052174</v>
      </c>
      <c r="L643" s="21">
        <v>3978517</v>
      </c>
      <c r="M643" s="22">
        <v>45643323</v>
      </c>
      <c r="N643" s="22">
        <v>515502</v>
      </c>
      <c r="O643" s="23">
        <v>207274</v>
      </c>
      <c r="P643" s="24">
        <v>3020921</v>
      </c>
      <c r="Q643" s="24">
        <v>8743</v>
      </c>
      <c r="R643" s="25">
        <v>6752</v>
      </c>
      <c r="S643" s="26">
        <v>80521</v>
      </c>
      <c r="T643" s="26">
        <v>1</v>
      </c>
      <c r="U643" s="19">
        <v>9745549</v>
      </c>
      <c r="V643" s="20">
        <v>102127929</v>
      </c>
      <c r="W643" s="20">
        <v>4576420</v>
      </c>
    </row>
    <row r="644" spans="1:23" x14ac:dyDescent="0.35">
      <c r="A644" s="16">
        <v>2012</v>
      </c>
      <c r="B644" s="17">
        <v>6455</v>
      </c>
      <c r="C644" s="18" t="s">
        <v>623</v>
      </c>
      <c r="D644" s="16" t="s">
        <v>24</v>
      </c>
      <c r="E644" s="18" t="s">
        <v>25</v>
      </c>
      <c r="F644" s="16" t="s">
        <v>26</v>
      </c>
      <c r="G644" s="18" t="s">
        <v>61</v>
      </c>
      <c r="H644" s="18" t="s">
        <v>57</v>
      </c>
      <c r="I644" s="19">
        <v>2404555.2999999998</v>
      </c>
      <c r="J644" s="20">
        <v>18251334</v>
      </c>
      <c r="K644" s="20">
        <v>1458689</v>
      </c>
      <c r="L644" s="21">
        <v>1533761.7</v>
      </c>
      <c r="M644" s="22">
        <v>14969097</v>
      </c>
      <c r="N644" s="22">
        <v>188762</v>
      </c>
      <c r="O644" s="23">
        <v>288999.59999999998</v>
      </c>
      <c r="P644" s="24">
        <v>3160252</v>
      </c>
      <c r="Q644" s="24">
        <v>2372</v>
      </c>
      <c r="R644" s="25">
        <v>0</v>
      </c>
      <c r="S644" s="26">
        <v>0</v>
      </c>
      <c r="T644" s="26">
        <v>0</v>
      </c>
      <c r="U644" s="19">
        <v>4227316.5999999996</v>
      </c>
      <c r="V644" s="20">
        <v>36380683</v>
      </c>
      <c r="W644" s="20">
        <v>1649823</v>
      </c>
    </row>
    <row r="645" spans="1:23" x14ac:dyDescent="0.35">
      <c r="A645" s="16">
        <v>2012</v>
      </c>
      <c r="B645" s="17">
        <v>6457</v>
      </c>
      <c r="C645" s="18" t="s">
        <v>624</v>
      </c>
      <c r="D645" s="16" t="s">
        <v>24</v>
      </c>
      <c r="E645" s="18" t="s">
        <v>25</v>
      </c>
      <c r="F645" s="16" t="s">
        <v>26</v>
      </c>
      <c r="G645" s="18" t="s">
        <v>61</v>
      </c>
      <c r="H645" s="18" t="s">
        <v>57</v>
      </c>
      <c r="I645" s="19">
        <v>40813</v>
      </c>
      <c r="J645" s="20">
        <v>292981</v>
      </c>
      <c r="K645" s="20">
        <v>23669</v>
      </c>
      <c r="L645" s="21">
        <v>38096</v>
      </c>
      <c r="M645" s="22">
        <v>310007</v>
      </c>
      <c r="N645" s="22">
        <v>7394</v>
      </c>
      <c r="O645" s="23">
        <v>7512</v>
      </c>
      <c r="P645" s="24">
        <v>58640</v>
      </c>
      <c r="Q645" s="24">
        <v>2</v>
      </c>
      <c r="R645" s="25">
        <v>0</v>
      </c>
      <c r="S645" s="26">
        <v>0</v>
      </c>
      <c r="T645" s="26">
        <v>0</v>
      </c>
      <c r="U645" s="19">
        <v>86421</v>
      </c>
      <c r="V645" s="20">
        <v>661628</v>
      </c>
      <c r="W645" s="20">
        <v>31065</v>
      </c>
    </row>
    <row r="646" spans="1:23" x14ac:dyDescent="0.35">
      <c r="A646" s="16">
        <v>2012</v>
      </c>
      <c r="B646" s="17">
        <v>6458</v>
      </c>
      <c r="C646" s="18" t="s">
        <v>625</v>
      </c>
      <c r="D646" s="16" t="s">
        <v>41</v>
      </c>
      <c r="E646" s="18" t="s">
        <v>42</v>
      </c>
      <c r="F646" s="16" t="s">
        <v>26</v>
      </c>
      <c r="G646" s="18" t="s">
        <v>36</v>
      </c>
      <c r="H646" s="18" t="s">
        <v>44</v>
      </c>
      <c r="I646" s="19">
        <v>55227.5</v>
      </c>
      <c r="J646" s="20">
        <v>1139575</v>
      </c>
      <c r="K646" s="20">
        <v>145129</v>
      </c>
      <c r="L646" s="21">
        <v>103399.9</v>
      </c>
      <c r="M646" s="22">
        <v>2149825</v>
      </c>
      <c r="N646" s="22">
        <v>9251</v>
      </c>
      <c r="O646" s="23">
        <v>38688.800000000003</v>
      </c>
      <c r="P646" s="24">
        <v>949194</v>
      </c>
      <c r="Q646" s="24">
        <v>68</v>
      </c>
      <c r="R646" s="25">
        <v>0</v>
      </c>
      <c r="S646" s="26">
        <v>0</v>
      </c>
      <c r="T646" s="26">
        <v>0</v>
      </c>
      <c r="U646" s="19">
        <v>197316.2</v>
      </c>
      <c r="V646" s="20">
        <v>4238594</v>
      </c>
      <c r="W646" s="20">
        <v>154448</v>
      </c>
    </row>
    <row r="647" spans="1:23" x14ac:dyDescent="0.35">
      <c r="A647" s="16">
        <v>2012</v>
      </c>
      <c r="B647" s="17">
        <v>6458</v>
      </c>
      <c r="C647" s="18" t="s">
        <v>625</v>
      </c>
      <c r="D647" s="16" t="s">
        <v>41</v>
      </c>
      <c r="E647" s="18" t="s">
        <v>42</v>
      </c>
      <c r="F647" s="16" t="s">
        <v>26</v>
      </c>
      <c r="G647" s="18" t="s">
        <v>32</v>
      </c>
      <c r="H647" s="18" t="s">
        <v>44</v>
      </c>
      <c r="I647" s="19">
        <v>3026</v>
      </c>
      <c r="J647" s="20">
        <v>51101</v>
      </c>
      <c r="K647" s="20">
        <v>3181</v>
      </c>
      <c r="L647" s="21">
        <v>36697.9</v>
      </c>
      <c r="M647" s="22">
        <v>586057</v>
      </c>
      <c r="N647" s="22">
        <v>450</v>
      </c>
      <c r="O647" s="23">
        <v>9170.1</v>
      </c>
      <c r="P647" s="24">
        <v>191226</v>
      </c>
      <c r="Q647" s="24">
        <v>26</v>
      </c>
      <c r="R647" s="25">
        <v>0</v>
      </c>
      <c r="S647" s="26">
        <v>0</v>
      </c>
      <c r="T647" s="26">
        <v>0</v>
      </c>
      <c r="U647" s="19">
        <v>48894</v>
      </c>
      <c r="V647" s="20">
        <v>828384</v>
      </c>
      <c r="W647" s="20">
        <v>3657</v>
      </c>
    </row>
    <row r="648" spans="1:23" x14ac:dyDescent="0.35">
      <c r="A648" s="16">
        <v>2012</v>
      </c>
      <c r="B648" s="17">
        <v>6458</v>
      </c>
      <c r="C648" s="18" t="s">
        <v>625</v>
      </c>
      <c r="D648" s="16" t="s">
        <v>41</v>
      </c>
      <c r="E648" s="18" t="s">
        <v>42</v>
      </c>
      <c r="F648" s="16" t="s">
        <v>26</v>
      </c>
      <c r="G648" s="18" t="s">
        <v>83</v>
      </c>
      <c r="H648" s="18" t="s">
        <v>44</v>
      </c>
      <c r="I648" s="19">
        <v>0</v>
      </c>
      <c r="J648" s="20">
        <v>0</v>
      </c>
      <c r="K648" s="20">
        <v>0</v>
      </c>
      <c r="L648" s="21">
        <v>55934.3</v>
      </c>
      <c r="M648" s="22">
        <v>1011854</v>
      </c>
      <c r="N648" s="22">
        <v>552</v>
      </c>
      <c r="O648" s="23">
        <v>63984</v>
      </c>
      <c r="P648" s="24">
        <v>1267351</v>
      </c>
      <c r="Q648" s="24">
        <v>3</v>
      </c>
      <c r="R648" s="25">
        <v>0</v>
      </c>
      <c r="S648" s="26">
        <v>0</v>
      </c>
      <c r="T648" s="26">
        <v>0</v>
      </c>
      <c r="U648" s="19">
        <v>119918.3</v>
      </c>
      <c r="V648" s="20">
        <v>2279205</v>
      </c>
      <c r="W648" s="20">
        <v>555</v>
      </c>
    </row>
    <row r="649" spans="1:23" x14ac:dyDescent="0.35">
      <c r="A649" s="16">
        <v>2012</v>
      </c>
      <c r="B649" s="17">
        <v>6458</v>
      </c>
      <c r="C649" s="18" t="s">
        <v>625</v>
      </c>
      <c r="D649" s="16" t="s">
        <v>41</v>
      </c>
      <c r="E649" s="18" t="s">
        <v>42</v>
      </c>
      <c r="F649" s="16" t="s">
        <v>26</v>
      </c>
      <c r="G649" s="18" t="s">
        <v>136</v>
      </c>
      <c r="H649" s="18" t="s">
        <v>44</v>
      </c>
      <c r="I649" s="19">
        <v>0</v>
      </c>
      <c r="J649" s="20">
        <v>0</v>
      </c>
      <c r="K649" s="20">
        <v>0</v>
      </c>
      <c r="L649" s="21">
        <v>85296.6</v>
      </c>
      <c r="M649" s="22">
        <v>1048563</v>
      </c>
      <c r="N649" s="22">
        <v>1953</v>
      </c>
      <c r="O649" s="23">
        <v>10206</v>
      </c>
      <c r="P649" s="24">
        <v>131132</v>
      </c>
      <c r="Q649" s="24">
        <v>48</v>
      </c>
      <c r="R649" s="25">
        <v>0</v>
      </c>
      <c r="S649" s="26">
        <v>0</v>
      </c>
      <c r="T649" s="26">
        <v>0</v>
      </c>
      <c r="U649" s="19">
        <v>95502.6</v>
      </c>
      <c r="V649" s="20">
        <v>1179695</v>
      </c>
      <c r="W649" s="20">
        <v>2001</v>
      </c>
    </row>
    <row r="650" spans="1:23" x14ac:dyDescent="0.35">
      <c r="A650" s="16">
        <v>2012</v>
      </c>
      <c r="B650" s="17">
        <v>6458</v>
      </c>
      <c r="C650" s="18" t="s">
        <v>625</v>
      </c>
      <c r="D650" s="16" t="s">
        <v>41</v>
      </c>
      <c r="E650" s="18" t="s">
        <v>42</v>
      </c>
      <c r="F650" s="16" t="s">
        <v>26</v>
      </c>
      <c r="G650" s="18" t="s">
        <v>46</v>
      </c>
      <c r="H650" s="18" t="s">
        <v>44</v>
      </c>
      <c r="I650" s="19">
        <v>828322.8</v>
      </c>
      <c r="J650" s="20">
        <v>13631205</v>
      </c>
      <c r="K650" s="20">
        <v>1387247</v>
      </c>
      <c r="L650" s="21">
        <v>1074304.3</v>
      </c>
      <c r="M650" s="22">
        <v>19618531</v>
      </c>
      <c r="N650" s="22">
        <v>179179</v>
      </c>
      <c r="O650" s="23">
        <v>676862.4</v>
      </c>
      <c r="P650" s="24">
        <v>14020507</v>
      </c>
      <c r="Q650" s="24">
        <v>1874</v>
      </c>
      <c r="R650" s="25">
        <v>2489</v>
      </c>
      <c r="S650" s="26">
        <v>50364</v>
      </c>
      <c r="T650" s="26">
        <v>2</v>
      </c>
      <c r="U650" s="19">
        <v>2581978.5</v>
      </c>
      <c r="V650" s="20">
        <v>47320607</v>
      </c>
      <c r="W650" s="20">
        <v>1568302</v>
      </c>
    </row>
    <row r="651" spans="1:23" x14ac:dyDescent="0.35">
      <c r="A651" s="16">
        <v>2012</v>
      </c>
      <c r="B651" s="17">
        <v>6458</v>
      </c>
      <c r="C651" s="18" t="s">
        <v>625</v>
      </c>
      <c r="D651" s="16" t="s">
        <v>41</v>
      </c>
      <c r="E651" s="18" t="s">
        <v>42</v>
      </c>
      <c r="F651" s="16" t="s">
        <v>26</v>
      </c>
      <c r="G651" s="18" t="s">
        <v>199</v>
      </c>
      <c r="H651" s="18" t="s">
        <v>44</v>
      </c>
      <c r="I651" s="19">
        <v>249862.39999999999</v>
      </c>
      <c r="J651" s="20">
        <v>3579076</v>
      </c>
      <c r="K651" s="20">
        <v>307660</v>
      </c>
      <c r="L651" s="21">
        <v>502003.20000000001</v>
      </c>
      <c r="M651" s="22">
        <v>8038708</v>
      </c>
      <c r="N651" s="22">
        <v>27904</v>
      </c>
      <c r="O651" s="23">
        <v>407316.5</v>
      </c>
      <c r="P651" s="24">
        <v>7294822</v>
      </c>
      <c r="Q651" s="24">
        <v>964</v>
      </c>
      <c r="R651" s="25">
        <v>0</v>
      </c>
      <c r="S651" s="26">
        <v>0</v>
      </c>
      <c r="T651" s="26">
        <v>0</v>
      </c>
      <c r="U651" s="19">
        <v>1159182.1000000001</v>
      </c>
      <c r="V651" s="20">
        <v>18912606</v>
      </c>
      <c r="W651" s="20">
        <v>336528</v>
      </c>
    </row>
    <row r="652" spans="1:23" x14ac:dyDescent="0.35">
      <c r="A652" s="16">
        <v>2012</v>
      </c>
      <c r="B652" s="17">
        <v>6491</v>
      </c>
      <c r="C652" s="18" t="s">
        <v>626</v>
      </c>
      <c r="D652" s="16" t="s">
        <v>24</v>
      </c>
      <c r="E652" s="18" t="s">
        <v>25</v>
      </c>
      <c r="F652" s="16" t="s">
        <v>26</v>
      </c>
      <c r="G652" s="18" t="s">
        <v>59</v>
      </c>
      <c r="H652" s="18" t="s">
        <v>28</v>
      </c>
      <c r="I652" s="19">
        <v>58440</v>
      </c>
      <c r="J652" s="20">
        <v>516900</v>
      </c>
      <c r="K652" s="20">
        <v>33538</v>
      </c>
      <c r="L652" s="21">
        <v>42588</v>
      </c>
      <c r="M652" s="22">
        <v>404423</v>
      </c>
      <c r="N652" s="22">
        <v>8398</v>
      </c>
      <c r="O652" s="23">
        <v>5268</v>
      </c>
      <c r="P652" s="24">
        <v>62917</v>
      </c>
      <c r="Q652" s="24">
        <v>5</v>
      </c>
      <c r="R652" s="25" t="s">
        <v>37</v>
      </c>
      <c r="S652" s="26" t="s">
        <v>37</v>
      </c>
      <c r="T652" s="26" t="s">
        <v>37</v>
      </c>
      <c r="U652" s="19">
        <v>106296</v>
      </c>
      <c r="V652" s="20">
        <v>984240</v>
      </c>
      <c r="W652" s="20">
        <v>41941</v>
      </c>
    </row>
    <row r="653" spans="1:23" x14ac:dyDescent="0.35">
      <c r="A653" s="16">
        <v>2012</v>
      </c>
      <c r="B653" s="17">
        <v>6579</v>
      </c>
      <c r="C653" s="18" t="s">
        <v>627</v>
      </c>
      <c r="D653" s="16" t="s">
        <v>24</v>
      </c>
      <c r="E653" s="18" t="s">
        <v>25</v>
      </c>
      <c r="F653" s="16" t="s">
        <v>26</v>
      </c>
      <c r="G653" s="18" t="s">
        <v>87</v>
      </c>
      <c r="H653" s="18" t="s">
        <v>28</v>
      </c>
      <c r="I653" s="19">
        <v>1274.0999999999999</v>
      </c>
      <c r="J653" s="20">
        <v>13411</v>
      </c>
      <c r="K653" s="20">
        <v>1740</v>
      </c>
      <c r="L653" s="21">
        <v>2039.5</v>
      </c>
      <c r="M653" s="22">
        <v>23470</v>
      </c>
      <c r="N653" s="22">
        <v>240</v>
      </c>
      <c r="O653" s="23">
        <v>2200.9</v>
      </c>
      <c r="P653" s="24">
        <v>25147</v>
      </c>
      <c r="Q653" s="24">
        <v>1</v>
      </c>
      <c r="R653" s="25" t="s">
        <v>37</v>
      </c>
      <c r="S653" s="26" t="s">
        <v>37</v>
      </c>
      <c r="T653" s="26" t="s">
        <v>37</v>
      </c>
      <c r="U653" s="19">
        <v>5514.5</v>
      </c>
      <c r="V653" s="20">
        <v>62028</v>
      </c>
      <c r="W653" s="20">
        <v>1981</v>
      </c>
    </row>
    <row r="654" spans="1:23" x14ac:dyDescent="0.35">
      <c r="A654" s="16">
        <v>2012</v>
      </c>
      <c r="B654" s="17">
        <v>6580</v>
      </c>
      <c r="C654" s="18" t="s">
        <v>628</v>
      </c>
      <c r="D654" s="16" t="s">
        <v>24</v>
      </c>
      <c r="E654" s="18" t="s">
        <v>25</v>
      </c>
      <c r="F654" s="16" t="s">
        <v>26</v>
      </c>
      <c r="G654" s="18" t="s">
        <v>70</v>
      </c>
      <c r="H654" s="18" t="s">
        <v>28</v>
      </c>
      <c r="I654" s="19">
        <v>3962</v>
      </c>
      <c r="J654" s="20">
        <v>33674</v>
      </c>
      <c r="K654" s="20">
        <v>3198</v>
      </c>
      <c r="L654" s="21">
        <v>4893</v>
      </c>
      <c r="M654" s="22">
        <v>45627</v>
      </c>
      <c r="N654" s="22">
        <v>913</v>
      </c>
      <c r="O654" s="23">
        <v>2376</v>
      </c>
      <c r="P654" s="24">
        <v>27136</v>
      </c>
      <c r="Q654" s="24">
        <v>18</v>
      </c>
      <c r="R654" s="25" t="s">
        <v>37</v>
      </c>
      <c r="S654" s="26" t="s">
        <v>37</v>
      </c>
      <c r="T654" s="26" t="s">
        <v>37</v>
      </c>
      <c r="U654" s="19">
        <v>11231</v>
      </c>
      <c r="V654" s="20">
        <v>106437</v>
      </c>
      <c r="W654" s="20">
        <v>4129</v>
      </c>
    </row>
    <row r="655" spans="1:23" x14ac:dyDescent="0.35">
      <c r="A655" s="16">
        <v>2012</v>
      </c>
      <c r="B655" s="17">
        <v>6582</v>
      </c>
      <c r="C655" s="18" t="s">
        <v>629</v>
      </c>
      <c r="D655" s="16" t="s">
        <v>24</v>
      </c>
      <c r="E655" s="18" t="s">
        <v>25</v>
      </c>
      <c r="F655" s="16" t="s">
        <v>26</v>
      </c>
      <c r="G655" s="18" t="s">
        <v>128</v>
      </c>
      <c r="H655" s="18" t="s">
        <v>28</v>
      </c>
      <c r="I655" s="19">
        <v>7134.2</v>
      </c>
      <c r="J655" s="20">
        <v>109097</v>
      </c>
      <c r="K655" s="20">
        <v>8159</v>
      </c>
      <c r="L655" s="21">
        <v>1415</v>
      </c>
      <c r="M655" s="22">
        <v>20915</v>
      </c>
      <c r="N655" s="22">
        <v>810</v>
      </c>
      <c r="O655" s="23">
        <v>5333.6</v>
      </c>
      <c r="P655" s="24">
        <v>102541</v>
      </c>
      <c r="Q655" s="24">
        <v>141</v>
      </c>
      <c r="R655" s="25" t="s">
        <v>37</v>
      </c>
      <c r="S655" s="26" t="s">
        <v>37</v>
      </c>
      <c r="T655" s="26" t="s">
        <v>37</v>
      </c>
      <c r="U655" s="19">
        <v>13882.8</v>
      </c>
      <c r="V655" s="20">
        <v>232553</v>
      </c>
      <c r="W655" s="20">
        <v>9110</v>
      </c>
    </row>
    <row r="656" spans="1:23" x14ac:dyDescent="0.35">
      <c r="A656" s="16">
        <v>2012</v>
      </c>
      <c r="B656" s="17">
        <v>6604</v>
      </c>
      <c r="C656" s="18" t="s">
        <v>630</v>
      </c>
      <c r="D656" s="16" t="s">
        <v>24</v>
      </c>
      <c r="E656" s="18" t="s">
        <v>25</v>
      </c>
      <c r="F656" s="16" t="s">
        <v>26</v>
      </c>
      <c r="G656" s="18" t="s">
        <v>130</v>
      </c>
      <c r="H656" s="18" t="s">
        <v>28</v>
      </c>
      <c r="I656" s="19">
        <v>45297.8</v>
      </c>
      <c r="J656" s="20">
        <v>488985</v>
      </c>
      <c r="K656" s="20">
        <v>59406</v>
      </c>
      <c r="L656" s="21">
        <v>37397.199999999997</v>
      </c>
      <c r="M656" s="22">
        <v>507727</v>
      </c>
      <c r="N656" s="22">
        <v>7788</v>
      </c>
      <c r="O656" s="23">
        <v>25939.5</v>
      </c>
      <c r="P656" s="24">
        <v>461481</v>
      </c>
      <c r="Q656" s="24">
        <v>15</v>
      </c>
      <c r="R656" s="25">
        <v>0</v>
      </c>
      <c r="S656" s="26">
        <v>0</v>
      </c>
      <c r="T656" s="26">
        <v>0</v>
      </c>
      <c r="U656" s="19">
        <v>108634.5</v>
      </c>
      <c r="V656" s="20">
        <v>1458193</v>
      </c>
      <c r="W656" s="20">
        <v>67209</v>
      </c>
    </row>
    <row r="657" spans="1:23" x14ac:dyDescent="0.35">
      <c r="A657" s="16">
        <v>2012</v>
      </c>
      <c r="B657" s="17">
        <v>6608</v>
      </c>
      <c r="C657" s="18" t="s">
        <v>631</v>
      </c>
      <c r="D657" s="16" t="s">
        <v>24</v>
      </c>
      <c r="E657" s="18" t="s">
        <v>25</v>
      </c>
      <c r="F657" s="16" t="s">
        <v>26</v>
      </c>
      <c r="G657" s="18" t="s">
        <v>104</v>
      </c>
      <c r="H657" s="18" t="s">
        <v>33</v>
      </c>
      <c r="I657" s="19">
        <v>45007</v>
      </c>
      <c r="J657" s="20">
        <v>421347</v>
      </c>
      <c r="K657" s="20">
        <v>27192</v>
      </c>
      <c r="L657" s="21">
        <v>12874</v>
      </c>
      <c r="M657" s="22">
        <v>111337</v>
      </c>
      <c r="N657" s="22">
        <v>4076</v>
      </c>
      <c r="O657" s="23">
        <v>3903</v>
      </c>
      <c r="P657" s="24">
        <v>37803</v>
      </c>
      <c r="Q657" s="24">
        <v>11</v>
      </c>
      <c r="R657" s="25">
        <v>0</v>
      </c>
      <c r="S657" s="26">
        <v>0</v>
      </c>
      <c r="T657" s="26">
        <v>0</v>
      </c>
      <c r="U657" s="19">
        <v>61784</v>
      </c>
      <c r="V657" s="20">
        <v>570487</v>
      </c>
      <c r="W657" s="20">
        <v>31279</v>
      </c>
    </row>
    <row r="658" spans="1:23" x14ac:dyDescent="0.35">
      <c r="A658" s="16">
        <v>2012</v>
      </c>
      <c r="B658" s="17">
        <v>6610</v>
      </c>
      <c r="C658" s="18" t="s">
        <v>632</v>
      </c>
      <c r="D658" s="16" t="s">
        <v>24</v>
      </c>
      <c r="E658" s="18" t="s">
        <v>25</v>
      </c>
      <c r="F658" s="16" t="s">
        <v>26</v>
      </c>
      <c r="G658" s="18" t="s">
        <v>130</v>
      </c>
      <c r="H658" s="18" t="s">
        <v>28</v>
      </c>
      <c r="I658" s="19">
        <v>2884</v>
      </c>
      <c r="J658" s="20">
        <v>46770</v>
      </c>
      <c r="K658" s="20">
        <v>5285</v>
      </c>
      <c r="L658" s="21">
        <v>9728</v>
      </c>
      <c r="M658" s="22">
        <v>113586</v>
      </c>
      <c r="N658" s="22">
        <v>805</v>
      </c>
      <c r="O658" s="23">
        <v>2696</v>
      </c>
      <c r="P658" s="24">
        <v>62360</v>
      </c>
      <c r="Q658" s="24">
        <v>1</v>
      </c>
      <c r="R658" s="25" t="s">
        <v>37</v>
      </c>
      <c r="S658" s="26" t="s">
        <v>37</v>
      </c>
      <c r="T658" s="26" t="s">
        <v>37</v>
      </c>
      <c r="U658" s="19">
        <v>15308</v>
      </c>
      <c r="V658" s="20">
        <v>222716</v>
      </c>
      <c r="W658" s="20">
        <v>6091</v>
      </c>
    </row>
    <row r="659" spans="1:23" x14ac:dyDescent="0.35">
      <c r="A659" s="16">
        <v>2012</v>
      </c>
      <c r="B659" s="17">
        <v>6611</v>
      </c>
      <c r="C659" s="18" t="s">
        <v>633</v>
      </c>
      <c r="D659" s="16" t="s">
        <v>24</v>
      </c>
      <c r="E659" s="18" t="s">
        <v>25</v>
      </c>
      <c r="F659" s="16" t="s">
        <v>26</v>
      </c>
      <c r="G659" s="18" t="s">
        <v>98</v>
      </c>
      <c r="H659" s="18" t="s">
        <v>33</v>
      </c>
      <c r="I659" s="19">
        <v>4444</v>
      </c>
      <c r="J659" s="20">
        <v>46249</v>
      </c>
      <c r="K659" s="20">
        <v>4246</v>
      </c>
      <c r="L659" s="21">
        <v>6103</v>
      </c>
      <c r="M659" s="22">
        <v>72067</v>
      </c>
      <c r="N659" s="22">
        <v>1904</v>
      </c>
      <c r="O659" s="23" t="s">
        <v>37</v>
      </c>
      <c r="P659" s="24" t="s">
        <v>37</v>
      </c>
      <c r="Q659" s="24" t="s">
        <v>37</v>
      </c>
      <c r="R659" s="25" t="s">
        <v>37</v>
      </c>
      <c r="S659" s="26" t="s">
        <v>37</v>
      </c>
      <c r="T659" s="26" t="s">
        <v>37</v>
      </c>
      <c r="U659" s="19">
        <v>10547</v>
      </c>
      <c r="V659" s="20">
        <v>118316</v>
      </c>
      <c r="W659" s="20">
        <v>6150</v>
      </c>
    </row>
    <row r="660" spans="1:23" x14ac:dyDescent="0.35">
      <c r="A660" s="16">
        <v>2012</v>
      </c>
      <c r="B660" s="17">
        <v>6612</v>
      </c>
      <c r="C660" s="18" t="s">
        <v>634</v>
      </c>
      <c r="D660" s="16" t="s">
        <v>24</v>
      </c>
      <c r="E660" s="18" t="s">
        <v>25</v>
      </c>
      <c r="F660" s="16" t="s">
        <v>26</v>
      </c>
      <c r="G660" s="18" t="s">
        <v>59</v>
      </c>
      <c r="H660" s="18" t="s">
        <v>28</v>
      </c>
      <c r="I660" s="19">
        <v>8655</v>
      </c>
      <c r="J660" s="20">
        <v>88202</v>
      </c>
      <c r="K660" s="20">
        <v>6199</v>
      </c>
      <c r="L660" s="21">
        <v>12736</v>
      </c>
      <c r="M660" s="22">
        <v>128106</v>
      </c>
      <c r="N660" s="22">
        <v>2141</v>
      </c>
      <c r="O660" s="23">
        <v>7302</v>
      </c>
      <c r="P660" s="24">
        <v>87236</v>
      </c>
      <c r="Q660" s="24">
        <v>8</v>
      </c>
      <c r="R660" s="25">
        <v>0</v>
      </c>
      <c r="S660" s="26">
        <v>0</v>
      </c>
      <c r="T660" s="26">
        <v>0</v>
      </c>
      <c r="U660" s="19">
        <v>28693</v>
      </c>
      <c r="V660" s="20">
        <v>303544</v>
      </c>
      <c r="W660" s="20">
        <v>8348</v>
      </c>
    </row>
    <row r="661" spans="1:23" x14ac:dyDescent="0.35">
      <c r="A661" s="16">
        <v>2012</v>
      </c>
      <c r="B661" s="17">
        <v>6615</v>
      </c>
      <c r="C661" s="18" t="s">
        <v>635</v>
      </c>
      <c r="D661" s="16" t="s">
        <v>24</v>
      </c>
      <c r="E661" s="18" t="s">
        <v>25</v>
      </c>
      <c r="F661" s="16" t="s">
        <v>26</v>
      </c>
      <c r="G661" s="18" t="s">
        <v>173</v>
      </c>
      <c r="H661" s="18" t="s">
        <v>28</v>
      </c>
      <c r="I661" s="19">
        <v>1227</v>
      </c>
      <c r="J661" s="20">
        <v>12077</v>
      </c>
      <c r="K661" s="20">
        <v>990</v>
      </c>
      <c r="L661" s="21">
        <v>935</v>
      </c>
      <c r="M661" s="22">
        <v>13592</v>
      </c>
      <c r="N661" s="22">
        <v>264</v>
      </c>
      <c r="O661" s="23" t="s">
        <v>37</v>
      </c>
      <c r="P661" s="24" t="s">
        <v>37</v>
      </c>
      <c r="Q661" s="24" t="s">
        <v>37</v>
      </c>
      <c r="R661" s="25" t="s">
        <v>37</v>
      </c>
      <c r="S661" s="26" t="s">
        <v>37</v>
      </c>
      <c r="T661" s="26" t="s">
        <v>37</v>
      </c>
      <c r="U661" s="19">
        <v>2162</v>
      </c>
      <c r="V661" s="20">
        <v>25669</v>
      </c>
      <c r="W661" s="20">
        <v>1254</v>
      </c>
    </row>
    <row r="662" spans="1:23" x14ac:dyDescent="0.35">
      <c r="A662" s="16">
        <v>2012</v>
      </c>
      <c r="B662" s="17">
        <v>6616</v>
      </c>
      <c r="C662" s="18" t="s">
        <v>636</v>
      </c>
      <c r="D662" s="16" t="s">
        <v>24</v>
      </c>
      <c r="E662" s="18" t="s">
        <v>25</v>
      </c>
      <c r="F662" s="16" t="s">
        <v>26</v>
      </c>
      <c r="G662" s="18" t="s">
        <v>61</v>
      </c>
      <c r="H662" s="18" t="s">
        <v>28</v>
      </c>
      <c r="I662" s="19">
        <v>26569</v>
      </c>
      <c r="J662" s="20">
        <v>204531</v>
      </c>
      <c r="K662" s="20">
        <v>22709</v>
      </c>
      <c r="L662" s="21">
        <v>38697</v>
      </c>
      <c r="M662" s="22">
        <v>311410</v>
      </c>
      <c r="N662" s="22">
        <v>5008</v>
      </c>
      <c r="O662" s="23" t="s">
        <v>37</v>
      </c>
      <c r="P662" s="24" t="s">
        <v>37</v>
      </c>
      <c r="Q662" s="24" t="s">
        <v>37</v>
      </c>
      <c r="R662" s="25" t="s">
        <v>37</v>
      </c>
      <c r="S662" s="26" t="s">
        <v>37</v>
      </c>
      <c r="T662" s="26" t="s">
        <v>37</v>
      </c>
      <c r="U662" s="19">
        <v>65266</v>
      </c>
      <c r="V662" s="20">
        <v>515941</v>
      </c>
      <c r="W662" s="20">
        <v>27717</v>
      </c>
    </row>
    <row r="663" spans="1:23" x14ac:dyDescent="0.35">
      <c r="A663" s="16">
        <v>2012</v>
      </c>
      <c r="B663" s="17">
        <v>6617</v>
      </c>
      <c r="C663" s="18" t="s">
        <v>637</v>
      </c>
      <c r="D663" s="16" t="s">
        <v>24</v>
      </c>
      <c r="E663" s="18" t="s">
        <v>25</v>
      </c>
      <c r="F663" s="16" t="s">
        <v>26</v>
      </c>
      <c r="G663" s="18" t="s">
        <v>49</v>
      </c>
      <c r="H663" s="18" t="s">
        <v>28</v>
      </c>
      <c r="I663" s="19">
        <v>4204</v>
      </c>
      <c r="J663" s="20">
        <v>47110</v>
      </c>
      <c r="K663" s="20">
        <v>4047</v>
      </c>
      <c r="L663" s="21">
        <v>6142</v>
      </c>
      <c r="M663" s="22">
        <v>55701</v>
      </c>
      <c r="N663" s="22">
        <v>662</v>
      </c>
      <c r="O663" s="23">
        <v>1412</v>
      </c>
      <c r="P663" s="24">
        <v>17755</v>
      </c>
      <c r="Q663" s="24">
        <v>2</v>
      </c>
      <c r="R663" s="25" t="s">
        <v>37</v>
      </c>
      <c r="S663" s="26" t="s">
        <v>37</v>
      </c>
      <c r="T663" s="26" t="s">
        <v>37</v>
      </c>
      <c r="U663" s="19">
        <v>11758</v>
      </c>
      <c r="V663" s="20">
        <v>120566</v>
      </c>
      <c r="W663" s="20">
        <v>4711</v>
      </c>
    </row>
    <row r="664" spans="1:23" x14ac:dyDescent="0.35">
      <c r="A664" s="16">
        <v>2012</v>
      </c>
      <c r="B664" s="17">
        <v>6638</v>
      </c>
      <c r="C664" s="18" t="s">
        <v>638</v>
      </c>
      <c r="D664" s="16" t="s">
        <v>24</v>
      </c>
      <c r="E664" s="18" t="s">
        <v>25</v>
      </c>
      <c r="F664" s="16" t="s">
        <v>26</v>
      </c>
      <c r="G664" s="18" t="s">
        <v>130</v>
      </c>
      <c r="H664" s="18" t="s">
        <v>28</v>
      </c>
      <c r="I664" s="19">
        <v>13792</v>
      </c>
      <c r="J664" s="20">
        <v>133174</v>
      </c>
      <c r="K664" s="20">
        <v>14961</v>
      </c>
      <c r="L664" s="21">
        <v>6553</v>
      </c>
      <c r="M664" s="22">
        <v>73313</v>
      </c>
      <c r="N664" s="22">
        <v>1047</v>
      </c>
      <c r="O664" s="23">
        <v>0</v>
      </c>
      <c r="P664" s="24">
        <v>0</v>
      </c>
      <c r="Q664" s="24">
        <v>0</v>
      </c>
      <c r="R664" s="25">
        <v>0</v>
      </c>
      <c r="S664" s="26">
        <v>0</v>
      </c>
      <c r="T664" s="26">
        <v>0</v>
      </c>
      <c r="U664" s="19">
        <v>20345</v>
      </c>
      <c r="V664" s="20">
        <v>206487</v>
      </c>
      <c r="W664" s="20">
        <v>16008</v>
      </c>
    </row>
    <row r="665" spans="1:23" x14ac:dyDescent="0.35">
      <c r="A665" s="16">
        <v>2012</v>
      </c>
      <c r="B665" s="17">
        <v>6640</v>
      </c>
      <c r="C665" s="18" t="s">
        <v>639</v>
      </c>
      <c r="D665" s="16" t="s">
        <v>24</v>
      </c>
      <c r="E665" s="18" t="s">
        <v>25</v>
      </c>
      <c r="F665" s="16" t="s">
        <v>26</v>
      </c>
      <c r="G665" s="18" t="s">
        <v>70</v>
      </c>
      <c r="H665" s="18" t="s">
        <v>33</v>
      </c>
      <c r="I665" s="19">
        <v>54820</v>
      </c>
      <c r="J665" s="20">
        <v>440772</v>
      </c>
      <c r="K665" s="20">
        <v>29234</v>
      </c>
      <c r="L665" s="21">
        <v>16780</v>
      </c>
      <c r="M665" s="22">
        <v>189747</v>
      </c>
      <c r="N665" s="22">
        <v>3070</v>
      </c>
      <c r="O665" s="23">
        <v>13203</v>
      </c>
      <c r="P665" s="24">
        <v>251772</v>
      </c>
      <c r="Q665" s="24">
        <v>7</v>
      </c>
      <c r="R665" s="25">
        <v>0</v>
      </c>
      <c r="S665" s="26">
        <v>0</v>
      </c>
      <c r="T665" s="26">
        <v>0</v>
      </c>
      <c r="U665" s="19">
        <v>84803</v>
      </c>
      <c r="V665" s="20">
        <v>882291</v>
      </c>
      <c r="W665" s="20">
        <v>32311</v>
      </c>
    </row>
    <row r="666" spans="1:23" x14ac:dyDescent="0.35">
      <c r="A666" s="16">
        <v>2012</v>
      </c>
      <c r="B666" s="17">
        <v>6641</v>
      </c>
      <c r="C666" s="18" t="s">
        <v>640</v>
      </c>
      <c r="D666" s="16" t="s">
        <v>24</v>
      </c>
      <c r="E666" s="18" t="s">
        <v>25</v>
      </c>
      <c r="F666" s="16" t="s">
        <v>26</v>
      </c>
      <c r="G666" s="18" t="s">
        <v>27</v>
      </c>
      <c r="H666" s="18" t="s">
        <v>33</v>
      </c>
      <c r="I666" s="19">
        <v>61493</v>
      </c>
      <c r="J666" s="20">
        <v>546733</v>
      </c>
      <c r="K666" s="20">
        <v>37554</v>
      </c>
      <c r="L666" s="21">
        <v>29647</v>
      </c>
      <c r="M666" s="22">
        <v>237849</v>
      </c>
      <c r="N666" s="22">
        <v>8676</v>
      </c>
      <c r="O666" s="23">
        <v>13572</v>
      </c>
      <c r="P666" s="24">
        <v>162154</v>
      </c>
      <c r="Q666" s="24">
        <v>17</v>
      </c>
      <c r="R666" s="25">
        <v>0</v>
      </c>
      <c r="S666" s="26">
        <v>0</v>
      </c>
      <c r="T666" s="26">
        <v>0</v>
      </c>
      <c r="U666" s="19">
        <v>104712</v>
      </c>
      <c r="V666" s="20">
        <v>946736</v>
      </c>
      <c r="W666" s="20">
        <v>46247</v>
      </c>
    </row>
    <row r="667" spans="1:23" x14ac:dyDescent="0.35">
      <c r="A667" s="16">
        <v>2012</v>
      </c>
      <c r="B667" s="17">
        <v>6707</v>
      </c>
      <c r="C667" s="18" t="s">
        <v>641</v>
      </c>
      <c r="D667" s="16" t="s">
        <v>24</v>
      </c>
      <c r="E667" s="18" t="s">
        <v>25</v>
      </c>
      <c r="F667" s="16" t="s">
        <v>26</v>
      </c>
      <c r="G667" s="18" t="s">
        <v>74</v>
      </c>
      <c r="H667" s="18" t="s">
        <v>28</v>
      </c>
      <c r="I667" s="19">
        <v>7019</v>
      </c>
      <c r="J667" s="20">
        <v>78319</v>
      </c>
      <c r="K667" s="20">
        <v>7569</v>
      </c>
      <c r="L667" s="21">
        <v>4695</v>
      </c>
      <c r="M667" s="22">
        <v>53227</v>
      </c>
      <c r="N667" s="22">
        <v>1485</v>
      </c>
      <c r="O667" s="23">
        <v>15557</v>
      </c>
      <c r="P667" s="24">
        <v>249527</v>
      </c>
      <c r="Q667" s="24">
        <v>61</v>
      </c>
      <c r="R667" s="25" t="s">
        <v>37</v>
      </c>
      <c r="S667" s="26" t="s">
        <v>37</v>
      </c>
      <c r="T667" s="26" t="s">
        <v>37</v>
      </c>
      <c r="U667" s="19">
        <v>27271</v>
      </c>
      <c r="V667" s="20">
        <v>381073</v>
      </c>
      <c r="W667" s="20">
        <v>9115</v>
      </c>
    </row>
    <row r="668" spans="1:23" x14ac:dyDescent="0.35">
      <c r="A668" s="16">
        <v>2012</v>
      </c>
      <c r="B668" s="17">
        <v>6708</v>
      </c>
      <c r="C668" s="18" t="s">
        <v>642</v>
      </c>
      <c r="D668" s="16" t="s">
        <v>24</v>
      </c>
      <c r="E668" s="18" t="s">
        <v>25</v>
      </c>
      <c r="F668" s="16" t="s">
        <v>26</v>
      </c>
      <c r="G668" s="18" t="s">
        <v>111</v>
      </c>
      <c r="H668" s="18" t="s">
        <v>28</v>
      </c>
      <c r="I668" s="19">
        <v>15977.3</v>
      </c>
      <c r="J668" s="20">
        <v>216042</v>
      </c>
      <c r="K668" s="20">
        <v>17173</v>
      </c>
      <c r="L668" s="21">
        <v>8277.2999999999993</v>
      </c>
      <c r="M668" s="22">
        <v>99124</v>
      </c>
      <c r="N668" s="22">
        <v>3871</v>
      </c>
      <c r="O668" s="23">
        <v>24721.4</v>
      </c>
      <c r="P668" s="24">
        <v>368618</v>
      </c>
      <c r="Q668" s="24">
        <v>286</v>
      </c>
      <c r="R668" s="25" t="s">
        <v>37</v>
      </c>
      <c r="S668" s="26" t="s">
        <v>37</v>
      </c>
      <c r="T668" s="26" t="s">
        <v>37</v>
      </c>
      <c r="U668" s="19">
        <v>48976</v>
      </c>
      <c r="V668" s="20">
        <v>683784</v>
      </c>
      <c r="W668" s="20">
        <v>21330</v>
      </c>
    </row>
    <row r="669" spans="1:23" x14ac:dyDescent="0.35">
      <c r="A669" s="16">
        <v>2012</v>
      </c>
      <c r="B669" s="17">
        <v>6709</v>
      </c>
      <c r="C669" s="18" t="s">
        <v>643</v>
      </c>
      <c r="D669" s="16" t="s">
        <v>24</v>
      </c>
      <c r="E669" s="18" t="s">
        <v>25</v>
      </c>
      <c r="F669" s="16" t="s">
        <v>26</v>
      </c>
      <c r="G669" s="18" t="s">
        <v>54</v>
      </c>
      <c r="H669" s="18" t="s">
        <v>28</v>
      </c>
      <c r="I669" s="19">
        <v>17328</v>
      </c>
      <c r="J669" s="20">
        <v>151687</v>
      </c>
      <c r="K669" s="20">
        <v>11713</v>
      </c>
      <c r="L669" s="21">
        <v>15338</v>
      </c>
      <c r="M669" s="22">
        <v>136887</v>
      </c>
      <c r="N669" s="22">
        <v>1892</v>
      </c>
      <c r="O669" s="23" t="s">
        <v>37</v>
      </c>
      <c r="P669" s="24" t="s">
        <v>37</v>
      </c>
      <c r="Q669" s="24" t="s">
        <v>37</v>
      </c>
      <c r="R669" s="25" t="s">
        <v>37</v>
      </c>
      <c r="S669" s="26" t="s">
        <v>37</v>
      </c>
      <c r="T669" s="26" t="s">
        <v>37</v>
      </c>
      <c r="U669" s="19">
        <v>32666</v>
      </c>
      <c r="V669" s="20">
        <v>288574</v>
      </c>
      <c r="W669" s="20">
        <v>13605</v>
      </c>
    </row>
    <row r="670" spans="1:23" x14ac:dyDescent="0.35">
      <c r="A670" s="16">
        <v>2012</v>
      </c>
      <c r="B670" s="17">
        <v>6710</v>
      </c>
      <c r="C670" s="18" t="s">
        <v>644</v>
      </c>
      <c r="D670" s="16" t="s">
        <v>24</v>
      </c>
      <c r="E670" s="18" t="s">
        <v>25</v>
      </c>
      <c r="F670" s="16" t="s">
        <v>26</v>
      </c>
      <c r="G670" s="18" t="s">
        <v>70</v>
      </c>
      <c r="H670" s="18" t="s">
        <v>28</v>
      </c>
      <c r="I670" s="19">
        <v>5307</v>
      </c>
      <c r="J670" s="20">
        <v>38975</v>
      </c>
      <c r="K670" s="20">
        <v>3389</v>
      </c>
      <c r="L670" s="21">
        <v>3668</v>
      </c>
      <c r="M670" s="22">
        <v>27535</v>
      </c>
      <c r="N670" s="22">
        <v>732</v>
      </c>
      <c r="O670" s="23">
        <v>3048</v>
      </c>
      <c r="P670" s="24">
        <v>28141</v>
      </c>
      <c r="Q670" s="24">
        <v>36</v>
      </c>
      <c r="R670" s="25" t="s">
        <v>37</v>
      </c>
      <c r="S670" s="26" t="s">
        <v>37</v>
      </c>
      <c r="T670" s="26" t="s">
        <v>37</v>
      </c>
      <c r="U670" s="19">
        <v>12023</v>
      </c>
      <c r="V670" s="20">
        <v>94651</v>
      </c>
      <c r="W670" s="20">
        <v>4157</v>
      </c>
    </row>
    <row r="671" spans="1:23" x14ac:dyDescent="0.35">
      <c r="A671" s="16">
        <v>2012</v>
      </c>
      <c r="B671" s="17">
        <v>6715</v>
      </c>
      <c r="C671" s="18" t="s">
        <v>645</v>
      </c>
      <c r="D671" s="16" t="s">
        <v>24</v>
      </c>
      <c r="E671" s="18" t="s">
        <v>25</v>
      </c>
      <c r="F671" s="16" t="s">
        <v>26</v>
      </c>
      <c r="G671" s="18" t="s">
        <v>34</v>
      </c>
      <c r="H671" s="18" t="s">
        <v>28</v>
      </c>
      <c r="I671" s="19">
        <v>7511</v>
      </c>
      <c r="J671" s="20">
        <v>70659</v>
      </c>
      <c r="K671" s="20">
        <v>4703</v>
      </c>
      <c r="L671" s="21">
        <v>4598</v>
      </c>
      <c r="M671" s="22">
        <v>49846</v>
      </c>
      <c r="N671" s="22">
        <v>817</v>
      </c>
      <c r="O671" s="23">
        <v>1193</v>
      </c>
      <c r="P671" s="24">
        <v>15929</v>
      </c>
      <c r="Q671" s="24">
        <v>5</v>
      </c>
      <c r="R671" s="25" t="s">
        <v>37</v>
      </c>
      <c r="S671" s="26" t="s">
        <v>37</v>
      </c>
      <c r="T671" s="26" t="s">
        <v>37</v>
      </c>
      <c r="U671" s="19">
        <v>13302</v>
      </c>
      <c r="V671" s="20">
        <v>136434</v>
      </c>
      <c r="W671" s="20">
        <v>5525</v>
      </c>
    </row>
    <row r="672" spans="1:23" x14ac:dyDescent="0.35">
      <c r="A672" s="16">
        <v>2012</v>
      </c>
      <c r="B672" s="17">
        <v>6716</v>
      </c>
      <c r="C672" s="18" t="s">
        <v>646</v>
      </c>
      <c r="D672" s="16" t="s">
        <v>24</v>
      </c>
      <c r="E672" s="18" t="s">
        <v>25</v>
      </c>
      <c r="F672" s="16" t="s">
        <v>26</v>
      </c>
      <c r="G672" s="18" t="s">
        <v>96</v>
      </c>
      <c r="H672" s="18" t="s">
        <v>191</v>
      </c>
      <c r="I672" s="19">
        <v>27963</v>
      </c>
      <c r="J672" s="20">
        <v>336205</v>
      </c>
      <c r="K672" s="20">
        <v>21997</v>
      </c>
      <c r="L672" s="21">
        <v>21549</v>
      </c>
      <c r="M672" s="22">
        <v>364908</v>
      </c>
      <c r="N672" s="22">
        <v>1830</v>
      </c>
      <c r="O672" s="23">
        <v>15220</v>
      </c>
      <c r="P672" s="24">
        <v>284551</v>
      </c>
      <c r="Q672" s="24">
        <v>421</v>
      </c>
      <c r="R672" s="25" t="s">
        <v>37</v>
      </c>
      <c r="S672" s="26" t="s">
        <v>37</v>
      </c>
      <c r="T672" s="26" t="s">
        <v>37</v>
      </c>
      <c r="U672" s="19">
        <v>64732</v>
      </c>
      <c r="V672" s="20">
        <v>985664</v>
      </c>
      <c r="W672" s="20">
        <v>24248</v>
      </c>
    </row>
    <row r="673" spans="1:23" x14ac:dyDescent="0.35">
      <c r="A673" s="16">
        <v>2012</v>
      </c>
      <c r="B673" s="17">
        <v>6717</v>
      </c>
      <c r="C673" s="18" t="s">
        <v>647</v>
      </c>
      <c r="D673" s="16" t="s">
        <v>24</v>
      </c>
      <c r="E673" s="18" t="s">
        <v>25</v>
      </c>
      <c r="F673" s="16" t="s">
        <v>26</v>
      </c>
      <c r="G673" s="18" t="s">
        <v>59</v>
      </c>
      <c r="H673" s="18" t="s">
        <v>33</v>
      </c>
      <c r="I673" s="19">
        <v>9066</v>
      </c>
      <c r="J673" s="20">
        <v>75988</v>
      </c>
      <c r="K673" s="20">
        <v>6564</v>
      </c>
      <c r="L673" s="21">
        <v>7600</v>
      </c>
      <c r="M673" s="22">
        <v>63585</v>
      </c>
      <c r="N673" s="22">
        <v>1148</v>
      </c>
      <c r="O673" s="23">
        <v>6507</v>
      </c>
      <c r="P673" s="24">
        <v>68167</v>
      </c>
      <c r="Q673" s="24">
        <v>4</v>
      </c>
      <c r="R673" s="25">
        <v>0</v>
      </c>
      <c r="S673" s="26">
        <v>0</v>
      </c>
      <c r="T673" s="26">
        <v>0</v>
      </c>
      <c r="U673" s="19">
        <v>23173</v>
      </c>
      <c r="V673" s="20">
        <v>207740</v>
      </c>
      <c r="W673" s="20">
        <v>7716</v>
      </c>
    </row>
    <row r="674" spans="1:23" x14ac:dyDescent="0.35">
      <c r="A674" s="16">
        <v>2012</v>
      </c>
      <c r="B674" s="17">
        <v>6718</v>
      </c>
      <c r="C674" s="18" t="s">
        <v>648</v>
      </c>
      <c r="D674" s="16" t="s">
        <v>24</v>
      </c>
      <c r="E674" s="18" t="s">
        <v>25</v>
      </c>
      <c r="F674" s="16" t="s">
        <v>26</v>
      </c>
      <c r="G674" s="18" t="s">
        <v>111</v>
      </c>
      <c r="H674" s="18" t="s">
        <v>28</v>
      </c>
      <c r="I674" s="19">
        <v>4746</v>
      </c>
      <c r="J674" s="20">
        <v>48225</v>
      </c>
      <c r="K674" s="20">
        <v>3792</v>
      </c>
      <c r="L674" s="21">
        <v>4028</v>
      </c>
      <c r="M674" s="22">
        <v>40300</v>
      </c>
      <c r="N674" s="22">
        <v>1047</v>
      </c>
      <c r="O674" s="23">
        <v>7542</v>
      </c>
      <c r="P674" s="24">
        <v>108586</v>
      </c>
      <c r="Q674" s="24">
        <v>5</v>
      </c>
      <c r="R674" s="25">
        <v>0</v>
      </c>
      <c r="S674" s="26">
        <v>0</v>
      </c>
      <c r="T674" s="26">
        <v>0</v>
      </c>
      <c r="U674" s="19">
        <v>16316</v>
      </c>
      <c r="V674" s="20">
        <v>197111</v>
      </c>
      <c r="W674" s="20">
        <v>4844</v>
      </c>
    </row>
    <row r="675" spans="1:23" x14ac:dyDescent="0.35">
      <c r="A675" s="16">
        <v>2012</v>
      </c>
      <c r="B675" s="17">
        <v>6722</v>
      </c>
      <c r="C675" s="18" t="s">
        <v>649</v>
      </c>
      <c r="D675" s="16" t="s">
        <v>24</v>
      </c>
      <c r="E675" s="18" t="s">
        <v>25</v>
      </c>
      <c r="F675" s="16" t="s">
        <v>26</v>
      </c>
      <c r="G675" s="18" t="s">
        <v>87</v>
      </c>
      <c r="H675" s="18" t="s">
        <v>33</v>
      </c>
      <c r="I675" s="19">
        <v>3344</v>
      </c>
      <c r="J675" s="20">
        <v>28150</v>
      </c>
      <c r="K675" s="20">
        <v>1529</v>
      </c>
      <c r="L675" s="21">
        <v>2091.8000000000002</v>
      </c>
      <c r="M675" s="22">
        <v>20831</v>
      </c>
      <c r="N675" s="22">
        <v>392</v>
      </c>
      <c r="O675" s="23">
        <v>298.10000000000002</v>
      </c>
      <c r="P675" s="24">
        <v>3642</v>
      </c>
      <c r="Q675" s="24">
        <v>2</v>
      </c>
      <c r="R675" s="25" t="s">
        <v>37</v>
      </c>
      <c r="S675" s="26" t="s">
        <v>37</v>
      </c>
      <c r="T675" s="26" t="s">
        <v>37</v>
      </c>
      <c r="U675" s="19">
        <v>5733.9</v>
      </c>
      <c r="V675" s="20">
        <v>52623</v>
      </c>
      <c r="W675" s="20">
        <v>1923</v>
      </c>
    </row>
    <row r="676" spans="1:23" x14ac:dyDescent="0.35">
      <c r="A676" s="16">
        <v>2012</v>
      </c>
      <c r="B676" s="17">
        <v>6738</v>
      </c>
      <c r="C676" s="18" t="s">
        <v>650</v>
      </c>
      <c r="D676" s="16" t="s">
        <v>24</v>
      </c>
      <c r="E676" s="18" t="s">
        <v>25</v>
      </c>
      <c r="F676" s="16" t="s">
        <v>26</v>
      </c>
      <c r="G676" s="18" t="s">
        <v>51</v>
      </c>
      <c r="H676" s="18" t="s">
        <v>119</v>
      </c>
      <c r="I676" s="19" t="s">
        <v>37</v>
      </c>
      <c r="J676" s="20" t="s">
        <v>37</v>
      </c>
      <c r="K676" s="20" t="s">
        <v>37</v>
      </c>
      <c r="L676" s="21">
        <v>12374</v>
      </c>
      <c r="M676" s="22">
        <v>157795</v>
      </c>
      <c r="N676" s="22">
        <v>1</v>
      </c>
      <c r="O676" s="23" t="s">
        <v>37</v>
      </c>
      <c r="P676" s="24" t="s">
        <v>37</v>
      </c>
      <c r="Q676" s="24" t="s">
        <v>37</v>
      </c>
      <c r="R676" s="25" t="s">
        <v>37</v>
      </c>
      <c r="S676" s="26" t="s">
        <v>37</v>
      </c>
      <c r="T676" s="26" t="s">
        <v>37</v>
      </c>
      <c r="U676" s="19">
        <v>12374</v>
      </c>
      <c r="V676" s="20">
        <v>157795</v>
      </c>
      <c r="W676" s="20">
        <v>1</v>
      </c>
    </row>
    <row r="677" spans="1:23" x14ac:dyDescent="0.35">
      <c r="A677" s="16">
        <v>2012</v>
      </c>
      <c r="B677" s="17">
        <v>6752</v>
      </c>
      <c r="C677" s="18" t="s">
        <v>651</v>
      </c>
      <c r="D677" s="16" t="s">
        <v>24</v>
      </c>
      <c r="E677" s="18" t="s">
        <v>25</v>
      </c>
      <c r="F677" s="16" t="s">
        <v>26</v>
      </c>
      <c r="G677" s="18" t="s">
        <v>130</v>
      </c>
      <c r="H677" s="18" t="s">
        <v>28</v>
      </c>
      <c r="I677" s="19">
        <v>4714</v>
      </c>
      <c r="J677" s="20">
        <v>35653</v>
      </c>
      <c r="K677" s="20">
        <v>3453</v>
      </c>
      <c r="L677" s="21">
        <v>3790</v>
      </c>
      <c r="M677" s="22">
        <v>33426</v>
      </c>
      <c r="N677" s="22">
        <v>695</v>
      </c>
      <c r="O677" s="23">
        <v>0</v>
      </c>
      <c r="P677" s="24">
        <v>0</v>
      </c>
      <c r="Q677" s="24">
        <v>0</v>
      </c>
      <c r="R677" s="25" t="s">
        <v>37</v>
      </c>
      <c r="S677" s="26" t="s">
        <v>37</v>
      </c>
      <c r="T677" s="26" t="s">
        <v>37</v>
      </c>
      <c r="U677" s="19">
        <v>8504</v>
      </c>
      <c r="V677" s="20">
        <v>69079</v>
      </c>
      <c r="W677" s="20">
        <v>4148</v>
      </c>
    </row>
    <row r="678" spans="1:23" x14ac:dyDescent="0.35">
      <c r="A678" s="16">
        <v>2012</v>
      </c>
      <c r="B678" s="17">
        <v>6758</v>
      </c>
      <c r="C678" s="18" t="s">
        <v>652</v>
      </c>
      <c r="D678" s="16" t="s">
        <v>24</v>
      </c>
      <c r="E678" s="18" t="s">
        <v>25</v>
      </c>
      <c r="F678" s="16" t="s">
        <v>26</v>
      </c>
      <c r="G678" s="18" t="s">
        <v>98</v>
      </c>
      <c r="H678" s="18" t="s">
        <v>28</v>
      </c>
      <c r="I678" s="19">
        <v>4789</v>
      </c>
      <c r="J678" s="20">
        <v>53029</v>
      </c>
      <c r="K678" s="20">
        <v>4424</v>
      </c>
      <c r="L678" s="21">
        <v>6812</v>
      </c>
      <c r="M678" s="22">
        <v>81053</v>
      </c>
      <c r="N678" s="22">
        <v>1081</v>
      </c>
      <c r="O678" s="23" t="s">
        <v>37</v>
      </c>
      <c r="P678" s="24" t="s">
        <v>37</v>
      </c>
      <c r="Q678" s="24" t="s">
        <v>37</v>
      </c>
      <c r="R678" s="25" t="s">
        <v>37</v>
      </c>
      <c r="S678" s="26" t="s">
        <v>37</v>
      </c>
      <c r="T678" s="26" t="s">
        <v>37</v>
      </c>
      <c r="U678" s="19">
        <v>11601</v>
      </c>
      <c r="V678" s="20">
        <v>134082</v>
      </c>
      <c r="W678" s="20">
        <v>5505</v>
      </c>
    </row>
    <row r="679" spans="1:23" x14ac:dyDescent="0.35">
      <c r="A679" s="16">
        <v>2012</v>
      </c>
      <c r="B679" s="17">
        <v>6775</v>
      </c>
      <c r="C679" s="18" t="s">
        <v>653</v>
      </c>
      <c r="D679" s="16" t="s">
        <v>24</v>
      </c>
      <c r="E679" s="18" t="s">
        <v>25</v>
      </c>
      <c r="F679" s="16" t="s">
        <v>26</v>
      </c>
      <c r="G679" s="18" t="s">
        <v>43</v>
      </c>
      <c r="H679" s="18" t="s">
        <v>28</v>
      </c>
      <c r="I679" s="19">
        <v>14429</v>
      </c>
      <c r="J679" s="20">
        <v>123129</v>
      </c>
      <c r="K679" s="20">
        <v>12833</v>
      </c>
      <c r="L679" s="21">
        <v>15559</v>
      </c>
      <c r="M679" s="22">
        <v>136572</v>
      </c>
      <c r="N679" s="22">
        <v>1780</v>
      </c>
      <c r="O679" s="23" t="s">
        <v>37</v>
      </c>
      <c r="P679" s="24" t="s">
        <v>37</v>
      </c>
      <c r="Q679" s="24" t="s">
        <v>37</v>
      </c>
      <c r="R679" s="25" t="s">
        <v>37</v>
      </c>
      <c r="S679" s="26" t="s">
        <v>37</v>
      </c>
      <c r="T679" s="26" t="s">
        <v>37</v>
      </c>
      <c r="U679" s="19">
        <v>29988</v>
      </c>
      <c r="V679" s="20">
        <v>259701</v>
      </c>
      <c r="W679" s="20">
        <v>14613</v>
      </c>
    </row>
    <row r="680" spans="1:23" x14ac:dyDescent="0.35">
      <c r="A680" s="16">
        <v>2012</v>
      </c>
      <c r="B680" s="17">
        <v>6779</v>
      </c>
      <c r="C680" s="18" t="s">
        <v>654</v>
      </c>
      <c r="D680" s="16" t="s">
        <v>24</v>
      </c>
      <c r="E680" s="18" t="s">
        <v>25</v>
      </c>
      <c r="F680" s="16" t="s">
        <v>26</v>
      </c>
      <c r="G680" s="18" t="s">
        <v>90</v>
      </c>
      <c r="H680" s="18" t="s">
        <v>28</v>
      </c>
      <c r="I680" s="19">
        <v>11099</v>
      </c>
      <c r="J680" s="20">
        <v>143418</v>
      </c>
      <c r="K680" s="20">
        <v>12197</v>
      </c>
      <c r="L680" s="21">
        <v>3503</v>
      </c>
      <c r="M680" s="22">
        <v>42082</v>
      </c>
      <c r="N680" s="22">
        <v>1592</v>
      </c>
      <c r="O680" s="23">
        <v>14237</v>
      </c>
      <c r="P680" s="24">
        <v>232617</v>
      </c>
      <c r="Q680" s="24">
        <v>469</v>
      </c>
      <c r="R680" s="25" t="s">
        <v>37</v>
      </c>
      <c r="S680" s="26" t="s">
        <v>37</v>
      </c>
      <c r="T680" s="26" t="s">
        <v>37</v>
      </c>
      <c r="U680" s="19">
        <v>28839</v>
      </c>
      <c r="V680" s="20">
        <v>418117</v>
      </c>
      <c r="W680" s="20">
        <v>14258</v>
      </c>
    </row>
    <row r="681" spans="1:23" x14ac:dyDescent="0.35">
      <c r="A681" s="16">
        <v>2012</v>
      </c>
      <c r="B681" s="17">
        <v>6782</v>
      </c>
      <c r="C681" s="18" t="s">
        <v>655</v>
      </c>
      <c r="D681" s="16" t="s">
        <v>24</v>
      </c>
      <c r="E681" s="18" t="s">
        <v>25</v>
      </c>
      <c r="F681" s="16" t="s">
        <v>26</v>
      </c>
      <c r="G681" s="18" t="s">
        <v>87</v>
      </c>
      <c r="H681" s="18" t="s">
        <v>33</v>
      </c>
      <c r="I681" s="19">
        <v>12.3</v>
      </c>
      <c r="J681" s="20">
        <v>99</v>
      </c>
      <c r="K681" s="20">
        <v>6</v>
      </c>
      <c r="L681" s="21" t="s">
        <v>37</v>
      </c>
      <c r="M681" s="22" t="s">
        <v>37</v>
      </c>
      <c r="N681" s="22" t="s">
        <v>37</v>
      </c>
      <c r="O681" s="23" t="s">
        <v>37</v>
      </c>
      <c r="P681" s="24" t="s">
        <v>37</v>
      </c>
      <c r="Q681" s="24" t="s">
        <v>37</v>
      </c>
      <c r="R681" s="25" t="s">
        <v>37</v>
      </c>
      <c r="S681" s="26" t="s">
        <v>37</v>
      </c>
      <c r="T681" s="26" t="s">
        <v>37</v>
      </c>
      <c r="U681" s="19">
        <v>12.3</v>
      </c>
      <c r="V681" s="20">
        <v>99</v>
      </c>
      <c r="W681" s="20">
        <v>6</v>
      </c>
    </row>
    <row r="682" spans="1:23" x14ac:dyDescent="0.35">
      <c r="A682" s="16">
        <v>2012</v>
      </c>
      <c r="B682" s="17">
        <v>6782</v>
      </c>
      <c r="C682" s="18" t="s">
        <v>655</v>
      </c>
      <c r="D682" s="16" t="s">
        <v>24</v>
      </c>
      <c r="E682" s="18" t="s">
        <v>25</v>
      </c>
      <c r="F682" s="16" t="s">
        <v>26</v>
      </c>
      <c r="G682" s="18" t="s">
        <v>51</v>
      </c>
      <c r="H682" s="18" t="s">
        <v>33</v>
      </c>
      <c r="I682" s="19">
        <v>12552.4</v>
      </c>
      <c r="J682" s="20">
        <v>99514</v>
      </c>
      <c r="K682" s="20">
        <v>5854</v>
      </c>
      <c r="L682" s="21">
        <v>2959.7</v>
      </c>
      <c r="M682" s="22">
        <v>33740</v>
      </c>
      <c r="N682" s="22">
        <v>106</v>
      </c>
      <c r="O682" s="23">
        <v>4769.7</v>
      </c>
      <c r="P682" s="24">
        <v>60338</v>
      </c>
      <c r="Q682" s="24">
        <v>8</v>
      </c>
      <c r="R682" s="25" t="s">
        <v>37</v>
      </c>
      <c r="S682" s="26" t="s">
        <v>37</v>
      </c>
      <c r="T682" s="26" t="s">
        <v>37</v>
      </c>
      <c r="U682" s="19">
        <v>20281.8</v>
      </c>
      <c r="V682" s="20">
        <v>193592</v>
      </c>
      <c r="W682" s="20">
        <v>5968</v>
      </c>
    </row>
    <row r="683" spans="1:23" x14ac:dyDescent="0.35">
      <c r="A683" s="16">
        <v>2012</v>
      </c>
      <c r="B683" s="17">
        <v>6784</v>
      </c>
      <c r="C683" s="18" t="s">
        <v>656</v>
      </c>
      <c r="D683" s="16" t="s">
        <v>24</v>
      </c>
      <c r="E683" s="18" t="s">
        <v>25</v>
      </c>
      <c r="F683" s="16" t="s">
        <v>26</v>
      </c>
      <c r="G683" s="18" t="s">
        <v>70</v>
      </c>
      <c r="H683" s="18" t="s">
        <v>33</v>
      </c>
      <c r="I683" s="19">
        <v>37115.699999999997</v>
      </c>
      <c r="J683" s="20">
        <v>285307</v>
      </c>
      <c r="K683" s="20">
        <v>32997</v>
      </c>
      <c r="L683" s="21">
        <v>10956.8</v>
      </c>
      <c r="M683" s="22">
        <v>97309</v>
      </c>
      <c r="N683" s="22">
        <v>2958</v>
      </c>
      <c r="O683" s="23">
        <v>7140.5</v>
      </c>
      <c r="P683" s="24">
        <v>85211</v>
      </c>
      <c r="Q683" s="24">
        <v>5</v>
      </c>
      <c r="R683" s="25" t="s">
        <v>37</v>
      </c>
      <c r="S683" s="26" t="s">
        <v>37</v>
      </c>
      <c r="T683" s="26" t="s">
        <v>37</v>
      </c>
      <c r="U683" s="19">
        <v>55213</v>
      </c>
      <c r="V683" s="20">
        <v>467827</v>
      </c>
      <c r="W683" s="20">
        <v>35960</v>
      </c>
    </row>
    <row r="684" spans="1:23" x14ac:dyDescent="0.35">
      <c r="A684" s="16">
        <v>2012</v>
      </c>
      <c r="B684" s="17">
        <v>6784</v>
      </c>
      <c r="C684" s="18" t="s">
        <v>656</v>
      </c>
      <c r="D684" s="16" t="s">
        <v>24</v>
      </c>
      <c r="E684" s="18" t="s">
        <v>25</v>
      </c>
      <c r="F684" s="16" t="s">
        <v>26</v>
      </c>
      <c r="G684" s="18" t="s">
        <v>104</v>
      </c>
      <c r="H684" s="18" t="s">
        <v>33</v>
      </c>
      <c r="I684" s="19">
        <v>995.2</v>
      </c>
      <c r="J684" s="20">
        <v>7710</v>
      </c>
      <c r="K684" s="20">
        <v>941</v>
      </c>
      <c r="L684" s="21">
        <v>58.6</v>
      </c>
      <c r="M684" s="22">
        <v>391</v>
      </c>
      <c r="N684" s="22">
        <v>51</v>
      </c>
      <c r="O684" s="23" t="s">
        <v>37</v>
      </c>
      <c r="P684" s="24" t="s">
        <v>37</v>
      </c>
      <c r="Q684" s="24" t="s">
        <v>37</v>
      </c>
      <c r="R684" s="25" t="s">
        <v>37</v>
      </c>
      <c r="S684" s="26" t="s">
        <v>37</v>
      </c>
      <c r="T684" s="26" t="s">
        <v>37</v>
      </c>
      <c r="U684" s="19">
        <v>1053.8</v>
      </c>
      <c r="V684" s="20">
        <v>8101</v>
      </c>
      <c r="W684" s="20">
        <v>992</v>
      </c>
    </row>
    <row r="685" spans="1:23" x14ac:dyDescent="0.35">
      <c r="A685" s="16">
        <v>2012</v>
      </c>
      <c r="B685" s="17">
        <v>6803</v>
      </c>
      <c r="C685" s="18" t="s">
        <v>657</v>
      </c>
      <c r="D685" s="16" t="s">
        <v>24</v>
      </c>
      <c r="E685" s="18" t="s">
        <v>25</v>
      </c>
      <c r="F685" s="16" t="s">
        <v>26</v>
      </c>
      <c r="G685" s="18" t="s">
        <v>34</v>
      </c>
      <c r="H685" s="18" t="s">
        <v>28</v>
      </c>
      <c r="I685" s="19">
        <v>8333</v>
      </c>
      <c r="J685" s="20">
        <v>84252</v>
      </c>
      <c r="K685" s="20">
        <v>6358</v>
      </c>
      <c r="L685" s="21">
        <v>5666</v>
      </c>
      <c r="M685" s="22">
        <v>70084</v>
      </c>
      <c r="N685" s="22">
        <v>974</v>
      </c>
      <c r="O685" s="23" t="s">
        <v>37</v>
      </c>
      <c r="P685" s="24" t="s">
        <v>37</v>
      </c>
      <c r="Q685" s="24" t="s">
        <v>37</v>
      </c>
      <c r="R685" s="25" t="s">
        <v>37</v>
      </c>
      <c r="S685" s="26" t="s">
        <v>37</v>
      </c>
      <c r="T685" s="26" t="s">
        <v>37</v>
      </c>
      <c r="U685" s="19">
        <v>13999</v>
      </c>
      <c r="V685" s="20">
        <v>154336</v>
      </c>
      <c r="W685" s="20">
        <v>7332</v>
      </c>
    </row>
    <row r="686" spans="1:23" x14ac:dyDescent="0.35">
      <c r="A686" s="16">
        <v>2012</v>
      </c>
      <c r="B686" s="17">
        <v>6804</v>
      </c>
      <c r="C686" s="18" t="s">
        <v>658</v>
      </c>
      <c r="D686" s="16" t="s">
        <v>24</v>
      </c>
      <c r="E686" s="18" t="s">
        <v>25</v>
      </c>
      <c r="F686" s="16" t="s">
        <v>26</v>
      </c>
      <c r="G686" s="18" t="s">
        <v>46</v>
      </c>
      <c r="H686" s="18" t="s">
        <v>33</v>
      </c>
      <c r="I686" s="19">
        <v>12263</v>
      </c>
      <c r="J686" s="20">
        <v>95887</v>
      </c>
      <c r="K686" s="20">
        <v>8014</v>
      </c>
      <c r="L686" s="21">
        <v>2368</v>
      </c>
      <c r="M686" s="22">
        <v>18238</v>
      </c>
      <c r="N686" s="22">
        <v>942</v>
      </c>
      <c r="O686" s="23" t="s">
        <v>37</v>
      </c>
      <c r="P686" s="24" t="s">
        <v>37</v>
      </c>
      <c r="Q686" s="24" t="s">
        <v>37</v>
      </c>
      <c r="R686" s="25" t="s">
        <v>37</v>
      </c>
      <c r="S686" s="26" t="s">
        <v>37</v>
      </c>
      <c r="T686" s="26" t="s">
        <v>37</v>
      </c>
      <c r="U686" s="19">
        <v>14631</v>
      </c>
      <c r="V686" s="20">
        <v>114125</v>
      </c>
      <c r="W686" s="20">
        <v>8956</v>
      </c>
    </row>
    <row r="687" spans="1:23" x14ac:dyDescent="0.35">
      <c r="A687" s="16">
        <v>2012</v>
      </c>
      <c r="B687" s="17">
        <v>6839</v>
      </c>
      <c r="C687" s="18" t="s">
        <v>659</v>
      </c>
      <c r="D687" s="16" t="s">
        <v>24</v>
      </c>
      <c r="E687" s="18" t="s">
        <v>25</v>
      </c>
      <c r="F687" s="16" t="s">
        <v>26</v>
      </c>
      <c r="G687" s="18" t="s">
        <v>132</v>
      </c>
      <c r="H687" s="18" t="s">
        <v>28</v>
      </c>
      <c r="I687" s="19">
        <v>5792</v>
      </c>
      <c r="J687" s="20">
        <v>52783</v>
      </c>
      <c r="K687" s="20">
        <v>4495</v>
      </c>
      <c r="L687" s="21">
        <v>4316</v>
      </c>
      <c r="M687" s="22">
        <v>38884</v>
      </c>
      <c r="N687" s="22">
        <v>890</v>
      </c>
      <c r="O687" s="23">
        <v>6500</v>
      </c>
      <c r="P687" s="24">
        <v>62307</v>
      </c>
      <c r="Q687" s="24">
        <v>57</v>
      </c>
      <c r="R687" s="25">
        <v>0</v>
      </c>
      <c r="S687" s="26">
        <v>0</v>
      </c>
      <c r="T687" s="26">
        <v>0</v>
      </c>
      <c r="U687" s="19">
        <v>16608</v>
      </c>
      <c r="V687" s="20">
        <v>153974</v>
      </c>
      <c r="W687" s="20">
        <v>5442</v>
      </c>
    </row>
    <row r="688" spans="1:23" x14ac:dyDescent="0.35">
      <c r="A688" s="16">
        <v>2012</v>
      </c>
      <c r="B688" s="17">
        <v>6840</v>
      </c>
      <c r="C688" s="18" t="s">
        <v>660</v>
      </c>
      <c r="D688" s="16" t="s">
        <v>24</v>
      </c>
      <c r="E688" s="18" t="s">
        <v>25</v>
      </c>
      <c r="F688" s="16" t="s">
        <v>26</v>
      </c>
      <c r="G688" s="18" t="s">
        <v>111</v>
      </c>
      <c r="H688" s="18" t="s">
        <v>28</v>
      </c>
      <c r="I688" s="19">
        <v>1739</v>
      </c>
      <c r="J688" s="20">
        <v>15969</v>
      </c>
      <c r="K688" s="20">
        <v>1293</v>
      </c>
      <c r="L688" s="21">
        <v>2351</v>
      </c>
      <c r="M688" s="22">
        <v>22526</v>
      </c>
      <c r="N688" s="22">
        <v>381</v>
      </c>
      <c r="O688" s="23">
        <v>1498</v>
      </c>
      <c r="P688" s="24">
        <v>16538</v>
      </c>
      <c r="Q688" s="24">
        <v>2</v>
      </c>
      <c r="R688" s="25">
        <v>0</v>
      </c>
      <c r="S688" s="26">
        <v>0</v>
      </c>
      <c r="T688" s="26">
        <v>0</v>
      </c>
      <c r="U688" s="19">
        <v>5588</v>
      </c>
      <c r="V688" s="20">
        <v>55033</v>
      </c>
      <c r="W688" s="20">
        <v>1676</v>
      </c>
    </row>
    <row r="689" spans="1:23" x14ac:dyDescent="0.35">
      <c r="A689" s="16">
        <v>2012</v>
      </c>
      <c r="B689" s="17">
        <v>6894</v>
      </c>
      <c r="C689" s="18" t="s">
        <v>661</v>
      </c>
      <c r="D689" s="16" t="s">
        <v>24</v>
      </c>
      <c r="E689" s="18" t="s">
        <v>25</v>
      </c>
      <c r="F689" s="16" t="s">
        <v>26</v>
      </c>
      <c r="G689" s="18" t="s">
        <v>54</v>
      </c>
      <c r="H689" s="18" t="s">
        <v>28</v>
      </c>
      <c r="I689" s="19">
        <v>6682</v>
      </c>
      <c r="J689" s="20">
        <v>67296</v>
      </c>
      <c r="K689" s="20">
        <v>5575</v>
      </c>
      <c r="L689" s="21">
        <v>10486</v>
      </c>
      <c r="M689" s="22">
        <v>99678</v>
      </c>
      <c r="N689" s="22">
        <v>1592</v>
      </c>
      <c r="O689" s="23">
        <v>3694</v>
      </c>
      <c r="P689" s="24">
        <v>49963</v>
      </c>
      <c r="Q689" s="24">
        <v>31</v>
      </c>
      <c r="R689" s="25" t="s">
        <v>37</v>
      </c>
      <c r="S689" s="26" t="s">
        <v>37</v>
      </c>
      <c r="T689" s="26" t="s">
        <v>37</v>
      </c>
      <c r="U689" s="19">
        <v>20862</v>
      </c>
      <c r="V689" s="20">
        <v>216937</v>
      </c>
      <c r="W689" s="20">
        <v>7198</v>
      </c>
    </row>
    <row r="690" spans="1:23" x14ac:dyDescent="0.35">
      <c r="A690" s="16">
        <v>2012</v>
      </c>
      <c r="B690" s="17">
        <v>6907</v>
      </c>
      <c r="C690" s="18" t="s">
        <v>662</v>
      </c>
      <c r="D690" s="16" t="s">
        <v>24</v>
      </c>
      <c r="E690" s="18" t="s">
        <v>25</v>
      </c>
      <c r="F690" s="16" t="s">
        <v>26</v>
      </c>
      <c r="G690" s="18" t="s">
        <v>74</v>
      </c>
      <c r="H690" s="18" t="s">
        <v>28</v>
      </c>
      <c r="I690" s="19">
        <v>2447</v>
      </c>
      <c r="J690" s="20">
        <v>22942</v>
      </c>
      <c r="K690" s="20">
        <v>1914</v>
      </c>
      <c r="L690" s="21">
        <v>1159</v>
      </c>
      <c r="M690" s="22">
        <v>17979</v>
      </c>
      <c r="N690" s="22">
        <v>248</v>
      </c>
      <c r="O690" s="23">
        <v>4631</v>
      </c>
      <c r="P690" s="24">
        <v>65992</v>
      </c>
      <c r="Q690" s="24">
        <v>9</v>
      </c>
      <c r="R690" s="25" t="s">
        <v>37</v>
      </c>
      <c r="S690" s="26" t="s">
        <v>37</v>
      </c>
      <c r="T690" s="26" t="s">
        <v>37</v>
      </c>
      <c r="U690" s="19">
        <v>8237</v>
      </c>
      <c r="V690" s="20">
        <v>106913</v>
      </c>
      <c r="W690" s="20">
        <v>2171</v>
      </c>
    </row>
    <row r="691" spans="1:23" x14ac:dyDescent="0.35">
      <c r="A691" s="16">
        <v>2012</v>
      </c>
      <c r="B691" s="17">
        <v>6909</v>
      </c>
      <c r="C691" s="18" t="s">
        <v>663</v>
      </c>
      <c r="D691" s="16" t="s">
        <v>24</v>
      </c>
      <c r="E691" s="18" t="s">
        <v>25</v>
      </c>
      <c r="F691" s="16" t="s">
        <v>26</v>
      </c>
      <c r="G691" s="18" t="s">
        <v>61</v>
      </c>
      <c r="H691" s="18" t="s">
        <v>28</v>
      </c>
      <c r="I691" s="19">
        <v>97931</v>
      </c>
      <c r="J691" s="20">
        <v>757179</v>
      </c>
      <c r="K691" s="20">
        <v>82128</v>
      </c>
      <c r="L691" s="21">
        <v>108970</v>
      </c>
      <c r="M691" s="22">
        <v>774738</v>
      </c>
      <c r="N691" s="22">
        <v>10416</v>
      </c>
      <c r="O691" s="23">
        <v>16983</v>
      </c>
      <c r="P691" s="24">
        <v>168018</v>
      </c>
      <c r="Q691" s="24">
        <v>13</v>
      </c>
      <c r="R691" s="25" t="s">
        <v>37</v>
      </c>
      <c r="S691" s="26" t="s">
        <v>37</v>
      </c>
      <c r="T691" s="26" t="s">
        <v>37</v>
      </c>
      <c r="U691" s="19">
        <v>223884</v>
      </c>
      <c r="V691" s="20">
        <v>1699935</v>
      </c>
      <c r="W691" s="20">
        <v>92557</v>
      </c>
    </row>
    <row r="692" spans="1:23" x14ac:dyDescent="0.35">
      <c r="A692" s="16">
        <v>2012</v>
      </c>
      <c r="B692" s="17">
        <v>6914</v>
      </c>
      <c r="C692" s="18" t="s">
        <v>664</v>
      </c>
      <c r="D692" s="16" t="s">
        <v>24</v>
      </c>
      <c r="E692" s="18" t="s">
        <v>25</v>
      </c>
      <c r="F692" s="16" t="s">
        <v>26</v>
      </c>
      <c r="G692" s="18" t="s">
        <v>46</v>
      </c>
      <c r="H692" s="18" t="s">
        <v>28</v>
      </c>
      <c r="I692" s="19">
        <v>4720.5</v>
      </c>
      <c r="J692" s="20">
        <v>48532</v>
      </c>
      <c r="K692" s="20">
        <v>5742</v>
      </c>
      <c r="L692" s="21">
        <v>701.7</v>
      </c>
      <c r="M692" s="22">
        <v>8414</v>
      </c>
      <c r="N692" s="22">
        <v>166</v>
      </c>
      <c r="O692" s="23">
        <v>3438.1</v>
      </c>
      <c r="P692" s="24">
        <v>47714</v>
      </c>
      <c r="Q692" s="24">
        <v>69</v>
      </c>
      <c r="R692" s="25" t="s">
        <v>37</v>
      </c>
      <c r="S692" s="26" t="s">
        <v>37</v>
      </c>
      <c r="T692" s="26" t="s">
        <v>37</v>
      </c>
      <c r="U692" s="19">
        <v>8860.2999999999993</v>
      </c>
      <c r="V692" s="20">
        <v>104660</v>
      </c>
      <c r="W692" s="20">
        <v>5977</v>
      </c>
    </row>
    <row r="693" spans="1:23" x14ac:dyDescent="0.35">
      <c r="A693" s="16">
        <v>2012</v>
      </c>
      <c r="B693" s="17">
        <v>6923</v>
      </c>
      <c r="C693" s="18" t="s">
        <v>665</v>
      </c>
      <c r="D693" s="16" t="s">
        <v>24</v>
      </c>
      <c r="E693" s="18" t="s">
        <v>25</v>
      </c>
      <c r="F693" s="16" t="s">
        <v>26</v>
      </c>
      <c r="G693" s="18" t="s">
        <v>104</v>
      </c>
      <c r="H693" s="18" t="s">
        <v>28</v>
      </c>
      <c r="I693" s="19">
        <v>16977</v>
      </c>
      <c r="J693" s="20">
        <v>192871</v>
      </c>
      <c r="K693" s="20">
        <v>13428</v>
      </c>
      <c r="L693" s="21">
        <v>16208</v>
      </c>
      <c r="M693" s="22">
        <v>182348</v>
      </c>
      <c r="N693" s="22">
        <v>2520</v>
      </c>
      <c r="O693" s="23">
        <v>29718</v>
      </c>
      <c r="P693" s="24">
        <v>390890</v>
      </c>
      <c r="Q693" s="24">
        <v>24</v>
      </c>
      <c r="R693" s="25">
        <v>0</v>
      </c>
      <c r="S693" s="26">
        <v>0</v>
      </c>
      <c r="T693" s="26">
        <v>0</v>
      </c>
      <c r="U693" s="19">
        <v>62903</v>
      </c>
      <c r="V693" s="20">
        <v>766109</v>
      </c>
      <c r="W693" s="20">
        <v>15972</v>
      </c>
    </row>
    <row r="694" spans="1:23" x14ac:dyDescent="0.35">
      <c r="A694" s="16">
        <v>2012</v>
      </c>
      <c r="B694" s="17">
        <v>6930</v>
      </c>
      <c r="C694" s="18" t="s">
        <v>666</v>
      </c>
      <c r="D694" s="16" t="s">
        <v>24</v>
      </c>
      <c r="E694" s="18" t="s">
        <v>25</v>
      </c>
      <c r="F694" s="16" t="s">
        <v>26</v>
      </c>
      <c r="G694" s="18" t="s">
        <v>330</v>
      </c>
      <c r="H694" s="18" t="s">
        <v>28</v>
      </c>
      <c r="I694" s="19">
        <v>5640</v>
      </c>
      <c r="J694" s="20">
        <v>51452</v>
      </c>
      <c r="K694" s="20">
        <v>8509</v>
      </c>
      <c r="L694" s="21">
        <v>17432</v>
      </c>
      <c r="M694" s="22">
        <v>170236</v>
      </c>
      <c r="N694" s="22">
        <v>1812</v>
      </c>
      <c r="O694" s="23" t="s">
        <v>37</v>
      </c>
      <c r="P694" s="24" t="s">
        <v>37</v>
      </c>
      <c r="Q694" s="24" t="s">
        <v>37</v>
      </c>
      <c r="R694" s="25" t="s">
        <v>37</v>
      </c>
      <c r="S694" s="26" t="s">
        <v>37</v>
      </c>
      <c r="T694" s="26" t="s">
        <v>37</v>
      </c>
      <c r="U694" s="19">
        <v>23072</v>
      </c>
      <c r="V694" s="20">
        <v>221688</v>
      </c>
      <c r="W694" s="20">
        <v>10321</v>
      </c>
    </row>
    <row r="695" spans="1:23" x14ac:dyDescent="0.35">
      <c r="A695" s="16">
        <v>2012</v>
      </c>
      <c r="B695" s="17">
        <v>6941</v>
      </c>
      <c r="C695" s="18" t="s">
        <v>667</v>
      </c>
      <c r="D695" s="16" t="s">
        <v>24</v>
      </c>
      <c r="E695" s="18" t="s">
        <v>25</v>
      </c>
      <c r="F695" s="16" t="s">
        <v>26</v>
      </c>
      <c r="G695" s="18" t="s">
        <v>79</v>
      </c>
      <c r="H695" s="18" t="s">
        <v>28</v>
      </c>
      <c r="I695" s="19">
        <v>7810</v>
      </c>
      <c r="J695" s="20">
        <v>79850</v>
      </c>
      <c r="K695" s="20">
        <v>9089</v>
      </c>
      <c r="L695" s="21">
        <v>6923.2</v>
      </c>
      <c r="M695" s="22">
        <v>56994</v>
      </c>
      <c r="N695" s="22">
        <v>1017</v>
      </c>
      <c r="O695" s="23">
        <v>9999</v>
      </c>
      <c r="P695" s="24">
        <v>133500</v>
      </c>
      <c r="Q695" s="24">
        <v>406</v>
      </c>
      <c r="R695" s="25">
        <v>0</v>
      </c>
      <c r="S695" s="26">
        <v>0</v>
      </c>
      <c r="T695" s="26">
        <v>0</v>
      </c>
      <c r="U695" s="19">
        <v>24732.2</v>
      </c>
      <c r="V695" s="20">
        <v>270344</v>
      </c>
      <c r="W695" s="20">
        <v>10512</v>
      </c>
    </row>
    <row r="696" spans="1:23" x14ac:dyDescent="0.35">
      <c r="A696" s="16">
        <v>2012</v>
      </c>
      <c r="B696" s="17">
        <v>6949</v>
      </c>
      <c r="C696" s="18" t="s">
        <v>668</v>
      </c>
      <c r="D696" s="16" t="s">
        <v>24</v>
      </c>
      <c r="E696" s="18" t="s">
        <v>25</v>
      </c>
      <c r="F696" s="16" t="s">
        <v>26</v>
      </c>
      <c r="G696" s="18" t="s">
        <v>79</v>
      </c>
      <c r="H696" s="18" t="s">
        <v>28</v>
      </c>
      <c r="I696" s="19">
        <v>9293</v>
      </c>
      <c r="J696" s="20">
        <v>81138</v>
      </c>
      <c r="K696" s="20">
        <v>7189</v>
      </c>
      <c r="L696" s="21">
        <v>3936</v>
      </c>
      <c r="M696" s="22">
        <v>42703</v>
      </c>
      <c r="N696" s="22">
        <v>429</v>
      </c>
      <c r="O696" s="23">
        <v>661</v>
      </c>
      <c r="P696" s="24">
        <v>7310</v>
      </c>
      <c r="Q696" s="24">
        <v>5</v>
      </c>
      <c r="R696" s="25" t="s">
        <v>37</v>
      </c>
      <c r="S696" s="26" t="s">
        <v>37</v>
      </c>
      <c r="T696" s="26" t="s">
        <v>37</v>
      </c>
      <c r="U696" s="19">
        <v>13890</v>
      </c>
      <c r="V696" s="20">
        <v>131151</v>
      </c>
      <c r="W696" s="20">
        <v>7623</v>
      </c>
    </row>
    <row r="697" spans="1:23" x14ac:dyDescent="0.35">
      <c r="A697" s="16">
        <v>2012</v>
      </c>
      <c r="B697" s="17">
        <v>6950</v>
      </c>
      <c r="C697" s="18" t="s">
        <v>669</v>
      </c>
      <c r="D697" s="16" t="s">
        <v>24</v>
      </c>
      <c r="E697" s="18" t="s">
        <v>25</v>
      </c>
      <c r="F697" s="16" t="s">
        <v>26</v>
      </c>
      <c r="G697" s="18" t="s">
        <v>174</v>
      </c>
      <c r="H697" s="18" t="s">
        <v>33</v>
      </c>
      <c r="I697" s="19">
        <v>2814</v>
      </c>
      <c r="J697" s="20">
        <v>21069</v>
      </c>
      <c r="K697" s="20">
        <v>1809</v>
      </c>
      <c r="L697" s="21">
        <v>332</v>
      </c>
      <c r="M697" s="22">
        <v>2558</v>
      </c>
      <c r="N697" s="22">
        <v>38</v>
      </c>
      <c r="O697" s="23">
        <v>368</v>
      </c>
      <c r="P697" s="24">
        <v>2829</v>
      </c>
      <c r="Q697" s="24">
        <v>76</v>
      </c>
      <c r="R697" s="25" t="s">
        <v>37</v>
      </c>
      <c r="S697" s="26" t="s">
        <v>37</v>
      </c>
      <c r="T697" s="26" t="s">
        <v>37</v>
      </c>
      <c r="U697" s="19">
        <v>3514</v>
      </c>
      <c r="V697" s="20">
        <v>26456</v>
      </c>
      <c r="W697" s="20">
        <v>1923</v>
      </c>
    </row>
    <row r="698" spans="1:23" x14ac:dyDescent="0.35">
      <c r="A698" s="16">
        <v>2012</v>
      </c>
      <c r="B698" s="17">
        <v>6957</v>
      </c>
      <c r="C698" s="18" t="s">
        <v>670</v>
      </c>
      <c r="D698" s="16" t="s">
        <v>24</v>
      </c>
      <c r="E698" s="18" t="s">
        <v>25</v>
      </c>
      <c r="F698" s="16" t="s">
        <v>26</v>
      </c>
      <c r="G698" s="18" t="s">
        <v>56</v>
      </c>
      <c r="H698" s="18" t="s">
        <v>33</v>
      </c>
      <c r="I698" s="19">
        <v>2289</v>
      </c>
      <c r="J698" s="20">
        <v>22578</v>
      </c>
      <c r="K698" s="20">
        <v>1122</v>
      </c>
      <c r="L698" s="21">
        <v>1778</v>
      </c>
      <c r="M698" s="22">
        <v>19885</v>
      </c>
      <c r="N698" s="22">
        <v>305</v>
      </c>
      <c r="O698" s="23" t="s">
        <v>37</v>
      </c>
      <c r="P698" s="24" t="s">
        <v>37</v>
      </c>
      <c r="Q698" s="24" t="s">
        <v>37</v>
      </c>
      <c r="R698" s="25" t="s">
        <v>37</v>
      </c>
      <c r="S698" s="26" t="s">
        <v>37</v>
      </c>
      <c r="T698" s="26" t="s">
        <v>37</v>
      </c>
      <c r="U698" s="19">
        <v>4067</v>
      </c>
      <c r="V698" s="20">
        <v>42463</v>
      </c>
      <c r="W698" s="20">
        <v>1427</v>
      </c>
    </row>
    <row r="699" spans="1:23" x14ac:dyDescent="0.35">
      <c r="A699" s="16">
        <v>2012</v>
      </c>
      <c r="B699" s="17">
        <v>6957</v>
      </c>
      <c r="C699" s="18" t="s">
        <v>670</v>
      </c>
      <c r="D699" s="16" t="s">
        <v>24</v>
      </c>
      <c r="E699" s="18" t="s">
        <v>25</v>
      </c>
      <c r="F699" s="16" t="s">
        <v>26</v>
      </c>
      <c r="G699" s="18" t="s">
        <v>238</v>
      </c>
      <c r="H699" s="18" t="s">
        <v>33</v>
      </c>
      <c r="I699" s="19">
        <v>8627</v>
      </c>
      <c r="J699" s="20">
        <v>92141</v>
      </c>
      <c r="K699" s="20">
        <v>9398</v>
      </c>
      <c r="L699" s="21">
        <v>7115</v>
      </c>
      <c r="M699" s="22">
        <v>78467</v>
      </c>
      <c r="N699" s="22">
        <v>1863</v>
      </c>
      <c r="O699" s="23">
        <v>1378</v>
      </c>
      <c r="P699" s="24">
        <v>20243</v>
      </c>
      <c r="Q699" s="24">
        <v>1</v>
      </c>
      <c r="R699" s="25" t="s">
        <v>37</v>
      </c>
      <c r="S699" s="26" t="s">
        <v>37</v>
      </c>
      <c r="T699" s="26" t="s">
        <v>37</v>
      </c>
      <c r="U699" s="19">
        <v>17120</v>
      </c>
      <c r="V699" s="20">
        <v>190851</v>
      </c>
      <c r="W699" s="20">
        <v>11262</v>
      </c>
    </row>
    <row r="700" spans="1:23" x14ac:dyDescent="0.35">
      <c r="A700" s="16">
        <v>2012</v>
      </c>
      <c r="B700" s="17">
        <v>6958</v>
      </c>
      <c r="C700" s="18" t="s">
        <v>671</v>
      </c>
      <c r="D700" s="16" t="s">
        <v>24</v>
      </c>
      <c r="E700" s="18" t="s">
        <v>25</v>
      </c>
      <c r="F700" s="16" t="s">
        <v>26</v>
      </c>
      <c r="G700" s="18" t="s">
        <v>98</v>
      </c>
      <c r="H700" s="18" t="s">
        <v>28</v>
      </c>
      <c r="I700" s="19">
        <v>98555</v>
      </c>
      <c r="J700" s="20">
        <v>895369</v>
      </c>
      <c r="K700" s="20">
        <v>62084</v>
      </c>
      <c r="L700" s="21">
        <v>78534</v>
      </c>
      <c r="M700" s="22">
        <v>786429</v>
      </c>
      <c r="N700" s="22">
        <v>6304</v>
      </c>
      <c r="O700" s="23">
        <v>16142</v>
      </c>
      <c r="P700" s="24">
        <v>278541</v>
      </c>
      <c r="Q700" s="24">
        <v>8</v>
      </c>
      <c r="R700" s="25" t="s">
        <v>37</v>
      </c>
      <c r="S700" s="26" t="s">
        <v>37</v>
      </c>
      <c r="T700" s="26" t="s">
        <v>37</v>
      </c>
      <c r="U700" s="19">
        <v>193231</v>
      </c>
      <c r="V700" s="20">
        <v>1960339</v>
      </c>
      <c r="W700" s="20">
        <v>68396</v>
      </c>
    </row>
    <row r="701" spans="1:23" x14ac:dyDescent="0.35">
      <c r="A701" s="16">
        <v>2012</v>
      </c>
      <c r="B701" s="17">
        <v>6965</v>
      </c>
      <c r="C701" s="18" t="s">
        <v>672</v>
      </c>
      <c r="D701" s="16" t="s">
        <v>24</v>
      </c>
      <c r="E701" s="18" t="s">
        <v>25</v>
      </c>
      <c r="F701" s="16" t="s">
        <v>26</v>
      </c>
      <c r="G701" s="18" t="s">
        <v>79</v>
      </c>
      <c r="H701" s="18" t="s">
        <v>28</v>
      </c>
      <c r="I701" s="19">
        <v>1683</v>
      </c>
      <c r="J701" s="20">
        <v>14508</v>
      </c>
      <c r="K701" s="20">
        <v>1537</v>
      </c>
      <c r="L701" s="21">
        <v>318</v>
      </c>
      <c r="M701" s="22">
        <v>3096</v>
      </c>
      <c r="N701" s="22">
        <v>262</v>
      </c>
      <c r="O701" s="23">
        <v>1137.2</v>
      </c>
      <c r="P701" s="24">
        <v>9452</v>
      </c>
      <c r="Q701" s="24">
        <v>49</v>
      </c>
      <c r="R701" s="25" t="s">
        <v>37</v>
      </c>
      <c r="S701" s="26" t="s">
        <v>37</v>
      </c>
      <c r="T701" s="26" t="s">
        <v>37</v>
      </c>
      <c r="U701" s="19">
        <v>3138.2</v>
      </c>
      <c r="V701" s="20">
        <v>27056</v>
      </c>
      <c r="W701" s="20">
        <v>1848</v>
      </c>
    </row>
    <row r="702" spans="1:23" x14ac:dyDescent="0.35">
      <c r="A702" s="16">
        <v>2012</v>
      </c>
      <c r="B702" s="17">
        <v>7024</v>
      </c>
      <c r="C702" s="18" t="s">
        <v>673</v>
      </c>
      <c r="D702" s="16" t="s">
        <v>24</v>
      </c>
      <c r="E702" s="18" t="s">
        <v>25</v>
      </c>
      <c r="F702" s="16" t="s">
        <v>26</v>
      </c>
      <c r="G702" s="18" t="s">
        <v>132</v>
      </c>
      <c r="H702" s="18" t="s">
        <v>33</v>
      </c>
      <c r="I702" s="19">
        <v>11782</v>
      </c>
      <c r="J702" s="20">
        <v>130759</v>
      </c>
      <c r="K702" s="20">
        <v>8897</v>
      </c>
      <c r="L702" s="21">
        <v>2354</v>
      </c>
      <c r="M702" s="22">
        <v>25018</v>
      </c>
      <c r="N702" s="22">
        <v>891</v>
      </c>
      <c r="O702" s="23">
        <v>1246</v>
      </c>
      <c r="P702" s="24">
        <v>17708</v>
      </c>
      <c r="Q702" s="24">
        <v>2</v>
      </c>
      <c r="R702" s="25" t="s">
        <v>37</v>
      </c>
      <c r="S702" s="26" t="s">
        <v>37</v>
      </c>
      <c r="T702" s="26" t="s">
        <v>37</v>
      </c>
      <c r="U702" s="19">
        <v>15382</v>
      </c>
      <c r="V702" s="20">
        <v>173485</v>
      </c>
      <c r="W702" s="20">
        <v>9790</v>
      </c>
    </row>
    <row r="703" spans="1:23" x14ac:dyDescent="0.35">
      <c r="A703" s="16">
        <v>2012</v>
      </c>
      <c r="B703" s="17">
        <v>7027</v>
      </c>
      <c r="C703" s="18" t="s">
        <v>674</v>
      </c>
      <c r="D703" s="16" t="s">
        <v>24</v>
      </c>
      <c r="E703" s="18" t="s">
        <v>25</v>
      </c>
      <c r="F703" s="16" t="s">
        <v>26</v>
      </c>
      <c r="G703" s="18" t="s">
        <v>70</v>
      </c>
      <c r="H703" s="18" t="s">
        <v>28</v>
      </c>
      <c r="I703" s="19">
        <v>29431.1</v>
      </c>
      <c r="J703" s="20">
        <v>242168</v>
      </c>
      <c r="K703" s="20">
        <v>22907</v>
      </c>
      <c r="L703" s="21">
        <v>32322</v>
      </c>
      <c r="M703" s="22">
        <v>313436</v>
      </c>
      <c r="N703" s="22">
        <v>3273</v>
      </c>
      <c r="O703" s="23">
        <v>5921.2</v>
      </c>
      <c r="P703" s="24">
        <v>76965</v>
      </c>
      <c r="Q703" s="24">
        <v>88</v>
      </c>
      <c r="R703" s="25" t="s">
        <v>37</v>
      </c>
      <c r="S703" s="26" t="s">
        <v>37</v>
      </c>
      <c r="T703" s="26" t="s">
        <v>37</v>
      </c>
      <c r="U703" s="19">
        <v>67674.3</v>
      </c>
      <c r="V703" s="20">
        <v>632569</v>
      </c>
      <c r="W703" s="20">
        <v>26268</v>
      </c>
    </row>
    <row r="704" spans="1:23" x14ac:dyDescent="0.35">
      <c r="A704" s="16">
        <v>2012</v>
      </c>
      <c r="B704" s="17">
        <v>7090</v>
      </c>
      <c r="C704" s="18" t="s">
        <v>675</v>
      </c>
      <c r="D704" s="16" t="s">
        <v>24</v>
      </c>
      <c r="E704" s="18" t="s">
        <v>25</v>
      </c>
      <c r="F704" s="16" t="s">
        <v>26</v>
      </c>
      <c r="G704" s="18" t="s">
        <v>49</v>
      </c>
      <c r="H704" s="18" t="s">
        <v>33</v>
      </c>
      <c r="I704" s="19">
        <v>157028</v>
      </c>
      <c r="J704" s="20">
        <v>1542369</v>
      </c>
      <c r="K704" s="20">
        <v>110948</v>
      </c>
      <c r="L704" s="21">
        <v>62423</v>
      </c>
      <c r="M704" s="22">
        <v>597948</v>
      </c>
      <c r="N704" s="22">
        <v>8628</v>
      </c>
      <c r="O704" s="23">
        <v>31491</v>
      </c>
      <c r="P704" s="24">
        <v>458650</v>
      </c>
      <c r="Q704" s="24">
        <v>61</v>
      </c>
      <c r="R704" s="25" t="s">
        <v>37</v>
      </c>
      <c r="S704" s="26" t="s">
        <v>37</v>
      </c>
      <c r="T704" s="26" t="s">
        <v>37</v>
      </c>
      <c r="U704" s="19">
        <v>250942</v>
      </c>
      <c r="V704" s="20">
        <v>2598967</v>
      </c>
      <c r="W704" s="20">
        <v>119637</v>
      </c>
    </row>
    <row r="705" spans="1:23" x14ac:dyDescent="0.35">
      <c r="A705" s="16">
        <v>2012</v>
      </c>
      <c r="B705" s="17">
        <v>7096</v>
      </c>
      <c r="C705" s="18" t="s">
        <v>676</v>
      </c>
      <c r="D705" s="16" t="s">
        <v>24</v>
      </c>
      <c r="E705" s="18" t="s">
        <v>25</v>
      </c>
      <c r="F705" s="16" t="s">
        <v>26</v>
      </c>
      <c r="G705" s="18" t="s">
        <v>36</v>
      </c>
      <c r="H705" s="18" t="s">
        <v>28</v>
      </c>
      <c r="I705" s="19">
        <v>8064</v>
      </c>
      <c r="J705" s="20">
        <v>84344</v>
      </c>
      <c r="K705" s="20">
        <v>8078</v>
      </c>
      <c r="L705" s="21">
        <v>11890</v>
      </c>
      <c r="M705" s="22">
        <v>148734</v>
      </c>
      <c r="N705" s="22">
        <v>1973</v>
      </c>
      <c r="O705" s="23">
        <v>10498</v>
      </c>
      <c r="P705" s="24">
        <v>155787</v>
      </c>
      <c r="Q705" s="24">
        <v>42</v>
      </c>
      <c r="R705" s="25" t="s">
        <v>37</v>
      </c>
      <c r="S705" s="26" t="s">
        <v>37</v>
      </c>
      <c r="T705" s="26" t="s">
        <v>37</v>
      </c>
      <c r="U705" s="19">
        <v>30452</v>
      </c>
      <c r="V705" s="20">
        <v>388865</v>
      </c>
      <c r="W705" s="20">
        <v>10093</v>
      </c>
    </row>
    <row r="706" spans="1:23" x14ac:dyDescent="0.35">
      <c r="A706" s="16">
        <v>2012</v>
      </c>
      <c r="B706" s="17">
        <v>7128</v>
      </c>
      <c r="C706" s="18" t="s">
        <v>677</v>
      </c>
      <c r="D706" s="16" t="s">
        <v>24</v>
      </c>
      <c r="E706" s="18" t="s">
        <v>25</v>
      </c>
      <c r="F706" s="16" t="s">
        <v>26</v>
      </c>
      <c r="G706" s="18" t="s">
        <v>54</v>
      </c>
      <c r="H706" s="18" t="s">
        <v>28</v>
      </c>
      <c r="I706" s="19">
        <v>4344</v>
      </c>
      <c r="J706" s="20">
        <v>45464</v>
      </c>
      <c r="K706" s="20">
        <v>3821</v>
      </c>
      <c r="L706" s="21">
        <v>6272</v>
      </c>
      <c r="M706" s="22">
        <v>71563</v>
      </c>
      <c r="N706" s="22">
        <v>1167</v>
      </c>
      <c r="O706" s="23" t="s">
        <v>37</v>
      </c>
      <c r="P706" s="24" t="s">
        <v>37</v>
      </c>
      <c r="Q706" s="24" t="s">
        <v>37</v>
      </c>
      <c r="R706" s="25" t="s">
        <v>37</v>
      </c>
      <c r="S706" s="26" t="s">
        <v>37</v>
      </c>
      <c r="T706" s="26" t="s">
        <v>37</v>
      </c>
      <c r="U706" s="19">
        <v>10616</v>
      </c>
      <c r="V706" s="20">
        <v>117027</v>
      </c>
      <c r="W706" s="20">
        <v>4988</v>
      </c>
    </row>
    <row r="707" spans="1:23" x14ac:dyDescent="0.35">
      <c r="A707" s="16">
        <v>2012</v>
      </c>
      <c r="B707" s="17">
        <v>7129</v>
      </c>
      <c r="C707" s="18" t="s">
        <v>678</v>
      </c>
      <c r="D707" s="16" t="s">
        <v>24</v>
      </c>
      <c r="E707" s="18" t="s">
        <v>25</v>
      </c>
      <c r="F707" s="16" t="s">
        <v>26</v>
      </c>
      <c r="G707" s="18" t="s">
        <v>98</v>
      </c>
      <c r="H707" s="18" t="s">
        <v>28</v>
      </c>
      <c r="I707" s="19">
        <v>27888</v>
      </c>
      <c r="J707" s="20">
        <v>234867</v>
      </c>
      <c r="K707" s="20">
        <v>19414</v>
      </c>
      <c r="L707" s="21">
        <v>24719</v>
      </c>
      <c r="M707" s="22">
        <v>237806</v>
      </c>
      <c r="N707" s="22">
        <v>2407</v>
      </c>
      <c r="O707" s="23">
        <v>5797</v>
      </c>
      <c r="P707" s="24">
        <v>65323</v>
      </c>
      <c r="Q707" s="24">
        <v>17</v>
      </c>
      <c r="R707" s="25" t="s">
        <v>37</v>
      </c>
      <c r="S707" s="26" t="s">
        <v>37</v>
      </c>
      <c r="T707" s="26" t="s">
        <v>37</v>
      </c>
      <c r="U707" s="19">
        <v>58404</v>
      </c>
      <c r="V707" s="20">
        <v>537996</v>
      </c>
      <c r="W707" s="20">
        <v>21838</v>
      </c>
    </row>
    <row r="708" spans="1:23" x14ac:dyDescent="0.35">
      <c r="A708" s="16">
        <v>2012</v>
      </c>
      <c r="B708" s="17">
        <v>7140</v>
      </c>
      <c r="C708" s="18" t="s">
        <v>679</v>
      </c>
      <c r="D708" s="16" t="s">
        <v>24</v>
      </c>
      <c r="E708" s="18" t="s">
        <v>25</v>
      </c>
      <c r="F708" s="16" t="s">
        <v>26</v>
      </c>
      <c r="G708" s="18" t="s">
        <v>49</v>
      </c>
      <c r="H708" s="18" t="s">
        <v>57</v>
      </c>
      <c r="I708" s="19">
        <v>2986269.8</v>
      </c>
      <c r="J708" s="20">
        <v>25742280</v>
      </c>
      <c r="K708" s="20">
        <v>2057900</v>
      </c>
      <c r="L708" s="21">
        <v>3042144.4</v>
      </c>
      <c r="M708" s="22">
        <v>32753694</v>
      </c>
      <c r="N708" s="22">
        <v>304818</v>
      </c>
      <c r="O708" s="23">
        <v>1321578.6000000001</v>
      </c>
      <c r="P708" s="24">
        <v>23089482</v>
      </c>
      <c r="Q708" s="24">
        <v>8263</v>
      </c>
      <c r="R708" s="25">
        <v>12014.8</v>
      </c>
      <c r="S708" s="26">
        <v>156955</v>
      </c>
      <c r="T708" s="26">
        <v>1</v>
      </c>
      <c r="U708" s="19">
        <v>7362007.5999999996</v>
      </c>
      <c r="V708" s="20">
        <v>81742411</v>
      </c>
      <c r="W708" s="20">
        <v>2370982</v>
      </c>
    </row>
    <row r="709" spans="1:23" x14ac:dyDescent="0.35">
      <c r="A709" s="16">
        <v>2012</v>
      </c>
      <c r="B709" s="17">
        <v>7149</v>
      </c>
      <c r="C709" s="18" t="s">
        <v>680</v>
      </c>
      <c r="D709" s="16" t="s">
        <v>24</v>
      </c>
      <c r="E709" s="18" t="s">
        <v>25</v>
      </c>
      <c r="F709" s="16" t="s">
        <v>26</v>
      </c>
      <c r="G709" s="18" t="s">
        <v>90</v>
      </c>
      <c r="H709" s="18" t="s">
        <v>28</v>
      </c>
      <c r="I709" s="19">
        <v>4346</v>
      </c>
      <c r="J709" s="20">
        <v>33915</v>
      </c>
      <c r="K709" s="20">
        <v>3455</v>
      </c>
      <c r="L709" s="21">
        <v>1521</v>
      </c>
      <c r="M709" s="22">
        <v>13030</v>
      </c>
      <c r="N709" s="22">
        <v>454</v>
      </c>
      <c r="O709" s="23">
        <v>1906</v>
      </c>
      <c r="P709" s="24">
        <v>17548</v>
      </c>
      <c r="Q709" s="24">
        <v>37</v>
      </c>
      <c r="R709" s="25" t="s">
        <v>37</v>
      </c>
      <c r="S709" s="26" t="s">
        <v>37</v>
      </c>
      <c r="T709" s="26" t="s">
        <v>37</v>
      </c>
      <c r="U709" s="19">
        <v>7773</v>
      </c>
      <c r="V709" s="20">
        <v>64493</v>
      </c>
      <c r="W709" s="20">
        <v>3946</v>
      </c>
    </row>
    <row r="710" spans="1:23" x14ac:dyDescent="0.35">
      <c r="A710" s="16">
        <v>2012</v>
      </c>
      <c r="B710" s="17">
        <v>7174</v>
      </c>
      <c r="C710" s="18" t="s">
        <v>681</v>
      </c>
      <c r="D710" s="16" t="s">
        <v>24</v>
      </c>
      <c r="E710" s="18" t="s">
        <v>25</v>
      </c>
      <c r="F710" s="16" t="s">
        <v>26</v>
      </c>
      <c r="G710" s="18" t="s">
        <v>104</v>
      </c>
      <c r="H710" s="18" t="s">
        <v>33</v>
      </c>
      <c r="I710" s="19">
        <v>49094</v>
      </c>
      <c r="J710" s="20">
        <v>456551</v>
      </c>
      <c r="K710" s="20">
        <v>28712</v>
      </c>
      <c r="L710" s="21">
        <v>16855</v>
      </c>
      <c r="M710" s="22">
        <v>150969</v>
      </c>
      <c r="N710" s="22">
        <v>6003</v>
      </c>
      <c r="O710" s="23">
        <v>14526</v>
      </c>
      <c r="P710" s="24">
        <v>195151</v>
      </c>
      <c r="Q710" s="24">
        <v>14</v>
      </c>
      <c r="R710" s="25">
        <v>0</v>
      </c>
      <c r="S710" s="26">
        <v>0</v>
      </c>
      <c r="T710" s="26">
        <v>0</v>
      </c>
      <c r="U710" s="19">
        <v>80475</v>
      </c>
      <c r="V710" s="20">
        <v>802671</v>
      </c>
      <c r="W710" s="20">
        <v>34729</v>
      </c>
    </row>
    <row r="711" spans="1:23" x14ac:dyDescent="0.35">
      <c r="A711" s="16">
        <v>2012</v>
      </c>
      <c r="B711" s="17">
        <v>7222</v>
      </c>
      <c r="C711" s="18" t="s">
        <v>682</v>
      </c>
      <c r="D711" s="16" t="s">
        <v>24</v>
      </c>
      <c r="E711" s="18" t="s">
        <v>25</v>
      </c>
      <c r="F711" s="16" t="s">
        <v>26</v>
      </c>
      <c r="G711" s="18" t="s">
        <v>174</v>
      </c>
      <c r="H711" s="18" t="s">
        <v>28</v>
      </c>
      <c r="I711" s="19">
        <v>12357</v>
      </c>
      <c r="J711" s="20">
        <v>136012</v>
      </c>
      <c r="K711" s="20">
        <v>12642</v>
      </c>
      <c r="L711" s="21">
        <v>12256</v>
      </c>
      <c r="M711" s="22">
        <v>175344</v>
      </c>
      <c r="N711" s="22">
        <v>2252</v>
      </c>
      <c r="O711" s="23">
        <v>0</v>
      </c>
      <c r="P711" s="24">
        <v>0</v>
      </c>
      <c r="Q711" s="24">
        <v>0</v>
      </c>
      <c r="R711" s="25">
        <v>0</v>
      </c>
      <c r="S711" s="26">
        <v>0</v>
      </c>
      <c r="T711" s="26">
        <v>0</v>
      </c>
      <c r="U711" s="19">
        <v>24613</v>
      </c>
      <c r="V711" s="20">
        <v>311356</v>
      </c>
      <c r="W711" s="20">
        <v>14894</v>
      </c>
    </row>
    <row r="712" spans="1:23" x14ac:dyDescent="0.35">
      <c r="A712" s="16">
        <v>2012</v>
      </c>
      <c r="B712" s="17">
        <v>7257</v>
      </c>
      <c r="C712" s="18" t="s">
        <v>683</v>
      </c>
      <c r="D712" s="16" t="s">
        <v>24</v>
      </c>
      <c r="E712" s="18" t="s">
        <v>25</v>
      </c>
      <c r="F712" s="16" t="s">
        <v>26</v>
      </c>
      <c r="G712" s="18" t="s">
        <v>79</v>
      </c>
      <c r="H712" s="18" t="s">
        <v>28</v>
      </c>
      <c r="I712" s="19">
        <v>2040</v>
      </c>
      <c r="J712" s="20">
        <v>13496</v>
      </c>
      <c r="K712" s="20">
        <v>1366</v>
      </c>
      <c r="L712" s="21">
        <v>798</v>
      </c>
      <c r="M712" s="22">
        <v>5846</v>
      </c>
      <c r="N712" s="22">
        <v>213</v>
      </c>
      <c r="O712" s="23">
        <v>1295</v>
      </c>
      <c r="P712" s="24">
        <v>10906</v>
      </c>
      <c r="Q712" s="24">
        <v>56</v>
      </c>
      <c r="R712" s="25" t="s">
        <v>37</v>
      </c>
      <c r="S712" s="26" t="s">
        <v>37</v>
      </c>
      <c r="T712" s="26" t="s">
        <v>37</v>
      </c>
      <c r="U712" s="19">
        <v>4133</v>
      </c>
      <c r="V712" s="20">
        <v>30248</v>
      </c>
      <c r="W712" s="20">
        <v>1635</v>
      </c>
    </row>
    <row r="713" spans="1:23" x14ac:dyDescent="0.35">
      <c r="A713" s="16">
        <v>2012</v>
      </c>
      <c r="B713" s="17">
        <v>7262</v>
      </c>
      <c r="C713" s="18" t="s">
        <v>684</v>
      </c>
      <c r="D713" s="16" t="s">
        <v>24</v>
      </c>
      <c r="E713" s="18" t="s">
        <v>25</v>
      </c>
      <c r="F713" s="16" t="s">
        <v>26</v>
      </c>
      <c r="G713" s="18" t="s">
        <v>179</v>
      </c>
      <c r="H713" s="18" t="s">
        <v>33</v>
      </c>
      <c r="I713" s="19">
        <v>6732</v>
      </c>
      <c r="J713" s="20">
        <v>68147</v>
      </c>
      <c r="K713" s="20">
        <v>5790</v>
      </c>
      <c r="L713" s="21">
        <v>6130</v>
      </c>
      <c r="M713" s="22">
        <v>81600</v>
      </c>
      <c r="N713" s="22">
        <v>1676</v>
      </c>
      <c r="O713" s="23">
        <v>1238</v>
      </c>
      <c r="P713" s="24">
        <v>19394</v>
      </c>
      <c r="Q713" s="24">
        <v>5</v>
      </c>
      <c r="R713" s="25" t="s">
        <v>37</v>
      </c>
      <c r="S713" s="26" t="s">
        <v>37</v>
      </c>
      <c r="T713" s="26" t="s">
        <v>37</v>
      </c>
      <c r="U713" s="19">
        <v>14100</v>
      </c>
      <c r="V713" s="20">
        <v>169141</v>
      </c>
      <c r="W713" s="20">
        <v>7471</v>
      </c>
    </row>
    <row r="714" spans="1:23" x14ac:dyDescent="0.35">
      <c r="A714" s="16">
        <v>2012</v>
      </c>
      <c r="B714" s="17">
        <v>7264</v>
      </c>
      <c r="C714" s="18" t="s">
        <v>685</v>
      </c>
      <c r="D714" s="16" t="s">
        <v>24</v>
      </c>
      <c r="E714" s="18" t="s">
        <v>25</v>
      </c>
      <c r="F714" s="16" t="s">
        <v>26</v>
      </c>
      <c r="G714" s="18" t="s">
        <v>61</v>
      </c>
      <c r="H714" s="18" t="s">
        <v>33</v>
      </c>
      <c r="I714" s="19">
        <v>19922</v>
      </c>
      <c r="J714" s="20">
        <v>141110</v>
      </c>
      <c r="K714" s="20">
        <v>12219</v>
      </c>
      <c r="L714" s="21">
        <v>13607</v>
      </c>
      <c r="M714" s="22">
        <v>90257</v>
      </c>
      <c r="N714" s="22">
        <v>3800</v>
      </c>
      <c r="O714" s="23">
        <v>5952</v>
      </c>
      <c r="P714" s="24">
        <v>63645</v>
      </c>
      <c r="Q714" s="24">
        <v>13</v>
      </c>
      <c r="R714" s="25" t="s">
        <v>37</v>
      </c>
      <c r="S714" s="26" t="s">
        <v>37</v>
      </c>
      <c r="T714" s="26" t="s">
        <v>37</v>
      </c>
      <c r="U714" s="19">
        <v>39481</v>
      </c>
      <c r="V714" s="20">
        <v>295012</v>
      </c>
      <c r="W714" s="20">
        <v>16032</v>
      </c>
    </row>
    <row r="715" spans="1:23" x14ac:dyDescent="0.35">
      <c r="A715" s="16">
        <v>2012</v>
      </c>
      <c r="B715" s="17">
        <v>7265</v>
      </c>
      <c r="C715" s="18" t="s">
        <v>686</v>
      </c>
      <c r="D715" s="16" t="s">
        <v>24</v>
      </c>
      <c r="E715" s="18" t="s">
        <v>25</v>
      </c>
      <c r="F715" s="16" t="s">
        <v>26</v>
      </c>
      <c r="G715" s="18" t="s">
        <v>83</v>
      </c>
      <c r="H715" s="18" t="s">
        <v>28</v>
      </c>
      <c r="I715" s="19">
        <v>2596.3000000000002</v>
      </c>
      <c r="J715" s="20">
        <v>17466</v>
      </c>
      <c r="K715" s="20">
        <v>2511</v>
      </c>
      <c r="L715" s="21">
        <v>1583.2</v>
      </c>
      <c r="M715" s="22">
        <v>15489</v>
      </c>
      <c r="N715" s="22">
        <v>333</v>
      </c>
      <c r="O715" s="23">
        <v>0</v>
      </c>
      <c r="P715" s="24">
        <v>0</v>
      </c>
      <c r="Q715" s="24">
        <v>0</v>
      </c>
      <c r="R715" s="25">
        <v>0</v>
      </c>
      <c r="S715" s="26">
        <v>0</v>
      </c>
      <c r="T715" s="26">
        <v>0</v>
      </c>
      <c r="U715" s="19">
        <v>4179.5</v>
      </c>
      <c r="V715" s="20">
        <v>32955</v>
      </c>
      <c r="W715" s="20">
        <v>2844</v>
      </c>
    </row>
    <row r="716" spans="1:23" x14ac:dyDescent="0.35">
      <c r="A716" s="16">
        <v>2012</v>
      </c>
      <c r="B716" s="17">
        <v>7270</v>
      </c>
      <c r="C716" s="18" t="s">
        <v>687</v>
      </c>
      <c r="D716" s="16" t="s">
        <v>24</v>
      </c>
      <c r="E716" s="18" t="s">
        <v>25</v>
      </c>
      <c r="F716" s="16" t="s">
        <v>26</v>
      </c>
      <c r="G716" s="18" t="s">
        <v>111</v>
      </c>
      <c r="H716" s="18" t="s">
        <v>28</v>
      </c>
      <c r="I716" s="19">
        <v>6998</v>
      </c>
      <c r="J716" s="20">
        <v>65878</v>
      </c>
      <c r="K716" s="20">
        <v>5328</v>
      </c>
      <c r="L716" s="21">
        <v>14029</v>
      </c>
      <c r="M716" s="22">
        <v>132957</v>
      </c>
      <c r="N716" s="22">
        <v>1923</v>
      </c>
      <c r="O716" s="23">
        <v>9137</v>
      </c>
      <c r="P716" s="24">
        <v>115349</v>
      </c>
      <c r="Q716" s="24">
        <v>12</v>
      </c>
      <c r="R716" s="25">
        <v>0</v>
      </c>
      <c r="S716" s="26">
        <v>0</v>
      </c>
      <c r="T716" s="26">
        <v>0</v>
      </c>
      <c r="U716" s="19">
        <v>30164</v>
      </c>
      <c r="V716" s="20">
        <v>314184</v>
      </c>
      <c r="W716" s="20">
        <v>7263</v>
      </c>
    </row>
    <row r="717" spans="1:23" x14ac:dyDescent="0.35">
      <c r="A717" s="16">
        <v>2012</v>
      </c>
      <c r="B717" s="17">
        <v>7279</v>
      </c>
      <c r="C717" s="18" t="s">
        <v>688</v>
      </c>
      <c r="D717" s="16" t="s">
        <v>41</v>
      </c>
      <c r="E717" s="18" t="s">
        <v>42</v>
      </c>
      <c r="F717" s="16" t="s">
        <v>26</v>
      </c>
      <c r="G717" s="18" t="s">
        <v>243</v>
      </c>
      <c r="H717" s="18" t="s">
        <v>44</v>
      </c>
      <c r="I717" s="19">
        <v>0</v>
      </c>
      <c r="J717" s="20">
        <v>0</v>
      </c>
      <c r="K717" s="20">
        <v>0</v>
      </c>
      <c r="L717" s="21">
        <v>52900</v>
      </c>
      <c r="M717" s="22">
        <v>623103</v>
      </c>
      <c r="N717" s="22">
        <v>7294</v>
      </c>
      <c r="O717" s="23">
        <v>0</v>
      </c>
      <c r="P717" s="24">
        <v>0</v>
      </c>
      <c r="Q717" s="24">
        <v>0</v>
      </c>
      <c r="R717" s="25">
        <v>0</v>
      </c>
      <c r="S717" s="26">
        <v>0</v>
      </c>
      <c r="T717" s="26">
        <v>0</v>
      </c>
      <c r="U717" s="19">
        <v>52900</v>
      </c>
      <c r="V717" s="20">
        <v>623103</v>
      </c>
      <c r="W717" s="20">
        <v>7294</v>
      </c>
    </row>
    <row r="718" spans="1:23" x14ac:dyDescent="0.35">
      <c r="A718" s="16">
        <v>2012</v>
      </c>
      <c r="B718" s="17">
        <v>7279</v>
      </c>
      <c r="C718" s="18" t="s">
        <v>688</v>
      </c>
      <c r="D718" s="16" t="s">
        <v>41</v>
      </c>
      <c r="E718" s="18" t="s">
        <v>42</v>
      </c>
      <c r="F718" s="16" t="s">
        <v>26</v>
      </c>
      <c r="G718" s="18" t="s">
        <v>436</v>
      </c>
      <c r="H718" s="18" t="s">
        <v>44</v>
      </c>
      <c r="I718" s="19">
        <v>430.9</v>
      </c>
      <c r="J718" s="20">
        <v>4844</v>
      </c>
      <c r="K718" s="20">
        <v>510</v>
      </c>
      <c r="L718" s="21">
        <v>6003.5</v>
      </c>
      <c r="M718" s="22">
        <v>68262</v>
      </c>
      <c r="N718" s="22">
        <v>172</v>
      </c>
      <c r="O718" s="23">
        <v>0</v>
      </c>
      <c r="P718" s="24">
        <v>0</v>
      </c>
      <c r="Q718" s="24">
        <v>0</v>
      </c>
      <c r="R718" s="25">
        <v>0</v>
      </c>
      <c r="S718" s="26">
        <v>0</v>
      </c>
      <c r="T718" s="26">
        <v>0</v>
      </c>
      <c r="U718" s="19">
        <v>6434.4</v>
      </c>
      <c r="V718" s="20">
        <v>73106</v>
      </c>
      <c r="W718" s="20">
        <v>682</v>
      </c>
    </row>
    <row r="719" spans="1:23" x14ac:dyDescent="0.35">
      <c r="A719" s="16">
        <v>2012</v>
      </c>
      <c r="B719" s="17">
        <v>7279</v>
      </c>
      <c r="C719" s="18" t="s">
        <v>688</v>
      </c>
      <c r="D719" s="16" t="s">
        <v>41</v>
      </c>
      <c r="E719" s="18" t="s">
        <v>42</v>
      </c>
      <c r="F719" s="16" t="s">
        <v>26</v>
      </c>
      <c r="G719" s="18" t="s">
        <v>198</v>
      </c>
      <c r="H719" s="18" t="s">
        <v>44</v>
      </c>
      <c r="I719" s="19">
        <v>1515</v>
      </c>
      <c r="J719" s="20">
        <v>16839</v>
      </c>
      <c r="K719" s="20">
        <v>1564</v>
      </c>
      <c r="L719" s="21">
        <v>1503</v>
      </c>
      <c r="M719" s="22">
        <v>16982</v>
      </c>
      <c r="N719" s="22">
        <v>372</v>
      </c>
      <c r="O719" s="23">
        <v>0</v>
      </c>
      <c r="P719" s="24">
        <v>0</v>
      </c>
      <c r="Q719" s="24">
        <v>0</v>
      </c>
      <c r="R719" s="25">
        <v>0</v>
      </c>
      <c r="S719" s="26">
        <v>0</v>
      </c>
      <c r="T719" s="26">
        <v>0</v>
      </c>
      <c r="U719" s="19">
        <v>3018</v>
      </c>
      <c r="V719" s="20">
        <v>33821</v>
      </c>
      <c r="W719" s="20">
        <v>1936</v>
      </c>
    </row>
    <row r="720" spans="1:23" x14ac:dyDescent="0.35">
      <c r="A720" s="16">
        <v>2012</v>
      </c>
      <c r="B720" s="17">
        <v>7279</v>
      </c>
      <c r="C720" s="18" t="s">
        <v>688</v>
      </c>
      <c r="D720" s="16" t="s">
        <v>41</v>
      </c>
      <c r="E720" s="18" t="s">
        <v>42</v>
      </c>
      <c r="F720" s="16" t="s">
        <v>26</v>
      </c>
      <c r="G720" s="18" t="s">
        <v>36</v>
      </c>
      <c r="H720" s="18" t="s">
        <v>44</v>
      </c>
      <c r="I720" s="19">
        <v>0</v>
      </c>
      <c r="J720" s="20">
        <v>0</v>
      </c>
      <c r="K720" s="20">
        <v>0</v>
      </c>
      <c r="L720" s="21">
        <v>3372.7</v>
      </c>
      <c r="M720" s="22">
        <v>55067</v>
      </c>
      <c r="N720" s="22">
        <v>1000</v>
      </c>
      <c r="O720" s="23">
        <v>0</v>
      </c>
      <c r="P720" s="24">
        <v>0</v>
      </c>
      <c r="Q720" s="24">
        <v>0</v>
      </c>
      <c r="R720" s="25">
        <v>0</v>
      </c>
      <c r="S720" s="26">
        <v>0</v>
      </c>
      <c r="T720" s="26">
        <v>0</v>
      </c>
      <c r="U720" s="19">
        <v>3372.7</v>
      </c>
      <c r="V720" s="20">
        <v>55067</v>
      </c>
      <c r="W720" s="20">
        <v>1000</v>
      </c>
    </row>
    <row r="721" spans="1:23" x14ac:dyDescent="0.35">
      <c r="A721" s="16">
        <v>2012</v>
      </c>
      <c r="B721" s="17">
        <v>7279</v>
      </c>
      <c r="C721" s="18" t="s">
        <v>688</v>
      </c>
      <c r="D721" s="16" t="s">
        <v>41</v>
      </c>
      <c r="E721" s="18" t="s">
        <v>42</v>
      </c>
      <c r="F721" s="16" t="s">
        <v>26</v>
      </c>
      <c r="G721" s="18" t="s">
        <v>184</v>
      </c>
      <c r="H721" s="18" t="s">
        <v>44</v>
      </c>
      <c r="I721" s="19">
        <v>0</v>
      </c>
      <c r="J721" s="20">
        <v>0</v>
      </c>
      <c r="K721" s="20">
        <v>0</v>
      </c>
      <c r="L721" s="21">
        <v>65017.5</v>
      </c>
      <c r="M721" s="22">
        <v>803647</v>
      </c>
      <c r="N721" s="22">
        <v>6383</v>
      </c>
      <c r="O721" s="23">
        <v>0</v>
      </c>
      <c r="P721" s="24">
        <v>0</v>
      </c>
      <c r="Q721" s="24">
        <v>0</v>
      </c>
      <c r="R721" s="25">
        <v>0</v>
      </c>
      <c r="S721" s="26">
        <v>0</v>
      </c>
      <c r="T721" s="26">
        <v>0</v>
      </c>
      <c r="U721" s="19">
        <v>65017.5</v>
      </c>
      <c r="V721" s="20">
        <v>803647</v>
      </c>
      <c r="W721" s="20">
        <v>6383</v>
      </c>
    </row>
    <row r="722" spans="1:23" x14ac:dyDescent="0.35">
      <c r="A722" s="16">
        <v>2012</v>
      </c>
      <c r="B722" s="17">
        <v>7279</v>
      </c>
      <c r="C722" s="18" t="s">
        <v>688</v>
      </c>
      <c r="D722" s="16" t="s">
        <v>41</v>
      </c>
      <c r="E722" s="18" t="s">
        <v>42</v>
      </c>
      <c r="F722" s="16" t="s">
        <v>26</v>
      </c>
      <c r="G722" s="18" t="s">
        <v>32</v>
      </c>
      <c r="H722" s="18" t="s">
        <v>44</v>
      </c>
      <c r="I722" s="19">
        <v>234.9</v>
      </c>
      <c r="J722" s="20">
        <v>2594</v>
      </c>
      <c r="K722" s="20">
        <v>214</v>
      </c>
      <c r="L722" s="21">
        <v>33710.300000000003</v>
      </c>
      <c r="M722" s="22">
        <v>396267</v>
      </c>
      <c r="N722" s="22">
        <v>2344</v>
      </c>
      <c r="O722" s="23">
        <v>0</v>
      </c>
      <c r="P722" s="24">
        <v>0</v>
      </c>
      <c r="Q722" s="24">
        <v>0</v>
      </c>
      <c r="R722" s="25">
        <v>0</v>
      </c>
      <c r="S722" s="26">
        <v>0</v>
      </c>
      <c r="T722" s="26">
        <v>0</v>
      </c>
      <c r="U722" s="19">
        <v>33945.199999999997</v>
      </c>
      <c r="V722" s="20">
        <v>398861</v>
      </c>
      <c r="W722" s="20">
        <v>2558</v>
      </c>
    </row>
    <row r="723" spans="1:23" x14ac:dyDescent="0.35">
      <c r="A723" s="16">
        <v>2012</v>
      </c>
      <c r="B723" s="17">
        <v>7279</v>
      </c>
      <c r="C723" s="18" t="s">
        <v>688</v>
      </c>
      <c r="D723" s="16" t="s">
        <v>41</v>
      </c>
      <c r="E723" s="18" t="s">
        <v>42</v>
      </c>
      <c r="F723" s="16" t="s">
        <v>26</v>
      </c>
      <c r="G723" s="18" t="s">
        <v>158</v>
      </c>
      <c r="H723" s="18" t="s">
        <v>44</v>
      </c>
      <c r="I723" s="19">
        <v>0</v>
      </c>
      <c r="J723" s="20">
        <v>0</v>
      </c>
      <c r="K723" s="20">
        <v>0</v>
      </c>
      <c r="L723" s="21">
        <v>14523.1</v>
      </c>
      <c r="M723" s="22">
        <v>204757</v>
      </c>
      <c r="N723" s="22">
        <v>2111</v>
      </c>
      <c r="O723" s="23">
        <v>0</v>
      </c>
      <c r="P723" s="24">
        <v>0</v>
      </c>
      <c r="Q723" s="24">
        <v>0</v>
      </c>
      <c r="R723" s="25">
        <v>0</v>
      </c>
      <c r="S723" s="26">
        <v>0</v>
      </c>
      <c r="T723" s="26">
        <v>0</v>
      </c>
      <c r="U723" s="19">
        <v>14523.1</v>
      </c>
      <c r="V723" s="20">
        <v>204757</v>
      </c>
      <c r="W723" s="20">
        <v>2111</v>
      </c>
    </row>
    <row r="724" spans="1:23" x14ac:dyDescent="0.35">
      <c r="A724" s="16">
        <v>2012</v>
      </c>
      <c r="B724" s="17">
        <v>7279</v>
      </c>
      <c r="C724" s="18" t="s">
        <v>688</v>
      </c>
      <c r="D724" s="16" t="s">
        <v>41</v>
      </c>
      <c r="E724" s="18" t="s">
        <v>42</v>
      </c>
      <c r="F724" s="16" t="s">
        <v>26</v>
      </c>
      <c r="G724" s="18" t="s">
        <v>437</v>
      </c>
      <c r="H724" s="18" t="s">
        <v>44</v>
      </c>
      <c r="I724" s="19">
        <v>0</v>
      </c>
      <c r="J724" s="20">
        <v>0</v>
      </c>
      <c r="K724" s="20">
        <v>0</v>
      </c>
      <c r="L724" s="21">
        <v>32297.7</v>
      </c>
      <c r="M724" s="22">
        <v>440668</v>
      </c>
      <c r="N724" s="22">
        <v>5940</v>
      </c>
      <c r="O724" s="23">
        <v>0</v>
      </c>
      <c r="P724" s="24">
        <v>0</v>
      </c>
      <c r="Q724" s="24">
        <v>0</v>
      </c>
      <c r="R724" s="25">
        <v>0</v>
      </c>
      <c r="S724" s="26">
        <v>0</v>
      </c>
      <c r="T724" s="26">
        <v>0</v>
      </c>
      <c r="U724" s="19">
        <v>32297.7</v>
      </c>
      <c r="V724" s="20">
        <v>440668</v>
      </c>
      <c r="W724" s="20">
        <v>5940</v>
      </c>
    </row>
    <row r="725" spans="1:23" x14ac:dyDescent="0.35">
      <c r="A725" s="16">
        <v>2012</v>
      </c>
      <c r="B725" s="17">
        <v>7279</v>
      </c>
      <c r="C725" s="18" t="s">
        <v>688</v>
      </c>
      <c r="D725" s="16" t="s">
        <v>41</v>
      </c>
      <c r="E725" s="18" t="s">
        <v>42</v>
      </c>
      <c r="F725" s="16" t="s">
        <v>26</v>
      </c>
      <c r="G725" s="18" t="s">
        <v>136</v>
      </c>
      <c r="H725" s="18" t="s">
        <v>44</v>
      </c>
      <c r="I725" s="19">
        <v>921.6</v>
      </c>
      <c r="J725" s="20">
        <v>11308</v>
      </c>
      <c r="K725" s="20">
        <v>2211</v>
      </c>
      <c r="L725" s="21">
        <v>51673.5</v>
      </c>
      <c r="M725" s="22">
        <v>583552</v>
      </c>
      <c r="N725" s="22">
        <v>5302</v>
      </c>
      <c r="O725" s="23">
        <v>0</v>
      </c>
      <c r="P725" s="24">
        <v>0</v>
      </c>
      <c r="Q725" s="24">
        <v>0</v>
      </c>
      <c r="R725" s="25">
        <v>0</v>
      </c>
      <c r="S725" s="26">
        <v>0</v>
      </c>
      <c r="T725" s="26">
        <v>0</v>
      </c>
      <c r="U725" s="19">
        <v>52595.1</v>
      </c>
      <c r="V725" s="20">
        <v>594860</v>
      </c>
      <c r="W725" s="20">
        <v>7513</v>
      </c>
    </row>
    <row r="726" spans="1:23" x14ac:dyDescent="0.35">
      <c r="A726" s="16">
        <v>2012</v>
      </c>
      <c r="B726" s="17">
        <v>7279</v>
      </c>
      <c r="C726" s="18" t="s">
        <v>688</v>
      </c>
      <c r="D726" s="16" t="s">
        <v>41</v>
      </c>
      <c r="E726" s="18" t="s">
        <v>42</v>
      </c>
      <c r="F726" s="16" t="s">
        <v>26</v>
      </c>
      <c r="G726" s="18" t="s">
        <v>43</v>
      </c>
      <c r="H726" s="18" t="s">
        <v>44</v>
      </c>
      <c r="I726" s="19">
        <v>0</v>
      </c>
      <c r="J726" s="20">
        <v>0</v>
      </c>
      <c r="K726" s="20">
        <v>0</v>
      </c>
      <c r="L726" s="21">
        <v>26593.3</v>
      </c>
      <c r="M726" s="22">
        <v>296211</v>
      </c>
      <c r="N726" s="22">
        <v>2101</v>
      </c>
      <c r="O726" s="23">
        <v>0</v>
      </c>
      <c r="P726" s="24">
        <v>0</v>
      </c>
      <c r="Q726" s="24">
        <v>0</v>
      </c>
      <c r="R726" s="25">
        <v>0</v>
      </c>
      <c r="S726" s="26">
        <v>0</v>
      </c>
      <c r="T726" s="26">
        <v>0</v>
      </c>
      <c r="U726" s="19">
        <v>26593.3</v>
      </c>
      <c r="V726" s="20">
        <v>296211</v>
      </c>
      <c r="W726" s="20">
        <v>2101</v>
      </c>
    </row>
    <row r="727" spans="1:23" x14ac:dyDescent="0.35">
      <c r="A727" s="16">
        <v>2012</v>
      </c>
      <c r="B727" s="17">
        <v>7279</v>
      </c>
      <c r="C727" s="18" t="s">
        <v>688</v>
      </c>
      <c r="D727" s="16" t="s">
        <v>41</v>
      </c>
      <c r="E727" s="18" t="s">
        <v>42</v>
      </c>
      <c r="F727" s="16" t="s">
        <v>26</v>
      </c>
      <c r="G727" s="18" t="s">
        <v>46</v>
      </c>
      <c r="H727" s="18" t="s">
        <v>44</v>
      </c>
      <c r="I727" s="19">
        <v>0</v>
      </c>
      <c r="J727" s="20">
        <v>0</v>
      </c>
      <c r="K727" s="20">
        <v>0</v>
      </c>
      <c r="L727" s="21">
        <v>12117.9</v>
      </c>
      <c r="M727" s="22">
        <v>208725</v>
      </c>
      <c r="N727" s="22">
        <v>1029</v>
      </c>
      <c r="O727" s="23">
        <v>0</v>
      </c>
      <c r="P727" s="24">
        <v>0</v>
      </c>
      <c r="Q727" s="24">
        <v>0</v>
      </c>
      <c r="R727" s="25">
        <v>0</v>
      </c>
      <c r="S727" s="26">
        <v>0</v>
      </c>
      <c r="T727" s="26">
        <v>0</v>
      </c>
      <c r="U727" s="19">
        <v>12117.9</v>
      </c>
      <c r="V727" s="20">
        <v>208725</v>
      </c>
      <c r="W727" s="20">
        <v>1029</v>
      </c>
    </row>
    <row r="728" spans="1:23" x14ac:dyDescent="0.35">
      <c r="A728" s="16">
        <v>2012</v>
      </c>
      <c r="B728" s="17">
        <v>7279</v>
      </c>
      <c r="C728" s="18" t="s">
        <v>688</v>
      </c>
      <c r="D728" s="16" t="s">
        <v>41</v>
      </c>
      <c r="E728" s="18" t="s">
        <v>42</v>
      </c>
      <c r="F728" s="16" t="s">
        <v>26</v>
      </c>
      <c r="G728" s="18" t="s">
        <v>199</v>
      </c>
      <c r="H728" s="18" t="s">
        <v>44</v>
      </c>
      <c r="I728" s="19">
        <v>2261.9</v>
      </c>
      <c r="J728" s="20">
        <v>28330</v>
      </c>
      <c r="K728" s="20">
        <v>2592</v>
      </c>
      <c r="L728" s="21">
        <v>52429.5</v>
      </c>
      <c r="M728" s="22">
        <v>832253</v>
      </c>
      <c r="N728" s="22">
        <v>5621</v>
      </c>
      <c r="O728" s="23">
        <v>0</v>
      </c>
      <c r="P728" s="24">
        <v>0</v>
      </c>
      <c r="Q728" s="24">
        <v>0</v>
      </c>
      <c r="R728" s="25">
        <v>0</v>
      </c>
      <c r="S728" s="26">
        <v>0</v>
      </c>
      <c r="T728" s="26">
        <v>0</v>
      </c>
      <c r="U728" s="19">
        <v>54691.4</v>
      </c>
      <c r="V728" s="20">
        <v>860583</v>
      </c>
      <c r="W728" s="20">
        <v>8213</v>
      </c>
    </row>
    <row r="729" spans="1:23" x14ac:dyDescent="0.35">
      <c r="A729" s="16">
        <v>2012</v>
      </c>
      <c r="B729" s="17">
        <v>7279</v>
      </c>
      <c r="C729" s="18" t="s">
        <v>688</v>
      </c>
      <c r="D729" s="16" t="s">
        <v>41</v>
      </c>
      <c r="E729" s="18" t="s">
        <v>42</v>
      </c>
      <c r="F729" s="16" t="s">
        <v>26</v>
      </c>
      <c r="G729" s="18" t="s">
        <v>220</v>
      </c>
      <c r="H729" s="18" t="s">
        <v>44</v>
      </c>
      <c r="I729" s="19">
        <v>0</v>
      </c>
      <c r="J729" s="20">
        <v>0</v>
      </c>
      <c r="K729" s="20">
        <v>0</v>
      </c>
      <c r="L729" s="21">
        <v>7978.7</v>
      </c>
      <c r="M729" s="22">
        <v>105981</v>
      </c>
      <c r="N729" s="22">
        <v>615</v>
      </c>
      <c r="O729" s="23">
        <v>0</v>
      </c>
      <c r="P729" s="24">
        <v>0</v>
      </c>
      <c r="Q729" s="24">
        <v>0</v>
      </c>
      <c r="R729" s="25">
        <v>0</v>
      </c>
      <c r="S729" s="26">
        <v>0</v>
      </c>
      <c r="T729" s="26">
        <v>0</v>
      </c>
      <c r="U729" s="19">
        <v>7978.7</v>
      </c>
      <c r="V729" s="20">
        <v>105981</v>
      </c>
      <c r="W729" s="20">
        <v>615</v>
      </c>
    </row>
    <row r="730" spans="1:23" x14ac:dyDescent="0.35">
      <c r="A730" s="16">
        <v>2012</v>
      </c>
      <c r="B730" s="17">
        <v>7279</v>
      </c>
      <c r="C730" s="18" t="s">
        <v>688</v>
      </c>
      <c r="D730" s="16" t="s">
        <v>97</v>
      </c>
      <c r="E730" s="18" t="s">
        <v>25</v>
      </c>
      <c r="F730" s="16" t="s">
        <v>26</v>
      </c>
      <c r="G730" s="18" t="s">
        <v>98</v>
      </c>
      <c r="H730" s="18" t="s">
        <v>44</v>
      </c>
      <c r="I730" s="19">
        <v>115085.4</v>
      </c>
      <c r="J730" s="20">
        <v>1966076</v>
      </c>
      <c r="K730" s="20">
        <v>119945</v>
      </c>
      <c r="L730" s="21">
        <v>266530.90000000002</v>
      </c>
      <c r="M730" s="22">
        <v>4390407</v>
      </c>
      <c r="N730" s="22">
        <v>39039</v>
      </c>
      <c r="O730" s="23">
        <v>0</v>
      </c>
      <c r="P730" s="24">
        <v>0</v>
      </c>
      <c r="Q730" s="24">
        <v>0</v>
      </c>
      <c r="R730" s="25">
        <v>0</v>
      </c>
      <c r="S730" s="26">
        <v>0</v>
      </c>
      <c r="T730" s="26">
        <v>0</v>
      </c>
      <c r="U730" s="19">
        <v>381616.3</v>
      </c>
      <c r="V730" s="20">
        <v>6356483</v>
      </c>
      <c r="W730" s="20">
        <v>158984</v>
      </c>
    </row>
    <row r="731" spans="1:23" x14ac:dyDescent="0.35">
      <c r="A731" s="16">
        <v>2012</v>
      </c>
      <c r="B731" s="17">
        <v>7292</v>
      </c>
      <c r="C731" s="18" t="s">
        <v>689</v>
      </c>
      <c r="D731" s="16" t="s">
        <v>24</v>
      </c>
      <c r="E731" s="18" t="s">
        <v>25</v>
      </c>
      <c r="F731" s="16" t="s">
        <v>26</v>
      </c>
      <c r="G731" s="18" t="s">
        <v>51</v>
      </c>
      <c r="H731" s="18" t="s">
        <v>28</v>
      </c>
      <c r="I731" s="19">
        <v>2431.9</v>
      </c>
      <c r="J731" s="20">
        <v>21786</v>
      </c>
      <c r="K731" s="20">
        <v>2395</v>
      </c>
      <c r="L731" s="21">
        <v>2976.8</v>
      </c>
      <c r="M731" s="22">
        <v>28152</v>
      </c>
      <c r="N731" s="22">
        <v>375</v>
      </c>
      <c r="O731" s="23">
        <v>2047.3</v>
      </c>
      <c r="P731" s="24">
        <v>22559</v>
      </c>
      <c r="Q731" s="24">
        <v>2</v>
      </c>
      <c r="R731" s="25" t="s">
        <v>37</v>
      </c>
      <c r="S731" s="26" t="s">
        <v>37</v>
      </c>
      <c r="T731" s="26" t="s">
        <v>37</v>
      </c>
      <c r="U731" s="19">
        <v>7456</v>
      </c>
      <c r="V731" s="20">
        <v>72497</v>
      </c>
      <c r="W731" s="20">
        <v>2772</v>
      </c>
    </row>
    <row r="732" spans="1:23" x14ac:dyDescent="0.35">
      <c r="A732" s="16">
        <v>2012</v>
      </c>
      <c r="B732" s="17">
        <v>7294</v>
      </c>
      <c r="C732" s="18" t="s">
        <v>690</v>
      </c>
      <c r="D732" s="16" t="s">
        <v>24</v>
      </c>
      <c r="E732" s="18" t="s">
        <v>25</v>
      </c>
      <c r="F732" s="16" t="s">
        <v>26</v>
      </c>
      <c r="G732" s="18" t="s">
        <v>63</v>
      </c>
      <c r="H732" s="18" t="s">
        <v>28</v>
      </c>
      <c r="I732" s="19">
        <v>57192</v>
      </c>
      <c r="J732" s="20">
        <v>384621</v>
      </c>
      <c r="K732" s="20">
        <v>72125</v>
      </c>
      <c r="L732" s="21">
        <v>50291</v>
      </c>
      <c r="M732" s="22">
        <v>336897</v>
      </c>
      <c r="N732" s="22">
        <v>12816</v>
      </c>
      <c r="O732" s="23">
        <v>49225</v>
      </c>
      <c r="P732" s="24">
        <v>387400</v>
      </c>
      <c r="Q732" s="24">
        <v>219</v>
      </c>
      <c r="R732" s="25" t="s">
        <v>37</v>
      </c>
      <c r="S732" s="26" t="s">
        <v>37</v>
      </c>
      <c r="T732" s="26" t="s">
        <v>37</v>
      </c>
      <c r="U732" s="19">
        <v>156708</v>
      </c>
      <c r="V732" s="20">
        <v>1108918</v>
      </c>
      <c r="W732" s="20">
        <v>85160</v>
      </c>
    </row>
    <row r="733" spans="1:23" x14ac:dyDescent="0.35">
      <c r="A733" s="16">
        <v>2012</v>
      </c>
      <c r="B733" s="17">
        <v>7300</v>
      </c>
      <c r="C733" s="18" t="s">
        <v>691</v>
      </c>
      <c r="D733" s="16" t="s">
        <v>24</v>
      </c>
      <c r="E733" s="18" t="s">
        <v>25</v>
      </c>
      <c r="F733" s="16" t="s">
        <v>26</v>
      </c>
      <c r="G733" s="18" t="s">
        <v>130</v>
      </c>
      <c r="H733" s="18" t="s">
        <v>28</v>
      </c>
      <c r="I733" s="19">
        <v>3051.7</v>
      </c>
      <c r="J733" s="20">
        <v>37182</v>
      </c>
      <c r="K733" s="20">
        <v>4779</v>
      </c>
      <c r="L733" s="21">
        <v>6806.3</v>
      </c>
      <c r="M733" s="22">
        <v>88769</v>
      </c>
      <c r="N733" s="22">
        <v>1331</v>
      </c>
      <c r="O733" s="23" t="s">
        <v>37</v>
      </c>
      <c r="P733" s="24" t="s">
        <v>37</v>
      </c>
      <c r="Q733" s="24" t="s">
        <v>37</v>
      </c>
      <c r="R733" s="25" t="s">
        <v>37</v>
      </c>
      <c r="S733" s="26" t="s">
        <v>37</v>
      </c>
      <c r="T733" s="26" t="s">
        <v>37</v>
      </c>
      <c r="U733" s="19">
        <v>9858</v>
      </c>
      <c r="V733" s="20">
        <v>125951</v>
      </c>
      <c r="W733" s="20">
        <v>6110</v>
      </c>
    </row>
    <row r="734" spans="1:23" x14ac:dyDescent="0.35">
      <c r="A734" s="16">
        <v>2012</v>
      </c>
      <c r="B734" s="17">
        <v>7303</v>
      </c>
      <c r="C734" s="18" t="s">
        <v>692</v>
      </c>
      <c r="D734" s="16" t="s">
        <v>24</v>
      </c>
      <c r="E734" s="18" t="s">
        <v>25</v>
      </c>
      <c r="F734" s="16" t="s">
        <v>26</v>
      </c>
      <c r="G734" s="18" t="s">
        <v>87</v>
      </c>
      <c r="H734" s="18" t="s">
        <v>33</v>
      </c>
      <c r="I734" s="19">
        <v>5480</v>
      </c>
      <c r="J734" s="20">
        <v>41611</v>
      </c>
      <c r="K734" s="20">
        <v>2291</v>
      </c>
      <c r="L734" s="21">
        <v>6194.6</v>
      </c>
      <c r="M734" s="22">
        <v>77506</v>
      </c>
      <c r="N734" s="22">
        <v>382</v>
      </c>
      <c r="O734" s="23" t="s">
        <v>37</v>
      </c>
      <c r="P734" s="24" t="s">
        <v>37</v>
      </c>
      <c r="Q734" s="24" t="s">
        <v>37</v>
      </c>
      <c r="R734" s="25" t="s">
        <v>37</v>
      </c>
      <c r="S734" s="26" t="s">
        <v>37</v>
      </c>
      <c r="T734" s="26" t="s">
        <v>37</v>
      </c>
      <c r="U734" s="19">
        <v>11674.6</v>
      </c>
      <c r="V734" s="20">
        <v>119117</v>
      </c>
      <c r="W734" s="20">
        <v>2673</v>
      </c>
    </row>
    <row r="735" spans="1:23" x14ac:dyDescent="0.35">
      <c r="A735" s="16">
        <v>2012</v>
      </c>
      <c r="B735" s="17">
        <v>7353</v>
      </c>
      <c r="C735" s="18" t="s">
        <v>693</v>
      </c>
      <c r="D735" s="16" t="s">
        <v>24</v>
      </c>
      <c r="E735" s="18" t="s">
        <v>25</v>
      </c>
      <c r="F735" s="16" t="s">
        <v>26</v>
      </c>
      <c r="G735" s="18" t="s">
        <v>65</v>
      </c>
      <c r="H735" s="18" t="s">
        <v>33</v>
      </c>
      <c r="I735" s="19">
        <v>73023.3</v>
      </c>
      <c r="J735" s="20">
        <v>301535</v>
      </c>
      <c r="K735" s="20">
        <v>38011</v>
      </c>
      <c r="L735" s="21">
        <v>30826.2</v>
      </c>
      <c r="M735" s="22">
        <v>136451</v>
      </c>
      <c r="N735" s="22">
        <v>6298</v>
      </c>
      <c r="O735" s="23">
        <v>160872.20000000001</v>
      </c>
      <c r="P735" s="24">
        <v>855521</v>
      </c>
      <c r="Q735" s="24">
        <v>496</v>
      </c>
      <c r="R735" s="25" t="s">
        <v>37</v>
      </c>
      <c r="S735" s="26" t="s">
        <v>37</v>
      </c>
      <c r="T735" s="26" t="s">
        <v>37</v>
      </c>
      <c r="U735" s="19">
        <v>264721.7</v>
      </c>
      <c r="V735" s="20">
        <v>1293507</v>
      </c>
      <c r="W735" s="20">
        <v>44805</v>
      </c>
    </row>
    <row r="736" spans="1:23" x14ac:dyDescent="0.35">
      <c r="A736" s="16">
        <v>2012</v>
      </c>
      <c r="B736" s="17">
        <v>7374</v>
      </c>
      <c r="C736" s="18" t="s">
        <v>694</v>
      </c>
      <c r="D736" s="16" t="s">
        <v>24</v>
      </c>
      <c r="E736" s="18" t="s">
        <v>25</v>
      </c>
      <c r="F736" s="16" t="s">
        <v>26</v>
      </c>
      <c r="G736" s="18" t="s">
        <v>79</v>
      </c>
      <c r="H736" s="18" t="s">
        <v>28</v>
      </c>
      <c r="I736" s="19">
        <v>2359</v>
      </c>
      <c r="J736" s="20">
        <v>18422</v>
      </c>
      <c r="K736" s="20">
        <v>2191</v>
      </c>
      <c r="L736" s="21">
        <v>931</v>
      </c>
      <c r="M736" s="22">
        <v>8508</v>
      </c>
      <c r="N736" s="22">
        <v>467</v>
      </c>
      <c r="O736" s="23">
        <v>1784</v>
      </c>
      <c r="P736" s="24">
        <v>19212</v>
      </c>
      <c r="Q736" s="24">
        <v>58</v>
      </c>
      <c r="R736" s="25" t="s">
        <v>37</v>
      </c>
      <c r="S736" s="26" t="s">
        <v>37</v>
      </c>
      <c r="T736" s="26" t="s">
        <v>37</v>
      </c>
      <c r="U736" s="19">
        <v>5074</v>
      </c>
      <c r="V736" s="20">
        <v>46142</v>
      </c>
      <c r="W736" s="20">
        <v>2716</v>
      </c>
    </row>
    <row r="737" spans="1:23" x14ac:dyDescent="0.35">
      <c r="A737" s="16">
        <v>2012</v>
      </c>
      <c r="B737" s="17">
        <v>7411</v>
      </c>
      <c r="C737" s="18" t="s">
        <v>695</v>
      </c>
      <c r="D737" s="16" t="s">
        <v>24</v>
      </c>
      <c r="E737" s="18" t="s">
        <v>25</v>
      </c>
      <c r="F737" s="16" t="s">
        <v>26</v>
      </c>
      <c r="G737" s="18" t="s">
        <v>90</v>
      </c>
      <c r="H737" s="18" t="s">
        <v>28</v>
      </c>
      <c r="I737" s="19">
        <v>1580</v>
      </c>
      <c r="J737" s="20">
        <v>20123</v>
      </c>
      <c r="K737" s="20">
        <v>1474</v>
      </c>
      <c r="L737" s="21">
        <v>1189</v>
      </c>
      <c r="M737" s="22">
        <v>14599</v>
      </c>
      <c r="N737" s="22">
        <v>370</v>
      </c>
      <c r="O737" s="23">
        <v>1788</v>
      </c>
      <c r="P737" s="24">
        <v>22562</v>
      </c>
      <c r="Q737" s="24">
        <v>15</v>
      </c>
      <c r="R737" s="25" t="s">
        <v>37</v>
      </c>
      <c r="S737" s="26" t="s">
        <v>37</v>
      </c>
      <c r="T737" s="26" t="s">
        <v>37</v>
      </c>
      <c r="U737" s="19">
        <v>4557</v>
      </c>
      <c r="V737" s="20">
        <v>57284</v>
      </c>
      <c r="W737" s="20">
        <v>1859</v>
      </c>
    </row>
    <row r="738" spans="1:23" x14ac:dyDescent="0.35">
      <c r="A738" s="16">
        <v>2012</v>
      </c>
      <c r="B738" s="17">
        <v>7443</v>
      </c>
      <c r="C738" s="18" t="s">
        <v>696</v>
      </c>
      <c r="D738" s="16" t="s">
        <v>24</v>
      </c>
      <c r="E738" s="18" t="s">
        <v>25</v>
      </c>
      <c r="F738" s="16" t="s">
        <v>26</v>
      </c>
      <c r="G738" s="18" t="s">
        <v>87</v>
      </c>
      <c r="H738" s="18" t="s">
        <v>28</v>
      </c>
      <c r="I738" s="19">
        <v>391.9</v>
      </c>
      <c r="J738" s="20">
        <v>5020</v>
      </c>
      <c r="K738" s="20">
        <v>427</v>
      </c>
      <c r="L738" s="21">
        <v>120.3</v>
      </c>
      <c r="M738" s="22">
        <v>1410</v>
      </c>
      <c r="N738" s="22">
        <v>78</v>
      </c>
      <c r="O738" s="23">
        <v>219</v>
      </c>
      <c r="P738" s="24">
        <v>2732</v>
      </c>
      <c r="Q738" s="24">
        <v>15</v>
      </c>
      <c r="R738" s="25">
        <v>0</v>
      </c>
      <c r="S738" s="26">
        <v>0</v>
      </c>
      <c r="T738" s="26">
        <v>0</v>
      </c>
      <c r="U738" s="19">
        <v>731.2</v>
      </c>
      <c r="V738" s="20">
        <v>9162</v>
      </c>
      <c r="W738" s="20">
        <v>520</v>
      </c>
    </row>
    <row r="739" spans="1:23" x14ac:dyDescent="0.35">
      <c r="A739" s="16">
        <v>2012</v>
      </c>
      <c r="B739" s="17">
        <v>7450</v>
      </c>
      <c r="C739" s="18" t="s">
        <v>697</v>
      </c>
      <c r="D739" s="16" t="s">
        <v>24</v>
      </c>
      <c r="E739" s="18" t="s">
        <v>25</v>
      </c>
      <c r="F739" s="16" t="s">
        <v>26</v>
      </c>
      <c r="G739" s="18" t="s">
        <v>49</v>
      </c>
      <c r="H739" s="18" t="s">
        <v>33</v>
      </c>
      <c r="I739" s="19">
        <v>28839</v>
      </c>
      <c r="J739" s="20">
        <v>237108</v>
      </c>
      <c r="K739" s="20">
        <v>18308</v>
      </c>
      <c r="L739" s="21">
        <v>2827</v>
      </c>
      <c r="M739" s="22">
        <v>24811</v>
      </c>
      <c r="N739" s="22">
        <v>713</v>
      </c>
      <c r="O739" s="23">
        <v>3273</v>
      </c>
      <c r="P739" s="24">
        <v>32989</v>
      </c>
      <c r="Q739" s="24">
        <v>356</v>
      </c>
      <c r="R739" s="25" t="s">
        <v>37</v>
      </c>
      <c r="S739" s="26" t="s">
        <v>37</v>
      </c>
      <c r="T739" s="26" t="s">
        <v>37</v>
      </c>
      <c r="U739" s="19">
        <v>34939</v>
      </c>
      <c r="V739" s="20">
        <v>294908</v>
      </c>
      <c r="W739" s="20">
        <v>19377</v>
      </c>
    </row>
    <row r="740" spans="1:23" x14ac:dyDescent="0.35">
      <c r="A740" s="16">
        <v>2012</v>
      </c>
      <c r="B740" s="17">
        <v>7456</v>
      </c>
      <c r="C740" s="18" t="s">
        <v>698</v>
      </c>
      <c r="D740" s="16" t="s">
        <v>24</v>
      </c>
      <c r="E740" s="18" t="s">
        <v>25</v>
      </c>
      <c r="F740" s="16" t="s">
        <v>26</v>
      </c>
      <c r="G740" s="18" t="s">
        <v>56</v>
      </c>
      <c r="H740" s="18" t="s">
        <v>33</v>
      </c>
      <c r="I740" s="19">
        <v>9493</v>
      </c>
      <c r="J740" s="20">
        <v>78186</v>
      </c>
      <c r="K740" s="20">
        <v>7752</v>
      </c>
      <c r="L740" s="21">
        <v>3475.4</v>
      </c>
      <c r="M740" s="22">
        <v>30458</v>
      </c>
      <c r="N740" s="22">
        <v>815</v>
      </c>
      <c r="O740" s="23">
        <v>6125.8</v>
      </c>
      <c r="P740" s="24">
        <v>56835</v>
      </c>
      <c r="Q740" s="24">
        <v>425</v>
      </c>
      <c r="R740" s="25" t="s">
        <v>37</v>
      </c>
      <c r="S740" s="26" t="s">
        <v>37</v>
      </c>
      <c r="T740" s="26" t="s">
        <v>37</v>
      </c>
      <c r="U740" s="19">
        <v>19094.2</v>
      </c>
      <c r="V740" s="20">
        <v>165479</v>
      </c>
      <c r="W740" s="20">
        <v>8992</v>
      </c>
    </row>
    <row r="741" spans="1:23" x14ac:dyDescent="0.35">
      <c r="A741" s="16">
        <v>2012</v>
      </c>
      <c r="B741" s="17">
        <v>7460</v>
      </c>
      <c r="C741" s="18" t="s">
        <v>699</v>
      </c>
      <c r="D741" s="16" t="s">
        <v>24</v>
      </c>
      <c r="E741" s="18" t="s">
        <v>25</v>
      </c>
      <c r="F741" s="16" t="s">
        <v>26</v>
      </c>
      <c r="G741" s="18" t="s">
        <v>51</v>
      </c>
      <c r="H741" s="18" t="s">
        <v>33</v>
      </c>
      <c r="I741" s="19">
        <v>9988</v>
      </c>
      <c r="J741" s="20">
        <v>80946</v>
      </c>
      <c r="K741" s="20">
        <v>4655</v>
      </c>
      <c r="L741" s="21" t="s">
        <v>37</v>
      </c>
      <c r="M741" s="22" t="s">
        <v>37</v>
      </c>
      <c r="N741" s="22" t="s">
        <v>37</v>
      </c>
      <c r="O741" s="23">
        <v>802</v>
      </c>
      <c r="P741" s="24">
        <v>6312</v>
      </c>
      <c r="Q741" s="24">
        <v>267</v>
      </c>
      <c r="R741" s="25" t="s">
        <v>37</v>
      </c>
      <c r="S741" s="26" t="s">
        <v>37</v>
      </c>
      <c r="T741" s="26" t="s">
        <v>37</v>
      </c>
      <c r="U741" s="19">
        <v>10790</v>
      </c>
      <c r="V741" s="20">
        <v>87258</v>
      </c>
      <c r="W741" s="20">
        <v>4922</v>
      </c>
    </row>
    <row r="742" spans="1:23" x14ac:dyDescent="0.35">
      <c r="A742" s="16">
        <v>2012</v>
      </c>
      <c r="B742" s="17">
        <v>7483</v>
      </c>
      <c r="C742" s="18" t="s">
        <v>700</v>
      </c>
      <c r="D742" s="16" t="s">
        <v>24</v>
      </c>
      <c r="E742" s="18" t="s">
        <v>25</v>
      </c>
      <c r="F742" s="16" t="s">
        <v>26</v>
      </c>
      <c r="G742" s="18" t="s">
        <v>83</v>
      </c>
      <c r="H742" s="18" t="s">
        <v>28</v>
      </c>
      <c r="I742" s="19">
        <v>10734</v>
      </c>
      <c r="J742" s="20">
        <v>80091</v>
      </c>
      <c r="K742" s="20">
        <v>11620</v>
      </c>
      <c r="L742" s="21">
        <v>13377</v>
      </c>
      <c r="M742" s="22">
        <v>91370</v>
      </c>
      <c r="N742" s="22">
        <v>1731</v>
      </c>
      <c r="O742" s="23">
        <v>10332</v>
      </c>
      <c r="P742" s="24">
        <v>109831</v>
      </c>
      <c r="Q742" s="24">
        <v>125</v>
      </c>
      <c r="R742" s="25" t="s">
        <v>37</v>
      </c>
      <c r="S742" s="26" t="s">
        <v>37</v>
      </c>
      <c r="T742" s="26" t="s">
        <v>37</v>
      </c>
      <c r="U742" s="19">
        <v>34443</v>
      </c>
      <c r="V742" s="20">
        <v>281292</v>
      </c>
      <c r="W742" s="20">
        <v>13476</v>
      </c>
    </row>
    <row r="743" spans="1:23" x14ac:dyDescent="0.35">
      <c r="A743" s="16">
        <v>2012</v>
      </c>
      <c r="B743" s="17">
        <v>7484</v>
      </c>
      <c r="C743" s="18" t="s">
        <v>701</v>
      </c>
      <c r="D743" s="16" t="s">
        <v>24</v>
      </c>
      <c r="E743" s="18" t="s">
        <v>25</v>
      </c>
      <c r="F743" s="16" t="s">
        <v>26</v>
      </c>
      <c r="G743" s="18" t="s">
        <v>179</v>
      </c>
      <c r="H743" s="18" t="s">
        <v>33</v>
      </c>
      <c r="I743" s="19">
        <v>11</v>
      </c>
      <c r="J743" s="20">
        <v>117</v>
      </c>
      <c r="K743" s="20">
        <v>15</v>
      </c>
      <c r="L743" s="21" t="s">
        <v>37</v>
      </c>
      <c r="M743" s="22" t="s">
        <v>37</v>
      </c>
      <c r="N743" s="22" t="s">
        <v>37</v>
      </c>
      <c r="O743" s="23" t="s">
        <v>37</v>
      </c>
      <c r="P743" s="24" t="s">
        <v>37</v>
      </c>
      <c r="Q743" s="24" t="s">
        <v>37</v>
      </c>
      <c r="R743" s="25" t="s">
        <v>37</v>
      </c>
      <c r="S743" s="26" t="s">
        <v>37</v>
      </c>
      <c r="T743" s="26" t="s">
        <v>37</v>
      </c>
      <c r="U743" s="19">
        <v>11</v>
      </c>
      <c r="V743" s="20">
        <v>117</v>
      </c>
      <c r="W743" s="20">
        <v>15</v>
      </c>
    </row>
    <row r="744" spans="1:23" x14ac:dyDescent="0.35">
      <c r="A744" s="16">
        <v>2012</v>
      </c>
      <c r="B744" s="17">
        <v>7484</v>
      </c>
      <c r="C744" s="18" t="s">
        <v>701</v>
      </c>
      <c r="D744" s="16" t="s">
        <v>24</v>
      </c>
      <c r="E744" s="18" t="s">
        <v>25</v>
      </c>
      <c r="F744" s="16" t="s">
        <v>26</v>
      </c>
      <c r="G744" s="18" t="s">
        <v>173</v>
      </c>
      <c r="H744" s="18" t="s">
        <v>33</v>
      </c>
      <c r="I744" s="19">
        <v>3579</v>
      </c>
      <c r="J744" s="20">
        <v>38124</v>
      </c>
      <c r="K744" s="20">
        <v>4494</v>
      </c>
      <c r="L744" s="21">
        <v>11353</v>
      </c>
      <c r="M744" s="22">
        <v>178688</v>
      </c>
      <c r="N744" s="22">
        <v>569</v>
      </c>
      <c r="O744" s="23" t="s">
        <v>37</v>
      </c>
      <c r="P744" s="24" t="s">
        <v>37</v>
      </c>
      <c r="Q744" s="24" t="s">
        <v>37</v>
      </c>
      <c r="R744" s="25" t="s">
        <v>37</v>
      </c>
      <c r="S744" s="26" t="s">
        <v>37</v>
      </c>
      <c r="T744" s="26" t="s">
        <v>37</v>
      </c>
      <c r="U744" s="19">
        <v>14932</v>
      </c>
      <c r="V744" s="20">
        <v>216812</v>
      </c>
      <c r="W744" s="20">
        <v>5063</v>
      </c>
    </row>
    <row r="745" spans="1:23" x14ac:dyDescent="0.35">
      <c r="A745" s="16">
        <v>2012</v>
      </c>
      <c r="B745" s="17">
        <v>7489</v>
      </c>
      <c r="C745" s="18" t="s">
        <v>702</v>
      </c>
      <c r="D745" s="16" t="s">
        <v>24</v>
      </c>
      <c r="E745" s="18" t="s">
        <v>25</v>
      </c>
      <c r="F745" s="16" t="s">
        <v>26</v>
      </c>
      <c r="G745" s="18" t="s">
        <v>51</v>
      </c>
      <c r="H745" s="18" t="s">
        <v>28</v>
      </c>
      <c r="I745" s="19">
        <v>4322</v>
      </c>
      <c r="J745" s="20">
        <v>47918</v>
      </c>
      <c r="K745" s="20">
        <v>5619</v>
      </c>
      <c r="L745" s="21">
        <v>8211</v>
      </c>
      <c r="M745" s="22">
        <v>96746</v>
      </c>
      <c r="N745" s="22">
        <v>1366</v>
      </c>
      <c r="O745" s="23">
        <v>1511</v>
      </c>
      <c r="P745" s="24">
        <v>20850</v>
      </c>
      <c r="Q745" s="24">
        <v>4</v>
      </c>
      <c r="R745" s="25" t="s">
        <v>37</v>
      </c>
      <c r="S745" s="26" t="s">
        <v>37</v>
      </c>
      <c r="T745" s="26" t="s">
        <v>37</v>
      </c>
      <c r="U745" s="19">
        <v>14044</v>
      </c>
      <c r="V745" s="20">
        <v>165514</v>
      </c>
      <c r="W745" s="20">
        <v>6989</v>
      </c>
    </row>
    <row r="746" spans="1:23" x14ac:dyDescent="0.35">
      <c r="A746" s="16">
        <v>2012</v>
      </c>
      <c r="B746" s="17">
        <v>7490</v>
      </c>
      <c r="C746" s="18" t="s">
        <v>703</v>
      </c>
      <c r="D746" s="16" t="s">
        <v>24</v>
      </c>
      <c r="E746" s="18" t="s">
        <v>25</v>
      </c>
      <c r="F746" s="16" t="s">
        <v>26</v>
      </c>
      <c r="G746" s="18" t="s">
        <v>80</v>
      </c>
      <c r="H746" s="18" t="s">
        <v>18</v>
      </c>
      <c r="I746" s="19">
        <v>0</v>
      </c>
      <c r="J746" s="20">
        <v>0</v>
      </c>
      <c r="K746" s="20">
        <v>0</v>
      </c>
      <c r="L746" s="21">
        <v>496.5</v>
      </c>
      <c r="M746" s="22">
        <v>5494</v>
      </c>
      <c r="N746" s="22">
        <v>48</v>
      </c>
      <c r="O746" s="23">
        <v>57534.400000000001</v>
      </c>
      <c r="P746" s="24">
        <v>1051484</v>
      </c>
      <c r="Q746" s="24">
        <v>31</v>
      </c>
      <c r="R746" s="25">
        <v>0</v>
      </c>
      <c r="S746" s="26">
        <v>0</v>
      </c>
      <c r="T746" s="26">
        <v>0</v>
      </c>
      <c r="U746" s="19">
        <v>58030.9</v>
      </c>
      <c r="V746" s="20">
        <v>1056978</v>
      </c>
      <c r="W746" s="20">
        <v>79</v>
      </c>
    </row>
    <row r="747" spans="1:23" x14ac:dyDescent="0.35">
      <c r="A747" s="16">
        <v>2012</v>
      </c>
      <c r="B747" s="17">
        <v>7548</v>
      </c>
      <c r="C747" s="18" t="s">
        <v>704</v>
      </c>
      <c r="D747" s="16" t="s">
        <v>24</v>
      </c>
      <c r="E747" s="18" t="s">
        <v>25</v>
      </c>
      <c r="F747" s="16" t="s">
        <v>26</v>
      </c>
      <c r="G747" s="18" t="s">
        <v>96</v>
      </c>
      <c r="H747" s="18" t="s">
        <v>191</v>
      </c>
      <c r="I747" s="19">
        <v>42555</v>
      </c>
      <c r="J747" s="20">
        <v>497856</v>
      </c>
      <c r="K747" s="20">
        <v>34660</v>
      </c>
      <c r="L747" s="21">
        <v>24268</v>
      </c>
      <c r="M747" s="22">
        <v>301746</v>
      </c>
      <c r="N747" s="22">
        <v>4229</v>
      </c>
      <c r="O747" s="23">
        <v>10355</v>
      </c>
      <c r="P747" s="24">
        <v>176342</v>
      </c>
      <c r="Q747" s="24">
        <v>2524</v>
      </c>
      <c r="R747" s="25" t="s">
        <v>37</v>
      </c>
      <c r="S747" s="26" t="s">
        <v>37</v>
      </c>
      <c r="T747" s="26" t="s">
        <v>37</v>
      </c>
      <c r="U747" s="19">
        <v>77178</v>
      </c>
      <c r="V747" s="20">
        <v>975944</v>
      </c>
      <c r="W747" s="20">
        <v>41413</v>
      </c>
    </row>
    <row r="748" spans="1:23" x14ac:dyDescent="0.35">
      <c r="A748" s="16">
        <v>2012</v>
      </c>
      <c r="B748" s="17">
        <v>7554</v>
      </c>
      <c r="C748" s="18" t="s">
        <v>705</v>
      </c>
      <c r="D748" s="16" t="s">
        <v>41</v>
      </c>
      <c r="E748" s="18" t="s">
        <v>42</v>
      </c>
      <c r="F748" s="16" t="s">
        <v>26</v>
      </c>
      <c r="G748" s="18" t="s">
        <v>136</v>
      </c>
      <c r="H748" s="18" t="s">
        <v>44</v>
      </c>
      <c r="I748" s="19" t="s">
        <v>37</v>
      </c>
      <c r="J748" s="20" t="s">
        <v>37</v>
      </c>
      <c r="K748" s="20" t="s">
        <v>37</v>
      </c>
      <c r="L748" s="21">
        <v>1065.3</v>
      </c>
      <c r="M748" s="22">
        <v>10037</v>
      </c>
      <c r="N748" s="22">
        <v>468</v>
      </c>
      <c r="O748" s="23" t="s">
        <v>37</v>
      </c>
      <c r="P748" s="24" t="s">
        <v>37</v>
      </c>
      <c r="Q748" s="24" t="s">
        <v>37</v>
      </c>
      <c r="R748" s="25" t="s">
        <v>37</v>
      </c>
      <c r="S748" s="26" t="s">
        <v>37</v>
      </c>
      <c r="T748" s="26" t="s">
        <v>37</v>
      </c>
      <c r="U748" s="19">
        <v>1065.3</v>
      </c>
      <c r="V748" s="20">
        <v>10037</v>
      </c>
      <c r="W748" s="20">
        <v>468</v>
      </c>
    </row>
    <row r="749" spans="1:23" x14ac:dyDescent="0.35">
      <c r="A749" s="16">
        <v>2012</v>
      </c>
      <c r="B749" s="17">
        <v>7554</v>
      </c>
      <c r="C749" s="18" t="s">
        <v>705</v>
      </c>
      <c r="D749" s="16" t="s">
        <v>41</v>
      </c>
      <c r="E749" s="18" t="s">
        <v>42</v>
      </c>
      <c r="F749" s="16" t="s">
        <v>26</v>
      </c>
      <c r="G749" s="18" t="s">
        <v>43</v>
      </c>
      <c r="H749" s="18" t="s">
        <v>44</v>
      </c>
      <c r="I749" s="19">
        <v>5571</v>
      </c>
      <c r="J749" s="20">
        <v>44667</v>
      </c>
      <c r="K749" s="20">
        <v>35735</v>
      </c>
      <c r="L749" s="21">
        <v>15273.3</v>
      </c>
      <c r="M749" s="22">
        <v>141823</v>
      </c>
      <c r="N749" s="22">
        <v>2672</v>
      </c>
      <c r="O749" s="23" t="s">
        <v>37</v>
      </c>
      <c r="P749" s="24" t="s">
        <v>37</v>
      </c>
      <c r="Q749" s="24" t="s">
        <v>37</v>
      </c>
      <c r="R749" s="25" t="s">
        <v>37</v>
      </c>
      <c r="S749" s="26" t="s">
        <v>37</v>
      </c>
      <c r="T749" s="26" t="s">
        <v>37</v>
      </c>
      <c r="U749" s="19">
        <v>20844.3</v>
      </c>
      <c r="V749" s="20">
        <v>186490</v>
      </c>
      <c r="W749" s="20">
        <v>38407</v>
      </c>
    </row>
    <row r="750" spans="1:23" x14ac:dyDescent="0.35">
      <c r="A750" s="16">
        <v>2012</v>
      </c>
      <c r="B750" s="17">
        <v>7554</v>
      </c>
      <c r="C750" s="18" t="s">
        <v>705</v>
      </c>
      <c r="D750" s="16" t="s">
        <v>41</v>
      </c>
      <c r="E750" s="18" t="s">
        <v>42</v>
      </c>
      <c r="F750" s="16" t="s">
        <v>26</v>
      </c>
      <c r="G750" s="18" t="s">
        <v>199</v>
      </c>
      <c r="H750" s="18" t="s">
        <v>44</v>
      </c>
      <c r="I750" s="19">
        <v>272.39999999999998</v>
      </c>
      <c r="J750" s="20">
        <v>2891</v>
      </c>
      <c r="K750" s="20">
        <v>1640</v>
      </c>
      <c r="L750" s="21">
        <v>11</v>
      </c>
      <c r="M750" s="22">
        <v>166</v>
      </c>
      <c r="N750" s="22">
        <v>16</v>
      </c>
      <c r="O750" s="23" t="s">
        <v>37</v>
      </c>
      <c r="P750" s="24" t="s">
        <v>37</v>
      </c>
      <c r="Q750" s="24" t="s">
        <v>37</v>
      </c>
      <c r="R750" s="25" t="s">
        <v>37</v>
      </c>
      <c r="S750" s="26" t="s">
        <v>37</v>
      </c>
      <c r="T750" s="26" t="s">
        <v>37</v>
      </c>
      <c r="U750" s="19">
        <v>283.39999999999998</v>
      </c>
      <c r="V750" s="20">
        <v>3057</v>
      </c>
      <c r="W750" s="20">
        <v>1656</v>
      </c>
    </row>
    <row r="751" spans="1:23" x14ac:dyDescent="0.35">
      <c r="A751" s="16">
        <v>2012</v>
      </c>
      <c r="B751" s="17">
        <v>7554</v>
      </c>
      <c r="C751" s="18" t="s">
        <v>705</v>
      </c>
      <c r="D751" s="16" t="s">
        <v>97</v>
      </c>
      <c r="E751" s="18" t="s">
        <v>25</v>
      </c>
      <c r="F751" s="16" t="s">
        <v>26</v>
      </c>
      <c r="G751" s="18" t="s">
        <v>98</v>
      </c>
      <c r="H751" s="18" t="s">
        <v>44</v>
      </c>
      <c r="I751" s="19">
        <v>254788.6</v>
      </c>
      <c r="J751" s="20">
        <v>2776190</v>
      </c>
      <c r="K751" s="20">
        <v>266640</v>
      </c>
      <c r="L751" s="21">
        <v>238149.9</v>
      </c>
      <c r="M751" s="22">
        <v>3444910</v>
      </c>
      <c r="N751" s="22">
        <v>48171</v>
      </c>
      <c r="O751" s="23" t="s">
        <v>37</v>
      </c>
      <c r="P751" s="24" t="s">
        <v>37</v>
      </c>
      <c r="Q751" s="24" t="s">
        <v>37</v>
      </c>
      <c r="R751" s="25" t="s">
        <v>37</v>
      </c>
      <c r="S751" s="26" t="s">
        <v>37</v>
      </c>
      <c r="T751" s="26" t="s">
        <v>37</v>
      </c>
      <c r="U751" s="19">
        <v>492938.5</v>
      </c>
      <c r="V751" s="20">
        <v>6221100</v>
      </c>
      <c r="W751" s="20">
        <v>314811</v>
      </c>
    </row>
    <row r="752" spans="1:23" x14ac:dyDescent="0.35">
      <c r="A752" s="16">
        <v>2012</v>
      </c>
      <c r="B752" s="17">
        <v>7558</v>
      </c>
      <c r="C752" s="18" t="s">
        <v>706</v>
      </c>
      <c r="D752" s="16" t="s">
        <v>24</v>
      </c>
      <c r="E752" s="18" t="s">
        <v>25</v>
      </c>
      <c r="F752" s="16" t="s">
        <v>26</v>
      </c>
      <c r="G752" s="18" t="s">
        <v>111</v>
      </c>
      <c r="H752" s="18" t="s">
        <v>33</v>
      </c>
      <c r="I752" s="19">
        <v>21816</v>
      </c>
      <c r="J752" s="20">
        <v>173010</v>
      </c>
      <c r="K752" s="20">
        <v>14197</v>
      </c>
      <c r="L752" s="21">
        <v>4742</v>
      </c>
      <c r="M752" s="22">
        <v>42729</v>
      </c>
      <c r="N752" s="22">
        <v>1190</v>
      </c>
      <c r="O752" s="23">
        <v>1962</v>
      </c>
      <c r="P752" s="24">
        <v>28995</v>
      </c>
      <c r="Q752" s="24">
        <v>2</v>
      </c>
      <c r="R752" s="25" t="s">
        <v>37</v>
      </c>
      <c r="S752" s="26" t="s">
        <v>37</v>
      </c>
      <c r="T752" s="26" t="s">
        <v>37</v>
      </c>
      <c r="U752" s="19">
        <v>28520</v>
      </c>
      <c r="V752" s="20">
        <v>244734</v>
      </c>
      <c r="W752" s="20">
        <v>15389</v>
      </c>
    </row>
    <row r="753" spans="1:23" x14ac:dyDescent="0.35">
      <c r="A753" s="16">
        <v>2012</v>
      </c>
      <c r="B753" s="17">
        <v>7559</v>
      </c>
      <c r="C753" s="18" t="s">
        <v>707</v>
      </c>
      <c r="D753" s="16" t="s">
        <v>24</v>
      </c>
      <c r="E753" s="18" t="s">
        <v>25</v>
      </c>
      <c r="F753" s="16" t="s">
        <v>26</v>
      </c>
      <c r="G753" s="18" t="s">
        <v>98</v>
      </c>
      <c r="H753" s="18" t="s">
        <v>33</v>
      </c>
      <c r="I753" s="19">
        <v>69383</v>
      </c>
      <c r="J753" s="20">
        <v>616862</v>
      </c>
      <c r="K753" s="20">
        <v>36315</v>
      </c>
      <c r="L753" s="21">
        <v>16764</v>
      </c>
      <c r="M753" s="22">
        <v>136506</v>
      </c>
      <c r="N753" s="22">
        <v>2356</v>
      </c>
      <c r="O753" s="23" t="s">
        <v>37</v>
      </c>
      <c r="P753" s="24" t="s">
        <v>37</v>
      </c>
      <c r="Q753" s="24" t="s">
        <v>37</v>
      </c>
      <c r="R753" s="25" t="s">
        <v>37</v>
      </c>
      <c r="S753" s="26" t="s">
        <v>37</v>
      </c>
      <c r="T753" s="26" t="s">
        <v>37</v>
      </c>
      <c r="U753" s="19">
        <v>86147</v>
      </c>
      <c r="V753" s="20">
        <v>753368</v>
      </c>
      <c r="W753" s="20">
        <v>38671</v>
      </c>
    </row>
    <row r="754" spans="1:23" x14ac:dyDescent="0.35">
      <c r="A754" s="16">
        <v>2012</v>
      </c>
      <c r="B754" s="17">
        <v>7561</v>
      </c>
      <c r="C754" s="18" t="s">
        <v>708</v>
      </c>
      <c r="D754" s="16" t="s">
        <v>24</v>
      </c>
      <c r="E754" s="18" t="s">
        <v>25</v>
      </c>
      <c r="F754" s="16" t="s">
        <v>26</v>
      </c>
      <c r="G754" s="18" t="s">
        <v>98</v>
      </c>
      <c r="H754" s="18" t="s">
        <v>33</v>
      </c>
      <c r="I754" s="19">
        <v>3420</v>
      </c>
      <c r="J754" s="20">
        <v>24261</v>
      </c>
      <c r="K754" s="20">
        <v>3508</v>
      </c>
      <c r="L754" s="21">
        <v>3509</v>
      </c>
      <c r="M754" s="22">
        <v>31087</v>
      </c>
      <c r="N754" s="22">
        <v>960</v>
      </c>
      <c r="O754" s="23">
        <v>8075</v>
      </c>
      <c r="P754" s="24">
        <v>92591</v>
      </c>
      <c r="Q754" s="24">
        <v>635</v>
      </c>
      <c r="R754" s="25" t="s">
        <v>37</v>
      </c>
      <c r="S754" s="26" t="s">
        <v>37</v>
      </c>
      <c r="T754" s="26" t="s">
        <v>37</v>
      </c>
      <c r="U754" s="19">
        <v>15004</v>
      </c>
      <c r="V754" s="20">
        <v>147939</v>
      </c>
      <c r="W754" s="20">
        <v>5103</v>
      </c>
    </row>
    <row r="755" spans="1:23" x14ac:dyDescent="0.35">
      <c r="A755" s="16">
        <v>2012</v>
      </c>
      <c r="B755" s="17">
        <v>7563</v>
      </c>
      <c r="C755" s="18" t="s">
        <v>709</v>
      </c>
      <c r="D755" s="16" t="s">
        <v>24</v>
      </c>
      <c r="E755" s="18" t="s">
        <v>25</v>
      </c>
      <c r="F755" s="16" t="s">
        <v>26</v>
      </c>
      <c r="G755" s="18" t="s">
        <v>130</v>
      </c>
      <c r="H755" s="18" t="s">
        <v>33</v>
      </c>
      <c r="I755" s="19">
        <v>20118.8</v>
      </c>
      <c r="J755" s="20">
        <v>144714</v>
      </c>
      <c r="K755" s="20">
        <v>14127</v>
      </c>
      <c r="L755" s="21">
        <v>8612.9</v>
      </c>
      <c r="M755" s="22">
        <v>70392</v>
      </c>
      <c r="N755" s="22">
        <v>2176</v>
      </c>
      <c r="O755" s="23">
        <v>906.7</v>
      </c>
      <c r="P755" s="24">
        <v>9517</v>
      </c>
      <c r="Q755" s="24">
        <v>114</v>
      </c>
      <c r="R755" s="25" t="s">
        <v>37</v>
      </c>
      <c r="S755" s="26" t="s">
        <v>37</v>
      </c>
      <c r="T755" s="26" t="s">
        <v>37</v>
      </c>
      <c r="U755" s="19">
        <v>29638.400000000001</v>
      </c>
      <c r="V755" s="20">
        <v>224623</v>
      </c>
      <c r="W755" s="20">
        <v>16417</v>
      </c>
    </row>
    <row r="756" spans="1:23" x14ac:dyDescent="0.35">
      <c r="A756" s="16">
        <v>2012</v>
      </c>
      <c r="B756" s="17">
        <v>7593</v>
      </c>
      <c r="C756" s="18" t="s">
        <v>710</v>
      </c>
      <c r="D756" s="16" t="s">
        <v>24</v>
      </c>
      <c r="E756" s="18" t="s">
        <v>25</v>
      </c>
      <c r="F756" s="16" t="s">
        <v>26</v>
      </c>
      <c r="G756" s="18" t="s">
        <v>61</v>
      </c>
      <c r="H756" s="18" t="s">
        <v>28</v>
      </c>
      <c r="I756" s="19">
        <v>5006.5</v>
      </c>
      <c r="J756" s="20">
        <v>41262</v>
      </c>
      <c r="K756" s="20">
        <v>3098</v>
      </c>
      <c r="L756" s="21">
        <v>6611.2</v>
      </c>
      <c r="M756" s="22">
        <v>56073</v>
      </c>
      <c r="N756" s="22">
        <v>702</v>
      </c>
      <c r="O756" s="23">
        <v>690.4</v>
      </c>
      <c r="P756" s="24">
        <v>6427</v>
      </c>
      <c r="Q756" s="24">
        <v>3</v>
      </c>
      <c r="R756" s="25" t="s">
        <v>37</v>
      </c>
      <c r="S756" s="26" t="s">
        <v>37</v>
      </c>
      <c r="T756" s="26" t="s">
        <v>37</v>
      </c>
      <c r="U756" s="19">
        <v>12308.1</v>
      </c>
      <c r="V756" s="20">
        <v>103762</v>
      </c>
      <c r="W756" s="20">
        <v>3803</v>
      </c>
    </row>
    <row r="757" spans="1:23" x14ac:dyDescent="0.35">
      <c r="A757" s="16">
        <v>2012</v>
      </c>
      <c r="B757" s="17">
        <v>7601</v>
      </c>
      <c r="C757" s="18" t="s">
        <v>711</v>
      </c>
      <c r="D757" s="16" t="s">
        <v>24</v>
      </c>
      <c r="E757" s="18" t="s">
        <v>25</v>
      </c>
      <c r="F757" s="16" t="s">
        <v>26</v>
      </c>
      <c r="G757" s="18" t="s">
        <v>271</v>
      </c>
      <c r="H757" s="18" t="s">
        <v>57</v>
      </c>
      <c r="I757" s="19">
        <v>141049</v>
      </c>
      <c r="J757" s="20">
        <v>835602</v>
      </c>
      <c r="K757" s="20">
        <v>115545</v>
      </c>
      <c r="L757" s="21">
        <v>122220</v>
      </c>
      <c r="M757" s="22">
        <v>896610</v>
      </c>
      <c r="N757" s="22">
        <v>20626</v>
      </c>
      <c r="O757" s="23">
        <v>70847</v>
      </c>
      <c r="P757" s="24">
        <v>745539</v>
      </c>
      <c r="Q757" s="24">
        <v>39</v>
      </c>
      <c r="R757" s="25">
        <v>0</v>
      </c>
      <c r="S757" s="26">
        <v>0</v>
      </c>
      <c r="T757" s="26">
        <v>0</v>
      </c>
      <c r="U757" s="19">
        <v>334116</v>
      </c>
      <c r="V757" s="20">
        <v>2477751</v>
      </c>
      <c r="W757" s="20">
        <v>136210</v>
      </c>
    </row>
    <row r="758" spans="1:23" x14ac:dyDescent="0.35">
      <c r="A758" s="16">
        <v>2012</v>
      </c>
      <c r="B758" s="17">
        <v>7625</v>
      </c>
      <c r="C758" s="18" t="s">
        <v>712</v>
      </c>
      <c r="D758" s="16" t="s">
        <v>24</v>
      </c>
      <c r="E758" s="18" t="s">
        <v>25</v>
      </c>
      <c r="F758" s="16" t="s">
        <v>26</v>
      </c>
      <c r="G758" s="18" t="s">
        <v>104</v>
      </c>
      <c r="H758" s="18" t="s">
        <v>28</v>
      </c>
      <c r="I758" s="19">
        <v>43135</v>
      </c>
      <c r="J758" s="20">
        <v>447435</v>
      </c>
      <c r="K758" s="20">
        <v>30604</v>
      </c>
      <c r="L758" s="21">
        <v>27369</v>
      </c>
      <c r="M758" s="22">
        <v>263909</v>
      </c>
      <c r="N758" s="22">
        <v>7069</v>
      </c>
      <c r="O758" s="23">
        <v>24892</v>
      </c>
      <c r="P758" s="24">
        <v>336989</v>
      </c>
      <c r="Q758" s="24">
        <v>24</v>
      </c>
      <c r="R758" s="25">
        <v>0</v>
      </c>
      <c r="S758" s="26">
        <v>0</v>
      </c>
      <c r="T758" s="26">
        <v>0</v>
      </c>
      <c r="U758" s="19">
        <v>95396</v>
      </c>
      <c r="V758" s="20">
        <v>1048333</v>
      </c>
      <c r="W758" s="20">
        <v>37697</v>
      </c>
    </row>
    <row r="759" spans="1:23" x14ac:dyDescent="0.35">
      <c r="A759" s="16">
        <v>2012</v>
      </c>
      <c r="B759" s="17">
        <v>7626</v>
      </c>
      <c r="C759" s="18" t="s">
        <v>713</v>
      </c>
      <c r="D759" s="16" t="s">
        <v>24</v>
      </c>
      <c r="E759" s="18" t="s">
        <v>25</v>
      </c>
      <c r="F759" s="16" t="s">
        <v>26</v>
      </c>
      <c r="G759" s="18" t="s">
        <v>87</v>
      </c>
      <c r="H759" s="18" t="s">
        <v>28</v>
      </c>
      <c r="I759" s="19">
        <v>938.8</v>
      </c>
      <c r="J759" s="20">
        <v>9261</v>
      </c>
      <c r="K759" s="20">
        <v>998</v>
      </c>
      <c r="L759" s="21">
        <v>1014.8</v>
      </c>
      <c r="M759" s="22">
        <v>10863</v>
      </c>
      <c r="N759" s="22">
        <v>267</v>
      </c>
      <c r="O759" s="23">
        <v>1561.9</v>
      </c>
      <c r="P759" s="24">
        <v>19652</v>
      </c>
      <c r="Q759" s="24">
        <v>1</v>
      </c>
      <c r="R759" s="25" t="s">
        <v>37</v>
      </c>
      <c r="S759" s="26" t="s">
        <v>37</v>
      </c>
      <c r="T759" s="26" t="s">
        <v>37</v>
      </c>
      <c r="U759" s="19">
        <v>3515.5</v>
      </c>
      <c r="V759" s="20">
        <v>39776</v>
      </c>
      <c r="W759" s="20">
        <v>1266</v>
      </c>
    </row>
    <row r="760" spans="1:23" x14ac:dyDescent="0.35">
      <c r="A760" s="16">
        <v>2012</v>
      </c>
      <c r="B760" s="17">
        <v>7627</v>
      </c>
      <c r="C760" s="18" t="s">
        <v>714</v>
      </c>
      <c r="D760" s="16" t="s">
        <v>24</v>
      </c>
      <c r="E760" s="18" t="s">
        <v>25</v>
      </c>
      <c r="F760" s="16" t="s">
        <v>26</v>
      </c>
      <c r="G760" s="18" t="s">
        <v>74</v>
      </c>
      <c r="H760" s="18" t="s">
        <v>28</v>
      </c>
      <c r="I760" s="19">
        <v>8358</v>
      </c>
      <c r="J760" s="20">
        <v>94392</v>
      </c>
      <c r="K760" s="20">
        <v>9200</v>
      </c>
      <c r="L760" s="21">
        <v>8617</v>
      </c>
      <c r="M760" s="22">
        <v>104674</v>
      </c>
      <c r="N760" s="22">
        <v>964</v>
      </c>
      <c r="O760" s="23">
        <v>11275</v>
      </c>
      <c r="P760" s="24">
        <v>150992</v>
      </c>
      <c r="Q760" s="24">
        <v>15</v>
      </c>
      <c r="R760" s="25" t="s">
        <v>37</v>
      </c>
      <c r="S760" s="26" t="s">
        <v>37</v>
      </c>
      <c r="T760" s="26" t="s">
        <v>37</v>
      </c>
      <c r="U760" s="19">
        <v>28250</v>
      </c>
      <c r="V760" s="20">
        <v>350058</v>
      </c>
      <c r="W760" s="20">
        <v>10179</v>
      </c>
    </row>
    <row r="761" spans="1:23" x14ac:dyDescent="0.35">
      <c r="A761" s="16">
        <v>2012</v>
      </c>
      <c r="B761" s="17">
        <v>7634</v>
      </c>
      <c r="C761" s="18" t="s">
        <v>715</v>
      </c>
      <c r="D761" s="16" t="s">
        <v>24</v>
      </c>
      <c r="E761" s="18" t="s">
        <v>25</v>
      </c>
      <c r="F761" s="16" t="s">
        <v>26</v>
      </c>
      <c r="G761" s="18" t="s">
        <v>98</v>
      </c>
      <c r="H761" s="18" t="s">
        <v>28</v>
      </c>
      <c r="I761" s="19">
        <v>13561.2</v>
      </c>
      <c r="J761" s="20">
        <v>142921</v>
      </c>
      <c r="K761" s="20">
        <v>11215</v>
      </c>
      <c r="L761" s="21">
        <v>27331.1</v>
      </c>
      <c r="M761" s="22">
        <v>369570</v>
      </c>
      <c r="N761" s="22">
        <v>2104</v>
      </c>
      <c r="O761" s="23" t="s">
        <v>37</v>
      </c>
      <c r="P761" s="24" t="s">
        <v>37</v>
      </c>
      <c r="Q761" s="24" t="s">
        <v>37</v>
      </c>
      <c r="R761" s="25" t="s">
        <v>37</v>
      </c>
      <c r="S761" s="26" t="s">
        <v>37</v>
      </c>
      <c r="T761" s="26" t="s">
        <v>37</v>
      </c>
      <c r="U761" s="19">
        <v>40892.300000000003</v>
      </c>
      <c r="V761" s="20">
        <v>512491</v>
      </c>
      <c r="W761" s="20">
        <v>13319</v>
      </c>
    </row>
    <row r="762" spans="1:23" x14ac:dyDescent="0.35">
      <c r="A762" s="16">
        <v>2012</v>
      </c>
      <c r="B762" s="17">
        <v>7639</v>
      </c>
      <c r="C762" s="18" t="s">
        <v>716</v>
      </c>
      <c r="D762" s="16" t="s">
        <v>24</v>
      </c>
      <c r="E762" s="18" t="s">
        <v>25</v>
      </c>
      <c r="F762" s="16" t="s">
        <v>26</v>
      </c>
      <c r="G762" s="18" t="s">
        <v>70</v>
      </c>
      <c r="H762" s="18" t="s">
        <v>28</v>
      </c>
      <c r="I762" s="19">
        <v>87086</v>
      </c>
      <c r="J762" s="20">
        <v>664381</v>
      </c>
      <c r="K762" s="20">
        <v>56896</v>
      </c>
      <c r="L762" s="21">
        <v>76571</v>
      </c>
      <c r="M762" s="22">
        <v>698582</v>
      </c>
      <c r="N762" s="22">
        <v>7422</v>
      </c>
      <c r="O762" s="23">
        <v>22262</v>
      </c>
      <c r="P762" s="24">
        <v>268525</v>
      </c>
      <c r="Q762" s="24">
        <v>311</v>
      </c>
      <c r="R762" s="25" t="s">
        <v>37</v>
      </c>
      <c r="S762" s="26" t="s">
        <v>37</v>
      </c>
      <c r="T762" s="26" t="s">
        <v>37</v>
      </c>
      <c r="U762" s="19">
        <v>185919</v>
      </c>
      <c r="V762" s="20">
        <v>1631488</v>
      </c>
      <c r="W762" s="20">
        <v>64629</v>
      </c>
    </row>
    <row r="763" spans="1:23" x14ac:dyDescent="0.35">
      <c r="A763" s="16">
        <v>2012</v>
      </c>
      <c r="B763" s="17">
        <v>7646</v>
      </c>
      <c r="C763" s="18" t="s">
        <v>717</v>
      </c>
      <c r="D763" s="16" t="s">
        <v>24</v>
      </c>
      <c r="E763" s="18" t="s">
        <v>25</v>
      </c>
      <c r="F763" s="16" t="s">
        <v>26</v>
      </c>
      <c r="G763" s="18" t="s">
        <v>54</v>
      </c>
      <c r="H763" s="18" t="s">
        <v>28</v>
      </c>
      <c r="I763" s="19">
        <v>9865</v>
      </c>
      <c r="J763" s="20">
        <v>108086</v>
      </c>
      <c r="K763" s="20">
        <v>10961</v>
      </c>
      <c r="L763" s="21">
        <v>4113</v>
      </c>
      <c r="M763" s="22">
        <v>40656</v>
      </c>
      <c r="N763" s="22">
        <v>2590</v>
      </c>
      <c r="O763" s="23">
        <v>9953</v>
      </c>
      <c r="P763" s="24">
        <v>146062</v>
      </c>
      <c r="Q763" s="24">
        <v>243</v>
      </c>
      <c r="R763" s="25" t="s">
        <v>37</v>
      </c>
      <c r="S763" s="26" t="s">
        <v>37</v>
      </c>
      <c r="T763" s="26" t="s">
        <v>37</v>
      </c>
      <c r="U763" s="19">
        <v>23931</v>
      </c>
      <c r="V763" s="20">
        <v>294804</v>
      </c>
      <c r="W763" s="20">
        <v>13794</v>
      </c>
    </row>
    <row r="764" spans="1:23" x14ac:dyDescent="0.35">
      <c r="A764" s="16">
        <v>2012</v>
      </c>
      <c r="B764" s="17">
        <v>7651</v>
      </c>
      <c r="C764" s="18" t="s">
        <v>718</v>
      </c>
      <c r="D764" s="16" t="s">
        <v>24</v>
      </c>
      <c r="E764" s="18" t="s">
        <v>25</v>
      </c>
      <c r="F764" s="16" t="s">
        <v>26</v>
      </c>
      <c r="G764" s="18" t="s">
        <v>27</v>
      </c>
      <c r="H764" s="18" t="s">
        <v>28</v>
      </c>
      <c r="I764" s="19">
        <v>10084</v>
      </c>
      <c r="J764" s="20">
        <v>103411</v>
      </c>
      <c r="K764" s="20">
        <v>8101</v>
      </c>
      <c r="L764" s="21">
        <v>12272</v>
      </c>
      <c r="M764" s="22">
        <v>130455</v>
      </c>
      <c r="N764" s="22">
        <v>1789</v>
      </c>
      <c r="O764" s="23">
        <v>3323</v>
      </c>
      <c r="P764" s="24">
        <v>40734</v>
      </c>
      <c r="Q764" s="24">
        <v>3</v>
      </c>
      <c r="R764" s="25" t="s">
        <v>37</v>
      </c>
      <c r="S764" s="26" t="s">
        <v>37</v>
      </c>
      <c r="T764" s="26" t="s">
        <v>37</v>
      </c>
      <c r="U764" s="19">
        <v>25679</v>
      </c>
      <c r="V764" s="20">
        <v>274600</v>
      </c>
      <c r="W764" s="20">
        <v>9893</v>
      </c>
    </row>
    <row r="765" spans="1:23" x14ac:dyDescent="0.35">
      <c r="A765" s="16">
        <v>2012</v>
      </c>
      <c r="B765" s="17">
        <v>7654</v>
      </c>
      <c r="C765" s="18" t="s">
        <v>719</v>
      </c>
      <c r="D765" s="16" t="s">
        <v>24</v>
      </c>
      <c r="E765" s="18" t="s">
        <v>25</v>
      </c>
      <c r="F765" s="16" t="s">
        <v>26</v>
      </c>
      <c r="G765" s="18" t="s">
        <v>54</v>
      </c>
      <c r="H765" s="18" t="s">
        <v>28</v>
      </c>
      <c r="I765" s="19">
        <v>17095</v>
      </c>
      <c r="J765" s="20">
        <v>167257</v>
      </c>
      <c r="K765" s="20">
        <v>14003</v>
      </c>
      <c r="L765" s="21">
        <v>15157</v>
      </c>
      <c r="M765" s="22">
        <v>165104</v>
      </c>
      <c r="N765" s="22">
        <v>4017</v>
      </c>
      <c r="O765" s="23" t="s">
        <v>37</v>
      </c>
      <c r="P765" s="24" t="s">
        <v>37</v>
      </c>
      <c r="Q765" s="24" t="s">
        <v>37</v>
      </c>
      <c r="R765" s="25" t="s">
        <v>37</v>
      </c>
      <c r="S765" s="26" t="s">
        <v>37</v>
      </c>
      <c r="T765" s="26" t="s">
        <v>37</v>
      </c>
      <c r="U765" s="19">
        <v>32252</v>
      </c>
      <c r="V765" s="20">
        <v>332361</v>
      </c>
      <c r="W765" s="20">
        <v>18020</v>
      </c>
    </row>
    <row r="766" spans="1:23" x14ac:dyDescent="0.35">
      <c r="A766" s="16">
        <v>2012</v>
      </c>
      <c r="B766" s="17">
        <v>7679</v>
      </c>
      <c r="C766" s="18" t="s">
        <v>720</v>
      </c>
      <c r="D766" s="16" t="s">
        <v>24</v>
      </c>
      <c r="E766" s="18" t="s">
        <v>25</v>
      </c>
      <c r="F766" s="16" t="s">
        <v>26</v>
      </c>
      <c r="G766" s="18" t="s">
        <v>49</v>
      </c>
      <c r="H766" s="18" t="s">
        <v>28</v>
      </c>
      <c r="I766" s="19">
        <v>15407</v>
      </c>
      <c r="J766" s="20">
        <v>147025</v>
      </c>
      <c r="K766" s="20">
        <v>12621</v>
      </c>
      <c r="L766" s="21">
        <v>19882</v>
      </c>
      <c r="M766" s="22">
        <v>165578</v>
      </c>
      <c r="N766" s="22">
        <v>2227</v>
      </c>
      <c r="O766" s="23">
        <v>6565</v>
      </c>
      <c r="P766" s="24">
        <v>85528</v>
      </c>
      <c r="Q766" s="24">
        <v>16</v>
      </c>
      <c r="R766" s="25" t="s">
        <v>37</v>
      </c>
      <c r="S766" s="26" t="s">
        <v>37</v>
      </c>
      <c r="T766" s="26" t="s">
        <v>37</v>
      </c>
      <c r="U766" s="19">
        <v>41854</v>
      </c>
      <c r="V766" s="20">
        <v>398131</v>
      </c>
      <c r="W766" s="20">
        <v>14864</v>
      </c>
    </row>
    <row r="767" spans="1:23" x14ac:dyDescent="0.35">
      <c r="A767" s="16">
        <v>2012</v>
      </c>
      <c r="B767" s="17">
        <v>7716</v>
      </c>
      <c r="C767" s="18" t="s">
        <v>721</v>
      </c>
      <c r="D767" s="16" t="s">
        <v>24</v>
      </c>
      <c r="E767" s="18" t="s">
        <v>25</v>
      </c>
      <c r="F767" s="16" t="s">
        <v>26</v>
      </c>
      <c r="G767" s="18" t="s">
        <v>243</v>
      </c>
      <c r="H767" s="18" t="s">
        <v>28</v>
      </c>
      <c r="I767" s="19">
        <v>16525</v>
      </c>
      <c r="J767" s="20">
        <v>100524</v>
      </c>
      <c r="K767" s="20">
        <v>11245</v>
      </c>
      <c r="L767" s="21">
        <v>16486</v>
      </c>
      <c r="M767" s="22">
        <v>111861</v>
      </c>
      <c r="N767" s="22">
        <v>1508</v>
      </c>
      <c r="O767" s="23">
        <v>26671</v>
      </c>
      <c r="P767" s="24">
        <v>244758</v>
      </c>
      <c r="Q767" s="24">
        <v>16</v>
      </c>
      <c r="R767" s="25">
        <v>0</v>
      </c>
      <c r="S767" s="26">
        <v>0</v>
      </c>
      <c r="T767" s="26">
        <v>0</v>
      </c>
      <c r="U767" s="19">
        <v>59682</v>
      </c>
      <c r="V767" s="20">
        <v>457143</v>
      </c>
      <c r="W767" s="20">
        <v>12769</v>
      </c>
    </row>
    <row r="768" spans="1:23" x14ac:dyDescent="0.35">
      <c r="A768" s="16">
        <v>2012</v>
      </c>
      <c r="B768" s="17">
        <v>7720</v>
      </c>
      <c r="C768" s="18" t="s">
        <v>722</v>
      </c>
      <c r="D768" s="16" t="s">
        <v>24</v>
      </c>
      <c r="E768" s="18" t="s">
        <v>25</v>
      </c>
      <c r="F768" s="16" t="s">
        <v>26</v>
      </c>
      <c r="G768" s="18" t="s">
        <v>87</v>
      </c>
      <c r="H768" s="18" t="s">
        <v>33</v>
      </c>
      <c r="I768" s="19">
        <v>304</v>
      </c>
      <c r="J768" s="20">
        <v>2703</v>
      </c>
      <c r="K768" s="20">
        <v>243</v>
      </c>
      <c r="L768" s="21">
        <v>48</v>
      </c>
      <c r="M768" s="22">
        <v>473</v>
      </c>
      <c r="N768" s="22">
        <v>14</v>
      </c>
      <c r="O768" s="23" t="s">
        <v>37</v>
      </c>
      <c r="P768" s="24" t="s">
        <v>37</v>
      </c>
      <c r="Q768" s="24" t="s">
        <v>37</v>
      </c>
      <c r="R768" s="25" t="s">
        <v>37</v>
      </c>
      <c r="S768" s="26" t="s">
        <v>37</v>
      </c>
      <c r="T768" s="26" t="s">
        <v>37</v>
      </c>
      <c r="U768" s="19">
        <v>352</v>
      </c>
      <c r="V768" s="20">
        <v>3176</v>
      </c>
      <c r="W768" s="20">
        <v>257</v>
      </c>
    </row>
    <row r="769" spans="1:23" x14ac:dyDescent="0.35">
      <c r="A769" s="16">
        <v>2012</v>
      </c>
      <c r="B769" s="17">
        <v>7720</v>
      </c>
      <c r="C769" s="18" t="s">
        <v>722</v>
      </c>
      <c r="D769" s="16" t="s">
        <v>24</v>
      </c>
      <c r="E769" s="18" t="s">
        <v>25</v>
      </c>
      <c r="F769" s="16" t="s">
        <v>26</v>
      </c>
      <c r="G769" s="18" t="s">
        <v>132</v>
      </c>
      <c r="H769" s="18" t="s">
        <v>33</v>
      </c>
      <c r="I769" s="19">
        <v>7443</v>
      </c>
      <c r="J769" s="20">
        <v>67155</v>
      </c>
      <c r="K769" s="20">
        <v>5695</v>
      </c>
      <c r="L769" s="21">
        <v>2892</v>
      </c>
      <c r="M769" s="22">
        <v>33471</v>
      </c>
      <c r="N769" s="22">
        <v>768</v>
      </c>
      <c r="O769" s="23">
        <v>1425</v>
      </c>
      <c r="P769" s="24">
        <v>15411</v>
      </c>
      <c r="Q769" s="24">
        <v>6</v>
      </c>
      <c r="R769" s="25" t="s">
        <v>37</v>
      </c>
      <c r="S769" s="26" t="s">
        <v>37</v>
      </c>
      <c r="T769" s="26" t="s">
        <v>37</v>
      </c>
      <c r="U769" s="19">
        <v>11760</v>
      </c>
      <c r="V769" s="20">
        <v>116037</v>
      </c>
      <c r="W769" s="20">
        <v>6469</v>
      </c>
    </row>
    <row r="770" spans="1:23" x14ac:dyDescent="0.35">
      <c r="A770" s="16">
        <v>2012</v>
      </c>
      <c r="B770" s="17">
        <v>7743</v>
      </c>
      <c r="C770" s="18" t="s">
        <v>723</v>
      </c>
      <c r="D770" s="16" t="s">
        <v>24</v>
      </c>
      <c r="E770" s="18" t="s">
        <v>25</v>
      </c>
      <c r="F770" s="16" t="s">
        <v>26</v>
      </c>
      <c r="G770" s="18" t="s">
        <v>87</v>
      </c>
      <c r="H770" s="18" t="s">
        <v>28</v>
      </c>
      <c r="I770" s="19">
        <v>1234</v>
      </c>
      <c r="J770" s="20">
        <v>12436</v>
      </c>
      <c r="K770" s="20">
        <v>1245</v>
      </c>
      <c r="L770" s="21">
        <v>1107</v>
      </c>
      <c r="M770" s="22">
        <v>13124</v>
      </c>
      <c r="N770" s="22">
        <v>251</v>
      </c>
      <c r="O770" s="23" t="s">
        <v>37</v>
      </c>
      <c r="P770" s="24" t="s">
        <v>37</v>
      </c>
      <c r="Q770" s="24" t="s">
        <v>37</v>
      </c>
      <c r="R770" s="25" t="s">
        <v>37</v>
      </c>
      <c r="S770" s="26" t="s">
        <v>37</v>
      </c>
      <c r="T770" s="26" t="s">
        <v>37</v>
      </c>
      <c r="U770" s="19">
        <v>2341</v>
      </c>
      <c r="V770" s="20">
        <v>25560</v>
      </c>
      <c r="W770" s="20">
        <v>1496</v>
      </c>
    </row>
    <row r="771" spans="1:23" x14ac:dyDescent="0.35">
      <c r="A771" s="16">
        <v>2012</v>
      </c>
      <c r="B771" s="17">
        <v>7750</v>
      </c>
      <c r="C771" s="18" t="s">
        <v>724</v>
      </c>
      <c r="D771" s="16" t="s">
        <v>24</v>
      </c>
      <c r="E771" s="18" t="s">
        <v>25</v>
      </c>
      <c r="F771" s="16" t="s">
        <v>26</v>
      </c>
      <c r="G771" s="18" t="s">
        <v>87</v>
      </c>
      <c r="H771" s="18" t="s">
        <v>33</v>
      </c>
      <c r="I771" s="19">
        <v>7077</v>
      </c>
      <c r="J771" s="20">
        <v>61523</v>
      </c>
      <c r="K771" s="20">
        <v>4457</v>
      </c>
      <c r="L771" s="21">
        <v>1145</v>
      </c>
      <c r="M771" s="22">
        <v>12850</v>
      </c>
      <c r="N771" s="22">
        <v>107</v>
      </c>
      <c r="O771" s="23">
        <v>4826</v>
      </c>
      <c r="P771" s="24">
        <v>76112</v>
      </c>
      <c r="Q771" s="24">
        <v>7</v>
      </c>
      <c r="R771" s="25">
        <v>0</v>
      </c>
      <c r="S771" s="26">
        <v>0</v>
      </c>
      <c r="T771" s="26">
        <v>0</v>
      </c>
      <c r="U771" s="19">
        <v>13048</v>
      </c>
      <c r="V771" s="20">
        <v>150485</v>
      </c>
      <c r="W771" s="20">
        <v>4571</v>
      </c>
    </row>
    <row r="772" spans="1:23" x14ac:dyDescent="0.35">
      <c r="A772" s="16">
        <v>2012</v>
      </c>
      <c r="B772" s="17">
        <v>7752</v>
      </c>
      <c r="C772" s="18" t="s">
        <v>725</v>
      </c>
      <c r="D772" s="16" t="s">
        <v>24</v>
      </c>
      <c r="E772" s="18" t="s">
        <v>25</v>
      </c>
      <c r="F772" s="16" t="s">
        <v>26</v>
      </c>
      <c r="G772" s="18" t="s">
        <v>98</v>
      </c>
      <c r="H772" s="18" t="s">
        <v>33</v>
      </c>
      <c r="I772" s="19">
        <v>103181</v>
      </c>
      <c r="J772" s="20">
        <v>972874</v>
      </c>
      <c r="K772" s="20">
        <v>65763</v>
      </c>
      <c r="L772" s="21">
        <v>37390</v>
      </c>
      <c r="M772" s="22">
        <v>460905</v>
      </c>
      <c r="N772" s="22">
        <v>5317</v>
      </c>
      <c r="O772" s="23">
        <v>29801</v>
      </c>
      <c r="P772" s="24">
        <v>574040</v>
      </c>
      <c r="Q772" s="24">
        <v>84</v>
      </c>
      <c r="R772" s="25" t="s">
        <v>37</v>
      </c>
      <c r="S772" s="26" t="s">
        <v>37</v>
      </c>
      <c r="T772" s="26" t="s">
        <v>37</v>
      </c>
      <c r="U772" s="19">
        <v>170372</v>
      </c>
      <c r="V772" s="20">
        <v>2007819</v>
      </c>
      <c r="W772" s="20">
        <v>71164</v>
      </c>
    </row>
    <row r="773" spans="1:23" x14ac:dyDescent="0.35">
      <c r="A773" s="16">
        <v>2012</v>
      </c>
      <c r="B773" s="17">
        <v>7785</v>
      </c>
      <c r="C773" s="18" t="s">
        <v>726</v>
      </c>
      <c r="D773" s="16" t="s">
        <v>24</v>
      </c>
      <c r="E773" s="18" t="s">
        <v>25</v>
      </c>
      <c r="F773" s="16" t="s">
        <v>26</v>
      </c>
      <c r="G773" s="18" t="s">
        <v>61</v>
      </c>
      <c r="H773" s="18" t="s">
        <v>33</v>
      </c>
      <c r="I773" s="19">
        <v>31931</v>
      </c>
      <c r="J773" s="20">
        <v>241353</v>
      </c>
      <c r="K773" s="20">
        <v>18647</v>
      </c>
      <c r="L773" s="21">
        <v>7852</v>
      </c>
      <c r="M773" s="22">
        <v>66283</v>
      </c>
      <c r="N773" s="22">
        <v>1425</v>
      </c>
      <c r="O773" s="23">
        <v>0</v>
      </c>
      <c r="P773" s="24">
        <v>0</v>
      </c>
      <c r="Q773" s="24">
        <v>0</v>
      </c>
      <c r="R773" s="25">
        <v>0</v>
      </c>
      <c r="S773" s="26">
        <v>0</v>
      </c>
      <c r="T773" s="26">
        <v>0</v>
      </c>
      <c r="U773" s="19">
        <v>39783</v>
      </c>
      <c r="V773" s="20">
        <v>307636</v>
      </c>
      <c r="W773" s="20">
        <v>20072</v>
      </c>
    </row>
    <row r="774" spans="1:23" x14ac:dyDescent="0.35">
      <c r="A774" s="16">
        <v>2012</v>
      </c>
      <c r="B774" s="17">
        <v>7787</v>
      </c>
      <c r="C774" s="18" t="s">
        <v>727</v>
      </c>
      <c r="D774" s="16" t="s">
        <v>24</v>
      </c>
      <c r="E774" s="18" t="s">
        <v>25</v>
      </c>
      <c r="F774" s="16" t="s">
        <v>26</v>
      </c>
      <c r="G774" s="18" t="s">
        <v>130</v>
      </c>
      <c r="H774" s="18" t="s">
        <v>33</v>
      </c>
      <c r="I774" s="19">
        <v>10204</v>
      </c>
      <c r="J774" s="20">
        <v>67985</v>
      </c>
      <c r="K774" s="20">
        <v>8937</v>
      </c>
      <c r="L774" s="21">
        <v>4226</v>
      </c>
      <c r="M774" s="22">
        <v>34778</v>
      </c>
      <c r="N774" s="22">
        <v>1430</v>
      </c>
      <c r="O774" s="23">
        <v>762</v>
      </c>
      <c r="P774" s="24">
        <v>7316</v>
      </c>
      <c r="Q774" s="24">
        <v>8</v>
      </c>
      <c r="R774" s="25" t="s">
        <v>37</v>
      </c>
      <c r="S774" s="26" t="s">
        <v>37</v>
      </c>
      <c r="T774" s="26" t="s">
        <v>37</v>
      </c>
      <c r="U774" s="19">
        <v>15192</v>
      </c>
      <c r="V774" s="20">
        <v>110079</v>
      </c>
      <c r="W774" s="20">
        <v>10375</v>
      </c>
    </row>
    <row r="775" spans="1:23" x14ac:dyDescent="0.35">
      <c r="A775" s="16">
        <v>2012</v>
      </c>
      <c r="B775" s="17">
        <v>7801</v>
      </c>
      <c r="C775" s="18" t="s">
        <v>728</v>
      </c>
      <c r="D775" s="16" t="s">
        <v>24</v>
      </c>
      <c r="E775" s="18" t="s">
        <v>25</v>
      </c>
      <c r="F775" s="16" t="s">
        <v>26</v>
      </c>
      <c r="G775" s="18" t="s">
        <v>61</v>
      </c>
      <c r="H775" s="18" t="s">
        <v>57</v>
      </c>
      <c r="I775" s="19">
        <v>609454</v>
      </c>
      <c r="J775" s="20">
        <v>5053724</v>
      </c>
      <c r="K775" s="20">
        <v>379922</v>
      </c>
      <c r="L775" s="21">
        <v>394527</v>
      </c>
      <c r="M775" s="22">
        <v>3883789</v>
      </c>
      <c r="N775" s="22">
        <v>54384</v>
      </c>
      <c r="O775" s="23">
        <v>140490</v>
      </c>
      <c r="P775" s="24">
        <v>1725121</v>
      </c>
      <c r="Q775" s="24">
        <v>264</v>
      </c>
      <c r="R775" s="25" t="s">
        <v>37</v>
      </c>
      <c r="S775" s="26" t="s">
        <v>37</v>
      </c>
      <c r="T775" s="26" t="s">
        <v>37</v>
      </c>
      <c r="U775" s="19">
        <v>1144471</v>
      </c>
      <c r="V775" s="20">
        <v>10662634</v>
      </c>
      <c r="W775" s="20">
        <v>434570</v>
      </c>
    </row>
    <row r="776" spans="1:23" x14ac:dyDescent="0.35">
      <c r="A776" s="16">
        <v>2012</v>
      </c>
      <c r="B776" s="17">
        <v>7826</v>
      </c>
      <c r="C776" s="18" t="s">
        <v>729</v>
      </c>
      <c r="D776" s="16" t="s">
        <v>24</v>
      </c>
      <c r="E776" s="18" t="s">
        <v>25</v>
      </c>
      <c r="F776" s="16" t="s">
        <v>26</v>
      </c>
      <c r="G776" s="18" t="s">
        <v>130</v>
      </c>
      <c r="H776" s="18" t="s">
        <v>28</v>
      </c>
      <c r="I776" s="19">
        <v>1934.5</v>
      </c>
      <c r="J776" s="20">
        <v>24180</v>
      </c>
      <c r="K776" s="20">
        <v>3348</v>
      </c>
      <c r="L776" s="21">
        <v>2588</v>
      </c>
      <c r="M776" s="22">
        <v>39673</v>
      </c>
      <c r="N776" s="22">
        <v>815</v>
      </c>
      <c r="O776" s="23" t="s">
        <v>37</v>
      </c>
      <c r="P776" s="24" t="s">
        <v>37</v>
      </c>
      <c r="Q776" s="24" t="s">
        <v>37</v>
      </c>
      <c r="R776" s="25" t="s">
        <v>37</v>
      </c>
      <c r="S776" s="26" t="s">
        <v>37</v>
      </c>
      <c r="T776" s="26" t="s">
        <v>37</v>
      </c>
      <c r="U776" s="19">
        <v>4522.5</v>
      </c>
      <c r="V776" s="20">
        <v>63853</v>
      </c>
      <c r="W776" s="20">
        <v>4163</v>
      </c>
    </row>
    <row r="777" spans="1:23" x14ac:dyDescent="0.35">
      <c r="A777" s="16">
        <v>2012</v>
      </c>
      <c r="B777" s="17">
        <v>7827</v>
      </c>
      <c r="C777" s="18" t="s">
        <v>730</v>
      </c>
      <c r="D777" s="16" t="s">
        <v>24</v>
      </c>
      <c r="E777" s="18" t="s">
        <v>25</v>
      </c>
      <c r="F777" s="16" t="s">
        <v>26</v>
      </c>
      <c r="G777" s="18" t="s">
        <v>59</v>
      </c>
      <c r="H777" s="18" t="s">
        <v>28</v>
      </c>
      <c r="I777" s="19">
        <v>6660</v>
      </c>
      <c r="J777" s="20">
        <v>67333</v>
      </c>
      <c r="K777" s="20">
        <v>4671</v>
      </c>
      <c r="L777" s="21">
        <v>7866</v>
      </c>
      <c r="M777" s="22">
        <v>74139</v>
      </c>
      <c r="N777" s="22">
        <v>1617</v>
      </c>
      <c r="O777" s="23">
        <v>6620</v>
      </c>
      <c r="P777" s="24">
        <v>79710</v>
      </c>
      <c r="Q777" s="24">
        <v>5</v>
      </c>
      <c r="R777" s="25">
        <v>0</v>
      </c>
      <c r="S777" s="26">
        <v>0</v>
      </c>
      <c r="T777" s="26">
        <v>0</v>
      </c>
      <c r="U777" s="19">
        <v>21146</v>
      </c>
      <c r="V777" s="20">
        <v>221182</v>
      </c>
      <c r="W777" s="20">
        <v>6293</v>
      </c>
    </row>
    <row r="778" spans="1:23" x14ac:dyDescent="0.35">
      <c r="A778" s="16">
        <v>2012</v>
      </c>
      <c r="B778" s="17">
        <v>7864</v>
      </c>
      <c r="C778" s="18" t="s">
        <v>731</v>
      </c>
      <c r="D778" s="16" t="s">
        <v>24</v>
      </c>
      <c r="E778" s="18" t="s">
        <v>25</v>
      </c>
      <c r="F778" s="16" t="s">
        <v>26</v>
      </c>
      <c r="G778" s="18" t="s">
        <v>87</v>
      </c>
      <c r="H778" s="18" t="s">
        <v>33</v>
      </c>
      <c r="I778" s="19">
        <v>3539</v>
      </c>
      <c r="J778" s="20">
        <v>27421</v>
      </c>
      <c r="K778" s="20">
        <v>1897</v>
      </c>
      <c r="L778" s="21">
        <v>1594</v>
      </c>
      <c r="M778" s="22">
        <v>14517</v>
      </c>
      <c r="N778" s="22">
        <v>381</v>
      </c>
      <c r="O778" s="23">
        <v>831</v>
      </c>
      <c r="P778" s="24">
        <v>13250</v>
      </c>
      <c r="Q778" s="24">
        <v>2</v>
      </c>
      <c r="R778" s="25">
        <v>0</v>
      </c>
      <c r="S778" s="26">
        <v>0</v>
      </c>
      <c r="T778" s="26">
        <v>0</v>
      </c>
      <c r="U778" s="19">
        <v>5964</v>
      </c>
      <c r="V778" s="20">
        <v>55188</v>
      </c>
      <c r="W778" s="20">
        <v>2280</v>
      </c>
    </row>
    <row r="779" spans="1:23" x14ac:dyDescent="0.35">
      <c r="A779" s="16">
        <v>2012</v>
      </c>
      <c r="B779" s="17">
        <v>7870</v>
      </c>
      <c r="C779" s="18" t="s">
        <v>732</v>
      </c>
      <c r="D779" s="16" t="s">
        <v>24</v>
      </c>
      <c r="E779" s="18" t="s">
        <v>25</v>
      </c>
      <c r="F779" s="16" t="s">
        <v>26</v>
      </c>
      <c r="G779" s="18" t="s">
        <v>51</v>
      </c>
      <c r="H779" s="18" t="s">
        <v>33</v>
      </c>
      <c r="I779" s="19">
        <v>16</v>
      </c>
      <c r="J779" s="20">
        <v>153</v>
      </c>
      <c r="K779" s="20">
        <v>10</v>
      </c>
      <c r="L779" s="21" t="s">
        <v>37</v>
      </c>
      <c r="M779" s="22" t="s">
        <v>37</v>
      </c>
      <c r="N779" s="22" t="s">
        <v>37</v>
      </c>
      <c r="O779" s="23" t="s">
        <v>37</v>
      </c>
      <c r="P779" s="24" t="s">
        <v>37</v>
      </c>
      <c r="Q779" s="24" t="s">
        <v>37</v>
      </c>
      <c r="R779" s="25" t="s">
        <v>37</v>
      </c>
      <c r="S779" s="26" t="s">
        <v>37</v>
      </c>
      <c r="T779" s="26" t="s">
        <v>37</v>
      </c>
      <c r="U779" s="19">
        <v>16</v>
      </c>
      <c r="V779" s="20">
        <v>153</v>
      </c>
      <c r="W779" s="20">
        <v>10</v>
      </c>
    </row>
    <row r="780" spans="1:23" x14ac:dyDescent="0.35">
      <c r="A780" s="16">
        <v>2012</v>
      </c>
      <c r="B780" s="17">
        <v>7870</v>
      </c>
      <c r="C780" s="18" t="s">
        <v>732</v>
      </c>
      <c r="D780" s="16" t="s">
        <v>24</v>
      </c>
      <c r="E780" s="18" t="s">
        <v>25</v>
      </c>
      <c r="F780" s="16" t="s">
        <v>26</v>
      </c>
      <c r="G780" s="18" t="s">
        <v>173</v>
      </c>
      <c r="H780" s="18" t="s">
        <v>33</v>
      </c>
      <c r="I780" s="19">
        <v>5245</v>
      </c>
      <c r="J780" s="20">
        <v>55134</v>
      </c>
      <c r="K780" s="20">
        <v>3074</v>
      </c>
      <c r="L780" s="21">
        <v>1912</v>
      </c>
      <c r="M780" s="22">
        <v>25048</v>
      </c>
      <c r="N780" s="22">
        <v>250</v>
      </c>
      <c r="O780" s="23">
        <v>324</v>
      </c>
      <c r="P780" s="24">
        <v>2680</v>
      </c>
      <c r="Q780" s="24">
        <v>102</v>
      </c>
      <c r="R780" s="25" t="s">
        <v>37</v>
      </c>
      <c r="S780" s="26" t="s">
        <v>37</v>
      </c>
      <c r="T780" s="26" t="s">
        <v>37</v>
      </c>
      <c r="U780" s="19">
        <v>7481</v>
      </c>
      <c r="V780" s="20">
        <v>82862</v>
      </c>
      <c r="W780" s="20">
        <v>3426</v>
      </c>
    </row>
    <row r="781" spans="1:23" x14ac:dyDescent="0.35">
      <c r="A781" s="16">
        <v>2012</v>
      </c>
      <c r="B781" s="17">
        <v>7887</v>
      </c>
      <c r="C781" s="18" t="s">
        <v>733</v>
      </c>
      <c r="D781" s="16" t="s">
        <v>24</v>
      </c>
      <c r="E781" s="18" t="s">
        <v>25</v>
      </c>
      <c r="F781" s="16" t="s">
        <v>26</v>
      </c>
      <c r="G781" s="18" t="s">
        <v>49</v>
      </c>
      <c r="H781" s="18" t="s">
        <v>33</v>
      </c>
      <c r="I781" s="19">
        <v>45289</v>
      </c>
      <c r="J781" s="20">
        <v>371336</v>
      </c>
      <c r="K781" s="20">
        <v>31340</v>
      </c>
      <c r="L781" s="21">
        <v>10134</v>
      </c>
      <c r="M781" s="22">
        <v>94796</v>
      </c>
      <c r="N781" s="22">
        <v>2401</v>
      </c>
      <c r="O781" s="23" t="s">
        <v>37</v>
      </c>
      <c r="P781" s="24" t="s">
        <v>37</v>
      </c>
      <c r="Q781" s="24" t="s">
        <v>37</v>
      </c>
      <c r="R781" s="25" t="s">
        <v>37</v>
      </c>
      <c r="S781" s="26" t="s">
        <v>37</v>
      </c>
      <c r="T781" s="26" t="s">
        <v>37</v>
      </c>
      <c r="U781" s="19">
        <v>55423</v>
      </c>
      <c r="V781" s="20">
        <v>466132</v>
      </c>
      <c r="W781" s="20">
        <v>33741</v>
      </c>
    </row>
    <row r="782" spans="1:23" x14ac:dyDescent="0.35">
      <c r="A782" s="16">
        <v>2012</v>
      </c>
      <c r="B782" s="17">
        <v>7891</v>
      </c>
      <c r="C782" s="18" t="s">
        <v>734</v>
      </c>
      <c r="D782" s="16" t="s">
        <v>24</v>
      </c>
      <c r="E782" s="18" t="s">
        <v>25</v>
      </c>
      <c r="F782" s="16" t="s">
        <v>26</v>
      </c>
      <c r="G782" s="18" t="s">
        <v>46</v>
      </c>
      <c r="H782" s="18" t="s">
        <v>33</v>
      </c>
      <c r="I782" s="19">
        <v>22519</v>
      </c>
      <c r="J782" s="20">
        <v>163533</v>
      </c>
      <c r="K782" s="20">
        <v>14750</v>
      </c>
      <c r="L782" s="21">
        <v>5017</v>
      </c>
      <c r="M782" s="22">
        <v>39406</v>
      </c>
      <c r="N782" s="22">
        <v>2002</v>
      </c>
      <c r="O782" s="23">
        <v>2240</v>
      </c>
      <c r="P782" s="24">
        <v>26949</v>
      </c>
      <c r="Q782" s="24">
        <v>3</v>
      </c>
      <c r="R782" s="25" t="s">
        <v>37</v>
      </c>
      <c r="S782" s="26" t="s">
        <v>37</v>
      </c>
      <c r="T782" s="26" t="s">
        <v>37</v>
      </c>
      <c r="U782" s="19">
        <v>29776</v>
      </c>
      <c r="V782" s="20">
        <v>229888</v>
      </c>
      <c r="W782" s="20">
        <v>16755</v>
      </c>
    </row>
    <row r="783" spans="1:23" x14ac:dyDescent="0.35">
      <c r="A783" s="16">
        <v>2012</v>
      </c>
      <c r="B783" s="17">
        <v>7908</v>
      </c>
      <c r="C783" s="18" t="s">
        <v>735</v>
      </c>
      <c r="D783" s="16" t="s">
        <v>24</v>
      </c>
      <c r="E783" s="18" t="s">
        <v>25</v>
      </c>
      <c r="F783" s="16" t="s">
        <v>26</v>
      </c>
      <c r="G783" s="18" t="s">
        <v>32</v>
      </c>
      <c r="H783" s="18" t="s">
        <v>28</v>
      </c>
      <c r="I783" s="19">
        <v>12936</v>
      </c>
      <c r="J783" s="20">
        <v>150914</v>
      </c>
      <c r="K783" s="20">
        <v>14752</v>
      </c>
      <c r="L783" s="21">
        <v>8509</v>
      </c>
      <c r="M783" s="22">
        <v>95829</v>
      </c>
      <c r="N783" s="22">
        <v>2559</v>
      </c>
      <c r="O783" s="23">
        <v>4665</v>
      </c>
      <c r="P783" s="24">
        <v>62331</v>
      </c>
      <c r="Q783" s="24">
        <v>48</v>
      </c>
      <c r="R783" s="25" t="s">
        <v>37</v>
      </c>
      <c r="S783" s="26" t="s">
        <v>37</v>
      </c>
      <c r="T783" s="26" t="s">
        <v>37</v>
      </c>
      <c r="U783" s="19">
        <v>26110</v>
      </c>
      <c r="V783" s="20">
        <v>309074</v>
      </c>
      <c r="W783" s="20">
        <v>17359</v>
      </c>
    </row>
    <row r="784" spans="1:23" x14ac:dyDescent="0.35">
      <c r="A784" s="16">
        <v>2012</v>
      </c>
      <c r="B784" s="17">
        <v>7969</v>
      </c>
      <c r="C784" s="18" t="s">
        <v>736</v>
      </c>
      <c r="D784" s="16" t="s">
        <v>24</v>
      </c>
      <c r="E784" s="18" t="s">
        <v>25</v>
      </c>
      <c r="F784" s="16" t="s">
        <v>26</v>
      </c>
      <c r="G784" s="18" t="s">
        <v>51</v>
      </c>
      <c r="H784" s="18" t="s">
        <v>28</v>
      </c>
      <c r="I784" s="19">
        <v>439</v>
      </c>
      <c r="J784" s="20">
        <v>4299</v>
      </c>
      <c r="K784" s="20">
        <v>265</v>
      </c>
      <c r="L784" s="21">
        <v>405</v>
      </c>
      <c r="M784" s="22">
        <v>4012</v>
      </c>
      <c r="N784" s="22">
        <v>72</v>
      </c>
      <c r="O784" s="23" t="s">
        <v>37</v>
      </c>
      <c r="P784" s="24" t="s">
        <v>37</v>
      </c>
      <c r="Q784" s="24" t="s">
        <v>37</v>
      </c>
      <c r="R784" s="25" t="s">
        <v>37</v>
      </c>
      <c r="S784" s="26" t="s">
        <v>37</v>
      </c>
      <c r="T784" s="26" t="s">
        <v>37</v>
      </c>
      <c r="U784" s="19">
        <v>844</v>
      </c>
      <c r="V784" s="20">
        <v>8311</v>
      </c>
      <c r="W784" s="20">
        <v>337</v>
      </c>
    </row>
    <row r="785" spans="1:23" x14ac:dyDescent="0.35">
      <c r="A785" s="16">
        <v>2012</v>
      </c>
      <c r="B785" s="17">
        <v>7977</v>
      </c>
      <c r="C785" s="18" t="s">
        <v>737</v>
      </c>
      <c r="D785" s="16" t="s">
        <v>24</v>
      </c>
      <c r="E785" s="18" t="s">
        <v>25</v>
      </c>
      <c r="F785" s="16" t="s">
        <v>26</v>
      </c>
      <c r="G785" s="18" t="s">
        <v>46</v>
      </c>
      <c r="H785" s="18" t="s">
        <v>28</v>
      </c>
      <c r="I785" s="19">
        <v>28237.200000000001</v>
      </c>
      <c r="J785" s="20">
        <v>258386</v>
      </c>
      <c r="K785" s="20">
        <v>26052</v>
      </c>
      <c r="L785" s="21">
        <v>22259.7</v>
      </c>
      <c r="M785" s="22">
        <v>197191</v>
      </c>
      <c r="N785" s="22">
        <v>2882</v>
      </c>
      <c r="O785" s="23">
        <v>11178.1</v>
      </c>
      <c r="P785" s="24">
        <v>128196</v>
      </c>
      <c r="Q785" s="24">
        <v>45</v>
      </c>
      <c r="R785" s="25" t="s">
        <v>37</v>
      </c>
      <c r="S785" s="26" t="s">
        <v>37</v>
      </c>
      <c r="T785" s="26" t="s">
        <v>37</v>
      </c>
      <c r="U785" s="19">
        <v>61675</v>
      </c>
      <c r="V785" s="20">
        <v>583773</v>
      </c>
      <c r="W785" s="20">
        <v>28979</v>
      </c>
    </row>
    <row r="786" spans="1:23" x14ac:dyDescent="0.35">
      <c r="A786" s="16">
        <v>2012</v>
      </c>
      <c r="B786" s="17">
        <v>7978</v>
      </c>
      <c r="C786" s="18" t="s">
        <v>738</v>
      </c>
      <c r="D786" s="16" t="s">
        <v>24</v>
      </c>
      <c r="E786" s="18" t="s">
        <v>25</v>
      </c>
      <c r="F786" s="16" t="s">
        <v>26</v>
      </c>
      <c r="G786" s="18" t="s">
        <v>70</v>
      </c>
      <c r="H786" s="18" t="s">
        <v>33</v>
      </c>
      <c r="I786" s="19">
        <v>17617</v>
      </c>
      <c r="J786" s="20">
        <v>121315</v>
      </c>
      <c r="K786" s="20">
        <v>10535</v>
      </c>
      <c r="L786" s="21">
        <v>3596</v>
      </c>
      <c r="M786" s="22">
        <v>27970</v>
      </c>
      <c r="N786" s="22">
        <v>1174</v>
      </c>
      <c r="O786" s="23" t="s">
        <v>37</v>
      </c>
      <c r="P786" s="24" t="s">
        <v>37</v>
      </c>
      <c r="Q786" s="24" t="s">
        <v>37</v>
      </c>
      <c r="R786" s="25" t="s">
        <v>37</v>
      </c>
      <c r="S786" s="26" t="s">
        <v>37</v>
      </c>
      <c r="T786" s="26" t="s">
        <v>37</v>
      </c>
      <c r="U786" s="19">
        <v>21213</v>
      </c>
      <c r="V786" s="20">
        <v>149285</v>
      </c>
      <c r="W786" s="20">
        <v>11709</v>
      </c>
    </row>
    <row r="787" spans="1:23" x14ac:dyDescent="0.35">
      <c r="A787" s="16">
        <v>2012</v>
      </c>
      <c r="B787" s="17">
        <v>7979</v>
      </c>
      <c r="C787" s="18" t="s">
        <v>739</v>
      </c>
      <c r="D787" s="16" t="s">
        <v>24</v>
      </c>
      <c r="E787" s="18" t="s">
        <v>25</v>
      </c>
      <c r="F787" s="16" t="s">
        <v>26</v>
      </c>
      <c r="G787" s="18" t="s">
        <v>98</v>
      </c>
      <c r="H787" s="18" t="s">
        <v>33</v>
      </c>
      <c r="I787" s="19">
        <v>19366</v>
      </c>
      <c r="J787" s="20">
        <v>174097</v>
      </c>
      <c r="K787" s="20">
        <v>16111</v>
      </c>
      <c r="L787" s="21">
        <v>2354</v>
      </c>
      <c r="M787" s="22">
        <v>23309</v>
      </c>
      <c r="N787" s="22">
        <v>732</v>
      </c>
      <c r="O787" s="23" t="s">
        <v>37</v>
      </c>
      <c r="P787" s="24" t="s">
        <v>37</v>
      </c>
      <c r="Q787" s="24" t="s">
        <v>37</v>
      </c>
      <c r="R787" s="25" t="s">
        <v>37</v>
      </c>
      <c r="S787" s="26" t="s">
        <v>37</v>
      </c>
      <c r="T787" s="26" t="s">
        <v>37</v>
      </c>
      <c r="U787" s="19">
        <v>21720</v>
      </c>
      <c r="V787" s="20">
        <v>197406</v>
      </c>
      <c r="W787" s="20">
        <v>16843</v>
      </c>
    </row>
    <row r="788" spans="1:23" x14ac:dyDescent="0.35">
      <c r="A788" s="16">
        <v>2012</v>
      </c>
      <c r="B788" s="17">
        <v>8000</v>
      </c>
      <c r="C788" s="18" t="s">
        <v>740</v>
      </c>
      <c r="D788" s="16" t="s">
        <v>24</v>
      </c>
      <c r="E788" s="18" t="s">
        <v>25</v>
      </c>
      <c r="F788" s="16" t="s">
        <v>26</v>
      </c>
      <c r="G788" s="18" t="s">
        <v>74</v>
      </c>
      <c r="H788" s="18" t="s">
        <v>33</v>
      </c>
      <c r="I788" s="19">
        <v>22875</v>
      </c>
      <c r="J788" s="20">
        <v>192032</v>
      </c>
      <c r="K788" s="20">
        <v>11511</v>
      </c>
      <c r="L788" s="21">
        <v>3933</v>
      </c>
      <c r="M788" s="22">
        <v>35229</v>
      </c>
      <c r="N788" s="22">
        <v>943</v>
      </c>
      <c r="O788" s="23">
        <v>1502</v>
      </c>
      <c r="P788" s="24">
        <v>14548</v>
      </c>
      <c r="Q788" s="24">
        <v>12</v>
      </c>
      <c r="R788" s="25" t="s">
        <v>37</v>
      </c>
      <c r="S788" s="26" t="s">
        <v>37</v>
      </c>
      <c r="T788" s="26" t="s">
        <v>37</v>
      </c>
      <c r="U788" s="19">
        <v>28310</v>
      </c>
      <c r="V788" s="20">
        <v>241809</v>
      </c>
      <c r="W788" s="20">
        <v>12466</v>
      </c>
    </row>
    <row r="789" spans="1:23" x14ac:dyDescent="0.35">
      <c r="A789" s="16">
        <v>2012</v>
      </c>
      <c r="B789" s="17">
        <v>8034</v>
      </c>
      <c r="C789" s="18" t="s">
        <v>741</v>
      </c>
      <c r="D789" s="16" t="s">
        <v>24</v>
      </c>
      <c r="E789" s="18" t="s">
        <v>25</v>
      </c>
      <c r="F789" s="16" t="s">
        <v>26</v>
      </c>
      <c r="G789" s="18" t="s">
        <v>46</v>
      </c>
      <c r="H789" s="18" t="s">
        <v>33</v>
      </c>
      <c r="I789" s="19">
        <v>20027</v>
      </c>
      <c r="J789" s="20">
        <v>149915</v>
      </c>
      <c r="K789" s="20">
        <v>10867</v>
      </c>
      <c r="L789" s="21">
        <v>11032</v>
      </c>
      <c r="M789" s="22">
        <v>90186</v>
      </c>
      <c r="N789" s="22">
        <v>2125</v>
      </c>
      <c r="O789" s="23">
        <v>9389</v>
      </c>
      <c r="P789" s="24">
        <v>103728</v>
      </c>
      <c r="Q789" s="24">
        <v>10</v>
      </c>
      <c r="R789" s="25" t="s">
        <v>37</v>
      </c>
      <c r="S789" s="26" t="s">
        <v>37</v>
      </c>
      <c r="T789" s="26" t="s">
        <v>37</v>
      </c>
      <c r="U789" s="19">
        <v>40448</v>
      </c>
      <c r="V789" s="20">
        <v>343829</v>
      </c>
      <c r="W789" s="20">
        <v>13002</v>
      </c>
    </row>
    <row r="790" spans="1:23" x14ac:dyDescent="0.35">
      <c r="A790" s="16">
        <v>2012</v>
      </c>
      <c r="B790" s="17">
        <v>8055</v>
      </c>
      <c r="C790" s="18" t="s">
        <v>742</v>
      </c>
      <c r="D790" s="16" t="s">
        <v>24</v>
      </c>
      <c r="E790" s="18" t="s">
        <v>25</v>
      </c>
      <c r="F790" s="16" t="s">
        <v>26</v>
      </c>
      <c r="G790" s="18" t="s">
        <v>132</v>
      </c>
      <c r="H790" s="18" t="s">
        <v>28</v>
      </c>
      <c r="I790" s="19">
        <v>8514</v>
      </c>
      <c r="J790" s="20">
        <v>82303</v>
      </c>
      <c r="K790" s="20">
        <v>7635</v>
      </c>
      <c r="L790" s="21">
        <v>3035</v>
      </c>
      <c r="M790" s="22">
        <v>32225</v>
      </c>
      <c r="N790" s="22">
        <v>1204</v>
      </c>
      <c r="O790" s="23">
        <v>12873</v>
      </c>
      <c r="P790" s="24">
        <v>149306</v>
      </c>
      <c r="Q790" s="24">
        <v>138</v>
      </c>
      <c r="R790" s="25" t="s">
        <v>37</v>
      </c>
      <c r="S790" s="26" t="s">
        <v>37</v>
      </c>
      <c r="T790" s="26" t="s">
        <v>37</v>
      </c>
      <c r="U790" s="19">
        <v>24422</v>
      </c>
      <c r="V790" s="20">
        <v>263834</v>
      </c>
      <c r="W790" s="20">
        <v>8977</v>
      </c>
    </row>
    <row r="791" spans="1:23" x14ac:dyDescent="0.35">
      <c r="A791" s="16">
        <v>2012</v>
      </c>
      <c r="B791" s="17">
        <v>8104</v>
      </c>
      <c r="C791" s="18" t="s">
        <v>743</v>
      </c>
      <c r="D791" s="16" t="s">
        <v>24</v>
      </c>
      <c r="E791" s="18" t="s">
        <v>25</v>
      </c>
      <c r="F791" s="16" t="s">
        <v>26</v>
      </c>
      <c r="G791" s="18" t="s">
        <v>271</v>
      </c>
      <c r="H791" s="18" t="s">
        <v>28</v>
      </c>
      <c r="I791" s="19">
        <v>4294</v>
      </c>
      <c r="J791" s="20">
        <v>23259</v>
      </c>
      <c r="K791" s="20">
        <v>3992</v>
      </c>
      <c r="L791" s="21">
        <v>836</v>
      </c>
      <c r="M791" s="22">
        <v>4521</v>
      </c>
      <c r="N791" s="22">
        <v>403</v>
      </c>
      <c r="O791" s="23">
        <v>691</v>
      </c>
      <c r="P791" s="24">
        <v>3982</v>
      </c>
      <c r="Q791" s="24">
        <v>25</v>
      </c>
      <c r="R791" s="25" t="s">
        <v>37</v>
      </c>
      <c r="S791" s="26" t="s">
        <v>37</v>
      </c>
      <c r="T791" s="26" t="s">
        <v>37</v>
      </c>
      <c r="U791" s="19">
        <v>5821</v>
      </c>
      <c r="V791" s="20">
        <v>31762</v>
      </c>
      <c r="W791" s="20">
        <v>4420</v>
      </c>
    </row>
    <row r="792" spans="1:23" x14ac:dyDescent="0.35">
      <c r="A792" s="16">
        <v>2012</v>
      </c>
      <c r="B792" s="17">
        <v>8122</v>
      </c>
      <c r="C792" s="18" t="s">
        <v>744</v>
      </c>
      <c r="D792" s="16" t="s">
        <v>24</v>
      </c>
      <c r="E792" s="18" t="s">
        <v>25</v>
      </c>
      <c r="F792" s="16" t="s">
        <v>26</v>
      </c>
      <c r="G792" s="18" t="s">
        <v>87</v>
      </c>
      <c r="H792" s="18" t="s">
        <v>28</v>
      </c>
      <c r="I792" s="19">
        <v>2848</v>
      </c>
      <c r="J792" s="20">
        <v>22833</v>
      </c>
      <c r="K792" s="20">
        <v>2331</v>
      </c>
      <c r="L792" s="21">
        <v>1704</v>
      </c>
      <c r="M792" s="22">
        <v>16442</v>
      </c>
      <c r="N792" s="22">
        <v>499</v>
      </c>
      <c r="O792" s="23">
        <v>1545</v>
      </c>
      <c r="P792" s="24">
        <v>21540</v>
      </c>
      <c r="Q792" s="24">
        <v>40</v>
      </c>
      <c r="R792" s="25" t="s">
        <v>37</v>
      </c>
      <c r="S792" s="26" t="s">
        <v>37</v>
      </c>
      <c r="T792" s="26" t="s">
        <v>37</v>
      </c>
      <c r="U792" s="19">
        <v>6097</v>
      </c>
      <c r="V792" s="20">
        <v>60815</v>
      </c>
      <c r="W792" s="20">
        <v>2870</v>
      </c>
    </row>
    <row r="793" spans="1:23" x14ac:dyDescent="0.35">
      <c r="A793" s="16">
        <v>2012</v>
      </c>
      <c r="B793" s="17">
        <v>8147</v>
      </c>
      <c r="C793" s="18" t="s">
        <v>745</v>
      </c>
      <c r="D793" s="16" t="s">
        <v>24</v>
      </c>
      <c r="E793" s="18" t="s">
        <v>25</v>
      </c>
      <c r="F793" s="16" t="s">
        <v>26</v>
      </c>
      <c r="G793" s="18" t="s">
        <v>104</v>
      </c>
      <c r="H793" s="18" t="s">
        <v>28</v>
      </c>
      <c r="I793" s="19">
        <v>13558</v>
      </c>
      <c r="J793" s="20">
        <v>128596</v>
      </c>
      <c r="K793" s="20">
        <v>9475</v>
      </c>
      <c r="L793" s="21">
        <v>8076</v>
      </c>
      <c r="M793" s="22">
        <v>72964</v>
      </c>
      <c r="N793" s="22">
        <v>1772</v>
      </c>
      <c r="O793" s="23">
        <v>379</v>
      </c>
      <c r="P793" s="24">
        <v>3159</v>
      </c>
      <c r="Q793" s="24">
        <v>1</v>
      </c>
      <c r="R793" s="25">
        <v>0</v>
      </c>
      <c r="S793" s="26">
        <v>0</v>
      </c>
      <c r="T793" s="26">
        <v>0</v>
      </c>
      <c r="U793" s="19">
        <v>22013</v>
      </c>
      <c r="V793" s="20">
        <v>204719</v>
      </c>
      <c r="W793" s="20">
        <v>11248</v>
      </c>
    </row>
    <row r="794" spans="1:23" x14ac:dyDescent="0.35">
      <c r="A794" s="16">
        <v>2012</v>
      </c>
      <c r="B794" s="17">
        <v>8153</v>
      </c>
      <c r="C794" s="18" t="s">
        <v>746</v>
      </c>
      <c r="D794" s="16" t="s">
        <v>24</v>
      </c>
      <c r="E794" s="18" t="s">
        <v>25</v>
      </c>
      <c r="F794" s="16" t="s">
        <v>26</v>
      </c>
      <c r="G794" s="18" t="s">
        <v>243</v>
      </c>
      <c r="H794" s="18" t="s">
        <v>119</v>
      </c>
      <c r="I794" s="19" t="s">
        <v>37</v>
      </c>
      <c r="J794" s="20" t="s">
        <v>37</v>
      </c>
      <c r="K794" s="20" t="s">
        <v>37</v>
      </c>
      <c r="L794" s="21">
        <v>24</v>
      </c>
      <c r="M794" s="22">
        <v>661</v>
      </c>
      <c r="N794" s="22">
        <v>1</v>
      </c>
      <c r="O794" s="23" t="s">
        <v>37</v>
      </c>
      <c r="P794" s="24" t="s">
        <v>37</v>
      </c>
      <c r="Q794" s="24" t="s">
        <v>37</v>
      </c>
      <c r="R794" s="25" t="s">
        <v>37</v>
      </c>
      <c r="S794" s="26" t="s">
        <v>37</v>
      </c>
      <c r="T794" s="26" t="s">
        <v>37</v>
      </c>
      <c r="U794" s="19">
        <v>24</v>
      </c>
      <c r="V794" s="20">
        <v>661</v>
      </c>
      <c r="W794" s="20">
        <v>1</v>
      </c>
    </row>
    <row r="795" spans="1:23" x14ac:dyDescent="0.35">
      <c r="A795" s="16">
        <v>2012</v>
      </c>
      <c r="B795" s="17">
        <v>8153</v>
      </c>
      <c r="C795" s="18" t="s">
        <v>747</v>
      </c>
      <c r="D795" s="16" t="s">
        <v>24</v>
      </c>
      <c r="E795" s="18" t="s">
        <v>25</v>
      </c>
      <c r="F795" s="16" t="s">
        <v>26</v>
      </c>
      <c r="G795" s="18" t="s">
        <v>243</v>
      </c>
      <c r="H795" s="18" t="s">
        <v>119</v>
      </c>
      <c r="I795" s="19" t="s">
        <v>37</v>
      </c>
      <c r="J795" s="20" t="s">
        <v>37</v>
      </c>
      <c r="K795" s="20" t="s">
        <v>37</v>
      </c>
      <c r="L795" s="21" t="s">
        <v>37</v>
      </c>
      <c r="M795" s="22" t="s">
        <v>37</v>
      </c>
      <c r="N795" s="22" t="s">
        <v>37</v>
      </c>
      <c r="O795" s="23">
        <v>606</v>
      </c>
      <c r="P795" s="24">
        <v>17730</v>
      </c>
      <c r="Q795" s="24">
        <v>1</v>
      </c>
      <c r="R795" s="25" t="s">
        <v>37</v>
      </c>
      <c r="S795" s="26" t="s">
        <v>37</v>
      </c>
      <c r="T795" s="26" t="s">
        <v>37</v>
      </c>
      <c r="U795" s="19">
        <v>606</v>
      </c>
      <c r="V795" s="20">
        <v>17730</v>
      </c>
      <c r="W795" s="20">
        <v>1</v>
      </c>
    </row>
    <row r="796" spans="1:23" x14ac:dyDescent="0.35">
      <c r="A796" s="16">
        <v>2012</v>
      </c>
      <c r="B796" s="17">
        <v>8179</v>
      </c>
      <c r="C796" s="18" t="s">
        <v>748</v>
      </c>
      <c r="D796" s="16" t="s">
        <v>24</v>
      </c>
      <c r="E796" s="18" t="s">
        <v>25</v>
      </c>
      <c r="F796" s="16" t="s">
        <v>26</v>
      </c>
      <c r="G796" s="18" t="s">
        <v>74</v>
      </c>
      <c r="H796" s="18" t="s">
        <v>33</v>
      </c>
      <c r="I796" s="19">
        <v>36338.800000000003</v>
      </c>
      <c r="J796" s="20">
        <v>331031</v>
      </c>
      <c r="K796" s="20">
        <v>20866</v>
      </c>
      <c r="L796" s="21">
        <v>8673.5</v>
      </c>
      <c r="M796" s="22">
        <v>83100</v>
      </c>
      <c r="N796" s="22">
        <v>1395</v>
      </c>
      <c r="O796" s="23">
        <v>7519.1</v>
      </c>
      <c r="P796" s="24">
        <v>91456</v>
      </c>
      <c r="Q796" s="24">
        <v>13</v>
      </c>
      <c r="R796" s="25" t="s">
        <v>37</v>
      </c>
      <c r="S796" s="26" t="s">
        <v>37</v>
      </c>
      <c r="T796" s="26" t="s">
        <v>37</v>
      </c>
      <c r="U796" s="19">
        <v>52531.4</v>
      </c>
      <c r="V796" s="20">
        <v>505587</v>
      </c>
      <c r="W796" s="20">
        <v>22274</v>
      </c>
    </row>
    <row r="797" spans="1:23" x14ac:dyDescent="0.35">
      <c r="A797" s="16">
        <v>2012</v>
      </c>
      <c r="B797" s="17">
        <v>8198</v>
      </c>
      <c r="C797" s="18" t="s">
        <v>749</v>
      </c>
      <c r="D797" s="16" t="s">
        <v>24</v>
      </c>
      <c r="E797" s="18" t="s">
        <v>25</v>
      </c>
      <c r="F797" s="16" t="s">
        <v>26</v>
      </c>
      <c r="G797" s="18" t="s">
        <v>34</v>
      </c>
      <c r="H797" s="18" t="s">
        <v>28</v>
      </c>
      <c r="I797" s="19">
        <v>18048</v>
      </c>
      <c r="J797" s="20">
        <v>185382</v>
      </c>
      <c r="K797" s="20">
        <v>16953</v>
      </c>
      <c r="L797" s="21">
        <v>33299</v>
      </c>
      <c r="M797" s="22">
        <v>382693</v>
      </c>
      <c r="N797" s="22">
        <v>3283</v>
      </c>
      <c r="O797" s="23">
        <v>9198</v>
      </c>
      <c r="P797" s="24">
        <v>128499</v>
      </c>
      <c r="Q797" s="24">
        <v>10</v>
      </c>
      <c r="R797" s="25" t="s">
        <v>37</v>
      </c>
      <c r="S797" s="26" t="s">
        <v>37</v>
      </c>
      <c r="T797" s="26" t="s">
        <v>37</v>
      </c>
      <c r="U797" s="19">
        <v>60545</v>
      </c>
      <c r="V797" s="20">
        <v>696574</v>
      </c>
      <c r="W797" s="20">
        <v>20246</v>
      </c>
    </row>
    <row r="798" spans="1:23" x14ac:dyDescent="0.35">
      <c r="A798" s="16">
        <v>2012</v>
      </c>
      <c r="B798" s="17">
        <v>8199</v>
      </c>
      <c r="C798" s="18" t="s">
        <v>750</v>
      </c>
      <c r="D798" s="16" t="s">
        <v>24</v>
      </c>
      <c r="E798" s="18" t="s">
        <v>25</v>
      </c>
      <c r="F798" s="16" t="s">
        <v>26</v>
      </c>
      <c r="G798" s="18" t="s">
        <v>132</v>
      </c>
      <c r="H798" s="18" t="s">
        <v>28</v>
      </c>
      <c r="I798" s="19">
        <v>5015</v>
      </c>
      <c r="J798" s="20">
        <v>43374</v>
      </c>
      <c r="K798" s="20">
        <v>3924</v>
      </c>
      <c r="L798" s="21">
        <v>6487</v>
      </c>
      <c r="M798" s="22">
        <v>58863</v>
      </c>
      <c r="N798" s="22">
        <v>780</v>
      </c>
      <c r="O798" s="23" t="s">
        <v>37</v>
      </c>
      <c r="P798" s="24" t="s">
        <v>37</v>
      </c>
      <c r="Q798" s="24" t="s">
        <v>37</v>
      </c>
      <c r="R798" s="25" t="s">
        <v>37</v>
      </c>
      <c r="S798" s="26" t="s">
        <v>37</v>
      </c>
      <c r="T798" s="26" t="s">
        <v>37</v>
      </c>
      <c r="U798" s="19">
        <v>11502</v>
      </c>
      <c r="V798" s="20">
        <v>102237</v>
      </c>
      <c r="W798" s="20">
        <v>4704</v>
      </c>
    </row>
    <row r="799" spans="1:23" x14ac:dyDescent="0.35">
      <c r="A799" s="16">
        <v>2012</v>
      </c>
      <c r="B799" s="17">
        <v>8210</v>
      </c>
      <c r="C799" s="18" t="s">
        <v>751</v>
      </c>
      <c r="D799" s="16" t="s">
        <v>24</v>
      </c>
      <c r="E799" s="18" t="s">
        <v>25</v>
      </c>
      <c r="F799" s="16" t="s">
        <v>26</v>
      </c>
      <c r="G799" s="18" t="s">
        <v>49</v>
      </c>
      <c r="H799" s="18" t="s">
        <v>33</v>
      </c>
      <c r="I799" s="19">
        <v>42882</v>
      </c>
      <c r="J799" s="20">
        <v>358844</v>
      </c>
      <c r="K799" s="20">
        <v>28293</v>
      </c>
      <c r="L799" s="21">
        <v>18076</v>
      </c>
      <c r="M799" s="22">
        <v>154688</v>
      </c>
      <c r="N799" s="22">
        <v>7077</v>
      </c>
      <c r="O799" s="23">
        <v>1757</v>
      </c>
      <c r="P799" s="24">
        <v>22082</v>
      </c>
      <c r="Q799" s="24">
        <v>18</v>
      </c>
      <c r="R799" s="25" t="s">
        <v>37</v>
      </c>
      <c r="S799" s="26" t="s">
        <v>37</v>
      </c>
      <c r="T799" s="26" t="s">
        <v>37</v>
      </c>
      <c r="U799" s="19">
        <v>62715</v>
      </c>
      <c r="V799" s="20">
        <v>535614</v>
      </c>
      <c r="W799" s="20">
        <v>35388</v>
      </c>
    </row>
    <row r="800" spans="1:23" x14ac:dyDescent="0.35">
      <c r="A800" s="16">
        <v>2012</v>
      </c>
      <c r="B800" s="17">
        <v>8212</v>
      </c>
      <c r="C800" s="18" t="s">
        <v>752</v>
      </c>
      <c r="D800" s="16" t="s">
        <v>24</v>
      </c>
      <c r="E800" s="18" t="s">
        <v>25</v>
      </c>
      <c r="F800" s="16" t="s">
        <v>26</v>
      </c>
      <c r="G800" s="18" t="s">
        <v>39</v>
      </c>
      <c r="H800" s="18" t="s">
        <v>28</v>
      </c>
      <c r="I800" s="19">
        <v>5612.6</v>
      </c>
      <c r="J800" s="20">
        <v>46720</v>
      </c>
      <c r="K800" s="20">
        <v>5902</v>
      </c>
      <c r="L800" s="21">
        <v>7119.8</v>
      </c>
      <c r="M800" s="22">
        <v>70614</v>
      </c>
      <c r="N800" s="22">
        <v>861</v>
      </c>
      <c r="O800" s="23">
        <v>14602</v>
      </c>
      <c r="P800" s="24">
        <v>189885</v>
      </c>
      <c r="Q800" s="24">
        <v>7</v>
      </c>
      <c r="R800" s="25">
        <v>0</v>
      </c>
      <c r="S800" s="26">
        <v>0</v>
      </c>
      <c r="T800" s="26">
        <v>0</v>
      </c>
      <c r="U800" s="19">
        <v>27334.400000000001</v>
      </c>
      <c r="V800" s="20">
        <v>307219</v>
      </c>
      <c r="W800" s="20">
        <v>6770</v>
      </c>
    </row>
    <row r="801" spans="1:23" x14ac:dyDescent="0.35">
      <c r="A801" s="16">
        <v>2012</v>
      </c>
      <c r="B801" s="17">
        <v>8226</v>
      </c>
      <c r="C801" s="18" t="s">
        <v>753</v>
      </c>
      <c r="D801" s="16" t="s">
        <v>24</v>
      </c>
      <c r="E801" s="18" t="s">
        <v>25</v>
      </c>
      <c r="F801" s="16" t="s">
        <v>26</v>
      </c>
      <c r="G801" s="18" t="s">
        <v>59</v>
      </c>
      <c r="H801" s="18" t="s">
        <v>28</v>
      </c>
      <c r="I801" s="19">
        <v>6055</v>
      </c>
      <c r="J801" s="20">
        <v>63567</v>
      </c>
      <c r="K801" s="20">
        <v>4324</v>
      </c>
      <c r="L801" s="21">
        <v>5789</v>
      </c>
      <c r="M801" s="22">
        <v>56760</v>
      </c>
      <c r="N801" s="22">
        <v>1106</v>
      </c>
      <c r="O801" s="23">
        <v>2186</v>
      </c>
      <c r="P801" s="24">
        <v>25500</v>
      </c>
      <c r="Q801" s="24">
        <v>3</v>
      </c>
      <c r="R801" s="25">
        <v>0</v>
      </c>
      <c r="S801" s="26">
        <v>0</v>
      </c>
      <c r="T801" s="26">
        <v>0</v>
      </c>
      <c r="U801" s="19">
        <v>14030</v>
      </c>
      <c r="V801" s="20">
        <v>145827</v>
      </c>
      <c r="W801" s="20">
        <v>5433</v>
      </c>
    </row>
    <row r="802" spans="1:23" x14ac:dyDescent="0.35">
      <c r="A802" s="16">
        <v>2012</v>
      </c>
      <c r="B802" s="17">
        <v>8245</v>
      </c>
      <c r="C802" s="18" t="s">
        <v>754</v>
      </c>
      <c r="D802" s="16" t="s">
        <v>24</v>
      </c>
      <c r="E802" s="18" t="s">
        <v>25</v>
      </c>
      <c r="F802" s="16" t="s">
        <v>26</v>
      </c>
      <c r="G802" s="18" t="s">
        <v>90</v>
      </c>
      <c r="H802" s="18" t="s">
        <v>28</v>
      </c>
      <c r="I802" s="19">
        <v>9418.9</v>
      </c>
      <c r="J802" s="20">
        <v>111109</v>
      </c>
      <c r="K802" s="20">
        <v>10742</v>
      </c>
      <c r="L802" s="21">
        <v>8333.9</v>
      </c>
      <c r="M802" s="22">
        <v>108796</v>
      </c>
      <c r="N802" s="22">
        <v>2332</v>
      </c>
      <c r="O802" s="23">
        <v>12943.1</v>
      </c>
      <c r="P802" s="24">
        <v>236740</v>
      </c>
      <c r="Q802" s="24">
        <v>95</v>
      </c>
      <c r="R802" s="25">
        <v>0</v>
      </c>
      <c r="S802" s="26">
        <v>0</v>
      </c>
      <c r="T802" s="26">
        <v>0</v>
      </c>
      <c r="U802" s="19">
        <v>30695.9</v>
      </c>
      <c r="V802" s="20">
        <v>456645</v>
      </c>
      <c r="W802" s="20">
        <v>13169</v>
      </c>
    </row>
    <row r="803" spans="1:23" x14ac:dyDescent="0.35">
      <c r="A803" s="16">
        <v>2012</v>
      </c>
      <c r="B803" s="17">
        <v>8276</v>
      </c>
      <c r="C803" s="18" t="s">
        <v>755</v>
      </c>
      <c r="D803" s="16" t="s">
        <v>24</v>
      </c>
      <c r="E803" s="18" t="s">
        <v>25</v>
      </c>
      <c r="F803" s="16" t="s">
        <v>26</v>
      </c>
      <c r="G803" s="18" t="s">
        <v>61</v>
      </c>
      <c r="H803" s="18" t="s">
        <v>28</v>
      </c>
      <c r="I803" s="19">
        <v>1493</v>
      </c>
      <c r="J803" s="20">
        <v>12288</v>
      </c>
      <c r="K803" s="20">
        <v>1101</v>
      </c>
      <c r="L803" s="21">
        <v>1231</v>
      </c>
      <c r="M803" s="22">
        <v>10538</v>
      </c>
      <c r="N803" s="22">
        <v>260</v>
      </c>
      <c r="O803" s="23" t="s">
        <v>37</v>
      </c>
      <c r="P803" s="24" t="s">
        <v>37</v>
      </c>
      <c r="Q803" s="24" t="s">
        <v>37</v>
      </c>
      <c r="R803" s="25" t="s">
        <v>37</v>
      </c>
      <c r="S803" s="26" t="s">
        <v>37</v>
      </c>
      <c r="T803" s="26" t="s">
        <v>37</v>
      </c>
      <c r="U803" s="19">
        <v>2724</v>
      </c>
      <c r="V803" s="20">
        <v>22826</v>
      </c>
      <c r="W803" s="20">
        <v>1361</v>
      </c>
    </row>
    <row r="804" spans="1:23" x14ac:dyDescent="0.35">
      <c r="A804" s="16">
        <v>2012</v>
      </c>
      <c r="B804" s="17">
        <v>8283</v>
      </c>
      <c r="C804" s="18" t="s">
        <v>756</v>
      </c>
      <c r="D804" s="16" t="s">
        <v>24</v>
      </c>
      <c r="E804" s="18" t="s">
        <v>25</v>
      </c>
      <c r="F804" s="16" t="s">
        <v>26</v>
      </c>
      <c r="G804" s="18" t="s">
        <v>87</v>
      </c>
      <c r="H804" s="18" t="s">
        <v>33</v>
      </c>
      <c r="I804" s="19">
        <v>6314</v>
      </c>
      <c r="J804" s="20">
        <v>45984</v>
      </c>
      <c r="K804" s="20">
        <v>3345</v>
      </c>
      <c r="L804" s="21">
        <v>1224</v>
      </c>
      <c r="M804" s="22">
        <v>9334</v>
      </c>
      <c r="N804" s="22">
        <v>350</v>
      </c>
      <c r="O804" s="23">
        <v>1856</v>
      </c>
      <c r="P804" s="24">
        <v>33716</v>
      </c>
      <c r="Q804" s="24">
        <v>1</v>
      </c>
      <c r="R804" s="25" t="s">
        <v>37</v>
      </c>
      <c r="S804" s="26" t="s">
        <v>37</v>
      </c>
      <c r="T804" s="26" t="s">
        <v>37</v>
      </c>
      <c r="U804" s="19">
        <v>9394</v>
      </c>
      <c r="V804" s="20">
        <v>89034</v>
      </c>
      <c r="W804" s="20">
        <v>3696</v>
      </c>
    </row>
    <row r="805" spans="1:23" x14ac:dyDescent="0.35">
      <c r="A805" s="16">
        <v>2012</v>
      </c>
      <c r="B805" s="17">
        <v>8287</v>
      </c>
      <c r="C805" s="18" t="s">
        <v>757</v>
      </c>
      <c r="D805" s="16" t="s">
        <v>24</v>
      </c>
      <c r="E805" s="18" t="s">
        <v>25</v>
      </c>
      <c r="F805" s="16" t="s">
        <v>26</v>
      </c>
      <c r="G805" s="18" t="s">
        <v>758</v>
      </c>
      <c r="H805" s="18" t="s">
        <v>57</v>
      </c>
      <c r="I805" s="19">
        <v>174060.6</v>
      </c>
      <c r="J805" s="20">
        <v>409840</v>
      </c>
      <c r="K805" s="20">
        <v>68786</v>
      </c>
      <c r="L805" s="21">
        <v>177668.6</v>
      </c>
      <c r="M805" s="22">
        <v>430171</v>
      </c>
      <c r="N805" s="22">
        <v>12654</v>
      </c>
      <c r="O805" s="23">
        <v>87519.3</v>
      </c>
      <c r="P805" s="24">
        <v>245160</v>
      </c>
      <c r="Q805" s="24">
        <v>75</v>
      </c>
      <c r="R805" s="25" t="s">
        <v>37</v>
      </c>
      <c r="S805" s="26" t="s">
        <v>37</v>
      </c>
      <c r="T805" s="26" t="s">
        <v>37</v>
      </c>
      <c r="U805" s="19">
        <v>439248.5</v>
      </c>
      <c r="V805" s="20">
        <v>1085171</v>
      </c>
      <c r="W805" s="20">
        <v>81515</v>
      </c>
    </row>
    <row r="806" spans="1:23" x14ac:dyDescent="0.35">
      <c r="A806" s="16">
        <v>2012</v>
      </c>
      <c r="B806" s="17">
        <v>8288</v>
      </c>
      <c r="C806" s="18" t="s">
        <v>759</v>
      </c>
      <c r="D806" s="16" t="s">
        <v>24</v>
      </c>
      <c r="E806" s="18" t="s">
        <v>25</v>
      </c>
      <c r="F806" s="16" t="s">
        <v>26</v>
      </c>
      <c r="G806" s="18" t="s">
        <v>87</v>
      </c>
      <c r="H806" s="18" t="s">
        <v>28</v>
      </c>
      <c r="I806" s="19">
        <v>1057</v>
      </c>
      <c r="J806" s="20">
        <v>11500</v>
      </c>
      <c r="K806" s="20">
        <v>1032</v>
      </c>
      <c r="L806" s="21">
        <v>773</v>
      </c>
      <c r="M806" s="22">
        <v>10000</v>
      </c>
      <c r="N806" s="22">
        <v>264</v>
      </c>
      <c r="O806" s="23">
        <v>386</v>
      </c>
      <c r="P806" s="24">
        <v>4000</v>
      </c>
      <c r="Q806" s="24">
        <v>10</v>
      </c>
      <c r="R806" s="25" t="s">
        <v>37</v>
      </c>
      <c r="S806" s="26" t="s">
        <v>37</v>
      </c>
      <c r="T806" s="26" t="s">
        <v>37</v>
      </c>
      <c r="U806" s="19">
        <v>2216</v>
      </c>
      <c r="V806" s="20">
        <v>25500</v>
      </c>
      <c r="W806" s="20">
        <v>1306</v>
      </c>
    </row>
    <row r="807" spans="1:23" x14ac:dyDescent="0.35">
      <c r="A807" s="16">
        <v>2012</v>
      </c>
      <c r="B807" s="17">
        <v>8298</v>
      </c>
      <c r="C807" s="18" t="s">
        <v>760</v>
      </c>
      <c r="D807" s="16" t="s">
        <v>24</v>
      </c>
      <c r="E807" s="18" t="s">
        <v>25</v>
      </c>
      <c r="F807" s="16" t="s">
        <v>26</v>
      </c>
      <c r="G807" s="18" t="s">
        <v>87</v>
      </c>
      <c r="H807" s="18" t="s">
        <v>33</v>
      </c>
      <c r="I807" s="19">
        <v>11174.6</v>
      </c>
      <c r="J807" s="20">
        <v>77585</v>
      </c>
      <c r="K807" s="20">
        <v>5881</v>
      </c>
      <c r="L807" s="21">
        <v>5270.9</v>
      </c>
      <c r="M807" s="22">
        <v>50017</v>
      </c>
      <c r="N807" s="22">
        <v>835</v>
      </c>
      <c r="O807" s="23">
        <v>5400.1</v>
      </c>
      <c r="P807" s="24">
        <v>73811</v>
      </c>
      <c r="Q807" s="24">
        <v>3</v>
      </c>
      <c r="R807" s="25" t="s">
        <v>37</v>
      </c>
      <c r="S807" s="26" t="s">
        <v>37</v>
      </c>
      <c r="T807" s="26" t="s">
        <v>37</v>
      </c>
      <c r="U807" s="19">
        <v>21845.599999999999</v>
      </c>
      <c r="V807" s="20">
        <v>201413</v>
      </c>
      <c r="W807" s="20">
        <v>6719</v>
      </c>
    </row>
    <row r="808" spans="1:23" x14ac:dyDescent="0.35">
      <c r="A808" s="16">
        <v>2012</v>
      </c>
      <c r="B808" s="17">
        <v>8307</v>
      </c>
      <c r="C808" s="18" t="s">
        <v>761</v>
      </c>
      <c r="D808" s="16" t="s">
        <v>24</v>
      </c>
      <c r="E808" s="18" t="s">
        <v>25</v>
      </c>
      <c r="F808" s="16" t="s">
        <v>26</v>
      </c>
      <c r="G808" s="18" t="s">
        <v>51</v>
      </c>
      <c r="H808" s="18" t="s">
        <v>28</v>
      </c>
      <c r="I808" s="19">
        <v>1151</v>
      </c>
      <c r="J808" s="20">
        <v>10160</v>
      </c>
      <c r="K808" s="20">
        <v>900</v>
      </c>
      <c r="L808" s="21">
        <v>899</v>
      </c>
      <c r="M808" s="22">
        <v>8856</v>
      </c>
      <c r="N808" s="22">
        <v>199</v>
      </c>
      <c r="O808" s="23" t="s">
        <v>37</v>
      </c>
      <c r="P808" s="24" t="s">
        <v>37</v>
      </c>
      <c r="Q808" s="24" t="s">
        <v>37</v>
      </c>
      <c r="R808" s="25" t="s">
        <v>37</v>
      </c>
      <c r="S808" s="26" t="s">
        <v>37</v>
      </c>
      <c r="T808" s="26" t="s">
        <v>37</v>
      </c>
      <c r="U808" s="19">
        <v>2050</v>
      </c>
      <c r="V808" s="20">
        <v>19016</v>
      </c>
      <c r="W808" s="20">
        <v>1099</v>
      </c>
    </row>
    <row r="809" spans="1:23" x14ac:dyDescent="0.35">
      <c r="A809" s="16">
        <v>2012</v>
      </c>
      <c r="B809" s="17">
        <v>8319</v>
      </c>
      <c r="C809" s="18" t="s">
        <v>762</v>
      </c>
      <c r="D809" s="16" t="s">
        <v>24</v>
      </c>
      <c r="E809" s="18" t="s">
        <v>25</v>
      </c>
      <c r="F809" s="16" t="s">
        <v>26</v>
      </c>
      <c r="G809" s="18" t="s">
        <v>87</v>
      </c>
      <c r="H809" s="18" t="s">
        <v>33</v>
      </c>
      <c r="I809" s="19">
        <v>9495</v>
      </c>
      <c r="J809" s="20">
        <v>81199</v>
      </c>
      <c r="K809" s="20">
        <v>4409</v>
      </c>
      <c r="L809" s="21">
        <v>3155</v>
      </c>
      <c r="M809" s="22">
        <v>31812</v>
      </c>
      <c r="N809" s="22">
        <v>792</v>
      </c>
      <c r="O809" s="23">
        <v>10105</v>
      </c>
      <c r="P809" s="24">
        <v>147598</v>
      </c>
      <c r="Q809" s="24">
        <v>7</v>
      </c>
      <c r="R809" s="25" t="s">
        <v>37</v>
      </c>
      <c r="S809" s="26" t="s">
        <v>37</v>
      </c>
      <c r="T809" s="26" t="s">
        <v>37</v>
      </c>
      <c r="U809" s="19">
        <v>22755</v>
      </c>
      <c r="V809" s="20">
        <v>260609</v>
      </c>
      <c r="W809" s="20">
        <v>5208</v>
      </c>
    </row>
    <row r="810" spans="1:23" x14ac:dyDescent="0.35">
      <c r="A810" s="16">
        <v>2012</v>
      </c>
      <c r="B810" s="17">
        <v>8319</v>
      </c>
      <c r="C810" s="18" t="s">
        <v>762</v>
      </c>
      <c r="D810" s="16" t="s">
        <v>24</v>
      </c>
      <c r="E810" s="18" t="s">
        <v>25</v>
      </c>
      <c r="F810" s="16" t="s">
        <v>26</v>
      </c>
      <c r="G810" s="18" t="s">
        <v>51</v>
      </c>
      <c r="H810" s="18" t="s">
        <v>33</v>
      </c>
      <c r="I810" s="19">
        <v>76</v>
      </c>
      <c r="J810" s="20">
        <v>804</v>
      </c>
      <c r="K810" s="20">
        <v>39</v>
      </c>
      <c r="L810" s="21" t="s">
        <v>37</v>
      </c>
      <c r="M810" s="22" t="s">
        <v>37</v>
      </c>
      <c r="N810" s="22" t="s">
        <v>37</v>
      </c>
      <c r="O810" s="23" t="s">
        <v>37</v>
      </c>
      <c r="P810" s="24" t="s">
        <v>37</v>
      </c>
      <c r="Q810" s="24" t="s">
        <v>37</v>
      </c>
      <c r="R810" s="25" t="s">
        <v>37</v>
      </c>
      <c r="S810" s="26" t="s">
        <v>37</v>
      </c>
      <c r="T810" s="26" t="s">
        <v>37</v>
      </c>
      <c r="U810" s="19">
        <v>76</v>
      </c>
      <c r="V810" s="20">
        <v>804</v>
      </c>
      <c r="W810" s="20">
        <v>39</v>
      </c>
    </row>
    <row r="811" spans="1:23" x14ac:dyDescent="0.35">
      <c r="A811" s="16">
        <v>2012</v>
      </c>
      <c r="B811" s="17">
        <v>8333</v>
      </c>
      <c r="C811" s="18" t="s">
        <v>763</v>
      </c>
      <c r="D811" s="16" t="s">
        <v>24</v>
      </c>
      <c r="E811" s="18" t="s">
        <v>25</v>
      </c>
      <c r="F811" s="16" t="s">
        <v>26</v>
      </c>
      <c r="G811" s="18" t="s">
        <v>49</v>
      </c>
      <c r="H811" s="18" t="s">
        <v>33</v>
      </c>
      <c r="I811" s="19">
        <v>457</v>
      </c>
      <c r="J811" s="20">
        <v>2832</v>
      </c>
      <c r="K811" s="20">
        <v>373</v>
      </c>
      <c r="L811" s="21">
        <v>3</v>
      </c>
      <c r="M811" s="22">
        <v>16</v>
      </c>
      <c r="N811" s="22">
        <v>3</v>
      </c>
      <c r="O811" s="23" t="s">
        <v>37</v>
      </c>
      <c r="P811" s="24" t="s">
        <v>37</v>
      </c>
      <c r="Q811" s="24" t="s">
        <v>37</v>
      </c>
      <c r="R811" s="25" t="s">
        <v>37</v>
      </c>
      <c r="S811" s="26" t="s">
        <v>37</v>
      </c>
      <c r="T811" s="26" t="s">
        <v>37</v>
      </c>
      <c r="U811" s="19">
        <v>460</v>
      </c>
      <c r="V811" s="20">
        <v>2848</v>
      </c>
      <c r="W811" s="20">
        <v>376</v>
      </c>
    </row>
    <row r="812" spans="1:23" x14ac:dyDescent="0.35">
      <c r="A812" s="16">
        <v>2012</v>
      </c>
      <c r="B812" s="17">
        <v>8333</v>
      </c>
      <c r="C812" s="18" t="s">
        <v>763</v>
      </c>
      <c r="D812" s="16" t="s">
        <v>24</v>
      </c>
      <c r="E812" s="18" t="s">
        <v>25</v>
      </c>
      <c r="F812" s="16" t="s">
        <v>26</v>
      </c>
      <c r="G812" s="18" t="s">
        <v>70</v>
      </c>
      <c r="H812" s="18" t="s">
        <v>33</v>
      </c>
      <c r="I812" s="19">
        <v>36048</v>
      </c>
      <c r="J812" s="20">
        <v>231766</v>
      </c>
      <c r="K812" s="20">
        <v>25178</v>
      </c>
      <c r="L812" s="21">
        <v>2322</v>
      </c>
      <c r="M812" s="22">
        <v>19096</v>
      </c>
      <c r="N812" s="22">
        <v>585</v>
      </c>
      <c r="O812" s="23">
        <v>909</v>
      </c>
      <c r="P812" s="24">
        <v>8810</v>
      </c>
      <c r="Q812" s="24">
        <v>13</v>
      </c>
      <c r="R812" s="25" t="s">
        <v>37</v>
      </c>
      <c r="S812" s="26" t="s">
        <v>37</v>
      </c>
      <c r="T812" s="26" t="s">
        <v>37</v>
      </c>
      <c r="U812" s="19">
        <v>39279</v>
      </c>
      <c r="V812" s="20">
        <v>259672</v>
      </c>
      <c r="W812" s="20">
        <v>25776</v>
      </c>
    </row>
    <row r="813" spans="1:23" x14ac:dyDescent="0.35">
      <c r="A813" s="16">
        <v>2012</v>
      </c>
      <c r="B813" s="17">
        <v>8333</v>
      </c>
      <c r="C813" s="18" t="s">
        <v>763</v>
      </c>
      <c r="D813" s="16" t="s">
        <v>24</v>
      </c>
      <c r="E813" s="18" t="s">
        <v>25</v>
      </c>
      <c r="F813" s="16" t="s">
        <v>26</v>
      </c>
      <c r="G813" s="18" t="s">
        <v>54</v>
      </c>
      <c r="H813" s="18" t="s">
        <v>33</v>
      </c>
      <c r="I813" s="19">
        <v>6</v>
      </c>
      <c r="J813" s="20">
        <v>27</v>
      </c>
      <c r="K813" s="20">
        <v>10</v>
      </c>
      <c r="L813" s="21">
        <v>5</v>
      </c>
      <c r="M813" s="22">
        <v>31</v>
      </c>
      <c r="N813" s="22">
        <v>3</v>
      </c>
      <c r="O813" s="23" t="s">
        <v>37</v>
      </c>
      <c r="P813" s="24" t="s">
        <v>37</v>
      </c>
      <c r="Q813" s="24" t="s">
        <v>37</v>
      </c>
      <c r="R813" s="25" t="s">
        <v>37</v>
      </c>
      <c r="S813" s="26" t="s">
        <v>37</v>
      </c>
      <c r="T813" s="26" t="s">
        <v>37</v>
      </c>
      <c r="U813" s="19">
        <v>11</v>
      </c>
      <c r="V813" s="20">
        <v>58</v>
      </c>
      <c r="W813" s="20">
        <v>13</v>
      </c>
    </row>
    <row r="814" spans="1:23" x14ac:dyDescent="0.35">
      <c r="A814" s="16">
        <v>2012</v>
      </c>
      <c r="B814" s="17">
        <v>8348</v>
      </c>
      <c r="C814" s="18" t="s">
        <v>764</v>
      </c>
      <c r="D814" s="16" t="s">
        <v>24</v>
      </c>
      <c r="E814" s="18" t="s">
        <v>25</v>
      </c>
      <c r="F814" s="16" t="s">
        <v>26</v>
      </c>
      <c r="G814" s="18" t="s">
        <v>63</v>
      </c>
      <c r="H814" s="18" t="s">
        <v>28</v>
      </c>
      <c r="I814" s="19">
        <v>3901.3</v>
      </c>
      <c r="J814" s="20">
        <v>27305</v>
      </c>
      <c r="K814" s="20">
        <v>4605</v>
      </c>
      <c r="L814" s="21">
        <v>5262</v>
      </c>
      <c r="M814" s="22">
        <v>39006</v>
      </c>
      <c r="N814" s="22">
        <v>958</v>
      </c>
      <c r="O814" s="23">
        <v>961.5</v>
      </c>
      <c r="P814" s="24">
        <v>7798</v>
      </c>
      <c r="Q814" s="24">
        <v>51</v>
      </c>
      <c r="R814" s="25">
        <v>0</v>
      </c>
      <c r="S814" s="26">
        <v>0</v>
      </c>
      <c r="T814" s="26">
        <v>0</v>
      </c>
      <c r="U814" s="19">
        <v>10124.799999999999</v>
      </c>
      <c r="V814" s="20">
        <v>74109</v>
      </c>
      <c r="W814" s="20">
        <v>5614</v>
      </c>
    </row>
    <row r="815" spans="1:23" x14ac:dyDescent="0.35">
      <c r="A815" s="16">
        <v>2012</v>
      </c>
      <c r="B815" s="17">
        <v>8366</v>
      </c>
      <c r="C815" s="18" t="s">
        <v>765</v>
      </c>
      <c r="D815" s="16" t="s">
        <v>24</v>
      </c>
      <c r="E815" s="18" t="s">
        <v>25</v>
      </c>
      <c r="F815" s="16" t="s">
        <v>26</v>
      </c>
      <c r="G815" s="18" t="s">
        <v>238</v>
      </c>
      <c r="H815" s="18" t="s">
        <v>28</v>
      </c>
      <c r="I815" s="19">
        <v>5962</v>
      </c>
      <c r="J815" s="20">
        <v>82089</v>
      </c>
      <c r="K815" s="20">
        <v>9714</v>
      </c>
      <c r="L815" s="21">
        <v>5752</v>
      </c>
      <c r="M815" s="22">
        <v>67992</v>
      </c>
      <c r="N815" s="22">
        <v>1345</v>
      </c>
      <c r="O815" s="23">
        <v>0</v>
      </c>
      <c r="P815" s="24">
        <v>0</v>
      </c>
      <c r="Q815" s="24">
        <v>0</v>
      </c>
      <c r="R815" s="25">
        <v>0</v>
      </c>
      <c r="S815" s="26">
        <v>0</v>
      </c>
      <c r="T815" s="26">
        <v>0</v>
      </c>
      <c r="U815" s="19">
        <v>11714</v>
      </c>
      <c r="V815" s="20">
        <v>150081</v>
      </c>
      <c r="W815" s="20">
        <v>11059</v>
      </c>
    </row>
    <row r="816" spans="1:23" x14ac:dyDescent="0.35">
      <c r="A816" s="16">
        <v>2012</v>
      </c>
      <c r="B816" s="17">
        <v>8375</v>
      </c>
      <c r="C816" s="18" t="s">
        <v>766</v>
      </c>
      <c r="D816" s="16" t="s">
        <v>24</v>
      </c>
      <c r="E816" s="18" t="s">
        <v>25</v>
      </c>
      <c r="F816" s="16" t="s">
        <v>26</v>
      </c>
      <c r="G816" s="18" t="s">
        <v>90</v>
      </c>
      <c r="H816" s="18" t="s">
        <v>28</v>
      </c>
      <c r="I816" s="19">
        <v>796</v>
      </c>
      <c r="J816" s="20">
        <v>8710</v>
      </c>
      <c r="K816" s="20">
        <v>743</v>
      </c>
      <c r="L816" s="21">
        <v>1058</v>
      </c>
      <c r="M816" s="22">
        <v>12936</v>
      </c>
      <c r="N816" s="22">
        <v>220</v>
      </c>
      <c r="O816" s="23" t="s">
        <v>37</v>
      </c>
      <c r="P816" s="24" t="s">
        <v>37</v>
      </c>
      <c r="Q816" s="24" t="s">
        <v>37</v>
      </c>
      <c r="R816" s="25" t="s">
        <v>37</v>
      </c>
      <c r="S816" s="26" t="s">
        <v>37</v>
      </c>
      <c r="T816" s="26" t="s">
        <v>37</v>
      </c>
      <c r="U816" s="19">
        <v>1854</v>
      </c>
      <c r="V816" s="20">
        <v>21646</v>
      </c>
      <c r="W816" s="20">
        <v>963</v>
      </c>
    </row>
    <row r="817" spans="1:23" x14ac:dyDescent="0.35">
      <c r="A817" s="16">
        <v>2012</v>
      </c>
      <c r="B817" s="17">
        <v>8447</v>
      </c>
      <c r="C817" s="18" t="s">
        <v>767</v>
      </c>
      <c r="D817" s="16" t="s">
        <v>24</v>
      </c>
      <c r="E817" s="18" t="s">
        <v>25</v>
      </c>
      <c r="F817" s="16" t="s">
        <v>26</v>
      </c>
      <c r="G817" s="18" t="s">
        <v>74</v>
      </c>
      <c r="H817" s="18" t="s">
        <v>33</v>
      </c>
      <c r="I817" s="19">
        <v>48939.8</v>
      </c>
      <c r="J817" s="20">
        <v>428068</v>
      </c>
      <c r="K817" s="20">
        <v>27936</v>
      </c>
      <c r="L817" s="21">
        <v>22838.7</v>
      </c>
      <c r="M817" s="22">
        <v>246402</v>
      </c>
      <c r="N817" s="22">
        <v>649</v>
      </c>
      <c r="O817" s="23">
        <v>2649.2</v>
      </c>
      <c r="P817" s="24">
        <v>32582</v>
      </c>
      <c r="Q817" s="24">
        <v>3</v>
      </c>
      <c r="R817" s="25" t="s">
        <v>37</v>
      </c>
      <c r="S817" s="26" t="s">
        <v>37</v>
      </c>
      <c r="T817" s="26" t="s">
        <v>37</v>
      </c>
      <c r="U817" s="19">
        <v>74427.7</v>
      </c>
      <c r="V817" s="20">
        <v>707052</v>
      </c>
      <c r="W817" s="20">
        <v>28588</v>
      </c>
    </row>
    <row r="818" spans="1:23" x14ac:dyDescent="0.35">
      <c r="A818" s="16">
        <v>2012</v>
      </c>
      <c r="B818" s="17">
        <v>8449</v>
      </c>
      <c r="C818" s="18" t="s">
        <v>768</v>
      </c>
      <c r="D818" s="16" t="s">
        <v>24</v>
      </c>
      <c r="E818" s="18" t="s">
        <v>25</v>
      </c>
      <c r="F818" s="16" t="s">
        <v>26</v>
      </c>
      <c r="G818" s="18" t="s">
        <v>111</v>
      </c>
      <c r="H818" s="18" t="s">
        <v>28</v>
      </c>
      <c r="I818" s="19">
        <v>11872</v>
      </c>
      <c r="J818" s="20">
        <v>150409</v>
      </c>
      <c r="K818" s="20">
        <v>10270</v>
      </c>
      <c r="L818" s="21">
        <v>8498</v>
      </c>
      <c r="M818" s="22">
        <v>109983</v>
      </c>
      <c r="N818" s="22">
        <v>1583</v>
      </c>
      <c r="O818" s="23">
        <v>16601</v>
      </c>
      <c r="P818" s="24">
        <v>320965</v>
      </c>
      <c r="Q818" s="24">
        <v>36</v>
      </c>
      <c r="R818" s="25" t="s">
        <v>37</v>
      </c>
      <c r="S818" s="26" t="s">
        <v>37</v>
      </c>
      <c r="T818" s="26" t="s">
        <v>37</v>
      </c>
      <c r="U818" s="19">
        <v>36971</v>
      </c>
      <c r="V818" s="20">
        <v>581357</v>
      </c>
      <c r="W818" s="20">
        <v>11889</v>
      </c>
    </row>
    <row r="819" spans="1:23" x14ac:dyDescent="0.35">
      <c r="A819" s="16">
        <v>2012</v>
      </c>
      <c r="B819" s="17">
        <v>8466</v>
      </c>
      <c r="C819" s="18" t="s">
        <v>769</v>
      </c>
      <c r="D819" s="16" t="s">
        <v>24</v>
      </c>
      <c r="E819" s="18" t="s">
        <v>25</v>
      </c>
      <c r="F819" s="16" t="s">
        <v>26</v>
      </c>
      <c r="G819" s="18" t="s">
        <v>74</v>
      </c>
      <c r="H819" s="18" t="s">
        <v>33</v>
      </c>
      <c r="I819" s="19">
        <v>16006.4</v>
      </c>
      <c r="J819" s="20">
        <v>140320</v>
      </c>
      <c r="K819" s="20">
        <v>9507</v>
      </c>
      <c r="L819" s="21">
        <v>1872.7</v>
      </c>
      <c r="M819" s="22">
        <v>17420</v>
      </c>
      <c r="N819" s="22">
        <v>164</v>
      </c>
      <c r="O819" s="23">
        <v>1254.4000000000001</v>
      </c>
      <c r="P819" s="24">
        <v>13413</v>
      </c>
      <c r="Q819" s="24">
        <v>6</v>
      </c>
      <c r="R819" s="25" t="s">
        <v>37</v>
      </c>
      <c r="S819" s="26" t="s">
        <v>37</v>
      </c>
      <c r="T819" s="26" t="s">
        <v>37</v>
      </c>
      <c r="U819" s="19">
        <v>19133.5</v>
      </c>
      <c r="V819" s="20">
        <v>171153</v>
      </c>
      <c r="W819" s="20">
        <v>9677</v>
      </c>
    </row>
    <row r="820" spans="1:23" x14ac:dyDescent="0.35">
      <c r="A820" s="16">
        <v>2012</v>
      </c>
      <c r="B820" s="17">
        <v>8515</v>
      </c>
      <c r="C820" s="18" t="s">
        <v>770</v>
      </c>
      <c r="D820" s="16" t="s">
        <v>24</v>
      </c>
      <c r="E820" s="18" t="s">
        <v>25</v>
      </c>
      <c r="F820" s="16" t="s">
        <v>26</v>
      </c>
      <c r="G820" s="18" t="s">
        <v>128</v>
      </c>
      <c r="H820" s="18" t="s">
        <v>28</v>
      </c>
      <c r="I820" s="19">
        <v>3577</v>
      </c>
      <c r="J820" s="20">
        <v>51129</v>
      </c>
      <c r="K820" s="20">
        <v>4472</v>
      </c>
      <c r="L820" s="21">
        <v>3480</v>
      </c>
      <c r="M820" s="22">
        <v>53502</v>
      </c>
      <c r="N820" s="22">
        <v>816</v>
      </c>
      <c r="O820" s="23">
        <v>0</v>
      </c>
      <c r="P820" s="24">
        <v>0</v>
      </c>
      <c r="Q820" s="24">
        <v>0</v>
      </c>
      <c r="R820" s="25">
        <v>0</v>
      </c>
      <c r="S820" s="26">
        <v>0</v>
      </c>
      <c r="T820" s="26">
        <v>0</v>
      </c>
      <c r="U820" s="19">
        <v>7057</v>
      </c>
      <c r="V820" s="20">
        <v>104631</v>
      </c>
      <c r="W820" s="20">
        <v>5288</v>
      </c>
    </row>
    <row r="821" spans="1:23" x14ac:dyDescent="0.35">
      <c r="A821" s="16">
        <v>2012</v>
      </c>
      <c r="B821" s="17">
        <v>8543</v>
      </c>
      <c r="C821" s="18" t="s">
        <v>771</v>
      </c>
      <c r="D821" s="16" t="s">
        <v>24</v>
      </c>
      <c r="E821" s="18" t="s">
        <v>25</v>
      </c>
      <c r="F821" s="16" t="s">
        <v>26</v>
      </c>
      <c r="G821" s="18" t="s">
        <v>51</v>
      </c>
      <c r="H821" s="18" t="s">
        <v>28</v>
      </c>
      <c r="I821" s="19">
        <v>5821.3</v>
      </c>
      <c r="J821" s="20">
        <v>49989</v>
      </c>
      <c r="K821" s="20">
        <v>7255</v>
      </c>
      <c r="L821" s="21">
        <v>7701.5</v>
      </c>
      <c r="M821" s="22">
        <v>66582</v>
      </c>
      <c r="N821" s="22">
        <v>954</v>
      </c>
      <c r="O821" s="23">
        <v>411.6</v>
      </c>
      <c r="P821" s="24">
        <v>7355</v>
      </c>
      <c r="Q821" s="24">
        <v>7</v>
      </c>
      <c r="R821" s="25" t="s">
        <v>37</v>
      </c>
      <c r="S821" s="26" t="s">
        <v>37</v>
      </c>
      <c r="T821" s="26" t="s">
        <v>37</v>
      </c>
      <c r="U821" s="19">
        <v>13934.4</v>
      </c>
      <c r="V821" s="20">
        <v>123926</v>
      </c>
      <c r="W821" s="20">
        <v>8216</v>
      </c>
    </row>
    <row r="822" spans="1:23" x14ac:dyDescent="0.35">
      <c r="A822" s="16">
        <v>2012</v>
      </c>
      <c r="B822" s="17">
        <v>8548</v>
      </c>
      <c r="C822" s="18" t="s">
        <v>772</v>
      </c>
      <c r="D822" s="16" t="s">
        <v>24</v>
      </c>
      <c r="E822" s="18" t="s">
        <v>25</v>
      </c>
      <c r="F822" s="16" t="s">
        <v>26</v>
      </c>
      <c r="G822" s="18" t="s">
        <v>111</v>
      </c>
      <c r="H822" s="18" t="s">
        <v>28</v>
      </c>
      <c r="I822" s="19">
        <v>1231</v>
      </c>
      <c r="J822" s="20">
        <v>10433</v>
      </c>
      <c r="K822" s="20">
        <v>887</v>
      </c>
      <c r="L822" s="21">
        <v>1226</v>
      </c>
      <c r="M822" s="22">
        <v>8460</v>
      </c>
      <c r="N822" s="22">
        <v>218</v>
      </c>
      <c r="O822" s="23">
        <v>0</v>
      </c>
      <c r="P822" s="24">
        <v>0</v>
      </c>
      <c r="Q822" s="24">
        <v>0</v>
      </c>
      <c r="R822" s="25">
        <v>0</v>
      </c>
      <c r="S822" s="26">
        <v>0</v>
      </c>
      <c r="T822" s="26">
        <v>0</v>
      </c>
      <c r="U822" s="19">
        <v>2457</v>
      </c>
      <c r="V822" s="20">
        <v>18893</v>
      </c>
      <c r="W822" s="20">
        <v>1105</v>
      </c>
    </row>
    <row r="823" spans="1:23" x14ac:dyDescent="0.35">
      <c r="A823" s="16">
        <v>2012</v>
      </c>
      <c r="B823" s="17">
        <v>8566</v>
      </c>
      <c r="C823" s="18" t="s">
        <v>773</v>
      </c>
      <c r="D823" s="16" t="s">
        <v>24</v>
      </c>
      <c r="E823" s="18" t="s">
        <v>25</v>
      </c>
      <c r="F823" s="16" t="s">
        <v>26</v>
      </c>
      <c r="G823" s="18" t="s">
        <v>174</v>
      </c>
      <c r="H823" s="18" t="s">
        <v>33</v>
      </c>
      <c r="I823" s="19">
        <v>16043.2</v>
      </c>
      <c r="J823" s="20">
        <v>141750</v>
      </c>
      <c r="K823" s="20">
        <v>11848</v>
      </c>
      <c r="L823" s="21">
        <v>6450.2</v>
      </c>
      <c r="M823" s="22">
        <v>71248</v>
      </c>
      <c r="N823" s="22">
        <v>442</v>
      </c>
      <c r="O823" s="23">
        <v>54864.7</v>
      </c>
      <c r="P823" s="24">
        <v>786639</v>
      </c>
      <c r="Q823" s="24">
        <v>465</v>
      </c>
      <c r="R823" s="25">
        <v>0</v>
      </c>
      <c r="S823" s="26">
        <v>0</v>
      </c>
      <c r="T823" s="26">
        <v>0</v>
      </c>
      <c r="U823" s="19">
        <v>77358.100000000006</v>
      </c>
      <c r="V823" s="20">
        <v>999637</v>
      </c>
      <c r="W823" s="20">
        <v>12755</v>
      </c>
    </row>
    <row r="824" spans="1:23" x14ac:dyDescent="0.35">
      <c r="A824" s="16">
        <v>2012</v>
      </c>
      <c r="B824" s="17">
        <v>8570</v>
      </c>
      <c r="C824" s="18" t="s">
        <v>774</v>
      </c>
      <c r="D824" s="16" t="s">
        <v>24</v>
      </c>
      <c r="E824" s="18" t="s">
        <v>25</v>
      </c>
      <c r="F824" s="16" t="s">
        <v>26</v>
      </c>
      <c r="G824" s="18" t="s">
        <v>130</v>
      </c>
      <c r="H824" s="18" t="s">
        <v>33</v>
      </c>
      <c r="I824" s="19">
        <v>5782.4</v>
      </c>
      <c r="J824" s="20">
        <v>49653</v>
      </c>
      <c r="K824" s="20">
        <v>4925</v>
      </c>
      <c r="L824" s="21">
        <v>5875.6</v>
      </c>
      <c r="M824" s="22">
        <v>50554</v>
      </c>
      <c r="N824" s="22">
        <v>1358</v>
      </c>
      <c r="O824" s="23">
        <v>29800</v>
      </c>
      <c r="P824" s="24">
        <v>325134</v>
      </c>
      <c r="Q824" s="24">
        <v>2105</v>
      </c>
      <c r="R824" s="25" t="s">
        <v>37</v>
      </c>
      <c r="S824" s="26" t="s">
        <v>37</v>
      </c>
      <c r="T824" s="26" t="s">
        <v>37</v>
      </c>
      <c r="U824" s="19">
        <v>41458</v>
      </c>
      <c r="V824" s="20">
        <v>425341</v>
      </c>
      <c r="W824" s="20">
        <v>8388</v>
      </c>
    </row>
    <row r="825" spans="1:23" x14ac:dyDescent="0.35">
      <c r="A825" s="16">
        <v>2012</v>
      </c>
      <c r="B825" s="17">
        <v>8570</v>
      </c>
      <c r="C825" s="18" t="s">
        <v>774</v>
      </c>
      <c r="D825" s="16" t="s">
        <v>24</v>
      </c>
      <c r="E825" s="18" t="s">
        <v>25</v>
      </c>
      <c r="F825" s="16" t="s">
        <v>26</v>
      </c>
      <c r="G825" s="18" t="s">
        <v>90</v>
      </c>
      <c r="H825" s="18" t="s">
        <v>33</v>
      </c>
      <c r="I825" s="19">
        <v>897.4</v>
      </c>
      <c r="J825" s="20">
        <v>7796</v>
      </c>
      <c r="K825" s="20">
        <v>756</v>
      </c>
      <c r="L825" s="21">
        <v>917.2</v>
      </c>
      <c r="M825" s="22">
        <v>8111</v>
      </c>
      <c r="N825" s="22">
        <v>170</v>
      </c>
      <c r="O825" s="23">
        <v>10404</v>
      </c>
      <c r="P825" s="24">
        <v>97342</v>
      </c>
      <c r="Q825" s="24">
        <v>1083</v>
      </c>
      <c r="R825" s="25" t="s">
        <v>37</v>
      </c>
      <c r="S825" s="26" t="s">
        <v>37</v>
      </c>
      <c r="T825" s="26" t="s">
        <v>37</v>
      </c>
      <c r="U825" s="19">
        <v>12218.6</v>
      </c>
      <c r="V825" s="20">
        <v>113249</v>
      </c>
      <c r="W825" s="20">
        <v>2009</v>
      </c>
    </row>
    <row r="826" spans="1:23" x14ac:dyDescent="0.35">
      <c r="A826" s="16">
        <v>2012</v>
      </c>
      <c r="B826" s="17">
        <v>8571</v>
      </c>
      <c r="C826" s="18" t="s">
        <v>775</v>
      </c>
      <c r="D826" s="16" t="s">
        <v>24</v>
      </c>
      <c r="E826" s="18" t="s">
        <v>25</v>
      </c>
      <c r="F826" s="16" t="s">
        <v>26</v>
      </c>
      <c r="G826" s="18" t="s">
        <v>70</v>
      </c>
      <c r="H826" s="18" t="s">
        <v>28</v>
      </c>
      <c r="I826" s="19">
        <v>43633</v>
      </c>
      <c r="J826" s="20">
        <v>366613</v>
      </c>
      <c r="K826" s="20">
        <v>33547</v>
      </c>
      <c r="L826" s="21">
        <v>55897</v>
      </c>
      <c r="M826" s="22">
        <v>581899</v>
      </c>
      <c r="N826" s="22">
        <v>5806</v>
      </c>
      <c r="O826" s="23">
        <v>13441</v>
      </c>
      <c r="P826" s="24">
        <v>164643</v>
      </c>
      <c r="Q826" s="24">
        <v>254</v>
      </c>
      <c r="R826" s="25" t="s">
        <v>37</v>
      </c>
      <c r="S826" s="26" t="s">
        <v>37</v>
      </c>
      <c r="T826" s="26" t="s">
        <v>37</v>
      </c>
      <c r="U826" s="19">
        <v>112971</v>
      </c>
      <c r="V826" s="20">
        <v>1113155</v>
      </c>
      <c r="W826" s="20">
        <v>39607</v>
      </c>
    </row>
    <row r="827" spans="1:23" x14ac:dyDescent="0.35">
      <c r="A827" s="16">
        <v>2012</v>
      </c>
      <c r="B827" s="17">
        <v>8573</v>
      </c>
      <c r="C827" s="18" t="s">
        <v>776</v>
      </c>
      <c r="D827" s="16" t="s">
        <v>24</v>
      </c>
      <c r="E827" s="18" t="s">
        <v>25</v>
      </c>
      <c r="F827" s="16" t="s">
        <v>26</v>
      </c>
      <c r="G827" s="18" t="s">
        <v>36</v>
      </c>
      <c r="H827" s="18" t="s">
        <v>28</v>
      </c>
      <c r="I827" s="19">
        <v>6591</v>
      </c>
      <c r="J827" s="20">
        <v>67325</v>
      </c>
      <c r="K827" s="20">
        <v>5760</v>
      </c>
      <c r="L827" s="21">
        <v>776</v>
      </c>
      <c r="M827" s="22">
        <v>9150</v>
      </c>
      <c r="N827" s="22">
        <v>635</v>
      </c>
      <c r="O827" s="23">
        <v>4688</v>
      </c>
      <c r="P827" s="24">
        <v>54580</v>
      </c>
      <c r="Q827" s="24">
        <v>167</v>
      </c>
      <c r="R827" s="25" t="s">
        <v>37</v>
      </c>
      <c r="S827" s="26" t="s">
        <v>37</v>
      </c>
      <c r="T827" s="26" t="s">
        <v>37</v>
      </c>
      <c r="U827" s="19">
        <v>12055</v>
      </c>
      <c r="V827" s="20">
        <v>131055</v>
      </c>
      <c r="W827" s="20">
        <v>6562</v>
      </c>
    </row>
    <row r="828" spans="1:23" x14ac:dyDescent="0.35">
      <c r="A828" s="16">
        <v>2012</v>
      </c>
      <c r="B828" s="17">
        <v>8574</v>
      </c>
      <c r="C828" s="18" t="s">
        <v>777</v>
      </c>
      <c r="D828" s="16" t="s">
        <v>24</v>
      </c>
      <c r="E828" s="18" t="s">
        <v>25</v>
      </c>
      <c r="F828" s="16" t="s">
        <v>26</v>
      </c>
      <c r="G828" s="18" t="s">
        <v>39</v>
      </c>
      <c r="H828" s="18" t="s">
        <v>33</v>
      </c>
      <c r="I828" s="19">
        <v>11662</v>
      </c>
      <c r="J828" s="20">
        <v>91832</v>
      </c>
      <c r="K828" s="20">
        <v>7307</v>
      </c>
      <c r="L828" s="21">
        <v>2332</v>
      </c>
      <c r="M828" s="22">
        <v>26762</v>
      </c>
      <c r="N828" s="22">
        <v>114</v>
      </c>
      <c r="O828" s="23">
        <v>4941</v>
      </c>
      <c r="P828" s="24">
        <v>58874</v>
      </c>
      <c r="Q828" s="24">
        <v>4</v>
      </c>
      <c r="R828" s="25" t="s">
        <v>37</v>
      </c>
      <c r="S828" s="26" t="s">
        <v>37</v>
      </c>
      <c r="T828" s="26" t="s">
        <v>37</v>
      </c>
      <c r="U828" s="19">
        <v>18935</v>
      </c>
      <c r="V828" s="20">
        <v>177468</v>
      </c>
      <c r="W828" s="20">
        <v>7425</v>
      </c>
    </row>
    <row r="829" spans="1:23" x14ac:dyDescent="0.35">
      <c r="A829" s="16">
        <v>2012</v>
      </c>
      <c r="B829" s="17">
        <v>8610</v>
      </c>
      <c r="C829" s="18" t="s">
        <v>778</v>
      </c>
      <c r="D829" s="16" t="s">
        <v>24</v>
      </c>
      <c r="E829" s="18" t="s">
        <v>25</v>
      </c>
      <c r="F829" s="16" t="s">
        <v>26</v>
      </c>
      <c r="G829" s="18" t="s">
        <v>87</v>
      </c>
      <c r="H829" s="18" t="s">
        <v>28</v>
      </c>
      <c r="I829" s="19">
        <v>381</v>
      </c>
      <c r="J829" s="20">
        <v>4469</v>
      </c>
      <c r="K829" s="20">
        <v>301</v>
      </c>
      <c r="L829" s="21">
        <v>168</v>
      </c>
      <c r="M829" s="22">
        <v>1666</v>
      </c>
      <c r="N829" s="22">
        <v>63</v>
      </c>
      <c r="O829" s="23">
        <v>316.10000000000002</v>
      </c>
      <c r="P829" s="24">
        <v>3290</v>
      </c>
      <c r="Q829" s="24">
        <v>10</v>
      </c>
      <c r="R829" s="25" t="s">
        <v>37</v>
      </c>
      <c r="S829" s="26" t="s">
        <v>37</v>
      </c>
      <c r="T829" s="26" t="s">
        <v>37</v>
      </c>
      <c r="U829" s="19">
        <v>865.1</v>
      </c>
      <c r="V829" s="20">
        <v>9425</v>
      </c>
      <c r="W829" s="20">
        <v>374</v>
      </c>
    </row>
    <row r="830" spans="1:23" x14ac:dyDescent="0.35">
      <c r="A830" s="16">
        <v>2012</v>
      </c>
      <c r="B830" s="17">
        <v>8620</v>
      </c>
      <c r="C830" s="18" t="s">
        <v>779</v>
      </c>
      <c r="D830" s="16" t="s">
        <v>24</v>
      </c>
      <c r="E830" s="18" t="s">
        <v>25</v>
      </c>
      <c r="F830" s="16" t="s">
        <v>26</v>
      </c>
      <c r="G830" s="18" t="s">
        <v>98</v>
      </c>
      <c r="H830" s="18" t="s">
        <v>33</v>
      </c>
      <c r="I830" s="19">
        <v>33321</v>
      </c>
      <c r="J830" s="20">
        <v>331970</v>
      </c>
      <c r="K830" s="20">
        <v>18494</v>
      </c>
      <c r="L830" s="21">
        <v>11497</v>
      </c>
      <c r="M830" s="22">
        <v>118897</v>
      </c>
      <c r="N830" s="22">
        <v>5209</v>
      </c>
      <c r="O830" s="23" t="s">
        <v>37</v>
      </c>
      <c r="P830" s="24" t="s">
        <v>37</v>
      </c>
      <c r="Q830" s="24" t="s">
        <v>37</v>
      </c>
      <c r="R830" s="25" t="s">
        <v>37</v>
      </c>
      <c r="S830" s="26" t="s">
        <v>37</v>
      </c>
      <c r="T830" s="26" t="s">
        <v>37</v>
      </c>
      <c r="U830" s="19">
        <v>44818</v>
      </c>
      <c r="V830" s="20">
        <v>450867</v>
      </c>
      <c r="W830" s="20">
        <v>23703</v>
      </c>
    </row>
    <row r="831" spans="1:23" x14ac:dyDescent="0.35">
      <c r="A831" s="16">
        <v>2012</v>
      </c>
      <c r="B831" s="17">
        <v>8631</v>
      </c>
      <c r="C831" s="18" t="s">
        <v>780</v>
      </c>
      <c r="D831" s="16" t="s">
        <v>24</v>
      </c>
      <c r="E831" s="18" t="s">
        <v>25</v>
      </c>
      <c r="F831" s="16" t="s">
        <v>26</v>
      </c>
      <c r="G831" s="18" t="s">
        <v>83</v>
      </c>
      <c r="H831" s="18" t="s">
        <v>28</v>
      </c>
      <c r="I831" s="19">
        <v>4467.2</v>
      </c>
      <c r="J831" s="20">
        <v>38838</v>
      </c>
      <c r="K831" s="20">
        <v>5306</v>
      </c>
      <c r="L831" s="21">
        <v>4904.6000000000004</v>
      </c>
      <c r="M831" s="22">
        <v>50586</v>
      </c>
      <c r="N831" s="22">
        <v>974</v>
      </c>
      <c r="O831" s="23">
        <v>2636.5</v>
      </c>
      <c r="P831" s="24">
        <v>30313</v>
      </c>
      <c r="Q831" s="24">
        <v>27</v>
      </c>
      <c r="R831" s="25" t="s">
        <v>37</v>
      </c>
      <c r="S831" s="26" t="s">
        <v>37</v>
      </c>
      <c r="T831" s="26" t="s">
        <v>37</v>
      </c>
      <c r="U831" s="19">
        <v>12008.3</v>
      </c>
      <c r="V831" s="20">
        <v>119737</v>
      </c>
      <c r="W831" s="20">
        <v>6307</v>
      </c>
    </row>
    <row r="832" spans="1:23" x14ac:dyDescent="0.35">
      <c r="A832" s="16">
        <v>2012</v>
      </c>
      <c r="B832" s="17">
        <v>8632</v>
      </c>
      <c r="C832" s="18" t="s">
        <v>781</v>
      </c>
      <c r="D832" s="16" t="s">
        <v>24</v>
      </c>
      <c r="E832" s="18" t="s">
        <v>25</v>
      </c>
      <c r="F832" s="16" t="s">
        <v>26</v>
      </c>
      <c r="G832" s="18" t="s">
        <v>179</v>
      </c>
      <c r="H832" s="18" t="s">
        <v>33</v>
      </c>
      <c r="I832" s="19">
        <v>4893.1000000000004</v>
      </c>
      <c r="J832" s="20">
        <v>39008</v>
      </c>
      <c r="K832" s="20">
        <v>3566</v>
      </c>
      <c r="L832" s="21">
        <v>2618.1</v>
      </c>
      <c r="M832" s="22">
        <v>26909</v>
      </c>
      <c r="N832" s="22">
        <v>190</v>
      </c>
      <c r="O832" s="23">
        <v>4551.5</v>
      </c>
      <c r="P832" s="24">
        <v>59591</v>
      </c>
      <c r="Q832" s="24">
        <v>3</v>
      </c>
      <c r="R832" s="25" t="s">
        <v>37</v>
      </c>
      <c r="S832" s="26" t="s">
        <v>37</v>
      </c>
      <c r="T832" s="26" t="s">
        <v>37</v>
      </c>
      <c r="U832" s="19">
        <v>12062.7</v>
      </c>
      <c r="V832" s="20">
        <v>125508</v>
      </c>
      <c r="W832" s="20">
        <v>3759</v>
      </c>
    </row>
    <row r="833" spans="1:23" x14ac:dyDescent="0.35">
      <c r="A833" s="16">
        <v>2012</v>
      </c>
      <c r="B833" s="17">
        <v>8637</v>
      </c>
      <c r="C833" s="18" t="s">
        <v>782</v>
      </c>
      <c r="D833" s="16" t="s">
        <v>97</v>
      </c>
      <c r="E833" s="18" t="s">
        <v>25</v>
      </c>
      <c r="F833" s="16" t="s">
        <v>26</v>
      </c>
      <c r="G833" s="18" t="s">
        <v>98</v>
      </c>
      <c r="H833" s="18" t="s">
        <v>44</v>
      </c>
      <c r="I833" s="19">
        <v>2166.6</v>
      </c>
      <c r="J833" s="20">
        <v>18787</v>
      </c>
      <c r="K833" s="20">
        <v>947</v>
      </c>
      <c r="L833" s="21">
        <v>13432.7</v>
      </c>
      <c r="M833" s="22">
        <v>126582</v>
      </c>
      <c r="N833" s="22">
        <v>456</v>
      </c>
      <c r="O833" s="23" t="s">
        <v>37</v>
      </c>
      <c r="P833" s="24" t="s">
        <v>37</v>
      </c>
      <c r="Q833" s="24" t="s">
        <v>37</v>
      </c>
      <c r="R833" s="25" t="s">
        <v>37</v>
      </c>
      <c r="S833" s="26" t="s">
        <v>37</v>
      </c>
      <c r="T833" s="26" t="s">
        <v>37</v>
      </c>
      <c r="U833" s="19">
        <v>15599.3</v>
      </c>
      <c r="V833" s="20">
        <v>145369</v>
      </c>
      <c r="W833" s="20">
        <v>1403</v>
      </c>
    </row>
    <row r="834" spans="1:23" x14ac:dyDescent="0.35">
      <c r="A834" s="16">
        <v>2012</v>
      </c>
      <c r="B834" s="17">
        <v>8699</v>
      </c>
      <c r="C834" s="18" t="s">
        <v>783</v>
      </c>
      <c r="D834" s="16" t="s">
        <v>24</v>
      </c>
      <c r="E834" s="18" t="s">
        <v>25</v>
      </c>
      <c r="F834" s="16" t="s">
        <v>26</v>
      </c>
      <c r="G834" s="18" t="s">
        <v>210</v>
      </c>
      <c r="H834" s="18" t="s">
        <v>33</v>
      </c>
      <c r="I834" s="19">
        <v>1736</v>
      </c>
      <c r="J834" s="20">
        <v>23474</v>
      </c>
      <c r="K834" s="20">
        <v>1561</v>
      </c>
      <c r="L834" s="21">
        <v>221</v>
      </c>
      <c r="M834" s="22">
        <v>2973</v>
      </c>
      <c r="N834" s="22">
        <v>99</v>
      </c>
      <c r="O834" s="23">
        <v>1</v>
      </c>
      <c r="P834" s="24">
        <v>4</v>
      </c>
      <c r="Q834" s="24">
        <v>4</v>
      </c>
      <c r="R834" s="25" t="s">
        <v>37</v>
      </c>
      <c r="S834" s="26" t="s">
        <v>37</v>
      </c>
      <c r="T834" s="26" t="s">
        <v>37</v>
      </c>
      <c r="U834" s="19">
        <v>1958</v>
      </c>
      <c r="V834" s="20">
        <v>26451</v>
      </c>
      <c r="W834" s="20">
        <v>1664</v>
      </c>
    </row>
    <row r="835" spans="1:23" x14ac:dyDescent="0.35">
      <c r="A835" s="16">
        <v>2012</v>
      </c>
      <c r="B835" s="17">
        <v>8699</v>
      </c>
      <c r="C835" s="18" t="s">
        <v>783</v>
      </c>
      <c r="D835" s="16" t="s">
        <v>24</v>
      </c>
      <c r="E835" s="18" t="s">
        <v>25</v>
      </c>
      <c r="F835" s="16" t="s">
        <v>26</v>
      </c>
      <c r="G835" s="18" t="s">
        <v>96</v>
      </c>
      <c r="H835" s="18" t="s">
        <v>33</v>
      </c>
      <c r="I835" s="19">
        <v>43042</v>
      </c>
      <c r="J835" s="20">
        <v>591806</v>
      </c>
      <c r="K835" s="20">
        <v>34465</v>
      </c>
      <c r="L835" s="21">
        <v>8071</v>
      </c>
      <c r="M835" s="22">
        <v>117436</v>
      </c>
      <c r="N835" s="22">
        <v>2149</v>
      </c>
      <c r="O835" s="23">
        <v>6655</v>
      </c>
      <c r="P835" s="24">
        <v>117121</v>
      </c>
      <c r="Q835" s="24">
        <v>525</v>
      </c>
      <c r="R835" s="25" t="s">
        <v>37</v>
      </c>
      <c r="S835" s="26" t="s">
        <v>37</v>
      </c>
      <c r="T835" s="26" t="s">
        <v>37</v>
      </c>
      <c r="U835" s="19">
        <v>57768</v>
      </c>
      <c r="V835" s="20">
        <v>826363</v>
      </c>
      <c r="W835" s="20">
        <v>37139</v>
      </c>
    </row>
    <row r="836" spans="1:23" x14ac:dyDescent="0.35">
      <c r="A836" s="16">
        <v>2012</v>
      </c>
      <c r="B836" s="17">
        <v>8717</v>
      </c>
      <c r="C836" s="18" t="s">
        <v>784</v>
      </c>
      <c r="D836" s="16" t="s">
        <v>24</v>
      </c>
      <c r="E836" s="18" t="s">
        <v>25</v>
      </c>
      <c r="F836" s="16" t="s">
        <v>26</v>
      </c>
      <c r="G836" s="18" t="s">
        <v>90</v>
      </c>
      <c r="H836" s="18" t="s">
        <v>28</v>
      </c>
      <c r="I836" s="19">
        <v>2580.1</v>
      </c>
      <c r="J836" s="20">
        <v>28150</v>
      </c>
      <c r="K836" s="20">
        <v>2511</v>
      </c>
      <c r="L836" s="21">
        <v>3682.6</v>
      </c>
      <c r="M836" s="22">
        <v>39635</v>
      </c>
      <c r="N836" s="22">
        <v>637</v>
      </c>
      <c r="O836" s="23">
        <v>2661.5</v>
      </c>
      <c r="P836" s="24">
        <v>54656</v>
      </c>
      <c r="Q836" s="24">
        <v>2</v>
      </c>
      <c r="R836" s="25" t="s">
        <v>37</v>
      </c>
      <c r="S836" s="26" t="s">
        <v>37</v>
      </c>
      <c r="T836" s="26" t="s">
        <v>37</v>
      </c>
      <c r="U836" s="19">
        <v>8924.2000000000007</v>
      </c>
      <c r="V836" s="20">
        <v>122441</v>
      </c>
      <c r="W836" s="20">
        <v>3150</v>
      </c>
    </row>
    <row r="837" spans="1:23" x14ac:dyDescent="0.35">
      <c r="A837" s="16">
        <v>2012</v>
      </c>
      <c r="B837" s="17">
        <v>8723</v>
      </c>
      <c r="C837" s="18" t="s">
        <v>785</v>
      </c>
      <c r="D837" s="16" t="s">
        <v>24</v>
      </c>
      <c r="E837" s="18" t="s">
        <v>25</v>
      </c>
      <c r="F837" s="16" t="s">
        <v>26</v>
      </c>
      <c r="G837" s="18" t="s">
        <v>83</v>
      </c>
      <c r="H837" s="18" t="s">
        <v>28</v>
      </c>
      <c r="I837" s="19">
        <v>18540</v>
      </c>
      <c r="J837" s="20">
        <v>180055</v>
      </c>
      <c r="K837" s="20">
        <v>23134</v>
      </c>
      <c r="L837" s="21">
        <v>30017</v>
      </c>
      <c r="M837" s="22">
        <v>343318</v>
      </c>
      <c r="N837" s="22">
        <v>4379</v>
      </c>
      <c r="O837" s="23">
        <v>38760</v>
      </c>
      <c r="P837" s="24">
        <v>516441</v>
      </c>
      <c r="Q837" s="24">
        <v>178</v>
      </c>
      <c r="R837" s="25" t="s">
        <v>37</v>
      </c>
      <c r="S837" s="26" t="s">
        <v>37</v>
      </c>
      <c r="T837" s="26" t="s">
        <v>37</v>
      </c>
      <c r="U837" s="19">
        <v>87317</v>
      </c>
      <c r="V837" s="20">
        <v>1039814</v>
      </c>
      <c r="W837" s="20">
        <v>27691</v>
      </c>
    </row>
    <row r="838" spans="1:23" x14ac:dyDescent="0.35">
      <c r="A838" s="16">
        <v>2012</v>
      </c>
      <c r="B838" s="17">
        <v>8748</v>
      </c>
      <c r="C838" s="18" t="s">
        <v>786</v>
      </c>
      <c r="D838" s="16" t="s">
        <v>24</v>
      </c>
      <c r="E838" s="18" t="s">
        <v>25</v>
      </c>
      <c r="F838" s="16" t="s">
        <v>26</v>
      </c>
      <c r="G838" s="18" t="s">
        <v>27</v>
      </c>
      <c r="H838" s="18" t="s">
        <v>28</v>
      </c>
      <c r="I838" s="19">
        <v>14200</v>
      </c>
      <c r="J838" s="20">
        <v>131033</v>
      </c>
      <c r="K838" s="20">
        <v>8637</v>
      </c>
      <c r="L838" s="21">
        <v>9544</v>
      </c>
      <c r="M838" s="22">
        <v>78796</v>
      </c>
      <c r="N838" s="22">
        <v>2762</v>
      </c>
      <c r="O838" s="23">
        <v>2789</v>
      </c>
      <c r="P838" s="24">
        <v>21060</v>
      </c>
      <c r="Q838" s="24">
        <v>5</v>
      </c>
      <c r="R838" s="25">
        <v>0</v>
      </c>
      <c r="S838" s="26">
        <v>0</v>
      </c>
      <c r="T838" s="26">
        <v>0</v>
      </c>
      <c r="U838" s="19">
        <v>26533</v>
      </c>
      <c r="V838" s="20">
        <v>230889</v>
      </c>
      <c r="W838" s="20">
        <v>11404</v>
      </c>
    </row>
    <row r="839" spans="1:23" x14ac:dyDescent="0.35">
      <c r="A839" s="16">
        <v>2012</v>
      </c>
      <c r="B839" s="17">
        <v>8761</v>
      </c>
      <c r="C839" s="18" t="s">
        <v>787</v>
      </c>
      <c r="D839" s="16" t="s">
        <v>24</v>
      </c>
      <c r="E839" s="18" t="s">
        <v>25</v>
      </c>
      <c r="F839" s="16" t="s">
        <v>26</v>
      </c>
      <c r="G839" s="18" t="s">
        <v>46</v>
      </c>
      <c r="H839" s="18" t="s">
        <v>33</v>
      </c>
      <c r="I839" s="19">
        <v>22049.4</v>
      </c>
      <c r="J839" s="20">
        <v>181192</v>
      </c>
      <c r="K839" s="20">
        <v>13868</v>
      </c>
      <c r="L839" s="21">
        <v>9597.2000000000007</v>
      </c>
      <c r="M839" s="22">
        <v>84359</v>
      </c>
      <c r="N839" s="22">
        <v>3005</v>
      </c>
      <c r="O839" s="23">
        <v>4806.2</v>
      </c>
      <c r="P839" s="24">
        <v>54949</v>
      </c>
      <c r="Q839" s="24">
        <v>11</v>
      </c>
      <c r="R839" s="25">
        <v>0</v>
      </c>
      <c r="S839" s="26">
        <v>0</v>
      </c>
      <c r="T839" s="26">
        <v>0</v>
      </c>
      <c r="U839" s="19">
        <v>36452.800000000003</v>
      </c>
      <c r="V839" s="20">
        <v>320500</v>
      </c>
      <c r="W839" s="20">
        <v>16884</v>
      </c>
    </row>
    <row r="840" spans="1:23" x14ac:dyDescent="0.35">
      <c r="A840" s="16">
        <v>2012</v>
      </c>
      <c r="B840" s="17">
        <v>8764</v>
      </c>
      <c r="C840" s="18" t="s">
        <v>788</v>
      </c>
      <c r="D840" s="16" t="s">
        <v>24</v>
      </c>
      <c r="E840" s="18" t="s">
        <v>25</v>
      </c>
      <c r="F840" s="16" t="s">
        <v>26</v>
      </c>
      <c r="G840" s="18" t="s">
        <v>104</v>
      </c>
      <c r="H840" s="18" t="s">
        <v>33</v>
      </c>
      <c r="I840" s="19">
        <v>35087</v>
      </c>
      <c r="J840" s="20">
        <v>351060</v>
      </c>
      <c r="K840" s="20">
        <v>24857</v>
      </c>
      <c r="L840" s="21">
        <v>14208</v>
      </c>
      <c r="M840" s="22">
        <v>133198</v>
      </c>
      <c r="N840" s="22">
        <v>5294</v>
      </c>
      <c r="O840" s="23">
        <v>21120</v>
      </c>
      <c r="P840" s="24">
        <v>276909</v>
      </c>
      <c r="Q840" s="24">
        <v>21</v>
      </c>
      <c r="R840" s="25">
        <v>0</v>
      </c>
      <c r="S840" s="26">
        <v>0</v>
      </c>
      <c r="T840" s="26">
        <v>0</v>
      </c>
      <c r="U840" s="19">
        <v>70415</v>
      </c>
      <c r="V840" s="20">
        <v>761167</v>
      </c>
      <c r="W840" s="20">
        <v>30172</v>
      </c>
    </row>
    <row r="841" spans="1:23" x14ac:dyDescent="0.35">
      <c r="A841" s="16">
        <v>2012</v>
      </c>
      <c r="B841" s="17">
        <v>8770</v>
      </c>
      <c r="C841" s="18" t="s">
        <v>789</v>
      </c>
      <c r="D841" s="16" t="s">
        <v>24</v>
      </c>
      <c r="E841" s="18" t="s">
        <v>25</v>
      </c>
      <c r="F841" s="16" t="s">
        <v>26</v>
      </c>
      <c r="G841" s="18" t="s">
        <v>79</v>
      </c>
      <c r="H841" s="18" t="s">
        <v>28</v>
      </c>
      <c r="I841" s="19">
        <v>1664</v>
      </c>
      <c r="J841" s="20">
        <v>18130</v>
      </c>
      <c r="K841" s="20">
        <v>1973</v>
      </c>
      <c r="L841" s="21">
        <v>1313</v>
      </c>
      <c r="M841" s="22">
        <v>19393</v>
      </c>
      <c r="N841" s="22">
        <v>437</v>
      </c>
      <c r="O841" s="23">
        <v>343</v>
      </c>
      <c r="P841" s="24">
        <v>7014</v>
      </c>
      <c r="Q841" s="24">
        <v>14</v>
      </c>
      <c r="R841" s="25" t="s">
        <v>37</v>
      </c>
      <c r="S841" s="26" t="s">
        <v>37</v>
      </c>
      <c r="T841" s="26" t="s">
        <v>37</v>
      </c>
      <c r="U841" s="19">
        <v>3320</v>
      </c>
      <c r="V841" s="20">
        <v>44537</v>
      </c>
      <c r="W841" s="20">
        <v>2424</v>
      </c>
    </row>
    <row r="842" spans="1:23" x14ac:dyDescent="0.35">
      <c r="A842" s="16">
        <v>2012</v>
      </c>
      <c r="B842" s="17">
        <v>8773</v>
      </c>
      <c r="C842" s="18" t="s">
        <v>790</v>
      </c>
      <c r="D842" s="16" t="s">
        <v>24</v>
      </c>
      <c r="E842" s="18" t="s">
        <v>25</v>
      </c>
      <c r="F842" s="16" t="s">
        <v>26</v>
      </c>
      <c r="G842" s="18" t="s">
        <v>130</v>
      </c>
      <c r="H842" s="18" t="s">
        <v>33</v>
      </c>
      <c r="I842" s="19">
        <v>59911.3</v>
      </c>
      <c r="J842" s="20">
        <v>580377</v>
      </c>
      <c r="K842" s="20">
        <v>45196</v>
      </c>
      <c r="L842" s="21">
        <v>44257.8</v>
      </c>
      <c r="M842" s="22">
        <v>516956</v>
      </c>
      <c r="N842" s="22">
        <v>9635</v>
      </c>
      <c r="O842" s="23">
        <v>5065.8999999999996</v>
      </c>
      <c r="P842" s="24">
        <v>56894</v>
      </c>
      <c r="Q842" s="24">
        <v>9</v>
      </c>
      <c r="R842" s="25" t="s">
        <v>37</v>
      </c>
      <c r="S842" s="26" t="s">
        <v>37</v>
      </c>
      <c r="T842" s="26" t="s">
        <v>37</v>
      </c>
      <c r="U842" s="19">
        <v>109235</v>
      </c>
      <c r="V842" s="20">
        <v>1154227</v>
      </c>
      <c r="W842" s="20">
        <v>54840</v>
      </c>
    </row>
    <row r="843" spans="1:23" x14ac:dyDescent="0.35">
      <c r="A843" s="16">
        <v>2012</v>
      </c>
      <c r="B843" s="17">
        <v>8774</v>
      </c>
      <c r="C843" s="18" t="s">
        <v>791</v>
      </c>
      <c r="D843" s="16" t="s">
        <v>24</v>
      </c>
      <c r="E843" s="18" t="s">
        <v>25</v>
      </c>
      <c r="F843" s="16" t="s">
        <v>26</v>
      </c>
      <c r="G843" s="18" t="s">
        <v>184</v>
      </c>
      <c r="H843" s="18" t="s">
        <v>28</v>
      </c>
      <c r="I843" s="19">
        <v>12621</v>
      </c>
      <c r="J843" s="20">
        <v>103071</v>
      </c>
      <c r="K843" s="20">
        <v>14509</v>
      </c>
      <c r="L843" s="21">
        <v>23614</v>
      </c>
      <c r="M843" s="22">
        <v>192398</v>
      </c>
      <c r="N843" s="22">
        <v>2706</v>
      </c>
      <c r="O843" s="23">
        <v>5451</v>
      </c>
      <c r="P843" s="24">
        <v>57151</v>
      </c>
      <c r="Q843" s="24">
        <v>57</v>
      </c>
      <c r="R843" s="25">
        <v>0</v>
      </c>
      <c r="S843" s="26">
        <v>0</v>
      </c>
      <c r="T843" s="26">
        <v>0</v>
      </c>
      <c r="U843" s="19">
        <v>41686</v>
      </c>
      <c r="V843" s="20">
        <v>352620</v>
      </c>
      <c r="W843" s="20">
        <v>17272</v>
      </c>
    </row>
    <row r="844" spans="1:23" x14ac:dyDescent="0.35">
      <c r="A844" s="16">
        <v>2012</v>
      </c>
      <c r="B844" s="17">
        <v>8780</v>
      </c>
      <c r="C844" s="18" t="s">
        <v>792</v>
      </c>
      <c r="D844" s="16" t="s">
        <v>24</v>
      </c>
      <c r="E844" s="18" t="s">
        <v>25</v>
      </c>
      <c r="F844" s="16" t="s">
        <v>26</v>
      </c>
      <c r="G844" s="18" t="s">
        <v>158</v>
      </c>
      <c r="H844" s="18" t="s">
        <v>33</v>
      </c>
      <c r="I844" s="19">
        <v>1887.1</v>
      </c>
      <c r="J844" s="20">
        <v>6255</v>
      </c>
      <c r="K844" s="20">
        <v>1639</v>
      </c>
      <c r="L844" s="21">
        <v>780.7</v>
      </c>
      <c r="M844" s="22">
        <v>3221</v>
      </c>
      <c r="N844" s="22">
        <v>298</v>
      </c>
      <c r="O844" s="23" t="s">
        <v>37</v>
      </c>
      <c r="P844" s="24" t="s">
        <v>37</v>
      </c>
      <c r="Q844" s="24" t="s">
        <v>37</v>
      </c>
      <c r="R844" s="25" t="s">
        <v>37</v>
      </c>
      <c r="S844" s="26" t="s">
        <v>37</v>
      </c>
      <c r="T844" s="26" t="s">
        <v>37</v>
      </c>
      <c r="U844" s="19">
        <v>2667.8</v>
      </c>
      <c r="V844" s="20">
        <v>9476</v>
      </c>
      <c r="W844" s="20">
        <v>1937</v>
      </c>
    </row>
    <row r="845" spans="1:23" x14ac:dyDescent="0.35">
      <c r="A845" s="16">
        <v>2012</v>
      </c>
      <c r="B845" s="17">
        <v>8786</v>
      </c>
      <c r="C845" s="18" t="s">
        <v>793</v>
      </c>
      <c r="D845" s="16" t="s">
        <v>24</v>
      </c>
      <c r="E845" s="18" t="s">
        <v>25</v>
      </c>
      <c r="F845" s="16" t="s">
        <v>26</v>
      </c>
      <c r="G845" s="18" t="s">
        <v>54</v>
      </c>
      <c r="H845" s="18" t="s">
        <v>33</v>
      </c>
      <c r="I845" s="19">
        <v>103286</v>
      </c>
      <c r="J845" s="20">
        <v>799895</v>
      </c>
      <c r="K845" s="20">
        <v>58683</v>
      </c>
      <c r="L845" s="21">
        <v>22188</v>
      </c>
      <c r="M845" s="22">
        <v>172538</v>
      </c>
      <c r="N845" s="22">
        <v>9296</v>
      </c>
      <c r="O845" s="23">
        <v>3566</v>
      </c>
      <c r="P845" s="24">
        <v>36310</v>
      </c>
      <c r="Q845" s="24">
        <v>14</v>
      </c>
      <c r="R845" s="25" t="s">
        <v>37</v>
      </c>
      <c r="S845" s="26" t="s">
        <v>37</v>
      </c>
      <c r="T845" s="26" t="s">
        <v>37</v>
      </c>
      <c r="U845" s="19">
        <v>129040</v>
      </c>
      <c r="V845" s="20">
        <v>1008743</v>
      </c>
      <c r="W845" s="20">
        <v>67993</v>
      </c>
    </row>
    <row r="846" spans="1:23" x14ac:dyDescent="0.35">
      <c r="A846" s="16">
        <v>2012</v>
      </c>
      <c r="B846" s="17">
        <v>8795</v>
      </c>
      <c r="C846" s="18" t="s">
        <v>794</v>
      </c>
      <c r="D846" s="16" t="s">
        <v>24</v>
      </c>
      <c r="E846" s="18" t="s">
        <v>25</v>
      </c>
      <c r="F846" s="16" t="s">
        <v>26</v>
      </c>
      <c r="G846" s="18" t="s">
        <v>61</v>
      </c>
      <c r="H846" s="18" t="s">
        <v>28</v>
      </c>
      <c r="I846" s="19">
        <v>29640</v>
      </c>
      <c r="J846" s="20">
        <v>250404</v>
      </c>
      <c r="K846" s="20">
        <v>19212</v>
      </c>
      <c r="L846" s="21">
        <v>25740</v>
      </c>
      <c r="M846" s="22">
        <v>210820</v>
      </c>
      <c r="N846" s="22">
        <v>2664</v>
      </c>
      <c r="O846" s="23">
        <v>184</v>
      </c>
      <c r="P846" s="24">
        <v>1550</v>
      </c>
      <c r="Q846" s="24">
        <v>9</v>
      </c>
      <c r="R846" s="25">
        <v>0</v>
      </c>
      <c r="S846" s="26">
        <v>0</v>
      </c>
      <c r="T846" s="26">
        <v>0</v>
      </c>
      <c r="U846" s="19">
        <v>55564</v>
      </c>
      <c r="V846" s="20">
        <v>462774</v>
      </c>
      <c r="W846" s="20">
        <v>21885</v>
      </c>
    </row>
    <row r="847" spans="1:23" x14ac:dyDescent="0.35">
      <c r="A847" s="16">
        <v>2012</v>
      </c>
      <c r="B847" s="17">
        <v>8796</v>
      </c>
      <c r="C847" s="18" t="s">
        <v>795</v>
      </c>
      <c r="D847" s="16" t="s">
        <v>24</v>
      </c>
      <c r="E847" s="18" t="s">
        <v>25</v>
      </c>
      <c r="F847" s="16" t="s">
        <v>26</v>
      </c>
      <c r="G847" s="18" t="s">
        <v>184</v>
      </c>
      <c r="H847" s="18" t="s">
        <v>28</v>
      </c>
      <c r="I847" s="19">
        <v>13019</v>
      </c>
      <c r="J847" s="20">
        <v>89547</v>
      </c>
      <c r="K847" s="20">
        <v>8357</v>
      </c>
      <c r="L847" s="21">
        <v>10908</v>
      </c>
      <c r="M847" s="22">
        <v>75101</v>
      </c>
      <c r="N847" s="22">
        <v>1050</v>
      </c>
      <c r="O847" s="23">
        <v>4491</v>
      </c>
      <c r="P847" s="24">
        <v>33099</v>
      </c>
      <c r="Q847" s="24">
        <v>6</v>
      </c>
      <c r="R847" s="25" t="s">
        <v>37</v>
      </c>
      <c r="S847" s="26" t="s">
        <v>37</v>
      </c>
      <c r="T847" s="26" t="s">
        <v>37</v>
      </c>
      <c r="U847" s="19">
        <v>28418</v>
      </c>
      <c r="V847" s="20">
        <v>197747</v>
      </c>
      <c r="W847" s="20">
        <v>9413</v>
      </c>
    </row>
    <row r="848" spans="1:23" x14ac:dyDescent="0.35">
      <c r="A848" s="16">
        <v>2012</v>
      </c>
      <c r="B848" s="17">
        <v>8824</v>
      </c>
      <c r="C848" s="18" t="s">
        <v>796</v>
      </c>
      <c r="D848" s="16" t="s">
        <v>24</v>
      </c>
      <c r="E848" s="18" t="s">
        <v>25</v>
      </c>
      <c r="F848" s="16" t="s">
        <v>26</v>
      </c>
      <c r="G848" s="18" t="s">
        <v>36</v>
      </c>
      <c r="H848" s="18" t="s">
        <v>33</v>
      </c>
      <c r="I848" s="19">
        <v>15813</v>
      </c>
      <c r="J848" s="20">
        <v>107758</v>
      </c>
      <c r="K848" s="20">
        <v>9038</v>
      </c>
      <c r="L848" s="21">
        <v>2107</v>
      </c>
      <c r="M848" s="22">
        <v>18353</v>
      </c>
      <c r="N848" s="22">
        <v>194</v>
      </c>
      <c r="O848" s="23" t="s">
        <v>37</v>
      </c>
      <c r="P848" s="24" t="s">
        <v>37</v>
      </c>
      <c r="Q848" s="24" t="s">
        <v>37</v>
      </c>
      <c r="R848" s="25" t="s">
        <v>37</v>
      </c>
      <c r="S848" s="26" t="s">
        <v>37</v>
      </c>
      <c r="T848" s="26" t="s">
        <v>37</v>
      </c>
      <c r="U848" s="19">
        <v>17920</v>
      </c>
      <c r="V848" s="20">
        <v>126111</v>
      </c>
      <c r="W848" s="20">
        <v>9232</v>
      </c>
    </row>
    <row r="849" spans="1:23" x14ac:dyDescent="0.35">
      <c r="A849" s="16">
        <v>2012</v>
      </c>
      <c r="B849" s="17">
        <v>8830</v>
      </c>
      <c r="C849" s="18" t="s">
        <v>797</v>
      </c>
      <c r="D849" s="16" t="s">
        <v>24</v>
      </c>
      <c r="E849" s="18" t="s">
        <v>25</v>
      </c>
      <c r="F849" s="16" t="s">
        <v>26</v>
      </c>
      <c r="G849" s="18" t="s">
        <v>128</v>
      </c>
      <c r="H849" s="18" t="s">
        <v>33</v>
      </c>
      <c r="I849" s="19">
        <v>3768.9</v>
      </c>
      <c r="J849" s="20">
        <v>53201</v>
      </c>
      <c r="K849" s="20">
        <v>3262</v>
      </c>
      <c r="L849" s="21">
        <v>394</v>
      </c>
      <c r="M849" s="22">
        <v>5606</v>
      </c>
      <c r="N849" s="22">
        <v>215</v>
      </c>
      <c r="O849" s="23">
        <v>2761.3</v>
      </c>
      <c r="P849" s="24">
        <v>49640</v>
      </c>
      <c r="Q849" s="24">
        <v>208</v>
      </c>
      <c r="R849" s="25" t="s">
        <v>37</v>
      </c>
      <c r="S849" s="26" t="s">
        <v>37</v>
      </c>
      <c r="T849" s="26" t="s">
        <v>37</v>
      </c>
      <c r="U849" s="19">
        <v>6924.2</v>
      </c>
      <c r="V849" s="20">
        <v>108447</v>
      </c>
      <c r="W849" s="20">
        <v>3685</v>
      </c>
    </row>
    <row r="850" spans="1:23" x14ac:dyDescent="0.35">
      <c r="A850" s="16">
        <v>2012</v>
      </c>
      <c r="B850" s="17">
        <v>8840</v>
      </c>
      <c r="C850" s="18" t="s">
        <v>798</v>
      </c>
      <c r="D850" s="16" t="s">
        <v>24</v>
      </c>
      <c r="E850" s="18" t="s">
        <v>25</v>
      </c>
      <c r="F850" s="16" t="s">
        <v>26</v>
      </c>
      <c r="G850" s="18" t="s">
        <v>123</v>
      </c>
      <c r="H850" s="18" t="s">
        <v>28</v>
      </c>
      <c r="I850" s="19">
        <v>7146</v>
      </c>
      <c r="J850" s="20">
        <v>79193</v>
      </c>
      <c r="K850" s="20">
        <v>5743</v>
      </c>
      <c r="L850" s="21">
        <v>9483</v>
      </c>
      <c r="M850" s="22">
        <v>109592</v>
      </c>
      <c r="N850" s="22">
        <v>1040</v>
      </c>
      <c r="O850" s="23">
        <v>6525</v>
      </c>
      <c r="P850" s="24">
        <v>91644</v>
      </c>
      <c r="Q850" s="24">
        <v>2</v>
      </c>
      <c r="R850" s="25" t="s">
        <v>37</v>
      </c>
      <c r="S850" s="26" t="s">
        <v>37</v>
      </c>
      <c r="T850" s="26" t="s">
        <v>37</v>
      </c>
      <c r="U850" s="19">
        <v>23154</v>
      </c>
      <c r="V850" s="20">
        <v>280429</v>
      </c>
      <c r="W850" s="20">
        <v>6785</v>
      </c>
    </row>
    <row r="851" spans="1:23" x14ac:dyDescent="0.35">
      <c r="A851" s="16">
        <v>2012</v>
      </c>
      <c r="B851" s="17">
        <v>8846</v>
      </c>
      <c r="C851" s="18" t="s">
        <v>799</v>
      </c>
      <c r="D851" s="16" t="s">
        <v>24</v>
      </c>
      <c r="E851" s="18" t="s">
        <v>25</v>
      </c>
      <c r="F851" s="16" t="s">
        <v>26</v>
      </c>
      <c r="G851" s="18" t="s">
        <v>111</v>
      </c>
      <c r="H851" s="18" t="s">
        <v>28</v>
      </c>
      <c r="I851" s="19">
        <v>12976</v>
      </c>
      <c r="J851" s="20">
        <v>131491</v>
      </c>
      <c r="K851" s="20">
        <v>10267</v>
      </c>
      <c r="L851" s="21">
        <v>14878</v>
      </c>
      <c r="M851" s="22">
        <v>132063</v>
      </c>
      <c r="N851" s="22">
        <v>2753</v>
      </c>
      <c r="O851" s="23">
        <v>7033</v>
      </c>
      <c r="P851" s="24">
        <v>115987</v>
      </c>
      <c r="Q851" s="24">
        <v>5</v>
      </c>
      <c r="R851" s="25">
        <v>0</v>
      </c>
      <c r="S851" s="26">
        <v>0</v>
      </c>
      <c r="T851" s="26">
        <v>0</v>
      </c>
      <c r="U851" s="19">
        <v>34887</v>
      </c>
      <c r="V851" s="20">
        <v>379541</v>
      </c>
      <c r="W851" s="20">
        <v>13025</v>
      </c>
    </row>
    <row r="852" spans="1:23" x14ac:dyDescent="0.35">
      <c r="A852" s="16">
        <v>2012</v>
      </c>
      <c r="B852" s="17">
        <v>8883</v>
      </c>
      <c r="C852" s="18" t="s">
        <v>800</v>
      </c>
      <c r="D852" s="16" t="s">
        <v>137</v>
      </c>
      <c r="E852" s="18" t="s">
        <v>138</v>
      </c>
      <c r="F852" s="16" t="s">
        <v>26</v>
      </c>
      <c r="G852" s="18" t="s">
        <v>158</v>
      </c>
      <c r="H852" s="18" t="s">
        <v>28</v>
      </c>
      <c r="I852" s="19">
        <v>939.1</v>
      </c>
      <c r="J852" s="20">
        <v>29504</v>
      </c>
      <c r="K852" s="20">
        <v>3912</v>
      </c>
      <c r="L852" s="21">
        <v>523.29999999999995</v>
      </c>
      <c r="M852" s="22">
        <v>15615</v>
      </c>
      <c r="N852" s="22">
        <v>1380</v>
      </c>
      <c r="O852" s="23">
        <v>1077.3</v>
      </c>
      <c r="P852" s="24">
        <v>50405</v>
      </c>
      <c r="Q852" s="24">
        <v>80</v>
      </c>
      <c r="R852" s="25" t="s">
        <v>37</v>
      </c>
      <c r="S852" s="26" t="s">
        <v>37</v>
      </c>
      <c r="T852" s="26" t="s">
        <v>37</v>
      </c>
      <c r="U852" s="19">
        <v>2539.6999999999998</v>
      </c>
      <c r="V852" s="20">
        <v>95524</v>
      </c>
      <c r="W852" s="20">
        <v>5372</v>
      </c>
    </row>
    <row r="853" spans="1:23" x14ac:dyDescent="0.35">
      <c r="A853" s="16">
        <v>2012</v>
      </c>
      <c r="B853" s="17">
        <v>8884</v>
      </c>
      <c r="C853" s="18" t="s">
        <v>801</v>
      </c>
      <c r="D853" s="16" t="s">
        <v>24</v>
      </c>
      <c r="E853" s="18" t="s">
        <v>25</v>
      </c>
      <c r="F853" s="16" t="s">
        <v>26</v>
      </c>
      <c r="G853" s="18" t="s">
        <v>30</v>
      </c>
      <c r="H853" s="18" t="s">
        <v>28</v>
      </c>
      <c r="I853" s="19">
        <v>15269</v>
      </c>
      <c r="J853" s="20">
        <v>177657</v>
      </c>
      <c r="K853" s="20">
        <v>11015</v>
      </c>
      <c r="L853" s="21">
        <v>14835</v>
      </c>
      <c r="M853" s="22">
        <v>178433</v>
      </c>
      <c r="N853" s="22">
        <v>2358</v>
      </c>
      <c r="O853" s="23" t="s">
        <v>37</v>
      </c>
      <c r="P853" s="24" t="s">
        <v>37</v>
      </c>
      <c r="Q853" s="24" t="s">
        <v>37</v>
      </c>
      <c r="R853" s="25" t="s">
        <v>37</v>
      </c>
      <c r="S853" s="26" t="s">
        <v>37</v>
      </c>
      <c r="T853" s="26" t="s">
        <v>37</v>
      </c>
      <c r="U853" s="19">
        <v>30104</v>
      </c>
      <c r="V853" s="20">
        <v>356090</v>
      </c>
      <c r="W853" s="20">
        <v>13373</v>
      </c>
    </row>
    <row r="854" spans="1:23" x14ac:dyDescent="0.35">
      <c r="A854" s="16">
        <v>2012</v>
      </c>
      <c r="B854" s="17">
        <v>8898</v>
      </c>
      <c r="C854" s="18" t="s">
        <v>802</v>
      </c>
      <c r="D854" s="16" t="s">
        <v>24</v>
      </c>
      <c r="E854" s="18" t="s">
        <v>25</v>
      </c>
      <c r="F854" s="16" t="s">
        <v>26</v>
      </c>
      <c r="G854" s="18" t="s">
        <v>98</v>
      </c>
      <c r="H854" s="18" t="s">
        <v>33</v>
      </c>
      <c r="I854" s="19">
        <v>23611.200000000001</v>
      </c>
      <c r="J854" s="20">
        <v>189768</v>
      </c>
      <c r="K854" s="20">
        <v>19026</v>
      </c>
      <c r="L854" s="21">
        <v>5641.5</v>
      </c>
      <c r="M854" s="22">
        <v>59292</v>
      </c>
      <c r="N854" s="22">
        <v>1194</v>
      </c>
      <c r="O854" s="23">
        <v>8131.8</v>
      </c>
      <c r="P854" s="24">
        <v>113442</v>
      </c>
      <c r="Q854" s="24">
        <v>9</v>
      </c>
      <c r="R854" s="25" t="s">
        <v>37</v>
      </c>
      <c r="S854" s="26" t="s">
        <v>37</v>
      </c>
      <c r="T854" s="26" t="s">
        <v>37</v>
      </c>
      <c r="U854" s="19">
        <v>37384.5</v>
      </c>
      <c r="V854" s="20">
        <v>362502</v>
      </c>
      <c r="W854" s="20">
        <v>20229</v>
      </c>
    </row>
    <row r="855" spans="1:23" x14ac:dyDescent="0.35">
      <c r="A855" s="16">
        <v>2012</v>
      </c>
      <c r="B855" s="17">
        <v>8911</v>
      </c>
      <c r="C855" s="18" t="s">
        <v>803</v>
      </c>
      <c r="D855" s="16" t="s">
        <v>24</v>
      </c>
      <c r="E855" s="18" t="s">
        <v>25</v>
      </c>
      <c r="F855" s="16" t="s">
        <v>26</v>
      </c>
      <c r="G855" s="18" t="s">
        <v>132</v>
      </c>
      <c r="H855" s="18" t="s">
        <v>33</v>
      </c>
      <c r="I855" s="19">
        <v>4915</v>
      </c>
      <c r="J855" s="20">
        <v>39650</v>
      </c>
      <c r="K855" s="20">
        <v>3306</v>
      </c>
      <c r="L855" s="21">
        <v>552</v>
      </c>
      <c r="M855" s="22">
        <v>5525</v>
      </c>
      <c r="N855" s="22">
        <v>117</v>
      </c>
      <c r="O855" s="23" t="s">
        <v>37</v>
      </c>
      <c r="P855" s="24" t="s">
        <v>37</v>
      </c>
      <c r="Q855" s="24" t="s">
        <v>37</v>
      </c>
      <c r="R855" s="25" t="s">
        <v>37</v>
      </c>
      <c r="S855" s="26" t="s">
        <v>37</v>
      </c>
      <c r="T855" s="26" t="s">
        <v>37</v>
      </c>
      <c r="U855" s="19">
        <v>5467</v>
      </c>
      <c r="V855" s="20">
        <v>45175</v>
      </c>
      <c r="W855" s="20">
        <v>3423</v>
      </c>
    </row>
    <row r="856" spans="1:23" x14ac:dyDescent="0.35">
      <c r="A856" s="16">
        <v>2012</v>
      </c>
      <c r="B856" s="17">
        <v>8924</v>
      </c>
      <c r="C856" s="18" t="s">
        <v>804</v>
      </c>
      <c r="D856" s="16" t="s">
        <v>24</v>
      </c>
      <c r="E856" s="18" t="s">
        <v>25</v>
      </c>
      <c r="F856" s="16" t="s">
        <v>26</v>
      </c>
      <c r="G856" s="18" t="s">
        <v>90</v>
      </c>
      <c r="H856" s="18" t="s">
        <v>191</v>
      </c>
      <c r="I856" s="19">
        <v>4909</v>
      </c>
      <c r="J856" s="20">
        <v>50491</v>
      </c>
      <c r="K856" s="20">
        <v>3597</v>
      </c>
      <c r="L856" s="21">
        <v>1421</v>
      </c>
      <c r="M856" s="22">
        <v>14215</v>
      </c>
      <c r="N856" s="22">
        <v>571</v>
      </c>
      <c r="O856" s="23">
        <v>4403</v>
      </c>
      <c r="P856" s="24">
        <v>42227</v>
      </c>
      <c r="Q856" s="24">
        <v>1046</v>
      </c>
      <c r="R856" s="25" t="s">
        <v>37</v>
      </c>
      <c r="S856" s="26" t="s">
        <v>37</v>
      </c>
      <c r="T856" s="26" t="s">
        <v>37</v>
      </c>
      <c r="U856" s="19">
        <v>10733</v>
      </c>
      <c r="V856" s="20">
        <v>106933</v>
      </c>
      <c r="W856" s="20">
        <v>5214</v>
      </c>
    </row>
    <row r="857" spans="1:23" x14ac:dyDescent="0.35">
      <c r="A857" s="16">
        <v>2012</v>
      </c>
      <c r="B857" s="17">
        <v>8934</v>
      </c>
      <c r="C857" s="18" t="s">
        <v>805</v>
      </c>
      <c r="D857" s="16" t="s">
        <v>24</v>
      </c>
      <c r="E857" s="18" t="s">
        <v>25</v>
      </c>
      <c r="F857" s="16" t="s">
        <v>26</v>
      </c>
      <c r="G857" s="18" t="s">
        <v>132</v>
      </c>
      <c r="H857" s="18" t="s">
        <v>33</v>
      </c>
      <c r="I857" s="19">
        <v>26774</v>
      </c>
      <c r="J857" s="20">
        <v>285796</v>
      </c>
      <c r="K857" s="20">
        <v>21645</v>
      </c>
      <c r="L857" s="21">
        <v>4673</v>
      </c>
      <c r="M857" s="22">
        <v>56159</v>
      </c>
      <c r="N857" s="22">
        <v>2297</v>
      </c>
      <c r="O857" s="23">
        <v>3425</v>
      </c>
      <c r="P857" s="24">
        <v>46952</v>
      </c>
      <c r="Q857" s="24">
        <v>105</v>
      </c>
      <c r="R857" s="25" t="s">
        <v>37</v>
      </c>
      <c r="S857" s="26" t="s">
        <v>37</v>
      </c>
      <c r="T857" s="26" t="s">
        <v>37</v>
      </c>
      <c r="U857" s="19">
        <v>34872</v>
      </c>
      <c r="V857" s="20">
        <v>388907</v>
      </c>
      <c r="W857" s="20">
        <v>24047</v>
      </c>
    </row>
    <row r="858" spans="1:23" x14ac:dyDescent="0.35">
      <c r="A858" s="16">
        <v>2012</v>
      </c>
      <c r="B858" s="17">
        <v>8936</v>
      </c>
      <c r="C858" s="18" t="s">
        <v>806</v>
      </c>
      <c r="D858" s="16" t="s">
        <v>24</v>
      </c>
      <c r="E858" s="18" t="s">
        <v>25</v>
      </c>
      <c r="F858" s="16" t="s">
        <v>26</v>
      </c>
      <c r="G858" s="18" t="s">
        <v>179</v>
      </c>
      <c r="H858" s="18" t="s">
        <v>44</v>
      </c>
      <c r="I858" s="19">
        <v>0</v>
      </c>
      <c r="J858" s="20">
        <v>0</v>
      </c>
      <c r="K858" s="20">
        <v>0</v>
      </c>
      <c r="L858" s="21">
        <v>0</v>
      </c>
      <c r="M858" s="22">
        <v>0</v>
      </c>
      <c r="N858" s="22">
        <v>0</v>
      </c>
      <c r="O858" s="23">
        <v>180.5</v>
      </c>
      <c r="P858" s="24">
        <v>8783</v>
      </c>
      <c r="Q858" s="24">
        <v>1</v>
      </c>
      <c r="R858" s="25">
        <v>0</v>
      </c>
      <c r="S858" s="26">
        <v>0</v>
      </c>
      <c r="T858" s="26">
        <v>0</v>
      </c>
      <c r="U858" s="19">
        <v>180.5</v>
      </c>
      <c r="V858" s="20">
        <v>8783</v>
      </c>
      <c r="W858" s="20">
        <v>1</v>
      </c>
    </row>
    <row r="859" spans="1:23" x14ac:dyDescent="0.35">
      <c r="A859" s="16">
        <v>2012</v>
      </c>
      <c r="B859" s="17">
        <v>8972</v>
      </c>
      <c r="C859" s="18" t="s">
        <v>807</v>
      </c>
      <c r="D859" s="16" t="s">
        <v>24</v>
      </c>
      <c r="E859" s="18" t="s">
        <v>25</v>
      </c>
      <c r="F859" s="16" t="s">
        <v>26</v>
      </c>
      <c r="G859" s="18" t="s">
        <v>46</v>
      </c>
      <c r="H859" s="18" t="s">
        <v>28</v>
      </c>
      <c r="I859" s="19">
        <v>8318</v>
      </c>
      <c r="J859" s="20">
        <v>75895</v>
      </c>
      <c r="K859" s="20">
        <v>5663</v>
      </c>
      <c r="L859" s="21">
        <v>10692</v>
      </c>
      <c r="M859" s="22">
        <v>109068</v>
      </c>
      <c r="N859" s="22">
        <v>834</v>
      </c>
      <c r="O859" s="23" t="s">
        <v>37</v>
      </c>
      <c r="P859" s="24" t="s">
        <v>37</v>
      </c>
      <c r="Q859" s="24" t="s">
        <v>37</v>
      </c>
      <c r="R859" s="25" t="s">
        <v>37</v>
      </c>
      <c r="S859" s="26" t="s">
        <v>37</v>
      </c>
      <c r="T859" s="26" t="s">
        <v>37</v>
      </c>
      <c r="U859" s="19">
        <v>19010</v>
      </c>
      <c r="V859" s="20">
        <v>184963</v>
      </c>
      <c r="W859" s="20">
        <v>6497</v>
      </c>
    </row>
    <row r="860" spans="1:23" x14ac:dyDescent="0.35">
      <c r="A860" s="16">
        <v>2012</v>
      </c>
      <c r="B860" s="17">
        <v>8973</v>
      </c>
      <c r="C860" s="18" t="s">
        <v>808</v>
      </c>
      <c r="D860" s="16" t="s">
        <v>24</v>
      </c>
      <c r="E860" s="18" t="s">
        <v>25</v>
      </c>
      <c r="F860" s="16" t="s">
        <v>26</v>
      </c>
      <c r="G860" s="18" t="s">
        <v>184</v>
      </c>
      <c r="H860" s="18" t="s">
        <v>28</v>
      </c>
      <c r="I860" s="19">
        <v>13125.3</v>
      </c>
      <c r="J860" s="20">
        <v>98619</v>
      </c>
      <c r="K860" s="20">
        <v>10722</v>
      </c>
      <c r="L860" s="21">
        <v>4287</v>
      </c>
      <c r="M860" s="22">
        <v>41271</v>
      </c>
      <c r="N860" s="22">
        <v>1601</v>
      </c>
      <c r="O860" s="23">
        <v>22047</v>
      </c>
      <c r="P860" s="24">
        <v>207797</v>
      </c>
      <c r="Q860" s="24">
        <v>176</v>
      </c>
      <c r="R860" s="25" t="s">
        <v>37</v>
      </c>
      <c r="S860" s="26" t="s">
        <v>37</v>
      </c>
      <c r="T860" s="26" t="s">
        <v>37</v>
      </c>
      <c r="U860" s="19">
        <v>39459.300000000003</v>
      </c>
      <c r="V860" s="20">
        <v>347687</v>
      </c>
      <c r="W860" s="20">
        <v>12499</v>
      </c>
    </row>
    <row r="861" spans="1:23" x14ac:dyDescent="0.35">
      <c r="A861" s="16">
        <v>2012</v>
      </c>
      <c r="B861" s="17">
        <v>9011</v>
      </c>
      <c r="C861" s="18" t="s">
        <v>809</v>
      </c>
      <c r="D861" s="16" t="s">
        <v>24</v>
      </c>
      <c r="E861" s="18" t="s">
        <v>25</v>
      </c>
      <c r="F861" s="16" t="s">
        <v>26</v>
      </c>
      <c r="G861" s="18" t="s">
        <v>79</v>
      </c>
      <c r="H861" s="18" t="s">
        <v>28</v>
      </c>
      <c r="I861" s="19">
        <v>2069.5</v>
      </c>
      <c r="J861" s="20">
        <v>15686</v>
      </c>
      <c r="K861" s="20">
        <v>1621</v>
      </c>
      <c r="L861" s="21">
        <v>2036.6</v>
      </c>
      <c r="M861" s="22">
        <v>15741</v>
      </c>
      <c r="N861" s="22">
        <v>432</v>
      </c>
      <c r="O861" s="23" t="s">
        <v>37</v>
      </c>
      <c r="P861" s="24" t="s">
        <v>37</v>
      </c>
      <c r="Q861" s="24" t="s">
        <v>37</v>
      </c>
      <c r="R861" s="25" t="s">
        <v>37</v>
      </c>
      <c r="S861" s="26" t="s">
        <v>37</v>
      </c>
      <c r="T861" s="26" t="s">
        <v>37</v>
      </c>
      <c r="U861" s="19">
        <v>4106.1000000000004</v>
      </c>
      <c r="V861" s="20">
        <v>31427</v>
      </c>
      <c r="W861" s="20">
        <v>2053</v>
      </c>
    </row>
    <row r="862" spans="1:23" x14ac:dyDescent="0.35">
      <c r="A862" s="16">
        <v>2012</v>
      </c>
      <c r="B862" s="17">
        <v>9023</v>
      </c>
      <c r="C862" s="18" t="s">
        <v>810</v>
      </c>
      <c r="D862" s="16" t="s">
        <v>24</v>
      </c>
      <c r="E862" s="18" t="s">
        <v>25</v>
      </c>
      <c r="F862" s="16" t="s">
        <v>26</v>
      </c>
      <c r="G862" s="18" t="s">
        <v>104</v>
      </c>
      <c r="H862" s="18" t="s">
        <v>28</v>
      </c>
      <c r="I862" s="19">
        <v>4449</v>
      </c>
      <c r="J862" s="20">
        <v>46537</v>
      </c>
      <c r="K862" s="20">
        <v>3500</v>
      </c>
      <c r="L862" s="21">
        <v>5662</v>
      </c>
      <c r="M862" s="22">
        <v>59616</v>
      </c>
      <c r="N862" s="22">
        <v>971</v>
      </c>
      <c r="O862" s="23">
        <v>4531</v>
      </c>
      <c r="P862" s="24">
        <v>51652</v>
      </c>
      <c r="Q862" s="24">
        <v>7</v>
      </c>
      <c r="R862" s="25">
        <v>0</v>
      </c>
      <c r="S862" s="26">
        <v>0</v>
      </c>
      <c r="T862" s="26">
        <v>0</v>
      </c>
      <c r="U862" s="19">
        <v>14642</v>
      </c>
      <c r="V862" s="20">
        <v>157805</v>
      </c>
      <c r="W862" s="20">
        <v>4478</v>
      </c>
    </row>
    <row r="863" spans="1:23" x14ac:dyDescent="0.35">
      <c r="A863" s="16">
        <v>2012</v>
      </c>
      <c r="B863" s="17">
        <v>9026</v>
      </c>
      <c r="C863" s="18" t="s">
        <v>811</v>
      </c>
      <c r="D863" s="16" t="s">
        <v>24</v>
      </c>
      <c r="E863" s="18" t="s">
        <v>25</v>
      </c>
      <c r="F863" s="16" t="s">
        <v>26</v>
      </c>
      <c r="G863" s="18" t="s">
        <v>87</v>
      </c>
      <c r="H863" s="18" t="s">
        <v>33</v>
      </c>
      <c r="I863" s="19">
        <v>3529</v>
      </c>
      <c r="J863" s="20">
        <v>28116</v>
      </c>
      <c r="K863" s="20">
        <v>1611</v>
      </c>
      <c r="L863" s="21">
        <v>1594</v>
      </c>
      <c r="M863" s="22">
        <v>15691</v>
      </c>
      <c r="N863" s="22">
        <v>198</v>
      </c>
      <c r="O863" s="23">
        <v>804</v>
      </c>
      <c r="P863" s="24">
        <v>9947</v>
      </c>
      <c r="Q863" s="24">
        <v>1</v>
      </c>
      <c r="R863" s="25" t="s">
        <v>37</v>
      </c>
      <c r="S863" s="26" t="s">
        <v>37</v>
      </c>
      <c r="T863" s="26" t="s">
        <v>37</v>
      </c>
      <c r="U863" s="19">
        <v>5927</v>
      </c>
      <c r="V863" s="20">
        <v>53754</v>
      </c>
      <c r="W863" s="20">
        <v>1810</v>
      </c>
    </row>
    <row r="864" spans="1:23" x14ac:dyDescent="0.35">
      <c r="A864" s="16">
        <v>2012</v>
      </c>
      <c r="B864" s="17">
        <v>9087</v>
      </c>
      <c r="C864" s="18" t="s">
        <v>812</v>
      </c>
      <c r="D864" s="16" t="s">
        <v>24</v>
      </c>
      <c r="E864" s="18" t="s">
        <v>25</v>
      </c>
      <c r="F864" s="16" t="s">
        <v>26</v>
      </c>
      <c r="G864" s="18" t="s">
        <v>70</v>
      </c>
      <c r="H864" s="18" t="s">
        <v>28</v>
      </c>
      <c r="I864" s="19">
        <v>5059.7</v>
      </c>
      <c r="J864" s="20">
        <v>49917</v>
      </c>
      <c r="K864" s="20">
        <v>4026</v>
      </c>
      <c r="L864" s="21">
        <v>3969</v>
      </c>
      <c r="M864" s="22">
        <v>46875</v>
      </c>
      <c r="N864" s="22">
        <v>473</v>
      </c>
      <c r="O864" s="23">
        <v>3009.4</v>
      </c>
      <c r="P864" s="24">
        <v>77299</v>
      </c>
      <c r="Q864" s="24">
        <v>2</v>
      </c>
      <c r="R864" s="25">
        <v>0</v>
      </c>
      <c r="S864" s="26">
        <v>0</v>
      </c>
      <c r="T864" s="26">
        <v>0</v>
      </c>
      <c r="U864" s="19">
        <v>12038.1</v>
      </c>
      <c r="V864" s="20">
        <v>174091</v>
      </c>
      <c r="W864" s="20">
        <v>4501</v>
      </c>
    </row>
    <row r="865" spans="1:23" x14ac:dyDescent="0.35">
      <c r="A865" s="16">
        <v>2012</v>
      </c>
      <c r="B865" s="17">
        <v>9094</v>
      </c>
      <c r="C865" s="18" t="s">
        <v>813</v>
      </c>
      <c r="D865" s="16" t="s">
        <v>24</v>
      </c>
      <c r="E865" s="18" t="s">
        <v>25</v>
      </c>
      <c r="F865" s="16" t="s">
        <v>26</v>
      </c>
      <c r="G865" s="18" t="s">
        <v>59</v>
      </c>
      <c r="H865" s="18" t="s">
        <v>28</v>
      </c>
      <c r="I865" s="19">
        <v>220859</v>
      </c>
      <c r="J865" s="20">
        <v>2334942</v>
      </c>
      <c r="K865" s="20">
        <v>149556</v>
      </c>
      <c r="L865" s="21">
        <v>160491</v>
      </c>
      <c r="M865" s="22">
        <v>1698989</v>
      </c>
      <c r="N865" s="22">
        <v>20771</v>
      </c>
      <c r="O865" s="23">
        <v>80695</v>
      </c>
      <c r="P865" s="24">
        <v>1009873</v>
      </c>
      <c r="Q865" s="24">
        <v>120</v>
      </c>
      <c r="R865" s="25">
        <v>0</v>
      </c>
      <c r="S865" s="26">
        <v>0</v>
      </c>
      <c r="T865" s="26">
        <v>0</v>
      </c>
      <c r="U865" s="19">
        <v>462045</v>
      </c>
      <c r="V865" s="20">
        <v>5043804</v>
      </c>
      <c r="W865" s="20">
        <v>170447</v>
      </c>
    </row>
    <row r="866" spans="1:23" x14ac:dyDescent="0.35">
      <c r="A866" s="16">
        <v>2012</v>
      </c>
      <c r="B866" s="17">
        <v>9096</v>
      </c>
      <c r="C866" s="18" t="s">
        <v>814</v>
      </c>
      <c r="D866" s="16" t="s">
        <v>24</v>
      </c>
      <c r="E866" s="18" t="s">
        <v>25</v>
      </c>
      <c r="F866" s="16" t="s">
        <v>26</v>
      </c>
      <c r="G866" s="18" t="s">
        <v>30</v>
      </c>
      <c r="H866" s="18" t="s">
        <v>28</v>
      </c>
      <c r="I866" s="19">
        <v>67762</v>
      </c>
      <c r="J866" s="20">
        <v>806919</v>
      </c>
      <c r="K866" s="20">
        <v>52786</v>
      </c>
      <c r="L866" s="21">
        <v>97619</v>
      </c>
      <c r="M866" s="22">
        <v>1163529</v>
      </c>
      <c r="N866" s="22">
        <v>11125</v>
      </c>
      <c r="O866" s="23" t="s">
        <v>37</v>
      </c>
      <c r="P866" s="24" t="s">
        <v>37</v>
      </c>
      <c r="Q866" s="24" t="s">
        <v>37</v>
      </c>
      <c r="R866" s="25" t="s">
        <v>37</v>
      </c>
      <c r="S866" s="26" t="s">
        <v>37</v>
      </c>
      <c r="T866" s="26" t="s">
        <v>37</v>
      </c>
      <c r="U866" s="19">
        <v>165381</v>
      </c>
      <c r="V866" s="20">
        <v>1970448</v>
      </c>
      <c r="W866" s="20">
        <v>63911</v>
      </c>
    </row>
    <row r="867" spans="1:23" x14ac:dyDescent="0.35">
      <c r="A867" s="16">
        <v>2012</v>
      </c>
      <c r="B867" s="17">
        <v>9124</v>
      </c>
      <c r="C867" s="18" t="s">
        <v>815</v>
      </c>
      <c r="D867" s="16" t="s">
        <v>24</v>
      </c>
      <c r="E867" s="18" t="s">
        <v>25</v>
      </c>
      <c r="F867" s="16" t="s">
        <v>26</v>
      </c>
      <c r="G867" s="18" t="s">
        <v>39</v>
      </c>
      <c r="H867" s="18" t="s">
        <v>28</v>
      </c>
      <c r="I867" s="19">
        <v>1564.7</v>
      </c>
      <c r="J867" s="20">
        <v>12006</v>
      </c>
      <c r="K867" s="20">
        <v>1339</v>
      </c>
      <c r="L867" s="21">
        <v>867.4</v>
      </c>
      <c r="M867" s="22">
        <v>7039</v>
      </c>
      <c r="N867" s="22">
        <v>203</v>
      </c>
      <c r="O867" s="23">
        <v>0</v>
      </c>
      <c r="P867" s="24">
        <v>0</v>
      </c>
      <c r="Q867" s="24">
        <v>0</v>
      </c>
      <c r="R867" s="25">
        <v>0</v>
      </c>
      <c r="S867" s="26">
        <v>0</v>
      </c>
      <c r="T867" s="26">
        <v>0</v>
      </c>
      <c r="U867" s="19">
        <v>2432.1</v>
      </c>
      <c r="V867" s="20">
        <v>19045</v>
      </c>
      <c r="W867" s="20">
        <v>1542</v>
      </c>
    </row>
    <row r="868" spans="1:23" x14ac:dyDescent="0.35">
      <c r="A868" s="16">
        <v>2012</v>
      </c>
      <c r="B868" s="17">
        <v>9128</v>
      </c>
      <c r="C868" s="18" t="s">
        <v>816</v>
      </c>
      <c r="D868" s="16" t="s">
        <v>24</v>
      </c>
      <c r="E868" s="18" t="s">
        <v>25</v>
      </c>
      <c r="F868" s="16" t="s">
        <v>26</v>
      </c>
      <c r="G868" s="18" t="s">
        <v>238</v>
      </c>
      <c r="H868" s="18" t="s">
        <v>28</v>
      </c>
      <c r="I868" s="19">
        <v>4901</v>
      </c>
      <c r="J868" s="20">
        <v>54086</v>
      </c>
      <c r="K868" s="20">
        <v>5422</v>
      </c>
      <c r="L868" s="21">
        <v>4214</v>
      </c>
      <c r="M868" s="22">
        <v>51323</v>
      </c>
      <c r="N868" s="22">
        <v>400</v>
      </c>
      <c r="O868" s="23" t="s">
        <v>37</v>
      </c>
      <c r="P868" s="24" t="s">
        <v>37</v>
      </c>
      <c r="Q868" s="24" t="s">
        <v>37</v>
      </c>
      <c r="R868" s="25" t="s">
        <v>37</v>
      </c>
      <c r="S868" s="26" t="s">
        <v>37</v>
      </c>
      <c r="T868" s="26" t="s">
        <v>37</v>
      </c>
      <c r="U868" s="19">
        <v>9115</v>
      </c>
      <c r="V868" s="20">
        <v>105409</v>
      </c>
      <c r="W868" s="20">
        <v>5822</v>
      </c>
    </row>
    <row r="869" spans="1:23" x14ac:dyDescent="0.35">
      <c r="A869" s="16">
        <v>2012</v>
      </c>
      <c r="B869" s="17">
        <v>9130</v>
      </c>
      <c r="C869" s="18" t="s">
        <v>817</v>
      </c>
      <c r="D869" s="16" t="s">
        <v>24</v>
      </c>
      <c r="E869" s="18" t="s">
        <v>25</v>
      </c>
      <c r="F869" s="16" t="s">
        <v>26</v>
      </c>
      <c r="G869" s="18" t="s">
        <v>51</v>
      </c>
      <c r="H869" s="18" t="s">
        <v>28</v>
      </c>
      <c r="I869" s="19">
        <v>5202.6000000000004</v>
      </c>
      <c r="J869" s="20">
        <v>53067</v>
      </c>
      <c r="K869" s="20">
        <v>6102</v>
      </c>
      <c r="L869" s="21">
        <v>9264.9</v>
      </c>
      <c r="M869" s="22">
        <v>100221</v>
      </c>
      <c r="N869" s="22">
        <v>937</v>
      </c>
      <c r="O869" s="23">
        <v>10763.8</v>
      </c>
      <c r="P869" s="24">
        <v>129470</v>
      </c>
      <c r="Q869" s="24">
        <v>3</v>
      </c>
      <c r="R869" s="25" t="s">
        <v>37</v>
      </c>
      <c r="S869" s="26" t="s">
        <v>37</v>
      </c>
      <c r="T869" s="26" t="s">
        <v>37</v>
      </c>
      <c r="U869" s="19">
        <v>25231.3</v>
      </c>
      <c r="V869" s="20">
        <v>282758</v>
      </c>
      <c r="W869" s="20">
        <v>7042</v>
      </c>
    </row>
    <row r="870" spans="1:23" x14ac:dyDescent="0.35">
      <c r="A870" s="16">
        <v>2012</v>
      </c>
      <c r="B870" s="17">
        <v>9163</v>
      </c>
      <c r="C870" s="18" t="s">
        <v>818</v>
      </c>
      <c r="D870" s="16" t="s">
        <v>24</v>
      </c>
      <c r="E870" s="18" t="s">
        <v>25</v>
      </c>
      <c r="F870" s="16" t="s">
        <v>26</v>
      </c>
      <c r="G870" s="18" t="s">
        <v>238</v>
      </c>
      <c r="H870" s="18" t="s">
        <v>28</v>
      </c>
      <c r="I870" s="19">
        <v>1894</v>
      </c>
      <c r="J870" s="20">
        <v>18096</v>
      </c>
      <c r="K870" s="20">
        <v>2340</v>
      </c>
      <c r="L870" s="21">
        <v>1732</v>
      </c>
      <c r="M870" s="22">
        <v>22229</v>
      </c>
      <c r="N870" s="22">
        <v>168</v>
      </c>
      <c r="O870" s="23">
        <v>2092</v>
      </c>
      <c r="P870" s="24">
        <v>38079</v>
      </c>
      <c r="Q870" s="24">
        <v>1</v>
      </c>
      <c r="R870" s="25" t="s">
        <v>37</v>
      </c>
      <c r="S870" s="26" t="s">
        <v>37</v>
      </c>
      <c r="T870" s="26" t="s">
        <v>37</v>
      </c>
      <c r="U870" s="19">
        <v>5718</v>
      </c>
      <c r="V870" s="20">
        <v>78404</v>
      </c>
      <c r="W870" s="20">
        <v>2509</v>
      </c>
    </row>
    <row r="871" spans="1:23" x14ac:dyDescent="0.35">
      <c r="A871" s="16">
        <v>2012</v>
      </c>
      <c r="B871" s="17">
        <v>9187</v>
      </c>
      <c r="C871" s="18" t="s">
        <v>819</v>
      </c>
      <c r="D871" s="16" t="s">
        <v>24</v>
      </c>
      <c r="E871" s="18" t="s">
        <v>25</v>
      </c>
      <c r="F871" s="16" t="s">
        <v>26</v>
      </c>
      <c r="G871" s="18" t="s">
        <v>210</v>
      </c>
      <c r="H871" s="18" t="s">
        <v>28</v>
      </c>
      <c r="I871" s="19">
        <v>19212</v>
      </c>
      <c r="J871" s="20">
        <v>279649</v>
      </c>
      <c r="K871" s="20">
        <v>22449</v>
      </c>
      <c r="L871" s="21">
        <v>16420</v>
      </c>
      <c r="M871" s="22">
        <v>261215</v>
      </c>
      <c r="N871" s="22">
        <v>3705</v>
      </c>
      <c r="O871" s="23">
        <v>4158</v>
      </c>
      <c r="P871" s="24">
        <v>87016</v>
      </c>
      <c r="Q871" s="24">
        <v>7</v>
      </c>
      <c r="R871" s="25">
        <v>0</v>
      </c>
      <c r="S871" s="26">
        <v>0</v>
      </c>
      <c r="T871" s="26">
        <v>0</v>
      </c>
      <c r="U871" s="19">
        <v>39790</v>
      </c>
      <c r="V871" s="20">
        <v>627880</v>
      </c>
      <c r="W871" s="20">
        <v>26161</v>
      </c>
    </row>
    <row r="872" spans="1:23" x14ac:dyDescent="0.35">
      <c r="A872" s="16">
        <v>2012</v>
      </c>
      <c r="B872" s="17">
        <v>9191</v>
      </c>
      <c r="C872" s="18" t="s">
        <v>820</v>
      </c>
      <c r="D872" s="16" t="s">
        <v>24</v>
      </c>
      <c r="E872" s="18" t="s">
        <v>25</v>
      </c>
      <c r="F872" s="16" t="s">
        <v>26</v>
      </c>
      <c r="G872" s="18" t="s">
        <v>210</v>
      </c>
      <c r="H872" s="18" t="s">
        <v>57</v>
      </c>
      <c r="I872" s="19">
        <v>415210.9</v>
      </c>
      <c r="J872" s="20">
        <v>4854236</v>
      </c>
      <c r="K872" s="20">
        <v>400291</v>
      </c>
      <c r="L872" s="21">
        <v>230715.8</v>
      </c>
      <c r="M872" s="22">
        <v>3716773</v>
      </c>
      <c r="N872" s="22">
        <v>62249</v>
      </c>
      <c r="O872" s="23">
        <v>265534</v>
      </c>
      <c r="P872" s="24">
        <v>4893132</v>
      </c>
      <c r="Q872" s="24">
        <v>17344</v>
      </c>
      <c r="R872" s="25">
        <v>0</v>
      </c>
      <c r="S872" s="26">
        <v>0</v>
      </c>
      <c r="T872" s="26">
        <v>0</v>
      </c>
      <c r="U872" s="19">
        <v>911460.7</v>
      </c>
      <c r="V872" s="20">
        <v>13464141</v>
      </c>
      <c r="W872" s="20">
        <v>479884</v>
      </c>
    </row>
    <row r="873" spans="1:23" x14ac:dyDescent="0.35">
      <c r="A873" s="16">
        <v>2012</v>
      </c>
      <c r="B873" s="17">
        <v>9191</v>
      </c>
      <c r="C873" s="18" t="s">
        <v>820</v>
      </c>
      <c r="D873" s="16" t="s">
        <v>24</v>
      </c>
      <c r="E873" s="18" t="s">
        <v>25</v>
      </c>
      <c r="F873" s="16" t="s">
        <v>26</v>
      </c>
      <c r="G873" s="18" t="s">
        <v>128</v>
      </c>
      <c r="H873" s="18" t="s">
        <v>57</v>
      </c>
      <c r="I873" s="19">
        <v>16344.6</v>
      </c>
      <c r="J873" s="20">
        <v>185122</v>
      </c>
      <c r="K873" s="20">
        <v>13319</v>
      </c>
      <c r="L873" s="21">
        <v>10803.1</v>
      </c>
      <c r="M873" s="22">
        <v>148194</v>
      </c>
      <c r="N873" s="22">
        <v>3349</v>
      </c>
      <c r="O873" s="23">
        <v>16944</v>
      </c>
      <c r="P873" s="24">
        <v>287859</v>
      </c>
      <c r="Q873" s="24">
        <v>1730</v>
      </c>
      <c r="R873" s="25">
        <v>0</v>
      </c>
      <c r="S873" s="26">
        <v>0</v>
      </c>
      <c r="T873" s="26">
        <v>0</v>
      </c>
      <c r="U873" s="19">
        <v>44091.7</v>
      </c>
      <c r="V873" s="20">
        <v>621175</v>
      </c>
      <c r="W873" s="20">
        <v>18398</v>
      </c>
    </row>
    <row r="874" spans="1:23" x14ac:dyDescent="0.35">
      <c r="A874" s="16">
        <v>2012</v>
      </c>
      <c r="B874" s="17">
        <v>9209</v>
      </c>
      <c r="C874" s="18" t="s">
        <v>821</v>
      </c>
      <c r="D874" s="16" t="s">
        <v>24</v>
      </c>
      <c r="E874" s="18" t="s">
        <v>25</v>
      </c>
      <c r="F874" s="16" t="s">
        <v>26</v>
      </c>
      <c r="G874" s="18" t="s">
        <v>36</v>
      </c>
      <c r="H874" s="18" t="s">
        <v>33</v>
      </c>
      <c r="I874" s="19">
        <v>18538</v>
      </c>
      <c r="J874" s="20">
        <v>117866</v>
      </c>
      <c r="K874" s="20">
        <v>10254</v>
      </c>
      <c r="L874" s="21">
        <v>4763</v>
      </c>
      <c r="M874" s="22">
        <v>41941</v>
      </c>
      <c r="N874" s="22">
        <v>186</v>
      </c>
      <c r="O874" s="23" t="s">
        <v>37</v>
      </c>
      <c r="P874" s="24" t="s">
        <v>37</v>
      </c>
      <c r="Q874" s="24" t="s">
        <v>37</v>
      </c>
      <c r="R874" s="25" t="s">
        <v>37</v>
      </c>
      <c r="S874" s="26" t="s">
        <v>37</v>
      </c>
      <c r="T874" s="26" t="s">
        <v>37</v>
      </c>
      <c r="U874" s="19">
        <v>23301</v>
      </c>
      <c r="V874" s="20">
        <v>159807</v>
      </c>
      <c r="W874" s="20">
        <v>10440</v>
      </c>
    </row>
    <row r="875" spans="1:23" x14ac:dyDescent="0.35">
      <c r="A875" s="16">
        <v>2012</v>
      </c>
      <c r="B875" s="17">
        <v>9216</v>
      </c>
      <c r="C875" s="18" t="s">
        <v>822</v>
      </c>
      <c r="D875" s="16" t="s">
        <v>24</v>
      </c>
      <c r="E875" s="18" t="s">
        <v>25</v>
      </c>
      <c r="F875" s="16" t="s">
        <v>26</v>
      </c>
      <c r="G875" s="18" t="s">
        <v>63</v>
      </c>
      <c r="H875" s="18" t="s">
        <v>191</v>
      </c>
      <c r="I875" s="19">
        <v>195900</v>
      </c>
      <c r="J875" s="20">
        <v>1646105</v>
      </c>
      <c r="K875" s="20">
        <v>127334</v>
      </c>
      <c r="L875" s="21">
        <v>186072</v>
      </c>
      <c r="M875" s="22">
        <v>1656752</v>
      </c>
      <c r="N875" s="22">
        <v>20441</v>
      </c>
      <c r="O875" s="23">
        <v>12327</v>
      </c>
      <c r="P875" s="24">
        <v>83846</v>
      </c>
      <c r="Q875" s="24">
        <v>835</v>
      </c>
      <c r="R875" s="25" t="s">
        <v>37</v>
      </c>
      <c r="S875" s="26" t="s">
        <v>37</v>
      </c>
      <c r="T875" s="26" t="s">
        <v>37</v>
      </c>
      <c r="U875" s="19">
        <v>394299</v>
      </c>
      <c r="V875" s="20">
        <v>3386703</v>
      </c>
      <c r="W875" s="20">
        <v>148610</v>
      </c>
    </row>
    <row r="876" spans="1:23" x14ac:dyDescent="0.35">
      <c r="A876" s="16">
        <v>2012</v>
      </c>
      <c r="B876" s="17">
        <v>9217</v>
      </c>
      <c r="C876" s="18" t="s">
        <v>823</v>
      </c>
      <c r="D876" s="16" t="s">
        <v>24</v>
      </c>
      <c r="E876" s="18" t="s">
        <v>25</v>
      </c>
      <c r="F876" s="16" t="s">
        <v>26</v>
      </c>
      <c r="G876" s="18" t="s">
        <v>90</v>
      </c>
      <c r="H876" s="18" t="s">
        <v>28</v>
      </c>
      <c r="I876" s="19">
        <v>1011</v>
      </c>
      <c r="J876" s="20">
        <v>11897</v>
      </c>
      <c r="K876" s="20">
        <v>974</v>
      </c>
      <c r="L876" s="21">
        <v>1438</v>
      </c>
      <c r="M876" s="22">
        <v>21057</v>
      </c>
      <c r="N876" s="22">
        <v>400</v>
      </c>
      <c r="O876" s="23" t="s">
        <v>37</v>
      </c>
      <c r="P876" s="24" t="s">
        <v>37</v>
      </c>
      <c r="Q876" s="24" t="s">
        <v>37</v>
      </c>
      <c r="R876" s="25" t="s">
        <v>37</v>
      </c>
      <c r="S876" s="26" t="s">
        <v>37</v>
      </c>
      <c r="T876" s="26" t="s">
        <v>37</v>
      </c>
      <c r="U876" s="19">
        <v>2449</v>
      </c>
      <c r="V876" s="20">
        <v>32954</v>
      </c>
      <c r="W876" s="20">
        <v>1374</v>
      </c>
    </row>
    <row r="877" spans="1:23" x14ac:dyDescent="0.35">
      <c r="A877" s="16">
        <v>2012</v>
      </c>
      <c r="B877" s="17">
        <v>9230</v>
      </c>
      <c r="C877" s="18" t="s">
        <v>824</v>
      </c>
      <c r="D877" s="16" t="s">
        <v>24</v>
      </c>
      <c r="E877" s="18" t="s">
        <v>25</v>
      </c>
      <c r="F877" s="16" t="s">
        <v>26</v>
      </c>
      <c r="G877" s="18" t="s">
        <v>87</v>
      </c>
      <c r="H877" s="18" t="s">
        <v>28</v>
      </c>
      <c r="I877" s="19">
        <v>3597.4</v>
      </c>
      <c r="J877" s="20">
        <v>21063</v>
      </c>
      <c r="K877" s="20">
        <v>2636</v>
      </c>
      <c r="L877" s="21">
        <v>3202.3</v>
      </c>
      <c r="M877" s="22">
        <v>28348</v>
      </c>
      <c r="N877" s="22">
        <v>347</v>
      </c>
      <c r="O877" s="23">
        <v>1326.2</v>
      </c>
      <c r="P877" s="24">
        <v>15298</v>
      </c>
      <c r="Q877" s="24">
        <v>2</v>
      </c>
      <c r="R877" s="25">
        <v>0</v>
      </c>
      <c r="S877" s="26">
        <v>0</v>
      </c>
      <c r="T877" s="26">
        <v>0</v>
      </c>
      <c r="U877" s="19">
        <v>8125.9</v>
      </c>
      <c r="V877" s="20">
        <v>64709</v>
      </c>
      <c r="W877" s="20">
        <v>2985</v>
      </c>
    </row>
    <row r="878" spans="1:23" x14ac:dyDescent="0.35">
      <c r="A878" s="16">
        <v>2012</v>
      </c>
      <c r="B878" s="17">
        <v>9231</v>
      </c>
      <c r="C878" s="18" t="s">
        <v>825</v>
      </c>
      <c r="D878" s="16" t="s">
        <v>24</v>
      </c>
      <c r="E878" s="18" t="s">
        <v>25</v>
      </c>
      <c r="F878" s="16" t="s">
        <v>26</v>
      </c>
      <c r="G878" s="18" t="s">
        <v>132</v>
      </c>
      <c r="H878" s="18" t="s">
        <v>28</v>
      </c>
      <c r="I878" s="19">
        <v>71310</v>
      </c>
      <c r="J878" s="20">
        <v>523280</v>
      </c>
      <c r="K878" s="20">
        <v>51119</v>
      </c>
      <c r="L878" s="21">
        <v>58378</v>
      </c>
      <c r="M878" s="22">
        <v>488026</v>
      </c>
      <c r="N878" s="22">
        <v>5146</v>
      </c>
      <c r="O878" s="23">
        <v>4835</v>
      </c>
      <c r="P878" s="24">
        <v>54321</v>
      </c>
      <c r="Q878" s="24">
        <v>11</v>
      </c>
      <c r="R878" s="25">
        <v>0</v>
      </c>
      <c r="S878" s="26">
        <v>0</v>
      </c>
      <c r="T878" s="26" t="s">
        <v>37</v>
      </c>
      <c r="U878" s="19">
        <v>134523</v>
      </c>
      <c r="V878" s="20">
        <v>1065627</v>
      </c>
      <c r="W878" s="20">
        <v>56276</v>
      </c>
    </row>
    <row r="879" spans="1:23" x14ac:dyDescent="0.35">
      <c r="A879" s="16">
        <v>2012</v>
      </c>
      <c r="B879" s="17">
        <v>9246</v>
      </c>
      <c r="C879" s="18" t="s">
        <v>826</v>
      </c>
      <c r="D879" s="16" t="s">
        <v>24</v>
      </c>
      <c r="E879" s="18" t="s">
        <v>25</v>
      </c>
      <c r="F879" s="16" t="s">
        <v>26</v>
      </c>
      <c r="G879" s="18" t="s">
        <v>80</v>
      </c>
      <c r="H879" s="18" t="s">
        <v>33</v>
      </c>
      <c r="I879" s="19">
        <v>21616.6</v>
      </c>
      <c r="J879" s="20">
        <v>219845</v>
      </c>
      <c r="K879" s="20">
        <v>13878</v>
      </c>
      <c r="L879" s="21">
        <v>16656.400000000001</v>
      </c>
      <c r="M879" s="22">
        <v>192007</v>
      </c>
      <c r="N879" s="22">
        <v>5201</v>
      </c>
      <c r="O879" s="23">
        <v>6732.4</v>
      </c>
      <c r="P879" s="24">
        <v>127897</v>
      </c>
      <c r="Q879" s="24">
        <v>10</v>
      </c>
      <c r="R879" s="25" t="s">
        <v>37</v>
      </c>
      <c r="S879" s="26" t="s">
        <v>37</v>
      </c>
      <c r="T879" s="26" t="s">
        <v>37</v>
      </c>
      <c r="U879" s="19">
        <v>45005.4</v>
      </c>
      <c r="V879" s="20">
        <v>539749</v>
      </c>
      <c r="W879" s="20">
        <v>19089</v>
      </c>
    </row>
    <row r="880" spans="1:23" x14ac:dyDescent="0.35">
      <c r="A880" s="16">
        <v>2012</v>
      </c>
      <c r="B880" s="17">
        <v>9273</v>
      </c>
      <c r="C880" s="18" t="s">
        <v>827</v>
      </c>
      <c r="D880" s="16" t="s">
        <v>24</v>
      </c>
      <c r="E880" s="18" t="s">
        <v>25</v>
      </c>
      <c r="F880" s="16" t="s">
        <v>26</v>
      </c>
      <c r="G880" s="18" t="s">
        <v>74</v>
      </c>
      <c r="H880" s="18" t="s">
        <v>57</v>
      </c>
      <c r="I880" s="19">
        <v>466293</v>
      </c>
      <c r="J880" s="20">
        <v>5144104</v>
      </c>
      <c r="K880" s="20">
        <v>418278</v>
      </c>
      <c r="L880" s="21">
        <v>193668</v>
      </c>
      <c r="M880" s="22">
        <v>1921196</v>
      </c>
      <c r="N880" s="22">
        <v>47972</v>
      </c>
      <c r="O880" s="23">
        <v>511554</v>
      </c>
      <c r="P880" s="24">
        <v>6950119</v>
      </c>
      <c r="Q880" s="24">
        <v>4711</v>
      </c>
      <c r="R880" s="25" t="s">
        <v>37</v>
      </c>
      <c r="S880" s="26" t="s">
        <v>37</v>
      </c>
      <c r="T880" s="26" t="s">
        <v>37</v>
      </c>
      <c r="U880" s="19">
        <v>1171515</v>
      </c>
      <c r="V880" s="20">
        <v>14015419</v>
      </c>
      <c r="W880" s="20">
        <v>470961</v>
      </c>
    </row>
    <row r="881" spans="1:23" x14ac:dyDescent="0.35">
      <c r="A881" s="16">
        <v>2012</v>
      </c>
      <c r="B881" s="17">
        <v>9275</v>
      </c>
      <c r="C881" s="18" t="s">
        <v>828</v>
      </c>
      <c r="D881" s="16" t="s">
        <v>24</v>
      </c>
      <c r="E881" s="18" t="s">
        <v>25</v>
      </c>
      <c r="F881" s="16" t="s">
        <v>26</v>
      </c>
      <c r="G881" s="18" t="s">
        <v>87</v>
      </c>
      <c r="H881" s="18" t="s">
        <v>28</v>
      </c>
      <c r="I881" s="19">
        <v>5220</v>
      </c>
      <c r="J881" s="20">
        <v>52410</v>
      </c>
      <c r="K881" s="20">
        <v>5425</v>
      </c>
      <c r="L881" s="21">
        <v>4980</v>
      </c>
      <c r="M881" s="22">
        <v>54853</v>
      </c>
      <c r="N881" s="22">
        <v>596</v>
      </c>
      <c r="O881" s="23">
        <v>821</v>
      </c>
      <c r="P881" s="24">
        <v>12042</v>
      </c>
      <c r="Q881" s="24">
        <v>4</v>
      </c>
      <c r="R881" s="25" t="s">
        <v>37</v>
      </c>
      <c r="S881" s="26" t="s">
        <v>37</v>
      </c>
      <c r="T881" s="26" t="s">
        <v>37</v>
      </c>
      <c r="U881" s="19">
        <v>11021</v>
      </c>
      <c r="V881" s="20">
        <v>119305</v>
      </c>
      <c r="W881" s="20">
        <v>6025</v>
      </c>
    </row>
    <row r="882" spans="1:23" x14ac:dyDescent="0.35">
      <c r="A882" s="16">
        <v>2012</v>
      </c>
      <c r="B882" s="17">
        <v>9292</v>
      </c>
      <c r="C882" s="18" t="s">
        <v>829</v>
      </c>
      <c r="D882" s="16" t="s">
        <v>24</v>
      </c>
      <c r="E882" s="18" t="s">
        <v>25</v>
      </c>
      <c r="F882" s="16" t="s">
        <v>26</v>
      </c>
      <c r="G882" s="18" t="s">
        <v>111</v>
      </c>
      <c r="H882" s="18" t="s">
        <v>33</v>
      </c>
      <c r="I882" s="19">
        <v>36934.699999999997</v>
      </c>
      <c r="J882" s="20">
        <v>327931</v>
      </c>
      <c r="K882" s="20">
        <v>24006</v>
      </c>
      <c r="L882" s="21">
        <v>4971.7</v>
      </c>
      <c r="M882" s="22">
        <v>46649</v>
      </c>
      <c r="N882" s="22">
        <v>1434</v>
      </c>
      <c r="O882" s="23">
        <v>3267</v>
      </c>
      <c r="P882" s="24">
        <v>45906</v>
      </c>
      <c r="Q882" s="24">
        <v>10</v>
      </c>
      <c r="R882" s="25" t="s">
        <v>37</v>
      </c>
      <c r="S882" s="26" t="s">
        <v>37</v>
      </c>
      <c r="T882" s="26" t="s">
        <v>37</v>
      </c>
      <c r="U882" s="19">
        <v>45173.4</v>
      </c>
      <c r="V882" s="20">
        <v>420486</v>
      </c>
      <c r="W882" s="20">
        <v>25450</v>
      </c>
    </row>
    <row r="883" spans="1:23" x14ac:dyDescent="0.35">
      <c r="A883" s="16">
        <v>2012</v>
      </c>
      <c r="B883" s="17">
        <v>9324</v>
      </c>
      <c r="C883" s="18" t="s">
        <v>830</v>
      </c>
      <c r="D883" s="16" t="s">
        <v>24</v>
      </c>
      <c r="E883" s="18" t="s">
        <v>25</v>
      </c>
      <c r="F883" s="16" t="s">
        <v>26</v>
      </c>
      <c r="G883" s="18" t="s">
        <v>74</v>
      </c>
      <c r="H883" s="18" t="s">
        <v>57</v>
      </c>
      <c r="I883" s="19">
        <v>386963.5</v>
      </c>
      <c r="J883" s="20">
        <v>4553482</v>
      </c>
      <c r="K883" s="20">
        <v>398055</v>
      </c>
      <c r="L883" s="21">
        <v>306393.2</v>
      </c>
      <c r="M883" s="22">
        <v>4247279</v>
      </c>
      <c r="N883" s="22">
        <v>53453</v>
      </c>
      <c r="O883" s="23">
        <v>366470.9</v>
      </c>
      <c r="P883" s="24">
        <v>6754792</v>
      </c>
      <c r="Q883" s="24">
        <v>4098</v>
      </c>
      <c r="R883" s="25" t="s">
        <v>37</v>
      </c>
      <c r="S883" s="26" t="s">
        <v>37</v>
      </c>
      <c r="T883" s="26" t="s">
        <v>37</v>
      </c>
      <c r="U883" s="19">
        <v>1059827.6000000001</v>
      </c>
      <c r="V883" s="20">
        <v>15555553</v>
      </c>
      <c r="W883" s="20">
        <v>455606</v>
      </c>
    </row>
    <row r="884" spans="1:23" x14ac:dyDescent="0.35">
      <c r="A884" s="16">
        <v>2012</v>
      </c>
      <c r="B884" s="17">
        <v>9324</v>
      </c>
      <c r="C884" s="18" t="s">
        <v>830</v>
      </c>
      <c r="D884" s="16" t="s">
        <v>24</v>
      </c>
      <c r="E884" s="18" t="s">
        <v>25</v>
      </c>
      <c r="F884" s="16" t="s">
        <v>26</v>
      </c>
      <c r="G884" s="18" t="s">
        <v>83</v>
      </c>
      <c r="H884" s="18" t="s">
        <v>57</v>
      </c>
      <c r="I884" s="19">
        <v>117523.1</v>
      </c>
      <c r="J884" s="20">
        <v>1217370</v>
      </c>
      <c r="K884" s="20">
        <v>109019</v>
      </c>
      <c r="L884" s="21">
        <v>76278.399999999994</v>
      </c>
      <c r="M884" s="22">
        <v>829225</v>
      </c>
      <c r="N884" s="22">
        <v>17762</v>
      </c>
      <c r="O884" s="23">
        <v>61517.4</v>
      </c>
      <c r="P884" s="24">
        <v>801640</v>
      </c>
      <c r="Q884" s="24">
        <v>975</v>
      </c>
      <c r="R884" s="25" t="s">
        <v>37</v>
      </c>
      <c r="S884" s="26" t="s">
        <v>37</v>
      </c>
      <c r="T884" s="26" t="s">
        <v>37</v>
      </c>
      <c r="U884" s="19">
        <v>255318.9</v>
      </c>
      <c r="V884" s="20">
        <v>2848235</v>
      </c>
      <c r="W884" s="20">
        <v>127756</v>
      </c>
    </row>
    <row r="885" spans="1:23" x14ac:dyDescent="0.35">
      <c r="A885" s="16">
        <v>2012</v>
      </c>
      <c r="B885" s="17">
        <v>9331</v>
      </c>
      <c r="C885" s="18" t="s">
        <v>831</v>
      </c>
      <c r="D885" s="16" t="s">
        <v>24</v>
      </c>
      <c r="E885" s="18" t="s">
        <v>25</v>
      </c>
      <c r="F885" s="16" t="s">
        <v>26</v>
      </c>
      <c r="G885" s="18" t="s">
        <v>132</v>
      </c>
      <c r="H885" s="18" t="s">
        <v>33</v>
      </c>
      <c r="I885" s="19">
        <v>43326</v>
      </c>
      <c r="J885" s="20">
        <v>418769</v>
      </c>
      <c r="K885" s="20">
        <v>29247</v>
      </c>
      <c r="L885" s="21">
        <v>5413</v>
      </c>
      <c r="M885" s="22">
        <v>62829</v>
      </c>
      <c r="N885" s="22">
        <v>734</v>
      </c>
      <c r="O885" s="23">
        <v>2226</v>
      </c>
      <c r="P885" s="24">
        <v>33956</v>
      </c>
      <c r="Q885" s="24">
        <v>5</v>
      </c>
      <c r="R885" s="25" t="s">
        <v>37</v>
      </c>
      <c r="S885" s="26" t="s">
        <v>37</v>
      </c>
      <c r="T885" s="26" t="s">
        <v>37</v>
      </c>
      <c r="U885" s="19">
        <v>50965</v>
      </c>
      <c r="V885" s="20">
        <v>515554</v>
      </c>
      <c r="W885" s="20">
        <v>29986</v>
      </c>
    </row>
    <row r="886" spans="1:23" x14ac:dyDescent="0.35">
      <c r="A886" s="16">
        <v>2012</v>
      </c>
      <c r="B886" s="17">
        <v>9336</v>
      </c>
      <c r="C886" s="18" t="s">
        <v>832</v>
      </c>
      <c r="D886" s="16" t="s">
        <v>24</v>
      </c>
      <c r="E886" s="18" t="s">
        <v>25</v>
      </c>
      <c r="F886" s="16" t="s">
        <v>26</v>
      </c>
      <c r="G886" s="18" t="s">
        <v>130</v>
      </c>
      <c r="H886" s="18" t="s">
        <v>33</v>
      </c>
      <c r="I886" s="19">
        <v>167139</v>
      </c>
      <c r="J886" s="20">
        <v>1414566</v>
      </c>
      <c r="K886" s="20">
        <v>130075</v>
      </c>
      <c r="L886" s="21">
        <v>70161</v>
      </c>
      <c r="M886" s="22">
        <v>633249</v>
      </c>
      <c r="N886" s="22">
        <v>11982</v>
      </c>
      <c r="O886" s="23">
        <v>11862</v>
      </c>
      <c r="P886" s="24">
        <v>139927</v>
      </c>
      <c r="Q886" s="24">
        <v>77</v>
      </c>
      <c r="R886" s="25">
        <v>0</v>
      </c>
      <c r="S886" s="26">
        <v>0</v>
      </c>
      <c r="T886" s="26">
        <v>0</v>
      </c>
      <c r="U886" s="19">
        <v>249162</v>
      </c>
      <c r="V886" s="20">
        <v>2187742</v>
      </c>
      <c r="W886" s="20">
        <v>142134</v>
      </c>
    </row>
    <row r="887" spans="1:23" x14ac:dyDescent="0.35">
      <c r="A887" s="16">
        <v>2012</v>
      </c>
      <c r="B887" s="17">
        <v>9417</v>
      </c>
      <c r="C887" s="18" t="s">
        <v>833</v>
      </c>
      <c r="D887" s="16" t="s">
        <v>24</v>
      </c>
      <c r="E887" s="18" t="s">
        <v>25</v>
      </c>
      <c r="F887" s="16" t="s">
        <v>26</v>
      </c>
      <c r="G887" s="18" t="s">
        <v>87</v>
      </c>
      <c r="H887" s="18" t="s">
        <v>57</v>
      </c>
      <c r="I887" s="19">
        <v>496512</v>
      </c>
      <c r="J887" s="20">
        <v>3820872</v>
      </c>
      <c r="K887" s="20">
        <v>407668</v>
      </c>
      <c r="L887" s="21">
        <v>350064</v>
      </c>
      <c r="M887" s="22">
        <v>3883878</v>
      </c>
      <c r="N887" s="22">
        <v>74159</v>
      </c>
      <c r="O887" s="23">
        <v>395312</v>
      </c>
      <c r="P887" s="24">
        <v>6838950</v>
      </c>
      <c r="Q887" s="24">
        <v>2632</v>
      </c>
      <c r="R887" s="25" t="s">
        <v>37</v>
      </c>
      <c r="S887" s="26" t="s">
        <v>37</v>
      </c>
      <c r="T887" s="26" t="s">
        <v>37</v>
      </c>
      <c r="U887" s="19">
        <v>1241888</v>
      </c>
      <c r="V887" s="20">
        <v>14543700</v>
      </c>
      <c r="W887" s="20">
        <v>484459</v>
      </c>
    </row>
    <row r="888" spans="1:23" x14ac:dyDescent="0.35">
      <c r="A888" s="16">
        <v>2012</v>
      </c>
      <c r="B888" s="17">
        <v>9417</v>
      </c>
      <c r="C888" s="18" t="s">
        <v>833</v>
      </c>
      <c r="D888" s="16" t="s">
        <v>24</v>
      </c>
      <c r="E888" s="18" t="s">
        <v>25</v>
      </c>
      <c r="F888" s="16" t="s">
        <v>26</v>
      </c>
      <c r="G888" s="18" t="s">
        <v>51</v>
      </c>
      <c r="H888" s="18" t="s">
        <v>57</v>
      </c>
      <c r="I888" s="19">
        <v>33412</v>
      </c>
      <c r="J888" s="20">
        <v>319718</v>
      </c>
      <c r="K888" s="20">
        <v>35552</v>
      </c>
      <c r="L888" s="21">
        <v>15209</v>
      </c>
      <c r="M888" s="22">
        <v>160596</v>
      </c>
      <c r="N888" s="22">
        <v>6733</v>
      </c>
      <c r="O888" s="23">
        <v>25843</v>
      </c>
      <c r="P888" s="24">
        <v>359152</v>
      </c>
      <c r="Q888" s="24">
        <v>604</v>
      </c>
      <c r="R888" s="25" t="s">
        <v>37</v>
      </c>
      <c r="S888" s="26" t="s">
        <v>37</v>
      </c>
      <c r="T888" s="26" t="s">
        <v>37</v>
      </c>
      <c r="U888" s="19">
        <v>74464</v>
      </c>
      <c r="V888" s="20">
        <v>839466</v>
      </c>
      <c r="W888" s="20">
        <v>42889</v>
      </c>
    </row>
    <row r="889" spans="1:23" x14ac:dyDescent="0.35">
      <c r="A889" s="16">
        <v>2012</v>
      </c>
      <c r="B889" s="17">
        <v>9418</v>
      </c>
      <c r="C889" s="18" t="s">
        <v>834</v>
      </c>
      <c r="D889" s="16" t="s">
        <v>24</v>
      </c>
      <c r="E889" s="18" t="s">
        <v>25</v>
      </c>
      <c r="F889" s="16" t="s">
        <v>26</v>
      </c>
      <c r="G889" s="18" t="s">
        <v>79</v>
      </c>
      <c r="H889" s="18" t="s">
        <v>28</v>
      </c>
      <c r="I889" s="19">
        <v>3603</v>
      </c>
      <c r="J889" s="20">
        <v>31908</v>
      </c>
      <c r="K889" s="20">
        <v>3079</v>
      </c>
      <c r="L889" s="21">
        <v>3460</v>
      </c>
      <c r="M889" s="22">
        <v>31831</v>
      </c>
      <c r="N889" s="22">
        <v>577</v>
      </c>
      <c r="O889" s="23">
        <v>3221</v>
      </c>
      <c r="P889" s="24">
        <v>42315</v>
      </c>
      <c r="Q889" s="24">
        <v>2</v>
      </c>
      <c r="R889" s="25" t="s">
        <v>37</v>
      </c>
      <c r="S889" s="26" t="s">
        <v>37</v>
      </c>
      <c r="T889" s="26" t="s">
        <v>37</v>
      </c>
      <c r="U889" s="19">
        <v>10284</v>
      </c>
      <c r="V889" s="20">
        <v>106054</v>
      </c>
      <c r="W889" s="20">
        <v>3658</v>
      </c>
    </row>
    <row r="890" spans="1:23" x14ac:dyDescent="0.35">
      <c r="A890" s="16">
        <v>2012</v>
      </c>
      <c r="B890" s="17">
        <v>9425</v>
      </c>
      <c r="C890" s="18" t="s">
        <v>835</v>
      </c>
      <c r="D890" s="16" t="s">
        <v>24</v>
      </c>
      <c r="E890" s="18" t="s">
        <v>25</v>
      </c>
      <c r="F890" s="16" t="s">
        <v>26</v>
      </c>
      <c r="G890" s="18" t="s">
        <v>87</v>
      </c>
      <c r="H890" s="18" t="s">
        <v>33</v>
      </c>
      <c r="I890" s="19">
        <v>18691</v>
      </c>
      <c r="J890" s="20">
        <v>156593</v>
      </c>
      <c r="K890" s="20">
        <v>9039</v>
      </c>
      <c r="L890" s="21">
        <v>11276</v>
      </c>
      <c r="M890" s="22">
        <v>108815</v>
      </c>
      <c r="N890" s="22">
        <v>3262</v>
      </c>
      <c r="O890" s="23">
        <v>19384</v>
      </c>
      <c r="P890" s="24">
        <v>284770</v>
      </c>
      <c r="Q890" s="24">
        <v>52</v>
      </c>
      <c r="R890" s="25" t="s">
        <v>37</v>
      </c>
      <c r="S890" s="26" t="s">
        <v>37</v>
      </c>
      <c r="T890" s="26" t="s">
        <v>37</v>
      </c>
      <c r="U890" s="19">
        <v>49351</v>
      </c>
      <c r="V890" s="20">
        <v>550178</v>
      </c>
      <c r="W890" s="20">
        <v>12353</v>
      </c>
    </row>
    <row r="891" spans="1:23" x14ac:dyDescent="0.35">
      <c r="A891" s="16">
        <v>2012</v>
      </c>
      <c r="B891" s="17">
        <v>9431</v>
      </c>
      <c r="C891" s="18" t="s">
        <v>836</v>
      </c>
      <c r="D891" s="16" t="s">
        <v>24</v>
      </c>
      <c r="E891" s="18" t="s">
        <v>25</v>
      </c>
      <c r="F891" s="16" t="s">
        <v>26</v>
      </c>
      <c r="G891" s="18" t="s">
        <v>49</v>
      </c>
      <c r="H891" s="18" t="s">
        <v>33</v>
      </c>
      <c r="I891" s="19">
        <v>17478</v>
      </c>
      <c r="J891" s="20">
        <v>135124</v>
      </c>
      <c r="K891" s="20">
        <v>10581</v>
      </c>
      <c r="L891" s="21">
        <v>1595</v>
      </c>
      <c r="M891" s="22">
        <v>12806</v>
      </c>
      <c r="N891" s="22">
        <v>204</v>
      </c>
      <c r="O891" s="23">
        <v>4337</v>
      </c>
      <c r="P891" s="24">
        <v>37739</v>
      </c>
      <c r="Q891" s="24">
        <v>1095</v>
      </c>
      <c r="R891" s="25" t="s">
        <v>37</v>
      </c>
      <c r="S891" s="26" t="s">
        <v>37</v>
      </c>
      <c r="T891" s="26" t="s">
        <v>37</v>
      </c>
      <c r="U891" s="19">
        <v>23410</v>
      </c>
      <c r="V891" s="20">
        <v>185669</v>
      </c>
      <c r="W891" s="20">
        <v>11880</v>
      </c>
    </row>
    <row r="892" spans="1:23" x14ac:dyDescent="0.35">
      <c r="A892" s="16">
        <v>2012</v>
      </c>
      <c r="B892" s="17">
        <v>9442</v>
      </c>
      <c r="C892" s="18" t="s">
        <v>837</v>
      </c>
      <c r="D892" s="16" t="s">
        <v>24</v>
      </c>
      <c r="E892" s="18" t="s">
        <v>25</v>
      </c>
      <c r="F892" s="16" t="s">
        <v>26</v>
      </c>
      <c r="G892" s="18" t="s">
        <v>184</v>
      </c>
      <c r="H892" s="18" t="s">
        <v>28</v>
      </c>
      <c r="I892" s="19">
        <v>6265.3</v>
      </c>
      <c r="J892" s="20">
        <v>48322</v>
      </c>
      <c r="K892" s="20">
        <v>5966</v>
      </c>
      <c r="L892" s="21">
        <v>1433.2</v>
      </c>
      <c r="M892" s="22">
        <v>11169</v>
      </c>
      <c r="N892" s="22">
        <v>829</v>
      </c>
      <c r="O892" s="23">
        <v>6315.6</v>
      </c>
      <c r="P892" s="24">
        <v>50357</v>
      </c>
      <c r="Q892" s="24">
        <v>185</v>
      </c>
      <c r="R892" s="25" t="s">
        <v>37</v>
      </c>
      <c r="S892" s="26" t="s">
        <v>37</v>
      </c>
      <c r="T892" s="26" t="s">
        <v>37</v>
      </c>
      <c r="U892" s="19">
        <v>14014.1</v>
      </c>
      <c r="V892" s="20">
        <v>109848</v>
      </c>
      <c r="W892" s="20">
        <v>6980</v>
      </c>
    </row>
    <row r="893" spans="1:23" x14ac:dyDescent="0.35">
      <c r="A893" s="16">
        <v>2012</v>
      </c>
      <c r="B893" s="17">
        <v>9475</v>
      </c>
      <c r="C893" s="18" t="s">
        <v>838</v>
      </c>
      <c r="D893" s="16" t="s">
        <v>24</v>
      </c>
      <c r="E893" s="18" t="s">
        <v>25</v>
      </c>
      <c r="F893" s="16" t="s">
        <v>26</v>
      </c>
      <c r="G893" s="18" t="s">
        <v>51</v>
      </c>
      <c r="H893" s="18" t="s">
        <v>33</v>
      </c>
      <c r="I893" s="19">
        <v>12871</v>
      </c>
      <c r="J893" s="20">
        <v>112311</v>
      </c>
      <c r="K893" s="20">
        <v>10258</v>
      </c>
      <c r="L893" s="21">
        <v>2363</v>
      </c>
      <c r="M893" s="22">
        <v>22178</v>
      </c>
      <c r="N893" s="22">
        <v>856</v>
      </c>
      <c r="O893" s="23">
        <v>4736</v>
      </c>
      <c r="P893" s="24">
        <v>59468</v>
      </c>
      <c r="Q893" s="24">
        <v>277</v>
      </c>
      <c r="R893" s="25" t="s">
        <v>37</v>
      </c>
      <c r="S893" s="26" t="s">
        <v>37</v>
      </c>
      <c r="T893" s="26" t="s">
        <v>37</v>
      </c>
      <c r="U893" s="19">
        <v>19970</v>
      </c>
      <c r="V893" s="20">
        <v>193957</v>
      </c>
      <c r="W893" s="20">
        <v>11391</v>
      </c>
    </row>
    <row r="894" spans="1:23" x14ac:dyDescent="0.35">
      <c r="A894" s="16">
        <v>2012</v>
      </c>
      <c r="B894" s="17">
        <v>9575</v>
      </c>
      <c r="C894" s="18" t="s">
        <v>839</v>
      </c>
      <c r="D894" s="16" t="s">
        <v>24</v>
      </c>
      <c r="E894" s="18" t="s">
        <v>25</v>
      </c>
      <c r="F894" s="16" t="s">
        <v>26</v>
      </c>
      <c r="G894" s="18" t="s">
        <v>111</v>
      </c>
      <c r="H894" s="18" t="s">
        <v>33</v>
      </c>
      <c r="I894" s="19">
        <v>77833</v>
      </c>
      <c r="J894" s="20">
        <v>663784</v>
      </c>
      <c r="K894" s="20">
        <v>47647</v>
      </c>
      <c r="L894" s="21">
        <v>14475</v>
      </c>
      <c r="M894" s="22">
        <v>137525</v>
      </c>
      <c r="N894" s="22">
        <v>3598</v>
      </c>
      <c r="O894" s="23">
        <v>4383</v>
      </c>
      <c r="P894" s="24">
        <v>60755</v>
      </c>
      <c r="Q894" s="24">
        <v>5</v>
      </c>
      <c r="R894" s="25" t="s">
        <v>37</v>
      </c>
      <c r="S894" s="26" t="s">
        <v>37</v>
      </c>
      <c r="T894" s="26" t="s">
        <v>37</v>
      </c>
      <c r="U894" s="19">
        <v>96691</v>
      </c>
      <c r="V894" s="20">
        <v>862064</v>
      </c>
      <c r="W894" s="20">
        <v>51250</v>
      </c>
    </row>
    <row r="895" spans="1:23" x14ac:dyDescent="0.35">
      <c r="A895" s="16">
        <v>2012</v>
      </c>
      <c r="B895" s="17">
        <v>9576</v>
      </c>
      <c r="C895" s="18" t="s">
        <v>840</v>
      </c>
      <c r="D895" s="16" t="s">
        <v>24</v>
      </c>
      <c r="E895" s="18" t="s">
        <v>25</v>
      </c>
      <c r="F895" s="16" t="s">
        <v>26</v>
      </c>
      <c r="G895" s="18" t="s">
        <v>74</v>
      </c>
      <c r="H895" s="18" t="s">
        <v>33</v>
      </c>
      <c r="I895" s="19">
        <v>40733</v>
      </c>
      <c r="J895" s="20">
        <v>362450</v>
      </c>
      <c r="K895" s="20">
        <v>23165</v>
      </c>
      <c r="L895" s="21">
        <v>5194</v>
      </c>
      <c r="M895" s="22">
        <v>50229</v>
      </c>
      <c r="N895" s="22">
        <v>960</v>
      </c>
      <c r="O895" s="23">
        <v>3843</v>
      </c>
      <c r="P895" s="24">
        <v>42150</v>
      </c>
      <c r="Q895" s="24">
        <v>22</v>
      </c>
      <c r="R895" s="25" t="s">
        <v>37</v>
      </c>
      <c r="S895" s="26" t="s">
        <v>37</v>
      </c>
      <c r="T895" s="26" t="s">
        <v>37</v>
      </c>
      <c r="U895" s="19">
        <v>49770</v>
      </c>
      <c r="V895" s="20">
        <v>454829</v>
      </c>
      <c r="W895" s="20">
        <v>24147</v>
      </c>
    </row>
    <row r="896" spans="1:23" x14ac:dyDescent="0.35">
      <c r="A896" s="16">
        <v>2012</v>
      </c>
      <c r="B896" s="17">
        <v>9590</v>
      </c>
      <c r="C896" s="18" t="s">
        <v>841</v>
      </c>
      <c r="D896" s="16" t="s">
        <v>24</v>
      </c>
      <c r="E896" s="18" t="s">
        <v>25</v>
      </c>
      <c r="F896" s="16" t="s">
        <v>26</v>
      </c>
      <c r="G896" s="18" t="s">
        <v>98</v>
      </c>
      <c r="H896" s="18" t="s">
        <v>33</v>
      </c>
      <c r="I896" s="19">
        <v>14313</v>
      </c>
      <c r="J896" s="20">
        <v>136173</v>
      </c>
      <c r="K896" s="20">
        <v>12980</v>
      </c>
      <c r="L896" s="21">
        <v>7469</v>
      </c>
      <c r="M896" s="22">
        <v>86714</v>
      </c>
      <c r="N896" s="22">
        <v>1556</v>
      </c>
      <c r="O896" s="23" t="s">
        <v>37</v>
      </c>
      <c r="P896" s="24" t="s">
        <v>37</v>
      </c>
      <c r="Q896" s="24" t="s">
        <v>37</v>
      </c>
      <c r="R896" s="25" t="s">
        <v>37</v>
      </c>
      <c r="S896" s="26" t="s">
        <v>37</v>
      </c>
      <c r="T896" s="26" t="s">
        <v>37</v>
      </c>
      <c r="U896" s="19">
        <v>21782</v>
      </c>
      <c r="V896" s="20">
        <v>222887</v>
      </c>
      <c r="W896" s="20">
        <v>14536</v>
      </c>
    </row>
    <row r="897" spans="1:23" x14ac:dyDescent="0.35">
      <c r="A897" s="16">
        <v>2012</v>
      </c>
      <c r="B897" s="17">
        <v>9598</v>
      </c>
      <c r="C897" s="18" t="s">
        <v>842</v>
      </c>
      <c r="D897" s="16" t="s">
        <v>24</v>
      </c>
      <c r="E897" s="18" t="s">
        <v>25</v>
      </c>
      <c r="F897" s="16" t="s">
        <v>26</v>
      </c>
      <c r="G897" s="18" t="s">
        <v>46</v>
      </c>
      <c r="H897" s="18" t="s">
        <v>28</v>
      </c>
      <c r="I897" s="19">
        <v>4165</v>
      </c>
      <c r="J897" s="20">
        <v>34469</v>
      </c>
      <c r="K897" s="20">
        <v>3395</v>
      </c>
      <c r="L897" s="21">
        <v>5590</v>
      </c>
      <c r="M897" s="22">
        <v>51217</v>
      </c>
      <c r="N897" s="22">
        <v>771</v>
      </c>
      <c r="O897" s="23">
        <v>7245</v>
      </c>
      <c r="P897" s="24">
        <v>87312</v>
      </c>
      <c r="Q897" s="24">
        <v>10</v>
      </c>
      <c r="R897" s="25">
        <v>0</v>
      </c>
      <c r="S897" s="26">
        <v>0</v>
      </c>
      <c r="T897" s="26">
        <v>0</v>
      </c>
      <c r="U897" s="19">
        <v>17000</v>
      </c>
      <c r="V897" s="20">
        <v>172998</v>
      </c>
      <c r="W897" s="20">
        <v>4176</v>
      </c>
    </row>
    <row r="898" spans="1:23" x14ac:dyDescent="0.35">
      <c r="A898" s="16">
        <v>2012</v>
      </c>
      <c r="B898" s="17">
        <v>9599</v>
      </c>
      <c r="C898" s="18" t="s">
        <v>843</v>
      </c>
      <c r="D898" s="16" t="s">
        <v>24</v>
      </c>
      <c r="E898" s="18" t="s">
        <v>25</v>
      </c>
      <c r="F898" s="16" t="s">
        <v>26</v>
      </c>
      <c r="G898" s="18" t="s">
        <v>51</v>
      </c>
      <c r="H898" s="18" t="s">
        <v>28</v>
      </c>
      <c r="I898" s="19">
        <v>1368.6</v>
      </c>
      <c r="J898" s="20">
        <v>13490</v>
      </c>
      <c r="K898" s="20">
        <v>1629</v>
      </c>
      <c r="L898" s="21">
        <v>623.29999999999995</v>
      </c>
      <c r="M898" s="22">
        <v>5826</v>
      </c>
      <c r="N898" s="22">
        <v>271</v>
      </c>
      <c r="O898" s="23">
        <v>2652.9</v>
      </c>
      <c r="P898" s="24">
        <v>30815</v>
      </c>
      <c r="Q898" s="24">
        <v>45</v>
      </c>
      <c r="R898" s="25" t="s">
        <v>37</v>
      </c>
      <c r="S898" s="26" t="s">
        <v>37</v>
      </c>
      <c r="T898" s="26" t="s">
        <v>37</v>
      </c>
      <c r="U898" s="19">
        <v>4644.8</v>
      </c>
      <c r="V898" s="20">
        <v>50131</v>
      </c>
      <c r="W898" s="20">
        <v>1945</v>
      </c>
    </row>
    <row r="899" spans="1:23" x14ac:dyDescent="0.35">
      <c r="A899" s="16">
        <v>2012</v>
      </c>
      <c r="B899" s="17">
        <v>9601</v>
      </c>
      <c r="C899" s="18" t="s">
        <v>844</v>
      </c>
      <c r="D899" s="16" t="s">
        <v>24</v>
      </c>
      <c r="E899" s="18" t="s">
        <v>25</v>
      </c>
      <c r="F899" s="16" t="s">
        <v>26</v>
      </c>
      <c r="G899" s="18" t="s">
        <v>49</v>
      </c>
      <c r="H899" s="18" t="s">
        <v>33</v>
      </c>
      <c r="I899" s="19">
        <v>270235.90000000002</v>
      </c>
      <c r="J899" s="20">
        <v>2747209</v>
      </c>
      <c r="K899" s="20">
        <v>186860</v>
      </c>
      <c r="L899" s="21">
        <v>142516.20000000001</v>
      </c>
      <c r="M899" s="22">
        <v>1456312</v>
      </c>
      <c r="N899" s="22">
        <v>20237</v>
      </c>
      <c r="O899" s="23">
        <v>40140.800000000003</v>
      </c>
      <c r="P899" s="24">
        <v>621772</v>
      </c>
      <c r="Q899" s="24">
        <v>122</v>
      </c>
      <c r="R899" s="25" t="s">
        <v>37</v>
      </c>
      <c r="S899" s="26" t="s">
        <v>37</v>
      </c>
      <c r="T899" s="26" t="s">
        <v>37</v>
      </c>
      <c r="U899" s="19">
        <v>452892.9</v>
      </c>
      <c r="V899" s="20">
        <v>4825293</v>
      </c>
      <c r="W899" s="20">
        <v>207219</v>
      </c>
    </row>
    <row r="900" spans="1:23" x14ac:dyDescent="0.35">
      <c r="A900" s="16">
        <v>2012</v>
      </c>
      <c r="B900" s="17">
        <v>9603</v>
      </c>
      <c r="C900" s="18" t="s">
        <v>845</v>
      </c>
      <c r="D900" s="16" t="s">
        <v>24</v>
      </c>
      <c r="E900" s="18" t="s">
        <v>25</v>
      </c>
      <c r="F900" s="16" t="s">
        <v>26</v>
      </c>
      <c r="G900" s="18" t="s">
        <v>132</v>
      </c>
      <c r="H900" s="18" t="s">
        <v>28</v>
      </c>
      <c r="I900" s="19">
        <v>7183.7</v>
      </c>
      <c r="J900" s="20">
        <v>71234</v>
      </c>
      <c r="K900" s="20">
        <v>5899</v>
      </c>
      <c r="L900" s="21">
        <v>4777.3999999999996</v>
      </c>
      <c r="M900" s="22">
        <v>47705</v>
      </c>
      <c r="N900" s="22">
        <v>891</v>
      </c>
      <c r="O900" s="23">
        <v>2206.8000000000002</v>
      </c>
      <c r="P900" s="24">
        <v>24728</v>
      </c>
      <c r="Q900" s="24">
        <v>8</v>
      </c>
      <c r="R900" s="25">
        <v>0</v>
      </c>
      <c r="S900" s="26">
        <v>0</v>
      </c>
      <c r="T900" s="26">
        <v>0</v>
      </c>
      <c r="U900" s="19">
        <v>14167.9</v>
      </c>
      <c r="V900" s="20">
        <v>143667</v>
      </c>
      <c r="W900" s="20">
        <v>6798</v>
      </c>
    </row>
    <row r="901" spans="1:23" x14ac:dyDescent="0.35">
      <c r="A901" s="16">
        <v>2012</v>
      </c>
      <c r="B901" s="17">
        <v>9605</v>
      </c>
      <c r="C901" s="18" t="s">
        <v>846</v>
      </c>
      <c r="D901" s="16" t="s">
        <v>24</v>
      </c>
      <c r="E901" s="18" t="s">
        <v>25</v>
      </c>
      <c r="F901" s="16" t="s">
        <v>26</v>
      </c>
      <c r="G901" s="18" t="s">
        <v>111</v>
      </c>
      <c r="H901" s="18" t="s">
        <v>33</v>
      </c>
      <c r="I901" s="19">
        <v>31043.7</v>
      </c>
      <c r="J901" s="20">
        <v>395869</v>
      </c>
      <c r="K901" s="20">
        <v>25944</v>
      </c>
      <c r="L901" s="21">
        <v>12797.7</v>
      </c>
      <c r="M901" s="22">
        <v>192329</v>
      </c>
      <c r="N901" s="22">
        <v>3288</v>
      </c>
      <c r="O901" s="23">
        <v>2929.2</v>
      </c>
      <c r="P901" s="24">
        <v>46777</v>
      </c>
      <c r="Q901" s="24">
        <v>9</v>
      </c>
      <c r="R901" s="25">
        <v>0</v>
      </c>
      <c r="S901" s="26">
        <v>0</v>
      </c>
      <c r="T901" s="26">
        <v>0</v>
      </c>
      <c r="U901" s="19">
        <v>46770.6</v>
      </c>
      <c r="V901" s="20">
        <v>634975</v>
      </c>
      <c r="W901" s="20">
        <v>29241</v>
      </c>
    </row>
    <row r="902" spans="1:23" x14ac:dyDescent="0.35">
      <c r="A902" s="16">
        <v>2012</v>
      </c>
      <c r="B902" s="17">
        <v>9612</v>
      </c>
      <c r="C902" s="18" t="s">
        <v>847</v>
      </c>
      <c r="D902" s="16" t="s">
        <v>24</v>
      </c>
      <c r="E902" s="18" t="s">
        <v>25</v>
      </c>
      <c r="F902" s="16" t="s">
        <v>26</v>
      </c>
      <c r="G902" s="18" t="s">
        <v>104</v>
      </c>
      <c r="H902" s="18" t="s">
        <v>28</v>
      </c>
      <c r="I902" s="19">
        <v>40666</v>
      </c>
      <c r="J902" s="20">
        <v>399716</v>
      </c>
      <c r="K902" s="20">
        <v>28605</v>
      </c>
      <c r="L902" s="21">
        <v>53334</v>
      </c>
      <c r="M902" s="22">
        <v>528360</v>
      </c>
      <c r="N902" s="22">
        <v>5994</v>
      </c>
      <c r="O902" s="23">
        <v>53606</v>
      </c>
      <c r="P902" s="24">
        <v>797770</v>
      </c>
      <c r="Q902" s="24">
        <v>41</v>
      </c>
      <c r="R902" s="25">
        <v>0</v>
      </c>
      <c r="S902" s="26">
        <v>0</v>
      </c>
      <c r="T902" s="26">
        <v>0</v>
      </c>
      <c r="U902" s="19">
        <v>147606</v>
      </c>
      <c r="V902" s="20">
        <v>1725846</v>
      </c>
      <c r="W902" s="20">
        <v>34640</v>
      </c>
    </row>
    <row r="903" spans="1:23" x14ac:dyDescent="0.35">
      <c r="A903" s="16">
        <v>2012</v>
      </c>
      <c r="B903" s="17">
        <v>9613</v>
      </c>
      <c r="C903" s="18" t="s">
        <v>848</v>
      </c>
      <c r="D903" s="16" t="s">
        <v>24</v>
      </c>
      <c r="E903" s="18" t="s">
        <v>25</v>
      </c>
      <c r="F903" s="16" t="s">
        <v>26</v>
      </c>
      <c r="G903" s="18" t="s">
        <v>74</v>
      </c>
      <c r="H903" s="18" t="s">
        <v>28</v>
      </c>
      <c r="I903" s="19">
        <v>6883</v>
      </c>
      <c r="J903" s="20">
        <v>75338</v>
      </c>
      <c r="K903" s="20">
        <v>7439</v>
      </c>
      <c r="L903" s="21">
        <v>3754</v>
      </c>
      <c r="M903" s="22">
        <v>42120</v>
      </c>
      <c r="N903" s="22">
        <v>1188</v>
      </c>
      <c r="O903" s="23">
        <v>7613</v>
      </c>
      <c r="P903" s="24">
        <v>101624</v>
      </c>
      <c r="Q903" s="24">
        <v>107</v>
      </c>
      <c r="R903" s="25" t="s">
        <v>37</v>
      </c>
      <c r="S903" s="26" t="s">
        <v>37</v>
      </c>
      <c r="T903" s="26" t="s">
        <v>37</v>
      </c>
      <c r="U903" s="19">
        <v>18250</v>
      </c>
      <c r="V903" s="20">
        <v>219082</v>
      </c>
      <c r="W903" s="20">
        <v>8734</v>
      </c>
    </row>
    <row r="904" spans="1:23" x14ac:dyDescent="0.35">
      <c r="A904" s="16">
        <v>2012</v>
      </c>
      <c r="B904" s="17">
        <v>9616</v>
      </c>
      <c r="C904" s="18" t="s">
        <v>849</v>
      </c>
      <c r="D904" s="16" t="s">
        <v>24</v>
      </c>
      <c r="E904" s="18" t="s">
        <v>25</v>
      </c>
      <c r="F904" s="16" t="s">
        <v>26</v>
      </c>
      <c r="G904" s="18" t="s">
        <v>61</v>
      </c>
      <c r="H904" s="18" t="s">
        <v>28</v>
      </c>
      <c r="I904" s="19">
        <v>53069</v>
      </c>
      <c r="J904" s="20">
        <v>423779</v>
      </c>
      <c r="K904" s="20">
        <v>28677</v>
      </c>
      <c r="L904" s="21">
        <v>35750</v>
      </c>
      <c r="M904" s="22">
        <v>275748</v>
      </c>
      <c r="N904" s="22">
        <v>4583</v>
      </c>
      <c r="O904" s="23" t="s">
        <v>37</v>
      </c>
      <c r="P904" s="24" t="s">
        <v>37</v>
      </c>
      <c r="Q904" s="24" t="s">
        <v>37</v>
      </c>
      <c r="R904" s="25" t="s">
        <v>37</v>
      </c>
      <c r="S904" s="26" t="s">
        <v>37</v>
      </c>
      <c r="T904" s="26" t="s">
        <v>37</v>
      </c>
      <c r="U904" s="19">
        <v>88819</v>
      </c>
      <c r="V904" s="20">
        <v>699527</v>
      </c>
      <c r="W904" s="20">
        <v>33260</v>
      </c>
    </row>
    <row r="905" spans="1:23" x14ac:dyDescent="0.35">
      <c r="A905" s="16">
        <v>2012</v>
      </c>
      <c r="B905" s="17">
        <v>9617</v>
      </c>
      <c r="C905" s="18" t="s">
        <v>850</v>
      </c>
      <c r="D905" s="16" t="s">
        <v>24</v>
      </c>
      <c r="E905" s="18" t="s">
        <v>25</v>
      </c>
      <c r="F905" s="16" t="s">
        <v>26</v>
      </c>
      <c r="G905" s="18" t="s">
        <v>61</v>
      </c>
      <c r="H905" s="18" t="s">
        <v>28</v>
      </c>
      <c r="I905" s="19">
        <v>604855</v>
      </c>
      <c r="J905" s="20">
        <v>4879578</v>
      </c>
      <c r="K905" s="20">
        <v>372430</v>
      </c>
      <c r="L905" s="21">
        <v>510755.3</v>
      </c>
      <c r="M905" s="22">
        <v>3974744</v>
      </c>
      <c r="N905" s="22">
        <v>50560</v>
      </c>
      <c r="O905" s="23">
        <v>165702.29999999999</v>
      </c>
      <c r="P905" s="24">
        <v>2805673</v>
      </c>
      <c r="Q905" s="24">
        <v>217</v>
      </c>
      <c r="R905" s="25">
        <v>341.1</v>
      </c>
      <c r="S905" s="26">
        <v>3374</v>
      </c>
      <c r="T905" s="26">
        <v>1</v>
      </c>
      <c r="U905" s="19">
        <v>1281653.7</v>
      </c>
      <c r="V905" s="20">
        <v>11663369</v>
      </c>
      <c r="W905" s="20">
        <v>423208</v>
      </c>
    </row>
    <row r="906" spans="1:23" x14ac:dyDescent="0.35">
      <c r="A906" s="16">
        <v>2012</v>
      </c>
      <c r="B906" s="17">
        <v>9645</v>
      </c>
      <c r="C906" s="18" t="s">
        <v>851</v>
      </c>
      <c r="D906" s="16" t="s">
        <v>24</v>
      </c>
      <c r="E906" s="18" t="s">
        <v>25</v>
      </c>
      <c r="F906" s="16" t="s">
        <v>26</v>
      </c>
      <c r="G906" s="18" t="s">
        <v>43</v>
      </c>
      <c r="H906" s="18" t="s">
        <v>28</v>
      </c>
      <c r="I906" s="19">
        <v>11891.4</v>
      </c>
      <c r="J906" s="20">
        <v>158952</v>
      </c>
      <c r="K906" s="20">
        <v>16649</v>
      </c>
      <c r="L906" s="21">
        <v>13489.6</v>
      </c>
      <c r="M906" s="22">
        <v>174670</v>
      </c>
      <c r="N906" s="22">
        <v>2661</v>
      </c>
      <c r="O906" s="23">
        <v>6981.3</v>
      </c>
      <c r="P906" s="24">
        <v>109640</v>
      </c>
      <c r="Q906" s="24">
        <v>132</v>
      </c>
      <c r="R906" s="25">
        <v>0</v>
      </c>
      <c r="S906" s="26">
        <v>0</v>
      </c>
      <c r="T906" s="26">
        <v>0</v>
      </c>
      <c r="U906" s="19">
        <v>32362.3</v>
      </c>
      <c r="V906" s="20">
        <v>443262</v>
      </c>
      <c r="W906" s="20">
        <v>19442</v>
      </c>
    </row>
    <row r="907" spans="1:23" x14ac:dyDescent="0.35">
      <c r="A907" s="16">
        <v>2012</v>
      </c>
      <c r="B907" s="17">
        <v>9645</v>
      </c>
      <c r="C907" s="18" t="s">
        <v>851</v>
      </c>
      <c r="D907" s="16" t="s">
        <v>137</v>
      </c>
      <c r="E907" s="18" t="s">
        <v>138</v>
      </c>
      <c r="F907" s="16" t="s">
        <v>26</v>
      </c>
      <c r="G907" s="18" t="s">
        <v>43</v>
      </c>
      <c r="H907" s="18" t="s">
        <v>28</v>
      </c>
      <c r="I907" s="19">
        <v>0</v>
      </c>
      <c r="J907" s="20">
        <v>0</v>
      </c>
      <c r="K907" s="20">
        <v>0</v>
      </c>
      <c r="L907" s="21">
        <v>0</v>
      </c>
      <c r="M907" s="22">
        <v>0</v>
      </c>
      <c r="N907" s="22">
        <v>0</v>
      </c>
      <c r="O907" s="23">
        <v>367.9</v>
      </c>
      <c r="P907" s="24">
        <v>18125</v>
      </c>
      <c r="Q907" s="24">
        <v>2</v>
      </c>
      <c r="R907" s="25">
        <v>0</v>
      </c>
      <c r="S907" s="26">
        <v>0</v>
      </c>
      <c r="T907" s="26">
        <v>0</v>
      </c>
      <c r="U907" s="19">
        <v>367.9</v>
      </c>
      <c r="V907" s="20">
        <v>18125</v>
      </c>
      <c r="W907" s="20">
        <v>2</v>
      </c>
    </row>
    <row r="908" spans="1:23" x14ac:dyDescent="0.35">
      <c r="A908" s="16">
        <v>2012</v>
      </c>
      <c r="B908" s="17">
        <v>9664</v>
      </c>
      <c r="C908" s="18" t="s">
        <v>852</v>
      </c>
      <c r="D908" s="16" t="s">
        <v>24</v>
      </c>
      <c r="E908" s="18" t="s">
        <v>25</v>
      </c>
      <c r="F908" s="16" t="s">
        <v>26</v>
      </c>
      <c r="G908" s="18" t="s">
        <v>98</v>
      </c>
      <c r="H908" s="18" t="s">
        <v>28</v>
      </c>
      <c r="I908" s="19">
        <v>5413</v>
      </c>
      <c r="J908" s="20">
        <v>47069</v>
      </c>
      <c r="K908" s="20">
        <v>3522</v>
      </c>
      <c r="L908" s="21">
        <v>5785</v>
      </c>
      <c r="M908" s="22">
        <v>51322</v>
      </c>
      <c r="N908" s="22">
        <v>941</v>
      </c>
      <c r="O908" s="23" t="s">
        <v>37</v>
      </c>
      <c r="P908" s="24" t="s">
        <v>37</v>
      </c>
      <c r="Q908" s="24" t="s">
        <v>37</v>
      </c>
      <c r="R908" s="25" t="s">
        <v>37</v>
      </c>
      <c r="S908" s="26" t="s">
        <v>37</v>
      </c>
      <c r="T908" s="26" t="s">
        <v>37</v>
      </c>
      <c r="U908" s="19">
        <v>11198</v>
      </c>
      <c r="V908" s="20">
        <v>98391</v>
      </c>
      <c r="W908" s="20">
        <v>4463</v>
      </c>
    </row>
    <row r="909" spans="1:23" x14ac:dyDescent="0.35">
      <c r="A909" s="16">
        <v>2012</v>
      </c>
      <c r="B909" s="17">
        <v>9665</v>
      </c>
      <c r="C909" s="18" t="s">
        <v>853</v>
      </c>
      <c r="D909" s="16" t="s">
        <v>24</v>
      </c>
      <c r="E909" s="18" t="s">
        <v>25</v>
      </c>
      <c r="F909" s="16" t="s">
        <v>26</v>
      </c>
      <c r="G909" s="18" t="s">
        <v>74</v>
      </c>
      <c r="H909" s="18" t="s">
        <v>33</v>
      </c>
      <c r="I909" s="19">
        <v>12433.1</v>
      </c>
      <c r="J909" s="20">
        <v>102535</v>
      </c>
      <c r="K909" s="20">
        <v>7520</v>
      </c>
      <c r="L909" s="21">
        <v>7580.6</v>
      </c>
      <c r="M909" s="22">
        <v>72896</v>
      </c>
      <c r="N909" s="22">
        <v>1327</v>
      </c>
      <c r="O909" s="23">
        <v>2781.6</v>
      </c>
      <c r="P909" s="24">
        <v>41185</v>
      </c>
      <c r="Q909" s="24">
        <v>2</v>
      </c>
      <c r="R909" s="25" t="s">
        <v>37</v>
      </c>
      <c r="S909" s="26" t="s">
        <v>37</v>
      </c>
      <c r="T909" s="26" t="s">
        <v>37</v>
      </c>
      <c r="U909" s="19">
        <v>22795.3</v>
      </c>
      <c r="V909" s="20">
        <v>216616</v>
      </c>
      <c r="W909" s="20">
        <v>8849</v>
      </c>
    </row>
    <row r="910" spans="1:23" x14ac:dyDescent="0.35">
      <c r="A910" s="16">
        <v>2012</v>
      </c>
      <c r="B910" s="17">
        <v>9666</v>
      </c>
      <c r="C910" s="18" t="s">
        <v>854</v>
      </c>
      <c r="D910" s="16" t="s">
        <v>24</v>
      </c>
      <c r="E910" s="18" t="s">
        <v>25</v>
      </c>
      <c r="F910" s="16" t="s">
        <v>26</v>
      </c>
      <c r="G910" s="18" t="s">
        <v>74</v>
      </c>
      <c r="H910" s="18" t="s">
        <v>33</v>
      </c>
      <c r="I910" s="19">
        <v>7905.9</v>
      </c>
      <c r="J910" s="20">
        <v>89019</v>
      </c>
      <c r="K910" s="20">
        <v>4721</v>
      </c>
      <c r="L910" s="21">
        <v>767.1</v>
      </c>
      <c r="M910" s="22">
        <v>8637</v>
      </c>
      <c r="N910" s="22">
        <v>44</v>
      </c>
      <c r="O910" s="23">
        <v>8137</v>
      </c>
      <c r="P910" s="24">
        <v>91625</v>
      </c>
      <c r="Q910" s="24">
        <v>525</v>
      </c>
      <c r="R910" s="25">
        <v>0</v>
      </c>
      <c r="S910" s="26">
        <v>0</v>
      </c>
      <c r="T910" s="26">
        <v>0</v>
      </c>
      <c r="U910" s="19">
        <v>16810</v>
      </c>
      <c r="V910" s="20">
        <v>189281</v>
      </c>
      <c r="W910" s="20">
        <v>5290</v>
      </c>
    </row>
    <row r="911" spans="1:23" x14ac:dyDescent="0.35">
      <c r="A911" s="16">
        <v>2012</v>
      </c>
      <c r="B911" s="17">
        <v>9667</v>
      </c>
      <c r="C911" s="18" t="s">
        <v>855</v>
      </c>
      <c r="D911" s="16" t="s">
        <v>24</v>
      </c>
      <c r="E911" s="18" t="s">
        <v>25</v>
      </c>
      <c r="F911" s="16" t="s">
        <v>26</v>
      </c>
      <c r="G911" s="18" t="s">
        <v>74</v>
      </c>
      <c r="H911" s="18" t="s">
        <v>28</v>
      </c>
      <c r="I911" s="19">
        <v>6612.5</v>
      </c>
      <c r="J911" s="20">
        <v>71339</v>
      </c>
      <c r="K911" s="20">
        <v>5815</v>
      </c>
      <c r="L911" s="21">
        <v>10318.5</v>
      </c>
      <c r="M911" s="22">
        <v>119489</v>
      </c>
      <c r="N911" s="22">
        <v>1215</v>
      </c>
      <c r="O911" s="23">
        <v>9712.6</v>
      </c>
      <c r="P911" s="24">
        <v>107045</v>
      </c>
      <c r="Q911" s="24">
        <v>82</v>
      </c>
      <c r="R911" s="25" t="s">
        <v>37</v>
      </c>
      <c r="S911" s="26" t="s">
        <v>37</v>
      </c>
      <c r="T911" s="26" t="s">
        <v>37</v>
      </c>
      <c r="U911" s="19">
        <v>26643.599999999999</v>
      </c>
      <c r="V911" s="20">
        <v>297873</v>
      </c>
      <c r="W911" s="20">
        <v>7112</v>
      </c>
    </row>
    <row r="912" spans="1:23" x14ac:dyDescent="0.35">
      <c r="A912" s="16">
        <v>2012</v>
      </c>
      <c r="B912" s="17">
        <v>9668</v>
      </c>
      <c r="C912" s="18" t="s">
        <v>856</v>
      </c>
      <c r="D912" s="16" t="s">
        <v>24</v>
      </c>
      <c r="E912" s="18" t="s">
        <v>25</v>
      </c>
      <c r="F912" s="16" t="s">
        <v>26</v>
      </c>
      <c r="G912" s="18" t="s">
        <v>98</v>
      </c>
      <c r="H912" s="18" t="s">
        <v>33</v>
      </c>
      <c r="I912" s="19">
        <v>30804</v>
      </c>
      <c r="J912" s="20">
        <v>269246</v>
      </c>
      <c r="K912" s="20">
        <v>19731</v>
      </c>
      <c r="L912" s="21">
        <v>4998</v>
      </c>
      <c r="M912" s="22">
        <v>45826</v>
      </c>
      <c r="N912" s="22">
        <v>2220</v>
      </c>
      <c r="O912" s="23">
        <v>8957</v>
      </c>
      <c r="P912" s="24">
        <v>122850</v>
      </c>
      <c r="Q912" s="24">
        <v>131</v>
      </c>
      <c r="R912" s="25" t="s">
        <v>37</v>
      </c>
      <c r="S912" s="26" t="s">
        <v>37</v>
      </c>
      <c r="T912" s="26" t="s">
        <v>37</v>
      </c>
      <c r="U912" s="19">
        <v>44759</v>
      </c>
      <c r="V912" s="20">
        <v>437922</v>
      </c>
      <c r="W912" s="20">
        <v>22082</v>
      </c>
    </row>
    <row r="913" spans="1:23" x14ac:dyDescent="0.35">
      <c r="A913" s="16">
        <v>2012</v>
      </c>
      <c r="B913" s="17">
        <v>9682</v>
      </c>
      <c r="C913" s="18" t="s">
        <v>857</v>
      </c>
      <c r="D913" s="16" t="s">
        <v>24</v>
      </c>
      <c r="E913" s="18" t="s">
        <v>25</v>
      </c>
      <c r="F913" s="16" t="s">
        <v>26</v>
      </c>
      <c r="G913" s="18" t="s">
        <v>30</v>
      </c>
      <c r="H913" s="18" t="s">
        <v>33</v>
      </c>
      <c r="I913" s="19">
        <v>10708</v>
      </c>
      <c r="J913" s="20">
        <v>113511</v>
      </c>
      <c r="K913" s="20">
        <v>7830</v>
      </c>
      <c r="L913" s="21">
        <v>6980</v>
      </c>
      <c r="M913" s="22">
        <v>70125</v>
      </c>
      <c r="N913" s="22">
        <v>1547</v>
      </c>
      <c r="O913" s="23">
        <v>3357</v>
      </c>
      <c r="P913" s="24">
        <v>51995</v>
      </c>
      <c r="Q913" s="24">
        <v>8</v>
      </c>
      <c r="R913" s="25" t="s">
        <v>37</v>
      </c>
      <c r="S913" s="26" t="s">
        <v>37</v>
      </c>
      <c r="T913" s="26" t="s">
        <v>37</v>
      </c>
      <c r="U913" s="19">
        <v>21045</v>
      </c>
      <c r="V913" s="20">
        <v>235631</v>
      </c>
      <c r="W913" s="20">
        <v>9385</v>
      </c>
    </row>
    <row r="914" spans="1:23" x14ac:dyDescent="0.35">
      <c r="A914" s="16">
        <v>2012</v>
      </c>
      <c r="B914" s="17">
        <v>9689</v>
      </c>
      <c r="C914" s="18" t="s">
        <v>858</v>
      </c>
      <c r="D914" s="16" t="s">
        <v>24</v>
      </c>
      <c r="E914" s="18" t="s">
        <v>25</v>
      </c>
      <c r="F914" s="16" t="s">
        <v>26</v>
      </c>
      <c r="G914" s="18" t="s">
        <v>49</v>
      </c>
      <c r="H914" s="18" t="s">
        <v>33</v>
      </c>
      <c r="I914" s="19">
        <v>51735</v>
      </c>
      <c r="J914" s="20">
        <v>416899</v>
      </c>
      <c r="K914" s="20">
        <v>31004</v>
      </c>
      <c r="L914" s="21">
        <v>7282</v>
      </c>
      <c r="M914" s="22">
        <v>59235</v>
      </c>
      <c r="N914" s="22">
        <v>1660</v>
      </c>
      <c r="O914" s="23">
        <v>5881</v>
      </c>
      <c r="P914" s="24">
        <v>74888</v>
      </c>
      <c r="Q914" s="24">
        <v>287</v>
      </c>
      <c r="R914" s="25" t="s">
        <v>37</v>
      </c>
      <c r="S914" s="26" t="s">
        <v>37</v>
      </c>
      <c r="T914" s="26" t="s">
        <v>37</v>
      </c>
      <c r="U914" s="19">
        <v>64898</v>
      </c>
      <c r="V914" s="20">
        <v>551022</v>
      </c>
      <c r="W914" s="20">
        <v>32951</v>
      </c>
    </row>
    <row r="915" spans="1:23" x14ac:dyDescent="0.35">
      <c r="A915" s="16">
        <v>2012</v>
      </c>
      <c r="B915" s="17">
        <v>9690</v>
      </c>
      <c r="C915" s="18" t="s">
        <v>859</v>
      </c>
      <c r="D915" s="16" t="s">
        <v>24</v>
      </c>
      <c r="E915" s="18" t="s">
        <v>25</v>
      </c>
      <c r="F915" s="16" t="s">
        <v>26</v>
      </c>
      <c r="G915" s="18" t="s">
        <v>39</v>
      </c>
      <c r="H915" s="18" t="s">
        <v>28</v>
      </c>
      <c r="I915" s="19">
        <v>3194.3</v>
      </c>
      <c r="J915" s="20">
        <v>31327</v>
      </c>
      <c r="K915" s="20">
        <v>3457</v>
      </c>
      <c r="L915" s="21">
        <v>3748.9</v>
      </c>
      <c r="M915" s="22">
        <v>38810</v>
      </c>
      <c r="N915" s="22">
        <v>520</v>
      </c>
      <c r="O915" s="23">
        <v>5895</v>
      </c>
      <c r="P915" s="24">
        <v>78499</v>
      </c>
      <c r="Q915" s="24">
        <v>4</v>
      </c>
      <c r="R915" s="25">
        <v>0</v>
      </c>
      <c r="S915" s="26">
        <v>0</v>
      </c>
      <c r="T915" s="26">
        <v>0</v>
      </c>
      <c r="U915" s="19">
        <v>12838.2</v>
      </c>
      <c r="V915" s="20">
        <v>148636</v>
      </c>
      <c r="W915" s="20">
        <v>3981</v>
      </c>
    </row>
    <row r="916" spans="1:23" x14ac:dyDescent="0.35">
      <c r="A916" s="16">
        <v>2012</v>
      </c>
      <c r="B916" s="17">
        <v>9697</v>
      </c>
      <c r="C916" s="18" t="s">
        <v>860</v>
      </c>
      <c r="D916" s="16" t="s">
        <v>24</v>
      </c>
      <c r="E916" s="18" t="s">
        <v>25</v>
      </c>
      <c r="F916" s="16" t="s">
        <v>26</v>
      </c>
      <c r="G916" s="18" t="s">
        <v>111</v>
      </c>
      <c r="H916" s="18" t="s">
        <v>28</v>
      </c>
      <c r="I916" s="19">
        <v>2546</v>
      </c>
      <c r="J916" s="20">
        <v>25607</v>
      </c>
      <c r="K916" s="20">
        <v>1958</v>
      </c>
      <c r="L916" s="21">
        <v>631</v>
      </c>
      <c r="M916" s="22">
        <v>5437</v>
      </c>
      <c r="N916" s="22">
        <v>279</v>
      </c>
      <c r="O916" s="23">
        <v>0</v>
      </c>
      <c r="P916" s="24">
        <v>0</v>
      </c>
      <c r="Q916" s="24">
        <v>0</v>
      </c>
      <c r="R916" s="25">
        <v>0</v>
      </c>
      <c r="S916" s="26">
        <v>0</v>
      </c>
      <c r="T916" s="26">
        <v>0</v>
      </c>
      <c r="U916" s="19">
        <v>3177</v>
      </c>
      <c r="V916" s="20">
        <v>31044</v>
      </c>
      <c r="W916" s="20">
        <v>2237</v>
      </c>
    </row>
    <row r="917" spans="1:23" x14ac:dyDescent="0.35">
      <c r="A917" s="16">
        <v>2012</v>
      </c>
      <c r="B917" s="17">
        <v>9697</v>
      </c>
      <c r="C917" s="18" t="s">
        <v>860</v>
      </c>
      <c r="D917" s="16" t="s">
        <v>24</v>
      </c>
      <c r="E917" s="18" t="s">
        <v>25</v>
      </c>
      <c r="F917" s="16" t="s">
        <v>26</v>
      </c>
      <c r="G917" s="18" t="s">
        <v>104</v>
      </c>
      <c r="H917" s="18" t="s">
        <v>28</v>
      </c>
      <c r="I917" s="19">
        <v>2463</v>
      </c>
      <c r="J917" s="20">
        <v>24688</v>
      </c>
      <c r="K917" s="20">
        <v>1925</v>
      </c>
      <c r="L917" s="21">
        <v>2062</v>
      </c>
      <c r="M917" s="22">
        <v>19565</v>
      </c>
      <c r="N917" s="22">
        <v>469</v>
      </c>
      <c r="O917" s="23">
        <v>0</v>
      </c>
      <c r="P917" s="24">
        <v>0</v>
      </c>
      <c r="Q917" s="24">
        <v>0</v>
      </c>
      <c r="R917" s="25">
        <v>0</v>
      </c>
      <c r="S917" s="26">
        <v>0</v>
      </c>
      <c r="T917" s="26">
        <v>0</v>
      </c>
      <c r="U917" s="19">
        <v>4525</v>
      </c>
      <c r="V917" s="20">
        <v>44253</v>
      </c>
      <c r="W917" s="20">
        <v>2394</v>
      </c>
    </row>
    <row r="918" spans="1:23" x14ac:dyDescent="0.35">
      <c r="A918" s="16">
        <v>2012</v>
      </c>
      <c r="B918" s="17">
        <v>9699</v>
      </c>
      <c r="C918" s="18" t="s">
        <v>861</v>
      </c>
      <c r="D918" s="16" t="s">
        <v>24</v>
      </c>
      <c r="E918" s="18" t="s">
        <v>25</v>
      </c>
      <c r="F918" s="16" t="s">
        <v>26</v>
      </c>
      <c r="G918" s="18" t="s">
        <v>330</v>
      </c>
      <c r="H918" s="18" t="s">
        <v>33</v>
      </c>
      <c r="I918" s="19">
        <v>22506</v>
      </c>
      <c r="J918" s="20">
        <v>179145</v>
      </c>
      <c r="K918" s="20">
        <v>27229</v>
      </c>
      <c r="L918" s="21">
        <v>18015</v>
      </c>
      <c r="M918" s="22">
        <v>144962</v>
      </c>
      <c r="N918" s="22">
        <v>3776</v>
      </c>
      <c r="O918" s="23">
        <v>4562</v>
      </c>
      <c r="P918" s="24">
        <v>51449</v>
      </c>
      <c r="Q918" s="24">
        <v>4</v>
      </c>
      <c r="R918" s="25">
        <v>0</v>
      </c>
      <c r="S918" s="26">
        <v>0</v>
      </c>
      <c r="T918" s="26">
        <v>0</v>
      </c>
      <c r="U918" s="19">
        <v>45083</v>
      </c>
      <c r="V918" s="20">
        <v>375556</v>
      </c>
      <c r="W918" s="20">
        <v>31009</v>
      </c>
    </row>
    <row r="919" spans="1:23" x14ac:dyDescent="0.35">
      <c r="A919" s="16">
        <v>2012</v>
      </c>
      <c r="B919" s="17">
        <v>9726</v>
      </c>
      <c r="C919" s="18" t="s">
        <v>862</v>
      </c>
      <c r="D919" s="16" t="s">
        <v>24</v>
      </c>
      <c r="E919" s="18" t="s">
        <v>25</v>
      </c>
      <c r="F919" s="16" t="s">
        <v>26</v>
      </c>
      <c r="G919" s="18" t="s">
        <v>136</v>
      </c>
      <c r="H919" s="18" t="s">
        <v>57</v>
      </c>
      <c r="I919" s="19">
        <v>1107833.1000000001</v>
      </c>
      <c r="J919" s="20">
        <v>7648658</v>
      </c>
      <c r="K919" s="20">
        <v>815239</v>
      </c>
      <c r="L919" s="21">
        <v>368119.8</v>
      </c>
      <c r="M919" s="22">
        <v>2584060</v>
      </c>
      <c r="N919" s="22">
        <v>85256</v>
      </c>
      <c r="O919" s="23">
        <v>27432.400000000001</v>
      </c>
      <c r="P919" s="24">
        <v>241328</v>
      </c>
      <c r="Q919" s="24">
        <v>1353</v>
      </c>
      <c r="R919" s="25">
        <v>0</v>
      </c>
      <c r="S919" s="26">
        <v>0</v>
      </c>
      <c r="T919" s="26">
        <v>0</v>
      </c>
      <c r="U919" s="19">
        <v>1503385.3</v>
      </c>
      <c r="V919" s="20">
        <v>10474046</v>
      </c>
      <c r="W919" s="20">
        <v>901848</v>
      </c>
    </row>
    <row r="920" spans="1:23" x14ac:dyDescent="0.35">
      <c r="A920" s="16">
        <v>2012</v>
      </c>
      <c r="B920" s="17">
        <v>9726</v>
      </c>
      <c r="C920" s="18" t="s">
        <v>862</v>
      </c>
      <c r="D920" s="16" t="s">
        <v>137</v>
      </c>
      <c r="E920" s="18" t="s">
        <v>138</v>
      </c>
      <c r="F920" s="16" t="s">
        <v>26</v>
      </c>
      <c r="G920" s="18" t="s">
        <v>136</v>
      </c>
      <c r="H920" s="18" t="s">
        <v>57</v>
      </c>
      <c r="I920" s="19">
        <v>75065.100000000006</v>
      </c>
      <c r="J920" s="20">
        <v>1741964</v>
      </c>
      <c r="K920" s="20">
        <v>158272</v>
      </c>
      <c r="L920" s="21">
        <v>209669.6</v>
      </c>
      <c r="M920" s="22">
        <v>6518236</v>
      </c>
      <c r="N920" s="22">
        <v>38964</v>
      </c>
      <c r="O920" s="23">
        <v>46808</v>
      </c>
      <c r="P920" s="24">
        <v>1995874</v>
      </c>
      <c r="Q920" s="24">
        <v>1080</v>
      </c>
      <c r="R920" s="25">
        <v>1672.3</v>
      </c>
      <c r="S920" s="26">
        <v>82377</v>
      </c>
      <c r="T920" s="26">
        <v>1</v>
      </c>
      <c r="U920" s="19">
        <v>333215</v>
      </c>
      <c r="V920" s="20">
        <v>10338451</v>
      </c>
      <c r="W920" s="20">
        <v>198317</v>
      </c>
    </row>
    <row r="921" spans="1:23" x14ac:dyDescent="0.35">
      <c r="A921" s="16">
        <v>2012</v>
      </c>
      <c r="B921" s="17">
        <v>9734</v>
      </c>
      <c r="C921" s="18" t="s">
        <v>863</v>
      </c>
      <c r="D921" s="16" t="s">
        <v>24</v>
      </c>
      <c r="E921" s="18" t="s">
        <v>25</v>
      </c>
      <c r="F921" s="16" t="s">
        <v>26</v>
      </c>
      <c r="G921" s="18" t="s">
        <v>243</v>
      </c>
      <c r="H921" s="18" t="s">
        <v>28</v>
      </c>
      <c r="I921" s="19">
        <v>2438</v>
      </c>
      <c r="J921" s="20">
        <v>13199</v>
      </c>
      <c r="K921" s="20">
        <v>1886</v>
      </c>
      <c r="L921" s="21">
        <v>1459</v>
      </c>
      <c r="M921" s="22">
        <v>9234</v>
      </c>
      <c r="N921" s="22">
        <v>282</v>
      </c>
      <c r="O921" s="23">
        <v>36</v>
      </c>
      <c r="P921" s="24">
        <v>255</v>
      </c>
      <c r="Q921" s="24">
        <v>1</v>
      </c>
      <c r="R921" s="25" t="s">
        <v>37</v>
      </c>
      <c r="S921" s="26" t="s">
        <v>37</v>
      </c>
      <c r="T921" s="26" t="s">
        <v>37</v>
      </c>
      <c r="U921" s="19">
        <v>3933</v>
      </c>
      <c r="V921" s="20">
        <v>22688</v>
      </c>
      <c r="W921" s="20">
        <v>2169</v>
      </c>
    </row>
    <row r="922" spans="1:23" x14ac:dyDescent="0.35">
      <c r="A922" s="16">
        <v>2012</v>
      </c>
      <c r="B922" s="17">
        <v>9739</v>
      </c>
      <c r="C922" s="18" t="s">
        <v>864</v>
      </c>
      <c r="D922" s="16" t="s">
        <v>24</v>
      </c>
      <c r="E922" s="18" t="s">
        <v>25</v>
      </c>
      <c r="F922" s="16" t="s">
        <v>26</v>
      </c>
      <c r="G922" s="18" t="s">
        <v>59</v>
      </c>
      <c r="H922" s="18" t="s">
        <v>33</v>
      </c>
      <c r="I922" s="19">
        <v>61402</v>
      </c>
      <c r="J922" s="20">
        <v>566894</v>
      </c>
      <c r="K922" s="20">
        <v>34501</v>
      </c>
      <c r="L922" s="21">
        <v>29863</v>
      </c>
      <c r="M922" s="22">
        <v>255652</v>
      </c>
      <c r="N922" s="22">
        <v>8148</v>
      </c>
      <c r="O922" s="23">
        <v>43564</v>
      </c>
      <c r="P922" s="24">
        <v>663852</v>
      </c>
      <c r="Q922" s="24">
        <v>23</v>
      </c>
      <c r="R922" s="25">
        <v>0</v>
      </c>
      <c r="S922" s="26">
        <v>0</v>
      </c>
      <c r="T922" s="26">
        <v>0</v>
      </c>
      <c r="U922" s="19">
        <v>134829</v>
      </c>
      <c r="V922" s="20">
        <v>1486398</v>
      </c>
      <c r="W922" s="20">
        <v>42672</v>
      </c>
    </row>
    <row r="923" spans="1:23" x14ac:dyDescent="0.35">
      <c r="A923" s="16">
        <v>2012</v>
      </c>
      <c r="B923" s="17">
        <v>9750</v>
      </c>
      <c r="C923" s="18" t="s">
        <v>865</v>
      </c>
      <c r="D923" s="16" t="s">
        <v>24</v>
      </c>
      <c r="E923" s="18" t="s">
        <v>25</v>
      </c>
      <c r="F923" s="16" t="s">
        <v>26</v>
      </c>
      <c r="G923" s="18" t="s">
        <v>36</v>
      </c>
      <c r="H923" s="18" t="s">
        <v>33</v>
      </c>
      <c r="I923" s="19">
        <v>21505</v>
      </c>
      <c r="J923" s="20">
        <v>138360</v>
      </c>
      <c r="K923" s="20">
        <v>15498</v>
      </c>
      <c r="L923" s="21">
        <v>13102</v>
      </c>
      <c r="M923" s="22">
        <v>56695</v>
      </c>
      <c r="N923" s="22">
        <v>274</v>
      </c>
      <c r="O923" s="23">
        <v>15261</v>
      </c>
      <c r="P923" s="24">
        <v>246847</v>
      </c>
      <c r="Q923" s="24">
        <v>154</v>
      </c>
      <c r="R923" s="25" t="s">
        <v>37</v>
      </c>
      <c r="S923" s="26" t="s">
        <v>37</v>
      </c>
      <c r="T923" s="26" t="s">
        <v>37</v>
      </c>
      <c r="U923" s="19">
        <v>49868</v>
      </c>
      <c r="V923" s="20">
        <v>441902</v>
      </c>
      <c r="W923" s="20">
        <v>15926</v>
      </c>
    </row>
    <row r="924" spans="1:23" x14ac:dyDescent="0.35">
      <c r="A924" s="16">
        <v>2012</v>
      </c>
      <c r="B924" s="17">
        <v>9777</v>
      </c>
      <c r="C924" s="18" t="s">
        <v>866</v>
      </c>
      <c r="D924" s="16" t="s">
        <v>24</v>
      </c>
      <c r="E924" s="18" t="s">
        <v>25</v>
      </c>
      <c r="F924" s="16" t="s">
        <v>26</v>
      </c>
      <c r="G924" s="18" t="s">
        <v>104</v>
      </c>
      <c r="H924" s="18" t="s">
        <v>28</v>
      </c>
      <c r="I924" s="19">
        <v>93295</v>
      </c>
      <c r="J924" s="20">
        <v>927051</v>
      </c>
      <c r="K924" s="20">
        <v>65078</v>
      </c>
      <c r="L924" s="21">
        <v>63071</v>
      </c>
      <c r="M924" s="22">
        <v>614908</v>
      </c>
      <c r="N924" s="22">
        <v>10585</v>
      </c>
      <c r="O924" s="23">
        <v>26457</v>
      </c>
      <c r="P924" s="24">
        <v>298740</v>
      </c>
      <c r="Q924" s="24">
        <v>32</v>
      </c>
      <c r="R924" s="25">
        <v>0</v>
      </c>
      <c r="S924" s="26">
        <v>0</v>
      </c>
      <c r="T924" s="26">
        <v>0</v>
      </c>
      <c r="U924" s="19">
        <v>182823</v>
      </c>
      <c r="V924" s="20">
        <v>1840699</v>
      </c>
      <c r="W924" s="20">
        <v>75695</v>
      </c>
    </row>
    <row r="925" spans="1:23" x14ac:dyDescent="0.35">
      <c r="A925" s="16">
        <v>2012</v>
      </c>
      <c r="B925" s="17">
        <v>9778</v>
      </c>
      <c r="C925" s="18" t="s">
        <v>867</v>
      </c>
      <c r="D925" s="16" t="s">
        <v>24</v>
      </c>
      <c r="E925" s="18" t="s">
        <v>25</v>
      </c>
      <c r="F925" s="16" t="s">
        <v>26</v>
      </c>
      <c r="G925" s="18" t="s">
        <v>74</v>
      </c>
      <c r="H925" s="18" t="s">
        <v>33</v>
      </c>
      <c r="I925" s="19">
        <v>37577</v>
      </c>
      <c r="J925" s="20">
        <v>305808</v>
      </c>
      <c r="K925" s="20">
        <v>21830</v>
      </c>
      <c r="L925" s="21">
        <v>8224.6</v>
      </c>
      <c r="M925" s="22">
        <v>86115</v>
      </c>
      <c r="N925" s="22">
        <v>2238</v>
      </c>
      <c r="O925" s="23">
        <v>4197.8999999999996</v>
      </c>
      <c r="P925" s="24">
        <v>53334</v>
      </c>
      <c r="Q925" s="24">
        <v>18</v>
      </c>
      <c r="R925" s="25" t="s">
        <v>37</v>
      </c>
      <c r="S925" s="26" t="s">
        <v>37</v>
      </c>
      <c r="T925" s="26" t="s">
        <v>37</v>
      </c>
      <c r="U925" s="19">
        <v>49999.5</v>
      </c>
      <c r="V925" s="20">
        <v>445257</v>
      </c>
      <c r="W925" s="20">
        <v>24086</v>
      </c>
    </row>
    <row r="926" spans="1:23" x14ac:dyDescent="0.35">
      <c r="A926" s="16">
        <v>2012</v>
      </c>
      <c r="B926" s="17">
        <v>9837</v>
      </c>
      <c r="C926" s="18" t="s">
        <v>868</v>
      </c>
      <c r="D926" s="16" t="s">
        <v>24</v>
      </c>
      <c r="E926" s="18" t="s">
        <v>25</v>
      </c>
      <c r="F926" s="16" t="s">
        <v>26</v>
      </c>
      <c r="G926" s="18" t="s">
        <v>70</v>
      </c>
      <c r="H926" s="18" t="s">
        <v>33</v>
      </c>
      <c r="I926" s="19">
        <v>92121</v>
      </c>
      <c r="J926" s="20">
        <v>831236</v>
      </c>
      <c r="K926" s="20">
        <v>64151</v>
      </c>
      <c r="L926" s="21">
        <v>22046</v>
      </c>
      <c r="M926" s="22">
        <v>231688</v>
      </c>
      <c r="N926" s="22">
        <v>5065</v>
      </c>
      <c r="O926" s="23">
        <v>1937</v>
      </c>
      <c r="P926" s="24">
        <v>23706</v>
      </c>
      <c r="Q926" s="24">
        <v>3</v>
      </c>
      <c r="R926" s="25" t="s">
        <v>37</v>
      </c>
      <c r="S926" s="26" t="s">
        <v>37</v>
      </c>
      <c r="T926" s="26" t="s">
        <v>37</v>
      </c>
      <c r="U926" s="19">
        <v>116104</v>
      </c>
      <c r="V926" s="20">
        <v>1086630</v>
      </c>
      <c r="W926" s="20">
        <v>69219</v>
      </c>
    </row>
    <row r="927" spans="1:23" x14ac:dyDescent="0.35">
      <c r="A927" s="16">
        <v>2012</v>
      </c>
      <c r="B927" s="17">
        <v>9879</v>
      </c>
      <c r="C927" s="18" t="s">
        <v>869</v>
      </c>
      <c r="D927" s="16" t="s">
        <v>24</v>
      </c>
      <c r="E927" s="18" t="s">
        <v>25</v>
      </c>
      <c r="F927" s="16" t="s">
        <v>26</v>
      </c>
      <c r="G927" s="18" t="s">
        <v>123</v>
      </c>
      <c r="H927" s="18" t="s">
        <v>28</v>
      </c>
      <c r="I927" s="19">
        <v>27099.200000000001</v>
      </c>
      <c r="J927" s="20">
        <v>440810</v>
      </c>
      <c r="K927" s="20">
        <v>28496</v>
      </c>
      <c r="L927" s="21">
        <v>20280.599999999999</v>
      </c>
      <c r="M927" s="22">
        <v>328106</v>
      </c>
      <c r="N927" s="22">
        <v>5062</v>
      </c>
      <c r="O927" s="23">
        <v>22534.799999999999</v>
      </c>
      <c r="P927" s="24">
        <v>476610</v>
      </c>
      <c r="Q927" s="24">
        <v>34</v>
      </c>
      <c r="R927" s="25" t="s">
        <v>37</v>
      </c>
      <c r="S927" s="26" t="s">
        <v>37</v>
      </c>
      <c r="T927" s="26" t="s">
        <v>37</v>
      </c>
      <c r="U927" s="19">
        <v>69914.600000000006</v>
      </c>
      <c r="V927" s="20">
        <v>1245526</v>
      </c>
      <c r="W927" s="20">
        <v>33592</v>
      </c>
    </row>
    <row r="928" spans="1:23" x14ac:dyDescent="0.35">
      <c r="A928" s="16">
        <v>2012</v>
      </c>
      <c r="B928" s="17">
        <v>9922</v>
      </c>
      <c r="C928" s="18" t="s">
        <v>870</v>
      </c>
      <c r="D928" s="16" t="s">
        <v>24</v>
      </c>
      <c r="E928" s="18" t="s">
        <v>25</v>
      </c>
      <c r="F928" s="16" t="s">
        <v>26</v>
      </c>
      <c r="G928" s="18" t="s">
        <v>39</v>
      </c>
      <c r="H928" s="18" t="s">
        <v>33</v>
      </c>
      <c r="I928" s="19">
        <v>11203</v>
      </c>
      <c r="J928" s="20">
        <v>75306</v>
      </c>
      <c r="K928" s="20">
        <v>8635</v>
      </c>
      <c r="L928" s="21">
        <v>1828</v>
      </c>
      <c r="M928" s="22">
        <v>15302</v>
      </c>
      <c r="N928" s="22">
        <v>568</v>
      </c>
      <c r="O928" s="23" t="s">
        <v>37</v>
      </c>
      <c r="P928" s="24" t="s">
        <v>37</v>
      </c>
      <c r="Q928" s="24" t="s">
        <v>37</v>
      </c>
      <c r="R928" s="25" t="s">
        <v>37</v>
      </c>
      <c r="S928" s="26" t="s">
        <v>37</v>
      </c>
      <c r="T928" s="26" t="s">
        <v>37</v>
      </c>
      <c r="U928" s="19">
        <v>13031</v>
      </c>
      <c r="V928" s="20">
        <v>90608</v>
      </c>
      <c r="W928" s="20">
        <v>9203</v>
      </c>
    </row>
    <row r="929" spans="1:23" x14ac:dyDescent="0.35">
      <c r="A929" s="16">
        <v>2012</v>
      </c>
      <c r="B929" s="17">
        <v>9936</v>
      </c>
      <c r="C929" s="18" t="s">
        <v>871</v>
      </c>
      <c r="D929" s="16" t="s">
        <v>24</v>
      </c>
      <c r="E929" s="18" t="s">
        <v>25</v>
      </c>
      <c r="F929" s="16" t="s">
        <v>26</v>
      </c>
      <c r="G929" s="18" t="s">
        <v>39</v>
      </c>
      <c r="H929" s="18" t="s">
        <v>28</v>
      </c>
      <c r="I929" s="19">
        <v>850.9</v>
      </c>
      <c r="J929" s="20">
        <v>7593</v>
      </c>
      <c r="K929" s="20">
        <v>945</v>
      </c>
      <c r="L929" s="21">
        <v>1877</v>
      </c>
      <c r="M929" s="22">
        <v>18245</v>
      </c>
      <c r="N929" s="22">
        <v>187</v>
      </c>
      <c r="O929" s="23">
        <v>1500.6</v>
      </c>
      <c r="P929" s="24">
        <v>17517</v>
      </c>
      <c r="Q929" s="24">
        <v>2</v>
      </c>
      <c r="R929" s="25">
        <v>0</v>
      </c>
      <c r="S929" s="26">
        <v>0</v>
      </c>
      <c r="T929" s="26">
        <v>0</v>
      </c>
      <c r="U929" s="19">
        <v>4228.5</v>
      </c>
      <c r="V929" s="20">
        <v>43355</v>
      </c>
      <c r="W929" s="20">
        <v>1134</v>
      </c>
    </row>
    <row r="930" spans="1:23" x14ac:dyDescent="0.35">
      <c r="A930" s="16">
        <v>2012</v>
      </c>
      <c r="B930" s="17">
        <v>9949</v>
      </c>
      <c r="C930" s="18" t="s">
        <v>872</v>
      </c>
      <c r="D930" s="16" t="s">
        <v>41</v>
      </c>
      <c r="E930" s="18" t="s">
        <v>42</v>
      </c>
      <c r="F930" s="16" t="s">
        <v>26</v>
      </c>
      <c r="G930" s="18" t="s">
        <v>184</v>
      </c>
      <c r="H930" s="18" t="s">
        <v>44</v>
      </c>
      <c r="I930" s="19">
        <v>20067.400000000001</v>
      </c>
      <c r="J930" s="20">
        <v>251349</v>
      </c>
      <c r="K930" s="20">
        <v>33175</v>
      </c>
      <c r="L930" s="21">
        <v>7809.2</v>
      </c>
      <c r="M930" s="22">
        <v>88448</v>
      </c>
      <c r="N930" s="22">
        <v>1930</v>
      </c>
      <c r="O930" s="23" t="s">
        <v>37</v>
      </c>
      <c r="P930" s="24" t="s">
        <v>37</v>
      </c>
      <c r="Q930" s="24" t="s">
        <v>37</v>
      </c>
      <c r="R930" s="25" t="s">
        <v>37</v>
      </c>
      <c r="S930" s="26" t="s">
        <v>37</v>
      </c>
      <c r="T930" s="26" t="s">
        <v>37</v>
      </c>
      <c r="U930" s="19">
        <v>27876.6</v>
      </c>
      <c r="V930" s="20">
        <v>339797</v>
      </c>
      <c r="W930" s="20">
        <v>35105</v>
      </c>
    </row>
    <row r="931" spans="1:23" x14ac:dyDescent="0.35">
      <c r="A931" s="16">
        <v>2012</v>
      </c>
      <c r="B931" s="17">
        <v>9949</v>
      </c>
      <c r="C931" s="18" t="s">
        <v>872</v>
      </c>
      <c r="D931" s="16" t="s">
        <v>41</v>
      </c>
      <c r="E931" s="18" t="s">
        <v>42</v>
      </c>
      <c r="F931" s="16" t="s">
        <v>26</v>
      </c>
      <c r="G931" s="18" t="s">
        <v>199</v>
      </c>
      <c r="H931" s="18" t="s">
        <v>44</v>
      </c>
      <c r="I931" s="19">
        <v>2240.6</v>
      </c>
      <c r="J931" s="20">
        <v>27526</v>
      </c>
      <c r="K931" s="20">
        <v>3268</v>
      </c>
      <c r="L931" s="21">
        <v>5.4</v>
      </c>
      <c r="M931" s="22">
        <v>63</v>
      </c>
      <c r="N931" s="22">
        <v>4</v>
      </c>
      <c r="O931" s="23" t="s">
        <v>37</v>
      </c>
      <c r="P931" s="24" t="s">
        <v>37</v>
      </c>
      <c r="Q931" s="24" t="s">
        <v>37</v>
      </c>
      <c r="R931" s="25" t="s">
        <v>37</v>
      </c>
      <c r="S931" s="26" t="s">
        <v>37</v>
      </c>
      <c r="T931" s="26" t="s">
        <v>37</v>
      </c>
      <c r="U931" s="19">
        <v>2246</v>
      </c>
      <c r="V931" s="20">
        <v>27589</v>
      </c>
      <c r="W931" s="20">
        <v>3272</v>
      </c>
    </row>
    <row r="932" spans="1:23" x14ac:dyDescent="0.35">
      <c r="A932" s="16">
        <v>2012</v>
      </c>
      <c r="B932" s="17">
        <v>9949</v>
      </c>
      <c r="C932" s="18" t="s">
        <v>872</v>
      </c>
      <c r="D932" s="16" t="s">
        <v>97</v>
      </c>
      <c r="E932" s="18" t="s">
        <v>25</v>
      </c>
      <c r="F932" s="16" t="s">
        <v>26</v>
      </c>
      <c r="G932" s="18" t="s">
        <v>98</v>
      </c>
      <c r="H932" s="18" t="s">
        <v>44</v>
      </c>
      <c r="I932" s="19">
        <v>262549</v>
      </c>
      <c r="J932" s="20">
        <v>2028077</v>
      </c>
      <c r="K932" s="20">
        <v>143574</v>
      </c>
      <c r="L932" s="21">
        <v>118987</v>
      </c>
      <c r="M932" s="22">
        <v>942303</v>
      </c>
      <c r="N932" s="22">
        <v>19355</v>
      </c>
      <c r="O932" s="23">
        <v>0</v>
      </c>
      <c r="P932" s="24">
        <v>0</v>
      </c>
      <c r="Q932" s="24">
        <v>0</v>
      </c>
      <c r="R932" s="25">
        <v>0</v>
      </c>
      <c r="S932" s="26">
        <v>0</v>
      </c>
      <c r="T932" s="26">
        <v>0</v>
      </c>
      <c r="U932" s="19">
        <v>381536</v>
      </c>
      <c r="V932" s="20">
        <v>2970380</v>
      </c>
      <c r="W932" s="20">
        <v>162929</v>
      </c>
    </row>
    <row r="933" spans="1:23" x14ac:dyDescent="0.35">
      <c r="A933" s="16">
        <v>2012</v>
      </c>
      <c r="B933" s="17">
        <v>9964</v>
      </c>
      <c r="C933" s="18" t="s">
        <v>873</v>
      </c>
      <c r="D933" s="16" t="s">
        <v>24</v>
      </c>
      <c r="E933" s="18" t="s">
        <v>25</v>
      </c>
      <c r="F933" s="16" t="s">
        <v>26</v>
      </c>
      <c r="G933" s="18" t="s">
        <v>111</v>
      </c>
      <c r="H933" s="18" t="s">
        <v>33</v>
      </c>
      <c r="I933" s="19">
        <v>58094</v>
      </c>
      <c r="J933" s="20">
        <v>723478</v>
      </c>
      <c r="K933" s="20">
        <v>45229</v>
      </c>
      <c r="L933" s="21">
        <v>24320</v>
      </c>
      <c r="M933" s="22">
        <v>314755</v>
      </c>
      <c r="N933" s="22">
        <v>10154</v>
      </c>
      <c r="O933" s="23">
        <v>410493</v>
      </c>
      <c r="P933" s="24">
        <v>8685765</v>
      </c>
      <c r="Q933" s="24">
        <v>36</v>
      </c>
      <c r="R933" s="25" t="s">
        <v>37</v>
      </c>
      <c r="S933" s="26" t="s">
        <v>37</v>
      </c>
      <c r="T933" s="26" t="s">
        <v>37</v>
      </c>
      <c r="U933" s="19">
        <v>492907</v>
      </c>
      <c r="V933" s="20">
        <v>9723998</v>
      </c>
      <c r="W933" s="20">
        <v>55419</v>
      </c>
    </row>
    <row r="934" spans="1:23" x14ac:dyDescent="0.35">
      <c r="A934" s="16">
        <v>2012</v>
      </c>
      <c r="B934" s="17">
        <v>9991</v>
      </c>
      <c r="C934" s="18" t="s">
        <v>874</v>
      </c>
      <c r="D934" s="16" t="s">
        <v>24</v>
      </c>
      <c r="E934" s="18" t="s">
        <v>25</v>
      </c>
      <c r="F934" s="16" t="s">
        <v>26</v>
      </c>
      <c r="G934" s="18" t="s">
        <v>51</v>
      </c>
      <c r="H934" s="18" t="s">
        <v>33</v>
      </c>
      <c r="I934" s="19">
        <v>12162</v>
      </c>
      <c r="J934" s="20">
        <v>102044</v>
      </c>
      <c r="K934" s="20">
        <v>7203</v>
      </c>
      <c r="L934" s="21">
        <v>4290</v>
      </c>
      <c r="M934" s="22">
        <v>41717</v>
      </c>
      <c r="N934" s="22">
        <v>904</v>
      </c>
      <c r="O934" s="23">
        <v>294</v>
      </c>
      <c r="P934" s="24">
        <v>3640</v>
      </c>
      <c r="Q934" s="24">
        <v>2</v>
      </c>
      <c r="R934" s="25" t="s">
        <v>37</v>
      </c>
      <c r="S934" s="26" t="s">
        <v>37</v>
      </c>
      <c r="T934" s="26" t="s">
        <v>37</v>
      </c>
      <c r="U934" s="19">
        <v>16746</v>
      </c>
      <c r="V934" s="20">
        <v>147401</v>
      </c>
      <c r="W934" s="20">
        <v>8109</v>
      </c>
    </row>
    <row r="935" spans="1:23" x14ac:dyDescent="0.35">
      <c r="A935" s="16">
        <v>2012</v>
      </c>
      <c r="B935" s="17">
        <v>9996</v>
      </c>
      <c r="C935" s="18" t="s">
        <v>875</v>
      </c>
      <c r="D935" s="16" t="s">
        <v>24</v>
      </c>
      <c r="E935" s="18" t="s">
        <v>25</v>
      </c>
      <c r="F935" s="16" t="s">
        <v>26</v>
      </c>
      <c r="G935" s="18" t="s">
        <v>79</v>
      </c>
      <c r="H935" s="18" t="s">
        <v>28</v>
      </c>
      <c r="I935" s="19">
        <v>63638</v>
      </c>
      <c r="J935" s="20">
        <v>563557</v>
      </c>
      <c r="K935" s="20">
        <v>56161</v>
      </c>
      <c r="L935" s="21">
        <v>97608</v>
      </c>
      <c r="M935" s="22">
        <v>1065939</v>
      </c>
      <c r="N935" s="22">
        <v>6989</v>
      </c>
      <c r="O935" s="23">
        <v>41765</v>
      </c>
      <c r="P935" s="24">
        <v>556272</v>
      </c>
      <c r="Q935" s="24">
        <v>93</v>
      </c>
      <c r="R935" s="25">
        <v>0</v>
      </c>
      <c r="S935" s="26">
        <v>0</v>
      </c>
      <c r="T935" s="26">
        <v>0</v>
      </c>
      <c r="U935" s="19">
        <v>203011</v>
      </c>
      <c r="V935" s="20">
        <v>2185768</v>
      </c>
      <c r="W935" s="20">
        <v>63243</v>
      </c>
    </row>
    <row r="936" spans="1:23" x14ac:dyDescent="0.35">
      <c r="A936" s="16">
        <v>2012</v>
      </c>
      <c r="B936" s="17">
        <v>9999</v>
      </c>
      <c r="C936" s="18" t="s">
        <v>876</v>
      </c>
      <c r="D936" s="16" t="s">
        <v>24</v>
      </c>
      <c r="E936" s="18" t="s">
        <v>25</v>
      </c>
      <c r="F936" s="16" t="s">
        <v>26</v>
      </c>
      <c r="G936" s="18" t="s">
        <v>74</v>
      </c>
      <c r="H936" s="18" t="s">
        <v>33</v>
      </c>
      <c r="I936" s="19">
        <v>26342.9</v>
      </c>
      <c r="J936" s="20">
        <v>216274</v>
      </c>
      <c r="K936" s="20">
        <v>18005</v>
      </c>
      <c r="L936" s="21">
        <v>6103.2</v>
      </c>
      <c r="M936" s="22">
        <v>48598</v>
      </c>
      <c r="N936" s="22">
        <v>2207</v>
      </c>
      <c r="O936" s="23">
        <v>1790</v>
      </c>
      <c r="P936" s="24">
        <v>19612</v>
      </c>
      <c r="Q936" s="24">
        <v>10</v>
      </c>
      <c r="R936" s="25" t="s">
        <v>37</v>
      </c>
      <c r="S936" s="26" t="s">
        <v>37</v>
      </c>
      <c r="T936" s="26" t="s">
        <v>37</v>
      </c>
      <c r="U936" s="19">
        <v>34236.1</v>
      </c>
      <c r="V936" s="20">
        <v>284484</v>
      </c>
      <c r="W936" s="20">
        <v>20222</v>
      </c>
    </row>
    <row r="937" spans="1:23" x14ac:dyDescent="0.35">
      <c r="A937" s="16">
        <v>2012</v>
      </c>
      <c r="B937" s="17">
        <v>10000</v>
      </c>
      <c r="C937" s="18" t="s">
        <v>877</v>
      </c>
      <c r="D937" s="16" t="s">
        <v>24</v>
      </c>
      <c r="E937" s="18" t="s">
        <v>25</v>
      </c>
      <c r="F937" s="16" t="s">
        <v>26</v>
      </c>
      <c r="G937" s="18" t="s">
        <v>79</v>
      </c>
      <c r="H937" s="18" t="s">
        <v>57</v>
      </c>
      <c r="I937" s="19">
        <v>315656.90000000002</v>
      </c>
      <c r="J937" s="20">
        <v>2849903</v>
      </c>
      <c r="K937" s="20">
        <v>213783</v>
      </c>
      <c r="L937" s="21">
        <v>287612.5</v>
      </c>
      <c r="M937" s="22">
        <v>3172027</v>
      </c>
      <c r="N937" s="22">
        <v>27081</v>
      </c>
      <c r="O937" s="23">
        <v>20565.2</v>
      </c>
      <c r="P937" s="24">
        <v>309104</v>
      </c>
      <c r="Q937" s="24">
        <v>966</v>
      </c>
      <c r="R937" s="25">
        <v>0</v>
      </c>
      <c r="S937" s="26">
        <v>0</v>
      </c>
      <c r="T937" s="26">
        <v>0</v>
      </c>
      <c r="U937" s="19">
        <v>623834.6</v>
      </c>
      <c r="V937" s="20">
        <v>6331034</v>
      </c>
      <c r="W937" s="20">
        <v>241830</v>
      </c>
    </row>
    <row r="938" spans="1:23" x14ac:dyDescent="0.35">
      <c r="A938" s="16">
        <v>2012</v>
      </c>
      <c r="B938" s="17">
        <v>10000</v>
      </c>
      <c r="C938" s="18" t="s">
        <v>877</v>
      </c>
      <c r="D938" s="16" t="s">
        <v>24</v>
      </c>
      <c r="E938" s="18" t="s">
        <v>25</v>
      </c>
      <c r="F938" s="16" t="s">
        <v>26</v>
      </c>
      <c r="G938" s="18" t="s">
        <v>132</v>
      </c>
      <c r="H938" s="18" t="s">
        <v>57</v>
      </c>
      <c r="I938" s="19">
        <v>283250.2</v>
      </c>
      <c r="J938" s="20">
        <v>2590377</v>
      </c>
      <c r="K938" s="20">
        <v>238776</v>
      </c>
      <c r="L938" s="21">
        <v>382937.1</v>
      </c>
      <c r="M938" s="22">
        <v>4481309</v>
      </c>
      <c r="N938" s="22">
        <v>31172</v>
      </c>
      <c r="O938" s="23">
        <v>97017.5</v>
      </c>
      <c r="P938" s="24">
        <v>1509030</v>
      </c>
      <c r="Q938" s="24">
        <v>1042</v>
      </c>
      <c r="R938" s="25">
        <v>0</v>
      </c>
      <c r="S938" s="26">
        <v>0</v>
      </c>
      <c r="T938" s="26">
        <v>0</v>
      </c>
      <c r="U938" s="19">
        <v>763204.8</v>
      </c>
      <c r="V938" s="20">
        <v>8580716</v>
      </c>
      <c r="W938" s="20">
        <v>270990</v>
      </c>
    </row>
    <row r="939" spans="1:23" x14ac:dyDescent="0.35">
      <c r="A939" s="16">
        <v>2012</v>
      </c>
      <c r="B939" s="17">
        <v>10005</v>
      </c>
      <c r="C939" s="18" t="s">
        <v>878</v>
      </c>
      <c r="D939" s="16" t="s">
        <v>24</v>
      </c>
      <c r="E939" s="18" t="s">
        <v>25</v>
      </c>
      <c r="F939" s="16" t="s">
        <v>26</v>
      </c>
      <c r="G939" s="18" t="s">
        <v>79</v>
      </c>
      <c r="H939" s="18" t="s">
        <v>57</v>
      </c>
      <c r="I939" s="19">
        <v>341721.9</v>
      </c>
      <c r="J939" s="20">
        <v>3199530</v>
      </c>
      <c r="K939" s="20">
        <v>279585</v>
      </c>
      <c r="L939" s="21">
        <v>269814.59999999998</v>
      </c>
      <c r="M939" s="22">
        <v>3159810</v>
      </c>
      <c r="N939" s="22">
        <v>35522</v>
      </c>
      <c r="O939" s="23">
        <v>224709</v>
      </c>
      <c r="P939" s="24">
        <v>3569073</v>
      </c>
      <c r="Q939" s="24">
        <v>3571</v>
      </c>
      <c r="R939" s="25" t="s">
        <v>37</v>
      </c>
      <c r="S939" s="26" t="s">
        <v>37</v>
      </c>
      <c r="T939" s="26" t="s">
        <v>37</v>
      </c>
      <c r="U939" s="19">
        <v>836245.5</v>
      </c>
      <c r="V939" s="20">
        <v>9928413</v>
      </c>
      <c r="W939" s="20">
        <v>318678</v>
      </c>
    </row>
    <row r="940" spans="1:23" x14ac:dyDescent="0.35">
      <c r="A940" s="16">
        <v>2012</v>
      </c>
      <c r="B940" s="17">
        <v>10009</v>
      </c>
      <c r="C940" s="18" t="s">
        <v>879</v>
      </c>
      <c r="D940" s="16" t="s">
        <v>24</v>
      </c>
      <c r="E940" s="18" t="s">
        <v>25</v>
      </c>
      <c r="F940" s="16" t="s">
        <v>26</v>
      </c>
      <c r="G940" s="18" t="s">
        <v>98</v>
      </c>
      <c r="H940" s="18" t="s">
        <v>33</v>
      </c>
      <c r="I940" s="19">
        <v>20270</v>
      </c>
      <c r="J940" s="20">
        <v>201508</v>
      </c>
      <c r="K940" s="20">
        <v>14777</v>
      </c>
      <c r="L940" s="21">
        <v>13636</v>
      </c>
      <c r="M940" s="22">
        <v>133629</v>
      </c>
      <c r="N940" s="22">
        <v>2680</v>
      </c>
      <c r="O940" s="23">
        <v>2460</v>
      </c>
      <c r="P940" s="24">
        <v>37438</v>
      </c>
      <c r="Q940" s="24">
        <v>7</v>
      </c>
      <c r="R940" s="25">
        <v>0</v>
      </c>
      <c r="S940" s="26">
        <v>0</v>
      </c>
      <c r="T940" s="26">
        <v>0</v>
      </c>
      <c r="U940" s="19">
        <v>36366</v>
      </c>
      <c r="V940" s="20">
        <v>372575</v>
      </c>
      <c r="W940" s="20">
        <v>17464</v>
      </c>
    </row>
    <row r="941" spans="1:23" x14ac:dyDescent="0.35">
      <c r="A941" s="16">
        <v>2012</v>
      </c>
      <c r="B941" s="17">
        <v>10012</v>
      </c>
      <c r="C941" s="18" t="s">
        <v>880</v>
      </c>
      <c r="D941" s="16" t="s">
        <v>24</v>
      </c>
      <c r="E941" s="18" t="s">
        <v>25</v>
      </c>
      <c r="F941" s="16" t="s">
        <v>26</v>
      </c>
      <c r="G941" s="18" t="s">
        <v>80</v>
      </c>
      <c r="H941" s="18" t="s">
        <v>33</v>
      </c>
      <c r="I941" s="19">
        <v>5975</v>
      </c>
      <c r="J941" s="20">
        <v>50180</v>
      </c>
      <c r="K941" s="20">
        <v>4236</v>
      </c>
      <c r="L941" s="21">
        <v>11392</v>
      </c>
      <c r="M941" s="22">
        <v>110519</v>
      </c>
      <c r="N941" s="22">
        <v>1483</v>
      </c>
      <c r="O941" s="23">
        <v>13004</v>
      </c>
      <c r="P941" s="24">
        <v>273456</v>
      </c>
      <c r="Q941" s="24">
        <v>21</v>
      </c>
      <c r="R941" s="25" t="s">
        <v>37</v>
      </c>
      <c r="S941" s="26" t="s">
        <v>37</v>
      </c>
      <c r="T941" s="26" t="s">
        <v>37</v>
      </c>
      <c r="U941" s="19">
        <v>30371</v>
      </c>
      <c r="V941" s="20">
        <v>434155</v>
      </c>
      <c r="W941" s="20">
        <v>5740</v>
      </c>
    </row>
    <row r="942" spans="1:23" x14ac:dyDescent="0.35">
      <c r="A942" s="16">
        <v>2012</v>
      </c>
      <c r="B942" s="17">
        <v>10019</v>
      </c>
      <c r="C942" s="18" t="s">
        <v>881</v>
      </c>
      <c r="D942" s="16" t="s">
        <v>24</v>
      </c>
      <c r="E942" s="18" t="s">
        <v>25</v>
      </c>
      <c r="F942" s="16" t="s">
        <v>26</v>
      </c>
      <c r="G942" s="18" t="s">
        <v>79</v>
      </c>
      <c r="H942" s="18" t="s">
        <v>33</v>
      </c>
      <c r="I942" s="19">
        <v>14930</v>
      </c>
      <c r="J942" s="20">
        <v>112908</v>
      </c>
      <c r="K942" s="20">
        <v>8535</v>
      </c>
      <c r="L942" s="21">
        <v>1697</v>
      </c>
      <c r="M942" s="22">
        <v>11999</v>
      </c>
      <c r="N942" s="22">
        <v>708</v>
      </c>
      <c r="O942" s="23">
        <v>2191</v>
      </c>
      <c r="P942" s="24">
        <v>19659</v>
      </c>
      <c r="Q942" s="24">
        <v>21</v>
      </c>
      <c r="R942" s="25" t="s">
        <v>37</v>
      </c>
      <c r="S942" s="26" t="s">
        <v>37</v>
      </c>
      <c r="T942" s="26" t="s">
        <v>37</v>
      </c>
      <c r="U942" s="19">
        <v>18818</v>
      </c>
      <c r="V942" s="20">
        <v>144566</v>
      </c>
      <c r="W942" s="20">
        <v>9264</v>
      </c>
    </row>
    <row r="943" spans="1:23" x14ac:dyDescent="0.35">
      <c r="A943" s="16">
        <v>2012</v>
      </c>
      <c r="B943" s="17">
        <v>10056</v>
      </c>
      <c r="C943" s="18" t="s">
        <v>882</v>
      </c>
      <c r="D943" s="16" t="s">
        <v>24</v>
      </c>
      <c r="E943" s="18" t="s">
        <v>25</v>
      </c>
      <c r="F943" s="16" t="s">
        <v>26</v>
      </c>
      <c r="G943" s="18" t="s">
        <v>39</v>
      </c>
      <c r="H943" s="18" t="s">
        <v>28</v>
      </c>
      <c r="I943" s="19">
        <v>13467.7</v>
      </c>
      <c r="J943" s="20">
        <v>121210</v>
      </c>
      <c r="K943" s="20">
        <v>12889</v>
      </c>
      <c r="L943" s="21">
        <v>12237.7</v>
      </c>
      <c r="M943" s="22">
        <v>126538</v>
      </c>
      <c r="N943" s="22">
        <v>1669</v>
      </c>
      <c r="O943" s="23">
        <v>35109.5</v>
      </c>
      <c r="P943" s="24">
        <v>490481</v>
      </c>
      <c r="Q943" s="24">
        <v>10</v>
      </c>
      <c r="R943" s="25">
        <v>0</v>
      </c>
      <c r="S943" s="26">
        <v>0</v>
      </c>
      <c r="T943" s="26">
        <v>0</v>
      </c>
      <c r="U943" s="19">
        <v>60814.9</v>
      </c>
      <c r="V943" s="20">
        <v>738229</v>
      </c>
      <c r="W943" s="20">
        <v>14568</v>
      </c>
    </row>
    <row r="944" spans="1:23" x14ac:dyDescent="0.35">
      <c r="A944" s="16">
        <v>2012</v>
      </c>
      <c r="B944" s="17">
        <v>10057</v>
      </c>
      <c r="C944" s="18" t="s">
        <v>883</v>
      </c>
      <c r="D944" s="16" t="s">
        <v>24</v>
      </c>
      <c r="E944" s="18" t="s">
        <v>25</v>
      </c>
      <c r="F944" s="16" t="s">
        <v>26</v>
      </c>
      <c r="G944" s="18" t="s">
        <v>132</v>
      </c>
      <c r="H944" s="18" t="s">
        <v>28</v>
      </c>
      <c r="I944" s="19">
        <v>2530</v>
      </c>
      <c r="J944" s="20">
        <v>21975</v>
      </c>
      <c r="K944" s="20">
        <v>2056</v>
      </c>
      <c r="L944" s="21">
        <v>5023</v>
      </c>
      <c r="M944" s="22">
        <v>47378</v>
      </c>
      <c r="N944" s="22">
        <v>467</v>
      </c>
      <c r="O944" s="23" t="s">
        <v>37</v>
      </c>
      <c r="P944" s="24" t="s">
        <v>37</v>
      </c>
      <c r="Q944" s="24" t="s">
        <v>37</v>
      </c>
      <c r="R944" s="25" t="s">
        <v>37</v>
      </c>
      <c r="S944" s="26" t="s">
        <v>37</v>
      </c>
      <c r="T944" s="26" t="s">
        <v>37</v>
      </c>
      <c r="U944" s="19">
        <v>7553</v>
      </c>
      <c r="V944" s="20">
        <v>69353</v>
      </c>
      <c r="W944" s="20">
        <v>2523</v>
      </c>
    </row>
    <row r="945" spans="1:23" x14ac:dyDescent="0.35">
      <c r="A945" s="16">
        <v>2012</v>
      </c>
      <c r="B945" s="17">
        <v>10063</v>
      </c>
      <c r="C945" s="18" t="s">
        <v>884</v>
      </c>
      <c r="D945" s="16" t="s">
        <v>24</v>
      </c>
      <c r="E945" s="18" t="s">
        <v>25</v>
      </c>
      <c r="F945" s="16" t="s">
        <v>26</v>
      </c>
      <c r="G945" s="18" t="s">
        <v>238</v>
      </c>
      <c r="H945" s="18" t="s">
        <v>28</v>
      </c>
      <c r="I945" s="19">
        <v>8224</v>
      </c>
      <c r="J945" s="20">
        <v>91383</v>
      </c>
      <c r="K945" s="20">
        <v>7929</v>
      </c>
      <c r="L945" s="21">
        <v>3487</v>
      </c>
      <c r="M945" s="22">
        <v>43408</v>
      </c>
      <c r="N945" s="22">
        <v>716</v>
      </c>
      <c r="O945" s="23">
        <v>89</v>
      </c>
      <c r="P945" s="24">
        <v>1217</v>
      </c>
      <c r="Q945" s="24">
        <v>1</v>
      </c>
      <c r="R945" s="25" t="s">
        <v>37</v>
      </c>
      <c r="S945" s="26" t="s">
        <v>37</v>
      </c>
      <c r="T945" s="26" t="s">
        <v>37</v>
      </c>
      <c r="U945" s="19">
        <v>11800</v>
      </c>
      <c r="V945" s="20">
        <v>136008</v>
      </c>
      <c r="W945" s="20">
        <v>8646</v>
      </c>
    </row>
    <row r="946" spans="1:23" x14ac:dyDescent="0.35">
      <c r="A946" s="16">
        <v>2012</v>
      </c>
      <c r="B946" s="17">
        <v>10065</v>
      </c>
      <c r="C946" s="18" t="s">
        <v>885</v>
      </c>
      <c r="D946" s="16" t="s">
        <v>24</v>
      </c>
      <c r="E946" s="18" t="s">
        <v>25</v>
      </c>
      <c r="F946" s="16" t="s">
        <v>26</v>
      </c>
      <c r="G946" s="18" t="s">
        <v>90</v>
      </c>
      <c r="H946" s="18" t="s">
        <v>191</v>
      </c>
      <c r="I946" s="19">
        <v>4313.7</v>
      </c>
      <c r="J946" s="20">
        <v>34314</v>
      </c>
      <c r="K946" s="20">
        <v>3314</v>
      </c>
      <c r="L946" s="21">
        <v>1961</v>
      </c>
      <c r="M946" s="22">
        <v>16719</v>
      </c>
      <c r="N946" s="22">
        <v>633</v>
      </c>
      <c r="O946" s="23">
        <v>6288.2</v>
      </c>
      <c r="P946" s="24">
        <v>49428</v>
      </c>
      <c r="Q946" s="24">
        <v>705</v>
      </c>
      <c r="R946" s="25" t="s">
        <v>37</v>
      </c>
      <c r="S946" s="26" t="s">
        <v>37</v>
      </c>
      <c r="T946" s="26" t="s">
        <v>37</v>
      </c>
      <c r="U946" s="19">
        <v>12562.9</v>
      </c>
      <c r="V946" s="20">
        <v>100461</v>
      </c>
      <c r="W946" s="20">
        <v>4652</v>
      </c>
    </row>
    <row r="947" spans="1:23" x14ac:dyDescent="0.35">
      <c r="A947" s="16">
        <v>2012</v>
      </c>
      <c r="B947" s="17">
        <v>10066</v>
      </c>
      <c r="C947" s="18" t="s">
        <v>886</v>
      </c>
      <c r="D947" s="16" t="s">
        <v>24</v>
      </c>
      <c r="E947" s="18" t="s">
        <v>25</v>
      </c>
      <c r="F947" s="16" t="s">
        <v>26</v>
      </c>
      <c r="G947" s="18" t="s">
        <v>130</v>
      </c>
      <c r="H947" s="18" t="s">
        <v>33</v>
      </c>
      <c r="I947" s="19">
        <v>5088</v>
      </c>
      <c r="J947" s="20">
        <v>40299</v>
      </c>
      <c r="K947" s="20">
        <v>3244</v>
      </c>
      <c r="L947" s="21">
        <v>7882</v>
      </c>
      <c r="M947" s="22">
        <v>74747</v>
      </c>
      <c r="N947" s="22">
        <v>2335</v>
      </c>
      <c r="O947" s="23">
        <v>10282</v>
      </c>
      <c r="P947" s="24">
        <v>113685</v>
      </c>
      <c r="Q947" s="24">
        <v>721</v>
      </c>
      <c r="R947" s="25">
        <v>0</v>
      </c>
      <c r="S947" s="26">
        <v>0</v>
      </c>
      <c r="T947" s="26">
        <v>0</v>
      </c>
      <c r="U947" s="19">
        <v>23252</v>
      </c>
      <c r="V947" s="20">
        <v>228731</v>
      </c>
      <c r="W947" s="20">
        <v>6300</v>
      </c>
    </row>
    <row r="948" spans="1:23" x14ac:dyDescent="0.35">
      <c r="A948" s="16">
        <v>2012</v>
      </c>
      <c r="B948" s="17">
        <v>10071</v>
      </c>
      <c r="C948" s="18" t="s">
        <v>887</v>
      </c>
      <c r="D948" s="16" t="s">
        <v>24</v>
      </c>
      <c r="E948" s="18" t="s">
        <v>25</v>
      </c>
      <c r="F948" s="16" t="s">
        <v>26</v>
      </c>
      <c r="G948" s="18" t="s">
        <v>758</v>
      </c>
      <c r="H948" s="18" t="s">
        <v>33</v>
      </c>
      <c r="I948" s="19">
        <v>70785</v>
      </c>
      <c r="J948" s="20">
        <v>157278</v>
      </c>
      <c r="K948" s="20">
        <v>28169</v>
      </c>
      <c r="L948" s="21">
        <v>51170</v>
      </c>
      <c r="M948" s="22">
        <v>114031</v>
      </c>
      <c r="N948" s="22">
        <v>4522</v>
      </c>
      <c r="O948" s="23">
        <v>66344</v>
      </c>
      <c r="P948" s="24">
        <v>161850</v>
      </c>
      <c r="Q948" s="24">
        <v>131</v>
      </c>
      <c r="R948" s="25" t="s">
        <v>37</v>
      </c>
      <c r="S948" s="26" t="s">
        <v>37</v>
      </c>
      <c r="T948" s="26" t="s">
        <v>37</v>
      </c>
      <c r="U948" s="19">
        <v>188299</v>
      </c>
      <c r="V948" s="20">
        <v>433159</v>
      </c>
      <c r="W948" s="20">
        <v>32822</v>
      </c>
    </row>
    <row r="949" spans="1:23" x14ac:dyDescent="0.35">
      <c r="A949" s="16">
        <v>2012</v>
      </c>
      <c r="B949" s="17">
        <v>10144</v>
      </c>
      <c r="C949" s="18" t="s">
        <v>888</v>
      </c>
      <c r="D949" s="16" t="s">
        <v>24</v>
      </c>
      <c r="E949" s="18" t="s">
        <v>25</v>
      </c>
      <c r="F949" s="16" t="s">
        <v>26</v>
      </c>
      <c r="G949" s="18" t="s">
        <v>158</v>
      </c>
      <c r="H949" s="18" t="s">
        <v>28</v>
      </c>
      <c r="I949" s="19">
        <v>4970</v>
      </c>
      <c r="J949" s="20">
        <v>45126</v>
      </c>
      <c r="K949" s="20">
        <v>5510</v>
      </c>
      <c r="L949" s="21">
        <v>3677</v>
      </c>
      <c r="M949" s="22">
        <v>33745</v>
      </c>
      <c r="N949" s="22">
        <v>886</v>
      </c>
      <c r="O949" s="23">
        <v>2518</v>
      </c>
      <c r="P949" s="24">
        <v>24522</v>
      </c>
      <c r="Q949" s="24">
        <v>6</v>
      </c>
      <c r="R949" s="25" t="s">
        <v>37</v>
      </c>
      <c r="S949" s="26" t="s">
        <v>37</v>
      </c>
      <c r="T949" s="26" t="s">
        <v>37</v>
      </c>
      <c r="U949" s="19">
        <v>11165</v>
      </c>
      <c r="V949" s="20">
        <v>103393</v>
      </c>
      <c r="W949" s="20">
        <v>6402</v>
      </c>
    </row>
    <row r="950" spans="1:23" x14ac:dyDescent="0.35">
      <c r="A950" s="16">
        <v>2012</v>
      </c>
      <c r="B950" s="17">
        <v>10152</v>
      </c>
      <c r="C950" s="18" t="s">
        <v>889</v>
      </c>
      <c r="D950" s="16" t="s">
        <v>24</v>
      </c>
      <c r="E950" s="18" t="s">
        <v>25</v>
      </c>
      <c r="F950" s="16" t="s">
        <v>26</v>
      </c>
      <c r="G950" s="18" t="s">
        <v>132</v>
      </c>
      <c r="H950" s="18" t="s">
        <v>28</v>
      </c>
      <c r="I950" s="19">
        <v>5403</v>
      </c>
      <c r="J950" s="20">
        <v>73593</v>
      </c>
      <c r="K950" s="20">
        <v>4839</v>
      </c>
      <c r="L950" s="21">
        <v>4800</v>
      </c>
      <c r="M950" s="22">
        <v>63153</v>
      </c>
      <c r="N950" s="22">
        <v>614</v>
      </c>
      <c r="O950" s="23">
        <v>638</v>
      </c>
      <c r="P950" s="24">
        <v>8576</v>
      </c>
      <c r="Q950" s="24">
        <v>312</v>
      </c>
      <c r="R950" s="25" t="s">
        <v>37</v>
      </c>
      <c r="S950" s="26" t="s">
        <v>37</v>
      </c>
      <c r="T950" s="26" t="s">
        <v>37</v>
      </c>
      <c r="U950" s="19">
        <v>10841</v>
      </c>
      <c r="V950" s="20">
        <v>145322</v>
      </c>
      <c r="W950" s="20">
        <v>5765</v>
      </c>
    </row>
    <row r="951" spans="1:23" x14ac:dyDescent="0.35">
      <c r="A951" s="16">
        <v>2012</v>
      </c>
      <c r="B951" s="17">
        <v>10153</v>
      </c>
      <c r="C951" s="18" t="s">
        <v>890</v>
      </c>
      <c r="D951" s="16" t="s">
        <v>24</v>
      </c>
      <c r="E951" s="18" t="s">
        <v>25</v>
      </c>
      <c r="F951" s="16" t="s">
        <v>26</v>
      </c>
      <c r="G951" s="18" t="s">
        <v>172</v>
      </c>
      <c r="H951" s="18" t="s">
        <v>33</v>
      </c>
      <c r="I951" s="19">
        <v>3956.8</v>
      </c>
      <c r="J951" s="20">
        <v>36412</v>
      </c>
      <c r="K951" s="20">
        <v>2617</v>
      </c>
      <c r="L951" s="21">
        <v>2184.5</v>
      </c>
      <c r="M951" s="22">
        <v>22230</v>
      </c>
      <c r="N951" s="22">
        <v>748</v>
      </c>
      <c r="O951" s="23">
        <v>1427.2</v>
      </c>
      <c r="P951" s="24">
        <v>12095</v>
      </c>
      <c r="Q951" s="24">
        <v>349</v>
      </c>
      <c r="R951" s="25" t="s">
        <v>37</v>
      </c>
      <c r="S951" s="26" t="s">
        <v>37</v>
      </c>
      <c r="T951" s="26" t="s">
        <v>37</v>
      </c>
      <c r="U951" s="19">
        <v>7568.5</v>
      </c>
      <c r="V951" s="20">
        <v>70737</v>
      </c>
      <c r="W951" s="20">
        <v>3714</v>
      </c>
    </row>
    <row r="952" spans="1:23" x14ac:dyDescent="0.35">
      <c r="A952" s="16">
        <v>2012</v>
      </c>
      <c r="B952" s="17">
        <v>10170</v>
      </c>
      <c r="C952" s="18" t="s">
        <v>891</v>
      </c>
      <c r="D952" s="16" t="s">
        <v>24</v>
      </c>
      <c r="E952" s="18" t="s">
        <v>25</v>
      </c>
      <c r="F952" s="16" t="s">
        <v>26</v>
      </c>
      <c r="G952" s="18" t="s">
        <v>80</v>
      </c>
      <c r="H952" s="18" t="s">
        <v>33</v>
      </c>
      <c r="I952" s="19">
        <v>24992.400000000001</v>
      </c>
      <c r="J952" s="20">
        <v>232621</v>
      </c>
      <c r="K952" s="20">
        <v>18612</v>
      </c>
      <c r="L952" s="21">
        <v>7773.3</v>
      </c>
      <c r="M952" s="22">
        <v>74434</v>
      </c>
      <c r="N952" s="22">
        <v>2799</v>
      </c>
      <c r="O952" s="23">
        <v>1916.5</v>
      </c>
      <c r="P952" s="24">
        <v>32294</v>
      </c>
      <c r="Q952" s="24">
        <v>5</v>
      </c>
      <c r="R952" s="25" t="s">
        <v>37</v>
      </c>
      <c r="S952" s="26" t="s">
        <v>37</v>
      </c>
      <c r="T952" s="26" t="s">
        <v>37</v>
      </c>
      <c r="U952" s="19">
        <v>34682.199999999997</v>
      </c>
      <c r="V952" s="20">
        <v>339349</v>
      </c>
      <c r="W952" s="20">
        <v>21416</v>
      </c>
    </row>
    <row r="953" spans="1:23" x14ac:dyDescent="0.35">
      <c r="A953" s="16">
        <v>2012</v>
      </c>
      <c r="B953" s="17">
        <v>10171</v>
      </c>
      <c r="C953" s="18" t="s">
        <v>892</v>
      </c>
      <c r="D953" s="16" t="s">
        <v>24</v>
      </c>
      <c r="E953" s="18" t="s">
        <v>25</v>
      </c>
      <c r="F953" s="16" t="s">
        <v>26</v>
      </c>
      <c r="G953" s="18" t="s">
        <v>111</v>
      </c>
      <c r="H953" s="18" t="s">
        <v>57</v>
      </c>
      <c r="I953" s="19">
        <v>488363</v>
      </c>
      <c r="J953" s="20">
        <v>5930152</v>
      </c>
      <c r="K953" s="20">
        <v>417744</v>
      </c>
      <c r="L953" s="21">
        <v>450582</v>
      </c>
      <c r="M953" s="22">
        <v>5568599</v>
      </c>
      <c r="N953" s="22">
        <v>89244</v>
      </c>
      <c r="O953" s="23">
        <v>364611</v>
      </c>
      <c r="P953" s="24">
        <v>6710229</v>
      </c>
      <c r="Q953" s="24">
        <v>2547</v>
      </c>
      <c r="R953" s="25">
        <v>0</v>
      </c>
      <c r="S953" s="26">
        <v>0</v>
      </c>
      <c r="T953" s="26">
        <v>0</v>
      </c>
      <c r="U953" s="19">
        <v>1303556</v>
      </c>
      <c r="V953" s="20">
        <v>18208980</v>
      </c>
      <c r="W953" s="20">
        <v>509535</v>
      </c>
    </row>
    <row r="954" spans="1:23" x14ac:dyDescent="0.35">
      <c r="A954" s="16">
        <v>2012</v>
      </c>
      <c r="B954" s="17">
        <v>10171</v>
      </c>
      <c r="C954" s="18" t="s">
        <v>892</v>
      </c>
      <c r="D954" s="16" t="s">
        <v>24</v>
      </c>
      <c r="E954" s="18" t="s">
        <v>25</v>
      </c>
      <c r="F954" s="16" t="s">
        <v>26</v>
      </c>
      <c r="G954" s="18" t="s">
        <v>104</v>
      </c>
      <c r="H954" s="18" t="s">
        <v>57</v>
      </c>
      <c r="I954" s="19">
        <v>7</v>
      </c>
      <c r="J954" s="20">
        <v>105</v>
      </c>
      <c r="K954" s="20">
        <v>4</v>
      </c>
      <c r="L954" s="21">
        <v>0</v>
      </c>
      <c r="M954" s="22">
        <v>0</v>
      </c>
      <c r="N954" s="22">
        <v>0</v>
      </c>
      <c r="O954" s="23">
        <v>0</v>
      </c>
      <c r="P954" s="24">
        <v>0</v>
      </c>
      <c r="Q954" s="24">
        <v>0</v>
      </c>
      <c r="R954" s="25">
        <v>0</v>
      </c>
      <c r="S954" s="26">
        <v>0</v>
      </c>
      <c r="T954" s="26">
        <v>0</v>
      </c>
      <c r="U954" s="19">
        <v>7</v>
      </c>
      <c r="V954" s="20">
        <v>105</v>
      </c>
      <c r="W954" s="20">
        <v>4</v>
      </c>
    </row>
    <row r="955" spans="1:23" x14ac:dyDescent="0.35">
      <c r="A955" s="16">
        <v>2012</v>
      </c>
      <c r="B955" s="17">
        <v>10171</v>
      </c>
      <c r="C955" s="18" t="s">
        <v>892</v>
      </c>
      <c r="D955" s="16" t="s">
        <v>24</v>
      </c>
      <c r="E955" s="18" t="s">
        <v>25</v>
      </c>
      <c r="F955" s="16" t="s">
        <v>26</v>
      </c>
      <c r="G955" s="18" t="s">
        <v>34</v>
      </c>
      <c r="H955" s="18" t="s">
        <v>57</v>
      </c>
      <c r="I955" s="19">
        <v>34721</v>
      </c>
      <c r="J955" s="20">
        <v>377639</v>
      </c>
      <c r="K955" s="20">
        <v>24387</v>
      </c>
      <c r="L955" s="21">
        <v>24314</v>
      </c>
      <c r="M955" s="22">
        <v>264859</v>
      </c>
      <c r="N955" s="22">
        <v>4456</v>
      </c>
      <c r="O955" s="23">
        <v>16857</v>
      </c>
      <c r="P955" s="24">
        <v>217893</v>
      </c>
      <c r="Q955" s="24">
        <v>79</v>
      </c>
      <c r="R955" s="25" t="s">
        <v>37</v>
      </c>
      <c r="S955" s="26" t="s">
        <v>37</v>
      </c>
      <c r="T955" s="26" t="s">
        <v>37</v>
      </c>
      <c r="U955" s="19">
        <v>75892</v>
      </c>
      <c r="V955" s="20">
        <v>860391</v>
      </c>
      <c r="W955" s="20">
        <v>28922</v>
      </c>
    </row>
    <row r="956" spans="1:23" x14ac:dyDescent="0.35">
      <c r="A956" s="16">
        <v>2012</v>
      </c>
      <c r="B956" s="17">
        <v>10179</v>
      </c>
      <c r="C956" s="18" t="s">
        <v>893</v>
      </c>
      <c r="D956" s="16" t="s">
        <v>24</v>
      </c>
      <c r="E956" s="18" t="s">
        <v>25</v>
      </c>
      <c r="F956" s="16" t="s">
        <v>26</v>
      </c>
      <c r="G956" s="18" t="s">
        <v>51</v>
      </c>
      <c r="H956" s="18" t="s">
        <v>28</v>
      </c>
      <c r="I956" s="19">
        <v>795</v>
      </c>
      <c r="J956" s="20">
        <v>6559</v>
      </c>
      <c r="K956" s="20">
        <v>816</v>
      </c>
      <c r="L956" s="21">
        <v>557</v>
      </c>
      <c r="M956" s="22">
        <v>5227</v>
      </c>
      <c r="N956" s="22">
        <v>140</v>
      </c>
      <c r="O956" s="23">
        <v>385</v>
      </c>
      <c r="P956" s="24">
        <v>3976</v>
      </c>
      <c r="Q956" s="24">
        <v>1</v>
      </c>
      <c r="R956" s="25" t="s">
        <v>37</v>
      </c>
      <c r="S956" s="26" t="s">
        <v>37</v>
      </c>
      <c r="T956" s="26" t="s">
        <v>37</v>
      </c>
      <c r="U956" s="19">
        <v>1737</v>
      </c>
      <c r="V956" s="20">
        <v>15762</v>
      </c>
      <c r="W956" s="20">
        <v>957</v>
      </c>
    </row>
    <row r="957" spans="1:23" x14ac:dyDescent="0.35">
      <c r="A957" s="16">
        <v>2012</v>
      </c>
      <c r="B957" s="17">
        <v>10210</v>
      </c>
      <c r="C957" s="18" t="s">
        <v>894</v>
      </c>
      <c r="D957" s="16" t="s">
        <v>24</v>
      </c>
      <c r="E957" s="18" t="s">
        <v>25</v>
      </c>
      <c r="F957" s="16" t="s">
        <v>26</v>
      </c>
      <c r="G957" s="18" t="s">
        <v>65</v>
      </c>
      <c r="H957" s="18" t="s">
        <v>28</v>
      </c>
      <c r="I957" s="19">
        <v>7559.2</v>
      </c>
      <c r="J957" s="20">
        <v>74274</v>
      </c>
      <c r="K957" s="20">
        <v>6275</v>
      </c>
      <c r="L957" s="21">
        <v>7144.8</v>
      </c>
      <c r="M957" s="22">
        <v>73463</v>
      </c>
      <c r="N957" s="22">
        <v>1230</v>
      </c>
      <c r="O957" s="23">
        <v>2046.9</v>
      </c>
      <c r="P957" s="24">
        <v>24453</v>
      </c>
      <c r="Q957" s="24">
        <v>13</v>
      </c>
      <c r="R957" s="25">
        <v>0</v>
      </c>
      <c r="S957" s="26">
        <v>0</v>
      </c>
      <c r="T957" s="26">
        <v>0</v>
      </c>
      <c r="U957" s="19">
        <v>16750.900000000001</v>
      </c>
      <c r="V957" s="20">
        <v>172190</v>
      </c>
      <c r="W957" s="20">
        <v>7518</v>
      </c>
    </row>
    <row r="958" spans="1:23" x14ac:dyDescent="0.35">
      <c r="A958" s="16">
        <v>2012</v>
      </c>
      <c r="B958" s="17">
        <v>10226</v>
      </c>
      <c r="C958" s="18" t="s">
        <v>895</v>
      </c>
      <c r="D958" s="16" t="s">
        <v>24</v>
      </c>
      <c r="E958" s="18" t="s">
        <v>25</v>
      </c>
      <c r="F958" s="16" t="s">
        <v>26</v>
      </c>
      <c r="G958" s="18" t="s">
        <v>61</v>
      </c>
      <c r="H958" s="18" t="s">
        <v>28</v>
      </c>
      <c r="I958" s="19">
        <v>45124</v>
      </c>
      <c r="J958" s="20">
        <v>327841</v>
      </c>
      <c r="K958" s="20">
        <v>24750</v>
      </c>
      <c r="L958" s="21">
        <v>48967</v>
      </c>
      <c r="M958" s="22">
        <v>374653</v>
      </c>
      <c r="N958" s="22">
        <v>5508</v>
      </c>
      <c r="O958" s="23" t="s">
        <v>37</v>
      </c>
      <c r="P958" s="24" t="s">
        <v>37</v>
      </c>
      <c r="Q958" s="24" t="s">
        <v>37</v>
      </c>
      <c r="R958" s="25" t="s">
        <v>37</v>
      </c>
      <c r="S958" s="26" t="s">
        <v>37</v>
      </c>
      <c r="T958" s="26" t="s">
        <v>37</v>
      </c>
      <c r="U958" s="19">
        <v>94091</v>
      </c>
      <c r="V958" s="20">
        <v>702494</v>
      </c>
      <c r="W958" s="20">
        <v>30258</v>
      </c>
    </row>
    <row r="959" spans="1:23" x14ac:dyDescent="0.35">
      <c r="A959" s="16">
        <v>2012</v>
      </c>
      <c r="B959" s="17">
        <v>10260</v>
      </c>
      <c r="C959" s="18" t="s">
        <v>896</v>
      </c>
      <c r="D959" s="16" t="s">
        <v>24</v>
      </c>
      <c r="E959" s="18" t="s">
        <v>25</v>
      </c>
      <c r="F959" s="16" t="s">
        <v>26</v>
      </c>
      <c r="G959" s="18" t="s">
        <v>90</v>
      </c>
      <c r="H959" s="18" t="s">
        <v>28</v>
      </c>
      <c r="I959" s="19">
        <v>1128</v>
      </c>
      <c r="J959" s="20">
        <v>10536</v>
      </c>
      <c r="K959" s="20">
        <v>1233</v>
      </c>
      <c r="L959" s="21">
        <v>883</v>
      </c>
      <c r="M959" s="22">
        <v>8363</v>
      </c>
      <c r="N959" s="22">
        <v>354</v>
      </c>
      <c r="O959" s="23">
        <v>436</v>
      </c>
      <c r="P959" s="24">
        <v>4725</v>
      </c>
      <c r="Q959" s="24">
        <v>11</v>
      </c>
      <c r="R959" s="25" t="s">
        <v>37</v>
      </c>
      <c r="S959" s="26" t="s">
        <v>37</v>
      </c>
      <c r="T959" s="26" t="s">
        <v>37</v>
      </c>
      <c r="U959" s="19">
        <v>2447</v>
      </c>
      <c r="V959" s="20">
        <v>23624</v>
      </c>
      <c r="W959" s="20">
        <v>1598</v>
      </c>
    </row>
    <row r="960" spans="1:23" x14ac:dyDescent="0.35">
      <c r="A960" s="16">
        <v>2012</v>
      </c>
      <c r="B960" s="17">
        <v>10321</v>
      </c>
      <c r="C960" s="18" t="s">
        <v>897</v>
      </c>
      <c r="D960" s="16" t="s">
        <v>24</v>
      </c>
      <c r="E960" s="18" t="s">
        <v>25</v>
      </c>
      <c r="F960" s="16" t="s">
        <v>26</v>
      </c>
      <c r="G960" s="18" t="s">
        <v>79</v>
      </c>
      <c r="H960" s="18" t="s">
        <v>28</v>
      </c>
      <c r="I960" s="19">
        <v>1870</v>
      </c>
      <c r="J960" s="20">
        <v>14503</v>
      </c>
      <c r="K960" s="20">
        <v>1561</v>
      </c>
      <c r="L960" s="21">
        <v>1156.4000000000001</v>
      </c>
      <c r="M960" s="22">
        <v>9244</v>
      </c>
      <c r="N960" s="22">
        <v>374</v>
      </c>
      <c r="O960" s="23">
        <v>1793</v>
      </c>
      <c r="P960" s="24">
        <v>21264</v>
      </c>
      <c r="Q960" s="24">
        <v>16</v>
      </c>
      <c r="R960" s="25" t="s">
        <v>37</v>
      </c>
      <c r="S960" s="26" t="s">
        <v>37</v>
      </c>
      <c r="T960" s="26" t="s">
        <v>37</v>
      </c>
      <c r="U960" s="19">
        <v>4819.3999999999996</v>
      </c>
      <c r="V960" s="20">
        <v>45011</v>
      </c>
      <c r="W960" s="20">
        <v>1951</v>
      </c>
    </row>
    <row r="961" spans="1:23" x14ac:dyDescent="0.35">
      <c r="A961" s="16">
        <v>2012</v>
      </c>
      <c r="B961" s="17">
        <v>10324</v>
      </c>
      <c r="C961" s="18" t="s">
        <v>898</v>
      </c>
      <c r="D961" s="16" t="s">
        <v>24</v>
      </c>
      <c r="E961" s="18" t="s">
        <v>25</v>
      </c>
      <c r="F961" s="16" t="s">
        <v>26</v>
      </c>
      <c r="G961" s="18" t="s">
        <v>70</v>
      </c>
      <c r="H961" s="18" t="s">
        <v>28</v>
      </c>
      <c r="I961" s="19">
        <v>4865</v>
      </c>
      <c r="J961" s="20">
        <v>46078</v>
      </c>
      <c r="K961" s="20">
        <v>3558</v>
      </c>
      <c r="L961" s="21">
        <v>3805</v>
      </c>
      <c r="M961" s="22">
        <v>39072</v>
      </c>
      <c r="N961" s="22">
        <v>573</v>
      </c>
      <c r="O961" s="23">
        <v>3522</v>
      </c>
      <c r="P961" s="24">
        <v>44673</v>
      </c>
      <c r="Q961" s="24">
        <v>23</v>
      </c>
      <c r="R961" s="25" t="s">
        <v>37</v>
      </c>
      <c r="S961" s="26" t="s">
        <v>37</v>
      </c>
      <c r="T961" s="26" t="s">
        <v>37</v>
      </c>
      <c r="U961" s="19">
        <v>12192</v>
      </c>
      <c r="V961" s="20">
        <v>129823</v>
      </c>
      <c r="W961" s="20">
        <v>4154</v>
      </c>
    </row>
    <row r="962" spans="1:23" x14ac:dyDescent="0.35">
      <c r="A962" s="16">
        <v>2012</v>
      </c>
      <c r="B962" s="17">
        <v>10331</v>
      </c>
      <c r="C962" s="18" t="s">
        <v>899</v>
      </c>
      <c r="D962" s="16" t="s">
        <v>24</v>
      </c>
      <c r="E962" s="18" t="s">
        <v>25</v>
      </c>
      <c r="F962" s="16" t="s">
        <v>26</v>
      </c>
      <c r="G962" s="18" t="s">
        <v>104</v>
      </c>
      <c r="H962" s="18" t="s">
        <v>57</v>
      </c>
      <c r="I962" s="19">
        <v>55428.7</v>
      </c>
      <c r="J962" s="20">
        <v>662471</v>
      </c>
      <c r="K962" s="20">
        <v>41179</v>
      </c>
      <c r="L962" s="21">
        <v>36121</v>
      </c>
      <c r="M962" s="22">
        <v>431477</v>
      </c>
      <c r="N962" s="22">
        <v>5839</v>
      </c>
      <c r="O962" s="23">
        <v>55503.199999999997</v>
      </c>
      <c r="P962" s="24">
        <v>971272</v>
      </c>
      <c r="Q962" s="24">
        <v>165</v>
      </c>
      <c r="R962" s="25" t="s">
        <v>37</v>
      </c>
      <c r="S962" s="26" t="s">
        <v>37</v>
      </c>
      <c r="T962" s="26" t="s">
        <v>37</v>
      </c>
      <c r="U962" s="19">
        <v>147052.9</v>
      </c>
      <c r="V962" s="20">
        <v>2065220</v>
      </c>
      <c r="W962" s="20">
        <v>47183</v>
      </c>
    </row>
    <row r="963" spans="1:23" x14ac:dyDescent="0.35">
      <c r="A963" s="16">
        <v>2012</v>
      </c>
      <c r="B963" s="17">
        <v>10345</v>
      </c>
      <c r="C963" s="18" t="s">
        <v>900</v>
      </c>
      <c r="D963" s="16" t="s">
        <v>24</v>
      </c>
      <c r="E963" s="18" t="s">
        <v>25</v>
      </c>
      <c r="F963" s="16" t="s">
        <v>26</v>
      </c>
      <c r="G963" s="18" t="s">
        <v>70</v>
      </c>
      <c r="H963" s="18" t="s">
        <v>28</v>
      </c>
      <c r="I963" s="19">
        <v>18801</v>
      </c>
      <c r="J963" s="20">
        <v>126695</v>
      </c>
      <c r="K963" s="20">
        <v>9857</v>
      </c>
      <c r="L963" s="21">
        <v>18003</v>
      </c>
      <c r="M963" s="22">
        <v>143492</v>
      </c>
      <c r="N963" s="22">
        <v>1941</v>
      </c>
      <c r="O963" s="23">
        <v>14587</v>
      </c>
      <c r="P963" s="24">
        <v>147905</v>
      </c>
      <c r="Q963" s="24">
        <v>11</v>
      </c>
      <c r="R963" s="25" t="s">
        <v>37</v>
      </c>
      <c r="S963" s="26" t="s">
        <v>37</v>
      </c>
      <c r="T963" s="26" t="s">
        <v>37</v>
      </c>
      <c r="U963" s="19">
        <v>51391</v>
      </c>
      <c r="V963" s="20">
        <v>418092</v>
      </c>
      <c r="W963" s="20">
        <v>11809</v>
      </c>
    </row>
    <row r="964" spans="1:23" x14ac:dyDescent="0.35">
      <c r="A964" s="16">
        <v>2012</v>
      </c>
      <c r="B964" s="17">
        <v>10370</v>
      </c>
      <c r="C964" s="18" t="s">
        <v>901</v>
      </c>
      <c r="D964" s="16" t="s">
        <v>24</v>
      </c>
      <c r="E964" s="18" t="s">
        <v>25</v>
      </c>
      <c r="F964" s="16" t="s">
        <v>26</v>
      </c>
      <c r="G964" s="18" t="s">
        <v>132</v>
      </c>
      <c r="H964" s="18" t="s">
        <v>28</v>
      </c>
      <c r="I964" s="19">
        <v>9912</v>
      </c>
      <c r="J964" s="20">
        <v>100678</v>
      </c>
      <c r="K964" s="20">
        <v>8771</v>
      </c>
      <c r="L964" s="21">
        <v>8517</v>
      </c>
      <c r="M964" s="22">
        <v>93838</v>
      </c>
      <c r="N964" s="22">
        <v>1196</v>
      </c>
      <c r="O964" s="23">
        <v>884</v>
      </c>
      <c r="P964" s="24">
        <v>8350</v>
      </c>
      <c r="Q964" s="24">
        <v>1</v>
      </c>
      <c r="R964" s="25" t="s">
        <v>37</v>
      </c>
      <c r="S964" s="26" t="s">
        <v>37</v>
      </c>
      <c r="T964" s="26" t="s">
        <v>37</v>
      </c>
      <c r="U964" s="19">
        <v>19313</v>
      </c>
      <c r="V964" s="20">
        <v>202866</v>
      </c>
      <c r="W964" s="20">
        <v>9968</v>
      </c>
    </row>
    <row r="965" spans="1:23" x14ac:dyDescent="0.35">
      <c r="A965" s="16">
        <v>2012</v>
      </c>
      <c r="B965" s="17">
        <v>10375</v>
      </c>
      <c r="C965" s="18" t="s">
        <v>902</v>
      </c>
      <c r="D965" s="16" t="s">
        <v>24</v>
      </c>
      <c r="E965" s="18" t="s">
        <v>25</v>
      </c>
      <c r="F965" s="16" t="s">
        <v>26</v>
      </c>
      <c r="G965" s="18" t="s">
        <v>80</v>
      </c>
      <c r="H965" s="18" t="s">
        <v>33</v>
      </c>
      <c r="I965" s="19">
        <v>6694</v>
      </c>
      <c r="J965" s="20">
        <v>58237</v>
      </c>
      <c r="K965" s="20">
        <v>5451</v>
      </c>
      <c r="L965" s="21">
        <v>3818</v>
      </c>
      <c r="M965" s="22">
        <v>43962</v>
      </c>
      <c r="N965" s="22">
        <v>848</v>
      </c>
      <c r="O965" s="23">
        <v>6402</v>
      </c>
      <c r="P965" s="24">
        <v>131237</v>
      </c>
      <c r="Q965" s="24">
        <v>4</v>
      </c>
      <c r="R965" s="25" t="s">
        <v>37</v>
      </c>
      <c r="S965" s="26" t="s">
        <v>37</v>
      </c>
      <c r="T965" s="26" t="s">
        <v>37</v>
      </c>
      <c r="U965" s="19">
        <v>16914</v>
      </c>
      <c r="V965" s="20">
        <v>233436</v>
      </c>
      <c r="W965" s="20">
        <v>6303</v>
      </c>
    </row>
    <row r="966" spans="1:23" x14ac:dyDescent="0.35">
      <c r="A966" s="16">
        <v>2012</v>
      </c>
      <c r="B966" s="17">
        <v>10376</v>
      </c>
      <c r="C966" s="18" t="s">
        <v>903</v>
      </c>
      <c r="D966" s="16" t="s">
        <v>24</v>
      </c>
      <c r="E966" s="18" t="s">
        <v>25</v>
      </c>
      <c r="F966" s="16" t="s">
        <v>26</v>
      </c>
      <c r="G966" s="18" t="s">
        <v>61</v>
      </c>
      <c r="H966" s="18" t="s">
        <v>28</v>
      </c>
      <c r="I966" s="19">
        <v>81907</v>
      </c>
      <c r="J966" s="20">
        <v>702353</v>
      </c>
      <c r="K966" s="20">
        <v>54675</v>
      </c>
      <c r="L966" s="21">
        <v>51275</v>
      </c>
      <c r="M966" s="22">
        <v>461684</v>
      </c>
      <c r="N966" s="22">
        <v>9269</v>
      </c>
      <c r="O966" s="23">
        <v>15474</v>
      </c>
      <c r="P966" s="24">
        <v>159380</v>
      </c>
      <c r="Q966" s="24">
        <v>63</v>
      </c>
      <c r="R966" s="25" t="s">
        <v>37</v>
      </c>
      <c r="S966" s="26">
        <v>0</v>
      </c>
      <c r="T966" s="26">
        <v>0</v>
      </c>
      <c r="U966" s="19">
        <v>148656</v>
      </c>
      <c r="V966" s="20">
        <v>1323417</v>
      </c>
      <c r="W966" s="20">
        <v>64007</v>
      </c>
    </row>
    <row r="967" spans="1:23" x14ac:dyDescent="0.35">
      <c r="A967" s="16">
        <v>2012</v>
      </c>
      <c r="B967" s="17">
        <v>10378</v>
      </c>
      <c r="C967" s="18" t="s">
        <v>904</v>
      </c>
      <c r="D967" s="16" t="s">
        <v>24</v>
      </c>
      <c r="E967" s="18" t="s">
        <v>25</v>
      </c>
      <c r="F967" s="16" t="s">
        <v>26</v>
      </c>
      <c r="G967" s="18" t="s">
        <v>330</v>
      </c>
      <c r="H967" s="18" t="s">
        <v>33</v>
      </c>
      <c r="I967" s="19">
        <v>19467</v>
      </c>
      <c r="J967" s="20">
        <v>134698</v>
      </c>
      <c r="K967" s="20">
        <v>24309</v>
      </c>
      <c r="L967" s="21">
        <v>13722</v>
      </c>
      <c r="M967" s="22">
        <v>107809</v>
      </c>
      <c r="N967" s="22">
        <v>3677</v>
      </c>
      <c r="O967" s="23">
        <v>4994</v>
      </c>
      <c r="P967" s="24">
        <v>41731</v>
      </c>
      <c r="Q967" s="24">
        <v>10</v>
      </c>
      <c r="R967" s="25" t="s">
        <v>37</v>
      </c>
      <c r="S967" s="26" t="s">
        <v>37</v>
      </c>
      <c r="T967" s="26" t="s">
        <v>37</v>
      </c>
      <c r="U967" s="19">
        <v>38183</v>
      </c>
      <c r="V967" s="20">
        <v>284238</v>
      </c>
      <c r="W967" s="20">
        <v>27996</v>
      </c>
    </row>
    <row r="968" spans="1:23" x14ac:dyDescent="0.35">
      <c r="A968" s="16">
        <v>2012</v>
      </c>
      <c r="B968" s="17">
        <v>10393</v>
      </c>
      <c r="C968" s="18" t="s">
        <v>905</v>
      </c>
      <c r="D968" s="16" t="s">
        <v>24</v>
      </c>
      <c r="E968" s="18" t="s">
        <v>25</v>
      </c>
      <c r="F968" s="16" t="s">
        <v>26</v>
      </c>
      <c r="G968" s="18" t="s">
        <v>96</v>
      </c>
      <c r="H968" s="18" t="s">
        <v>191</v>
      </c>
      <c r="I968" s="19">
        <v>12205.6</v>
      </c>
      <c r="J968" s="20">
        <v>139822</v>
      </c>
      <c r="K968" s="20">
        <v>10075</v>
      </c>
      <c r="L968" s="21">
        <v>7113.3</v>
      </c>
      <c r="M968" s="22">
        <v>98078</v>
      </c>
      <c r="N968" s="22">
        <v>1883</v>
      </c>
      <c r="O968" s="23">
        <v>3881.2</v>
      </c>
      <c r="P968" s="24">
        <v>78032</v>
      </c>
      <c r="Q968" s="24">
        <v>245</v>
      </c>
      <c r="R968" s="25">
        <v>0</v>
      </c>
      <c r="S968" s="26" t="s">
        <v>37</v>
      </c>
      <c r="T968" s="26" t="s">
        <v>37</v>
      </c>
      <c r="U968" s="19">
        <v>23200.1</v>
      </c>
      <c r="V968" s="20">
        <v>315932</v>
      </c>
      <c r="W968" s="20">
        <v>12203</v>
      </c>
    </row>
    <row r="969" spans="1:23" x14ac:dyDescent="0.35">
      <c r="A969" s="16">
        <v>2012</v>
      </c>
      <c r="B969" s="17">
        <v>10421</v>
      </c>
      <c r="C969" s="18" t="s">
        <v>906</v>
      </c>
      <c r="D969" s="16" t="s">
        <v>24</v>
      </c>
      <c r="E969" s="18" t="s">
        <v>25</v>
      </c>
      <c r="F969" s="16" t="s">
        <v>26</v>
      </c>
      <c r="G969" s="18" t="s">
        <v>104</v>
      </c>
      <c r="H969" s="18" t="s">
        <v>28</v>
      </c>
      <c r="I969" s="19">
        <v>228956</v>
      </c>
      <c r="J969" s="20">
        <v>2335225</v>
      </c>
      <c r="K969" s="20">
        <v>172930</v>
      </c>
      <c r="L969" s="21">
        <v>179816</v>
      </c>
      <c r="M969" s="22">
        <v>1782528</v>
      </c>
      <c r="N969" s="22">
        <v>24213</v>
      </c>
      <c r="O969" s="23">
        <v>96406</v>
      </c>
      <c r="P969" s="24">
        <v>1256454</v>
      </c>
      <c r="Q969" s="24">
        <v>67</v>
      </c>
      <c r="R969" s="25">
        <v>0</v>
      </c>
      <c r="S969" s="26">
        <v>0</v>
      </c>
      <c r="T969" s="26">
        <v>0</v>
      </c>
      <c r="U969" s="19">
        <v>505178</v>
      </c>
      <c r="V969" s="20">
        <v>5374207</v>
      </c>
      <c r="W969" s="20">
        <v>197210</v>
      </c>
    </row>
    <row r="970" spans="1:23" x14ac:dyDescent="0.35">
      <c r="A970" s="16">
        <v>2012</v>
      </c>
      <c r="B970" s="17">
        <v>10433</v>
      </c>
      <c r="C970" s="18" t="s">
        <v>907</v>
      </c>
      <c r="D970" s="16" t="s">
        <v>24</v>
      </c>
      <c r="E970" s="18" t="s">
        <v>25</v>
      </c>
      <c r="F970" s="16" t="s">
        <v>26</v>
      </c>
      <c r="G970" s="18" t="s">
        <v>65</v>
      </c>
      <c r="H970" s="18" t="s">
        <v>33</v>
      </c>
      <c r="I970" s="19">
        <v>6536</v>
      </c>
      <c r="J970" s="20">
        <v>35273</v>
      </c>
      <c r="K970" s="20">
        <v>4696</v>
      </c>
      <c r="L970" s="21">
        <v>4004</v>
      </c>
      <c r="M970" s="22">
        <v>22282</v>
      </c>
      <c r="N970" s="22">
        <v>1040</v>
      </c>
      <c r="O970" s="23">
        <v>14770</v>
      </c>
      <c r="P970" s="24">
        <v>87040</v>
      </c>
      <c r="Q970" s="24">
        <v>102</v>
      </c>
      <c r="R970" s="25" t="s">
        <v>37</v>
      </c>
      <c r="S970" s="26" t="s">
        <v>37</v>
      </c>
      <c r="T970" s="26" t="s">
        <v>37</v>
      </c>
      <c r="U970" s="19">
        <v>25310</v>
      </c>
      <c r="V970" s="20">
        <v>144595</v>
      </c>
      <c r="W970" s="20">
        <v>5838</v>
      </c>
    </row>
    <row r="971" spans="1:23" x14ac:dyDescent="0.35">
      <c r="A971" s="16">
        <v>2012</v>
      </c>
      <c r="B971" s="17">
        <v>10448</v>
      </c>
      <c r="C971" s="18" t="s">
        <v>908</v>
      </c>
      <c r="D971" s="16" t="s">
        <v>24</v>
      </c>
      <c r="E971" s="18" t="s">
        <v>25</v>
      </c>
      <c r="F971" s="16" t="s">
        <v>26</v>
      </c>
      <c r="G971" s="18" t="s">
        <v>74</v>
      </c>
      <c r="H971" s="18" t="s">
        <v>33</v>
      </c>
      <c r="I971" s="19">
        <v>20708.8</v>
      </c>
      <c r="J971" s="20">
        <v>188952</v>
      </c>
      <c r="K971" s="20">
        <v>16369</v>
      </c>
      <c r="L971" s="21" t="s">
        <v>37</v>
      </c>
      <c r="M971" s="22" t="s">
        <v>37</v>
      </c>
      <c r="N971" s="22" t="s">
        <v>37</v>
      </c>
      <c r="O971" s="23">
        <v>22374.6</v>
      </c>
      <c r="P971" s="24">
        <v>252805</v>
      </c>
      <c r="Q971" s="24">
        <v>1201</v>
      </c>
      <c r="R971" s="25" t="s">
        <v>37</v>
      </c>
      <c r="S971" s="26" t="s">
        <v>37</v>
      </c>
      <c r="T971" s="26" t="s">
        <v>37</v>
      </c>
      <c r="U971" s="19">
        <v>43083.4</v>
      </c>
      <c r="V971" s="20">
        <v>441757</v>
      </c>
      <c r="W971" s="20">
        <v>17570</v>
      </c>
    </row>
    <row r="972" spans="1:23" x14ac:dyDescent="0.35">
      <c r="A972" s="16">
        <v>2012</v>
      </c>
      <c r="B972" s="17">
        <v>10451</v>
      </c>
      <c r="C972" s="18" t="s">
        <v>909</v>
      </c>
      <c r="D972" s="16" t="s">
        <v>24</v>
      </c>
      <c r="E972" s="18" t="s">
        <v>25</v>
      </c>
      <c r="F972" s="16" t="s">
        <v>26</v>
      </c>
      <c r="G972" s="18" t="s">
        <v>65</v>
      </c>
      <c r="H972" s="18" t="s">
        <v>33</v>
      </c>
      <c r="I972" s="19">
        <v>3446</v>
      </c>
      <c r="J972" s="20">
        <v>7887</v>
      </c>
      <c r="K972" s="20">
        <v>1130</v>
      </c>
      <c r="L972" s="21">
        <v>5625</v>
      </c>
      <c r="M972" s="22">
        <v>13270</v>
      </c>
      <c r="N972" s="22">
        <v>126</v>
      </c>
      <c r="O972" s="23" t="s">
        <v>37</v>
      </c>
      <c r="P972" s="24" t="s">
        <v>37</v>
      </c>
      <c r="Q972" s="24" t="s">
        <v>37</v>
      </c>
      <c r="R972" s="25" t="s">
        <v>37</v>
      </c>
      <c r="S972" s="26" t="s">
        <v>37</v>
      </c>
      <c r="T972" s="26" t="s">
        <v>37</v>
      </c>
      <c r="U972" s="19">
        <v>9071</v>
      </c>
      <c r="V972" s="20">
        <v>21157</v>
      </c>
      <c r="W972" s="20">
        <v>1256</v>
      </c>
    </row>
    <row r="973" spans="1:23" x14ac:dyDescent="0.35">
      <c r="A973" s="16">
        <v>2012</v>
      </c>
      <c r="B973" s="17">
        <v>10454</v>
      </c>
      <c r="C973" s="18" t="s">
        <v>910</v>
      </c>
      <c r="D973" s="16" t="s">
        <v>24</v>
      </c>
      <c r="E973" s="18" t="s">
        <v>25</v>
      </c>
      <c r="F973" s="16" t="s">
        <v>26</v>
      </c>
      <c r="G973" s="18" t="s">
        <v>210</v>
      </c>
      <c r="H973" s="18" t="s">
        <v>33</v>
      </c>
      <c r="I973" s="19">
        <v>23534.400000000001</v>
      </c>
      <c r="J973" s="20">
        <v>279946</v>
      </c>
      <c r="K973" s="20">
        <v>20571</v>
      </c>
      <c r="L973" s="21">
        <v>8281.6</v>
      </c>
      <c r="M973" s="22">
        <v>102202</v>
      </c>
      <c r="N973" s="22">
        <v>1672</v>
      </c>
      <c r="O973" s="23">
        <v>1322.9</v>
      </c>
      <c r="P973" s="24">
        <v>28502</v>
      </c>
      <c r="Q973" s="24">
        <v>46</v>
      </c>
      <c r="R973" s="25">
        <v>0</v>
      </c>
      <c r="S973" s="26">
        <v>0</v>
      </c>
      <c r="T973" s="26">
        <v>0</v>
      </c>
      <c r="U973" s="19">
        <v>33138.9</v>
      </c>
      <c r="V973" s="20">
        <v>410650</v>
      </c>
      <c r="W973" s="20">
        <v>22289</v>
      </c>
    </row>
    <row r="974" spans="1:23" x14ac:dyDescent="0.35">
      <c r="A974" s="16">
        <v>2012</v>
      </c>
      <c r="B974" s="17">
        <v>10454</v>
      </c>
      <c r="C974" s="18" t="s">
        <v>910</v>
      </c>
      <c r="D974" s="16" t="s">
        <v>24</v>
      </c>
      <c r="E974" s="18" t="s">
        <v>25</v>
      </c>
      <c r="F974" s="16" t="s">
        <v>26</v>
      </c>
      <c r="G974" s="18" t="s">
        <v>96</v>
      </c>
      <c r="H974" s="18" t="s">
        <v>33</v>
      </c>
      <c r="I974" s="19">
        <v>155.4</v>
      </c>
      <c r="J974" s="20">
        <v>1964</v>
      </c>
      <c r="K974" s="20">
        <v>77</v>
      </c>
      <c r="L974" s="21">
        <v>0.1</v>
      </c>
      <c r="M974" s="22">
        <v>1</v>
      </c>
      <c r="N974" s="22">
        <v>1</v>
      </c>
      <c r="O974" s="23">
        <v>0.4</v>
      </c>
      <c r="P974" s="24">
        <v>3</v>
      </c>
      <c r="Q974" s="24">
        <v>1</v>
      </c>
      <c r="R974" s="25">
        <v>0</v>
      </c>
      <c r="S974" s="26">
        <v>0</v>
      </c>
      <c r="T974" s="26">
        <v>0</v>
      </c>
      <c r="U974" s="19">
        <v>155.9</v>
      </c>
      <c r="V974" s="20">
        <v>1968</v>
      </c>
      <c r="W974" s="20">
        <v>79</v>
      </c>
    </row>
    <row r="975" spans="1:23" x14ac:dyDescent="0.35">
      <c r="A975" s="16">
        <v>2012</v>
      </c>
      <c r="B975" s="17">
        <v>10508</v>
      </c>
      <c r="C975" s="18" t="s">
        <v>911</v>
      </c>
      <c r="D975" s="16" t="s">
        <v>24</v>
      </c>
      <c r="E975" s="18" t="s">
        <v>25</v>
      </c>
      <c r="F975" s="16" t="s">
        <v>26</v>
      </c>
      <c r="G975" s="18" t="s">
        <v>83</v>
      </c>
      <c r="H975" s="18" t="s">
        <v>28</v>
      </c>
      <c r="I975" s="19">
        <v>667.9</v>
      </c>
      <c r="J975" s="20">
        <v>5156</v>
      </c>
      <c r="K975" s="20">
        <v>988</v>
      </c>
      <c r="L975" s="21">
        <v>859.6</v>
      </c>
      <c r="M975" s="22">
        <v>7002</v>
      </c>
      <c r="N975" s="22">
        <v>212</v>
      </c>
      <c r="O975" s="23" t="s">
        <v>37</v>
      </c>
      <c r="P975" s="24" t="s">
        <v>37</v>
      </c>
      <c r="Q975" s="24" t="s">
        <v>37</v>
      </c>
      <c r="R975" s="25" t="s">
        <v>37</v>
      </c>
      <c r="S975" s="26" t="s">
        <v>37</v>
      </c>
      <c r="T975" s="26" t="s">
        <v>37</v>
      </c>
      <c r="U975" s="19">
        <v>1527.5</v>
      </c>
      <c r="V975" s="20">
        <v>12158</v>
      </c>
      <c r="W975" s="20">
        <v>1200</v>
      </c>
    </row>
    <row r="976" spans="1:23" x14ac:dyDescent="0.35">
      <c r="A976" s="16">
        <v>2012</v>
      </c>
      <c r="B976" s="17">
        <v>10539</v>
      </c>
      <c r="C976" s="18" t="s">
        <v>912</v>
      </c>
      <c r="D976" s="16" t="s">
        <v>24</v>
      </c>
      <c r="E976" s="18" t="s">
        <v>25</v>
      </c>
      <c r="F976" s="16" t="s">
        <v>26</v>
      </c>
      <c r="G976" s="18" t="s">
        <v>130</v>
      </c>
      <c r="H976" s="18" t="s">
        <v>33</v>
      </c>
      <c r="I976" s="19">
        <v>34390</v>
      </c>
      <c r="J976" s="20">
        <v>283714</v>
      </c>
      <c r="K976" s="20">
        <v>34266</v>
      </c>
      <c r="L976" s="21">
        <v>29440</v>
      </c>
      <c r="M976" s="22">
        <v>271205</v>
      </c>
      <c r="N976" s="22">
        <v>6237</v>
      </c>
      <c r="O976" s="23">
        <v>31808</v>
      </c>
      <c r="P976" s="24">
        <v>464382</v>
      </c>
      <c r="Q976" s="24">
        <v>197</v>
      </c>
      <c r="R976" s="25" t="s">
        <v>37</v>
      </c>
      <c r="S976" s="26" t="s">
        <v>37</v>
      </c>
      <c r="T976" s="26" t="s">
        <v>37</v>
      </c>
      <c r="U976" s="19">
        <v>95638</v>
      </c>
      <c r="V976" s="20">
        <v>1019301</v>
      </c>
      <c r="W976" s="20">
        <v>40700</v>
      </c>
    </row>
    <row r="977" spans="1:23" x14ac:dyDescent="0.35">
      <c r="A977" s="16">
        <v>2012</v>
      </c>
      <c r="B977" s="17">
        <v>10545</v>
      </c>
      <c r="C977" s="18" t="s">
        <v>913</v>
      </c>
      <c r="D977" s="16" t="s">
        <v>24</v>
      </c>
      <c r="E977" s="18" t="s">
        <v>25</v>
      </c>
      <c r="F977" s="16" t="s">
        <v>26</v>
      </c>
      <c r="G977" s="18" t="s">
        <v>61</v>
      </c>
      <c r="H977" s="18" t="s">
        <v>119</v>
      </c>
      <c r="I977" s="19" t="s">
        <v>37</v>
      </c>
      <c r="J977" s="20" t="s">
        <v>37</v>
      </c>
      <c r="K977" s="20" t="s">
        <v>37</v>
      </c>
      <c r="L977" s="21" t="s">
        <v>37</v>
      </c>
      <c r="M977" s="22" t="s">
        <v>37</v>
      </c>
      <c r="N977" s="22" t="s">
        <v>37</v>
      </c>
      <c r="O977" s="23">
        <v>29</v>
      </c>
      <c r="P977" s="24">
        <v>549</v>
      </c>
      <c r="Q977" s="24">
        <v>1</v>
      </c>
      <c r="R977" s="25" t="s">
        <v>37</v>
      </c>
      <c r="S977" s="26" t="s">
        <v>37</v>
      </c>
      <c r="T977" s="26" t="s">
        <v>37</v>
      </c>
      <c r="U977" s="19">
        <v>29</v>
      </c>
      <c r="V977" s="20">
        <v>549</v>
      </c>
      <c r="W977" s="20">
        <v>1</v>
      </c>
    </row>
    <row r="978" spans="1:23" x14ac:dyDescent="0.35">
      <c r="A978" s="16">
        <v>2012</v>
      </c>
      <c r="B978" s="17">
        <v>10550</v>
      </c>
      <c r="C978" s="18" t="s">
        <v>914</v>
      </c>
      <c r="D978" s="16" t="s">
        <v>24</v>
      </c>
      <c r="E978" s="18" t="s">
        <v>25</v>
      </c>
      <c r="F978" s="16" t="s">
        <v>26</v>
      </c>
      <c r="G978" s="18" t="s">
        <v>90</v>
      </c>
      <c r="H978" s="18" t="s">
        <v>191</v>
      </c>
      <c r="I978" s="19">
        <v>4564.8999999999996</v>
      </c>
      <c r="J978" s="20">
        <v>36284</v>
      </c>
      <c r="K978" s="20">
        <v>3658</v>
      </c>
      <c r="L978" s="21">
        <v>3058.6</v>
      </c>
      <c r="M978" s="22">
        <v>32081</v>
      </c>
      <c r="N978" s="22">
        <v>334</v>
      </c>
      <c r="O978" s="23">
        <v>10059.799999999999</v>
      </c>
      <c r="P978" s="24">
        <v>133426</v>
      </c>
      <c r="Q978" s="24">
        <v>821</v>
      </c>
      <c r="R978" s="25" t="s">
        <v>37</v>
      </c>
      <c r="S978" s="26" t="s">
        <v>37</v>
      </c>
      <c r="T978" s="26" t="s">
        <v>37</v>
      </c>
      <c r="U978" s="19">
        <v>17683.3</v>
      </c>
      <c r="V978" s="20">
        <v>201791</v>
      </c>
      <c r="W978" s="20">
        <v>4813</v>
      </c>
    </row>
    <row r="979" spans="1:23" x14ac:dyDescent="0.35">
      <c r="A979" s="16">
        <v>2012</v>
      </c>
      <c r="B979" s="17">
        <v>10558</v>
      </c>
      <c r="C979" s="18" t="s">
        <v>915</v>
      </c>
      <c r="D979" s="16" t="s">
        <v>24</v>
      </c>
      <c r="E979" s="18" t="s">
        <v>25</v>
      </c>
      <c r="F979" s="16" t="s">
        <v>26</v>
      </c>
      <c r="G979" s="18" t="s">
        <v>90</v>
      </c>
      <c r="H979" s="18" t="s">
        <v>33</v>
      </c>
      <c r="I979" s="19">
        <v>213</v>
      </c>
      <c r="J979" s="20">
        <v>2032</v>
      </c>
      <c r="K979" s="20">
        <v>163</v>
      </c>
      <c r="L979" s="21">
        <v>90</v>
      </c>
      <c r="M979" s="22">
        <v>1072</v>
      </c>
      <c r="N979" s="22">
        <v>24</v>
      </c>
      <c r="O979" s="23">
        <v>387</v>
      </c>
      <c r="P979" s="24">
        <v>4723</v>
      </c>
      <c r="Q979" s="24">
        <v>42</v>
      </c>
      <c r="R979" s="25" t="s">
        <v>37</v>
      </c>
      <c r="S979" s="26" t="s">
        <v>37</v>
      </c>
      <c r="T979" s="26" t="s">
        <v>37</v>
      </c>
      <c r="U979" s="19">
        <v>690</v>
      </c>
      <c r="V979" s="20">
        <v>7827</v>
      </c>
      <c r="W979" s="20">
        <v>229</v>
      </c>
    </row>
    <row r="980" spans="1:23" x14ac:dyDescent="0.35">
      <c r="A980" s="16">
        <v>2012</v>
      </c>
      <c r="B980" s="17">
        <v>10558</v>
      </c>
      <c r="C980" s="18" t="s">
        <v>915</v>
      </c>
      <c r="D980" s="16" t="s">
        <v>24</v>
      </c>
      <c r="E980" s="18" t="s">
        <v>25</v>
      </c>
      <c r="F980" s="16" t="s">
        <v>26</v>
      </c>
      <c r="G980" s="18" t="s">
        <v>173</v>
      </c>
      <c r="H980" s="18" t="s">
        <v>33</v>
      </c>
      <c r="I980" s="19">
        <v>6690</v>
      </c>
      <c r="J980" s="20">
        <v>64850</v>
      </c>
      <c r="K980" s="20">
        <v>5550</v>
      </c>
      <c r="L980" s="21">
        <v>3438</v>
      </c>
      <c r="M980" s="22">
        <v>37862</v>
      </c>
      <c r="N980" s="22">
        <v>715</v>
      </c>
      <c r="O980" s="23">
        <v>554</v>
      </c>
      <c r="P980" s="24">
        <v>6582</v>
      </c>
      <c r="Q980" s="24">
        <v>56</v>
      </c>
      <c r="R980" s="25" t="s">
        <v>37</v>
      </c>
      <c r="S980" s="26" t="s">
        <v>37</v>
      </c>
      <c r="T980" s="26" t="s">
        <v>37</v>
      </c>
      <c r="U980" s="19">
        <v>10682</v>
      </c>
      <c r="V980" s="20">
        <v>109294</v>
      </c>
      <c r="W980" s="20">
        <v>6321</v>
      </c>
    </row>
    <row r="981" spans="1:23" x14ac:dyDescent="0.35">
      <c r="A981" s="16">
        <v>2012</v>
      </c>
      <c r="B981" s="17">
        <v>10562</v>
      </c>
      <c r="C981" s="18" t="s">
        <v>916</v>
      </c>
      <c r="D981" s="16" t="s">
        <v>24</v>
      </c>
      <c r="E981" s="18" t="s">
        <v>25</v>
      </c>
      <c r="F981" s="16" t="s">
        <v>26</v>
      </c>
      <c r="G981" s="18" t="s">
        <v>74</v>
      </c>
      <c r="H981" s="18" t="s">
        <v>33</v>
      </c>
      <c r="I981" s="19">
        <v>8467</v>
      </c>
      <c r="J981" s="20">
        <v>61723</v>
      </c>
      <c r="K981" s="20">
        <v>6667</v>
      </c>
      <c r="L981" s="21">
        <v>2145</v>
      </c>
      <c r="M981" s="22">
        <v>22307</v>
      </c>
      <c r="N981" s="22">
        <v>187</v>
      </c>
      <c r="O981" s="23">
        <v>1104</v>
      </c>
      <c r="P981" s="24">
        <v>11221</v>
      </c>
      <c r="Q981" s="24">
        <v>196</v>
      </c>
      <c r="R981" s="25" t="s">
        <v>37</v>
      </c>
      <c r="S981" s="26" t="s">
        <v>37</v>
      </c>
      <c r="T981" s="26" t="s">
        <v>37</v>
      </c>
      <c r="U981" s="19">
        <v>11716</v>
      </c>
      <c r="V981" s="20">
        <v>95251</v>
      </c>
      <c r="W981" s="20">
        <v>7050</v>
      </c>
    </row>
    <row r="982" spans="1:23" x14ac:dyDescent="0.35">
      <c r="A982" s="16">
        <v>2012</v>
      </c>
      <c r="B982" s="17">
        <v>10579</v>
      </c>
      <c r="C982" s="18" t="s">
        <v>917</v>
      </c>
      <c r="D982" s="16" t="s">
        <v>24</v>
      </c>
      <c r="E982" s="18" t="s">
        <v>25</v>
      </c>
      <c r="F982" s="16" t="s">
        <v>26</v>
      </c>
      <c r="G982" s="18" t="s">
        <v>104</v>
      </c>
      <c r="H982" s="18" t="s">
        <v>28</v>
      </c>
      <c r="I982" s="19">
        <v>27005</v>
      </c>
      <c r="J982" s="20">
        <v>241442</v>
      </c>
      <c r="K982" s="20">
        <v>18991</v>
      </c>
      <c r="L982" s="21">
        <v>14432</v>
      </c>
      <c r="M982" s="22">
        <v>119067</v>
      </c>
      <c r="N982" s="22">
        <v>2917</v>
      </c>
      <c r="O982" s="23">
        <v>2577</v>
      </c>
      <c r="P982" s="24">
        <v>24964</v>
      </c>
      <c r="Q982" s="24">
        <v>5</v>
      </c>
      <c r="R982" s="25">
        <v>0</v>
      </c>
      <c r="S982" s="26">
        <v>0</v>
      </c>
      <c r="T982" s="26">
        <v>0</v>
      </c>
      <c r="U982" s="19">
        <v>44014</v>
      </c>
      <c r="V982" s="20">
        <v>385473</v>
      </c>
      <c r="W982" s="20">
        <v>21913</v>
      </c>
    </row>
    <row r="983" spans="1:23" x14ac:dyDescent="0.35">
      <c r="A983" s="16">
        <v>2012</v>
      </c>
      <c r="B983" s="17">
        <v>10585</v>
      </c>
      <c r="C983" s="18" t="s">
        <v>918</v>
      </c>
      <c r="D983" s="16" t="s">
        <v>24</v>
      </c>
      <c r="E983" s="18" t="s">
        <v>25</v>
      </c>
      <c r="F983" s="16" t="s">
        <v>26</v>
      </c>
      <c r="G983" s="18" t="s">
        <v>49</v>
      </c>
      <c r="H983" s="18" t="s">
        <v>28</v>
      </c>
      <c r="I983" s="19">
        <v>13115</v>
      </c>
      <c r="J983" s="20">
        <v>122984</v>
      </c>
      <c r="K983" s="20">
        <v>11271</v>
      </c>
      <c r="L983" s="21">
        <v>14918</v>
      </c>
      <c r="M983" s="22">
        <v>151668</v>
      </c>
      <c r="N983" s="22">
        <v>1802</v>
      </c>
      <c r="O983" s="23">
        <v>16030</v>
      </c>
      <c r="P983" s="24">
        <v>225208</v>
      </c>
      <c r="Q983" s="24">
        <v>53</v>
      </c>
      <c r="R983" s="25" t="s">
        <v>37</v>
      </c>
      <c r="S983" s="26" t="s">
        <v>37</v>
      </c>
      <c r="T983" s="26" t="s">
        <v>37</v>
      </c>
      <c r="U983" s="19">
        <v>44063</v>
      </c>
      <c r="V983" s="20">
        <v>499860</v>
      </c>
      <c r="W983" s="20">
        <v>13126</v>
      </c>
    </row>
    <row r="984" spans="1:23" x14ac:dyDescent="0.35">
      <c r="A984" s="16">
        <v>2012</v>
      </c>
      <c r="B984" s="17">
        <v>10595</v>
      </c>
      <c r="C984" s="18" t="s">
        <v>919</v>
      </c>
      <c r="D984" s="16" t="s">
        <v>24</v>
      </c>
      <c r="E984" s="18" t="s">
        <v>25</v>
      </c>
      <c r="F984" s="16" t="s">
        <v>26</v>
      </c>
      <c r="G984" s="18" t="s">
        <v>51</v>
      </c>
      <c r="H984" s="18" t="s">
        <v>28</v>
      </c>
      <c r="I984" s="19">
        <v>2594</v>
      </c>
      <c r="J984" s="20">
        <v>20908</v>
      </c>
      <c r="K984" s="20">
        <v>2862</v>
      </c>
      <c r="L984" s="21">
        <v>1892</v>
      </c>
      <c r="M984" s="22">
        <v>17672</v>
      </c>
      <c r="N984" s="22">
        <v>380</v>
      </c>
      <c r="O984" s="23">
        <v>8565</v>
      </c>
      <c r="P984" s="24">
        <v>106006</v>
      </c>
      <c r="Q984" s="24">
        <v>7</v>
      </c>
      <c r="R984" s="25" t="s">
        <v>37</v>
      </c>
      <c r="S984" s="26" t="s">
        <v>37</v>
      </c>
      <c r="T984" s="26" t="s">
        <v>37</v>
      </c>
      <c r="U984" s="19">
        <v>13051</v>
      </c>
      <c r="V984" s="20">
        <v>144586</v>
      </c>
      <c r="W984" s="20">
        <v>3249</v>
      </c>
    </row>
    <row r="985" spans="1:23" x14ac:dyDescent="0.35">
      <c r="A985" s="16">
        <v>2012</v>
      </c>
      <c r="B985" s="17">
        <v>10596</v>
      </c>
      <c r="C985" s="18" t="s">
        <v>920</v>
      </c>
      <c r="D985" s="16" t="s">
        <v>24</v>
      </c>
      <c r="E985" s="18" t="s">
        <v>25</v>
      </c>
      <c r="F985" s="16" t="s">
        <v>26</v>
      </c>
      <c r="G985" s="18" t="s">
        <v>51</v>
      </c>
      <c r="H985" s="18" t="s">
        <v>28</v>
      </c>
      <c r="I985" s="19">
        <v>1257</v>
      </c>
      <c r="J985" s="20">
        <v>8127</v>
      </c>
      <c r="K985" s="20">
        <v>1031</v>
      </c>
      <c r="L985" s="21">
        <v>1132</v>
      </c>
      <c r="M985" s="22">
        <v>8572</v>
      </c>
      <c r="N985" s="22">
        <v>180</v>
      </c>
      <c r="O985" s="23">
        <v>0</v>
      </c>
      <c r="P985" s="24">
        <v>0</v>
      </c>
      <c r="Q985" s="24">
        <v>0</v>
      </c>
      <c r="R985" s="25">
        <v>0</v>
      </c>
      <c r="S985" s="26">
        <v>0</v>
      </c>
      <c r="T985" s="26">
        <v>0</v>
      </c>
      <c r="U985" s="19">
        <v>2389</v>
      </c>
      <c r="V985" s="20">
        <v>16699</v>
      </c>
      <c r="W985" s="20">
        <v>1211</v>
      </c>
    </row>
    <row r="986" spans="1:23" x14ac:dyDescent="0.35">
      <c r="A986" s="16">
        <v>2012</v>
      </c>
      <c r="B986" s="17">
        <v>10599</v>
      </c>
      <c r="C986" s="18" t="s">
        <v>921</v>
      </c>
      <c r="D986" s="16" t="s">
        <v>24</v>
      </c>
      <c r="E986" s="18" t="s">
        <v>25</v>
      </c>
      <c r="F986" s="16" t="s">
        <v>26</v>
      </c>
      <c r="G986" s="18" t="s">
        <v>80</v>
      </c>
      <c r="H986" s="18" t="s">
        <v>33</v>
      </c>
      <c r="I986" s="19">
        <v>28957</v>
      </c>
      <c r="J986" s="20">
        <v>298911</v>
      </c>
      <c r="K986" s="20">
        <v>22220</v>
      </c>
      <c r="L986" s="21">
        <v>3531</v>
      </c>
      <c r="M986" s="22">
        <v>38559</v>
      </c>
      <c r="N986" s="22">
        <v>1686</v>
      </c>
      <c r="O986" s="23">
        <v>3597</v>
      </c>
      <c r="P986" s="24">
        <v>42654</v>
      </c>
      <c r="Q986" s="24">
        <v>116</v>
      </c>
      <c r="R986" s="25" t="s">
        <v>37</v>
      </c>
      <c r="S986" s="26" t="s">
        <v>37</v>
      </c>
      <c r="T986" s="26" t="s">
        <v>37</v>
      </c>
      <c r="U986" s="19">
        <v>36085</v>
      </c>
      <c r="V986" s="20">
        <v>380124</v>
      </c>
      <c r="W986" s="20">
        <v>24022</v>
      </c>
    </row>
    <row r="987" spans="1:23" x14ac:dyDescent="0.35">
      <c r="A987" s="16">
        <v>2012</v>
      </c>
      <c r="B987" s="17">
        <v>10603</v>
      </c>
      <c r="C987" s="18" t="s">
        <v>922</v>
      </c>
      <c r="D987" s="16" t="s">
        <v>24</v>
      </c>
      <c r="E987" s="18" t="s">
        <v>25</v>
      </c>
      <c r="F987" s="16" t="s">
        <v>26</v>
      </c>
      <c r="G987" s="18" t="s">
        <v>132</v>
      </c>
      <c r="H987" s="18" t="s">
        <v>33</v>
      </c>
      <c r="I987" s="19">
        <v>44629</v>
      </c>
      <c r="J987" s="20">
        <v>481176</v>
      </c>
      <c r="K987" s="20">
        <v>32987</v>
      </c>
      <c r="L987" s="21">
        <v>9831</v>
      </c>
      <c r="M987" s="22">
        <v>101793</v>
      </c>
      <c r="N987" s="22">
        <v>3247</v>
      </c>
      <c r="O987" s="23">
        <v>2129</v>
      </c>
      <c r="P987" s="24">
        <v>24335</v>
      </c>
      <c r="Q987" s="24">
        <v>14</v>
      </c>
      <c r="R987" s="25" t="s">
        <v>37</v>
      </c>
      <c r="S987" s="26" t="s">
        <v>37</v>
      </c>
      <c r="T987" s="26" t="s">
        <v>37</v>
      </c>
      <c r="U987" s="19">
        <v>56589</v>
      </c>
      <c r="V987" s="20">
        <v>607304</v>
      </c>
      <c r="W987" s="20">
        <v>36248</v>
      </c>
    </row>
    <row r="988" spans="1:23" x14ac:dyDescent="0.35">
      <c r="A988" s="16">
        <v>2012</v>
      </c>
      <c r="B988" s="17">
        <v>10605</v>
      </c>
      <c r="C988" s="18" t="s">
        <v>923</v>
      </c>
      <c r="D988" s="16" t="s">
        <v>24</v>
      </c>
      <c r="E988" s="18" t="s">
        <v>25</v>
      </c>
      <c r="F988" s="16" t="s">
        <v>26</v>
      </c>
      <c r="G988" s="18" t="s">
        <v>39</v>
      </c>
      <c r="H988" s="18" t="s">
        <v>28</v>
      </c>
      <c r="I988" s="19">
        <v>3330.5</v>
      </c>
      <c r="J988" s="20">
        <v>27275</v>
      </c>
      <c r="K988" s="20">
        <v>3476</v>
      </c>
      <c r="L988" s="21">
        <v>3824.6</v>
      </c>
      <c r="M988" s="22">
        <v>36559</v>
      </c>
      <c r="N988" s="22">
        <v>468</v>
      </c>
      <c r="O988" s="23">
        <v>0</v>
      </c>
      <c r="P988" s="24">
        <v>0</v>
      </c>
      <c r="Q988" s="24">
        <v>0</v>
      </c>
      <c r="R988" s="25">
        <v>0</v>
      </c>
      <c r="S988" s="26">
        <v>0</v>
      </c>
      <c r="T988" s="26">
        <v>0</v>
      </c>
      <c r="U988" s="19">
        <v>7155.1</v>
      </c>
      <c r="V988" s="20">
        <v>63834</v>
      </c>
      <c r="W988" s="20">
        <v>3944</v>
      </c>
    </row>
    <row r="989" spans="1:23" x14ac:dyDescent="0.35">
      <c r="A989" s="16">
        <v>2012</v>
      </c>
      <c r="B989" s="17">
        <v>10606</v>
      </c>
      <c r="C989" s="18" t="s">
        <v>924</v>
      </c>
      <c r="D989" s="16" t="s">
        <v>24</v>
      </c>
      <c r="E989" s="18" t="s">
        <v>25</v>
      </c>
      <c r="F989" s="16" t="s">
        <v>26</v>
      </c>
      <c r="G989" s="18" t="s">
        <v>87</v>
      </c>
      <c r="H989" s="18" t="s">
        <v>28</v>
      </c>
      <c r="I989" s="19">
        <v>1047.5999999999999</v>
      </c>
      <c r="J989" s="20">
        <v>8407</v>
      </c>
      <c r="K989" s="20">
        <v>1030</v>
      </c>
      <c r="L989" s="21">
        <v>450</v>
      </c>
      <c r="M989" s="22">
        <v>3558</v>
      </c>
      <c r="N989" s="22">
        <v>164</v>
      </c>
      <c r="O989" s="23">
        <v>1854.3</v>
      </c>
      <c r="P989" s="24">
        <v>17550</v>
      </c>
      <c r="Q989" s="24">
        <v>20</v>
      </c>
      <c r="R989" s="25" t="s">
        <v>37</v>
      </c>
      <c r="S989" s="26" t="s">
        <v>37</v>
      </c>
      <c r="T989" s="26" t="s">
        <v>37</v>
      </c>
      <c r="U989" s="19">
        <v>3351.9</v>
      </c>
      <c r="V989" s="20">
        <v>29515</v>
      </c>
      <c r="W989" s="20">
        <v>1214</v>
      </c>
    </row>
    <row r="990" spans="1:23" x14ac:dyDescent="0.35">
      <c r="A990" s="16">
        <v>2012</v>
      </c>
      <c r="B990" s="17">
        <v>10610</v>
      </c>
      <c r="C990" s="18" t="s">
        <v>925</v>
      </c>
      <c r="D990" s="16" t="s">
        <v>24</v>
      </c>
      <c r="E990" s="18" t="s">
        <v>25</v>
      </c>
      <c r="F990" s="16" t="s">
        <v>26</v>
      </c>
      <c r="G990" s="18" t="s">
        <v>43</v>
      </c>
      <c r="H990" s="18" t="s">
        <v>28</v>
      </c>
      <c r="I990" s="19">
        <v>3804</v>
      </c>
      <c r="J990" s="20">
        <v>65321</v>
      </c>
      <c r="K990" s="20">
        <v>3941</v>
      </c>
      <c r="L990" s="21">
        <v>4709</v>
      </c>
      <c r="M990" s="22">
        <v>82491</v>
      </c>
      <c r="N990" s="22">
        <v>917</v>
      </c>
      <c r="O990" s="23" t="s">
        <v>37</v>
      </c>
      <c r="P990" s="24" t="s">
        <v>37</v>
      </c>
      <c r="Q990" s="24" t="s">
        <v>37</v>
      </c>
      <c r="R990" s="25" t="s">
        <v>37</v>
      </c>
      <c r="S990" s="26" t="s">
        <v>37</v>
      </c>
      <c r="T990" s="26" t="s">
        <v>37</v>
      </c>
      <c r="U990" s="19">
        <v>8513</v>
      </c>
      <c r="V990" s="20">
        <v>147812</v>
      </c>
      <c r="W990" s="20">
        <v>4858</v>
      </c>
    </row>
    <row r="991" spans="1:23" ht="27.75" x14ac:dyDescent="0.35">
      <c r="A991" s="16">
        <v>2012</v>
      </c>
      <c r="B991" s="17">
        <v>10618</v>
      </c>
      <c r="C991" s="18" t="s">
        <v>926</v>
      </c>
      <c r="D991" s="16" t="s">
        <v>24</v>
      </c>
      <c r="E991" s="18" t="s">
        <v>25</v>
      </c>
      <c r="F991" s="16" t="s">
        <v>26</v>
      </c>
      <c r="G991" s="18" t="s">
        <v>51</v>
      </c>
      <c r="H991" s="18" t="s">
        <v>33</v>
      </c>
      <c r="I991" s="19">
        <v>33920</v>
      </c>
      <c r="J991" s="20">
        <v>297735</v>
      </c>
      <c r="K991" s="20">
        <v>24191</v>
      </c>
      <c r="L991" s="21">
        <v>9219</v>
      </c>
      <c r="M991" s="22">
        <v>106441</v>
      </c>
      <c r="N991" s="22">
        <v>2283</v>
      </c>
      <c r="O991" s="23" t="s">
        <v>37</v>
      </c>
      <c r="P991" s="24" t="s">
        <v>37</v>
      </c>
      <c r="Q991" s="24" t="s">
        <v>37</v>
      </c>
      <c r="R991" s="25" t="s">
        <v>37</v>
      </c>
      <c r="S991" s="26" t="s">
        <v>37</v>
      </c>
      <c r="T991" s="26" t="s">
        <v>37</v>
      </c>
      <c r="U991" s="19">
        <v>43139</v>
      </c>
      <c r="V991" s="20">
        <v>404176</v>
      </c>
      <c r="W991" s="20">
        <v>26474</v>
      </c>
    </row>
    <row r="992" spans="1:23" x14ac:dyDescent="0.35">
      <c r="A992" s="16">
        <v>2012</v>
      </c>
      <c r="B992" s="17">
        <v>10620</v>
      </c>
      <c r="C992" s="18" t="s">
        <v>927</v>
      </c>
      <c r="D992" s="16" t="s">
        <v>24</v>
      </c>
      <c r="E992" s="18" t="s">
        <v>25</v>
      </c>
      <c r="F992" s="16" t="s">
        <v>26</v>
      </c>
      <c r="G992" s="18" t="s">
        <v>61</v>
      </c>
      <c r="H992" s="18" t="s">
        <v>28</v>
      </c>
      <c r="I992" s="19">
        <v>28670</v>
      </c>
      <c r="J992" s="20">
        <v>217475</v>
      </c>
      <c r="K992" s="20">
        <v>21812</v>
      </c>
      <c r="L992" s="21">
        <v>21635</v>
      </c>
      <c r="M992" s="22">
        <v>172216</v>
      </c>
      <c r="N992" s="22">
        <v>3574</v>
      </c>
      <c r="O992" s="23" t="s">
        <v>37</v>
      </c>
      <c r="P992" s="24" t="s">
        <v>37</v>
      </c>
      <c r="Q992" s="24" t="s">
        <v>37</v>
      </c>
      <c r="R992" s="25" t="s">
        <v>37</v>
      </c>
      <c r="S992" s="26" t="s">
        <v>37</v>
      </c>
      <c r="T992" s="26" t="s">
        <v>37</v>
      </c>
      <c r="U992" s="19">
        <v>50305</v>
      </c>
      <c r="V992" s="20">
        <v>389691</v>
      </c>
      <c r="W992" s="20">
        <v>25386</v>
      </c>
    </row>
    <row r="993" spans="1:23" x14ac:dyDescent="0.35">
      <c r="A993" s="16">
        <v>2012</v>
      </c>
      <c r="B993" s="17">
        <v>10623</v>
      </c>
      <c r="C993" s="18" t="s">
        <v>928</v>
      </c>
      <c r="D993" s="16" t="s">
        <v>24</v>
      </c>
      <c r="E993" s="18" t="s">
        <v>25</v>
      </c>
      <c r="F993" s="16" t="s">
        <v>26</v>
      </c>
      <c r="G993" s="18" t="s">
        <v>61</v>
      </c>
      <c r="H993" s="18" t="s">
        <v>28</v>
      </c>
      <c r="I993" s="19">
        <v>143597.6</v>
      </c>
      <c r="J993" s="20">
        <v>1356649</v>
      </c>
      <c r="K993" s="20">
        <v>100732</v>
      </c>
      <c r="L993" s="21">
        <v>80545.2</v>
      </c>
      <c r="M993" s="22">
        <v>806819</v>
      </c>
      <c r="N993" s="22">
        <v>20568</v>
      </c>
      <c r="O993" s="23">
        <v>42654.7</v>
      </c>
      <c r="P993" s="24">
        <v>606574</v>
      </c>
      <c r="Q993" s="24">
        <v>87</v>
      </c>
      <c r="R993" s="25" t="s">
        <v>37</v>
      </c>
      <c r="S993" s="26" t="s">
        <v>37</v>
      </c>
      <c r="T993" s="26" t="s">
        <v>37</v>
      </c>
      <c r="U993" s="19">
        <v>266797.5</v>
      </c>
      <c r="V993" s="20">
        <v>2770042</v>
      </c>
      <c r="W993" s="20">
        <v>121387</v>
      </c>
    </row>
    <row r="994" spans="1:23" x14ac:dyDescent="0.35">
      <c r="A994" s="16">
        <v>2012</v>
      </c>
      <c r="B994" s="17">
        <v>10624</v>
      </c>
      <c r="C994" s="18" t="s">
        <v>929</v>
      </c>
      <c r="D994" s="16" t="s">
        <v>24</v>
      </c>
      <c r="E994" s="18" t="s">
        <v>25</v>
      </c>
      <c r="F994" s="16" t="s">
        <v>26</v>
      </c>
      <c r="G994" s="18" t="s">
        <v>49</v>
      </c>
      <c r="H994" s="18" t="s">
        <v>33</v>
      </c>
      <c r="I994" s="19">
        <v>30867</v>
      </c>
      <c r="J994" s="20">
        <v>257511</v>
      </c>
      <c r="K994" s="20">
        <v>17513</v>
      </c>
      <c r="L994" s="21">
        <v>3516</v>
      </c>
      <c r="M994" s="22">
        <v>29001</v>
      </c>
      <c r="N994" s="22">
        <v>1069</v>
      </c>
      <c r="O994" s="23">
        <v>1725</v>
      </c>
      <c r="P994" s="24">
        <v>25316</v>
      </c>
      <c r="Q994" s="24">
        <v>8</v>
      </c>
      <c r="R994" s="25" t="s">
        <v>37</v>
      </c>
      <c r="S994" s="26" t="s">
        <v>37</v>
      </c>
      <c r="T994" s="26" t="s">
        <v>37</v>
      </c>
      <c r="U994" s="19">
        <v>36108</v>
      </c>
      <c r="V994" s="20">
        <v>311828</v>
      </c>
      <c r="W994" s="20">
        <v>18590</v>
      </c>
    </row>
    <row r="995" spans="1:23" x14ac:dyDescent="0.35">
      <c r="A995" s="16">
        <v>2012</v>
      </c>
      <c r="B995" s="17">
        <v>10625</v>
      </c>
      <c r="C995" s="18" t="s">
        <v>930</v>
      </c>
      <c r="D995" s="16" t="s">
        <v>24</v>
      </c>
      <c r="E995" s="18" t="s">
        <v>25</v>
      </c>
      <c r="F995" s="16" t="s">
        <v>26</v>
      </c>
      <c r="G995" s="18" t="s">
        <v>98</v>
      </c>
      <c r="H995" s="18" t="s">
        <v>33</v>
      </c>
      <c r="I995" s="19">
        <v>3427</v>
      </c>
      <c r="J995" s="20">
        <v>32907</v>
      </c>
      <c r="K995" s="20">
        <v>2701</v>
      </c>
      <c r="L995" s="21">
        <v>5583</v>
      </c>
      <c r="M995" s="22">
        <v>57770</v>
      </c>
      <c r="N995" s="22">
        <v>1280</v>
      </c>
      <c r="O995" s="23">
        <v>25088</v>
      </c>
      <c r="P995" s="24">
        <v>307470</v>
      </c>
      <c r="Q995" s="24">
        <v>6733</v>
      </c>
      <c r="R995" s="25" t="s">
        <v>37</v>
      </c>
      <c r="S995" s="26" t="s">
        <v>37</v>
      </c>
      <c r="T995" s="26" t="s">
        <v>37</v>
      </c>
      <c r="U995" s="19">
        <v>34098</v>
      </c>
      <c r="V995" s="20">
        <v>398147</v>
      </c>
      <c r="W995" s="20">
        <v>10714</v>
      </c>
    </row>
    <row r="996" spans="1:23" x14ac:dyDescent="0.35">
      <c r="A996" s="16">
        <v>2012</v>
      </c>
      <c r="B996" s="17">
        <v>10627</v>
      </c>
      <c r="C996" s="18" t="s">
        <v>931</v>
      </c>
      <c r="D996" s="16" t="s">
        <v>24</v>
      </c>
      <c r="E996" s="18" t="s">
        <v>25</v>
      </c>
      <c r="F996" s="16" t="s">
        <v>26</v>
      </c>
      <c r="G996" s="18" t="s">
        <v>96</v>
      </c>
      <c r="H996" s="18" t="s">
        <v>33</v>
      </c>
      <c r="I996" s="19">
        <v>8312</v>
      </c>
      <c r="J996" s="20">
        <v>114535</v>
      </c>
      <c r="K996" s="20">
        <v>9380</v>
      </c>
      <c r="L996" s="21">
        <v>10865</v>
      </c>
      <c r="M996" s="22">
        <v>149774</v>
      </c>
      <c r="N996" s="22">
        <v>2054</v>
      </c>
      <c r="O996" s="23" t="s">
        <v>37</v>
      </c>
      <c r="P996" s="24" t="s">
        <v>37</v>
      </c>
      <c r="Q996" s="24" t="s">
        <v>37</v>
      </c>
      <c r="R996" s="25" t="s">
        <v>37</v>
      </c>
      <c r="S996" s="26" t="s">
        <v>37</v>
      </c>
      <c r="T996" s="26" t="s">
        <v>37</v>
      </c>
      <c r="U996" s="19">
        <v>19177</v>
      </c>
      <c r="V996" s="20">
        <v>264309</v>
      </c>
      <c r="W996" s="20">
        <v>11434</v>
      </c>
    </row>
    <row r="997" spans="1:23" x14ac:dyDescent="0.35">
      <c r="A997" s="16">
        <v>2012</v>
      </c>
      <c r="B997" s="17">
        <v>10629</v>
      </c>
      <c r="C997" s="18" t="s">
        <v>932</v>
      </c>
      <c r="D997" s="16" t="s">
        <v>24</v>
      </c>
      <c r="E997" s="18" t="s">
        <v>25</v>
      </c>
      <c r="F997" s="16" t="s">
        <v>26</v>
      </c>
      <c r="G997" s="18" t="s">
        <v>172</v>
      </c>
      <c r="H997" s="18" t="s">
        <v>28</v>
      </c>
      <c r="I997" s="19">
        <v>531.6</v>
      </c>
      <c r="J997" s="20">
        <v>7472</v>
      </c>
      <c r="K997" s="20">
        <v>407</v>
      </c>
      <c r="L997" s="21">
        <v>417.9</v>
      </c>
      <c r="M997" s="22">
        <v>5672</v>
      </c>
      <c r="N997" s="22">
        <v>140</v>
      </c>
      <c r="O997" s="23">
        <v>65</v>
      </c>
      <c r="P997" s="24">
        <v>585</v>
      </c>
      <c r="Q997" s="24">
        <v>5</v>
      </c>
      <c r="R997" s="25" t="s">
        <v>37</v>
      </c>
      <c r="S997" s="26" t="s">
        <v>37</v>
      </c>
      <c r="T997" s="26" t="s">
        <v>37</v>
      </c>
      <c r="U997" s="19">
        <v>1014.5</v>
      </c>
      <c r="V997" s="20">
        <v>13729</v>
      </c>
      <c r="W997" s="20">
        <v>552</v>
      </c>
    </row>
    <row r="998" spans="1:23" x14ac:dyDescent="0.35">
      <c r="A998" s="16">
        <v>2012</v>
      </c>
      <c r="B998" s="17">
        <v>10632</v>
      </c>
      <c r="C998" s="18" t="s">
        <v>933</v>
      </c>
      <c r="D998" s="16" t="s">
        <v>24</v>
      </c>
      <c r="E998" s="18" t="s">
        <v>25</v>
      </c>
      <c r="F998" s="16" t="s">
        <v>26</v>
      </c>
      <c r="G998" s="18" t="s">
        <v>173</v>
      </c>
      <c r="H998" s="18" t="s">
        <v>33</v>
      </c>
      <c r="I998" s="19">
        <v>5566</v>
      </c>
      <c r="J998" s="20">
        <v>47724</v>
      </c>
      <c r="K998" s="20">
        <v>3319</v>
      </c>
      <c r="L998" s="21">
        <v>1801</v>
      </c>
      <c r="M998" s="22">
        <v>23220</v>
      </c>
      <c r="N998" s="22">
        <v>133</v>
      </c>
      <c r="O998" s="23">
        <v>5124</v>
      </c>
      <c r="P998" s="24">
        <v>76313</v>
      </c>
      <c r="Q998" s="24">
        <v>5</v>
      </c>
      <c r="R998" s="25" t="s">
        <v>37</v>
      </c>
      <c r="S998" s="26" t="s">
        <v>37</v>
      </c>
      <c r="T998" s="26" t="s">
        <v>37</v>
      </c>
      <c r="U998" s="19">
        <v>12491</v>
      </c>
      <c r="V998" s="20">
        <v>147257</v>
      </c>
      <c r="W998" s="20">
        <v>3457</v>
      </c>
    </row>
    <row r="999" spans="1:23" x14ac:dyDescent="0.35">
      <c r="A999" s="16">
        <v>2012</v>
      </c>
      <c r="B999" s="17">
        <v>10649</v>
      </c>
      <c r="C999" s="18" t="s">
        <v>934</v>
      </c>
      <c r="D999" s="16" t="s">
        <v>24</v>
      </c>
      <c r="E999" s="18" t="s">
        <v>25</v>
      </c>
      <c r="F999" s="16" t="s">
        <v>26</v>
      </c>
      <c r="G999" s="18" t="s">
        <v>98</v>
      </c>
      <c r="H999" s="18" t="s">
        <v>33</v>
      </c>
      <c r="I999" s="19">
        <v>15426</v>
      </c>
      <c r="J999" s="20">
        <v>138011</v>
      </c>
      <c r="K999" s="20">
        <v>11165</v>
      </c>
      <c r="L999" s="21">
        <v>3957</v>
      </c>
      <c r="M999" s="22">
        <v>36474</v>
      </c>
      <c r="N999" s="22">
        <v>731</v>
      </c>
      <c r="O999" s="23" t="s">
        <v>37</v>
      </c>
      <c r="P999" s="24" t="s">
        <v>37</v>
      </c>
      <c r="Q999" s="24" t="s">
        <v>37</v>
      </c>
      <c r="R999" s="25" t="s">
        <v>37</v>
      </c>
      <c r="S999" s="26" t="s">
        <v>37</v>
      </c>
      <c r="T999" s="26" t="s">
        <v>37</v>
      </c>
      <c r="U999" s="19">
        <v>19383</v>
      </c>
      <c r="V999" s="20">
        <v>174485</v>
      </c>
      <c r="W999" s="20">
        <v>11896</v>
      </c>
    </row>
    <row r="1000" spans="1:23" x14ac:dyDescent="0.35">
      <c r="A1000" s="16">
        <v>2012</v>
      </c>
      <c r="B1000" s="17">
        <v>10650</v>
      </c>
      <c r="C1000" s="18" t="s">
        <v>935</v>
      </c>
      <c r="D1000" s="16" t="s">
        <v>24</v>
      </c>
      <c r="E1000" s="18" t="s">
        <v>25</v>
      </c>
      <c r="F1000" s="16" t="s">
        <v>26</v>
      </c>
      <c r="G1000" s="18" t="s">
        <v>87</v>
      </c>
      <c r="H1000" s="18" t="s">
        <v>28</v>
      </c>
      <c r="I1000" s="19">
        <v>934</v>
      </c>
      <c r="J1000" s="20">
        <v>8337</v>
      </c>
      <c r="K1000" s="20">
        <v>974</v>
      </c>
      <c r="L1000" s="21">
        <v>1262</v>
      </c>
      <c r="M1000" s="22">
        <v>12586</v>
      </c>
      <c r="N1000" s="22">
        <v>151</v>
      </c>
      <c r="O1000" s="23">
        <v>189</v>
      </c>
      <c r="P1000" s="24">
        <v>2059</v>
      </c>
      <c r="Q1000" s="24">
        <v>40</v>
      </c>
      <c r="R1000" s="25" t="s">
        <v>37</v>
      </c>
      <c r="S1000" s="26" t="s">
        <v>37</v>
      </c>
      <c r="T1000" s="26" t="s">
        <v>37</v>
      </c>
      <c r="U1000" s="19">
        <v>2385</v>
      </c>
      <c r="V1000" s="20">
        <v>22982</v>
      </c>
      <c r="W1000" s="20">
        <v>1165</v>
      </c>
    </row>
    <row r="1001" spans="1:23" x14ac:dyDescent="0.35">
      <c r="A1001" s="16">
        <v>2012</v>
      </c>
      <c r="B1001" s="17">
        <v>10656</v>
      </c>
      <c r="C1001" s="18" t="s">
        <v>936</v>
      </c>
      <c r="D1001" s="16" t="s">
        <v>24</v>
      </c>
      <c r="E1001" s="18" t="s">
        <v>25</v>
      </c>
      <c r="F1001" s="16" t="s">
        <v>26</v>
      </c>
      <c r="G1001" s="18" t="s">
        <v>98</v>
      </c>
      <c r="H1001" s="18" t="s">
        <v>28</v>
      </c>
      <c r="I1001" s="19">
        <v>4539</v>
      </c>
      <c r="J1001" s="20">
        <v>41378</v>
      </c>
      <c r="K1001" s="20">
        <v>3193</v>
      </c>
      <c r="L1001" s="21">
        <v>4987</v>
      </c>
      <c r="M1001" s="22">
        <v>57459</v>
      </c>
      <c r="N1001" s="22">
        <v>709</v>
      </c>
      <c r="O1001" s="23" t="s">
        <v>37</v>
      </c>
      <c r="P1001" s="24" t="s">
        <v>37</v>
      </c>
      <c r="Q1001" s="24" t="s">
        <v>37</v>
      </c>
      <c r="R1001" s="25" t="s">
        <v>37</v>
      </c>
      <c r="S1001" s="26" t="s">
        <v>37</v>
      </c>
      <c r="T1001" s="26" t="s">
        <v>37</v>
      </c>
      <c r="U1001" s="19">
        <v>9526</v>
      </c>
      <c r="V1001" s="20">
        <v>98837</v>
      </c>
      <c r="W1001" s="20">
        <v>3902</v>
      </c>
    </row>
    <row r="1002" spans="1:23" x14ac:dyDescent="0.35">
      <c r="A1002" s="16">
        <v>2012</v>
      </c>
      <c r="B1002" s="17">
        <v>10668</v>
      </c>
      <c r="C1002" s="18" t="s">
        <v>937</v>
      </c>
      <c r="D1002" s="16" t="s">
        <v>24</v>
      </c>
      <c r="E1002" s="18" t="s">
        <v>25</v>
      </c>
      <c r="F1002" s="16" t="s">
        <v>26</v>
      </c>
      <c r="G1002" s="18" t="s">
        <v>46</v>
      </c>
      <c r="H1002" s="18" t="s">
        <v>33</v>
      </c>
      <c r="I1002" s="19">
        <v>41174.199999999997</v>
      </c>
      <c r="J1002" s="20">
        <v>305776</v>
      </c>
      <c r="K1002" s="20">
        <v>23076</v>
      </c>
      <c r="L1002" s="21">
        <v>4662.6000000000004</v>
      </c>
      <c r="M1002" s="22">
        <v>34243</v>
      </c>
      <c r="N1002" s="22">
        <v>1410</v>
      </c>
      <c r="O1002" s="23">
        <v>2131.6999999999998</v>
      </c>
      <c r="P1002" s="24">
        <v>18623</v>
      </c>
      <c r="Q1002" s="24">
        <v>9</v>
      </c>
      <c r="R1002" s="25" t="s">
        <v>37</v>
      </c>
      <c r="S1002" s="26" t="s">
        <v>37</v>
      </c>
      <c r="T1002" s="26" t="s">
        <v>37</v>
      </c>
      <c r="U1002" s="19">
        <v>47968.5</v>
      </c>
      <c r="V1002" s="20">
        <v>358642</v>
      </c>
      <c r="W1002" s="20">
        <v>24495</v>
      </c>
    </row>
    <row r="1003" spans="1:23" x14ac:dyDescent="0.35">
      <c r="A1003" s="16">
        <v>2012</v>
      </c>
      <c r="B1003" s="17">
        <v>10681</v>
      </c>
      <c r="C1003" s="18" t="s">
        <v>938</v>
      </c>
      <c r="D1003" s="16" t="s">
        <v>24</v>
      </c>
      <c r="E1003" s="18" t="s">
        <v>25</v>
      </c>
      <c r="F1003" s="16" t="s">
        <v>26</v>
      </c>
      <c r="G1003" s="18" t="s">
        <v>128</v>
      </c>
      <c r="H1003" s="18" t="s">
        <v>33</v>
      </c>
      <c r="I1003" s="19">
        <v>17789.900000000001</v>
      </c>
      <c r="J1003" s="20">
        <v>191562</v>
      </c>
      <c r="K1003" s="20">
        <v>11884</v>
      </c>
      <c r="L1003" s="21">
        <v>2949.8</v>
      </c>
      <c r="M1003" s="22">
        <v>32356</v>
      </c>
      <c r="N1003" s="22">
        <v>844</v>
      </c>
      <c r="O1003" s="23">
        <v>270.3</v>
      </c>
      <c r="P1003" s="24">
        <v>3776</v>
      </c>
      <c r="Q1003" s="24">
        <v>1</v>
      </c>
      <c r="R1003" s="25" t="s">
        <v>37</v>
      </c>
      <c r="S1003" s="26" t="s">
        <v>37</v>
      </c>
      <c r="T1003" s="26" t="s">
        <v>37</v>
      </c>
      <c r="U1003" s="19">
        <v>21010</v>
      </c>
      <c r="V1003" s="20">
        <v>227694</v>
      </c>
      <c r="W1003" s="20">
        <v>12729</v>
      </c>
    </row>
    <row r="1004" spans="1:23" x14ac:dyDescent="0.35">
      <c r="A1004" s="16">
        <v>2012</v>
      </c>
      <c r="B1004" s="17">
        <v>10697</v>
      </c>
      <c r="C1004" s="18" t="s">
        <v>939</v>
      </c>
      <c r="D1004" s="16" t="s">
        <v>24</v>
      </c>
      <c r="E1004" s="18" t="s">
        <v>25</v>
      </c>
      <c r="F1004" s="16" t="s">
        <v>26</v>
      </c>
      <c r="G1004" s="18" t="s">
        <v>51</v>
      </c>
      <c r="H1004" s="18" t="s">
        <v>33</v>
      </c>
      <c r="I1004" s="19">
        <v>59328.3</v>
      </c>
      <c r="J1004" s="20">
        <v>456378</v>
      </c>
      <c r="K1004" s="20">
        <v>45610</v>
      </c>
      <c r="L1004" s="21">
        <v>12336.7</v>
      </c>
      <c r="M1004" s="22">
        <v>109509</v>
      </c>
      <c r="N1004" s="22">
        <v>3173</v>
      </c>
      <c r="O1004" s="23">
        <v>2246.9</v>
      </c>
      <c r="P1004" s="24">
        <v>24355</v>
      </c>
      <c r="Q1004" s="24">
        <v>3</v>
      </c>
      <c r="R1004" s="25" t="s">
        <v>37</v>
      </c>
      <c r="S1004" s="26" t="s">
        <v>37</v>
      </c>
      <c r="T1004" s="26" t="s">
        <v>37</v>
      </c>
      <c r="U1004" s="19">
        <v>73911.899999999994</v>
      </c>
      <c r="V1004" s="20">
        <v>590242</v>
      </c>
      <c r="W1004" s="20">
        <v>48786</v>
      </c>
    </row>
    <row r="1005" spans="1:23" x14ac:dyDescent="0.35">
      <c r="A1005" s="16">
        <v>2012</v>
      </c>
      <c r="B1005" s="17">
        <v>10702</v>
      </c>
      <c r="C1005" s="18" t="s">
        <v>940</v>
      </c>
      <c r="D1005" s="16" t="s">
        <v>24</v>
      </c>
      <c r="E1005" s="18" t="s">
        <v>25</v>
      </c>
      <c r="F1005" s="16" t="s">
        <v>26</v>
      </c>
      <c r="G1005" s="18" t="s">
        <v>199</v>
      </c>
      <c r="H1005" s="18" t="s">
        <v>28</v>
      </c>
      <c r="I1005" s="19">
        <v>8203</v>
      </c>
      <c r="J1005" s="20">
        <v>48695</v>
      </c>
      <c r="K1005" s="20">
        <v>7030</v>
      </c>
      <c r="L1005" s="21">
        <v>6338</v>
      </c>
      <c r="M1005" s="22">
        <v>34045</v>
      </c>
      <c r="N1005" s="22">
        <v>1129</v>
      </c>
      <c r="O1005" s="23">
        <v>4407</v>
      </c>
      <c r="P1005" s="24">
        <v>39185</v>
      </c>
      <c r="Q1005" s="24">
        <v>27</v>
      </c>
      <c r="R1005" s="25" t="s">
        <v>37</v>
      </c>
      <c r="S1005" s="26" t="s">
        <v>37</v>
      </c>
      <c r="T1005" s="26" t="s">
        <v>37</v>
      </c>
      <c r="U1005" s="19">
        <v>18948</v>
      </c>
      <c r="V1005" s="20">
        <v>121925</v>
      </c>
      <c r="W1005" s="20">
        <v>8186</v>
      </c>
    </row>
    <row r="1006" spans="1:23" x14ac:dyDescent="0.35">
      <c r="A1006" s="16">
        <v>2012</v>
      </c>
      <c r="B1006" s="17">
        <v>10704</v>
      </c>
      <c r="C1006" s="18" t="s">
        <v>941</v>
      </c>
      <c r="D1006" s="16" t="s">
        <v>24</v>
      </c>
      <c r="E1006" s="18" t="s">
        <v>25</v>
      </c>
      <c r="F1006" s="16" t="s">
        <v>26</v>
      </c>
      <c r="G1006" s="18" t="s">
        <v>83</v>
      </c>
      <c r="H1006" s="18" t="s">
        <v>28</v>
      </c>
      <c r="I1006" s="19">
        <v>75988</v>
      </c>
      <c r="J1006" s="20">
        <v>592589</v>
      </c>
      <c r="K1006" s="20">
        <v>82833</v>
      </c>
      <c r="L1006" s="21">
        <v>134620</v>
      </c>
      <c r="M1006" s="22">
        <v>1191611</v>
      </c>
      <c r="N1006" s="22">
        <v>12684</v>
      </c>
      <c r="O1006" s="23">
        <v>37177</v>
      </c>
      <c r="P1006" s="24">
        <v>392545</v>
      </c>
      <c r="Q1006" s="24">
        <v>270</v>
      </c>
      <c r="R1006" s="25">
        <v>0</v>
      </c>
      <c r="S1006" s="26">
        <v>0</v>
      </c>
      <c r="T1006" s="26">
        <v>0</v>
      </c>
      <c r="U1006" s="19">
        <v>247785</v>
      </c>
      <c r="V1006" s="20">
        <v>2176745</v>
      </c>
      <c r="W1006" s="20">
        <v>95787</v>
      </c>
    </row>
    <row r="1007" spans="1:23" x14ac:dyDescent="0.35">
      <c r="A1007" s="16">
        <v>2012</v>
      </c>
      <c r="B1007" s="17">
        <v>10713</v>
      </c>
      <c r="C1007" s="18" t="s">
        <v>942</v>
      </c>
      <c r="D1007" s="16" t="s">
        <v>24</v>
      </c>
      <c r="E1007" s="18" t="s">
        <v>25</v>
      </c>
      <c r="F1007" s="16" t="s">
        <v>26</v>
      </c>
      <c r="G1007" s="18" t="s">
        <v>79</v>
      </c>
      <c r="H1007" s="18" t="s">
        <v>28</v>
      </c>
      <c r="I1007" s="19">
        <v>2049</v>
      </c>
      <c r="J1007" s="20">
        <v>19643</v>
      </c>
      <c r="K1007" s="20">
        <v>2114</v>
      </c>
      <c r="L1007" s="21">
        <v>1686</v>
      </c>
      <c r="M1007" s="22">
        <v>18237</v>
      </c>
      <c r="N1007" s="22">
        <v>411</v>
      </c>
      <c r="O1007" s="23">
        <v>149</v>
      </c>
      <c r="P1007" s="24">
        <v>1542</v>
      </c>
      <c r="Q1007" s="24">
        <v>12</v>
      </c>
      <c r="R1007" s="25" t="s">
        <v>37</v>
      </c>
      <c r="S1007" s="26" t="s">
        <v>37</v>
      </c>
      <c r="T1007" s="26" t="s">
        <v>37</v>
      </c>
      <c r="U1007" s="19">
        <v>3884</v>
      </c>
      <c r="V1007" s="20">
        <v>39422</v>
      </c>
      <c r="W1007" s="20">
        <v>2537</v>
      </c>
    </row>
    <row r="1008" spans="1:23" x14ac:dyDescent="0.35">
      <c r="A1008" s="16">
        <v>2012</v>
      </c>
      <c r="B1008" s="17">
        <v>10724</v>
      </c>
      <c r="C1008" s="18" t="s">
        <v>943</v>
      </c>
      <c r="D1008" s="16" t="s">
        <v>24</v>
      </c>
      <c r="E1008" s="18" t="s">
        <v>25</v>
      </c>
      <c r="F1008" s="16" t="s">
        <v>26</v>
      </c>
      <c r="G1008" s="18" t="s">
        <v>63</v>
      </c>
      <c r="H1008" s="18" t="s">
        <v>28</v>
      </c>
      <c r="I1008" s="19">
        <v>9704.5</v>
      </c>
      <c r="J1008" s="20">
        <v>72867</v>
      </c>
      <c r="K1008" s="20">
        <v>9124</v>
      </c>
      <c r="L1008" s="21">
        <v>6617.6</v>
      </c>
      <c r="M1008" s="22">
        <v>48943</v>
      </c>
      <c r="N1008" s="22">
        <v>2872</v>
      </c>
      <c r="O1008" s="23">
        <v>1500.7</v>
      </c>
      <c r="P1008" s="24">
        <v>9260</v>
      </c>
      <c r="Q1008" s="24">
        <v>122</v>
      </c>
      <c r="R1008" s="25" t="s">
        <v>37</v>
      </c>
      <c r="S1008" s="26" t="s">
        <v>37</v>
      </c>
      <c r="T1008" s="26" t="s">
        <v>37</v>
      </c>
      <c r="U1008" s="19">
        <v>17822.8</v>
      </c>
      <c r="V1008" s="20">
        <v>131070</v>
      </c>
      <c r="W1008" s="20">
        <v>12118</v>
      </c>
    </row>
    <row r="1009" spans="1:23" x14ac:dyDescent="0.35">
      <c r="A1009" s="16">
        <v>2012</v>
      </c>
      <c r="B1009" s="17">
        <v>10728</v>
      </c>
      <c r="C1009" s="18" t="s">
        <v>944</v>
      </c>
      <c r="D1009" s="16" t="s">
        <v>24</v>
      </c>
      <c r="E1009" s="18" t="s">
        <v>25</v>
      </c>
      <c r="F1009" s="16" t="s">
        <v>26</v>
      </c>
      <c r="G1009" s="18" t="s">
        <v>79</v>
      </c>
      <c r="H1009" s="18" t="s">
        <v>33</v>
      </c>
      <c r="I1009" s="19">
        <v>2841</v>
      </c>
      <c r="J1009" s="20">
        <v>25802</v>
      </c>
      <c r="K1009" s="20">
        <v>2428</v>
      </c>
      <c r="L1009" s="21">
        <v>9949</v>
      </c>
      <c r="M1009" s="22">
        <v>89384</v>
      </c>
      <c r="N1009" s="22">
        <v>2245</v>
      </c>
      <c r="O1009" s="23">
        <v>1531</v>
      </c>
      <c r="P1009" s="24">
        <v>12540</v>
      </c>
      <c r="Q1009" s="24">
        <v>1101</v>
      </c>
      <c r="R1009" s="25" t="s">
        <v>37</v>
      </c>
      <c r="S1009" s="26" t="s">
        <v>37</v>
      </c>
      <c r="T1009" s="26" t="s">
        <v>37</v>
      </c>
      <c r="U1009" s="19">
        <v>14321</v>
      </c>
      <c r="V1009" s="20">
        <v>127726</v>
      </c>
      <c r="W1009" s="20">
        <v>5774</v>
      </c>
    </row>
    <row r="1010" spans="1:23" x14ac:dyDescent="0.35">
      <c r="A1010" s="16">
        <v>2012</v>
      </c>
      <c r="B1010" s="17">
        <v>10768</v>
      </c>
      <c r="C1010" s="18" t="s">
        <v>945</v>
      </c>
      <c r="D1010" s="16" t="s">
        <v>24</v>
      </c>
      <c r="E1010" s="18" t="s">
        <v>25</v>
      </c>
      <c r="F1010" s="16" t="s">
        <v>26</v>
      </c>
      <c r="G1010" s="18" t="s">
        <v>54</v>
      </c>
      <c r="H1010" s="18" t="s">
        <v>33</v>
      </c>
      <c r="I1010" s="19">
        <v>77825</v>
      </c>
      <c r="J1010" s="20">
        <v>650544</v>
      </c>
      <c r="K1010" s="20">
        <v>47972</v>
      </c>
      <c r="L1010" s="21">
        <v>21201</v>
      </c>
      <c r="M1010" s="22">
        <v>186586</v>
      </c>
      <c r="N1010" s="22">
        <v>5165</v>
      </c>
      <c r="O1010" s="23">
        <v>10260</v>
      </c>
      <c r="P1010" s="24">
        <v>126001</v>
      </c>
      <c r="Q1010" s="24">
        <v>27</v>
      </c>
      <c r="R1010" s="25" t="s">
        <v>37</v>
      </c>
      <c r="S1010" s="26" t="s">
        <v>37</v>
      </c>
      <c r="T1010" s="26" t="s">
        <v>37</v>
      </c>
      <c r="U1010" s="19">
        <v>109286</v>
      </c>
      <c r="V1010" s="20">
        <v>963131</v>
      </c>
      <c r="W1010" s="20">
        <v>53164</v>
      </c>
    </row>
    <row r="1011" spans="1:23" x14ac:dyDescent="0.35">
      <c r="A1011" s="16">
        <v>2012</v>
      </c>
      <c r="B1011" s="17">
        <v>10769</v>
      </c>
      <c r="C1011" s="18" t="s">
        <v>946</v>
      </c>
      <c r="D1011" s="16" t="s">
        <v>24</v>
      </c>
      <c r="E1011" s="18" t="s">
        <v>25</v>
      </c>
      <c r="F1011" s="16" t="s">
        <v>26</v>
      </c>
      <c r="G1011" s="18" t="s">
        <v>87</v>
      </c>
      <c r="H1011" s="18" t="s">
        <v>28</v>
      </c>
      <c r="I1011" s="19">
        <v>741</v>
      </c>
      <c r="J1011" s="20">
        <v>10796</v>
      </c>
      <c r="K1011" s="20">
        <v>682</v>
      </c>
      <c r="L1011" s="21">
        <v>114</v>
      </c>
      <c r="M1011" s="22">
        <v>1785</v>
      </c>
      <c r="N1011" s="22">
        <v>92</v>
      </c>
      <c r="O1011" s="23">
        <v>930</v>
      </c>
      <c r="P1011" s="24">
        <v>13822</v>
      </c>
      <c r="Q1011" s="24">
        <v>69</v>
      </c>
      <c r="R1011" s="25">
        <v>0</v>
      </c>
      <c r="S1011" s="26">
        <v>0</v>
      </c>
      <c r="T1011" s="26">
        <v>0</v>
      </c>
      <c r="U1011" s="19">
        <v>1785</v>
      </c>
      <c r="V1011" s="20">
        <v>26403</v>
      </c>
      <c r="W1011" s="20">
        <v>843</v>
      </c>
    </row>
    <row r="1012" spans="1:23" x14ac:dyDescent="0.35">
      <c r="A1012" s="16">
        <v>2012</v>
      </c>
      <c r="B1012" s="17">
        <v>10770</v>
      </c>
      <c r="C1012" s="18" t="s">
        <v>947</v>
      </c>
      <c r="D1012" s="16" t="s">
        <v>24</v>
      </c>
      <c r="E1012" s="18" t="s">
        <v>25</v>
      </c>
      <c r="F1012" s="16" t="s">
        <v>26</v>
      </c>
      <c r="G1012" s="18" t="s">
        <v>70</v>
      </c>
      <c r="H1012" s="18" t="s">
        <v>28</v>
      </c>
      <c r="I1012" s="19">
        <v>6821</v>
      </c>
      <c r="J1012" s="20">
        <v>51185</v>
      </c>
      <c r="K1012" s="20">
        <v>4684</v>
      </c>
      <c r="L1012" s="21">
        <v>9208</v>
      </c>
      <c r="M1012" s="22">
        <v>80200</v>
      </c>
      <c r="N1012" s="22">
        <v>988</v>
      </c>
      <c r="O1012" s="23" t="s">
        <v>37</v>
      </c>
      <c r="P1012" s="24" t="s">
        <v>37</v>
      </c>
      <c r="Q1012" s="24" t="s">
        <v>37</v>
      </c>
      <c r="R1012" s="25" t="s">
        <v>37</v>
      </c>
      <c r="S1012" s="26" t="s">
        <v>37</v>
      </c>
      <c r="T1012" s="26" t="s">
        <v>37</v>
      </c>
      <c r="U1012" s="19">
        <v>16029</v>
      </c>
      <c r="V1012" s="20">
        <v>131385</v>
      </c>
      <c r="W1012" s="20">
        <v>5672</v>
      </c>
    </row>
    <row r="1013" spans="1:23" x14ac:dyDescent="0.35">
      <c r="A1013" s="16">
        <v>2012</v>
      </c>
      <c r="B1013" s="17">
        <v>10798</v>
      </c>
      <c r="C1013" s="18" t="s">
        <v>948</v>
      </c>
      <c r="D1013" s="16" t="s">
        <v>24</v>
      </c>
      <c r="E1013" s="18" t="s">
        <v>25</v>
      </c>
      <c r="F1013" s="16" t="s">
        <v>26</v>
      </c>
      <c r="G1013" s="18" t="s">
        <v>74</v>
      </c>
      <c r="H1013" s="18" t="s">
        <v>28</v>
      </c>
      <c r="I1013" s="19">
        <v>2845</v>
      </c>
      <c r="J1013" s="20">
        <v>31463</v>
      </c>
      <c r="K1013" s="20">
        <v>2702</v>
      </c>
      <c r="L1013" s="21">
        <v>1883</v>
      </c>
      <c r="M1013" s="22">
        <v>17354</v>
      </c>
      <c r="N1013" s="22">
        <v>675</v>
      </c>
      <c r="O1013" s="23">
        <v>7130</v>
      </c>
      <c r="P1013" s="24">
        <v>108186</v>
      </c>
      <c r="Q1013" s="24">
        <v>90</v>
      </c>
      <c r="R1013" s="25">
        <v>0</v>
      </c>
      <c r="S1013" s="26">
        <v>0</v>
      </c>
      <c r="T1013" s="26">
        <v>0</v>
      </c>
      <c r="U1013" s="19">
        <v>11858</v>
      </c>
      <c r="V1013" s="20">
        <v>157003</v>
      </c>
      <c r="W1013" s="20">
        <v>3467</v>
      </c>
    </row>
    <row r="1014" spans="1:23" x14ac:dyDescent="0.35">
      <c r="A1014" s="16">
        <v>2012</v>
      </c>
      <c r="B1014" s="17">
        <v>10799</v>
      </c>
      <c r="C1014" s="18" t="s">
        <v>949</v>
      </c>
      <c r="D1014" s="16" t="s">
        <v>24</v>
      </c>
      <c r="E1014" s="18" t="s">
        <v>25</v>
      </c>
      <c r="F1014" s="16" t="s">
        <v>26</v>
      </c>
      <c r="G1014" s="18" t="s">
        <v>104</v>
      </c>
      <c r="H1014" s="18" t="s">
        <v>28</v>
      </c>
      <c r="I1014" s="19">
        <v>24207</v>
      </c>
      <c r="J1014" s="20">
        <v>238928</v>
      </c>
      <c r="K1014" s="20">
        <v>16826</v>
      </c>
      <c r="L1014" s="21">
        <v>14318</v>
      </c>
      <c r="M1014" s="22">
        <v>124992</v>
      </c>
      <c r="N1014" s="22">
        <v>2950</v>
      </c>
      <c r="O1014" s="23">
        <v>7762</v>
      </c>
      <c r="P1014" s="24">
        <v>77882</v>
      </c>
      <c r="Q1014" s="24">
        <v>16</v>
      </c>
      <c r="R1014" s="25">
        <v>0</v>
      </c>
      <c r="S1014" s="26">
        <v>0</v>
      </c>
      <c r="T1014" s="26">
        <v>0</v>
      </c>
      <c r="U1014" s="19">
        <v>46287</v>
      </c>
      <c r="V1014" s="20">
        <v>441802</v>
      </c>
      <c r="W1014" s="20">
        <v>19792</v>
      </c>
    </row>
    <row r="1015" spans="1:23" x14ac:dyDescent="0.35">
      <c r="A1015" s="16">
        <v>2012</v>
      </c>
      <c r="B1015" s="17">
        <v>10800</v>
      </c>
      <c r="C1015" s="18" t="s">
        <v>950</v>
      </c>
      <c r="D1015" s="16" t="s">
        <v>24</v>
      </c>
      <c r="E1015" s="18" t="s">
        <v>25</v>
      </c>
      <c r="F1015" s="16" t="s">
        <v>26</v>
      </c>
      <c r="G1015" s="18" t="s">
        <v>49</v>
      </c>
      <c r="H1015" s="18" t="s">
        <v>28</v>
      </c>
      <c r="I1015" s="19">
        <v>10316</v>
      </c>
      <c r="J1015" s="20">
        <v>95022</v>
      </c>
      <c r="K1015" s="20">
        <v>9177</v>
      </c>
      <c r="L1015" s="21">
        <v>19179</v>
      </c>
      <c r="M1015" s="22">
        <v>205460</v>
      </c>
      <c r="N1015" s="22">
        <v>1700</v>
      </c>
      <c r="O1015" s="23">
        <v>69</v>
      </c>
      <c r="P1015" s="24">
        <v>685</v>
      </c>
      <c r="Q1015" s="24">
        <v>3</v>
      </c>
      <c r="R1015" s="25" t="s">
        <v>37</v>
      </c>
      <c r="S1015" s="26" t="s">
        <v>37</v>
      </c>
      <c r="T1015" s="26" t="s">
        <v>37</v>
      </c>
      <c r="U1015" s="19">
        <v>29564</v>
      </c>
      <c r="V1015" s="20">
        <v>301167</v>
      </c>
      <c r="W1015" s="20">
        <v>10880</v>
      </c>
    </row>
    <row r="1016" spans="1:23" x14ac:dyDescent="0.35">
      <c r="A1016" s="16">
        <v>2012</v>
      </c>
      <c r="B1016" s="17">
        <v>10801</v>
      </c>
      <c r="C1016" s="18" t="s">
        <v>951</v>
      </c>
      <c r="D1016" s="16" t="s">
        <v>24</v>
      </c>
      <c r="E1016" s="18" t="s">
        <v>25</v>
      </c>
      <c r="F1016" s="16" t="s">
        <v>26</v>
      </c>
      <c r="G1016" s="18" t="s">
        <v>79</v>
      </c>
      <c r="H1016" s="18" t="s">
        <v>33</v>
      </c>
      <c r="I1016" s="19">
        <v>14566.4</v>
      </c>
      <c r="J1016" s="20">
        <v>94232</v>
      </c>
      <c r="K1016" s="20">
        <v>7526</v>
      </c>
      <c r="L1016" s="21">
        <v>2689.6</v>
      </c>
      <c r="M1016" s="22">
        <v>24966</v>
      </c>
      <c r="N1016" s="22">
        <v>573</v>
      </c>
      <c r="O1016" s="23">
        <v>66.2</v>
      </c>
      <c r="P1016" s="24">
        <v>437</v>
      </c>
      <c r="Q1016" s="24">
        <v>29</v>
      </c>
      <c r="R1016" s="25" t="s">
        <v>37</v>
      </c>
      <c r="S1016" s="26" t="s">
        <v>37</v>
      </c>
      <c r="T1016" s="26" t="s">
        <v>37</v>
      </c>
      <c r="U1016" s="19">
        <v>17322.2</v>
      </c>
      <c r="V1016" s="20">
        <v>119635</v>
      </c>
      <c r="W1016" s="20">
        <v>8128</v>
      </c>
    </row>
    <row r="1017" spans="1:23" x14ac:dyDescent="0.35">
      <c r="A1017" s="16">
        <v>2012</v>
      </c>
      <c r="B1017" s="17">
        <v>10814</v>
      </c>
      <c r="C1017" s="18" t="s">
        <v>952</v>
      </c>
      <c r="D1017" s="16" t="s">
        <v>24</v>
      </c>
      <c r="E1017" s="18" t="s">
        <v>25</v>
      </c>
      <c r="F1017" s="16" t="s">
        <v>26</v>
      </c>
      <c r="G1017" s="18" t="s">
        <v>51</v>
      </c>
      <c r="H1017" s="18" t="s">
        <v>28</v>
      </c>
      <c r="I1017" s="19">
        <v>1897</v>
      </c>
      <c r="J1017" s="20">
        <v>15980</v>
      </c>
      <c r="K1017" s="20">
        <v>1849</v>
      </c>
      <c r="L1017" s="21">
        <v>675</v>
      </c>
      <c r="M1017" s="22">
        <v>5852</v>
      </c>
      <c r="N1017" s="22">
        <v>307</v>
      </c>
      <c r="O1017" s="23">
        <v>5316</v>
      </c>
      <c r="P1017" s="24">
        <v>70797</v>
      </c>
      <c r="Q1017" s="24">
        <v>58</v>
      </c>
      <c r="R1017" s="25" t="s">
        <v>37</v>
      </c>
      <c r="S1017" s="26" t="s">
        <v>37</v>
      </c>
      <c r="T1017" s="26" t="s">
        <v>37</v>
      </c>
      <c r="U1017" s="19">
        <v>7888</v>
      </c>
      <c r="V1017" s="20">
        <v>92629</v>
      </c>
      <c r="W1017" s="20">
        <v>2214</v>
      </c>
    </row>
    <row r="1018" spans="1:23" x14ac:dyDescent="0.35">
      <c r="A1018" s="16">
        <v>2012</v>
      </c>
      <c r="B1018" s="17">
        <v>10817</v>
      </c>
      <c r="C1018" s="18" t="s">
        <v>953</v>
      </c>
      <c r="D1018" s="16" t="s">
        <v>24</v>
      </c>
      <c r="E1018" s="18" t="s">
        <v>25</v>
      </c>
      <c r="F1018" s="16" t="s">
        <v>26</v>
      </c>
      <c r="G1018" s="18" t="s">
        <v>330</v>
      </c>
      <c r="H1018" s="18" t="s">
        <v>33</v>
      </c>
      <c r="I1018" s="19">
        <v>6255</v>
      </c>
      <c r="J1018" s="20">
        <v>78524</v>
      </c>
      <c r="K1018" s="20">
        <v>6759</v>
      </c>
      <c r="L1018" s="21">
        <v>28596</v>
      </c>
      <c r="M1018" s="22">
        <v>425493</v>
      </c>
      <c r="N1018" s="22">
        <v>4340</v>
      </c>
      <c r="O1018" s="23">
        <v>15846</v>
      </c>
      <c r="P1018" s="24">
        <v>311698</v>
      </c>
      <c r="Q1018" s="24">
        <v>8</v>
      </c>
      <c r="R1018" s="25" t="s">
        <v>37</v>
      </c>
      <c r="S1018" s="26" t="s">
        <v>37</v>
      </c>
      <c r="T1018" s="26" t="s">
        <v>37</v>
      </c>
      <c r="U1018" s="19">
        <v>50697</v>
      </c>
      <c r="V1018" s="20">
        <v>815715</v>
      </c>
      <c r="W1018" s="20">
        <v>11107</v>
      </c>
    </row>
    <row r="1019" spans="1:23" x14ac:dyDescent="0.35">
      <c r="A1019" s="16">
        <v>2012</v>
      </c>
      <c r="B1019" s="17">
        <v>10817</v>
      </c>
      <c r="C1019" s="18" t="s">
        <v>953</v>
      </c>
      <c r="D1019" s="16" t="s">
        <v>24</v>
      </c>
      <c r="E1019" s="18" t="s">
        <v>25</v>
      </c>
      <c r="F1019" s="16" t="s">
        <v>26</v>
      </c>
      <c r="G1019" s="18" t="s">
        <v>98</v>
      </c>
      <c r="H1019" s="18" t="s">
        <v>33</v>
      </c>
      <c r="I1019" s="19">
        <v>1732</v>
      </c>
      <c r="J1019" s="20">
        <v>22215</v>
      </c>
      <c r="K1019" s="20">
        <v>1572</v>
      </c>
      <c r="L1019" s="21">
        <v>21820</v>
      </c>
      <c r="M1019" s="22">
        <v>337371</v>
      </c>
      <c r="N1019" s="22">
        <v>2908</v>
      </c>
      <c r="O1019" s="23">
        <v>2136</v>
      </c>
      <c r="P1019" s="24">
        <v>33285</v>
      </c>
      <c r="Q1019" s="24">
        <v>12</v>
      </c>
      <c r="R1019" s="25" t="s">
        <v>37</v>
      </c>
      <c r="S1019" s="26" t="s">
        <v>37</v>
      </c>
      <c r="T1019" s="26" t="s">
        <v>37</v>
      </c>
      <c r="U1019" s="19">
        <v>25688</v>
      </c>
      <c r="V1019" s="20">
        <v>392871</v>
      </c>
      <c r="W1019" s="20">
        <v>4492</v>
      </c>
    </row>
    <row r="1020" spans="1:23" x14ac:dyDescent="0.35">
      <c r="A1020" s="16">
        <v>2012</v>
      </c>
      <c r="B1020" s="17">
        <v>10830</v>
      </c>
      <c r="C1020" s="18" t="s">
        <v>954</v>
      </c>
      <c r="D1020" s="16" t="s">
        <v>24</v>
      </c>
      <c r="E1020" s="18" t="s">
        <v>25</v>
      </c>
      <c r="F1020" s="16" t="s">
        <v>26</v>
      </c>
      <c r="G1020" s="18" t="s">
        <v>46</v>
      </c>
      <c r="H1020" s="18" t="s">
        <v>28</v>
      </c>
      <c r="I1020" s="19">
        <v>9619.2999999999993</v>
      </c>
      <c r="J1020" s="20">
        <v>85868</v>
      </c>
      <c r="K1020" s="20">
        <v>8039</v>
      </c>
      <c r="L1020" s="21">
        <v>1809.4</v>
      </c>
      <c r="M1020" s="22">
        <v>15989</v>
      </c>
      <c r="N1020" s="22">
        <v>609</v>
      </c>
      <c r="O1020" s="23">
        <v>17653.8</v>
      </c>
      <c r="P1020" s="24">
        <v>194807</v>
      </c>
      <c r="Q1020" s="24">
        <v>459</v>
      </c>
      <c r="R1020" s="25" t="s">
        <v>37</v>
      </c>
      <c r="S1020" s="26" t="s">
        <v>37</v>
      </c>
      <c r="T1020" s="26" t="s">
        <v>37</v>
      </c>
      <c r="U1020" s="19">
        <v>29082.5</v>
      </c>
      <c r="V1020" s="20">
        <v>296664</v>
      </c>
      <c r="W1020" s="20">
        <v>9107</v>
      </c>
    </row>
    <row r="1021" spans="1:23" x14ac:dyDescent="0.35">
      <c r="A1021" s="16">
        <v>2012</v>
      </c>
      <c r="B1021" s="17">
        <v>10832</v>
      </c>
      <c r="C1021" s="18" t="s">
        <v>955</v>
      </c>
      <c r="D1021" s="16" t="s">
        <v>24</v>
      </c>
      <c r="E1021" s="18" t="s">
        <v>25</v>
      </c>
      <c r="F1021" s="16" t="s">
        <v>26</v>
      </c>
      <c r="G1021" s="18" t="s">
        <v>132</v>
      </c>
      <c r="H1021" s="18" t="s">
        <v>28</v>
      </c>
      <c r="I1021" s="19">
        <v>6946.4</v>
      </c>
      <c r="J1021" s="20">
        <v>77702</v>
      </c>
      <c r="K1021" s="20">
        <v>5741</v>
      </c>
      <c r="L1021" s="21">
        <v>4193.6000000000004</v>
      </c>
      <c r="M1021" s="22">
        <v>46117</v>
      </c>
      <c r="N1021" s="22">
        <v>1270</v>
      </c>
      <c r="O1021" s="23">
        <v>10968.9</v>
      </c>
      <c r="P1021" s="24">
        <v>132067</v>
      </c>
      <c r="Q1021" s="24">
        <v>99</v>
      </c>
      <c r="R1021" s="25" t="s">
        <v>37</v>
      </c>
      <c r="S1021" s="26" t="s">
        <v>37</v>
      </c>
      <c r="T1021" s="26" t="s">
        <v>37</v>
      </c>
      <c r="U1021" s="19">
        <v>22108.9</v>
      </c>
      <c r="V1021" s="20">
        <v>255886</v>
      </c>
      <c r="W1021" s="20">
        <v>7110</v>
      </c>
    </row>
    <row r="1022" spans="1:23" x14ac:dyDescent="0.35">
      <c r="A1022" s="16">
        <v>2012</v>
      </c>
      <c r="B1022" s="17">
        <v>10857</v>
      </c>
      <c r="C1022" s="18" t="s">
        <v>956</v>
      </c>
      <c r="D1022" s="16" t="s">
        <v>24</v>
      </c>
      <c r="E1022" s="18" t="s">
        <v>25</v>
      </c>
      <c r="F1022" s="16" t="s">
        <v>26</v>
      </c>
      <c r="G1022" s="18" t="s">
        <v>61</v>
      </c>
      <c r="H1022" s="18" t="s">
        <v>33</v>
      </c>
      <c r="I1022" s="19">
        <v>271853</v>
      </c>
      <c r="J1022" s="20">
        <v>2313278</v>
      </c>
      <c r="K1022" s="20">
        <v>182381</v>
      </c>
      <c r="L1022" s="21">
        <v>116792</v>
      </c>
      <c r="M1022" s="22">
        <v>1122056</v>
      </c>
      <c r="N1022" s="22">
        <v>16668</v>
      </c>
      <c r="O1022" s="23" t="s">
        <v>37</v>
      </c>
      <c r="P1022" s="24" t="s">
        <v>37</v>
      </c>
      <c r="Q1022" s="24" t="s">
        <v>37</v>
      </c>
      <c r="R1022" s="25" t="s">
        <v>37</v>
      </c>
      <c r="S1022" s="26" t="s">
        <v>37</v>
      </c>
      <c r="T1022" s="26" t="s">
        <v>37</v>
      </c>
      <c r="U1022" s="19">
        <v>388645</v>
      </c>
      <c r="V1022" s="20">
        <v>3435334</v>
      </c>
      <c r="W1022" s="20">
        <v>199049</v>
      </c>
    </row>
    <row r="1023" spans="1:23" x14ac:dyDescent="0.35">
      <c r="A1023" s="16">
        <v>2012</v>
      </c>
      <c r="B1023" s="17">
        <v>10868</v>
      </c>
      <c r="C1023" s="18" t="s">
        <v>957</v>
      </c>
      <c r="D1023" s="16" t="s">
        <v>24</v>
      </c>
      <c r="E1023" s="18" t="s">
        <v>25</v>
      </c>
      <c r="F1023" s="16" t="s">
        <v>26</v>
      </c>
      <c r="G1023" s="18" t="s">
        <v>61</v>
      </c>
      <c r="H1023" s="18" t="s">
        <v>28</v>
      </c>
      <c r="I1023" s="19">
        <v>24821</v>
      </c>
      <c r="J1023" s="20">
        <v>200174</v>
      </c>
      <c r="K1023" s="20">
        <v>18543</v>
      </c>
      <c r="L1023" s="21">
        <v>7814</v>
      </c>
      <c r="M1023" s="22">
        <v>55615</v>
      </c>
      <c r="N1023" s="22">
        <v>3467</v>
      </c>
      <c r="O1023" s="23">
        <v>20026</v>
      </c>
      <c r="P1023" s="24">
        <v>198511</v>
      </c>
      <c r="Q1023" s="24">
        <v>469</v>
      </c>
      <c r="R1023" s="25" t="s">
        <v>37</v>
      </c>
      <c r="S1023" s="26" t="s">
        <v>37</v>
      </c>
      <c r="T1023" s="26" t="s">
        <v>37</v>
      </c>
      <c r="U1023" s="19">
        <v>52661</v>
      </c>
      <c r="V1023" s="20">
        <v>454300</v>
      </c>
      <c r="W1023" s="20">
        <v>22479</v>
      </c>
    </row>
    <row r="1024" spans="1:23" x14ac:dyDescent="0.35">
      <c r="A1024" s="16">
        <v>2012</v>
      </c>
      <c r="B1024" s="17">
        <v>10879</v>
      </c>
      <c r="C1024" s="18" t="s">
        <v>958</v>
      </c>
      <c r="D1024" s="16" t="s">
        <v>24</v>
      </c>
      <c r="E1024" s="18" t="s">
        <v>25</v>
      </c>
      <c r="F1024" s="16" t="s">
        <v>26</v>
      </c>
      <c r="G1024" s="18" t="s">
        <v>238</v>
      </c>
      <c r="H1024" s="18" t="s">
        <v>28</v>
      </c>
      <c r="I1024" s="19">
        <v>12803</v>
      </c>
      <c r="J1024" s="20">
        <v>146133</v>
      </c>
      <c r="K1024" s="20">
        <v>14146</v>
      </c>
      <c r="L1024" s="21">
        <v>8569.4</v>
      </c>
      <c r="M1024" s="22">
        <v>89186</v>
      </c>
      <c r="N1024" s="22">
        <v>1412</v>
      </c>
      <c r="O1024" s="23" t="s">
        <v>37</v>
      </c>
      <c r="P1024" s="24" t="s">
        <v>37</v>
      </c>
      <c r="Q1024" s="24" t="s">
        <v>37</v>
      </c>
      <c r="R1024" s="25" t="s">
        <v>37</v>
      </c>
      <c r="S1024" s="26" t="s">
        <v>37</v>
      </c>
      <c r="T1024" s="26" t="s">
        <v>37</v>
      </c>
      <c r="U1024" s="19">
        <v>21372.400000000001</v>
      </c>
      <c r="V1024" s="20">
        <v>235319</v>
      </c>
      <c r="W1024" s="20">
        <v>15558</v>
      </c>
    </row>
    <row r="1025" spans="1:23" x14ac:dyDescent="0.35">
      <c r="A1025" s="16">
        <v>2012</v>
      </c>
      <c r="B1025" s="17">
        <v>10906</v>
      </c>
      <c r="C1025" s="18" t="s">
        <v>959</v>
      </c>
      <c r="D1025" s="16" t="s">
        <v>24</v>
      </c>
      <c r="E1025" s="18" t="s">
        <v>25</v>
      </c>
      <c r="F1025" s="16" t="s">
        <v>26</v>
      </c>
      <c r="G1025" s="18" t="s">
        <v>104</v>
      </c>
      <c r="H1025" s="18" t="s">
        <v>28</v>
      </c>
      <c r="I1025" s="19">
        <v>77194</v>
      </c>
      <c r="J1025" s="20">
        <v>799295</v>
      </c>
      <c r="K1025" s="20">
        <v>48809</v>
      </c>
      <c r="L1025" s="21">
        <v>60211</v>
      </c>
      <c r="M1025" s="22">
        <v>605633</v>
      </c>
      <c r="N1025" s="22">
        <v>10760</v>
      </c>
      <c r="O1025" s="23">
        <v>11837</v>
      </c>
      <c r="P1025" s="24">
        <v>133425</v>
      </c>
      <c r="Q1025" s="24">
        <v>29</v>
      </c>
      <c r="R1025" s="25">
        <v>0</v>
      </c>
      <c r="S1025" s="26">
        <v>0</v>
      </c>
      <c r="T1025" s="26">
        <v>0</v>
      </c>
      <c r="U1025" s="19">
        <v>149242</v>
      </c>
      <c r="V1025" s="20">
        <v>1538353</v>
      </c>
      <c r="W1025" s="20">
        <v>59598</v>
      </c>
    </row>
    <row r="1026" spans="1:23" x14ac:dyDescent="0.35">
      <c r="A1026" s="16">
        <v>2012</v>
      </c>
      <c r="B1026" s="17">
        <v>10908</v>
      </c>
      <c r="C1026" s="18" t="s">
        <v>960</v>
      </c>
      <c r="D1026" s="16" t="s">
        <v>24</v>
      </c>
      <c r="E1026" s="18" t="s">
        <v>25</v>
      </c>
      <c r="F1026" s="16" t="s">
        <v>26</v>
      </c>
      <c r="G1026" s="18" t="s">
        <v>87</v>
      </c>
      <c r="H1026" s="18" t="s">
        <v>28</v>
      </c>
      <c r="I1026" s="19">
        <v>755</v>
      </c>
      <c r="J1026" s="20">
        <v>7458</v>
      </c>
      <c r="K1026" s="20">
        <v>606</v>
      </c>
      <c r="L1026" s="21">
        <v>765</v>
      </c>
      <c r="M1026" s="22">
        <v>8417</v>
      </c>
      <c r="N1026" s="22">
        <v>141</v>
      </c>
      <c r="O1026" s="23" t="s">
        <v>37</v>
      </c>
      <c r="P1026" s="24" t="s">
        <v>37</v>
      </c>
      <c r="Q1026" s="24" t="s">
        <v>37</v>
      </c>
      <c r="R1026" s="25" t="s">
        <v>37</v>
      </c>
      <c r="S1026" s="26" t="s">
        <v>37</v>
      </c>
      <c r="T1026" s="26" t="s">
        <v>37</v>
      </c>
      <c r="U1026" s="19">
        <v>1520</v>
      </c>
      <c r="V1026" s="20">
        <v>15875</v>
      </c>
      <c r="W1026" s="20">
        <v>747</v>
      </c>
    </row>
    <row r="1027" spans="1:23" x14ac:dyDescent="0.35">
      <c r="A1027" s="16">
        <v>2012</v>
      </c>
      <c r="B1027" s="17">
        <v>10944</v>
      </c>
      <c r="C1027" s="18" t="s">
        <v>961</v>
      </c>
      <c r="D1027" s="16" t="s">
        <v>24</v>
      </c>
      <c r="E1027" s="18" t="s">
        <v>25</v>
      </c>
      <c r="F1027" s="16" t="s">
        <v>26</v>
      </c>
      <c r="G1027" s="18" t="s">
        <v>96</v>
      </c>
      <c r="H1027" s="18" t="s">
        <v>191</v>
      </c>
      <c r="I1027" s="19">
        <v>28977</v>
      </c>
      <c r="J1027" s="20">
        <v>457085</v>
      </c>
      <c r="K1027" s="20">
        <v>25707</v>
      </c>
      <c r="L1027" s="21">
        <v>12569</v>
      </c>
      <c r="M1027" s="22">
        <v>217839</v>
      </c>
      <c r="N1027" s="22">
        <v>5266</v>
      </c>
      <c r="O1027" s="23">
        <v>12144</v>
      </c>
      <c r="P1027" s="24">
        <v>249638</v>
      </c>
      <c r="Q1027" s="24">
        <v>74</v>
      </c>
      <c r="R1027" s="25" t="s">
        <v>37</v>
      </c>
      <c r="S1027" s="26" t="s">
        <v>37</v>
      </c>
      <c r="T1027" s="26" t="s">
        <v>37</v>
      </c>
      <c r="U1027" s="19">
        <v>53690</v>
      </c>
      <c r="V1027" s="20">
        <v>924562</v>
      </c>
      <c r="W1027" s="20">
        <v>31047</v>
      </c>
    </row>
    <row r="1028" spans="1:23" x14ac:dyDescent="0.35">
      <c r="A1028" s="16">
        <v>2012</v>
      </c>
      <c r="B1028" s="17">
        <v>10960</v>
      </c>
      <c r="C1028" s="18" t="s">
        <v>962</v>
      </c>
      <c r="D1028" s="16" t="s">
        <v>24</v>
      </c>
      <c r="E1028" s="18" t="s">
        <v>25</v>
      </c>
      <c r="F1028" s="16" t="s">
        <v>26</v>
      </c>
      <c r="G1028" s="18" t="s">
        <v>104</v>
      </c>
      <c r="H1028" s="18" t="s">
        <v>28</v>
      </c>
      <c r="I1028" s="19">
        <v>5890</v>
      </c>
      <c r="J1028" s="20">
        <v>61540</v>
      </c>
      <c r="K1028" s="20">
        <v>4417</v>
      </c>
      <c r="L1028" s="21">
        <v>8526</v>
      </c>
      <c r="M1028" s="22">
        <v>84207</v>
      </c>
      <c r="N1028" s="22">
        <v>1421</v>
      </c>
      <c r="O1028" s="23">
        <v>11066</v>
      </c>
      <c r="P1028" s="24">
        <v>161682</v>
      </c>
      <c r="Q1028" s="24">
        <v>10</v>
      </c>
      <c r="R1028" s="25">
        <v>0</v>
      </c>
      <c r="S1028" s="26">
        <v>0</v>
      </c>
      <c r="T1028" s="26">
        <v>0</v>
      </c>
      <c r="U1028" s="19">
        <v>25482</v>
      </c>
      <c r="V1028" s="20">
        <v>307429</v>
      </c>
      <c r="W1028" s="20">
        <v>5848</v>
      </c>
    </row>
    <row r="1029" spans="1:23" x14ac:dyDescent="0.35">
      <c r="A1029" s="16">
        <v>2012</v>
      </c>
      <c r="B1029" s="17">
        <v>10962</v>
      </c>
      <c r="C1029" s="18" t="s">
        <v>963</v>
      </c>
      <c r="D1029" s="16" t="s">
        <v>24</v>
      </c>
      <c r="E1029" s="18" t="s">
        <v>25</v>
      </c>
      <c r="F1029" s="16" t="s">
        <v>26</v>
      </c>
      <c r="G1029" s="18" t="s">
        <v>132</v>
      </c>
      <c r="H1029" s="18" t="s">
        <v>33</v>
      </c>
      <c r="I1029" s="19">
        <v>9600.9</v>
      </c>
      <c r="J1029" s="20">
        <v>77065</v>
      </c>
      <c r="K1029" s="20">
        <v>6298</v>
      </c>
      <c r="L1029" s="21">
        <v>2880.4</v>
      </c>
      <c r="M1029" s="22">
        <v>31962</v>
      </c>
      <c r="N1029" s="22">
        <v>682</v>
      </c>
      <c r="O1029" s="23" t="s">
        <v>37</v>
      </c>
      <c r="P1029" s="24" t="s">
        <v>37</v>
      </c>
      <c r="Q1029" s="24" t="s">
        <v>37</v>
      </c>
      <c r="R1029" s="25" t="s">
        <v>37</v>
      </c>
      <c r="S1029" s="26" t="s">
        <v>37</v>
      </c>
      <c r="T1029" s="26" t="s">
        <v>37</v>
      </c>
      <c r="U1029" s="19">
        <v>12481.3</v>
      </c>
      <c r="V1029" s="20">
        <v>109027</v>
      </c>
      <c r="W1029" s="20">
        <v>6980</v>
      </c>
    </row>
    <row r="1030" spans="1:23" x14ac:dyDescent="0.35">
      <c r="A1030" s="16">
        <v>2012</v>
      </c>
      <c r="B1030" s="17">
        <v>10966</v>
      </c>
      <c r="C1030" s="18" t="s">
        <v>964</v>
      </c>
      <c r="D1030" s="16" t="s">
        <v>24</v>
      </c>
      <c r="E1030" s="18" t="s">
        <v>25</v>
      </c>
      <c r="F1030" s="16" t="s">
        <v>26</v>
      </c>
      <c r="G1030" s="18" t="s">
        <v>70</v>
      </c>
      <c r="H1030" s="18" t="s">
        <v>28</v>
      </c>
      <c r="I1030" s="19">
        <v>26580.799999999999</v>
      </c>
      <c r="J1030" s="20">
        <v>210112</v>
      </c>
      <c r="K1030" s="20">
        <v>16141</v>
      </c>
      <c r="L1030" s="21">
        <v>17495.2</v>
      </c>
      <c r="M1030" s="22">
        <v>146331</v>
      </c>
      <c r="N1030" s="22">
        <v>2199</v>
      </c>
      <c r="O1030" s="23">
        <v>2576.1999999999998</v>
      </c>
      <c r="P1030" s="24">
        <v>27456</v>
      </c>
      <c r="Q1030" s="24">
        <v>31</v>
      </c>
      <c r="R1030" s="25" t="s">
        <v>37</v>
      </c>
      <c r="S1030" s="26" t="s">
        <v>37</v>
      </c>
      <c r="T1030" s="26" t="s">
        <v>37</v>
      </c>
      <c r="U1030" s="19">
        <v>46652.2</v>
      </c>
      <c r="V1030" s="20">
        <v>383899</v>
      </c>
      <c r="W1030" s="20">
        <v>18371</v>
      </c>
    </row>
    <row r="1031" spans="1:23" x14ac:dyDescent="0.35">
      <c r="A1031" s="16">
        <v>2012</v>
      </c>
      <c r="B1031" s="17">
        <v>10967</v>
      </c>
      <c r="C1031" s="18" t="s">
        <v>965</v>
      </c>
      <c r="D1031" s="16" t="s">
        <v>24</v>
      </c>
      <c r="E1031" s="18" t="s">
        <v>25</v>
      </c>
      <c r="F1031" s="16" t="s">
        <v>26</v>
      </c>
      <c r="G1031" s="18" t="s">
        <v>90</v>
      </c>
      <c r="H1031" s="18" t="s">
        <v>28</v>
      </c>
      <c r="I1031" s="19">
        <v>4618.2</v>
      </c>
      <c r="J1031" s="20">
        <v>46464</v>
      </c>
      <c r="K1031" s="20">
        <v>3411</v>
      </c>
      <c r="L1031" s="21">
        <v>3556.5</v>
      </c>
      <c r="M1031" s="22">
        <v>37858</v>
      </c>
      <c r="N1031" s="22">
        <v>797</v>
      </c>
      <c r="O1031" s="23">
        <v>7311.4</v>
      </c>
      <c r="P1031" s="24">
        <v>116401</v>
      </c>
      <c r="Q1031" s="24">
        <v>5</v>
      </c>
      <c r="R1031" s="25">
        <v>0</v>
      </c>
      <c r="S1031" s="26">
        <v>0</v>
      </c>
      <c r="T1031" s="26">
        <v>0</v>
      </c>
      <c r="U1031" s="19">
        <v>15486.1</v>
      </c>
      <c r="V1031" s="20">
        <v>200723</v>
      </c>
      <c r="W1031" s="20">
        <v>4213</v>
      </c>
    </row>
    <row r="1032" spans="1:23" x14ac:dyDescent="0.35">
      <c r="A1032" s="16">
        <v>2012</v>
      </c>
      <c r="B1032" s="17">
        <v>10968</v>
      </c>
      <c r="C1032" s="18" t="s">
        <v>966</v>
      </c>
      <c r="D1032" s="16" t="s">
        <v>24</v>
      </c>
      <c r="E1032" s="18" t="s">
        <v>25</v>
      </c>
      <c r="F1032" s="16" t="s">
        <v>26</v>
      </c>
      <c r="G1032" s="18" t="s">
        <v>104</v>
      </c>
      <c r="H1032" s="18" t="s">
        <v>28</v>
      </c>
      <c r="I1032" s="19">
        <v>24073</v>
      </c>
      <c r="J1032" s="20">
        <v>234341</v>
      </c>
      <c r="K1032" s="20">
        <v>17906</v>
      </c>
      <c r="L1032" s="21">
        <v>14109</v>
      </c>
      <c r="M1032" s="22">
        <v>129192</v>
      </c>
      <c r="N1032" s="22">
        <v>4072</v>
      </c>
      <c r="O1032" s="23">
        <v>8876</v>
      </c>
      <c r="P1032" s="24">
        <v>92420</v>
      </c>
      <c r="Q1032" s="24">
        <v>17</v>
      </c>
      <c r="R1032" s="25">
        <v>0</v>
      </c>
      <c r="S1032" s="26">
        <v>0</v>
      </c>
      <c r="T1032" s="26">
        <v>0</v>
      </c>
      <c r="U1032" s="19">
        <v>47058</v>
      </c>
      <c r="V1032" s="20">
        <v>455953</v>
      </c>
      <c r="W1032" s="20">
        <v>21995</v>
      </c>
    </row>
    <row r="1033" spans="1:23" x14ac:dyDescent="0.35">
      <c r="A1033" s="16">
        <v>2012</v>
      </c>
      <c r="B1033" s="17">
        <v>10982</v>
      </c>
      <c r="C1033" s="18" t="s">
        <v>967</v>
      </c>
      <c r="D1033" s="16" t="s">
        <v>24</v>
      </c>
      <c r="E1033" s="18" t="s">
        <v>25</v>
      </c>
      <c r="F1033" s="16" t="s">
        <v>26</v>
      </c>
      <c r="G1033" s="18" t="s">
        <v>98</v>
      </c>
      <c r="H1033" s="18" t="s">
        <v>28</v>
      </c>
      <c r="I1033" s="19">
        <v>4365.3999999999996</v>
      </c>
      <c r="J1033" s="20">
        <v>39677</v>
      </c>
      <c r="K1033" s="20">
        <v>2845</v>
      </c>
      <c r="L1033" s="21">
        <v>6197</v>
      </c>
      <c r="M1033" s="22">
        <v>57528</v>
      </c>
      <c r="N1033" s="22">
        <v>836</v>
      </c>
      <c r="O1033" s="23">
        <v>5243.7</v>
      </c>
      <c r="P1033" s="24">
        <v>94318</v>
      </c>
      <c r="Q1033" s="24">
        <v>1</v>
      </c>
      <c r="R1033" s="25" t="s">
        <v>37</v>
      </c>
      <c r="S1033" s="26" t="s">
        <v>37</v>
      </c>
      <c r="T1033" s="26" t="s">
        <v>37</v>
      </c>
      <c r="U1033" s="19">
        <v>15806.1</v>
      </c>
      <c r="V1033" s="20">
        <v>191523</v>
      </c>
      <c r="W1033" s="20">
        <v>3682</v>
      </c>
    </row>
    <row r="1034" spans="1:23" x14ac:dyDescent="0.35">
      <c r="A1034" s="16">
        <v>2012</v>
      </c>
      <c r="B1034" s="17">
        <v>11011</v>
      </c>
      <c r="C1034" s="18" t="s">
        <v>968</v>
      </c>
      <c r="D1034" s="16" t="s">
        <v>24</v>
      </c>
      <c r="E1034" s="18" t="s">
        <v>25</v>
      </c>
      <c r="F1034" s="16" t="s">
        <v>26</v>
      </c>
      <c r="G1034" s="18" t="s">
        <v>111</v>
      </c>
      <c r="H1034" s="18" t="s">
        <v>33</v>
      </c>
      <c r="I1034" s="19">
        <v>21315</v>
      </c>
      <c r="J1034" s="20">
        <v>186413</v>
      </c>
      <c r="K1034" s="20">
        <v>16248</v>
      </c>
      <c r="L1034" s="21">
        <v>4991</v>
      </c>
      <c r="M1034" s="22">
        <v>45622</v>
      </c>
      <c r="N1034" s="22">
        <v>1172</v>
      </c>
      <c r="O1034" s="23">
        <v>1113</v>
      </c>
      <c r="P1034" s="24">
        <v>13760</v>
      </c>
      <c r="Q1034" s="24">
        <v>6</v>
      </c>
      <c r="R1034" s="25" t="s">
        <v>37</v>
      </c>
      <c r="S1034" s="26" t="s">
        <v>37</v>
      </c>
      <c r="T1034" s="26" t="s">
        <v>37</v>
      </c>
      <c r="U1034" s="19">
        <v>27419</v>
      </c>
      <c r="V1034" s="20">
        <v>245795</v>
      </c>
      <c r="W1034" s="20">
        <v>17426</v>
      </c>
    </row>
    <row r="1035" spans="1:23" x14ac:dyDescent="0.35">
      <c r="A1035" s="16">
        <v>2012</v>
      </c>
      <c r="B1035" s="17">
        <v>11014</v>
      </c>
      <c r="C1035" s="18" t="s">
        <v>969</v>
      </c>
      <c r="D1035" s="16" t="s">
        <v>24</v>
      </c>
      <c r="E1035" s="18" t="s">
        <v>25</v>
      </c>
      <c r="F1035" s="16" t="s">
        <v>26</v>
      </c>
      <c r="G1035" s="18" t="s">
        <v>98</v>
      </c>
      <c r="H1035" s="18" t="s">
        <v>33</v>
      </c>
      <c r="I1035" s="19">
        <v>3533.6</v>
      </c>
      <c r="J1035" s="20">
        <v>25316</v>
      </c>
      <c r="K1035" s="20">
        <v>3676</v>
      </c>
      <c r="L1035" s="21">
        <v>1682.3</v>
      </c>
      <c r="M1035" s="22">
        <v>15432</v>
      </c>
      <c r="N1035" s="22">
        <v>328</v>
      </c>
      <c r="O1035" s="23">
        <v>27038.7</v>
      </c>
      <c r="P1035" s="24">
        <v>299147</v>
      </c>
      <c r="Q1035" s="24">
        <v>4799</v>
      </c>
      <c r="R1035" s="25" t="s">
        <v>37</v>
      </c>
      <c r="S1035" s="26" t="s">
        <v>37</v>
      </c>
      <c r="T1035" s="26" t="s">
        <v>37</v>
      </c>
      <c r="U1035" s="19">
        <v>32254.6</v>
      </c>
      <c r="V1035" s="20">
        <v>339895</v>
      </c>
      <c r="W1035" s="20">
        <v>8803</v>
      </c>
    </row>
    <row r="1036" spans="1:23" x14ac:dyDescent="0.35">
      <c r="A1036" s="16">
        <v>2012</v>
      </c>
      <c r="B1036" s="17">
        <v>11018</v>
      </c>
      <c r="C1036" s="18" t="s">
        <v>970</v>
      </c>
      <c r="D1036" s="16" t="s">
        <v>24</v>
      </c>
      <c r="E1036" s="18" t="s">
        <v>25</v>
      </c>
      <c r="F1036" s="16" t="s">
        <v>26</v>
      </c>
      <c r="G1036" s="18" t="s">
        <v>90</v>
      </c>
      <c r="H1036" s="18" t="s">
        <v>28</v>
      </c>
      <c r="I1036" s="19">
        <v>105602.2</v>
      </c>
      <c r="J1036" s="20">
        <v>1186864</v>
      </c>
      <c r="K1036" s="20">
        <v>113829</v>
      </c>
      <c r="L1036" s="21">
        <v>106486.7</v>
      </c>
      <c r="M1036" s="22">
        <v>1507519</v>
      </c>
      <c r="N1036" s="22">
        <v>15989</v>
      </c>
      <c r="O1036" s="23">
        <v>30026.5</v>
      </c>
      <c r="P1036" s="24">
        <v>501029</v>
      </c>
      <c r="Q1036" s="24">
        <v>191</v>
      </c>
      <c r="R1036" s="25">
        <v>0</v>
      </c>
      <c r="S1036" s="26">
        <v>0</v>
      </c>
      <c r="T1036" s="26">
        <v>0</v>
      </c>
      <c r="U1036" s="19">
        <v>242115.4</v>
      </c>
      <c r="V1036" s="20">
        <v>3195412</v>
      </c>
      <c r="W1036" s="20">
        <v>130009</v>
      </c>
    </row>
    <row r="1037" spans="1:23" x14ac:dyDescent="0.35">
      <c r="A1037" s="16">
        <v>2012</v>
      </c>
      <c r="B1037" s="17">
        <v>11019</v>
      </c>
      <c r="C1037" s="18" t="s">
        <v>971</v>
      </c>
      <c r="D1037" s="16" t="s">
        <v>24</v>
      </c>
      <c r="E1037" s="18" t="s">
        <v>25</v>
      </c>
      <c r="F1037" s="16" t="s">
        <v>26</v>
      </c>
      <c r="G1037" s="18" t="s">
        <v>54</v>
      </c>
      <c r="H1037" s="18" t="s">
        <v>33</v>
      </c>
      <c r="I1037" s="19">
        <v>18657.099999999999</v>
      </c>
      <c r="J1037" s="20">
        <v>143439</v>
      </c>
      <c r="K1037" s="20">
        <v>11847</v>
      </c>
      <c r="L1037" s="21">
        <v>4761.8999999999996</v>
      </c>
      <c r="M1037" s="22">
        <v>36587</v>
      </c>
      <c r="N1037" s="22">
        <v>2172</v>
      </c>
      <c r="O1037" s="23" t="s">
        <v>37</v>
      </c>
      <c r="P1037" s="24" t="s">
        <v>37</v>
      </c>
      <c r="Q1037" s="24" t="s">
        <v>37</v>
      </c>
      <c r="R1037" s="25" t="s">
        <v>37</v>
      </c>
      <c r="S1037" s="26" t="s">
        <v>37</v>
      </c>
      <c r="T1037" s="26" t="s">
        <v>37</v>
      </c>
      <c r="U1037" s="19">
        <v>23419</v>
      </c>
      <c r="V1037" s="20">
        <v>180026</v>
      </c>
      <c r="W1037" s="20">
        <v>14019</v>
      </c>
    </row>
    <row r="1038" spans="1:23" x14ac:dyDescent="0.35">
      <c r="A1038" s="16">
        <v>2012</v>
      </c>
      <c r="B1038" s="17">
        <v>11022</v>
      </c>
      <c r="C1038" s="18" t="s">
        <v>972</v>
      </c>
      <c r="D1038" s="16" t="s">
        <v>24</v>
      </c>
      <c r="E1038" s="18" t="s">
        <v>25</v>
      </c>
      <c r="F1038" s="16" t="s">
        <v>26</v>
      </c>
      <c r="G1038" s="18" t="s">
        <v>179</v>
      </c>
      <c r="H1038" s="18" t="s">
        <v>33</v>
      </c>
      <c r="I1038" s="19">
        <v>6063</v>
      </c>
      <c r="J1038" s="20">
        <v>71230</v>
      </c>
      <c r="K1038" s="20">
        <v>4684</v>
      </c>
      <c r="L1038" s="21">
        <v>1906</v>
      </c>
      <c r="M1038" s="22">
        <v>26060</v>
      </c>
      <c r="N1038" s="22">
        <v>695</v>
      </c>
      <c r="O1038" s="23">
        <v>860</v>
      </c>
      <c r="P1038" s="24">
        <v>11010</v>
      </c>
      <c r="Q1038" s="24">
        <v>4</v>
      </c>
      <c r="R1038" s="25" t="s">
        <v>37</v>
      </c>
      <c r="S1038" s="26" t="s">
        <v>37</v>
      </c>
      <c r="T1038" s="26" t="s">
        <v>37</v>
      </c>
      <c r="U1038" s="19">
        <v>8829</v>
      </c>
      <c r="V1038" s="20">
        <v>108300</v>
      </c>
      <c r="W1038" s="20">
        <v>5383</v>
      </c>
    </row>
    <row r="1039" spans="1:23" x14ac:dyDescent="0.35">
      <c r="A1039" s="16">
        <v>2012</v>
      </c>
      <c r="B1039" s="17">
        <v>11053</v>
      </c>
      <c r="C1039" s="18" t="s">
        <v>973</v>
      </c>
      <c r="D1039" s="16" t="s">
        <v>24</v>
      </c>
      <c r="E1039" s="18" t="s">
        <v>25</v>
      </c>
      <c r="F1039" s="16" t="s">
        <v>26</v>
      </c>
      <c r="G1039" s="18" t="s">
        <v>87</v>
      </c>
      <c r="H1039" s="18" t="s">
        <v>33</v>
      </c>
      <c r="I1039" s="19">
        <v>30946</v>
      </c>
      <c r="J1039" s="20">
        <v>259726</v>
      </c>
      <c r="K1039" s="20">
        <v>22647</v>
      </c>
      <c r="L1039" s="21">
        <v>4140</v>
      </c>
      <c r="M1039" s="22">
        <v>35629</v>
      </c>
      <c r="N1039" s="22">
        <v>3103</v>
      </c>
      <c r="O1039" s="23">
        <v>10575.2</v>
      </c>
      <c r="P1039" s="24">
        <v>127386</v>
      </c>
      <c r="Q1039" s="24">
        <v>141</v>
      </c>
      <c r="R1039" s="25" t="s">
        <v>37</v>
      </c>
      <c r="S1039" s="26" t="s">
        <v>37</v>
      </c>
      <c r="T1039" s="26" t="s">
        <v>37</v>
      </c>
      <c r="U1039" s="19">
        <v>45661.2</v>
      </c>
      <c r="V1039" s="20">
        <v>422741</v>
      </c>
      <c r="W1039" s="20">
        <v>25891</v>
      </c>
    </row>
    <row r="1040" spans="1:23" x14ac:dyDescent="0.35">
      <c r="A1040" s="16">
        <v>2012</v>
      </c>
      <c r="B1040" s="17">
        <v>11064</v>
      </c>
      <c r="C1040" s="18" t="s">
        <v>974</v>
      </c>
      <c r="D1040" s="16" t="s">
        <v>24</v>
      </c>
      <c r="E1040" s="18" t="s">
        <v>25</v>
      </c>
      <c r="F1040" s="16" t="s">
        <v>26</v>
      </c>
      <c r="G1040" s="18" t="s">
        <v>51</v>
      </c>
      <c r="H1040" s="18" t="s">
        <v>28</v>
      </c>
      <c r="I1040" s="19">
        <v>2821</v>
      </c>
      <c r="J1040" s="20">
        <v>31660</v>
      </c>
      <c r="K1040" s="20">
        <v>2703</v>
      </c>
      <c r="L1040" s="21">
        <v>2630</v>
      </c>
      <c r="M1040" s="22">
        <v>28428</v>
      </c>
      <c r="N1040" s="22">
        <v>464</v>
      </c>
      <c r="O1040" s="23">
        <v>3540</v>
      </c>
      <c r="P1040" s="24">
        <v>51193</v>
      </c>
      <c r="Q1040" s="24">
        <v>10</v>
      </c>
      <c r="R1040" s="25" t="s">
        <v>37</v>
      </c>
      <c r="S1040" s="26" t="s">
        <v>37</v>
      </c>
      <c r="T1040" s="26" t="s">
        <v>37</v>
      </c>
      <c r="U1040" s="19">
        <v>8991</v>
      </c>
      <c r="V1040" s="20">
        <v>111281</v>
      </c>
      <c r="W1040" s="20">
        <v>3177</v>
      </c>
    </row>
    <row r="1041" spans="1:23" x14ac:dyDescent="0.35">
      <c r="A1041" s="16">
        <v>2012</v>
      </c>
      <c r="B1041" s="17">
        <v>11085</v>
      </c>
      <c r="C1041" s="18" t="s">
        <v>975</v>
      </c>
      <c r="D1041" s="16" t="s">
        <v>24</v>
      </c>
      <c r="E1041" s="18" t="s">
        <v>25</v>
      </c>
      <c r="F1041" s="16" t="s">
        <v>26</v>
      </c>
      <c r="G1041" s="18" t="s">
        <v>184</v>
      </c>
      <c r="H1041" s="18" t="s">
        <v>28</v>
      </c>
      <c r="I1041" s="19">
        <v>6289.7</v>
      </c>
      <c r="J1041" s="20">
        <v>61001</v>
      </c>
      <c r="K1041" s="20">
        <v>5822</v>
      </c>
      <c r="L1041" s="21">
        <v>3710.1</v>
      </c>
      <c r="M1041" s="22">
        <v>32383</v>
      </c>
      <c r="N1041" s="22">
        <v>661</v>
      </c>
      <c r="O1041" s="23">
        <v>18587.2</v>
      </c>
      <c r="P1041" s="24">
        <v>186791</v>
      </c>
      <c r="Q1041" s="24">
        <v>28</v>
      </c>
      <c r="R1041" s="25" t="s">
        <v>37</v>
      </c>
      <c r="S1041" s="26" t="s">
        <v>37</v>
      </c>
      <c r="T1041" s="26" t="s">
        <v>37</v>
      </c>
      <c r="U1041" s="19">
        <v>28587</v>
      </c>
      <c r="V1041" s="20">
        <v>280175</v>
      </c>
      <c r="W1041" s="20">
        <v>6511</v>
      </c>
    </row>
    <row r="1042" spans="1:23" x14ac:dyDescent="0.35">
      <c r="A1042" s="16">
        <v>2012</v>
      </c>
      <c r="B1042" s="17">
        <v>11118</v>
      </c>
      <c r="C1042" s="18" t="s">
        <v>976</v>
      </c>
      <c r="D1042" s="16" t="s">
        <v>24</v>
      </c>
      <c r="E1042" s="18" t="s">
        <v>25</v>
      </c>
      <c r="F1042" s="16" t="s">
        <v>26</v>
      </c>
      <c r="G1042" s="18" t="s">
        <v>54</v>
      </c>
      <c r="H1042" s="18" t="s">
        <v>57</v>
      </c>
      <c r="I1042" s="19">
        <v>7916.1</v>
      </c>
      <c r="J1042" s="20">
        <v>64605</v>
      </c>
      <c r="K1042" s="20">
        <v>4985</v>
      </c>
      <c r="L1042" s="21">
        <v>2486.6</v>
      </c>
      <c r="M1042" s="22">
        <v>20296</v>
      </c>
      <c r="N1042" s="22">
        <v>1265</v>
      </c>
      <c r="O1042" s="23">
        <v>6971.6</v>
      </c>
      <c r="P1042" s="24">
        <v>98321</v>
      </c>
      <c r="Q1042" s="24">
        <v>9</v>
      </c>
      <c r="R1042" s="25" t="s">
        <v>37</v>
      </c>
      <c r="S1042" s="26" t="s">
        <v>37</v>
      </c>
      <c r="T1042" s="26" t="s">
        <v>37</v>
      </c>
      <c r="U1042" s="19">
        <v>17374.3</v>
      </c>
      <c r="V1042" s="20">
        <v>183222</v>
      </c>
      <c r="W1042" s="20">
        <v>6259</v>
      </c>
    </row>
    <row r="1043" spans="1:23" x14ac:dyDescent="0.35">
      <c r="A1043" s="16">
        <v>2012</v>
      </c>
      <c r="B1043" s="17">
        <v>11119</v>
      </c>
      <c r="C1043" s="18" t="s">
        <v>977</v>
      </c>
      <c r="D1043" s="16" t="s">
        <v>24</v>
      </c>
      <c r="E1043" s="18" t="s">
        <v>25</v>
      </c>
      <c r="F1043" s="16" t="s">
        <v>26</v>
      </c>
      <c r="G1043" s="18" t="s">
        <v>98</v>
      </c>
      <c r="H1043" s="18" t="s">
        <v>28</v>
      </c>
      <c r="I1043" s="19">
        <v>5604</v>
      </c>
      <c r="J1043" s="20">
        <v>54157</v>
      </c>
      <c r="K1043" s="20">
        <v>4229</v>
      </c>
      <c r="L1043" s="21">
        <v>3275</v>
      </c>
      <c r="M1043" s="22">
        <v>31196</v>
      </c>
      <c r="N1043" s="22">
        <v>708</v>
      </c>
      <c r="O1043" s="23">
        <v>1121</v>
      </c>
      <c r="P1043" s="24">
        <v>13491</v>
      </c>
      <c r="Q1043" s="24">
        <v>14</v>
      </c>
      <c r="R1043" s="25" t="s">
        <v>37</v>
      </c>
      <c r="S1043" s="26" t="s">
        <v>37</v>
      </c>
      <c r="T1043" s="26" t="s">
        <v>37</v>
      </c>
      <c r="U1043" s="19">
        <v>10000</v>
      </c>
      <c r="V1043" s="20">
        <v>98844</v>
      </c>
      <c r="W1043" s="20">
        <v>4951</v>
      </c>
    </row>
    <row r="1044" spans="1:23" x14ac:dyDescent="0.35">
      <c r="A1044" s="16">
        <v>2012</v>
      </c>
      <c r="B1044" s="17">
        <v>11124</v>
      </c>
      <c r="C1044" s="18" t="s">
        <v>978</v>
      </c>
      <c r="D1044" s="16" t="s">
        <v>24</v>
      </c>
      <c r="E1044" s="18" t="s">
        <v>25</v>
      </c>
      <c r="F1044" s="16" t="s">
        <v>26</v>
      </c>
      <c r="G1044" s="18" t="s">
        <v>63</v>
      </c>
      <c r="H1044" s="18" t="s">
        <v>28</v>
      </c>
      <c r="I1044" s="19">
        <v>25135</v>
      </c>
      <c r="J1044" s="20">
        <v>152614</v>
      </c>
      <c r="K1044" s="20">
        <v>21843</v>
      </c>
      <c r="L1044" s="21">
        <v>22740</v>
      </c>
      <c r="M1044" s="22">
        <v>150881</v>
      </c>
      <c r="N1044" s="22">
        <v>3507</v>
      </c>
      <c r="O1044" s="23">
        <v>14023</v>
      </c>
      <c r="P1044" s="24">
        <v>132659</v>
      </c>
      <c r="Q1044" s="24">
        <v>31</v>
      </c>
      <c r="R1044" s="25" t="s">
        <v>37</v>
      </c>
      <c r="S1044" s="26" t="s">
        <v>37</v>
      </c>
      <c r="T1044" s="26" t="s">
        <v>37</v>
      </c>
      <c r="U1044" s="19">
        <v>61898</v>
      </c>
      <c r="V1044" s="20">
        <v>436154</v>
      </c>
      <c r="W1044" s="20">
        <v>25381</v>
      </c>
    </row>
    <row r="1045" spans="1:23" x14ac:dyDescent="0.35">
      <c r="A1045" s="16">
        <v>2012</v>
      </c>
      <c r="B1045" s="17">
        <v>11125</v>
      </c>
      <c r="C1045" s="18" t="s">
        <v>979</v>
      </c>
      <c r="D1045" s="16" t="s">
        <v>24</v>
      </c>
      <c r="E1045" s="18" t="s">
        <v>25</v>
      </c>
      <c r="F1045" s="16" t="s">
        <v>26</v>
      </c>
      <c r="G1045" s="18" t="s">
        <v>39</v>
      </c>
      <c r="H1045" s="18" t="s">
        <v>28</v>
      </c>
      <c r="I1045" s="19">
        <v>1440.1</v>
      </c>
      <c r="J1045" s="20">
        <v>11255</v>
      </c>
      <c r="K1045" s="20">
        <v>1442</v>
      </c>
      <c r="L1045" s="21">
        <v>1879.4</v>
      </c>
      <c r="M1045" s="22">
        <v>16677</v>
      </c>
      <c r="N1045" s="22">
        <v>291</v>
      </c>
      <c r="O1045" s="23">
        <v>0</v>
      </c>
      <c r="P1045" s="24">
        <v>0</v>
      </c>
      <c r="Q1045" s="24">
        <v>0</v>
      </c>
      <c r="R1045" s="25">
        <v>0</v>
      </c>
      <c r="S1045" s="26">
        <v>0</v>
      </c>
      <c r="T1045" s="26">
        <v>0</v>
      </c>
      <c r="U1045" s="19">
        <v>3319.5</v>
      </c>
      <c r="V1045" s="20">
        <v>27932</v>
      </c>
      <c r="W1045" s="20">
        <v>1733</v>
      </c>
    </row>
    <row r="1046" spans="1:23" x14ac:dyDescent="0.35">
      <c r="A1046" s="16">
        <v>2012</v>
      </c>
      <c r="B1046" s="17">
        <v>11135</v>
      </c>
      <c r="C1046" s="18" t="s">
        <v>980</v>
      </c>
      <c r="D1046" s="16" t="s">
        <v>24</v>
      </c>
      <c r="E1046" s="18" t="s">
        <v>25</v>
      </c>
      <c r="F1046" s="16" t="s">
        <v>26</v>
      </c>
      <c r="G1046" s="18" t="s">
        <v>238</v>
      </c>
      <c r="H1046" s="18" t="s">
        <v>28</v>
      </c>
      <c r="I1046" s="19">
        <v>9916.4</v>
      </c>
      <c r="J1046" s="20">
        <v>95889</v>
      </c>
      <c r="K1046" s="20">
        <v>16130</v>
      </c>
      <c r="L1046" s="21">
        <v>15364.1</v>
      </c>
      <c r="M1046" s="22">
        <v>173173</v>
      </c>
      <c r="N1046" s="22">
        <v>1955</v>
      </c>
      <c r="O1046" s="23">
        <v>10132.299999999999</v>
      </c>
      <c r="P1046" s="24">
        <v>143129</v>
      </c>
      <c r="Q1046" s="24">
        <v>11</v>
      </c>
      <c r="R1046" s="25" t="s">
        <v>37</v>
      </c>
      <c r="S1046" s="26" t="s">
        <v>37</v>
      </c>
      <c r="T1046" s="26" t="s">
        <v>37</v>
      </c>
      <c r="U1046" s="19">
        <v>35412.800000000003</v>
      </c>
      <c r="V1046" s="20">
        <v>412191</v>
      </c>
      <c r="W1046" s="20">
        <v>18096</v>
      </c>
    </row>
    <row r="1047" spans="1:23" x14ac:dyDescent="0.35">
      <c r="A1047" s="16">
        <v>2012</v>
      </c>
      <c r="B1047" s="17">
        <v>11142</v>
      </c>
      <c r="C1047" s="18" t="s">
        <v>981</v>
      </c>
      <c r="D1047" s="16" t="s">
        <v>24</v>
      </c>
      <c r="E1047" s="18" t="s">
        <v>25</v>
      </c>
      <c r="F1047" s="16" t="s">
        <v>26</v>
      </c>
      <c r="G1047" s="18" t="s">
        <v>74</v>
      </c>
      <c r="H1047" s="18" t="s">
        <v>28</v>
      </c>
      <c r="I1047" s="19">
        <v>10976</v>
      </c>
      <c r="J1047" s="20">
        <v>102958</v>
      </c>
      <c r="K1047" s="20">
        <v>10800</v>
      </c>
      <c r="L1047" s="21">
        <v>7220</v>
      </c>
      <c r="M1047" s="22">
        <v>72363</v>
      </c>
      <c r="N1047" s="22">
        <v>1670</v>
      </c>
      <c r="O1047" s="23">
        <v>20401</v>
      </c>
      <c r="P1047" s="24">
        <v>246116</v>
      </c>
      <c r="Q1047" s="24">
        <v>69</v>
      </c>
      <c r="R1047" s="25" t="s">
        <v>37</v>
      </c>
      <c r="S1047" s="26" t="s">
        <v>37</v>
      </c>
      <c r="T1047" s="26" t="s">
        <v>37</v>
      </c>
      <c r="U1047" s="19">
        <v>38597</v>
      </c>
      <c r="V1047" s="20">
        <v>421437</v>
      </c>
      <c r="W1047" s="20">
        <v>12539</v>
      </c>
    </row>
    <row r="1048" spans="1:23" x14ac:dyDescent="0.35">
      <c r="A1048" s="16">
        <v>2012</v>
      </c>
      <c r="B1048" s="17">
        <v>11148</v>
      </c>
      <c r="C1048" s="18" t="s">
        <v>982</v>
      </c>
      <c r="D1048" s="16" t="s">
        <v>24</v>
      </c>
      <c r="E1048" s="18" t="s">
        <v>25</v>
      </c>
      <c r="F1048" s="16" t="s">
        <v>26</v>
      </c>
      <c r="G1048" s="18" t="s">
        <v>63</v>
      </c>
      <c r="H1048" s="18" t="s">
        <v>28</v>
      </c>
      <c r="I1048" s="19">
        <v>9208.9</v>
      </c>
      <c r="J1048" s="20">
        <v>56398</v>
      </c>
      <c r="K1048" s="20">
        <v>13097</v>
      </c>
      <c r="L1048" s="21">
        <v>6293.9</v>
      </c>
      <c r="M1048" s="22">
        <v>30719</v>
      </c>
      <c r="N1048" s="22">
        <v>1350</v>
      </c>
      <c r="O1048" s="23">
        <v>6305.9</v>
      </c>
      <c r="P1048" s="24">
        <v>41268</v>
      </c>
      <c r="Q1048" s="24">
        <v>110</v>
      </c>
      <c r="R1048" s="25" t="s">
        <v>37</v>
      </c>
      <c r="S1048" s="26" t="s">
        <v>37</v>
      </c>
      <c r="T1048" s="26" t="s">
        <v>37</v>
      </c>
      <c r="U1048" s="19">
        <v>21808.7</v>
      </c>
      <c r="V1048" s="20">
        <v>128385</v>
      </c>
      <c r="W1048" s="20">
        <v>14557</v>
      </c>
    </row>
    <row r="1049" spans="1:23" x14ac:dyDescent="0.35">
      <c r="A1049" s="16">
        <v>2012</v>
      </c>
      <c r="B1049" s="17">
        <v>11171</v>
      </c>
      <c r="C1049" s="18" t="s">
        <v>983</v>
      </c>
      <c r="D1049" s="16" t="s">
        <v>24</v>
      </c>
      <c r="E1049" s="18" t="s">
        <v>25</v>
      </c>
      <c r="F1049" s="16" t="s">
        <v>26</v>
      </c>
      <c r="G1049" s="18" t="s">
        <v>43</v>
      </c>
      <c r="H1049" s="18" t="s">
        <v>18</v>
      </c>
      <c r="I1049" s="19">
        <v>1852640.6</v>
      </c>
      <c r="J1049" s="20">
        <v>9734394</v>
      </c>
      <c r="K1049" s="20">
        <v>998404</v>
      </c>
      <c r="L1049" s="21">
        <v>1492327.7</v>
      </c>
      <c r="M1049" s="22">
        <v>8660966</v>
      </c>
      <c r="N1049" s="22">
        <v>117568</v>
      </c>
      <c r="O1049" s="23" t="s">
        <v>37</v>
      </c>
      <c r="P1049" s="24" t="s">
        <v>37</v>
      </c>
      <c r="Q1049" s="24" t="s">
        <v>37</v>
      </c>
      <c r="R1049" s="25">
        <v>37916</v>
      </c>
      <c r="S1049" s="26">
        <v>265587</v>
      </c>
      <c r="T1049" s="26">
        <v>1</v>
      </c>
      <c r="U1049" s="19">
        <v>3382884.3</v>
      </c>
      <c r="V1049" s="20">
        <v>18660947</v>
      </c>
      <c r="W1049" s="20">
        <v>1115973</v>
      </c>
    </row>
    <row r="1050" spans="1:23" x14ac:dyDescent="0.35">
      <c r="A1050" s="16">
        <v>2012</v>
      </c>
      <c r="B1050" s="17">
        <v>11171</v>
      </c>
      <c r="C1050" s="18" t="s">
        <v>983</v>
      </c>
      <c r="D1050" s="16" t="s">
        <v>137</v>
      </c>
      <c r="E1050" s="18" t="s">
        <v>138</v>
      </c>
      <c r="F1050" s="16" t="s">
        <v>26</v>
      </c>
      <c r="G1050" s="18" t="s">
        <v>43</v>
      </c>
      <c r="H1050" s="18" t="s">
        <v>18</v>
      </c>
      <c r="I1050" s="19">
        <v>99.4</v>
      </c>
      <c r="J1050" s="20">
        <v>1013</v>
      </c>
      <c r="K1050" s="20">
        <v>71</v>
      </c>
      <c r="L1050" s="21">
        <v>94647.3</v>
      </c>
      <c r="M1050" s="22">
        <v>1291658</v>
      </c>
      <c r="N1050" s="22">
        <v>2959</v>
      </c>
      <c r="O1050" s="23" t="s">
        <v>37</v>
      </c>
      <c r="P1050" s="24" t="s">
        <v>37</v>
      </c>
      <c r="Q1050" s="24" t="s">
        <v>37</v>
      </c>
      <c r="R1050" s="25" t="s">
        <v>37</v>
      </c>
      <c r="S1050" s="26" t="s">
        <v>37</v>
      </c>
      <c r="T1050" s="26" t="s">
        <v>37</v>
      </c>
      <c r="U1050" s="19">
        <v>94746.7</v>
      </c>
      <c r="V1050" s="20">
        <v>1292671</v>
      </c>
      <c r="W1050" s="20">
        <v>3030</v>
      </c>
    </row>
    <row r="1051" spans="1:23" x14ac:dyDescent="0.35">
      <c r="A1051" s="16">
        <v>2012</v>
      </c>
      <c r="B1051" s="17">
        <v>11187</v>
      </c>
      <c r="C1051" s="18" t="s">
        <v>984</v>
      </c>
      <c r="D1051" s="16" t="s">
        <v>24</v>
      </c>
      <c r="E1051" s="18" t="s">
        <v>25</v>
      </c>
      <c r="F1051" s="16" t="s">
        <v>26</v>
      </c>
      <c r="G1051" s="18" t="s">
        <v>130</v>
      </c>
      <c r="H1051" s="18" t="s">
        <v>28</v>
      </c>
      <c r="I1051" s="19">
        <v>25512</v>
      </c>
      <c r="J1051" s="20">
        <v>314664</v>
      </c>
      <c r="K1051" s="20">
        <v>34474</v>
      </c>
      <c r="L1051" s="21">
        <v>24151</v>
      </c>
      <c r="M1051" s="22">
        <v>352736</v>
      </c>
      <c r="N1051" s="22">
        <v>2629</v>
      </c>
      <c r="O1051" s="23">
        <v>7321</v>
      </c>
      <c r="P1051" s="24">
        <v>126753</v>
      </c>
      <c r="Q1051" s="24">
        <v>11</v>
      </c>
      <c r="R1051" s="25" t="s">
        <v>37</v>
      </c>
      <c r="S1051" s="26" t="s">
        <v>37</v>
      </c>
      <c r="T1051" s="26" t="s">
        <v>37</v>
      </c>
      <c r="U1051" s="19">
        <v>56984</v>
      </c>
      <c r="V1051" s="20">
        <v>794153</v>
      </c>
      <c r="W1051" s="20">
        <v>37114</v>
      </c>
    </row>
    <row r="1052" spans="1:23" x14ac:dyDescent="0.35">
      <c r="A1052" s="16">
        <v>2012</v>
      </c>
      <c r="B1052" s="17">
        <v>11200</v>
      </c>
      <c r="C1052" s="18" t="s">
        <v>985</v>
      </c>
      <c r="D1052" s="16" t="s">
        <v>24</v>
      </c>
      <c r="E1052" s="18" t="s">
        <v>25</v>
      </c>
      <c r="F1052" s="16" t="s">
        <v>26</v>
      </c>
      <c r="G1052" s="18" t="s">
        <v>46</v>
      </c>
      <c r="H1052" s="18" t="s">
        <v>33</v>
      </c>
      <c r="I1052" s="19">
        <v>25180</v>
      </c>
      <c r="J1052" s="20">
        <v>208295</v>
      </c>
      <c r="K1052" s="20">
        <v>14702</v>
      </c>
      <c r="L1052" s="21">
        <v>4532</v>
      </c>
      <c r="M1052" s="22">
        <v>41612</v>
      </c>
      <c r="N1052" s="22">
        <v>1361</v>
      </c>
      <c r="O1052" s="23">
        <v>3378</v>
      </c>
      <c r="P1052" s="24">
        <v>50675</v>
      </c>
      <c r="Q1052" s="24">
        <v>13</v>
      </c>
      <c r="R1052" s="25" t="s">
        <v>37</v>
      </c>
      <c r="S1052" s="26" t="s">
        <v>37</v>
      </c>
      <c r="T1052" s="26" t="s">
        <v>37</v>
      </c>
      <c r="U1052" s="19">
        <v>33090</v>
      </c>
      <c r="V1052" s="20">
        <v>300582</v>
      </c>
      <c r="W1052" s="20">
        <v>16076</v>
      </c>
    </row>
    <row r="1053" spans="1:23" x14ac:dyDescent="0.35">
      <c r="A1053" s="16">
        <v>2012</v>
      </c>
      <c r="B1053" s="17">
        <v>11203</v>
      </c>
      <c r="C1053" s="18" t="s">
        <v>986</v>
      </c>
      <c r="D1053" s="16" t="s">
        <v>24</v>
      </c>
      <c r="E1053" s="18" t="s">
        <v>25</v>
      </c>
      <c r="F1053" s="16" t="s">
        <v>26</v>
      </c>
      <c r="G1053" s="18" t="s">
        <v>46</v>
      </c>
      <c r="H1053" s="18" t="s">
        <v>33</v>
      </c>
      <c r="I1053" s="19">
        <v>8225.1</v>
      </c>
      <c r="J1053" s="20">
        <v>62592</v>
      </c>
      <c r="K1053" s="20">
        <v>4282</v>
      </c>
      <c r="L1053" s="21">
        <v>1302.5</v>
      </c>
      <c r="M1053" s="22">
        <v>10991</v>
      </c>
      <c r="N1053" s="22">
        <v>288</v>
      </c>
      <c r="O1053" s="23">
        <v>6747.6</v>
      </c>
      <c r="P1053" s="24">
        <v>86974</v>
      </c>
      <c r="Q1053" s="24">
        <v>8</v>
      </c>
      <c r="R1053" s="25" t="s">
        <v>37</v>
      </c>
      <c r="S1053" s="26" t="s">
        <v>37</v>
      </c>
      <c r="T1053" s="26" t="s">
        <v>37</v>
      </c>
      <c r="U1053" s="19">
        <v>16275.2</v>
      </c>
      <c r="V1053" s="20">
        <v>160557</v>
      </c>
      <c r="W1053" s="20">
        <v>4578</v>
      </c>
    </row>
    <row r="1054" spans="1:23" x14ac:dyDescent="0.35">
      <c r="A1054" s="16">
        <v>2012</v>
      </c>
      <c r="B1054" s="17">
        <v>11204</v>
      </c>
      <c r="C1054" s="18" t="s">
        <v>987</v>
      </c>
      <c r="D1054" s="16" t="s">
        <v>24</v>
      </c>
      <c r="E1054" s="18" t="s">
        <v>25</v>
      </c>
      <c r="F1054" s="16" t="s">
        <v>26</v>
      </c>
      <c r="G1054" s="18" t="s">
        <v>330</v>
      </c>
      <c r="H1054" s="18" t="s">
        <v>28</v>
      </c>
      <c r="I1054" s="19">
        <v>5739.7</v>
      </c>
      <c r="J1054" s="20">
        <v>57923</v>
      </c>
      <c r="K1054" s="20">
        <v>7792</v>
      </c>
      <c r="L1054" s="21">
        <v>6426.5</v>
      </c>
      <c r="M1054" s="22">
        <v>70776</v>
      </c>
      <c r="N1054" s="22">
        <v>854</v>
      </c>
      <c r="O1054" s="23">
        <v>30667.1</v>
      </c>
      <c r="P1054" s="24">
        <v>447815</v>
      </c>
      <c r="Q1054" s="24">
        <v>1</v>
      </c>
      <c r="R1054" s="25">
        <v>0</v>
      </c>
      <c r="S1054" s="26">
        <v>0</v>
      </c>
      <c r="T1054" s="26">
        <v>0</v>
      </c>
      <c r="U1054" s="19">
        <v>42833.3</v>
      </c>
      <c r="V1054" s="20">
        <v>576514</v>
      </c>
      <c r="W1054" s="20">
        <v>8647</v>
      </c>
    </row>
    <row r="1055" spans="1:23" ht="27.75" x14ac:dyDescent="0.35">
      <c r="A1055" s="16">
        <v>2012</v>
      </c>
      <c r="B1055" s="17">
        <v>11208</v>
      </c>
      <c r="C1055" s="18" t="s">
        <v>988</v>
      </c>
      <c r="D1055" s="16" t="s">
        <v>24</v>
      </c>
      <c r="E1055" s="18" t="s">
        <v>25</v>
      </c>
      <c r="F1055" s="16" t="s">
        <v>26</v>
      </c>
      <c r="G1055" s="18" t="s">
        <v>63</v>
      </c>
      <c r="H1055" s="18" t="s">
        <v>28</v>
      </c>
      <c r="I1055" s="19">
        <v>983364</v>
      </c>
      <c r="J1055" s="20">
        <v>7548363</v>
      </c>
      <c r="K1055" s="20">
        <v>1274694</v>
      </c>
      <c r="L1055" s="21">
        <v>1798328</v>
      </c>
      <c r="M1055" s="22">
        <v>14117217</v>
      </c>
      <c r="N1055" s="22">
        <v>185627</v>
      </c>
      <c r="O1055" s="23">
        <v>224944</v>
      </c>
      <c r="P1055" s="24">
        <v>1918390</v>
      </c>
      <c r="Q1055" s="24">
        <v>12166</v>
      </c>
      <c r="R1055" s="25">
        <v>2655</v>
      </c>
      <c r="S1055" s="26">
        <v>16946</v>
      </c>
      <c r="T1055" s="26">
        <v>2</v>
      </c>
      <c r="U1055" s="19">
        <v>3009291</v>
      </c>
      <c r="V1055" s="20">
        <v>23600916</v>
      </c>
      <c r="W1055" s="20">
        <v>1472489</v>
      </c>
    </row>
    <row r="1056" spans="1:23" x14ac:dyDescent="0.35">
      <c r="A1056" s="16">
        <v>2012</v>
      </c>
      <c r="B1056" s="17">
        <v>11222</v>
      </c>
      <c r="C1056" s="18" t="s">
        <v>989</v>
      </c>
      <c r="D1056" s="16" t="s">
        <v>24</v>
      </c>
      <c r="E1056" s="18" t="s">
        <v>25</v>
      </c>
      <c r="F1056" s="16" t="s">
        <v>26</v>
      </c>
      <c r="G1056" s="18" t="s">
        <v>104</v>
      </c>
      <c r="H1056" s="18" t="s">
        <v>28</v>
      </c>
      <c r="I1056" s="19">
        <v>14518</v>
      </c>
      <c r="J1056" s="20">
        <v>145232</v>
      </c>
      <c r="K1056" s="20">
        <v>9628</v>
      </c>
      <c r="L1056" s="21">
        <v>9491</v>
      </c>
      <c r="M1056" s="22">
        <v>90160</v>
      </c>
      <c r="N1056" s="22">
        <v>1656</v>
      </c>
      <c r="O1056" s="23">
        <v>21891</v>
      </c>
      <c r="P1056" s="24">
        <v>312126</v>
      </c>
      <c r="Q1056" s="24">
        <v>15</v>
      </c>
      <c r="R1056" s="25">
        <v>0</v>
      </c>
      <c r="S1056" s="26">
        <v>0</v>
      </c>
      <c r="T1056" s="26">
        <v>0</v>
      </c>
      <c r="U1056" s="19">
        <v>45900</v>
      </c>
      <c r="V1056" s="20">
        <v>547518</v>
      </c>
      <c r="W1056" s="20">
        <v>11299</v>
      </c>
    </row>
    <row r="1057" spans="1:23" x14ac:dyDescent="0.35">
      <c r="A1057" s="16">
        <v>2012</v>
      </c>
      <c r="B1057" s="17">
        <v>11241</v>
      </c>
      <c r="C1057" s="18" t="s">
        <v>990</v>
      </c>
      <c r="D1057" s="16" t="s">
        <v>24</v>
      </c>
      <c r="E1057" s="18" t="s">
        <v>25</v>
      </c>
      <c r="F1057" s="16" t="s">
        <v>26</v>
      </c>
      <c r="G1057" s="18" t="s">
        <v>30</v>
      </c>
      <c r="H1057" s="18" t="s">
        <v>57</v>
      </c>
      <c r="I1057" s="19">
        <v>675143.8</v>
      </c>
      <c r="J1057" s="20">
        <v>8703145</v>
      </c>
      <c r="K1057" s="20">
        <v>584307</v>
      </c>
      <c r="L1057" s="21">
        <v>510845.6</v>
      </c>
      <c r="M1057" s="22">
        <v>6591063</v>
      </c>
      <c r="N1057" s="22">
        <v>82627</v>
      </c>
      <c r="O1057" s="23">
        <v>722662.7</v>
      </c>
      <c r="P1057" s="24">
        <v>16416016</v>
      </c>
      <c r="Q1057" s="24">
        <v>6897</v>
      </c>
      <c r="R1057" s="25" t="s">
        <v>37</v>
      </c>
      <c r="S1057" s="26" t="s">
        <v>37</v>
      </c>
      <c r="T1057" s="26" t="s">
        <v>37</v>
      </c>
      <c r="U1057" s="19">
        <v>1908652.1</v>
      </c>
      <c r="V1057" s="20">
        <v>31710224</v>
      </c>
      <c r="W1057" s="20">
        <v>673831</v>
      </c>
    </row>
    <row r="1058" spans="1:23" x14ac:dyDescent="0.35">
      <c r="A1058" s="16">
        <v>2012</v>
      </c>
      <c r="B1058" s="17">
        <v>11247</v>
      </c>
      <c r="C1058" s="18" t="s">
        <v>991</v>
      </c>
      <c r="D1058" s="16" t="s">
        <v>24</v>
      </c>
      <c r="E1058" s="18" t="s">
        <v>25</v>
      </c>
      <c r="F1058" s="16" t="s">
        <v>26</v>
      </c>
      <c r="G1058" s="18" t="s">
        <v>27</v>
      </c>
      <c r="H1058" s="18" t="s">
        <v>28</v>
      </c>
      <c r="I1058" s="19">
        <v>3193</v>
      </c>
      <c r="J1058" s="20">
        <v>32201</v>
      </c>
      <c r="K1058" s="20">
        <v>2672</v>
      </c>
      <c r="L1058" s="21">
        <v>5128</v>
      </c>
      <c r="M1058" s="22">
        <v>49502</v>
      </c>
      <c r="N1058" s="22">
        <v>871</v>
      </c>
      <c r="O1058" s="23">
        <v>1198</v>
      </c>
      <c r="P1058" s="24">
        <v>7038</v>
      </c>
      <c r="Q1058" s="24">
        <v>3</v>
      </c>
      <c r="R1058" s="25">
        <v>0</v>
      </c>
      <c r="S1058" s="26">
        <v>0</v>
      </c>
      <c r="T1058" s="26">
        <v>0</v>
      </c>
      <c r="U1058" s="19">
        <v>9519</v>
      </c>
      <c r="V1058" s="20">
        <v>88741</v>
      </c>
      <c r="W1058" s="20">
        <v>3546</v>
      </c>
    </row>
    <row r="1059" spans="1:23" x14ac:dyDescent="0.35">
      <c r="A1059" s="16">
        <v>2012</v>
      </c>
      <c r="B1059" s="17">
        <v>11249</v>
      </c>
      <c r="C1059" s="18" t="s">
        <v>992</v>
      </c>
      <c r="D1059" s="16" t="s">
        <v>24</v>
      </c>
      <c r="E1059" s="18" t="s">
        <v>25</v>
      </c>
      <c r="F1059" s="16" t="s">
        <v>26</v>
      </c>
      <c r="G1059" s="18" t="s">
        <v>111</v>
      </c>
      <c r="H1059" s="18" t="s">
        <v>57</v>
      </c>
      <c r="I1059" s="19">
        <v>383159</v>
      </c>
      <c r="J1059" s="20">
        <v>4259211</v>
      </c>
      <c r="K1059" s="20">
        <v>346445</v>
      </c>
      <c r="L1059" s="21">
        <v>409548</v>
      </c>
      <c r="M1059" s="22">
        <v>4912298</v>
      </c>
      <c r="N1059" s="22">
        <v>46582</v>
      </c>
      <c r="O1059" s="23">
        <v>164432</v>
      </c>
      <c r="P1059" s="24">
        <v>2666220</v>
      </c>
      <c r="Q1059" s="24">
        <v>411</v>
      </c>
      <c r="R1059" s="25">
        <v>0</v>
      </c>
      <c r="S1059" s="26">
        <v>0</v>
      </c>
      <c r="T1059" s="26">
        <v>0</v>
      </c>
      <c r="U1059" s="19">
        <v>957139</v>
      </c>
      <c r="V1059" s="20">
        <v>11837729</v>
      </c>
      <c r="W1059" s="20">
        <v>393438</v>
      </c>
    </row>
    <row r="1060" spans="1:23" x14ac:dyDescent="0.35">
      <c r="A1060" s="16">
        <v>2012</v>
      </c>
      <c r="B1060" s="17">
        <v>11250</v>
      </c>
      <c r="C1060" s="18" t="s">
        <v>993</v>
      </c>
      <c r="D1060" s="16" t="s">
        <v>24</v>
      </c>
      <c r="E1060" s="18" t="s">
        <v>25</v>
      </c>
      <c r="F1060" s="16" t="s">
        <v>26</v>
      </c>
      <c r="G1060" s="18" t="s">
        <v>90</v>
      </c>
      <c r="H1060" s="18" t="s">
        <v>191</v>
      </c>
      <c r="I1060" s="19">
        <v>3685</v>
      </c>
      <c r="J1060" s="20">
        <v>36337</v>
      </c>
      <c r="K1060" s="20">
        <v>2336</v>
      </c>
      <c r="L1060" s="21">
        <v>4011</v>
      </c>
      <c r="M1060" s="22">
        <v>52628</v>
      </c>
      <c r="N1060" s="22">
        <v>471</v>
      </c>
      <c r="O1060" s="23">
        <v>5553</v>
      </c>
      <c r="P1060" s="24">
        <v>56504</v>
      </c>
      <c r="Q1060" s="24">
        <v>2630</v>
      </c>
      <c r="R1060" s="25" t="s">
        <v>37</v>
      </c>
      <c r="S1060" s="26" t="s">
        <v>37</v>
      </c>
      <c r="T1060" s="26" t="s">
        <v>37</v>
      </c>
      <c r="U1060" s="19">
        <v>13249</v>
      </c>
      <c r="V1060" s="20">
        <v>145469</v>
      </c>
      <c r="W1060" s="20">
        <v>5437</v>
      </c>
    </row>
    <row r="1061" spans="1:23" x14ac:dyDescent="0.35">
      <c r="A1061" s="16">
        <v>2012</v>
      </c>
      <c r="B1061" s="17">
        <v>11251</v>
      </c>
      <c r="C1061" s="18" t="s">
        <v>994</v>
      </c>
      <c r="D1061" s="16" t="s">
        <v>24</v>
      </c>
      <c r="E1061" s="18" t="s">
        <v>25</v>
      </c>
      <c r="F1061" s="16" t="s">
        <v>26</v>
      </c>
      <c r="G1061" s="18" t="s">
        <v>90</v>
      </c>
      <c r="H1061" s="18" t="s">
        <v>191</v>
      </c>
      <c r="I1061" s="19">
        <v>19777</v>
      </c>
      <c r="J1061" s="20">
        <v>228279</v>
      </c>
      <c r="K1061" s="20">
        <v>14787</v>
      </c>
      <c r="L1061" s="21">
        <v>19148</v>
      </c>
      <c r="M1061" s="22">
        <v>224036</v>
      </c>
      <c r="N1061" s="22">
        <v>4035</v>
      </c>
      <c r="O1061" s="23">
        <v>41948</v>
      </c>
      <c r="P1061" s="24">
        <v>682508</v>
      </c>
      <c r="Q1061" s="24">
        <v>51</v>
      </c>
      <c r="R1061" s="25" t="s">
        <v>37</v>
      </c>
      <c r="S1061" s="26" t="s">
        <v>37</v>
      </c>
      <c r="T1061" s="26" t="s">
        <v>37</v>
      </c>
      <c r="U1061" s="19">
        <v>80873</v>
      </c>
      <c r="V1061" s="20">
        <v>1134823</v>
      </c>
      <c r="W1061" s="20">
        <v>18873</v>
      </c>
    </row>
    <row r="1062" spans="1:23" x14ac:dyDescent="0.35">
      <c r="A1062" s="16">
        <v>2012</v>
      </c>
      <c r="B1062" s="17">
        <v>11256</v>
      </c>
      <c r="C1062" s="18" t="s">
        <v>995</v>
      </c>
      <c r="D1062" s="16" t="s">
        <v>24</v>
      </c>
      <c r="E1062" s="18" t="s">
        <v>25</v>
      </c>
      <c r="F1062" s="16" t="s">
        <v>26</v>
      </c>
      <c r="G1062" s="18" t="s">
        <v>130</v>
      </c>
      <c r="H1062" s="18" t="s">
        <v>28</v>
      </c>
      <c r="I1062" s="19">
        <v>20957.400000000001</v>
      </c>
      <c r="J1062" s="20">
        <v>252750</v>
      </c>
      <c r="K1062" s="20">
        <v>29267</v>
      </c>
      <c r="L1062" s="21">
        <v>7276.8</v>
      </c>
      <c r="M1062" s="22">
        <v>95881</v>
      </c>
      <c r="N1062" s="22">
        <v>3875</v>
      </c>
      <c r="O1062" s="23">
        <v>21270.6</v>
      </c>
      <c r="P1062" s="24">
        <v>366629</v>
      </c>
      <c r="Q1062" s="24">
        <v>357</v>
      </c>
      <c r="R1062" s="25" t="s">
        <v>37</v>
      </c>
      <c r="S1062" s="26" t="s">
        <v>37</v>
      </c>
      <c r="T1062" s="26" t="s">
        <v>37</v>
      </c>
      <c r="U1062" s="19">
        <v>49504.800000000003</v>
      </c>
      <c r="V1062" s="20">
        <v>715260</v>
      </c>
      <c r="W1062" s="20">
        <v>33499</v>
      </c>
    </row>
    <row r="1063" spans="1:23" x14ac:dyDescent="0.35">
      <c r="A1063" s="16">
        <v>2012</v>
      </c>
      <c r="B1063" s="17">
        <v>11272</v>
      </c>
      <c r="C1063" s="18" t="s">
        <v>996</v>
      </c>
      <c r="D1063" s="16" t="s">
        <v>24</v>
      </c>
      <c r="E1063" s="18" t="s">
        <v>25</v>
      </c>
      <c r="F1063" s="16" t="s">
        <v>26</v>
      </c>
      <c r="G1063" s="18" t="s">
        <v>179</v>
      </c>
      <c r="H1063" s="18" t="s">
        <v>33</v>
      </c>
      <c r="I1063" s="19">
        <v>2835</v>
      </c>
      <c r="J1063" s="20">
        <v>37263</v>
      </c>
      <c r="K1063" s="20">
        <v>2813</v>
      </c>
      <c r="L1063" s="21">
        <v>2683</v>
      </c>
      <c r="M1063" s="22">
        <v>29379</v>
      </c>
      <c r="N1063" s="22">
        <v>774</v>
      </c>
      <c r="O1063" s="23">
        <v>8648</v>
      </c>
      <c r="P1063" s="24">
        <v>86946</v>
      </c>
      <c r="Q1063" s="24">
        <v>979</v>
      </c>
      <c r="R1063" s="25" t="s">
        <v>37</v>
      </c>
      <c r="S1063" s="26" t="s">
        <v>37</v>
      </c>
      <c r="T1063" s="26" t="s">
        <v>37</v>
      </c>
      <c r="U1063" s="19">
        <v>14166</v>
      </c>
      <c r="V1063" s="20">
        <v>153588</v>
      </c>
      <c r="W1063" s="20">
        <v>4566</v>
      </c>
    </row>
    <row r="1064" spans="1:23" x14ac:dyDescent="0.35">
      <c r="A1064" s="16">
        <v>2012</v>
      </c>
      <c r="B1064" s="17">
        <v>11272</v>
      </c>
      <c r="C1064" s="18" t="s">
        <v>996</v>
      </c>
      <c r="D1064" s="16" t="s">
        <v>24</v>
      </c>
      <c r="E1064" s="18" t="s">
        <v>25</v>
      </c>
      <c r="F1064" s="16" t="s">
        <v>26</v>
      </c>
      <c r="G1064" s="18" t="s">
        <v>172</v>
      </c>
      <c r="H1064" s="18" t="s">
        <v>33</v>
      </c>
      <c r="I1064" s="19">
        <v>721</v>
      </c>
      <c r="J1064" s="20">
        <v>9467</v>
      </c>
      <c r="K1064" s="20">
        <v>617</v>
      </c>
      <c r="L1064" s="21">
        <v>285</v>
      </c>
      <c r="M1064" s="22">
        <v>3313</v>
      </c>
      <c r="N1064" s="22">
        <v>110</v>
      </c>
      <c r="O1064" s="23">
        <v>1875</v>
      </c>
      <c r="P1064" s="24">
        <v>18878</v>
      </c>
      <c r="Q1064" s="24">
        <v>215</v>
      </c>
      <c r="R1064" s="25" t="s">
        <v>37</v>
      </c>
      <c r="S1064" s="26" t="s">
        <v>37</v>
      </c>
      <c r="T1064" s="26" t="s">
        <v>37</v>
      </c>
      <c r="U1064" s="19">
        <v>2881</v>
      </c>
      <c r="V1064" s="20">
        <v>31658</v>
      </c>
      <c r="W1064" s="20">
        <v>942</v>
      </c>
    </row>
    <row r="1065" spans="1:23" x14ac:dyDescent="0.35">
      <c r="A1065" s="16">
        <v>2012</v>
      </c>
      <c r="B1065" s="17">
        <v>11273</v>
      </c>
      <c r="C1065" s="18" t="s">
        <v>997</v>
      </c>
      <c r="D1065" s="16" t="s">
        <v>24</v>
      </c>
      <c r="E1065" s="18" t="s">
        <v>25</v>
      </c>
      <c r="F1065" s="16" t="s">
        <v>26</v>
      </c>
      <c r="G1065" s="18" t="s">
        <v>210</v>
      </c>
      <c r="H1065" s="18" t="s">
        <v>33</v>
      </c>
      <c r="I1065" s="19">
        <v>784</v>
      </c>
      <c r="J1065" s="20">
        <v>13073</v>
      </c>
      <c r="K1065" s="20">
        <v>1265</v>
      </c>
      <c r="L1065" s="21">
        <v>158</v>
      </c>
      <c r="M1065" s="22">
        <v>2690</v>
      </c>
      <c r="N1065" s="22">
        <v>317</v>
      </c>
      <c r="O1065" s="23">
        <v>1803</v>
      </c>
      <c r="P1065" s="24">
        <v>46527</v>
      </c>
      <c r="Q1065" s="24">
        <v>39</v>
      </c>
      <c r="R1065" s="25" t="s">
        <v>37</v>
      </c>
      <c r="S1065" s="26" t="s">
        <v>37</v>
      </c>
      <c r="T1065" s="26" t="s">
        <v>37</v>
      </c>
      <c r="U1065" s="19">
        <v>2745</v>
      </c>
      <c r="V1065" s="20">
        <v>62290</v>
      </c>
      <c r="W1065" s="20">
        <v>1621</v>
      </c>
    </row>
    <row r="1066" spans="1:23" x14ac:dyDescent="0.35">
      <c r="A1066" s="16">
        <v>2012</v>
      </c>
      <c r="B1066" s="17">
        <v>11273</v>
      </c>
      <c r="C1066" s="18" t="s">
        <v>997</v>
      </c>
      <c r="D1066" s="16" t="s">
        <v>24</v>
      </c>
      <c r="E1066" s="18" t="s">
        <v>25</v>
      </c>
      <c r="F1066" s="16" t="s">
        <v>26</v>
      </c>
      <c r="G1066" s="18" t="s">
        <v>174</v>
      </c>
      <c r="H1066" s="18" t="s">
        <v>33</v>
      </c>
      <c r="I1066" s="19">
        <v>22145</v>
      </c>
      <c r="J1066" s="20">
        <v>371293</v>
      </c>
      <c r="K1066" s="20">
        <v>18635</v>
      </c>
      <c r="L1066" s="21">
        <v>12929</v>
      </c>
      <c r="M1066" s="22">
        <v>224791</v>
      </c>
      <c r="N1066" s="22">
        <v>5808</v>
      </c>
      <c r="O1066" s="23">
        <v>1840</v>
      </c>
      <c r="P1066" s="24">
        <v>34029</v>
      </c>
      <c r="Q1066" s="24">
        <v>158</v>
      </c>
      <c r="R1066" s="25" t="s">
        <v>37</v>
      </c>
      <c r="S1066" s="26" t="s">
        <v>37</v>
      </c>
      <c r="T1066" s="26" t="s">
        <v>37</v>
      </c>
      <c r="U1066" s="19">
        <v>36914</v>
      </c>
      <c r="V1066" s="20">
        <v>630113</v>
      </c>
      <c r="W1066" s="20">
        <v>24601</v>
      </c>
    </row>
    <row r="1067" spans="1:23" x14ac:dyDescent="0.35">
      <c r="A1067" s="16">
        <v>2012</v>
      </c>
      <c r="B1067" s="17">
        <v>11291</v>
      </c>
      <c r="C1067" s="18" t="s">
        <v>998</v>
      </c>
      <c r="D1067" s="16" t="s">
        <v>24</v>
      </c>
      <c r="E1067" s="18" t="s">
        <v>25</v>
      </c>
      <c r="F1067" s="16" t="s">
        <v>26</v>
      </c>
      <c r="G1067" s="18" t="s">
        <v>70</v>
      </c>
      <c r="H1067" s="18" t="s">
        <v>33</v>
      </c>
      <c r="I1067" s="19">
        <v>96752</v>
      </c>
      <c r="J1067" s="20">
        <v>888376</v>
      </c>
      <c r="K1067" s="20">
        <v>54670</v>
      </c>
      <c r="L1067" s="21">
        <v>11940</v>
      </c>
      <c r="M1067" s="22">
        <v>137302</v>
      </c>
      <c r="N1067" s="22">
        <v>2032</v>
      </c>
      <c r="O1067" s="23">
        <v>7543</v>
      </c>
      <c r="P1067" s="24">
        <v>105474</v>
      </c>
      <c r="Q1067" s="24">
        <v>14</v>
      </c>
      <c r="R1067" s="25" t="s">
        <v>37</v>
      </c>
      <c r="S1067" s="26" t="s">
        <v>37</v>
      </c>
      <c r="T1067" s="26" t="s">
        <v>37</v>
      </c>
      <c r="U1067" s="19">
        <v>116235</v>
      </c>
      <c r="V1067" s="20">
        <v>1131152</v>
      </c>
      <c r="W1067" s="20">
        <v>56716</v>
      </c>
    </row>
    <row r="1068" spans="1:23" x14ac:dyDescent="0.35">
      <c r="A1068" s="16">
        <v>2012</v>
      </c>
      <c r="B1068" s="17">
        <v>11292</v>
      </c>
      <c r="C1068" s="18" t="s">
        <v>999</v>
      </c>
      <c r="D1068" s="16" t="s">
        <v>24</v>
      </c>
      <c r="E1068" s="18" t="s">
        <v>25</v>
      </c>
      <c r="F1068" s="16" t="s">
        <v>26</v>
      </c>
      <c r="G1068" s="18" t="s">
        <v>98</v>
      </c>
      <c r="H1068" s="18" t="s">
        <v>28</v>
      </c>
      <c r="I1068" s="19">
        <v>81412</v>
      </c>
      <c r="J1068" s="20">
        <v>992492</v>
      </c>
      <c r="K1068" s="20">
        <v>85923</v>
      </c>
      <c r="L1068" s="21">
        <v>88927.3</v>
      </c>
      <c r="M1068" s="22">
        <v>1465444</v>
      </c>
      <c r="N1068" s="22">
        <v>14024</v>
      </c>
      <c r="O1068" s="23">
        <v>5543.2</v>
      </c>
      <c r="P1068" s="24">
        <v>115170</v>
      </c>
      <c r="Q1068" s="24">
        <v>9</v>
      </c>
      <c r="R1068" s="25" t="s">
        <v>37</v>
      </c>
      <c r="S1068" s="26" t="s">
        <v>37</v>
      </c>
      <c r="T1068" s="26" t="s">
        <v>37</v>
      </c>
      <c r="U1068" s="19">
        <v>175882.5</v>
      </c>
      <c r="V1068" s="20">
        <v>2573106</v>
      </c>
      <c r="W1068" s="20">
        <v>99956</v>
      </c>
    </row>
    <row r="1069" spans="1:23" x14ac:dyDescent="0.35">
      <c r="A1069" s="16">
        <v>2012</v>
      </c>
      <c r="B1069" s="17">
        <v>11298</v>
      </c>
      <c r="C1069" s="18" t="s">
        <v>1000</v>
      </c>
      <c r="D1069" s="16" t="s">
        <v>24</v>
      </c>
      <c r="E1069" s="18" t="s">
        <v>25</v>
      </c>
      <c r="F1069" s="16" t="s">
        <v>26</v>
      </c>
      <c r="G1069" s="18" t="s">
        <v>87</v>
      </c>
      <c r="H1069" s="18" t="s">
        <v>33</v>
      </c>
      <c r="I1069" s="19">
        <v>5201</v>
      </c>
      <c r="J1069" s="20">
        <v>55624</v>
      </c>
      <c r="K1069" s="20">
        <v>2029</v>
      </c>
      <c r="L1069" s="21">
        <v>2823</v>
      </c>
      <c r="M1069" s="22">
        <v>37197</v>
      </c>
      <c r="N1069" s="22">
        <v>69</v>
      </c>
      <c r="O1069" s="23" t="s">
        <v>37</v>
      </c>
      <c r="P1069" s="24" t="s">
        <v>37</v>
      </c>
      <c r="Q1069" s="24" t="s">
        <v>37</v>
      </c>
      <c r="R1069" s="25" t="s">
        <v>37</v>
      </c>
      <c r="S1069" s="26" t="s">
        <v>37</v>
      </c>
      <c r="T1069" s="26" t="s">
        <v>37</v>
      </c>
      <c r="U1069" s="19">
        <v>8024</v>
      </c>
      <c r="V1069" s="20">
        <v>92821</v>
      </c>
      <c r="W1069" s="20">
        <v>2098</v>
      </c>
    </row>
    <row r="1070" spans="1:23" x14ac:dyDescent="0.35">
      <c r="A1070" s="16">
        <v>2012</v>
      </c>
      <c r="B1070" s="17">
        <v>11305</v>
      </c>
      <c r="C1070" s="18" t="s">
        <v>1001</v>
      </c>
      <c r="D1070" s="16" t="s">
        <v>24</v>
      </c>
      <c r="E1070" s="18" t="s">
        <v>25</v>
      </c>
      <c r="F1070" s="16" t="s">
        <v>26</v>
      </c>
      <c r="G1070" s="18" t="s">
        <v>271</v>
      </c>
      <c r="H1070" s="18" t="s">
        <v>28</v>
      </c>
      <c r="I1070" s="19">
        <v>2141</v>
      </c>
      <c r="J1070" s="20">
        <v>15366</v>
      </c>
      <c r="K1070" s="20">
        <v>2968</v>
      </c>
      <c r="L1070" s="21">
        <v>3047</v>
      </c>
      <c r="M1070" s="22">
        <v>18165</v>
      </c>
      <c r="N1070" s="22">
        <v>642</v>
      </c>
      <c r="O1070" s="23">
        <v>2133</v>
      </c>
      <c r="P1070" s="24">
        <v>11761</v>
      </c>
      <c r="Q1070" s="24">
        <v>4</v>
      </c>
      <c r="R1070" s="25" t="s">
        <v>37</v>
      </c>
      <c r="S1070" s="26" t="s">
        <v>37</v>
      </c>
      <c r="T1070" s="26" t="s">
        <v>37</v>
      </c>
      <c r="U1070" s="19">
        <v>7321</v>
      </c>
      <c r="V1070" s="20">
        <v>45292</v>
      </c>
      <c r="W1070" s="20">
        <v>3614</v>
      </c>
    </row>
    <row r="1071" spans="1:23" x14ac:dyDescent="0.35">
      <c r="A1071" s="16">
        <v>2012</v>
      </c>
      <c r="B1071" s="17">
        <v>11318</v>
      </c>
      <c r="C1071" s="18" t="s">
        <v>1002</v>
      </c>
      <c r="D1071" s="16" t="s">
        <v>24</v>
      </c>
      <c r="E1071" s="18" t="s">
        <v>25</v>
      </c>
      <c r="F1071" s="16" t="s">
        <v>26</v>
      </c>
      <c r="G1071" s="18" t="s">
        <v>70</v>
      </c>
      <c r="H1071" s="18" t="s">
        <v>28</v>
      </c>
      <c r="I1071" s="19">
        <v>12548</v>
      </c>
      <c r="J1071" s="20">
        <v>91362</v>
      </c>
      <c r="K1071" s="20">
        <v>10187</v>
      </c>
      <c r="L1071" s="21">
        <v>16716</v>
      </c>
      <c r="M1071" s="22">
        <v>156611</v>
      </c>
      <c r="N1071" s="22">
        <v>2133</v>
      </c>
      <c r="O1071" s="23">
        <v>924</v>
      </c>
      <c r="P1071" s="24">
        <v>13362</v>
      </c>
      <c r="Q1071" s="24">
        <v>3</v>
      </c>
      <c r="R1071" s="25" t="s">
        <v>37</v>
      </c>
      <c r="S1071" s="26" t="s">
        <v>37</v>
      </c>
      <c r="T1071" s="26" t="s">
        <v>37</v>
      </c>
      <c r="U1071" s="19">
        <v>30188</v>
      </c>
      <c r="V1071" s="20">
        <v>261335</v>
      </c>
      <c r="W1071" s="20">
        <v>12323</v>
      </c>
    </row>
    <row r="1072" spans="1:23" x14ac:dyDescent="0.35">
      <c r="A1072" s="16">
        <v>2012</v>
      </c>
      <c r="B1072" s="17">
        <v>11332</v>
      </c>
      <c r="C1072" s="18" t="s">
        <v>1003</v>
      </c>
      <c r="D1072" s="16" t="s">
        <v>24</v>
      </c>
      <c r="E1072" s="18" t="s">
        <v>25</v>
      </c>
      <c r="F1072" s="16" t="s">
        <v>26</v>
      </c>
      <c r="G1072" s="18" t="s">
        <v>51</v>
      </c>
      <c r="H1072" s="18" t="s">
        <v>28</v>
      </c>
      <c r="I1072" s="19">
        <v>2194</v>
      </c>
      <c r="J1072" s="20">
        <v>22506</v>
      </c>
      <c r="K1072" s="20">
        <v>2036</v>
      </c>
      <c r="L1072" s="21">
        <v>2091</v>
      </c>
      <c r="M1072" s="22">
        <v>24338</v>
      </c>
      <c r="N1072" s="22">
        <v>410</v>
      </c>
      <c r="O1072" s="23">
        <v>1849</v>
      </c>
      <c r="P1072" s="24">
        <v>26611</v>
      </c>
      <c r="Q1072" s="24">
        <v>15</v>
      </c>
      <c r="R1072" s="25" t="s">
        <v>37</v>
      </c>
      <c r="S1072" s="26" t="s">
        <v>37</v>
      </c>
      <c r="T1072" s="26" t="s">
        <v>37</v>
      </c>
      <c r="U1072" s="19">
        <v>6134</v>
      </c>
      <c r="V1072" s="20">
        <v>73455</v>
      </c>
      <c r="W1072" s="20">
        <v>2461</v>
      </c>
    </row>
    <row r="1073" spans="1:23" x14ac:dyDescent="0.35">
      <c r="A1073" s="16">
        <v>2012</v>
      </c>
      <c r="B1073" s="17">
        <v>11334</v>
      </c>
      <c r="C1073" s="18" t="s">
        <v>1004</v>
      </c>
      <c r="D1073" s="16" t="s">
        <v>24</v>
      </c>
      <c r="E1073" s="18" t="s">
        <v>25</v>
      </c>
      <c r="F1073" s="16" t="s">
        <v>26</v>
      </c>
      <c r="G1073" s="18" t="s">
        <v>79</v>
      </c>
      <c r="H1073" s="18" t="s">
        <v>33</v>
      </c>
      <c r="I1073" s="19">
        <v>9858.6</v>
      </c>
      <c r="J1073" s="20">
        <v>68648</v>
      </c>
      <c r="K1073" s="20">
        <v>5551</v>
      </c>
      <c r="L1073" s="21">
        <v>4038</v>
      </c>
      <c r="M1073" s="22">
        <v>22854</v>
      </c>
      <c r="N1073" s="22">
        <v>1672</v>
      </c>
      <c r="O1073" s="23">
        <v>139.6</v>
      </c>
      <c r="P1073" s="24">
        <v>651</v>
      </c>
      <c r="Q1073" s="24">
        <v>2</v>
      </c>
      <c r="R1073" s="25">
        <v>0</v>
      </c>
      <c r="S1073" s="26" t="s">
        <v>37</v>
      </c>
      <c r="T1073" s="26" t="s">
        <v>37</v>
      </c>
      <c r="U1073" s="19">
        <v>14036.2</v>
      </c>
      <c r="V1073" s="20">
        <v>92153</v>
      </c>
      <c r="W1073" s="20">
        <v>7225</v>
      </c>
    </row>
    <row r="1074" spans="1:23" x14ac:dyDescent="0.35">
      <c r="A1074" s="16">
        <v>2012</v>
      </c>
      <c r="B1074" s="17">
        <v>11345</v>
      </c>
      <c r="C1074" s="18" t="s">
        <v>1005</v>
      </c>
      <c r="D1074" s="16" t="s">
        <v>24</v>
      </c>
      <c r="E1074" s="18" t="s">
        <v>25</v>
      </c>
      <c r="F1074" s="16" t="s">
        <v>26</v>
      </c>
      <c r="G1074" s="18" t="s">
        <v>51</v>
      </c>
      <c r="H1074" s="18" t="s">
        <v>33</v>
      </c>
      <c r="I1074" s="19">
        <v>7045.8</v>
      </c>
      <c r="J1074" s="20">
        <v>65107</v>
      </c>
      <c r="K1074" s="20">
        <v>3643</v>
      </c>
      <c r="L1074" s="21">
        <v>1509.6</v>
      </c>
      <c r="M1074" s="22">
        <v>18025</v>
      </c>
      <c r="N1074" s="22">
        <v>314</v>
      </c>
      <c r="O1074" s="23">
        <v>145.6</v>
      </c>
      <c r="P1074" s="24">
        <v>1558</v>
      </c>
      <c r="Q1074" s="24">
        <v>2</v>
      </c>
      <c r="R1074" s="25" t="s">
        <v>37</v>
      </c>
      <c r="S1074" s="26" t="s">
        <v>37</v>
      </c>
      <c r="T1074" s="26" t="s">
        <v>37</v>
      </c>
      <c r="U1074" s="19">
        <v>8701</v>
      </c>
      <c r="V1074" s="20">
        <v>84690</v>
      </c>
      <c r="W1074" s="20">
        <v>3959</v>
      </c>
    </row>
    <row r="1075" spans="1:23" x14ac:dyDescent="0.35">
      <c r="A1075" s="16">
        <v>2012</v>
      </c>
      <c r="B1075" s="17">
        <v>11355</v>
      </c>
      <c r="C1075" s="18" t="s">
        <v>1006</v>
      </c>
      <c r="D1075" s="16" t="s">
        <v>24</v>
      </c>
      <c r="E1075" s="18" t="s">
        <v>25</v>
      </c>
      <c r="F1075" s="16" t="s">
        <v>26</v>
      </c>
      <c r="G1075" s="18" t="s">
        <v>54</v>
      </c>
      <c r="H1075" s="18" t="s">
        <v>33</v>
      </c>
      <c r="I1075" s="19">
        <v>28613</v>
      </c>
      <c r="J1075" s="20">
        <v>243595</v>
      </c>
      <c r="K1075" s="20">
        <v>19574</v>
      </c>
      <c r="L1075" s="21">
        <v>5544</v>
      </c>
      <c r="M1075" s="22">
        <v>49356</v>
      </c>
      <c r="N1075" s="22">
        <v>895</v>
      </c>
      <c r="O1075" s="23">
        <v>4097</v>
      </c>
      <c r="P1075" s="24">
        <v>50990</v>
      </c>
      <c r="Q1075" s="24">
        <v>10</v>
      </c>
      <c r="R1075" s="25" t="s">
        <v>37</v>
      </c>
      <c r="S1075" s="26" t="s">
        <v>37</v>
      </c>
      <c r="T1075" s="26" t="s">
        <v>37</v>
      </c>
      <c r="U1075" s="19">
        <v>38254</v>
      </c>
      <c r="V1075" s="20">
        <v>343941</v>
      </c>
      <c r="W1075" s="20">
        <v>20479</v>
      </c>
    </row>
    <row r="1076" spans="1:23" x14ac:dyDescent="0.35">
      <c r="A1076" s="16">
        <v>2012</v>
      </c>
      <c r="B1076" s="17">
        <v>11359</v>
      </c>
      <c r="C1076" s="18" t="s">
        <v>1007</v>
      </c>
      <c r="D1076" s="16" t="s">
        <v>24</v>
      </c>
      <c r="E1076" s="18" t="s">
        <v>25</v>
      </c>
      <c r="F1076" s="16" t="s">
        <v>26</v>
      </c>
      <c r="G1076" s="18" t="s">
        <v>271</v>
      </c>
      <c r="H1076" s="18" t="s">
        <v>28</v>
      </c>
      <c r="I1076" s="19">
        <v>4789</v>
      </c>
      <c r="J1076" s="20">
        <v>32294</v>
      </c>
      <c r="K1076" s="20">
        <v>4738</v>
      </c>
      <c r="L1076" s="21">
        <v>1936</v>
      </c>
      <c r="M1076" s="22">
        <v>11501</v>
      </c>
      <c r="N1076" s="22">
        <v>778</v>
      </c>
      <c r="O1076" s="23">
        <v>3305</v>
      </c>
      <c r="P1076" s="24">
        <v>22385</v>
      </c>
      <c r="Q1076" s="24">
        <v>41</v>
      </c>
      <c r="R1076" s="25" t="s">
        <v>37</v>
      </c>
      <c r="S1076" s="26" t="s">
        <v>37</v>
      </c>
      <c r="T1076" s="26" t="s">
        <v>37</v>
      </c>
      <c r="U1076" s="19">
        <v>10030</v>
      </c>
      <c r="V1076" s="20">
        <v>66180</v>
      </c>
      <c r="W1076" s="20">
        <v>5557</v>
      </c>
    </row>
    <row r="1077" spans="1:23" x14ac:dyDescent="0.35">
      <c r="A1077" s="16">
        <v>2012</v>
      </c>
      <c r="B1077" s="17">
        <v>11364</v>
      </c>
      <c r="C1077" s="18" t="s">
        <v>1008</v>
      </c>
      <c r="D1077" s="16" t="s">
        <v>24</v>
      </c>
      <c r="E1077" s="18" t="s">
        <v>25</v>
      </c>
      <c r="F1077" s="16" t="s">
        <v>26</v>
      </c>
      <c r="G1077" s="18" t="s">
        <v>98</v>
      </c>
      <c r="H1077" s="18" t="s">
        <v>33</v>
      </c>
      <c r="I1077" s="19">
        <v>8565</v>
      </c>
      <c r="J1077" s="20">
        <v>86558</v>
      </c>
      <c r="K1077" s="20">
        <v>7526</v>
      </c>
      <c r="L1077" s="21">
        <v>20104</v>
      </c>
      <c r="M1077" s="22">
        <v>239090</v>
      </c>
      <c r="N1077" s="22">
        <v>3459</v>
      </c>
      <c r="O1077" s="23">
        <v>35600</v>
      </c>
      <c r="P1077" s="24">
        <v>358604</v>
      </c>
      <c r="Q1077" s="24">
        <v>11095</v>
      </c>
      <c r="R1077" s="25" t="s">
        <v>37</v>
      </c>
      <c r="S1077" s="26" t="s">
        <v>37</v>
      </c>
      <c r="T1077" s="26" t="s">
        <v>37</v>
      </c>
      <c r="U1077" s="19">
        <v>64269</v>
      </c>
      <c r="V1077" s="20">
        <v>684252</v>
      </c>
      <c r="W1077" s="20">
        <v>22080</v>
      </c>
    </row>
    <row r="1078" spans="1:23" x14ac:dyDescent="0.35">
      <c r="A1078" s="16">
        <v>2012</v>
      </c>
      <c r="B1078" s="17">
        <v>11458</v>
      </c>
      <c r="C1078" s="18" t="s">
        <v>1009</v>
      </c>
      <c r="D1078" s="16" t="s">
        <v>24</v>
      </c>
      <c r="E1078" s="18" t="s">
        <v>25</v>
      </c>
      <c r="F1078" s="16" t="s">
        <v>26</v>
      </c>
      <c r="G1078" s="18" t="s">
        <v>27</v>
      </c>
      <c r="H1078" s="18" t="s">
        <v>28</v>
      </c>
      <c r="I1078" s="19">
        <v>1208</v>
      </c>
      <c r="J1078" s="20">
        <v>11429</v>
      </c>
      <c r="K1078" s="20">
        <v>932</v>
      </c>
      <c r="L1078" s="21">
        <v>1264</v>
      </c>
      <c r="M1078" s="22">
        <v>11984</v>
      </c>
      <c r="N1078" s="22">
        <v>263</v>
      </c>
      <c r="O1078" s="23">
        <v>571</v>
      </c>
      <c r="P1078" s="24">
        <v>5187</v>
      </c>
      <c r="Q1078" s="24">
        <v>1</v>
      </c>
      <c r="R1078" s="25">
        <v>0</v>
      </c>
      <c r="S1078" s="26">
        <v>0</v>
      </c>
      <c r="T1078" s="26">
        <v>0</v>
      </c>
      <c r="U1078" s="19">
        <v>3043</v>
      </c>
      <c r="V1078" s="20">
        <v>28600</v>
      </c>
      <c r="W1078" s="20">
        <v>1196</v>
      </c>
    </row>
    <row r="1079" spans="1:23" x14ac:dyDescent="0.35">
      <c r="A1079" s="16">
        <v>2012</v>
      </c>
      <c r="B1079" s="17">
        <v>11460</v>
      </c>
      <c r="C1079" s="18" t="s">
        <v>1010</v>
      </c>
      <c r="D1079" s="16" t="s">
        <v>24</v>
      </c>
      <c r="E1079" s="18" t="s">
        <v>25</v>
      </c>
      <c r="F1079" s="16" t="s">
        <v>26</v>
      </c>
      <c r="G1079" s="18" t="s">
        <v>132</v>
      </c>
      <c r="H1079" s="18" t="s">
        <v>28</v>
      </c>
      <c r="I1079" s="19">
        <v>3194</v>
      </c>
      <c r="J1079" s="20">
        <v>28121</v>
      </c>
      <c r="K1079" s="20">
        <v>2531</v>
      </c>
      <c r="L1079" s="21">
        <v>2804</v>
      </c>
      <c r="M1079" s="22">
        <v>30414</v>
      </c>
      <c r="N1079" s="22">
        <v>436</v>
      </c>
      <c r="O1079" s="23">
        <v>1538</v>
      </c>
      <c r="P1079" s="24">
        <v>20818</v>
      </c>
      <c r="Q1079" s="24">
        <v>7</v>
      </c>
      <c r="R1079" s="25" t="s">
        <v>37</v>
      </c>
      <c r="S1079" s="26" t="s">
        <v>37</v>
      </c>
      <c r="T1079" s="26" t="s">
        <v>37</v>
      </c>
      <c r="U1079" s="19">
        <v>7536</v>
      </c>
      <c r="V1079" s="20">
        <v>79353</v>
      </c>
      <c r="W1079" s="20">
        <v>2974</v>
      </c>
    </row>
    <row r="1080" spans="1:23" x14ac:dyDescent="0.35">
      <c r="A1080" s="16">
        <v>2012</v>
      </c>
      <c r="B1080" s="17">
        <v>11463</v>
      </c>
      <c r="C1080" s="18" t="s">
        <v>1011</v>
      </c>
      <c r="D1080" s="16" t="s">
        <v>24</v>
      </c>
      <c r="E1080" s="18" t="s">
        <v>25</v>
      </c>
      <c r="F1080" s="16" t="s">
        <v>26</v>
      </c>
      <c r="G1080" s="18" t="s">
        <v>132</v>
      </c>
      <c r="H1080" s="18" t="s">
        <v>33</v>
      </c>
      <c r="I1080" s="19">
        <v>13891</v>
      </c>
      <c r="J1080" s="20">
        <v>120680</v>
      </c>
      <c r="K1080" s="20">
        <v>9946</v>
      </c>
      <c r="L1080" s="21">
        <v>3097.1</v>
      </c>
      <c r="M1080" s="22">
        <v>29969</v>
      </c>
      <c r="N1080" s="22">
        <v>1343</v>
      </c>
      <c r="O1080" s="23">
        <v>4212.2</v>
      </c>
      <c r="P1080" s="24">
        <v>70168</v>
      </c>
      <c r="Q1080" s="24">
        <v>3</v>
      </c>
      <c r="R1080" s="25" t="s">
        <v>37</v>
      </c>
      <c r="S1080" s="26" t="s">
        <v>37</v>
      </c>
      <c r="T1080" s="26" t="s">
        <v>37</v>
      </c>
      <c r="U1080" s="19">
        <v>21200.3</v>
      </c>
      <c r="V1080" s="20">
        <v>220817</v>
      </c>
      <c r="W1080" s="20">
        <v>11292</v>
      </c>
    </row>
    <row r="1081" spans="1:23" x14ac:dyDescent="0.35">
      <c r="A1081" s="16">
        <v>2012</v>
      </c>
      <c r="B1081" s="17">
        <v>11475</v>
      </c>
      <c r="C1081" s="18" t="s">
        <v>1012</v>
      </c>
      <c r="D1081" s="16" t="s">
        <v>24</v>
      </c>
      <c r="E1081" s="18" t="s">
        <v>25</v>
      </c>
      <c r="F1081" s="16" t="s">
        <v>26</v>
      </c>
      <c r="G1081" s="18" t="s">
        <v>173</v>
      </c>
      <c r="H1081" s="18" t="s">
        <v>28</v>
      </c>
      <c r="I1081" s="19">
        <v>3498</v>
      </c>
      <c r="J1081" s="20">
        <v>34047</v>
      </c>
      <c r="K1081" s="20">
        <v>2797</v>
      </c>
      <c r="L1081" s="21">
        <v>1698</v>
      </c>
      <c r="M1081" s="22">
        <v>22640</v>
      </c>
      <c r="N1081" s="22">
        <v>414</v>
      </c>
      <c r="O1081" s="23">
        <v>2852</v>
      </c>
      <c r="P1081" s="24">
        <v>35538</v>
      </c>
      <c r="Q1081" s="24">
        <v>48</v>
      </c>
      <c r="R1081" s="25">
        <v>0</v>
      </c>
      <c r="S1081" s="26">
        <v>0</v>
      </c>
      <c r="T1081" s="26">
        <v>0</v>
      </c>
      <c r="U1081" s="19">
        <v>8048</v>
      </c>
      <c r="V1081" s="20">
        <v>92225</v>
      </c>
      <c r="W1081" s="20">
        <v>3259</v>
      </c>
    </row>
    <row r="1082" spans="1:23" x14ac:dyDescent="0.35">
      <c r="A1082" s="16">
        <v>2012</v>
      </c>
      <c r="B1082" s="17">
        <v>11476</v>
      </c>
      <c r="C1082" s="18" t="s">
        <v>1013</v>
      </c>
      <c r="D1082" s="16" t="s">
        <v>24</v>
      </c>
      <c r="E1082" s="18" t="s">
        <v>25</v>
      </c>
      <c r="F1082" s="16" t="s">
        <v>26</v>
      </c>
      <c r="G1082" s="18" t="s">
        <v>136</v>
      </c>
      <c r="H1082" s="18" t="s">
        <v>28</v>
      </c>
      <c r="I1082" s="19">
        <v>14426</v>
      </c>
      <c r="J1082" s="20">
        <v>69749</v>
      </c>
      <c r="K1082" s="20">
        <v>5644</v>
      </c>
      <c r="L1082" s="21">
        <v>8254</v>
      </c>
      <c r="M1082" s="22">
        <v>53989</v>
      </c>
      <c r="N1082" s="22">
        <v>788</v>
      </c>
      <c r="O1082" s="23" t="s">
        <v>37</v>
      </c>
      <c r="P1082" s="24" t="s">
        <v>37</v>
      </c>
      <c r="Q1082" s="24" t="s">
        <v>37</v>
      </c>
      <c r="R1082" s="25" t="s">
        <v>37</v>
      </c>
      <c r="S1082" s="26" t="s">
        <v>37</v>
      </c>
      <c r="T1082" s="26" t="s">
        <v>37</v>
      </c>
      <c r="U1082" s="19">
        <v>22680</v>
      </c>
      <c r="V1082" s="20">
        <v>123738</v>
      </c>
      <c r="W1082" s="20">
        <v>6432</v>
      </c>
    </row>
    <row r="1083" spans="1:23" x14ac:dyDescent="0.35">
      <c r="A1083" s="16">
        <v>2012</v>
      </c>
      <c r="B1083" s="17">
        <v>11477</v>
      </c>
      <c r="C1083" s="18" t="s">
        <v>1014</v>
      </c>
      <c r="D1083" s="16" t="s">
        <v>24</v>
      </c>
      <c r="E1083" s="18" t="s">
        <v>25</v>
      </c>
      <c r="F1083" s="16" t="s">
        <v>26</v>
      </c>
      <c r="G1083" s="18" t="s">
        <v>158</v>
      </c>
      <c r="H1083" s="18" t="s">
        <v>28</v>
      </c>
      <c r="I1083" s="19">
        <v>2224</v>
      </c>
      <c r="J1083" s="20">
        <v>16769</v>
      </c>
      <c r="K1083" s="20">
        <v>2223</v>
      </c>
      <c r="L1083" s="21">
        <v>585</v>
      </c>
      <c r="M1083" s="22">
        <v>4156</v>
      </c>
      <c r="N1083" s="22">
        <v>256</v>
      </c>
      <c r="O1083" s="23">
        <v>772</v>
      </c>
      <c r="P1083" s="24">
        <v>6136</v>
      </c>
      <c r="Q1083" s="24">
        <v>16</v>
      </c>
      <c r="R1083" s="25" t="s">
        <v>37</v>
      </c>
      <c r="S1083" s="26" t="s">
        <v>37</v>
      </c>
      <c r="T1083" s="26" t="s">
        <v>37</v>
      </c>
      <c r="U1083" s="19">
        <v>3581</v>
      </c>
      <c r="V1083" s="20">
        <v>27061</v>
      </c>
      <c r="W1083" s="20">
        <v>2495</v>
      </c>
    </row>
    <row r="1084" spans="1:23" x14ac:dyDescent="0.35">
      <c r="A1084" s="16">
        <v>2012</v>
      </c>
      <c r="B1084" s="17">
        <v>11477</v>
      </c>
      <c r="C1084" s="18" t="s">
        <v>1014</v>
      </c>
      <c r="D1084" s="16" t="s">
        <v>137</v>
      </c>
      <c r="E1084" s="18" t="s">
        <v>138</v>
      </c>
      <c r="F1084" s="16" t="s">
        <v>26</v>
      </c>
      <c r="G1084" s="18" t="s">
        <v>158</v>
      </c>
      <c r="H1084" s="18" t="s">
        <v>28</v>
      </c>
      <c r="I1084" s="19" t="s">
        <v>37</v>
      </c>
      <c r="J1084" s="20" t="s">
        <v>37</v>
      </c>
      <c r="K1084" s="20" t="s">
        <v>37</v>
      </c>
      <c r="L1084" s="21" t="s">
        <v>37</v>
      </c>
      <c r="M1084" s="22" t="s">
        <v>37</v>
      </c>
      <c r="N1084" s="22" t="s">
        <v>37</v>
      </c>
      <c r="O1084" s="23">
        <v>669</v>
      </c>
      <c r="P1084" s="24">
        <v>278148</v>
      </c>
      <c r="Q1084" s="24">
        <v>2</v>
      </c>
      <c r="R1084" s="25" t="s">
        <v>37</v>
      </c>
      <c r="S1084" s="26" t="s">
        <v>37</v>
      </c>
      <c r="T1084" s="26" t="s">
        <v>37</v>
      </c>
      <c r="U1084" s="19">
        <v>669</v>
      </c>
      <c r="V1084" s="20">
        <v>278148</v>
      </c>
      <c r="W1084" s="20">
        <v>2</v>
      </c>
    </row>
    <row r="1085" spans="1:23" x14ac:dyDescent="0.35">
      <c r="A1085" s="16">
        <v>2012</v>
      </c>
      <c r="B1085" s="17">
        <v>11479</v>
      </c>
      <c r="C1085" s="18" t="s">
        <v>1015</v>
      </c>
      <c r="D1085" s="16" t="s">
        <v>24</v>
      </c>
      <c r="E1085" s="18" t="s">
        <v>25</v>
      </c>
      <c r="F1085" s="16" t="s">
        <v>26</v>
      </c>
      <c r="G1085" s="18" t="s">
        <v>39</v>
      </c>
      <c r="H1085" s="18" t="s">
        <v>57</v>
      </c>
      <c r="I1085" s="19">
        <v>130582</v>
      </c>
      <c r="J1085" s="20">
        <v>826766</v>
      </c>
      <c r="K1085" s="20">
        <v>122807</v>
      </c>
      <c r="L1085" s="21">
        <v>246866</v>
      </c>
      <c r="M1085" s="22">
        <v>2272398</v>
      </c>
      <c r="N1085" s="22">
        <v>19491</v>
      </c>
      <c r="O1085" s="23">
        <v>19437</v>
      </c>
      <c r="P1085" s="24">
        <v>247178</v>
      </c>
      <c r="Q1085" s="24">
        <v>44</v>
      </c>
      <c r="R1085" s="25" t="s">
        <v>37</v>
      </c>
      <c r="S1085" s="26" t="s">
        <v>37</v>
      </c>
      <c r="T1085" s="26" t="s">
        <v>37</v>
      </c>
      <c r="U1085" s="19">
        <v>396885</v>
      </c>
      <c r="V1085" s="20">
        <v>3346342</v>
      </c>
      <c r="W1085" s="20">
        <v>142342</v>
      </c>
    </row>
    <row r="1086" spans="1:23" x14ac:dyDescent="0.35">
      <c r="A1086" s="16">
        <v>2012</v>
      </c>
      <c r="B1086" s="17">
        <v>11481</v>
      </c>
      <c r="C1086" s="18" t="s">
        <v>1016</v>
      </c>
      <c r="D1086" s="16" t="s">
        <v>24</v>
      </c>
      <c r="E1086" s="18" t="s">
        <v>25</v>
      </c>
      <c r="F1086" s="16" t="s">
        <v>26</v>
      </c>
      <c r="G1086" s="18" t="s">
        <v>90</v>
      </c>
      <c r="H1086" s="18" t="s">
        <v>28</v>
      </c>
      <c r="I1086" s="19">
        <v>1085</v>
      </c>
      <c r="J1086" s="20">
        <v>13065</v>
      </c>
      <c r="K1086" s="20">
        <v>803</v>
      </c>
      <c r="L1086" s="21">
        <v>2551</v>
      </c>
      <c r="M1086" s="22">
        <v>28892</v>
      </c>
      <c r="N1086" s="22">
        <v>175</v>
      </c>
      <c r="O1086" s="23">
        <v>2874</v>
      </c>
      <c r="P1086" s="24">
        <v>42338</v>
      </c>
      <c r="Q1086" s="24">
        <v>1</v>
      </c>
      <c r="R1086" s="25" t="s">
        <v>37</v>
      </c>
      <c r="S1086" s="26" t="s">
        <v>37</v>
      </c>
      <c r="T1086" s="26" t="s">
        <v>37</v>
      </c>
      <c r="U1086" s="19">
        <v>6510</v>
      </c>
      <c r="V1086" s="20">
        <v>84295</v>
      </c>
      <c r="W1086" s="20">
        <v>979</v>
      </c>
    </row>
    <row r="1087" spans="1:23" x14ac:dyDescent="0.35">
      <c r="A1087" s="16">
        <v>2012</v>
      </c>
      <c r="B1087" s="17">
        <v>11488</v>
      </c>
      <c r="C1087" s="18" t="s">
        <v>1017</v>
      </c>
      <c r="D1087" s="16" t="s">
        <v>24</v>
      </c>
      <c r="E1087" s="18" t="s">
        <v>25</v>
      </c>
      <c r="F1087" s="16" t="s">
        <v>26</v>
      </c>
      <c r="G1087" s="18" t="s">
        <v>111</v>
      </c>
      <c r="H1087" s="18" t="s">
        <v>28</v>
      </c>
      <c r="I1087" s="19">
        <v>7243</v>
      </c>
      <c r="J1087" s="20">
        <v>77400</v>
      </c>
      <c r="K1087" s="20">
        <v>6930</v>
      </c>
      <c r="L1087" s="21">
        <v>17405</v>
      </c>
      <c r="M1087" s="22">
        <v>218022</v>
      </c>
      <c r="N1087" s="22">
        <v>1486</v>
      </c>
      <c r="O1087" s="23" t="s">
        <v>37</v>
      </c>
      <c r="P1087" s="24" t="s">
        <v>37</v>
      </c>
      <c r="Q1087" s="24" t="s">
        <v>37</v>
      </c>
      <c r="R1087" s="25" t="s">
        <v>37</v>
      </c>
      <c r="S1087" s="26" t="s">
        <v>37</v>
      </c>
      <c r="T1087" s="26" t="s">
        <v>37</v>
      </c>
      <c r="U1087" s="19">
        <v>24648</v>
      </c>
      <c r="V1087" s="20">
        <v>295422</v>
      </c>
      <c r="W1087" s="20">
        <v>8416</v>
      </c>
    </row>
    <row r="1088" spans="1:23" x14ac:dyDescent="0.35">
      <c r="A1088" s="16">
        <v>2012</v>
      </c>
      <c r="B1088" s="17">
        <v>11501</v>
      </c>
      <c r="C1088" s="18" t="s">
        <v>1018</v>
      </c>
      <c r="D1088" s="16" t="s">
        <v>24</v>
      </c>
      <c r="E1088" s="18" t="s">
        <v>25</v>
      </c>
      <c r="F1088" s="16" t="s">
        <v>26</v>
      </c>
      <c r="G1088" s="18" t="s">
        <v>98</v>
      </c>
      <c r="H1088" s="18" t="s">
        <v>33</v>
      </c>
      <c r="I1088" s="19">
        <v>120123</v>
      </c>
      <c r="J1088" s="20">
        <v>1359072</v>
      </c>
      <c r="K1088" s="20">
        <v>89657</v>
      </c>
      <c r="L1088" s="21">
        <v>18362.400000000001</v>
      </c>
      <c r="M1088" s="22">
        <v>200947</v>
      </c>
      <c r="N1088" s="22">
        <v>16485</v>
      </c>
      <c r="O1088" s="23">
        <v>32224.5</v>
      </c>
      <c r="P1088" s="24">
        <v>448228</v>
      </c>
      <c r="Q1088" s="24">
        <v>629</v>
      </c>
      <c r="R1088" s="25" t="s">
        <v>37</v>
      </c>
      <c r="S1088" s="26" t="s">
        <v>37</v>
      </c>
      <c r="T1088" s="26" t="s">
        <v>37</v>
      </c>
      <c r="U1088" s="19">
        <v>170709.9</v>
      </c>
      <c r="V1088" s="20">
        <v>2008247</v>
      </c>
      <c r="W1088" s="20">
        <v>106771</v>
      </c>
    </row>
    <row r="1089" spans="1:23" x14ac:dyDescent="0.35">
      <c r="A1089" s="16">
        <v>2012</v>
      </c>
      <c r="B1089" s="17">
        <v>11519</v>
      </c>
      <c r="C1089" s="18" t="s">
        <v>1019</v>
      </c>
      <c r="D1089" s="16" t="s">
        <v>24</v>
      </c>
      <c r="E1089" s="18" t="s">
        <v>25</v>
      </c>
      <c r="F1089" s="16" t="s">
        <v>26</v>
      </c>
      <c r="G1089" s="18" t="s">
        <v>27</v>
      </c>
      <c r="H1089" s="18" t="s">
        <v>33</v>
      </c>
      <c r="I1089" s="19">
        <v>46451</v>
      </c>
      <c r="J1089" s="20">
        <v>375350</v>
      </c>
      <c r="K1089" s="20">
        <v>28332</v>
      </c>
      <c r="L1089" s="21">
        <v>9741</v>
      </c>
      <c r="M1089" s="22">
        <v>82983</v>
      </c>
      <c r="N1089" s="22">
        <v>1970</v>
      </c>
      <c r="O1089" s="23">
        <v>24013</v>
      </c>
      <c r="P1089" s="24">
        <v>280521</v>
      </c>
      <c r="Q1089" s="24">
        <v>13</v>
      </c>
      <c r="R1089" s="25" t="s">
        <v>37</v>
      </c>
      <c r="S1089" s="26" t="s">
        <v>37</v>
      </c>
      <c r="T1089" s="26" t="s">
        <v>37</v>
      </c>
      <c r="U1089" s="19">
        <v>80205</v>
      </c>
      <c r="V1089" s="20">
        <v>738854</v>
      </c>
      <c r="W1089" s="20">
        <v>30315</v>
      </c>
    </row>
    <row r="1090" spans="1:23" x14ac:dyDescent="0.35">
      <c r="A1090" s="16">
        <v>2012</v>
      </c>
      <c r="B1090" s="17">
        <v>11522</v>
      </c>
      <c r="C1090" s="18" t="s">
        <v>1020</v>
      </c>
      <c r="D1090" s="16" t="s">
        <v>137</v>
      </c>
      <c r="E1090" s="18" t="s">
        <v>138</v>
      </c>
      <c r="F1090" s="16" t="s">
        <v>26</v>
      </c>
      <c r="G1090" s="18" t="s">
        <v>158</v>
      </c>
      <c r="H1090" s="18" t="s">
        <v>57</v>
      </c>
      <c r="I1090" s="19">
        <v>13571</v>
      </c>
      <c r="J1090" s="20">
        <v>182207</v>
      </c>
      <c r="K1090" s="20">
        <v>30146</v>
      </c>
      <c r="L1090" s="21">
        <v>11146</v>
      </c>
      <c r="M1090" s="22">
        <v>186086</v>
      </c>
      <c r="N1090" s="22">
        <v>6063</v>
      </c>
      <c r="O1090" s="23">
        <v>2173</v>
      </c>
      <c r="P1090" s="24">
        <v>125192</v>
      </c>
      <c r="Q1090" s="24">
        <v>14</v>
      </c>
      <c r="R1090" s="25">
        <v>0</v>
      </c>
      <c r="S1090" s="26">
        <v>0</v>
      </c>
      <c r="T1090" s="26">
        <v>0</v>
      </c>
      <c r="U1090" s="19">
        <v>26890</v>
      </c>
      <c r="V1090" s="20">
        <v>493485</v>
      </c>
      <c r="W1090" s="20">
        <v>36223</v>
      </c>
    </row>
    <row r="1091" spans="1:23" x14ac:dyDescent="0.35">
      <c r="A1091" s="16">
        <v>2012</v>
      </c>
      <c r="B1091" s="17">
        <v>11560</v>
      </c>
      <c r="C1091" s="18" t="s">
        <v>1021</v>
      </c>
      <c r="D1091" s="16" t="s">
        <v>24</v>
      </c>
      <c r="E1091" s="18" t="s">
        <v>25</v>
      </c>
      <c r="F1091" s="16" t="s">
        <v>26</v>
      </c>
      <c r="G1091" s="18" t="s">
        <v>34</v>
      </c>
      <c r="H1091" s="18" t="s">
        <v>28</v>
      </c>
      <c r="I1091" s="19">
        <v>15729</v>
      </c>
      <c r="J1091" s="20">
        <v>170123</v>
      </c>
      <c r="K1091" s="20">
        <v>12963</v>
      </c>
      <c r="L1091" s="21">
        <v>17509</v>
      </c>
      <c r="M1091" s="22">
        <v>209614</v>
      </c>
      <c r="N1091" s="22">
        <v>2502</v>
      </c>
      <c r="O1091" s="23">
        <v>26128</v>
      </c>
      <c r="P1091" s="24">
        <v>418131</v>
      </c>
      <c r="Q1091" s="24">
        <v>2</v>
      </c>
      <c r="R1091" s="25" t="s">
        <v>37</v>
      </c>
      <c r="S1091" s="26" t="s">
        <v>37</v>
      </c>
      <c r="T1091" s="26" t="s">
        <v>37</v>
      </c>
      <c r="U1091" s="19">
        <v>59366</v>
      </c>
      <c r="V1091" s="20">
        <v>797868</v>
      </c>
      <c r="W1091" s="20">
        <v>15467</v>
      </c>
    </row>
    <row r="1092" spans="1:23" x14ac:dyDescent="0.35">
      <c r="A1092" s="16">
        <v>2012</v>
      </c>
      <c r="B1092" s="17">
        <v>11566</v>
      </c>
      <c r="C1092" s="18" t="s">
        <v>1022</v>
      </c>
      <c r="D1092" s="16" t="s">
        <v>24</v>
      </c>
      <c r="E1092" s="18" t="s">
        <v>25</v>
      </c>
      <c r="F1092" s="16" t="s">
        <v>26</v>
      </c>
      <c r="G1092" s="18" t="s">
        <v>80</v>
      </c>
      <c r="H1092" s="18" t="s">
        <v>28</v>
      </c>
      <c r="I1092" s="19">
        <v>1678.1</v>
      </c>
      <c r="J1092" s="20">
        <v>15482</v>
      </c>
      <c r="K1092" s="20">
        <v>1468</v>
      </c>
      <c r="L1092" s="21">
        <v>486.5</v>
      </c>
      <c r="M1092" s="22">
        <v>6173</v>
      </c>
      <c r="N1092" s="22">
        <v>324</v>
      </c>
      <c r="O1092" s="23">
        <v>267.7</v>
      </c>
      <c r="P1092" s="24">
        <v>3622</v>
      </c>
      <c r="Q1092" s="24">
        <v>8</v>
      </c>
      <c r="R1092" s="25" t="s">
        <v>37</v>
      </c>
      <c r="S1092" s="26" t="s">
        <v>37</v>
      </c>
      <c r="T1092" s="26" t="s">
        <v>37</v>
      </c>
      <c r="U1092" s="19">
        <v>2432.3000000000002</v>
      </c>
      <c r="V1092" s="20">
        <v>25277</v>
      </c>
      <c r="W1092" s="20">
        <v>1800</v>
      </c>
    </row>
    <row r="1093" spans="1:23" x14ac:dyDescent="0.35">
      <c r="A1093" s="16">
        <v>2012</v>
      </c>
      <c r="B1093" s="17">
        <v>11568</v>
      </c>
      <c r="C1093" s="18" t="s">
        <v>1023</v>
      </c>
      <c r="D1093" s="16" t="s">
        <v>24</v>
      </c>
      <c r="E1093" s="18" t="s">
        <v>25</v>
      </c>
      <c r="F1093" s="16" t="s">
        <v>26</v>
      </c>
      <c r="G1093" s="18" t="s">
        <v>87</v>
      </c>
      <c r="H1093" s="18" t="s">
        <v>28</v>
      </c>
      <c r="I1093" s="19">
        <v>385</v>
      </c>
      <c r="J1093" s="20">
        <v>4505</v>
      </c>
      <c r="K1093" s="20">
        <v>390</v>
      </c>
      <c r="L1093" s="21">
        <v>233</v>
      </c>
      <c r="M1093" s="22">
        <v>3011</v>
      </c>
      <c r="N1093" s="22">
        <v>84</v>
      </c>
      <c r="O1093" s="23" t="s">
        <v>37</v>
      </c>
      <c r="P1093" s="24" t="s">
        <v>37</v>
      </c>
      <c r="Q1093" s="24" t="s">
        <v>37</v>
      </c>
      <c r="R1093" s="25" t="s">
        <v>37</v>
      </c>
      <c r="S1093" s="26" t="s">
        <v>37</v>
      </c>
      <c r="T1093" s="26" t="s">
        <v>37</v>
      </c>
      <c r="U1093" s="19">
        <v>618</v>
      </c>
      <c r="V1093" s="20">
        <v>7516</v>
      </c>
      <c r="W1093" s="20">
        <v>474</v>
      </c>
    </row>
    <row r="1094" spans="1:23" x14ac:dyDescent="0.35">
      <c r="A1094" s="16">
        <v>2012</v>
      </c>
      <c r="B1094" s="17">
        <v>11571</v>
      </c>
      <c r="C1094" s="18" t="s">
        <v>1024</v>
      </c>
      <c r="D1094" s="16" t="s">
        <v>24</v>
      </c>
      <c r="E1094" s="18" t="s">
        <v>25</v>
      </c>
      <c r="F1094" s="16" t="s">
        <v>26</v>
      </c>
      <c r="G1094" s="18" t="s">
        <v>39</v>
      </c>
      <c r="H1094" s="18" t="s">
        <v>28</v>
      </c>
      <c r="I1094" s="19">
        <v>12218.8</v>
      </c>
      <c r="J1094" s="20">
        <v>105710</v>
      </c>
      <c r="K1094" s="20">
        <v>15595</v>
      </c>
      <c r="L1094" s="21">
        <v>9299.6</v>
      </c>
      <c r="M1094" s="22">
        <v>87805</v>
      </c>
      <c r="N1094" s="22">
        <v>2108</v>
      </c>
      <c r="O1094" s="23">
        <v>23968.6</v>
      </c>
      <c r="P1094" s="24">
        <v>321639</v>
      </c>
      <c r="Q1094" s="24">
        <v>82</v>
      </c>
      <c r="R1094" s="25" t="s">
        <v>37</v>
      </c>
      <c r="S1094" s="26" t="s">
        <v>37</v>
      </c>
      <c r="T1094" s="26" t="s">
        <v>37</v>
      </c>
      <c r="U1094" s="19">
        <v>45487</v>
      </c>
      <c r="V1094" s="20">
        <v>515154</v>
      </c>
      <c r="W1094" s="20">
        <v>17785</v>
      </c>
    </row>
    <row r="1095" spans="1:23" x14ac:dyDescent="0.35">
      <c r="A1095" s="16">
        <v>2012</v>
      </c>
      <c r="B1095" s="17">
        <v>11581</v>
      </c>
      <c r="C1095" s="18" t="s">
        <v>1025</v>
      </c>
      <c r="D1095" s="16" t="s">
        <v>24</v>
      </c>
      <c r="E1095" s="18" t="s">
        <v>25</v>
      </c>
      <c r="F1095" s="16" t="s">
        <v>26</v>
      </c>
      <c r="G1095" s="18" t="s">
        <v>87</v>
      </c>
      <c r="H1095" s="18" t="s">
        <v>28</v>
      </c>
      <c r="I1095" s="19">
        <v>698</v>
      </c>
      <c r="J1095" s="20">
        <v>7595</v>
      </c>
      <c r="K1095" s="20">
        <v>687</v>
      </c>
      <c r="L1095" s="21">
        <v>660</v>
      </c>
      <c r="M1095" s="22">
        <v>8351</v>
      </c>
      <c r="N1095" s="22">
        <v>152</v>
      </c>
      <c r="O1095" s="23">
        <v>1069</v>
      </c>
      <c r="P1095" s="24">
        <v>20369</v>
      </c>
      <c r="Q1095" s="24">
        <v>1</v>
      </c>
      <c r="R1095" s="25" t="s">
        <v>37</v>
      </c>
      <c r="S1095" s="26" t="s">
        <v>37</v>
      </c>
      <c r="T1095" s="26" t="s">
        <v>37</v>
      </c>
      <c r="U1095" s="19">
        <v>2427</v>
      </c>
      <c r="V1095" s="20">
        <v>36315</v>
      </c>
      <c r="W1095" s="20">
        <v>840</v>
      </c>
    </row>
    <row r="1096" spans="1:23" x14ac:dyDescent="0.35">
      <c r="A1096" s="16">
        <v>2012</v>
      </c>
      <c r="B1096" s="17">
        <v>11586</v>
      </c>
      <c r="C1096" s="18" t="s">
        <v>1026</v>
      </c>
      <c r="D1096" s="16" t="s">
        <v>24</v>
      </c>
      <c r="E1096" s="18" t="s">
        <v>25</v>
      </c>
      <c r="F1096" s="16" t="s">
        <v>26</v>
      </c>
      <c r="G1096" s="18" t="s">
        <v>184</v>
      </c>
      <c r="H1096" s="18" t="s">
        <v>28</v>
      </c>
      <c r="I1096" s="19">
        <v>9925.6</v>
      </c>
      <c r="J1096" s="20">
        <v>79504</v>
      </c>
      <c r="K1096" s="20">
        <v>8613</v>
      </c>
      <c r="L1096" s="21">
        <v>1707.7</v>
      </c>
      <c r="M1096" s="22">
        <v>13067</v>
      </c>
      <c r="N1096" s="22">
        <v>660</v>
      </c>
      <c r="O1096" s="23">
        <v>15312.7</v>
      </c>
      <c r="P1096" s="24">
        <v>117797</v>
      </c>
      <c r="Q1096" s="24">
        <v>409</v>
      </c>
      <c r="R1096" s="25">
        <v>0</v>
      </c>
      <c r="S1096" s="26">
        <v>0</v>
      </c>
      <c r="T1096" s="26">
        <v>0</v>
      </c>
      <c r="U1096" s="19">
        <v>26946</v>
      </c>
      <c r="V1096" s="20">
        <v>210368</v>
      </c>
      <c r="W1096" s="20">
        <v>9682</v>
      </c>
    </row>
    <row r="1097" spans="1:23" x14ac:dyDescent="0.35">
      <c r="A1097" s="16">
        <v>2012</v>
      </c>
      <c r="B1097" s="17">
        <v>11589</v>
      </c>
      <c r="C1097" s="18" t="s">
        <v>1027</v>
      </c>
      <c r="D1097" s="16" t="s">
        <v>24</v>
      </c>
      <c r="E1097" s="18" t="s">
        <v>25</v>
      </c>
      <c r="F1097" s="16" t="s">
        <v>26</v>
      </c>
      <c r="G1097" s="18" t="s">
        <v>236</v>
      </c>
      <c r="H1097" s="18" t="s">
        <v>33</v>
      </c>
      <c r="I1097" s="19">
        <v>810</v>
      </c>
      <c r="J1097" s="20">
        <v>11323</v>
      </c>
      <c r="K1097" s="20">
        <v>736</v>
      </c>
      <c r="L1097" s="21" t="s">
        <v>37</v>
      </c>
      <c r="M1097" s="22" t="s">
        <v>37</v>
      </c>
      <c r="N1097" s="22" t="s">
        <v>37</v>
      </c>
      <c r="O1097" s="23">
        <v>5625.1</v>
      </c>
      <c r="P1097" s="24">
        <v>105835</v>
      </c>
      <c r="Q1097" s="24">
        <v>846</v>
      </c>
      <c r="R1097" s="25" t="s">
        <v>37</v>
      </c>
      <c r="S1097" s="26" t="s">
        <v>37</v>
      </c>
      <c r="T1097" s="26" t="s">
        <v>37</v>
      </c>
      <c r="U1097" s="19">
        <v>6435.1</v>
      </c>
      <c r="V1097" s="20">
        <v>117158</v>
      </c>
      <c r="W1097" s="20">
        <v>1582</v>
      </c>
    </row>
    <row r="1098" spans="1:23" x14ac:dyDescent="0.35">
      <c r="A1098" s="16">
        <v>2012</v>
      </c>
      <c r="B1098" s="17">
        <v>11589</v>
      </c>
      <c r="C1098" s="18" t="s">
        <v>1027</v>
      </c>
      <c r="D1098" s="16" t="s">
        <v>24</v>
      </c>
      <c r="E1098" s="18" t="s">
        <v>25</v>
      </c>
      <c r="F1098" s="16" t="s">
        <v>26</v>
      </c>
      <c r="G1098" s="18" t="s">
        <v>128</v>
      </c>
      <c r="H1098" s="18" t="s">
        <v>33</v>
      </c>
      <c r="I1098" s="19">
        <v>1256</v>
      </c>
      <c r="J1098" s="20">
        <v>17596</v>
      </c>
      <c r="K1098" s="20">
        <v>945</v>
      </c>
      <c r="L1098" s="21" t="s">
        <v>37</v>
      </c>
      <c r="M1098" s="22" t="s">
        <v>37</v>
      </c>
      <c r="N1098" s="22" t="s">
        <v>37</v>
      </c>
      <c r="O1098" s="23">
        <v>3638.2</v>
      </c>
      <c r="P1098" s="24">
        <v>64794</v>
      </c>
      <c r="Q1098" s="24">
        <v>1468</v>
      </c>
      <c r="R1098" s="25" t="s">
        <v>37</v>
      </c>
      <c r="S1098" s="26" t="s">
        <v>37</v>
      </c>
      <c r="T1098" s="26" t="s">
        <v>37</v>
      </c>
      <c r="U1098" s="19">
        <v>4894.2</v>
      </c>
      <c r="V1098" s="20">
        <v>82390</v>
      </c>
      <c r="W1098" s="20">
        <v>2413</v>
      </c>
    </row>
    <row r="1099" spans="1:23" x14ac:dyDescent="0.35">
      <c r="A1099" s="16">
        <v>2012</v>
      </c>
      <c r="B1099" s="17">
        <v>11611</v>
      </c>
      <c r="C1099" s="18" t="s">
        <v>1028</v>
      </c>
      <c r="D1099" s="16" t="s">
        <v>24</v>
      </c>
      <c r="E1099" s="18" t="s">
        <v>25</v>
      </c>
      <c r="F1099" s="16" t="s">
        <v>26</v>
      </c>
      <c r="G1099" s="18" t="s">
        <v>87</v>
      </c>
      <c r="H1099" s="18" t="s">
        <v>28</v>
      </c>
      <c r="I1099" s="19">
        <v>3006</v>
      </c>
      <c r="J1099" s="20">
        <v>23592</v>
      </c>
      <c r="K1099" s="20">
        <v>2839</v>
      </c>
      <c r="L1099" s="21">
        <v>5452</v>
      </c>
      <c r="M1099" s="22">
        <v>48006</v>
      </c>
      <c r="N1099" s="22">
        <v>682</v>
      </c>
      <c r="O1099" s="23">
        <v>0</v>
      </c>
      <c r="P1099" s="24">
        <v>0</v>
      </c>
      <c r="Q1099" s="24">
        <v>0</v>
      </c>
      <c r="R1099" s="25" t="s">
        <v>37</v>
      </c>
      <c r="S1099" s="26" t="s">
        <v>37</v>
      </c>
      <c r="T1099" s="26" t="s">
        <v>37</v>
      </c>
      <c r="U1099" s="19">
        <v>8458</v>
      </c>
      <c r="V1099" s="20">
        <v>71598</v>
      </c>
      <c r="W1099" s="20">
        <v>3521</v>
      </c>
    </row>
    <row r="1100" spans="1:23" x14ac:dyDescent="0.35">
      <c r="A1100" s="16">
        <v>2012</v>
      </c>
      <c r="B1100" s="17">
        <v>11624</v>
      </c>
      <c r="C1100" s="18" t="s">
        <v>1029</v>
      </c>
      <c r="D1100" s="16" t="s">
        <v>24</v>
      </c>
      <c r="E1100" s="18" t="s">
        <v>25</v>
      </c>
      <c r="F1100" s="16" t="s">
        <v>26</v>
      </c>
      <c r="G1100" s="18" t="s">
        <v>184</v>
      </c>
      <c r="H1100" s="18" t="s">
        <v>28</v>
      </c>
      <c r="I1100" s="19">
        <v>11420</v>
      </c>
      <c r="J1100" s="20">
        <v>80562</v>
      </c>
      <c r="K1100" s="20">
        <v>9657</v>
      </c>
      <c r="L1100" s="21">
        <v>1523</v>
      </c>
      <c r="M1100" s="22">
        <v>9845</v>
      </c>
      <c r="N1100" s="22">
        <v>1195</v>
      </c>
      <c r="O1100" s="23">
        <v>1824</v>
      </c>
      <c r="P1100" s="24">
        <v>14620</v>
      </c>
      <c r="Q1100" s="24">
        <v>55</v>
      </c>
      <c r="R1100" s="25" t="s">
        <v>37</v>
      </c>
      <c r="S1100" s="26" t="s">
        <v>37</v>
      </c>
      <c r="T1100" s="26" t="s">
        <v>37</v>
      </c>
      <c r="U1100" s="19">
        <v>14767</v>
      </c>
      <c r="V1100" s="20">
        <v>105027</v>
      </c>
      <c r="W1100" s="20">
        <v>10907</v>
      </c>
    </row>
    <row r="1101" spans="1:23" x14ac:dyDescent="0.35">
      <c r="A1101" s="16">
        <v>2012</v>
      </c>
      <c r="B1101" s="17">
        <v>11643</v>
      </c>
      <c r="C1101" s="18" t="s">
        <v>1030</v>
      </c>
      <c r="D1101" s="16" t="s">
        <v>24</v>
      </c>
      <c r="E1101" s="18" t="s">
        <v>25</v>
      </c>
      <c r="F1101" s="16" t="s">
        <v>26</v>
      </c>
      <c r="G1101" s="18" t="s">
        <v>179</v>
      </c>
      <c r="H1101" s="18" t="s">
        <v>33</v>
      </c>
      <c r="I1101" s="19">
        <v>2354.4</v>
      </c>
      <c r="J1101" s="20">
        <v>29843</v>
      </c>
      <c r="K1101" s="20">
        <v>2512</v>
      </c>
      <c r="L1101" s="21">
        <v>4431</v>
      </c>
      <c r="M1101" s="22">
        <v>56393</v>
      </c>
      <c r="N1101" s="22">
        <v>1326</v>
      </c>
      <c r="O1101" s="23" t="s">
        <v>37</v>
      </c>
      <c r="P1101" s="24" t="s">
        <v>37</v>
      </c>
      <c r="Q1101" s="24" t="s">
        <v>37</v>
      </c>
      <c r="R1101" s="25" t="s">
        <v>37</v>
      </c>
      <c r="S1101" s="26" t="s">
        <v>37</v>
      </c>
      <c r="T1101" s="26" t="s">
        <v>37</v>
      </c>
      <c r="U1101" s="19">
        <v>6785.4</v>
      </c>
      <c r="V1101" s="20">
        <v>86236</v>
      </c>
      <c r="W1101" s="20">
        <v>3838</v>
      </c>
    </row>
    <row r="1102" spans="1:23" x14ac:dyDescent="0.35">
      <c r="A1102" s="16">
        <v>2012</v>
      </c>
      <c r="B1102" s="17">
        <v>11646</v>
      </c>
      <c r="C1102" s="18" t="s">
        <v>1031</v>
      </c>
      <c r="D1102" s="16" t="s">
        <v>24</v>
      </c>
      <c r="E1102" s="18" t="s">
        <v>25</v>
      </c>
      <c r="F1102" s="16" t="s">
        <v>26</v>
      </c>
      <c r="G1102" s="18" t="s">
        <v>49</v>
      </c>
      <c r="H1102" s="18" t="s">
        <v>28</v>
      </c>
      <c r="I1102" s="19">
        <v>36560</v>
      </c>
      <c r="J1102" s="20">
        <v>330388</v>
      </c>
      <c r="K1102" s="20">
        <v>35056</v>
      </c>
      <c r="L1102" s="21">
        <v>67565</v>
      </c>
      <c r="M1102" s="22">
        <v>651540</v>
      </c>
      <c r="N1102" s="22">
        <v>11200</v>
      </c>
      <c r="O1102" s="23" t="s">
        <v>37</v>
      </c>
      <c r="P1102" s="24" t="s">
        <v>37</v>
      </c>
      <c r="Q1102" s="24" t="s">
        <v>37</v>
      </c>
      <c r="R1102" s="25" t="s">
        <v>37</v>
      </c>
      <c r="S1102" s="26" t="s">
        <v>37</v>
      </c>
      <c r="T1102" s="26" t="s">
        <v>37</v>
      </c>
      <c r="U1102" s="19">
        <v>104125</v>
      </c>
      <c r="V1102" s="20">
        <v>981928</v>
      </c>
      <c r="W1102" s="20">
        <v>46256</v>
      </c>
    </row>
    <row r="1103" spans="1:23" x14ac:dyDescent="0.35">
      <c r="A1103" s="16">
        <v>2012</v>
      </c>
      <c r="B1103" s="17">
        <v>11693</v>
      </c>
      <c r="C1103" s="18" t="s">
        <v>1032</v>
      </c>
      <c r="D1103" s="16" t="s">
        <v>24</v>
      </c>
      <c r="E1103" s="18" t="s">
        <v>25</v>
      </c>
      <c r="F1103" s="16" t="s">
        <v>26</v>
      </c>
      <c r="G1103" s="18" t="s">
        <v>54</v>
      </c>
      <c r="H1103" s="18" t="s">
        <v>33</v>
      </c>
      <c r="I1103" s="19">
        <v>10182</v>
      </c>
      <c r="J1103" s="20">
        <v>80002</v>
      </c>
      <c r="K1103" s="20">
        <v>5338</v>
      </c>
      <c r="L1103" s="21">
        <v>2574</v>
      </c>
      <c r="M1103" s="22">
        <v>18975</v>
      </c>
      <c r="N1103" s="22">
        <v>1189</v>
      </c>
      <c r="O1103" s="23">
        <v>53120</v>
      </c>
      <c r="P1103" s="24">
        <v>791155</v>
      </c>
      <c r="Q1103" s="24">
        <v>6</v>
      </c>
      <c r="R1103" s="25" t="s">
        <v>37</v>
      </c>
      <c r="S1103" s="26" t="s">
        <v>37</v>
      </c>
      <c r="T1103" s="26" t="s">
        <v>37</v>
      </c>
      <c r="U1103" s="19">
        <v>65876</v>
      </c>
      <c r="V1103" s="20">
        <v>890132</v>
      </c>
      <c r="W1103" s="20">
        <v>6533</v>
      </c>
    </row>
    <row r="1104" spans="1:23" x14ac:dyDescent="0.35">
      <c r="A1104" s="16">
        <v>2012</v>
      </c>
      <c r="B1104" s="17">
        <v>11701</v>
      </c>
      <c r="C1104" s="18" t="s">
        <v>1033</v>
      </c>
      <c r="D1104" s="16" t="s">
        <v>24</v>
      </c>
      <c r="E1104" s="18" t="s">
        <v>25</v>
      </c>
      <c r="F1104" s="16" t="s">
        <v>26</v>
      </c>
      <c r="G1104" s="18" t="s">
        <v>83</v>
      </c>
      <c r="H1104" s="18" t="s">
        <v>28</v>
      </c>
      <c r="I1104" s="19">
        <v>10374</v>
      </c>
      <c r="J1104" s="20">
        <v>103413</v>
      </c>
      <c r="K1104" s="20">
        <v>14147</v>
      </c>
      <c r="L1104" s="21">
        <v>18391</v>
      </c>
      <c r="M1104" s="22">
        <v>204198</v>
      </c>
      <c r="N1104" s="22">
        <v>1929</v>
      </c>
      <c r="O1104" s="23" t="s">
        <v>37</v>
      </c>
      <c r="P1104" s="24" t="s">
        <v>37</v>
      </c>
      <c r="Q1104" s="24" t="s">
        <v>37</v>
      </c>
      <c r="R1104" s="25" t="s">
        <v>37</v>
      </c>
      <c r="S1104" s="26" t="s">
        <v>37</v>
      </c>
      <c r="T1104" s="26" t="s">
        <v>37</v>
      </c>
      <c r="U1104" s="19">
        <v>28765</v>
      </c>
      <c r="V1104" s="20">
        <v>307611</v>
      </c>
      <c r="W1104" s="20">
        <v>16076</v>
      </c>
    </row>
    <row r="1105" spans="1:23" x14ac:dyDescent="0.35">
      <c r="A1105" s="16">
        <v>2012</v>
      </c>
      <c r="B1105" s="17">
        <v>11713</v>
      </c>
      <c r="C1105" s="18" t="s">
        <v>1034</v>
      </c>
      <c r="D1105" s="16" t="s">
        <v>24</v>
      </c>
      <c r="E1105" s="18" t="s">
        <v>25</v>
      </c>
      <c r="F1105" s="16" t="s">
        <v>26</v>
      </c>
      <c r="G1105" s="18" t="s">
        <v>83</v>
      </c>
      <c r="H1105" s="18" t="s">
        <v>28</v>
      </c>
      <c r="I1105" s="19">
        <v>3495</v>
      </c>
      <c r="J1105" s="20">
        <v>27340</v>
      </c>
      <c r="K1105" s="20">
        <v>3951</v>
      </c>
      <c r="L1105" s="21">
        <v>4646</v>
      </c>
      <c r="M1105" s="22">
        <v>38952</v>
      </c>
      <c r="N1105" s="22">
        <v>604</v>
      </c>
      <c r="O1105" s="23">
        <v>3829</v>
      </c>
      <c r="P1105" s="24">
        <v>42658</v>
      </c>
      <c r="Q1105" s="24">
        <v>21</v>
      </c>
      <c r="R1105" s="25" t="s">
        <v>37</v>
      </c>
      <c r="S1105" s="26" t="s">
        <v>37</v>
      </c>
      <c r="T1105" s="26" t="s">
        <v>37</v>
      </c>
      <c r="U1105" s="19">
        <v>11970</v>
      </c>
      <c r="V1105" s="20">
        <v>108950</v>
      </c>
      <c r="W1105" s="20">
        <v>4576</v>
      </c>
    </row>
    <row r="1106" spans="1:23" x14ac:dyDescent="0.35">
      <c r="A1106" s="16">
        <v>2012</v>
      </c>
      <c r="B1106" s="17">
        <v>11714</v>
      </c>
      <c r="C1106" s="18" t="s">
        <v>1035</v>
      </c>
      <c r="D1106" s="16" t="s">
        <v>24</v>
      </c>
      <c r="E1106" s="18" t="s">
        <v>25</v>
      </c>
      <c r="F1106" s="16" t="s">
        <v>26</v>
      </c>
      <c r="G1106" s="18" t="s">
        <v>59</v>
      </c>
      <c r="H1106" s="18" t="s">
        <v>33</v>
      </c>
      <c r="I1106" s="19">
        <v>22444</v>
      </c>
      <c r="J1106" s="20">
        <v>217678</v>
      </c>
      <c r="K1106" s="20">
        <v>14508</v>
      </c>
      <c r="L1106" s="21">
        <v>17430</v>
      </c>
      <c r="M1106" s="22">
        <v>155378</v>
      </c>
      <c r="N1106" s="22">
        <v>4561</v>
      </c>
      <c r="O1106" s="23">
        <v>7957</v>
      </c>
      <c r="P1106" s="24">
        <v>100434</v>
      </c>
      <c r="Q1106" s="24">
        <v>7</v>
      </c>
      <c r="R1106" s="25">
        <v>0</v>
      </c>
      <c r="S1106" s="26">
        <v>0</v>
      </c>
      <c r="T1106" s="26">
        <v>0</v>
      </c>
      <c r="U1106" s="19">
        <v>47831</v>
      </c>
      <c r="V1106" s="20">
        <v>473490</v>
      </c>
      <c r="W1106" s="20">
        <v>19076</v>
      </c>
    </row>
    <row r="1107" spans="1:23" x14ac:dyDescent="0.35">
      <c r="A1107" s="16">
        <v>2012</v>
      </c>
      <c r="B1107" s="17">
        <v>11731</v>
      </c>
      <c r="C1107" s="18" t="s">
        <v>1036</v>
      </c>
      <c r="D1107" s="16" t="s">
        <v>24</v>
      </c>
      <c r="E1107" s="18" t="s">
        <v>25</v>
      </c>
      <c r="F1107" s="16" t="s">
        <v>26</v>
      </c>
      <c r="G1107" s="18" t="s">
        <v>51</v>
      </c>
      <c r="H1107" s="18" t="s">
        <v>28</v>
      </c>
      <c r="I1107" s="19">
        <v>5955.8</v>
      </c>
      <c r="J1107" s="20">
        <v>59947</v>
      </c>
      <c r="K1107" s="20">
        <v>5510</v>
      </c>
      <c r="L1107" s="21">
        <v>3713.2</v>
      </c>
      <c r="M1107" s="22">
        <v>35586</v>
      </c>
      <c r="N1107" s="22">
        <v>929</v>
      </c>
      <c r="O1107" s="23">
        <v>36613.699999999997</v>
      </c>
      <c r="P1107" s="24">
        <v>508348</v>
      </c>
      <c r="Q1107" s="24">
        <v>87</v>
      </c>
      <c r="R1107" s="25" t="s">
        <v>37</v>
      </c>
      <c r="S1107" s="26" t="s">
        <v>37</v>
      </c>
      <c r="T1107" s="26" t="s">
        <v>37</v>
      </c>
      <c r="U1107" s="19">
        <v>46282.7</v>
      </c>
      <c r="V1107" s="20">
        <v>603881</v>
      </c>
      <c r="W1107" s="20">
        <v>6526</v>
      </c>
    </row>
    <row r="1108" spans="1:23" x14ac:dyDescent="0.35">
      <c r="A1108" s="16">
        <v>2012</v>
      </c>
      <c r="B1108" s="17">
        <v>11732</v>
      </c>
      <c r="C1108" s="18" t="s">
        <v>1037</v>
      </c>
      <c r="D1108" s="16" t="s">
        <v>24</v>
      </c>
      <c r="E1108" s="18" t="s">
        <v>25</v>
      </c>
      <c r="F1108" s="16" t="s">
        <v>26</v>
      </c>
      <c r="G1108" s="18" t="s">
        <v>132</v>
      </c>
      <c r="H1108" s="18" t="s">
        <v>28</v>
      </c>
      <c r="I1108" s="19">
        <v>5327</v>
      </c>
      <c r="J1108" s="20">
        <v>49891</v>
      </c>
      <c r="K1108" s="20">
        <v>4978</v>
      </c>
      <c r="L1108" s="21">
        <v>5922</v>
      </c>
      <c r="M1108" s="22">
        <v>57837</v>
      </c>
      <c r="N1108" s="22">
        <v>950</v>
      </c>
      <c r="O1108" s="23">
        <v>5205</v>
      </c>
      <c r="P1108" s="24">
        <v>68734</v>
      </c>
      <c r="Q1108" s="24">
        <v>6</v>
      </c>
      <c r="R1108" s="25" t="s">
        <v>37</v>
      </c>
      <c r="S1108" s="26" t="s">
        <v>37</v>
      </c>
      <c r="T1108" s="26" t="s">
        <v>37</v>
      </c>
      <c r="U1108" s="19">
        <v>16454</v>
      </c>
      <c r="V1108" s="20">
        <v>176462</v>
      </c>
      <c r="W1108" s="20">
        <v>5934</v>
      </c>
    </row>
    <row r="1109" spans="1:23" x14ac:dyDescent="0.35">
      <c r="A1109" s="16">
        <v>2012</v>
      </c>
      <c r="B1109" s="17">
        <v>11740</v>
      </c>
      <c r="C1109" s="18" t="s">
        <v>1038</v>
      </c>
      <c r="D1109" s="16" t="s">
        <v>24</v>
      </c>
      <c r="E1109" s="18" t="s">
        <v>25</v>
      </c>
      <c r="F1109" s="16" t="s">
        <v>26</v>
      </c>
      <c r="G1109" s="18" t="s">
        <v>39</v>
      </c>
      <c r="H1109" s="18" t="s">
        <v>28</v>
      </c>
      <c r="I1109" s="19">
        <v>9089</v>
      </c>
      <c r="J1109" s="20">
        <v>97730</v>
      </c>
      <c r="K1109" s="20">
        <v>11229</v>
      </c>
      <c r="L1109" s="21">
        <v>7825</v>
      </c>
      <c r="M1109" s="22">
        <v>90100</v>
      </c>
      <c r="N1109" s="22">
        <v>1878</v>
      </c>
      <c r="O1109" s="23">
        <v>12688</v>
      </c>
      <c r="P1109" s="24">
        <v>181774</v>
      </c>
      <c r="Q1109" s="24">
        <v>57</v>
      </c>
      <c r="R1109" s="25" t="s">
        <v>37</v>
      </c>
      <c r="S1109" s="26" t="s">
        <v>37</v>
      </c>
      <c r="T1109" s="26" t="s">
        <v>37</v>
      </c>
      <c r="U1109" s="19">
        <v>29602</v>
      </c>
      <c r="V1109" s="20">
        <v>369604</v>
      </c>
      <c r="W1109" s="20">
        <v>13164</v>
      </c>
    </row>
    <row r="1110" spans="1:23" x14ac:dyDescent="0.35">
      <c r="A1110" s="16">
        <v>2012</v>
      </c>
      <c r="B1110" s="17">
        <v>11767</v>
      </c>
      <c r="C1110" s="18" t="s">
        <v>1039</v>
      </c>
      <c r="D1110" s="16" t="s">
        <v>24</v>
      </c>
      <c r="E1110" s="18" t="s">
        <v>25</v>
      </c>
      <c r="F1110" s="16" t="s">
        <v>26</v>
      </c>
      <c r="G1110" s="18" t="s">
        <v>74</v>
      </c>
      <c r="H1110" s="18" t="s">
        <v>33</v>
      </c>
      <c r="I1110" s="19">
        <v>11041</v>
      </c>
      <c r="J1110" s="20">
        <v>73924</v>
      </c>
      <c r="K1110" s="20">
        <v>6187</v>
      </c>
      <c r="L1110" s="21">
        <v>3698</v>
      </c>
      <c r="M1110" s="22">
        <v>25360</v>
      </c>
      <c r="N1110" s="22">
        <v>909</v>
      </c>
      <c r="O1110" s="23" t="s">
        <v>37</v>
      </c>
      <c r="P1110" s="24" t="s">
        <v>37</v>
      </c>
      <c r="Q1110" s="24" t="s">
        <v>37</v>
      </c>
      <c r="R1110" s="25" t="s">
        <v>37</v>
      </c>
      <c r="S1110" s="26" t="s">
        <v>37</v>
      </c>
      <c r="T1110" s="26" t="s">
        <v>37</v>
      </c>
      <c r="U1110" s="19">
        <v>14739</v>
      </c>
      <c r="V1110" s="20">
        <v>99284</v>
      </c>
      <c r="W1110" s="20">
        <v>7096</v>
      </c>
    </row>
    <row r="1111" spans="1:23" x14ac:dyDescent="0.35">
      <c r="A1111" s="16">
        <v>2012</v>
      </c>
      <c r="B1111" s="17">
        <v>11770</v>
      </c>
      <c r="C1111" s="18" t="s">
        <v>1040</v>
      </c>
      <c r="D1111" s="16" t="s">
        <v>24</v>
      </c>
      <c r="E1111" s="18" t="s">
        <v>25</v>
      </c>
      <c r="F1111" s="16" t="s">
        <v>26</v>
      </c>
      <c r="G1111" s="18" t="s">
        <v>34</v>
      </c>
      <c r="H1111" s="18" t="s">
        <v>28</v>
      </c>
      <c r="I1111" s="19">
        <v>7778</v>
      </c>
      <c r="J1111" s="20">
        <v>75532</v>
      </c>
      <c r="K1111" s="20">
        <v>6632</v>
      </c>
      <c r="L1111" s="21">
        <v>7174</v>
      </c>
      <c r="M1111" s="22">
        <v>74829</v>
      </c>
      <c r="N1111" s="22">
        <v>1158</v>
      </c>
      <c r="O1111" s="23">
        <v>1228</v>
      </c>
      <c r="P1111" s="24">
        <v>21214</v>
      </c>
      <c r="Q1111" s="24">
        <v>3</v>
      </c>
      <c r="R1111" s="25" t="s">
        <v>37</v>
      </c>
      <c r="S1111" s="26" t="s">
        <v>37</v>
      </c>
      <c r="T1111" s="26" t="s">
        <v>37</v>
      </c>
      <c r="U1111" s="19">
        <v>16180</v>
      </c>
      <c r="V1111" s="20">
        <v>171575</v>
      </c>
      <c r="W1111" s="20">
        <v>7793</v>
      </c>
    </row>
    <row r="1112" spans="1:23" x14ac:dyDescent="0.35">
      <c r="A1112" s="16">
        <v>2012</v>
      </c>
      <c r="B1112" s="17">
        <v>11788</v>
      </c>
      <c r="C1112" s="18" t="s">
        <v>1041</v>
      </c>
      <c r="D1112" s="16" t="s">
        <v>24</v>
      </c>
      <c r="E1112" s="18" t="s">
        <v>25</v>
      </c>
      <c r="F1112" s="16" t="s">
        <v>26</v>
      </c>
      <c r="G1112" s="18" t="s">
        <v>87</v>
      </c>
      <c r="H1112" s="18" t="s">
        <v>33</v>
      </c>
      <c r="I1112" s="19">
        <v>9939</v>
      </c>
      <c r="J1112" s="20">
        <v>64715</v>
      </c>
      <c r="K1112" s="20">
        <v>5175</v>
      </c>
      <c r="L1112" s="21">
        <v>2816</v>
      </c>
      <c r="M1112" s="22">
        <v>24410</v>
      </c>
      <c r="N1112" s="22">
        <v>462</v>
      </c>
      <c r="O1112" s="23">
        <v>820</v>
      </c>
      <c r="P1112" s="24">
        <v>8905</v>
      </c>
      <c r="Q1112" s="24">
        <v>6</v>
      </c>
      <c r="R1112" s="25" t="s">
        <v>37</v>
      </c>
      <c r="S1112" s="26" t="s">
        <v>37</v>
      </c>
      <c r="T1112" s="26" t="s">
        <v>37</v>
      </c>
      <c r="U1112" s="19">
        <v>13575</v>
      </c>
      <c r="V1112" s="20">
        <v>98030</v>
      </c>
      <c r="W1112" s="20">
        <v>5643</v>
      </c>
    </row>
    <row r="1113" spans="1:23" x14ac:dyDescent="0.35">
      <c r="A1113" s="16">
        <v>2012</v>
      </c>
      <c r="B1113" s="17">
        <v>11789</v>
      </c>
      <c r="C1113" s="18" t="s">
        <v>1042</v>
      </c>
      <c r="D1113" s="16" t="s">
        <v>24</v>
      </c>
      <c r="E1113" s="18" t="s">
        <v>25</v>
      </c>
      <c r="F1113" s="16" t="s">
        <v>26</v>
      </c>
      <c r="G1113" s="18" t="s">
        <v>104</v>
      </c>
      <c r="H1113" s="18" t="s">
        <v>28</v>
      </c>
      <c r="I1113" s="19">
        <v>22407</v>
      </c>
      <c r="J1113" s="20">
        <v>243667</v>
      </c>
      <c r="K1113" s="20">
        <v>17416</v>
      </c>
      <c r="L1113" s="21">
        <v>23366</v>
      </c>
      <c r="M1113" s="22">
        <v>237125</v>
      </c>
      <c r="N1113" s="22">
        <v>3013</v>
      </c>
      <c r="O1113" s="23">
        <v>15631</v>
      </c>
      <c r="P1113" s="24">
        <v>229412</v>
      </c>
      <c r="Q1113" s="24">
        <v>12</v>
      </c>
      <c r="R1113" s="25">
        <v>0</v>
      </c>
      <c r="S1113" s="26">
        <v>0</v>
      </c>
      <c r="T1113" s="26">
        <v>0</v>
      </c>
      <c r="U1113" s="19">
        <v>61404</v>
      </c>
      <c r="V1113" s="20">
        <v>710204</v>
      </c>
      <c r="W1113" s="20">
        <v>20441</v>
      </c>
    </row>
    <row r="1114" spans="1:23" x14ac:dyDescent="0.35">
      <c r="A1114" s="16">
        <v>2012</v>
      </c>
      <c r="B1114" s="17">
        <v>11804</v>
      </c>
      <c r="C1114" s="18" t="s">
        <v>1043</v>
      </c>
      <c r="D1114" s="16" t="s">
        <v>24</v>
      </c>
      <c r="E1114" s="18" t="s">
        <v>25</v>
      </c>
      <c r="F1114" s="16" t="s">
        <v>26</v>
      </c>
      <c r="G1114" s="18" t="s">
        <v>184</v>
      </c>
      <c r="H1114" s="18" t="s">
        <v>57</v>
      </c>
      <c r="I1114" s="19">
        <v>1080807.3999999999</v>
      </c>
      <c r="J1114" s="20">
        <v>7718156</v>
      </c>
      <c r="K1114" s="20">
        <v>1012559</v>
      </c>
      <c r="L1114" s="21">
        <v>361836.5</v>
      </c>
      <c r="M1114" s="22">
        <v>2744559</v>
      </c>
      <c r="N1114" s="22">
        <v>114052</v>
      </c>
      <c r="O1114" s="23">
        <v>45426</v>
      </c>
      <c r="P1114" s="24">
        <v>376808</v>
      </c>
      <c r="Q1114" s="24">
        <v>2695</v>
      </c>
      <c r="R1114" s="25" t="s">
        <v>37</v>
      </c>
      <c r="S1114" s="26" t="s">
        <v>37</v>
      </c>
      <c r="T1114" s="26" t="s">
        <v>37</v>
      </c>
      <c r="U1114" s="19">
        <v>1488069.9</v>
      </c>
      <c r="V1114" s="20">
        <v>10839523</v>
      </c>
      <c r="W1114" s="20">
        <v>1129306</v>
      </c>
    </row>
    <row r="1115" spans="1:23" x14ac:dyDescent="0.35">
      <c r="A1115" s="16">
        <v>2012</v>
      </c>
      <c r="B1115" s="17">
        <v>11804</v>
      </c>
      <c r="C1115" s="18" t="s">
        <v>1043</v>
      </c>
      <c r="D1115" s="16" t="s">
        <v>137</v>
      </c>
      <c r="E1115" s="18" t="s">
        <v>138</v>
      </c>
      <c r="F1115" s="16" t="s">
        <v>26</v>
      </c>
      <c r="G1115" s="18" t="s">
        <v>184</v>
      </c>
      <c r="H1115" s="18" t="s">
        <v>57</v>
      </c>
      <c r="I1115" s="19">
        <v>61327.5</v>
      </c>
      <c r="J1115" s="20">
        <v>979429</v>
      </c>
      <c r="K1115" s="20">
        <v>112196</v>
      </c>
      <c r="L1115" s="21">
        <v>321711.8</v>
      </c>
      <c r="M1115" s="22">
        <v>6522340</v>
      </c>
      <c r="N1115" s="22">
        <v>38467</v>
      </c>
      <c r="O1115" s="23">
        <v>119644.9</v>
      </c>
      <c r="P1115" s="24">
        <v>2836091</v>
      </c>
      <c r="Q1115" s="24">
        <v>1546</v>
      </c>
      <c r="R1115" s="25">
        <v>68.400000000000006</v>
      </c>
      <c r="S1115" s="26">
        <v>941</v>
      </c>
      <c r="T1115" s="26">
        <v>1</v>
      </c>
      <c r="U1115" s="19">
        <v>502752.6</v>
      </c>
      <c r="V1115" s="20">
        <v>10338801</v>
      </c>
      <c r="W1115" s="20">
        <v>152210</v>
      </c>
    </row>
    <row r="1116" spans="1:23" x14ac:dyDescent="0.35">
      <c r="A1116" s="16">
        <v>2012</v>
      </c>
      <c r="B1116" s="17">
        <v>11811</v>
      </c>
      <c r="C1116" s="18" t="s">
        <v>1044</v>
      </c>
      <c r="D1116" s="16" t="s">
        <v>24</v>
      </c>
      <c r="E1116" s="18" t="s">
        <v>25</v>
      </c>
      <c r="F1116" s="16" t="s">
        <v>26</v>
      </c>
      <c r="G1116" s="18" t="s">
        <v>43</v>
      </c>
      <c r="H1116" s="18" t="s">
        <v>28</v>
      </c>
      <c r="I1116" s="19">
        <v>6728</v>
      </c>
      <c r="J1116" s="20">
        <v>113354</v>
      </c>
      <c r="K1116" s="20">
        <v>8218</v>
      </c>
      <c r="L1116" s="21">
        <v>1482</v>
      </c>
      <c r="M1116" s="22">
        <v>21273</v>
      </c>
      <c r="N1116" s="22">
        <v>1278</v>
      </c>
      <c r="O1116" s="23">
        <v>3423</v>
      </c>
      <c r="P1116" s="24">
        <v>66192</v>
      </c>
      <c r="Q1116" s="24">
        <v>169</v>
      </c>
      <c r="R1116" s="25" t="s">
        <v>37</v>
      </c>
      <c r="S1116" s="26" t="s">
        <v>37</v>
      </c>
      <c r="T1116" s="26" t="s">
        <v>37</v>
      </c>
      <c r="U1116" s="19">
        <v>11633</v>
      </c>
      <c r="V1116" s="20">
        <v>200819</v>
      </c>
      <c r="W1116" s="20">
        <v>9665</v>
      </c>
    </row>
    <row r="1117" spans="1:23" x14ac:dyDescent="0.35">
      <c r="A1117" s="16">
        <v>2012</v>
      </c>
      <c r="B1117" s="17">
        <v>11824</v>
      </c>
      <c r="C1117" s="18" t="s">
        <v>1045</v>
      </c>
      <c r="D1117" s="16" t="s">
        <v>24</v>
      </c>
      <c r="E1117" s="18" t="s">
        <v>25</v>
      </c>
      <c r="F1117" s="16" t="s">
        <v>26</v>
      </c>
      <c r="G1117" s="18" t="s">
        <v>65</v>
      </c>
      <c r="H1117" s="18" t="s">
        <v>33</v>
      </c>
      <c r="I1117" s="19">
        <v>69800</v>
      </c>
      <c r="J1117" s="20">
        <v>458393</v>
      </c>
      <c r="K1117" s="20">
        <v>53982</v>
      </c>
      <c r="L1117" s="21">
        <v>34198</v>
      </c>
      <c r="M1117" s="22">
        <v>268094</v>
      </c>
      <c r="N1117" s="22">
        <v>3711</v>
      </c>
      <c r="O1117" s="23">
        <v>0</v>
      </c>
      <c r="P1117" s="24">
        <v>0</v>
      </c>
      <c r="Q1117" s="24">
        <v>0</v>
      </c>
      <c r="R1117" s="25">
        <v>0</v>
      </c>
      <c r="S1117" s="26">
        <v>0</v>
      </c>
      <c r="T1117" s="26">
        <v>0</v>
      </c>
      <c r="U1117" s="19">
        <v>103998</v>
      </c>
      <c r="V1117" s="20">
        <v>726487</v>
      </c>
      <c r="W1117" s="20">
        <v>57693</v>
      </c>
    </row>
    <row r="1118" spans="1:23" x14ac:dyDescent="0.35">
      <c r="A1118" s="16">
        <v>2012</v>
      </c>
      <c r="B1118" s="17">
        <v>11843</v>
      </c>
      <c r="C1118" s="18" t="s">
        <v>1046</v>
      </c>
      <c r="D1118" s="16" t="s">
        <v>24</v>
      </c>
      <c r="E1118" s="18" t="s">
        <v>25</v>
      </c>
      <c r="F1118" s="16" t="s">
        <v>26</v>
      </c>
      <c r="G1118" s="18" t="s">
        <v>758</v>
      </c>
      <c r="H1118" s="18" t="s">
        <v>57</v>
      </c>
      <c r="I1118" s="19">
        <v>154414.1</v>
      </c>
      <c r="J1118" s="20">
        <v>395345</v>
      </c>
      <c r="K1118" s="20">
        <v>58610</v>
      </c>
      <c r="L1118" s="21">
        <v>148124.20000000001</v>
      </c>
      <c r="M1118" s="22">
        <v>374103</v>
      </c>
      <c r="N1118" s="22">
        <v>9817</v>
      </c>
      <c r="O1118" s="23">
        <v>134297.79999999999</v>
      </c>
      <c r="P1118" s="24">
        <v>375384</v>
      </c>
      <c r="Q1118" s="24">
        <v>134</v>
      </c>
      <c r="R1118" s="25">
        <v>0</v>
      </c>
      <c r="S1118" s="26">
        <v>0</v>
      </c>
      <c r="T1118" s="26">
        <v>0</v>
      </c>
      <c r="U1118" s="19">
        <v>436836.1</v>
      </c>
      <c r="V1118" s="20">
        <v>1144832</v>
      </c>
      <c r="W1118" s="20">
        <v>68561</v>
      </c>
    </row>
    <row r="1119" spans="1:23" x14ac:dyDescent="0.35">
      <c r="A1119" s="16">
        <v>2012</v>
      </c>
      <c r="B1119" s="17">
        <v>11871</v>
      </c>
      <c r="C1119" s="18" t="s">
        <v>1047</v>
      </c>
      <c r="D1119" s="16" t="s">
        <v>24</v>
      </c>
      <c r="E1119" s="18" t="s">
        <v>25</v>
      </c>
      <c r="F1119" s="16" t="s">
        <v>26</v>
      </c>
      <c r="G1119" s="18" t="s">
        <v>111</v>
      </c>
      <c r="H1119" s="18" t="s">
        <v>28</v>
      </c>
      <c r="I1119" s="19">
        <v>5906</v>
      </c>
      <c r="J1119" s="20">
        <v>51584</v>
      </c>
      <c r="K1119" s="20">
        <v>4576</v>
      </c>
      <c r="L1119" s="21">
        <v>8096</v>
      </c>
      <c r="M1119" s="22">
        <v>75149</v>
      </c>
      <c r="N1119" s="22">
        <v>941</v>
      </c>
      <c r="O1119" s="23">
        <v>1907</v>
      </c>
      <c r="P1119" s="24">
        <v>20303</v>
      </c>
      <c r="Q1119" s="24">
        <v>3</v>
      </c>
      <c r="R1119" s="25">
        <v>0</v>
      </c>
      <c r="S1119" s="26">
        <v>0</v>
      </c>
      <c r="T1119" s="26">
        <v>0</v>
      </c>
      <c r="U1119" s="19">
        <v>15909</v>
      </c>
      <c r="V1119" s="20">
        <v>147036</v>
      </c>
      <c r="W1119" s="20">
        <v>5520</v>
      </c>
    </row>
    <row r="1120" spans="1:23" x14ac:dyDescent="0.35">
      <c r="A1120" s="16">
        <v>2012</v>
      </c>
      <c r="B1120" s="17">
        <v>11910</v>
      </c>
      <c r="C1120" s="18" t="s">
        <v>1048</v>
      </c>
      <c r="D1120" s="16" t="s">
        <v>24</v>
      </c>
      <c r="E1120" s="18" t="s">
        <v>25</v>
      </c>
      <c r="F1120" s="16" t="s">
        <v>26</v>
      </c>
      <c r="G1120" s="18" t="s">
        <v>51</v>
      </c>
      <c r="H1120" s="18" t="s">
        <v>33</v>
      </c>
      <c r="I1120" s="19">
        <v>12793</v>
      </c>
      <c r="J1120" s="20">
        <v>105821</v>
      </c>
      <c r="K1120" s="20">
        <v>6287</v>
      </c>
      <c r="L1120" s="21">
        <v>1443</v>
      </c>
      <c r="M1120" s="22">
        <v>13852</v>
      </c>
      <c r="N1120" s="22">
        <v>312</v>
      </c>
      <c r="O1120" s="23">
        <v>4103</v>
      </c>
      <c r="P1120" s="24">
        <v>53643</v>
      </c>
      <c r="Q1120" s="24">
        <v>8</v>
      </c>
      <c r="R1120" s="25" t="s">
        <v>37</v>
      </c>
      <c r="S1120" s="26" t="s">
        <v>37</v>
      </c>
      <c r="T1120" s="26" t="s">
        <v>37</v>
      </c>
      <c r="U1120" s="19">
        <v>18339</v>
      </c>
      <c r="V1120" s="20">
        <v>173316</v>
      </c>
      <c r="W1120" s="20">
        <v>6607</v>
      </c>
    </row>
    <row r="1121" spans="1:23" x14ac:dyDescent="0.35">
      <c r="A1121" s="16">
        <v>2012</v>
      </c>
      <c r="B1121" s="17">
        <v>11989</v>
      </c>
      <c r="C1121" s="18" t="s">
        <v>1049</v>
      </c>
      <c r="D1121" s="16" t="s">
        <v>24</v>
      </c>
      <c r="E1121" s="18" t="s">
        <v>25</v>
      </c>
      <c r="F1121" s="16" t="s">
        <v>26</v>
      </c>
      <c r="G1121" s="18" t="s">
        <v>179</v>
      </c>
      <c r="H1121" s="18" t="s">
        <v>33</v>
      </c>
      <c r="I1121" s="19">
        <v>5377.4</v>
      </c>
      <c r="J1121" s="20">
        <v>43344</v>
      </c>
      <c r="K1121" s="20">
        <v>4539</v>
      </c>
      <c r="L1121" s="21">
        <v>2221.1999999999998</v>
      </c>
      <c r="M1121" s="22">
        <v>21603</v>
      </c>
      <c r="N1121" s="22">
        <v>514</v>
      </c>
      <c r="O1121" s="23">
        <v>214.1</v>
      </c>
      <c r="P1121" s="24">
        <v>1744</v>
      </c>
      <c r="Q1121" s="24">
        <v>70</v>
      </c>
      <c r="R1121" s="25" t="s">
        <v>37</v>
      </c>
      <c r="S1121" s="26" t="s">
        <v>37</v>
      </c>
      <c r="T1121" s="26" t="s">
        <v>37</v>
      </c>
      <c r="U1121" s="19">
        <v>7812.7</v>
      </c>
      <c r="V1121" s="20">
        <v>66691</v>
      </c>
      <c r="W1121" s="20">
        <v>5123</v>
      </c>
    </row>
    <row r="1122" spans="1:23" x14ac:dyDescent="0.35">
      <c r="A1122" s="16">
        <v>2012</v>
      </c>
      <c r="B1122" s="17">
        <v>12087</v>
      </c>
      <c r="C1122" s="18" t="s">
        <v>1050</v>
      </c>
      <c r="D1122" s="16" t="s">
        <v>24</v>
      </c>
      <c r="E1122" s="18" t="s">
        <v>25</v>
      </c>
      <c r="F1122" s="16" t="s">
        <v>26</v>
      </c>
      <c r="G1122" s="18" t="s">
        <v>179</v>
      </c>
      <c r="H1122" s="18" t="s">
        <v>33</v>
      </c>
      <c r="I1122" s="19">
        <v>83.2</v>
      </c>
      <c r="J1122" s="20">
        <v>749</v>
      </c>
      <c r="K1122" s="20">
        <v>124</v>
      </c>
      <c r="L1122" s="21">
        <v>0.3</v>
      </c>
      <c r="M1122" s="22">
        <v>1</v>
      </c>
      <c r="N1122" s="22">
        <v>1</v>
      </c>
      <c r="O1122" s="23">
        <v>0</v>
      </c>
      <c r="P1122" s="24">
        <v>0</v>
      </c>
      <c r="Q1122" s="24">
        <v>0</v>
      </c>
      <c r="R1122" s="25">
        <v>0</v>
      </c>
      <c r="S1122" s="26">
        <v>0</v>
      </c>
      <c r="T1122" s="26">
        <v>0</v>
      </c>
      <c r="U1122" s="19">
        <v>83.5</v>
      </c>
      <c r="V1122" s="20">
        <v>750</v>
      </c>
      <c r="W1122" s="20">
        <v>125</v>
      </c>
    </row>
    <row r="1123" spans="1:23" x14ac:dyDescent="0.35">
      <c r="A1123" s="16">
        <v>2012</v>
      </c>
      <c r="B1123" s="17">
        <v>12087</v>
      </c>
      <c r="C1123" s="18" t="s">
        <v>1050</v>
      </c>
      <c r="D1123" s="16" t="s">
        <v>24</v>
      </c>
      <c r="E1123" s="18" t="s">
        <v>25</v>
      </c>
      <c r="F1123" s="16" t="s">
        <v>26</v>
      </c>
      <c r="G1123" s="18" t="s">
        <v>172</v>
      </c>
      <c r="H1123" s="18" t="s">
        <v>33</v>
      </c>
      <c r="I1123" s="19">
        <v>9052</v>
      </c>
      <c r="J1123" s="20">
        <v>113451</v>
      </c>
      <c r="K1123" s="20">
        <v>6208</v>
      </c>
      <c r="L1123" s="21">
        <v>23296</v>
      </c>
      <c r="M1123" s="22">
        <v>251879</v>
      </c>
      <c r="N1123" s="22">
        <v>2161</v>
      </c>
      <c r="O1123" s="23">
        <v>32103.3</v>
      </c>
      <c r="P1123" s="24">
        <v>502646</v>
      </c>
      <c r="Q1123" s="24">
        <v>16</v>
      </c>
      <c r="R1123" s="25">
        <v>0</v>
      </c>
      <c r="S1123" s="26">
        <v>0</v>
      </c>
      <c r="T1123" s="26">
        <v>0</v>
      </c>
      <c r="U1123" s="19">
        <v>64451.3</v>
      </c>
      <c r="V1123" s="20">
        <v>867976</v>
      </c>
      <c r="W1123" s="20">
        <v>8385</v>
      </c>
    </row>
    <row r="1124" spans="1:23" x14ac:dyDescent="0.35">
      <c r="A1124" s="16">
        <v>2012</v>
      </c>
      <c r="B1124" s="17">
        <v>12090</v>
      </c>
      <c r="C1124" s="18" t="s">
        <v>1051</v>
      </c>
      <c r="D1124" s="16" t="s">
        <v>24</v>
      </c>
      <c r="E1124" s="18" t="s">
        <v>25</v>
      </c>
      <c r="F1124" s="16" t="s">
        <v>26</v>
      </c>
      <c r="G1124" s="18" t="s">
        <v>172</v>
      </c>
      <c r="H1124" s="18" t="s">
        <v>33</v>
      </c>
      <c r="I1124" s="19">
        <v>4793</v>
      </c>
      <c r="J1124" s="20">
        <v>42168</v>
      </c>
      <c r="K1124" s="20">
        <v>3097</v>
      </c>
      <c r="L1124" s="21">
        <v>2496</v>
      </c>
      <c r="M1124" s="22">
        <v>20511</v>
      </c>
      <c r="N1124" s="22">
        <v>404</v>
      </c>
      <c r="O1124" s="23">
        <v>3060</v>
      </c>
      <c r="P1124" s="24">
        <v>49435</v>
      </c>
      <c r="Q1124" s="24">
        <v>66</v>
      </c>
      <c r="R1124" s="25">
        <v>0</v>
      </c>
      <c r="S1124" s="26">
        <v>0</v>
      </c>
      <c r="T1124" s="26">
        <v>0</v>
      </c>
      <c r="U1124" s="19">
        <v>10349</v>
      </c>
      <c r="V1124" s="20">
        <v>112114</v>
      </c>
      <c r="W1124" s="20">
        <v>3567</v>
      </c>
    </row>
    <row r="1125" spans="1:23" x14ac:dyDescent="0.35">
      <c r="A1125" s="16">
        <v>2012</v>
      </c>
      <c r="B1125" s="17">
        <v>12186</v>
      </c>
      <c r="C1125" s="18" t="s">
        <v>1052</v>
      </c>
      <c r="D1125" s="16" t="s">
        <v>24</v>
      </c>
      <c r="E1125" s="18" t="s">
        <v>25</v>
      </c>
      <c r="F1125" s="16" t="s">
        <v>26</v>
      </c>
      <c r="G1125" s="18" t="s">
        <v>104</v>
      </c>
      <c r="H1125" s="18" t="s">
        <v>28</v>
      </c>
      <c r="I1125" s="19">
        <v>7391</v>
      </c>
      <c r="J1125" s="20">
        <v>76318</v>
      </c>
      <c r="K1125" s="20">
        <v>6148</v>
      </c>
      <c r="L1125" s="21">
        <v>9605</v>
      </c>
      <c r="M1125" s="22">
        <v>95591</v>
      </c>
      <c r="N1125" s="22">
        <v>1863</v>
      </c>
      <c r="O1125" s="23">
        <v>2611</v>
      </c>
      <c r="P1125" s="24">
        <v>29778</v>
      </c>
      <c r="Q1125" s="24">
        <v>5</v>
      </c>
      <c r="R1125" s="25">
        <v>0</v>
      </c>
      <c r="S1125" s="26">
        <v>0</v>
      </c>
      <c r="T1125" s="26">
        <v>0</v>
      </c>
      <c r="U1125" s="19">
        <v>19607</v>
      </c>
      <c r="V1125" s="20">
        <v>201687</v>
      </c>
      <c r="W1125" s="20">
        <v>8016</v>
      </c>
    </row>
    <row r="1126" spans="1:23" x14ac:dyDescent="0.35">
      <c r="A1126" s="16">
        <v>2012</v>
      </c>
      <c r="B1126" s="17">
        <v>12187</v>
      </c>
      <c r="C1126" s="18" t="s">
        <v>1053</v>
      </c>
      <c r="D1126" s="16" t="s">
        <v>24</v>
      </c>
      <c r="E1126" s="18" t="s">
        <v>25</v>
      </c>
      <c r="F1126" s="16" t="s">
        <v>26</v>
      </c>
      <c r="G1126" s="18" t="s">
        <v>128</v>
      </c>
      <c r="H1126" s="18" t="s">
        <v>28</v>
      </c>
      <c r="I1126" s="19">
        <v>10950</v>
      </c>
      <c r="J1126" s="20">
        <v>204187</v>
      </c>
      <c r="K1126" s="20">
        <v>13068</v>
      </c>
      <c r="L1126" s="21">
        <v>11851</v>
      </c>
      <c r="M1126" s="22">
        <v>177463</v>
      </c>
      <c r="N1126" s="22">
        <v>3150</v>
      </c>
      <c r="O1126" s="23">
        <v>12947</v>
      </c>
      <c r="P1126" s="24">
        <v>335477</v>
      </c>
      <c r="Q1126" s="24">
        <v>52</v>
      </c>
      <c r="R1126" s="25">
        <v>0</v>
      </c>
      <c r="S1126" s="26">
        <v>0</v>
      </c>
      <c r="T1126" s="26">
        <v>0</v>
      </c>
      <c r="U1126" s="19">
        <v>35748</v>
      </c>
      <c r="V1126" s="20">
        <v>717127</v>
      </c>
      <c r="W1126" s="20">
        <v>16270</v>
      </c>
    </row>
    <row r="1127" spans="1:23" x14ac:dyDescent="0.35">
      <c r="A1127" s="16">
        <v>2012</v>
      </c>
      <c r="B1127" s="17">
        <v>12199</v>
      </c>
      <c r="C1127" s="18" t="s">
        <v>1054</v>
      </c>
      <c r="D1127" s="16" t="s">
        <v>24</v>
      </c>
      <c r="E1127" s="18" t="s">
        <v>25</v>
      </c>
      <c r="F1127" s="16" t="s">
        <v>26</v>
      </c>
      <c r="G1127" s="18" t="s">
        <v>179</v>
      </c>
      <c r="H1127" s="18" t="s">
        <v>57</v>
      </c>
      <c r="I1127" s="19">
        <v>16042</v>
      </c>
      <c r="J1127" s="20">
        <v>190509</v>
      </c>
      <c r="K1127" s="20">
        <v>19390</v>
      </c>
      <c r="L1127" s="21">
        <v>17694</v>
      </c>
      <c r="M1127" s="22">
        <v>251430</v>
      </c>
      <c r="N1127" s="22">
        <v>5478</v>
      </c>
      <c r="O1127" s="23">
        <v>17062</v>
      </c>
      <c r="P1127" s="24">
        <v>320527</v>
      </c>
      <c r="Q1127" s="24">
        <v>143</v>
      </c>
      <c r="R1127" s="25">
        <v>0</v>
      </c>
      <c r="S1127" s="26">
        <v>0</v>
      </c>
      <c r="T1127" s="26">
        <v>0</v>
      </c>
      <c r="U1127" s="19">
        <v>50798</v>
      </c>
      <c r="V1127" s="20">
        <v>762466</v>
      </c>
      <c r="W1127" s="20">
        <v>25011</v>
      </c>
    </row>
    <row r="1128" spans="1:23" x14ac:dyDescent="0.35">
      <c r="A1128" s="16">
        <v>2012</v>
      </c>
      <c r="B1128" s="17">
        <v>12199</v>
      </c>
      <c r="C1128" s="18" t="s">
        <v>1054</v>
      </c>
      <c r="D1128" s="16" t="s">
        <v>24</v>
      </c>
      <c r="E1128" s="18" t="s">
        <v>25</v>
      </c>
      <c r="F1128" s="16" t="s">
        <v>26</v>
      </c>
      <c r="G1128" s="18" t="s">
        <v>172</v>
      </c>
      <c r="H1128" s="18" t="s">
        <v>57</v>
      </c>
      <c r="I1128" s="19">
        <v>59109</v>
      </c>
      <c r="J1128" s="20">
        <v>714138</v>
      </c>
      <c r="K1128" s="20">
        <v>69594</v>
      </c>
      <c r="L1128" s="21">
        <v>73121</v>
      </c>
      <c r="M1128" s="22">
        <v>945910</v>
      </c>
      <c r="N1128" s="22">
        <v>13050</v>
      </c>
      <c r="O1128" s="23">
        <v>9165</v>
      </c>
      <c r="P1128" s="24">
        <v>145233</v>
      </c>
      <c r="Q1128" s="24">
        <v>105</v>
      </c>
      <c r="R1128" s="25">
        <v>0</v>
      </c>
      <c r="S1128" s="26">
        <v>0</v>
      </c>
      <c r="T1128" s="26">
        <v>0</v>
      </c>
      <c r="U1128" s="19">
        <v>141395</v>
      </c>
      <c r="V1128" s="20">
        <v>1805281</v>
      </c>
      <c r="W1128" s="20">
        <v>82749</v>
      </c>
    </row>
    <row r="1129" spans="1:23" x14ac:dyDescent="0.35">
      <c r="A1129" s="16">
        <v>2012</v>
      </c>
      <c r="B1129" s="17">
        <v>12199</v>
      </c>
      <c r="C1129" s="18" t="s">
        <v>1054</v>
      </c>
      <c r="D1129" s="16" t="s">
        <v>24</v>
      </c>
      <c r="E1129" s="18" t="s">
        <v>25</v>
      </c>
      <c r="F1129" s="16" t="s">
        <v>26</v>
      </c>
      <c r="G1129" s="18" t="s">
        <v>173</v>
      </c>
      <c r="H1129" s="18" t="s">
        <v>57</v>
      </c>
      <c r="I1129" s="19">
        <v>6540</v>
      </c>
      <c r="J1129" s="20">
        <v>70158</v>
      </c>
      <c r="K1129" s="20">
        <v>6593</v>
      </c>
      <c r="L1129" s="21">
        <v>5620</v>
      </c>
      <c r="M1129" s="22">
        <v>67875</v>
      </c>
      <c r="N1129" s="22">
        <v>2022</v>
      </c>
      <c r="O1129" s="23">
        <v>487</v>
      </c>
      <c r="P1129" s="24">
        <v>7527</v>
      </c>
      <c r="Q1129" s="24">
        <v>8</v>
      </c>
      <c r="R1129" s="25">
        <v>0</v>
      </c>
      <c r="S1129" s="26">
        <v>0</v>
      </c>
      <c r="T1129" s="26">
        <v>0</v>
      </c>
      <c r="U1129" s="19">
        <v>12647</v>
      </c>
      <c r="V1129" s="20">
        <v>145560</v>
      </c>
      <c r="W1129" s="20">
        <v>8623</v>
      </c>
    </row>
    <row r="1130" spans="1:23" x14ac:dyDescent="0.35">
      <c r="A1130" s="16">
        <v>2012</v>
      </c>
      <c r="B1130" s="17">
        <v>12199</v>
      </c>
      <c r="C1130" s="18" t="s">
        <v>1054</v>
      </c>
      <c r="D1130" s="16" t="s">
        <v>24</v>
      </c>
      <c r="E1130" s="18" t="s">
        <v>25</v>
      </c>
      <c r="F1130" s="16" t="s">
        <v>26</v>
      </c>
      <c r="G1130" s="18" t="s">
        <v>174</v>
      </c>
      <c r="H1130" s="18" t="s">
        <v>57</v>
      </c>
      <c r="I1130" s="19">
        <v>13534</v>
      </c>
      <c r="J1130" s="20">
        <v>136766</v>
      </c>
      <c r="K1130" s="20">
        <v>12837</v>
      </c>
      <c r="L1130" s="21">
        <v>10570</v>
      </c>
      <c r="M1130" s="22">
        <v>143283</v>
      </c>
      <c r="N1130" s="22">
        <v>2534</v>
      </c>
      <c r="O1130" s="23">
        <v>230</v>
      </c>
      <c r="P1130" s="24">
        <v>3172</v>
      </c>
      <c r="Q1130" s="24">
        <v>21</v>
      </c>
      <c r="R1130" s="25">
        <v>0</v>
      </c>
      <c r="S1130" s="26">
        <v>0</v>
      </c>
      <c r="T1130" s="26">
        <v>0</v>
      </c>
      <c r="U1130" s="19">
        <v>24334</v>
      </c>
      <c r="V1130" s="20">
        <v>283221</v>
      </c>
      <c r="W1130" s="20">
        <v>15392</v>
      </c>
    </row>
    <row r="1131" spans="1:23" x14ac:dyDescent="0.35">
      <c r="A1131" s="16">
        <v>2012</v>
      </c>
      <c r="B1131" s="17">
        <v>12208</v>
      </c>
      <c r="C1131" s="18" t="s">
        <v>1055</v>
      </c>
      <c r="D1131" s="16" t="s">
        <v>24</v>
      </c>
      <c r="E1131" s="18" t="s">
        <v>25</v>
      </c>
      <c r="F1131" s="16" t="s">
        <v>26</v>
      </c>
      <c r="G1131" s="18" t="s">
        <v>79</v>
      </c>
      <c r="H1131" s="18" t="s">
        <v>28</v>
      </c>
      <c r="I1131" s="19">
        <v>5609</v>
      </c>
      <c r="J1131" s="20">
        <v>90236</v>
      </c>
      <c r="K1131" s="20">
        <v>7125</v>
      </c>
      <c r="L1131" s="21">
        <v>6926</v>
      </c>
      <c r="M1131" s="22">
        <v>98304</v>
      </c>
      <c r="N1131" s="22">
        <v>1402</v>
      </c>
      <c r="O1131" s="23">
        <v>30117</v>
      </c>
      <c r="P1131" s="24">
        <v>661511</v>
      </c>
      <c r="Q1131" s="24">
        <v>18</v>
      </c>
      <c r="R1131" s="25" t="s">
        <v>37</v>
      </c>
      <c r="S1131" s="26" t="s">
        <v>37</v>
      </c>
      <c r="T1131" s="26" t="s">
        <v>37</v>
      </c>
      <c r="U1131" s="19">
        <v>42652</v>
      </c>
      <c r="V1131" s="20">
        <v>850051</v>
      </c>
      <c r="W1131" s="20">
        <v>8545</v>
      </c>
    </row>
    <row r="1132" spans="1:23" x14ac:dyDescent="0.35">
      <c r="A1132" s="16">
        <v>2012</v>
      </c>
      <c r="B1132" s="17">
        <v>12227</v>
      </c>
      <c r="C1132" s="18" t="s">
        <v>1056</v>
      </c>
      <c r="D1132" s="16" t="s">
        <v>24</v>
      </c>
      <c r="E1132" s="18" t="s">
        <v>25</v>
      </c>
      <c r="F1132" s="16" t="s">
        <v>26</v>
      </c>
      <c r="G1132" s="18" t="s">
        <v>51</v>
      </c>
      <c r="H1132" s="18" t="s">
        <v>33</v>
      </c>
      <c r="I1132" s="19">
        <v>14054</v>
      </c>
      <c r="J1132" s="20">
        <v>129349</v>
      </c>
      <c r="K1132" s="20">
        <v>8007</v>
      </c>
      <c r="L1132" s="21">
        <v>2960</v>
      </c>
      <c r="M1132" s="22">
        <v>28157</v>
      </c>
      <c r="N1132" s="22">
        <v>584</v>
      </c>
      <c r="O1132" s="23">
        <v>637</v>
      </c>
      <c r="P1132" s="24">
        <v>6877</v>
      </c>
      <c r="Q1132" s="24">
        <v>91</v>
      </c>
      <c r="R1132" s="25" t="s">
        <v>37</v>
      </c>
      <c r="S1132" s="26" t="s">
        <v>37</v>
      </c>
      <c r="T1132" s="26" t="s">
        <v>37</v>
      </c>
      <c r="U1132" s="19">
        <v>17651</v>
      </c>
      <c r="V1132" s="20">
        <v>164383</v>
      </c>
      <c r="W1132" s="20">
        <v>8682</v>
      </c>
    </row>
    <row r="1133" spans="1:23" x14ac:dyDescent="0.35">
      <c r="A1133" s="16">
        <v>2012</v>
      </c>
      <c r="B1133" s="17">
        <v>12243</v>
      </c>
      <c r="C1133" s="18" t="s">
        <v>1057</v>
      </c>
      <c r="D1133" s="16" t="s">
        <v>24</v>
      </c>
      <c r="E1133" s="18" t="s">
        <v>25</v>
      </c>
      <c r="F1133" s="16" t="s">
        <v>26</v>
      </c>
      <c r="G1133" s="18" t="s">
        <v>111</v>
      </c>
      <c r="H1133" s="18" t="s">
        <v>33</v>
      </c>
      <c r="I1133" s="19">
        <v>27769</v>
      </c>
      <c r="J1133" s="20">
        <v>346402</v>
      </c>
      <c r="K1133" s="20">
        <v>26600</v>
      </c>
      <c r="L1133" s="21">
        <v>7387</v>
      </c>
      <c r="M1133" s="22">
        <v>92152</v>
      </c>
      <c r="N1133" s="22">
        <v>2089</v>
      </c>
      <c r="O1133" s="23" t="s">
        <v>37</v>
      </c>
      <c r="P1133" s="24" t="s">
        <v>37</v>
      </c>
      <c r="Q1133" s="24" t="s">
        <v>37</v>
      </c>
      <c r="R1133" s="25" t="s">
        <v>37</v>
      </c>
      <c r="S1133" s="26" t="s">
        <v>37</v>
      </c>
      <c r="T1133" s="26" t="s">
        <v>37</v>
      </c>
      <c r="U1133" s="19">
        <v>35156</v>
      </c>
      <c r="V1133" s="20">
        <v>438554</v>
      </c>
      <c r="W1133" s="20">
        <v>28689</v>
      </c>
    </row>
    <row r="1134" spans="1:23" x14ac:dyDescent="0.35">
      <c r="A1134" s="16">
        <v>2012</v>
      </c>
      <c r="B1134" s="17">
        <v>12258</v>
      </c>
      <c r="C1134" s="18" t="s">
        <v>1058</v>
      </c>
      <c r="D1134" s="16" t="s">
        <v>24</v>
      </c>
      <c r="E1134" s="18" t="s">
        <v>25</v>
      </c>
      <c r="F1134" s="16" t="s">
        <v>26</v>
      </c>
      <c r="G1134" s="18" t="s">
        <v>184</v>
      </c>
      <c r="H1134" s="18" t="s">
        <v>119</v>
      </c>
      <c r="I1134" s="19" t="s">
        <v>37</v>
      </c>
      <c r="J1134" s="20" t="s">
        <v>37</v>
      </c>
      <c r="K1134" s="20" t="s">
        <v>37</v>
      </c>
      <c r="L1134" s="21">
        <v>38050</v>
      </c>
      <c r="M1134" s="22">
        <v>305928</v>
      </c>
      <c r="N1134" s="22">
        <v>19</v>
      </c>
      <c r="O1134" s="23" t="s">
        <v>37</v>
      </c>
      <c r="P1134" s="24" t="s">
        <v>37</v>
      </c>
      <c r="Q1134" s="24" t="s">
        <v>37</v>
      </c>
      <c r="R1134" s="25" t="s">
        <v>37</v>
      </c>
      <c r="S1134" s="26" t="s">
        <v>37</v>
      </c>
      <c r="T1134" s="26" t="s">
        <v>37</v>
      </c>
      <c r="U1134" s="19">
        <v>38050</v>
      </c>
      <c r="V1134" s="20">
        <v>305928</v>
      </c>
      <c r="W1134" s="20">
        <v>19</v>
      </c>
    </row>
    <row r="1135" spans="1:23" x14ac:dyDescent="0.35">
      <c r="A1135" s="16">
        <v>2012</v>
      </c>
      <c r="B1135" s="17">
        <v>12260</v>
      </c>
      <c r="C1135" s="18" t="s">
        <v>1059</v>
      </c>
      <c r="D1135" s="16" t="s">
        <v>24</v>
      </c>
      <c r="E1135" s="18" t="s">
        <v>25</v>
      </c>
      <c r="F1135" s="16" t="s">
        <v>26</v>
      </c>
      <c r="G1135" s="18" t="s">
        <v>70</v>
      </c>
      <c r="H1135" s="18" t="s">
        <v>33</v>
      </c>
      <c r="I1135" s="19">
        <v>192.6</v>
      </c>
      <c r="J1135" s="20">
        <v>1438</v>
      </c>
      <c r="K1135" s="20">
        <v>127</v>
      </c>
      <c r="L1135" s="21">
        <v>3</v>
      </c>
      <c r="M1135" s="22">
        <v>19</v>
      </c>
      <c r="N1135" s="22">
        <v>5</v>
      </c>
      <c r="O1135" s="23" t="s">
        <v>37</v>
      </c>
      <c r="P1135" s="24" t="s">
        <v>37</v>
      </c>
      <c r="Q1135" s="24" t="s">
        <v>37</v>
      </c>
      <c r="R1135" s="25" t="s">
        <v>37</v>
      </c>
      <c r="S1135" s="26" t="s">
        <v>37</v>
      </c>
      <c r="T1135" s="26" t="s">
        <v>37</v>
      </c>
      <c r="U1135" s="19">
        <v>195.6</v>
      </c>
      <c r="V1135" s="20">
        <v>1457</v>
      </c>
      <c r="W1135" s="20">
        <v>132</v>
      </c>
    </row>
    <row r="1136" spans="1:23" x14ac:dyDescent="0.35">
      <c r="A1136" s="16">
        <v>2012</v>
      </c>
      <c r="B1136" s="17">
        <v>12260</v>
      </c>
      <c r="C1136" s="18" t="s">
        <v>1059</v>
      </c>
      <c r="D1136" s="16" t="s">
        <v>24</v>
      </c>
      <c r="E1136" s="18" t="s">
        <v>25</v>
      </c>
      <c r="F1136" s="16" t="s">
        <v>26</v>
      </c>
      <c r="G1136" s="18" t="s">
        <v>34</v>
      </c>
      <c r="H1136" s="18" t="s">
        <v>33</v>
      </c>
      <c r="I1136" s="19">
        <v>44402.1</v>
      </c>
      <c r="J1136" s="20">
        <v>336437</v>
      </c>
      <c r="K1136" s="20">
        <v>29193</v>
      </c>
      <c r="L1136" s="21">
        <v>8347.1</v>
      </c>
      <c r="M1136" s="22">
        <v>79115</v>
      </c>
      <c r="N1136" s="22">
        <v>1767</v>
      </c>
      <c r="O1136" s="23">
        <v>11788.6</v>
      </c>
      <c r="P1136" s="24">
        <v>159171</v>
      </c>
      <c r="Q1136" s="24">
        <v>29</v>
      </c>
      <c r="R1136" s="25" t="s">
        <v>37</v>
      </c>
      <c r="S1136" s="26" t="s">
        <v>37</v>
      </c>
      <c r="T1136" s="26" t="s">
        <v>37</v>
      </c>
      <c r="U1136" s="19">
        <v>64537.8</v>
      </c>
      <c r="V1136" s="20">
        <v>574723</v>
      </c>
      <c r="W1136" s="20">
        <v>30989</v>
      </c>
    </row>
    <row r="1137" spans="1:23" x14ac:dyDescent="0.35">
      <c r="A1137" s="16">
        <v>2012</v>
      </c>
      <c r="B1137" s="17">
        <v>12265</v>
      </c>
      <c r="C1137" s="18" t="s">
        <v>1060</v>
      </c>
      <c r="D1137" s="16" t="s">
        <v>24</v>
      </c>
      <c r="E1137" s="18" t="s">
        <v>25</v>
      </c>
      <c r="F1137" s="16" t="s">
        <v>26</v>
      </c>
      <c r="G1137" s="18" t="s">
        <v>39</v>
      </c>
      <c r="H1137" s="18" t="s">
        <v>28</v>
      </c>
      <c r="I1137" s="19">
        <v>1812</v>
      </c>
      <c r="J1137" s="20">
        <v>23091</v>
      </c>
      <c r="K1137" s="20">
        <v>2602</v>
      </c>
      <c r="L1137" s="21">
        <v>1010</v>
      </c>
      <c r="M1137" s="22">
        <v>12400</v>
      </c>
      <c r="N1137" s="22">
        <v>580</v>
      </c>
      <c r="O1137" s="23">
        <v>6017</v>
      </c>
      <c r="P1137" s="24">
        <v>87666</v>
      </c>
      <c r="Q1137" s="24">
        <v>74</v>
      </c>
      <c r="R1137" s="25" t="s">
        <v>37</v>
      </c>
      <c r="S1137" s="26" t="s">
        <v>37</v>
      </c>
      <c r="T1137" s="26" t="s">
        <v>37</v>
      </c>
      <c r="U1137" s="19">
        <v>8839</v>
      </c>
      <c r="V1137" s="20">
        <v>123157</v>
      </c>
      <c r="W1137" s="20">
        <v>3256</v>
      </c>
    </row>
    <row r="1138" spans="1:23" x14ac:dyDescent="0.35">
      <c r="A1138" s="16">
        <v>2012</v>
      </c>
      <c r="B1138" s="17">
        <v>12268</v>
      </c>
      <c r="C1138" s="18" t="s">
        <v>1061</v>
      </c>
      <c r="D1138" s="16" t="s">
        <v>24</v>
      </c>
      <c r="E1138" s="18" t="s">
        <v>25</v>
      </c>
      <c r="F1138" s="16" t="s">
        <v>26</v>
      </c>
      <c r="G1138" s="18" t="s">
        <v>98</v>
      </c>
      <c r="H1138" s="18" t="s">
        <v>33</v>
      </c>
      <c r="I1138" s="19">
        <v>34930.9</v>
      </c>
      <c r="J1138" s="20">
        <v>306797</v>
      </c>
      <c r="K1138" s="20">
        <v>25072</v>
      </c>
      <c r="L1138" s="21">
        <v>14728.4</v>
      </c>
      <c r="M1138" s="22">
        <v>151927</v>
      </c>
      <c r="N1138" s="22">
        <v>3699</v>
      </c>
      <c r="O1138" s="23">
        <v>13098.2</v>
      </c>
      <c r="P1138" s="24">
        <v>147069</v>
      </c>
      <c r="Q1138" s="24">
        <v>935</v>
      </c>
      <c r="R1138" s="25" t="s">
        <v>37</v>
      </c>
      <c r="S1138" s="26" t="s">
        <v>37</v>
      </c>
      <c r="T1138" s="26" t="s">
        <v>37</v>
      </c>
      <c r="U1138" s="19">
        <v>62757.5</v>
      </c>
      <c r="V1138" s="20">
        <v>605793</v>
      </c>
      <c r="W1138" s="20">
        <v>29706</v>
      </c>
    </row>
    <row r="1139" spans="1:23" x14ac:dyDescent="0.35">
      <c r="A1139" s="16">
        <v>2012</v>
      </c>
      <c r="B1139" s="17">
        <v>12286</v>
      </c>
      <c r="C1139" s="18" t="s">
        <v>1062</v>
      </c>
      <c r="D1139" s="16" t="s">
        <v>24</v>
      </c>
      <c r="E1139" s="18" t="s">
        <v>25</v>
      </c>
      <c r="F1139" s="16" t="s">
        <v>26</v>
      </c>
      <c r="G1139" s="18" t="s">
        <v>51</v>
      </c>
      <c r="H1139" s="18" t="s">
        <v>28</v>
      </c>
      <c r="I1139" s="19">
        <v>1401</v>
      </c>
      <c r="J1139" s="20">
        <v>17102</v>
      </c>
      <c r="K1139" s="20">
        <v>1338</v>
      </c>
      <c r="L1139" s="21">
        <v>2244.3000000000002</v>
      </c>
      <c r="M1139" s="22">
        <v>28576</v>
      </c>
      <c r="N1139" s="22">
        <v>301</v>
      </c>
      <c r="O1139" s="23">
        <v>3580.7</v>
      </c>
      <c r="P1139" s="24">
        <v>57071</v>
      </c>
      <c r="Q1139" s="24">
        <v>3</v>
      </c>
      <c r="R1139" s="25" t="s">
        <v>37</v>
      </c>
      <c r="S1139" s="26" t="s">
        <v>37</v>
      </c>
      <c r="T1139" s="26" t="s">
        <v>37</v>
      </c>
      <c r="U1139" s="19">
        <v>7226</v>
      </c>
      <c r="V1139" s="20">
        <v>102749</v>
      </c>
      <c r="W1139" s="20">
        <v>1642</v>
      </c>
    </row>
    <row r="1140" spans="1:23" x14ac:dyDescent="0.35">
      <c r="A1140" s="16">
        <v>2012</v>
      </c>
      <c r="B1140" s="17">
        <v>12293</v>
      </c>
      <c r="C1140" s="18" t="s">
        <v>1063</v>
      </c>
      <c r="D1140" s="16" t="s">
        <v>24</v>
      </c>
      <c r="E1140" s="18" t="s">
        <v>25</v>
      </c>
      <c r="F1140" s="16" t="s">
        <v>26</v>
      </c>
      <c r="G1140" s="18" t="s">
        <v>104</v>
      </c>
      <c r="H1140" s="18" t="s">
        <v>28</v>
      </c>
      <c r="I1140" s="19">
        <v>508971.5</v>
      </c>
      <c r="J1140" s="20">
        <v>5326644</v>
      </c>
      <c r="K1140" s="20">
        <v>361029</v>
      </c>
      <c r="L1140" s="21">
        <v>462810.9</v>
      </c>
      <c r="M1140" s="22">
        <v>4754505</v>
      </c>
      <c r="N1140" s="22">
        <v>43359</v>
      </c>
      <c r="O1140" s="23">
        <v>291580.2</v>
      </c>
      <c r="P1140" s="24">
        <v>3974630</v>
      </c>
      <c r="Q1140" s="24">
        <v>326</v>
      </c>
      <c r="R1140" s="25">
        <v>196.8</v>
      </c>
      <c r="S1140" s="26">
        <v>1744</v>
      </c>
      <c r="T1140" s="26">
        <v>1</v>
      </c>
      <c r="U1140" s="19">
        <v>1263559.3999999999</v>
      </c>
      <c r="V1140" s="20">
        <v>14057523</v>
      </c>
      <c r="W1140" s="20">
        <v>404715</v>
      </c>
    </row>
    <row r="1141" spans="1:23" x14ac:dyDescent="0.35">
      <c r="A1141" s="16">
        <v>2012</v>
      </c>
      <c r="B1141" s="17">
        <v>12298</v>
      </c>
      <c r="C1141" s="18" t="s">
        <v>1064</v>
      </c>
      <c r="D1141" s="16" t="s">
        <v>24</v>
      </c>
      <c r="E1141" s="18" t="s">
        <v>25</v>
      </c>
      <c r="F1141" s="16" t="s">
        <v>26</v>
      </c>
      <c r="G1141" s="18" t="s">
        <v>39</v>
      </c>
      <c r="H1141" s="18" t="s">
        <v>28</v>
      </c>
      <c r="I1141" s="19">
        <v>7380.9</v>
      </c>
      <c r="J1141" s="20">
        <v>60775</v>
      </c>
      <c r="K1141" s="20">
        <v>8159</v>
      </c>
      <c r="L1141" s="21">
        <v>6355.5</v>
      </c>
      <c r="M1141" s="22">
        <v>60379</v>
      </c>
      <c r="N1141" s="22">
        <v>885</v>
      </c>
      <c r="O1141" s="23">
        <v>32625.9</v>
      </c>
      <c r="P1141" s="24">
        <v>451601</v>
      </c>
      <c r="Q1141" s="24">
        <v>12</v>
      </c>
      <c r="R1141" s="25">
        <v>0</v>
      </c>
      <c r="S1141" s="26">
        <v>0</v>
      </c>
      <c r="T1141" s="26">
        <v>0</v>
      </c>
      <c r="U1141" s="19">
        <v>46362.3</v>
      </c>
      <c r="V1141" s="20">
        <v>572755</v>
      </c>
      <c r="W1141" s="20">
        <v>9056</v>
      </c>
    </row>
    <row r="1142" spans="1:23" x14ac:dyDescent="0.35">
      <c r="A1142" s="16">
        <v>2012</v>
      </c>
      <c r="B1142" s="17">
        <v>12301</v>
      </c>
      <c r="C1142" s="18" t="s">
        <v>1065</v>
      </c>
      <c r="D1142" s="16" t="s">
        <v>24</v>
      </c>
      <c r="E1142" s="18" t="s">
        <v>25</v>
      </c>
      <c r="F1142" s="16" t="s">
        <v>26</v>
      </c>
      <c r="G1142" s="18" t="s">
        <v>172</v>
      </c>
      <c r="H1142" s="18" t="s">
        <v>33</v>
      </c>
      <c r="I1142" s="19">
        <v>37077</v>
      </c>
      <c r="J1142" s="20">
        <v>356082</v>
      </c>
      <c r="K1142" s="20">
        <v>17295</v>
      </c>
      <c r="L1142" s="21" t="s">
        <v>37</v>
      </c>
      <c r="M1142" s="22" t="s">
        <v>37</v>
      </c>
      <c r="N1142" s="22" t="s">
        <v>37</v>
      </c>
      <c r="O1142" s="23">
        <v>47317</v>
      </c>
      <c r="P1142" s="24">
        <v>655792</v>
      </c>
      <c r="Q1142" s="24">
        <v>511</v>
      </c>
      <c r="R1142" s="25" t="s">
        <v>37</v>
      </c>
      <c r="S1142" s="26" t="s">
        <v>37</v>
      </c>
      <c r="T1142" s="26" t="s">
        <v>37</v>
      </c>
      <c r="U1142" s="19">
        <v>84394</v>
      </c>
      <c r="V1142" s="20">
        <v>1011874</v>
      </c>
      <c r="W1142" s="20">
        <v>17806</v>
      </c>
    </row>
    <row r="1143" spans="1:23" x14ac:dyDescent="0.35">
      <c r="A1143" s="16">
        <v>2012</v>
      </c>
      <c r="B1143" s="17">
        <v>12312</v>
      </c>
      <c r="C1143" s="18" t="s">
        <v>1066</v>
      </c>
      <c r="D1143" s="16" t="s">
        <v>24</v>
      </c>
      <c r="E1143" s="18" t="s">
        <v>25</v>
      </c>
      <c r="F1143" s="16" t="s">
        <v>26</v>
      </c>
      <c r="G1143" s="18" t="s">
        <v>63</v>
      </c>
      <c r="H1143" s="18" t="s">
        <v>191</v>
      </c>
      <c r="I1143" s="19">
        <v>8444</v>
      </c>
      <c r="J1143" s="20">
        <v>54865</v>
      </c>
      <c r="K1143" s="20">
        <v>6556</v>
      </c>
      <c r="L1143" s="21">
        <v>22392</v>
      </c>
      <c r="M1143" s="22">
        <v>219442</v>
      </c>
      <c r="N1143" s="22">
        <v>1305</v>
      </c>
      <c r="O1143" s="23">
        <v>19862</v>
      </c>
      <c r="P1143" s="24">
        <v>173529</v>
      </c>
      <c r="Q1143" s="24">
        <v>60</v>
      </c>
      <c r="R1143" s="25" t="s">
        <v>37</v>
      </c>
      <c r="S1143" s="26" t="s">
        <v>37</v>
      </c>
      <c r="T1143" s="26" t="s">
        <v>37</v>
      </c>
      <c r="U1143" s="19">
        <v>50698</v>
      </c>
      <c r="V1143" s="20">
        <v>447836</v>
      </c>
      <c r="W1143" s="20">
        <v>7921</v>
      </c>
    </row>
    <row r="1144" spans="1:23" x14ac:dyDescent="0.35">
      <c r="A1144" s="16">
        <v>2012</v>
      </c>
      <c r="B1144" s="17">
        <v>12330</v>
      </c>
      <c r="C1144" s="18" t="s">
        <v>1067</v>
      </c>
      <c r="D1144" s="16" t="s">
        <v>24</v>
      </c>
      <c r="E1144" s="18" t="s">
        <v>25</v>
      </c>
      <c r="F1144" s="16" t="s">
        <v>26</v>
      </c>
      <c r="G1144" s="18" t="s">
        <v>104</v>
      </c>
      <c r="H1144" s="18" t="s">
        <v>33</v>
      </c>
      <c r="I1144" s="19">
        <v>43296</v>
      </c>
      <c r="J1144" s="20">
        <v>395497</v>
      </c>
      <c r="K1144" s="20">
        <v>28502</v>
      </c>
      <c r="L1144" s="21">
        <v>23686</v>
      </c>
      <c r="M1144" s="22">
        <v>193191</v>
      </c>
      <c r="N1144" s="22">
        <v>5208</v>
      </c>
      <c r="O1144" s="23">
        <v>9392</v>
      </c>
      <c r="P1144" s="24">
        <v>125373</v>
      </c>
      <c r="Q1144" s="24">
        <v>9</v>
      </c>
      <c r="R1144" s="25">
        <v>0</v>
      </c>
      <c r="S1144" s="26">
        <v>0</v>
      </c>
      <c r="T1144" s="26">
        <v>0</v>
      </c>
      <c r="U1144" s="19">
        <v>76374</v>
      </c>
      <c r="V1144" s="20">
        <v>714061</v>
      </c>
      <c r="W1144" s="20">
        <v>33719</v>
      </c>
    </row>
    <row r="1145" spans="1:23" x14ac:dyDescent="0.35">
      <c r="A1145" s="16">
        <v>2012</v>
      </c>
      <c r="B1145" s="17">
        <v>12341</v>
      </c>
      <c r="C1145" s="18" t="s">
        <v>1068</v>
      </c>
      <c r="D1145" s="16" t="s">
        <v>24</v>
      </c>
      <c r="E1145" s="18" t="s">
        <v>25</v>
      </c>
      <c r="F1145" s="16" t="s">
        <v>26</v>
      </c>
      <c r="G1145" s="18" t="s">
        <v>87</v>
      </c>
      <c r="H1145" s="18" t="s">
        <v>57</v>
      </c>
      <c r="I1145" s="19">
        <v>496388</v>
      </c>
      <c r="J1145" s="20">
        <v>5620112</v>
      </c>
      <c r="K1145" s="20">
        <v>553607</v>
      </c>
      <c r="L1145" s="21">
        <v>344517</v>
      </c>
      <c r="M1145" s="22">
        <v>5094249</v>
      </c>
      <c r="N1145" s="22">
        <v>89489</v>
      </c>
      <c r="O1145" s="23">
        <v>384781</v>
      </c>
      <c r="P1145" s="24">
        <v>8963148</v>
      </c>
      <c r="Q1145" s="24">
        <v>1431</v>
      </c>
      <c r="R1145" s="25" t="s">
        <v>37</v>
      </c>
      <c r="S1145" s="26" t="s">
        <v>37</v>
      </c>
      <c r="T1145" s="26" t="s">
        <v>37</v>
      </c>
      <c r="U1145" s="19">
        <v>1225686</v>
      </c>
      <c r="V1145" s="20">
        <v>19677509</v>
      </c>
      <c r="W1145" s="20">
        <v>644527</v>
      </c>
    </row>
    <row r="1146" spans="1:23" x14ac:dyDescent="0.35">
      <c r="A1146" s="16">
        <v>2012</v>
      </c>
      <c r="B1146" s="17">
        <v>12341</v>
      </c>
      <c r="C1146" s="18" t="s">
        <v>1068</v>
      </c>
      <c r="D1146" s="16" t="s">
        <v>24</v>
      </c>
      <c r="E1146" s="18" t="s">
        <v>25</v>
      </c>
      <c r="F1146" s="16" t="s">
        <v>26</v>
      </c>
      <c r="G1146" s="18" t="s">
        <v>36</v>
      </c>
      <c r="H1146" s="18" t="s">
        <v>57</v>
      </c>
      <c r="I1146" s="19">
        <v>59224</v>
      </c>
      <c r="J1146" s="20">
        <v>680637</v>
      </c>
      <c r="K1146" s="20">
        <v>75693</v>
      </c>
      <c r="L1146" s="21">
        <v>41338</v>
      </c>
      <c r="M1146" s="22">
        <v>642346</v>
      </c>
      <c r="N1146" s="22">
        <v>9137</v>
      </c>
      <c r="O1146" s="23">
        <v>31921</v>
      </c>
      <c r="P1146" s="24">
        <v>715256</v>
      </c>
      <c r="Q1146" s="24">
        <v>107</v>
      </c>
      <c r="R1146" s="25" t="s">
        <v>37</v>
      </c>
      <c r="S1146" s="26" t="s">
        <v>37</v>
      </c>
      <c r="T1146" s="26" t="s">
        <v>37</v>
      </c>
      <c r="U1146" s="19">
        <v>132483</v>
      </c>
      <c r="V1146" s="20">
        <v>2038239</v>
      </c>
      <c r="W1146" s="20">
        <v>84937</v>
      </c>
    </row>
    <row r="1147" spans="1:23" x14ac:dyDescent="0.35">
      <c r="A1147" s="16">
        <v>2012</v>
      </c>
      <c r="B1147" s="17">
        <v>12341</v>
      </c>
      <c r="C1147" s="18" t="s">
        <v>1068</v>
      </c>
      <c r="D1147" s="16" t="s">
        <v>24</v>
      </c>
      <c r="E1147" s="18" t="s">
        <v>25</v>
      </c>
      <c r="F1147" s="16" t="s">
        <v>26</v>
      </c>
      <c r="G1147" s="18" t="s">
        <v>173</v>
      </c>
      <c r="H1147" s="18" t="s">
        <v>57</v>
      </c>
      <c r="I1147" s="19">
        <v>3296</v>
      </c>
      <c r="J1147" s="20">
        <v>44074</v>
      </c>
      <c r="K1147" s="20">
        <v>3594</v>
      </c>
      <c r="L1147" s="21">
        <v>2562</v>
      </c>
      <c r="M1147" s="22">
        <v>37507</v>
      </c>
      <c r="N1147" s="22">
        <v>824</v>
      </c>
      <c r="O1147" s="23">
        <v>5084</v>
      </c>
      <c r="P1147" s="24">
        <v>126650</v>
      </c>
      <c r="Q1147" s="24">
        <v>22</v>
      </c>
      <c r="R1147" s="25" t="s">
        <v>37</v>
      </c>
      <c r="S1147" s="26" t="s">
        <v>37</v>
      </c>
      <c r="T1147" s="26" t="s">
        <v>37</v>
      </c>
      <c r="U1147" s="19">
        <v>10942</v>
      </c>
      <c r="V1147" s="20">
        <v>208231</v>
      </c>
      <c r="W1147" s="20">
        <v>4440</v>
      </c>
    </row>
    <row r="1148" spans="1:23" x14ac:dyDescent="0.35">
      <c r="A1148" s="16">
        <v>2012</v>
      </c>
      <c r="B1148" s="17">
        <v>12341</v>
      </c>
      <c r="C1148" s="18" t="s">
        <v>1068</v>
      </c>
      <c r="D1148" s="16" t="s">
        <v>41</v>
      </c>
      <c r="E1148" s="18" t="s">
        <v>42</v>
      </c>
      <c r="F1148" s="16" t="s">
        <v>26</v>
      </c>
      <c r="G1148" s="18" t="s">
        <v>436</v>
      </c>
      <c r="H1148" s="18" t="s">
        <v>57</v>
      </c>
      <c r="I1148" s="19" t="s">
        <v>37</v>
      </c>
      <c r="J1148" s="20" t="s">
        <v>37</v>
      </c>
      <c r="K1148" s="20" t="s">
        <v>37</v>
      </c>
      <c r="L1148" s="21">
        <v>1765</v>
      </c>
      <c r="M1148" s="22">
        <v>21807</v>
      </c>
      <c r="N1148" s="22">
        <v>104</v>
      </c>
      <c r="O1148" s="23">
        <v>869</v>
      </c>
      <c r="P1148" s="24">
        <v>11014</v>
      </c>
      <c r="Q1148" s="24">
        <v>2</v>
      </c>
      <c r="R1148" s="25" t="s">
        <v>37</v>
      </c>
      <c r="S1148" s="26" t="s">
        <v>37</v>
      </c>
      <c r="T1148" s="26" t="s">
        <v>37</v>
      </c>
      <c r="U1148" s="19">
        <v>2634</v>
      </c>
      <c r="V1148" s="20">
        <v>32821</v>
      </c>
      <c r="W1148" s="20">
        <v>106</v>
      </c>
    </row>
    <row r="1149" spans="1:23" x14ac:dyDescent="0.35">
      <c r="A1149" s="16">
        <v>2012</v>
      </c>
      <c r="B1149" s="17">
        <v>12341</v>
      </c>
      <c r="C1149" s="18" t="s">
        <v>1068</v>
      </c>
      <c r="D1149" s="16" t="s">
        <v>41</v>
      </c>
      <c r="E1149" s="18" t="s">
        <v>42</v>
      </c>
      <c r="F1149" s="16" t="s">
        <v>26</v>
      </c>
      <c r="G1149" s="18" t="s">
        <v>198</v>
      </c>
      <c r="H1149" s="18" t="s">
        <v>57</v>
      </c>
      <c r="I1149" s="19" t="s">
        <v>37</v>
      </c>
      <c r="J1149" s="20" t="s">
        <v>37</v>
      </c>
      <c r="K1149" s="20" t="s">
        <v>37</v>
      </c>
      <c r="L1149" s="21">
        <v>5046</v>
      </c>
      <c r="M1149" s="22">
        <v>72087</v>
      </c>
      <c r="N1149" s="22">
        <v>233</v>
      </c>
      <c r="O1149" s="23">
        <v>10037</v>
      </c>
      <c r="P1149" s="24">
        <v>159527</v>
      </c>
      <c r="Q1149" s="24">
        <v>7</v>
      </c>
      <c r="R1149" s="25" t="s">
        <v>37</v>
      </c>
      <c r="S1149" s="26" t="s">
        <v>37</v>
      </c>
      <c r="T1149" s="26" t="s">
        <v>37</v>
      </c>
      <c r="U1149" s="19">
        <v>15083</v>
      </c>
      <c r="V1149" s="20">
        <v>231614</v>
      </c>
      <c r="W1149" s="20">
        <v>240</v>
      </c>
    </row>
    <row r="1150" spans="1:23" x14ac:dyDescent="0.35">
      <c r="A1150" s="16">
        <v>2012</v>
      </c>
      <c r="B1150" s="17">
        <v>12341</v>
      </c>
      <c r="C1150" s="18" t="s">
        <v>1068</v>
      </c>
      <c r="D1150" s="16" t="s">
        <v>41</v>
      </c>
      <c r="E1150" s="18" t="s">
        <v>42</v>
      </c>
      <c r="F1150" s="16" t="s">
        <v>26</v>
      </c>
      <c r="G1150" s="18" t="s">
        <v>36</v>
      </c>
      <c r="H1150" s="18" t="s">
        <v>57</v>
      </c>
      <c r="I1150" s="19">
        <v>70</v>
      </c>
      <c r="J1150" s="20">
        <v>1225</v>
      </c>
      <c r="K1150" s="20">
        <v>99</v>
      </c>
      <c r="L1150" s="21">
        <v>191599</v>
      </c>
      <c r="M1150" s="22">
        <v>3298824</v>
      </c>
      <c r="N1150" s="22">
        <v>10770</v>
      </c>
      <c r="O1150" s="23">
        <v>218133</v>
      </c>
      <c r="P1150" s="24">
        <v>4299016</v>
      </c>
      <c r="Q1150" s="24">
        <v>337</v>
      </c>
      <c r="R1150" s="25" t="s">
        <v>37</v>
      </c>
      <c r="S1150" s="26" t="s">
        <v>37</v>
      </c>
      <c r="T1150" s="26" t="s">
        <v>37</v>
      </c>
      <c r="U1150" s="19">
        <v>409802</v>
      </c>
      <c r="V1150" s="20">
        <v>7599065</v>
      </c>
      <c r="W1150" s="20">
        <v>11206</v>
      </c>
    </row>
    <row r="1151" spans="1:23" x14ac:dyDescent="0.35">
      <c r="A1151" s="16">
        <v>2012</v>
      </c>
      <c r="B1151" s="17">
        <v>12341</v>
      </c>
      <c r="C1151" s="18" t="s">
        <v>1068</v>
      </c>
      <c r="D1151" s="16" t="s">
        <v>41</v>
      </c>
      <c r="E1151" s="18" t="s">
        <v>42</v>
      </c>
      <c r="F1151" s="16" t="s">
        <v>26</v>
      </c>
      <c r="G1151" s="18" t="s">
        <v>32</v>
      </c>
      <c r="H1151" s="18" t="s">
        <v>57</v>
      </c>
      <c r="I1151" s="19" t="s">
        <v>37</v>
      </c>
      <c r="J1151" s="20" t="s">
        <v>37</v>
      </c>
      <c r="K1151" s="20" t="s">
        <v>37</v>
      </c>
      <c r="L1151" s="21">
        <v>23067</v>
      </c>
      <c r="M1151" s="22">
        <v>301938</v>
      </c>
      <c r="N1151" s="22">
        <v>866</v>
      </c>
      <c r="O1151" s="23">
        <v>37803</v>
      </c>
      <c r="P1151" s="24">
        <v>592196</v>
      </c>
      <c r="Q1151" s="24">
        <v>22</v>
      </c>
      <c r="R1151" s="25" t="s">
        <v>37</v>
      </c>
      <c r="S1151" s="26" t="s">
        <v>37</v>
      </c>
      <c r="T1151" s="26" t="s">
        <v>37</v>
      </c>
      <c r="U1151" s="19">
        <v>60870</v>
      </c>
      <c r="V1151" s="20">
        <v>894134</v>
      </c>
      <c r="W1151" s="20">
        <v>888</v>
      </c>
    </row>
    <row r="1152" spans="1:23" x14ac:dyDescent="0.35">
      <c r="A1152" s="16">
        <v>2012</v>
      </c>
      <c r="B1152" s="17">
        <v>12341</v>
      </c>
      <c r="C1152" s="18" t="s">
        <v>1068</v>
      </c>
      <c r="D1152" s="16" t="s">
        <v>41</v>
      </c>
      <c r="E1152" s="18" t="s">
        <v>42</v>
      </c>
      <c r="F1152" s="16" t="s">
        <v>26</v>
      </c>
      <c r="G1152" s="18" t="s">
        <v>83</v>
      </c>
      <c r="H1152" s="18" t="s">
        <v>57</v>
      </c>
      <c r="I1152" s="19" t="s">
        <v>37</v>
      </c>
      <c r="J1152" s="20" t="s">
        <v>37</v>
      </c>
      <c r="K1152" s="20" t="s">
        <v>37</v>
      </c>
      <c r="L1152" s="21">
        <v>4469</v>
      </c>
      <c r="M1152" s="22">
        <v>71353</v>
      </c>
      <c r="N1152" s="22">
        <v>41</v>
      </c>
      <c r="O1152" s="23">
        <v>1116</v>
      </c>
      <c r="P1152" s="24">
        <v>19055</v>
      </c>
      <c r="Q1152" s="24">
        <v>1</v>
      </c>
      <c r="R1152" s="25" t="s">
        <v>37</v>
      </c>
      <c r="S1152" s="26" t="s">
        <v>37</v>
      </c>
      <c r="T1152" s="26" t="s">
        <v>37</v>
      </c>
      <c r="U1152" s="19">
        <v>5585</v>
      </c>
      <c r="V1152" s="20">
        <v>90408</v>
      </c>
      <c r="W1152" s="20">
        <v>42</v>
      </c>
    </row>
    <row r="1153" spans="1:23" x14ac:dyDescent="0.35">
      <c r="A1153" s="16">
        <v>2012</v>
      </c>
      <c r="B1153" s="17">
        <v>12341</v>
      </c>
      <c r="C1153" s="18" t="s">
        <v>1068</v>
      </c>
      <c r="D1153" s="16" t="s">
        <v>41</v>
      </c>
      <c r="E1153" s="18" t="s">
        <v>42</v>
      </c>
      <c r="F1153" s="16" t="s">
        <v>26</v>
      </c>
      <c r="G1153" s="18" t="s">
        <v>46</v>
      </c>
      <c r="H1153" s="18" t="s">
        <v>57</v>
      </c>
      <c r="I1153" s="19" t="s">
        <v>37</v>
      </c>
      <c r="J1153" s="20" t="s">
        <v>37</v>
      </c>
      <c r="K1153" s="20" t="s">
        <v>37</v>
      </c>
      <c r="L1153" s="21">
        <v>7149</v>
      </c>
      <c r="M1153" s="22">
        <v>131145</v>
      </c>
      <c r="N1153" s="22">
        <v>865</v>
      </c>
      <c r="O1153" s="23">
        <v>2226</v>
      </c>
      <c r="P1153" s="24">
        <v>43917</v>
      </c>
      <c r="Q1153" s="24">
        <v>8</v>
      </c>
      <c r="R1153" s="25" t="s">
        <v>37</v>
      </c>
      <c r="S1153" s="26" t="s">
        <v>37</v>
      </c>
      <c r="T1153" s="26" t="s">
        <v>37</v>
      </c>
      <c r="U1153" s="19">
        <v>9375</v>
      </c>
      <c r="V1153" s="20">
        <v>175062</v>
      </c>
      <c r="W1153" s="20">
        <v>873</v>
      </c>
    </row>
    <row r="1154" spans="1:23" x14ac:dyDescent="0.35">
      <c r="A1154" s="16">
        <v>2012</v>
      </c>
      <c r="B1154" s="17">
        <v>12341</v>
      </c>
      <c r="C1154" s="18" t="s">
        <v>1068</v>
      </c>
      <c r="D1154" s="16" t="s">
        <v>41</v>
      </c>
      <c r="E1154" s="18" t="s">
        <v>42</v>
      </c>
      <c r="F1154" s="16" t="s">
        <v>26</v>
      </c>
      <c r="G1154" s="18" t="s">
        <v>199</v>
      </c>
      <c r="H1154" s="18" t="s">
        <v>57</v>
      </c>
      <c r="I1154" s="19" t="s">
        <v>37</v>
      </c>
      <c r="J1154" s="20" t="s">
        <v>37</v>
      </c>
      <c r="K1154" s="20" t="s">
        <v>37</v>
      </c>
      <c r="L1154" s="21">
        <v>29</v>
      </c>
      <c r="M1154" s="22">
        <v>501</v>
      </c>
      <c r="N1154" s="22">
        <v>158</v>
      </c>
      <c r="O1154" s="23" t="s">
        <v>37</v>
      </c>
      <c r="P1154" s="24" t="s">
        <v>37</v>
      </c>
      <c r="Q1154" s="24" t="s">
        <v>37</v>
      </c>
      <c r="R1154" s="25" t="s">
        <v>37</v>
      </c>
      <c r="S1154" s="26" t="s">
        <v>37</v>
      </c>
      <c r="T1154" s="26" t="s">
        <v>37</v>
      </c>
      <c r="U1154" s="19">
        <v>29</v>
      </c>
      <c r="V1154" s="20">
        <v>501</v>
      </c>
      <c r="W1154" s="20">
        <v>158</v>
      </c>
    </row>
    <row r="1155" spans="1:23" x14ac:dyDescent="0.35">
      <c r="A1155" s="16">
        <v>2012</v>
      </c>
      <c r="B1155" s="17">
        <v>12341</v>
      </c>
      <c r="C1155" s="18" t="s">
        <v>1068</v>
      </c>
      <c r="D1155" s="16" t="s">
        <v>137</v>
      </c>
      <c r="E1155" s="18" t="s">
        <v>138</v>
      </c>
      <c r="F1155" s="16" t="s">
        <v>26</v>
      </c>
      <c r="G1155" s="18" t="s">
        <v>36</v>
      </c>
      <c r="H1155" s="18" t="s">
        <v>57</v>
      </c>
      <c r="I1155" s="19" t="s">
        <v>37</v>
      </c>
      <c r="J1155" s="20" t="s">
        <v>37</v>
      </c>
      <c r="K1155" s="20" t="s">
        <v>37</v>
      </c>
      <c r="L1155" s="21">
        <v>39</v>
      </c>
      <c r="M1155" s="22">
        <v>4291</v>
      </c>
      <c r="N1155" s="22">
        <v>3</v>
      </c>
      <c r="O1155" s="23" t="s">
        <v>37</v>
      </c>
      <c r="P1155" s="24" t="s">
        <v>37</v>
      </c>
      <c r="Q1155" s="24" t="s">
        <v>37</v>
      </c>
      <c r="R1155" s="25" t="s">
        <v>37</v>
      </c>
      <c r="S1155" s="26" t="s">
        <v>37</v>
      </c>
      <c r="T1155" s="26" t="s">
        <v>37</v>
      </c>
      <c r="U1155" s="19">
        <v>39</v>
      </c>
      <c r="V1155" s="20">
        <v>4291</v>
      </c>
      <c r="W1155" s="20">
        <v>3</v>
      </c>
    </row>
    <row r="1156" spans="1:23" x14ac:dyDescent="0.35">
      <c r="A1156" s="16">
        <v>2012</v>
      </c>
      <c r="B1156" s="17">
        <v>12341</v>
      </c>
      <c r="C1156" s="18" t="s">
        <v>1068</v>
      </c>
      <c r="D1156" s="16" t="s">
        <v>97</v>
      </c>
      <c r="E1156" s="18" t="s">
        <v>25</v>
      </c>
      <c r="F1156" s="16" t="s">
        <v>26</v>
      </c>
      <c r="G1156" s="18" t="s">
        <v>98</v>
      </c>
      <c r="H1156" s="18" t="s">
        <v>57</v>
      </c>
      <c r="I1156" s="19">
        <v>115</v>
      </c>
      <c r="J1156" s="20">
        <v>1239</v>
      </c>
      <c r="K1156" s="20">
        <v>75</v>
      </c>
      <c r="L1156" s="21">
        <v>83505</v>
      </c>
      <c r="M1156" s="22">
        <v>943280</v>
      </c>
      <c r="N1156" s="22">
        <v>5874</v>
      </c>
      <c r="O1156" s="23">
        <v>28298</v>
      </c>
      <c r="P1156" s="24">
        <v>358575</v>
      </c>
      <c r="Q1156" s="24">
        <v>61</v>
      </c>
      <c r="R1156" s="25" t="s">
        <v>37</v>
      </c>
      <c r="S1156" s="26" t="s">
        <v>37</v>
      </c>
      <c r="T1156" s="26" t="s">
        <v>37</v>
      </c>
      <c r="U1156" s="19">
        <v>111918</v>
      </c>
      <c r="V1156" s="20">
        <v>1303094</v>
      </c>
      <c r="W1156" s="20">
        <v>6010</v>
      </c>
    </row>
    <row r="1157" spans="1:23" x14ac:dyDescent="0.35">
      <c r="A1157" s="16">
        <v>2012</v>
      </c>
      <c r="B1157" s="17">
        <v>12351</v>
      </c>
      <c r="C1157" s="18" t="s">
        <v>1069</v>
      </c>
      <c r="D1157" s="16" t="s">
        <v>24</v>
      </c>
      <c r="E1157" s="18" t="s">
        <v>25</v>
      </c>
      <c r="F1157" s="16" t="s">
        <v>26</v>
      </c>
      <c r="G1157" s="18" t="s">
        <v>56</v>
      </c>
      <c r="H1157" s="18" t="s">
        <v>28</v>
      </c>
      <c r="I1157" s="19">
        <v>15084.1</v>
      </c>
      <c r="J1157" s="20">
        <v>136628</v>
      </c>
      <c r="K1157" s="20">
        <v>13257</v>
      </c>
      <c r="L1157" s="21">
        <v>17711.900000000001</v>
      </c>
      <c r="M1157" s="22">
        <v>185105</v>
      </c>
      <c r="N1157" s="22">
        <v>2454</v>
      </c>
      <c r="O1157" s="23" t="s">
        <v>37</v>
      </c>
      <c r="P1157" s="24" t="s">
        <v>37</v>
      </c>
      <c r="Q1157" s="24" t="s">
        <v>37</v>
      </c>
      <c r="R1157" s="25" t="s">
        <v>37</v>
      </c>
      <c r="S1157" s="26" t="s">
        <v>37</v>
      </c>
      <c r="T1157" s="26" t="s">
        <v>37</v>
      </c>
      <c r="U1157" s="19">
        <v>32796</v>
      </c>
      <c r="V1157" s="20">
        <v>321733</v>
      </c>
      <c r="W1157" s="20">
        <v>15711</v>
      </c>
    </row>
    <row r="1158" spans="1:23" x14ac:dyDescent="0.35">
      <c r="A1158" s="16">
        <v>2012</v>
      </c>
      <c r="B1158" s="17">
        <v>12377</v>
      </c>
      <c r="C1158" s="18" t="s">
        <v>1070</v>
      </c>
      <c r="D1158" s="16" t="s">
        <v>24</v>
      </c>
      <c r="E1158" s="18" t="s">
        <v>25</v>
      </c>
      <c r="F1158" s="16" t="s">
        <v>26</v>
      </c>
      <c r="G1158" s="18" t="s">
        <v>74</v>
      </c>
      <c r="H1158" s="18" t="s">
        <v>33</v>
      </c>
      <c r="I1158" s="19">
        <v>462</v>
      </c>
      <c r="J1158" s="20">
        <v>3732</v>
      </c>
      <c r="K1158" s="20">
        <v>270</v>
      </c>
      <c r="L1158" s="21">
        <v>56</v>
      </c>
      <c r="M1158" s="22">
        <v>446</v>
      </c>
      <c r="N1158" s="22">
        <v>48</v>
      </c>
      <c r="O1158" s="23" t="s">
        <v>37</v>
      </c>
      <c r="P1158" s="24" t="s">
        <v>37</v>
      </c>
      <c r="Q1158" s="24" t="s">
        <v>37</v>
      </c>
      <c r="R1158" s="25" t="s">
        <v>37</v>
      </c>
      <c r="S1158" s="26" t="s">
        <v>37</v>
      </c>
      <c r="T1158" s="26" t="s">
        <v>37</v>
      </c>
      <c r="U1158" s="19">
        <v>518</v>
      </c>
      <c r="V1158" s="20">
        <v>4178</v>
      </c>
      <c r="W1158" s="20">
        <v>318</v>
      </c>
    </row>
    <row r="1159" spans="1:23" x14ac:dyDescent="0.35">
      <c r="A1159" s="16">
        <v>2012</v>
      </c>
      <c r="B1159" s="17">
        <v>12377</v>
      </c>
      <c r="C1159" s="18" t="s">
        <v>1070</v>
      </c>
      <c r="D1159" s="16" t="s">
        <v>24</v>
      </c>
      <c r="E1159" s="18" t="s">
        <v>25</v>
      </c>
      <c r="F1159" s="16" t="s">
        <v>26</v>
      </c>
      <c r="G1159" s="18" t="s">
        <v>83</v>
      </c>
      <c r="H1159" s="18" t="s">
        <v>33</v>
      </c>
      <c r="I1159" s="19">
        <v>42541.8</v>
      </c>
      <c r="J1159" s="20">
        <v>286278</v>
      </c>
      <c r="K1159" s="20">
        <v>28469</v>
      </c>
      <c r="L1159" s="21">
        <v>26502.3</v>
      </c>
      <c r="M1159" s="22">
        <v>308796</v>
      </c>
      <c r="N1159" s="22">
        <v>5408</v>
      </c>
      <c r="O1159" s="23" t="s">
        <v>37</v>
      </c>
      <c r="P1159" s="24" t="s">
        <v>37</v>
      </c>
      <c r="Q1159" s="24" t="s">
        <v>37</v>
      </c>
      <c r="R1159" s="25" t="s">
        <v>37</v>
      </c>
      <c r="S1159" s="26" t="s">
        <v>37</v>
      </c>
      <c r="T1159" s="26" t="s">
        <v>37</v>
      </c>
      <c r="U1159" s="19">
        <v>69044.100000000006</v>
      </c>
      <c r="V1159" s="20">
        <v>595074</v>
      </c>
      <c r="W1159" s="20">
        <v>33877</v>
      </c>
    </row>
    <row r="1160" spans="1:23" x14ac:dyDescent="0.35">
      <c r="A1160" s="16">
        <v>2012</v>
      </c>
      <c r="B1160" s="17">
        <v>12377</v>
      </c>
      <c r="C1160" s="18" t="s">
        <v>1070</v>
      </c>
      <c r="D1160" s="16" t="s">
        <v>24</v>
      </c>
      <c r="E1160" s="18" t="s">
        <v>25</v>
      </c>
      <c r="F1160" s="16" t="s">
        <v>26</v>
      </c>
      <c r="G1160" s="18" t="s">
        <v>46</v>
      </c>
      <c r="H1160" s="18" t="s">
        <v>33</v>
      </c>
      <c r="I1160" s="19">
        <v>1402.8</v>
      </c>
      <c r="J1160" s="20">
        <v>11129</v>
      </c>
      <c r="K1160" s="20">
        <v>895</v>
      </c>
      <c r="L1160" s="21">
        <v>752.1</v>
      </c>
      <c r="M1160" s="22">
        <v>6944</v>
      </c>
      <c r="N1160" s="22">
        <v>179</v>
      </c>
      <c r="O1160" s="23" t="s">
        <v>37</v>
      </c>
      <c r="P1160" s="24" t="s">
        <v>37</v>
      </c>
      <c r="Q1160" s="24" t="s">
        <v>37</v>
      </c>
      <c r="R1160" s="25" t="s">
        <v>37</v>
      </c>
      <c r="S1160" s="26" t="s">
        <v>37</v>
      </c>
      <c r="T1160" s="26" t="s">
        <v>37</v>
      </c>
      <c r="U1160" s="19">
        <v>2154.9</v>
      </c>
      <c r="V1160" s="20">
        <v>18073</v>
      </c>
      <c r="W1160" s="20">
        <v>1074</v>
      </c>
    </row>
    <row r="1161" spans="1:23" x14ac:dyDescent="0.35">
      <c r="A1161" s="16">
        <v>2012</v>
      </c>
      <c r="B1161" s="17">
        <v>12390</v>
      </c>
      <c r="C1161" s="18" t="s">
        <v>1071</v>
      </c>
      <c r="D1161" s="16" t="s">
        <v>24</v>
      </c>
      <c r="E1161" s="18" t="s">
        <v>25</v>
      </c>
      <c r="F1161" s="16" t="s">
        <v>26</v>
      </c>
      <c r="G1161" s="18" t="s">
        <v>199</v>
      </c>
      <c r="H1161" s="18" t="s">
        <v>57</v>
      </c>
      <c r="I1161" s="19">
        <v>526595.30000000005</v>
      </c>
      <c r="J1161" s="20">
        <v>4124341</v>
      </c>
      <c r="K1161" s="20">
        <v>380835</v>
      </c>
      <c r="L1161" s="21">
        <v>110867.9</v>
      </c>
      <c r="M1161" s="22">
        <v>993896</v>
      </c>
      <c r="N1161" s="22">
        <v>44632</v>
      </c>
      <c r="O1161" s="23">
        <v>8968.7000000000007</v>
      </c>
      <c r="P1161" s="24">
        <v>133285</v>
      </c>
      <c r="Q1161" s="24">
        <v>100</v>
      </c>
      <c r="R1161" s="25">
        <v>0</v>
      </c>
      <c r="S1161" s="26">
        <v>0</v>
      </c>
      <c r="T1161" s="26">
        <v>0</v>
      </c>
      <c r="U1161" s="19">
        <v>646431.9</v>
      </c>
      <c r="V1161" s="20">
        <v>5251522</v>
      </c>
      <c r="W1161" s="20">
        <v>425567</v>
      </c>
    </row>
    <row r="1162" spans="1:23" x14ac:dyDescent="0.35">
      <c r="A1162" s="16">
        <v>2012</v>
      </c>
      <c r="B1162" s="17">
        <v>12390</v>
      </c>
      <c r="C1162" s="18" t="s">
        <v>1071</v>
      </c>
      <c r="D1162" s="16" t="s">
        <v>137</v>
      </c>
      <c r="E1162" s="18" t="s">
        <v>138</v>
      </c>
      <c r="F1162" s="16" t="s">
        <v>26</v>
      </c>
      <c r="G1162" s="18" t="s">
        <v>199</v>
      </c>
      <c r="H1162" s="18" t="s">
        <v>57</v>
      </c>
      <c r="I1162" s="19">
        <v>60424.3</v>
      </c>
      <c r="J1162" s="20">
        <v>1238478</v>
      </c>
      <c r="K1162" s="20">
        <v>106028</v>
      </c>
      <c r="L1162" s="21">
        <v>53844.7</v>
      </c>
      <c r="M1162" s="22">
        <v>1941608</v>
      </c>
      <c r="N1162" s="22">
        <v>21035</v>
      </c>
      <c r="O1162" s="23">
        <v>65007.5</v>
      </c>
      <c r="P1162" s="24">
        <v>5127751</v>
      </c>
      <c r="Q1162" s="24">
        <v>775</v>
      </c>
      <c r="R1162" s="25">
        <v>0</v>
      </c>
      <c r="S1162" s="26">
        <v>0</v>
      </c>
      <c r="T1162" s="26">
        <v>0</v>
      </c>
      <c r="U1162" s="19">
        <v>179276.5</v>
      </c>
      <c r="V1162" s="20">
        <v>8307837</v>
      </c>
      <c r="W1162" s="20">
        <v>127838</v>
      </c>
    </row>
    <row r="1163" spans="1:23" x14ac:dyDescent="0.35">
      <c r="A1163" s="16">
        <v>2012</v>
      </c>
      <c r="B1163" s="17">
        <v>12395</v>
      </c>
      <c r="C1163" s="18" t="s">
        <v>1072</v>
      </c>
      <c r="D1163" s="16" t="s">
        <v>24</v>
      </c>
      <c r="E1163" s="18" t="s">
        <v>25</v>
      </c>
      <c r="F1163" s="16" t="s">
        <v>26</v>
      </c>
      <c r="G1163" s="18" t="s">
        <v>36</v>
      </c>
      <c r="H1163" s="18" t="s">
        <v>33</v>
      </c>
      <c r="I1163" s="19">
        <v>15621.9</v>
      </c>
      <c r="J1163" s="20">
        <v>115301</v>
      </c>
      <c r="K1163" s="20">
        <v>9021</v>
      </c>
      <c r="L1163" s="21">
        <v>2842.2</v>
      </c>
      <c r="M1163" s="22">
        <v>24678</v>
      </c>
      <c r="N1163" s="22">
        <v>554</v>
      </c>
      <c r="O1163" s="23">
        <v>7194.4</v>
      </c>
      <c r="P1163" s="24">
        <v>84955</v>
      </c>
      <c r="Q1163" s="24">
        <v>980</v>
      </c>
      <c r="R1163" s="25" t="s">
        <v>37</v>
      </c>
      <c r="S1163" s="26" t="s">
        <v>37</v>
      </c>
      <c r="T1163" s="26" t="s">
        <v>37</v>
      </c>
      <c r="U1163" s="19">
        <v>25658.5</v>
      </c>
      <c r="V1163" s="20">
        <v>224934</v>
      </c>
      <c r="W1163" s="20">
        <v>10555</v>
      </c>
    </row>
    <row r="1164" spans="1:23" x14ac:dyDescent="0.35">
      <c r="A1164" s="16">
        <v>2012</v>
      </c>
      <c r="B1164" s="17">
        <v>12406</v>
      </c>
      <c r="C1164" s="18" t="s">
        <v>1073</v>
      </c>
      <c r="D1164" s="16" t="s">
        <v>24</v>
      </c>
      <c r="E1164" s="18" t="s">
        <v>25</v>
      </c>
      <c r="F1164" s="16" t="s">
        <v>26</v>
      </c>
      <c r="G1164" s="18" t="s">
        <v>74</v>
      </c>
      <c r="H1164" s="18" t="s">
        <v>33</v>
      </c>
      <c r="I1164" s="19">
        <v>9168</v>
      </c>
      <c r="J1164" s="20">
        <v>76705</v>
      </c>
      <c r="K1164" s="20">
        <v>5542</v>
      </c>
      <c r="L1164" s="21">
        <v>1855</v>
      </c>
      <c r="M1164" s="22">
        <v>18958</v>
      </c>
      <c r="N1164" s="22">
        <v>278</v>
      </c>
      <c r="O1164" s="23">
        <v>2340</v>
      </c>
      <c r="P1164" s="24">
        <v>27037</v>
      </c>
      <c r="Q1164" s="24">
        <v>11</v>
      </c>
      <c r="R1164" s="25" t="s">
        <v>37</v>
      </c>
      <c r="S1164" s="26" t="s">
        <v>37</v>
      </c>
      <c r="T1164" s="26" t="s">
        <v>37</v>
      </c>
      <c r="U1164" s="19">
        <v>13363</v>
      </c>
      <c r="V1164" s="20">
        <v>122700</v>
      </c>
      <c r="W1164" s="20">
        <v>5831</v>
      </c>
    </row>
    <row r="1165" spans="1:23" x14ac:dyDescent="0.35">
      <c r="A1165" s="16">
        <v>2012</v>
      </c>
      <c r="B1165" s="17">
        <v>12408</v>
      </c>
      <c r="C1165" s="18" t="s">
        <v>1074</v>
      </c>
      <c r="D1165" s="16" t="s">
        <v>24</v>
      </c>
      <c r="E1165" s="18" t="s">
        <v>25</v>
      </c>
      <c r="F1165" s="16" t="s">
        <v>26</v>
      </c>
      <c r="G1165" s="18" t="s">
        <v>80</v>
      </c>
      <c r="H1165" s="18" t="s">
        <v>28</v>
      </c>
      <c r="I1165" s="19">
        <v>5408</v>
      </c>
      <c r="J1165" s="20">
        <v>64622</v>
      </c>
      <c r="K1165" s="20">
        <v>5536</v>
      </c>
      <c r="L1165" s="21">
        <v>4631</v>
      </c>
      <c r="M1165" s="22">
        <v>62682</v>
      </c>
      <c r="N1165" s="22">
        <v>1027</v>
      </c>
      <c r="O1165" s="23">
        <v>3318</v>
      </c>
      <c r="P1165" s="24">
        <v>55554</v>
      </c>
      <c r="Q1165" s="24">
        <v>10</v>
      </c>
      <c r="R1165" s="25" t="s">
        <v>37</v>
      </c>
      <c r="S1165" s="26" t="s">
        <v>37</v>
      </c>
      <c r="T1165" s="26" t="s">
        <v>37</v>
      </c>
      <c r="U1165" s="19">
        <v>13357</v>
      </c>
      <c r="V1165" s="20">
        <v>182858</v>
      </c>
      <c r="W1165" s="20">
        <v>6573</v>
      </c>
    </row>
    <row r="1166" spans="1:23" x14ac:dyDescent="0.35">
      <c r="A1166" s="16">
        <v>2012</v>
      </c>
      <c r="B1166" s="17">
        <v>12436</v>
      </c>
      <c r="C1166" s="18" t="s">
        <v>1075</v>
      </c>
      <c r="D1166" s="16" t="s">
        <v>24</v>
      </c>
      <c r="E1166" s="18" t="s">
        <v>25</v>
      </c>
      <c r="F1166" s="16" t="s">
        <v>26</v>
      </c>
      <c r="G1166" s="18" t="s">
        <v>83</v>
      </c>
      <c r="H1166" s="18" t="s">
        <v>119</v>
      </c>
      <c r="I1166" s="19" t="s">
        <v>37</v>
      </c>
      <c r="J1166" s="20" t="s">
        <v>37</v>
      </c>
      <c r="K1166" s="20" t="s">
        <v>37</v>
      </c>
      <c r="L1166" s="21">
        <v>174</v>
      </c>
      <c r="M1166" s="22">
        <v>855</v>
      </c>
      <c r="N1166" s="22">
        <v>5</v>
      </c>
      <c r="O1166" s="23" t="s">
        <v>37</v>
      </c>
      <c r="P1166" s="24" t="s">
        <v>37</v>
      </c>
      <c r="Q1166" s="24" t="s">
        <v>37</v>
      </c>
      <c r="R1166" s="25" t="s">
        <v>37</v>
      </c>
      <c r="S1166" s="26" t="s">
        <v>37</v>
      </c>
      <c r="T1166" s="26" t="s">
        <v>37</v>
      </c>
      <c r="U1166" s="19">
        <v>174</v>
      </c>
      <c r="V1166" s="20">
        <v>855</v>
      </c>
      <c r="W1166" s="20">
        <v>5</v>
      </c>
    </row>
    <row r="1167" spans="1:23" x14ac:dyDescent="0.35">
      <c r="A1167" s="16">
        <v>2012</v>
      </c>
      <c r="B1167" s="17">
        <v>12439</v>
      </c>
      <c r="C1167" s="18" t="s">
        <v>1076</v>
      </c>
      <c r="D1167" s="16" t="s">
        <v>24</v>
      </c>
      <c r="E1167" s="18" t="s">
        <v>25</v>
      </c>
      <c r="F1167" s="16" t="s">
        <v>26</v>
      </c>
      <c r="G1167" s="18" t="s">
        <v>128</v>
      </c>
      <c r="H1167" s="18" t="s">
        <v>33</v>
      </c>
      <c r="I1167" s="19">
        <v>17881</v>
      </c>
      <c r="J1167" s="20">
        <v>231394</v>
      </c>
      <c r="K1167" s="20">
        <v>16160</v>
      </c>
      <c r="L1167" s="21">
        <v>7428</v>
      </c>
      <c r="M1167" s="22">
        <v>112104</v>
      </c>
      <c r="N1167" s="22">
        <v>2052</v>
      </c>
      <c r="O1167" s="23">
        <v>1813</v>
      </c>
      <c r="P1167" s="24">
        <v>28081</v>
      </c>
      <c r="Q1167" s="24">
        <v>3</v>
      </c>
      <c r="R1167" s="25" t="s">
        <v>37</v>
      </c>
      <c r="S1167" s="26" t="s">
        <v>37</v>
      </c>
      <c r="T1167" s="26" t="s">
        <v>37</v>
      </c>
      <c r="U1167" s="19">
        <v>27122</v>
      </c>
      <c r="V1167" s="20">
        <v>371579</v>
      </c>
      <c r="W1167" s="20">
        <v>18215</v>
      </c>
    </row>
    <row r="1168" spans="1:23" x14ac:dyDescent="0.35">
      <c r="A1168" s="16">
        <v>2012</v>
      </c>
      <c r="B1168" s="17">
        <v>12450</v>
      </c>
      <c r="C1168" s="18" t="s">
        <v>1077</v>
      </c>
      <c r="D1168" s="16" t="s">
        <v>24</v>
      </c>
      <c r="E1168" s="18" t="s">
        <v>25</v>
      </c>
      <c r="F1168" s="16" t="s">
        <v>26</v>
      </c>
      <c r="G1168" s="18" t="s">
        <v>87</v>
      </c>
      <c r="H1168" s="18" t="s">
        <v>33</v>
      </c>
      <c r="I1168" s="19">
        <v>18289</v>
      </c>
      <c r="J1168" s="20">
        <v>149959</v>
      </c>
      <c r="K1168" s="20">
        <v>9171</v>
      </c>
      <c r="L1168" s="21">
        <v>4292</v>
      </c>
      <c r="M1168" s="22">
        <v>48445</v>
      </c>
      <c r="N1168" s="22">
        <v>293</v>
      </c>
      <c r="O1168" s="23">
        <v>10309</v>
      </c>
      <c r="P1168" s="24">
        <v>165801</v>
      </c>
      <c r="Q1168" s="24">
        <v>11</v>
      </c>
      <c r="R1168" s="25" t="s">
        <v>37</v>
      </c>
      <c r="S1168" s="26" t="s">
        <v>37</v>
      </c>
      <c r="T1168" s="26" t="s">
        <v>37</v>
      </c>
      <c r="U1168" s="19">
        <v>32890</v>
      </c>
      <c r="V1168" s="20">
        <v>364205</v>
      </c>
      <c r="W1168" s="20">
        <v>9475</v>
      </c>
    </row>
    <row r="1169" spans="1:23" x14ac:dyDescent="0.35">
      <c r="A1169" s="16">
        <v>2012</v>
      </c>
      <c r="B1169" s="17">
        <v>12452</v>
      </c>
      <c r="C1169" s="18" t="s">
        <v>1078</v>
      </c>
      <c r="D1169" s="16" t="s">
        <v>24</v>
      </c>
      <c r="E1169" s="18" t="s">
        <v>25</v>
      </c>
      <c r="F1169" s="16" t="s">
        <v>26</v>
      </c>
      <c r="G1169" s="18" t="s">
        <v>98</v>
      </c>
      <c r="H1169" s="18" t="s">
        <v>33</v>
      </c>
      <c r="I1169" s="19">
        <v>38139</v>
      </c>
      <c r="J1169" s="20">
        <v>323067</v>
      </c>
      <c r="K1169" s="20">
        <v>21749</v>
      </c>
      <c r="L1169" s="21">
        <v>10837.9</v>
      </c>
      <c r="M1169" s="22">
        <v>97667</v>
      </c>
      <c r="N1169" s="22">
        <v>2624</v>
      </c>
      <c r="O1169" s="23">
        <v>5773.5</v>
      </c>
      <c r="P1169" s="24">
        <v>71200</v>
      </c>
      <c r="Q1169" s="24">
        <v>8</v>
      </c>
      <c r="R1169" s="25" t="s">
        <v>37</v>
      </c>
      <c r="S1169" s="26" t="s">
        <v>37</v>
      </c>
      <c r="T1169" s="26" t="s">
        <v>37</v>
      </c>
      <c r="U1169" s="19">
        <v>54750.400000000001</v>
      </c>
      <c r="V1169" s="20">
        <v>491934</v>
      </c>
      <c r="W1169" s="20">
        <v>24381</v>
      </c>
    </row>
    <row r="1170" spans="1:23" x14ac:dyDescent="0.35">
      <c r="A1170" s="16">
        <v>2012</v>
      </c>
      <c r="B1170" s="17">
        <v>12462</v>
      </c>
      <c r="C1170" s="18" t="s">
        <v>1079</v>
      </c>
      <c r="D1170" s="16" t="s">
        <v>24</v>
      </c>
      <c r="E1170" s="18" t="s">
        <v>25</v>
      </c>
      <c r="F1170" s="16" t="s">
        <v>26</v>
      </c>
      <c r="G1170" s="18" t="s">
        <v>54</v>
      </c>
      <c r="H1170" s="18" t="s">
        <v>33</v>
      </c>
      <c r="I1170" s="19">
        <v>80736.600000000006</v>
      </c>
      <c r="J1170" s="20">
        <v>657737</v>
      </c>
      <c r="K1170" s="20">
        <v>45255</v>
      </c>
      <c r="L1170" s="21">
        <v>27885.5</v>
      </c>
      <c r="M1170" s="22">
        <v>249023</v>
      </c>
      <c r="N1170" s="22">
        <v>6580</v>
      </c>
      <c r="O1170" s="23">
        <v>3052.9</v>
      </c>
      <c r="P1170" s="24">
        <v>35816</v>
      </c>
      <c r="Q1170" s="24">
        <v>7</v>
      </c>
      <c r="R1170" s="25" t="s">
        <v>37</v>
      </c>
      <c r="S1170" s="26" t="s">
        <v>37</v>
      </c>
      <c r="T1170" s="26" t="s">
        <v>37</v>
      </c>
      <c r="U1170" s="19">
        <v>111675</v>
      </c>
      <c r="V1170" s="20">
        <v>942576</v>
      </c>
      <c r="W1170" s="20">
        <v>51842</v>
      </c>
    </row>
    <row r="1171" spans="1:23" x14ac:dyDescent="0.35">
      <c r="A1171" s="16">
        <v>2012</v>
      </c>
      <c r="B1171" s="17">
        <v>12463</v>
      </c>
      <c r="C1171" s="18" t="s">
        <v>1080</v>
      </c>
      <c r="D1171" s="16" t="s">
        <v>24</v>
      </c>
      <c r="E1171" s="18" t="s">
        <v>25</v>
      </c>
      <c r="F1171" s="16" t="s">
        <v>26</v>
      </c>
      <c r="G1171" s="18" t="s">
        <v>179</v>
      </c>
      <c r="H1171" s="18" t="s">
        <v>33</v>
      </c>
      <c r="I1171" s="19">
        <v>2108.3000000000002</v>
      </c>
      <c r="J1171" s="20">
        <v>13438</v>
      </c>
      <c r="K1171" s="20">
        <v>1020</v>
      </c>
      <c r="L1171" s="21">
        <v>497.4</v>
      </c>
      <c r="M1171" s="22">
        <v>3713</v>
      </c>
      <c r="N1171" s="22">
        <v>204</v>
      </c>
      <c r="O1171" s="23">
        <v>1588</v>
      </c>
      <c r="P1171" s="24">
        <v>11883</v>
      </c>
      <c r="Q1171" s="24">
        <v>732</v>
      </c>
      <c r="R1171" s="25" t="s">
        <v>37</v>
      </c>
      <c r="S1171" s="26" t="s">
        <v>37</v>
      </c>
      <c r="T1171" s="26" t="s">
        <v>37</v>
      </c>
      <c r="U1171" s="19">
        <v>4193.7</v>
      </c>
      <c r="V1171" s="20">
        <v>29034</v>
      </c>
      <c r="W1171" s="20">
        <v>1956</v>
      </c>
    </row>
    <row r="1172" spans="1:23" x14ac:dyDescent="0.35">
      <c r="A1172" s="16">
        <v>2012</v>
      </c>
      <c r="B1172" s="17">
        <v>12470</v>
      </c>
      <c r="C1172" s="18" t="s">
        <v>1081</v>
      </c>
      <c r="D1172" s="16" t="s">
        <v>24</v>
      </c>
      <c r="E1172" s="18" t="s">
        <v>25</v>
      </c>
      <c r="F1172" s="16" t="s">
        <v>26</v>
      </c>
      <c r="G1172" s="18" t="s">
        <v>104</v>
      </c>
      <c r="H1172" s="18" t="s">
        <v>33</v>
      </c>
      <c r="I1172" s="19">
        <v>278753</v>
      </c>
      <c r="J1172" s="20">
        <v>2858526</v>
      </c>
      <c r="K1172" s="20">
        <v>165822</v>
      </c>
      <c r="L1172" s="21">
        <v>157912</v>
      </c>
      <c r="M1172" s="22">
        <v>1565126</v>
      </c>
      <c r="N1172" s="22">
        <v>24531</v>
      </c>
      <c r="O1172" s="23">
        <v>70744</v>
      </c>
      <c r="P1172" s="24">
        <v>867293</v>
      </c>
      <c r="Q1172" s="24">
        <v>113</v>
      </c>
      <c r="R1172" s="25">
        <v>0</v>
      </c>
      <c r="S1172" s="26">
        <v>0</v>
      </c>
      <c r="T1172" s="26">
        <v>0</v>
      </c>
      <c r="U1172" s="19">
        <v>507409</v>
      </c>
      <c r="V1172" s="20">
        <v>5290945</v>
      </c>
      <c r="W1172" s="20">
        <v>190466</v>
      </c>
    </row>
    <row r="1173" spans="1:23" x14ac:dyDescent="0.35">
      <c r="A1173" s="16">
        <v>2012</v>
      </c>
      <c r="B1173" s="17">
        <v>12472</v>
      </c>
      <c r="C1173" s="18" t="s">
        <v>1082</v>
      </c>
      <c r="D1173" s="16" t="s">
        <v>24</v>
      </c>
      <c r="E1173" s="18" t="s">
        <v>25</v>
      </c>
      <c r="F1173" s="16" t="s">
        <v>26</v>
      </c>
      <c r="G1173" s="18" t="s">
        <v>49</v>
      </c>
      <c r="H1173" s="18" t="s">
        <v>33</v>
      </c>
      <c r="I1173" s="19">
        <v>7898</v>
      </c>
      <c r="J1173" s="20">
        <v>74133</v>
      </c>
      <c r="K1173" s="20">
        <v>5111</v>
      </c>
      <c r="L1173" s="21">
        <v>6960</v>
      </c>
      <c r="M1173" s="22">
        <v>56547</v>
      </c>
      <c r="N1173" s="22">
        <v>1696</v>
      </c>
      <c r="O1173" s="23">
        <v>725</v>
      </c>
      <c r="P1173" s="24">
        <v>8535</v>
      </c>
      <c r="Q1173" s="24">
        <v>6</v>
      </c>
      <c r="R1173" s="25" t="s">
        <v>37</v>
      </c>
      <c r="S1173" s="26" t="s">
        <v>37</v>
      </c>
      <c r="T1173" s="26" t="s">
        <v>37</v>
      </c>
      <c r="U1173" s="19">
        <v>15583</v>
      </c>
      <c r="V1173" s="20">
        <v>139215</v>
      </c>
      <c r="W1173" s="20">
        <v>6813</v>
      </c>
    </row>
    <row r="1174" spans="1:23" x14ac:dyDescent="0.35">
      <c r="A1174" s="16">
        <v>2012</v>
      </c>
      <c r="B1174" s="17">
        <v>12473</v>
      </c>
      <c r="C1174" s="18" t="s">
        <v>1083</v>
      </c>
      <c r="D1174" s="16" t="s">
        <v>24</v>
      </c>
      <c r="E1174" s="18" t="s">
        <v>25</v>
      </c>
      <c r="F1174" s="16" t="s">
        <v>26</v>
      </c>
      <c r="G1174" s="18" t="s">
        <v>184</v>
      </c>
      <c r="H1174" s="18" t="s">
        <v>28</v>
      </c>
      <c r="I1174" s="19">
        <v>14872.7</v>
      </c>
      <c r="J1174" s="20">
        <v>119715</v>
      </c>
      <c r="K1174" s="20">
        <v>13578</v>
      </c>
      <c r="L1174" s="21">
        <v>12570.4</v>
      </c>
      <c r="M1174" s="22">
        <v>103846</v>
      </c>
      <c r="N1174" s="22">
        <v>2402</v>
      </c>
      <c r="O1174" s="23">
        <v>3110.4</v>
      </c>
      <c r="P1174" s="24">
        <v>31008</v>
      </c>
      <c r="Q1174" s="24">
        <v>15</v>
      </c>
      <c r="R1174" s="25" t="s">
        <v>37</v>
      </c>
      <c r="S1174" s="26" t="s">
        <v>37</v>
      </c>
      <c r="T1174" s="26" t="s">
        <v>37</v>
      </c>
      <c r="U1174" s="19">
        <v>30553.5</v>
      </c>
      <c r="V1174" s="20">
        <v>254569</v>
      </c>
      <c r="W1174" s="20">
        <v>15995</v>
      </c>
    </row>
    <row r="1175" spans="1:23" x14ac:dyDescent="0.35">
      <c r="A1175" s="16">
        <v>2012</v>
      </c>
      <c r="B1175" s="17">
        <v>12477</v>
      </c>
      <c r="C1175" s="18" t="s">
        <v>1084</v>
      </c>
      <c r="D1175" s="16" t="s">
        <v>24</v>
      </c>
      <c r="E1175" s="18" t="s">
        <v>25</v>
      </c>
      <c r="F1175" s="16" t="s">
        <v>26</v>
      </c>
      <c r="G1175" s="18" t="s">
        <v>184</v>
      </c>
      <c r="H1175" s="18" t="s">
        <v>28</v>
      </c>
      <c r="I1175" s="19">
        <v>4973</v>
      </c>
      <c r="J1175" s="20">
        <v>36831</v>
      </c>
      <c r="K1175" s="20">
        <v>3016</v>
      </c>
      <c r="L1175" s="21">
        <v>3282</v>
      </c>
      <c r="M1175" s="22">
        <v>21368</v>
      </c>
      <c r="N1175" s="22">
        <v>509</v>
      </c>
      <c r="O1175" s="23">
        <v>5311</v>
      </c>
      <c r="P1175" s="24">
        <v>37900</v>
      </c>
      <c r="Q1175" s="24">
        <v>15</v>
      </c>
      <c r="R1175" s="25" t="s">
        <v>37</v>
      </c>
      <c r="S1175" s="26" t="s">
        <v>37</v>
      </c>
      <c r="T1175" s="26" t="s">
        <v>37</v>
      </c>
      <c r="U1175" s="19">
        <v>13566</v>
      </c>
      <c r="V1175" s="20">
        <v>96099</v>
      </c>
      <c r="W1175" s="20">
        <v>3540</v>
      </c>
    </row>
    <row r="1176" spans="1:23" x14ac:dyDescent="0.35">
      <c r="A1176" s="16">
        <v>2012</v>
      </c>
      <c r="B1176" s="17">
        <v>12478</v>
      </c>
      <c r="C1176" s="18" t="s">
        <v>1085</v>
      </c>
      <c r="D1176" s="16" t="s">
        <v>24</v>
      </c>
      <c r="E1176" s="18" t="s">
        <v>25</v>
      </c>
      <c r="F1176" s="16" t="s">
        <v>26</v>
      </c>
      <c r="G1176" s="18" t="s">
        <v>198</v>
      </c>
      <c r="H1176" s="18" t="s">
        <v>28</v>
      </c>
      <c r="I1176" s="19">
        <v>10904</v>
      </c>
      <c r="J1176" s="20">
        <v>77715</v>
      </c>
      <c r="K1176" s="20">
        <v>6695</v>
      </c>
      <c r="L1176" s="21">
        <v>695</v>
      </c>
      <c r="M1176" s="22">
        <v>4614</v>
      </c>
      <c r="N1176" s="22">
        <v>514</v>
      </c>
      <c r="O1176" s="23">
        <v>9665</v>
      </c>
      <c r="P1176" s="24">
        <v>93710</v>
      </c>
      <c r="Q1176" s="24">
        <v>278</v>
      </c>
      <c r="R1176" s="25" t="s">
        <v>37</v>
      </c>
      <c r="S1176" s="26" t="s">
        <v>37</v>
      </c>
      <c r="T1176" s="26" t="s">
        <v>37</v>
      </c>
      <c r="U1176" s="19">
        <v>21264</v>
      </c>
      <c r="V1176" s="20">
        <v>176039</v>
      </c>
      <c r="W1176" s="20">
        <v>7487</v>
      </c>
    </row>
    <row r="1177" spans="1:23" x14ac:dyDescent="0.35">
      <c r="A1177" s="16">
        <v>2012</v>
      </c>
      <c r="B1177" s="17">
        <v>12492</v>
      </c>
      <c r="C1177" s="18" t="s">
        <v>1086</v>
      </c>
      <c r="D1177" s="16" t="s">
        <v>24</v>
      </c>
      <c r="E1177" s="18" t="s">
        <v>25</v>
      </c>
      <c r="F1177" s="16" t="s">
        <v>26</v>
      </c>
      <c r="G1177" s="18" t="s">
        <v>83</v>
      </c>
      <c r="H1177" s="18" t="s">
        <v>119</v>
      </c>
      <c r="I1177" s="19" t="s">
        <v>37</v>
      </c>
      <c r="J1177" s="20" t="s">
        <v>37</v>
      </c>
      <c r="K1177" s="20" t="s">
        <v>37</v>
      </c>
      <c r="L1177" s="21" t="s">
        <v>37</v>
      </c>
      <c r="M1177" s="22" t="s">
        <v>37</v>
      </c>
      <c r="N1177" s="22" t="s">
        <v>37</v>
      </c>
      <c r="O1177" s="23">
        <v>19912</v>
      </c>
      <c r="P1177" s="24">
        <v>444323</v>
      </c>
      <c r="Q1177" s="24">
        <v>1</v>
      </c>
      <c r="R1177" s="25" t="s">
        <v>37</v>
      </c>
      <c r="S1177" s="26" t="s">
        <v>37</v>
      </c>
      <c r="T1177" s="26" t="s">
        <v>37</v>
      </c>
      <c r="U1177" s="19">
        <v>19912</v>
      </c>
      <c r="V1177" s="20">
        <v>444323</v>
      </c>
      <c r="W1177" s="20">
        <v>1</v>
      </c>
    </row>
    <row r="1178" spans="1:23" x14ac:dyDescent="0.35">
      <c r="A1178" s="16">
        <v>2012</v>
      </c>
      <c r="B1178" s="17">
        <v>12515</v>
      </c>
      <c r="C1178" s="18" t="s">
        <v>1087</v>
      </c>
      <c r="D1178" s="16" t="s">
        <v>24</v>
      </c>
      <c r="E1178" s="18" t="s">
        <v>25</v>
      </c>
      <c r="F1178" s="16" t="s">
        <v>26</v>
      </c>
      <c r="G1178" s="18" t="s">
        <v>46</v>
      </c>
      <c r="H1178" s="18" t="s">
        <v>33</v>
      </c>
      <c r="I1178" s="19">
        <v>20757</v>
      </c>
      <c r="J1178" s="20">
        <v>170717</v>
      </c>
      <c r="K1178" s="20">
        <v>10302</v>
      </c>
      <c r="L1178" s="21">
        <v>3836</v>
      </c>
      <c r="M1178" s="22">
        <v>39001</v>
      </c>
      <c r="N1178" s="22">
        <v>203</v>
      </c>
      <c r="O1178" s="23">
        <v>2347</v>
      </c>
      <c r="P1178" s="24">
        <v>28083</v>
      </c>
      <c r="Q1178" s="24">
        <v>5</v>
      </c>
      <c r="R1178" s="25">
        <v>0</v>
      </c>
      <c r="S1178" s="26">
        <v>0</v>
      </c>
      <c r="T1178" s="26">
        <v>0</v>
      </c>
      <c r="U1178" s="19">
        <v>26940</v>
      </c>
      <c r="V1178" s="20">
        <v>237801</v>
      </c>
      <c r="W1178" s="20">
        <v>10510</v>
      </c>
    </row>
    <row r="1179" spans="1:23" x14ac:dyDescent="0.35">
      <c r="A1179" s="16">
        <v>2012</v>
      </c>
      <c r="B1179" s="17">
        <v>12524</v>
      </c>
      <c r="C1179" s="18" t="s">
        <v>1088</v>
      </c>
      <c r="D1179" s="16" t="s">
        <v>24</v>
      </c>
      <c r="E1179" s="18" t="s">
        <v>25</v>
      </c>
      <c r="F1179" s="16" t="s">
        <v>26</v>
      </c>
      <c r="G1179" s="18" t="s">
        <v>79</v>
      </c>
      <c r="H1179" s="18" t="s">
        <v>33</v>
      </c>
      <c r="I1179" s="19">
        <v>38351.9</v>
      </c>
      <c r="J1179" s="20">
        <v>329600</v>
      </c>
      <c r="K1179" s="20">
        <v>29838</v>
      </c>
      <c r="L1179" s="21">
        <v>46079</v>
      </c>
      <c r="M1179" s="22">
        <v>441899</v>
      </c>
      <c r="N1179" s="22">
        <v>12976</v>
      </c>
      <c r="O1179" s="23">
        <v>64779.5</v>
      </c>
      <c r="P1179" s="24">
        <v>743037</v>
      </c>
      <c r="Q1179" s="24">
        <v>6744</v>
      </c>
      <c r="R1179" s="25">
        <v>0</v>
      </c>
      <c r="S1179" s="26">
        <v>0</v>
      </c>
      <c r="T1179" s="26">
        <v>0</v>
      </c>
      <c r="U1179" s="19">
        <v>149210.4</v>
      </c>
      <c r="V1179" s="20">
        <v>1514536</v>
      </c>
      <c r="W1179" s="20">
        <v>49558</v>
      </c>
    </row>
    <row r="1180" spans="1:23" x14ac:dyDescent="0.35">
      <c r="A1180" s="16">
        <v>2012</v>
      </c>
      <c r="B1180" s="17">
        <v>12532</v>
      </c>
      <c r="C1180" s="18" t="s">
        <v>1089</v>
      </c>
      <c r="D1180" s="16" t="s">
        <v>24</v>
      </c>
      <c r="E1180" s="18" t="s">
        <v>25</v>
      </c>
      <c r="F1180" s="16" t="s">
        <v>26</v>
      </c>
      <c r="G1180" s="18" t="s">
        <v>104</v>
      </c>
      <c r="H1180" s="18" t="s">
        <v>28</v>
      </c>
      <c r="I1180" s="19">
        <v>10111</v>
      </c>
      <c r="J1180" s="20">
        <v>102036</v>
      </c>
      <c r="K1180" s="20">
        <v>6653</v>
      </c>
      <c r="L1180" s="21">
        <v>5986</v>
      </c>
      <c r="M1180" s="22">
        <v>59913</v>
      </c>
      <c r="N1180" s="22">
        <v>1330</v>
      </c>
      <c r="O1180" s="23">
        <v>3451</v>
      </c>
      <c r="P1180" s="24">
        <v>39059</v>
      </c>
      <c r="Q1180" s="24">
        <v>5</v>
      </c>
      <c r="R1180" s="25">
        <v>0</v>
      </c>
      <c r="S1180" s="26">
        <v>0</v>
      </c>
      <c r="T1180" s="26">
        <v>0</v>
      </c>
      <c r="U1180" s="19">
        <v>19548</v>
      </c>
      <c r="V1180" s="20">
        <v>201008</v>
      </c>
      <c r="W1180" s="20">
        <v>7988</v>
      </c>
    </row>
    <row r="1181" spans="1:23" x14ac:dyDescent="0.35">
      <c r="A1181" s="16">
        <v>2012</v>
      </c>
      <c r="B1181" s="17">
        <v>12539</v>
      </c>
      <c r="C1181" s="18" t="s">
        <v>1090</v>
      </c>
      <c r="D1181" s="16" t="s">
        <v>24</v>
      </c>
      <c r="E1181" s="18" t="s">
        <v>25</v>
      </c>
      <c r="F1181" s="16" t="s">
        <v>26</v>
      </c>
      <c r="G1181" s="18" t="s">
        <v>90</v>
      </c>
      <c r="H1181" s="18" t="s">
        <v>33</v>
      </c>
      <c r="I1181" s="19">
        <v>3991</v>
      </c>
      <c r="J1181" s="20">
        <v>33828</v>
      </c>
      <c r="K1181" s="20">
        <v>3161</v>
      </c>
      <c r="L1181" s="21">
        <v>3774</v>
      </c>
      <c r="M1181" s="22">
        <v>40819</v>
      </c>
      <c r="N1181" s="22">
        <v>1149</v>
      </c>
      <c r="O1181" s="23">
        <v>22017</v>
      </c>
      <c r="P1181" s="24">
        <v>231406</v>
      </c>
      <c r="Q1181" s="24">
        <v>1961</v>
      </c>
      <c r="R1181" s="25">
        <v>0</v>
      </c>
      <c r="S1181" s="26">
        <v>0</v>
      </c>
      <c r="T1181" s="26">
        <v>0</v>
      </c>
      <c r="U1181" s="19">
        <v>29782</v>
      </c>
      <c r="V1181" s="20">
        <v>306053</v>
      </c>
      <c r="W1181" s="20">
        <v>6271</v>
      </c>
    </row>
    <row r="1182" spans="1:23" x14ac:dyDescent="0.35">
      <c r="A1182" s="16">
        <v>2012</v>
      </c>
      <c r="B1182" s="17">
        <v>12540</v>
      </c>
      <c r="C1182" s="18" t="s">
        <v>1091</v>
      </c>
      <c r="D1182" s="16" t="s">
        <v>24</v>
      </c>
      <c r="E1182" s="18" t="s">
        <v>25</v>
      </c>
      <c r="F1182" s="16" t="s">
        <v>26</v>
      </c>
      <c r="G1182" s="18" t="s">
        <v>198</v>
      </c>
      <c r="H1182" s="18" t="s">
        <v>28</v>
      </c>
      <c r="I1182" s="19">
        <v>8640</v>
      </c>
      <c r="J1182" s="20">
        <v>61638</v>
      </c>
      <c r="K1182" s="20">
        <v>5578</v>
      </c>
      <c r="L1182" s="21">
        <v>7188</v>
      </c>
      <c r="M1182" s="22">
        <v>56361</v>
      </c>
      <c r="N1182" s="22">
        <v>1268</v>
      </c>
      <c r="O1182" s="23">
        <v>8676</v>
      </c>
      <c r="P1182" s="24">
        <v>85825</v>
      </c>
      <c r="Q1182" s="24">
        <v>16</v>
      </c>
      <c r="R1182" s="25" t="s">
        <v>37</v>
      </c>
      <c r="S1182" s="26" t="s">
        <v>37</v>
      </c>
      <c r="T1182" s="26" t="s">
        <v>37</v>
      </c>
      <c r="U1182" s="19">
        <v>24504</v>
      </c>
      <c r="V1182" s="20">
        <v>203824</v>
      </c>
      <c r="W1182" s="20">
        <v>6862</v>
      </c>
    </row>
    <row r="1183" spans="1:23" x14ac:dyDescent="0.35">
      <c r="A1183" s="16">
        <v>2012</v>
      </c>
      <c r="B1183" s="17">
        <v>12541</v>
      </c>
      <c r="C1183" s="18" t="s">
        <v>1092</v>
      </c>
      <c r="D1183" s="16" t="s">
        <v>24</v>
      </c>
      <c r="E1183" s="18" t="s">
        <v>25</v>
      </c>
      <c r="F1183" s="16" t="s">
        <v>26</v>
      </c>
      <c r="G1183" s="18" t="s">
        <v>87</v>
      </c>
      <c r="H1183" s="18" t="s">
        <v>28</v>
      </c>
      <c r="I1183" s="19">
        <v>1215</v>
      </c>
      <c r="J1183" s="20">
        <v>13848</v>
      </c>
      <c r="K1183" s="20">
        <v>1215</v>
      </c>
      <c r="L1183" s="21">
        <v>599</v>
      </c>
      <c r="M1183" s="22">
        <v>5664</v>
      </c>
      <c r="N1183" s="22">
        <v>297</v>
      </c>
      <c r="O1183" s="23">
        <v>503</v>
      </c>
      <c r="P1183" s="24">
        <v>6970</v>
      </c>
      <c r="Q1183" s="24">
        <v>25</v>
      </c>
      <c r="R1183" s="25" t="s">
        <v>37</v>
      </c>
      <c r="S1183" s="26" t="s">
        <v>37</v>
      </c>
      <c r="T1183" s="26" t="s">
        <v>37</v>
      </c>
      <c r="U1183" s="19">
        <v>2317</v>
      </c>
      <c r="V1183" s="20">
        <v>26482</v>
      </c>
      <c r="W1183" s="20">
        <v>1537</v>
      </c>
    </row>
    <row r="1184" spans="1:23" x14ac:dyDescent="0.35">
      <c r="A1184" s="16">
        <v>2012</v>
      </c>
      <c r="B1184" s="17">
        <v>12546</v>
      </c>
      <c r="C1184" s="18" t="s">
        <v>1093</v>
      </c>
      <c r="D1184" s="16" t="s">
        <v>24</v>
      </c>
      <c r="E1184" s="18" t="s">
        <v>25</v>
      </c>
      <c r="F1184" s="16" t="s">
        <v>26</v>
      </c>
      <c r="G1184" s="18" t="s">
        <v>51</v>
      </c>
      <c r="H1184" s="18" t="s">
        <v>33</v>
      </c>
      <c r="I1184" s="19">
        <v>15106</v>
      </c>
      <c r="J1184" s="20">
        <v>112865</v>
      </c>
      <c r="K1184" s="20">
        <v>13527</v>
      </c>
      <c r="L1184" s="21">
        <v>4209</v>
      </c>
      <c r="M1184" s="22">
        <v>44630</v>
      </c>
      <c r="N1184" s="22">
        <v>1152</v>
      </c>
      <c r="O1184" s="23">
        <v>2916</v>
      </c>
      <c r="P1184" s="24">
        <v>30430</v>
      </c>
      <c r="Q1184" s="24">
        <v>106</v>
      </c>
      <c r="R1184" s="25" t="s">
        <v>37</v>
      </c>
      <c r="S1184" s="26" t="s">
        <v>37</v>
      </c>
      <c r="T1184" s="26" t="s">
        <v>37</v>
      </c>
      <c r="U1184" s="19">
        <v>22231</v>
      </c>
      <c r="V1184" s="20">
        <v>187925</v>
      </c>
      <c r="W1184" s="20">
        <v>14785</v>
      </c>
    </row>
    <row r="1185" spans="1:23" x14ac:dyDescent="0.35">
      <c r="A1185" s="16">
        <v>2012</v>
      </c>
      <c r="B1185" s="17">
        <v>12580</v>
      </c>
      <c r="C1185" s="18" t="s">
        <v>1094</v>
      </c>
      <c r="D1185" s="16" t="s">
        <v>24</v>
      </c>
      <c r="E1185" s="18" t="s">
        <v>25</v>
      </c>
      <c r="F1185" s="16" t="s">
        <v>26</v>
      </c>
      <c r="G1185" s="18" t="s">
        <v>173</v>
      </c>
      <c r="H1185" s="18" t="s">
        <v>28</v>
      </c>
      <c r="I1185" s="19">
        <v>924</v>
      </c>
      <c r="J1185" s="20">
        <v>12525</v>
      </c>
      <c r="K1185" s="20">
        <v>756</v>
      </c>
      <c r="L1185" s="21">
        <v>858</v>
      </c>
      <c r="M1185" s="22">
        <v>11370</v>
      </c>
      <c r="N1185" s="22">
        <v>224</v>
      </c>
      <c r="O1185" s="23">
        <v>0</v>
      </c>
      <c r="P1185" s="24">
        <v>0</v>
      </c>
      <c r="Q1185" s="24">
        <v>0</v>
      </c>
      <c r="R1185" s="25" t="s">
        <v>37</v>
      </c>
      <c r="S1185" s="26" t="s">
        <v>37</v>
      </c>
      <c r="T1185" s="26" t="s">
        <v>37</v>
      </c>
      <c r="U1185" s="19">
        <v>1782</v>
      </c>
      <c r="V1185" s="20">
        <v>23895</v>
      </c>
      <c r="W1185" s="20">
        <v>980</v>
      </c>
    </row>
    <row r="1186" spans="1:23" x14ac:dyDescent="0.35">
      <c r="A1186" s="16">
        <v>2012</v>
      </c>
      <c r="B1186" s="17">
        <v>12615</v>
      </c>
      <c r="C1186" s="18" t="s">
        <v>1095</v>
      </c>
      <c r="D1186" s="16" t="s">
        <v>24</v>
      </c>
      <c r="E1186" s="18" t="s">
        <v>25</v>
      </c>
      <c r="F1186" s="16" t="s">
        <v>26</v>
      </c>
      <c r="G1186" s="18" t="s">
        <v>128</v>
      </c>
      <c r="H1186" s="18" t="s">
        <v>28</v>
      </c>
      <c r="I1186" s="19">
        <v>3646</v>
      </c>
      <c r="J1186" s="20">
        <v>60331</v>
      </c>
      <c r="K1186" s="20">
        <v>3504</v>
      </c>
      <c r="L1186" s="21">
        <v>828</v>
      </c>
      <c r="M1186" s="22">
        <v>14487</v>
      </c>
      <c r="N1186" s="22">
        <v>500</v>
      </c>
      <c r="O1186" s="23">
        <v>1738</v>
      </c>
      <c r="P1186" s="24">
        <v>30391</v>
      </c>
      <c r="Q1186" s="24">
        <v>340</v>
      </c>
      <c r="R1186" s="25" t="s">
        <v>37</v>
      </c>
      <c r="S1186" s="26" t="s">
        <v>37</v>
      </c>
      <c r="T1186" s="26" t="s">
        <v>37</v>
      </c>
      <c r="U1186" s="19">
        <v>6212</v>
      </c>
      <c r="V1186" s="20">
        <v>105209</v>
      </c>
      <c r="W1186" s="20">
        <v>4344</v>
      </c>
    </row>
    <row r="1187" spans="1:23" x14ac:dyDescent="0.35">
      <c r="A1187" s="16">
        <v>2012</v>
      </c>
      <c r="B1187" s="17">
        <v>12625</v>
      </c>
      <c r="C1187" s="18" t="s">
        <v>1096</v>
      </c>
      <c r="D1187" s="16" t="s">
        <v>24</v>
      </c>
      <c r="E1187" s="18" t="s">
        <v>25</v>
      </c>
      <c r="F1187" s="16" t="s">
        <v>26</v>
      </c>
      <c r="G1187" s="18" t="s">
        <v>30</v>
      </c>
      <c r="H1187" s="18" t="s">
        <v>28</v>
      </c>
      <c r="I1187" s="19">
        <v>6659</v>
      </c>
      <c r="J1187" s="20">
        <v>65662</v>
      </c>
      <c r="K1187" s="20">
        <v>5396</v>
      </c>
      <c r="L1187" s="21">
        <v>5660</v>
      </c>
      <c r="M1187" s="22">
        <v>49121</v>
      </c>
      <c r="N1187" s="22">
        <v>1121</v>
      </c>
      <c r="O1187" s="23">
        <v>3223</v>
      </c>
      <c r="P1187" s="24">
        <v>33504</v>
      </c>
      <c r="Q1187" s="24">
        <v>37</v>
      </c>
      <c r="R1187" s="25" t="s">
        <v>37</v>
      </c>
      <c r="S1187" s="26" t="s">
        <v>37</v>
      </c>
      <c r="T1187" s="26" t="s">
        <v>37</v>
      </c>
      <c r="U1187" s="19">
        <v>15542</v>
      </c>
      <c r="V1187" s="20">
        <v>148287</v>
      </c>
      <c r="W1187" s="20">
        <v>6554</v>
      </c>
    </row>
    <row r="1188" spans="1:23" x14ac:dyDescent="0.35">
      <c r="A1188" s="16">
        <v>2012</v>
      </c>
      <c r="B1188" s="17">
        <v>12626</v>
      </c>
      <c r="C1188" s="18" t="s">
        <v>1097</v>
      </c>
      <c r="D1188" s="16" t="s">
        <v>24</v>
      </c>
      <c r="E1188" s="18" t="s">
        <v>25</v>
      </c>
      <c r="F1188" s="16" t="s">
        <v>26</v>
      </c>
      <c r="G1188" s="18" t="s">
        <v>90</v>
      </c>
      <c r="H1188" s="18" t="s">
        <v>28</v>
      </c>
      <c r="I1188" s="19">
        <v>1853.3</v>
      </c>
      <c r="J1188" s="20">
        <v>14551</v>
      </c>
      <c r="K1188" s="20">
        <v>1314</v>
      </c>
      <c r="L1188" s="21">
        <v>1322.6</v>
      </c>
      <c r="M1188" s="22">
        <v>12865</v>
      </c>
      <c r="N1188" s="22">
        <v>245</v>
      </c>
      <c r="O1188" s="23" t="s">
        <v>37</v>
      </c>
      <c r="P1188" s="24" t="s">
        <v>37</v>
      </c>
      <c r="Q1188" s="24" t="s">
        <v>37</v>
      </c>
      <c r="R1188" s="25" t="s">
        <v>37</v>
      </c>
      <c r="S1188" s="26" t="s">
        <v>37</v>
      </c>
      <c r="T1188" s="26" t="s">
        <v>37</v>
      </c>
      <c r="U1188" s="19">
        <v>3175.9</v>
      </c>
      <c r="V1188" s="20">
        <v>27416</v>
      </c>
      <c r="W1188" s="20">
        <v>1559</v>
      </c>
    </row>
    <row r="1189" spans="1:23" x14ac:dyDescent="0.35">
      <c r="A1189" s="16">
        <v>2012</v>
      </c>
      <c r="B1189" s="17">
        <v>12642</v>
      </c>
      <c r="C1189" s="18" t="s">
        <v>1098</v>
      </c>
      <c r="D1189" s="16" t="s">
        <v>24</v>
      </c>
      <c r="E1189" s="18" t="s">
        <v>25</v>
      </c>
      <c r="F1189" s="16" t="s">
        <v>26</v>
      </c>
      <c r="G1189" s="18" t="s">
        <v>87</v>
      </c>
      <c r="H1189" s="18" t="s">
        <v>33</v>
      </c>
      <c r="I1189" s="19">
        <v>15133.9</v>
      </c>
      <c r="J1189" s="20">
        <v>125087</v>
      </c>
      <c r="K1189" s="20">
        <v>9882</v>
      </c>
      <c r="L1189" s="21">
        <v>14939.5</v>
      </c>
      <c r="M1189" s="22">
        <v>139225</v>
      </c>
      <c r="N1189" s="22">
        <v>5504</v>
      </c>
      <c r="O1189" s="23" t="s">
        <v>37</v>
      </c>
      <c r="P1189" s="24" t="s">
        <v>37</v>
      </c>
      <c r="Q1189" s="24" t="s">
        <v>37</v>
      </c>
      <c r="R1189" s="25" t="s">
        <v>37</v>
      </c>
      <c r="S1189" s="26" t="s">
        <v>37</v>
      </c>
      <c r="T1189" s="26" t="s">
        <v>37</v>
      </c>
      <c r="U1189" s="19">
        <v>30073.4</v>
      </c>
      <c r="V1189" s="20">
        <v>264312</v>
      </c>
      <c r="W1189" s="20">
        <v>15386</v>
      </c>
    </row>
    <row r="1190" spans="1:23" x14ac:dyDescent="0.35">
      <c r="A1190" s="16">
        <v>2012</v>
      </c>
      <c r="B1190" s="17">
        <v>12647</v>
      </c>
      <c r="C1190" s="18" t="s">
        <v>1099</v>
      </c>
      <c r="D1190" s="16" t="s">
        <v>24</v>
      </c>
      <c r="E1190" s="18" t="s">
        <v>25</v>
      </c>
      <c r="F1190" s="16" t="s">
        <v>26</v>
      </c>
      <c r="G1190" s="18" t="s">
        <v>51</v>
      </c>
      <c r="H1190" s="18" t="s">
        <v>57</v>
      </c>
      <c r="I1190" s="19">
        <v>95793.8</v>
      </c>
      <c r="J1190" s="20">
        <v>1043281</v>
      </c>
      <c r="K1190" s="20">
        <v>120697</v>
      </c>
      <c r="L1190" s="21">
        <v>106402.3</v>
      </c>
      <c r="M1190" s="22">
        <v>1307414</v>
      </c>
      <c r="N1190" s="22">
        <v>22022</v>
      </c>
      <c r="O1190" s="23">
        <v>365647.9</v>
      </c>
      <c r="P1190" s="24">
        <v>7037843</v>
      </c>
      <c r="Q1190" s="24">
        <v>411</v>
      </c>
      <c r="R1190" s="25" t="s">
        <v>37</v>
      </c>
      <c r="S1190" s="26" t="s">
        <v>37</v>
      </c>
      <c r="T1190" s="26" t="s">
        <v>37</v>
      </c>
      <c r="U1190" s="19">
        <v>567844</v>
      </c>
      <c r="V1190" s="20">
        <v>9388538</v>
      </c>
      <c r="W1190" s="20">
        <v>143130</v>
      </c>
    </row>
    <row r="1191" spans="1:23" x14ac:dyDescent="0.35">
      <c r="A1191" s="16">
        <v>2012</v>
      </c>
      <c r="B1191" s="17">
        <v>12651</v>
      </c>
      <c r="C1191" s="18" t="s">
        <v>1100</v>
      </c>
      <c r="D1191" s="16" t="s">
        <v>24</v>
      </c>
      <c r="E1191" s="18" t="s">
        <v>25</v>
      </c>
      <c r="F1191" s="16" t="s">
        <v>26</v>
      </c>
      <c r="G1191" s="18" t="s">
        <v>51</v>
      </c>
      <c r="H1191" s="18" t="s">
        <v>33</v>
      </c>
      <c r="I1191" s="19">
        <v>43975</v>
      </c>
      <c r="J1191" s="20">
        <v>420421</v>
      </c>
      <c r="K1191" s="20">
        <v>32123</v>
      </c>
      <c r="L1191" s="21">
        <v>24496</v>
      </c>
      <c r="M1191" s="22">
        <v>301048</v>
      </c>
      <c r="N1191" s="22">
        <v>3374</v>
      </c>
      <c r="O1191" s="23" t="s">
        <v>37</v>
      </c>
      <c r="P1191" s="24" t="s">
        <v>37</v>
      </c>
      <c r="Q1191" s="24" t="s">
        <v>37</v>
      </c>
      <c r="R1191" s="25" t="s">
        <v>37</v>
      </c>
      <c r="S1191" s="26" t="s">
        <v>37</v>
      </c>
      <c r="T1191" s="26" t="s">
        <v>37</v>
      </c>
      <c r="U1191" s="19">
        <v>68471</v>
      </c>
      <c r="V1191" s="20">
        <v>721469</v>
      </c>
      <c r="W1191" s="20">
        <v>35497</v>
      </c>
    </row>
    <row r="1192" spans="1:23" x14ac:dyDescent="0.35">
      <c r="A1192" s="16">
        <v>2012</v>
      </c>
      <c r="B1192" s="17">
        <v>12660</v>
      </c>
      <c r="C1192" s="18" t="s">
        <v>1101</v>
      </c>
      <c r="D1192" s="16" t="s">
        <v>24</v>
      </c>
      <c r="E1192" s="18" t="s">
        <v>25</v>
      </c>
      <c r="F1192" s="16" t="s">
        <v>26</v>
      </c>
      <c r="G1192" s="18" t="s">
        <v>46</v>
      </c>
      <c r="H1192" s="18" t="s">
        <v>28</v>
      </c>
      <c r="I1192" s="19">
        <v>1281</v>
      </c>
      <c r="J1192" s="20">
        <v>14738</v>
      </c>
      <c r="K1192" s="20">
        <v>1205</v>
      </c>
      <c r="L1192" s="21">
        <v>999</v>
      </c>
      <c r="M1192" s="22">
        <v>11242</v>
      </c>
      <c r="N1192" s="22">
        <v>151</v>
      </c>
      <c r="O1192" s="23">
        <v>5878</v>
      </c>
      <c r="P1192" s="24">
        <v>88167</v>
      </c>
      <c r="Q1192" s="24">
        <v>40</v>
      </c>
      <c r="R1192" s="25">
        <v>0</v>
      </c>
      <c r="S1192" s="26">
        <v>0</v>
      </c>
      <c r="T1192" s="26">
        <v>0</v>
      </c>
      <c r="U1192" s="19">
        <v>8158</v>
      </c>
      <c r="V1192" s="20">
        <v>114147</v>
      </c>
      <c r="W1192" s="20">
        <v>1396</v>
      </c>
    </row>
    <row r="1193" spans="1:23" x14ac:dyDescent="0.35">
      <c r="A1193" s="16">
        <v>2012</v>
      </c>
      <c r="B1193" s="17">
        <v>12674</v>
      </c>
      <c r="C1193" s="18" t="s">
        <v>1102</v>
      </c>
      <c r="D1193" s="16" t="s">
        <v>24</v>
      </c>
      <c r="E1193" s="18" t="s">
        <v>25</v>
      </c>
      <c r="F1193" s="16" t="s">
        <v>26</v>
      </c>
      <c r="G1193" s="18" t="s">
        <v>74</v>
      </c>
      <c r="H1193" s="18" t="s">
        <v>28</v>
      </c>
      <c r="I1193" s="19">
        <v>17978</v>
      </c>
      <c r="J1193" s="20">
        <v>186710</v>
      </c>
      <c r="K1193" s="20">
        <v>23315</v>
      </c>
      <c r="L1193" s="21">
        <v>32770</v>
      </c>
      <c r="M1193" s="22">
        <v>405753</v>
      </c>
      <c r="N1193" s="22">
        <v>3653</v>
      </c>
      <c r="O1193" s="23" t="s">
        <v>37</v>
      </c>
      <c r="P1193" s="24" t="s">
        <v>37</v>
      </c>
      <c r="Q1193" s="24" t="s">
        <v>37</v>
      </c>
      <c r="R1193" s="25" t="s">
        <v>37</v>
      </c>
      <c r="S1193" s="26" t="s">
        <v>37</v>
      </c>
      <c r="T1193" s="26" t="s">
        <v>37</v>
      </c>
      <c r="U1193" s="19">
        <v>50748</v>
      </c>
      <c r="V1193" s="20">
        <v>592463</v>
      </c>
      <c r="W1193" s="20">
        <v>26968</v>
      </c>
    </row>
    <row r="1194" spans="1:23" x14ac:dyDescent="0.35">
      <c r="A1194" s="16">
        <v>2012</v>
      </c>
      <c r="B1194" s="17">
        <v>12681</v>
      </c>
      <c r="C1194" s="18" t="s">
        <v>1103</v>
      </c>
      <c r="D1194" s="16" t="s">
        <v>24</v>
      </c>
      <c r="E1194" s="18" t="s">
        <v>25</v>
      </c>
      <c r="F1194" s="16" t="s">
        <v>26</v>
      </c>
      <c r="G1194" s="18" t="s">
        <v>123</v>
      </c>
      <c r="H1194" s="18" t="s">
        <v>33</v>
      </c>
      <c r="I1194" s="19">
        <v>4073</v>
      </c>
      <c r="J1194" s="20">
        <v>59760</v>
      </c>
      <c r="K1194" s="20">
        <v>3401</v>
      </c>
      <c r="L1194" s="21">
        <v>1370</v>
      </c>
      <c r="M1194" s="22">
        <v>20118</v>
      </c>
      <c r="N1194" s="22">
        <v>666</v>
      </c>
      <c r="O1194" s="23">
        <v>134705</v>
      </c>
      <c r="P1194" s="24">
        <v>3259048</v>
      </c>
      <c r="Q1194" s="24">
        <v>624</v>
      </c>
      <c r="R1194" s="25">
        <v>0</v>
      </c>
      <c r="S1194" s="26">
        <v>0</v>
      </c>
      <c r="T1194" s="26">
        <v>0</v>
      </c>
      <c r="U1194" s="19">
        <v>140148</v>
      </c>
      <c r="V1194" s="20">
        <v>3338926</v>
      </c>
      <c r="W1194" s="20">
        <v>4691</v>
      </c>
    </row>
    <row r="1195" spans="1:23" x14ac:dyDescent="0.35">
      <c r="A1195" s="16">
        <v>2012</v>
      </c>
      <c r="B1195" s="17">
        <v>12685</v>
      </c>
      <c r="C1195" s="18" t="s">
        <v>1104</v>
      </c>
      <c r="D1195" s="16" t="s">
        <v>24</v>
      </c>
      <c r="E1195" s="18" t="s">
        <v>25</v>
      </c>
      <c r="F1195" s="16" t="s">
        <v>26</v>
      </c>
      <c r="G1195" s="18" t="s">
        <v>27</v>
      </c>
      <c r="H1195" s="18" t="s">
        <v>57</v>
      </c>
      <c r="I1195" s="19">
        <v>453707.1</v>
      </c>
      <c r="J1195" s="20">
        <v>5550307</v>
      </c>
      <c r="K1195" s="20">
        <v>368857</v>
      </c>
      <c r="L1195" s="21">
        <v>417635.4</v>
      </c>
      <c r="M1195" s="22">
        <v>5322525</v>
      </c>
      <c r="N1195" s="22">
        <v>67470</v>
      </c>
      <c r="O1195" s="23">
        <v>140459.9</v>
      </c>
      <c r="P1195" s="24">
        <v>2399700</v>
      </c>
      <c r="Q1195" s="24">
        <v>3548</v>
      </c>
      <c r="R1195" s="25" t="s">
        <v>37</v>
      </c>
      <c r="S1195" s="26" t="s">
        <v>37</v>
      </c>
      <c r="T1195" s="26" t="s">
        <v>37</v>
      </c>
      <c r="U1195" s="19">
        <v>1011802.4</v>
      </c>
      <c r="V1195" s="20">
        <v>13272532</v>
      </c>
      <c r="W1195" s="20">
        <v>439875</v>
      </c>
    </row>
    <row r="1196" spans="1:23" x14ac:dyDescent="0.35">
      <c r="A1196" s="16">
        <v>2012</v>
      </c>
      <c r="B1196" s="17">
        <v>12686</v>
      </c>
      <c r="C1196" s="18" t="s">
        <v>1105</v>
      </c>
      <c r="D1196" s="16" t="s">
        <v>24</v>
      </c>
      <c r="E1196" s="18" t="s">
        <v>25</v>
      </c>
      <c r="F1196" s="16" t="s">
        <v>26</v>
      </c>
      <c r="G1196" s="18" t="s">
        <v>27</v>
      </c>
      <c r="H1196" s="18" t="s">
        <v>57</v>
      </c>
      <c r="I1196" s="19">
        <v>226847</v>
      </c>
      <c r="J1196" s="20">
        <v>2045999</v>
      </c>
      <c r="K1196" s="20">
        <v>152387</v>
      </c>
      <c r="L1196" s="21">
        <v>257628</v>
      </c>
      <c r="M1196" s="22">
        <v>2954522</v>
      </c>
      <c r="N1196" s="22">
        <v>33280</v>
      </c>
      <c r="O1196" s="23">
        <v>262978</v>
      </c>
      <c r="P1196" s="24">
        <v>4701681</v>
      </c>
      <c r="Q1196" s="24">
        <v>479</v>
      </c>
      <c r="R1196" s="25">
        <v>0</v>
      </c>
      <c r="S1196" s="26">
        <v>0</v>
      </c>
      <c r="T1196" s="26">
        <v>0</v>
      </c>
      <c r="U1196" s="19">
        <v>747453</v>
      </c>
      <c r="V1196" s="20">
        <v>9702202</v>
      </c>
      <c r="W1196" s="20">
        <v>186146</v>
      </c>
    </row>
    <row r="1197" spans="1:23" x14ac:dyDescent="0.35">
      <c r="A1197" s="16">
        <v>2012</v>
      </c>
      <c r="B1197" s="17">
        <v>12687</v>
      </c>
      <c r="C1197" s="18" t="s">
        <v>1106</v>
      </c>
      <c r="D1197" s="16" t="s">
        <v>24</v>
      </c>
      <c r="E1197" s="18" t="s">
        <v>25</v>
      </c>
      <c r="F1197" s="16" t="s">
        <v>26</v>
      </c>
      <c r="G1197" s="18" t="s">
        <v>63</v>
      </c>
      <c r="H1197" s="18" t="s">
        <v>119</v>
      </c>
      <c r="I1197" s="19" t="s">
        <v>37</v>
      </c>
      <c r="J1197" s="20" t="s">
        <v>37</v>
      </c>
      <c r="K1197" s="20" t="s">
        <v>37</v>
      </c>
      <c r="L1197" s="21" t="s">
        <v>37</v>
      </c>
      <c r="M1197" s="22" t="s">
        <v>37</v>
      </c>
      <c r="N1197" s="22" t="s">
        <v>37</v>
      </c>
      <c r="O1197" s="23">
        <v>5959</v>
      </c>
      <c r="P1197" s="24">
        <v>123491</v>
      </c>
      <c r="Q1197" s="24">
        <v>1</v>
      </c>
      <c r="R1197" s="25" t="s">
        <v>37</v>
      </c>
      <c r="S1197" s="26" t="s">
        <v>37</v>
      </c>
      <c r="T1197" s="26" t="s">
        <v>37</v>
      </c>
      <c r="U1197" s="19">
        <v>5959</v>
      </c>
      <c r="V1197" s="20">
        <v>123491</v>
      </c>
      <c r="W1197" s="20">
        <v>1</v>
      </c>
    </row>
    <row r="1198" spans="1:23" x14ac:dyDescent="0.35">
      <c r="A1198" s="16">
        <v>2012</v>
      </c>
      <c r="B1198" s="17">
        <v>12692</v>
      </c>
      <c r="C1198" s="18" t="s">
        <v>1107</v>
      </c>
      <c r="D1198" s="16" t="s">
        <v>24</v>
      </c>
      <c r="E1198" s="18" t="s">
        <v>25</v>
      </c>
      <c r="F1198" s="16" t="s">
        <v>26</v>
      </c>
      <c r="G1198" s="18" t="s">
        <v>210</v>
      </c>
      <c r="H1198" s="18" t="s">
        <v>33</v>
      </c>
      <c r="I1198" s="19">
        <v>49.2</v>
      </c>
      <c r="J1198" s="20">
        <v>469</v>
      </c>
      <c r="K1198" s="20">
        <v>36</v>
      </c>
      <c r="L1198" s="21">
        <v>69.8</v>
      </c>
      <c r="M1198" s="22">
        <v>781</v>
      </c>
      <c r="N1198" s="22">
        <v>20</v>
      </c>
      <c r="O1198" s="23">
        <v>0</v>
      </c>
      <c r="P1198" s="24">
        <v>0</v>
      </c>
      <c r="Q1198" s="24">
        <v>0</v>
      </c>
      <c r="R1198" s="25">
        <v>0</v>
      </c>
      <c r="S1198" s="26">
        <v>0</v>
      </c>
      <c r="T1198" s="26">
        <v>0</v>
      </c>
      <c r="U1198" s="19">
        <v>119</v>
      </c>
      <c r="V1198" s="20">
        <v>1250</v>
      </c>
      <c r="W1198" s="20">
        <v>56</v>
      </c>
    </row>
    <row r="1199" spans="1:23" x14ac:dyDescent="0.35">
      <c r="A1199" s="16">
        <v>2012</v>
      </c>
      <c r="B1199" s="17">
        <v>12692</v>
      </c>
      <c r="C1199" s="18" t="s">
        <v>1107</v>
      </c>
      <c r="D1199" s="16" t="s">
        <v>24</v>
      </c>
      <c r="E1199" s="18" t="s">
        <v>25</v>
      </c>
      <c r="F1199" s="16" t="s">
        <v>26</v>
      </c>
      <c r="G1199" s="18" t="s">
        <v>179</v>
      </c>
      <c r="H1199" s="18" t="s">
        <v>33</v>
      </c>
      <c r="I1199" s="19">
        <v>13974.1</v>
      </c>
      <c r="J1199" s="20">
        <v>149863</v>
      </c>
      <c r="K1199" s="20">
        <v>12460</v>
      </c>
      <c r="L1199" s="21">
        <v>3384.8</v>
      </c>
      <c r="M1199" s="22">
        <v>40154</v>
      </c>
      <c r="N1199" s="22">
        <v>1284</v>
      </c>
      <c r="O1199" s="23">
        <v>1306.2</v>
      </c>
      <c r="P1199" s="24">
        <v>18593</v>
      </c>
      <c r="Q1199" s="24">
        <v>272</v>
      </c>
      <c r="R1199" s="25">
        <v>0</v>
      </c>
      <c r="S1199" s="26">
        <v>0</v>
      </c>
      <c r="T1199" s="26">
        <v>0</v>
      </c>
      <c r="U1199" s="19">
        <v>18665.099999999999</v>
      </c>
      <c r="V1199" s="20">
        <v>208610</v>
      </c>
      <c r="W1199" s="20">
        <v>14016</v>
      </c>
    </row>
    <row r="1200" spans="1:23" ht="27.75" x14ac:dyDescent="0.35">
      <c r="A1200" s="16">
        <v>2012</v>
      </c>
      <c r="B1200" s="17">
        <v>12698</v>
      </c>
      <c r="C1200" s="18" t="s">
        <v>1108</v>
      </c>
      <c r="D1200" s="16" t="s">
        <v>24</v>
      </c>
      <c r="E1200" s="18" t="s">
        <v>25</v>
      </c>
      <c r="F1200" s="16" t="s">
        <v>26</v>
      </c>
      <c r="G1200" s="18" t="s">
        <v>132</v>
      </c>
      <c r="H1200" s="18" t="s">
        <v>57</v>
      </c>
      <c r="I1200" s="19">
        <v>377172.5</v>
      </c>
      <c r="J1200" s="20">
        <v>3489776</v>
      </c>
      <c r="K1200" s="20">
        <v>274500</v>
      </c>
      <c r="L1200" s="21">
        <v>266557.90000000002</v>
      </c>
      <c r="M1200" s="22">
        <v>3234355</v>
      </c>
      <c r="N1200" s="22">
        <v>38605</v>
      </c>
      <c r="O1200" s="23">
        <v>82663.399999999994</v>
      </c>
      <c r="P1200" s="24">
        <v>1356182</v>
      </c>
      <c r="Q1200" s="24">
        <v>240</v>
      </c>
      <c r="R1200" s="25">
        <v>0</v>
      </c>
      <c r="S1200" s="26">
        <v>0</v>
      </c>
      <c r="T1200" s="26">
        <v>0</v>
      </c>
      <c r="U1200" s="19">
        <v>726393.8</v>
      </c>
      <c r="V1200" s="20">
        <v>8080313</v>
      </c>
      <c r="W1200" s="20">
        <v>313345</v>
      </c>
    </row>
    <row r="1201" spans="1:23" x14ac:dyDescent="0.35">
      <c r="A1201" s="16">
        <v>2012</v>
      </c>
      <c r="B1201" s="17">
        <v>12700</v>
      </c>
      <c r="C1201" s="18" t="s">
        <v>1109</v>
      </c>
      <c r="D1201" s="16" t="s">
        <v>24</v>
      </c>
      <c r="E1201" s="18" t="s">
        <v>25</v>
      </c>
      <c r="F1201" s="16" t="s">
        <v>26</v>
      </c>
      <c r="G1201" s="18" t="s">
        <v>132</v>
      </c>
      <c r="H1201" s="18" t="s">
        <v>33</v>
      </c>
      <c r="I1201" s="19">
        <v>6166</v>
      </c>
      <c r="J1201" s="20">
        <v>59532</v>
      </c>
      <c r="K1201" s="20">
        <v>4679</v>
      </c>
      <c r="L1201" s="21">
        <v>2773</v>
      </c>
      <c r="M1201" s="22">
        <v>30337</v>
      </c>
      <c r="N1201" s="22">
        <v>522</v>
      </c>
      <c r="O1201" s="23">
        <v>8076</v>
      </c>
      <c r="P1201" s="24">
        <v>154508</v>
      </c>
      <c r="Q1201" s="24">
        <v>4</v>
      </c>
      <c r="R1201" s="25" t="s">
        <v>37</v>
      </c>
      <c r="S1201" s="26" t="s">
        <v>37</v>
      </c>
      <c r="T1201" s="26" t="s">
        <v>37</v>
      </c>
      <c r="U1201" s="19">
        <v>17015</v>
      </c>
      <c r="V1201" s="20">
        <v>244377</v>
      </c>
      <c r="W1201" s="20">
        <v>5205</v>
      </c>
    </row>
    <row r="1202" spans="1:23" x14ac:dyDescent="0.35">
      <c r="A1202" s="16">
        <v>2012</v>
      </c>
      <c r="B1202" s="17">
        <v>12706</v>
      </c>
      <c r="C1202" s="18" t="s">
        <v>1110</v>
      </c>
      <c r="D1202" s="16" t="s">
        <v>24</v>
      </c>
      <c r="E1202" s="18" t="s">
        <v>25</v>
      </c>
      <c r="F1202" s="16" t="s">
        <v>26</v>
      </c>
      <c r="G1202" s="18" t="s">
        <v>49</v>
      </c>
      <c r="H1202" s="18" t="s">
        <v>33</v>
      </c>
      <c r="I1202" s="19">
        <v>36531</v>
      </c>
      <c r="J1202" s="20">
        <v>305172</v>
      </c>
      <c r="K1202" s="20">
        <v>21269</v>
      </c>
      <c r="L1202" s="21">
        <v>15795</v>
      </c>
      <c r="M1202" s="22">
        <v>138661</v>
      </c>
      <c r="N1202" s="22">
        <v>3657</v>
      </c>
      <c r="O1202" s="23" t="s">
        <v>37</v>
      </c>
      <c r="P1202" s="24" t="s">
        <v>37</v>
      </c>
      <c r="Q1202" s="24" t="s">
        <v>37</v>
      </c>
      <c r="R1202" s="25" t="s">
        <v>37</v>
      </c>
      <c r="S1202" s="26" t="s">
        <v>37</v>
      </c>
      <c r="T1202" s="26" t="s">
        <v>37</v>
      </c>
      <c r="U1202" s="19">
        <v>52326</v>
      </c>
      <c r="V1202" s="20">
        <v>443833</v>
      </c>
      <c r="W1202" s="20">
        <v>24926</v>
      </c>
    </row>
    <row r="1203" spans="1:23" x14ac:dyDescent="0.35">
      <c r="A1203" s="16">
        <v>2012</v>
      </c>
      <c r="B1203" s="17">
        <v>12744</v>
      </c>
      <c r="C1203" s="18" t="s">
        <v>1111</v>
      </c>
      <c r="D1203" s="16" t="s">
        <v>24</v>
      </c>
      <c r="E1203" s="18" t="s">
        <v>25</v>
      </c>
      <c r="F1203" s="16" t="s">
        <v>26</v>
      </c>
      <c r="G1203" s="18" t="s">
        <v>96</v>
      </c>
      <c r="H1203" s="18" t="s">
        <v>33</v>
      </c>
      <c r="I1203" s="19">
        <v>5538</v>
      </c>
      <c r="J1203" s="20">
        <v>96953</v>
      </c>
      <c r="K1203" s="20">
        <v>8218</v>
      </c>
      <c r="L1203" s="21">
        <v>6297</v>
      </c>
      <c r="M1203" s="22">
        <v>112103</v>
      </c>
      <c r="N1203" s="22">
        <v>1637</v>
      </c>
      <c r="O1203" s="23" t="s">
        <v>37</v>
      </c>
      <c r="P1203" s="24" t="s">
        <v>37</v>
      </c>
      <c r="Q1203" s="24" t="s">
        <v>37</v>
      </c>
      <c r="R1203" s="25" t="s">
        <v>37</v>
      </c>
      <c r="S1203" s="26" t="s">
        <v>37</v>
      </c>
      <c r="T1203" s="26" t="s">
        <v>37</v>
      </c>
      <c r="U1203" s="19">
        <v>11835</v>
      </c>
      <c r="V1203" s="20">
        <v>209056</v>
      </c>
      <c r="W1203" s="20">
        <v>9855</v>
      </c>
    </row>
    <row r="1204" spans="1:23" x14ac:dyDescent="0.35">
      <c r="A1204" s="16">
        <v>2012</v>
      </c>
      <c r="B1204" s="17">
        <v>12745</v>
      </c>
      <c r="C1204" s="18" t="s">
        <v>1112</v>
      </c>
      <c r="D1204" s="16" t="s">
        <v>24</v>
      </c>
      <c r="E1204" s="18" t="s">
        <v>25</v>
      </c>
      <c r="F1204" s="16" t="s">
        <v>26</v>
      </c>
      <c r="G1204" s="18" t="s">
        <v>63</v>
      </c>
      <c r="H1204" s="18" t="s">
        <v>191</v>
      </c>
      <c r="I1204" s="19">
        <v>153521</v>
      </c>
      <c r="J1204" s="20">
        <v>865052</v>
      </c>
      <c r="K1204" s="20">
        <v>94119</v>
      </c>
      <c r="L1204" s="21">
        <v>120805</v>
      </c>
      <c r="M1204" s="22">
        <v>857948</v>
      </c>
      <c r="N1204" s="22">
        <v>19655</v>
      </c>
      <c r="O1204" s="23">
        <v>79216</v>
      </c>
      <c r="P1204" s="24">
        <v>785099</v>
      </c>
      <c r="Q1204" s="24">
        <v>157</v>
      </c>
      <c r="R1204" s="25">
        <v>0</v>
      </c>
      <c r="S1204" s="26">
        <v>0</v>
      </c>
      <c r="T1204" s="26">
        <v>0</v>
      </c>
      <c r="U1204" s="19">
        <v>353542</v>
      </c>
      <c r="V1204" s="20">
        <v>2508099</v>
      </c>
      <c r="W1204" s="20">
        <v>113931</v>
      </c>
    </row>
    <row r="1205" spans="1:23" x14ac:dyDescent="0.35">
      <c r="A1205" s="16">
        <v>2012</v>
      </c>
      <c r="B1205" s="17">
        <v>12782</v>
      </c>
      <c r="C1205" s="18" t="s">
        <v>1113</v>
      </c>
      <c r="D1205" s="16" t="s">
        <v>24</v>
      </c>
      <c r="E1205" s="18" t="s">
        <v>25</v>
      </c>
      <c r="F1205" s="16" t="s">
        <v>26</v>
      </c>
      <c r="G1205" s="18" t="s">
        <v>132</v>
      </c>
      <c r="H1205" s="18" t="s">
        <v>28</v>
      </c>
      <c r="I1205" s="19">
        <v>3858</v>
      </c>
      <c r="J1205" s="20">
        <v>44022</v>
      </c>
      <c r="K1205" s="20">
        <v>3912</v>
      </c>
      <c r="L1205" s="21">
        <v>4117</v>
      </c>
      <c r="M1205" s="22">
        <v>54760</v>
      </c>
      <c r="N1205" s="22">
        <v>720</v>
      </c>
      <c r="O1205" s="23">
        <v>9284</v>
      </c>
      <c r="P1205" s="24">
        <v>127951</v>
      </c>
      <c r="Q1205" s="24">
        <v>41</v>
      </c>
      <c r="R1205" s="25" t="s">
        <v>37</v>
      </c>
      <c r="S1205" s="26" t="s">
        <v>37</v>
      </c>
      <c r="T1205" s="26" t="s">
        <v>37</v>
      </c>
      <c r="U1205" s="19">
        <v>17259</v>
      </c>
      <c r="V1205" s="20">
        <v>226733</v>
      </c>
      <c r="W1205" s="20">
        <v>4673</v>
      </c>
    </row>
    <row r="1206" spans="1:23" x14ac:dyDescent="0.35">
      <c r="A1206" s="16">
        <v>2012</v>
      </c>
      <c r="B1206" s="17">
        <v>12789</v>
      </c>
      <c r="C1206" s="18" t="s">
        <v>1114</v>
      </c>
      <c r="D1206" s="16" t="s">
        <v>24</v>
      </c>
      <c r="E1206" s="18" t="s">
        <v>25</v>
      </c>
      <c r="F1206" s="16" t="s">
        <v>26</v>
      </c>
      <c r="G1206" s="18" t="s">
        <v>128</v>
      </c>
      <c r="H1206" s="18" t="s">
        <v>28</v>
      </c>
      <c r="I1206" s="19">
        <v>3760.7</v>
      </c>
      <c r="J1206" s="20">
        <v>43642</v>
      </c>
      <c r="K1206" s="20">
        <v>3994</v>
      </c>
      <c r="L1206" s="21">
        <v>331.2</v>
      </c>
      <c r="M1206" s="22">
        <v>3758</v>
      </c>
      <c r="N1206" s="22">
        <v>213</v>
      </c>
      <c r="O1206" s="23">
        <v>1675</v>
      </c>
      <c r="P1206" s="24">
        <v>21919</v>
      </c>
      <c r="Q1206" s="24">
        <v>61</v>
      </c>
      <c r="R1206" s="25" t="s">
        <v>37</v>
      </c>
      <c r="S1206" s="26" t="s">
        <v>37</v>
      </c>
      <c r="T1206" s="26" t="s">
        <v>37</v>
      </c>
      <c r="U1206" s="19">
        <v>5766.9</v>
      </c>
      <c r="V1206" s="20">
        <v>69319</v>
      </c>
      <c r="W1206" s="20">
        <v>4268</v>
      </c>
    </row>
    <row r="1207" spans="1:23" x14ac:dyDescent="0.35">
      <c r="A1207" s="16">
        <v>2012</v>
      </c>
      <c r="B1207" s="17">
        <v>12796</v>
      </c>
      <c r="C1207" s="18" t="s">
        <v>1115</v>
      </c>
      <c r="D1207" s="16" t="s">
        <v>24</v>
      </c>
      <c r="E1207" s="18" t="s">
        <v>25</v>
      </c>
      <c r="F1207" s="16" t="s">
        <v>26</v>
      </c>
      <c r="G1207" s="18" t="s">
        <v>117</v>
      </c>
      <c r="H1207" s="18" t="s">
        <v>57</v>
      </c>
      <c r="I1207" s="19">
        <v>364390.6</v>
      </c>
      <c r="J1207" s="20">
        <v>3573796</v>
      </c>
      <c r="K1207" s="20">
        <v>331583</v>
      </c>
      <c r="L1207" s="21">
        <v>229435.3</v>
      </c>
      <c r="M1207" s="22">
        <v>2766404</v>
      </c>
      <c r="N1207" s="22">
        <v>47566</v>
      </c>
      <c r="O1207" s="23">
        <v>265603.20000000001</v>
      </c>
      <c r="P1207" s="24">
        <v>4155899</v>
      </c>
      <c r="Q1207" s="24">
        <v>7758</v>
      </c>
      <c r="R1207" s="25">
        <v>361.3</v>
      </c>
      <c r="S1207" s="26">
        <v>4172</v>
      </c>
      <c r="T1207" s="26">
        <v>1</v>
      </c>
      <c r="U1207" s="19">
        <v>859790.4</v>
      </c>
      <c r="V1207" s="20">
        <v>10500271</v>
      </c>
      <c r="W1207" s="20">
        <v>386908</v>
      </c>
    </row>
    <row r="1208" spans="1:23" x14ac:dyDescent="0.35">
      <c r="A1208" s="16">
        <v>2012</v>
      </c>
      <c r="B1208" s="17">
        <v>12800</v>
      </c>
      <c r="C1208" s="18" t="s">
        <v>1116</v>
      </c>
      <c r="D1208" s="16" t="s">
        <v>24</v>
      </c>
      <c r="E1208" s="18" t="s">
        <v>25</v>
      </c>
      <c r="F1208" s="16" t="s">
        <v>26</v>
      </c>
      <c r="G1208" s="18" t="s">
        <v>49</v>
      </c>
      <c r="H1208" s="18" t="s">
        <v>28</v>
      </c>
      <c r="I1208" s="19">
        <v>7016</v>
      </c>
      <c r="J1208" s="20">
        <v>66309</v>
      </c>
      <c r="K1208" s="20">
        <v>5208</v>
      </c>
      <c r="L1208" s="21">
        <v>8153</v>
      </c>
      <c r="M1208" s="22">
        <v>73866</v>
      </c>
      <c r="N1208" s="22">
        <v>858</v>
      </c>
      <c r="O1208" s="23">
        <v>457</v>
      </c>
      <c r="P1208" s="24">
        <v>5589</v>
      </c>
      <c r="Q1208" s="24">
        <v>1</v>
      </c>
      <c r="R1208" s="25" t="s">
        <v>37</v>
      </c>
      <c r="S1208" s="26" t="s">
        <v>37</v>
      </c>
      <c r="T1208" s="26" t="s">
        <v>37</v>
      </c>
      <c r="U1208" s="19">
        <v>15626</v>
      </c>
      <c r="V1208" s="20">
        <v>145764</v>
      </c>
      <c r="W1208" s="20">
        <v>6067</v>
      </c>
    </row>
    <row r="1209" spans="1:23" x14ac:dyDescent="0.35">
      <c r="A1209" s="16">
        <v>2012</v>
      </c>
      <c r="B1209" s="17">
        <v>12801</v>
      </c>
      <c r="C1209" s="18" t="s">
        <v>1117</v>
      </c>
      <c r="D1209" s="16" t="s">
        <v>24</v>
      </c>
      <c r="E1209" s="18" t="s">
        <v>25</v>
      </c>
      <c r="F1209" s="16" t="s">
        <v>26</v>
      </c>
      <c r="G1209" s="18" t="s">
        <v>70</v>
      </c>
      <c r="H1209" s="18" t="s">
        <v>28</v>
      </c>
      <c r="I1209" s="19">
        <v>11786.5</v>
      </c>
      <c r="J1209" s="20">
        <v>98879</v>
      </c>
      <c r="K1209" s="20">
        <v>8407</v>
      </c>
      <c r="L1209" s="21">
        <v>17414.099999999999</v>
      </c>
      <c r="M1209" s="22">
        <v>166932</v>
      </c>
      <c r="N1209" s="22">
        <v>1923</v>
      </c>
      <c r="O1209" s="23">
        <v>21716.1</v>
      </c>
      <c r="P1209" s="24">
        <v>381386</v>
      </c>
      <c r="Q1209" s="24">
        <v>91</v>
      </c>
      <c r="R1209" s="25" t="s">
        <v>37</v>
      </c>
      <c r="S1209" s="26" t="s">
        <v>37</v>
      </c>
      <c r="T1209" s="26" t="s">
        <v>37</v>
      </c>
      <c r="U1209" s="19">
        <v>50916.7</v>
      </c>
      <c r="V1209" s="20">
        <v>647197</v>
      </c>
      <c r="W1209" s="20">
        <v>10421</v>
      </c>
    </row>
    <row r="1210" spans="1:23" x14ac:dyDescent="0.35">
      <c r="A1210" s="16">
        <v>2012</v>
      </c>
      <c r="B1210" s="17">
        <v>12803</v>
      </c>
      <c r="C1210" s="18" t="s">
        <v>1118</v>
      </c>
      <c r="D1210" s="16" t="s">
        <v>24</v>
      </c>
      <c r="E1210" s="18" t="s">
        <v>25</v>
      </c>
      <c r="F1210" s="16" t="s">
        <v>26</v>
      </c>
      <c r="G1210" s="18" t="s">
        <v>36</v>
      </c>
      <c r="H1210" s="18" t="s">
        <v>33</v>
      </c>
      <c r="I1210" s="19">
        <v>12760</v>
      </c>
      <c r="J1210" s="20">
        <v>100166</v>
      </c>
      <c r="K1210" s="20">
        <v>7019</v>
      </c>
      <c r="L1210" s="21">
        <v>1062</v>
      </c>
      <c r="M1210" s="22">
        <v>10087</v>
      </c>
      <c r="N1210" s="22">
        <v>129</v>
      </c>
      <c r="O1210" s="23" t="s">
        <v>37</v>
      </c>
      <c r="P1210" s="24" t="s">
        <v>37</v>
      </c>
      <c r="Q1210" s="24" t="s">
        <v>37</v>
      </c>
      <c r="R1210" s="25" t="s">
        <v>37</v>
      </c>
      <c r="S1210" s="26" t="s">
        <v>37</v>
      </c>
      <c r="T1210" s="26" t="s">
        <v>37</v>
      </c>
      <c r="U1210" s="19">
        <v>13822</v>
      </c>
      <c r="V1210" s="20">
        <v>110253</v>
      </c>
      <c r="W1210" s="20">
        <v>7148</v>
      </c>
    </row>
    <row r="1211" spans="1:23" x14ac:dyDescent="0.35">
      <c r="A1211" s="16">
        <v>2012</v>
      </c>
      <c r="B1211" s="17">
        <v>12825</v>
      </c>
      <c r="C1211" s="18" t="s">
        <v>1119</v>
      </c>
      <c r="D1211" s="16" t="s">
        <v>24</v>
      </c>
      <c r="E1211" s="18" t="s">
        <v>25</v>
      </c>
      <c r="F1211" s="16" t="s">
        <v>26</v>
      </c>
      <c r="G1211" s="18" t="s">
        <v>179</v>
      </c>
      <c r="H1211" s="18" t="s">
        <v>57</v>
      </c>
      <c r="I1211" s="19">
        <v>253083.7</v>
      </c>
      <c r="J1211" s="20">
        <v>2354589</v>
      </c>
      <c r="K1211" s="20">
        <v>273792</v>
      </c>
      <c r="L1211" s="21">
        <v>314301.40000000002</v>
      </c>
      <c r="M1211" s="22">
        <v>3095359</v>
      </c>
      <c r="N1211" s="22">
        <v>65388</v>
      </c>
      <c r="O1211" s="23">
        <v>36384.5</v>
      </c>
      <c r="P1211" s="24">
        <v>447998</v>
      </c>
      <c r="Q1211" s="24">
        <v>1553</v>
      </c>
      <c r="R1211" s="25" t="s">
        <v>37</v>
      </c>
      <c r="S1211" s="26" t="s">
        <v>37</v>
      </c>
      <c r="T1211" s="26" t="s">
        <v>37</v>
      </c>
      <c r="U1211" s="19">
        <v>603769.59999999998</v>
      </c>
      <c r="V1211" s="20">
        <v>5897946</v>
      </c>
      <c r="W1211" s="20">
        <v>340733</v>
      </c>
    </row>
    <row r="1212" spans="1:23" x14ac:dyDescent="0.35">
      <c r="A1212" s="16">
        <v>2012</v>
      </c>
      <c r="B1212" s="17">
        <v>12825</v>
      </c>
      <c r="C1212" s="18" t="s">
        <v>1119</v>
      </c>
      <c r="D1212" s="16" t="s">
        <v>24</v>
      </c>
      <c r="E1212" s="18" t="s">
        <v>25</v>
      </c>
      <c r="F1212" s="16" t="s">
        <v>26</v>
      </c>
      <c r="G1212" s="18" t="s">
        <v>174</v>
      </c>
      <c r="H1212" s="18" t="s">
        <v>57</v>
      </c>
      <c r="I1212" s="19">
        <v>166.6</v>
      </c>
      <c r="J1212" s="20">
        <v>1535</v>
      </c>
      <c r="K1212" s="20">
        <v>178</v>
      </c>
      <c r="L1212" s="21">
        <v>3524.7</v>
      </c>
      <c r="M1212" s="22">
        <v>24174</v>
      </c>
      <c r="N1212" s="22">
        <v>322</v>
      </c>
      <c r="O1212" s="23" t="s">
        <v>37</v>
      </c>
      <c r="P1212" s="24" t="s">
        <v>37</v>
      </c>
      <c r="Q1212" s="24" t="s">
        <v>37</v>
      </c>
      <c r="R1212" s="25" t="s">
        <v>37</v>
      </c>
      <c r="S1212" s="26" t="s">
        <v>37</v>
      </c>
      <c r="T1212" s="26" t="s">
        <v>37</v>
      </c>
      <c r="U1212" s="19">
        <v>3691.3</v>
      </c>
      <c r="V1212" s="20">
        <v>25709</v>
      </c>
      <c r="W1212" s="20">
        <v>500</v>
      </c>
    </row>
    <row r="1213" spans="1:23" x14ac:dyDescent="0.35">
      <c r="A1213" s="16">
        <v>2012</v>
      </c>
      <c r="B1213" s="17">
        <v>12825</v>
      </c>
      <c r="C1213" s="18" t="s">
        <v>1119</v>
      </c>
      <c r="D1213" s="16" t="s">
        <v>137</v>
      </c>
      <c r="E1213" s="18" t="s">
        <v>138</v>
      </c>
      <c r="F1213" s="16" t="s">
        <v>26</v>
      </c>
      <c r="G1213" s="18" t="s">
        <v>179</v>
      </c>
      <c r="H1213" s="18" t="s">
        <v>57</v>
      </c>
      <c r="I1213" s="19">
        <v>4.7</v>
      </c>
      <c r="J1213" s="20">
        <v>119</v>
      </c>
      <c r="K1213" s="20">
        <v>15</v>
      </c>
      <c r="L1213" s="21">
        <v>3517.6</v>
      </c>
      <c r="M1213" s="22">
        <v>152376</v>
      </c>
      <c r="N1213" s="22">
        <v>443</v>
      </c>
      <c r="O1213" s="23">
        <v>11868.8</v>
      </c>
      <c r="P1213" s="24">
        <v>2538870</v>
      </c>
      <c r="Q1213" s="24">
        <v>38</v>
      </c>
      <c r="R1213" s="25" t="s">
        <v>37</v>
      </c>
      <c r="S1213" s="26" t="s">
        <v>37</v>
      </c>
      <c r="T1213" s="26" t="s">
        <v>37</v>
      </c>
      <c r="U1213" s="19">
        <v>15391.1</v>
      </c>
      <c r="V1213" s="20">
        <v>2691365</v>
      </c>
      <c r="W1213" s="20">
        <v>496</v>
      </c>
    </row>
    <row r="1214" spans="1:23" x14ac:dyDescent="0.35">
      <c r="A1214" s="16">
        <v>2012</v>
      </c>
      <c r="B1214" s="17">
        <v>12839</v>
      </c>
      <c r="C1214" s="18" t="s">
        <v>1120</v>
      </c>
      <c r="D1214" s="16" t="s">
        <v>24</v>
      </c>
      <c r="E1214" s="18" t="s">
        <v>25</v>
      </c>
      <c r="F1214" s="16" t="s">
        <v>26</v>
      </c>
      <c r="G1214" s="18" t="s">
        <v>87</v>
      </c>
      <c r="H1214" s="18" t="s">
        <v>28</v>
      </c>
      <c r="I1214" s="19">
        <v>791</v>
      </c>
      <c r="J1214" s="20">
        <v>6797</v>
      </c>
      <c r="K1214" s="20">
        <v>690</v>
      </c>
      <c r="L1214" s="21">
        <v>941.9</v>
      </c>
      <c r="M1214" s="22">
        <v>9611</v>
      </c>
      <c r="N1214" s="22">
        <v>187</v>
      </c>
      <c r="O1214" s="23">
        <v>947.5</v>
      </c>
      <c r="P1214" s="24">
        <v>14379</v>
      </c>
      <c r="Q1214" s="24">
        <v>1</v>
      </c>
      <c r="R1214" s="25" t="s">
        <v>37</v>
      </c>
      <c r="S1214" s="26" t="s">
        <v>37</v>
      </c>
      <c r="T1214" s="26" t="s">
        <v>37</v>
      </c>
      <c r="U1214" s="19">
        <v>2680.4</v>
      </c>
      <c r="V1214" s="20">
        <v>30787</v>
      </c>
      <c r="W1214" s="20">
        <v>878</v>
      </c>
    </row>
    <row r="1215" spans="1:23" x14ac:dyDescent="0.35">
      <c r="A1215" s="16">
        <v>2012</v>
      </c>
      <c r="B1215" s="17">
        <v>12860</v>
      </c>
      <c r="C1215" s="18" t="s">
        <v>1121</v>
      </c>
      <c r="D1215" s="16" t="s">
        <v>24</v>
      </c>
      <c r="E1215" s="18" t="s">
        <v>25</v>
      </c>
      <c r="F1215" s="16" t="s">
        <v>26</v>
      </c>
      <c r="G1215" s="18" t="s">
        <v>130</v>
      </c>
      <c r="H1215" s="18" t="s">
        <v>33</v>
      </c>
      <c r="I1215" s="19">
        <v>7549.3</v>
      </c>
      <c r="J1215" s="20">
        <v>57784</v>
      </c>
      <c r="K1215" s="20">
        <v>4818</v>
      </c>
      <c r="L1215" s="21">
        <v>7500.3</v>
      </c>
      <c r="M1215" s="22">
        <v>78074</v>
      </c>
      <c r="N1215" s="22">
        <v>1381</v>
      </c>
      <c r="O1215" s="23">
        <v>10066.299999999999</v>
      </c>
      <c r="P1215" s="24">
        <v>85727</v>
      </c>
      <c r="Q1215" s="24">
        <v>1553</v>
      </c>
      <c r="R1215" s="25" t="s">
        <v>37</v>
      </c>
      <c r="S1215" s="26" t="s">
        <v>37</v>
      </c>
      <c r="T1215" s="26" t="s">
        <v>37</v>
      </c>
      <c r="U1215" s="19">
        <v>25115.9</v>
      </c>
      <c r="V1215" s="20">
        <v>221585</v>
      </c>
      <c r="W1215" s="20">
        <v>7752</v>
      </c>
    </row>
    <row r="1216" spans="1:23" x14ac:dyDescent="0.35">
      <c r="A1216" s="16">
        <v>2012</v>
      </c>
      <c r="B1216" s="17">
        <v>12866</v>
      </c>
      <c r="C1216" s="18" t="s">
        <v>1122</v>
      </c>
      <c r="D1216" s="16" t="s">
        <v>24</v>
      </c>
      <c r="E1216" s="18" t="s">
        <v>25</v>
      </c>
      <c r="F1216" s="16" t="s">
        <v>26</v>
      </c>
      <c r="G1216" s="18" t="s">
        <v>130</v>
      </c>
      <c r="H1216" s="18" t="s">
        <v>33</v>
      </c>
      <c r="I1216" s="19">
        <v>1034.2</v>
      </c>
      <c r="J1216" s="20">
        <v>15934</v>
      </c>
      <c r="K1216" s="20">
        <v>1572</v>
      </c>
      <c r="L1216" s="21">
        <v>2257</v>
      </c>
      <c r="M1216" s="22">
        <v>30856</v>
      </c>
      <c r="N1216" s="22">
        <v>732</v>
      </c>
      <c r="O1216" s="23">
        <v>29816.3</v>
      </c>
      <c r="P1216" s="24">
        <v>491364</v>
      </c>
      <c r="Q1216" s="24">
        <v>11</v>
      </c>
      <c r="R1216" s="25" t="s">
        <v>37</v>
      </c>
      <c r="S1216" s="26" t="s">
        <v>37</v>
      </c>
      <c r="T1216" s="26" t="s">
        <v>37</v>
      </c>
      <c r="U1216" s="19">
        <v>33107.5</v>
      </c>
      <c r="V1216" s="20">
        <v>538154</v>
      </c>
      <c r="W1216" s="20">
        <v>2315</v>
      </c>
    </row>
    <row r="1217" spans="1:23" x14ac:dyDescent="0.35">
      <c r="A1217" s="16">
        <v>2012</v>
      </c>
      <c r="B1217" s="17">
        <v>12866</v>
      </c>
      <c r="C1217" s="18" t="s">
        <v>1122</v>
      </c>
      <c r="D1217" s="16" t="s">
        <v>24</v>
      </c>
      <c r="E1217" s="18" t="s">
        <v>25</v>
      </c>
      <c r="F1217" s="16" t="s">
        <v>26</v>
      </c>
      <c r="G1217" s="18" t="s">
        <v>238</v>
      </c>
      <c r="H1217" s="18" t="s">
        <v>33</v>
      </c>
      <c r="I1217" s="19">
        <v>8564.2000000000007</v>
      </c>
      <c r="J1217" s="20">
        <v>133006</v>
      </c>
      <c r="K1217" s="20">
        <v>11965</v>
      </c>
      <c r="L1217" s="21">
        <v>19454</v>
      </c>
      <c r="M1217" s="22">
        <v>277609</v>
      </c>
      <c r="N1217" s="22">
        <v>3829</v>
      </c>
      <c r="O1217" s="23">
        <v>3986.7</v>
      </c>
      <c r="P1217" s="24">
        <v>59392</v>
      </c>
      <c r="Q1217" s="24">
        <v>9</v>
      </c>
      <c r="R1217" s="25" t="s">
        <v>37</v>
      </c>
      <c r="S1217" s="26" t="s">
        <v>37</v>
      </c>
      <c r="T1217" s="26" t="s">
        <v>37</v>
      </c>
      <c r="U1217" s="19">
        <v>32004.9</v>
      </c>
      <c r="V1217" s="20">
        <v>470007</v>
      </c>
      <c r="W1217" s="20">
        <v>15803</v>
      </c>
    </row>
    <row r="1218" spans="1:23" x14ac:dyDescent="0.35">
      <c r="A1218" s="16">
        <v>2012</v>
      </c>
      <c r="B1218" s="17">
        <v>12894</v>
      </c>
      <c r="C1218" s="18" t="s">
        <v>1123</v>
      </c>
      <c r="D1218" s="16" t="s">
        <v>24</v>
      </c>
      <c r="E1218" s="18" t="s">
        <v>25</v>
      </c>
      <c r="F1218" s="16" t="s">
        <v>26</v>
      </c>
      <c r="G1218" s="18" t="s">
        <v>51</v>
      </c>
      <c r="H1218" s="18" t="s">
        <v>28</v>
      </c>
      <c r="I1218" s="19">
        <v>14703.3</v>
      </c>
      <c r="J1218" s="20">
        <v>160267</v>
      </c>
      <c r="K1218" s="20">
        <v>14906</v>
      </c>
      <c r="L1218" s="21">
        <v>3778.7</v>
      </c>
      <c r="M1218" s="22">
        <v>35880</v>
      </c>
      <c r="N1218" s="22">
        <v>1785</v>
      </c>
      <c r="O1218" s="23">
        <v>15979.5</v>
      </c>
      <c r="P1218" s="24">
        <v>223431</v>
      </c>
      <c r="Q1218" s="24">
        <v>193</v>
      </c>
      <c r="R1218" s="25" t="s">
        <v>37</v>
      </c>
      <c r="S1218" s="26" t="s">
        <v>37</v>
      </c>
      <c r="T1218" s="26" t="s">
        <v>37</v>
      </c>
      <c r="U1218" s="19">
        <v>34461.5</v>
      </c>
      <c r="V1218" s="20">
        <v>419578</v>
      </c>
      <c r="W1218" s="20">
        <v>16884</v>
      </c>
    </row>
    <row r="1219" spans="1:23" x14ac:dyDescent="0.35">
      <c r="A1219" s="16">
        <v>2012</v>
      </c>
      <c r="B1219" s="17">
        <v>12897</v>
      </c>
      <c r="C1219" s="18" t="s">
        <v>1124</v>
      </c>
      <c r="D1219" s="16" t="s">
        <v>24</v>
      </c>
      <c r="E1219" s="18" t="s">
        <v>25</v>
      </c>
      <c r="F1219" s="16" t="s">
        <v>26</v>
      </c>
      <c r="G1219" s="18" t="s">
        <v>51</v>
      </c>
      <c r="H1219" s="18" t="s">
        <v>28</v>
      </c>
      <c r="I1219" s="19">
        <v>523</v>
      </c>
      <c r="J1219" s="20">
        <v>6306</v>
      </c>
      <c r="K1219" s="20">
        <v>768</v>
      </c>
      <c r="L1219" s="21">
        <v>2768</v>
      </c>
      <c r="M1219" s="22">
        <v>28554</v>
      </c>
      <c r="N1219" s="22">
        <v>295</v>
      </c>
      <c r="O1219" s="23" t="s">
        <v>37</v>
      </c>
      <c r="P1219" s="24" t="s">
        <v>37</v>
      </c>
      <c r="Q1219" s="24" t="s">
        <v>37</v>
      </c>
      <c r="R1219" s="25" t="s">
        <v>37</v>
      </c>
      <c r="S1219" s="26" t="s">
        <v>37</v>
      </c>
      <c r="T1219" s="26" t="s">
        <v>37</v>
      </c>
      <c r="U1219" s="19">
        <v>3291</v>
      </c>
      <c r="V1219" s="20">
        <v>34860</v>
      </c>
      <c r="W1219" s="20">
        <v>1063</v>
      </c>
    </row>
    <row r="1220" spans="1:23" x14ac:dyDescent="0.35">
      <c r="A1220" s="16">
        <v>2012</v>
      </c>
      <c r="B1220" s="17">
        <v>12899</v>
      </c>
      <c r="C1220" s="18" t="s">
        <v>1125</v>
      </c>
      <c r="D1220" s="16" t="s">
        <v>24</v>
      </c>
      <c r="E1220" s="18" t="s">
        <v>25</v>
      </c>
      <c r="F1220" s="16" t="s">
        <v>26</v>
      </c>
      <c r="G1220" s="18" t="s">
        <v>172</v>
      </c>
      <c r="H1220" s="18" t="s">
        <v>33</v>
      </c>
      <c r="I1220" s="19">
        <v>11116.8</v>
      </c>
      <c r="J1220" s="20">
        <v>76992</v>
      </c>
      <c r="K1220" s="20">
        <v>6666</v>
      </c>
      <c r="L1220" s="21">
        <v>6618.2</v>
      </c>
      <c r="M1220" s="22">
        <v>55915</v>
      </c>
      <c r="N1220" s="22">
        <v>981</v>
      </c>
      <c r="O1220" s="23">
        <v>712.5</v>
      </c>
      <c r="P1220" s="24">
        <v>9251</v>
      </c>
      <c r="Q1220" s="24">
        <v>1</v>
      </c>
      <c r="R1220" s="25" t="s">
        <v>37</v>
      </c>
      <c r="S1220" s="26" t="s">
        <v>37</v>
      </c>
      <c r="T1220" s="26" t="s">
        <v>37</v>
      </c>
      <c r="U1220" s="19">
        <v>18447.5</v>
      </c>
      <c r="V1220" s="20">
        <v>142158</v>
      </c>
      <c r="W1220" s="20">
        <v>7648</v>
      </c>
    </row>
    <row r="1221" spans="1:23" x14ac:dyDescent="0.35">
      <c r="A1221" s="16">
        <v>2012</v>
      </c>
      <c r="B1221" s="17">
        <v>12900</v>
      </c>
      <c r="C1221" s="18" t="s">
        <v>1126</v>
      </c>
      <c r="D1221" s="16" t="s">
        <v>24</v>
      </c>
      <c r="E1221" s="18" t="s">
        <v>25</v>
      </c>
      <c r="F1221" s="16" t="s">
        <v>26</v>
      </c>
      <c r="G1221" s="18" t="s">
        <v>51</v>
      </c>
      <c r="H1221" s="18" t="s">
        <v>28</v>
      </c>
      <c r="I1221" s="19">
        <v>1182</v>
      </c>
      <c r="J1221" s="20">
        <v>11166</v>
      </c>
      <c r="K1221" s="20">
        <v>1566</v>
      </c>
      <c r="L1221" s="21">
        <v>1859</v>
      </c>
      <c r="M1221" s="22">
        <v>20577</v>
      </c>
      <c r="N1221" s="22">
        <v>263</v>
      </c>
      <c r="O1221" s="23">
        <v>1722</v>
      </c>
      <c r="P1221" s="24">
        <v>22300</v>
      </c>
      <c r="Q1221" s="24">
        <v>4</v>
      </c>
      <c r="R1221" s="25" t="s">
        <v>37</v>
      </c>
      <c r="S1221" s="26" t="s">
        <v>37</v>
      </c>
      <c r="T1221" s="26" t="s">
        <v>37</v>
      </c>
      <c r="U1221" s="19">
        <v>4763</v>
      </c>
      <c r="V1221" s="20">
        <v>54043</v>
      </c>
      <c r="W1221" s="20">
        <v>1833</v>
      </c>
    </row>
    <row r="1222" spans="1:23" x14ac:dyDescent="0.35">
      <c r="A1222" s="16">
        <v>2012</v>
      </c>
      <c r="B1222" s="17">
        <v>12901</v>
      </c>
      <c r="C1222" s="18" t="s">
        <v>1127</v>
      </c>
      <c r="D1222" s="16" t="s">
        <v>24</v>
      </c>
      <c r="E1222" s="18" t="s">
        <v>25</v>
      </c>
      <c r="F1222" s="16" t="s">
        <v>26</v>
      </c>
      <c r="G1222" s="18" t="s">
        <v>330</v>
      </c>
      <c r="H1222" s="18" t="s">
        <v>33</v>
      </c>
      <c r="I1222" s="19">
        <v>8460.7999999999993</v>
      </c>
      <c r="J1222" s="20">
        <v>55175</v>
      </c>
      <c r="K1222" s="20">
        <v>10575</v>
      </c>
      <c r="L1222" s="21">
        <v>1675.9</v>
      </c>
      <c r="M1222" s="22">
        <v>12596</v>
      </c>
      <c r="N1222" s="22">
        <v>274</v>
      </c>
      <c r="O1222" s="23">
        <v>258.2</v>
      </c>
      <c r="P1222" s="24">
        <v>2271</v>
      </c>
      <c r="Q1222" s="24">
        <v>1</v>
      </c>
      <c r="R1222" s="25" t="s">
        <v>37</v>
      </c>
      <c r="S1222" s="26" t="s">
        <v>37</v>
      </c>
      <c r="T1222" s="26" t="s">
        <v>37</v>
      </c>
      <c r="U1222" s="19">
        <v>10394.9</v>
      </c>
      <c r="V1222" s="20">
        <v>70042</v>
      </c>
      <c r="W1222" s="20">
        <v>10850</v>
      </c>
    </row>
    <row r="1223" spans="1:23" x14ac:dyDescent="0.35">
      <c r="A1223" s="16">
        <v>2012</v>
      </c>
      <c r="B1223" s="17">
        <v>12915</v>
      </c>
      <c r="C1223" s="18" t="s">
        <v>1128</v>
      </c>
      <c r="D1223" s="16" t="s">
        <v>24</v>
      </c>
      <c r="E1223" s="18" t="s">
        <v>25</v>
      </c>
      <c r="F1223" s="16" t="s">
        <v>26</v>
      </c>
      <c r="G1223" s="18" t="s">
        <v>173</v>
      </c>
      <c r="H1223" s="18" t="s">
        <v>33</v>
      </c>
      <c r="I1223" s="19">
        <v>6613</v>
      </c>
      <c r="J1223" s="20">
        <v>54675</v>
      </c>
      <c r="K1223" s="20">
        <v>5836</v>
      </c>
      <c r="L1223" s="21">
        <v>3243</v>
      </c>
      <c r="M1223" s="22">
        <v>35569</v>
      </c>
      <c r="N1223" s="22">
        <v>804</v>
      </c>
      <c r="O1223" s="23" t="s">
        <v>37</v>
      </c>
      <c r="P1223" s="24" t="s">
        <v>37</v>
      </c>
      <c r="Q1223" s="24" t="s">
        <v>37</v>
      </c>
      <c r="R1223" s="25" t="s">
        <v>37</v>
      </c>
      <c r="S1223" s="26" t="s">
        <v>37</v>
      </c>
      <c r="T1223" s="26" t="s">
        <v>37</v>
      </c>
      <c r="U1223" s="19">
        <v>9856</v>
      </c>
      <c r="V1223" s="20">
        <v>90244</v>
      </c>
      <c r="W1223" s="20">
        <v>6640</v>
      </c>
    </row>
    <row r="1224" spans="1:23" x14ac:dyDescent="0.35">
      <c r="A1224" s="16">
        <v>2012</v>
      </c>
      <c r="B1224" s="17">
        <v>12919</v>
      </c>
      <c r="C1224" s="18" t="s">
        <v>1129</v>
      </c>
      <c r="D1224" s="16" t="s">
        <v>24</v>
      </c>
      <c r="E1224" s="18" t="s">
        <v>25</v>
      </c>
      <c r="F1224" s="16" t="s">
        <v>26</v>
      </c>
      <c r="G1224" s="18" t="s">
        <v>56</v>
      </c>
      <c r="H1224" s="18" t="s">
        <v>57</v>
      </c>
      <c r="I1224" s="19">
        <v>1915.2</v>
      </c>
      <c r="J1224" s="20">
        <v>17504</v>
      </c>
      <c r="K1224" s="20">
        <v>2092</v>
      </c>
      <c r="L1224" s="21">
        <v>1745.9</v>
      </c>
      <c r="M1224" s="22">
        <v>17288</v>
      </c>
      <c r="N1224" s="22">
        <v>247</v>
      </c>
      <c r="O1224" s="23">
        <v>62035.9</v>
      </c>
      <c r="P1224" s="24">
        <v>1668141</v>
      </c>
      <c r="Q1224" s="24">
        <v>2</v>
      </c>
      <c r="R1224" s="25">
        <v>0</v>
      </c>
      <c r="S1224" s="26">
        <v>0</v>
      </c>
      <c r="T1224" s="26">
        <v>0</v>
      </c>
      <c r="U1224" s="19">
        <v>65697</v>
      </c>
      <c r="V1224" s="20">
        <v>1702933</v>
      </c>
      <c r="W1224" s="20">
        <v>2341</v>
      </c>
    </row>
    <row r="1225" spans="1:23" x14ac:dyDescent="0.35">
      <c r="A1225" s="16">
        <v>2012</v>
      </c>
      <c r="B1225" s="17">
        <v>12927</v>
      </c>
      <c r="C1225" s="18" t="s">
        <v>1130</v>
      </c>
      <c r="D1225" s="16" t="s">
        <v>24</v>
      </c>
      <c r="E1225" s="18" t="s">
        <v>25</v>
      </c>
      <c r="F1225" s="16" t="s">
        <v>26</v>
      </c>
      <c r="G1225" s="18" t="s">
        <v>30</v>
      </c>
      <c r="H1225" s="18" t="s">
        <v>28</v>
      </c>
      <c r="I1225" s="19">
        <v>6740.1</v>
      </c>
      <c r="J1225" s="20">
        <v>73197</v>
      </c>
      <c r="K1225" s="20">
        <v>5025</v>
      </c>
      <c r="L1225" s="21">
        <v>8450.7999999999993</v>
      </c>
      <c r="M1225" s="22">
        <v>98757</v>
      </c>
      <c r="N1225" s="22">
        <v>1288</v>
      </c>
      <c r="O1225" s="23" t="s">
        <v>37</v>
      </c>
      <c r="P1225" s="24" t="s">
        <v>37</v>
      </c>
      <c r="Q1225" s="24" t="s">
        <v>37</v>
      </c>
      <c r="R1225" s="25" t="s">
        <v>37</v>
      </c>
      <c r="S1225" s="26" t="s">
        <v>37</v>
      </c>
      <c r="T1225" s="26" t="s">
        <v>37</v>
      </c>
      <c r="U1225" s="19">
        <v>15190.9</v>
      </c>
      <c r="V1225" s="20">
        <v>171954</v>
      </c>
      <c r="W1225" s="20">
        <v>6313</v>
      </c>
    </row>
    <row r="1226" spans="1:23" x14ac:dyDescent="0.35">
      <c r="A1226" s="16">
        <v>2012</v>
      </c>
      <c r="B1226" s="17">
        <v>12929</v>
      </c>
      <c r="C1226" s="18" t="s">
        <v>1131</v>
      </c>
      <c r="D1226" s="16" t="s">
        <v>24</v>
      </c>
      <c r="E1226" s="18" t="s">
        <v>25</v>
      </c>
      <c r="F1226" s="16" t="s">
        <v>26</v>
      </c>
      <c r="G1226" s="18" t="s">
        <v>74</v>
      </c>
      <c r="H1226" s="18" t="s">
        <v>33</v>
      </c>
      <c r="I1226" s="19">
        <v>60606.9</v>
      </c>
      <c r="J1226" s="20">
        <v>449894</v>
      </c>
      <c r="K1226" s="20">
        <v>33090</v>
      </c>
      <c r="L1226" s="21">
        <v>6294.1</v>
      </c>
      <c r="M1226" s="22">
        <v>62131</v>
      </c>
      <c r="N1226" s="22">
        <v>318</v>
      </c>
      <c r="O1226" s="23">
        <v>1679.5</v>
      </c>
      <c r="P1226" s="24">
        <v>20160</v>
      </c>
      <c r="Q1226" s="24">
        <v>2</v>
      </c>
      <c r="R1226" s="25" t="s">
        <v>37</v>
      </c>
      <c r="S1226" s="26" t="s">
        <v>37</v>
      </c>
      <c r="T1226" s="26" t="s">
        <v>37</v>
      </c>
      <c r="U1226" s="19">
        <v>68580.5</v>
      </c>
      <c r="V1226" s="20">
        <v>532185</v>
      </c>
      <c r="W1226" s="20">
        <v>33410</v>
      </c>
    </row>
    <row r="1227" spans="1:23" x14ac:dyDescent="0.35">
      <c r="A1227" s="16">
        <v>2012</v>
      </c>
      <c r="B1227" s="17">
        <v>12944</v>
      </c>
      <c r="C1227" s="18" t="s">
        <v>1132</v>
      </c>
      <c r="D1227" s="16" t="s">
        <v>24</v>
      </c>
      <c r="E1227" s="18" t="s">
        <v>25</v>
      </c>
      <c r="F1227" s="16" t="s">
        <v>26</v>
      </c>
      <c r="G1227" s="18" t="s">
        <v>70</v>
      </c>
      <c r="H1227" s="18" t="s">
        <v>28</v>
      </c>
      <c r="I1227" s="19">
        <v>8011</v>
      </c>
      <c r="J1227" s="20">
        <v>65211</v>
      </c>
      <c r="K1227" s="20">
        <v>6486</v>
      </c>
      <c r="L1227" s="21">
        <v>11569</v>
      </c>
      <c r="M1227" s="22">
        <v>124676</v>
      </c>
      <c r="N1227" s="22">
        <v>1676</v>
      </c>
      <c r="O1227" s="23">
        <v>11433</v>
      </c>
      <c r="P1227" s="24">
        <v>174241</v>
      </c>
      <c r="Q1227" s="24">
        <v>38</v>
      </c>
      <c r="R1227" s="25" t="s">
        <v>37</v>
      </c>
      <c r="S1227" s="26" t="s">
        <v>37</v>
      </c>
      <c r="T1227" s="26" t="s">
        <v>37</v>
      </c>
      <c r="U1227" s="19">
        <v>31013</v>
      </c>
      <c r="V1227" s="20">
        <v>364128</v>
      </c>
      <c r="W1227" s="20">
        <v>8200</v>
      </c>
    </row>
    <row r="1228" spans="1:23" x14ac:dyDescent="0.35">
      <c r="A1228" s="16">
        <v>2012</v>
      </c>
      <c r="B1228" s="17">
        <v>12988</v>
      </c>
      <c r="C1228" s="18" t="s">
        <v>1133</v>
      </c>
      <c r="D1228" s="16" t="s">
        <v>24</v>
      </c>
      <c r="E1228" s="18" t="s">
        <v>25</v>
      </c>
      <c r="F1228" s="16" t="s">
        <v>26</v>
      </c>
      <c r="G1228" s="18" t="s">
        <v>104</v>
      </c>
      <c r="H1228" s="18" t="s">
        <v>28</v>
      </c>
      <c r="I1228" s="19">
        <v>15591</v>
      </c>
      <c r="J1228" s="20">
        <v>152339</v>
      </c>
      <c r="K1228" s="20">
        <v>11753</v>
      </c>
      <c r="L1228" s="21">
        <v>26203</v>
      </c>
      <c r="M1228" s="22">
        <v>266738</v>
      </c>
      <c r="N1228" s="22">
        <v>2619</v>
      </c>
      <c r="O1228" s="23">
        <v>34489</v>
      </c>
      <c r="P1228" s="24">
        <v>463370</v>
      </c>
      <c r="Q1228" s="24">
        <v>38</v>
      </c>
      <c r="R1228" s="25">
        <v>0</v>
      </c>
      <c r="S1228" s="26">
        <v>0</v>
      </c>
      <c r="T1228" s="26">
        <v>0</v>
      </c>
      <c r="U1228" s="19">
        <v>76283</v>
      </c>
      <c r="V1228" s="20">
        <v>882447</v>
      </c>
      <c r="W1228" s="20">
        <v>14410</v>
      </c>
    </row>
    <row r="1229" spans="1:23" x14ac:dyDescent="0.35">
      <c r="A1229" s="16">
        <v>2012</v>
      </c>
      <c r="B1229" s="17">
        <v>12989</v>
      </c>
      <c r="C1229" s="18" t="s">
        <v>1134</v>
      </c>
      <c r="D1229" s="16" t="s">
        <v>24</v>
      </c>
      <c r="E1229" s="18" t="s">
        <v>25</v>
      </c>
      <c r="F1229" s="16" t="s">
        <v>26</v>
      </c>
      <c r="G1229" s="18" t="s">
        <v>271</v>
      </c>
      <c r="H1229" s="18" t="s">
        <v>28</v>
      </c>
      <c r="I1229" s="19">
        <v>3245</v>
      </c>
      <c r="J1229" s="20">
        <v>20630</v>
      </c>
      <c r="K1229" s="20">
        <v>3335</v>
      </c>
      <c r="L1229" s="21">
        <v>2722</v>
      </c>
      <c r="M1229" s="22">
        <v>16493</v>
      </c>
      <c r="N1229" s="22">
        <v>579</v>
      </c>
      <c r="O1229" s="23">
        <v>995</v>
      </c>
      <c r="P1229" s="24">
        <v>7076</v>
      </c>
      <c r="Q1229" s="24">
        <v>3</v>
      </c>
      <c r="R1229" s="25" t="s">
        <v>37</v>
      </c>
      <c r="S1229" s="26" t="s">
        <v>37</v>
      </c>
      <c r="T1229" s="26" t="s">
        <v>37</v>
      </c>
      <c r="U1229" s="19">
        <v>6962</v>
      </c>
      <c r="V1229" s="20">
        <v>44199</v>
      </c>
      <c r="W1229" s="20">
        <v>3917</v>
      </c>
    </row>
    <row r="1230" spans="1:23" x14ac:dyDescent="0.35">
      <c r="A1230" s="16">
        <v>2012</v>
      </c>
      <c r="B1230" s="17">
        <v>12990</v>
      </c>
      <c r="C1230" s="18" t="s">
        <v>1135</v>
      </c>
      <c r="D1230" s="16" t="s">
        <v>24</v>
      </c>
      <c r="E1230" s="18" t="s">
        <v>25</v>
      </c>
      <c r="F1230" s="16" t="s">
        <v>26</v>
      </c>
      <c r="G1230" s="18" t="s">
        <v>46</v>
      </c>
      <c r="H1230" s="18" t="s">
        <v>33</v>
      </c>
      <c r="I1230" s="19">
        <v>27171</v>
      </c>
      <c r="J1230" s="20">
        <v>230983</v>
      </c>
      <c r="K1230" s="20">
        <v>14321</v>
      </c>
      <c r="L1230" s="21">
        <v>5026</v>
      </c>
      <c r="M1230" s="22">
        <v>39310</v>
      </c>
      <c r="N1230" s="22">
        <v>2126</v>
      </c>
      <c r="O1230" s="23">
        <v>7822</v>
      </c>
      <c r="P1230" s="24">
        <v>91259</v>
      </c>
      <c r="Q1230" s="24">
        <v>12</v>
      </c>
      <c r="R1230" s="25" t="s">
        <v>37</v>
      </c>
      <c r="S1230" s="26" t="s">
        <v>37</v>
      </c>
      <c r="T1230" s="26" t="s">
        <v>37</v>
      </c>
      <c r="U1230" s="19">
        <v>40019</v>
      </c>
      <c r="V1230" s="20">
        <v>361552</v>
      </c>
      <c r="W1230" s="20">
        <v>16459</v>
      </c>
    </row>
    <row r="1231" spans="1:23" x14ac:dyDescent="0.35">
      <c r="A1231" s="16">
        <v>2012</v>
      </c>
      <c r="B1231" s="17">
        <v>13026</v>
      </c>
      <c r="C1231" s="18" t="s">
        <v>1136</v>
      </c>
      <c r="D1231" s="16" t="s">
        <v>24</v>
      </c>
      <c r="E1231" s="18" t="s">
        <v>25</v>
      </c>
      <c r="F1231" s="16" t="s">
        <v>26</v>
      </c>
      <c r="G1231" s="18" t="s">
        <v>49</v>
      </c>
      <c r="H1231" s="18" t="s">
        <v>28</v>
      </c>
      <c r="I1231" s="19">
        <v>8388.7000000000007</v>
      </c>
      <c r="J1231" s="20">
        <v>75108</v>
      </c>
      <c r="K1231" s="20">
        <v>5680</v>
      </c>
      <c r="L1231" s="21">
        <v>9640.6</v>
      </c>
      <c r="M1231" s="22">
        <v>80806</v>
      </c>
      <c r="N1231" s="22">
        <v>1006</v>
      </c>
      <c r="O1231" s="23">
        <v>2276.3000000000002</v>
      </c>
      <c r="P1231" s="24">
        <v>24529</v>
      </c>
      <c r="Q1231" s="24">
        <v>12</v>
      </c>
      <c r="R1231" s="25" t="s">
        <v>37</v>
      </c>
      <c r="S1231" s="26" t="s">
        <v>37</v>
      </c>
      <c r="T1231" s="26" t="s">
        <v>37</v>
      </c>
      <c r="U1231" s="19">
        <v>20305.599999999999</v>
      </c>
      <c r="V1231" s="20">
        <v>180443</v>
      </c>
      <c r="W1231" s="20">
        <v>6698</v>
      </c>
    </row>
    <row r="1232" spans="1:23" x14ac:dyDescent="0.35">
      <c r="A1232" s="16">
        <v>2012</v>
      </c>
      <c r="B1232" s="17">
        <v>13027</v>
      </c>
      <c r="C1232" s="18" t="s">
        <v>1137</v>
      </c>
      <c r="D1232" s="16" t="s">
        <v>24</v>
      </c>
      <c r="E1232" s="18" t="s">
        <v>25</v>
      </c>
      <c r="F1232" s="16" t="s">
        <v>26</v>
      </c>
      <c r="G1232" s="18" t="s">
        <v>70</v>
      </c>
      <c r="H1232" s="18" t="s">
        <v>33</v>
      </c>
      <c r="I1232" s="19">
        <v>14754</v>
      </c>
      <c r="J1232" s="20">
        <v>142752</v>
      </c>
      <c r="K1232" s="20">
        <v>12499</v>
      </c>
      <c r="L1232" s="21">
        <v>6861</v>
      </c>
      <c r="M1232" s="22">
        <v>60056</v>
      </c>
      <c r="N1232" s="22">
        <v>2637</v>
      </c>
      <c r="O1232" s="23">
        <v>6821</v>
      </c>
      <c r="P1232" s="24">
        <v>108005</v>
      </c>
      <c r="Q1232" s="24">
        <v>4</v>
      </c>
      <c r="R1232" s="25">
        <v>0</v>
      </c>
      <c r="S1232" s="26">
        <v>0</v>
      </c>
      <c r="T1232" s="26">
        <v>0</v>
      </c>
      <c r="U1232" s="19">
        <v>28436</v>
      </c>
      <c r="V1232" s="20">
        <v>310813</v>
      </c>
      <c r="W1232" s="20">
        <v>15140</v>
      </c>
    </row>
    <row r="1233" spans="1:23" x14ac:dyDescent="0.35">
      <c r="A1233" s="16">
        <v>2012</v>
      </c>
      <c r="B1233" s="17">
        <v>13027</v>
      </c>
      <c r="C1233" s="18" t="s">
        <v>1137</v>
      </c>
      <c r="D1233" s="16" t="s">
        <v>24</v>
      </c>
      <c r="E1233" s="18" t="s">
        <v>25</v>
      </c>
      <c r="F1233" s="16" t="s">
        <v>26</v>
      </c>
      <c r="G1233" s="18" t="s">
        <v>104</v>
      </c>
      <c r="H1233" s="18" t="s">
        <v>33</v>
      </c>
      <c r="I1233" s="19">
        <v>16000</v>
      </c>
      <c r="J1233" s="20">
        <v>151180</v>
      </c>
      <c r="K1233" s="20">
        <v>15393</v>
      </c>
      <c r="L1233" s="21">
        <v>8938</v>
      </c>
      <c r="M1233" s="22">
        <v>79704</v>
      </c>
      <c r="N1233" s="22">
        <v>2851</v>
      </c>
      <c r="O1233" s="23">
        <v>1617</v>
      </c>
      <c r="P1233" s="24">
        <v>14251</v>
      </c>
      <c r="Q1233" s="24">
        <v>5</v>
      </c>
      <c r="R1233" s="25">
        <v>0</v>
      </c>
      <c r="S1233" s="26">
        <v>0</v>
      </c>
      <c r="T1233" s="26">
        <v>0</v>
      </c>
      <c r="U1233" s="19">
        <v>26555</v>
      </c>
      <c r="V1233" s="20">
        <v>245135</v>
      </c>
      <c r="W1233" s="20">
        <v>18249</v>
      </c>
    </row>
    <row r="1234" spans="1:23" x14ac:dyDescent="0.35">
      <c r="A1234" s="16">
        <v>2012</v>
      </c>
      <c r="B1234" s="17">
        <v>13029</v>
      </c>
      <c r="C1234" s="18" t="s">
        <v>1138</v>
      </c>
      <c r="D1234" s="16" t="s">
        <v>24</v>
      </c>
      <c r="E1234" s="18" t="s">
        <v>25</v>
      </c>
      <c r="F1234" s="16" t="s">
        <v>26</v>
      </c>
      <c r="G1234" s="18" t="s">
        <v>79</v>
      </c>
      <c r="H1234" s="18" t="s">
        <v>28</v>
      </c>
      <c r="I1234" s="19">
        <v>865.1</v>
      </c>
      <c r="J1234" s="20">
        <v>8192</v>
      </c>
      <c r="K1234" s="20">
        <v>783</v>
      </c>
      <c r="L1234" s="21">
        <v>231.2</v>
      </c>
      <c r="M1234" s="22">
        <v>2617</v>
      </c>
      <c r="N1234" s="22">
        <v>107</v>
      </c>
      <c r="O1234" s="23">
        <v>1356.1</v>
      </c>
      <c r="P1234" s="24">
        <v>17712</v>
      </c>
      <c r="Q1234" s="24">
        <v>30</v>
      </c>
      <c r="R1234" s="25" t="s">
        <v>37</v>
      </c>
      <c r="S1234" s="26" t="s">
        <v>37</v>
      </c>
      <c r="T1234" s="26" t="s">
        <v>37</v>
      </c>
      <c r="U1234" s="19">
        <v>2452.4</v>
      </c>
      <c r="V1234" s="20">
        <v>28521</v>
      </c>
      <c r="W1234" s="20">
        <v>920</v>
      </c>
    </row>
    <row r="1235" spans="1:23" x14ac:dyDescent="0.35">
      <c r="A1235" s="16">
        <v>2012</v>
      </c>
      <c r="B1235" s="17">
        <v>13032</v>
      </c>
      <c r="C1235" s="18" t="s">
        <v>1139</v>
      </c>
      <c r="D1235" s="16" t="s">
        <v>24</v>
      </c>
      <c r="E1235" s="18" t="s">
        <v>25</v>
      </c>
      <c r="F1235" s="16" t="s">
        <v>26</v>
      </c>
      <c r="G1235" s="18" t="s">
        <v>36</v>
      </c>
      <c r="H1235" s="18" t="s">
        <v>57</v>
      </c>
      <c r="I1235" s="19">
        <v>6906</v>
      </c>
      <c r="J1235" s="20">
        <v>50493</v>
      </c>
      <c r="K1235" s="20">
        <v>4468</v>
      </c>
      <c r="L1235" s="21">
        <v>2176</v>
      </c>
      <c r="M1235" s="22">
        <v>15604</v>
      </c>
      <c r="N1235" s="22">
        <v>834</v>
      </c>
      <c r="O1235" s="23">
        <v>3653</v>
      </c>
      <c r="P1235" s="24">
        <v>31352</v>
      </c>
      <c r="Q1235" s="24">
        <v>98</v>
      </c>
      <c r="R1235" s="25">
        <v>0</v>
      </c>
      <c r="S1235" s="26">
        <v>0</v>
      </c>
      <c r="T1235" s="26">
        <v>0</v>
      </c>
      <c r="U1235" s="19">
        <v>12735</v>
      </c>
      <c r="V1235" s="20">
        <v>97449</v>
      </c>
      <c r="W1235" s="20">
        <v>5400</v>
      </c>
    </row>
    <row r="1236" spans="1:23" x14ac:dyDescent="0.35">
      <c r="A1236" s="16">
        <v>2012</v>
      </c>
      <c r="B1236" s="17">
        <v>13036</v>
      </c>
      <c r="C1236" s="18" t="s">
        <v>1140</v>
      </c>
      <c r="D1236" s="16" t="s">
        <v>24</v>
      </c>
      <c r="E1236" s="18" t="s">
        <v>25</v>
      </c>
      <c r="F1236" s="16" t="s">
        <v>26</v>
      </c>
      <c r="G1236" s="18" t="s">
        <v>39</v>
      </c>
      <c r="H1236" s="18" t="s">
        <v>28</v>
      </c>
      <c r="I1236" s="19">
        <v>3267.8</v>
      </c>
      <c r="J1236" s="20">
        <v>27941</v>
      </c>
      <c r="K1236" s="20">
        <v>3133</v>
      </c>
      <c r="L1236" s="21">
        <v>2902.4</v>
      </c>
      <c r="M1236" s="22">
        <v>26162</v>
      </c>
      <c r="N1236" s="22">
        <v>511</v>
      </c>
      <c r="O1236" s="23">
        <v>0</v>
      </c>
      <c r="P1236" s="24">
        <v>0</v>
      </c>
      <c r="Q1236" s="24">
        <v>0</v>
      </c>
      <c r="R1236" s="25">
        <v>0</v>
      </c>
      <c r="S1236" s="26">
        <v>0</v>
      </c>
      <c r="T1236" s="26">
        <v>0</v>
      </c>
      <c r="U1236" s="19">
        <v>6170.2</v>
      </c>
      <c r="V1236" s="20">
        <v>54103</v>
      </c>
      <c r="W1236" s="20">
        <v>3644</v>
      </c>
    </row>
    <row r="1237" spans="1:23" x14ac:dyDescent="0.35">
      <c r="A1237" s="16">
        <v>2012</v>
      </c>
      <c r="B1237" s="17">
        <v>13038</v>
      </c>
      <c r="C1237" s="18" t="s">
        <v>1141</v>
      </c>
      <c r="D1237" s="16" t="s">
        <v>24</v>
      </c>
      <c r="E1237" s="18" t="s">
        <v>25</v>
      </c>
      <c r="F1237" s="16" t="s">
        <v>26</v>
      </c>
      <c r="G1237" s="18" t="s">
        <v>87</v>
      </c>
      <c r="H1237" s="18" t="s">
        <v>28</v>
      </c>
      <c r="I1237" s="19">
        <v>3402</v>
      </c>
      <c r="J1237" s="20">
        <v>26238</v>
      </c>
      <c r="K1237" s="20">
        <v>3226</v>
      </c>
      <c r="L1237" s="21">
        <v>5049</v>
      </c>
      <c r="M1237" s="22">
        <v>44311</v>
      </c>
      <c r="N1237" s="22">
        <v>789</v>
      </c>
      <c r="O1237" s="23" t="s">
        <v>37</v>
      </c>
      <c r="P1237" s="24" t="s">
        <v>37</v>
      </c>
      <c r="Q1237" s="24" t="s">
        <v>37</v>
      </c>
      <c r="R1237" s="25" t="s">
        <v>37</v>
      </c>
      <c r="S1237" s="26" t="s">
        <v>37</v>
      </c>
      <c r="T1237" s="26" t="s">
        <v>37</v>
      </c>
      <c r="U1237" s="19">
        <v>8451</v>
      </c>
      <c r="V1237" s="20">
        <v>70549</v>
      </c>
      <c r="W1237" s="20">
        <v>4015</v>
      </c>
    </row>
    <row r="1238" spans="1:23" x14ac:dyDescent="0.35">
      <c r="A1238" s="16">
        <v>2012</v>
      </c>
      <c r="B1238" s="17">
        <v>13039</v>
      </c>
      <c r="C1238" s="18" t="s">
        <v>1142</v>
      </c>
      <c r="D1238" s="16" t="s">
        <v>24</v>
      </c>
      <c r="E1238" s="18" t="s">
        <v>25</v>
      </c>
      <c r="F1238" s="16" t="s">
        <v>26</v>
      </c>
      <c r="G1238" s="18" t="s">
        <v>104</v>
      </c>
      <c r="H1238" s="18" t="s">
        <v>28</v>
      </c>
      <c r="I1238" s="19">
        <v>5243</v>
      </c>
      <c r="J1238" s="20">
        <v>47382</v>
      </c>
      <c r="K1238" s="20">
        <v>3121</v>
      </c>
      <c r="L1238" s="21">
        <v>3708</v>
      </c>
      <c r="M1238" s="22">
        <v>31461</v>
      </c>
      <c r="N1238" s="22">
        <v>740</v>
      </c>
      <c r="O1238" s="23">
        <v>3220</v>
      </c>
      <c r="P1238" s="24">
        <v>34659</v>
      </c>
      <c r="Q1238" s="24">
        <v>5</v>
      </c>
      <c r="R1238" s="25">
        <v>0</v>
      </c>
      <c r="S1238" s="26">
        <v>0</v>
      </c>
      <c r="T1238" s="26">
        <v>0</v>
      </c>
      <c r="U1238" s="19">
        <v>12171</v>
      </c>
      <c r="V1238" s="20">
        <v>113502</v>
      </c>
      <c r="W1238" s="20">
        <v>3866</v>
      </c>
    </row>
    <row r="1239" spans="1:23" x14ac:dyDescent="0.35">
      <c r="A1239" s="16">
        <v>2012</v>
      </c>
      <c r="B1239" s="17">
        <v>13040</v>
      </c>
      <c r="C1239" s="18" t="s">
        <v>1143</v>
      </c>
      <c r="D1239" s="16" t="s">
        <v>24</v>
      </c>
      <c r="E1239" s="18" t="s">
        <v>25</v>
      </c>
      <c r="F1239" s="16" t="s">
        <v>26</v>
      </c>
      <c r="G1239" s="18" t="s">
        <v>132</v>
      </c>
      <c r="H1239" s="18" t="s">
        <v>28</v>
      </c>
      <c r="I1239" s="19">
        <v>1763</v>
      </c>
      <c r="J1239" s="20">
        <v>18700</v>
      </c>
      <c r="K1239" s="20">
        <v>1828</v>
      </c>
      <c r="L1239" s="21">
        <v>2262</v>
      </c>
      <c r="M1239" s="22">
        <v>24900</v>
      </c>
      <c r="N1239" s="22">
        <v>371</v>
      </c>
      <c r="O1239" s="23">
        <v>2032</v>
      </c>
      <c r="P1239" s="24">
        <v>24300</v>
      </c>
      <c r="Q1239" s="24">
        <v>20</v>
      </c>
      <c r="R1239" s="25" t="s">
        <v>37</v>
      </c>
      <c r="S1239" s="26" t="s">
        <v>37</v>
      </c>
      <c r="T1239" s="26" t="s">
        <v>37</v>
      </c>
      <c r="U1239" s="19">
        <v>6057</v>
      </c>
      <c r="V1239" s="20">
        <v>67900</v>
      </c>
      <c r="W1239" s="20">
        <v>2219</v>
      </c>
    </row>
    <row r="1240" spans="1:23" x14ac:dyDescent="0.35">
      <c r="A1240" s="16">
        <v>2012</v>
      </c>
      <c r="B1240" s="17">
        <v>13050</v>
      </c>
      <c r="C1240" s="18" t="s">
        <v>1144</v>
      </c>
      <c r="D1240" s="16" t="s">
        <v>24</v>
      </c>
      <c r="E1240" s="18" t="s">
        <v>25</v>
      </c>
      <c r="F1240" s="16" t="s">
        <v>26</v>
      </c>
      <c r="G1240" s="18" t="s">
        <v>130</v>
      </c>
      <c r="H1240" s="18" t="s">
        <v>33</v>
      </c>
      <c r="I1240" s="19">
        <v>17513</v>
      </c>
      <c r="J1240" s="20">
        <v>130776</v>
      </c>
      <c r="K1240" s="20">
        <v>16449</v>
      </c>
      <c r="L1240" s="21">
        <v>10990</v>
      </c>
      <c r="M1240" s="22">
        <v>107680</v>
      </c>
      <c r="N1240" s="22">
        <v>3195</v>
      </c>
      <c r="O1240" s="23">
        <v>2755</v>
      </c>
      <c r="P1240" s="24">
        <v>29259</v>
      </c>
      <c r="Q1240" s="24">
        <v>13</v>
      </c>
      <c r="R1240" s="25" t="s">
        <v>37</v>
      </c>
      <c r="S1240" s="26" t="s">
        <v>37</v>
      </c>
      <c r="T1240" s="26" t="s">
        <v>37</v>
      </c>
      <c r="U1240" s="19">
        <v>31258</v>
      </c>
      <c r="V1240" s="20">
        <v>267715</v>
      </c>
      <c r="W1240" s="20">
        <v>19657</v>
      </c>
    </row>
    <row r="1241" spans="1:23" x14ac:dyDescent="0.35">
      <c r="A1241" s="16">
        <v>2012</v>
      </c>
      <c r="B1241" s="17">
        <v>13058</v>
      </c>
      <c r="C1241" s="18" t="s">
        <v>1145</v>
      </c>
      <c r="D1241" s="16" t="s">
        <v>24</v>
      </c>
      <c r="E1241" s="18" t="s">
        <v>25</v>
      </c>
      <c r="F1241" s="16" t="s">
        <v>26</v>
      </c>
      <c r="G1241" s="18" t="s">
        <v>130</v>
      </c>
      <c r="H1241" s="18" t="s">
        <v>33</v>
      </c>
      <c r="I1241" s="19">
        <v>62214.8</v>
      </c>
      <c r="J1241" s="20">
        <v>455936</v>
      </c>
      <c r="K1241" s="20">
        <v>42181</v>
      </c>
      <c r="L1241" s="21">
        <v>18616.3</v>
      </c>
      <c r="M1241" s="22">
        <v>173384</v>
      </c>
      <c r="N1241" s="22">
        <v>3599</v>
      </c>
      <c r="O1241" s="23">
        <v>8381.6</v>
      </c>
      <c r="P1241" s="24">
        <v>111942</v>
      </c>
      <c r="Q1241" s="24">
        <v>15</v>
      </c>
      <c r="R1241" s="25" t="s">
        <v>37</v>
      </c>
      <c r="S1241" s="26" t="s">
        <v>37</v>
      </c>
      <c r="T1241" s="26" t="s">
        <v>37</v>
      </c>
      <c r="U1241" s="19">
        <v>89212.7</v>
      </c>
      <c r="V1241" s="20">
        <v>741262</v>
      </c>
      <c r="W1241" s="20">
        <v>45795</v>
      </c>
    </row>
    <row r="1242" spans="1:23" x14ac:dyDescent="0.35">
      <c r="A1242" s="16">
        <v>2012</v>
      </c>
      <c r="B1242" s="17">
        <v>13073</v>
      </c>
      <c r="C1242" s="18" t="s">
        <v>1146</v>
      </c>
      <c r="D1242" s="16" t="s">
        <v>24</v>
      </c>
      <c r="E1242" s="18" t="s">
        <v>25</v>
      </c>
      <c r="F1242" s="16" t="s">
        <v>26</v>
      </c>
      <c r="G1242" s="18" t="s">
        <v>236</v>
      </c>
      <c r="H1242" s="18" t="s">
        <v>33</v>
      </c>
      <c r="I1242" s="19">
        <v>5097</v>
      </c>
      <c r="J1242" s="20">
        <v>72963</v>
      </c>
      <c r="K1242" s="20">
        <v>5010</v>
      </c>
      <c r="L1242" s="21">
        <v>2877</v>
      </c>
      <c r="M1242" s="22">
        <v>37253</v>
      </c>
      <c r="N1242" s="22">
        <v>1642</v>
      </c>
      <c r="O1242" s="23">
        <v>24794</v>
      </c>
      <c r="P1242" s="24">
        <v>406890</v>
      </c>
      <c r="Q1242" s="24">
        <v>404</v>
      </c>
      <c r="R1242" s="25">
        <v>0</v>
      </c>
      <c r="S1242" s="26">
        <v>0</v>
      </c>
      <c r="T1242" s="26">
        <v>0</v>
      </c>
      <c r="U1242" s="19">
        <v>32768</v>
      </c>
      <c r="V1242" s="20">
        <v>517106</v>
      </c>
      <c r="W1242" s="20">
        <v>7056</v>
      </c>
    </row>
    <row r="1243" spans="1:23" x14ac:dyDescent="0.35">
      <c r="A1243" s="16">
        <v>2012</v>
      </c>
      <c r="B1243" s="17">
        <v>13073</v>
      </c>
      <c r="C1243" s="18" t="s">
        <v>1146</v>
      </c>
      <c r="D1243" s="16" t="s">
        <v>24</v>
      </c>
      <c r="E1243" s="18" t="s">
        <v>25</v>
      </c>
      <c r="F1243" s="16" t="s">
        <v>26</v>
      </c>
      <c r="G1243" s="18" t="s">
        <v>238</v>
      </c>
      <c r="H1243" s="18" t="s">
        <v>33</v>
      </c>
      <c r="I1243" s="19">
        <v>151</v>
      </c>
      <c r="J1243" s="20">
        <v>1879</v>
      </c>
      <c r="K1243" s="20">
        <v>208</v>
      </c>
      <c r="L1243" s="21">
        <v>178</v>
      </c>
      <c r="M1243" s="22">
        <v>2200</v>
      </c>
      <c r="N1243" s="22">
        <v>127</v>
      </c>
      <c r="O1243" s="23">
        <v>440</v>
      </c>
      <c r="P1243" s="24">
        <v>7524</v>
      </c>
      <c r="Q1243" s="24">
        <v>47</v>
      </c>
      <c r="R1243" s="25">
        <v>0</v>
      </c>
      <c r="S1243" s="26">
        <v>0</v>
      </c>
      <c r="T1243" s="26">
        <v>0</v>
      </c>
      <c r="U1243" s="19">
        <v>769</v>
      </c>
      <c r="V1243" s="20">
        <v>11603</v>
      </c>
      <c r="W1243" s="20">
        <v>382</v>
      </c>
    </row>
    <row r="1244" spans="1:23" x14ac:dyDescent="0.35">
      <c r="A1244" s="16">
        <v>2012</v>
      </c>
      <c r="B1244" s="17">
        <v>13095</v>
      </c>
      <c r="C1244" s="18" t="s">
        <v>1147</v>
      </c>
      <c r="D1244" s="16" t="s">
        <v>24</v>
      </c>
      <c r="E1244" s="18" t="s">
        <v>25</v>
      </c>
      <c r="F1244" s="16" t="s">
        <v>26</v>
      </c>
      <c r="G1244" s="18" t="s">
        <v>79</v>
      </c>
      <c r="H1244" s="18" t="s">
        <v>28</v>
      </c>
      <c r="I1244" s="19">
        <v>2588</v>
      </c>
      <c r="J1244" s="20">
        <v>25871</v>
      </c>
      <c r="K1244" s="20">
        <v>2272</v>
      </c>
      <c r="L1244" s="21">
        <v>1376</v>
      </c>
      <c r="M1244" s="22">
        <v>14607</v>
      </c>
      <c r="N1244" s="22">
        <v>322</v>
      </c>
      <c r="O1244" s="23">
        <v>0</v>
      </c>
      <c r="P1244" s="24">
        <v>0</v>
      </c>
      <c r="Q1244" s="24">
        <v>0</v>
      </c>
      <c r="R1244" s="25">
        <v>0</v>
      </c>
      <c r="S1244" s="26">
        <v>0</v>
      </c>
      <c r="T1244" s="26">
        <v>0</v>
      </c>
      <c r="U1244" s="19">
        <v>3964</v>
      </c>
      <c r="V1244" s="20">
        <v>40478</v>
      </c>
      <c r="W1244" s="20">
        <v>2594</v>
      </c>
    </row>
    <row r="1245" spans="1:23" x14ac:dyDescent="0.35">
      <c r="A1245" s="16">
        <v>2012</v>
      </c>
      <c r="B1245" s="17">
        <v>13119</v>
      </c>
      <c r="C1245" s="18" t="s">
        <v>1148</v>
      </c>
      <c r="D1245" s="16" t="s">
        <v>24</v>
      </c>
      <c r="E1245" s="18" t="s">
        <v>25</v>
      </c>
      <c r="F1245" s="16" t="s">
        <v>26</v>
      </c>
      <c r="G1245" s="18" t="s">
        <v>104</v>
      </c>
      <c r="H1245" s="18" t="s">
        <v>28</v>
      </c>
      <c r="I1245" s="19">
        <v>65728</v>
      </c>
      <c r="J1245" s="20">
        <v>649290</v>
      </c>
      <c r="K1245" s="20">
        <v>46413</v>
      </c>
      <c r="L1245" s="21">
        <v>55216</v>
      </c>
      <c r="M1245" s="22">
        <v>555063</v>
      </c>
      <c r="N1245" s="22">
        <v>6344</v>
      </c>
      <c r="O1245" s="23">
        <v>29197</v>
      </c>
      <c r="P1245" s="24">
        <v>354147</v>
      </c>
      <c r="Q1245" s="24">
        <v>37</v>
      </c>
      <c r="R1245" s="25">
        <v>0</v>
      </c>
      <c r="S1245" s="26">
        <v>0</v>
      </c>
      <c r="T1245" s="26">
        <v>0</v>
      </c>
      <c r="U1245" s="19">
        <v>150141</v>
      </c>
      <c r="V1245" s="20">
        <v>1558500</v>
      </c>
      <c r="W1245" s="20">
        <v>52794</v>
      </c>
    </row>
    <row r="1246" spans="1:23" x14ac:dyDescent="0.35">
      <c r="A1246" s="16">
        <v>2012</v>
      </c>
      <c r="B1246" s="17">
        <v>13137</v>
      </c>
      <c r="C1246" s="18" t="s">
        <v>1149</v>
      </c>
      <c r="D1246" s="16" t="s">
        <v>24</v>
      </c>
      <c r="E1246" s="18" t="s">
        <v>25</v>
      </c>
      <c r="F1246" s="16" t="s">
        <v>26</v>
      </c>
      <c r="G1246" s="18" t="s">
        <v>238</v>
      </c>
      <c r="H1246" s="18" t="s">
        <v>28</v>
      </c>
      <c r="I1246" s="19">
        <v>10940</v>
      </c>
      <c r="J1246" s="20">
        <v>118747</v>
      </c>
      <c r="K1246" s="20">
        <v>13977</v>
      </c>
      <c r="L1246" s="21">
        <v>21538</v>
      </c>
      <c r="M1246" s="22">
        <v>262888</v>
      </c>
      <c r="N1246" s="22">
        <v>3186</v>
      </c>
      <c r="O1246" s="23">
        <v>2660</v>
      </c>
      <c r="P1246" s="24">
        <v>43534</v>
      </c>
      <c r="Q1246" s="24">
        <v>1</v>
      </c>
      <c r="R1246" s="25" t="s">
        <v>37</v>
      </c>
      <c r="S1246" s="26" t="s">
        <v>37</v>
      </c>
      <c r="T1246" s="26" t="s">
        <v>37</v>
      </c>
      <c r="U1246" s="19">
        <v>35138</v>
      </c>
      <c r="V1246" s="20">
        <v>425169</v>
      </c>
      <c r="W1246" s="20">
        <v>17164</v>
      </c>
    </row>
    <row r="1247" spans="1:23" x14ac:dyDescent="0.35">
      <c r="A1247" s="16">
        <v>2012</v>
      </c>
      <c r="B1247" s="17">
        <v>13138</v>
      </c>
      <c r="C1247" s="18" t="s">
        <v>1150</v>
      </c>
      <c r="D1247" s="16" t="s">
        <v>24</v>
      </c>
      <c r="E1247" s="18" t="s">
        <v>25</v>
      </c>
      <c r="F1247" s="16" t="s">
        <v>26</v>
      </c>
      <c r="G1247" s="18" t="s">
        <v>111</v>
      </c>
      <c r="H1247" s="18" t="s">
        <v>28</v>
      </c>
      <c r="I1247" s="19">
        <v>7410</v>
      </c>
      <c r="J1247" s="20">
        <v>71180</v>
      </c>
      <c r="K1247" s="20">
        <v>6231</v>
      </c>
      <c r="L1247" s="21">
        <v>9011</v>
      </c>
      <c r="M1247" s="22">
        <v>84272</v>
      </c>
      <c r="N1247" s="22">
        <v>1597</v>
      </c>
      <c r="O1247" s="23">
        <v>10679</v>
      </c>
      <c r="P1247" s="24">
        <v>147265</v>
      </c>
      <c r="Q1247" s="24">
        <v>7</v>
      </c>
      <c r="R1247" s="25">
        <v>0</v>
      </c>
      <c r="S1247" s="26">
        <v>0</v>
      </c>
      <c r="T1247" s="26">
        <v>0</v>
      </c>
      <c r="U1247" s="19">
        <v>27100</v>
      </c>
      <c r="V1247" s="20">
        <v>302717</v>
      </c>
      <c r="W1247" s="20">
        <v>7835</v>
      </c>
    </row>
    <row r="1248" spans="1:23" ht="27.75" x14ac:dyDescent="0.35">
      <c r="A1248" s="16">
        <v>2012</v>
      </c>
      <c r="B1248" s="17">
        <v>13143</v>
      </c>
      <c r="C1248" s="18" t="s">
        <v>1151</v>
      </c>
      <c r="D1248" s="16" t="s">
        <v>24</v>
      </c>
      <c r="E1248" s="18" t="s">
        <v>25</v>
      </c>
      <c r="F1248" s="16" t="s">
        <v>26</v>
      </c>
      <c r="G1248" s="18" t="s">
        <v>87</v>
      </c>
      <c r="H1248" s="18" t="s">
        <v>28</v>
      </c>
      <c r="I1248" s="19">
        <v>9142.5</v>
      </c>
      <c r="J1248" s="20">
        <v>105779</v>
      </c>
      <c r="K1248" s="20">
        <v>9728</v>
      </c>
      <c r="L1248" s="21">
        <v>10085.6</v>
      </c>
      <c r="M1248" s="22">
        <v>157526</v>
      </c>
      <c r="N1248" s="22">
        <v>1560</v>
      </c>
      <c r="O1248" s="23">
        <v>26677.4</v>
      </c>
      <c r="P1248" s="24">
        <v>565063</v>
      </c>
      <c r="Q1248" s="24">
        <v>13</v>
      </c>
      <c r="R1248" s="25" t="s">
        <v>37</v>
      </c>
      <c r="S1248" s="26" t="s">
        <v>37</v>
      </c>
      <c r="T1248" s="26" t="s">
        <v>37</v>
      </c>
      <c r="U1248" s="19">
        <v>45905.5</v>
      </c>
      <c r="V1248" s="20">
        <v>828368</v>
      </c>
      <c r="W1248" s="20">
        <v>11301</v>
      </c>
    </row>
    <row r="1249" spans="1:23" x14ac:dyDescent="0.35">
      <c r="A1249" s="16">
        <v>2012</v>
      </c>
      <c r="B1249" s="17">
        <v>13144</v>
      </c>
      <c r="C1249" s="18" t="s">
        <v>1152</v>
      </c>
      <c r="D1249" s="16" t="s">
        <v>24</v>
      </c>
      <c r="E1249" s="18" t="s">
        <v>25</v>
      </c>
      <c r="F1249" s="16" t="s">
        <v>26</v>
      </c>
      <c r="G1249" s="18" t="s">
        <v>59</v>
      </c>
      <c r="H1249" s="18" t="s">
        <v>28</v>
      </c>
      <c r="I1249" s="19">
        <v>9129</v>
      </c>
      <c r="J1249" s="20">
        <v>94459</v>
      </c>
      <c r="K1249" s="20">
        <v>6006</v>
      </c>
      <c r="L1249" s="21">
        <v>10400</v>
      </c>
      <c r="M1249" s="22">
        <v>98001</v>
      </c>
      <c r="N1249" s="22">
        <v>1499</v>
      </c>
      <c r="O1249" s="23">
        <v>7306</v>
      </c>
      <c r="P1249" s="24">
        <v>92118</v>
      </c>
      <c r="Q1249" s="24">
        <v>12</v>
      </c>
      <c r="R1249" s="25">
        <v>0</v>
      </c>
      <c r="S1249" s="26">
        <v>0</v>
      </c>
      <c r="T1249" s="26">
        <v>0</v>
      </c>
      <c r="U1249" s="19">
        <v>26835</v>
      </c>
      <c r="V1249" s="20">
        <v>284578</v>
      </c>
      <c r="W1249" s="20">
        <v>7517</v>
      </c>
    </row>
    <row r="1250" spans="1:23" x14ac:dyDescent="0.35">
      <c r="A1250" s="16">
        <v>2012</v>
      </c>
      <c r="B1250" s="17">
        <v>13145</v>
      </c>
      <c r="C1250" s="18" t="s">
        <v>1153</v>
      </c>
      <c r="D1250" s="16" t="s">
        <v>24</v>
      </c>
      <c r="E1250" s="18" t="s">
        <v>25</v>
      </c>
      <c r="F1250" s="16" t="s">
        <v>26</v>
      </c>
      <c r="G1250" s="18" t="s">
        <v>39</v>
      </c>
      <c r="H1250" s="18" t="s">
        <v>28</v>
      </c>
      <c r="I1250" s="19">
        <v>747.4</v>
      </c>
      <c r="J1250" s="20">
        <v>7030</v>
      </c>
      <c r="K1250" s="20">
        <v>886</v>
      </c>
      <c r="L1250" s="21">
        <v>926.9</v>
      </c>
      <c r="M1250" s="22">
        <v>8767</v>
      </c>
      <c r="N1250" s="22">
        <v>208</v>
      </c>
      <c r="O1250" s="23">
        <v>2762.2</v>
      </c>
      <c r="P1250" s="24">
        <v>36392</v>
      </c>
      <c r="Q1250" s="24">
        <v>2</v>
      </c>
      <c r="R1250" s="25">
        <v>0</v>
      </c>
      <c r="S1250" s="26">
        <v>0</v>
      </c>
      <c r="T1250" s="26">
        <v>0</v>
      </c>
      <c r="U1250" s="19">
        <v>4436.5</v>
      </c>
      <c r="V1250" s="20">
        <v>52189</v>
      </c>
      <c r="W1250" s="20">
        <v>1096</v>
      </c>
    </row>
    <row r="1251" spans="1:23" x14ac:dyDescent="0.35">
      <c r="A1251" s="16">
        <v>2012</v>
      </c>
      <c r="B1251" s="17">
        <v>13151</v>
      </c>
      <c r="C1251" s="18" t="s">
        <v>1154</v>
      </c>
      <c r="D1251" s="16" t="s">
        <v>97</v>
      </c>
      <c r="E1251" s="18" t="s">
        <v>25</v>
      </c>
      <c r="F1251" s="16" t="s">
        <v>26</v>
      </c>
      <c r="G1251" s="18" t="s">
        <v>98</v>
      </c>
      <c r="H1251" s="18" t="s">
        <v>44</v>
      </c>
      <c r="I1251" s="19">
        <v>340899</v>
      </c>
      <c r="J1251" s="20">
        <v>2402718</v>
      </c>
      <c r="K1251" s="20">
        <v>201181</v>
      </c>
      <c r="L1251" s="21">
        <v>60722</v>
      </c>
      <c r="M1251" s="22">
        <v>373256</v>
      </c>
      <c r="N1251" s="22">
        <v>36909</v>
      </c>
      <c r="O1251" s="23">
        <v>0</v>
      </c>
      <c r="P1251" s="24">
        <v>0</v>
      </c>
      <c r="Q1251" s="24">
        <v>0</v>
      </c>
      <c r="R1251" s="25">
        <v>0</v>
      </c>
      <c r="S1251" s="26">
        <v>0</v>
      </c>
      <c r="T1251" s="26">
        <v>0</v>
      </c>
      <c r="U1251" s="19">
        <v>401621</v>
      </c>
      <c r="V1251" s="20">
        <v>2775974</v>
      </c>
      <c r="W1251" s="20">
        <v>238090</v>
      </c>
    </row>
    <row r="1252" spans="1:23" x14ac:dyDescent="0.35">
      <c r="A1252" s="16">
        <v>2012</v>
      </c>
      <c r="B1252" s="17">
        <v>13153</v>
      </c>
      <c r="C1252" s="18" t="s">
        <v>1155</v>
      </c>
      <c r="D1252" s="16" t="s">
        <v>97</v>
      </c>
      <c r="E1252" s="18" t="s">
        <v>25</v>
      </c>
      <c r="F1252" s="16" t="s">
        <v>26</v>
      </c>
      <c r="G1252" s="18" t="s">
        <v>98</v>
      </c>
      <c r="H1252" s="18" t="s">
        <v>44</v>
      </c>
      <c r="I1252" s="19">
        <v>68854</v>
      </c>
      <c r="J1252" s="20">
        <v>490742</v>
      </c>
      <c r="K1252" s="20">
        <v>47135</v>
      </c>
      <c r="L1252" s="21">
        <v>16335</v>
      </c>
      <c r="M1252" s="22">
        <v>117994</v>
      </c>
      <c r="N1252" s="22">
        <v>16305</v>
      </c>
      <c r="O1252" s="23" t="s">
        <v>37</v>
      </c>
      <c r="P1252" s="24" t="s">
        <v>37</v>
      </c>
      <c r="Q1252" s="24" t="s">
        <v>37</v>
      </c>
      <c r="R1252" s="25" t="s">
        <v>37</v>
      </c>
      <c r="S1252" s="26" t="s">
        <v>37</v>
      </c>
      <c r="T1252" s="26" t="s">
        <v>37</v>
      </c>
      <c r="U1252" s="19">
        <v>85189</v>
      </c>
      <c r="V1252" s="20">
        <v>608736</v>
      </c>
      <c r="W1252" s="20">
        <v>63440</v>
      </c>
    </row>
    <row r="1253" spans="1:23" x14ac:dyDescent="0.35">
      <c r="A1253" s="16">
        <v>2012</v>
      </c>
      <c r="B1253" s="17">
        <v>13196</v>
      </c>
      <c r="C1253" s="18" t="s">
        <v>1156</v>
      </c>
      <c r="D1253" s="16" t="s">
        <v>24</v>
      </c>
      <c r="E1253" s="18" t="s">
        <v>25</v>
      </c>
      <c r="F1253" s="16" t="s">
        <v>26</v>
      </c>
      <c r="G1253" s="18" t="s">
        <v>172</v>
      </c>
      <c r="H1253" s="18" t="s">
        <v>33</v>
      </c>
      <c r="I1253" s="19">
        <v>16728</v>
      </c>
      <c r="J1253" s="20">
        <v>199230</v>
      </c>
      <c r="K1253" s="20">
        <v>9842</v>
      </c>
      <c r="L1253" s="21">
        <v>5915</v>
      </c>
      <c r="M1253" s="22">
        <v>73503</v>
      </c>
      <c r="N1253" s="22">
        <v>1428</v>
      </c>
      <c r="O1253" s="23">
        <v>8443</v>
      </c>
      <c r="P1253" s="24">
        <v>131544</v>
      </c>
      <c r="Q1253" s="24">
        <v>12</v>
      </c>
      <c r="R1253" s="25">
        <v>0</v>
      </c>
      <c r="S1253" s="26">
        <v>0</v>
      </c>
      <c r="T1253" s="26">
        <v>0</v>
      </c>
      <c r="U1253" s="19">
        <v>31086</v>
      </c>
      <c r="V1253" s="20">
        <v>404277</v>
      </c>
      <c r="W1253" s="20">
        <v>11282</v>
      </c>
    </row>
    <row r="1254" spans="1:23" x14ac:dyDescent="0.35">
      <c r="A1254" s="16">
        <v>2012</v>
      </c>
      <c r="B1254" s="17">
        <v>13206</v>
      </c>
      <c r="C1254" s="18" t="s">
        <v>1157</v>
      </c>
      <c r="D1254" s="16" t="s">
        <v>24</v>
      </c>
      <c r="E1254" s="18" t="s">
        <v>25</v>
      </c>
      <c r="F1254" s="16" t="s">
        <v>26</v>
      </c>
      <c r="G1254" s="18" t="s">
        <v>184</v>
      </c>
      <c r="H1254" s="18" t="s">
        <v>57</v>
      </c>
      <c r="I1254" s="19">
        <v>13014.4</v>
      </c>
      <c r="J1254" s="20">
        <v>93807</v>
      </c>
      <c r="K1254" s="20">
        <v>11253</v>
      </c>
      <c r="L1254" s="21">
        <v>3919</v>
      </c>
      <c r="M1254" s="22">
        <v>28479</v>
      </c>
      <c r="N1254" s="22">
        <v>1299</v>
      </c>
      <c r="O1254" s="23">
        <v>2.2000000000000002</v>
      </c>
      <c r="P1254" s="24">
        <v>13</v>
      </c>
      <c r="Q1254" s="24">
        <v>3</v>
      </c>
      <c r="R1254" s="25" t="s">
        <v>37</v>
      </c>
      <c r="S1254" s="26" t="s">
        <v>37</v>
      </c>
      <c r="T1254" s="26" t="s">
        <v>37</v>
      </c>
      <c r="U1254" s="19">
        <v>16935.599999999999</v>
      </c>
      <c r="V1254" s="20">
        <v>122299</v>
      </c>
      <c r="W1254" s="20">
        <v>12555</v>
      </c>
    </row>
    <row r="1255" spans="1:23" x14ac:dyDescent="0.35">
      <c r="A1255" s="16">
        <v>2012</v>
      </c>
      <c r="B1255" s="17">
        <v>13206</v>
      </c>
      <c r="C1255" s="18" t="s">
        <v>1157</v>
      </c>
      <c r="D1255" s="16" t="s">
        <v>137</v>
      </c>
      <c r="E1255" s="18" t="s">
        <v>138</v>
      </c>
      <c r="F1255" s="16" t="s">
        <v>26</v>
      </c>
      <c r="G1255" s="18" t="s">
        <v>184</v>
      </c>
      <c r="H1255" s="18" t="s">
        <v>57</v>
      </c>
      <c r="I1255" s="19">
        <v>60.9</v>
      </c>
      <c r="J1255" s="20">
        <v>844</v>
      </c>
      <c r="K1255" s="20">
        <v>77</v>
      </c>
      <c r="L1255" s="21">
        <v>1423.2</v>
      </c>
      <c r="M1255" s="22">
        <v>21549</v>
      </c>
      <c r="N1255" s="22">
        <v>180</v>
      </c>
      <c r="O1255" s="23">
        <v>53</v>
      </c>
      <c r="P1255" s="24">
        <v>955</v>
      </c>
      <c r="Q1255" s="24">
        <v>1</v>
      </c>
      <c r="R1255" s="25" t="s">
        <v>37</v>
      </c>
      <c r="S1255" s="26" t="s">
        <v>37</v>
      </c>
      <c r="T1255" s="26" t="s">
        <v>37</v>
      </c>
      <c r="U1255" s="19">
        <v>1537.1</v>
      </c>
      <c r="V1255" s="20">
        <v>23348</v>
      </c>
      <c r="W1255" s="20">
        <v>258</v>
      </c>
    </row>
    <row r="1256" spans="1:23" x14ac:dyDescent="0.35">
      <c r="A1256" s="16">
        <v>2012</v>
      </c>
      <c r="B1256" s="17">
        <v>13208</v>
      </c>
      <c r="C1256" s="18" t="s">
        <v>1158</v>
      </c>
      <c r="D1256" s="16" t="s">
        <v>24</v>
      </c>
      <c r="E1256" s="18" t="s">
        <v>25</v>
      </c>
      <c r="F1256" s="16" t="s">
        <v>26</v>
      </c>
      <c r="G1256" s="18" t="s">
        <v>36</v>
      </c>
      <c r="H1256" s="18" t="s">
        <v>28</v>
      </c>
      <c r="I1256" s="19">
        <v>59781.3</v>
      </c>
      <c r="J1256" s="20">
        <v>588351</v>
      </c>
      <c r="K1256" s="20">
        <v>51278</v>
      </c>
      <c r="L1256" s="21">
        <v>57081.4</v>
      </c>
      <c r="M1256" s="22">
        <v>629980</v>
      </c>
      <c r="N1256" s="22">
        <v>6012</v>
      </c>
      <c r="O1256" s="23">
        <v>11699.1</v>
      </c>
      <c r="P1256" s="24">
        <v>169290</v>
      </c>
      <c r="Q1256" s="24">
        <v>10</v>
      </c>
      <c r="R1256" s="25" t="s">
        <v>37</v>
      </c>
      <c r="S1256" s="26" t="s">
        <v>37</v>
      </c>
      <c r="T1256" s="26" t="s">
        <v>37</v>
      </c>
      <c r="U1256" s="19">
        <v>128561.8</v>
      </c>
      <c r="V1256" s="20">
        <v>1387621</v>
      </c>
      <c r="W1256" s="20">
        <v>57300</v>
      </c>
    </row>
    <row r="1257" spans="1:23" x14ac:dyDescent="0.35">
      <c r="A1257" s="16">
        <v>2012</v>
      </c>
      <c r="B1257" s="17">
        <v>13209</v>
      </c>
      <c r="C1257" s="18" t="s">
        <v>1159</v>
      </c>
      <c r="D1257" s="16" t="s">
        <v>24</v>
      </c>
      <c r="E1257" s="18" t="s">
        <v>25</v>
      </c>
      <c r="F1257" s="16" t="s">
        <v>26</v>
      </c>
      <c r="G1257" s="18" t="s">
        <v>46</v>
      </c>
      <c r="H1257" s="18" t="s">
        <v>28</v>
      </c>
      <c r="I1257" s="19">
        <v>5416.8</v>
      </c>
      <c r="J1257" s="20">
        <v>49976</v>
      </c>
      <c r="K1257" s="20">
        <v>5111</v>
      </c>
      <c r="L1257" s="21">
        <v>3776.6</v>
      </c>
      <c r="M1257" s="22">
        <v>33795</v>
      </c>
      <c r="N1257" s="22">
        <v>729</v>
      </c>
      <c r="O1257" s="23">
        <v>6443.9</v>
      </c>
      <c r="P1257" s="24">
        <v>72523</v>
      </c>
      <c r="Q1257" s="24">
        <v>33</v>
      </c>
      <c r="R1257" s="25" t="s">
        <v>37</v>
      </c>
      <c r="S1257" s="26" t="s">
        <v>37</v>
      </c>
      <c r="T1257" s="26" t="s">
        <v>37</v>
      </c>
      <c r="U1257" s="19">
        <v>15637.3</v>
      </c>
      <c r="V1257" s="20">
        <v>156294</v>
      </c>
      <c r="W1257" s="20">
        <v>5873</v>
      </c>
    </row>
    <row r="1258" spans="1:23" x14ac:dyDescent="0.35">
      <c r="A1258" s="16">
        <v>2012</v>
      </c>
      <c r="B1258" s="17">
        <v>13214</v>
      </c>
      <c r="C1258" s="18" t="s">
        <v>1160</v>
      </c>
      <c r="D1258" s="16" t="s">
        <v>24</v>
      </c>
      <c r="E1258" s="18" t="s">
        <v>25</v>
      </c>
      <c r="F1258" s="16" t="s">
        <v>26</v>
      </c>
      <c r="G1258" s="18" t="s">
        <v>220</v>
      </c>
      <c r="H1258" s="18" t="s">
        <v>57</v>
      </c>
      <c r="I1258" s="19">
        <v>436688.7</v>
      </c>
      <c r="J1258" s="20">
        <v>3039610</v>
      </c>
      <c r="K1258" s="20">
        <v>425083</v>
      </c>
      <c r="L1258" s="21">
        <v>208118.7</v>
      </c>
      <c r="M1258" s="22">
        <v>1704682</v>
      </c>
      <c r="N1258" s="22">
        <v>46361</v>
      </c>
      <c r="O1258" s="23">
        <v>23970</v>
      </c>
      <c r="P1258" s="24">
        <v>205878</v>
      </c>
      <c r="Q1258" s="24">
        <v>1474</v>
      </c>
      <c r="R1258" s="25" t="s">
        <v>37</v>
      </c>
      <c r="S1258" s="26" t="s">
        <v>37</v>
      </c>
      <c r="T1258" s="26" t="s">
        <v>37</v>
      </c>
      <c r="U1258" s="19">
        <v>668777.4</v>
      </c>
      <c r="V1258" s="20">
        <v>4950170</v>
      </c>
      <c r="W1258" s="20">
        <v>472918</v>
      </c>
    </row>
    <row r="1259" spans="1:23" x14ac:dyDescent="0.35">
      <c r="A1259" s="16">
        <v>2012</v>
      </c>
      <c r="B1259" s="17">
        <v>13214</v>
      </c>
      <c r="C1259" s="18" t="s">
        <v>1160</v>
      </c>
      <c r="D1259" s="16" t="s">
        <v>137</v>
      </c>
      <c r="E1259" s="18" t="s">
        <v>138</v>
      </c>
      <c r="F1259" s="16" t="s">
        <v>26</v>
      </c>
      <c r="G1259" s="18" t="s">
        <v>220</v>
      </c>
      <c r="H1259" s="18" t="s">
        <v>57</v>
      </c>
      <c r="I1259" s="19">
        <v>2992.4</v>
      </c>
      <c r="J1259" s="20">
        <v>47060</v>
      </c>
      <c r="K1259" s="20">
        <v>4955</v>
      </c>
      <c r="L1259" s="21">
        <v>85960.7</v>
      </c>
      <c r="M1259" s="22">
        <v>1925012</v>
      </c>
      <c r="N1259" s="22">
        <v>10480</v>
      </c>
      <c r="O1259" s="23">
        <v>23446.2</v>
      </c>
      <c r="P1259" s="24">
        <v>696996</v>
      </c>
      <c r="Q1259" s="24">
        <v>390</v>
      </c>
      <c r="R1259" s="25">
        <v>1540.7</v>
      </c>
      <c r="S1259" s="26">
        <v>23623</v>
      </c>
      <c r="T1259" s="26">
        <v>1</v>
      </c>
      <c r="U1259" s="19">
        <v>113940</v>
      </c>
      <c r="V1259" s="20">
        <v>2692691</v>
      </c>
      <c r="W1259" s="20">
        <v>15826</v>
      </c>
    </row>
    <row r="1260" spans="1:23" x14ac:dyDescent="0.35">
      <c r="A1260" s="16">
        <v>2012</v>
      </c>
      <c r="B1260" s="17">
        <v>13216</v>
      </c>
      <c r="C1260" s="18" t="s">
        <v>1161</v>
      </c>
      <c r="D1260" s="16" t="s">
        <v>24</v>
      </c>
      <c r="E1260" s="18" t="s">
        <v>25</v>
      </c>
      <c r="F1260" s="16" t="s">
        <v>26</v>
      </c>
      <c r="G1260" s="18" t="s">
        <v>104</v>
      </c>
      <c r="H1260" s="18" t="s">
        <v>28</v>
      </c>
      <c r="I1260" s="19">
        <v>472880</v>
      </c>
      <c r="J1260" s="20">
        <v>4538599</v>
      </c>
      <c r="K1260" s="20">
        <v>322885</v>
      </c>
      <c r="L1260" s="21">
        <v>440462</v>
      </c>
      <c r="M1260" s="22">
        <v>4260580</v>
      </c>
      <c r="N1260" s="22">
        <v>41310</v>
      </c>
      <c r="O1260" s="23">
        <v>232227</v>
      </c>
      <c r="P1260" s="24">
        <v>2854845</v>
      </c>
      <c r="Q1260" s="24">
        <v>239</v>
      </c>
      <c r="R1260" s="25">
        <v>0</v>
      </c>
      <c r="S1260" s="26">
        <v>0</v>
      </c>
      <c r="T1260" s="26">
        <v>0</v>
      </c>
      <c r="U1260" s="19">
        <v>1145569</v>
      </c>
      <c r="V1260" s="20">
        <v>11654024</v>
      </c>
      <c r="W1260" s="20">
        <v>364434</v>
      </c>
    </row>
    <row r="1261" spans="1:23" x14ac:dyDescent="0.35">
      <c r="A1261" s="16">
        <v>2012</v>
      </c>
      <c r="B1261" s="17">
        <v>13227</v>
      </c>
      <c r="C1261" s="18" t="s">
        <v>1162</v>
      </c>
      <c r="D1261" s="16" t="s">
        <v>24</v>
      </c>
      <c r="E1261" s="18" t="s">
        <v>25</v>
      </c>
      <c r="F1261" s="16" t="s">
        <v>26</v>
      </c>
      <c r="G1261" s="18" t="s">
        <v>27</v>
      </c>
      <c r="H1261" s="18" t="s">
        <v>33</v>
      </c>
      <c r="I1261" s="19">
        <v>18112</v>
      </c>
      <c r="J1261" s="20">
        <v>173060</v>
      </c>
      <c r="K1261" s="20">
        <v>12456</v>
      </c>
      <c r="L1261" s="21">
        <v>11563</v>
      </c>
      <c r="M1261" s="22">
        <v>100332</v>
      </c>
      <c r="N1261" s="22">
        <v>3348</v>
      </c>
      <c r="O1261" s="23">
        <v>3912</v>
      </c>
      <c r="P1261" s="24">
        <v>38240</v>
      </c>
      <c r="Q1261" s="24">
        <v>6</v>
      </c>
      <c r="R1261" s="25">
        <v>0</v>
      </c>
      <c r="S1261" s="26">
        <v>0</v>
      </c>
      <c r="T1261" s="26">
        <v>0</v>
      </c>
      <c r="U1261" s="19">
        <v>33587</v>
      </c>
      <c r="V1261" s="20">
        <v>311632</v>
      </c>
      <c r="W1261" s="20">
        <v>15810</v>
      </c>
    </row>
    <row r="1262" spans="1:23" x14ac:dyDescent="0.35">
      <c r="A1262" s="16">
        <v>2012</v>
      </c>
      <c r="B1262" s="17">
        <v>13228</v>
      </c>
      <c r="C1262" s="18" t="s">
        <v>1163</v>
      </c>
      <c r="D1262" s="16" t="s">
        <v>24</v>
      </c>
      <c r="E1262" s="18" t="s">
        <v>25</v>
      </c>
      <c r="F1262" s="16" t="s">
        <v>26</v>
      </c>
      <c r="G1262" s="18" t="s">
        <v>30</v>
      </c>
      <c r="H1262" s="18" t="s">
        <v>28</v>
      </c>
      <c r="I1262" s="19">
        <v>9554</v>
      </c>
      <c r="J1262" s="20">
        <v>88878</v>
      </c>
      <c r="K1262" s="20">
        <v>7407</v>
      </c>
      <c r="L1262" s="21">
        <v>11475</v>
      </c>
      <c r="M1262" s="22">
        <v>104545</v>
      </c>
      <c r="N1262" s="22">
        <v>1202</v>
      </c>
      <c r="O1262" s="23">
        <v>5315</v>
      </c>
      <c r="P1262" s="24">
        <v>78989</v>
      </c>
      <c r="Q1262" s="24">
        <v>5</v>
      </c>
      <c r="R1262" s="25">
        <v>0</v>
      </c>
      <c r="S1262" s="26">
        <v>0</v>
      </c>
      <c r="T1262" s="26">
        <v>0</v>
      </c>
      <c r="U1262" s="19">
        <v>26344</v>
      </c>
      <c r="V1262" s="20">
        <v>272412</v>
      </c>
      <c r="W1262" s="20">
        <v>8614</v>
      </c>
    </row>
    <row r="1263" spans="1:23" x14ac:dyDescent="0.35">
      <c r="A1263" s="16">
        <v>2012</v>
      </c>
      <c r="B1263" s="17">
        <v>13233</v>
      </c>
      <c r="C1263" s="18" t="s">
        <v>1164</v>
      </c>
      <c r="D1263" s="16" t="s">
        <v>24</v>
      </c>
      <c r="E1263" s="18" t="s">
        <v>25</v>
      </c>
      <c r="F1263" s="16" t="s">
        <v>26</v>
      </c>
      <c r="G1263" s="18" t="s">
        <v>90</v>
      </c>
      <c r="H1263" s="18" t="s">
        <v>28</v>
      </c>
      <c r="I1263" s="19">
        <v>959</v>
      </c>
      <c r="J1263" s="20">
        <v>9384</v>
      </c>
      <c r="K1263" s="20">
        <v>866</v>
      </c>
      <c r="L1263" s="21">
        <v>750</v>
      </c>
      <c r="M1263" s="22">
        <v>9594</v>
      </c>
      <c r="N1263" s="22">
        <v>300</v>
      </c>
      <c r="O1263" s="23" t="s">
        <v>37</v>
      </c>
      <c r="P1263" s="24" t="s">
        <v>37</v>
      </c>
      <c r="Q1263" s="24" t="s">
        <v>37</v>
      </c>
      <c r="R1263" s="25" t="s">
        <v>37</v>
      </c>
      <c r="S1263" s="26" t="s">
        <v>37</v>
      </c>
      <c r="T1263" s="26" t="s">
        <v>37</v>
      </c>
      <c r="U1263" s="19">
        <v>1709</v>
      </c>
      <c r="V1263" s="20">
        <v>18978</v>
      </c>
      <c r="W1263" s="20">
        <v>1166</v>
      </c>
    </row>
    <row r="1264" spans="1:23" x14ac:dyDescent="0.35">
      <c r="A1264" s="16">
        <v>2012</v>
      </c>
      <c r="B1264" s="17">
        <v>13292</v>
      </c>
      <c r="C1264" s="18" t="s">
        <v>1165</v>
      </c>
      <c r="D1264" s="16" t="s">
        <v>24</v>
      </c>
      <c r="E1264" s="18" t="s">
        <v>25</v>
      </c>
      <c r="F1264" s="16" t="s">
        <v>26</v>
      </c>
      <c r="G1264" s="18" t="s">
        <v>36</v>
      </c>
      <c r="H1264" s="18" t="s">
        <v>33</v>
      </c>
      <c r="I1264" s="19">
        <v>25160.400000000001</v>
      </c>
      <c r="J1264" s="20">
        <v>250836</v>
      </c>
      <c r="K1264" s="20">
        <v>17307</v>
      </c>
      <c r="L1264" s="21">
        <v>2383.1</v>
      </c>
      <c r="M1264" s="22">
        <v>24580</v>
      </c>
      <c r="N1264" s="22">
        <v>1571</v>
      </c>
      <c r="O1264" s="23">
        <v>6035.3</v>
      </c>
      <c r="P1264" s="24">
        <v>70881</v>
      </c>
      <c r="Q1264" s="24">
        <v>413</v>
      </c>
      <c r="R1264" s="25" t="s">
        <v>37</v>
      </c>
      <c r="S1264" s="26" t="s">
        <v>37</v>
      </c>
      <c r="T1264" s="26" t="s">
        <v>37</v>
      </c>
      <c r="U1264" s="19">
        <v>33578.800000000003</v>
      </c>
      <c r="V1264" s="20">
        <v>346297</v>
      </c>
      <c r="W1264" s="20">
        <v>19291</v>
      </c>
    </row>
    <row r="1265" spans="1:23" x14ac:dyDescent="0.35">
      <c r="A1265" s="16">
        <v>2012</v>
      </c>
      <c r="B1265" s="17">
        <v>13314</v>
      </c>
      <c r="C1265" s="18" t="s">
        <v>1166</v>
      </c>
      <c r="D1265" s="16" t="s">
        <v>24</v>
      </c>
      <c r="E1265" s="18" t="s">
        <v>25</v>
      </c>
      <c r="F1265" s="16" t="s">
        <v>26</v>
      </c>
      <c r="G1265" s="18" t="s">
        <v>56</v>
      </c>
      <c r="H1265" s="18" t="s">
        <v>18</v>
      </c>
      <c r="I1265" s="19">
        <v>14714</v>
      </c>
      <c r="J1265" s="20">
        <v>153472</v>
      </c>
      <c r="K1265" s="20">
        <v>27548</v>
      </c>
      <c r="L1265" s="21">
        <v>21514</v>
      </c>
      <c r="M1265" s="22">
        <v>195008</v>
      </c>
      <c r="N1265" s="22">
        <v>3311</v>
      </c>
      <c r="O1265" s="23">
        <v>16135</v>
      </c>
      <c r="P1265" s="24">
        <v>200454</v>
      </c>
      <c r="Q1265" s="24">
        <v>3</v>
      </c>
      <c r="R1265" s="25" t="s">
        <v>37</v>
      </c>
      <c r="S1265" s="26" t="s">
        <v>37</v>
      </c>
      <c r="T1265" s="26" t="s">
        <v>37</v>
      </c>
      <c r="U1265" s="19">
        <v>52363</v>
      </c>
      <c r="V1265" s="20">
        <v>548934</v>
      </c>
      <c r="W1265" s="20">
        <v>30862</v>
      </c>
    </row>
    <row r="1266" spans="1:23" x14ac:dyDescent="0.35">
      <c r="A1266" s="16">
        <v>2012</v>
      </c>
      <c r="B1266" s="17">
        <v>13314</v>
      </c>
      <c r="C1266" s="18" t="s">
        <v>1166</v>
      </c>
      <c r="D1266" s="16" t="s">
        <v>24</v>
      </c>
      <c r="E1266" s="18" t="s">
        <v>25</v>
      </c>
      <c r="F1266" s="16" t="s">
        <v>26</v>
      </c>
      <c r="G1266" s="18" t="s">
        <v>330</v>
      </c>
      <c r="H1266" s="18" t="s">
        <v>18</v>
      </c>
      <c r="I1266" s="19">
        <v>4404</v>
      </c>
      <c r="J1266" s="20">
        <v>45426</v>
      </c>
      <c r="K1266" s="20">
        <v>8031</v>
      </c>
      <c r="L1266" s="21">
        <v>7347</v>
      </c>
      <c r="M1266" s="22">
        <v>66563</v>
      </c>
      <c r="N1266" s="22">
        <v>782</v>
      </c>
      <c r="O1266" s="23">
        <v>652</v>
      </c>
      <c r="P1266" s="24">
        <v>5021</v>
      </c>
      <c r="Q1266" s="24">
        <v>145</v>
      </c>
      <c r="R1266" s="25" t="s">
        <v>37</v>
      </c>
      <c r="S1266" s="26" t="s">
        <v>37</v>
      </c>
      <c r="T1266" s="26" t="s">
        <v>37</v>
      </c>
      <c r="U1266" s="19">
        <v>12403</v>
      </c>
      <c r="V1266" s="20">
        <v>117010</v>
      </c>
      <c r="W1266" s="20">
        <v>8958</v>
      </c>
    </row>
    <row r="1267" spans="1:23" x14ac:dyDescent="0.35">
      <c r="A1267" s="16">
        <v>2012</v>
      </c>
      <c r="B1267" s="17">
        <v>13314</v>
      </c>
      <c r="C1267" s="18" t="s">
        <v>1166</v>
      </c>
      <c r="D1267" s="16" t="s">
        <v>24</v>
      </c>
      <c r="E1267" s="18" t="s">
        <v>25</v>
      </c>
      <c r="F1267" s="16" t="s">
        <v>26</v>
      </c>
      <c r="G1267" s="18" t="s">
        <v>238</v>
      </c>
      <c r="H1267" s="18" t="s">
        <v>18</v>
      </c>
      <c r="I1267" s="19">
        <v>386</v>
      </c>
      <c r="J1267" s="20">
        <v>4044</v>
      </c>
      <c r="K1267" s="20">
        <v>638</v>
      </c>
      <c r="L1267" s="21">
        <v>681</v>
      </c>
      <c r="M1267" s="22">
        <v>6026</v>
      </c>
      <c r="N1267" s="22">
        <v>86</v>
      </c>
      <c r="O1267" s="23">
        <v>0</v>
      </c>
      <c r="P1267" s="24">
        <v>0</v>
      </c>
      <c r="Q1267" s="24">
        <v>0</v>
      </c>
      <c r="R1267" s="25" t="s">
        <v>37</v>
      </c>
      <c r="S1267" s="26" t="s">
        <v>37</v>
      </c>
      <c r="T1267" s="26" t="s">
        <v>37</v>
      </c>
      <c r="U1267" s="19">
        <v>1067</v>
      </c>
      <c r="V1267" s="20">
        <v>10070</v>
      </c>
      <c r="W1267" s="20">
        <v>724</v>
      </c>
    </row>
    <row r="1268" spans="1:23" x14ac:dyDescent="0.35">
      <c r="A1268" s="16">
        <v>2012</v>
      </c>
      <c r="B1268" s="17">
        <v>13318</v>
      </c>
      <c r="C1268" s="18" t="s">
        <v>1167</v>
      </c>
      <c r="D1268" s="16" t="s">
        <v>24</v>
      </c>
      <c r="E1268" s="18" t="s">
        <v>25</v>
      </c>
      <c r="F1268" s="16" t="s">
        <v>26</v>
      </c>
      <c r="G1268" s="18" t="s">
        <v>56</v>
      </c>
      <c r="H1268" s="18" t="s">
        <v>33</v>
      </c>
      <c r="I1268" s="19">
        <v>29956.1</v>
      </c>
      <c r="J1268" s="20">
        <v>227394</v>
      </c>
      <c r="K1268" s="20">
        <v>34867</v>
      </c>
      <c r="L1268" s="21">
        <v>17066.5</v>
      </c>
      <c r="M1268" s="22">
        <v>140966</v>
      </c>
      <c r="N1268" s="22">
        <v>3611</v>
      </c>
      <c r="O1268" s="23">
        <v>2508.3000000000002</v>
      </c>
      <c r="P1268" s="24">
        <v>25274</v>
      </c>
      <c r="Q1268" s="24">
        <v>77</v>
      </c>
      <c r="R1268" s="25" t="s">
        <v>37</v>
      </c>
      <c r="S1268" s="26" t="s">
        <v>37</v>
      </c>
      <c r="T1268" s="26" t="s">
        <v>37</v>
      </c>
      <c r="U1268" s="19">
        <v>49530.9</v>
      </c>
      <c r="V1268" s="20">
        <v>393634</v>
      </c>
      <c r="W1268" s="20">
        <v>38555</v>
      </c>
    </row>
    <row r="1269" spans="1:23" x14ac:dyDescent="0.35">
      <c r="A1269" s="16">
        <v>2012</v>
      </c>
      <c r="B1269" s="17">
        <v>13318</v>
      </c>
      <c r="C1269" s="18" t="s">
        <v>1167</v>
      </c>
      <c r="D1269" s="16" t="s">
        <v>24</v>
      </c>
      <c r="E1269" s="18" t="s">
        <v>25</v>
      </c>
      <c r="F1269" s="16" t="s">
        <v>26</v>
      </c>
      <c r="G1269" s="18" t="s">
        <v>330</v>
      </c>
      <c r="H1269" s="18" t="s">
        <v>33</v>
      </c>
      <c r="I1269" s="19">
        <v>947.2</v>
      </c>
      <c r="J1269" s="20">
        <v>6950</v>
      </c>
      <c r="K1269" s="20">
        <v>1339</v>
      </c>
      <c r="L1269" s="21">
        <v>407</v>
      </c>
      <c r="M1269" s="22">
        <v>3260</v>
      </c>
      <c r="N1269" s="22">
        <v>214</v>
      </c>
      <c r="O1269" s="23">
        <v>8.3000000000000007</v>
      </c>
      <c r="P1269" s="24">
        <v>75</v>
      </c>
      <c r="Q1269" s="24">
        <v>1</v>
      </c>
      <c r="R1269" s="25" t="s">
        <v>37</v>
      </c>
      <c r="S1269" s="26" t="s">
        <v>37</v>
      </c>
      <c r="T1269" s="26" t="s">
        <v>37</v>
      </c>
      <c r="U1269" s="19">
        <v>1362.5</v>
      </c>
      <c r="V1269" s="20">
        <v>10285</v>
      </c>
      <c r="W1269" s="20">
        <v>1554</v>
      </c>
    </row>
    <row r="1270" spans="1:23" x14ac:dyDescent="0.35">
      <c r="A1270" s="16">
        <v>2012</v>
      </c>
      <c r="B1270" s="17">
        <v>13332</v>
      </c>
      <c r="C1270" s="18" t="s">
        <v>1168</v>
      </c>
      <c r="D1270" s="16" t="s">
        <v>24</v>
      </c>
      <c r="E1270" s="18" t="s">
        <v>25</v>
      </c>
      <c r="F1270" s="16" t="s">
        <v>26</v>
      </c>
      <c r="G1270" s="18" t="s">
        <v>98</v>
      </c>
      <c r="H1270" s="18" t="s">
        <v>33</v>
      </c>
      <c r="I1270" s="19">
        <v>20545</v>
      </c>
      <c r="J1270" s="20">
        <v>205341</v>
      </c>
      <c r="K1270" s="20">
        <v>13757</v>
      </c>
      <c r="L1270" s="21">
        <v>3171</v>
      </c>
      <c r="M1270" s="22">
        <v>31960</v>
      </c>
      <c r="N1270" s="22">
        <v>1234</v>
      </c>
      <c r="O1270" s="23">
        <v>11674</v>
      </c>
      <c r="P1270" s="24">
        <v>204002</v>
      </c>
      <c r="Q1270" s="24">
        <v>10</v>
      </c>
      <c r="R1270" s="25" t="s">
        <v>37</v>
      </c>
      <c r="S1270" s="26" t="s">
        <v>37</v>
      </c>
      <c r="T1270" s="26" t="s">
        <v>37</v>
      </c>
      <c r="U1270" s="19">
        <v>35390</v>
      </c>
      <c r="V1270" s="20">
        <v>441303</v>
      </c>
      <c r="W1270" s="20">
        <v>15001</v>
      </c>
    </row>
    <row r="1271" spans="1:23" x14ac:dyDescent="0.35">
      <c r="A1271" s="16">
        <v>2012</v>
      </c>
      <c r="B1271" s="17">
        <v>13334</v>
      </c>
      <c r="C1271" s="18" t="s">
        <v>1169</v>
      </c>
      <c r="D1271" s="16" t="s">
        <v>24</v>
      </c>
      <c r="E1271" s="18" t="s">
        <v>25</v>
      </c>
      <c r="F1271" s="16" t="s">
        <v>26</v>
      </c>
      <c r="G1271" s="18" t="s">
        <v>90</v>
      </c>
      <c r="H1271" s="18" t="s">
        <v>28</v>
      </c>
      <c r="I1271" s="19">
        <v>5700</v>
      </c>
      <c r="J1271" s="20">
        <v>53562</v>
      </c>
      <c r="K1271" s="20">
        <v>4736</v>
      </c>
      <c r="L1271" s="21">
        <v>3313</v>
      </c>
      <c r="M1271" s="22">
        <v>30557</v>
      </c>
      <c r="N1271" s="22">
        <v>901</v>
      </c>
      <c r="O1271" s="23">
        <v>6334</v>
      </c>
      <c r="P1271" s="24">
        <v>72494</v>
      </c>
      <c r="Q1271" s="24">
        <v>31</v>
      </c>
      <c r="R1271" s="25" t="s">
        <v>37</v>
      </c>
      <c r="S1271" s="26" t="s">
        <v>37</v>
      </c>
      <c r="T1271" s="26" t="s">
        <v>37</v>
      </c>
      <c r="U1271" s="19">
        <v>15347</v>
      </c>
      <c r="V1271" s="20">
        <v>156613</v>
      </c>
      <c r="W1271" s="20">
        <v>5668</v>
      </c>
    </row>
    <row r="1272" spans="1:23" x14ac:dyDescent="0.35">
      <c r="A1272" s="16">
        <v>2012</v>
      </c>
      <c r="B1272" s="17">
        <v>13337</v>
      </c>
      <c r="C1272" s="18" t="s">
        <v>1170</v>
      </c>
      <c r="D1272" s="16" t="s">
        <v>24</v>
      </c>
      <c r="E1272" s="18" t="s">
        <v>25</v>
      </c>
      <c r="F1272" s="16" t="s">
        <v>26</v>
      </c>
      <c r="G1272" s="18" t="s">
        <v>90</v>
      </c>
      <c r="H1272" s="18" t="s">
        <v>191</v>
      </c>
      <c r="I1272" s="19">
        <v>99412</v>
      </c>
      <c r="J1272" s="20">
        <v>812140</v>
      </c>
      <c r="K1272" s="20">
        <v>69365</v>
      </c>
      <c r="L1272" s="21">
        <v>103332</v>
      </c>
      <c r="M1272" s="22">
        <v>1098938</v>
      </c>
      <c r="N1272" s="22">
        <v>17886</v>
      </c>
      <c r="O1272" s="23">
        <v>75356</v>
      </c>
      <c r="P1272" s="24">
        <v>1267419</v>
      </c>
      <c r="Q1272" s="24">
        <v>811</v>
      </c>
      <c r="R1272" s="25" t="s">
        <v>37</v>
      </c>
      <c r="S1272" s="26" t="s">
        <v>37</v>
      </c>
      <c r="T1272" s="26" t="s">
        <v>37</v>
      </c>
      <c r="U1272" s="19">
        <v>278100</v>
      </c>
      <c r="V1272" s="20">
        <v>3178497</v>
      </c>
      <c r="W1272" s="20">
        <v>88062</v>
      </c>
    </row>
    <row r="1273" spans="1:23" x14ac:dyDescent="0.35">
      <c r="A1273" s="16">
        <v>2012</v>
      </c>
      <c r="B1273" s="17">
        <v>13337</v>
      </c>
      <c r="C1273" s="18" t="s">
        <v>1170</v>
      </c>
      <c r="D1273" s="16" t="s">
        <v>24</v>
      </c>
      <c r="E1273" s="18" t="s">
        <v>25</v>
      </c>
      <c r="F1273" s="16" t="s">
        <v>26</v>
      </c>
      <c r="G1273" s="18" t="s">
        <v>173</v>
      </c>
      <c r="H1273" s="18" t="s">
        <v>191</v>
      </c>
      <c r="I1273" s="19">
        <v>1564</v>
      </c>
      <c r="J1273" s="20">
        <v>16361</v>
      </c>
      <c r="K1273" s="20">
        <v>1073</v>
      </c>
      <c r="L1273" s="21">
        <v>1406</v>
      </c>
      <c r="M1273" s="22">
        <v>19100</v>
      </c>
      <c r="N1273" s="22">
        <v>220</v>
      </c>
      <c r="O1273" s="23" t="s">
        <v>37</v>
      </c>
      <c r="P1273" s="24" t="s">
        <v>37</v>
      </c>
      <c r="Q1273" s="24" t="s">
        <v>37</v>
      </c>
      <c r="R1273" s="25" t="s">
        <v>37</v>
      </c>
      <c r="S1273" s="26" t="s">
        <v>37</v>
      </c>
      <c r="T1273" s="26" t="s">
        <v>37</v>
      </c>
      <c r="U1273" s="19">
        <v>2970</v>
      </c>
      <c r="V1273" s="20">
        <v>35461</v>
      </c>
      <c r="W1273" s="20">
        <v>1293</v>
      </c>
    </row>
    <row r="1274" spans="1:23" x14ac:dyDescent="0.35">
      <c r="A1274" s="16">
        <v>2012</v>
      </c>
      <c r="B1274" s="17">
        <v>13352</v>
      </c>
      <c r="C1274" s="18" t="s">
        <v>1171</v>
      </c>
      <c r="D1274" s="16" t="s">
        <v>24</v>
      </c>
      <c r="E1274" s="18" t="s">
        <v>25</v>
      </c>
      <c r="F1274" s="16" t="s">
        <v>26</v>
      </c>
      <c r="G1274" s="18" t="s">
        <v>83</v>
      </c>
      <c r="H1274" s="18" t="s">
        <v>28</v>
      </c>
      <c r="I1274" s="19">
        <v>1800</v>
      </c>
      <c r="J1274" s="20">
        <v>11497</v>
      </c>
      <c r="K1274" s="20">
        <v>2020</v>
      </c>
      <c r="L1274" s="21">
        <v>1268</v>
      </c>
      <c r="M1274" s="22">
        <v>10745</v>
      </c>
      <c r="N1274" s="22">
        <v>236</v>
      </c>
      <c r="O1274" s="23">
        <v>0</v>
      </c>
      <c r="P1274" s="24">
        <v>0</v>
      </c>
      <c r="Q1274" s="24">
        <v>0</v>
      </c>
      <c r="R1274" s="25">
        <v>0</v>
      </c>
      <c r="S1274" s="26">
        <v>0</v>
      </c>
      <c r="T1274" s="26">
        <v>0</v>
      </c>
      <c r="U1274" s="19">
        <v>3068</v>
      </c>
      <c r="V1274" s="20">
        <v>22242</v>
      </c>
      <c r="W1274" s="20">
        <v>2256</v>
      </c>
    </row>
    <row r="1275" spans="1:23" x14ac:dyDescent="0.35">
      <c r="A1275" s="16">
        <v>2012</v>
      </c>
      <c r="B1275" s="17">
        <v>13374</v>
      </c>
      <c r="C1275" s="18" t="s">
        <v>1172</v>
      </c>
      <c r="D1275" s="16" t="s">
        <v>41</v>
      </c>
      <c r="E1275" s="18" t="s">
        <v>42</v>
      </c>
      <c r="F1275" s="16" t="s">
        <v>26</v>
      </c>
      <c r="G1275" s="18" t="s">
        <v>63</v>
      </c>
      <c r="H1275" s="18" t="s">
        <v>44</v>
      </c>
      <c r="I1275" s="19">
        <v>0</v>
      </c>
      <c r="J1275" s="20">
        <v>0</v>
      </c>
      <c r="K1275" s="20">
        <v>0</v>
      </c>
      <c r="L1275" s="21">
        <v>147711.20000000001</v>
      </c>
      <c r="M1275" s="22">
        <v>2618795</v>
      </c>
      <c r="N1275" s="22">
        <v>324</v>
      </c>
      <c r="O1275" s="23">
        <v>102576.2</v>
      </c>
      <c r="P1275" s="24">
        <v>2158578</v>
      </c>
      <c r="Q1275" s="24">
        <v>38</v>
      </c>
      <c r="R1275" s="25">
        <v>0</v>
      </c>
      <c r="S1275" s="26">
        <v>0</v>
      </c>
      <c r="T1275" s="26">
        <v>0</v>
      </c>
      <c r="U1275" s="19">
        <v>250287.4</v>
      </c>
      <c r="V1275" s="20">
        <v>4777373</v>
      </c>
      <c r="W1275" s="20">
        <v>362</v>
      </c>
    </row>
    <row r="1276" spans="1:23" x14ac:dyDescent="0.35">
      <c r="A1276" s="16">
        <v>2012</v>
      </c>
      <c r="B1276" s="17">
        <v>13374</v>
      </c>
      <c r="C1276" s="18" t="s">
        <v>1172</v>
      </c>
      <c r="D1276" s="16" t="s">
        <v>41</v>
      </c>
      <c r="E1276" s="18" t="s">
        <v>42</v>
      </c>
      <c r="F1276" s="16" t="s">
        <v>26</v>
      </c>
      <c r="G1276" s="18" t="s">
        <v>243</v>
      </c>
      <c r="H1276" s="18" t="s">
        <v>44</v>
      </c>
      <c r="I1276" s="19">
        <v>0</v>
      </c>
      <c r="J1276" s="20">
        <v>0</v>
      </c>
      <c r="K1276" s="20">
        <v>0</v>
      </c>
      <c r="L1276" s="21">
        <v>183170.1</v>
      </c>
      <c r="M1276" s="22">
        <v>2100058</v>
      </c>
      <c r="N1276" s="22">
        <v>1625</v>
      </c>
      <c r="O1276" s="23">
        <v>96511.6</v>
      </c>
      <c r="P1276" s="24">
        <v>1159360</v>
      </c>
      <c r="Q1276" s="24">
        <v>574</v>
      </c>
      <c r="R1276" s="25">
        <v>2550.5</v>
      </c>
      <c r="S1276" s="26">
        <v>33816</v>
      </c>
      <c r="T1276" s="26">
        <v>2</v>
      </c>
      <c r="U1276" s="19">
        <v>282232.2</v>
      </c>
      <c r="V1276" s="20">
        <v>3293234</v>
      </c>
      <c r="W1276" s="20">
        <v>2201</v>
      </c>
    </row>
    <row r="1277" spans="1:23" x14ac:dyDescent="0.35">
      <c r="A1277" s="16">
        <v>2012</v>
      </c>
      <c r="B1277" s="17">
        <v>13374</v>
      </c>
      <c r="C1277" s="18" t="s">
        <v>1172</v>
      </c>
      <c r="D1277" s="16" t="s">
        <v>41</v>
      </c>
      <c r="E1277" s="18" t="s">
        <v>42</v>
      </c>
      <c r="F1277" s="16" t="s">
        <v>26</v>
      </c>
      <c r="G1277" s="18" t="s">
        <v>436</v>
      </c>
      <c r="H1277" s="18" t="s">
        <v>44</v>
      </c>
      <c r="I1277" s="19">
        <v>5375.7</v>
      </c>
      <c r="J1277" s="20">
        <v>57362</v>
      </c>
      <c r="K1277" s="20">
        <v>6584</v>
      </c>
      <c r="L1277" s="21">
        <v>249746.7</v>
      </c>
      <c r="M1277" s="22">
        <v>3217379</v>
      </c>
      <c r="N1277" s="22">
        <v>412</v>
      </c>
      <c r="O1277" s="23">
        <v>643.9</v>
      </c>
      <c r="P1277" s="24">
        <v>9232</v>
      </c>
      <c r="Q1277" s="24">
        <v>2</v>
      </c>
      <c r="R1277" s="25">
        <v>0</v>
      </c>
      <c r="S1277" s="26">
        <v>0</v>
      </c>
      <c r="T1277" s="26">
        <v>0</v>
      </c>
      <c r="U1277" s="19">
        <v>255766.3</v>
      </c>
      <c r="V1277" s="20">
        <v>3283973</v>
      </c>
      <c r="W1277" s="20">
        <v>6998</v>
      </c>
    </row>
    <row r="1278" spans="1:23" x14ac:dyDescent="0.35">
      <c r="A1278" s="16">
        <v>2012</v>
      </c>
      <c r="B1278" s="17">
        <v>13374</v>
      </c>
      <c r="C1278" s="18" t="s">
        <v>1172</v>
      </c>
      <c r="D1278" s="16" t="s">
        <v>41</v>
      </c>
      <c r="E1278" s="18" t="s">
        <v>42</v>
      </c>
      <c r="F1278" s="16" t="s">
        <v>26</v>
      </c>
      <c r="G1278" s="18" t="s">
        <v>198</v>
      </c>
      <c r="H1278" s="18" t="s">
        <v>44</v>
      </c>
      <c r="I1278" s="19">
        <v>0</v>
      </c>
      <c r="J1278" s="20">
        <v>0</v>
      </c>
      <c r="K1278" s="20">
        <v>0</v>
      </c>
      <c r="L1278" s="21">
        <v>38942.6</v>
      </c>
      <c r="M1278" s="22">
        <v>524400</v>
      </c>
      <c r="N1278" s="22">
        <v>127</v>
      </c>
      <c r="O1278" s="23">
        <v>12109.8</v>
      </c>
      <c r="P1278" s="24">
        <v>177049</v>
      </c>
      <c r="Q1278" s="24">
        <v>22</v>
      </c>
      <c r="R1278" s="25">
        <v>0</v>
      </c>
      <c r="S1278" s="26">
        <v>0</v>
      </c>
      <c r="T1278" s="26">
        <v>0</v>
      </c>
      <c r="U1278" s="19">
        <v>51052.4</v>
      </c>
      <c r="V1278" s="20">
        <v>701449</v>
      </c>
      <c r="W1278" s="20">
        <v>149</v>
      </c>
    </row>
    <row r="1279" spans="1:23" x14ac:dyDescent="0.35">
      <c r="A1279" s="16">
        <v>2012</v>
      </c>
      <c r="B1279" s="17">
        <v>13374</v>
      </c>
      <c r="C1279" s="18" t="s">
        <v>1172</v>
      </c>
      <c r="D1279" s="16" t="s">
        <v>41</v>
      </c>
      <c r="E1279" s="18" t="s">
        <v>42</v>
      </c>
      <c r="F1279" s="16" t="s">
        <v>26</v>
      </c>
      <c r="G1279" s="18" t="s">
        <v>36</v>
      </c>
      <c r="H1279" s="18" t="s">
        <v>44</v>
      </c>
      <c r="I1279" s="19">
        <v>38702.6</v>
      </c>
      <c r="J1279" s="20">
        <v>628346</v>
      </c>
      <c r="K1279" s="20">
        <v>68443</v>
      </c>
      <c r="L1279" s="21">
        <v>906063.9</v>
      </c>
      <c r="M1279" s="22">
        <v>18074330</v>
      </c>
      <c r="N1279" s="22">
        <v>4228</v>
      </c>
      <c r="O1279" s="23">
        <v>179372.7</v>
      </c>
      <c r="P1279" s="24">
        <v>3584569</v>
      </c>
      <c r="Q1279" s="24">
        <v>581</v>
      </c>
      <c r="R1279" s="25">
        <v>37958.5</v>
      </c>
      <c r="S1279" s="26">
        <v>781822</v>
      </c>
      <c r="T1279" s="26">
        <v>3</v>
      </c>
      <c r="U1279" s="19">
        <v>1162097.7</v>
      </c>
      <c r="V1279" s="20">
        <v>23069067</v>
      </c>
      <c r="W1279" s="20">
        <v>73255</v>
      </c>
    </row>
    <row r="1280" spans="1:23" x14ac:dyDescent="0.35">
      <c r="A1280" s="16">
        <v>2012</v>
      </c>
      <c r="B1280" s="17">
        <v>13374</v>
      </c>
      <c r="C1280" s="18" t="s">
        <v>1172</v>
      </c>
      <c r="D1280" s="16" t="s">
        <v>41</v>
      </c>
      <c r="E1280" s="18" t="s">
        <v>42</v>
      </c>
      <c r="F1280" s="16" t="s">
        <v>26</v>
      </c>
      <c r="G1280" s="18" t="s">
        <v>184</v>
      </c>
      <c r="H1280" s="18" t="s">
        <v>44</v>
      </c>
      <c r="I1280" s="19">
        <v>0</v>
      </c>
      <c r="J1280" s="20">
        <v>0</v>
      </c>
      <c r="K1280" s="20">
        <v>0</v>
      </c>
      <c r="L1280" s="21">
        <v>238841.9</v>
      </c>
      <c r="M1280" s="22">
        <v>2913482</v>
      </c>
      <c r="N1280" s="22">
        <v>2157</v>
      </c>
      <c r="O1280" s="23">
        <v>97764.6</v>
      </c>
      <c r="P1280" s="24">
        <v>1268775</v>
      </c>
      <c r="Q1280" s="24">
        <v>368</v>
      </c>
      <c r="R1280" s="25">
        <v>0</v>
      </c>
      <c r="S1280" s="26">
        <v>0</v>
      </c>
      <c r="T1280" s="26">
        <v>0</v>
      </c>
      <c r="U1280" s="19">
        <v>336606.5</v>
      </c>
      <c r="V1280" s="20">
        <v>4182257</v>
      </c>
      <c r="W1280" s="20">
        <v>2525</v>
      </c>
    </row>
    <row r="1281" spans="1:23" x14ac:dyDescent="0.35">
      <c r="A1281" s="16">
        <v>2012</v>
      </c>
      <c r="B1281" s="17">
        <v>13374</v>
      </c>
      <c r="C1281" s="18" t="s">
        <v>1172</v>
      </c>
      <c r="D1281" s="16" t="s">
        <v>41</v>
      </c>
      <c r="E1281" s="18" t="s">
        <v>42</v>
      </c>
      <c r="F1281" s="16" t="s">
        <v>26</v>
      </c>
      <c r="G1281" s="18" t="s">
        <v>32</v>
      </c>
      <c r="H1281" s="18" t="s">
        <v>44</v>
      </c>
      <c r="I1281" s="19">
        <v>91485</v>
      </c>
      <c r="J1281" s="20">
        <v>1010470</v>
      </c>
      <c r="K1281" s="20">
        <v>74561</v>
      </c>
      <c r="L1281" s="21">
        <v>289971.20000000001</v>
      </c>
      <c r="M1281" s="22">
        <v>3419807</v>
      </c>
      <c r="N1281" s="22">
        <v>1356</v>
      </c>
      <c r="O1281" s="23">
        <v>73239.399999999994</v>
      </c>
      <c r="P1281" s="24">
        <v>966553</v>
      </c>
      <c r="Q1281" s="24">
        <v>105</v>
      </c>
      <c r="R1281" s="25">
        <v>13222.6</v>
      </c>
      <c r="S1281" s="26">
        <v>151684</v>
      </c>
      <c r="T1281" s="26">
        <v>2</v>
      </c>
      <c r="U1281" s="19">
        <v>467918.2</v>
      </c>
      <c r="V1281" s="20">
        <v>5548514</v>
      </c>
      <c r="W1281" s="20">
        <v>76024</v>
      </c>
    </row>
    <row r="1282" spans="1:23" x14ac:dyDescent="0.35">
      <c r="A1282" s="16">
        <v>2012</v>
      </c>
      <c r="B1282" s="17">
        <v>13374</v>
      </c>
      <c r="C1282" s="18" t="s">
        <v>1172</v>
      </c>
      <c r="D1282" s="16" t="s">
        <v>41</v>
      </c>
      <c r="E1282" s="18" t="s">
        <v>42</v>
      </c>
      <c r="F1282" s="16" t="s">
        <v>26</v>
      </c>
      <c r="G1282" s="18" t="s">
        <v>158</v>
      </c>
      <c r="H1282" s="18" t="s">
        <v>44</v>
      </c>
      <c r="I1282" s="19">
        <v>0</v>
      </c>
      <c r="J1282" s="20">
        <v>0</v>
      </c>
      <c r="K1282" s="20">
        <v>0</v>
      </c>
      <c r="L1282" s="21">
        <v>52698.400000000001</v>
      </c>
      <c r="M1282" s="22">
        <v>705474</v>
      </c>
      <c r="N1282" s="22">
        <v>505</v>
      </c>
      <c r="O1282" s="23">
        <v>33098.9</v>
      </c>
      <c r="P1282" s="24">
        <v>601341</v>
      </c>
      <c r="Q1282" s="24">
        <v>60</v>
      </c>
      <c r="R1282" s="25">
        <v>0</v>
      </c>
      <c r="S1282" s="26">
        <v>0</v>
      </c>
      <c r="T1282" s="26">
        <v>0</v>
      </c>
      <c r="U1282" s="19">
        <v>85797.3</v>
      </c>
      <c r="V1282" s="20">
        <v>1306815</v>
      </c>
      <c r="W1282" s="20">
        <v>565</v>
      </c>
    </row>
    <row r="1283" spans="1:23" x14ac:dyDescent="0.35">
      <c r="A1283" s="16">
        <v>2012</v>
      </c>
      <c r="B1283" s="17">
        <v>13374</v>
      </c>
      <c r="C1283" s="18" t="s">
        <v>1172</v>
      </c>
      <c r="D1283" s="16" t="s">
        <v>41</v>
      </c>
      <c r="E1283" s="18" t="s">
        <v>42</v>
      </c>
      <c r="F1283" s="16" t="s">
        <v>26</v>
      </c>
      <c r="G1283" s="18" t="s">
        <v>83</v>
      </c>
      <c r="H1283" s="18" t="s">
        <v>44</v>
      </c>
      <c r="I1283" s="19">
        <v>0</v>
      </c>
      <c r="J1283" s="20">
        <v>0</v>
      </c>
      <c r="K1283" s="20">
        <v>0</v>
      </c>
      <c r="L1283" s="21">
        <v>72380.399999999994</v>
      </c>
      <c r="M1283" s="22">
        <v>1239810</v>
      </c>
      <c r="N1283" s="22">
        <v>285</v>
      </c>
      <c r="O1283" s="23">
        <v>44233.599999999999</v>
      </c>
      <c r="P1283" s="24">
        <v>808176</v>
      </c>
      <c r="Q1283" s="24">
        <v>106</v>
      </c>
      <c r="R1283" s="25">
        <v>0</v>
      </c>
      <c r="S1283" s="26">
        <v>0</v>
      </c>
      <c r="T1283" s="26">
        <v>0</v>
      </c>
      <c r="U1283" s="19">
        <v>116614</v>
      </c>
      <c r="V1283" s="20">
        <v>2047986</v>
      </c>
      <c r="W1283" s="20">
        <v>391</v>
      </c>
    </row>
    <row r="1284" spans="1:23" x14ac:dyDescent="0.35">
      <c r="A1284" s="16">
        <v>2012</v>
      </c>
      <c r="B1284" s="17">
        <v>13374</v>
      </c>
      <c r="C1284" s="18" t="s">
        <v>1172</v>
      </c>
      <c r="D1284" s="16" t="s">
        <v>41</v>
      </c>
      <c r="E1284" s="18" t="s">
        <v>42</v>
      </c>
      <c r="F1284" s="16" t="s">
        <v>26</v>
      </c>
      <c r="G1284" s="18" t="s">
        <v>437</v>
      </c>
      <c r="H1284" s="18" t="s">
        <v>44</v>
      </c>
      <c r="I1284" s="19">
        <v>0</v>
      </c>
      <c r="J1284" s="20">
        <v>0</v>
      </c>
      <c r="K1284" s="20">
        <v>0</v>
      </c>
      <c r="L1284" s="21">
        <v>45924.9</v>
      </c>
      <c r="M1284" s="22">
        <v>653377</v>
      </c>
      <c r="N1284" s="22">
        <v>261</v>
      </c>
      <c r="O1284" s="23">
        <v>21927.200000000001</v>
      </c>
      <c r="P1284" s="24">
        <v>321338</v>
      </c>
      <c r="Q1284" s="24">
        <v>60</v>
      </c>
      <c r="R1284" s="25">
        <v>0</v>
      </c>
      <c r="S1284" s="26">
        <v>0</v>
      </c>
      <c r="T1284" s="26">
        <v>0</v>
      </c>
      <c r="U1284" s="19">
        <v>67852.100000000006</v>
      </c>
      <c r="V1284" s="20">
        <v>974715</v>
      </c>
      <c r="W1284" s="20">
        <v>321</v>
      </c>
    </row>
    <row r="1285" spans="1:23" x14ac:dyDescent="0.35">
      <c r="A1285" s="16">
        <v>2012</v>
      </c>
      <c r="B1285" s="17">
        <v>13374</v>
      </c>
      <c r="C1285" s="18" t="s">
        <v>1172</v>
      </c>
      <c r="D1285" s="16" t="s">
        <v>41</v>
      </c>
      <c r="E1285" s="18" t="s">
        <v>42</v>
      </c>
      <c r="F1285" s="16" t="s">
        <v>26</v>
      </c>
      <c r="G1285" s="18" t="s">
        <v>136</v>
      </c>
      <c r="H1285" s="18" t="s">
        <v>44</v>
      </c>
      <c r="I1285" s="19">
        <v>27722.3</v>
      </c>
      <c r="J1285" s="20">
        <v>248124</v>
      </c>
      <c r="K1285" s="20">
        <v>28880</v>
      </c>
      <c r="L1285" s="21">
        <v>304330.59999999998</v>
      </c>
      <c r="M1285" s="22">
        <v>3739273</v>
      </c>
      <c r="N1285" s="22">
        <v>1050</v>
      </c>
      <c r="O1285" s="23">
        <v>57048.800000000003</v>
      </c>
      <c r="P1285" s="24">
        <v>773656</v>
      </c>
      <c r="Q1285" s="24">
        <v>82</v>
      </c>
      <c r="R1285" s="25">
        <v>3536.7</v>
      </c>
      <c r="S1285" s="26">
        <v>42885</v>
      </c>
      <c r="T1285" s="26">
        <v>2</v>
      </c>
      <c r="U1285" s="19">
        <v>392638.4</v>
      </c>
      <c r="V1285" s="20">
        <v>4803938</v>
      </c>
      <c r="W1285" s="20">
        <v>30014</v>
      </c>
    </row>
    <row r="1286" spans="1:23" x14ac:dyDescent="0.35">
      <c r="A1286" s="16">
        <v>2012</v>
      </c>
      <c r="B1286" s="17">
        <v>13374</v>
      </c>
      <c r="C1286" s="18" t="s">
        <v>1172</v>
      </c>
      <c r="D1286" s="16" t="s">
        <v>41</v>
      </c>
      <c r="E1286" s="18" t="s">
        <v>42</v>
      </c>
      <c r="F1286" s="16" t="s">
        <v>26</v>
      </c>
      <c r="G1286" s="18" t="s">
        <v>43</v>
      </c>
      <c r="H1286" s="18" t="s">
        <v>44</v>
      </c>
      <c r="I1286" s="19">
        <v>0</v>
      </c>
      <c r="J1286" s="20">
        <v>0</v>
      </c>
      <c r="K1286" s="20">
        <v>0</v>
      </c>
      <c r="L1286" s="21">
        <v>305241.8</v>
      </c>
      <c r="M1286" s="22">
        <v>4264108</v>
      </c>
      <c r="N1286" s="22">
        <v>777</v>
      </c>
      <c r="O1286" s="23">
        <v>66293.5</v>
      </c>
      <c r="P1286" s="24">
        <v>1367775</v>
      </c>
      <c r="Q1286" s="24">
        <v>92</v>
      </c>
      <c r="R1286" s="25">
        <v>0</v>
      </c>
      <c r="S1286" s="26">
        <v>0</v>
      </c>
      <c r="T1286" s="26">
        <v>0</v>
      </c>
      <c r="U1286" s="19">
        <v>371535.3</v>
      </c>
      <c r="V1286" s="20">
        <v>5631883</v>
      </c>
      <c r="W1286" s="20">
        <v>869</v>
      </c>
    </row>
    <row r="1287" spans="1:23" x14ac:dyDescent="0.35">
      <c r="A1287" s="16">
        <v>2012</v>
      </c>
      <c r="B1287" s="17">
        <v>13374</v>
      </c>
      <c r="C1287" s="18" t="s">
        <v>1172</v>
      </c>
      <c r="D1287" s="16" t="s">
        <v>41</v>
      </c>
      <c r="E1287" s="18" t="s">
        <v>42</v>
      </c>
      <c r="F1287" s="16" t="s">
        <v>26</v>
      </c>
      <c r="G1287" s="18" t="s">
        <v>46</v>
      </c>
      <c r="H1287" s="18" t="s">
        <v>44</v>
      </c>
      <c r="I1287" s="19">
        <v>637.5</v>
      </c>
      <c r="J1287" s="20">
        <v>10434</v>
      </c>
      <c r="K1287" s="20">
        <v>1154</v>
      </c>
      <c r="L1287" s="21">
        <v>57128.7</v>
      </c>
      <c r="M1287" s="22">
        <v>1136294</v>
      </c>
      <c r="N1287" s="22">
        <v>429</v>
      </c>
      <c r="O1287" s="23">
        <v>38581.599999999999</v>
      </c>
      <c r="P1287" s="24">
        <v>842993</v>
      </c>
      <c r="Q1287" s="24">
        <v>56</v>
      </c>
      <c r="R1287" s="25">
        <v>536.70000000000005</v>
      </c>
      <c r="S1287" s="26">
        <v>12284</v>
      </c>
      <c r="T1287" s="26">
        <v>1</v>
      </c>
      <c r="U1287" s="19">
        <v>96884.5</v>
      </c>
      <c r="V1287" s="20">
        <v>2002005</v>
      </c>
      <c r="W1287" s="20">
        <v>1640</v>
      </c>
    </row>
    <row r="1288" spans="1:23" x14ac:dyDescent="0.35">
      <c r="A1288" s="16">
        <v>2012</v>
      </c>
      <c r="B1288" s="17">
        <v>13374</v>
      </c>
      <c r="C1288" s="18" t="s">
        <v>1172</v>
      </c>
      <c r="D1288" s="16" t="s">
        <v>41</v>
      </c>
      <c r="E1288" s="18" t="s">
        <v>42</v>
      </c>
      <c r="F1288" s="16" t="s">
        <v>26</v>
      </c>
      <c r="G1288" s="18" t="s">
        <v>128</v>
      </c>
      <c r="H1288" s="18" t="s">
        <v>44</v>
      </c>
      <c r="I1288" s="19">
        <v>0</v>
      </c>
      <c r="J1288" s="20">
        <v>0</v>
      </c>
      <c r="K1288" s="20">
        <v>0</v>
      </c>
      <c r="L1288" s="21">
        <v>5204.7</v>
      </c>
      <c r="M1288" s="22">
        <v>63284</v>
      </c>
      <c r="N1288" s="22">
        <v>1</v>
      </c>
      <c r="O1288" s="23">
        <v>0</v>
      </c>
      <c r="P1288" s="24">
        <v>0</v>
      </c>
      <c r="Q1288" s="24">
        <v>0</v>
      </c>
      <c r="R1288" s="25">
        <v>0</v>
      </c>
      <c r="S1288" s="26">
        <v>0</v>
      </c>
      <c r="T1288" s="26">
        <v>0</v>
      </c>
      <c r="U1288" s="19">
        <v>5204.7</v>
      </c>
      <c r="V1288" s="20">
        <v>63284</v>
      </c>
      <c r="W1288" s="20">
        <v>1</v>
      </c>
    </row>
    <row r="1289" spans="1:23" x14ac:dyDescent="0.35">
      <c r="A1289" s="16">
        <v>2012</v>
      </c>
      <c r="B1289" s="17">
        <v>13374</v>
      </c>
      <c r="C1289" s="18" t="s">
        <v>1172</v>
      </c>
      <c r="D1289" s="16" t="s">
        <v>41</v>
      </c>
      <c r="E1289" s="18" t="s">
        <v>42</v>
      </c>
      <c r="F1289" s="16" t="s">
        <v>26</v>
      </c>
      <c r="G1289" s="18" t="s">
        <v>199</v>
      </c>
      <c r="H1289" s="18" t="s">
        <v>44</v>
      </c>
      <c r="I1289" s="19">
        <v>10372.5</v>
      </c>
      <c r="J1289" s="20">
        <v>114327</v>
      </c>
      <c r="K1289" s="20">
        <v>12133</v>
      </c>
      <c r="L1289" s="21">
        <v>882772</v>
      </c>
      <c r="M1289" s="22">
        <v>13202877</v>
      </c>
      <c r="N1289" s="22">
        <v>7311</v>
      </c>
      <c r="O1289" s="23">
        <v>91150.7</v>
      </c>
      <c r="P1289" s="24">
        <v>1565890</v>
      </c>
      <c r="Q1289" s="24">
        <v>140</v>
      </c>
      <c r="R1289" s="25">
        <v>34204</v>
      </c>
      <c r="S1289" s="26">
        <v>501916</v>
      </c>
      <c r="T1289" s="26">
        <v>5</v>
      </c>
      <c r="U1289" s="19">
        <v>1018499.2</v>
      </c>
      <c r="V1289" s="20">
        <v>15385010</v>
      </c>
      <c r="W1289" s="20">
        <v>19589</v>
      </c>
    </row>
    <row r="1290" spans="1:23" x14ac:dyDescent="0.35">
      <c r="A1290" s="16">
        <v>2012</v>
      </c>
      <c r="B1290" s="17">
        <v>13374</v>
      </c>
      <c r="C1290" s="18" t="s">
        <v>1172</v>
      </c>
      <c r="D1290" s="16" t="s">
        <v>41</v>
      </c>
      <c r="E1290" s="18" t="s">
        <v>42</v>
      </c>
      <c r="F1290" s="16" t="s">
        <v>26</v>
      </c>
      <c r="G1290" s="18" t="s">
        <v>220</v>
      </c>
      <c r="H1290" s="18" t="s">
        <v>44</v>
      </c>
      <c r="I1290" s="19">
        <v>0</v>
      </c>
      <c r="J1290" s="20">
        <v>0</v>
      </c>
      <c r="K1290" s="20">
        <v>0</v>
      </c>
      <c r="L1290" s="21">
        <v>30416.400000000001</v>
      </c>
      <c r="M1290" s="22">
        <v>389994</v>
      </c>
      <c r="N1290" s="22">
        <v>245</v>
      </c>
      <c r="O1290" s="23">
        <v>14464.6</v>
      </c>
      <c r="P1290" s="24">
        <v>211149</v>
      </c>
      <c r="Q1290" s="24">
        <v>43</v>
      </c>
      <c r="R1290" s="25">
        <v>0</v>
      </c>
      <c r="S1290" s="26">
        <v>0</v>
      </c>
      <c r="T1290" s="26">
        <v>0</v>
      </c>
      <c r="U1290" s="19">
        <v>44881</v>
      </c>
      <c r="V1290" s="20">
        <v>601143</v>
      </c>
      <c r="W1290" s="20">
        <v>288</v>
      </c>
    </row>
    <row r="1291" spans="1:23" x14ac:dyDescent="0.35">
      <c r="A1291" s="16">
        <v>2012</v>
      </c>
      <c r="B1291" s="17">
        <v>13374</v>
      </c>
      <c r="C1291" s="18" t="s">
        <v>1172</v>
      </c>
      <c r="D1291" s="16" t="s">
        <v>97</v>
      </c>
      <c r="E1291" s="18" t="s">
        <v>25</v>
      </c>
      <c r="F1291" s="16" t="s">
        <v>26</v>
      </c>
      <c r="G1291" s="18" t="s">
        <v>98</v>
      </c>
      <c r="H1291" s="18" t="s">
        <v>44</v>
      </c>
      <c r="I1291" s="19">
        <v>0</v>
      </c>
      <c r="J1291" s="20">
        <v>0</v>
      </c>
      <c r="K1291" s="20">
        <v>0</v>
      </c>
      <c r="L1291" s="21">
        <v>362223.1</v>
      </c>
      <c r="M1291" s="22">
        <v>5898989</v>
      </c>
      <c r="N1291" s="22">
        <v>1690</v>
      </c>
      <c r="O1291" s="23">
        <v>185526</v>
      </c>
      <c r="P1291" s="24">
        <v>3782368</v>
      </c>
      <c r="Q1291" s="24">
        <v>467</v>
      </c>
      <c r="R1291" s="25">
        <v>0</v>
      </c>
      <c r="S1291" s="26">
        <v>0</v>
      </c>
      <c r="T1291" s="26">
        <v>0</v>
      </c>
      <c r="U1291" s="19">
        <v>547749.1</v>
      </c>
      <c r="V1291" s="20">
        <v>9681357</v>
      </c>
      <c r="W1291" s="20">
        <v>2157</v>
      </c>
    </row>
    <row r="1292" spans="1:23" x14ac:dyDescent="0.35">
      <c r="A1292" s="16">
        <v>2012</v>
      </c>
      <c r="B1292" s="17">
        <v>13380</v>
      </c>
      <c r="C1292" s="18" t="s">
        <v>1173</v>
      </c>
      <c r="D1292" s="16" t="s">
        <v>24</v>
      </c>
      <c r="E1292" s="18" t="s">
        <v>25</v>
      </c>
      <c r="F1292" s="16" t="s">
        <v>26</v>
      </c>
      <c r="G1292" s="18" t="s">
        <v>79</v>
      </c>
      <c r="H1292" s="18" t="s">
        <v>28</v>
      </c>
      <c r="I1292" s="19">
        <v>1408</v>
      </c>
      <c r="J1292" s="20">
        <v>12225</v>
      </c>
      <c r="K1292" s="20">
        <v>1258</v>
      </c>
      <c r="L1292" s="21">
        <v>460</v>
      </c>
      <c r="M1292" s="22">
        <v>4318</v>
      </c>
      <c r="N1292" s="22">
        <v>282</v>
      </c>
      <c r="O1292" s="23">
        <v>2105</v>
      </c>
      <c r="P1292" s="24">
        <v>22498</v>
      </c>
      <c r="Q1292" s="24">
        <v>93</v>
      </c>
      <c r="R1292" s="25" t="s">
        <v>37</v>
      </c>
      <c r="S1292" s="26" t="s">
        <v>37</v>
      </c>
      <c r="T1292" s="26" t="s">
        <v>37</v>
      </c>
      <c r="U1292" s="19">
        <v>3973</v>
      </c>
      <c r="V1292" s="20">
        <v>39041</v>
      </c>
      <c r="W1292" s="20">
        <v>1633</v>
      </c>
    </row>
    <row r="1293" spans="1:23" x14ac:dyDescent="0.35">
      <c r="A1293" s="16">
        <v>2012</v>
      </c>
      <c r="B1293" s="17">
        <v>13386</v>
      </c>
      <c r="C1293" s="18" t="s">
        <v>1174</v>
      </c>
      <c r="D1293" s="16" t="s">
        <v>24</v>
      </c>
      <c r="E1293" s="18" t="s">
        <v>25</v>
      </c>
      <c r="F1293" s="16" t="s">
        <v>26</v>
      </c>
      <c r="G1293" s="18" t="s">
        <v>79</v>
      </c>
      <c r="H1293" s="18" t="s">
        <v>33</v>
      </c>
      <c r="I1293" s="19">
        <v>4434.8</v>
      </c>
      <c r="J1293" s="20">
        <v>36758</v>
      </c>
      <c r="K1293" s="20">
        <v>3000</v>
      </c>
      <c r="L1293" s="21">
        <v>992.5</v>
      </c>
      <c r="M1293" s="22">
        <v>7431</v>
      </c>
      <c r="N1293" s="22">
        <v>318</v>
      </c>
      <c r="O1293" s="23">
        <v>9.4</v>
      </c>
      <c r="P1293" s="24">
        <v>61</v>
      </c>
      <c r="Q1293" s="24">
        <v>10</v>
      </c>
      <c r="R1293" s="25" t="s">
        <v>37</v>
      </c>
      <c r="S1293" s="26" t="s">
        <v>37</v>
      </c>
      <c r="T1293" s="26" t="s">
        <v>37</v>
      </c>
      <c r="U1293" s="19">
        <v>5436.7</v>
      </c>
      <c r="V1293" s="20">
        <v>44250</v>
      </c>
      <c r="W1293" s="20">
        <v>3328</v>
      </c>
    </row>
    <row r="1294" spans="1:23" x14ac:dyDescent="0.35">
      <c r="A1294" s="16">
        <v>2012</v>
      </c>
      <c r="B1294" s="17">
        <v>13407</v>
      </c>
      <c r="C1294" s="18" t="s">
        <v>1175</v>
      </c>
      <c r="D1294" s="16" t="s">
        <v>24</v>
      </c>
      <c r="E1294" s="18" t="s">
        <v>25</v>
      </c>
      <c r="F1294" s="16" t="s">
        <v>26</v>
      </c>
      <c r="G1294" s="18" t="s">
        <v>236</v>
      </c>
      <c r="H1294" s="18" t="s">
        <v>57</v>
      </c>
      <c r="I1294" s="19">
        <v>1105177</v>
      </c>
      <c r="J1294" s="20">
        <v>9097588</v>
      </c>
      <c r="K1294" s="20">
        <v>746361</v>
      </c>
      <c r="L1294" s="21">
        <v>422237</v>
      </c>
      <c r="M1294" s="22">
        <v>4659559</v>
      </c>
      <c r="N1294" s="22">
        <v>101399</v>
      </c>
      <c r="O1294" s="23">
        <v>583070</v>
      </c>
      <c r="P1294" s="24">
        <v>7715384</v>
      </c>
      <c r="Q1294" s="24">
        <v>1608</v>
      </c>
      <c r="R1294" s="25">
        <v>683</v>
      </c>
      <c r="S1294" s="26">
        <v>8128</v>
      </c>
      <c r="T1294" s="26">
        <v>1</v>
      </c>
      <c r="U1294" s="19">
        <v>2111167</v>
      </c>
      <c r="V1294" s="20">
        <v>21480659</v>
      </c>
      <c r="W1294" s="20">
        <v>849369</v>
      </c>
    </row>
    <row r="1295" spans="1:23" x14ac:dyDescent="0.35">
      <c r="A1295" s="16">
        <v>2012</v>
      </c>
      <c r="B1295" s="17">
        <v>13407</v>
      </c>
      <c r="C1295" s="18" t="s">
        <v>1175</v>
      </c>
      <c r="D1295" s="16" t="s">
        <v>137</v>
      </c>
      <c r="E1295" s="18" t="s">
        <v>138</v>
      </c>
      <c r="F1295" s="16" t="s">
        <v>26</v>
      </c>
      <c r="G1295" s="18" t="s">
        <v>236</v>
      </c>
      <c r="H1295" s="18" t="s">
        <v>57</v>
      </c>
      <c r="I1295" s="19" t="s">
        <v>37</v>
      </c>
      <c r="J1295" s="20" t="s">
        <v>37</v>
      </c>
      <c r="K1295" s="20" t="s">
        <v>37</v>
      </c>
      <c r="L1295" s="21">
        <v>2723</v>
      </c>
      <c r="M1295" s="22">
        <v>381869</v>
      </c>
      <c r="N1295" s="22">
        <v>5</v>
      </c>
      <c r="O1295" s="23" t="s">
        <v>37</v>
      </c>
      <c r="P1295" s="24" t="s">
        <v>37</v>
      </c>
      <c r="Q1295" s="24" t="s">
        <v>37</v>
      </c>
      <c r="R1295" s="25" t="s">
        <v>37</v>
      </c>
      <c r="S1295" s="26" t="s">
        <v>37</v>
      </c>
      <c r="T1295" s="26" t="s">
        <v>37</v>
      </c>
      <c r="U1295" s="19">
        <v>2723</v>
      </c>
      <c r="V1295" s="20">
        <v>381869</v>
      </c>
      <c r="W1295" s="20">
        <v>5</v>
      </c>
    </row>
    <row r="1296" spans="1:23" x14ac:dyDescent="0.35">
      <c r="A1296" s="16">
        <v>2012</v>
      </c>
      <c r="B1296" s="17">
        <v>13412</v>
      </c>
      <c r="C1296" s="18" t="s">
        <v>1176</v>
      </c>
      <c r="D1296" s="16" t="s">
        <v>24</v>
      </c>
      <c r="E1296" s="18" t="s">
        <v>25</v>
      </c>
      <c r="F1296" s="16" t="s">
        <v>26</v>
      </c>
      <c r="G1296" s="18" t="s">
        <v>27</v>
      </c>
      <c r="H1296" s="18" t="s">
        <v>28</v>
      </c>
      <c r="I1296" s="19">
        <v>11029</v>
      </c>
      <c r="J1296" s="20">
        <v>112016</v>
      </c>
      <c r="K1296" s="20">
        <v>7823</v>
      </c>
      <c r="L1296" s="21">
        <v>10821</v>
      </c>
      <c r="M1296" s="22">
        <v>103257</v>
      </c>
      <c r="N1296" s="22">
        <v>2770</v>
      </c>
      <c r="O1296" s="23">
        <v>7536</v>
      </c>
      <c r="P1296" s="24">
        <v>104447</v>
      </c>
      <c r="Q1296" s="24">
        <v>4</v>
      </c>
      <c r="R1296" s="25">
        <v>0</v>
      </c>
      <c r="S1296" s="26">
        <v>0</v>
      </c>
      <c r="T1296" s="26">
        <v>0</v>
      </c>
      <c r="U1296" s="19">
        <v>29386</v>
      </c>
      <c r="V1296" s="20">
        <v>319720</v>
      </c>
      <c r="W1296" s="20">
        <v>10597</v>
      </c>
    </row>
    <row r="1297" spans="1:23" x14ac:dyDescent="0.35">
      <c r="A1297" s="16">
        <v>2012</v>
      </c>
      <c r="B1297" s="17">
        <v>13416</v>
      </c>
      <c r="C1297" s="18" t="s">
        <v>1177</v>
      </c>
      <c r="D1297" s="16" t="s">
        <v>24</v>
      </c>
      <c r="E1297" s="18" t="s">
        <v>25</v>
      </c>
      <c r="F1297" s="16" t="s">
        <v>26</v>
      </c>
      <c r="G1297" s="18" t="s">
        <v>70</v>
      </c>
      <c r="H1297" s="18" t="s">
        <v>28</v>
      </c>
      <c r="I1297" s="19">
        <v>30815</v>
      </c>
      <c r="J1297" s="20">
        <v>222050</v>
      </c>
      <c r="K1297" s="20">
        <v>17845</v>
      </c>
      <c r="L1297" s="21">
        <v>25758</v>
      </c>
      <c r="M1297" s="22">
        <v>194115</v>
      </c>
      <c r="N1297" s="22">
        <v>3431</v>
      </c>
      <c r="O1297" s="23">
        <v>2025</v>
      </c>
      <c r="P1297" s="24">
        <v>24828</v>
      </c>
      <c r="Q1297" s="24">
        <v>8</v>
      </c>
      <c r="R1297" s="25" t="s">
        <v>37</v>
      </c>
      <c r="S1297" s="26" t="s">
        <v>37</v>
      </c>
      <c r="T1297" s="26" t="s">
        <v>37</v>
      </c>
      <c r="U1297" s="19">
        <v>58598</v>
      </c>
      <c r="V1297" s="20">
        <v>440993</v>
      </c>
      <c r="W1297" s="20">
        <v>21284</v>
      </c>
    </row>
    <row r="1298" spans="1:23" x14ac:dyDescent="0.35">
      <c r="A1298" s="16">
        <v>2012</v>
      </c>
      <c r="B1298" s="17">
        <v>13418</v>
      </c>
      <c r="C1298" s="18" t="s">
        <v>1178</v>
      </c>
      <c r="D1298" s="16" t="s">
        <v>24</v>
      </c>
      <c r="E1298" s="18" t="s">
        <v>25</v>
      </c>
      <c r="F1298" s="16" t="s">
        <v>26</v>
      </c>
      <c r="G1298" s="18" t="s">
        <v>98</v>
      </c>
      <c r="H1298" s="18" t="s">
        <v>28</v>
      </c>
      <c r="I1298" s="19">
        <v>34372.9</v>
      </c>
      <c r="J1298" s="20">
        <v>398790</v>
      </c>
      <c r="K1298" s="20">
        <v>25781</v>
      </c>
      <c r="L1298" s="21">
        <v>28584.3</v>
      </c>
      <c r="M1298" s="22">
        <v>370699</v>
      </c>
      <c r="N1298" s="22">
        <v>5065</v>
      </c>
      <c r="O1298" s="23">
        <v>31813.4</v>
      </c>
      <c r="P1298" s="24">
        <v>530592</v>
      </c>
      <c r="Q1298" s="24">
        <v>14</v>
      </c>
      <c r="R1298" s="25" t="s">
        <v>37</v>
      </c>
      <c r="S1298" s="26" t="s">
        <v>37</v>
      </c>
      <c r="T1298" s="26" t="s">
        <v>37</v>
      </c>
      <c r="U1298" s="19">
        <v>94770.6</v>
      </c>
      <c r="V1298" s="20">
        <v>1300081</v>
      </c>
      <c r="W1298" s="20">
        <v>30860</v>
      </c>
    </row>
    <row r="1299" spans="1:23" x14ac:dyDescent="0.35">
      <c r="A1299" s="16">
        <v>2012</v>
      </c>
      <c r="B1299" s="17">
        <v>13424</v>
      </c>
      <c r="C1299" s="18" t="s">
        <v>1179</v>
      </c>
      <c r="D1299" s="16" t="s">
        <v>24</v>
      </c>
      <c r="E1299" s="18" t="s">
        <v>25</v>
      </c>
      <c r="F1299" s="16" t="s">
        <v>26</v>
      </c>
      <c r="G1299" s="18" t="s">
        <v>198</v>
      </c>
      <c r="H1299" s="18" t="s">
        <v>28</v>
      </c>
      <c r="I1299" s="19">
        <v>2883</v>
      </c>
      <c r="J1299" s="20">
        <v>21003</v>
      </c>
      <c r="K1299" s="20">
        <v>2336</v>
      </c>
      <c r="L1299" s="21">
        <v>6732</v>
      </c>
      <c r="M1299" s="22">
        <v>57225</v>
      </c>
      <c r="N1299" s="22">
        <v>332</v>
      </c>
      <c r="O1299" s="23" t="s">
        <v>37</v>
      </c>
      <c r="P1299" s="24" t="s">
        <v>37</v>
      </c>
      <c r="Q1299" s="24" t="s">
        <v>37</v>
      </c>
      <c r="R1299" s="25" t="s">
        <v>37</v>
      </c>
      <c r="S1299" s="26" t="s">
        <v>37</v>
      </c>
      <c r="T1299" s="26" t="s">
        <v>37</v>
      </c>
      <c r="U1299" s="19">
        <v>9615</v>
      </c>
      <c r="V1299" s="20">
        <v>78228</v>
      </c>
      <c r="W1299" s="20">
        <v>2668</v>
      </c>
    </row>
    <row r="1300" spans="1:23" x14ac:dyDescent="0.35">
      <c r="A1300" s="16">
        <v>2012</v>
      </c>
      <c r="B1300" s="17">
        <v>13437</v>
      </c>
      <c r="C1300" s="18" t="s">
        <v>1180</v>
      </c>
      <c r="D1300" s="16" t="s">
        <v>24</v>
      </c>
      <c r="E1300" s="18" t="s">
        <v>25</v>
      </c>
      <c r="F1300" s="16" t="s">
        <v>26</v>
      </c>
      <c r="G1300" s="18" t="s">
        <v>104</v>
      </c>
      <c r="H1300" s="18" t="s">
        <v>28</v>
      </c>
      <c r="I1300" s="19">
        <v>1876</v>
      </c>
      <c r="J1300" s="20">
        <v>20486</v>
      </c>
      <c r="K1300" s="20">
        <v>1426</v>
      </c>
      <c r="L1300" s="21">
        <v>1592</v>
      </c>
      <c r="M1300" s="22">
        <v>16372</v>
      </c>
      <c r="N1300" s="22">
        <v>324</v>
      </c>
      <c r="O1300" s="23">
        <v>6515</v>
      </c>
      <c r="P1300" s="24">
        <v>87780</v>
      </c>
      <c r="Q1300" s="24">
        <v>5</v>
      </c>
      <c r="R1300" s="25">
        <v>0</v>
      </c>
      <c r="S1300" s="26">
        <v>0</v>
      </c>
      <c r="T1300" s="26">
        <v>0</v>
      </c>
      <c r="U1300" s="19">
        <v>9983</v>
      </c>
      <c r="V1300" s="20">
        <v>124638</v>
      </c>
      <c r="W1300" s="20">
        <v>1755</v>
      </c>
    </row>
    <row r="1301" spans="1:23" x14ac:dyDescent="0.35">
      <c r="A1301" s="16">
        <v>2012</v>
      </c>
      <c r="B1301" s="17">
        <v>13438</v>
      </c>
      <c r="C1301" s="18" t="s">
        <v>1181</v>
      </c>
      <c r="D1301" s="16" t="s">
        <v>24</v>
      </c>
      <c r="E1301" s="18" t="s">
        <v>25</v>
      </c>
      <c r="F1301" s="16" t="s">
        <v>26</v>
      </c>
      <c r="G1301" s="18" t="s">
        <v>39</v>
      </c>
      <c r="H1301" s="18" t="s">
        <v>28</v>
      </c>
      <c r="I1301" s="19">
        <v>1009.5</v>
      </c>
      <c r="J1301" s="20">
        <v>7926</v>
      </c>
      <c r="K1301" s="20">
        <v>977</v>
      </c>
      <c r="L1301" s="21">
        <v>1205.8</v>
      </c>
      <c r="M1301" s="22">
        <v>10666</v>
      </c>
      <c r="N1301" s="22">
        <v>196</v>
      </c>
      <c r="O1301" s="23">
        <v>492.8</v>
      </c>
      <c r="P1301" s="24">
        <v>5623</v>
      </c>
      <c r="Q1301" s="24">
        <v>1</v>
      </c>
      <c r="R1301" s="25">
        <v>0</v>
      </c>
      <c r="S1301" s="26">
        <v>0</v>
      </c>
      <c r="T1301" s="26">
        <v>0</v>
      </c>
      <c r="U1301" s="19">
        <v>2708.1</v>
      </c>
      <c r="V1301" s="20">
        <v>24215</v>
      </c>
      <c r="W1301" s="20">
        <v>1174</v>
      </c>
    </row>
    <row r="1302" spans="1:23" x14ac:dyDescent="0.35">
      <c r="A1302" s="16">
        <v>2012</v>
      </c>
      <c r="B1302" s="17">
        <v>13441</v>
      </c>
      <c r="C1302" s="18" t="s">
        <v>1182</v>
      </c>
      <c r="D1302" s="16" t="s">
        <v>24</v>
      </c>
      <c r="E1302" s="18" t="s">
        <v>25</v>
      </c>
      <c r="F1302" s="16" t="s">
        <v>26</v>
      </c>
      <c r="G1302" s="18" t="s">
        <v>437</v>
      </c>
      <c r="H1302" s="18" t="s">
        <v>33</v>
      </c>
      <c r="I1302" s="19">
        <v>77926</v>
      </c>
      <c r="J1302" s="20">
        <v>445734</v>
      </c>
      <c r="K1302" s="20">
        <v>68277</v>
      </c>
      <c r="L1302" s="21">
        <v>26328</v>
      </c>
      <c r="M1302" s="22">
        <v>169888</v>
      </c>
      <c r="N1302" s="22">
        <v>9569</v>
      </c>
      <c r="O1302" s="23">
        <v>3272</v>
      </c>
      <c r="P1302" s="24">
        <v>35758</v>
      </c>
      <c r="Q1302" s="24">
        <v>5</v>
      </c>
      <c r="R1302" s="25">
        <v>0</v>
      </c>
      <c r="S1302" s="26">
        <v>0</v>
      </c>
      <c r="T1302" s="26">
        <v>0</v>
      </c>
      <c r="U1302" s="19">
        <v>107526</v>
      </c>
      <c r="V1302" s="20">
        <v>651380</v>
      </c>
      <c r="W1302" s="20">
        <v>77851</v>
      </c>
    </row>
    <row r="1303" spans="1:23" x14ac:dyDescent="0.35">
      <c r="A1303" s="16">
        <v>2012</v>
      </c>
      <c r="B1303" s="17">
        <v>13441</v>
      </c>
      <c r="C1303" s="18" t="s">
        <v>1182</v>
      </c>
      <c r="D1303" s="16" t="s">
        <v>137</v>
      </c>
      <c r="E1303" s="18" t="s">
        <v>138</v>
      </c>
      <c r="F1303" s="16" t="s">
        <v>26</v>
      </c>
      <c r="G1303" s="18" t="s">
        <v>437</v>
      </c>
      <c r="H1303" s="18" t="s">
        <v>33</v>
      </c>
      <c r="I1303" s="19">
        <v>150</v>
      </c>
      <c r="J1303" s="20">
        <v>1603</v>
      </c>
      <c r="K1303" s="20">
        <v>211</v>
      </c>
      <c r="L1303" s="21">
        <v>4953</v>
      </c>
      <c r="M1303" s="22">
        <v>72956</v>
      </c>
      <c r="N1303" s="22">
        <v>778</v>
      </c>
      <c r="O1303" s="23">
        <v>1493</v>
      </c>
      <c r="P1303" s="24">
        <v>24900</v>
      </c>
      <c r="Q1303" s="24">
        <v>5</v>
      </c>
      <c r="R1303" s="25">
        <v>0</v>
      </c>
      <c r="S1303" s="26">
        <v>0</v>
      </c>
      <c r="T1303" s="26">
        <v>0</v>
      </c>
      <c r="U1303" s="19">
        <v>6596</v>
      </c>
      <c r="V1303" s="20">
        <v>99459</v>
      </c>
      <c r="W1303" s="20">
        <v>994</v>
      </c>
    </row>
    <row r="1304" spans="1:23" x14ac:dyDescent="0.35">
      <c r="A1304" s="16">
        <v>2012</v>
      </c>
      <c r="B1304" s="17">
        <v>13444</v>
      </c>
      <c r="C1304" s="18" t="s">
        <v>1183</v>
      </c>
      <c r="D1304" s="16" t="s">
        <v>24</v>
      </c>
      <c r="E1304" s="18" t="s">
        <v>25</v>
      </c>
      <c r="F1304" s="16" t="s">
        <v>26</v>
      </c>
      <c r="G1304" s="18" t="s">
        <v>87</v>
      </c>
      <c r="H1304" s="18" t="s">
        <v>28</v>
      </c>
      <c r="I1304" s="19">
        <v>1093</v>
      </c>
      <c r="J1304" s="20">
        <v>14568</v>
      </c>
      <c r="K1304" s="20">
        <v>1688</v>
      </c>
      <c r="L1304" s="21">
        <v>1032</v>
      </c>
      <c r="M1304" s="22">
        <v>13349</v>
      </c>
      <c r="N1304" s="22">
        <v>830</v>
      </c>
      <c r="O1304" s="23">
        <v>1717</v>
      </c>
      <c r="P1304" s="24">
        <v>27633</v>
      </c>
      <c r="Q1304" s="24">
        <v>22</v>
      </c>
      <c r="R1304" s="25" t="s">
        <v>37</v>
      </c>
      <c r="S1304" s="26" t="s">
        <v>37</v>
      </c>
      <c r="T1304" s="26" t="s">
        <v>37</v>
      </c>
      <c r="U1304" s="19">
        <v>3842</v>
      </c>
      <c r="V1304" s="20">
        <v>55550</v>
      </c>
      <c r="W1304" s="20">
        <v>2540</v>
      </c>
    </row>
    <row r="1305" spans="1:23" x14ac:dyDescent="0.35">
      <c r="A1305" s="16">
        <v>2012</v>
      </c>
      <c r="B1305" s="17">
        <v>13448</v>
      </c>
      <c r="C1305" s="18" t="s">
        <v>1184</v>
      </c>
      <c r="D1305" s="16" t="s">
        <v>24</v>
      </c>
      <c r="E1305" s="18" t="s">
        <v>25</v>
      </c>
      <c r="F1305" s="16" t="s">
        <v>26</v>
      </c>
      <c r="G1305" s="18" t="s">
        <v>39</v>
      </c>
      <c r="H1305" s="18" t="s">
        <v>28</v>
      </c>
      <c r="I1305" s="19">
        <v>2423.5</v>
      </c>
      <c r="J1305" s="20">
        <v>18951</v>
      </c>
      <c r="K1305" s="20">
        <v>2186</v>
      </c>
      <c r="L1305" s="21">
        <v>2691.4</v>
      </c>
      <c r="M1305" s="22">
        <v>23230</v>
      </c>
      <c r="N1305" s="22">
        <v>431</v>
      </c>
      <c r="O1305" s="23">
        <v>0</v>
      </c>
      <c r="P1305" s="24">
        <v>0</v>
      </c>
      <c r="Q1305" s="24">
        <v>0</v>
      </c>
      <c r="R1305" s="25">
        <v>0</v>
      </c>
      <c r="S1305" s="26">
        <v>0</v>
      </c>
      <c r="T1305" s="26">
        <v>0</v>
      </c>
      <c r="U1305" s="19">
        <v>5114.8999999999996</v>
      </c>
      <c r="V1305" s="20">
        <v>42181</v>
      </c>
      <c r="W1305" s="20">
        <v>2617</v>
      </c>
    </row>
    <row r="1306" spans="1:23" x14ac:dyDescent="0.35">
      <c r="A1306" s="16">
        <v>2012</v>
      </c>
      <c r="B1306" s="17">
        <v>13467</v>
      </c>
      <c r="C1306" s="18" t="s">
        <v>1185</v>
      </c>
      <c r="D1306" s="16" t="s">
        <v>24</v>
      </c>
      <c r="E1306" s="18" t="s">
        <v>25</v>
      </c>
      <c r="F1306" s="16" t="s">
        <v>26</v>
      </c>
      <c r="G1306" s="18" t="s">
        <v>39</v>
      </c>
      <c r="H1306" s="18" t="s">
        <v>28</v>
      </c>
      <c r="I1306" s="19">
        <v>3063.4</v>
      </c>
      <c r="J1306" s="20">
        <v>26310</v>
      </c>
      <c r="K1306" s="20">
        <v>3282</v>
      </c>
      <c r="L1306" s="21">
        <v>4171.5</v>
      </c>
      <c r="M1306" s="22">
        <v>40827</v>
      </c>
      <c r="N1306" s="22">
        <v>509</v>
      </c>
      <c r="O1306" s="23">
        <v>8814.2999999999993</v>
      </c>
      <c r="P1306" s="24">
        <v>109439</v>
      </c>
      <c r="Q1306" s="24">
        <v>5</v>
      </c>
      <c r="R1306" s="25">
        <v>0</v>
      </c>
      <c r="S1306" s="26">
        <v>0</v>
      </c>
      <c r="T1306" s="26">
        <v>0</v>
      </c>
      <c r="U1306" s="19">
        <v>16049.2</v>
      </c>
      <c r="V1306" s="20">
        <v>176576</v>
      </c>
      <c r="W1306" s="20">
        <v>3796</v>
      </c>
    </row>
    <row r="1307" spans="1:23" x14ac:dyDescent="0.35">
      <c r="A1307" s="16">
        <v>2012</v>
      </c>
      <c r="B1307" s="17">
        <v>13478</v>
      </c>
      <c r="C1307" s="18" t="s">
        <v>1186</v>
      </c>
      <c r="D1307" s="16" t="s">
        <v>24</v>
      </c>
      <c r="E1307" s="18" t="s">
        <v>25</v>
      </c>
      <c r="F1307" s="16" t="s">
        <v>26</v>
      </c>
      <c r="G1307" s="18" t="s">
        <v>30</v>
      </c>
      <c r="H1307" s="18" t="s">
        <v>57</v>
      </c>
      <c r="I1307" s="19">
        <v>174270.6</v>
      </c>
      <c r="J1307" s="20">
        <v>1774839</v>
      </c>
      <c r="K1307" s="20">
        <v>145779</v>
      </c>
      <c r="L1307" s="21">
        <v>224871.8</v>
      </c>
      <c r="M1307" s="22">
        <v>2741920</v>
      </c>
      <c r="N1307" s="22">
        <v>15795</v>
      </c>
      <c r="O1307" s="23">
        <v>31373.8</v>
      </c>
      <c r="P1307" s="24">
        <v>484314</v>
      </c>
      <c r="Q1307" s="24">
        <v>2202</v>
      </c>
      <c r="R1307" s="25">
        <v>923.5</v>
      </c>
      <c r="S1307" s="26">
        <v>10586</v>
      </c>
      <c r="T1307" s="26">
        <v>1</v>
      </c>
      <c r="U1307" s="19">
        <v>431439.7</v>
      </c>
      <c r="V1307" s="20">
        <v>5011659</v>
      </c>
      <c r="W1307" s="20">
        <v>163777</v>
      </c>
    </row>
    <row r="1308" spans="1:23" x14ac:dyDescent="0.35">
      <c r="A1308" s="16">
        <v>2012</v>
      </c>
      <c r="B1308" s="17">
        <v>13480</v>
      </c>
      <c r="C1308" s="18" t="s">
        <v>1187</v>
      </c>
      <c r="D1308" s="16" t="s">
        <v>24</v>
      </c>
      <c r="E1308" s="18" t="s">
        <v>25</v>
      </c>
      <c r="F1308" s="16" t="s">
        <v>26</v>
      </c>
      <c r="G1308" s="18" t="s">
        <v>51</v>
      </c>
      <c r="H1308" s="18" t="s">
        <v>28</v>
      </c>
      <c r="I1308" s="19">
        <v>2056</v>
      </c>
      <c r="J1308" s="20">
        <v>18561</v>
      </c>
      <c r="K1308" s="20">
        <v>2208</v>
      </c>
      <c r="L1308" s="21">
        <v>907</v>
      </c>
      <c r="M1308" s="22">
        <v>8908</v>
      </c>
      <c r="N1308" s="22">
        <v>279</v>
      </c>
      <c r="O1308" s="23">
        <v>3168</v>
      </c>
      <c r="P1308" s="24">
        <v>38355</v>
      </c>
      <c r="Q1308" s="24">
        <v>34</v>
      </c>
      <c r="R1308" s="25" t="s">
        <v>37</v>
      </c>
      <c r="S1308" s="26" t="s">
        <v>37</v>
      </c>
      <c r="T1308" s="26" t="s">
        <v>37</v>
      </c>
      <c r="U1308" s="19">
        <v>6131</v>
      </c>
      <c r="V1308" s="20">
        <v>65824</v>
      </c>
      <c r="W1308" s="20">
        <v>2521</v>
      </c>
    </row>
    <row r="1309" spans="1:23" x14ac:dyDescent="0.35">
      <c r="A1309" s="16">
        <v>2012</v>
      </c>
      <c r="B1309" s="17">
        <v>13481</v>
      </c>
      <c r="C1309" s="18" t="s">
        <v>1188</v>
      </c>
      <c r="D1309" s="16" t="s">
        <v>24</v>
      </c>
      <c r="E1309" s="18" t="s">
        <v>25</v>
      </c>
      <c r="F1309" s="16" t="s">
        <v>26</v>
      </c>
      <c r="G1309" s="18" t="s">
        <v>39</v>
      </c>
      <c r="H1309" s="18" t="s">
        <v>28</v>
      </c>
      <c r="I1309" s="19">
        <v>3547.8</v>
      </c>
      <c r="J1309" s="20">
        <v>31969</v>
      </c>
      <c r="K1309" s="20">
        <v>3627</v>
      </c>
      <c r="L1309" s="21">
        <v>5696.2</v>
      </c>
      <c r="M1309" s="22">
        <v>56154</v>
      </c>
      <c r="N1309" s="22">
        <v>687</v>
      </c>
      <c r="O1309" s="23">
        <v>272.10000000000002</v>
      </c>
      <c r="P1309" s="24">
        <v>2567</v>
      </c>
      <c r="Q1309" s="24">
        <v>1</v>
      </c>
      <c r="R1309" s="25">
        <v>0</v>
      </c>
      <c r="S1309" s="26">
        <v>0</v>
      </c>
      <c r="T1309" s="26">
        <v>0</v>
      </c>
      <c r="U1309" s="19">
        <v>9516.1</v>
      </c>
      <c r="V1309" s="20">
        <v>90690</v>
      </c>
      <c r="W1309" s="20">
        <v>4315</v>
      </c>
    </row>
    <row r="1310" spans="1:23" x14ac:dyDescent="0.35">
      <c r="A1310" s="16">
        <v>2012</v>
      </c>
      <c r="B1310" s="17">
        <v>13482</v>
      </c>
      <c r="C1310" s="18" t="s">
        <v>1189</v>
      </c>
      <c r="D1310" s="16" t="s">
        <v>24</v>
      </c>
      <c r="E1310" s="18" t="s">
        <v>25</v>
      </c>
      <c r="F1310" s="16" t="s">
        <v>26</v>
      </c>
      <c r="G1310" s="18" t="s">
        <v>70</v>
      </c>
      <c r="H1310" s="18" t="s">
        <v>18</v>
      </c>
      <c r="I1310" s="19">
        <v>5104</v>
      </c>
      <c r="J1310" s="20">
        <v>48944</v>
      </c>
      <c r="K1310" s="20">
        <v>5852</v>
      </c>
      <c r="L1310" s="21">
        <v>13972</v>
      </c>
      <c r="M1310" s="22">
        <v>160417</v>
      </c>
      <c r="N1310" s="22">
        <v>1835</v>
      </c>
      <c r="O1310" s="23">
        <v>315</v>
      </c>
      <c r="P1310" s="24">
        <v>3527</v>
      </c>
      <c r="Q1310" s="24">
        <v>2</v>
      </c>
      <c r="R1310" s="25" t="s">
        <v>37</v>
      </c>
      <c r="S1310" s="26" t="s">
        <v>37</v>
      </c>
      <c r="T1310" s="26" t="s">
        <v>37</v>
      </c>
      <c r="U1310" s="19">
        <v>19391</v>
      </c>
      <c r="V1310" s="20">
        <v>212888</v>
      </c>
      <c r="W1310" s="20">
        <v>7689</v>
      </c>
    </row>
    <row r="1311" spans="1:23" x14ac:dyDescent="0.35">
      <c r="A1311" s="16">
        <v>2012</v>
      </c>
      <c r="B1311" s="17">
        <v>13485</v>
      </c>
      <c r="C1311" s="18" t="s">
        <v>1190</v>
      </c>
      <c r="D1311" s="16" t="s">
        <v>24</v>
      </c>
      <c r="E1311" s="18" t="s">
        <v>25</v>
      </c>
      <c r="F1311" s="16" t="s">
        <v>26</v>
      </c>
      <c r="G1311" s="18" t="s">
        <v>61</v>
      </c>
      <c r="H1311" s="18" t="s">
        <v>28</v>
      </c>
      <c r="I1311" s="19">
        <v>26091</v>
      </c>
      <c r="J1311" s="20">
        <v>235645</v>
      </c>
      <c r="K1311" s="20">
        <v>22407</v>
      </c>
      <c r="L1311" s="21">
        <v>14133</v>
      </c>
      <c r="M1311" s="22">
        <v>127431</v>
      </c>
      <c r="N1311" s="22">
        <v>3174</v>
      </c>
      <c r="O1311" s="23" t="s">
        <v>37</v>
      </c>
      <c r="P1311" s="24" t="s">
        <v>37</v>
      </c>
      <c r="Q1311" s="24" t="s">
        <v>37</v>
      </c>
      <c r="R1311" s="25" t="s">
        <v>37</v>
      </c>
      <c r="S1311" s="26" t="s">
        <v>37</v>
      </c>
      <c r="T1311" s="26" t="s">
        <v>37</v>
      </c>
      <c r="U1311" s="19">
        <v>40224</v>
      </c>
      <c r="V1311" s="20">
        <v>363076</v>
      </c>
      <c r="W1311" s="20">
        <v>25581</v>
      </c>
    </row>
    <row r="1312" spans="1:23" x14ac:dyDescent="0.35">
      <c r="A1312" s="16">
        <v>2012</v>
      </c>
      <c r="B1312" s="17">
        <v>13488</v>
      </c>
      <c r="C1312" s="18" t="s">
        <v>1191</v>
      </c>
      <c r="D1312" s="16" t="s">
        <v>24</v>
      </c>
      <c r="E1312" s="18" t="s">
        <v>25</v>
      </c>
      <c r="F1312" s="16" t="s">
        <v>26</v>
      </c>
      <c r="G1312" s="18" t="s">
        <v>51</v>
      </c>
      <c r="H1312" s="18" t="s">
        <v>28</v>
      </c>
      <c r="I1312" s="19">
        <v>6091</v>
      </c>
      <c r="J1312" s="20">
        <v>46038</v>
      </c>
      <c r="K1312" s="20">
        <v>5973</v>
      </c>
      <c r="L1312" s="21">
        <v>7910</v>
      </c>
      <c r="M1312" s="22">
        <v>72183</v>
      </c>
      <c r="N1312" s="22">
        <v>1059</v>
      </c>
      <c r="O1312" s="23">
        <v>6705</v>
      </c>
      <c r="P1312" s="24">
        <v>70060</v>
      </c>
      <c r="Q1312" s="24">
        <v>8</v>
      </c>
      <c r="R1312" s="25" t="s">
        <v>37</v>
      </c>
      <c r="S1312" s="26" t="s">
        <v>37</v>
      </c>
      <c r="T1312" s="26" t="s">
        <v>37</v>
      </c>
      <c r="U1312" s="19">
        <v>20706</v>
      </c>
      <c r="V1312" s="20">
        <v>188281</v>
      </c>
      <c r="W1312" s="20">
        <v>7040</v>
      </c>
    </row>
    <row r="1313" spans="1:23" x14ac:dyDescent="0.35">
      <c r="A1313" s="16">
        <v>2012</v>
      </c>
      <c r="B1313" s="17">
        <v>13511</v>
      </c>
      <c r="C1313" s="18" t="s">
        <v>1192</v>
      </c>
      <c r="D1313" s="16" t="s">
        <v>24</v>
      </c>
      <c r="E1313" s="18" t="s">
        <v>25</v>
      </c>
      <c r="F1313" s="16" t="s">
        <v>26</v>
      </c>
      <c r="G1313" s="18" t="s">
        <v>43</v>
      </c>
      <c r="H1313" s="18" t="s">
        <v>57</v>
      </c>
      <c r="I1313" s="19">
        <v>518607.8</v>
      </c>
      <c r="J1313" s="20">
        <v>4847889</v>
      </c>
      <c r="K1313" s="20">
        <v>576672</v>
      </c>
      <c r="L1313" s="21">
        <v>143115.79999999999</v>
      </c>
      <c r="M1313" s="22">
        <v>1522028</v>
      </c>
      <c r="N1313" s="22">
        <v>67874</v>
      </c>
      <c r="O1313" s="23">
        <v>20385.3</v>
      </c>
      <c r="P1313" s="24">
        <v>372349</v>
      </c>
      <c r="Q1313" s="24">
        <v>796</v>
      </c>
      <c r="R1313" s="25">
        <v>2398.8000000000002</v>
      </c>
      <c r="S1313" s="26">
        <v>37734</v>
      </c>
      <c r="T1313" s="26">
        <v>1</v>
      </c>
      <c r="U1313" s="19">
        <v>684507.7</v>
      </c>
      <c r="V1313" s="20">
        <v>6780000</v>
      </c>
      <c r="W1313" s="20">
        <v>645343</v>
      </c>
    </row>
    <row r="1314" spans="1:23" x14ac:dyDescent="0.35">
      <c r="A1314" s="16">
        <v>2012</v>
      </c>
      <c r="B1314" s="17">
        <v>13511</v>
      </c>
      <c r="C1314" s="18" t="s">
        <v>1192</v>
      </c>
      <c r="D1314" s="16" t="s">
        <v>137</v>
      </c>
      <c r="E1314" s="18" t="s">
        <v>138</v>
      </c>
      <c r="F1314" s="16" t="s">
        <v>26</v>
      </c>
      <c r="G1314" s="18" t="s">
        <v>43</v>
      </c>
      <c r="H1314" s="18" t="s">
        <v>57</v>
      </c>
      <c r="I1314" s="19">
        <v>90897.4</v>
      </c>
      <c r="J1314" s="20">
        <v>1748681</v>
      </c>
      <c r="K1314" s="20">
        <v>184793</v>
      </c>
      <c r="L1314" s="21">
        <v>140336.20000000001</v>
      </c>
      <c r="M1314" s="22">
        <v>4220471</v>
      </c>
      <c r="N1314" s="22">
        <v>47984</v>
      </c>
      <c r="O1314" s="23">
        <v>40109.9</v>
      </c>
      <c r="P1314" s="24">
        <v>2533705</v>
      </c>
      <c r="Q1314" s="24">
        <v>1414</v>
      </c>
      <c r="R1314" s="25">
        <v>0</v>
      </c>
      <c r="S1314" s="26">
        <v>0</v>
      </c>
      <c r="T1314" s="26">
        <v>0</v>
      </c>
      <c r="U1314" s="19">
        <v>271343.5</v>
      </c>
      <c r="V1314" s="20">
        <v>8502857</v>
      </c>
      <c r="W1314" s="20">
        <v>234191</v>
      </c>
    </row>
    <row r="1315" spans="1:23" x14ac:dyDescent="0.35">
      <c r="A1315" s="16">
        <v>2012</v>
      </c>
      <c r="B1315" s="17">
        <v>13519</v>
      </c>
      <c r="C1315" s="18" t="s">
        <v>1193</v>
      </c>
      <c r="D1315" s="16" t="s">
        <v>24</v>
      </c>
      <c r="E1315" s="18" t="s">
        <v>25</v>
      </c>
      <c r="F1315" s="16" t="s">
        <v>26</v>
      </c>
      <c r="G1315" s="18" t="s">
        <v>198</v>
      </c>
      <c r="H1315" s="18" t="s">
        <v>28</v>
      </c>
      <c r="I1315" s="19">
        <v>13664</v>
      </c>
      <c r="J1315" s="20">
        <v>89798</v>
      </c>
      <c r="K1315" s="20">
        <v>9968</v>
      </c>
      <c r="L1315" s="21">
        <v>9724</v>
      </c>
      <c r="M1315" s="22">
        <v>70256</v>
      </c>
      <c r="N1315" s="22">
        <v>1430</v>
      </c>
      <c r="O1315" s="23">
        <v>28311</v>
      </c>
      <c r="P1315" s="24">
        <v>241639</v>
      </c>
      <c r="Q1315" s="24">
        <v>52</v>
      </c>
      <c r="R1315" s="25">
        <v>0</v>
      </c>
      <c r="S1315" s="26">
        <v>0</v>
      </c>
      <c r="T1315" s="26">
        <v>0</v>
      </c>
      <c r="U1315" s="19">
        <v>51699</v>
      </c>
      <c r="V1315" s="20">
        <v>401693</v>
      </c>
      <c r="W1315" s="20">
        <v>11450</v>
      </c>
    </row>
    <row r="1316" spans="1:23" x14ac:dyDescent="0.35">
      <c r="A1316" s="16">
        <v>2012</v>
      </c>
      <c r="B1316" s="17">
        <v>13520</v>
      </c>
      <c r="C1316" s="18" t="s">
        <v>1194</v>
      </c>
      <c r="D1316" s="16" t="s">
        <v>24</v>
      </c>
      <c r="E1316" s="18" t="s">
        <v>25</v>
      </c>
      <c r="F1316" s="16" t="s">
        <v>26</v>
      </c>
      <c r="G1316" s="18" t="s">
        <v>132</v>
      </c>
      <c r="H1316" s="18" t="s">
        <v>33</v>
      </c>
      <c r="I1316" s="19">
        <v>26500</v>
      </c>
      <c r="J1316" s="20">
        <v>256485</v>
      </c>
      <c r="K1316" s="20">
        <v>16790</v>
      </c>
      <c r="L1316" s="21">
        <v>3572</v>
      </c>
      <c r="M1316" s="22">
        <v>38114</v>
      </c>
      <c r="N1316" s="22">
        <v>132</v>
      </c>
      <c r="O1316" s="23">
        <v>4660</v>
      </c>
      <c r="P1316" s="24">
        <v>74022</v>
      </c>
      <c r="Q1316" s="24">
        <v>4</v>
      </c>
      <c r="R1316" s="25" t="s">
        <v>37</v>
      </c>
      <c r="S1316" s="26" t="s">
        <v>37</v>
      </c>
      <c r="T1316" s="26" t="s">
        <v>37</v>
      </c>
      <c r="U1316" s="19">
        <v>34732</v>
      </c>
      <c r="V1316" s="20">
        <v>368621</v>
      </c>
      <c r="W1316" s="20">
        <v>16926</v>
      </c>
    </row>
    <row r="1317" spans="1:23" x14ac:dyDescent="0.35">
      <c r="A1317" s="16">
        <v>2012</v>
      </c>
      <c r="B1317" s="17">
        <v>13523</v>
      </c>
      <c r="C1317" s="18" t="s">
        <v>1195</v>
      </c>
      <c r="D1317" s="16" t="s">
        <v>24</v>
      </c>
      <c r="E1317" s="18" t="s">
        <v>25</v>
      </c>
      <c r="F1317" s="16" t="s">
        <v>26</v>
      </c>
      <c r="G1317" s="18" t="s">
        <v>54</v>
      </c>
      <c r="H1317" s="18" t="s">
        <v>28</v>
      </c>
      <c r="I1317" s="19">
        <v>5304</v>
      </c>
      <c r="J1317" s="20">
        <v>45307</v>
      </c>
      <c r="K1317" s="20">
        <v>4049</v>
      </c>
      <c r="L1317" s="21">
        <v>7138</v>
      </c>
      <c r="M1317" s="22">
        <v>65031</v>
      </c>
      <c r="N1317" s="22">
        <v>865</v>
      </c>
      <c r="O1317" s="23">
        <v>7485</v>
      </c>
      <c r="P1317" s="24">
        <v>87583</v>
      </c>
      <c r="Q1317" s="24">
        <v>12</v>
      </c>
      <c r="R1317" s="25" t="s">
        <v>37</v>
      </c>
      <c r="S1317" s="26" t="s">
        <v>37</v>
      </c>
      <c r="T1317" s="26" t="s">
        <v>37</v>
      </c>
      <c r="U1317" s="19">
        <v>19927</v>
      </c>
      <c r="V1317" s="20">
        <v>197921</v>
      </c>
      <c r="W1317" s="20">
        <v>4926</v>
      </c>
    </row>
    <row r="1318" spans="1:23" x14ac:dyDescent="0.35">
      <c r="A1318" s="16">
        <v>2012</v>
      </c>
      <c r="B1318" s="17">
        <v>13524</v>
      </c>
      <c r="C1318" s="18" t="s">
        <v>1196</v>
      </c>
      <c r="D1318" s="16" t="s">
        <v>24</v>
      </c>
      <c r="E1318" s="18" t="s">
        <v>25</v>
      </c>
      <c r="F1318" s="16" t="s">
        <v>26</v>
      </c>
      <c r="G1318" s="18" t="s">
        <v>54</v>
      </c>
      <c r="H1318" s="18" t="s">
        <v>33</v>
      </c>
      <c r="I1318" s="19">
        <v>19305</v>
      </c>
      <c r="J1318" s="20">
        <v>151882</v>
      </c>
      <c r="K1318" s="20">
        <v>11915</v>
      </c>
      <c r="L1318" s="21">
        <v>3232</v>
      </c>
      <c r="M1318" s="22">
        <v>25861</v>
      </c>
      <c r="N1318" s="22">
        <v>719</v>
      </c>
      <c r="O1318" s="23">
        <v>7471</v>
      </c>
      <c r="P1318" s="24">
        <v>85617</v>
      </c>
      <c r="Q1318" s="24">
        <v>18</v>
      </c>
      <c r="R1318" s="25" t="s">
        <v>37</v>
      </c>
      <c r="S1318" s="26" t="s">
        <v>37</v>
      </c>
      <c r="T1318" s="26" t="s">
        <v>37</v>
      </c>
      <c r="U1318" s="19">
        <v>30008</v>
      </c>
      <c r="V1318" s="20">
        <v>263360</v>
      </c>
      <c r="W1318" s="20">
        <v>12652</v>
      </c>
    </row>
    <row r="1319" spans="1:23" x14ac:dyDescent="0.35">
      <c r="A1319" s="16">
        <v>2012</v>
      </c>
      <c r="B1319" s="17">
        <v>13547</v>
      </c>
      <c r="C1319" s="18" t="s">
        <v>1197</v>
      </c>
      <c r="D1319" s="16" t="s">
        <v>24</v>
      </c>
      <c r="E1319" s="18" t="s">
        <v>25</v>
      </c>
      <c r="F1319" s="16" t="s">
        <v>26</v>
      </c>
      <c r="G1319" s="18" t="s">
        <v>49</v>
      </c>
      <c r="H1319" s="18" t="s">
        <v>28</v>
      </c>
      <c r="I1319" s="19">
        <v>8933</v>
      </c>
      <c r="J1319" s="20">
        <v>79450</v>
      </c>
      <c r="K1319" s="20">
        <v>7529</v>
      </c>
      <c r="L1319" s="21">
        <v>16629</v>
      </c>
      <c r="M1319" s="22">
        <v>157501</v>
      </c>
      <c r="N1319" s="22">
        <v>1722</v>
      </c>
      <c r="O1319" s="23">
        <v>7290</v>
      </c>
      <c r="P1319" s="24">
        <v>102446</v>
      </c>
      <c r="Q1319" s="24">
        <v>1</v>
      </c>
      <c r="R1319" s="25" t="s">
        <v>37</v>
      </c>
      <c r="S1319" s="26" t="s">
        <v>37</v>
      </c>
      <c r="T1319" s="26" t="s">
        <v>37</v>
      </c>
      <c r="U1319" s="19">
        <v>32852</v>
      </c>
      <c r="V1319" s="20">
        <v>339397</v>
      </c>
      <c r="W1319" s="20">
        <v>9252</v>
      </c>
    </row>
    <row r="1320" spans="1:23" x14ac:dyDescent="0.35">
      <c r="A1320" s="16">
        <v>2012</v>
      </c>
      <c r="B1320" s="17">
        <v>13550</v>
      </c>
      <c r="C1320" s="18" t="s">
        <v>1198</v>
      </c>
      <c r="D1320" s="16" t="s">
        <v>24</v>
      </c>
      <c r="E1320" s="18" t="s">
        <v>25</v>
      </c>
      <c r="F1320" s="16" t="s">
        <v>26</v>
      </c>
      <c r="G1320" s="18" t="s">
        <v>104</v>
      </c>
      <c r="H1320" s="18" t="s">
        <v>28</v>
      </c>
      <c r="I1320" s="19">
        <v>23524</v>
      </c>
      <c r="J1320" s="20">
        <v>235397</v>
      </c>
      <c r="K1320" s="20">
        <v>17849</v>
      </c>
      <c r="L1320" s="21">
        <v>13401</v>
      </c>
      <c r="M1320" s="22">
        <v>129165</v>
      </c>
      <c r="N1320" s="22">
        <v>3813</v>
      </c>
      <c r="O1320" s="23">
        <v>11739</v>
      </c>
      <c r="P1320" s="24">
        <v>163346</v>
      </c>
      <c r="Q1320" s="24">
        <v>10</v>
      </c>
      <c r="R1320" s="25">
        <v>0</v>
      </c>
      <c r="S1320" s="26">
        <v>0</v>
      </c>
      <c r="T1320" s="26">
        <v>0</v>
      </c>
      <c r="U1320" s="19">
        <v>48664</v>
      </c>
      <c r="V1320" s="20">
        <v>527908</v>
      </c>
      <c r="W1320" s="20">
        <v>21672</v>
      </c>
    </row>
    <row r="1321" spans="1:23" x14ac:dyDescent="0.35">
      <c r="A1321" s="16">
        <v>2012</v>
      </c>
      <c r="B1321" s="17">
        <v>13561</v>
      </c>
      <c r="C1321" s="18" t="s">
        <v>1199</v>
      </c>
      <c r="D1321" s="16" t="s">
        <v>24</v>
      </c>
      <c r="E1321" s="18" t="s">
        <v>25</v>
      </c>
      <c r="F1321" s="16" t="s">
        <v>26</v>
      </c>
      <c r="G1321" s="18" t="s">
        <v>70</v>
      </c>
      <c r="H1321" s="18" t="s">
        <v>28</v>
      </c>
      <c r="I1321" s="19">
        <v>5337</v>
      </c>
      <c r="J1321" s="20">
        <v>45563</v>
      </c>
      <c r="K1321" s="20">
        <v>3957</v>
      </c>
      <c r="L1321" s="21">
        <v>4153.1000000000004</v>
      </c>
      <c r="M1321" s="22">
        <v>47153</v>
      </c>
      <c r="N1321" s="22">
        <v>463</v>
      </c>
      <c r="O1321" s="23">
        <v>4122.1000000000004</v>
      </c>
      <c r="P1321" s="24">
        <v>55614</v>
      </c>
      <c r="Q1321" s="24">
        <v>66</v>
      </c>
      <c r="R1321" s="25" t="s">
        <v>37</v>
      </c>
      <c r="S1321" s="26" t="s">
        <v>37</v>
      </c>
      <c r="T1321" s="26" t="s">
        <v>37</v>
      </c>
      <c r="U1321" s="19">
        <v>13612.2</v>
      </c>
      <c r="V1321" s="20">
        <v>148330</v>
      </c>
      <c r="W1321" s="20">
        <v>4486</v>
      </c>
    </row>
    <row r="1322" spans="1:23" x14ac:dyDescent="0.35">
      <c r="A1322" s="16">
        <v>2012</v>
      </c>
      <c r="B1322" s="17">
        <v>13570</v>
      </c>
      <c r="C1322" s="18" t="s">
        <v>1200</v>
      </c>
      <c r="D1322" s="16" t="s">
        <v>24</v>
      </c>
      <c r="E1322" s="18" t="s">
        <v>25</v>
      </c>
      <c r="F1322" s="16" t="s">
        <v>26</v>
      </c>
      <c r="G1322" s="18" t="s">
        <v>79</v>
      </c>
      <c r="H1322" s="18" t="s">
        <v>33</v>
      </c>
      <c r="I1322" s="19">
        <v>3962</v>
      </c>
      <c r="J1322" s="20">
        <v>23658</v>
      </c>
      <c r="K1322" s="20">
        <v>2728</v>
      </c>
      <c r="L1322" s="21">
        <v>6039</v>
      </c>
      <c r="M1322" s="22">
        <v>40803</v>
      </c>
      <c r="N1322" s="22">
        <v>1228</v>
      </c>
      <c r="O1322" s="23">
        <v>1011</v>
      </c>
      <c r="P1322" s="24">
        <v>10290</v>
      </c>
      <c r="Q1322" s="24">
        <v>2</v>
      </c>
      <c r="R1322" s="25" t="s">
        <v>37</v>
      </c>
      <c r="S1322" s="26" t="s">
        <v>37</v>
      </c>
      <c r="T1322" s="26" t="s">
        <v>37</v>
      </c>
      <c r="U1322" s="19">
        <v>11012</v>
      </c>
      <c r="V1322" s="20">
        <v>74751</v>
      </c>
      <c r="W1322" s="20">
        <v>3958</v>
      </c>
    </row>
    <row r="1323" spans="1:23" x14ac:dyDescent="0.35">
      <c r="A1323" s="16">
        <v>2012</v>
      </c>
      <c r="B1323" s="17">
        <v>13573</v>
      </c>
      <c r="C1323" s="18" t="s">
        <v>1201</v>
      </c>
      <c r="D1323" s="16" t="s">
        <v>24</v>
      </c>
      <c r="E1323" s="18" t="s">
        <v>25</v>
      </c>
      <c r="F1323" s="16" t="s">
        <v>26</v>
      </c>
      <c r="G1323" s="18" t="s">
        <v>43</v>
      </c>
      <c r="H1323" s="18" t="s">
        <v>57</v>
      </c>
      <c r="I1323" s="19">
        <v>1166274.3</v>
      </c>
      <c r="J1323" s="20">
        <v>9036230</v>
      </c>
      <c r="K1323" s="20">
        <v>1174731</v>
      </c>
      <c r="L1323" s="21">
        <v>345499</v>
      </c>
      <c r="M1323" s="22">
        <v>3232094</v>
      </c>
      <c r="N1323" s="22">
        <v>98886</v>
      </c>
      <c r="O1323" s="23">
        <v>160220</v>
      </c>
      <c r="P1323" s="24">
        <v>1514576</v>
      </c>
      <c r="Q1323" s="24">
        <v>655</v>
      </c>
      <c r="R1323" s="25" t="s">
        <v>37</v>
      </c>
      <c r="S1323" s="26" t="s">
        <v>37</v>
      </c>
      <c r="T1323" s="26" t="s">
        <v>37</v>
      </c>
      <c r="U1323" s="19">
        <v>1671993.3</v>
      </c>
      <c r="V1323" s="20">
        <v>13782900</v>
      </c>
      <c r="W1323" s="20">
        <v>1274272</v>
      </c>
    </row>
    <row r="1324" spans="1:23" x14ac:dyDescent="0.35">
      <c r="A1324" s="16">
        <v>2012</v>
      </c>
      <c r="B1324" s="17">
        <v>13573</v>
      </c>
      <c r="C1324" s="18" t="s">
        <v>1201</v>
      </c>
      <c r="D1324" s="16" t="s">
        <v>137</v>
      </c>
      <c r="E1324" s="18" t="s">
        <v>138</v>
      </c>
      <c r="F1324" s="16" t="s">
        <v>26</v>
      </c>
      <c r="G1324" s="18" t="s">
        <v>43</v>
      </c>
      <c r="H1324" s="18" t="s">
        <v>57</v>
      </c>
      <c r="I1324" s="19">
        <v>195259.1</v>
      </c>
      <c r="J1324" s="20">
        <v>2558665</v>
      </c>
      <c r="K1324" s="20">
        <v>286703</v>
      </c>
      <c r="L1324" s="21">
        <v>414700.4</v>
      </c>
      <c r="M1324" s="22">
        <v>9461328</v>
      </c>
      <c r="N1324" s="22">
        <v>70541</v>
      </c>
      <c r="O1324" s="23">
        <v>94455.7</v>
      </c>
      <c r="P1324" s="24">
        <v>3797323</v>
      </c>
      <c r="Q1324" s="24">
        <v>1017</v>
      </c>
      <c r="R1324" s="25" t="s">
        <v>37</v>
      </c>
      <c r="S1324" s="26" t="s">
        <v>37</v>
      </c>
      <c r="T1324" s="26" t="s">
        <v>37</v>
      </c>
      <c r="U1324" s="19">
        <v>704415.2</v>
      </c>
      <c r="V1324" s="20">
        <v>15817316</v>
      </c>
      <c r="W1324" s="20">
        <v>358261</v>
      </c>
    </row>
    <row r="1325" spans="1:23" x14ac:dyDescent="0.35">
      <c r="A1325" s="16">
        <v>2012</v>
      </c>
      <c r="B1325" s="17">
        <v>13577</v>
      </c>
      <c r="C1325" s="18" t="s">
        <v>1202</v>
      </c>
      <c r="D1325" s="16" t="s">
        <v>24</v>
      </c>
      <c r="E1325" s="18" t="s">
        <v>25</v>
      </c>
      <c r="F1325" s="16" t="s">
        <v>26</v>
      </c>
      <c r="G1325" s="18" t="s">
        <v>111</v>
      </c>
      <c r="H1325" s="18" t="s">
        <v>28</v>
      </c>
      <c r="I1325" s="19">
        <v>5898</v>
      </c>
      <c r="J1325" s="20">
        <v>77926</v>
      </c>
      <c r="K1325" s="20">
        <v>6084</v>
      </c>
      <c r="L1325" s="21">
        <v>2065</v>
      </c>
      <c r="M1325" s="22">
        <v>24893</v>
      </c>
      <c r="N1325" s="22">
        <v>512</v>
      </c>
      <c r="O1325" s="23">
        <v>5899</v>
      </c>
      <c r="P1325" s="24">
        <v>92921</v>
      </c>
      <c r="Q1325" s="24">
        <v>8</v>
      </c>
      <c r="R1325" s="25" t="s">
        <v>37</v>
      </c>
      <c r="S1325" s="26" t="s">
        <v>37</v>
      </c>
      <c r="T1325" s="26" t="s">
        <v>37</v>
      </c>
      <c r="U1325" s="19">
        <v>13862</v>
      </c>
      <c r="V1325" s="20">
        <v>195740</v>
      </c>
      <c r="W1325" s="20">
        <v>6604</v>
      </c>
    </row>
    <row r="1326" spans="1:23" x14ac:dyDescent="0.35">
      <c r="A1326" s="16">
        <v>2012</v>
      </c>
      <c r="B1326" s="17">
        <v>13587</v>
      </c>
      <c r="C1326" s="18" t="s">
        <v>1203</v>
      </c>
      <c r="D1326" s="16" t="s">
        <v>24</v>
      </c>
      <c r="E1326" s="18" t="s">
        <v>25</v>
      </c>
      <c r="F1326" s="16" t="s">
        <v>26</v>
      </c>
      <c r="G1326" s="18" t="s">
        <v>43</v>
      </c>
      <c r="H1326" s="18" t="s">
        <v>119</v>
      </c>
      <c r="I1326" s="19" t="s">
        <v>37</v>
      </c>
      <c r="J1326" s="20" t="s">
        <v>37</v>
      </c>
      <c r="K1326" s="20" t="s">
        <v>37</v>
      </c>
      <c r="L1326" s="21" t="s">
        <v>37</v>
      </c>
      <c r="M1326" s="22" t="s">
        <v>37</v>
      </c>
      <c r="N1326" s="22" t="s">
        <v>37</v>
      </c>
      <c r="O1326" s="23">
        <v>21099</v>
      </c>
      <c r="P1326" s="24">
        <v>231266</v>
      </c>
      <c r="Q1326" s="24">
        <v>1</v>
      </c>
      <c r="R1326" s="25" t="s">
        <v>37</v>
      </c>
      <c r="S1326" s="26" t="s">
        <v>37</v>
      </c>
      <c r="T1326" s="26" t="s">
        <v>37</v>
      </c>
      <c r="U1326" s="19">
        <v>21099</v>
      </c>
      <c r="V1326" s="20">
        <v>231266</v>
      </c>
      <c r="W1326" s="20">
        <v>1</v>
      </c>
    </row>
    <row r="1327" spans="1:23" x14ac:dyDescent="0.35">
      <c r="A1327" s="16">
        <v>2012</v>
      </c>
      <c r="B1327" s="17">
        <v>13602</v>
      </c>
      <c r="C1327" s="18" t="s">
        <v>1204</v>
      </c>
      <c r="D1327" s="16" t="s">
        <v>24</v>
      </c>
      <c r="E1327" s="18" t="s">
        <v>25</v>
      </c>
      <c r="F1327" s="16" t="s">
        <v>26</v>
      </c>
      <c r="G1327" s="18" t="s">
        <v>46</v>
      </c>
      <c r="H1327" s="18" t="s">
        <v>28</v>
      </c>
      <c r="I1327" s="19">
        <v>8332</v>
      </c>
      <c r="J1327" s="20">
        <v>79222</v>
      </c>
      <c r="K1327" s="20">
        <v>10214</v>
      </c>
      <c r="L1327" s="21">
        <v>10265</v>
      </c>
      <c r="M1327" s="22">
        <v>88953</v>
      </c>
      <c r="N1327" s="22">
        <v>1416</v>
      </c>
      <c r="O1327" s="23">
        <v>7084</v>
      </c>
      <c r="P1327" s="24">
        <v>73806</v>
      </c>
      <c r="Q1327" s="24">
        <v>100</v>
      </c>
      <c r="R1327" s="25" t="s">
        <v>37</v>
      </c>
      <c r="S1327" s="26" t="s">
        <v>37</v>
      </c>
      <c r="T1327" s="26" t="s">
        <v>37</v>
      </c>
      <c r="U1327" s="19">
        <v>25681</v>
      </c>
      <c r="V1327" s="20">
        <v>241981</v>
      </c>
      <c r="W1327" s="20">
        <v>11730</v>
      </c>
    </row>
    <row r="1328" spans="1:23" x14ac:dyDescent="0.35">
      <c r="A1328" s="16">
        <v>2012</v>
      </c>
      <c r="B1328" s="17">
        <v>13604</v>
      </c>
      <c r="C1328" s="18" t="s">
        <v>1205</v>
      </c>
      <c r="D1328" s="16" t="s">
        <v>24</v>
      </c>
      <c r="E1328" s="18" t="s">
        <v>25</v>
      </c>
      <c r="F1328" s="16" t="s">
        <v>26</v>
      </c>
      <c r="G1328" s="18" t="s">
        <v>83</v>
      </c>
      <c r="H1328" s="18" t="s">
        <v>28</v>
      </c>
      <c r="I1328" s="19">
        <v>5272.5</v>
      </c>
      <c r="J1328" s="20">
        <v>50335</v>
      </c>
      <c r="K1328" s="20">
        <v>6297</v>
      </c>
      <c r="L1328" s="21">
        <v>4702.1000000000004</v>
      </c>
      <c r="M1328" s="22">
        <v>45702</v>
      </c>
      <c r="N1328" s="22">
        <v>1154</v>
      </c>
      <c r="O1328" s="23">
        <v>2817.9</v>
      </c>
      <c r="P1328" s="24">
        <v>37185</v>
      </c>
      <c r="Q1328" s="24">
        <v>19</v>
      </c>
      <c r="R1328" s="25" t="s">
        <v>37</v>
      </c>
      <c r="S1328" s="26" t="s">
        <v>37</v>
      </c>
      <c r="T1328" s="26" t="s">
        <v>37</v>
      </c>
      <c r="U1328" s="19">
        <v>12792.5</v>
      </c>
      <c r="V1328" s="20">
        <v>133222</v>
      </c>
      <c r="W1328" s="20">
        <v>7470</v>
      </c>
    </row>
    <row r="1329" spans="1:23" x14ac:dyDescent="0.35">
      <c r="A1329" s="16">
        <v>2012</v>
      </c>
      <c r="B1329" s="17">
        <v>13610</v>
      </c>
      <c r="C1329" s="18" t="s">
        <v>1206</v>
      </c>
      <c r="D1329" s="16" t="s">
        <v>24</v>
      </c>
      <c r="E1329" s="18" t="s">
        <v>25</v>
      </c>
      <c r="F1329" s="16" t="s">
        <v>26</v>
      </c>
      <c r="G1329" s="18" t="s">
        <v>90</v>
      </c>
      <c r="H1329" s="18" t="s">
        <v>33</v>
      </c>
      <c r="I1329" s="19">
        <v>5168.3</v>
      </c>
      <c r="J1329" s="20">
        <v>46117</v>
      </c>
      <c r="K1329" s="20">
        <v>4612</v>
      </c>
      <c r="L1329" s="21" t="s">
        <v>37</v>
      </c>
      <c r="M1329" s="22" t="s">
        <v>37</v>
      </c>
      <c r="N1329" s="22" t="s">
        <v>37</v>
      </c>
      <c r="O1329" s="23">
        <v>8344.2000000000007</v>
      </c>
      <c r="P1329" s="24">
        <v>82646</v>
      </c>
      <c r="Q1329" s="24">
        <v>1189</v>
      </c>
      <c r="R1329" s="25" t="s">
        <v>37</v>
      </c>
      <c r="S1329" s="26" t="s">
        <v>37</v>
      </c>
      <c r="T1329" s="26" t="s">
        <v>37</v>
      </c>
      <c r="U1329" s="19">
        <v>13512.5</v>
      </c>
      <c r="V1329" s="20">
        <v>128763</v>
      </c>
      <c r="W1329" s="20">
        <v>5801</v>
      </c>
    </row>
    <row r="1330" spans="1:23" x14ac:dyDescent="0.35">
      <c r="A1330" s="16">
        <v>2012</v>
      </c>
      <c r="B1330" s="17">
        <v>13640</v>
      </c>
      <c r="C1330" s="18" t="s">
        <v>1207</v>
      </c>
      <c r="D1330" s="16" t="s">
        <v>24</v>
      </c>
      <c r="E1330" s="18" t="s">
        <v>25</v>
      </c>
      <c r="F1330" s="16" t="s">
        <v>26</v>
      </c>
      <c r="G1330" s="18" t="s">
        <v>34</v>
      </c>
      <c r="H1330" s="18" t="s">
        <v>33</v>
      </c>
      <c r="I1330" s="19">
        <v>238416.6</v>
      </c>
      <c r="J1330" s="20">
        <v>2048831</v>
      </c>
      <c r="K1330" s="20">
        <v>138876</v>
      </c>
      <c r="L1330" s="21">
        <v>91717.2</v>
      </c>
      <c r="M1330" s="22">
        <v>893487</v>
      </c>
      <c r="N1330" s="22">
        <v>11443</v>
      </c>
      <c r="O1330" s="23">
        <v>52183.1</v>
      </c>
      <c r="P1330" s="24">
        <v>774940</v>
      </c>
      <c r="Q1330" s="24">
        <v>109</v>
      </c>
      <c r="R1330" s="25" t="s">
        <v>37</v>
      </c>
      <c r="S1330" s="26" t="s">
        <v>37</v>
      </c>
      <c r="T1330" s="26" t="s">
        <v>37</v>
      </c>
      <c r="U1330" s="19">
        <v>382316.9</v>
      </c>
      <c r="V1330" s="20">
        <v>3717258</v>
      </c>
      <c r="W1330" s="20">
        <v>150428</v>
      </c>
    </row>
    <row r="1331" spans="1:23" x14ac:dyDescent="0.35">
      <c r="A1331" s="16">
        <v>2012</v>
      </c>
      <c r="B1331" s="17">
        <v>13642</v>
      </c>
      <c r="C1331" s="18" t="s">
        <v>1208</v>
      </c>
      <c r="D1331" s="16" t="s">
        <v>24</v>
      </c>
      <c r="E1331" s="18" t="s">
        <v>25</v>
      </c>
      <c r="F1331" s="16" t="s">
        <v>26</v>
      </c>
      <c r="G1331" s="18" t="s">
        <v>65</v>
      </c>
      <c r="H1331" s="18" t="s">
        <v>28</v>
      </c>
      <c r="I1331" s="19">
        <v>3398</v>
      </c>
      <c r="J1331" s="20">
        <v>9780</v>
      </c>
      <c r="K1331" s="20">
        <v>1702</v>
      </c>
      <c r="L1331" s="21">
        <v>8220</v>
      </c>
      <c r="M1331" s="22">
        <v>23553</v>
      </c>
      <c r="N1331" s="22">
        <v>411</v>
      </c>
      <c r="O1331" s="23" t="s">
        <v>37</v>
      </c>
      <c r="P1331" s="24" t="s">
        <v>37</v>
      </c>
      <c r="Q1331" s="24" t="s">
        <v>37</v>
      </c>
      <c r="R1331" s="25" t="s">
        <v>37</v>
      </c>
      <c r="S1331" s="26" t="s">
        <v>37</v>
      </c>
      <c r="T1331" s="26" t="s">
        <v>37</v>
      </c>
      <c r="U1331" s="19">
        <v>11618</v>
      </c>
      <c r="V1331" s="20">
        <v>33333</v>
      </c>
      <c r="W1331" s="20">
        <v>2113</v>
      </c>
    </row>
    <row r="1332" spans="1:23" x14ac:dyDescent="0.35">
      <c r="A1332" s="16">
        <v>2012</v>
      </c>
      <c r="B1332" s="17">
        <v>13646</v>
      </c>
      <c r="C1332" s="18" t="s">
        <v>1209</v>
      </c>
      <c r="D1332" s="16" t="s">
        <v>24</v>
      </c>
      <c r="E1332" s="18" t="s">
        <v>25</v>
      </c>
      <c r="F1332" s="16" t="s">
        <v>26</v>
      </c>
      <c r="G1332" s="18" t="s">
        <v>49</v>
      </c>
      <c r="H1332" s="18" t="s">
        <v>28</v>
      </c>
      <c r="I1332" s="19">
        <v>4039</v>
      </c>
      <c r="J1332" s="20">
        <v>37909</v>
      </c>
      <c r="K1332" s="20">
        <v>3550</v>
      </c>
      <c r="L1332" s="21">
        <v>6591</v>
      </c>
      <c r="M1332" s="22">
        <v>61852</v>
      </c>
      <c r="N1332" s="22">
        <v>750</v>
      </c>
      <c r="O1332" s="23" t="s">
        <v>37</v>
      </c>
      <c r="P1332" s="24" t="s">
        <v>37</v>
      </c>
      <c r="Q1332" s="24" t="s">
        <v>37</v>
      </c>
      <c r="R1332" s="25" t="s">
        <v>37</v>
      </c>
      <c r="S1332" s="26" t="s">
        <v>37</v>
      </c>
      <c r="T1332" s="26" t="s">
        <v>37</v>
      </c>
      <c r="U1332" s="19">
        <v>10630</v>
      </c>
      <c r="V1332" s="20">
        <v>99761</v>
      </c>
      <c r="W1332" s="20">
        <v>4300</v>
      </c>
    </row>
    <row r="1333" spans="1:23" x14ac:dyDescent="0.35">
      <c r="A1333" s="16">
        <v>2012</v>
      </c>
      <c r="B1333" s="17">
        <v>13647</v>
      </c>
      <c r="C1333" s="18" t="s">
        <v>1210</v>
      </c>
      <c r="D1333" s="16" t="s">
        <v>24</v>
      </c>
      <c r="E1333" s="18" t="s">
        <v>25</v>
      </c>
      <c r="F1333" s="16" t="s">
        <v>26</v>
      </c>
      <c r="G1333" s="18" t="s">
        <v>74</v>
      </c>
      <c r="H1333" s="18" t="s">
        <v>33</v>
      </c>
      <c r="I1333" s="19">
        <v>15397.1</v>
      </c>
      <c r="J1333" s="20">
        <v>129495</v>
      </c>
      <c r="K1333" s="20">
        <v>10173</v>
      </c>
      <c r="L1333" s="21">
        <v>7585.7</v>
      </c>
      <c r="M1333" s="22">
        <v>76512</v>
      </c>
      <c r="N1333" s="22">
        <v>575</v>
      </c>
      <c r="O1333" s="23" t="s">
        <v>37</v>
      </c>
      <c r="P1333" s="24" t="s">
        <v>37</v>
      </c>
      <c r="Q1333" s="24" t="s">
        <v>37</v>
      </c>
      <c r="R1333" s="25" t="s">
        <v>37</v>
      </c>
      <c r="S1333" s="26" t="s">
        <v>37</v>
      </c>
      <c r="T1333" s="26" t="s">
        <v>37</v>
      </c>
      <c r="U1333" s="19">
        <v>22982.799999999999</v>
      </c>
      <c r="V1333" s="20">
        <v>206007</v>
      </c>
      <c r="W1333" s="20">
        <v>10748</v>
      </c>
    </row>
    <row r="1334" spans="1:23" x14ac:dyDescent="0.35">
      <c r="A1334" s="16">
        <v>2012</v>
      </c>
      <c r="B1334" s="17">
        <v>13651</v>
      </c>
      <c r="C1334" s="18" t="s">
        <v>1211</v>
      </c>
      <c r="D1334" s="16" t="s">
        <v>24</v>
      </c>
      <c r="E1334" s="18" t="s">
        <v>25</v>
      </c>
      <c r="F1334" s="16" t="s">
        <v>26</v>
      </c>
      <c r="G1334" s="18" t="s">
        <v>111</v>
      </c>
      <c r="H1334" s="18" t="s">
        <v>33</v>
      </c>
      <c r="I1334" s="19">
        <v>47495</v>
      </c>
      <c r="J1334" s="20">
        <v>461023</v>
      </c>
      <c r="K1334" s="20">
        <v>31302</v>
      </c>
      <c r="L1334" s="21">
        <v>10757.3</v>
      </c>
      <c r="M1334" s="22">
        <v>109485</v>
      </c>
      <c r="N1334" s="22">
        <v>1995</v>
      </c>
      <c r="O1334" s="23">
        <v>10318.9</v>
      </c>
      <c r="P1334" s="24">
        <v>168695</v>
      </c>
      <c r="Q1334" s="24">
        <v>2</v>
      </c>
      <c r="R1334" s="25" t="s">
        <v>37</v>
      </c>
      <c r="S1334" s="26" t="s">
        <v>37</v>
      </c>
      <c r="T1334" s="26" t="s">
        <v>37</v>
      </c>
      <c r="U1334" s="19">
        <v>68571.199999999997</v>
      </c>
      <c r="V1334" s="20">
        <v>739203</v>
      </c>
      <c r="W1334" s="20">
        <v>33299</v>
      </c>
    </row>
    <row r="1335" spans="1:23" x14ac:dyDescent="0.35">
      <c r="A1335" s="16">
        <v>2012</v>
      </c>
      <c r="B1335" s="17">
        <v>13664</v>
      </c>
      <c r="C1335" s="18" t="s">
        <v>1212</v>
      </c>
      <c r="D1335" s="16" t="s">
        <v>24</v>
      </c>
      <c r="E1335" s="18" t="s">
        <v>25</v>
      </c>
      <c r="F1335" s="16" t="s">
        <v>26</v>
      </c>
      <c r="G1335" s="18" t="s">
        <v>90</v>
      </c>
      <c r="H1335" s="18" t="s">
        <v>191</v>
      </c>
      <c r="I1335" s="19">
        <v>22217</v>
      </c>
      <c r="J1335" s="20">
        <v>232249</v>
      </c>
      <c r="K1335" s="20">
        <v>12896</v>
      </c>
      <c r="L1335" s="21">
        <v>6506</v>
      </c>
      <c r="M1335" s="22">
        <v>59653</v>
      </c>
      <c r="N1335" s="22">
        <v>3727</v>
      </c>
      <c r="O1335" s="23">
        <v>33707</v>
      </c>
      <c r="P1335" s="24">
        <v>473082</v>
      </c>
      <c r="Q1335" s="24">
        <v>1652</v>
      </c>
      <c r="R1335" s="25">
        <v>0</v>
      </c>
      <c r="S1335" s="26">
        <v>0</v>
      </c>
      <c r="T1335" s="26">
        <v>0</v>
      </c>
      <c r="U1335" s="19">
        <v>62430</v>
      </c>
      <c r="V1335" s="20">
        <v>764984</v>
      </c>
      <c r="W1335" s="20">
        <v>18275</v>
      </c>
    </row>
    <row r="1336" spans="1:23" x14ac:dyDescent="0.35">
      <c r="A1336" s="16">
        <v>2012</v>
      </c>
      <c r="B1336" s="17">
        <v>13669</v>
      </c>
      <c r="C1336" s="18" t="s">
        <v>1213</v>
      </c>
      <c r="D1336" s="16" t="s">
        <v>24</v>
      </c>
      <c r="E1336" s="18" t="s">
        <v>25</v>
      </c>
      <c r="F1336" s="16" t="s">
        <v>26</v>
      </c>
      <c r="G1336" s="18" t="s">
        <v>59</v>
      </c>
      <c r="H1336" s="18" t="s">
        <v>33</v>
      </c>
      <c r="I1336" s="19">
        <v>20121</v>
      </c>
      <c r="J1336" s="20">
        <v>194138</v>
      </c>
      <c r="K1336" s="20">
        <v>13398</v>
      </c>
      <c r="L1336" s="21">
        <v>9715</v>
      </c>
      <c r="M1336" s="22">
        <v>82714</v>
      </c>
      <c r="N1336" s="22">
        <v>4742</v>
      </c>
      <c r="O1336" s="23">
        <v>2666</v>
      </c>
      <c r="P1336" s="24">
        <v>27592</v>
      </c>
      <c r="Q1336" s="24">
        <v>4</v>
      </c>
      <c r="R1336" s="25">
        <v>0</v>
      </c>
      <c r="S1336" s="26">
        <v>0</v>
      </c>
      <c r="T1336" s="26">
        <v>0</v>
      </c>
      <c r="U1336" s="19">
        <v>32502</v>
      </c>
      <c r="V1336" s="20">
        <v>304444</v>
      </c>
      <c r="W1336" s="20">
        <v>18144</v>
      </c>
    </row>
    <row r="1337" spans="1:23" x14ac:dyDescent="0.35">
      <c r="A1337" s="16">
        <v>2012</v>
      </c>
      <c r="B1337" s="17">
        <v>13675</v>
      </c>
      <c r="C1337" s="18" t="s">
        <v>1214</v>
      </c>
      <c r="D1337" s="16" t="s">
        <v>24</v>
      </c>
      <c r="E1337" s="18" t="s">
        <v>25</v>
      </c>
      <c r="F1337" s="16" t="s">
        <v>26</v>
      </c>
      <c r="G1337" s="18" t="s">
        <v>87</v>
      </c>
      <c r="H1337" s="18" t="s">
        <v>33</v>
      </c>
      <c r="I1337" s="19">
        <v>7687</v>
      </c>
      <c r="J1337" s="20">
        <v>57887</v>
      </c>
      <c r="K1337" s="20">
        <v>3510</v>
      </c>
      <c r="L1337" s="21">
        <v>375</v>
      </c>
      <c r="M1337" s="22">
        <v>2579</v>
      </c>
      <c r="N1337" s="22">
        <v>168</v>
      </c>
      <c r="O1337" s="23">
        <v>7448</v>
      </c>
      <c r="P1337" s="24">
        <v>102941</v>
      </c>
      <c r="Q1337" s="24">
        <v>57</v>
      </c>
      <c r="R1337" s="25" t="s">
        <v>37</v>
      </c>
      <c r="S1337" s="26" t="s">
        <v>37</v>
      </c>
      <c r="T1337" s="26" t="s">
        <v>37</v>
      </c>
      <c r="U1337" s="19">
        <v>15510</v>
      </c>
      <c r="V1337" s="20">
        <v>163407</v>
      </c>
      <c r="W1337" s="20">
        <v>3735</v>
      </c>
    </row>
    <row r="1338" spans="1:23" x14ac:dyDescent="0.35">
      <c r="A1338" s="16">
        <v>2012</v>
      </c>
      <c r="B1338" s="17">
        <v>13676</v>
      </c>
      <c r="C1338" s="18" t="s">
        <v>1215</v>
      </c>
      <c r="D1338" s="16" t="s">
        <v>24</v>
      </c>
      <c r="E1338" s="18" t="s">
        <v>25</v>
      </c>
      <c r="F1338" s="16" t="s">
        <v>26</v>
      </c>
      <c r="G1338" s="18" t="s">
        <v>123</v>
      </c>
      <c r="H1338" s="18" t="s">
        <v>33</v>
      </c>
      <c r="I1338" s="19">
        <v>41075</v>
      </c>
      <c r="J1338" s="20">
        <v>391476</v>
      </c>
      <c r="K1338" s="20">
        <v>33434</v>
      </c>
      <c r="L1338" s="21">
        <v>9077</v>
      </c>
      <c r="M1338" s="22">
        <v>97636</v>
      </c>
      <c r="N1338" s="22">
        <v>2683</v>
      </c>
      <c r="O1338" s="23">
        <v>6615</v>
      </c>
      <c r="P1338" s="24">
        <v>95465</v>
      </c>
      <c r="Q1338" s="24">
        <v>8</v>
      </c>
      <c r="R1338" s="25" t="s">
        <v>37</v>
      </c>
      <c r="S1338" s="26" t="s">
        <v>37</v>
      </c>
      <c r="T1338" s="26" t="s">
        <v>37</v>
      </c>
      <c r="U1338" s="19">
        <v>56767</v>
      </c>
      <c r="V1338" s="20">
        <v>584577</v>
      </c>
      <c r="W1338" s="20">
        <v>36125</v>
      </c>
    </row>
    <row r="1339" spans="1:23" x14ac:dyDescent="0.35">
      <c r="A1339" s="16">
        <v>2012</v>
      </c>
      <c r="B1339" s="17">
        <v>13679</v>
      </c>
      <c r="C1339" s="18" t="s">
        <v>1216</v>
      </c>
      <c r="D1339" s="16" t="s">
        <v>24</v>
      </c>
      <c r="E1339" s="18" t="s">
        <v>25</v>
      </c>
      <c r="F1339" s="16" t="s">
        <v>26</v>
      </c>
      <c r="G1339" s="18" t="s">
        <v>184</v>
      </c>
      <c r="H1339" s="18" t="s">
        <v>28</v>
      </c>
      <c r="I1339" s="19">
        <v>14254</v>
      </c>
      <c r="J1339" s="20">
        <v>109570</v>
      </c>
      <c r="K1339" s="20">
        <v>11876</v>
      </c>
      <c r="L1339" s="21">
        <v>4524</v>
      </c>
      <c r="M1339" s="22">
        <v>33719</v>
      </c>
      <c r="N1339" s="22">
        <v>1952</v>
      </c>
      <c r="O1339" s="23">
        <v>10954</v>
      </c>
      <c r="P1339" s="24">
        <v>87837</v>
      </c>
      <c r="Q1339" s="24">
        <v>125</v>
      </c>
      <c r="R1339" s="25" t="s">
        <v>37</v>
      </c>
      <c r="S1339" s="26" t="s">
        <v>37</v>
      </c>
      <c r="T1339" s="26" t="s">
        <v>37</v>
      </c>
      <c r="U1339" s="19">
        <v>29732</v>
      </c>
      <c r="V1339" s="20">
        <v>231126</v>
      </c>
      <c r="W1339" s="20">
        <v>13953</v>
      </c>
    </row>
    <row r="1340" spans="1:23" x14ac:dyDescent="0.35">
      <c r="A1340" s="16">
        <v>2012</v>
      </c>
      <c r="B1340" s="17">
        <v>13684</v>
      </c>
      <c r="C1340" s="18" t="s">
        <v>1217</v>
      </c>
      <c r="D1340" s="16" t="s">
        <v>24</v>
      </c>
      <c r="E1340" s="18" t="s">
        <v>25</v>
      </c>
      <c r="F1340" s="16" t="s">
        <v>26</v>
      </c>
      <c r="G1340" s="18" t="s">
        <v>87</v>
      </c>
      <c r="H1340" s="18" t="s">
        <v>33</v>
      </c>
      <c r="I1340" s="19">
        <v>15.3</v>
      </c>
      <c r="J1340" s="20">
        <v>138</v>
      </c>
      <c r="K1340" s="20">
        <v>10</v>
      </c>
      <c r="L1340" s="21">
        <v>6.5</v>
      </c>
      <c r="M1340" s="22">
        <v>62</v>
      </c>
      <c r="N1340" s="22">
        <v>2</v>
      </c>
      <c r="O1340" s="23" t="s">
        <v>37</v>
      </c>
      <c r="P1340" s="24" t="s">
        <v>37</v>
      </c>
      <c r="Q1340" s="24" t="s">
        <v>37</v>
      </c>
      <c r="R1340" s="25" t="s">
        <v>37</v>
      </c>
      <c r="S1340" s="26" t="s">
        <v>37</v>
      </c>
      <c r="T1340" s="26" t="s">
        <v>37</v>
      </c>
      <c r="U1340" s="19">
        <v>21.8</v>
      </c>
      <c r="V1340" s="20">
        <v>200</v>
      </c>
      <c r="W1340" s="20">
        <v>12</v>
      </c>
    </row>
    <row r="1341" spans="1:23" x14ac:dyDescent="0.35">
      <c r="A1341" s="16">
        <v>2012</v>
      </c>
      <c r="B1341" s="17">
        <v>13684</v>
      </c>
      <c r="C1341" s="18" t="s">
        <v>1217</v>
      </c>
      <c r="D1341" s="16" t="s">
        <v>24</v>
      </c>
      <c r="E1341" s="18" t="s">
        <v>25</v>
      </c>
      <c r="F1341" s="16" t="s">
        <v>26</v>
      </c>
      <c r="G1341" s="18" t="s">
        <v>51</v>
      </c>
      <c r="H1341" s="18" t="s">
        <v>33</v>
      </c>
      <c r="I1341" s="19">
        <v>9531.5</v>
      </c>
      <c r="J1341" s="20">
        <v>89090</v>
      </c>
      <c r="K1341" s="20">
        <v>4802</v>
      </c>
      <c r="L1341" s="21">
        <v>4278.3999999999996</v>
      </c>
      <c r="M1341" s="22">
        <v>64352</v>
      </c>
      <c r="N1341" s="22">
        <v>286</v>
      </c>
      <c r="O1341" s="23" t="s">
        <v>37</v>
      </c>
      <c r="P1341" s="24" t="s">
        <v>37</v>
      </c>
      <c r="Q1341" s="24" t="s">
        <v>37</v>
      </c>
      <c r="R1341" s="25" t="s">
        <v>37</v>
      </c>
      <c r="S1341" s="26" t="s">
        <v>37</v>
      </c>
      <c r="T1341" s="26" t="s">
        <v>37</v>
      </c>
      <c r="U1341" s="19">
        <v>13809.9</v>
      </c>
      <c r="V1341" s="20">
        <v>153442</v>
      </c>
      <c r="W1341" s="20">
        <v>5088</v>
      </c>
    </row>
    <row r="1342" spans="1:23" x14ac:dyDescent="0.35">
      <c r="A1342" s="16">
        <v>2012</v>
      </c>
      <c r="B1342" s="17">
        <v>13690</v>
      </c>
      <c r="C1342" s="18" t="s">
        <v>1218</v>
      </c>
      <c r="D1342" s="16" t="s">
        <v>24</v>
      </c>
      <c r="E1342" s="18" t="s">
        <v>25</v>
      </c>
      <c r="F1342" s="16" t="s">
        <v>26</v>
      </c>
      <c r="G1342" s="18" t="s">
        <v>132</v>
      </c>
      <c r="H1342" s="18" t="s">
        <v>33</v>
      </c>
      <c r="I1342" s="19">
        <v>5863</v>
      </c>
      <c r="J1342" s="20">
        <v>46594</v>
      </c>
      <c r="K1342" s="20">
        <v>4313</v>
      </c>
      <c r="L1342" s="21">
        <v>7841</v>
      </c>
      <c r="M1342" s="22">
        <v>111320</v>
      </c>
      <c r="N1342" s="22">
        <v>435</v>
      </c>
      <c r="O1342" s="23" t="s">
        <v>37</v>
      </c>
      <c r="P1342" s="24" t="s">
        <v>37</v>
      </c>
      <c r="Q1342" s="24" t="s">
        <v>37</v>
      </c>
      <c r="R1342" s="25" t="s">
        <v>37</v>
      </c>
      <c r="S1342" s="26" t="s">
        <v>37</v>
      </c>
      <c r="T1342" s="26" t="s">
        <v>37</v>
      </c>
      <c r="U1342" s="19">
        <v>13704</v>
      </c>
      <c r="V1342" s="20">
        <v>157914</v>
      </c>
      <c r="W1342" s="20">
        <v>4748</v>
      </c>
    </row>
    <row r="1343" spans="1:23" x14ac:dyDescent="0.35">
      <c r="A1343" s="16">
        <v>2012</v>
      </c>
      <c r="B1343" s="17">
        <v>13693</v>
      </c>
      <c r="C1343" s="18" t="s">
        <v>1219</v>
      </c>
      <c r="D1343" s="16" t="s">
        <v>24</v>
      </c>
      <c r="E1343" s="18" t="s">
        <v>25</v>
      </c>
      <c r="F1343" s="16" t="s">
        <v>26</v>
      </c>
      <c r="G1343" s="18" t="s">
        <v>46</v>
      </c>
      <c r="H1343" s="18" t="s">
        <v>33</v>
      </c>
      <c r="I1343" s="19">
        <v>15114</v>
      </c>
      <c r="J1343" s="20">
        <v>126897</v>
      </c>
      <c r="K1343" s="20">
        <v>8548</v>
      </c>
      <c r="L1343" s="21">
        <v>3554</v>
      </c>
      <c r="M1343" s="22">
        <v>31128</v>
      </c>
      <c r="N1343" s="22">
        <v>1119</v>
      </c>
      <c r="O1343" s="23">
        <v>8869</v>
      </c>
      <c r="P1343" s="24">
        <v>134141</v>
      </c>
      <c r="Q1343" s="24">
        <v>13</v>
      </c>
      <c r="R1343" s="25" t="s">
        <v>37</v>
      </c>
      <c r="S1343" s="26" t="s">
        <v>37</v>
      </c>
      <c r="T1343" s="26" t="s">
        <v>37</v>
      </c>
      <c r="U1343" s="19">
        <v>27537</v>
      </c>
      <c r="V1343" s="20">
        <v>292166</v>
      </c>
      <c r="W1343" s="20">
        <v>9680</v>
      </c>
    </row>
    <row r="1344" spans="1:23" x14ac:dyDescent="0.35">
      <c r="A1344" s="16">
        <v>2012</v>
      </c>
      <c r="B1344" s="17">
        <v>13694</v>
      </c>
      <c r="C1344" s="18" t="s">
        <v>1219</v>
      </c>
      <c r="D1344" s="16" t="s">
        <v>24</v>
      </c>
      <c r="E1344" s="18" t="s">
        <v>25</v>
      </c>
      <c r="F1344" s="16" t="s">
        <v>26</v>
      </c>
      <c r="G1344" s="18" t="s">
        <v>172</v>
      </c>
      <c r="H1344" s="18" t="s">
        <v>33</v>
      </c>
      <c r="I1344" s="19">
        <v>9612</v>
      </c>
      <c r="J1344" s="20">
        <v>117125</v>
      </c>
      <c r="K1344" s="20">
        <v>5934</v>
      </c>
      <c r="L1344" s="21">
        <v>10758</v>
      </c>
      <c r="M1344" s="22">
        <v>115720</v>
      </c>
      <c r="N1344" s="22">
        <v>1546</v>
      </c>
      <c r="O1344" s="23">
        <v>186</v>
      </c>
      <c r="P1344" s="24">
        <v>2623</v>
      </c>
      <c r="Q1344" s="24">
        <v>3</v>
      </c>
      <c r="R1344" s="25">
        <v>0</v>
      </c>
      <c r="S1344" s="26">
        <v>0</v>
      </c>
      <c r="T1344" s="26">
        <v>0</v>
      </c>
      <c r="U1344" s="19">
        <v>20556</v>
      </c>
      <c r="V1344" s="20">
        <v>235468</v>
      </c>
      <c r="W1344" s="20">
        <v>7483</v>
      </c>
    </row>
    <row r="1345" spans="1:23" x14ac:dyDescent="0.35">
      <c r="A1345" s="16">
        <v>2012</v>
      </c>
      <c r="B1345" s="17">
        <v>13697</v>
      </c>
      <c r="C1345" s="18" t="s">
        <v>1220</v>
      </c>
      <c r="D1345" s="16" t="s">
        <v>24</v>
      </c>
      <c r="E1345" s="18" t="s">
        <v>25</v>
      </c>
      <c r="F1345" s="16" t="s">
        <v>26</v>
      </c>
      <c r="G1345" s="18" t="s">
        <v>39</v>
      </c>
      <c r="H1345" s="18" t="s">
        <v>57</v>
      </c>
      <c r="I1345" s="19">
        <v>3175</v>
      </c>
      <c r="J1345" s="20">
        <v>22346</v>
      </c>
      <c r="K1345" s="20">
        <v>4510</v>
      </c>
      <c r="L1345" s="21">
        <v>984.4</v>
      </c>
      <c r="M1345" s="22">
        <v>7677</v>
      </c>
      <c r="N1345" s="22">
        <v>430</v>
      </c>
      <c r="O1345" s="23">
        <v>203.6</v>
      </c>
      <c r="P1345" s="24">
        <v>2195</v>
      </c>
      <c r="Q1345" s="24">
        <v>4</v>
      </c>
      <c r="R1345" s="25">
        <v>0</v>
      </c>
      <c r="S1345" s="26">
        <v>0</v>
      </c>
      <c r="T1345" s="26" t="s">
        <v>37</v>
      </c>
      <c r="U1345" s="19">
        <v>4363</v>
      </c>
      <c r="V1345" s="20">
        <v>32218</v>
      </c>
      <c r="W1345" s="20">
        <v>4944</v>
      </c>
    </row>
    <row r="1346" spans="1:23" x14ac:dyDescent="0.35">
      <c r="A1346" s="16">
        <v>2012</v>
      </c>
      <c r="B1346" s="17">
        <v>13698</v>
      </c>
      <c r="C1346" s="18" t="s">
        <v>1221</v>
      </c>
      <c r="D1346" s="16" t="s">
        <v>24</v>
      </c>
      <c r="E1346" s="18" t="s">
        <v>25</v>
      </c>
      <c r="F1346" s="16" t="s">
        <v>26</v>
      </c>
      <c r="G1346" s="18" t="s">
        <v>90</v>
      </c>
      <c r="H1346" s="18" t="s">
        <v>191</v>
      </c>
      <c r="I1346" s="19">
        <v>4684.6000000000004</v>
      </c>
      <c r="J1346" s="20">
        <v>40541</v>
      </c>
      <c r="K1346" s="20">
        <v>3538</v>
      </c>
      <c r="L1346" s="21">
        <v>2238.6999999999998</v>
      </c>
      <c r="M1346" s="22">
        <v>21615</v>
      </c>
      <c r="N1346" s="22">
        <v>911</v>
      </c>
      <c r="O1346" s="23">
        <v>6602</v>
      </c>
      <c r="P1346" s="24">
        <v>65076</v>
      </c>
      <c r="Q1346" s="24">
        <v>952</v>
      </c>
      <c r="R1346" s="25" t="s">
        <v>37</v>
      </c>
      <c r="S1346" s="26" t="s">
        <v>37</v>
      </c>
      <c r="T1346" s="26" t="s">
        <v>37</v>
      </c>
      <c r="U1346" s="19">
        <v>13525.3</v>
      </c>
      <c r="V1346" s="20">
        <v>127232</v>
      </c>
      <c r="W1346" s="20">
        <v>5401</v>
      </c>
    </row>
    <row r="1347" spans="1:23" x14ac:dyDescent="0.35">
      <c r="A1347" s="16">
        <v>2012</v>
      </c>
      <c r="B1347" s="17">
        <v>13700</v>
      </c>
      <c r="C1347" s="18" t="s">
        <v>1222</v>
      </c>
      <c r="D1347" s="16" t="s">
        <v>24</v>
      </c>
      <c r="E1347" s="18" t="s">
        <v>25</v>
      </c>
      <c r="F1347" s="16" t="s">
        <v>26</v>
      </c>
      <c r="G1347" s="18" t="s">
        <v>51</v>
      </c>
      <c r="H1347" s="18" t="s">
        <v>33</v>
      </c>
      <c r="I1347" s="19">
        <v>5912.2</v>
      </c>
      <c r="J1347" s="20">
        <v>39042</v>
      </c>
      <c r="K1347" s="20">
        <v>4951</v>
      </c>
      <c r="L1347" s="21">
        <v>1100.8</v>
      </c>
      <c r="M1347" s="22">
        <v>9113</v>
      </c>
      <c r="N1347" s="22">
        <v>360</v>
      </c>
      <c r="O1347" s="23">
        <v>0</v>
      </c>
      <c r="P1347" s="24">
        <v>0</v>
      </c>
      <c r="Q1347" s="24">
        <v>0</v>
      </c>
      <c r="R1347" s="25" t="s">
        <v>37</v>
      </c>
      <c r="S1347" s="26" t="s">
        <v>37</v>
      </c>
      <c r="T1347" s="26" t="s">
        <v>37</v>
      </c>
      <c r="U1347" s="19">
        <v>7013</v>
      </c>
      <c r="V1347" s="20">
        <v>48155</v>
      </c>
      <c r="W1347" s="20">
        <v>5311</v>
      </c>
    </row>
    <row r="1348" spans="1:23" x14ac:dyDescent="0.35">
      <c r="A1348" s="16">
        <v>2012</v>
      </c>
      <c r="B1348" s="17">
        <v>13704</v>
      </c>
      <c r="C1348" s="18" t="s">
        <v>1223</v>
      </c>
      <c r="D1348" s="16" t="s">
        <v>24</v>
      </c>
      <c r="E1348" s="18" t="s">
        <v>25</v>
      </c>
      <c r="F1348" s="16" t="s">
        <v>26</v>
      </c>
      <c r="G1348" s="18" t="s">
        <v>46</v>
      </c>
      <c r="H1348" s="18" t="s">
        <v>33</v>
      </c>
      <c r="I1348" s="19">
        <v>10326</v>
      </c>
      <c r="J1348" s="20">
        <v>80726</v>
      </c>
      <c r="K1348" s="20">
        <v>5601</v>
      </c>
      <c r="L1348" s="21">
        <v>1933.3</v>
      </c>
      <c r="M1348" s="22">
        <v>17014</v>
      </c>
      <c r="N1348" s="22">
        <v>251</v>
      </c>
      <c r="O1348" s="23">
        <v>822.1</v>
      </c>
      <c r="P1348" s="24">
        <v>8404</v>
      </c>
      <c r="Q1348" s="24">
        <v>4</v>
      </c>
      <c r="R1348" s="25" t="s">
        <v>37</v>
      </c>
      <c r="S1348" s="26" t="s">
        <v>37</v>
      </c>
      <c r="T1348" s="26" t="s">
        <v>37</v>
      </c>
      <c r="U1348" s="19">
        <v>13081.4</v>
      </c>
      <c r="V1348" s="20">
        <v>106144</v>
      </c>
      <c r="W1348" s="20">
        <v>5856</v>
      </c>
    </row>
    <row r="1349" spans="1:23" x14ac:dyDescent="0.35">
      <c r="A1349" s="16">
        <v>2012</v>
      </c>
      <c r="B1349" s="17">
        <v>13716</v>
      </c>
      <c r="C1349" s="18" t="s">
        <v>1224</v>
      </c>
      <c r="D1349" s="16" t="s">
        <v>24</v>
      </c>
      <c r="E1349" s="18" t="s">
        <v>25</v>
      </c>
      <c r="F1349" s="16" t="s">
        <v>26</v>
      </c>
      <c r="G1349" s="18" t="s">
        <v>49</v>
      </c>
      <c r="H1349" s="18" t="s">
        <v>33</v>
      </c>
      <c r="I1349" s="19">
        <v>136581</v>
      </c>
      <c r="J1349" s="20">
        <v>1358740</v>
      </c>
      <c r="K1349" s="20">
        <v>83718</v>
      </c>
      <c r="L1349" s="21">
        <v>52157</v>
      </c>
      <c r="M1349" s="22">
        <v>471794</v>
      </c>
      <c r="N1349" s="22">
        <v>14423</v>
      </c>
      <c r="O1349" s="23">
        <v>38290</v>
      </c>
      <c r="P1349" s="24">
        <v>533851</v>
      </c>
      <c r="Q1349" s="24">
        <v>75</v>
      </c>
      <c r="R1349" s="25">
        <v>0</v>
      </c>
      <c r="S1349" s="26">
        <v>0</v>
      </c>
      <c r="T1349" s="26">
        <v>0</v>
      </c>
      <c r="U1349" s="19">
        <v>227028</v>
      </c>
      <c r="V1349" s="20">
        <v>2364385</v>
      </c>
      <c r="W1349" s="20">
        <v>98216</v>
      </c>
    </row>
    <row r="1350" spans="1:23" x14ac:dyDescent="0.35">
      <c r="A1350" s="16">
        <v>2012</v>
      </c>
      <c r="B1350" s="17">
        <v>13718</v>
      </c>
      <c r="C1350" s="18" t="s">
        <v>1225</v>
      </c>
      <c r="D1350" s="16" t="s">
        <v>24</v>
      </c>
      <c r="E1350" s="18" t="s">
        <v>25</v>
      </c>
      <c r="F1350" s="16" t="s">
        <v>26</v>
      </c>
      <c r="G1350" s="18" t="s">
        <v>123</v>
      </c>
      <c r="H1350" s="18" t="s">
        <v>28</v>
      </c>
      <c r="I1350" s="19">
        <v>42444</v>
      </c>
      <c r="J1350" s="20">
        <v>396685</v>
      </c>
      <c r="K1350" s="20">
        <v>33091</v>
      </c>
      <c r="L1350" s="21">
        <v>25865</v>
      </c>
      <c r="M1350" s="22">
        <v>259722</v>
      </c>
      <c r="N1350" s="22">
        <v>4748</v>
      </c>
      <c r="O1350" s="23">
        <v>23942</v>
      </c>
      <c r="P1350" s="24">
        <v>284473</v>
      </c>
      <c r="Q1350" s="24">
        <v>176</v>
      </c>
      <c r="R1350" s="25">
        <v>41</v>
      </c>
      <c r="S1350" s="26">
        <v>349</v>
      </c>
      <c r="T1350" s="26">
        <v>1</v>
      </c>
      <c r="U1350" s="19">
        <v>92292</v>
      </c>
      <c r="V1350" s="20">
        <v>941229</v>
      </c>
      <c r="W1350" s="20">
        <v>38016</v>
      </c>
    </row>
    <row r="1351" spans="1:23" x14ac:dyDescent="0.35">
      <c r="A1351" s="16">
        <v>2012</v>
      </c>
      <c r="B1351" s="17">
        <v>13725</v>
      </c>
      <c r="C1351" s="18" t="s">
        <v>1226</v>
      </c>
      <c r="D1351" s="16" t="s">
        <v>24</v>
      </c>
      <c r="E1351" s="18" t="s">
        <v>25</v>
      </c>
      <c r="F1351" s="16" t="s">
        <v>26</v>
      </c>
      <c r="G1351" s="18" t="s">
        <v>90</v>
      </c>
      <c r="H1351" s="18" t="s">
        <v>28</v>
      </c>
      <c r="I1351" s="19">
        <v>10885</v>
      </c>
      <c r="J1351" s="20">
        <v>121413</v>
      </c>
      <c r="K1351" s="20">
        <v>11617</v>
      </c>
      <c r="L1351" s="21">
        <v>13753</v>
      </c>
      <c r="M1351" s="22">
        <v>184323</v>
      </c>
      <c r="N1351" s="22">
        <v>1639</v>
      </c>
      <c r="O1351" s="23" t="s">
        <v>37</v>
      </c>
      <c r="P1351" s="24" t="s">
        <v>37</v>
      </c>
      <c r="Q1351" s="24" t="s">
        <v>37</v>
      </c>
      <c r="R1351" s="25" t="s">
        <v>37</v>
      </c>
      <c r="S1351" s="26" t="s">
        <v>37</v>
      </c>
      <c r="T1351" s="26" t="s">
        <v>37</v>
      </c>
      <c r="U1351" s="19">
        <v>24638</v>
      </c>
      <c r="V1351" s="20">
        <v>305736</v>
      </c>
      <c r="W1351" s="20">
        <v>13256</v>
      </c>
    </row>
    <row r="1352" spans="1:23" x14ac:dyDescent="0.35">
      <c r="A1352" s="16">
        <v>2012</v>
      </c>
      <c r="B1352" s="17">
        <v>13730</v>
      </c>
      <c r="C1352" s="18" t="s">
        <v>1227</v>
      </c>
      <c r="D1352" s="16" t="s">
        <v>24</v>
      </c>
      <c r="E1352" s="18" t="s">
        <v>25</v>
      </c>
      <c r="F1352" s="16" t="s">
        <v>26</v>
      </c>
      <c r="G1352" s="18" t="s">
        <v>51</v>
      </c>
      <c r="H1352" s="18" t="s">
        <v>28</v>
      </c>
      <c r="I1352" s="19">
        <v>5168.2</v>
      </c>
      <c r="J1352" s="20">
        <v>41828</v>
      </c>
      <c r="K1352" s="20">
        <v>5665</v>
      </c>
      <c r="L1352" s="21">
        <v>3309.9</v>
      </c>
      <c r="M1352" s="22">
        <v>30493</v>
      </c>
      <c r="N1352" s="22">
        <v>705</v>
      </c>
      <c r="O1352" s="23" t="s">
        <v>37</v>
      </c>
      <c r="P1352" s="24" t="s">
        <v>37</v>
      </c>
      <c r="Q1352" s="24" t="s">
        <v>37</v>
      </c>
      <c r="R1352" s="25" t="s">
        <v>37</v>
      </c>
      <c r="S1352" s="26" t="s">
        <v>37</v>
      </c>
      <c r="T1352" s="26" t="s">
        <v>37</v>
      </c>
      <c r="U1352" s="19">
        <v>8478.1</v>
      </c>
      <c r="V1352" s="20">
        <v>72321</v>
      </c>
      <c r="W1352" s="20">
        <v>6370</v>
      </c>
    </row>
    <row r="1353" spans="1:23" x14ac:dyDescent="0.35">
      <c r="A1353" s="16">
        <v>2012</v>
      </c>
      <c r="B1353" s="17">
        <v>13731</v>
      </c>
      <c r="C1353" s="18" t="s">
        <v>1228</v>
      </c>
      <c r="D1353" s="16" t="s">
        <v>24</v>
      </c>
      <c r="E1353" s="18" t="s">
        <v>25</v>
      </c>
      <c r="F1353" s="16" t="s">
        <v>26</v>
      </c>
      <c r="G1353" s="18" t="s">
        <v>51</v>
      </c>
      <c r="H1353" s="18" t="s">
        <v>33</v>
      </c>
      <c r="I1353" s="19">
        <v>9387</v>
      </c>
      <c r="J1353" s="20">
        <v>72009</v>
      </c>
      <c r="K1353" s="20">
        <v>5797</v>
      </c>
      <c r="L1353" s="21">
        <v>3616</v>
      </c>
      <c r="M1353" s="22">
        <v>33129</v>
      </c>
      <c r="N1353" s="22">
        <v>600</v>
      </c>
      <c r="O1353" s="23" t="s">
        <v>37</v>
      </c>
      <c r="P1353" s="24" t="s">
        <v>37</v>
      </c>
      <c r="Q1353" s="24" t="s">
        <v>37</v>
      </c>
      <c r="R1353" s="25" t="s">
        <v>37</v>
      </c>
      <c r="S1353" s="26" t="s">
        <v>37</v>
      </c>
      <c r="T1353" s="26" t="s">
        <v>37</v>
      </c>
      <c r="U1353" s="19">
        <v>13003</v>
      </c>
      <c r="V1353" s="20">
        <v>105138</v>
      </c>
      <c r="W1353" s="20">
        <v>6397</v>
      </c>
    </row>
    <row r="1354" spans="1:23" x14ac:dyDescent="0.35">
      <c r="A1354" s="16">
        <v>2012</v>
      </c>
      <c r="B1354" s="17">
        <v>13734</v>
      </c>
      <c r="C1354" s="18" t="s">
        <v>1229</v>
      </c>
      <c r="D1354" s="16" t="s">
        <v>24</v>
      </c>
      <c r="E1354" s="18" t="s">
        <v>25</v>
      </c>
      <c r="F1354" s="16" t="s">
        <v>26</v>
      </c>
      <c r="G1354" s="18" t="s">
        <v>80</v>
      </c>
      <c r="H1354" s="18" t="s">
        <v>33</v>
      </c>
      <c r="I1354" s="19">
        <v>48233</v>
      </c>
      <c r="J1354" s="20">
        <v>436508</v>
      </c>
      <c r="K1354" s="20">
        <v>34532</v>
      </c>
      <c r="L1354" s="21">
        <v>13437</v>
      </c>
      <c r="M1354" s="22">
        <v>124756</v>
      </c>
      <c r="N1354" s="22">
        <v>3732</v>
      </c>
      <c r="O1354" s="23">
        <v>2207</v>
      </c>
      <c r="P1354" s="24">
        <v>29846</v>
      </c>
      <c r="Q1354" s="24">
        <v>10</v>
      </c>
      <c r="R1354" s="25">
        <v>0</v>
      </c>
      <c r="S1354" s="26">
        <v>0</v>
      </c>
      <c r="T1354" s="26">
        <v>0</v>
      </c>
      <c r="U1354" s="19">
        <v>63877</v>
      </c>
      <c r="V1354" s="20">
        <v>591110</v>
      </c>
      <c r="W1354" s="20">
        <v>38274</v>
      </c>
    </row>
    <row r="1355" spans="1:23" x14ac:dyDescent="0.35">
      <c r="A1355" s="16">
        <v>2012</v>
      </c>
      <c r="B1355" s="17">
        <v>13735</v>
      </c>
      <c r="C1355" s="18" t="s">
        <v>1230</v>
      </c>
      <c r="D1355" s="16" t="s">
        <v>24</v>
      </c>
      <c r="E1355" s="18" t="s">
        <v>25</v>
      </c>
      <c r="F1355" s="16" t="s">
        <v>26</v>
      </c>
      <c r="G1355" s="18" t="s">
        <v>27</v>
      </c>
      <c r="H1355" s="18" t="s">
        <v>33</v>
      </c>
      <c r="I1355" s="19">
        <v>41016</v>
      </c>
      <c r="J1355" s="20">
        <v>414801</v>
      </c>
      <c r="K1355" s="20">
        <v>23672</v>
      </c>
      <c r="L1355" s="21">
        <v>25499</v>
      </c>
      <c r="M1355" s="22">
        <v>233535</v>
      </c>
      <c r="N1355" s="22">
        <v>4708</v>
      </c>
      <c r="O1355" s="23">
        <v>23374</v>
      </c>
      <c r="P1355" s="24">
        <v>290169</v>
      </c>
      <c r="Q1355" s="24">
        <v>44</v>
      </c>
      <c r="R1355" s="25">
        <v>0</v>
      </c>
      <c r="S1355" s="26">
        <v>0</v>
      </c>
      <c r="T1355" s="26">
        <v>0</v>
      </c>
      <c r="U1355" s="19">
        <v>89889</v>
      </c>
      <c r="V1355" s="20">
        <v>938505</v>
      </c>
      <c r="W1355" s="20">
        <v>28424</v>
      </c>
    </row>
    <row r="1356" spans="1:23" x14ac:dyDescent="0.35">
      <c r="A1356" s="16">
        <v>2012</v>
      </c>
      <c r="B1356" s="17">
        <v>13739</v>
      </c>
      <c r="C1356" s="18" t="s">
        <v>1231</v>
      </c>
      <c r="D1356" s="16" t="s">
        <v>24</v>
      </c>
      <c r="E1356" s="18" t="s">
        <v>25</v>
      </c>
      <c r="F1356" s="16" t="s">
        <v>26</v>
      </c>
      <c r="G1356" s="18" t="s">
        <v>90</v>
      </c>
      <c r="H1356" s="18" t="s">
        <v>191</v>
      </c>
      <c r="I1356" s="19">
        <v>10015</v>
      </c>
      <c r="J1356" s="20">
        <v>104478</v>
      </c>
      <c r="K1356" s="20">
        <v>6706</v>
      </c>
      <c r="L1356" s="21">
        <v>8206</v>
      </c>
      <c r="M1356" s="22">
        <v>123302</v>
      </c>
      <c r="N1356" s="22">
        <v>939</v>
      </c>
      <c r="O1356" s="23">
        <v>3387</v>
      </c>
      <c r="P1356" s="24">
        <v>35969</v>
      </c>
      <c r="Q1356" s="24">
        <v>630</v>
      </c>
      <c r="R1356" s="25" t="s">
        <v>37</v>
      </c>
      <c r="S1356" s="26" t="s">
        <v>37</v>
      </c>
      <c r="T1356" s="26" t="s">
        <v>37</v>
      </c>
      <c r="U1356" s="19">
        <v>21608</v>
      </c>
      <c r="V1356" s="20">
        <v>263749</v>
      </c>
      <c r="W1356" s="20">
        <v>8275</v>
      </c>
    </row>
    <row r="1357" spans="1:23" x14ac:dyDescent="0.35">
      <c r="A1357" s="16">
        <v>2012</v>
      </c>
      <c r="B1357" s="17">
        <v>13750</v>
      </c>
      <c r="C1357" s="18" t="s">
        <v>1232</v>
      </c>
      <c r="D1357" s="16" t="s">
        <v>24</v>
      </c>
      <c r="E1357" s="18" t="s">
        <v>25</v>
      </c>
      <c r="F1357" s="16" t="s">
        <v>26</v>
      </c>
      <c r="G1357" s="18" t="s">
        <v>173</v>
      </c>
      <c r="H1357" s="18" t="s">
        <v>33</v>
      </c>
      <c r="I1357" s="19">
        <v>10734</v>
      </c>
      <c r="J1357" s="20">
        <v>116738</v>
      </c>
      <c r="K1357" s="20">
        <v>5159</v>
      </c>
      <c r="L1357" s="21">
        <v>3591</v>
      </c>
      <c r="M1357" s="22">
        <v>43374</v>
      </c>
      <c r="N1357" s="22">
        <v>642</v>
      </c>
      <c r="O1357" s="23">
        <v>7991.5</v>
      </c>
      <c r="P1357" s="24">
        <v>113351</v>
      </c>
      <c r="Q1357" s="24">
        <v>197</v>
      </c>
      <c r="R1357" s="25" t="s">
        <v>37</v>
      </c>
      <c r="S1357" s="26" t="s">
        <v>37</v>
      </c>
      <c r="T1357" s="26" t="s">
        <v>37</v>
      </c>
      <c r="U1357" s="19">
        <v>22316.5</v>
      </c>
      <c r="V1357" s="20">
        <v>273463</v>
      </c>
      <c r="W1357" s="20">
        <v>5998</v>
      </c>
    </row>
    <row r="1358" spans="1:23" x14ac:dyDescent="0.35">
      <c r="A1358" s="16">
        <v>2012</v>
      </c>
      <c r="B1358" s="17">
        <v>13756</v>
      </c>
      <c r="C1358" s="18" t="s">
        <v>1233</v>
      </c>
      <c r="D1358" s="16" t="s">
        <v>24</v>
      </c>
      <c r="E1358" s="18" t="s">
        <v>25</v>
      </c>
      <c r="F1358" s="16" t="s">
        <v>26</v>
      </c>
      <c r="G1358" s="18" t="s">
        <v>74</v>
      </c>
      <c r="H1358" s="18" t="s">
        <v>57</v>
      </c>
      <c r="I1358" s="19">
        <v>410362.5</v>
      </c>
      <c r="J1358" s="20">
        <v>3524316</v>
      </c>
      <c r="K1358" s="20">
        <v>400398</v>
      </c>
      <c r="L1358" s="21">
        <v>425921.2</v>
      </c>
      <c r="M1358" s="22">
        <v>3961872</v>
      </c>
      <c r="N1358" s="22">
        <v>54649</v>
      </c>
      <c r="O1358" s="23">
        <v>589344.5</v>
      </c>
      <c r="P1358" s="24">
        <v>9250977</v>
      </c>
      <c r="Q1358" s="24">
        <v>2448</v>
      </c>
      <c r="R1358" s="25">
        <v>1939.8</v>
      </c>
      <c r="S1358" s="26">
        <v>20290</v>
      </c>
      <c r="T1358" s="26">
        <v>1</v>
      </c>
      <c r="U1358" s="19">
        <v>1427568</v>
      </c>
      <c r="V1358" s="20">
        <v>16757455</v>
      </c>
      <c r="W1358" s="20">
        <v>457496</v>
      </c>
    </row>
    <row r="1359" spans="1:23" x14ac:dyDescent="0.35">
      <c r="A1359" s="16">
        <v>2012</v>
      </c>
      <c r="B1359" s="17">
        <v>13757</v>
      </c>
      <c r="C1359" s="18" t="s">
        <v>1234</v>
      </c>
      <c r="D1359" s="16" t="s">
        <v>24</v>
      </c>
      <c r="E1359" s="18" t="s">
        <v>25</v>
      </c>
      <c r="F1359" s="16" t="s">
        <v>26</v>
      </c>
      <c r="G1359" s="18" t="s">
        <v>98</v>
      </c>
      <c r="H1359" s="18" t="s">
        <v>33</v>
      </c>
      <c r="I1359" s="19">
        <v>3877</v>
      </c>
      <c r="J1359" s="20">
        <v>34078</v>
      </c>
      <c r="K1359" s="20">
        <v>2967</v>
      </c>
      <c r="L1359" s="21">
        <v>20156</v>
      </c>
      <c r="M1359" s="22">
        <v>230641</v>
      </c>
      <c r="N1359" s="22">
        <v>3465</v>
      </c>
      <c r="O1359" s="23">
        <v>5090</v>
      </c>
      <c r="P1359" s="24">
        <v>75732</v>
      </c>
      <c r="Q1359" s="24">
        <v>27</v>
      </c>
      <c r="R1359" s="25" t="s">
        <v>37</v>
      </c>
      <c r="S1359" s="26" t="s">
        <v>37</v>
      </c>
      <c r="T1359" s="26" t="s">
        <v>37</v>
      </c>
      <c r="U1359" s="19">
        <v>29123</v>
      </c>
      <c r="V1359" s="20">
        <v>340451</v>
      </c>
      <c r="W1359" s="20">
        <v>6459</v>
      </c>
    </row>
    <row r="1360" spans="1:23" x14ac:dyDescent="0.35">
      <c r="A1360" s="16">
        <v>2012</v>
      </c>
      <c r="B1360" s="17">
        <v>13758</v>
      </c>
      <c r="C1360" s="18" t="s">
        <v>1235</v>
      </c>
      <c r="D1360" s="16" t="s">
        <v>24</v>
      </c>
      <c r="E1360" s="18" t="s">
        <v>25</v>
      </c>
      <c r="F1360" s="16" t="s">
        <v>26</v>
      </c>
      <c r="G1360" s="18" t="s">
        <v>210</v>
      </c>
      <c r="H1360" s="18" t="s">
        <v>33</v>
      </c>
      <c r="I1360" s="19">
        <v>15212.6</v>
      </c>
      <c r="J1360" s="20">
        <v>165504</v>
      </c>
      <c r="K1360" s="20">
        <v>13810</v>
      </c>
      <c r="L1360" s="21">
        <v>2972.7</v>
      </c>
      <c r="M1360" s="22">
        <v>34504</v>
      </c>
      <c r="N1360" s="22">
        <v>742</v>
      </c>
      <c r="O1360" s="23">
        <v>829</v>
      </c>
      <c r="P1360" s="24">
        <v>18342</v>
      </c>
      <c r="Q1360" s="24">
        <v>4</v>
      </c>
      <c r="R1360" s="25" t="s">
        <v>37</v>
      </c>
      <c r="S1360" s="26" t="s">
        <v>37</v>
      </c>
      <c r="T1360" s="26" t="s">
        <v>37</v>
      </c>
      <c r="U1360" s="19">
        <v>19014.3</v>
      </c>
      <c r="V1360" s="20">
        <v>218350</v>
      </c>
      <c r="W1360" s="20">
        <v>14556</v>
      </c>
    </row>
    <row r="1361" spans="1:23" x14ac:dyDescent="0.35">
      <c r="A1361" s="16">
        <v>2012</v>
      </c>
      <c r="B1361" s="17">
        <v>13758</v>
      </c>
      <c r="C1361" s="18" t="s">
        <v>1235</v>
      </c>
      <c r="D1361" s="16" t="s">
        <v>24</v>
      </c>
      <c r="E1361" s="18" t="s">
        <v>25</v>
      </c>
      <c r="F1361" s="16" t="s">
        <v>26</v>
      </c>
      <c r="G1361" s="18" t="s">
        <v>179</v>
      </c>
      <c r="H1361" s="18" t="s">
        <v>33</v>
      </c>
      <c r="I1361" s="19">
        <v>3920.3</v>
      </c>
      <c r="J1361" s="20">
        <v>41489</v>
      </c>
      <c r="K1361" s="20">
        <v>3717</v>
      </c>
      <c r="L1361" s="21">
        <v>573.6</v>
      </c>
      <c r="M1361" s="22">
        <v>6639</v>
      </c>
      <c r="N1361" s="22">
        <v>250</v>
      </c>
      <c r="O1361" s="23">
        <v>1909.8</v>
      </c>
      <c r="P1361" s="24">
        <v>48286</v>
      </c>
      <c r="Q1361" s="24">
        <v>5</v>
      </c>
      <c r="R1361" s="25" t="s">
        <v>37</v>
      </c>
      <c r="S1361" s="26" t="s">
        <v>37</v>
      </c>
      <c r="T1361" s="26" t="s">
        <v>37</v>
      </c>
      <c r="U1361" s="19">
        <v>6403.7</v>
      </c>
      <c r="V1361" s="20">
        <v>96414</v>
      </c>
      <c r="W1361" s="20">
        <v>3972</v>
      </c>
    </row>
    <row r="1362" spans="1:23" x14ac:dyDescent="0.35">
      <c r="A1362" s="16">
        <v>2012</v>
      </c>
      <c r="B1362" s="17">
        <v>13758</v>
      </c>
      <c r="C1362" s="18" t="s">
        <v>1235</v>
      </c>
      <c r="D1362" s="16" t="s">
        <v>24</v>
      </c>
      <c r="E1362" s="18" t="s">
        <v>25</v>
      </c>
      <c r="F1362" s="16" t="s">
        <v>26</v>
      </c>
      <c r="G1362" s="18" t="s">
        <v>96</v>
      </c>
      <c r="H1362" s="18" t="s">
        <v>33</v>
      </c>
      <c r="I1362" s="19">
        <v>11.8</v>
      </c>
      <c r="J1362" s="20">
        <v>112</v>
      </c>
      <c r="K1362" s="20">
        <v>15</v>
      </c>
      <c r="L1362" s="21" t="s">
        <v>37</v>
      </c>
      <c r="M1362" s="22" t="s">
        <v>37</v>
      </c>
      <c r="N1362" s="22" t="s">
        <v>37</v>
      </c>
      <c r="O1362" s="23" t="s">
        <v>37</v>
      </c>
      <c r="P1362" s="24" t="s">
        <v>37</v>
      </c>
      <c r="Q1362" s="24" t="s">
        <v>37</v>
      </c>
      <c r="R1362" s="25" t="s">
        <v>37</v>
      </c>
      <c r="S1362" s="26" t="s">
        <v>37</v>
      </c>
      <c r="T1362" s="26" t="s">
        <v>37</v>
      </c>
      <c r="U1362" s="19">
        <v>11.8</v>
      </c>
      <c r="V1362" s="20">
        <v>112</v>
      </c>
      <c r="W1362" s="20">
        <v>15</v>
      </c>
    </row>
    <row r="1363" spans="1:23" x14ac:dyDescent="0.35">
      <c r="A1363" s="16">
        <v>2012</v>
      </c>
      <c r="B1363" s="17">
        <v>13762</v>
      </c>
      <c r="C1363" s="18" t="s">
        <v>1236</v>
      </c>
      <c r="D1363" s="16" t="s">
        <v>24</v>
      </c>
      <c r="E1363" s="18" t="s">
        <v>25</v>
      </c>
      <c r="F1363" s="16" t="s">
        <v>26</v>
      </c>
      <c r="G1363" s="18" t="s">
        <v>34</v>
      </c>
      <c r="H1363" s="18" t="s">
        <v>33</v>
      </c>
      <c r="I1363" s="19">
        <v>27051</v>
      </c>
      <c r="J1363" s="20">
        <v>207997</v>
      </c>
      <c r="K1363" s="20">
        <v>16283</v>
      </c>
      <c r="L1363" s="21">
        <v>4909</v>
      </c>
      <c r="M1363" s="22">
        <v>38649</v>
      </c>
      <c r="N1363" s="22">
        <v>2343</v>
      </c>
      <c r="O1363" s="23" t="s">
        <v>37</v>
      </c>
      <c r="P1363" s="24" t="s">
        <v>37</v>
      </c>
      <c r="Q1363" s="24" t="s">
        <v>37</v>
      </c>
      <c r="R1363" s="25" t="s">
        <v>37</v>
      </c>
      <c r="S1363" s="26" t="s">
        <v>37</v>
      </c>
      <c r="T1363" s="26" t="s">
        <v>37</v>
      </c>
      <c r="U1363" s="19">
        <v>31960</v>
      </c>
      <c r="V1363" s="20">
        <v>246646</v>
      </c>
      <c r="W1363" s="20">
        <v>18626</v>
      </c>
    </row>
    <row r="1364" spans="1:23" x14ac:dyDescent="0.35">
      <c r="A1364" s="16">
        <v>2012</v>
      </c>
      <c r="B1364" s="17">
        <v>13780</v>
      </c>
      <c r="C1364" s="18" t="s">
        <v>1237</v>
      </c>
      <c r="D1364" s="16" t="s">
        <v>24</v>
      </c>
      <c r="E1364" s="18" t="s">
        <v>25</v>
      </c>
      <c r="F1364" s="16" t="s">
        <v>26</v>
      </c>
      <c r="G1364" s="18" t="s">
        <v>83</v>
      </c>
      <c r="H1364" s="18" t="s">
        <v>57</v>
      </c>
      <c r="I1364" s="19">
        <v>5889</v>
      </c>
      <c r="J1364" s="20">
        <v>54273</v>
      </c>
      <c r="K1364" s="20">
        <v>7740</v>
      </c>
      <c r="L1364" s="21">
        <v>5286</v>
      </c>
      <c r="M1364" s="22">
        <v>55284</v>
      </c>
      <c r="N1364" s="22">
        <v>1317</v>
      </c>
      <c r="O1364" s="23">
        <v>2087</v>
      </c>
      <c r="P1364" s="24">
        <v>30418</v>
      </c>
      <c r="Q1364" s="24">
        <v>2</v>
      </c>
      <c r="R1364" s="25" t="s">
        <v>37</v>
      </c>
      <c r="S1364" s="26" t="s">
        <v>37</v>
      </c>
      <c r="T1364" s="26" t="s">
        <v>37</v>
      </c>
      <c r="U1364" s="19">
        <v>13262</v>
      </c>
      <c r="V1364" s="20">
        <v>139975</v>
      </c>
      <c r="W1364" s="20">
        <v>9059</v>
      </c>
    </row>
    <row r="1365" spans="1:23" x14ac:dyDescent="0.35">
      <c r="A1365" s="16">
        <v>2012</v>
      </c>
      <c r="B1365" s="17">
        <v>13780</v>
      </c>
      <c r="C1365" s="18" t="s">
        <v>1237</v>
      </c>
      <c r="D1365" s="16" t="s">
        <v>24</v>
      </c>
      <c r="E1365" s="18" t="s">
        <v>25</v>
      </c>
      <c r="F1365" s="16" t="s">
        <v>26</v>
      </c>
      <c r="G1365" s="18" t="s">
        <v>39</v>
      </c>
      <c r="H1365" s="18" t="s">
        <v>57</v>
      </c>
      <c r="I1365" s="19">
        <v>217302</v>
      </c>
      <c r="J1365" s="20">
        <v>1867030</v>
      </c>
      <c r="K1365" s="20">
        <v>203725</v>
      </c>
      <c r="L1365" s="21">
        <v>247639</v>
      </c>
      <c r="M1365" s="22">
        <v>2742678</v>
      </c>
      <c r="N1365" s="22">
        <v>37905</v>
      </c>
      <c r="O1365" s="23">
        <v>118607</v>
      </c>
      <c r="P1365" s="24">
        <v>1708698</v>
      </c>
      <c r="Q1365" s="24">
        <v>105</v>
      </c>
      <c r="R1365" s="25" t="s">
        <v>37</v>
      </c>
      <c r="S1365" s="26" t="s">
        <v>37</v>
      </c>
      <c r="T1365" s="26" t="s">
        <v>37</v>
      </c>
      <c r="U1365" s="19">
        <v>583548</v>
      </c>
      <c r="V1365" s="20">
        <v>6318406</v>
      </c>
      <c r="W1365" s="20">
        <v>241735</v>
      </c>
    </row>
    <row r="1366" spans="1:23" x14ac:dyDescent="0.35">
      <c r="A1366" s="16">
        <v>2012</v>
      </c>
      <c r="B1366" s="17">
        <v>13781</v>
      </c>
      <c r="C1366" s="18" t="s">
        <v>1238</v>
      </c>
      <c r="D1366" s="16" t="s">
        <v>24</v>
      </c>
      <c r="E1366" s="18" t="s">
        <v>25</v>
      </c>
      <c r="F1366" s="16" t="s">
        <v>26</v>
      </c>
      <c r="G1366" s="18" t="s">
        <v>51</v>
      </c>
      <c r="H1366" s="18" t="s">
        <v>57</v>
      </c>
      <c r="I1366" s="19">
        <v>1022574</v>
      </c>
      <c r="J1366" s="20">
        <v>8906808</v>
      </c>
      <c r="K1366" s="20">
        <v>1098341</v>
      </c>
      <c r="L1366" s="21">
        <v>1191611</v>
      </c>
      <c r="M1366" s="22">
        <v>13644632</v>
      </c>
      <c r="N1366" s="22">
        <v>134487</v>
      </c>
      <c r="O1366" s="23">
        <v>588283</v>
      </c>
      <c r="P1366" s="24">
        <v>8614826</v>
      </c>
      <c r="Q1366" s="24">
        <v>461</v>
      </c>
      <c r="R1366" s="25">
        <v>1500</v>
      </c>
      <c r="S1366" s="26">
        <v>17309</v>
      </c>
      <c r="T1366" s="26">
        <v>1</v>
      </c>
      <c r="U1366" s="19">
        <v>2803968</v>
      </c>
      <c r="V1366" s="20">
        <v>31183575</v>
      </c>
      <c r="W1366" s="20">
        <v>1233290</v>
      </c>
    </row>
    <row r="1367" spans="1:23" x14ac:dyDescent="0.35">
      <c r="A1367" s="16">
        <v>2012</v>
      </c>
      <c r="B1367" s="17">
        <v>13781</v>
      </c>
      <c r="C1367" s="18" t="s">
        <v>1238</v>
      </c>
      <c r="D1367" s="16" t="s">
        <v>24</v>
      </c>
      <c r="E1367" s="18" t="s">
        <v>25</v>
      </c>
      <c r="F1367" s="16" t="s">
        <v>26</v>
      </c>
      <c r="G1367" s="18" t="s">
        <v>172</v>
      </c>
      <c r="H1367" s="18" t="s">
        <v>57</v>
      </c>
      <c r="I1367" s="19">
        <v>69006</v>
      </c>
      <c r="J1367" s="20">
        <v>758810</v>
      </c>
      <c r="K1367" s="20">
        <v>76719</v>
      </c>
      <c r="L1367" s="21">
        <v>87560</v>
      </c>
      <c r="M1367" s="22">
        <v>1098996</v>
      </c>
      <c r="N1367" s="22">
        <v>12384</v>
      </c>
      <c r="O1367" s="23">
        <v>22152</v>
      </c>
      <c r="P1367" s="24">
        <v>349595</v>
      </c>
      <c r="Q1367" s="24">
        <v>21</v>
      </c>
      <c r="R1367" s="25" t="s">
        <v>37</v>
      </c>
      <c r="S1367" s="26" t="s">
        <v>37</v>
      </c>
      <c r="T1367" s="26" t="s">
        <v>37</v>
      </c>
      <c r="U1367" s="19">
        <v>178718</v>
      </c>
      <c r="V1367" s="20">
        <v>2207401</v>
      </c>
      <c r="W1367" s="20">
        <v>89124</v>
      </c>
    </row>
    <row r="1368" spans="1:23" x14ac:dyDescent="0.35">
      <c r="A1368" s="16">
        <v>2012</v>
      </c>
      <c r="B1368" s="17">
        <v>13781</v>
      </c>
      <c r="C1368" s="18" t="s">
        <v>1238</v>
      </c>
      <c r="D1368" s="16" t="s">
        <v>24</v>
      </c>
      <c r="E1368" s="18" t="s">
        <v>25</v>
      </c>
      <c r="F1368" s="16" t="s">
        <v>26</v>
      </c>
      <c r="G1368" s="18" t="s">
        <v>173</v>
      </c>
      <c r="H1368" s="18" t="s">
        <v>57</v>
      </c>
      <c r="I1368" s="19">
        <v>73833</v>
      </c>
      <c r="J1368" s="20">
        <v>711445</v>
      </c>
      <c r="K1368" s="20">
        <v>73934</v>
      </c>
      <c r="L1368" s="21">
        <v>79296</v>
      </c>
      <c r="M1368" s="22">
        <v>981125</v>
      </c>
      <c r="N1368" s="22">
        <v>11130</v>
      </c>
      <c r="O1368" s="23">
        <v>22396</v>
      </c>
      <c r="P1368" s="24">
        <v>337457</v>
      </c>
      <c r="Q1368" s="24">
        <v>18</v>
      </c>
      <c r="R1368" s="25" t="s">
        <v>37</v>
      </c>
      <c r="S1368" s="26" t="s">
        <v>37</v>
      </c>
      <c r="T1368" s="26" t="s">
        <v>37</v>
      </c>
      <c r="U1368" s="19">
        <v>175525</v>
      </c>
      <c r="V1368" s="20">
        <v>2030027</v>
      </c>
      <c r="W1368" s="20">
        <v>85082</v>
      </c>
    </row>
    <row r="1369" spans="1:23" x14ac:dyDescent="0.35">
      <c r="A1369" s="16">
        <v>2012</v>
      </c>
      <c r="B1369" s="17">
        <v>13783</v>
      </c>
      <c r="C1369" s="18" t="s">
        <v>1239</v>
      </c>
      <c r="D1369" s="16" t="s">
        <v>24</v>
      </c>
      <c r="E1369" s="18" t="s">
        <v>25</v>
      </c>
      <c r="F1369" s="16" t="s">
        <v>26</v>
      </c>
      <c r="G1369" s="18" t="s">
        <v>30</v>
      </c>
      <c r="H1369" s="18" t="s">
        <v>33</v>
      </c>
      <c r="I1369" s="19">
        <v>16120</v>
      </c>
      <c r="J1369" s="20">
        <v>191421</v>
      </c>
      <c r="K1369" s="20">
        <v>11430</v>
      </c>
      <c r="L1369" s="21">
        <v>2899</v>
      </c>
      <c r="M1369" s="22">
        <v>24776</v>
      </c>
      <c r="N1369" s="22">
        <v>3354</v>
      </c>
      <c r="O1369" s="23">
        <v>5544</v>
      </c>
      <c r="P1369" s="24">
        <v>81958</v>
      </c>
      <c r="Q1369" s="24">
        <v>1675</v>
      </c>
      <c r="R1369" s="25">
        <v>0</v>
      </c>
      <c r="S1369" s="26">
        <v>0</v>
      </c>
      <c r="T1369" s="26">
        <v>0</v>
      </c>
      <c r="U1369" s="19">
        <v>24563</v>
      </c>
      <c r="V1369" s="20">
        <v>298155</v>
      </c>
      <c r="W1369" s="20">
        <v>16459</v>
      </c>
    </row>
    <row r="1370" spans="1:23" x14ac:dyDescent="0.35">
      <c r="A1370" s="16">
        <v>2012</v>
      </c>
      <c r="B1370" s="17">
        <v>13788</v>
      </c>
      <c r="C1370" s="18" t="s">
        <v>1240</v>
      </c>
      <c r="D1370" s="16" t="s">
        <v>24</v>
      </c>
      <c r="E1370" s="18" t="s">
        <v>25</v>
      </c>
      <c r="F1370" s="16" t="s">
        <v>26</v>
      </c>
      <c r="G1370" s="18" t="s">
        <v>128</v>
      </c>
      <c r="H1370" s="18" t="s">
        <v>191</v>
      </c>
      <c r="I1370" s="19">
        <v>8146.7</v>
      </c>
      <c r="J1370" s="20">
        <v>139695</v>
      </c>
      <c r="K1370" s="20">
        <v>9198</v>
      </c>
      <c r="L1370" s="21">
        <v>990.9</v>
      </c>
      <c r="M1370" s="22">
        <v>17549</v>
      </c>
      <c r="N1370" s="22">
        <v>431</v>
      </c>
      <c r="O1370" s="23">
        <v>16507.599999999999</v>
      </c>
      <c r="P1370" s="24">
        <v>393231</v>
      </c>
      <c r="Q1370" s="24">
        <v>226</v>
      </c>
      <c r="R1370" s="25" t="s">
        <v>37</v>
      </c>
      <c r="S1370" s="26" t="s">
        <v>37</v>
      </c>
      <c r="T1370" s="26" t="s">
        <v>37</v>
      </c>
      <c r="U1370" s="19">
        <v>25645.200000000001</v>
      </c>
      <c r="V1370" s="20">
        <v>550475</v>
      </c>
      <c r="W1370" s="20">
        <v>9855</v>
      </c>
    </row>
    <row r="1371" spans="1:23" x14ac:dyDescent="0.35">
      <c r="A1371" s="16">
        <v>2012</v>
      </c>
      <c r="B1371" s="17">
        <v>13789</v>
      </c>
      <c r="C1371" s="18" t="s">
        <v>1241</v>
      </c>
      <c r="D1371" s="16" t="s">
        <v>24</v>
      </c>
      <c r="E1371" s="18" t="s">
        <v>25</v>
      </c>
      <c r="F1371" s="16" t="s">
        <v>26</v>
      </c>
      <c r="G1371" s="18" t="s">
        <v>271</v>
      </c>
      <c r="H1371" s="18" t="s">
        <v>28</v>
      </c>
      <c r="I1371" s="19">
        <v>1449</v>
      </c>
      <c r="J1371" s="20">
        <v>10429</v>
      </c>
      <c r="K1371" s="20">
        <v>1628</v>
      </c>
      <c r="L1371" s="21">
        <v>696.4</v>
      </c>
      <c r="M1371" s="22">
        <v>4689</v>
      </c>
      <c r="N1371" s="22">
        <v>233</v>
      </c>
      <c r="O1371" s="23">
        <v>1842.4</v>
      </c>
      <c r="P1371" s="24">
        <v>14240</v>
      </c>
      <c r="Q1371" s="24">
        <v>17</v>
      </c>
      <c r="R1371" s="25" t="s">
        <v>37</v>
      </c>
      <c r="S1371" s="26" t="s">
        <v>37</v>
      </c>
      <c r="T1371" s="26" t="s">
        <v>37</v>
      </c>
      <c r="U1371" s="19">
        <v>3987.8</v>
      </c>
      <c r="V1371" s="20">
        <v>29358</v>
      </c>
      <c r="W1371" s="20">
        <v>1878</v>
      </c>
    </row>
    <row r="1372" spans="1:23" x14ac:dyDescent="0.35">
      <c r="A1372" s="16">
        <v>2012</v>
      </c>
      <c r="B1372" s="17">
        <v>13799</v>
      </c>
      <c r="C1372" s="18" t="s">
        <v>1242</v>
      </c>
      <c r="D1372" s="16" t="s">
        <v>24</v>
      </c>
      <c r="E1372" s="18" t="s">
        <v>25</v>
      </c>
      <c r="F1372" s="16" t="s">
        <v>26</v>
      </c>
      <c r="G1372" s="18" t="s">
        <v>79</v>
      </c>
      <c r="H1372" s="18" t="s">
        <v>33</v>
      </c>
      <c r="I1372" s="19">
        <v>15755.1</v>
      </c>
      <c r="J1372" s="20">
        <v>140899</v>
      </c>
      <c r="K1372" s="20">
        <v>14125</v>
      </c>
      <c r="L1372" s="21">
        <v>23360</v>
      </c>
      <c r="M1372" s="22">
        <v>198721</v>
      </c>
      <c r="N1372" s="22">
        <v>9740</v>
      </c>
      <c r="O1372" s="23">
        <v>9536</v>
      </c>
      <c r="P1372" s="24">
        <v>112176</v>
      </c>
      <c r="Q1372" s="24">
        <v>951</v>
      </c>
      <c r="R1372" s="25" t="s">
        <v>37</v>
      </c>
      <c r="S1372" s="26" t="s">
        <v>37</v>
      </c>
      <c r="T1372" s="26" t="s">
        <v>37</v>
      </c>
      <c r="U1372" s="19">
        <v>48651.1</v>
      </c>
      <c r="V1372" s="20">
        <v>451796</v>
      </c>
      <c r="W1372" s="20">
        <v>24816</v>
      </c>
    </row>
    <row r="1373" spans="1:23" x14ac:dyDescent="0.35">
      <c r="A1373" s="16">
        <v>2012</v>
      </c>
      <c r="B1373" s="17">
        <v>13805</v>
      </c>
      <c r="C1373" s="18" t="s">
        <v>1243</v>
      </c>
      <c r="D1373" s="16" t="s">
        <v>24</v>
      </c>
      <c r="E1373" s="18" t="s">
        <v>25</v>
      </c>
      <c r="F1373" s="16" t="s">
        <v>26</v>
      </c>
      <c r="G1373" s="18" t="s">
        <v>90</v>
      </c>
      <c r="H1373" s="18" t="s">
        <v>191</v>
      </c>
      <c r="I1373" s="19">
        <v>3444</v>
      </c>
      <c r="J1373" s="20">
        <v>21688</v>
      </c>
      <c r="K1373" s="20">
        <v>1409</v>
      </c>
      <c r="L1373" s="21">
        <v>1575</v>
      </c>
      <c r="M1373" s="22">
        <v>9037</v>
      </c>
      <c r="N1373" s="22">
        <v>1290</v>
      </c>
      <c r="O1373" s="23">
        <v>7907</v>
      </c>
      <c r="P1373" s="24">
        <v>69033</v>
      </c>
      <c r="Q1373" s="24">
        <v>683</v>
      </c>
      <c r="R1373" s="25">
        <v>0</v>
      </c>
      <c r="S1373" s="26" t="s">
        <v>37</v>
      </c>
      <c r="T1373" s="26" t="s">
        <v>37</v>
      </c>
      <c r="U1373" s="19">
        <v>12926</v>
      </c>
      <c r="V1373" s="20">
        <v>99758</v>
      </c>
      <c r="W1373" s="20">
        <v>3382</v>
      </c>
    </row>
    <row r="1374" spans="1:23" x14ac:dyDescent="0.35">
      <c r="A1374" s="16">
        <v>2012</v>
      </c>
      <c r="B1374" s="17">
        <v>13807</v>
      </c>
      <c r="C1374" s="18" t="s">
        <v>1244</v>
      </c>
      <c r="D1374" s="16" t="s">
        <v>24</v>
      </c>
      <c r="E1374" s="18" t="s">
        <v>25</v>
      </c>
      <c r="F1374" s="16" t="s">
        <v>26</v>
      </c>
      <c r="G1374" s="18" t="s">
        <v>80</v>
      </c>
      <c r="H1374" s="18" t="s">
        <v>33</v>
      </c>
      <c r="I1374" s="19">
        <v>12599</v>
      </c>
      <c r="J1374" s="20">
        <v>101050</v>
      </c>
      <c r="K1374" s="20">
        <v>9162</v>
      </c>
      <c r="L1374" s="21">
        <v>12119</v>
      </c>
      <c r="M1374" s="22">
        <v>124976</v>
      </c>
      <c r="N1374" s="22">
        <v>2333</v>
      </c>
      <c r="O1374" s="23">
        <v>4509</v>
      </c>
      <c r="P1374" s="24">
        <v>84448</v>
      </c>
      <c r="Q1374" s="24">
        <v>8</v>
      </c>
      <c r="R1374" s="25" t="s">
        <v>37</v>
      </c>
      <c r="S1374" s="26" t="s">
        <v>37</v>
      </c>
      <c r="T1374" s="26" t="s">
        <v>37</v>
      </c>
      <c r="U1374" s="19">
        <v>29227</v>
      </c>
      <c r="V1374" s="20">
        <v>310474</v>
      </c>
      <c r="W1374" s="20">
        <v>11503</v>
      </c>
    </row>
    <row r="1375" spans="1:23" x14ac:dyDescent="0.35">
      <c r="A1375" s="16">
        <v>2012</v>
      </c>
      <c r="B1375" s="17">
        <v>13809</v>
      </c>
      <c r="C1375" s="18" t="s">
        <v>1245</v>
      </c>
      <c r="D1375" s="16" t="s">
        <v>24</v>
      </c>
      <c r="E1375" s="18" t="s">
        <v>25</v>
      </c>
      <c r="F1375" s="16" t="s">
        <v>26</v>
      </c>
      <c r="G1375" s="18" t="s">
        <v>173</v>
      </c>
      <c r="H1375" s="18" t="s">
        <v>57</v>
      </c>
      <c r="I1375" s="19">
        <v>47696</v>
      </c>
      <c r="J1375" s="20">
        <v>544140</v>
      </c>
      <c r="K1375" s="20">
        <v>48929</v>
      </c>
      <c r="L1375" s="21">
        <v>55429</v>
      </c>
      <c r="M1375" s="22">
        <v>675225</v>
      </c>
      <c r="N1375" s="22">
        <v>12475</v>
      </c>
      <c r="O1375" s="23">
        <v>16204</v>
      </c>
      <c r="P1375" s="24">
        <v>282089</v>
      </c>
      <c r="Q1375" s="24">
        <v>60</v>
      </c>
      <c r="R1375" s="25" t="s">
        <v>37</v>
      </c>
      <c r="S1375" s="26" t="s">
        <v>37</v>
      </c>
      <c r="T1375" s="26" t="s">
        <v>37</v>
      </c>
      <c r="U1375" s="19">
        <v>119329</v>
      </c>
      <c r="V1375" s="20">
        <v>1501454</v>
      </c>
      <c r="W1375" s="20">
        <v>61464</v>
      </c>
    </row>
    <row r="1376" spans="1:23" x14ac:dyDescent="0.35">
      <c r="A1376" s="16">
        <v>2012</v>
      </c>
      <c r="B1376" s="17">
        <v>13815</v>
      </c>
      <c r="C1376" s="18" t="s">
        <v>1246</v>
      </c>
      <c r="D1376" s="16" t="s">
        <v>24</v>
      </c>
      <c r="E1376" s="18" t="s">
        <v>25</v>
      </c>
      <c r="F1376" s="16" t="s">
        <v>26</v>
      </c>
      <c r="G1376" s="18" t="s">
        <v>51</v>
      </c>
      <c r="H1376" s="18" t="s">
        <v>57</v>
      </c>
      <c r="I1376" s="19">
        <v>51</v>
      </c>
      <c r="J1376" s="20">
        <v>366</v>
      </c>
      <c r="K1376" s="20">
        <v>61</v>
      </c>
      <c r="L1376" s="21">
        <v>29</v>
      </c>
      <c r="M1376" s="22">
        <v>199</v>
      </c>
      <c r="N1376" s="22">
        <v>23</v>
      </c>
      <c r="O1376" s="23" t="s">
        <v>37</v>
      </c>
      <c r="P1376" s="24" t="s">
        <v>37</v>
      </c>
      <c r="Q1376" s="24" t="s">
        <v>37</v>
      </c>
      <c r="R1376" s="25" t="s">
        <v>37</v>
      </c>
      <c r="S1376" s="26" t="s">
        <v>37</v>
      </c>
      <c r="T1376" s="26" t="s">
        <v>37</v>
      </c>
      <c r="U1376" s="19">
        <v>80</v>
      </c>
      <c r="V1376" s="20">
        <v>565</v>
      </c>
      <c r="W1376" s="20">
        <v>84</v>
      </c>
    </row>
    <row r="1377" spans="1:23" x14ac:dyDescent="0.35">
      <c r="A1377" s="16">
        <v>2012</v>
      </c>
      <c r="B1377" s="17">
        <v>13815</v>
      </c>
      <c r="C1377" s="18" t="s">
        <v>1246</v>
      </c>
      <c r="D1377" s="16" t="s">
        <v>24</v>
      </c>
      <c r="E1377" s="18" t="s">
        <v>25</v>
      </c>
      <c r="F1377" s="16" t="s">
        <v>26</v>
      </c>
      <c r="G1377" s="18" t="s">
        <v>39</v>
      </c>
      <c r="H1377" s="18" t="s">
        <v>57</v>
      </c>
      <c r="I1377" s="19">
        <v>10613</v>
      </c>
      <c r="J1377" s="20">
        <v>76398</v>
      </c>
      <c r="K1377" s="20">
        <v>9751</v>
      </c>
      <c r="L1377" s="21">
        <v>5536</v>
      </c>
      <c r="M1377" s="22">
        <v>47324</v>
      </c>
      <c r="N1377" s="22">
        <v>1453</v>
      </c>
      <c r="O1377" s="23">
        <v>4005</v>
      </c>
      <c r="P1377" s="24">
        <v>45084</v>
      </c>
      <c r="Q1377" s="24">
        <v>28</v>
      </c>
      <c r="R1377" s="25" t="s">
        <v>37</v>
      </c>
      <c r="S1377" s="26" t="s">
        <v>37</v>
      </c>
      <c r="T1377" s="26" t="s">
        <v>37</v>
      </c>
      <c r="U1377" s="19">
        <v>20154</v>
      </c>
      <c r="V1377" s="20">
        <v>168806</v>
      </c>
      <c r="W1377" s="20">
        <v>11232</v>
      </c>
    </row>
    <row r="1378" spans="1:23" x14ac:dyDescent="0.35">
      <c r="A1378" s="16">
        <v>2012</v>
      </c>
      <c r="B1378" s="17">
        <v>13825</v>
      </c>
      <c r="C1378" s="18" t="s">
        <v>1247</v>
      </c>
      <c r="D1378" s="16" t="s">
        <v>24</v>
      </c>
      <c r="E1378" s="18" t="s">
        <v>25</v>
      </c>
      <c r="F1378" s="16" t="s">
        <v>26</v>
      </c>
      <c r="G1378" s="18" t="s">
        <v>243</v>
      </c>
      <c r="H1378" s="18" t="s">
        <v>28</v>
      </c>
      <c r="I1378" s="19">
        <v>4201</v>
      </c>
      <c r="J1378" s="20">
        <v>26179</v>
      </c>
      <c r="K1378" s="20">
        <v>2926</v>
      </c>
      <c r="L1378" s="21">
        <v>4427</v>
      </c>
      <c r="M1378" s="22">
        <v>25404</v>
      </c>
      <c r="N1378" s="22">
        <v>868</v>
      </c>
      <c r="O1378" s="23">
        <v>980</v>
      </c>
      <c r="P1378" s="24">
        <v>5648</v>
      </c>
      <c r="Q1378" s="24">
        <v>43</v>
      </c>
      <c r="R1378" s="25" t="s">
        <v>37</v>
      </c>
      <c r="S1378" s="26" t="s">
        <v>37</v>
      </c>
      <c r="T1378" s="26" t="s">
        <v>37</v>
      </c>
      <c r="U1378" s="19">
        <v>9608</v>
      </c>
      <c r="V1378" s="20">
        <v>57231</v>
      </c>
      <c r="W1378" s="20">
        <v>3837</v>
      </c>
    </row>
    <row r="1379" spans="1:23" x14ac:dyDescent="0.35">
      <c r="A1379" s="16">
        <v>2012</v>
      </c>
      <c r="B1379" s="17">
        <v>13826</v>
      </c>
      <c r="C1379" s="18" t="s">
        <v>1248</v>
      </c>
      <c r="D1379" s="16" t="s">
        <v>24</v>
      </c>
      <c r="E1379" s="18" t="s">
        <v>25</v>
      </c>
      <c r="F1379" s="16" t="s">
        <v>26</v>
      </c>
      <c r="G1379" s="18" t="s">
        <v>83</v>
      </c>
      <c r="H1379" s="18" t="s">
        <v>28</v>
      </c>
      <c r="I1379" s="19">
        <v>2245</v>
      </c>
      <c r="J1379" s="20">
        <v>16558</v>
      </c>
      <c r="K1379" s="20">
        <v>1827</v>
      </c>
      <c r="L1379" s="21">
        <v>1024</v>
      </c>
      <c r="M1379" s="22">
        <v>7884</v>
      </c>
      <c r="N1379" s="22">
        <v>247</v>
      </c>
      <c r="O1379" s="23">
        <v>521</v>
      </c>
      <c r="P1379" s="24">
        <v>4936</v>
      </c>
      <c r="Q1379" s="24">
        <v>1</v>
      </c>
      <c r="R1379" s="25">
        <v>0</v>
      </c>
      <c r="S1379" s="26">
        <v>0</v>
      </c>
      <c r="T1379" s="26">
        <v>0</v>
      </c>
      <c r="U1379" s="19">
        <v>3790</v>
      </c>
      <c r="V1379" s="20">
        <v>29378</v>
      </c>
      <c r="W1379" s="20">
        <v>2075</v>
      </c>
    </row>
    <row r="1380" spans="1:23" x14ac:dyDescent="0.35">
      <c r="A1380" s="16">
        <v>2012</v>
      </c>
      <c r="B1380" s="17">
        <v>13830</v>
      </c>
      <c r="C1380" s="18" t="s">
        <v>1249</v>
      </c>
      <c r="D1380" s="16" t="s">
        <v>97</v>
      </c>
      <c r="E1380" s="18" t="s">
        <v>25</v>
      </c>
      <c r="F1380" s="16" t="s">
        <v>26</v>
      </c>
      <c r="G1380" s="18" t="s">
        <v>98</v>
      </c>
      <c r="H1380" s="18" t="s">
        <v>33</v>
      </c>
      <c r="I1380" s="19">
        <v>65844.800000000003</v>
      </c>
      <c r="J1380" s="20">
        <v>522384</v>
      </c>
      <c r="K1380" s="20">
        <v>33984</v>
      </c>
      <c r="L1380" s="21">
        <v>18961.2</v>
      </c>
      <c r="M1380" s="22">
        <v>145716</v>
      </c>
      <c r="N1380" s="22">
        <v>5587</v>
      </c>
      <c r="O1380" s="23">
        <v>912.8</v>
      </c>
      <c r="P1380" s="24">
        <v>10460</v>
      </c>
      <c r="Q1380" s="24">
        <v>9</v>
      </c>
      <c r="R1380" s="25" t="s">
        <v>37</v>
      </c>
      <c r="S1380" s="26" t="s">
        <v>37</v>
      </c>
      <c r="T1380" s="26" t="s">
        <v>37</v>
      </c>
      <c r="U1380" s="19">
        <v>85718.8</v>
      </c>
      <c r="V1380" s="20">
        <v>678560</v>
      </c>
      <c r="W1380" s="20">
        <v>39580</v>
      </c>
    </row>
    <row r="1381" spans="1:23" x14ac:dyDescent="0.35">
      <c r="A1381" s="16">
        <v>2012</v>
      </c>
      <c r="B1381" s="17">
        <v>13831</v>
      </c>
      <c r="C1381" s="18" t="s">
        <v>1250</v>
      </c>
      <c r="D1381" s="16" t="s">
        <v>24</v>
      </c>
      <c r="E1381" s="18" t="s">
        <v>25</v>
      </c>
      <c r="F1381" s="16" t="s">
        <v>26</v>
      </c>
      <c r="G1381" s="18" t="s">
        <v>243</v>
      </c>
      <c r="H1381" s="18" t="s">
        <v>28</v>
      </c>
      <c r="I1381" s="19">
        <v>23133.200000000001</v>
      </c>
      <c r="J1381" s="20">
        <v>124063</v>
      </c>
      <c r="K1381" s="20">
        <v>17414</v>
      </c>
      <c r="L1381" s="21">
        <v>27724.2</v>
      </c>
      <c r="M1381" s="22">
        <v>171392</v>
      </c>
      <c r="N1381" s="22">
        <v>2570</v>
      </c>
      <c r="O1381" s="23">
        <v>5406.7</v>
      </c>
      <c r="P1381" s="24">
        <v>34877</v>
      </c>
      <c r="Q1381" s="24">
        <v>15</v>
      </c>
      <c r="R1381" s="25">
        <v>0</v>
      </c>
      <c r="S1381" s="26">
        <v>0</v>
      </c>
      <c r="T1381" s="26">
        <v>0</v>
      </c>
      <c r="U1381" s="19">
        <v>56264.1</v>
      </c>
      <c r="V1381" s="20">
        <v>330332</v>
      </c>
      <c r="W1381" s="20">
        <v>19999</v>
      </c>
    </row>
    <row r="1382" spans="1:23" x14ac:dyDescent="0.35">
      <c r="A1382" s="16">
        <v>2012</v>
      </c>
      <c r="B1382" s="17">
        <v>13838</v>
      </c>
      <c r="C1382" s="18" t="s">
        <v>1251</v>
      </c>
      <c r="D1382" s="16" t="s">
        <v>24</v>
      </c>
      <c r="E1382" s="18" t="s">
        <v>25</v>
      </c>
      <c r="F1382" s="16" t="s">
        <v>26</v>
      </c>
      <c r="G1382" s="18" t="s">
        <v>80</v>
      </c>
      <c r="H1382" s="18" t="s">
        <v>33</v>
      </c>
      <c r="I1382" s="19">
        <v>7196.2</v>
      </c>
      <c r="J1382" s="20">
        <v>62265</v>
      </c>
      <c r="K1382" s="20">
        <v>5274</v>
      </c>
      <c r="L1382" s="21">
        <v>4826</v>
      </c>
      <c r="M1382" s="22">
        <v>44565</v>
      </c>
      <c r="N1382" s="22">
        <v>1174</v>
      </c>
      <c r="O1382" s="23">
        <v>8030.8</v>
      </c>
      <c r="P1382" s="24">
        <v>159091</v>
      </c>
      <c r="Q1382" s="24">
        <v>158</v>
      </c>
      <c r="R1382" s="25" t="s">
        <v>37</v>
      </c>
      <c r="S1382" s="26" t="s">
        <v>37</v>
      </c>
      <c r="T1382" s="26" t="s">
        <v>37</v>
      </c>
      <c r="U1382" s="19">
        <v>20053</v>
      </c>
      <c r="V1382" s="20">
        <v>265921</v>
      </c>
      <c r="W1382" s="20">
        <v>6606</v>
      </c>
    </row>
    <row r="1383" spans="1:23" x14ac:dyDescent="0.35">
      <c r="A1383" s="16">
        <v>2012</v>
      </c>
      <c r="B1383" s="17">
        <v>13839</v>
      </c>
      <c r="C1383" s="18" t="s">
        <v>1252</v>
      </c>
      <c r="D1383" s="16" t="s">
        <v>24</v>
      </c>
      <c r="E1383" s="18" t="s">
        <v>25</v>
      </c>
      <c r="F1383" s="16" t="s">
        <v>26</v>
      </c>
      <c r="G1383" s="18" t="s">
        <v>184</v>
      </c>
      <c r="H1383" s="18" t="s">
        <v>28</v>
      </c>
      <c r="I1383" s="19">
        <v>12364.8</v>
      </c>
      <c r="J1383" s="20">
        <v>88780</v>
      </c>
      <c r="K1383" s="20">
        <v>13181</v>
      </c>
      <c r="L1383" s="21">
        <v>19350</v>
      </c>
      <c r="M1383" s="22">
        <v>111489</v>
      </c>
      <c r="N1383" s="22">
        <v>2160</v>
      </c>
      <c r="O1383" s="23">
        <v>15686.3</v>
      </c>
      <c r="P1383" s="24">
        <v>116734</v>
      </c>
      <c r="Q1383" s="24">
        <v>73</v>
      </c>
      <c r="R1383" s="25" t="s">
        <v>37</v>
      </c>
      <c r="S1383" s="26" t="s">
        <v>37</v>
      </c>
      <c r="T1383" s="26" t="s">
        <v>37</v>
      </c>
      <c r="U1383" s="19">
        <v>47401.1</v>
      </c>
      <c r="V1383" s="20">
        <v>317003</v>
      </c>
      <c r="W1383" s="20">
        <v>15414</v>
      </c>
    </row>
    <row r="1384" spans="1:23" x14ac:dyDescent="0.35">
      <c r="A1384" s="16">
        <v>2012</v>
      </c>
      <c r="B1384" s="17">
        <v>13853</v>
      </c>
      <c r="C1384" s="18" t="s">
        <v>1253</v>
      </c>
      <c r="D1384" s="16" t="s">
        <v>24</v>
      </c>
      <c r="E1384" s="18" t="s">
        <v>25</v>
      </c>
      <c r="F1384" s="16" t="s">
        <v>26</v>
      </c>
      <c r="G1384" s="18" t="s">
        <v>173</v>
      </c>
      <c r="H1384" s="18" t="s">
        <v>33</v>
      </c>
      <c r="I1384" s="19">
        <v>3194.5</v>
      </c>
      <c r="J1384" s="20">
        <v>34949</v>
      </c>
      <c r="K1384" s="20">
        <v>2167</v>
      </c>
      <c r="L1384" s="21">
        <v>2193.6999999999998</v>
      </c>
      <c r="M1384" s="22">
        <v>24799</v>
      </c>
      <c r="N1384" s="22">
        <v>518</v>
      </c>
      <c r="O1384" s="23">
        <v>1397</v>
      </c>
      <c r="P1384" s="24">
        <v>17154</v>
      </c>
      <c r="Q1384" s="24">
        <v>207</v>
      </c>
      <c r="R1384" s="25" t="s">
        <v>37</v>
      </c>
      <c r="S1384" s="26" t="s">
        <v>37</v>
      </c>
      <c r="T1384" s="26" t="s">
        <v>37</v>
      </c>
      <c r="U1384" s="19">
        <v>6785.2</v>
      </c>
      <c r="V1384" s="20">
        <v>76902</v>
      </c>
      <c r="W1384" s="20">
        <v>2892</v>
      </c>
    </row>
    <row r="1385" spans="1:23" x14ac:dyDescent="0.35">
      <c r="A1385" s="16">
        <v>2012</v>
      </c>
      <c r="B1385" s="17">
        <v>13933</v>
      </c>
      <c r="C1385" s="18" t="s">
        <v>1254</v>
      </c>
      <c r="D1385" s="16" t="s">
        <v>24</v>
      </c>
      <c r="E1385" s="18" t="s">
        <v>25</v>
      </c>
      <c r="F1385" s="16" t="s">
        <v>26</v>
      </c>
      <c r="G1385" s="18" t="s">
        <v>104</v>
      </c>
      <c r="H1385" s="18" t="s">
        <v>28</v>
      </c>
      <c r="I1385" s="19">
        <v>17255</v>
      </c>
      <c r="J1385" s="20">
        <v>160518</v>
      </c>
      <c r="K1385" s="20">
        <v>13958</v>
      </c>
      <c r="L1385" s="21">
        <v>29122</v>
      </c>
      <c r="M1385" s="22">
        <v>275027</v>
      </c>
      <c r="N1385" s="22">
        <v>2225</v>
      </c>
      <c r="O1385" s="23">
        <v>8648</v>
      </c>
      <c r="P1385" s="24">
        <v>110778</v>
      </c>
      <c r="Q1385" s="24">
        <v>12</v>
      </c>
      <c r="R1385" s="25">
        <v>0</v>
      </c>
      <c r="S1385" s="26">
        <v>0</v>
      </c>
      <c r="T1385" s="26">
        <v>0</v>
      </c>
      <c r="U1385" s="19">
        <v>55025</v>
      </c>
      <c r="V1385" s="20">
        <v>546323</v>
      </c>
      <c r="W1385" s="20">
        <v>16195</v>
      </c>
    </row>
    <row r="1386" spans="1:23" x14ac:dyDescent="0.35">
      <c r="A1386" s="16">
        <v>2012</v>
      </c>
      <c r="B1386" s="17">
        <v>13934</v>
      </c>
      <c r="C1386" s="18" t="s">
        <v>1255</v>
      </c>
      <c r="D1386" s="16" t="s">
        <v>24</v>
      </c>
      <c r="E1386" s="18" t="s">
        <v>25</v>
      </c>
      <c r="F1386" s="16" t="s">
        <v>26</v>
      </c>
      <c r="G1386" s="18" t="s">
        <v>49</v>
      </c>
      <c r="H1386" s="18" t="s">
        <v>33</v>
      </c>
      <c r="I1386" s="19">
        <v>14689</v>
      </c>
      <c r="J1386" s="20">
        <v>126823</v>
      </c>
      <c r="K1386" s="20">
        <v>10807</v>
      </c>
      <c r="L1386" s="21">
        <v>2938</v>
      </c>
      <c r="M1386" s="22">
        <v>28104</v>
      </c>
      <c r="N1386" s="22">
        <v>678</v>
      </c>
      <c r="O1386" s="23">
        <v>2261</v>
      </c>
      <c r="P1386" s="24">
        <v>26235</v>
      </c>
      <c r="Q1386" s="24">
        <v>474</v>
      </c>
      <c r="R1386" s="25" t="s">
        <v>37</v>
      </c>
      <c r="S1386" s="26" t="s">
        <v>37</v>
      </c>
      <c r="T1386" s="26" t="s">
        <v>37</v>
      </c>
      <c r="U1386" s="19">
        <v>19888</v>
      </c>
      <c r="V1386" s="20">
        <v>181162</v>
      </c>
      <c r="W1386" s="20">
        <v>11959</v>
      </c>
    </row>
    <row r="1387" spans="1:23" x14ac:dyDescent="0.35">
      <c r="A1387" s="16">
        <v>2012</v>
      </c>
      <c r="B1387" s="17">
        <v>13936</v>
      </c>
      <c r="C1387" s="18" t="s">
        <v>1256</v>
      </c>
      <c r="D1387" s="16" t="s">
        <v>24</v>
      </c>
      <c r="E1387" s="18" t="s">
        <v>25</v>
      </c>
      <c r="F1387" s="16" t="s">
        <v>26</v>
      </c>
      <c r="G1387" s="18" t="s">
        <v>39</v>
      </c>
      <c r="H1387" s="18" t="s">
        <v>33</v>
      </c>
      <c r="I1387" s="19">
        <v>19849</v>
      </c>
      <c r="J1387" s="20">
        <v>142562</v>
      </c>
      <c r="K1387" s="20">
        <v>14656</v>
      </c>
      <c r="L1387" s="21">
        <v>5398</v>
      </c>
      <c r="M1387" s="22">
        <v>56195</v>
      </c>
      <c r="N1387" s="22">
        <v>1419</v>
      </c>
      <c r="O1387" s="23">
        <v>7572</v>
      </c>
      <c r="P1387" s="24">
        <v>99014</v>
      </c>
      <c r="Q1387" s="24">
        <v>25</v>
      </c>
      <c r="R1387" s="25" t="s">
        <v>37</v>
      </c>
      <c r="S1387" s="26" t="s">
        <v>37</v>
      </c>
      <c r="T1387" s="26" t="s">
        <v>37</v>
      </c>
      <c r="U1387" s="19">
        <v>32819</v>
      </c>
      <c r="V1387" s="20">
        <v>297771</v>
      </c>
      <c r="W1387" s="20">
        <v>16100</v>
      </c>
    </row>
    <row r="1388" spans="1:23" x14ac:dyDescent="0.35">
      <c r="A1388" s="16">
        <v>2012</v>
      </c>
      <c r="B1388" s="17">
        <v>13949</v>
      </c>
      <c r="C1388" s="18" t="s">
        <v>1257</v>
      </c>
      <c r="D1388" s="16" t="s">
        <v>24</v>
      </c>
      <c r="E1388" s="18" t="s">
        <v>25</v>
      </c>
      <c r="F1388" s="16" t="s">
        <v>26</v>
      </c>
      <c r="G1388" s="18" t="s">
        <v>46</v>
      </c>
      <c r="H1388" s="18" t="s">
        <v>28</v>
      </c>
      <c r="I1388" s="19">
        <v>2252</v>
      </c>
      <c r="J1388" s="20">
        <v>20633</v>
      </c>
      <c r="K1388" s="20">
        <v>2751</v>
      </c>
      <c r="L1388" s="21">
        <v>7718</v>
      </c>
      <c r="M1388" s="22">
        <v>79292</v>
      </c>
      <c r="N1388" s="22">
        <v>372</v>
      </c>
      <c r="O1388" s="23" t="s">
        <v>37</v>
      </c>
      <c r="P1388" s="24" t="s">
        <v>37</v>
      </c>
      <c r="Q1388" s="24" t="s">
        <v>37</v>
      </c>
      <c r="R1388" s="25" t="s">
        <v>37</v>
      </c>
      <c r="S1388" s="26" t="s">
        <v>37</v>
      </c>
      <c r="T1388" s="26" t="s">
        <v>37</v>
      </c>
      <c r="U1388" s="19">
        <v>9970</v>
      </c>
      <c r="V1388" s="20">
        <v>99925</v>
      </c>
      <c r="W1388" s="20">
        <v>3123</v>
      </c>
    </row>
    <row r="1389" spans="1:23" x14ac:dyDescent="0.35">
      <c r="A1389" s="16">
        <v>2012</v>
      </c>
      <c r="B1389" s="17">
        <v>13955</v>
      </c>
      <c r="C1389" s="18" t="s">
        <v>1258</v>
      </c>
      <c r="D1389" s="16" t="s">
        <v>24</v>
      </c>
      <c r="E1389" s="18" t="s">
        <v>25</v>
      </c>
      <c r="F1389" s="16" t="s">
        <v>26</v>
      </c>
      <c r="G1389" s="18" t="s">
        <v>61</v>
      </c>
      <c r="H1389" s="18" t="s">
        <v>28</v>
      </c>
      <c r="I1389" s="19">
        <v>61389.8</v>
      </c>
      <c r="J1389" s="20">
        <v>471445</v>
      </c>
      <c r="K1389" s="20">
        <v>40083</v>
      </c>
      <c r="L1389" s="21">
        <v>23518.400000000001</v>
      </c>
      <c r="M1389" s="22">
        <v>183762</v>
      </c>
      <c r="N1389" s="22">
        <v>9407</v>
      </c>
      <c r="O1389" s="23">
        <v>58007.1</v>
      </c>
      <c r="P1389" s="24">
        <v>529949</v>
      </c>
      <c r="Q1389" s="24">
        <v>1008</v>
      </c>
      <c r="R1389" s="25" t="s">
        <v>37</v>
      </c>
      <c r="S1389" s="26" t="s">
        <v>37</v>
      </c>
      <c r="T1389" s="26" t="s">
        <v>37</v>
      </c>
      <c r="U1389" s="19">
        <v>142915.29999999999</v>
      </c>
      <c r="V1389" s="20">
        <v>1185156</v>
      </c>
      <c r="W1389" s="20">
        <v>50498</v>
      </c>
    </row>
    <row r="1390" spans="1:23" x14ac:dyDescent="0.35">
      <c r="A1390" s="16">
        <v>2012</v>
      </c>
      <c r="B1390" s="17">
        <v>13962</v>
      </c>
      <c r="C1390" s="18" t="s">
        <v>1259</v>
      </c>
      <c r="D1390" s="16" t="s">
        <v>24</v>
      </c>
      <c r="E1390" s="18" t="s">
        <v>25</v>
      </c>
      <c r="F1390" s="16" t="s">
        <v>26</v>
      </c>
      <c r="G1390" s="18" t="s">
        <v>49</v>
      </c>
      <c r="H1390" s="18" t="s">
        <v>33</v>
      </c>
      <c r="I1390" s="19">
        <v>16697</v>
      </c>
      <c r="J1390" s="20">
        <v>144587</v>
      </c>
      <c r="K1390" s="20">
        <v>10809</v>
      </c>
      <c r="L1390" s="21">
        <v>3550</v>
      </c>
      <c r="M1390" s="22">
        <v>28943</v>
      </c>
      <c r="N1390" s="22">
        <v>1801</v>
      </c>
      <c r="O1390" s="23">
        <v>8449</v>
      </c>
      <c r="P1390" s="24">
        <v>142295</v>
      </c>
      <c r="Q1390" s="24">
        <v>10</v>
      </c>
      <c r="R1390" s="25" t="s">
        <v>37</v>
      </c>
      <c r="S1390" s="26" t="s">
        <v>37</v>
      </c>
      <c r="T1390" s="26" t="s">
        <v>37</v>
      </c>
      <c r="U1390" s="19">
        <v>28696</v>
      </c>
      <c r="V1390" s="20">
        <v>315825</v>
      </c>
      <c r="W1390" s="20">
        <v>12620</v>
      </c>
    </row>
    <row r="1391" spans="1:23" x14ac:dyDescent="0.35">
      <c r="A1391" s="16">
        <v>2012</v>
      </c>
      <c r="B1391" s="17">
        <v>13963</v>
      </c>
      <c r="C1391" s="18" t="s">
        <v>1260</v>
      </c>
      <c r="D1391" s="16" t="s">
        <v>24</v>
      </c>
      <c r="E1391" s="18" t="s">
        <v>25</v>
      </c>
      <c r="F1391" s="16" t="s">
        <v>26</v>
      </c>
      <c r="G1391" s="18" t="s">
        <v>39</v>
      </c>
      <c r="H1391" s="18" t="s">
        <v>28</v>
      </c>
      <c r="I1391" s="19">
        <v>8311.2999999999993</v>
      </c>
      <c r="J1391" s="20">
        <v>73058</v>
      </c>
      <c r="K1391" s="20">
        <v>7716</v>
      </c>
      <c r="L1391" s="21">
        <v>12012</v>
      </c>
      <c r="M1391" s="22">
        <v>120015</v>
      </c>
      <c r="N1391" s="22">
        <v>1118</v>
      </c>
      <c r="O1391" s="23">
        <v>3528.9</v>
      </c>
      <c r="P1391" s="24">
        <v>40104</v>
      </c>
      <c r="Q1391" s="24">
        <v>7</v>
      </c>
      <c r="R1391" s="25">
        <v>0</v>
      </c>
      <c r="S1391" s="26">
        <v>0</v>
      </c>
      <c r="T1391" s="26">
        <v>0</v>
      </c>
      <c r="U1391" s="19">
        <v>23852.2</v>
      </c>
      <c r="V1391" s="20">
        <v>233177</v>
      </c>
      <c r="W1391" s="20">
        <v>8841</v>
      </c>
    </row>
    <row r="1392" spans="1:23" x14ac:dyDescent="0.35">
      <c r="A1392" s="16">
        <v>2012</v>
      </c>
      <c r="B1392" s="17">
        <v>13964</v>
      </c>
      <c r="C1392" s="18" t="s">
        <v>1261</v>
      </c>
      <c r="D1392" s="16" t="s">
        <v>24</v>
      </c>
      <c r="E1392" s="18" t="s">
        <v>25</v>
      </c>
      <c r="F1392" s="16" t="s">
        <v>26</v>
      </c>
      <c r="G1392" s="18" t="s">
        <v>39</v>
      </c>
      <c r="H1392" s="18" t="s">
        <v>33</v>
      </c>
      <c r="I1392" s="19">
        <v>12827.7</v>
      </c>
      <c r="J1392" s="20">
        <v>91930</v>
      </c>
      <c r="K1392" s="20">
        <v>9301</v>
      </c>
      <c r="L1392" s="21">
        <v>1049.9000000000001</v>
      </c>
      <c r="M1392" s="22">
        <v>8419</v>
      </c>
      <c r="N1392" s="22">
        <v>281</v>
      </c>
      <c r="O1392" s="23">
        <v>593.29999999999995</v>
      </c>
      <c r="P1392" s="24">
        <v>6721</v>
      </c>
      <c r="Q1392" s="24">
        <v>14</v>
      </c>
      <c r="R1392" s="25" t="s">
        <v>37</v>
      </c>
      <c r="S1392" s="26" t="s">
        <v>37</v>
      </c>
      <c r="T1392" s="26" t="s">
        <v>37</v>
      </c>
      <c r="U1392" s="19">
        <v>14470.9</v>
      </c>
      <c r="V1392" s="20">
        <v>107070</v>
      </c>
      <c r="W1392" s="20">
        <v>9596</v>
      </c>
    </row>
    <row r="1393" spans="1:23" x14ac:dyDescent="0.35">
      <c r="A1393" s="16">
        <v>2012</v>
      </c>
      <c r="B1393" s="17">
        <v>13965</v>
      </c>
      <c r="C1393" s="18" t="s">
        <v>1262</v>
      </c>
      <c r="D1393" s="16" t="s">
        <v>24</v>
      </c>
      <c r="E1393" s="18" t="s">
        <v>25</v>
      </c>
      <c r="F1393" s="16" t="s">
        <v>26</v>
      </c>
      <c r="G1393" s="18" t="s">
        <v>39</v>
      </c>
      <c r="H1393" s="18" t="s">
        <v>28</v>
      </c>
      <c r="I1393" s="19">
        <v>1303.9000000000001</v>
      </c>
      <c r="J1393" s="20">
        <v>9537</v>
      </c>
      <c r="K1393" s="20">
        <v>1347</v>
      </c>
      <c r="L1393" s="21">
        <v>1979.8</v>
      </c>
      <c r="M1393" s="22">
        <v>16903</v>
      </c>
      <c r="N1393" s="22">
        <v>261</v>
      </c>
      <c r="O1393" s="23">
        <v>0</v>
      </c>
      <c r="P1393" s="24">
        <v>0</v>
      </c>
      <c r="Q1393" s="24">
        <v>0</v>
      </c>
      <c r="R1393" s="25">
        <v>0</v>
      </c>
      <c r="S1393" s="26">
        <v>0</v>
      </c>
      <c r="T1393" s="26">
        <v>0</v>
      </c>
      <c r="U1393" s="19">
        <v>3283.7</v>
      </c>
      <c r="V1393" s="20">
        <v>26440</v>
      </c>
      <c r="W1393" s="20">
        <v>1608</v>
      </c>
    </row>
    <row r="1394" spans="1:23" x14ac:dyDescent="0.35">
      <c r="A1394" s="16">
        <v>2012</v>
      </c>
      <c r="B1394" s="17">
        <v>13998</v>
      </c>
      <c r="C1394" s="18" t="s">
        <v>1263</v>
      </c>
      <c r="D1394" s="16" t="s">
        <v>24</v>
      </c>
      <c r="E1394" s="18" t="s">
        <v>25</v>
      </c>
      <c r="F1394" s="16" t="s">
        <v>26</v>
      </c>
      <c r="G1394" s="18" t="s">
        <v>46</v>
      </c>
      <c r="H1394" s="18" t="s">
        <v>57</v>
      </c>
      <c r="I1394" s="19">
        <v>363005.4</v>
      </c>
      <c r="J1394" s="20">
        <v>3198136</v>
      </c>
      <c r="K1394" s="20">
        <v>302712</v>
      </c>
      <c r="L1394" s="21">
        <v>106346.3</v>
      </c>
      <c r="M1394" s="22">
        <v>1006774</v>
      </c>
      <c r="N1394" s="22">
        <v>28724</v>
      </c>
      <c r="O1394" s="23">
        <v>98053.6</v>
      </c>
      <c r="P1394" s="24">
        <v>1684350</v>
      </c>
      <c r="Q1394" s="24">
        <v>380</v>
      </c>
      <c r="R1394" s="25">
        <v>0</v>
      </c>
      <c r="S1394" s="26">
        <v>0</v>
      </c>
      <c r="T1394" s="26">
        <v>0</v>
      </c>
      <c r="U1394" s="19">
        <v>567405.30000000005</v>
      </c>
      <c r="V1394" s="20">
        <v>5889260</v>
      </c>
      <c r="W1394" s="20">
        <v>331816</v>
      </c>
    </row>
    <row r="1395" spans="1:23" x14ac:dyDescent="0.35">
      <c r="A1395" s="16">
        <v>2012</v>
      </c>
      <c r="B1395" s="17">
        <v>13998</v>
      </c>
      <c r="C1395" s="18" t="s">
        <v>1263</v>
      </c>
      <c r="D1395" s="16" t="s">
        <v>137</v>
      </c>
      <c r="E1395" s="18" t="s">
        <v>138</v>
      </c>
      <c r="F1395" s="16" t="s">
        <v>26</v>
      </c>
      <c r="G1395" s="18" t="s">
        <v>46</v>
      </c>
      <c r="H1395" s="18" t="s">
        <v>57</v>
      </c>
      <c r="I1395" s="19">
        <v>327777</v>
      </c>
      <c r="J1395" s="20">
        <v>6202286</v>
      </c>
      <c r="K1395" s="20">
        <v>615738</v>
      </c>
      <c r="L1395" s="21">
        <v>208055.5</v>
      </c>
      <c r="M1395" s="22">
        <v>5825729</v>
      </c>
      <c r="N1395" s="22">
        <v>83172</v>
      </c>
      <c r="O1395" s="23">
        <v>80999.600000000006</v>
      </c>
      <c r="P1395" s="24">
        <v>6523546</v>
      </c>
      <c r="Q1395" s="24">
        <v>1035</v>
      </c>
      <c r="R1395" s="25">
        <v>0</v>
      </c>
      <c r="S1395" s="26">
        <v>0</v>
      </c>
      <c r="T1395" s="26">
        <v>0</v>
      </c>
      <c r="U1395" s="19">
        <v>616832.1</v>
      </c>
      <c r="V1395" s="20">
        <v>18551561</v>
      </c>
      <c r="W1395" s="20">
        <v>699945</v>
      </c>
    </row>
    <row r="1396" spans="1:23" x14ac:dyDescent="0.35">
      <c r="A1396" s="16">
        <v>2012</v>
      </c>
      <c r="B1396" s="17">
        <v>14006</v>
      </c>
      <c r="C1396" s="18" t="s">
        <v>1264</v>
      </c>
      <c r="D1396" s="16" t="s">
        <v>24</v>
      </c>
      <c r="E1396" s="18" t="s">
        <v>25</v>
      </c>
      <c r="F1396" s="16" t="s">
        <v>26</v>
      </c>
      <c r="G1396" s="18" t="s">
        <v>46</v>
      </c>
      <c r="H1396" s="18" t="s">
        <v>57</v>
      </c>
      <c r="I1396" s="19">
        <v>1532093.5</v>
      </c>
      <c r="J1396" s="20">
        <v>12413637</v>
      </c>
      <c r="K1396" s="20">
        <v>1103135</v>
      </c>
      <c r="L1396" s="21">
        <v>768902.7</v>
      </c>
      <c r="M1396" s="22">
        <v>7131077</v>
      </c>
      <c r="N1396" s="22">
        <v>139169</v>
      </c>
      <c r="O1396" s="23">
        <v>649373.9</v>
      </c>
      <c r="P1396" s="24">
        <v>11352291</v>
      </c>
      <c r="Q1396" s="24">
        <v>7908</v>
      </c>
      <c r="R1396" s="25" t="s">
        <v>37</v>
      </c>
      <c r="S1396" s="26" t="s">
        <v>37</v>
      </c>
      <c r="T1396" s="26" t="s">
        <v>37</v>
      </c>
      <c r="U1396" s="19">
        <v>2950370.1</v>
      </c>
      <c r="V1396" s="20">
        <v>30897005</v>
      </c>
      <c r="W1396" s="20">
        <v>1250212</v>
      </c>
    </row>
    <row r="1397" spans="1:23" x14ac:dyDescent="0.35">
      <c r="A1397" s="16">
        <v>2012</v>
      </c>
      <c r="B1397" s="17">
        <v>14006</v>
      </c>
      <c r="C1397" s="18" t="s">
        <v>1264</v>
      </c>
      <c r="D1397" s="16" t="s">
        <v>137</v>
      </c>
      <c r="E1397" s="18" t="s">
        <v>138</v>
      </c>
      <c r="F1397" s="16" t="s">
        <v>26</v>
      </c>
      <c r="G1397" s="18" t="s">
        <v>46</v>
      </c>
      <c r="H1397" s="18" t="s">
        <v>57</v>
      </c>
      <c r="I1397" s="19">
        <v>104714.9</v>
      </c>
      <c r="J1397" s="20">
        <v>2071752</v>
      </c>
      <c r="K1397" s="20">
        <v>170226</v>
      </c>
      <c r="L1397" s="21">
        <v>194442.9</v>
      </c>
      <c r="M1397" s="22">
        <v>7164611</v>
      </c>
      <c r="N1397" s="22">
        <v>37589</v>
      </c>
      <c r="O1397" s="23">
        <v>96195</v>
      </c>
      <c r="P1397" s="24">
        <v>6771548</v>
      </c>
      <c r="Q1397" s="24">
        <v>2366</v>
      </c>
      <c r="R1397" s="25" t="s">
        <v>37</v>
      </c>
      <c r="S1397" s="26" t="s">
        <v>37</v>
      </c>
      <c r="T1397" s="26" t="s">
        <v>37</v>
      </c>
      <c r="U1397" s="19">
        <v>395352.8</v>
      </c>
      <c r="V1397" s="20">
        <v>16007911</v>
      </c>
      <c r="W1397" s="20">
        <v>210181</v>
      </c>
    </row>
    <row r="1398" spans="1:23" x14ac:dyDescent="0.35">
      <c r="A1398" s="16">
        <v>2012</v>
      </c>
      <c r="B1398" s="17">
        <v>14012</v>
      </c>
      <c r="C1398" s="18" t="s">
        <v>1265</v>
      </c>
      <c r="D1398" s="16" t="s">
        <v>24</v>
      </c>
      <c r="E1398" s="18" t="s">
        <v>25</v>
      </c>
      <c r="F1398" s="16" t="s">
        <v>26</v>
      </c>
      <c r="G1398" s="18" t="s">
        <v>96</v>
      </c>
      <c r="H1398" s="18" t="s">
        <v>33</v>
      </c>
      <c r="I1398" s="19">
        <v>5893</v>
      </c>
      <c r="J1398" s="20">
        <v>74133</v>
      </c>
      <c r="K1398" s="20">
        <v>4065</v>
      </c>
      <c r="L1398" s="21">
        <v>290</v>
      </c>
      <c r="M1398" s="22">
        <v>3897</v>
      </c>
      <c r="N1398" s="22">
        <v>112</v>
      </c>
      <c r="O1398" s="23">
        <v>5</v>
      </c>
      <c r="P1398" s="24">
        <v>52</v>
      </c>
      <c r="Q1398" s="24">
        <v>11</v>
      </c>
      <c r="R1398" s="25" t="s">
        <v>37</v>
      </c>
      <c r="S1398" s="26" t="s">
        <v>37</v>
      </c>
      <c r="T1398" s="26" t="s">
        <v>37</v>
      </c>
      <c r="U1398" s="19">
        <v>6188</v>
      </c>
      <c r="V1398" s="20">
        <v>78082</v>
      </c>
      <c r="W1398" s="20">
        <v>4188</v>
      </c>
    </row>
    <row r="1399" spans="1:23" x14ac:dyDescent="0.35">
      <c r="A1399" s="16">
        <v>2012</v>
      </c>
      <c r="B1399" s="17">
        <v>14015</v>
      </c>
      <c r="C1399" s="18" t="s">
        <v>1266</v>
      </c>
      <c r="D1399" s="16" t="s">
        <v>24</v>
      </c>
      <c r="E1399" s="18" t="s">
        <v>25</v>
      </c>
      <c r="F1399" s="16" t="s">
        <v>26</v>
      </c>
      <c r="G1399" s="18" t="s">
        <v>46</v>
      </c>
      <c r="H1399" s="18" t="s">
        <v>57</v>
      </c>
      <c r="I1399" s="19" t="s">
        <v>37</v>
      </c>
      <c r="J1399" s="20" t="s">
        <v>37</v>
      </c>
      <c r="K1399" s="20" t="s">
        <v>37</v>
      </c>
      <c r="L1399" s="21" t="s">
        <v>37</v>
      </c>
      <c r="M1399" s="22" t="s">
        <v>37</v>
      </c>
      <c r="N1399" s="22" t="s">
        <v>37</v>
      </c>
      <c r="O1399" s="23">
        <v>9097</v>
      </c>
      <c r="P1399" s="24">
        <v>207692</v>
      </c>
      <c r="Q1399" s="24">
        <v>1</v>
      </c>
      <c r="R1399" s="25" t="s">
        <v>37</v>
      </c>
      <c r="S1399" s="26" t="s">
        <v>37</v>
      </c>
      <c r="T1399" s="26" t="s">
        <v>37</v>
      </c>
      <c r="U1399" s="19">
        <v>9097</v>
      </c>
      <c r="V1399" s="20">
        <v>207692</v>
      </c>
      <c r="W1399" s="20">
        <v>1</v>
      </c>
    </row>
    <row r="1400" spans="1:23" x14ac:dyDescent="0.35">
      <c r="A1400" s="16">
        <v>2012</v>
      </c>
      <c r="B1400" s="17">
        <v>14055</v>
      </c>
      <c r="C1400" s="18" t="s">
        <v>1267</v>
      </c>
      <c r="D1400" s="16" t="s">
        <v>24</v>
      </c>
      <c r="E1400" s="18" t="s">
        <v>25</v>
      </c>
      <c r="F1400" s="16" t="s">
        <v>26</v>
      </c>
      <c r="G1400" s="18" t="s">
        <v>96</v>
      </c>
      <c r="H1400" s="18" t="s">
        <v>191</v>
      </c>
      <c r="I1400" s="19">
        <v>18862.7</v>
      </c>
      <c r="J1400" s="20">
        <v>289640</v>
      </c>
      <c r="K1400" s="20">
        <v>16937</v>
      </c>
      <c r="L1400" s="21">
        <v>15590.4</v>
      </c>
      <c r="M1400" s="22">
        <v>270703</v>
      </c>
      <c r="N1400" s="22">
        <v>3738</v>
      </c>
      <c r="O1400" s="23">
        <v>1135.3</v>
      </c>
      <c r="P1400" s="24">
        <v>20584</v>
      </c>
      <c r="Q1400" s="24">
        <v>4</v>
      </c>
      <c r="R1400" s="25" t="s">
        <v>37</v>
      </c>
      <c r="S1400" s="26" t="s">
        <v>37</v>
      </c>
      <c r="T1400" s="26" t="s">
        <v>37</v>
      </c>
      <c r="U1400" s="19">
        <v>35588.400000000001</v>
      </c>
      <c r="V1400" s="20">
        <v>580927</v>
      </c>
      <c r="W1400" s="20">
        <v>20679</v>
      </c>
    </row>
    <row r="1401" spans="1:23" x14ac:dyDescent="0.35">
      <c r="A1401" s="16">
        <v>2012</v>
      </c>
      <c r="B1401" s="17">
        <v>14062</v>
      </c>
      <c r="C1401" s="18" t="s">
        <v>1268</v>
      </c>
      <c r="D1401" s="16" t="s">
        <v>24</v>
      </c>
      <c r="E1401" s="18" t="s">
        <v>25</v>
      </c>
      <c r="F1401" s="16" t="s">
        <v>26</v>
      </c>
      <c r="G1401" s="18" t="s">
        <v>80</v>
      </c>
      <c r="H1401" s="18" t="s">
        <v>33</v>
      </c>
      <c r="I1401" s="19">
        <v>79425</v>
      </c>
      <c r="J1401" s="20">
        <v>719201</v>
      </c>
      <c r="K1401" s="20">
        <v>45721</v>
      </c>
      <c r="L1401" s="21">
        <v>25671</v>
      </c>
      <c r="M1401" s="22">
        <v>246897</v>
      </c>
      <c r="N1401" s="22">
        <v>4115</v>
      </c>
      <c r="O1401" s="23">
        <v>9207</v>
      </c>
      <c r="P1401" s="24">
        <v>118589</v>
      </c>
      <c r="Q1401" s="24">
        <v>52</v>
      </c>
      <c r="R1401" s="25">
        <v>0</v>
      </c>
      <c r="S1401" s="26">
        <v>0</v>
      </c>
      <c r="T1401" s="26">
        <v>0</v>
      </c>
      <c r="U1401" s="19">
        <v>114303</v>
      </c>
      <c r="V1401" s="20">
        <v>1084687</v>
      </c>
      <c r="W1401" s="20">
        <v>49888</v>
      </c>
    </row>
    <row r="1402" spans="1:23" x14ac:dyDescent="0.35">
      <c r="A1402" s="16">
        <v>2012</v>
      </c>
      <c r="B1402" s="17">
        <v>14063</v>
      </c>
      <c r="C1402" s="18" t="s">
        <v>1269</v>
      </c>
      <c r="D1402" s="16" t="s">
        <v>24</v>
      </c>
      <c r="E1402" s="18" t="s">
        <v>25</v>
      </c>
      <c r="F1402" s="16" t="s">
        <v>26</v>
      </c>
      <c r="G1402" s="18" t="s">
        <v>123</v>
      </c>
      <c r="H1402" s="18" t="s">
        <v>57</v>
      </c>
      <c r="I1402" s="19">
        <v>56066</v>
      </c>
      <c r="J1402" s="20">
        <v>735213</v>
      </c>
      <c r="K1402" s="20">
        <v>54551</v>
      </c>
      <c r="L1402" s="21">
        <v>58553</v>
      </c>
      <c r="M1402" s="22">
        <v>906853</v>
      </c>
      <c r="N1402" s="22">
        <v>10374</v>
      </c>
      <c r="O1402" s="23">
        <v>52868</v>
      </c>
      <c r="P1402" s="24">
        <v>1097300</v>
      </c>
      <c r="Q1402" s="24">
        <v>409</v>
      </c>
      <c r="R1402" s="25">
        <v>0</v>
      </c>
      <c r="S1402" s="26">
        <v>0</v>
      </c>
      <c r="T1402" s="26">
        <v>0</v>
      </c>
      <c r="U1402" s="19">
        <v>167487</v>
      </c>
      <c r="V1402" s="20">
        <v>2739366</v>
      </c>
      <c r="W1402" s="20">
        <v>65334</v>
      </c>
    </row>
    <row r="1403" spans="1:23" x14ac:dyDescent="0.35">
      <c r="A1403" s="16">
        <v>2012</v>
      </c>
      <c r="B1403" s="17">
        <v>14063</v>
      </c>
      <c r="C1403" s="18" t="s">
        <v>1269</v>
      </c>
      <c r="D1403" s="16" t="s">
        <v>24</v>
      </c>
      <c r="E1403" s="18" t="s">
        <v>25</v>
      </c>
      <c r="F1403" s="16" t="s">
        <v>26</v>
      </c>
      <c r="G1403" s="18" t="s">
        <v>80</v>
      </c>
      <c r="H1403" s="18" t="s">
        <v>57</v>
      </c>
      <c r="I1403" s="19">
        <v>822079</v>
      </c>
      <c r="J1403" s="20">
        <v>8422475</v>
      </c>
      <c r="K1403" s="20">
        <v>625663</v>
      </c>
      <c r="L1403" s="21">
        <v>667255</v>
      </c>
      <c r="M1403" s="22">
        <v>9359143</v>
      </c>
      <c r="N1403" s="22">
        <v>94329</v>
      </c>
      <c r="O1403" s="23">
        <v>317256</v>
      </c>
      <c r="P1403" s="24">
        <v>6264634</v>
      </c>
      <c r="Q1403" s="24">
        <v>8995</v>
      </c>
      <c r="R1403" s="25">
        <v>0</v>
      </c>
      <c r="S1403" s="26">
        <v>0</v>
      </c>
      <c r="T1403" s="26">
        <v>0</v>
      </c>
      <c r="U1403" s="19">
        <v>1806590</v>
      </c>
      <c r="V1403" s="20">
        <v>24046252</v>
      </c>
      <c r="W1403" s="20">
        <v>728987</v>
      </c>
    </row>
    <row r="1404" spans="1:23" x14ac:dyDescent="0.35">
      <c r="A1404" s="16">
        <v>2012</v>
      </c>
      <c r="B1404" s="17">
        <v>14074</v>
      </c>
      <c r="C1404" s="18" t="s">
        <v>1270</v>
      </c>
      <c r="D1404" s="16" t="s">
        <v>24</v>
      </c>
      <c r="E1404" s="18" t="s">
        <v>25</v>
      </c>
      <c r="F1404" s="16" t="s">
        <v>26</v>
      </c>
      <c r="G1404" s="18" t="s">
        <v>96</v>
      </c>
      <c r="H1404" s="18" t="s">
        <v>33</v>
      </c>
      <c r="I1404" s="19">
        <v>3852.5</v>
      </c>
      <c r="J1404" s="20">
        <v>37438</v>
      </c>
      <c r="K1404" s="20">
        <v>3212</v>
      </c>
      <c r="L1404" s="21">
        <v>1038.0999999999999</v>
      </c>
      <c r="M1404" s="22">
        <v>16803</v>
      </c>
      <c r="N1404" s="22">
        <v>300</v>
      </c>
      <c r="O1404" s="23" t="s">
        <v>37</v>
      </c>
      <c r="P1404" s="24" t="s">
        <v>37</v>
      </c>
      <c r="Q1404" s="24" t="s">
        <v>37</v>
      </c>
      <c r="R1404" s="25" t="s">
        <v>37</v>
      </c>
      <c r="S1404" s="26" t="s">
        <v>37</v>
      </c>
      <c r="T1404" s="26" t="s">
        <v>37</v>
      </c>
      <c r="U1404" s="19">
        <v>4890.6000000000004</v>
      </c>
      <c r="V1404" s="20">
        <v>54241</v>
      </c>
      <c r="W1404" s="20">
        <v>3512</v>
      </c>
    </row>
    <row r="1405" spans="1:23" x14ac:dyDescent="0.35">
      <c r="A1405" s="16">
        <v>2012</v>
      </c>
      <c r="B1405" s="17">
        <v>14078</v>
      </c>
      <c r="C1405" s="18" t="s">
        <v>1271</v>
      </c>
      <c r="D1405" s="16" t="s">
        <v>24</v>
      </c>
      <c r="E1405" s="18" t="s">
        <v>25</v>
      </c>
      <c r="F1405" s="16" t="s">
        <v>26</v>
      </c>
      <c r="G1405" s="18" t="s">
        <v>27</v>
      </c>
      <c r="H1405" s="18" t="s">
        <v>28</v>
      </c>
      <c r="I1405" s="19">
        <v>6571</v>
      </c>
      <c r="J1405" s="20">
        <v>60245</v>
      </c>
      <c r="K1405" s="20">
        <v>4182</v>
      </c>
      <c r="L1405" s="21">
        <v>3475</v>
      </c>
      <c r="M1405" s="22">
        <v>28602</v>
      </c>
      <c r="N1405" s="22">
        <v>1048</v>
      </c>
      <c r="O1405" s="23">
        <v>262</v>
      </c>
      <c r="P1405" s="24">
        <v>1976</v>
      </c>
      <c r="Q1405" s="24">
        <v>1</v>
      </c>
      <c r="R1405" s="25">
        <v>0</v>
      </c>
      <c r="S1405" s="26">
        <v>0</v>
      </c>
      <c r="T1405" s="26">
        <v>0</v>
      </c>
      <c r="U1405" s="19">
        <v>10308</v>
      </c>
      <c r="V1405" s="20">
        <v>90823</v>
      </c>
      <c r="W1405" s="20">
        <v>5231</v>
      </c>
    </row>
    <row r="1406" spans="1:23" x14ac:dyDescent="0.35">
      <c r="A1406" s="16">
        <v>2012</v>
      </c>
      <c r="B1406" s="17">
        <v>14107</v>
      </c>
      <c r="C1406" s="18" t="s">
        <v>1272</v>
      </c>
      <c r="D1406" s="16" t="s">
        <v>24</v>
      </c>
      <c r="E1406" s="18" t="s">
        <v>25</v>
      </c>
      <c r="F1406" s="16" t="s">
        <v>26</v>
      </c>
      <c r="G1406" s="18" t="s">
        <v>51</v>
      </c>
      <c r="H1406" s="18" t="s">
        <v>28</v>
      </c>
      <c r="I1406" s="19">
        <v>855</v>
      </c>
      <c r="J1406" s="20">
        <v>11456</v>
      </c>
      <c r="K1406" s="20">
        <v>1054</v>
      </c>
      <c r="L1406" s="21">
        <v>263</v>
      </c>
      <c r="M1406" s="22">
        <v>2946</v>
      </c>
      <c r="N1406" s="22">
        <v>156</v>
      </c>
      <c r="O1406" s="23">
        <v>1063</v>
      </c>
      <c r="P1406" s="24">
        <v>13278</v>
      </c>
      <c r="Q1406" s="24">
        <v>66</v>
      </c>
      <c r="R1406" s="25" t="s">
        <v>37</v>
      </c>
      <c r="S1406" s="26" t="s">
        <v>37</v>
      </c>
      <c r="T1406" s="26" t="s">
        <v>37</v>
      </c>
      <c r="U1406" s="19">
        <v>2181</v>
      </c>
      <c r="V1406" s="20">
        <v>27680</v>
      </c>
      <c r="W1406" s="20">
        <v>1276</v>
      </c>
    </row>
    <row r="1407" spans="1:23" x14ac:dyDescent="0.35">
      <c r="A1407" s="16">
        <v>2012</v>
      </c>
      <c r="B1407" s="17">
        <v>14109</v>
      </c>
      <c r="C1407" s="18" t="s">
        <v>1273</v>
      </c>
      <c r="D1407" s="16" t="s">
        <v>24</v>
      </c>
      <c r="E1407" s="18" t="s">
        <v>25</v>
      </c>
      <c r="F1407" s="16" t="s">
        <v>26</v>
      </c>
      <c r="G1407" s="18" t="s">
        <v>128</v>
      </c>
      <c r="H1407" s="18" t="s">
        <v>33</v>
      </c>
      <c r="I1407" s="19">
        <v>24621</v>
      </c>
      <c r="J1407" s="20">
        <v>280932</v>
      </c>
      <c r="K1407" s="20">
        <v>25033</v>
      </c>
      <c r="L1407" s="21">
        <v>16461</v>
      </c>
      <c r="M1407" s="22">
        <v>244065</v>
      </c>
      <c r="N1407" s="22">
        <v>5267</v>
      </c>
      <c r="O1407" s="23">
        <v>5508</v>
      </c>
      <c r="P1407" s="24">
        <v>106611</v>
      </c>
      <c r="Q1407" s="24">
        <v>9</v>
      </c>
      <c r="R1407" s="25" t="s">
        <v>37</v>
      </c>
      <c r="S1407" s="26" t="s">
        <v>37</v>
      </c>
      <c r="T1407" s="26" t="s">
        <v>37</v>
      </c>
      <c r="U1407" s="19">
        <v>46590</v>
      </c>
      <c r="V1407" s="20">
        <v>631608</v>
      </c>
      <c r="W1407" s="20">
        <v>30309</v>
      </c>
    </row>
    <row r="1408" spans="1:23" x14ac:dyDescent="0.35">
      <c r="A1408" s="16">
        <v>2012</v>
      </c>
      <c r="B1408" s="17">
        <v>14127</v>
      </c>
      <c r="C1408" s="18" t="s">
        <v>1274</v>
      </c>
      <c r="D1408" s="16" t="s">
        <v>24</v>
      </c>
      <c r="E1408" s="18" t="s">
        <v>25</v>
      </c>
      <c r="F1408" s="16" t="s">
        <v>26</v>
      </c>
      <c r="G1408" s="18" t="s">
        <v>90</v>
      </c>
      <c r="H1408" s="18" t="s">
        <v>191</v>
      </c>
      <c r="I1408" s="19">
        <v>363033</v>
      </c>
      <c r="J1408" s="20">
        <v>3588983</v>
      </c>
      <c r="K1408" s="20">
        <v>308516</v>
      </c>
      <c r="L1408" s="21">
        <v>293944</v>
      </c>
      <c r="M1408" s="22">
        <v>3499343</v>
      </c>
      <c r="N1408" s="22">
        <v>43589</v>
      </c>
      <c r="O1408" s="23">
        <v>199165</v>
      </c>
      <c r="P1408" s="24">
        <v>3698639</v>
      </c>
      <c r="Q1408" s="24">
        <v>210</v>
      </c>
      <c r="R1408" s="25" t="s">
        <v>37</v>
      </c>
      <c r="S1408" s="26" t="s">
        <v>37</v>
      </c>
      <c r="T1408" s="26" t="s">
        <v>37</v>
      </c>
      <c r="U1408" s="19">
        <v>856142</v>
      </c>
      <c r="V1408" s="20">
        <v>10786965</v>
      </c>
      <c r="W1408" s="20">
        <v>352315</v>
      </c>
    </row>
    <row r="1409" spans="1:23" x14ac:dyDescent="0.35">
      <c r="A1409" s="16">
        <v>2012</v>
      </c>
      <c r="B1409" s="17">
        <v>14132</v>
      </c>
      <c r="C1409" s="18" t="s">
        <v>1275</v>
      </c>
      <c r="D1409" s="16" t="s">
        <v>24</v>
      </c>
      <c r="E1409" s="18" t="s">
        <v>25</v>
      </c>
      <c r="F1409" s="16" t="s">
        <v>26</v>
      </c>
      <c r="G1409" s="18" t="s">
        <v>87</v>
      </c>
      <c r="H1409" s="18" t="s">
        <v>28</v>
      </c>
      <c r="I1409" s="19">
        <v>1326</v>
      </c>
      <c r="J1409" s="20">
        <v>16485</v>
      </c>
      <c r="K1409" s="20">
        <v>1334</v>
      </c>
      <c r="L1409" s="21">
        <v>1188</v>
      </c>
      <c r="M1409" s="22">
        <v>16097</v>
      </c>
      <c r="N1409" s="22">
        <v>254</v>
      </c>
      <c r="O1409" s="23" t="s">
        <v>37</v>
      </c>
      <c r="P1409" s="24" t="s">
        <v>37</v>
      </c>
      <c r="Q1409" s="24" t="s">
        <v>37</v>
      </c>
      <c r="R1409" s="25" t="s">
        <v>37</v>
      </c>
      <c r="S1409" s="26" t="s">
        <v>37</v>
      </c>
      <c r="T1409" s="26" t="s">
        <v>37</v>
      </c>
      <c r="U1409" s="19">
        <v>2514</v>
      </c>
      <c r="V1409" s="20">
        <v>32582</v>
      </c>
      <c r="W1409" s="20">
        <v>1588</v>
      </c>
    </row>
    <row r="1410" spans="1:23" x14ac:dyDescent="0.35">
      <c r="A1410" s="16">
        <v>2012</v>
      </c>
      <c r="B1410" s="17">
        <v>14146</v>
      </c>
      <c r="C1410" s="18" t="s">
        <v>1276</v>
      </c>
      <c r="D1410" s="16" t="s">
        <v>24</v>
      </c>
      <c r="E1410" s="18" t="s">
        <v>25</v>
      </c>
      <c r="F1410" s="16" t="s">
        <v>26</v>
      </c>
      <c r="G1410" s="18" t="s">
        <v>59</v>
      </c>
      <c r="H1410" s="18" t="s">
        <v>28</v>
      </c>
      <c r="I1410" s="19">
        <v>12597</v>
      </c>
      <c r="J1410" s="20">
        <v>127833</v>
      </c>
      <c r="K1410" s="20">
        <v>9685</v>
      </c>
      <c r="L1410" s="21">
        <v>16668</v>
      </c>
      <c r="M1410" s="22">
        <v>167861</v>
      </c>
      <c r="N1410" s="22">
        <v>1876</v>
      </c>
      <c r="O1410" s="23">
        <v>5603</v>
      </c>
      <c r="P1410" s="24">
        <v>70911</v>
      </c>
      <c r="Q1410" s="24">
        <v>8</v>
      </c>
      <c r="R1410" s="25">
        <v>0</v>
      </c>
      <c r="S1410" s="26">
        <v>0</v>
      </c>
      <c r="T1410" s="26">
        <v>0</v>
      </c>
      <c r="U1410" s="19">
        <v>34868</v>
      </c>
      <c r="V1410" s="20">
        <v>366605</v>
      </c>
      <c r="W1410" s="20">
        <v>11569</v>
      </c>
    </row>
    <row r="1411" spans="1:23" x14ac:dyDescent="0.35">
      <c r="A1411" s="16">
        <v>2012</v>
      </c>
      <c r="B1411" s="17">
        <v>14154</v>
      </c>
      <c r="C1411" s="18" t="s">
        <v>1277</v>
      </c>
      <c r="D1411" s="16" t="s">
        <v>24</v>
      </c>
      <c r="E1411" s="18" t="s">
        <v>25</v>
      </c>
      <c r="F1411" s="16" t="s">
        <v>26</v>
      </c>
      <c r="G1411" s="18" t="s">
        <v>43</v>
      </c>
      <c r="H1411" s="18" t="s">
        <v>57</v>
      </c>
      <c r="I1411" s="19">
        <v>160886.5</v>
      </c>
      <c r="J1411" s="20">
        <v>954763</v>
      </c>
      <c r="K1411" s="20">
        <v>120892</v>
      </c>
      <c r="L1411" s="21">
        <v>73842.899999999994</v>
      </c>
      <c r="M1411" s="22">
        <v>600631</v>
      </c>
      <c r="N1411" s="22">
        <v>17759</v>
      </c>
      <c r="O1411" s="23">
        <v>6580.2</v>
      </c>
      <c r="P1411" s="24">
        <v>113440</v>
      </c>
      <c r="Q1411" s="24">
        <v>48</v>
      </c>
      <c r="R1411" s="25">
        <v>0</v>
      </c>
      <c r="S1411" s="26">
        <v>0</v>
      </c>
      <c r="T1411" s="26">
        <v>0</v>
      </c>
      <c r="U1411" s="19">
        <v>241309.6</v>
      </c>
      <c r="V1411" s="20">
        <v>1668834</v>
      </c>
      <c r="W1411" s="20">
        <v>138699</v>
      </c>
    </row>
    <row r="1412" spans="1:23" x14ac:dyDescent="0.35">
      <c r="A1412" s="16">
        <v>2012</v>
      </c>
      <c r="B1412" s="17">
        <v>14154</v>
      </c>
      <c r="C1412" s="18" t="s">
        <v>1277</v>
      </c>
      <c r="D1412" s="16" t="s">
        <v>137</v>
      </c>
      <c r="E1412" s="18" t="s">
        <v>138</v>
      </c>
      <c r="F1412" s="16" t="s">
        <v>26</v>
      </c>
      <c r="G1412" s="18" t="s">
        <v>43</v>
      </c>
      <c r="H1412" s="18" t="s">
        <v>57</v>
      </c>
      <c r="I1412" s="19">
        <v>65076.7</v>
      </c>
      <c r="J1412" s="20">
        <v>710618</v>
      </c>
      <c r="K1412" s="20">
        <v>73344</v>
      </c>
      <c r="L1412" s="21">
        <v>71087.899999999994</v>
      </c>
      <c r="M1412" s="22">
        <v>1334740</v>
      </c>
      <c r="N1412" s="22">
        <v>13188</v>
      </c>
      <c r="O1412" s="23">
        <v>9234.5</v>
      </c>
      <c r="P1412" s="24">
        <v>301499</v>
      </c>
      <c r="Q1412" s="24">
        <v>49</v>
      </c>
      <c r="R1412" s="25">
        <v>0</v>
      </c>
      <c r="S1412" s="26">
        <v>0</v>
      </c>
      <c r="T1412" s="26">
        <v>0</v>
      </c>
      <c r="U1412" s="19">
        <v>145399.1</v>
      </c>
      <c r="V1412" s="20">
        <v>2346857</v>
      </c>
      <c r="W1412" s="20">
        <v>86581</v>
      </c>
    </row>
    <row r="1413" spans="1:23" x14ac:dyDescent="0.35">
      <c r="A1413" s="16">
        <v>2012</v>
      </c>
      <c r="B1413" s="17">
        <v>14159</v>
      </c>
      <c r="C1413" s="18" t="s">
        <v>1278</v>
      </c>
      <c r="D1413" s="16" t="s">
        <v>24</v>
      </c>
      <c r="E1413" s="18" t="s">
        <v>25</v>
      </c>
      <c r="F1413" s="16" t="s">
        <v>26</v>
      </c>
      <c r="G1413" s="18" t="s">
        <v>87</v>
      </c>
      <c r="H1413" s="18" t="s">
        <v>28</v>
      </c>
      <c r="I1413" s="19">
        <v>2059</v>
      </c>
      <c r="J1413" s="20">
        <v>22990</v>
      </c>
      <c r="K1413" s="20">
        <v>1904</v>
      </c>
      <c r="L1413" s="21">
        <v>832</v>
      </c>
      <c r="M1413" s="22">
        <v>9417</v>
      </c>
      <c r="N1413" s="22">
        <v>284</v>
      </c>
      <c r="O1413" s="23">
        <v>4503</v>
      </c>
      <c r="P1413" s="24">
        <v>57795</v>
      </c>
      <c r="Q1413" s="24">
        <v>79</v>
      </c>
      <c r="R1413" s="25" t="s">
        <v>37</v>
      </c>
      <c r="S1413" s="26" t="s">
        <v>37</v>
      </c>
      <c r="T1413" s="26" t="s">
        <v>37</v>
      </c>
      <c r="U1413" s="19">
        <v>7394</v>
      </c>
      <c r="V1413" s="20">
        <v>90202</v>
      </c>
      <c r="W1413" s="20">
        <v>2267</v>
      </c>
    </row>
    <row r="1414" spans="1:23" x14ac:dyDescent="0.35">
      <c r="A1414" s="16">
        <v>2012</v>
      </c>
      <c r="B1414" s="17">
        <v>14160</v>
      </c>
      <c r="C1414" s="18" t="s">
        <v>1279</v>
      </c>
      <c r="D1414" s="16" t="s">
        <v>24</v>
      </c>
      <c r="E1414" s="18" t="s">
        <v>25</v>
      </c>
      <c r="F1414" s="16" t="s">
        <v>26</v>
      </c>
      <c r="G1414" s="18" t="s">
        <v>74</v>
      </c>
      <c r="H1414" s="18" t="s">
        <v>33</v>
      </c>
      <c r="I1414" s="19">
        <v>13080</v>
      </c>
      <c r="J1414" s="20">
        <v>96151</v>
      </c>
      <c r="K1414" s="20">
        <v>7699</v>
      </c>
      <c r="L1414" s="21">
        <v>1380</v>
      </c>
      <c r="M1414" s="22">
        <v>11583</v>
      </c>
      <c r="N1414" s="22">
        <v>63</v>
      </c>
      <c r="O1414" s="23">
        <v>0</v>
      </c>
      <c r="P1414" s="24">
        <v>0</v>
      </c>
      <c r="Q1414" s="24">
        <v>0</v>
      </c>
      <c r="R1414" s="25" t="s">
        <v>37</v>
      </c>
      <c r="S1414" s="26" t="s">
        <v>37</v>
      </c>
      <c r="T1414" s="26" t="s">
        <v>37</v>
      </c>
      <c r="U1414" s="19">
        <v>14460</v>
      </c>
      <c r="V1414" s="20">
        <v>107734</v>
      </c>
      <c r="W1414" s="20">
        <v>7762</v>
      </c>
    </row>
    <row r="1415" spans="1:23" x14ac:dyDescent="0.35">
      <c r="A1415" s="16">
        <v>2012</v>
      </c>
      <c r="B1415" s="17">
        <v>14164</v>
      </c>
      <c r="C1415" s="18" t="s">
        <v>1280</v>
      </c>
      <c r="D1415" s="16" t="s">
        <v>24</v>
      </c>
      <c r="E1415" s="18" t="s">
        <v>25</v>
      </c>
      <c r="F1415" s="16" t="s">
        <v>26</v>
      </c>
      <c r="G1415" s="18" t="s">
        <v>54</v>
      </c>
      <c r="H1415" s="18" t="s">
        <v>28</v>
      </c>
      <c r="I1415" s="19">
        <v>27381.4</v>
      </c>
      <c r="J1415" s="20">
        <v>270800</v>
      </c>
      <c r="K1415" s="20">
        <v>20504</v>
      </c>
      <c r="L1415" s="21">
        <v>7296</v>
      </c>
      <c r="M1415" s="22">
        <v>70162</v>
      </c>
      <c r="N1415" s="22">
        <v>3530</v>
      </c>
      <c r="O1415" s="23">
        <v>35969.1</v>
      </c>
      <c r="P1415" s="24">
        <v>426725</v>
      </c>
      <c r="Q1415" s="24">
        <v>316</v>
      </c>
      <c r="R1415" s="25" t="s">
        <v>37</v>
      </c>
      <c r="S1415" s="26" t="s">
        <v>37</v>
      </c>
      <c r="T1415" s="26" t="s">
        <v>37</v>
      </c>
      <c r="U1415" s="19">
        <v>70646.5</v>
      </c>
      <c r="V1415" s="20">
        <v>767687</v>
      </c>
      <c r="W1415" s="20">
        <v>24350</v>
      </c>
    </row>
    <row r="1416" spans="1:23" x14ac:dyDescent="0.35">
      <c r="A1416" s="16">
        <v>2012</v>
      </c>
      <c r="B1416" s="17">
        <v>14170</v>
      </c>
      <c r="C1416" s="18" t="s">
        <v>1281</v>
      </c>
      <c r="D1416" s="16" t="s">
        <v>24</v>
      </c>
      <c r="E1416" s="18" t="s">
        <v>25</v>
      </c>
      <c r="F1416" s="16" t="s">
        <v>26</v>
      </c>
      <c r="G1416" s="18" t="s">
        <v>96</v>
      </c>
      <c r="H1416" s="18" t="s">
        <v>33</v>
      </c>
      <c r="I1416" s="19">
        <v>14475</v>
      </c>
      <c r="J1416" s="20">
        <v>140026</v>
      </c>
      <c r="K1416" s="20">
        <v>12757</v>
      </c>
      <c r="L1416" s="21">
        <v>5133</v>
      </c>
      <c r="M1416" s="22">
        <v>55140</v>
      </c>
      <c r="N1416" s="22">
        <v>1928</v>
      </c>
      <c r="O1416" s="23" t="s">
        <v>37</v>
      </c>
      <c r="P1416" s="24" t="s">
        <v>37</v>
      </c>
      <c r="Q1416" s="24" t="s">
        <v>37</v>
      </c>
      <c r="R1416" s="25" t="s">
        <v>37</v>
      </c>
      <c r="S1416" s="26" t="s">
        <v>37</v>
      </c>
      <c r="T1416" s="26" t="s">
        <v>37</v>
      </c>
      <c r="U1416" s="19">
        <v>19608</v>
      </c>
      <c r="V1416" s="20">
        <v>195166</v>
      </c>
      <c r="W1416" s="20">
        <v>14685</v>
      </c>
    </row>
    <row r="1417" spans="1:23" x14ac:dyDescent="0.35">
      <c r="A1417" s="16">
        <v>2012</v>
      </c>
      <c r="B1417" s="17">
        <v>14172</v>
      </c>
      <c r="C1417" s="18" t="s">
        <v>1282</v>
      </c>
      <c r="D1417" s="16" t="s">
        <v>24</v>
      </c>
      <c r="E1417" s="18" t="s">
        <v>25</v>
      </c>
      <c r="F1417" s="16" t="s">
        <v>26</v>
      </c>
      <c r="G1417" s="18" t="s">
        <v>90</v>
      </c>
      <c r="H1417" s="18" t="s">
        <v>28</v>
      </c>
      <c r="I1417" s="19">
        <v>1276</v>
      </c>
      <c r="J1417" s="20">
        <v>15713</v>
      </c>
      <c r="K1417" s="20">
        <v>1128</v>
      </c>
      <c r="L1417" s="21">
        <v>1741</v>
      </c>
      <c r="M1417" s="22">
        <v>18885</v>
      </c>
      <c r="N1417" s="22">
        <v>311</v>
      </c>
      <c r="O1417" s="23" t="s">
        <v>37</v>
      </c>
      <c r="P1417" s="24" t="s">
        <v>37</v>
      </c>
      <c r="Q1417" s="24" t="s">
        <v>37</v>
      </c>
      <c r="R1417" s="25" t="s">
        <v>37</v>
      </c>
      <c r="S1417" s="26" t="s">
        <v>37</v>
      </c>
      <c r="T1417" s="26" t="s">
        <v>37</v>
      </c>
      <c r="U1417" s="19">
        <v>3017</v>
      </c>
      <c r="V1417" s="20">
        <v>34598</v>
      </c>
      <c r="W1417" s="20">
        <v>1439</v>
      </c>
    </row>
    <row r="1418" spans="1:23" x14ac:dyDescent="0.35">
      <c r="A1418" s="16">
        <v>2012</v>
      </c>
      <c r="B1418" s="17">
        <v>14175</v>
      </c>
      <c r="C1418" s="18" t="s">
        <v>1283</v>
      </c>
      <c r="D1418" s="16" t="s">
        <v>24</v>
      </c>
      <c r="E1418" s="18" t="s">
        <v>25</v>
      </c>
      <c r="F1418" s="16" t="s">
        <v>26</v>
      </c>
      <c r="G1418" s="18" t="s">
        <v>54</v>
      </c>
      <c r="H1418" s="18" t="s">
        <v>33</v>
      </c>
      <c r="I1418" s="19">
        <v>31964</v>
      </c>
      <c r="J1418" s="20">
        <v>226486</v>
      </c>
      <c r="K1418" s="20">
        <v>17363</v>
      </c>
      <c r="L1418" s="21">
        <v>5745</v>
      </c>
      <c r="M1418" s="22">
        <v>51953</v>
      </c>
      <c r="N1418" s="22">
        <v>410</v>
      </c>
      <c r="O1418" s="23">
        <v>592</v>
      </c>
      <c r="P1418" s="24">
        <v>4298</v>
      </c>
      <c r="Q1418" s="24">
        <v>159</v>
      </c>
      <c r="R1418" s="25" t="s">
        <v>37</v>
      </c>
      <c r="S1418" s="26" t="s">
        <v>37</v>
      </c>
      <c r="T1418" s="26" t="s">
        <v>37</v>
      </c>
      <c r="U1418" s="19">
        <v>38301</v>
      </c>
      <c r="V1418" s="20">
        <v>282737</v>
      </c>
      <c r="W1418" s="20">
        <v>17932</v>
      </c>
    </row>
    <row r="1419" spans="1:23" x14ac:dyDescent="0.35">
      <c r="A1419" s="16">
        <v>2012</v>
      </c>
      <c r="B1419" s="17">
        <v>14178</v>
      </c>
      <c r="C1419" s="18" t="s">
        <v>1284</v>
      </c>
      <c r="D1419" s="16" t="s">
        <v>24</v>
      </c>
      <c r="E1419" s="18" t="s">
        <v>25</v>
      </c>
      <c r="F1419" s="16" t="s">
        <v>26</v>
      </c>
      <c r="G1419" s="18" t="s">
        <v>51</v>
      </c>
      <c r="H1419" s="18" t="s">
        <v>33</v>
      </c>
      <c r="I1419" s="19">
        <v>8586</v>
      </c>
      <c r="J1419" s="20">
        <v>74364</v>
      </c>
      <c r="K1419" s="20">
        <v>3373</v>
      </c>
      <c r="L1419" s="21">
        <v>995</v>
      </c>
      <c r="M1419" s="22">
        <v>8182</v>
      </c>
      <c r="N1419" s="22">
        <v>246</v>
      </c>
      <c r="O1419" s="23">
        <v>2053</v>
      </c>
      <c r="P1419" s="24">
        <v>17170</v>
      </c>
      <c r="Q1419" s="24">
        <v>45</v>
      </c>
      <c r="R1419" s="25">
        <v>0</v>
      </c>
      <c r="S1419" s="26">
        <v>0</v>
      </c>
      <c r="T1419" s="26">
        <v>0</v>
      </c>
      <c r="U1419" s="19">
        <v>11634</v>
      </c>
      <c r="V1419" s="20">
        <v>99716</v>
      </c>
      <c r="W1419" s="20">
        <v>3664</v>
      </c>
    </row>
    <row r="1420" spans="1:23" x14ac:dyDescent="0.35">
      <c r="A1420" s="16">
        <v>2012</v>
      </c>
      <c r="B1420" s="17">
        <v>14192</v>
      </c>
      <c r="C1420" s="18" t="s">
        <v>1285</v>
      </c>
      <c r="D1420" s="16" t="s">
        <v>24</v>
      </c>
      <c r="E1420" s="18" t="s">
        <v>25</v>
      </c>
      <c r="F1420" s="16" t="s">
        <v>26</v>
      </c>
      <c r="G1420" s="18" t="s">
        <v>132</v>
      </c>
      <c r="H1420" s="18" t="s">
        <v>33</v>
      </c>
      <c r="I1420" s="19">
        <v>24706</v>
      </c>
      <c r="J1420" s="20">
        <v>236602</v>
      </c>
      <c r="K1420" s="20">
        <v>14894</v>
      </c>
      <c r="L1420" s="21">
        <v>2345</v>
      </c>
      <c r="M1420" s="22">
        <v>24361</v>
      </c>
      <c r="N1420" s="22">
        <v>795</v>
      </c>
      <c r="O1420" s="23" t="s">
        <v>37</v>
      </c>
      <c r="P1420" s="24" t="s">
        <v>37</v>
      </c>
      <c r="Q1420" s="24" t="s">
        <v>37</v>
      </c>
      <c r="R1420" s="25" t="s">
        <v>37</v>
      </c>
      <c r="S1420" s="26" t="s">
        <v>37</v>
      </c>
      <c r="T1420" s="26" t="s">
        <v>37</v>
      </c>
      <c r="U1420" s="19">
        <v>27051</v>
      </c>
      <c r="V1420" s="20">
        <v>260963</v>
      </c>
      <c r="W1420" s="20">
        <v>15689</v>
      </c>
    </row>
    <row r="1421" spans="1:23" x14ac:dyDescent="0.35">
      <c r="A1421" s="16">
        <v>2012</v>
      </c>
      <c r="B1421" s="17">
        <v>14194</v>
      </c>
      <c r="C1421" s="18" t="s">
        <v>1286</v>
      </c>
      <c r="D1421" s="16" t="s">
        <v>24</v>
      </c>
      <c r="E1421" s="18" t="s">
        <v>25</v>
      </c>
      <c r="F1421" s="16" t="s">
        <v>26</v>
      </c>
      <c r="G1421" s="18" t="s">
        <v>46</v>
      </c>
      <c r="H1421" s="18" t="s">
        <v>28</v>
      </c>
      <c r="I1421" s="19">
        <v>7097</v>
      </c>
      <c r="J1421" s="20">
        <v>78213</v>
      </c>
      <c r="K1421" s="20">
        <v>6339</v>
      </c>
      <c r="L1421" s="21">
        <v>7771</v>
      </c>
      <c r="M1421" s="22">
        <v>75766</v>
      </c>
      <c r="N1421" s="22">
        <v>842</v>
      </c>
      <c r="O1421" s="23">
        <v>10619</v>
      </c>
      <c r="P1421" s="24">
        <v>140834</v>
      </c>
      <c r="Q1421" s="24">
        <v>15</v>
      </c>
      <c r="R1421" s="25" t="s">
        <v>37</v>
      </c>
      <c r="S1421" s="26" t="s">
        <v>37</v>
      </c>
      <c r="T1421" s="26" t="s">
        <v>37</v>
      </c>
      <c r="U1421" s="19">
        <v>25487</v>
      </c>
      <c r="V1421" s="20">
        <v>294813</v>
      </c>
      <c r="W1421" s="20">
        <v>7196</v>
      </c>
    </row>
    <row r="1422" spans="1:23" x14ac:dyDescent="0.35">
      <c r="A1422" s="16">
        <v>2012</v>
      </c>
      <c r="B1422" s="17">
        <v>14199</v>
      </c>
      <c r="C1422" s="18" t="s">
        <v>1287</v>
      </c>
      <c r="D1422" s="16" t="s">
        <v>24</v>
      </c>
      <c r="E1422" s="18" t="s">
        <v>25</v>
      </c>
      <c r="F1422" s="16" t="s">
        <v>26</v>
      </c>
      <c r="G1422" s="18" t="s">
        <v>79</v>
      </c>
      <c r="H1422" s="18" t="s">
        <v>28</v>
      </c>
      <c r="I1422" s="19">
        <v>1868</v>
      </c>
      <c r="J1422" s="20">
        <v>12368</v>
      </c>
      <c r="K1422" s="20">
        <v>1296</v>
      </c>
      <c r="L1422" s="21">
        <v>1355</v>
      </c>
      <c r="M1422" s="22">
        <v>9913</v>
      </c>
      <c r="N1422" s="22">
        <v>288</v>
      </c>
      <c r="O1422" s="23">
        <v>912</v>
      </c>
      <c r="P1422" s="24">
        <v>10478</v>
      </c>
      <c r="Q1422" s="24">
        <v>1</v>
      </c>
      <c r="R1422" s="25" t="s">
        <v>37</v>
      </c>
      <c r="S1422" s="26" t="s">
        <v>37</v>
      </c>
      <c r="T1422" s="26" t="s">
        <v>37</v>
      </c>
      <c r="U1422" s="19">
        <v>4135</v>
      </c>
      <c r="V1422" s="20">
        <v>32759</v>
      </c>
      <c r="W1422" s="20">
        <v>1585</v>
      </c>
    </row>
    <row r="1423" spans="1:23" x14ac:dyDescent="0.35">
      <c r="A1423" s="16">
        <v>2012</v>
      </c>
      <c r="B1423" s="17">
        <v>14201</v>
      </c>
      <c r="C1423" s="18" t="s">
        <v>1288</v>
      </c>
      <c r="D1423" s="16" t="s">
        <v>24</v>
      </c>
      <c r="E1423" s="18" t="s">
        <v>25</v>
      </c>
      <c r="F1423" s="16" t="s">
        <v>26</v>
      </c>
      <c r="G1423" s="18" t="s">
        <v>87</v>
      </c>
      <c r="H1423" s="18" t="s">
        <v>28</v>
      </c>
      <c r="I1423" s="19">
        <v>1564.8</v>
      </c>
      <c r="J1423" s="20">
        <v>15055</v>
      </c>
      <c r="K1423" s="20">
        <v>1817</v>
      </c>
      <c r="L1423" s="21">
        <v>3601.1</v>
      </c>
      <c r="M1423" s="22">
        <v>37549</v>
      </c>
      <c r="N1423" s="22">
        <v>529</v>
      </c>
      <c r="O1423" s="23" t="s">
        <v>37</v>
      </c>
      <c r="P1423" s="24" t="s">
        <v>37</v>
      </c>
      <c r="Q1423" s="24" t="s">
        <v>37</v>
      </c>
      <c r="R1423" s="25" t="s">
        <v>37</v>
      </c>
      <c r="S1423" s="26" t="s">
        <v>37</v>
      </c>
      <c r="T1423" s="26" t="s">
        <v>37</v>
      </c>
      <c r="U1423" s="19">
        <v>5165.8999999999996</v>
      </c>
      <c r="V1423" s="20">
        <v>52604</v>
      </c>
      <c r="W1423" s="20">
        <v>2346</v>
      </c>
    </row>
    <row r="1424" spans="1:23" x14ac:dyDescent="0.35">
      <c r="A1424" s="16">
        <v>2012</v>
      </c>
      <c r="B1424" s="17">
        <v>14202</v>
      </c>
      <c r="C1424" s="18" t="s">
        <v>1289</v>
      </c>
      <c r="D1424" s="16" t="s">
        <v>24</v>
      </c>
      <c r="E1424" s="18" t="s">
        <v>25</v>
      </c>
      <c r="F1424" s="16" t="s">
        <v>26</v>
      </c>
      <c r="G1424" s="18" t="s">
        <v>87</v>
      </c>
      <c r="H1424" s="18" t="s">
        <v>33</v>
      </c>
      <c r="I1424" s="19">
        <v>2415.6</v>
      </c>
      <c r="J1424" s="20">
        <v>27331</v>
      </c>
      <c r="K1424" s="20">
        <v>1084</v>
      </c>
      <c r="L1424" s="21">
        <v>903.7</v>
      </c>
      <c r="M1424" s="22">
        <v>11167</v>
      </c>
      <c r="N1424" s="22">
        <v>102</v>
      </c>
      <c r="O1424" s="23">
        <v>1931.2</v>
      </c>
      <c r="P1424" s="24">
        <v>23285</v>
      </c>
      <c r="Q1424" s="24">
        <v>2</v>
      </c>
      <c r="R1424" s="25" t="s">
        <v>37</v>
      </c>
      <c r="S1424" s="26" t="s">
        <v>37</v>
      </c>
      <c r="T1424" s="26" t="s">
        <v>37</v>
      </c>
      <c r="U1424" s="19">
        <v>5250.5</v>
      </c>
      <c r="V1424" s="20">
        <v>61783</v>
      </c>
      <c r="W1424" s="20">
        <v>1188</v>
      </c>
    </row>
    <row r="1425" spans="1:23" x14ac:dyDescent="0.35">
      <c r="A1425" s="16">
        <v>2012</v>
      </c>
      <c r="B1425" s="17">
        <v>14203</v>
      </c>
      <c r="C1425" s="18" t="s">
        <v>1290</v>
      </c>
      <c r="D1425" s="16" t="s">
        <v>24</v>
      </c>
      <c r="E1425" s="18" t="s">
        <v>25</v>
      </c>
      <c r="F1425" s="16" t="s">
        <v>26</v>
      </c>
      <c r="G1425" s="18" t="s">
        <v>79</v>
      </c>
      <c r="H1425" s="18" t="s">
        <v>28</v>
      </c>
      <c r="I1425" s="19">
        <v>2235</v>
      </c>
      <c r="J1425" s="20">
        <v>18525</v>
      </c>
      <c r="K1425" s="20">
        <v>1771</v>
      </c>
      <c r="L1425" s="21">
        <v>1530</v>
      </c>
      <c r="M1425" s="22">
        <v>12338</v>
      </c>
      <c r="N1425" s="22">
        <v>189</v>
      </c>
      <c r="O1425" s="23">
        <v>11</v>
      </c>
      <c r="P1425" s="24">
        <v>83</v>
      </c>
      <c r="Q1425" s="24">
        <v>1</v>
      </c>
      <c r="R1425" s="25" t="s">
        <v>37</v>
      </c>
      <c r="S1425" s="26" t="s">
        <v>37</v>
      </c>
      <c r="T1425" s="26" t="s">
        <v>37</v>
      </c>
      <c r="U1425" s="19">
        <v>3776</v>
      </c>
      <c r="V1425" s="20">
        <v>30946</v>
      </c>
      <c r="W1425" s="20">
        <v>1961</v>
      </c>
    </row>
    <row r="1426" spans="1:23" x14ac:dyDescent="0.35">
      <c r="A1426" s="16">
        <v>2012</v>
      </c>
      <c r="B1426" s="17">
        <v>14216</v>
      </c>
      <c r="C1426" s="18" t="s">
        <v>1291</v>
      </c>
      <c r="D1426" s="16" t="s">
        <v>24</v>
      </c>
      <c r="E1426" s="18" t="s">
        <v>25</v>
      </c>
      <c r="F1426" s="16" t="s">
        <v>26</v>
      </c>
      <c r="G1426" s="18" t="s">
        <v>123</v>
      </c>
      <c r="H1426" s="18" t="s">
        <v>28</v>
      </c>
      <c r="I1426" s="19">
        <v>5169</v>
      </c>
      <c r="J1426" s="20">
        <v>39857</v>
      </c>
      <c r="K1426" s="20">
        <v>2926</v>
      </c>
      <c r="L1426" s="21">
        <v>2732</v>
      </c>
      <c r="M1426" s="22">
        <v>18988</v>
      </c>
      <c r="N1426" s="22">
        <v>558</v>
      </c>
      <c r="O1426" s="23">
        <v>10561</v>
      </c>
      <c r="P1426" s="24">
        <v>93063</v>
      </c>
      <c r="Q1426" s="24">
        <v>19</v>
      </c>
      <c r="R1426" s="25">
        <v>0</v>
      </c>
      <c r="S1426" s="26">
        <v>0</v>
      </c>
      <c r="T1426" s="26">
        <v>0</v>
      </c>
      <c r="U1426" s="19">
        <v>18462</v>
      </c>
      <c r="V1426" s="20">
        <v>151908</v>
      </c>
      <c r="W1426" s="20">
        <v>3503</v>
      </c>
    </row>
    <row r="1427" spans="1:23" x14ac:dyDescent="0.35">
      <c r="A1427" s="16">
        <v>2012</v>
      </c>
      <c r="B1427" s="17">
        <v>14224</v>
      </c>
      <c r="C1427" s="18" t="s">
        <v>1292</v>
      </c>
      <c r="D1427" s="16" t="s">
        <v>24</v>
      </c>
      <c r="E1427" s="18" t="s">
        <v>25</v>
      </c>
      <c r="F1427" s="16" t="s">
        <v>26</v>
      </c>
      <c r="G1427" s="18" t="s">
        <v>330</v>
      </c>
      <c r="H1427" s="18" t="s">
        <v>33</v>
      </c>
      <c r="I1427" s="19">
        <v>14209</v>
      </c>
      <c r="J1427" s="20">
        <v>89797</v>
      </c>
      <c r="K1427" s="20">
        <v>15359</v>
      </c>
      <c r="L1427" s="21">
        <v>13709</v>
      </c>
      <c r="M1427" s="22">
        <v>102845</v>
      </c>
      <c r="N1427" s="22">
        <v>3075</v>
      </c>
      <c r="O1427" s="23" t="s">
        <v>37</v>
      </c>
      <c r="P1427" s="24" t="s">
        <v>37</v>
      </c>
      <c r="Q1427" s="24" t="s">
        <v>37</v>
      </c>
      <c r="R1427" s="25" t="s">
        <v>37</v>
      </c>
      <c r="S1427" s="26" t="s">
        <v>37</v>
      </c>
      <c r="T1427" s="26" t="s">
        <v>37</v>
      </c>
      <c r="U1427" s="19">
        <v>27918</v>
      </c>
      <c r="V1427" s="20">
        <v>192642</v>
      </c>
      <c r="W1427" s="20">
        <v>18434</v>
      </c>
    </row>
    <row r="1428" spans="1:23" x14ac:dyDescent="0.35">
      <c r="A1428" s="16">
        <v>2012</v>
      </c>
      <c r="B1428" s="17">
        <v>14229</v>
      </c>
      <c r="C1428" s="18" t="s">
        <v>1293</v>
      </c>
      <c r="D1428" s="16" t="s">
        <v>24</v>
      </c>
      <c r="E1428" s="18" t="s">
        <v>25</v>
      </c>
      <c r="F1428" s="16" t="s">
        <v>26</v>
      </c>
      <c r="G1428" s="18" t="s">
        <v>79</v>
      </c>
      <c r="H1428" s="18" t="s">
        <v>28</v>
      </c>
      <c r="I1428" s="19">
        <v>7363</v>
      </c>
      <c r="J1428" s="20">
        <v>62179</v>
      </c>
      <c r="K1428" s="20">
        <v>5673</v>
      </c>
      <c r="L1428" s="21">
        <v>1288</v>
      </c>
      <c r="M1428" s="22">
        <v>16110</v>
      </c>
      <c r="N1428" s="22">
        <v>435</v>
      </c>
      <c r="O1428" s="23">
        <v>6186</v>
      </c>
      <c r="P1428" s="24">
        <v>60814</v>
      </c>
      <c r="Q1428" s="24">
        <v>108</v>
      </c>
      <c r="R1428" s="25" t="s">
        <v>37</v>
      </c>
      <c r="S1428" s="26" t="s">
        <v>37</v>
      </c>
      <c r="T1428" s="26" t="s">
        <v>37</v>
      </c>
      <c r="U1428" s="19">
        <v>14837</v>
      </c>
      <c r="V1428" s="20">
        <v>139103</v>
      </c>
      <c r="W1428" s="20">
        <v>6216</v>
      </c>
    </row>
    <row r="1429" spans="1:23" x14ac:dyDescent="0.35">
      <c r="A1429" s="16">
        <v>2012</v>
      </c>
      <c r="B1429" s="17">
        <v>14232</v>
      </c>
      <c r="C1429" s="18" t="s">
        <v>1294</v>
      </c>
      <c r="D1429" s="16" t="s">
        <v>24</v>
      </c>
      <c r="E1429" s="18" t="s">
        <v>25</v>
      </c>
      <c r="F1429" s="16" t="s">
        <v>26</v>
      </c>
      <c r="G1429" s="18" t="s">
        <v>51</v>
      </c>
      <c r="H1429" s="18" t="s">
        <v>57</v>
      </c>
      <c r="I1429" s="19">
        <v>47794.2</v>
      </c>
      <c r="J1429" s="20">
        <v>548227</v>
      </c>
      <c r="K1429" s="20">
        <v>47540</v>
      </c>
      <c r="L1429" s="21">
        <v>75898.5</v>
      </c>
      <c r="M1429" s="22">
        <v>1049345</v>
      </c>
      <c r="N1429" s="22">
        <v>12066</v>
      </c>
      <c r="O1429" s="23">
        <v>25724.2</v>
      </c>
      <c r="P1429" s="24">
        <v>486943</v>
      </c>
      <c r="Q1429" s="24">
        <v>10</v>
      </c>
      <c r="R1429" s="25">
        <v>0</v>
      </c>
      <c r="S1429" s="26">
        <v>0</v>
      </c>
      <c r="T1429" s="26">
        <v>0</v>
      </c>
      <c r="U1429" s="19">
        <v>149416.9</v>
      </c>
      <c r="V1429" s="20">
        <v>2084515</v>
      </c>
      <c r="W1429" s="20">
        <v>59616</v>
      </c>
    </row>
    <row r="1430" spans="1:23" x14ac:dyDescent="0.35">
      <c r="A1430" s="16">
        <v>2012</v>
      </c>
      <c r="B1430" s="17">
        <v>14232</v>
      </c>
      <c r="C1430" s="18" t="s">
        <v>1294</v>
      </c>
      <c r="D1430" s="16" t="s">
        <v>24</v>
      </c>
      <c r="E1430" s="18" t="s">
        <v>25</v>
      </c>
      <c r="F1430" s="16" t="s">
        <v>26</v>
      </c>
      <c r="G1430" s="18" t="s">
        <v>172</v>
      </c>
      <c r="H1430" s="18" t="s">
        <v>57</v>
      </c>
      <c r="I1430" s="19">
        <v>46972.5</v>
      </c>
      <c r="J1430" s="20">
        <v>590455</v>
      </c>
      <c r="K1430" s="20">
        <v>44653</v>
      </c>
      <c r="L1430" s="21">
        <v>76272.2</v>
      </c>
      <c r="M1430" s="22">
        <v>1075948</v>
      </c>
      <c r="N1430" s="22">
        <v>12714</v>
      </c>
      <c r="O1430" s="23">
        <v>5007.8999999999996</v>
      </c>
      <c r="P1430" s="24">
        <v>80883</v>
      </c>
      <c r="Q1430" s="24">
        <v>2</v>
      </c>
      <c r="R1430" s="25">
        <v>0</v>
      </c>
      <c r="S1430" s="26">
        <v>0</v>
      </c>
      <c r="T1430" s="26">
        <v>0</v>
      </c>
      <c r="U1430" s="19">
        <v>128252.6</v>
      </c>
      <c r="V1430" s="20">
        <v>1747286</v>
      </c>
      <c r="W1430" s="20">
        <v>57369</v>
      </c>
    </row>
    <row r="1431" spans="1:23" x14ac:dyDescent="0.35">
      <c r="A1431" s="16">
        <v>2012</v>
      </c>
      <c r="B1431" s="17">
        <v>14232</v>
      </c>
      <c r="C1431" s="18" t="s">
        <v>1294</v>
      </c>
      <c r="D1431" s="16" t="s">
        <v>24</v>
      </c>
      <c r="E1431" s="18" t="s">
        <v>25</v>
      </c>
      <c r="F1431" s="16" t="s">
        <v>26</v>
      </c>
      <c r="G1431" s="18" t="s">
        <v>173</v>
      </c>
      <c r="H1431" s="18" t="s">
        <v>57</v>
      </c>
      <c r="I1431" s="19">
        <v>9383.9</v>
      </c>
      <c r="J1431" s="20">
        <v>114885</v>
      </c>
      <c r="K1431" s="20">
        <v>8652</v>
      </c>
      <c r="L1431" s="21">
        <v>16586.8</v>
      </c>
      <c r="M1431" s="22">
        <v>262826</v>
      </c>
      <c r="N1431" s="22">
        <v>2765</v>
      </c>
      <c r="O1431" s="23">
        <v>1860.1</v>
      </c>
      <c r="P1431" s="24">
        <v>31277</v>
      </c>
      <c r="Q1431" s="24">
        <v>1</v>
      </c>
      <c r="R1431" s="25">
        <v>0</v>
      </c>
      <c r="S1431" s="26">
        <v>0</v>
      </c>
      <c r="T1431" s="26">
        <v>0</v>
      </c>
      <c r="U1431" s="19">
        <v>27830.799999999999</v>
      </c>
      <c r="V1431" s="20">
        <v>408988</v>
      </c>
      <c r="W1431" s="20">
        <v>11418</v>
      </c>
    </row>
    <row r="1432" spans="1:23" x14ac:dyDescent="0.35">
      <c r="A1432" s="16">
        <v>2012</v>
      </c>
      <c r="B1432" s="17">
        <v>14238</v>
      </c>
      <c r="C1432" s="18" t="s">
        <v>1295</v>
      </c>
      <c r="D1432" s="16" t="s">
        <v>24</v>
      </c>
      <c r="E1432" s="18" t="s">
        <v>25</v>
      </c>
      <c r="F1432" s="16" t="s">
        <v>26</v>
      </c>
      <c r="G1432" s="18" t="s">
        <v>123</v>
      </c>
      <c r="H1432" s="18" t="s">
        <v>33</v>
      </c>
      <c r="I1432" s="19">
        <v>10200</v>
      </c>
      <c r="J1432" s="20">
        <v>101100</v>
      </c>
      <c r="K1432" s="20">
        <v>8553</v>
      </c>
      <c r="L1432" s="21">
        <v>5857</v>
      </c>
      <c r="M1432" s="22">
        <v>71104</v>
      </c>
      <c r="N1432" s="22">
        <v>901</v>
      </c>
      <c r="O1432" s="23">
        <v>3633</v>
      </c>
      <c r="P1432" s="24">
        <v>53090</v>
      </c>
      <c r="Q1432" s="24">
        <v>8</v>
      </c>
      <c r="R1432" s="25" t="s">
        <v>37</v>
      </c>
      <c r="S1432" s="26" t="s">
        <v>37</v>
      </c>
      <c r="T1432" s="26" t="s">
        <v>37</v>
      </c>
      <c r="U1432" s="19">
        <v>19690</v>
      </c>
      <c r="V1432" s="20">
        <v>225294</v>
      </c>
      <c r="W1432" s="20">
        <v>9462</v>
      </c>
    </row>
    <row r="1433" spans="1:23" x14ac:dyDescent="0.35">
      <c r="A1433" s="16">
        <v>2012</v>
      </c>
      <c r="B1433" s="17">
        <v>14245</v>
      </c>
      <c r="C1433" s="18" t="s">
        <v>1296</v>
      </c>
      <c r="D1433" s="16" t="s">
        <v>24</v>
      </c>
      <c r="E1433" s="18" t="s">
        <v>25</v>
      </c>
      <c r="F1433" s="16" t="s">
        <v>26</v>
      </c>
      <c r="G1433" s="18" t="s">
        <v>236</v>
      </c>
      <c r="H1433" s="18" t="s">
        <v>191</v>
      </c>
      <c r="I1433" s="19">
        <v>16777</v>
      </c>
      <c r="J1433" s="20">
        <v>160550</v>
      </c>
      <c r="K1433" s="20">
        <v>11356</v>
      </c>
      <c r="L1433" s="21">
        <v>15094</v>
      </c>
      <c r="M1433" s="22">
        <v>163822</v>
      </c>
      <c r="N1433" s="22">
        <v>2303</v>
      </c>
      <c r="O1433" s="23">
        <v>2521</v>
      </c>
      <c r="P1433" s="24">
        <v>25578</v>
      </c>
      <c r="Q1433" s="24">
        <v>252</v>
      </c>
      <c r="R1433" s="25" t="s">
        <v>37</v>
      </c>
      <c r="S1433" s="26" t="s">
        <v>37</v>
      </c>
      <c r="T1433" s="26" t="s">
        <v>37</v>
      </c>
      <c r="U1433" s="19">
        <v>34392</v>
      </c>
      <c r="V1433" s="20">
        <v>349950</v>
      </c>
      <c r="W1433" s="20">
        <v>13911</v>
      </c>
    </row>
    <row r="1434" spans="1:23" x14ac:dyDescent="0.35">
      <c r="A1434" s="16">
        <v>2012</v>
      </c>
      <c r="B1434" s="17">
        <v>14246</v>
      </c>
      <c r="C1434" s="18" t="s">
        <v>1297</v>
      </c>
      <c r="D1434" s="16" t="s">
        <v>24</v>
      </c>
      <c r="E1434" s="18" t="s">
        <v>25</v>
      </c>
      <c r="F1434" s="16" t="s">
        <v>26</v>
      </c>
      <c r="G1434" s="18" t="s">
        <v>51</v>
      </c>
      <c r="H1434" s="18" t="s">
        <v>28</v>
      </c>
      <c r="I1434" s="19">
        <v>9842</v>
      </c>
      <c r="J1434" s="20">
        <v>80957</v>
      </c>
      <c r="K1434" s="20">
        <v>10479</v>
      </c>
      <c r="L1434" s="21">
        <v>9986</v>
      </c>
      <c r="M1434" s="22">
        <v>104024</v>
      </c>
      <c r="N1434" s="22">
        <v>1108</v>
      </c>
      <c r="O1434" s="23">
        <v>13116</v>
      </c>
      <c r="P1434" s="24">
        <v>152247</v>
      </c>
      <c r="Q1434" s="24">
        <v>70</v>
      </c>
      <c r="R1434" s="25" t="s">
        <v>37</v>
      </c>
      <c r="S1434" s="26" t="s">
        <v>37</v>
      </c>
      <c r="T1434" s="26" t="s">
        <v>37</v>
      </c>
      <c r="U1434" s="19">
        <v>32944</v>
      </c>
      <c r="V1434" s="20">
        <v>337228</v>
      </c>
      <c r="W1434" s="20">
        <v>11657</v>
      </c>
    </row>
    <row r="1435" spans="1:23" x14ac:dyDescent="0.35">
      <c r="A1435" s="16">
        <v>2012</v>
      </c>
      <c r="B1435" s="17">
        <v>14251</v>
      </c>
      <c r="C1435" s="18" t="s">
        <v>1298</v>
      </c>
      <c r="D1435" s="16" t="s">
        <v>24</v>
      </c>
      <c r="E1435" s="18" t="s">
        <v>25</v>
      </c>
      <c r="F1435" s="16" t="s">
        <v>26</v>
      </c>
      <c r="G1435" s="18" t="s">
        <v>111</v>
      </c>
      <c r="H1435" s="18" t="s">
        <v>33</v>
      </c>
      <c r="I1435" s="19">
        <v>79578</v>
      </c>
      <c r="J1435" s="20">
        <v>717477</v>
      </c>
      <c r="K1435" s="20">
        <v>55129</v>
      </c>
      <c r="L1435" s="21">
        <v>22094</v>
      </c>
      <c r="M1435" s="22">
        <v>235425</v>
      </c>
      <c r="N1435" s="22">
        <v>2561</v>
      </c>
      <c r="O1435" s="23">
        <v>62957</v>
      </c>
      <c r="P1435" s="24">
        <v>1192472</v>
      </c>
      <c r="Q1435" s="24">
        <v>20</v>
      </c>
      <c r="R1435" s="25" t="s">
        <v>37</v>
      </c>
      <c r="S1435" s="26" t="s">
        <v>37</v>
      </c>
      <c r="T1435" s="26" t="s">
        <v>37</v>
      </c>
      <c r="U1435" s="19">
        <v>164629</v>
      </c>
      <c r="V1435" s="20">
        <v>2145374</v>
      </c>
      <c r="W1435" s="20">
        <v>57710</v>
      </c>
    </row>
    <row r="1436" spans="1:23" x14ac:dyDescent="0.35">
      <c r="A1436" s="16">
        <v>2012</v>
      </c>
      <c r="B1436" s="17">
        <v>14265</v>
      </c>
      <c r="C1436" s="18" t="s">
        <v>1299</v>
      </c>
      <c r="D1436" s="16" t="s">
        <v>24</v>
      </c>
      <c r="E1436" s="18" t="s">
        <v>25</v>
      </c>
      <c r="F1436" s="16" t="s">
        <v>26</v>
      </c>
      <c r="G1436" s="18" t="s">
        <v>63</v>
      </c>
      <c r="H1436" s="18" t="s">
        <v>119</v>
      </c>
      <c r="I1436" s="19" t="s">
        <v>37</v>
      </c>
      <c r="J1436" s="20" t="s">
        <v>37</v>
      </c>
      <c r="K1436" s="20" t="s">
        <v>37</v>
      </c>
      <c r="L1436" s="21">
        <v>1686</v>
      </c>
      <c r="M1436" s="22">
        <v>15308</v>
      </c>
      <c r="N1436" s="22">
        <v>1</v>
      </c>
      <c r="O1436" s="23" t="s">
        <v>37</v>
      </c>
      <c r="P1436" s="24" t="s">
        <v>37</v>
      </c>
      <c r="Q1436" s="24" t="s">
        <v>37</v>
      </c>
      <c r="R1436" s="25" t="s">
        <v>37</v>
      </c>
      <c r="S1436" s="26" t="s">
        <v>37</v>
      </c>
      <c r="T1436" s="26" t="s">
        <v>37</v>
      </c>
      <c r="U1436" s="19">
        <v>1686</v>
      </c>
      <c r="V1436" s="20">
        <v>15308</v>
      </c>
      <c r="W1436" s="20">
        <v>1</v>
      </c>
    </row>
    <row r="1437" spans="1:23" x14ac:dyDescent="0.35">
      <c r="A1437" s="16">
        <v>2012</v>
      </c>
      <c r="B1437" s="17">
        <v>14268</v>
      </c>
      <c r="C1437" s="18" t="s">
        <v>1300</v>
      </c>
      <c r="D1437" s="16" t="s">
        <v>24</v>
      </c>
      <c r="E1437" s="18" t="s">
        <v>25</v>
      </c>
      <c r="F1437" s="16" t="s">
        <v>26</v>
      </c>
      <c r="G1437" s="18" t="s">
        <v>111</v>
      </c>
      <c r="H1437" s="18" t="s">
        <v>28</v>
      </c>
      <c r="I1437" s="19">
        <v>28050.6</v>
      </c>
      <c r="J1437" s="20">
        <v>236132</v>
      </c>
      <c r="K1437" s="20">
        <v>22843</v>
      </c>
      <c r="L1437" s="21">
        <v>8749.9</v>
      </c>
      <c r="M1437" s="22">
        <v>94145</v>
      </c>
      <c r="N1437" s="22">
        <v>2654</v>
      </c>
      <c r="O1437" s="23">
        <v>50065.7</v>
      </c>
      <c r="P1437" s="24">
        <v>549431</v>
      </c>
      <c r="Q1437" s="24">
        <v>635</v>
      </c>
      <c r="R1437" s="25" t="s">
        <v>37</v>
      </c>
      <c r="S1437" s="26" t="s">
        <v>37</v>
      </c>
      <c r="T1437" s="26" t="s">
        <v>37</v>
      </c>
      <c r="U1437" s="19">
        <v>86866.2</v>
      </c>
      <c r="V1437" s="20">
        <v>879708</v>
      </c>
      <c r="W1437" s="20">
        <v>26132</v>
      </c>
    </row>
    <row r="1438" spans="1:23" x14ac:dyDescent="0.35">
      <c r="A1438" s="16">
        <v>2012</v>
      </c>
      <c r="B1438" s="17">
        <v>14275</v>
      </c>
      <c r="C1438" s="18" t="s">
        <v>1301</v>
      </c>
      <c r="D1438" s="16" t="s">
        <v>24</v>
      </c>
      <c r="E1438" s="18" t="s">
        <v>25</v>
      </c>
      <c r="F1438" s="16" t="s">
        <v>26</v>
      </c>
      <c r="G1438" s="18" t="s">
        <v>27</v>
      </c>
      <c r="H1438" s="18" t="s">
        <v>28</v>
      </c>
      <c r="I1438" s="19">
        <v>7818</v>
      </c>
      <c r="J1438" s="20">
        <v>75759</v>
      </c>
      <c r="K1438" s="20">
        <v>6384</v>
      </c>
      <c r="L1438" s="21">
        <v>12991</v>
      </c>
      <c r="M1438" s="22">
        <v>123918</v>
      </c>
      <c r="N1438" s="22">
        <v>2365</v>
      </c>
      <c r="O1438" s="23">
        <v>1095</v>
      </c>
      <c r="P1438" s="24">
        <v>13556</v>
      </c>
      <c r="Q1438" s="24">
        <v>2</v>
      </c>
      <c r="R1438" s="25">
        <v>0</v>
      </c>
      <c r="S1438" s="26">
        <v>0</v>
      </c>
      <c r="T1438" s="26">
        <v>0</v>
      </c>
      <c r="U1438" s="19">
        <v>21904</v>
      </c>
      <c r="V1438" s="20">
        <v>213233</v>
      </c>
      <c r="W1438" s="20">
        <v>8751</v>
      </c>
    </row>
    <row r="1439" spans="1:23" x14ac:dyDescent="0.35">
      <c r="A1439" s="16">
        <v>2012</v>
      </c>
      <c r="B1439" s="17">
        <v>14285</v>
      </c>
      <c r="C1439" s="18" t="s">
        <v>1302</v>
      </c>
      <c r="D1439" s="16" t="s">
        <v>24</v>
      </c>
      <c r="E1439" s="18" t="s">
        <v>25</v>
      </c>
      <c r="F1439" s="16" t="s">
        <v>26</v>
      </c>
      <c r="G1439" s="18" t="s">
        <v>132</v>
      </c>
      <c r="H1439" s="18" t="s">
        <v>33</v>
      </c>
      <c r="I1439" s="19">
        <v>47291</v>
      </c>
      <c r="J1439" s="20">
        <v>504882</v>
      </c>
      <c r="K1439" s="20">
        <v>32574</v>
      </c>
      <c r="L1439" s="21">
        <v>16518</v>
      </c>
      <c r="M1439" s="22">
        <v>162985</v>
      </c>
      <c r="N1439" s="22">
        <v>6750</v>
      </c>
      <c r="O1439" s="23">
        <v>2170</v>
      </c>
      <c r="P1439" s="24">
        <v>29711</v>
      </c>
      <c r="Q1439" s="24">
        <v>13</v>
      </c>
      <c r="R1439" s="25" t="s">
        <v>37</v>
      </c>
      <c r="S1439" s="26" t="s">
        <v>37</v>
      </c>
      <c r="T1439" s="26" t="s">
        <v>37</v>
      </c>
      <c r="U1439" s="19">
        <v>65979</v>
      </c>
      <c r="V1439" s="20">
        <v>697578</v>
      </c>
      <c r="W1439" s="20">
        <v>39337</v>
      </c>
    </row>
    <row r="1440" spans="1:23" x14ac:dyDescent="0.35">
      <c r="A1440" s="16">
        <v>2012</v>
      </c>
      <c r="B1440" s="17">
        <v>14288</v>
      </c>
      <c r="C1440" s="18" t="s">
        <v>1303</v>
      </c>
      <c r="D1440" s="16" t="s">
        <v>24</v>
      </c>
      <c r="E1440" s="18" t="s">
        <v>25</v>
      </c>
      <c r="F1440" s="16" t="s">
        <v>26</v>
      </c>
      <c r="G1440" s="18" t="s">
        <v>132</v>
      </c>
      <c r="H1440" s="18" t="s">
        <v>33</v>
      </c>
      <c r="I1440" s="19">
        <v>41448.5</v>
      </c>
      <c r="J1440" s="20">
        <v>389086</v>
      </c>
      <c r="K1440" s="20">
        <v>29049</v>
      </c>
      <c r="L1440" s="21">
        <v>7888.3</v>
      </c>
      <c r="M1440" s="22">
        <v>80456</v>
      </c>
      <c r="N1440" s="22">
        <v>2371</v>
      </c>
      <c r="O1440" s="23">
        <v>795.5</v>
      </c>
      <c r="P1440" s="24">
        <v>10850</v>
      </c>
      <c r="Q1440" s="24">
        <v>1</v>
      </c>
      <c r="R1440" s="25" t="s">
        <v>37</v>
      </c>
      <c r="S1440" s="26" t="s">
        <v>37</v>
      </c>
      <c r="T1440" s="26" t="s">
        <v>37</v>
      </c>
      <c r="U1440" s="19">
        <v>50132.3</v>
      </c>
      <c r="V1440" s="20">
        <v>480392</v>
      </c>
      <c r="W1440" s="20">
        <v>31421</v>
      </c>
    </row>
    <row r="1441" spans="1:23" x14ac:dyDescent="0.35">
      <c r="A1441" s="16">
        <v>2012</v>
      </c>
      <c r="B1441" s="17">
        <v>14289</v>
      </c>
      <c r="C1441" s="18" t="s">
        <v>1304</v>
      </c>
      <c r="D1441" s="16" t="s">
        <v>24</v>
      </c>
      <c r="E1441" s="18" t="s">
        <v>25</v>
      </c>
      <c r="F1441" s="16" t="s">
        <v>26</v>
      </c>
      <c r="G1441" s="18" t="s">
        <v>123</v>
      </c>
      <c r="H1441" s="18" t="s">
        <v>33</v>
      </c>
      <c r="I1441" s="19">
        <v>62001</v>
      </c>
      <c r="J1441" s="20">
        <v>703502</v>
      </c>
      <c r="K1441" s="20">
        <v>52690</v>
      </c>
      <c r="L1441" s="21">
        <v>23370</v>
      </c>
      <c r="M1441" s="22">
        <v>288370</v>
      </c>
      <c r="N1441" s="22">
        <v>3551</v>
      </c>
      <c r="O1441" s="23">
        <v>4621</v>
      </c>
      <c r="P1441" s="24">
        <v>84202</v>
      </c>
      <c r="Q1441" s="24">
        <v>11</v>
      </c>
      <c r="R1441" s="25">
        <v>0</v>
      </c>
      <c r="S1441" s="26">
        <v>0</v>
      </c>
      <c r="T1441" s="26">
        <v>0</v>
      </c>
      <c r="U1441" s="19">
        <v>89992</v>
      </c>
      <c r="V1441" s="20">
        <v>1076074</v>
      </c>
      <c r="W1441" s="20">
        <v>56252</v>
      </c>
    </row>
    <row r="1442" spans="1:23" x14ac:dyDescent="0.35">
      <c r="A1442" s="16">
        <v>2012</v>
      </c>
      <c r="B1442" s="17">
        <v>14289</v>
      </c>
      <c r="C1442" s="18" t="s">
        <v>1304</v>
      </c>
      <c r="D1442" s="16" t="s">
        <v>24</v>
      </c>
      <c r="E1442" s="18" t="s">
        <v>25</v>
      </c>
      <c r="F1442" s="16" t="s">
        <v>26</v>
      </c>
      <c r="G1442" s="18" t="s">
        <v>80</v>
      </c>
      <c r="H1442" s="18" t="s">
        <v>33</v>
      </c>
      <c r="I1442" s="19">
        <v>13629</v>
      </c>
      <c r="J1442" s="20">
        <v>134728</v>
      </c>
      <c r="K1442" s="20">
        <v>10992</v>
      </c>
      <c r="L1442" s="21">
        <v>3614</v>
      </c>
      <c r="M1442" s="22">
        <v>38523</v>
      </c>
      <c r="N1442" s="22">
        <v>753</v>
      </c>
      <c r="O1442" s="23">
        <v>2049</v>
      </c>
      <c r="P1442" s="24">
        <v>26437</v>
      </c>
      <c r="Q1442" s="24">
        <v>3</v>
      </c>
      <c r="R1442" s="25">
        <v>0</v>
      </c>
      <c r="S1442" s="26">
        <v>0</v>
      </c>
      <c r="T1442" s="26">
        <v>0</v>
      </c>
      <c r="U1442" s="19">
        <v>19292</v>
      </c>
      <c r="V1442" s="20">
        <v>199688</v>
      </c>
      <c r="W1442" s="20">
        <v>11748</v>
      </c>
    </row>
    <row r="1443" spans="1:23" x14ac:dyDescent="0.35">
      <c r="A1443" s="16">
        <v>2012</v>
      </c>
      <c r="B1443" s="17">
        <v>14324</v>
      </c>
      <c r="C1443" s="18" t="s">
        <v>1305</v>
      </c>
      <c r="D1443" s="16" t="s">
        <v>24</v>
      </c>
      <c r="E1443" s="18" t="s">
        <v>25</v>
      </c>
      <c r="F1443" s="16" t="s">
        <v>26</v>
      </c>
      <c r="G1443" s="18" t="s">
        <v>96</v>
      </c>
      <c r="H1443" s="18" t="s">
        <v>191</v>
      </c>
      <c r="I1443" s="19">
        <v>13876.7</v>
      </c>
      <c r="J1443" s="20">
        <v>179572</v>
      </c>
      <c r="K1443" s="20">
        <v>14998</v>
      </c>
      <c r="L1443" s="21">
        <v>6845.7</v>
      </c>
      <c r="M1443" s="22">
        <v>83201</v>
      </c>
      <c r="N1443" s="22">
        <v>2261</v>
      </c>
      <c r="O1443" s="23">
        <v>1158.8</v>
      </c>
      <c r="P1443" s="24">
        <v>23082</v>
      </c>
      <c r="Q1443" s="24">
        <v>2</v>
      </c>
      <c r="R1443" s="25" t="s">
        <v>37</v>
      </c>
      <c r="S1443" s="26" t="s">
        <v>37</v>
      </c>
      <c r="T1443" s="26" t="s">
        <v>37</v>
      </c>
      <c r="U1443" s="19">
        <v>21881.200000000001</v>
      </c>
      <c r="V1443" s="20">
        <v>285855</v>
      </c>
      <c r="W1443" s="20">
        <v>17261</v>
      </c>
    </row>
    <row r="1444" spans="1:23" x14ac:dyDescent="0.35">
      <c r="A1444" s="16">
        <v>2012</v>
      </c>
      <c r="B1444" s="17">
        <v>14328</v>
      </c>
      <c r="C1444" s="18" t="s">
        <v>1306</v>
      </c>
      <c r="D1444" s="16" t="s">
        <v>24</v>
      </c>
      <c r="E1444" s="18" t="s">
        <v>25</v>
      </c>
      <c r="F1444" s="16" t="s">
        <v>26</v>
      </c>
      <c r="G1444" s="18" t="s">
        <v>63</v>
      </c>
      <c r="H1444" s="18" t="s">
        <v>57</v>
      </c>
      <c r="I1444" s="19">
        <v>4806046</v>
      </c>
      <c r="J1444" s="20">
        <v>30776176</v>
      </c>
      <c r="K1444" s="20">
        <v>4599078</v>
      </c>
      <c r="L1444" s="21">
        <v>5324535</v>
      </c>
      <c r="M1444" s="22">
        <v>35614499</v>
      </c>
      <c r="N1444" s="22">
        <v>641663</v>
      </c>
      <c r="O1444" s="23">
        <v>1150208</v>
      </c>
      <c r="P1444" s="24">
        <v>10527444</v>
      </c>
      <c r="Q1444" s="24">
        <v>1037</v>
      </c>
      <c r="R1444" s="25">
        <v>0</v>
      </c>
      <c r="S1444" s="26">
        <v>0</v>
      </c>
      <c r="T1444" s="26">
        <v>0</v>
      </c>
      <c r="U1444" s="19">
        <v>11280789</v>
      </c>
      <c r="V1444" s="20">
        <v>76918119</v>
      </c>
      <c r="W1444" s="20">
        <v>5241778</v>
      </c>
    </row>
    <row r="1445" spans="1:23" x14ac:dyDescent="0.35">
      <c r="A1445" s="16">
        <v>2012</v>
      </c>
      <c r="B1445" s="17">
        <v>14328</v>
      </c>
      <c r="C1445" s="18" t="s">
        <v>1306</v>
      </c>
      <c r="D1445" s="16" t="s">
        <v>137</v>
      </c>
      <c r="E1445" s="18" t="s">
        <v>138</v>
      </c>
      <c r="F1445" s="16" t="s">
        <v>26</v>
      </c>
      <c r="G1445" s="18" t="s">
        <v>63</v>
      </c>
      <c r="H1445" s="18" t="s">
        <v>57</v>
      </c>
      <c r="I1445" s="19">
        <v>38657</v>
      </c>
      <c r="J1445" s="20">
        <v>305874</v>
      </c>
      <c r="K1445" s="20">
        <v>44028</v>
      </c>
      <c r="L1445" s="21">
        <v>306699</v>
      </c>
      <c r="M1445" s="22">
        <v>4375563</v>
      </c>
      <c r="N1445" s="22">
        <v>13143</v>
      </c>
      <c r="O1445" s="23">
        <v>232366</v>
      </c>
      <c r="P1445" s="24">
        <v>4864187</v>
      </c>
      <c r="Q1445" s="24">
        <v>313</v>
      </c>
      <c r="R1445" s="25">
        <v>2843</v>
      </c>
      <c r="S1445" s="26">
        <v>365197</v>
      </c>
      <c r="T1445" s="26">
        <v>1</v>
      </c>
      <c r="U1445" s="19">
        <v>580565</v>
      </c>
      <c r="V1445" s="20">
        <v>9910821</v>
      </c>
      <c r="W1445" s="20">
        <v>57485</v>
      </c>
    </row>
    <row r="1446" spans="1:23" x14ac:dyDescent="0.35">
      <c r="A1446" s="16">
        <v>2012</v>
      </c>
      <c r="B1446" s="17">
        <v>14354</v>
      </c>
      <c r="C1446" s="18" t="s">
        <v>1307</v>
      </c>
      <c r="D1446" s="16" t="s">
        <v>24</v>
      </c>
      <c r="E1446" s="18" t="s">
        <v>25</v>
      </c>
      <c r="F1446" s="16" t="s">
        <v>26</v>
      </c>
      <c r="G1446" s="18" t="s">
        <v>63</v>
      </c>
      <c r="H1446" s="18" t="s">
        <v>57</v>
      </c>
      <c r="I1446" s="19">
        <v>50618.6</v>
      </c>
      <c r="J1446" s="20">
        <v>386321</v>
      </c>
      <c r="K1446" s="20">
        <v>35349</v>
      </c>
      <c r="L1446" s="21">
        <v>33304.699999999997</v>
      </c>
      <c r="M1446" s="22">
        <v>276024</v>
      </c>
      <c r="N1446" s="22">
        <v>7644</v>
      </c>
      <c r="O1446" s="23">
        <v>14561.9</v>
      </c>
      <c r="P1446" s="24">
        <v>120316</v>
      </c>
      <c r="Q1446" s="24">
        <v>1962</v>
      </c>
      <c r="R1446" s="25">
        <v>0</v>
      </c>
      <c r="S1446" s="26">
        <v>0</v>
      </c>
      <c r="T1446" s="26">
        <v>0</v>
      </c>
      <c r="U1446" s="19">
        <v>98485.2</v>
      </c>
      <c r="V1446" s="20">
        <v>782661</v>
      </c>
      <c r="W1446" s="20">
        <v>44955</v>
      </c>
    </row>
    <row r="1447" spans="1:23" x14ac:dyDescent="0.35">
      <c r="A1447" s="16">
        <v>2012</v>
      </c>
      <c r="B1447" s="17">
        <v>14354</v>
      </c>
      <c r="C1447" s="18" t="s">
        <v>1307</v>
      </c>
      <c r="D1447" s="16" t="s">
        <v>24</v>
      </c>
      <c r="E1447" s="18" t="s">
        <v>25</v>
      </c>
      <c r="F1447" s="16" t="s">
        <v>26</v>
      </c>
      <c r="G1447" s="18" t="s">
        <v>210</v>
      </c>
      <c r="H1447" s="18" t="s">
        <v>57</v>
      </c>
      <c r="I1447" s="19">
        <v>70090.7</v>
      </c>
      <c r="J1447" s="20">
        <v>675655</v>
      </c>
      <c r="K1447" s="20">
        <v>57890</v>
      </c>
      <c r="L1447" s="21">
        <v>38404.300000000003</v>
      </c>
      <c r="M1447" s="22">
        <v>439776</v>
      </c>
      <c r="N1447" s="22">
        <v>8673</v>
      </c>
      <c r="O1447" s="23">
        <v>153750.79999999999</v>
      </c>
      <c r="P1447" s="24">
        <v>2402196</v>
      </c>
      <c r="Q1447" s="24">
        <v>5550</v>
      </c>
      <c r="R1447" s="25">
        <v>0</v>
      </c>
      <c r="S1447" s="26">
        <v>0</v>
      </c>
      <c r="T1447" s="26">
        <v>0</v>
      </c>
      <c r="U1447" s="19">
        <v>262245.8</v>
      </c>
      <c r="V1447" s="20">
        <v>3517627</v>
      </c>
      <c r="W1447" s="20">
        <v>72113</v>
      </c>
    </row>
    <row r="1448" spans="1:23" x14ac:dyDescent="0.35">
      <c r="A1448" s="16">
        <v>2012</v>
      </c>
      <c r="B1448" s="17">
        <v>14354</v>
      </c>
      <c r="C1448" s="18" t="s">
        <v>1307</v>
      </c>
      <c r="D1448" s="16" t="s">
        <v>24</v>
      </c>
      <c r="E1448" s="18" t="s">
        <v>25</v>
      </c>
      <c r="F1448" s="16" t="s">
        <v>26</v>
      </c>
      <c r="G1448" s="18" t="s">
        <v>128</v>
      </c>
      <c r="H1448" s="18" t="s">
        <v>57</v>
      </c>
      <c r="I1448" s="19">
        <v>561148.30000000005</v>
      </c>
      <c r="J1448" s="20">
        <v>5405577</v>
      </c>
      <c r="K1448" s="20">
        <v>473821</v>
      </c>
      <c r="L1448" s="21">
        <v>427944.8</v>
      </c>
      <c r="M1448" s="22">
        <v>4998437</v>
      </c>
      <c r="N1448" s="22">
        <v>76659</v>
      </c>
      <c r="O1448" s="23">
        <v>161193.29999999999</v>
      </c>
      <c r="P1448" s="24">
        <v>2358130</v>
      </c>
      <c r="Q1448" s="24">
        <v>9552</v>
      </c>
      <c r="R1448" s="25">
        <v>1329.5</v>
      </c>
      <c r="S1448" s="26">
        <v>16638</v>
      </c>
      <c r="T1448" s="26">
        <v>1</v>
      </c>
      <c r="U1448" s="19">
        <v>1151615.8999999999</v>
      </c>
      <c r="V1448" s="20">
        <v>12778782</v>
      </c>
      <c r="W1448" s="20">
        <v>560033</v>
      </c>
    </row>
    <row r="1449" spans="1:23" x14ac:dyDescent="0.35">
      <c r="A1449" s="16">
        <v>2012</v>
      </c>
      <c r="B1449" s="17">
        <v>14354</v>
      </c>
      <c r="C1449" s="18" t="s">
        <v>1307</v>
      </c>
      <c r="D1449" s="16" t="s">
        <v>24</v>
      </c>
      <c r="E1449" s="18" t="s">
        <v>25</v>
      </c>
      <c r="F1449" s="16" t="s">
        <v>26</v>
      </c>
      <c r="G1449" s="18" t="s">
        <v>238</v>
      </c>
      <c r="H1449" s="18" t="s">
        <v>57</v>
      </c>
      <c r="I1449" s="19">
        <v>706176.5</v>
      </c>
      <c r="J1449" s="20">
        <v>6851903</v>
      </c>
      <c r="K1449" s="20">
        <v>722473</v>
      </c>
      <c r="L1449" s="21">
        <v>677952.7</v>
      </c>
      <c r="M1449" s="22">
        <v>8441235</v>
      </c>
      <c r="N1449" s="22">
        <v>81041</v>
      </c>
      <c r="O1449" s="23">
        <v>470986.9</v>
      </c>
      <c r="P1449" s="24">
        <v>8598954</v>
      </c>
      <c r="Q1449" s="24">
        <v>8034</v>
      </c>
      <c r="R1449" s="25">
        <v>3738.2</v>
      </c>
      <c r="S1449" s="26">
        <v>38174</v>
      </c>
      <c r="T1449" s="26">
        <v>1</v>
      </c>
      <c r="U1449" s="19">
        <v>1858854.3</v>
      </c>
      <c r="V1449" s="20">
        <v>23930266</v>
      </c>
      <c r="W1449" s="20">
        <v>811549</v>
      </c>
    </row>
    <row r="1450" spans="1:23" x14ac:dyDescent="0.35">
      <c r="A1450" s="16">
        <v>2012</v>
      </c>
      <c r="B1450" s="17">
        <v>14354</v>
      </c>
      <c r="C1450" s="18" t="s">
        <v>1307</v>
      </c>
      <c r="D1450" s="16" t="s">
        <v>24</v>
      </c>
      <c r="E1450" s="18" t="s">
        <v>25</v>
      </c>
      <c r="F1450" s="16" t="s">
        <v>26</v>
      </c>
      <c r="G1450" s="18" t="s">
        <v>96</v>
      </c>
      <c r="H1450" s="18" t="s">
        <v>57</v>
      </c>
      <c r="I1450" s="19">
        <v>131372.29999999999</v>
      </c>
      <c r="J1450" s="20">
        <v>1596276</v>
      </c>
      <c r="K1450" s="20">
        <v>104224</v>
      </c>
      <c r="L1450" s="21">
        <v>111956.9</v>
      </c>
      <c r="M1450" s="22">
        <v>1457584</v>
      </c>
      <c r="N1450" s="22">
        <v>17921</v>
      </c>
      <c r="O1450" s="23">
        <v>63476</v>
      </c>
      <c r="P1450" s="24">
        <v>988038</v>
      </c>
      <c r="Q1450" s="24">
        <v>5749</v>
      </c>
      <c r="R1450" s="25">
        <v>0</v>
      </c>
      <c r="S1450" s="26">
        <v>0</v>
      </c>
      <c r="T1450" s="26">
        <v>0</v>
      </c>
      <c r="U1450" s="19">
        <v>306805.2</v>
      </c>
      <c r="V1450" s="20">
        <v>4041898</v>
      </c>
      <c r="W1450" s="20">
        <v>127894</v>
      </c>
    </row>
    <row r="1451" spans="1:23" x14ac:dyDescent="0.35">
      <c r="A1451" s="16">
        <v>2012</v>
      </c>
      <c r="B1451" s="17">
        <v>14354</v>
      </c>
      <c r="C1451" s="18" t="s">
        <v>1307</v>
      </c>
      <c r="D1451" s="16" t="s">
        <v>24</v>
      </c>
      <c r="E1451" s="18" t="s">
        <v>25</v>
      </c>
      <c r="F1451" s="16" t="s">
        <v>26</v>
      </c>
      <c r="G1451" s="18" t="s">
        <v>174</v>
      </c>
      <c r="H1451" s="18" t="s">
        <v>57</v>
      </c>
      <c r="I1451" s="19">
        <v>106853.9</v>
      </c>
      <c r="J1451" s="20">
        <v>1052691</v>
      </c>
      <c r="K1451" s="20">
        <v>110757</v>
      </c>
      <c r="L1451" s="21">
        <v>128879.4</v>
      </c>
      <c r="M1451" s="22">
        <v>1596291</v>
      </c>
      <c r="N1451" s="22">
        <v>23621</v>
      </c>
      <c r="O1451" s="23">
        <v>400206.3</v>
      </c>
      <c r="P1451" s="24">
        <v>6849125</v>
      </c>
      <c r="Q1451" s="24">
        <v>2703</v>
      </c>
      <c r="R1451" s="25">
        <v>0</v>
      </c>
      <c r="S1451" s="26">
        <v>0</v>
      </c>
      <c r="T1451" s="26">
        <v>0</v>
      </c>
      <c r="U1451" s="19">
        <v>635939.6</v>
      </c>
      <c r="V1451" s="20">
        <v>9498107</v>
      </c>
      <c r="W1451" s="20">
        <v>137081</v>
      </c>
    </row>
    <row r="1452" spans="1:23" x14ac:dyDescent="0.35">
      <c r="A1452" s="16">
        <v>2012</v>
      </c>
      <c r="B1452" s="17">
        <v>14354</v>
      </c>
      <c r="C1452" s="18" t="s">
        <v>1307</v>
      </c>
      <c r="D1452" s="16" t="s">
        <v>137</v>
      </c>
      <c r="E1452" s="18" t="s">
        <v>138</v>
      </c>
      <c r="F1452" s="16" t="s">
        <v>26</v>
      </c>
      <c r="G1452" s="18" t="s">
        <v>128</v>
      </c>
      <c r="H1452" s="18" t="s">
        <v>57</v>
      </c>
      <c r="I1452" s="19">
        <v>0</v>
      </c>
      <c r="J1452" s="20">
        <v>0</v>
      </c>
      <c r="K1452" s="20">
        <v>0</v>
      </c>
      <c r="L1452" s="21">
        <v>5152.8</v>
      </c>
      <c r="M1452" s="22">
        <v>136162</v>
      </c>
      <c r="N1452" s="22">
        <v>64</v>
      </c>
      <c r="O1452" s="23">
        <v>1474.6</v>
      </c>
      <c r="P1452" s="24">
        <v>50641</v>
      </c>
      <c r="Q1452" s="24">
        <v>2</v>
      </c>
      <c r="R1452" s="25">
        <v>0</v>
      </c>
      <c r="S1452" s="26">
        <v>0</v>
      </c>
      <c r="T1452" s="26">
        <v>0</v>
      </c>
      <c r="U1452" s="19">
        <v>6627.4</v>
      </c>
      <c r="V1452" s="20">
        <v>186803</v>
      </c>
      <c r="W1452" s="20">
        <v>66</v>
      </c>
    </row>
    <row r="1453" spans="1:23" x14ac:dyDescent="0.35">
      <c r="A1453" s="16">
        <v>2012</v>
      </c>
      <c r="B1453" s="17">
        <v>14371</v>
      </c>
      <c r="C1453" s="18" t="s">
        <v>1308</v>
      </c>
      <c r="D1453" s="16" t="s">
        <v>24</v>
      </c>
      <c r="E1453" s="18" t="s">
        <v>25</v>
      </c>
      <c r="F1453" s="16" t="s">
        <v>26</v>
      </c>
      <c r="G1453" s="18" t="s">
        <v>111</v>
      </c>
      <c r="H1453" s="18" t="s">
        <v>28</v>
      </c>
      <c r="I1453" s="19">
        <v>23520</v>
      </c>
      <c r="J1453" s="20">
        <v>234213</v>
      </c>
      <c r="K1453" s="20">
        <v>18677</v>
      </c>
      <c r="L1453" s="21">
        <v>36427</v>
      </c>
      <c r="M1453" s="22">
        <v>349012</v>
      </c>
      <c r="N1453" s="22">
        <v>3728</v>
      </c>
      <c r="O1453" s="23">
        <v>1375</v>
      </c>
      <c r="P1453" s="24">
        <v>16688</v>
      </c>
      <c r="Q1453" s="24">
        <v>2</v>
      </c>
      <c r="R1453" s="25" t="s">
        <v>37</v>
      </c>
      <c r="S1453" s="26" t="s">
        <v>37</v>
      </c>
      <c r="T1453" s="26" t="s">
        <v>37</v>
      </c>
      <c r="U1453" s="19">
        <v>61322</v>
      </c>
      <c r="V1453" s="20">
        <v>599913</v>
      </c>
      <c r="W1453" s="20">
        <v>22407</v>
      </c>
    </row>
    <row r="1454" spans="1:23" x14ac:dyDescent="0.35">
      <c r="A1454" s="16">
        <v>2012</v>
      </c>
      <c r="B1454" s="17">
        <v>14373</v>
      </c>
      <c r="C1454" s="18" t="s">
        <v>1309</v>
      </c>
      <c r="D1454" s="16" t="s">
        <v>24</v>
      </c>
      <c r="E1454" s="18" t="s">
        <v>25</v>
      </c>
      <c r="F1454" s="16" t="s">
        <v>26</v>
      </c>
      <c r="G1454" s="18" t="s">
        <v>56</v>
      </c>
      <c r="H1454" s="18" t="s">
        <v>28</v>
      </c>
      <c r="I1454" s="19">
        <v>3260.9</v>
      </c>
      <c r="J1454" s="20">
        <v>43092</v>
      </c>
      <c r="K1454" s="20">
        <v>3517</v>
      </c>
      <c r="L1454" s="21">
        <v>5505.8</v>
      </c>
      <c r="M1454" s="22">
        <v>65838</v>
      </c>
      <c r="N1454" s="22">
        <v>1007</v>
      </c>
      <c r="O1454" s="23" t="s">
        <v>37</v>
      </c>
      <c r="P1454" s="24" t="s">
        <v>37</v>
      </c>
      <c r="Q1454" s="24" t="s">
        <v>37</v>
      </c>
      <c r="R1454" s="25" t="s">
        <v>37</v>
      </c>
      <c r="S1454" s="26" t="s">
        <v>37</v>
      </c>
      <c r="T1454" s="26" t="s">
        <v>37</v>
      </c>
      <c r="U1454" s="19">
        <v>8766.7000000000007</v>
      </c>
      <c r="V1454" s="20">
        <v>108930</v>
      </c>
      <c r="W1454" s="20">
        <v>4524</v>
      </c>
    </row>
    <row r="1455" spans="1:23" x14ac:dyDescent="0.35">
      <c r="A1455" s="16">
        <v>2012</v>
      </c>
      <c r="B1455" s="17">
        <v>14381</v>
      </c>
      <c r="C1455" s="18" t="s">
        <v>1310</v>
      </c>
      <c r="D1455" s="16" t="s">
        <v>24</v>
      </c>
      <c r="E1455" s="18" t="s">
        <v>25</v>
      </c>
      <c r="F1455" s="16" t="s">
        <v>26</v>
      </c>
      <c r="G1455" s="18" t="s">
        <v>46</v>
      </c>
      <c r="H1455" s="18" t="s">
        <v>28</v>
      </c>
      <c r="I1455" s="19">
        <v>9770.4</v>
      </c>
      <c r="J1455" s="20">
        <v>83195</v>
      </c>
      <c r="K1455" s="20">
        <v>10181</v>
      </c>
      <c r="L1455" s="21">
        <v>10354.9</v>
      </c>
      <c r="M1455" s="22">
        <v>95098</v>
      </c>
      <c r="N1455" s="22">
        <v>1863</v>
      </c>
      <c r="O1455" s="23">
        <v>4778.5</v>
      </c>
      <c r="P1455" s="24">
        <v>55049</v>
      </c>
      <c r="Q1455" s="24">
        <v>6</v>
      </c>
      <c r="R1455" s="25">
        <v>0</v>
      </c>
      <c r="S1455" s="26">
        <v>0</v>
      </c>
      <c r="T1455" s="26">
        <v>0</v>
      </c>
      <c r="U1455" s="19">
        <v>24903.8</v>
      </c>
      <c r="V1455" s="20">
        <v>233342</v>
      </c>
      <c r="W1455" s="20">
        <v>12050</v>
      </c>
    </row>
    <row r="1456" spans="1:23" x14ac:dyDescent="0.35">
      <c r="A1456" s="16">
        <v>2012</v>
      </c>
      <c r="B1456" s="17">
        <v>14398</v>
      </c>
      <c r="C1456" s="18" t="s">
        <v>1311</v>
      </c>
      <c r="D1456" s="16" t="s">
        <v>24</v>
      </c>
      <c r="E1456" s="18" t="s">
        <v>25</v>
      </c>
      <c r="F1456" s="16" t="s">
        <v>26</v>
      </c>
      <c r="G1456" s="18" t="s">
        <v>54</v>
      </c>
      <c r="H1456" s="18" t="s">
        <v>33</v>
      </c>
      <c r="I1456" s="19">
        <v>93526</v>
      </c>
      <c r="J1456" s="20">
        <v>840156</v>
      </c>
      <c r="K1456" s="20">
        <v>58558</v>
      </c>
      <c r="L1456" s="21">
        <v>48394</v>
      </c>
      <c r="M1456" s="22">
        <v>450877</v>
      </c>
      <c r="N1456" s="22">
        <v>9675</v>
      </c>
      <c r="O1456" s="23">
        <v>7178</v>
      </c>
      <c r="P1456" s="24">
        <v>69467</v>
      </c>
      <c r="Q1456" s="24">
        <v>25</v>
      </c>
      <c r="R1456" s="25" t="s">
        <v>37</v>
      </c>
      <c r="S1456" s="26" t="s">
        <v>37</v>
      </c>
      <c r="T1456" s="26" t="s">
        <v>37</v>
      </c>
      <c r="U1456" s="19">
        <v>149098</v>
      </c>
      <c r="V1456" s="20">
        <v>1360500</v>
      </c>
      <c r="W1456" s="20">
        <v>68258</v>
      </c>
    </row>
    <row r="1457" spans="1:23" x14ac:dyDescent="0.35">
      <c r="A1457" s="16">
        <v>2012</v>
      </c>
      <c r="B1457" s="17">
        <v>14401</v>
      </c>
      <c r="C1457" s="18" t="s">
        <v>1312</v>
      </c>
      <c r="D1457" s="16" t="s">
        <v>24</v>
      </c>
      <c r="E1457" s="18" t="s">
        <v>25</v>
      </c>
      <c r="F1457" s="16" t="s">
        <v>26</v>
      </c>
      <c r="G1457" s="18" t="s">
        <v>63</v>
      </c>
      <c r="H1457" s="18" t="s">
        <v>28</v>
      </c>
      <c r="I1457" s="19">
        <v>19769</v>
      </c>
      <c r="J1457" s="20">
        <v>157905</v>
      </c>
      <c r="K1457" s="20">
        <v>25393</v>
      </c>
      <c r="L1457" s="21">
        <v>64348</v>
      </c>
      <c r="M1457" s="22">
        <v>549835</v>
      </c>
      <c r="N1457" s="22">
        <v>3706</v>
      </c>
      <c r="O1457" s="23">
        <v>24897</v>
      </c>
      <c r="P1457" s="24">
        <v>227282</v>
      </c>
      <c r="Q1457" s="24">
        <v>150</v>
      </c>
      <c r="R1457" s="25" t="s">
        <v>37</v>
      </c>
      <c r="S1457" s="26" t="s">
        <v>37</v>
      </c>
      <c r="T1457" s="26" t="s">
        <v>37</v>
      </c>
      <c r="U1457" s="19">
        <v>109014</v>
      </c>
      <c r="V1457" s="20">
        <v>935022</v>
      </c>
      <c r="W1457" s="20">
        <v>29249</v>
      </c>
    </row>
    <row r="1458" spans="1:23" x14ac:dyDescent="0.35">
      <c r="A1458" s="16">
        <v>2012</v>
      </c>
      <c r="B1458" s="17">
        <v>14405</v>
      </c>
      <c r="C1458" s="18" t="s">
        <v>1313</v>
      </c>
      <c r="D1458" s="16" t="s">
        <v>24</v>
      </c>
      <c r="E1458" s="18" t="s">
        <v>25</v>
      </c>
      <c r="F1458" s="16" t="s">
        <v>26</v>
      </c>
      <c r="G1458" s="18" t="s">
        <v>136</v>
      </c>
      <c r="H1458" s="18" t="s">
        <v>119</v>
      </c>
      <c r="I1458" s="19" t="s">
        <v>37</v>
      </c>
      <c r="J1458" s="20" t="s">
        <v>37</v>
      </c>
      <c r="K1458" s="20" t="s">
        <v>37</v>
      </c>
      <c r="L1458" s="21">
        <v>366</v>
      </c>
      <c r="M1458" s="22">
        <v>3067</v>
      </c>
      <c r="N1458" s="22">
        <v>1</v>
      </c>
      <c r="O1458" s="23" t="s">
        <v>37</v>
      </c>
      <c r="P1458" s="24" t="s">
        <v>37</v>
      </c>
      <c r="Q1458" s="24" t="s">
        <v>37</v>
      </c>
      <c r="R1458" s="25" t="s">
        <v>37</v>
      </c>
      <c r="S1458" s="26" t="s">
        <v>37</v>
      </c>
      <c r="T1458" s="26" t="s">
        <v>37</v>
      </c>
      <c r="U1458" s="19">
        <v>366</v>
      </c>
      <c r="V1458" s="20">
        <v>3067</v>
      </c>
      <c r="W1458" s="20">
        <v>1</v>
      </c>
    </row>
    <row r="1459" spans="1:23" x14ac:dyDescent="0.35">
      <c r="A1459" s="16">
        <v>2012</v>
      </c>
      <c r="B1459" s="17">
        <v>14405</v>
      </c>
      <c r="C1459" s="18" t="s">
        <v>1313</v>
      </c>
      <c r="D1459" s="16" t="s">
        <v>41</v>
      </c>
      <c r="E1459" s="18" t="s">
        <v>42</v>
      </c>
      <c r="F1459" s="16" t="s">
        <v>26</v>
      </c>
      <c r="G1459" s="18" t="s">
        <v>436</v>
      </c>
      <c r="H1459" s="18" t="s">
        <v>44</v>
      </c>
      <c r="I1459" s="19">
        <v>0</v>
      </c>
      <c r="J1459" s="20">
        <v>0</v>
      </c>
      <c r="K1459" s="20">
        <v>0</v>
      </c>
      <c r="L1459" s="21">
        <v>89337</v>
      </c>
      <c r="M1459" s="22">
        <v>794738</v>
      </c>
      <c r="N1459" s="22">
        <v>1093</v>
      </c>
      <c r="O1459" s="23">
        <v>0</v>
      </c>
      <c r="P1459" s="24">
        <v>0</v>
      </c>
      <c r="Q1459" s="24">
        <v>0</v>
      </c>
      <c r="R1459" s="25">
        <v>0</v>
      </c>
      <c r="S1459" s="26">
        <v>0</v>
      </c>
      <c r="T1459" s="26">
        <v>0</v>
      </c>
      <c r="U1459" s="19">
        <v>89337</v>
      </c>
      <c r="V1459" s="20">
        <v>794738</v>
      </c>
      <c r="W1459" s="20">
        <v>1093</v>
      </c>
    </row>
    <row r="1460" spans="1:23" x14ac:dyDescent="0.35">
      <c r="A1460" s="16">
        <v>2012</v>
      </c>
      <c r="B1460" s="17">
        <v>14405</v>
      </c>
      <c r="C1460" s="18" t="s">
        <v>1313</v>
      </c>
      <c r="D1460" s="16" t="s">
        <v>41</v>
      </c>
      <c r="E1460" s="18" t="s">
        <v>42</v>
      </c>
      <c r="F1460" s="16" t="s">
        <v>26</v>
      </c>
      <c r="G1460" s="18" t="s">
        <v>198</v>
      </c>
      <c r="H1460" s="18" t="s">
        <v>44</v>
      </c>
      <c r="I1460" s="19">
        <v>0</v>
      </c>
      <c r="J1460" s="20">
        <v>0</v>
      </c>
      <c r="K1460" s="20">
        <v>0</v>
      </c>
      <c r="L1460" s="21">
        <v>5338</v>
      </c>
      <c r="M1460" s="22">
        <v>58365</v>
      </c>
      <c r="N1460" s="22">
        <v>39</v>
      </c>
      <c r="O1460" s="23">
        <v>0</v>
      </c>
      <c r="P1460" s="24">
        <v>0</v>
      </c>
      <c r="Q1460" s="24">
        <v>0</v>
      </c>
      <c r="R1460" s="25">
        <v>0</v>
      </c>
      <c r="S1460" s="26">
        <v>0</v>
      </c>
      <c r="T1460" s="26">
        <v>0</v>
      </c>
      <c r="U1460" s="19">
        <v>5338</v>
      </c>
      <c r="V1460" s="20">
        <v>58365</v>
      </c>
      <c r="W1460" s="20">
        <v>39</v>
      </c>
    </row>
    <row r="1461" spans="1:23" x14ac:dyDescent="0.35">
      <c r="A1461" s="16">
        <v>2012</v>
      </c>
      <c r="B1461" s="17">
        <v>14405</v>
      </c>
      <c r="C1461" s="18" t="s">
        <v>1313</v>
      </c>
      <c r="D1461" s="16" t="s">
        <v>41</v>
      </c>
      <c r="E1461" s="18" t="s">
        <v>42</v>
      </c>
      <c r="F1461" s="16" t="s">
        <v>26</v>
      </c>
      <c r="G1461" s="18" t="s">
        <v>36</v>
      </c>
      <c r="H1461" s="18" t="s">
        <v>44</v>
      </c>
      <c r="I1461" s="19">
        <v>0</v>
      </c>
      <c r="J1461" s="20">
        <v>0</v>
      </c>
      <c r="K1461" s="20">
        <v>0</v>
      </c>
      <c r="L1461" s="21">
        <v>12467</v>
      </c>
      <c r="M1461" s="22">
        <v>170943</v>
      </c>
      <c r="N1461" s="22">
        <v>45</v>
      </c>
      <c r="O1461" s="23">
        <v>0</v>
      </c>
      <c r="P1461" s="24">
        <v>0</v>
      </c>
      <c r="Q1461" s="24">
        <v>0</v>
      </c>
      <c r="R1461" s="25">
        <v>0</v>
      </c>
      <c r="S1461" s="26">
        <v>0</v>
      </c>
      <c r="T1461" s="26">
        <v>0</v>
      </c>
      <c r="U1461" s="19">
        <v>12467</v>
      </c>
      <c r="V1461" s="20">
        <v>170943</v>
      </c>
      <c r="W1461" s="20">
        <v>45</v>
      </c>
    </row>
    <row r="1462" spans="1:23" x14ac:dyDescent="0.35">
      <c r="A1462" s="16">
        <v>2012</v>
      </c>
      <c r="B1462" s="17">
        <v>14405</v>
      </c>
      <c r="C1462" s="18" t="s">
        <v>1313</v>
      </c>
      <c r="D1462" s="16" t="s">
        <v>41</v>
      </c>
      <c r="E1462" s="18" t="s">
        <v>42</v>
      </c>
      <c r="F1462" s="16" t="s">
        <v>26</v>
      </c>
      <c r="G1462" s="18" t="s">
        <v>184</v>
      </c>
      <c r="H1462" s="18" t="s">
        <v>44</v>
      </c>
      <c r="I1462" s="19">
        <v>0</v>
      </c>
      <c r="J1462" s="20">
        <v>0</v>
      </c>
      <c r="K1462" s="20">
        <v>0</v>
      </c>
      <c r="L1462" s="21">
        <v>4607</v>
      </c>
      <c r="M1462" s="22">
        <v>38993</v>
      </c>
      <c r="N1462" s="22">
        <v>57</v>
      </c>
      <c r="O1462" s="23">
        <v>0</v>
      </c>
      <c r="P1462" s="24">
        <v>0</v>
      </c>
      <c r="Q1462" s="24">
        <v>0</v>
      </c>
      <c r="R1462" s="25">
        <v>0</v>
      </c>
      <c r="S1462" s="26">
        <v>0</v>
      </c>
      <c r="T1462" s="26">
        <v>0</v>
      </c>
      <c r="U1462" s="19">
        <v>4607</v>
      </c>
      <c r="V1462" s="20">
        <v>38993</v>
      </c>
      <c r="W1462" s="20">
        <v>57</v>
      </c>
    </row>
    <row r="1463" spans="1:23" x14ac:dyDescent="0.35">
      <c r="A1463" s="16">
        <v>2012</v>
      </c>
      <c r="B1463" s="17">
        <v>14405</v>
      </c>
      <c r="C1463" s="18" t="s">
        <v>1313</v>
      </c>
      <c r="D1463" s="16" t="s">
        <v>41</v>
      </c>
      <c r="E1463" s="18" t="s">
        <v>42</v>
      </c>
      <c r="F1463" s="16" t="s">
        <v>26</v>
      </c>
      <c r="G1463" s="18" t="s">
        <v>32</v>
      </c>
      <c r="H1463" s="18" t="s">
        <v>44</v>
      </c>
      <c r="I1463" s="19">
        <v>0</v>
      </c>
      <c r="J1463" s="20">
        <v>0</v>
      </c>
      <c r="K1463" s="20">
        <v>0</v>
      </c>
      <c r="L1463" s="21">
        <v>86550</v>
      </c>
      <c r="M1463" s="22">
        <v>789533</v>
      </c>
      <c r="N1463" s="22">
        <v>2310</v>
      </c>
      <c r="O1463" s="23">
        <v>0</v>
      </c>
      <c r="P1463" s="24">
        <v>0</v>
      </c>
      <c r="Q1463" s="24">
        <v>0</v>
      </c>
      <c r="R1463" s="25">
        <v>0</v>
      </c>
      <c r="S1463" s="26">
        <v>0</v>
      </c>
      <c r="T1463" s="26">
        <v>0</v>
      </c>
      <c r="U1463" s="19">
        <v>86550</v>
      </c>
      <c r="V1463" s="20">
        <v>789533</v>
      </c>
      <c r="W1463" s="20">
        <v>2310</v>
      </c>
    </row>
    <row r="1464" spans="1:23" x14ac:dyDescent="0.35">
      <c r="A1464" s="16">
        <v>2012</v>
      </c>
      <c r="B1464" s="17">
        <v>14405</v>
      </c>
      <c r="C1464" s="18" t="s">
        <v>1313</v>
      </c>
      <c r="D1464" s="16" t="s">
        <v>41</v>
      </c>
      <c r="E1464" s="18" t="s">
        <v>42</v>
      </c>
      <c r="F1464" s="16" t="s">
        <v>26</v>
      </c>
      <c r="G1464" s="18" t="s">
        <v>136</v>
      </c>
      <c r="H1464" s="18" t="s">
        <v>44</v>
      </c>
      <c r="I1464" s="19">
        <v>0</v>
      </c>
      <c r="J1464" s="20">
        <v>0</v>
      </c>
      <c r="K1464" s="20">
        <v>0</v>
      </c>
      <c r="L1464" s="21">
        <v>34424</v>
      </c>
      <c r="M1464" s="22">
        <v>279294</v>
      </c>
      <c r="N1464" s="22">
        <v>114</v>
      </c>
      <c r="O1464" s="23">
        <v>0</v>
      </c>
      <c r="P1464" s="24">
        <v>0</v>
      </c>
      <c r="Q1464" s="24">
        <v>0</v>
      </c>
      <c r="R1464" s="25">
        <v>0</v>
      </c>
      <c r="S1464" s="26">
        <v>0</v>
      </c>
      <c r="T1464" s="26">
        <v>0</v>
      </c>
      <c r="U1464" s="19">
        <v>34424</v>
      </c>
      <c r="V1464" s="20">
        <v>279294</v>
      </c>
      <c r="W1464" s="20">
        <v>114</v>
      </c>
    </row>
    <row r="1465" spans="1:23" x14ac:dyDescent="0.35">
      <c r="A1465" s="16">
        <v>2012</v>
      </c>
      <c r="B1465" s="17">
        <v>14405</v>
      </c>
      <c r="C1465" s="18" t="s">
        <v>1313</v>
      </c>
      <c r="D1465" s="16" t="s">
        <v>41</v>
      </c>
      <c r="E1465" s="18" t="s">
        <v>42</v>
      </c>
      <c r="F1465" s="16" t="s">
        <v>26</v>
      </c>
      <c r="G1465" s="18" t="s">
        <v>43</v>
      </c>
      <c r="H1465" s="18" t="s">
        <v>44</v>
      </c>
      <c r="I1465" s="19">
        <v>0</v>
      </c>
      <c r="J1465" s="20">
        <v>0</v>
      </c>
      <c r="K1465" s="20">
        <v>0</v>
      </c>
      <c r="L1465" s="21">
        <v>7346</v>
      </c>
      <c r="M1465" s="22">
        <v>69860</v>
      </c>
      <c r="N1465" s="22">
        <v>34</v>
      </c>
      <c r="O1465" s="23">
        <v>0</v>
      </c>
      <c r="P1465" s="24">
        <v>0</v>
      </c>
      <c r="Q1465" s="24">
        <v>0</v>
      </c>
      <c r="R1465" s="25">
        <v>0</v>
      </c>
      <c r="S1465" s="26">
        <v>0</v>
      </c>
      <c r="T1465" s="26">
        <v>0</v>
      </c>
      <c r="U1465" s="19">
        <v>7346</v>
      </c>
      <c r="V1465" s="20">
        <v>69860</v>
      </c>
      <c r="W1465" s="20">
        <v>34</v>
      </c>
    </row>
    <row r="1466" spans="1:23" x14ac:dyDescent="0.35">
      <c r="A1466" s="16">
        <v>2012</v>
      </c>
      <c r="B1466" s="17">
        <v>14405</v>
      </c>
      <c r="C1466" s="18" t="s">
        <v>1313</v>
      </c>
      <c r="D1466" s="16" t="s">
        <v>41</v>
      </c>
      <c r="E1466" s="18" t="s">
        <v>42</v>
      </c>
      <c r="F1466" s="16" t="s">
        <v>26</v>
      </c>
      <c r="G1466" s="18" t="s">
        <v>199</v>
      </c>
      <c r="H1466" s="18" t="s">
        <v>44</v>
      </c>
      <c r="I1466" s="19">
        <v>0</v>
      </c>
      <c r="J1466" s="20">
        <v>0</v>
      </c>
      <c r="K1466" s="20">
        <v>0</v>
      </c>
      <c r="L1466" s="21">
        <v>1038</v>
      </c>
      <c r="M1466" s="22">
        <v>13396</v>
      </c>
      <c r="N1466" s="22">
        <v>5</v>
      </c>
      <c r="O1466" s="23">
        <v>0</v>
      </c>
      <c r="P1466" s="24">
        <v>0</v>
      </c>
      <c r="Q1466" s="24">
        <v>0</v>
      </c>
      <c r="R1466" s="25">
        <v>0</v>
      </c>
      <c r="S1466" s="26">
        <v>0</v>
      </c>
      <c r="T1466" s="26">
        <v>0</v>
      </c>
      <c r="U1466" s="19">
        <v>1038</v>
      </c>
      <c r="V1466" s="20">
        <v>13396</v>
      </c>
      <c r="W1466" s="20">
        <v>5</v>
      </c>
    </row>
    <row r="1467" spans="1:23" x14ac:dyDescent="0.35">
      <c r="A1467" s="16">
        <v>2012</v>
      </c>
      <c r="B1467" s="17">
        <v>14405</v>
      </c>
      <c r="C1467" s="18" t="s">
        <v>1313</v>
      </c>
      <c r="D1467" s="16" t="s">
        <v>97</v>
      </c>
      <c r="E1467" s="18" t="s">
        <v>25</v>
      </c>
      <c r="F1467" s="16" t="s">
        <v>26</v>
      </c>
      <c r="G1467" s="18" t="s">
        <v>98</v>
      </c>
      <c r="H1467" s="18" t="s">
        <v>44</v>
      </c>
      <c r="I1467" s="19">
        <v>0</v>
      </c>
      <c r="J1467" s="20">
        <v>0</v>
      </c>
      <c r="K1467" s="20">
        <v>0</v>
      </c>
      <c r="L1467" s="21">
        <v>3384</v>
      </c>
      <c r="M1467" s="22">
        <v>31640</v>
      </c>
      <c r="N1467" s="22">
        <v>86</v>
      </c>
      <c r="O1467" s="23">
        <v>0</v>
      </c>
      <c r="P1467" s="24">
        <v>0</v>
      </c>
      <c r="Q1467" s="24">
        <v>0</v>
      </c>
      <c r="R1467" s="25">
        <v>0</v>
      </c>
      <c r="S1467" s="26">
        <v>0</v>
      </c>
      <c r="T1467" s="26">
        <v>0</v>
      </c>
      <c r="U1467" s="19">
        <v>3384</v>
      </c>
      <c r="V1467" s="20">
        <v>31640</v>
      </c>
      <c r="W1467" s="20">
        <v>86</v>
      </c>
    </row>
    <row r="1468" spans="1:23" x14ac:dyDescent="0.35">
      <c r="A1468" s="16">
        <v>2012</v>
      </c>
      <c r="B1468" s="17">
        <v>14424</v>
      </c>
      <c r="C1468" s="18" t="s">
        <v>1314</v>
      </c>
      <c r="D1468" s="16" t="s">
        <v>24</v>
      </c>
      <c r="E1468" s="18" t="s">
        <v>25</v>
      </c>
      <c r="F1468" s="16" t="s">
        <v>26</v>
      </c>
      <c r="G1468" s="18" t="s">
        <v>30</v>
      </c>
      <c r="H1468" s="18" t="s">
        <v>33</v>
      </c>
      <c r="I1468" s="19">
        <v>11960.6</v>
      </c>
      <c r="J1468" s="20">
        <v>129011</v>
      </c>
      <c r="K1468" s="20">
        <v>8363</v>
      </c>
      <c r="L1468" s="21">
        <v>2048.8000000000002</v>
      </c>
      <c r="M1468" s="22">
        <v>21085</v>
      </c>
      <c r="N1468" s="22">
        <v>903</v>
      </c>
      <c r="O1468" s="23">
        <v>1231.7</v>
      </c>
      <c r="P1468" s="24">
        <v>15187</v>
      </c>
      <c r="Q1468" s="24">
        <v>5</v>
      </c>
      <c r="R1468" s="25" t="s">
        <v>37</v>
      </c>
      <c r="S1468" s="26" t="s">
        <v>37</v>
      </c>
      <c r="T1468" s="26" t="s">
        <v>37</v>
      </c>
      <c r="U1468" s="19">
        <v>15241.1</v>
      </c>
      <c r="V1468" s="20">
        <v>165283</v>
      </c>
      <c r="W1468" s="20">
        <v>9271</v>
      </c>
    </row>
    <row r="1469" spans="1:23" x14ac:dyDescent="0.35">
      <c r="A1469" s="16">
        <v>2012</v>
      </c>
      <c r="B1469" s="17">
        <v>14424</v>
      </c>
      <c r="C1469" s="18" t="s">
        <v>1314</v>
      </c>
      <c r="D1469" s="16" t="s">
        <v>24</v>
      </c>
      <c r="E1469" s="18" t="s">
        <v>25</v>
      </c>
      <c r="F1469" s="16" t="s">
        <v>26</v>
      </c>
      <c r="G1469" s="18" t="s">
        <v>98</v>
      </c>
      <c r="H1469" s="18" t="s">
        <v>33</v>
      </c>
      <c r="I1469" s="19">
        <v>11761.7</v>
      </c>
      <c r="J1469" s="20">
        <v>126881</v>
      </c>
      <c r="K1469" s="20">
        <v>8853</v>
      </c>
      <c r="L1469" s="21">
        <v>4782.8999999999996</v>
      </c>
      <c r="M1469" s="22">
        <v>49327</v>
      </c>
      <c r="N1469" s="22">
        <v>1722</v>
      </c>
      <c r="O1469" s="23">
        <v>730.5</v>
      </c>
      <c r="P1469" s="24">
        <v>9020</v>
      </c>
      <c r="Q1469" s="24">
        <v>5</v>
      </c>
      <c r="R1469" s="25" t="s">
        <v>37</v>
      </c>
      <c r="S1469" s="26" t="s">
        <v>37</v>
      </c>
      <c r="T1469" s="26" t="s">
        <v>37</v>
      </c>
      <c r="U1469" s="19">
        <v>17275.099999999999</v>
      </c>
      <c r="V1469" s="20">
        <v>185228</v>
      </c>
      <c r="W1469" s="20">
        <v>10580</v>
      </c>
    </row>
    <row r="1470" spans="1:23" x14ac:dyDescent="0.35">
      <c r="A1470" s="16">
        <v>2012</v>
      </c>
      <c r="B1470" s="17">
        <v>14426</v>
      </c>
      <c r="C1470" s="18" t="s">
        <v>1315</v>
      </c>
      <c r="D1470" s="16" t="s">
        <v>24</v>
      </c>
      <c r="E1470" s="18" t="s">
        <v>25</v>
      </c>
      <c r="F1470" s="16" t="s">
        <v>26</v>
      </c>
      <c r="G1470" s="18" t="s">
        <v>90</v>
      </c>
      <c r="H1470" s="18" t="s">
        <v>33</v>
      </c>
      <c r="I1470" s="19">
        <v>3734</v>
      </c>
      <c r="J1470" s="20">
        <v>29359</v>
      </c>
      <c r="K1470" s="20">
        <v>1791</v>
      </c>
      <c r="L1470" s="21">
        <v>1802</v>
      </c>
      <c r="M1470" s="22">
        <v>11065</v>
      </c>
      <c r="N1470" s="22">
        <v>1111</v>
      </c>
      <c r="O1470" s="23">
        <v>9661</v>
      </c>
      <c r="P1470" s="24">
        <v>81398</v>
      </c>
      <c r="Q1470" s="24">
        <v>838</v>
      </c>
      <c r="R1470" s="25" t="s">
        <v>37</v>
      </c>
      <c r="S1470" s="26" t="s">
        <v>37</v>
      </c>
      <c r="T1470" s="26" t="s">
        <v>37</v>
      </c>
      <c r="U1470" s="19">
        <v>15197</v>
      </c>
      <c r="V1470" s="20">
        <v>121822</v>
      </c>
      <c r="W1470" s="20">
        <v>3740</v>
      </c>
    </row>
    <row r="1471" spans="1:23" x14ac:dyDescent="0.35">
      <c r="A1471" s="16">
        <v>2012</v>
      </c>
      <c r="B1471" s="17">
        <v>14446</v>
      </c>
      <c r="C1471" s="18" t="s">
        <v>1316</v>
      </c>
      <c r="D1471" s="16" t="s">
        <v>24</v>
      </c>
      <c r="E1471" s="18" t="s">
        <v>25</v>
      </c>
      <c r="F1471" s="16" t="s">
        <v>26</v>
      </c>
      <c r="G1471" s="18" t="s">
        <v>123</v>
      </c>
      <c r="H1471" s="18" t="s">
        <v>28</v>
      </c>
      <c r="I1471" s="19">
        <v>15430</v>
      </c>
      <c r="J1471" s="20">
        <v>185330</v>
      </c>
      <c r="K1471" s="20">
        <v>11197</v>
      </c>
      <c r="L1471" s="21">
        <v>6505</v>
      </c>
      <c r="M1471" s="22">
        <v>86786</v>
      </c>
      <c r="N1471" s="22">
        <v>1767</v>
      </c>
      <c r="O1471" s="23">
        <v>19105</v>
      </c>
      <c r="P1471" s="24">
        <v>286460</v>
      </c>
      <c r="Q1471" s="24">
        <v>37</v>
      </c>
      <c r="R1471" s="25" t="s">
        <v>37</v>
      </c>
      <c r="S1471" s="26" t="s">
        <v>37</v>
      </c>
      <c r="T1471" s="26" t="s">
        <v>37</v>
      </c>
      <c r="U1471" s="19">
        <v>41040</v>
      </c>
      <c r="V1471" s="20">
        <v>558576</v>
      </c>
      <c r="W1471" s="20">
        <v>13001</v>
      </c>
    </row>
    <row r="1472" spans="1:23" x14ac:dyDescent="0.35">
      <c r="A1472" s="16">
        <v>2012</v>
      </c>
      <c r="B1472" s="17">
        <v>14455</v>
      </c>
      <c r="C1472" s="18" t="s">
        <v>1317</v>
      </c>
      <c r="D1472" s="16" t="s">
        <v>24</v>
      </c>
      <c r="E1472" s="18" t="s">
        <v>25</v>
      </c>
      <c r="F1472" s="16" t="s">
        <v>26</v>
      </c>
      <c r="G1472" s="18" t="s">
        <v>104</v>
      </c>
      <c r="H1472" s="18" t="s">
        <v>28</v>
      </c>
      <c r="I1472" s="19">
        <v>21701</v>
      </c>
      <c r="J1472" s="20">
        <v>225898</v>
      </c>
      <c r="K1472" s="20">
        <v>15442</v>
      </c>
      <c r="L1472" s="21">
        <v>18265</v>
      </c>
      <c r="M1472" s="22">
        <v>176950</v>
      </c>
      <c r="N1472" s="22">
        <v>5362</v>
      </c>
      <c r="O1472" s="23">
        <v>4221</v>
      </c>
      <c r="P1472" s="24">
        <v>47790</v>
      </c>
      <c r="Q1472" s="24">
        <v>5</v>
      </c>
      <c r="R1472" s="25">
        <v>0</v>
      </c>
      <c r="S1472" s="26">
        <v>0</v>
      </c>
      <c r="T1472" s="26">
        <v>0</v>
      </c>
      <c r="U1472" s="19">
        <v>44187</v>
      </c>
      <c r="V1472" s="20">
        <v>450638</v>
      </c>
      <c r="W1472" s="20">
        <v>20809</v>
      </c>
    </row>
    <row r="1473" spans="1:23" x14ac:dyDescent="0.35">
      <c r="A1473" s="16">
        <v>2012</v>
      </c>
      <c r="B1473" s="17">
        <v>14468</v>
      </c>
      <c r="C1473" s="18" t="s">
        <v>1318</v>
      </c>
      <c r="D1473" s="16" t="s">
        <v>24</v>
      </c>
      <c r="E1473" s="18" t="s">
        <v>25</v>
      </c>
      <c r="F1473" s="16" t="s">
        <v>26</v>
      </c>
      <c r="G1473" s="18" t="s">
        <v>51</v>
      </c>
      <c r="H1473" s="18" t="s">
        <v>33</v>
      </c>
      <c r="I1473" s="19">
        <v>25495</v>
      </c>
      <c r="J1473" s="20">
        <v>177331</v>
      </c>
      <c r="K1473" s="20">
        <v>14123</v>
      </c>
      <c r="L1473" s="21">
        <v>4497.8</v>
      </c>
      <c r="M1473" s="22">
        <v>42471</v>
      </c>
      <c r="N1473" s="22">
        <v>422</v>
      </c>
      <c r="O1473" s="23" t="s">
        <v>37</v>
      </c>
      <c r="P1473" s="24" t="s">
        <v>37</v>
      </c>
      <c r="Q1473" s="24" t="s">
        <v>37</v>
      </c>
      <c r="R1473" s="25" t="s">
        <v>37</v>
      </c>
      <c r="S1473" s="26" t="s">
        <v>37</v>
      </c>
      <c r="T1473" s="26" t="s">
        <v>37</v>
      </c>
      <c r="U1473" s="19">
        <v>29992.799999999999</v>
      </c>
      <c r="V1473" s="20">
        <v>219802</v>
      </c>
      <c r="W1473" s="20">
        <v>14545</v>
      </c>
    </row>
    <row r="1474" spans="1:23" x14ac:dyDescent="0.35">
      <c r="A1474" s="16">
        <v>2012</v>
      </c>
      <c r="B1474" s="17">
        <v>14471</v>
      </c>
      <c r="C1474" s="18" t="s">
        <v>1319</v>
      </c>
      <c r="D1474" s="16" t="s">
        <v>24</v>
      </c>
      <c r="E1474" s="18" t="s">
        <v>25</v>
      </c>
      <c r="F1474" s="16" t="s">
        <v>26</v>
      </c>
      <c r="G1474" s="18" t="s">
        <v>74</v>
      </c>
      <c r="H1474" s="18" t="s">
        <v>33</v>
      </c>
      <c r="I1474" s="19">
        <v>19151.8</v>
      </c>
      <c r="J1474" s="20">
        <v>150085</v>
      </c>
      <c r="K1474" s="20">
        <v>12219</v>
      </c>
      <c r="L1474" s="21">
        <v>188.9</v>
      </c>
      <c r="M1474" s="22">
        <v>1199</v>
      </c>
      <c r="N1474" s="22">
        <v>59</v>
      </c>
      <c r="O1474" s="23">
        <v>3202.3</v>
      </c>
      <c r="P1474" s="24">
        <v>33360</v>
      </c>
      <c r="Q1474" s="24">
        <v>60</v>
      </c>
      <c r="R1474" s="25" t="s">
        <v>37</v>
      </c>
      <c r="S1474" s="26" t="s">
        <v>37</v>
      </c>
      <c r="T1474" s="26" t="s">
        <v>37</v>
      </c>
      <c r="U1474" s="19">
        <v>22543</v>
      </c>
      <c r="V1474" s="20">
        <v>184644</v>
      </c>
      <c r="W1474" s="20">
        <v>12338</v>
      </c>
    </row>
    <row r="1475" spans="1:23" x14ac:dyDescent="0.35">
      <c r="A1475" s="16">
        <v>2012</v>
      </c>
      <c r="B1475" s="17">
        <v>14500</v>
      </c>
      <c r="C1475" s="18" t="s">
        <v>1320</v>
      </c>
      <c r="D1475" s="16" t="s">
        <v>24</v>
      </c>
      <c r="E1475" s="18" t="s">
        <v>25</v>
      </c>
      <c r="F1475" s="16" t="s">
        <v>26</v>
      </c>
      <c r="G1475" s="18" t="s">
        <v>179</v>
      </c>
      <c r="H1475" s="18" t="s">
        <v>33</v>
      </c>
      <c r="I1475" s="19">
        <v>6333.9</v>
      </c>
      <c r="J1475" s="20">
        <v>65094</v>
      </c>
      <c r="K1475" s="20">
        <v>5181</v>
      </c>
      <c r="L1475" s="21">
        <v>552.6</v>
      </c>
      <c r="M1475" s="22">
        <v>7610</v>
      </c>
      <c r="N1475" s="22">
        <v>85</v>
      </c>
      <c r="O1475" s="23">
        <v>6248.2</v>
      </c>
      <c r="P1475" s="24">
        <v>81627</v>
      </c>
      <c r="Q1475" s="24">
        <v>292</v>
      </c>
      <c r="R1475" s="25" t="s">
        <v>37</v>
      </c>
      <c r="S1475" s="26" t="s">
        <v>37</v>
      </c>
      <c r="T1475" s="26" t="s">
        <v>37</v>
      </c>
      <c r="U1475" s="19">
        <v>13134.7</v>
      </c>
      <c r="V1475" s="20">
        <v>154331</v>
      </c>
      <c r="W1475" s="20">
        <v>5558</v>
      </c>
    </row>
    <row r="1476" spans="1:23" x14ac:dyDescent="0.35">
      <c r="A1476" s="16">
        <v>2012</v>
      </c>
      <c r="B1476" s="17">
        <v>14505</v>
      </c>
      <c r="C1476" s="18" t="s">
        <v>1321</v>
      </c>
      <c r="D1476" s="16" t="s">
        <v>24</v>
      </c>
      <c r="E1476" s="18" t="s">
        <v>25</v>
      </c>
      <c r="F1476" s="16" t="s">
        <v>26</v>
      </c>
      <c r="G1476" s="18" t="s">
        <v>96</v>
      </c>
      <c r="H1476" s="18" t="s">
        <v>33</v>
      </c>
      <c r="I1476" s="19">
        <v>3360</v>
      </c>
      <c r="J1476" s="20">
        <v>55916</v>
      </c>
      <c r="K1476" s="20">
        <v>3862</v>
      </c>
      <c r="L1476" s="21">
        <v>3297</v>
      </c>
      <c r="M1476" s="22">
        <v>60861</v>
      </c>
      <c r="N1476" s="22">
        <v>591</v>
      </c>
      <c r="O1476" s="23" t="s">
        <v>37</v>
      </c>
      <c r="P1476" s="24" t="s">
        <v>37</v>
      </c>
      <c r="Q1476" s="24" t="s">
        <v>37</v>
      </c>
      <c r="R1476" s="25" t="s">
        <v>37</v>
      </c>
      <c r="S1476" s="26" t="s">
        <v>37</v>
      </c>
      <c r="T1476" s="26" t="s">
        <v>37</v>
      </c>
      <c r="U1476" s="19">
        <v>6657</v>
      </c>
      <c r="V1476" s="20">
        <v>116777</v>
      </c>
      <c r="W1476" s="20">
        <v>4453</v>
      </c>
    </row>
    <row r="1477" spans="1:23" x14ac:dyDescent="0.35">
      <c r="A1477" s="16">
        <v>2012</v>
      </c>
      <c r="B1477" s="17">
        <v>14534</v>
      </c>
      <c r="C1477" s="18" t="s">
        <v>1322</v>
      </c>
      <c r="D1477" s="16" t="s">
        <v>24</v>
      </c>
      <c r="E1477" s="18" t="s">
        <v>25</v>
      </c>
      <c r="F1477" s="16" t="s">
        <v>26</v>
      </c>
      <c r="G1477" s="18" t="s">
        <v>63</v>
      </c>
      <c r="H1477" s="18" t="s">
        <v>28</v>
      </c>
      <c r="I1477" s="19">
        <v>51289.2</v>
      </c>
      <c r="J1477" s="20">
        <v>333664</v>
      </c>
      <c r="K1477" s="20">
        <v>54482</v>
      </c>
      <c r="L1477" s="21">
        <v>109449.8</v>
      </c>
      <c r="M1477" s="22">
        <v>796368</v>
      </c>
      <c r="N1477" s="22">
        <v>8405</v>
      </c>
      <c r="O1477" s="23" t="s">
        <v>37</v>
      </c>
      <c r="P1477" s="24" t="s">
        <v>37</v>
      </c>
      <c r="Q1477" s="24" t="s">
        <v>37</v>
      </c>
      <c r="R1477" s="25">
        <v>1365.5</v>
      </c>
      <c r="S1477" s="26">
        <v>9538</v>
      </c>
      <c r="T1477" s="26">
        <v>1</v>
      </c>
      <c r="U1477" s="19">
        <v>162104.5</v>
      </c>
      <c r="V1477" s="20">
        <v>1139570</v>
      </c>
      <c r="W1477" s="20">
        <v>62888</v>
      </c>
    </row>
    <row r="1478" spans="1:23" x14ac:dyDescent="0.35">
      <c r="A1478" s="16">
        <v>2012</v>
      </c>
      <c r="B1478" s="17">
        <v>14537</v>
      </c>
      <c r="C1478" s="18" t="s">
        <v>1323</v>
      </c>
      <c r="D1478" s="16" t="s">
        <v>24</v>
      </c>
      <c r="E1478" s="18" t="s">
        <v>25</v>
      </c>
      <c r="F1478" s="16" t="s">
        <v>26</v>
      </c>
      <c r="G1478" s="18" t="s">
        <v>220</v>
      </c>
      <c r="H1478" s="18" t="s">
        <v>28</v>
      </c>
      <c r="I1478" s="19">
        <v>4027</v>
      </c>
      <c r="J1478" s="20">
        <v>30586</v>
      </c>
      <c r="K1478" s="20">
        <v>4011</v>
      </c>
      <c r="L1478" s="21">
        <v>561</v>
      </c>
      <c r="M1478" s="22">
        <v>3734</v>
      </c>
      <c r="N1478" s="22">
        <v>519</v>
      </c>
      <c r="O1478" s="23">
        <v>2423</v>
      </c>
      <c r="P1478" s="24">
        <v>20604</v>
      </c>
      <c r="Q1478" s="24">
        <v>63</v>
      </c>
      <c r="R1478" s="25">
        <v>0</v>
      </c>
      <c r="S1478" s="26">
        <v>0</v>
      </c>
      <c r="T1478" s="26">
        <v>0</v>
      </c>
      <c r="U1478" s="19">
        <v>7011</v>
      </c>
      <c r="V1478" s="20">
        <v>54924</v>
      </c>
      <c r="W1478" s="20">
        <v>4593</v>
      </c>
    </row>
    <row r="1479" spans="1:23" x14ac:dyDescent="0.35">
      <c r="A1479" s="16">
        <v>2012</v>
      </c>
      <c r="B1479" s="17">
        <v>14557</v>
      </c>
      <c r="C1479" s="18" t="s">
        <v>1324</v>
      </c>
      <c r="D1479" s="16" t="s">
        <v>24</v>
      </c>
      <c r="E1479" s="18" t="s">
        <v>25</v>
      </c>
      <c r="F1479" s="16" t="s">
        <v>26</v>
      </c>
      <c r="G1479" s="18" t="s">
        <v>54</v>
      </c>
      <c r="H1479" s="18" t="s">
        <v>33</v>
      </c>
      <c r="I1479" s="19">
        <v>55291</v>
      </c>
      <c r="J1479" s="20">
        <v>418466</v>
      </c>
      <c r="K1479" s="20">
        <v>28583</v>
      </c>
      <c r="L1479" s="21">
        <v>7192</v>
      </c>
      <c r="M1479" s="22">
        <v>54955</v>
      </c>
      <c r="N1479" s="22">
        <v>1660</v>
      </c>
      <c r="O1479" s="23">
        <v>15056</v>
      </c>
      <c r="P1479" s="24">
        <v>181774</v>
      </c>
      <c r="Q1479" s="24">
        <v>47</v>
      </c>
      <c r="R1479" s="25" t="s">
        <v>37</v>
      </c>
      <c r="S1479" s="26" t="s">
        <v>37</v>
      </c>
      <c r="T1479" s="26" t="s">
        <v>37</v>
      </c>
      <c r="U1479" s="19">
        <v>77539</v>
      </c>
      <c r="V1479" s="20">
        <v>655195</v>
      </c>
      <c r="W1479" s="20">
        <v>30290</v>
      </c>
    </row>
    <row r="1480" spans="1:23" x14ac:dyDescent="0.35">
      <c r="A1480" s="16">
        <v>2012</v>
      </c>
      <c r="B1480" s="17">
        <v>14563</v>
      </c>
      <c r="C1480" s="18" t="s">
        <v>1325</v>
      </c>
      <c r="D1480" s="16" t="s">
        <v>24</v>
      </c>
      <c r="E1480" s="18" t="s">
        <v>25</v>
      </c>
      <c r="F1480" s="16" t="s">
        <v>26</v>
      </c>
      <c r="G1480" s="18" t="s">
        <v>27</v>
      </c>
      <c r="H1480" s="18" t="s">
        <v>33</v>
      </c>
      <c r="I1480" s="19">
        <v>83125.2</v>
      </c>
      <c r="J1480" s="20">
        <v>665022</v>
      </c>
      <c r="K1480" s="20">
        <v>45615</v>
      </c>
      <c r="L1480" s="21">
        <v>20839.400000000001</v>
      </c>
      <c r="M1480" s="22">
        <v>197152</v>
      </c>
      <c r="N1480" s="22">
        <v>1600</v>
      </c>
      <c r="O1480" s="23">
        <v>11330.3</v>
      </c>
      <c r="P1480" s="24">
        <v>130419</v>
      </c>
      <c r="Q1480" s="24">
        <v>26</v>
      </c>
      <c r="R1480" s="25">
        <v>0</v>
      </c>
      <c r="S1480" s="26">
        <v>0</v>
      </c>
      <c r="T1480" s="26">
        <v>0</v>
      </c>
      <c r="U1480" s="19">
        <v>115294.9</v>
      </c>
      <c r="V1480" s="20">
        <v>992593</v>
      </c>
      <c r="W1480" s="20">
        <v>47241</v>
      </c>
    </row>
    <row r="1481" spans="1:23" x14ac:dyDescent="0.35">
      <c r="A1481" s="16">
        <v>2012</v>
      </c>
      <c r="B1481" s="17">
        <v>14582</v>
      </c>
      <c r="C1481" s="18" t="s">
        <v>1326</v>
      </c>
      <c r="D1481" s="16" t="s">
        <v>24</v>
      </c>
      <c r="E1481" s="18" t="s">
        <v>25</v>
      </c>
      <c r="F1481" s="16" t="s">
        <v>26</v>
      </c>
      <c r="G1481" s="18" t="s">
        <v>80</v>
      </c>
      <c r="H1481" s="18" t="s">
        <v>28</v>
      </c>
      <c r="I1481" s="19">
        <v>1985</v>
      </c>
      <c r="J1481" s="20">
        <v>24670</v>
      </c>
      <c r="K1481" s="20">
        <v>1649</v>
      </c>
      <c r="L1481" s="21">
        <v>1657</v>
      </c>
      <c r="M1481" s="22">
        <v>19320</v>
      </c>
      <c r="N1481" s="22">
        <v>505</v>
      </c>
      <c r="O1481" s="23" t="s">
        <v>37</v>
      </c>
      <c r="P1481" s="24" t="s">
        <v>37</v>
      </c>
      <c r="Q1481" s="24" t="s">
        <v>37</v>
      </c>
      <c r="R1481" s="25" t="s">
        <v>37</v>
      </c>
      <c r="S1481" s="26" t="s">
        <v>37</v>
      </c>
      <c r="T1481" s="26" t="s">
        <v>37</v>
      </c>
      <c r="U1481" s="19">
        <v>3642</v>
      </c>
      <c r="V1481" s="20">
        <v>43990</v>
      </c>
      <c r="W1481" s="20">
        <v>2154</v>
      </c>
    </row>
    <row r="1482" spans="1:23" x14ac:dyDescent="0.35">
      <c r="A1482" s="16">
        <v>2012</v>
      </c>
      <c r="B1482" s="17">
        <v>14599</v>
      </c>
      <c r="C1482" s="18" t="s">
        <v>1327</v>
      </c>
      <c r="D1482" s="16" t="s">
        <v>24</v>
      </c>
      <c r="E1482" s="18" t="s">
        <v>25</v>
      </c>
      <c r="F1482" s="16" t="s">
        <v>26</v>
      </c>
      <c r="G1482" s="18" t="s">
        <v>74</v>
      </c>
      <c r="H1482" s="18" t="s">
        <v>33</v>
      </c>
      <c r="I1482" s="19">
        <v>4485</v>
      </c>
      <c r="J1482" s="20">
        <v>41608</v>
      </c>
      <c r="K1482" s="20">
        <v>3223</v>
      </c>
      <c r="L1482" s="21">
        <v>2565</v>
      </c>
      <c r="M1482" s="22">
        <v>25530</v>
      </c>
      <c r="N1482" s="22">
        <v>190</v>
      </c>
      <c r="O1482" s="23">
        <v>1229</v>
      </c>
      <c r="P1482" s="24">
        <v>16199</v>
      </c>
      <c r="Q1482" s="24">
        <v>2</v>
      </c>
      <c r="R1482" s="25">
        <v>0</v>
      </c>
      <c r="S1482" s="26">
        <v>0</v>
      </c>
      <c r="T1482" s="26">
        <v>0</v>
      </c>
      <c r="U1482" s="19">
        <v>8279</v>
      </c>
      <c r="V1482" s="20">
        <v>83337</v>
      </c>
      <c r="W1482" s="20">
        <v>3415</v>
      </c>
    </row>
    <row r="1483" spans="1:23" x14ac:dyDescent="0.35">
      <c r="A1483" s="16">
        <v>2012</v>
      </c>
      <c r="B1483" s="17">
        <v>14599</v>
      </c>
      <c r="C1483" s="18" t="s">
        <v>1327</v>
      </c>
      <c r="D1483" s="16" t="s">
        <v>24</v>
      </c>
      <c r="E1483" s="18" t="s">
        <v>25</v>
      </c>
      <c r="F1483" s="16" t="s">
        <v>26</v>
      </c>
      <c r="G1483" s="18" t="s">
        <v>46</v>
      </c>
      <c r="H1483" s="18" t="s">
        <v>33</v>
      </c>
      <c r="I1483" s="19">
        <v>15889</v>
      </c>
      <c r="J1483" s="20">
        <v>146223</v>
      </c>
      <c r="K1483" s="20">
        <v>9005</v>
      </c>
      <c r="L1483" s="21">
        <v>4220</v>
      </c>
      <c r="M1483" s="22">
        <v>41375</v>
      </c>
      <c r="N1483" s="22">
        <v>426</v>
      </c>
      <c r="O1483" s="23">
        <v>4971</v>
      </c>
      <c r="P1483" s="24">
        <v>63281</v>
      </c>
      <c r="Q1483" s="24">
        <v>5</v>
      </c>
      <c r="R1483" s="25">
        <v>0</v>
      </c>
      <c r="S1483" s="26">
        <v>0</v>
      </c>
      <c r="T1483" s="26">
        <v>0</v>
      </c>
      <c r="U1483" s="19">
        <v>25080</v>
      </c>
      <c r="V1483" s="20">
        <v>250879</v>
      </c>
      <c r="W1483" s="20">
        <v>9436</v>
      </c>
    </row>
    <row r="1484" spans="1:23" x14ac:dyDescent="0.35">
      <c r="A1484" s="16">
        <v>2012</v>
      </c>
      <c r="B1484" s="17">
        <v>14600</v>
      </c>
      <c r="C1484" s="18" t="s">
        <v>1328</v>
      </c>
      <c r="D1484" s="16" t="s">
        <v>24</v>
      </c>
      <c r="E1484" s="18" t="s">
        <v>25</v>
      </c>
      <c r="F1484" s="16" t="s">
        <v>26</v>
      </c>
      <c r="G1484" s="18" t="s">
        <v>238</v>
      </c>
      <c r="H1484" s="18" t="s">
        <v>28</v>
      </c>
      <c r="I1484" s="19">
        <v>5308</v>
      </c>
      <c r="J1484" s="20">
        <v>43858</v>
      </c>
      <c r="K1484" s="20">
        <v>5404</v>
      </c>
      <c r="L1484" s="21">
        <v>3796</v>
      </c>
      <c r="M1484" s="22">
        <v>39360</v>
      </c>
      <c r="N1484" s="22">
        <v>441</v>
      </c>
      <c r="O1484" s="23">
        <v>2183</v>
      </c>
      <c r="P1484" s="24">
        <v>25794</v>
      </c>
      <c r="Q1484" s="24">
        <v>5</v>
      </c>
      <c r="R1484" s="25" t="s">
        <v>37</v>
      </c>
      <c r="S1484" s="26" t="s">
        <v>37</v>
      </c>
      <c r="T1484" s="26" t="s">
        <v>37</v>
      </c>
      <c r="U1484" s="19">
        <v>11287</v>
      </c>
      <c r="V1484" s="20">
        <v>109012</v>
      </c>
      <c r="W1484" s="20">
        <v>5850</v>
      </c>
    </row>
    <row r="1485" spans="1:23" x14ac:dyDescent="0.35">
      <c r="A1485" s="16">
        <v>2012</v>
      </c>
      <c r="B1485" s="17">
        <v>14602</v>
      </c>
      <c r="C1485" s="18" t="s">
        <v>1329</v>
      </c>
      <c r="D1485" s="16" t="s">
        <v>24</v>
      </c>
      <c r="E1485" s="18" t="s">
        <v>25</v>
      </c>
      <c r="F1485" s="16" t="s">
        <v>26</v>
      </c>
      <c r="G1485" s="18" t="s">
        <v>59</v>
      </c>
      <c r="H1485" s="18" t="s">
        <v>33</v>
      </c>
      <c r="I1485" s="19">
        <v>25375</v>
      </c>
      <c r="J1485" s="20">
        <v>201987</v>
      </c>
      <c r="K1485" s="20">
        <v>14538</v>
      </c>
      <c r="L1485" s="21">
        <v>9643</v>
      </c>
      <c r="M1485" s="22">
        <v>71905</v>
      </c>
      <c r="N1485" s="22">
        <v>4114</v>
      </c>
      <c r="O1485" s="23">
        <v>1150</v>
      </c>
      <c r="P1485" s="24">
        <v>11055</v>
      </c>
      <c r="Q1485" s="24">
        <v>2</v>
      </c>
      <c r="R1485" s="25" t="s">
        <v>37</v>
      </c>
      <c r="S1485" s="26" t="s">
        <v>37</v>
      </c>
      <c r="T1485" s="26" t="s">
        <v>37</v>
      </c>
      <c r="U1485" s="19">
        <v>36168</v>
      </c>
      <c r="V1485" s="20">
        <v>284947</v>
      </c>
      <c r="W1485" s="20">
        <v>18654</v>
      </c>
    </row>
    <row r="1486" spans="1:23" x14ac:dyDescent="0.35">
      <c r="A1486" s="16">
        <v>2012</v>
      </c>
      <c r="B1486" s="17">
        <v>14605</v>
      </c>
      <c r="C1486" s="18" t="s">
        <v>1330</v>
      </c>
      <c r="D1486" s="16" t="s">
        <v>24</v>
      </c>
      <c r="E1486" s="18" t="s">
        <v>25</v>
      </c>
      <c r="F1486" s="16" t="s">
        <v>26</v>
      </c>
      <c r="G1486" s="18" t="s">
        <v>184</v>
      </c>
      <c r="H1486" s="18" t="s">
        <v>28</v>
      </c>
      <c r="I1486" s="19">
        <v>21710</v>
      </c>
      <c r="J1486" s="20">
        <v>186526</v>
      </c>
      <c r="K1486" s="20">
        <v>21434</v>
      </c>
      <c r="L1486" s="21">
        <v>4931.8</v>
      </c>
      <c r="M1486" s="22">
        <v>33542</v>
      </c>
      <c r="N1486" s="22">
        <v>2397</v>
      </c>
      <c r="O1486" s="23">
        <v>33661.5</v>
      </c>
      <c r="P1486" s="24">
        <v>270236</v>
      </c>
      <c r="Q1486" s="24">
        <v>1592</v>
      </c>
      <c r="R1486" s="25" t="s">
        <v>37</v>
      </c>
      <c r="S1486" s="26" t="s">
        <v>37</v>
      </c>
      <c r="T1486" s="26" t="s">
        <v>37</v>
      </c>
      <c r="U1486" s="19">
        <v>60303.3</v>
      </c>
      <c r="V1486" s="20">
        <v>490304</v>
      </c>
      <c r="W1486" s="20">
        <v>25423</v>
      </c>
    </row>
    <row r="1487" spans="1:23" x14ac:dyDescent="0.35">
      <c r="A1487" s="16">
        <v>2012</v>
      </c>
      <c r="B1487" s="17">
        <v>14606</v>
      </c>
      <c r="C1487" s="18" t="s">
        <v>1331</v>
      </c>
      <c r="D1487" s="16" t="s">
        <v>24</v>
      </c>
      <c r="E1487" s="18" t="s">
        <v>25</v>
      </c>
      <c r="F1487" s="16" t="s">
        <v>26</v>
      </c>
      <c r="G1487" s="18" t="s">
        <v>61</v>
      </c>
      <c r="H1487" s="18" t="s">
        <v>33</v>
      </c>
      <c r="I1487" s="19">
        <v>52453</v>
      </c>
      <c r="J1487" s="20">
        <v>386255</v>
      </c>
      <c r="K1487" s="20">
        <v>27740</v>
      </c>
      <c r="L1487" s="21">
        <v>24072.7</v>
      </c>
      <c r="M1487" s="22">
        <v>212176</v>
      </c>
      <c r="N1487" s="22">
        <v>6285</v>
      </c>
      <c r="O1487" s="23">
        <v>287</v>
      </c>
      <c r="P1487" s="24">
        <v>1437</v>
      </c>
      <c r="Q1487" s="24">
        <v>34</v>
      </c>
      <c r="R1487" s="25" t="s">
        <v>37</v>
      </c>
      <c r="S1487" s="26" t="s">
        <v>37</v>
      </c>
      <c r="T1487" s="26" t="s">
        <v>37</v>
      </c>
      <c r="U1487" s="19">
        <v>76812.7</v>
      </c>
      <c r="V1487" s="20">
        <v>599868</v>
      </c>
      <c r="W1487" s="20">
        <v>34059</v>
      </c>
    </row>
    <row r="1488" spans="1:23" x14ac:dyDescent="0.35">
      <c r="A1488" s="16">
        <v>2012</v>
      </c>
      <c r="B1488" s="17">
        <v>14610</v>
      </c>
      <c r="C1488" s="18" t="s">
        <v>1332</v>
      </c>
      <c r="D1488" s="16" t="s">
        <v>24</v>
      </c>
      <c r="E1488" s="18" t="s">
        <v>25</v>
      </c>
      <c r="F1488" s="16" t="s">
        <v>26</v>
      </c>
      <c r="G1488" s="18" t="s">
        <v>61</v>
      </c>
      <c r="H1488" s="18" t="s">
        <v>28</v>
      </c>
      <c r="I1488" s="19">
        <v>249766</v>
      </c>
      <c r="J1488" s="20">
        <v>2247393</v>
      </c>
      <c r="K1488" s="20">
        <v>183507</v>
      </c>
      <c r="L1488" s="21">
        <v>346690</v>
      </c>
      <c r="M1488" s="22">
        <v>3697805</v>
      </c>
      <c r="N1488" s="22">
        <v>44212</v>
      </c>
      <c r="O1488" s="23">
        <v>0</v>
      </c>
      <c r="P1488" s="24">
        <v>0</v>
      </c>
      <c r="Q1488" s="24">
        <v>0</v>
      </c>
      <c r="R1488" s="25" t="s">
        <v>37</v>
      </c>
      <c r="S1488" s="26" t="s">
        <v>37</v>
      </c>
      <c r="T1488" s="26" t="s">
        <v>37</v>
      </c>
      <c r="U1488" s="19">
        <v>596456</v>
      </c>
      <c r="V1488" s="20">
        <v>5945198</v>
      </c>
      <c r="W1488" s="20">
        <v>227719</v>
      </c>
    </row>
    <row r="1489" spans="1:23" x14ac:dyDescent="0.35">
      <c r="A1489" s="16">
        <v>2012</v>
      </c>
      <c r="B1489" s="17">
        <v>14624</v>
      </c>
      <c r="C1489" s="18" t="s">
        <v>1333</v>
      </c>
      <c r="D1489" s="16" t="s">
        <v>24</v>
      </c>
      <c r="E1489" s="18" t="s">
        <v>25</v>
      </c>
      <c r="F1489" s="16" t="s">
        <v>26</v>
      </c>
      <c r="G1489" s="18" t="s">
        <v>96</v>
      </c>
      <c r="H1489" s="18" t="s">
        <v>191</v>
      </c>
      <c r="I1489" s="19">
        <v>35898</v>
      </c>
      <c r="J1489" s="20">
        <v>739941</v>
      </c>
      <c r="K1489" s="20">
        <v>35547</v>
      </c>
      <c r="L1489" s="21">
        <v>26925</v>
      </c>
      <c r="M1489" s="22">
        <v>720162</v>
      </c>
      <c r="N1489" s="22">
        <v>6406</v>
      </c>
      <c r="O1489" s="23">
        <v>81087</v>
      </c>
      <c r="P1489" s="24">
        <v>2469920</v>
      </c>
      <c r="Q1489" s="24">
        <v>4649</v>
      </c>
      <c r="R1489" s="25" t="s">
        <v>37</v>
      </c>
      <c r="S1489" s="26" t="s">
        <v>37</v>
      </c>
      <c r="T1489" s="26" t="s">
        <v>37</v>
      </c>
      <c r="U1489" s="19">
        <v>143910</v>
      </c>
      <c r="V1489" s="20">
        <v>3930023</v>
      </c>
      <c r="W1489" s="20">
        <v>46602</v>
      </c>
    </row>
    <row r="1490" spans="1:23" x14ac:dyDescent="0.35">
      <c r="A1490" s="16">
        <v>2012</v>
      </c>
      <c r="B1490" s="17">
        <v>14626</v>
      </c>
      <c r="C1490" s="18" t="s">
        <v>1334</v>
      </c>
      <c r="D1490" s="16" t="s">
        <v>24</v>
      </c>
      <c r="E1490" s="18" t="s">
        <v>25</v>
      </c>
      <c r="F1490" s="16" t="s">
        <v>26</v>
      </c>
      <c r="G1490" s="18" t="s">
        <v>98</v>
      </c>
      <c r="H1490" s="18" t="s">
        <v>33</v>
      </c>
      <c r="I1490" s="19">
        <v>395497</v>
      </c>
      <c r="J1490" s="20">
        <v>3406048</v>
      </c>
      <c r="K1490" s="20">
        <v>223611</v>
      </c>
      <c r="L1490" s="21">
        <v>59050</v>
      </c>
      <c r="M1490" s="22">
        <v>549619</v>
      </c>
      <c r="N1490" s="22">
        <v>20725</v>
      </c>
      <c r="O1490" s="23">
        <v>84156</v>
      </c>
      <c r="P1490" s="24">
        <v>1000484</v>
      </c>
      <c r="Q1490" s="24">
        <v>999</v>
      </c>
      <c r="R1490" s="25" t="s">
        <v>37</v>
      </c>
      <c r="S1490" s="26" t="s">
        <v>37</v>
      </c>
      <c r="T1490" s="26" t="s">
        <v>37</v>
      </c>
      <c r="U1490" s="19">
        <v>538703</v>
      </c>
      <c r="V1490" s="20">
        <v>4956151</v>
      </c>
      <c r="W1490" s="20">
        <v>245335</v>
      </c>
    </row>
    <row r="1491" spans="1:23" x14ac:dyDescent="0.35">
      <c r="A1491" s="16">
        <v>2012</v>
      </c>
      <c r="B1491" s="17">
        <v>14645</v>
      </c>
      <c r="C1491" s="18" t="s">
        <v>1335</v>
      </c>
      <c r="D1491" s="16" t="s">
        <v>24</v>
      </c>
      <c r="E1491" s="18" t="s">
        <v>25</v>
      </c>
      <c r="F1491" s="16" t="s">
        <v>26</v>
      </c>
      <c r="G1491" s="18" t="s">
        <v>87</v>
      </c>
      <c r="H1491" s="18" t="s">
        <v>28</v>
      </c>
      <c r="I1491" s="19">
        <v>4237.3999999999996</v>
      </c>
      <c r="J1491" s="20">
        <v>38060</v>
      </c>
      <c r="K1491" s="20">
        <v>4026</v>
      </c>
      <c r="L1491" s="21">
        <v>2820.6</v>
      </c>
      <c r="M1491" s="22">
        <v>24558</v>
      </c>
      <c r="N1491" s="22">
        <v>624</v>
      </c>
      <c r="O1491" s="23">
        <v>10080.1</v>
      </c>
      <c r="P1491" s="24">
        <v>127116</v>
      </c>
      <c r="Q1491" s="24">
        <v>50</v>
      </c>
      <c r="R1491" s="25" t="s">
        <v>37</v>
      </c>
      <c r="S1491" s="26" t="s">
        <v>37</v>
      </c>
      <c r="T1491" s="26" t="s">
        <v>37</v>
      </c>
      <c r="U1491" s="19">
        <v>17138.099999999999</v>
      </c>
      <c r="V1491" s="20">
        <v>189734</v>
      </c>
      <c r="W1491" s="20">
        <v>4700</v>
      </c>
    </row>
    <row r="1492" spans="1:23" x14ac:dyDescent="0.35">
      <c r="A1492" s="16">
        <v>2012</v>
      </c>
      <c r="B1492" s="17">
        <v>14649</v>
      </c>
      <c r="C1492" s="18" t="s">
        <v>1336</v>
      </c>
      <c r="D1492" s="16" t="s">
        <v>24</v>
      </c>
      <c r="E1492" s="18" t="s">
        <v>25</v>
      </c>
      <c r="F1492" s="16" t="s">
        <v>26</v>
      </c>
      <c r="G1492" s="18" t="s">
        <v>49</v>
      </c>
      <c r="H1492" s="18" t="s">
        <v>33</v>
      </c>
      <c r="I1492" s="19">
        <v>24742</v>
      </c>
      <c r="J1492" s="20">
        <v>212605</v>
      </c>
      <c r="K1492" s="20">
        <v>15022</v>
      </c>
      <c r="L1492" s="21">
        <v>2809</v>
      </c>
      <c r="M1492" s="22">
        <v>27511</v>
      </c>
      <c r="N1492" s="22">
        <v>889</v>
      </c>
      <c r="O1492" s="23">
        <v>2030</v>
      </c>
      <c r="P1492" s="24">
        <v>16266</v>
      </c>
      <c r="Q1492" s="24">
        <v>479</v>
      </c>
      <c r="R1492" s="25" t="s">
        <v>37</v>
      </c>
      <c r="S1492" s="26" t="s">
        <v>37</v>
      </c>
      <c r="T1492" s="26" t="s">
        <v>37</v>
      </c>
      <c r="U1492" s="19">
        <v>29581</v>
      </c>
      <c r="V1492" s="20">
        <v>256382</v>
      </c>
      <c r="W1492" s="20">
        <v>16390</v>
      </c>
    </row>
    <row r="1493" spans="1:23" x14ac:dyDescent="0.35">
      <c r="A1493" s="16">
        <v>2012</v>
      </c>
      <c r="B1493" s="17">
        <v>14653</v>
      </c>
      <c r="C1493" s="18" t="s">
        <v>1337</v>
      </c>
      <c r="D1493" s="16" t="s">
        <v>24</v>
      </c>
      <c r="E1493" s="18" t="s">
        <v>25</v>
      </c>
      <c r="F1493" s="16" t="s">
        <v>26</v>
      </c>
      <c r="G1493" s="18" t="s">
        <v>96</v>
      </c>
      <c r="H1493" s="18" t="s">
        <v>191</v>
      </c>
      <c r="I1493" s="19">
        <v>8460</v>
      </c>
      <c r="J1493" s="20">
        <v>138253</v>
      </c>
      <c r="K1493" s="20">
        <v>7893</v>
      </c>
      <c r="L1493" s="21">
        <v>2489</v>
      </c>
      <c r="M1493" s="22">
        <v>49850</v>
      </c>
      <c r="N1493" s="22">
        <v>876</v>
      </c>
      <c r="O1493" s="23">
        <v>32048</v>
      </c>
      <c r="P1493" s="24">
        <v>814788</v>
      </c>
      <c r="Q1493" s="24">
        <v>8</v>
      </c>
      <c r="R1493" s="25" t="s">
        <v>37</v>
      </c>
      <c r="S1493" s="26" t="s">
        <v>37</v>
      </c>
      <c r="T1493" s="26" t="s">
        <v>37</v>
      </c>
      <c r="U1493" s="19">
        <v>42997</v>
      </c>
      <c r="V1493" s="20">
        <v>1002891</v>
      </c>
      <c r="W1493" s="20">
        <v>8777</v>
      </c>
    </row>
    <row r="1494" spans="1:23" x14ac:dyDescent="0.35">
      <c r="A1494" s="16">
        <v>2012</v>
      </c>
      <c r="B1494" s="17">
        <v>14668</v>
      </c>
      <c r="C1494" s="18" t="s">
        <v>1338</v>
      </c>
      <c r="D1494" s="16" t="s">
        <v>24</v>
      </c>
      <c r="E1494" s="18" t="s">
        <v>25</v>
      </c>
      <c r="F1494" s="16" t="s">
        <v>26</v>
      </c>
      <c r="G1494" s="18" t="s">
        <v>96</v>
      </c>
      <c r="H1494" s="18" t="s">
        <v>33</v>
      </c>
      <c r="I1494" s="19">
        <v>36721</v>
      </c>
      <c r="J1494" s="20">
        <v>423183</v>
      </c>
      <c r="K1494" s="20">
        <v>27232</v>
      </c>
      <c r="L1494" s="21">
        <v>12418</v>
      </c>
      <c r="M1494" s="22">
        <v>156492</v>
      </c>
      <c r="N1494" s="22">
        <v>3633</v>
      </c>
      <c r="O1494" s="23">
        <v>0</v>
      </c>
      <c r="P1494" s="24">
        <v>0</v>
      </c>
      <c r="Q1494" s="24" t="s">
        <v>37</v>
      </c>
      <c r="R1494" s="25">
        <v>0</v>
      </c>
      <c r="S1494" s="26">
        <v>0</v>
      </c>
      <c r="T1494" s="26" t="s">
        <v>37</v>
      </c>
      <c r="U1494" s="19">
        <v>49139</v>
      </c>
      <c r="V1494" s="20">
        <v>579675</v>
      </c>
      <c r="W1494" s="20">
        <v>30865</v>
      </c>
    </row>
    <row r="1495" spans="1:23" x14ac:dyDescent="0.35">
      <c r="A1495" s="16">
        <v>2012</v>
      </c>
      <c r="B1495" s="17">
        <v>14711</v>
      </c>
      <c r="C1495" s="18" t="s">
        <v>1339</v>
      </c>
      <c r="D1495" s="16" t="s">
        <v>24</v>
      </c>
      <c r="E1495" s="18" t="s">
        <v>25</v>
      </c>
      <c r="F1495" s="16" t="s">
        <v>26</v>
      </c>
      <c r="G1495" s="18" t="s">
        <v>43</v>
      </c>
      <c r="H1495" s="18" t="s">
        <v>57</v>
      </c>
      <c r="I1495" s="19">
        <v>3181.2</v>
      </c>
      <c r="J1495" s="20">
        <v>33474</v>
      </c>
      <c r="K1495" s="20">
        <v>3246</v>
      </c>
      <c r="L1495" s="21">
        <v>1314.4</v>
      </c>
      <c r="M1495" s="22">
        <v>14761</v>
      </c>
      <c r="N1495" s="22">
        <v>439</v>
      </c>
      <c r="O1495" s="23">
        <v>796.9</v>
      </c>
      <c r="P1495" s="24">
        <v>11084</v>
      </c>
      <c r="Q1495" s="24">
        <v>10</v>
      </c>
      <c r="R1495" s="25">
        <v>0</v>
      </c>
      <c r="S1495" s="26">
        <v>0</v>
      </c>
      <c r="T1495" s="26">
        <v>0</v>
      </c>
      <c r="U1495" s="19">
        <v>5292.5</v>
      </c>
      <c r="V1495" s="20">
        <v>59319</v>
      </c>
      <c r="W1495" s="20">
        <v>3695</v>
      </c>
    </row>
    <row r="1496" spans="1:23" x14ac:dyDescent="0.35">
      <c r="A1496" s="16">
        <v>2012</v>
      </c>
      <c r="B1496" s="17">
        <v>14711</v>
      </c>
      <c r="C1496" s="18" t="s">
        <v>1339</v>
      </c>
      <c r="D1496" s="16" t="s">
        <v>24</v>
      </c>
      <c r="E1496" s="18" t="s">
        <v>25</v>
      </c>
      <c r="F1496" s="16" t="s">
        <v>26</v>
      </c>
      <c r="G1496" s="18" t="s">
        <v>199</v>
      </c>
      <c r="H1496" s="18" t="s">
        <v>57</v>
      </c>
      <c r="I1496" s="19">
        <v>423187.6</v>
      </c>
      <c r="J1496" s="20">
        <v>3175349</v>
      </c>
      <c r="K1496" s="20">
        <v>376199</v>
      </c>
      <c r="L1496" s="21">
        <v>117601.3</v>
      </c>
      <c r="M1496" s="22">
        <v>1203284</v>
      </c>
      <c r="N1496" s="22">
        <v>55133</v>
      </c>
      <c r="O1496" s="23">
        <v>10619.4</v>
      </c>
      <c r="P1496" s="24">
        <v>138956</v>
      </c>
      <c r="Q1496" s="24">
        <v>97</v>
      </c>
      <c r="R1496" s="25">
        <v>0</v>
      </c>
      <c r="S1496" s="26">
        <v>0</v>
      </c>
      <c r="T1496" s="26">
        <v>0</v>
      </c>
      <c r="U1496" s="19">
        <v>551408.30000000005</v>
      </c>
      <c r="V1496" s="20">
        <v>4517589</v>
      </c>
      <c r="W1496" s="20">
        <v>431429</v>
      </c>
    </row>
    <row r="1497" spans="1:23" x14ac:dyDescent="0.35">
      <c r="A1497" s="16">
        <v>2012</v>
      </c>
      <c r="B1497" s="17">
        <v>14711</v>
      </c>
      <c r="C1497" s="18" t="s">
        <v>1339</v>
      </c>
      <c r="D1497" s="16" t="s">
        <v>137</v>
      </c>
      <c r="E1497" s="18" t="s">
        <v>138</v>
      </c>
      <c r="F1497" s="16" t="s">
        <v>26</v>
      </c>
      <c r="G1497" s="18" t="s">
        <v>43</v>
      </c>
      <c r="H1497" s="18" t="s">
        <v>57</v>
      </c>
      <c r="I1497" s="19">
        <v>23.9</v>
      </c>
      <c r="J1497" s="20">
        <v>614</v>
      </c>
      <c r="K1497" s="20">
        <v>67</v>
      </c>
      <c r="L1497" s="21">
        <v>5.3</v>
      </c>
      <c r="M1497" s="22">
        <v>160</v>
      </c>
      <c r="N1497" s="22">
        <v>4</v>
      </c>
      <c r="O1497" s="23">
        <v>0</v>
      </c>
      <c r="P1497" s="24">
        <v>0</v>
      </c>
      <c r="Q1497" s="24">
        <v>0</v>
      </c>
      <c r="R1497" s="25">
        <v>0</v>
      </c>
      <c r="S1497" s="26">
        <v>0</v>
      </c>
      <c r="T1497" s="26">
        <v>0</v>
      </c>
      <c r="U1497" s="19">
        <v>29.2</v>
      </c>
      <c r="V1497" s="20">
        <v>774</v>
      </c>
      <c r="W1497" s="20">
        <v>71</v>
      </c>
    </row>
    <row r="1498" spans="1:23" x14ac:dyDescent="0.35">
      <c r="A1498" s="16">
        <v>2012</v>
      </c>
      <c r="B1498" s="17">
        <v>14711</v>
      </c>
      <c r="C1498" s="18" t="s">
        <v>1339</v>
      </c>
      <c r="D1498" s="16" t="s">
        <v>137</v>
      </c>
      <c r="E1498" s="18" t="s">
        <v>138</v>
      </c>
      <c r="F1498" s="16" t="s">
        <v>26</v>
      </c>
      <c r="G1498" s="18" t="s">
        <v>199</v>
      </c>
      <c r="H1498" s="18" t="s">
        <v>57</v>
      </c>
      <c r="I1498" s="19">
        <v>75821.7</v>
      </c>
      <c r="J1498" s="20">
        <v>1215616</v>
      </c>
      <c r="K1498" s="20">
        <v>124437</v>
      </c>
      <c r="L1498" s="21">
        <v>55507.5</v>
      </c>
      <c r="M1498" s="22">
        <v>2359209</v>
      </c>
      <c r="N1498" s="22">
        <v>29091</v>
      </c>
      <c r="O1498" s="23">
        <v>75649.2</v>
      </c>
      <c r="P1498" s="24">
        <v>5712456</v>
      </c>
      <c r="Q1498" s="24">
        <v>782</v>
      </c>
      <c r="R1498" s="25">
        <v>0</v>
      </c>
      <c r="S1498" s="26">
        <v>0</v>
      </c>
      <c r="T1498" s="26">
        <v>0</v>
      </c>
      <c r="U1498" s="19">
        <v>206978.4</v>
      </c>
      <c r="V1498" s="20">
        <v>9287281</v>
      </c>
      <c r="W1498" s="20">
        <v>154310</v>
      </c>
    </row>
    <row r="1499" spans="1:23" x14ac:dyDescent="0.35">
      <c r="A1499" s="16">
        <v>2012</v>
      </c>
      <c r="B1499" s="17">
        <v>14712</v>
      </c>
      <c r="C1499" s="18" t="s">
        <v>1340</v>
      </c>
      <c r="D1499" s="16" t="s">
        <v>24</v>
      </c>
      <c r="E1499" s="18" t="s">
        <v>25</v>
      </c>
      <c r="F1499" s="16" t="s">
        <v>26</v>
      </c>
      <c r="G1499" s="18" t="s">
        <v>132</v>
      </c>
      <c r="H1499" s="18" t="s">
        <v>33</v>
      </c>
      <c r="I1499" s="19">
        <v>10254</v>
      </c>
      <c r="J1499" s="20">
        <v>90030</v>
      </c>
      <c r="K1499" s="20">
        <v>5932</v>
      </c>
      <c r="L1499" s="21">
        <v>5855</v>
      </c>
      <c r="M1499" s="22">
        <v>46139</v>
      </c>
      <c r="N1499" s="22">
        <v>2645</v>
      </c>
      <c r="O1499" s="23">
        <v>3791</v>
      </c>
      <c r="P1499" s="24">
        <v>37509</v>
      </c>
      <c r="Q1499" s="24">
        <v>25</v>
      </c>
      <c r="R1499" s="25" t="s">
        <v>37</v>
      </c>
      <c r="S1499" s="26" t="s">
        <v>37</v>
      </c>
      <c r="T1499" s="26" t="s">
        <v>37</v>
      </c>
      <c r="U1499" s="19">
        <v>19900</v>
      </c>
      <c r="V1499" s="20">
        <v>173678</v>
      </c>
      <c r="W1499" s="20">
        <v>8602</v>
      </c>
    </row>
    <row r="1500" spans="1:23" x14ac:dyDescent="0.35">
      <c r="A1500" s="16">
        <v>2012</v>
      </c>
      <c r="B1500" s="17">
        <v>14715</v>
      </c>
      <c r="C1500" s="18" t="s">
        <v>1341</v>
      </c>
      <c r="D1500" s="16" t="s">
        <v>24</v>
      </c>
      <c r="E1500" s="18" t="s">
        <v>25</v>
      </c>
      <c r="F1500" s="16" t="s">
        <v>26</v>
      </c>
      <c r="G1500" s="18" t="s">
        <v>199</v>
      </c>
      <c r="H1500" s="18" t="s">
        <v>57</v>
      </c>
      <c r="I1500" s="19">
        <v>864251</v>
      </c>
      <c r="J1500" s="20">
        <v>7455443</v>
      </c>
      <c r="K1500" s="20">
        <v>733889</v>
      </c>
      <c r="L1500" s="21">
        <v>201082</v>
      </c>
      <c r="M1500" s="22">
        <v>1650321</v>
      </c>
      <c r="N1500" s="22">
        <v>89340</v>
      </c>
      <c r="O1500" s="23">
        <v>12631</v>
      </c>
      <c r="P1500" s="24">
        <v>121263</v>
      </c>
      <c r="Q1500" s="24">
        <v>1478</v>
      </c>
      <c r="R1500" s="25">
        <v>0</v>
      </c>
      <c r="S1500" s="26">
        <v>0</v>
      </c>
      <c r="T1500" s="26">
        <v>0</v>
      </c>
      <c r="U1500" s="19">
        <v>1077964</v>
      </c>
      <c r="V1500" s="20">
        <v>9227027</v>
      </c>
      <c r="W1500" s="20">
        <v>824707</v>
      </c>
    </row>
    <row r="1501" spans="1:23" x14ac:dyDescent="0.35">
      <c r="A1501" s="16">
        <v>2012</v>
      </c>
      <c r="B1501" s="17">
        <v>14715</v>
      </c>
      <c r="C1501" s="18" t="s">
        <v>1341</v>
      </c>
      <c r="D1501" s="16" t="s">
        <v>137</v>
      </c>
      <c r="E1501" s="18" t="s">
        <v>138</v>
      </c>
      <c r="F1501" s="16" t="s">
        <v>26</v>
      </c>
      <c r="G1501" s="18" t="s">
        <v>199</v>
      </c>
      <c r="H1501" s="18" t="s">
        <v>57</v>
      </c>
      <c r="I1501" s="19">
        <v>259535</v>
      </c>
      <c r="J1501" s="20">
        <v>6242057</v>
      </c>
      <c r="K1501" s="20">
        <v>494472</v>
      </c>
      <c r="L1501" s="21">
        <v>184878</v>
      </c>
      <c r="M1501" s="22">
        <v>12356186</v>
      </c>
      <c r="N1501" s="22">
        <v>84965</v>
      </c>
      <c r="O1501" s="23">
        <v>40260</v>
      </c>
      <c r="P1501" s="24">
        <v>8097805</v>
      </c>
      <c r="Q1501" s="24">
        <v>2886</v>
      </c>
      <c r="R1501" s="25">
        <v>557</v>
      </c>
      <c r="S1501" s="26">
        <v>92568</v>
      </c>
      <c r="T1501" s="26">
        <v>1</v>
      </c>
      <c r="U1501" s="19">
        <v>485230</v>
      </c>
      <c r="V1501" s="20">
        <v>26788616</v>
      </c>
      <c r="W1501" s="20">
        <v>582324</v>
      </c>
    </row>
    <row r="1502" spans="1:23" x14ac:dyDescent="0.35">
      <c r="A1502" s="16">
        <v>2012</v>
      </c>
      <c r="B1502" s="17">
        <v>14716</v>
      </c>
      <c r="C1502" s="18" t="s">
        <v>1342</v>
      </c>
      <c r="D1502" s="16" t="s">
        <v>24</v>
      </c>
      <c r="E1502" s="18" t="s">
        <v>25</v>
      </c>
      <c r="F1502" s="16" t="s">
        <v>26</v>
      </c>
      <c r="G1502" s="18" t="s">
        <v>199</v>
      </c>
      <c r="H1502" s="18" t="s">
        <v>57</v>
      </c>
      <c r="I1502" s="19">
        <v>127028.4</v>
      </c>
      <c r="J1502" s="20">
        <v>1218274</v>
      </c>
      <c r="K1502" s="20">
        <v>104202</v>
      </c>
      <c r="L1502" s="21">
        <v>28310.3</v>
      </c>
      <c r="M1502" s="22">
        <v>374613</v>
      </c>
      <c r="N1502" s="22">
        <v>13240</v>
      </c>
      <c r="O1502" s="23">
        <v>1148.4000000000001</v>
      </c>
      <c r="P1502" s="24">
        <v>26460</v>
      </c>
      <c r="Q1502" s="24">
        <v>18</v>
      </c>
      <c r="R1502" s="25">
        <v>0</v>
      </c>
      <c r="S1502" s="26">
        <v>0</v>
      </c>
      <c r="T1502" s="26">
        <v>0</v>
      </c>
      <c r="U1502" s="19">
        <v>156487.1</v>
      </c>
      <c r="V1502" s="20">
        <v>1619347</v>
      </c>
      <c r="W1502" s="20">
        <v>117460</v>
      </c>
    </row>
    <row r="1503" spans="1:23" x14ac:dyDescent="0.35">
      <c r="A1503" s="16">
        <v>2012</v>
      </c>
      <c r="B1503" s="17">
        <v>14716</v>
      </c>
      <c r="C1503" s="18" t="s">
        <v>1342</v>
      </c>
      <c r="D1503" s="16" t="s">
        <v>137</v>
      </c>
      <c r="E1503" s="18" t="s">
        <v>138</v>
      </c>
      <c r="F1503" s="16" t="s">
        <v>26</v>
      </c>
      <c r="G1503" s="18" t="s">
        <v>199</v>
      </c>
      <c r="H1503" s="18" t="s">
        <v>57</v>
      </c>
      <c r="I1503" s="19">
        <v>19210.8</v>
      </c>
      <c r="J1503" s="20">
        <v>449776</v>
      </c>
      <c r="K1503" s="20">
        <v>36336</v>
      </c>
      <c r="L1503" s="21">
        <v>13094.1</v>
      </c>
      <c r="M1503" s="22">
        <v>965382</v>
      </c>
      <c r="N1503" s="22">
        <v>6799</v>
      </c>
      <c r="O1503" s="23">
        <v>5423.8</v>
      </c>
      <c r="P1503" s="24">
        <v>1429282</v>
      </c>
      <c r="Q1503" s="24">
        <v>130</v>
      </c>
      <c r="R1503" s="25">
        <v>0</v>
      </c>
      <c r="S1503" s="26">
        <v>0</v>
      </c>
      <c r="T1503" s="26">
        <v>0</v>
      </c>
      <c r="U1503" s="19">
        <v>37728.699999999997</v>
      </c>
      <c r="V1503" s="20">
        <v>2844440</v>
      </c>
      <c r="W1503" s="20">
        <v>43265</v>
      </c>
    </row>
    <row r="1504" spans="1:23" x14ac:dyDescent="0.35">
      <c r="A1504" s="16">
        <v>2012</v>
      </c>
      <c r="B1504" s="17">
        <v>14717</v>
      </c>
      <c r="C1504" s="18" t="s">
        <v>1343</v>
      </c>
      <c r="D1504" s="16" t="s">
        <v>24</v>
      </c>
      <c r="E1504" s="18" t="s">
        <v>25</v>
      </c>
      <c r="F1504" s="16" t="s">
        <v>26</v>
      </c>
      <c r="G1504" s="18" t="s">
        <v>70</v>
      </c>
      <c r="H1504" s="18" t="s">
        <v>33</v>
      </c>
      <c r="I1504" s="19">
        <v>32941.199999999997</v>
      </c>
      <c r="J1504" s="20">
        <v>262939</v>
      </c>
      <c r="K1504" s="20">
        <v>19962</v>
      </c>
      <c r="L1504" s="21">
        <v>7146.5</v>
      </c>
      <c r="M1504" s="22">
        <v>71873</v>
      </c>
      <c r="N1504" s="22">
        <v>741</v>
      </c>
      <c r="O1504" s="23">
        <v>900.2</v>
      </c>
      <c r="P1504" s="24">
        <v>10966</v>
      </c>
      <c r="Q1504" s="24">
        <v>4</v>
      </c>
      <c r="R1504" s="25" t="s">
        <v>37</v>
      </c>
      <c r="S1504" s="26" t="s">
        <v>37</v>
      </c>
      <c r="T1504" s="26" t="s">
        <v>37</v>
      </c>
      <c r="U1504" s="19">
        <v>40987.9</v>
      </c>
      <c r="V1504" s="20">
        <v>345778</v>
      </c>
      <c r="W1504" s="20">
        <v>20707</v>
      </c>
    </row>
    <row r="1505" spans="1:23" x14ac:dyDescent="0.35">
      <c r="A1505" s="16">
        <v>2012</v>
      </c>
      <c r="B1505" s="17">
        <v>14724</v>
      </c>
      <c r="C1505" s="18" t="s">
        <v>1344</v>
      </c>
      <c r="D1505" s="16" t="s">
        <v>24</v>
      </c>
      <c r="E1505" s="18" t="s">
        <v>25</v>
      </c>
      <c r="F1505" s="16" t="s">
        <v>26</v>
      </c>
      <c r="G1505" s="18" t="s">
        <v>111</v>
      </c>
      <c r="H1505" s="18" t="s">
        <v>33</v>
      </c>
      <c r="I1505" s="19">
        <v>59439</v>
      </c>
      <c r="J1505" s="20">
        <v>546303</v>
      </c>
      <c r="K1505" s="20">
        <v>37652</v>
      </c>
      <c r="L1505" s="21">
        <v>29896</v>
      </c>
      <c r="M1505" s="22">
        <v>254389</v>
      </c>
      <c r="N1505" s="22">
        <v>9324</v>
      </c>
      <c r="O1505" s="23">
        <v>26630</v>
      </c>
      <c r="P1505" s="24">
        <v>341954</v>
      </c>
      <c r="Q1505" s="24">
        <v>37</v>
      </c>
      <c r="R1505" s="25">
        <v>0</v>
      </c>
      <c r="S1505" s="26">
        <v>0</v>
      </c>
      <c r="T1505" s="26">
        <v>0</v>
      </c>
      <c r="U1505" s="19">
        <v>115965</v>
      </c>
      <c r="V1505" s="20">
        <v>1142646</v>
      </c>
      <c r="W1505" s="20">
        <v>47013</v>
      </c>
    </row>
    <row r="1506" spans="1:23" x14ac:dyDescent="0.35">
      <c r="A1506" s="16">
        <v>2012</v>
      </c>
      <c r="B1506" s="17">
        <v>14775</v>
      </c>
      <c r="C1506" s="18" t="s">
        <v>1345</v>
      </c>
      <c r="D1506" s="16" t="s">
        <v>24</v>
      </c>
      <c r="E1506" s="18" t="s">
        <v>25</v>
      </c>
      <c r="F1506" s="16" t="s">
        <v>26</v>
      </c>
      <c r="G1506" s="18" t="s">
        <v>80</v>
      </c>
      <c r="H1506" s="18" t="s">
        <v>33</v>
      </c>
      <c r="I1506" s="19">
        <v>24340</v>
      </c>
      <c r="J1506" s="20">
        <v>218865</v>
      </c>
      <c r="K1506" s="20">
        <v>13384</v>
      </c>
      <c r="L1506" s="21">
        <v>16685.599999999999</v>
      </c>
      <c r="M1506" s="22">
        <v>132812</v>
      </c>
      <c r="N1506" s="22">
        <v>7263</v>
      </c>
      <c r="O1506" s="23">
        <v>7107.9</v>
      </c>
      <c r="P1506" s="24">
        <v>115021</v>
      </c>
      <c r="Q1506" s="24">
        <v>21</v>
      </c>
      <c r="R1506" s="25" t="s">
        <v>37</v>
      </c>
      <c r="S1506" s="26" t="s">
        <v>37</v>
      </c>
      <c r="T1506" s="26" t="s">
        <v>37</v>
      </c>
      <c r="U1506" s="19">
        <v>48133.5</v>
      </c>
      <c r="V1506" s="20">
        <v>466698</v>
      </c>
      <c r="W1506" s="20">
        <v>20668</v>
      </c>
    </row>
    <row r="1507" spans="1:23" x14ac:dyDescent="0.35">
      <c r="A1507" s="16">
        <v>2012</v>
      </c>
      <c r="B1507" s="17">
        <v>14839</v>
      </c>
      <c r="C1507" s="18" t="s">
        <v>1346</v>
      </c>
      <c r="D1507" s="16" t="s">
        <v>24</v>
      </c>
      <c r="E1507" s="18" t="s">
        <v>25</v>
      </c>
      <c r="F1507" s="16" t="s">
        <v>26</v>
      </c>
      <c r="G1507" s="18" t="s">
        <v>74</v>
      </c>
      <c r="H1507" s="18" t="s">
        <v>28</v>
      </c>
      <c r="I1507" s="19">
        <v>9214</v>
      </c>
      <c r="J1507" s="20">
        <v>92813</v>
      </c>
      <c r="K1507" s="20">
        <v>9044</v>
      </c>
      <c r="L1507" s="21">
        <v>2493</v>
      </c>
      <c r="M1507" s="22">
        <v>25657</v>
      </c>
      <c r="N1507" s="22">
        <v>1214</v>
      </c>
      <c r="O1507" s="23">
        <v>10080</v>
      </c>
      <c r="P1507" s="24">
        <v>115831</v>
      </c>
      <c r="Q1507" s="24">
        <v>130</v>
      </c>
      <c r="R1507" s="25" t="s">
        <v>37</v>
      </c>
      <c r="S1507" s="26" t="s">
        <v>37</v>
      </c>
      <c r="T1507" s="26" t="s">
        <v>37</v>
      </c>
      <c r="U1507" s="19">
        <v>21787</v>
      </c>
      <c r="V1507" s="20">
        <v>234301</v>
      </c>
      <c r="W1507" s="20">
        <v>10388</v>
      </c>
    </row>
    <row r="1508" spans="1:23" x14ac:dyDescent="0.35">
      <c r="A1508" s="16">
        <v>2012</v>
      </c>
      <c r="B1508" s="17">
        <v>14840</v>
      </c>
      <c r="C1508" s="18" t="s">
        <v>1347</v>
      </c>
      <c r="D1508" s="16" t="s">
        <v>24</v>
      </c>
      <c r="E1508" s="18" t="s">
        <v>25</v>
      </c>
      <c r="F1508" s="16" t="s">
        <v>26</v>
      </c>
      <c r="G1508" s="18" t="s">
        <v>36</v>
      </c>
      <c r="H1508" s="18" t="s">
        <v>28</v>
      </c>
      <c r="I1508" s="19">
        <v>4126</v>
      </c>
      <c r="J1508" s="20">
        <v>39936</v>
      </c>
      <c r="K1508" s="20">
        <v>4777</v>
      </c>
      <c r="L1508" s="21">
        <v>3680</v>
      </c>
      <c r="M1508" s="22">
        <v>34349</v>
      </c>
      <c r="N1508" s="22">
        <v>799</v>
      </c>
      <c r="O1508" s="23">
        <v>13888</v>
      </c>
      <c r="P1508" s="24">
        <v>150343</v>
      </c>
      <c r="Q1508" s="24">
        <v>87</v>
      </c>
      <c r="R1508" s="25" t="s">
        <v>37</v>
      </c>
      <c r="S1508" s="26" t="s">
        <v>37</v>
      </c>
      <c r="T1508" s="26" t="s">
        <v>37</v>
      </c>
      <c r="U1508" s="19">
        <v>21694</v>
      </c>
      <c r="V1508" s="20">
        <v>224628</v>
      </c>
      <c r="W1508" s="20">
        <v>5663</v>
      </c>
    </row>
    <row r="1509" spans="1:23" x14ac:dyDescent="0.35">
      <c r="A1509" s="16">
        <v>2012</v>
      </c>
      <c r="B1509" s="17">
        <v>14856</v>
      </c>
      <c r="C1509" s="18" t="s">
        <v>1348</v>
      </c>
      <c r="D1509" s="16" t="s">
        <v>24</v>
      </c>
      <c r="E1509" s="18" t="s">
        <v>25</v>
      </c>
      <c r="F1509" s="16" t="s">
        <v>26</v>
      </c>
      <c r="G1509" s="18" t="s">
        <v>65</v>
      </c>
      <c r="H1509" s="18" t="s">
        <v>28</v>
      </c>
      <c r="I1509" s="19">
        <v>2010.2</v>
      </c>
      <c r="J1509" s="20">
        <v>20803</v>
      </c>
      <c r="K1509" s="20">
        <v>1354</v>
      </c>
      <c r="L1509" s="21">
        <v>1030.5</v>
      </c>
      <c r="M1509" s="22">
        <v>9064</v>
      </c>
      <c r="N1509" s="22">
        <v>717</v>
      </c>
      <c r="O1509" s="23">
        <v>2208.6</v>
      </c>
      <c r="P1509" s="24">
        <v>19905</v>
      </c>
      <c r="Q1509" s="24">
        <v>39</v>
      </c>
      <c r="R1509" s="25" t="s">
        <v>37</v>
      </c>
      <c r="S1509" s="26" t="s">
        <v>37</v>
      </c>
      <c r="T1509" s="26" t="s">
        <v>37</v>
      </c>
      <c r="U1509" s="19">
        <v>5249.3</v>
      </c>
      <c r="V1509" s="20">
        <v>49772</v>
      </c>
      <c r="W1509" s="20">
        <v>2110</v>
      </c>
    </row>
    <row r="1510" spans="1:23" x14ac:dyDescent="0.35">
      <c r="A1510" s="16">
        <v>2012</v>
      </c>
      <c r="B1510" s="17">
        <v>14857</v>
      </c>
      <c r="C1510" s="18" t="s">
        <v>1349</v>
      </c>
      <c r="D1510" s="16" t="s">
        <v>24</v>
      </c>
      <c r="E1510" s="18" t="s">
        <v>25</v>
      </c>
      <c r="F1510" s="16" t="s">
        <v>26</v>
      </c>
      <c r="G1510" s="18" t="s">
        <v>70</v>
      </c>
      <c r="H1510" s="18" t="s">
        <v>33</v>
      </c>
      <c r="I1510" s="19">
        <v>14989</v>
      </c>
      <c r="J1510" s="20">
        <v>116105</v>
      </c>
      <c r="K1510" s="20">
        <v>7242</v>
      </c>
      <c r="L1510" s="21">
        <v>5396</v>
      </c>
      <c r="M1510" s="22">
        <v>48741</v>
      </c>
      <c r="N1510" s="22">
        <v>1328</v>
      </c>
      <c r="O1510" s="23">
        <v>1267</v>
      </c>
      <c r="P1510" s="24">
        <v>15468</v>
      </c>
      <c r="Q1510" s="24">
        <v>3</v>
      </c>
      <c r="R1510" s="25" t="s">
        <v>37</v>
      </c>
      <c r="S1510" s="26" t="s">
        <v>37</v>
      </c>
      <c r="T1510" s="26" t="s">
        <v>37</v>
      </c>
      <c r="U1510" s="19">
        <v>21652</v>
      </c>
      <c r="V1510" s="20">
        <v>180314</v>
      </c>
      <c r="W1510" s="20">
        <v>8573</v>
      </c>
    </row>
    <row r="1511" spans="1:23" x14ac:dyDescent="0.35">
      <c r="A1511" s="16">
        <v>2012</v>
      </c>
      <c r="B1511" s="17">
        <v>14864</v>
      </c>
      <c r="C1511" s="18" t="s">
        <v>1350</v>
      </c>
      <c r="D1511" s="16" t="s">
        <v>24</v>
      </c>
      <c r="E1511" s="18" t="s">
        <v>25</v>
      </c>
      <c r="F1511" s="16" t="s">
        <v>26</v>
      </c>
      <c r="G1511" s="18" t="s">
        <v>123</v>
      </c>
      <c r="H1511" s="18" t="s">
        <v>33</v>
      </c>
      <c r="I1511" s="19">
        <v>20748.599999999999</v>
      </c>
      <c r="J1511" s="20">
        <v>213551</v>
      </c>
      <c r="K1511" s="20">
        <v>17785</v>
      </c>
      <c r="L1511" s="21">
        <v>6052.6</v>
      </c>
      <c r="M1511" s="22">
        <v>69753</v>
      </c>
      <c r="N1511" s="22">
        <v>2023</v>
      </c>
      <c r="O1511" s="23">
        <v>931</v>
      </c>
      <c r="P1511" s="24">
        <v>12970</v>
      </c>
      <c r="Q1511" s="24">
        <v>10</v>
      </c>
      <c r="R1511" s="25" t="s">
        <v>37</v>
      </c>
      <c r="S1511" s="26" t="s">
        <v>37</v>
      </c>
      <c r="T1511" s="26" t="s">
        <v>37</v>
      </c>
      <c r="U1511" s="19">
        <v>27732.2</v>
      </c>
      <c r="V1511" s="20">
        <v>296274</v>
      </c>
      <c r="W1511" s="20">
        <v>19818</v>
      </c>
    </row>
    <row r="1512" spans="1:23" x14ac:dyDescent="0.35">
      <c r="A1512" s="16">
        <v>2012</v>
      </c>
      <c r="B1512" s="17">
        <v>14867</v>
      </c>
      <c r="C1512" s="18" t="s">
        <v>1351</v>
      </c>
      <c r="D1512" s="16" t="s">
        <v>24</v>
      </c>
      <c r="E1512" s="18" t="s">
        <v>25</v>
      </c>
      <c r="F1512" s="16" t="s">
        <v>26</v>
      </c>
      <c r="G1512" s="18" t="s">
        <v>83</v>
      </c>
      <c r="H1512" s="18" t="s">
        <v>28</v>
      </c>
      <c r="I1512" s="19">
        <v>2441</v>
      </c>
      <c r="J1512" s="20">
        <v>23467</v>
      </c>
      <c r="K1512" s="20">
        <v>4393</v>
      </c>
      <c r="L1512" s="21">
        <v>7686</v>
      </c>
      <c r="M1512" s="22">
        <v>79417</v>
      </c>
      <c r="N1512" s="22">
        <v>911</v>
      </c>
      <c r="O1512" s="23">
        <v>365</v>
      </c>
      <c r="P1512" s="24">
        <v>3279</v>
      </c>
      <c r="Q1512" s="24">
        <v>21</v>
      </c>
      <c r="R1512" s="25" t="s">
        <v>37</v>
      </c>
      <c r="S1512" s="26" t="s">
        <v>37</v>
      </c>
      <c r="T1512" s="26" t="s">
        <v>37</v>
      </c>
      <c r="U1512" s="19">
        <v>10492</v>
      </c>
      <c r="V1512" s="20">
        <v>106163</v>
      </c>
      <c r="W1512" s="20">
        <v>5325</v>
      </c>
    </row>
    <row r="1513" spans="1:23" x14ac:dyDescent="0.35">
      <c r="A1513" s="16">
        <v>2012</v>
      </c>
      <c r="B1513" s="17">
        <v>14932</v>
      </c>
      <c r="C1513" s="18" t="s">
        <v>1352</v>
      </c>
      <c r="D1513" s="16" t="s">
        <v>24</v>
      </c>
      <c r="E1513" s="18" t="s">
        <v>25</v>
      </c>
      <c r="F1513" s="16" t="s">
        <v>26</v>
      </c>
      <c r="G1513" s="18" t="s">
        <v>136</v>
      </c>
      <c r="H1513" s="18" t="s">
        <v>119</v>
      </c>
      <c r="I1513" s="19" t="s">
        <v>37</v>
      </c>
      <c r="J1513" s="20" t="s">
        <v>37</v>
      </c>
      <c r="K1513" s="20" t="s">
        <v>37</v>
      </c>
      <c r="L1513" s="21" t="s">
        <v>37</v>
      </c>
      <c r="M1513" s="22" t="s">
        <v>37</v>
      </c>
      <c r="N1513" s="22" t="s">
        <v>37</v>
      </c>
      <c r="O1513" s="23">
        <v>16751</v>
      </c>
      <c r="P1513" s="24">
        <v>135434</v>
      </c>
      <c r="Q1513" s="24">
        <v>1</v>
      </c>
      <c r="R1513" s="25" t="s">
        <v>37</v>
      </c>
      <c r="S1513" s="26" t="s">
        <v>37</v>
      </c>
      <c r="T1513" s="26" t="s">
        <v>37</v>
      </c>
      <c r="U1513" s="19">
        <v>16751</v>
      </c>
      <c r="V1513" s="20">
        <v>135434</v>
      </c>
      <c r="W1513" s="20">
        <v>1</v>
      </c>
    </row>
    <row r="1514" spans="1:23" x14ac:dyDescent="0.35">
      <c r="A1514" s="16">
        <v>2012</v>
      </c>
      <c r="B1514" s="17">
        <v>14940</v>
      </c>
      <c r="C1514" s="18" t="s">
        <v>1353</v>
      </c>
      <c r="D1514" s="16" t="s">
        <v>24</v>
      </c>
      <c r="E1514" s="18" t="s">
        <v>25</v>
      </c>
      <c r="F1514" s="16" t="s">
        <v>26</v>
      </c>
      <c r="G1514" s="18" t="s">
        <v>199</v>
      </c>
      <c r="H1514" s="18" t="s">
        <v>57</v>
      </c>
      <c r="I1514" s="19">
        <v>1463662.1</v>
      </c>
      <c r="J1514" s="20">
        <v>9571314</v>
      </c>
      <c r="K1514" s="20">
        <v>1051392</v>
      </c>
      <c r="L1514" s="21">
        <v>338482.9</v>
      </c>
      <c r="M1514" s="22">
        <v>2623577</v>
      </c>
      <c r="N1514" s="22">
        <v>85511</v>
      </c>
      <c r="O1514" s="23">
        <v>60192.1</v>
      </c>
      <c r="P1514" s="24">
        <v>676893</v>
      </c>
      <c r="Q1514" s="24">
        <v>365</v>
      </c>
      <c r="R1514" s="25" t="s">
        <v>37</v>
      </c>
      <c r="S1514" s="26" t="s">
        <v>37</v>
      </c>
      <c r="T1514" s="26" t="s">
        <v>37</v>
      </c>
      <c r="U1514" s="19">
        <v>1862337.1</v>
      </c>
      <c r="V1514" s="20">
        <v>12871784</v>
      </c>
      <c r="W1514" s="20">
        <v>1137268</v>
      </c>
    </row>
    <row r="1515" spans="1:23" x14ac:dyDescent="0.35">
      <c r="A1515" s="16">
        <v>2012</v>
      </c>
      <c r="B1515" s="17">
        <v>14940</v>
      </c>
      <c r="C1515" s="18" t="s">
        <v>1353</v>
      </c>
      <c r="D1515" s="16" t="s">
        <v>137</v>
      </c>
      <c r="E1515" s="18" t="s">
        <v>138</v>
      </c>
      <c r="F1515" s="16" t="s">
        <v>26</v>
      </c>
      <c r="G1515" s="18" t="s">
        <v>199</v>
      </c>
      <c r="H1515" s="18" t="s">
        <v>57</v>
      </c>
      <c r="I1515" s="19">
        <v>235335.5</v>
      </c>
      <c r="J1515" s="20">
        <v>3596531</v>
      </c>
      <c r="K1515" s="20">
        <v>366160</v>
      </c>
      <c r="L1515" s="21">
        <v>159581</v>
      </c>
      <c r="M1515" s="22">
        <v>5623196</v>
      </c>
      <c r="N1515" s="22">
        <v>72884</v>
      </c>
      <c r="O1515" s="23">
        <v>170699.3</v>
      </c>
      <c r="P1515" s="24">
        <v>14535973</v>
      </c>
      <c r="Q1515" s="24">
        <v>2743</v>
      </c>
      <c r="R1515" s="25">
        <v>9625.1</v>
      </c>
      <c r="S1515" s="26">
        <v>752339</v>
      </c>
      <c r="T1515" s="26">
        <v>3</v>
      </c>
      <c r="U1515" s="19">
        <v>575240.9</v>
      </c>
      <c r="V1515" s="20">
        <v>24508039</v>
      </c>
      <c r="W1515" s="20">
        <v>441790</v>
      </c>
    </row>
    <row r="1516" spans="1:23" x14ac:dyDescent="0.35">
      <c r="A1516" s="16">
        <v>2012</v>
      </c>
      <c r="B1516" s="17">
        <v>14947</v>
      </c>
      <c r="C1516" s="18" t="s">
        <v>1354</v>
      </c>
      <c r="D1516" s="16" t="s">
        <v>24</v>
      </c>
      <c r="E1516" s="18" t="s">
        <v>25</v>
      </c>
      <c r="F1516" s="16" t="s">
        <v>26</v>
      </c>
      <c r="G1516" s="18" t="s">
        <v>27</v>
      </c>
      <c r="H1516" s="18" t="s">
        <v>28</v>
      </c>
      <c r="I1516" s="19">
        <v>3957</v>
      </c>
      <c r="J1516" s="20">
        <v>39248</v>
      </c>
      <c r="K1516" s="20">
        <v>2887</v>
      </c>
      <c r="L1516" s="21">
        <v>5847</v>
      </c>
      <c r="M1516" s="22">
        <v>57799</v>
      </c>
      <c r="N1516" s="22">
        <v>1031</v>
      </c>
      <c r="O1516" s="23">
        <v>1986</v>
      </c>
      <c r="P1516" s="24">
        <v>22262</v>
      </c>
      <c r="Q1516" s="24">
        <v>3</v>
      </c>
      <c r="R1516" s="25">
        <v>0</v>
      </c>
      <c r="S1516" s="26">
        <v>0</v>
      </c>
      <c r="T1516" s="26">
        <v>0</v>
      </c>
      <c r="U1516" s="19">
        <v>11790</v>
      </c>
      <c r="V1516" s="20">
        <v>119309</v>
      </c>
      <c r="W1516" s="20">
        <v>3921</v>
      </c>
    </row>
    <row r="1517" spans="1:23" x14ac:dyDescent="0.35">
      <c r="A1517" s="16">
        <v>2012</v>
      </c>
      <c r="B1517" s="17">
        <v>14999</v>
      </c>
      <c r="C1517" s="18" t="s">
        <v>1355</v>
      </c>
      <c r="D1517" s="16" t="s">
        <v>41</v>
      </c>
      <c r="E1517" s="18" t="s">
        <v>42</v>
      </c>
      <c r="F1517" s="16" t="s">
        <v>26</v>
      </c>
      <c r="G1517" s="18" t="s">
        <v>63</v>
      </c>
      <c r="H1517" s="18" t="s">
        <v>44</v>
      </c>
      <c r="I1517" s="19">
        <v>0</v>
      </c>
      <c r="J1517" s="20">
        <v>0</v>
      </c>
      <c r="K1517" s="20">
        <v>0</v>
      </c>
      <c r="L1517" s="21">
        <v>54519.4</v>
      </c>
      <c r="M1517" s="22">
        <v>970246</v>
      </c>
      <c r="N1517" s="22">
        <v>880</v>
      </c>
      <c r="O1517" s="23">
        <v>29521.7</v>
      </c>
      <c r="P1517" s="24">
        <v>498646</v>
      </c>
      <c r="Q1517" s="24">
        <v>41</v>
      </c>
      <c r="R1517" s="25">
        <v>0</v>
      </c>
      <c r="S1517" s="26">
        <v>0</v>
      </c>
      <c r="T1517" s="26">
        <v>0</v>
      </c>
      <c r="U1517" s="19">
        <v>84041.1</v>
      </c>
      <c r="V1517" s="20">
        <v>1468892</v>
      </c>
      <c r="W1517" s="20">
        <v>921</v>
      </c>
    </row>
    <row r="1518" spans="1:23" x14ac:dyDescent="0.35">
      <c r="A1518" s="16">
        <v>2012</v>
      </c>
      <c r="B1518" s="17">
        <v>15016</v>
      </c>
      <c r="C1518" s="18" t="s">
        <v>1356</v>
      </c>
      <c r="D1518" s="16" t="s">
        <v>24</v>
      </c>
      <c r="E1518" s="18" t="s">
        <v>25</v>
      </c>
      <c r="F1518" s="16" t="s">
        <v>26</v>
      </c>
      <c r="G1518" s="18" t="s">
        <v>104</v>
      </c>
      <c r="H1518" s="18" t="s">
        <v>33</v>
      </c>
      <c r="I1518" s="19">
        <v>24911</v>
      </c>
      <c r="J1518" s="20">
        <v>234136</v>
      </c>
      <c r="K1518" s="20">
        <v>16391</v>
      </c>
      <c r="L1518" s="21">
        <v>13489</v>
      </c>
      <c r="M1518" s="22">
        <v>112690</v>
      </c>
      <c r="N1518" s="22">
        <v>4150</v>
      </c>
      <c r="O1518" s="23">
        <v>3028</v>
      </c>
      <c r="P1518" s="24">
        <v>29347</v>
      </c>
      <c r="Q1518" s="24">
        <v>6</v>
      </c>
      <c r="R1518" s="25">
        <v>0</v>
      </c>
      <c r="S1518" s="26">
        <v>0</v>
      </c>
      <c r="T1518" s="26">
        <v>0</v>
      </c>
      <c r="U1518" s="19">
        <v>41428</v>
      </c>
      <c r="V1518" s="20">
        <v>376173</v>
      </c>
      <c r="W1518" s="20">
        <v>20547</v>
      </c>
    </row>
    <row r="1519" spans="1:23" x14ac:dyDescent="0.35">
      <c r="A1519" s="16">
        <v>2012</v>
      </c>
      <c r="B1519" s="17">
        <v>15023</v>
      </c>
      <c r="C1519" s="18" t="s">
        <v>1357</v>
      </c>
      <c r="D1519" s="16" t="s">
        <v>24</v>
      </c>
      <c r="E1519" s="18" t="s">
        <v>25</v>
      </c>
      <c r="F1519" s="16" t="s">
        <v>26</v>
      </c>
      <c r="G1519" s="18" t="s">
        <v>70</v>
      </c>
      <c r="H1519" s="18" t="s">
        <v>33</v>
      </c>
      <c r="I1519" s="19">
        <v>52766</v>
      </c>
      <c r="J1519" s="20">
        <v>376348</v>
      </c>
      <c r="K1519" s="20">
        <v>27379</v>
      </c>
      <c r="L1519" s="21">
        <v>8043</v>
      </c>
      <c r="M1519" s="22">
        <v>59921</v>
      </c>
      <c r="N1519" s="22">
        <v>3631</v>
      </c>
      <c r="O1519" s="23">
        <v>399</v>
      </c>
      <c r="P1519" s="24">
        <v>7699</v>
      </c>
      <c r="Q1519" s="24">
        <v>1</v>
      </c>
      <c r="R1519" s="25" t="s">
        <v>37</v>
      </c>
      <c r="S1519" s="26" t="s">
        <v>37</v>
      </c>
      <c r="T1519" s="26" t="s">
        <v>37</v>
      </c>
      <c r="U1519" s="19">
        <v>61208</v>
      </c>
      <c r="V1519" s="20">
        <v>443968</v>
      </c>
      <c r="W1519" s="20">
        <v>31011</v>
      </c>
    </row>
    <row r="1520" spans="1:23" x14ac:dyDescent="0.35">
      <c r="A1520" s="16">
        <v>2012</v>
      </c>
      <c r="B1520" s="17">
        <v>15034</v>
      </c>
      <c r="C1520" s="18" t="s">
        <v>1358</v>
      </c>
      <c r="D1520" s="16" t="s">
        <v>24</v>
      </c>
      <c r="E1520" s="18" t="s">
        <v>25</v>
      </c>
      <c r="F1520" s="16" t="s">
        <v>26</v>
      </c>
      <c r="G1520" s="18" t="s">
        <v>39</v>
      </c>
      <c r="H1520" s="18" t="s">
        <v>33</v>
      </c>
      <c r="I1520" s="19">
        <v>14826</v>
      </c>
      <c r="J1520" s="20">
        <v>101040</v>
      </c>
      <c r="K1520" s="20">
        <v>7023</v>
      </c>
      <c r="L1520" s="21">
        <v>1340.6</v>
      </c>
      <c r="M1520" s="22">
        <v>10801</v>
      </c>
      <c r="N1520" s="22">
        <v>353</v>
      </c>
      <c r="O1520" s="23">
        <v>96.1</v>
      </c>
      <c r="P1520" s="24">
        <v>877</v>
      </c>
      <c r="Q1520" s="24">
        <v>11</v>
      </c>
      <c r="R1520" s="25" t="s">
        <v>37</v>
      </c>
      <c r="S1520" s="26" t="s">
        <v>37</v>
      </c>
      <c r="T1520" s="26" t="s">
        <v>37</v>
      </c>
      <c r="U1520" s="19">
        <v>16262.7</v>
      </c>
      <c r="V1520" s="20">
        <v>112718</v>
      </c>
      <c r="W1520" s="20">
        <v>7387</v>
      </c>
    </row>
    <row r="1521" spans="1:23" x14ac:dyDescent="0.35">
      <c r="A1521" s="16">
        <v>2012</v>
      </c>
      <c r="B1521" s="17">
        <v>15039</v>
      </c>
      <c r="C1521" s="18" t="s">
        <v>1359</v>
      </c>
      <c r="D1521" s="16" t="s">
        <v>24</v>
      </c>
      <c r="E1521" s="18" t="s">
        <v>25</v>
      </c>
      <c r="F1521" s="16" t="s">
        <v>26</v>
      </c>
      <c r="G1521" s="18" t="s">
        <v>90</v>
      </c>
      <c r="H1521" s="18" t="s">
        <v>28</v>
      </c>
      <c r="I1521" s="19">
        <v>973</v>
      </c>
      <c r="J1521" s="20">
        <v>12220</v>
      </c>
      <c r="K1521" s="20">
        <v>994</v>
      </c>
      <c r="L1521" s="21">
        <v>560</v>
      </c>
      <c r="M1521" s="22">
        <v>6945</v>
      </c>
      <c r="N1521" s="22">
        <v>242</v>
      </c>
      <c r="O1521" s="23">
        <v>93</v>
      </c>
      <c r="P1521" s="24">
        <v>1702</v>
      </c>
      <c r="Q1521" s="24">
        <v>29</v>
      </c>
      <c r="R1521" s="25" t="s">
        <v>37</v>
      </c>
      <c r="S1521" s="26" t="s">
        <v>37</v>
      </c>
      <c r="T1521" s="26" t="s">
        <v>37</v>
      </c>
      <c r="U1521" s="19">
        <v>1626</v>
      </c>
      <c r="V1521" s="20">
        <v>20867</v>
      </c>
      <c r="W1521" s="20">
        <v>1265</v>
      </c>
    </row>
    <row r="1522" spans="1:23" x14ac:dyDescent="0.35">
      <c r="A1522" s="16">
        <v>2012</v>
      </c>
      <c r="B1522" s="17">
        <v>15040</v>
      </c>
      <c r="C1522" s="18" t="s">
        <v>1360</v>
      </c>
      <c r="D1522" s="16" t="s">
        <v>24</v>
      </c>
      <c r="E1522" s="18" t="s">
        <v>25</v>
      </c>
      <c r="F1522" s="16" t="s">
        <v>26</v>
      </c>
      <c r="G1522" s="18" t="s">
        <v>173</v>
      </c>
      <c r="H1522" s="18" t="s">
        <v>28</v>
      </c>
      <c r="I1522" s="19">
        <v>5891.9</v>
      </c>
      <c r="J1522" s="20">
        <v>69637</v>
      </c>
      <c r="K1522" s="20">
        <v>6002</v>
      </c>
      <c r="L1522" s="21">
        <v>2375.6</v>
      </c>
      <c r="M1522" s="22">
        <v>26203</v>
      </c>
      <c r="N1522" s="22">
        <v>1016</v>
      </c>
      <c r="O1522" s="23">
        <v>5578.6</v>
      </c>
      <c r="P1522" s="24">
        <v>88228</v>
      </c>
      <c r="Q1522" s="24">
        <v>182</v>
      </c>
      <c r="R1522" s="25">
        <v>0</v>
      </c>
      <c r="S1522" s="26">
        <v>0</v>
      </c>
      <c r="T1522" s="26">
        <v>0</v>
      </c>
      <c r="U1522" s="19">
        <v>13846.1</v>
      </c>
      <c r="V1522" s="20">
        <v>184068</v>
      </c>
      <c r="W1522" s="20">
        <v>7200</v>
      </c>
    </row>
    <row r="1523" spans="1:23" x14ac:dyDescent="0.35">
      <c r="A1523" s="16">
        <v>2012</v>
      </c>
      <c r="B1523" s="17">
        <v>15045</v>
      </c>
      <c r="C1523" s="18" t="s">
        <v>1361</v>
      </c>
      <c r="D1523" s="16" t="s">
        <v>24</v>
      </c>
      <c r="E1523" s="18" t="s">
        <v>25</v>
      </c>
      <c r="F1523" s="16" t="s">
        <v>26</v>
      </c>
      <c r="G1523" s="18" t="s">
        <v>199</v>
      </c>
      <c r="H1523" s="18" t="s">
        <v>57</v>
      </c>
      <c r="I1523" s="19">
        <v>1148.5</v>
      </c>
      <c r="J1523" s="20">
        <v>9893</v>
      </c>
      <c r="K1523" s="20">
        <v>1245</v>
      </c>
      <c r="L1523" s="21">
        <v>1978.8</v>
      </c>
      <c r="M1523" s="22">
        <v>20409</v>
      </c>
      <c r="N1523" s="22">
        <v>412</v>
      </c>
      <c r="O1523" s="23">
        <v>0</v>
      </c>
      <c r="P1523" s="24">
        <v>0</v>
      </c>
      <c r="Q1523" s="24">
        <v>0</v>
      </c>
      <c r="R1523" s="25">
        <v>0</v>
      </c>
      <c r="S1523" s="26">
        <v>0</v>
      </c>
      <c r="T1523" s="26">
        <v>0</v>
      </c>
      <c r="U1523" s="19">
        <v>3127.3</v>
      </c>
      <c r="V1523" s="20">
        <v>30302</v>
      </c>
      <c r="W1523" s="20">
        <v>1657</v>
      </c>
    </row>
    <row r="1524" spans="1:23" x14ac:dyDescent="0.35">
      <c r="A1524" s="16">
        <v>2012</v>
      </c>
      <c r="B1524" s="17">
        <v>15045</v>
      </c>
      <c r="C1524" s="18" t="s">
        <v>1361</v>
      </c>
      <c r="D1524" s="16" t="s">
        <v>137</v>
      </c>
      <c r="E1524" s="18" t="s">
        <v>138</v>
      </c>
      <c r="F1524" s="16" t="s">
        <v>26</v>
      </c>
      <c r="G1524" s="18" t="s">
        <v>199</v>
      </c>
      <c r="H1524" s="18" t="s">
        <v>57</v>
      </c>
      <c r="I1524" s="19">
        <v>1268.2</v>
      </c>
      <c r="J1524" s="20">
        <v>19956</v>
      </c>
      <c r="K1524" s="20">
        <v>2416</v>
      </c>
      <c r="L1524" s="21">
        <v>1195.8</v>
      </c>
      <c r="M1524" s="22">
        <v>24776</v>
      </c>
      <c r="N1524" s="22">
        <v>588</v>
      </c>
      <c r="O1524" s="23">
        <v>0</v>
      </c>
      <c r="P1524" s="24">
        <v>0</v>
      </c>
      <c r="Q1524" s="24">
        <v>0</v>
      </c>
      <c r="R1524" s="25">
        <v>0</v>
      </c>
      <c r="S1524" s="26">
        <v>0</v>
      </c>
      <c r="T1524" s="26">
        <v>0</v>
      </c>
      <c r="U1524" s="19">
        <v>2464</v>
      </c>
      <c r="V1524" s="20">
        <v>44732</v>
      </c>
      <c r="W1524" s="20">
        <v>3004</v>
      </c>
    </row>
    <row r="1525" spans="1:23" x14ac:dyDescent="0.35">
      <c r="A1525" s="16">
        <v>2012</v>
      </c>
      <c r="B1525" s="17">
        <v>15048</v>
      </c>
      <c r="C1525" s="18" t="s">
        <v>1362</v>
      </c>
      <c r="D1525" s="16" t="s">
        <v>24</v>
      </c>
      <c r="E1525" s="18" t="s">
        <v>25</v>
      </c>
      <c r="F1525" s="16" t="s">
        <v>26</v>
      </c>
      <c r="G1525" s="18" t="s">
        <v>56</v>
      </c>
      <c r="H1525" s="18" t="s">
        <v>191</v>
      </c>
      <c r="I1525" s="19">
        <v>5312</v>
      </c>
      <c r="J1525" s="20">
        <v>44868</v>
      </c>
      <c r="K1525" s="20">
        <v>3719</v>
      </c>
      <c r="L1525" s="21">
        <v>11079</v>
      </c>
      <c r="M1525" s="22">
        <v>157989</v>
      </c>
      <c r="N1525" s="22">
        <v>933</v>
      </c>
      <c r="O1525" s="23">
        <v>4656</v>
      </c>
      <c r="P1525" s="24">
        <v>52839</v>
      </c>
      <c r="Q1525" s="24">
        <v>18</v>
      </c>
      <c r="R1525" s="25" t="s">
        <v>37</v>
      </c>
      <c r="S1525" s="26" t="s">
        <v>37</v>
      </c>
      <c r="T1525" s="26" t="s">
        <v>37</v>
      </c>
      <c r="U1525" s="19">
        <v>21047</v>
      </c>
      <c r="V1525" s="20">
        <v>255696</v>
      </c>
      <c r="W1525" s="20">
        <v>4670</v>
      </c>
    </row>
    <row r="1526" spans="1:23" x14ac:dyDescent="0.35">
      <c r="A1526" s="16">
        <v>2012</v>
      </c>
      <c r="B1526" s="17">
        <v>15049</v>
      </c>
      <c r="C1526" s="18" t="s">
        <v>1363</v>
      </c>
      <c r="D1526" s="16" t="s">
        <v>24</v>
      </c>
      <c r="E1526" s="18" t="s">
        <v>25</v>
      </c>
      <c r="F1526" s="16" t="s">
        <v>26</v>
      </c>
      <c r="G1526" s="18" t="s">
        <v>56</v>
      </c>
      <c r="H1526" s="18" t="s">
        <v>191</v>
      </c>
      <c r="I1526" s="19">
        <v>1365.9</v>
      </c>
      <c r="J1526" s="20">
        <v>12575</v>
      </c>
      <c r="K1526" s="20">
        <v>1018</v>
      </c>
      <c r="L1526" s="21">
        <v>1525.2</v>
      </c>
      <c r="M1526" s="22">
        <v>14148</v>
      </c>
      <c r="N1526" s="22">
        <v>178</v>
      </c>
      <c r="O1526" s="23">
        <v>2991.2</v>
      </c>
      <c r="P1526" s="24">
        <v>77642</v>
      </c>
      <c r="Q1526" s="24">
        <v>327</v>
      </c>
      <c r="R1526" s="25" t="s">
        <v>37</v>
      </c>
      <c r="S1526" s="26" t="s">
        <v>37</v>
      </c>
      <c r="T1526" s="26" t="s">
        <v>37</v>
      </c>
      <c r="U1526" s="19">
        <v>5882.3</v>
      </c>
      <c r="V1526" s="20">
        <v>104365</v>
      </c>
      <c r="W1526" s="20">
        <v>1523</v>
      </c>
    </row>
    <row r="1527" spans="1:23" x14ac:dyDescent="0.35">
      <c r="A1527" s="16">
        <v>2012</v>
      </c>
      <c r="B1527" s="17">
        <v>15054</v>
      </c>
      <c r="C1527" s="18" t="s">
        <v>1364</v>
      </c>
      <c r="D1527" s="16" t="s">
        <v>24</v>
      </c>
      <c r="E1527" s="18" t="s">
        <v>25</v>
      </c>
      <c r="F1527" s="16" t="s">
        <v>26</v>
      </c>
      <c r="G1527" s="18" t="s">
        <v>46</v>
      </c>
      <c r="H1527" s="18" t="s">
        <v>33</v>
      </c>
      <c r="I1527" s="19">
        <v>32340.2</v>
      </c>
      <c r="J1527" s="20">
        <v>244465</v>
      </c>
      <c r="K1527" s="20">
        <v>15593</v>
      </c>
      <c r="L1527" s="21">
        <v>4569.7</v>
      </c>
      <c r="M1527" s="22">
        <v>39311</v>
      </c>
      <c r="N1527" s="22">
        <v>912</v>
      </c>
      <c r="O1527" s="23">
        <v>20814.7</v>
      </c>
      <c r="P1527" s="24">
        <v>305421</v>
      </c>
      <c r="Q1527" s="24">
        <v>10</v>
      </c>
      <c r="R1527" s="25" t="s">
        <v>37</v>
      </c>
      <c r="S1527" s="26" t="s">
        <v>37</v>
      </c>
      <c r="T1527" s="26" t="s">
        <v>37</v>
      </c>
      <c r="U1527" s="19">
        <v>57724.6</v>
      </c>
      <c r="V1527" s="20">
        <v>589197</v>
      </c>
      <c r="W1527" s="20">
        <v>16515</v>
      </c>
    </row>
    <row r="1528" spans="1:23" x14ac:dyDescent="0.35">
      <c r="A1528" s="16">
        <v>2012</v>
      </c>
      <c r="B1528" s="17">
        <v>15062</v>
      </c>
      <c r="C1528" s="18" t="s">
        <v>1365</v>
      </c>
      <c r="D1528" s="16" t="s">
        <v>24</v>
      </c>
      <c r="E1528" s="18" t="s">
        <v>25</v>
      </c>
      <c r="F1528" s="16" t="s">
        <v>26</v>
      </c>
      <c r="G1528" s="18" t="s">
        <v>70</v>
      </c>
      <c r="H1528" s="18" t="s">
        <v>28</v>
      </c>
      <c r="I1528" s="19">
        <v>2342</v>
      </c>
      <c r="J1528" s="20">
        <v>22064</v>
      </c>
      <c r="K1528" s="20">
        <v>2061</v>
      </c>
      <c r="L1528" s="21">
        <v>8659</v>
      </c>
      <c r="M1528" s="22">
        <v>90366</v>
      </c>
      <c r="N1528" s="22">
        <v>695</v>
      </c>
      <c r="O1528" s="23" t="s">
        <v>37</v>
      </c>
      <c r="P1528" s="24" t="s">
        <v>37</v>
      </c>
      <c r="Q1528" s="24" t="s">
        <v>37</v>
      </c>
      <c r="R1528" s="25" t="s">
        <v>37</v>
      </c>
      <c r="S1528" s="26" t="s">
        <v>37</v>
      </c>
      <c r="T1528" s="26" t="s">
        <v>37</v>
      </c>
      <c r="U1528" s="19">
        <v>11001</v>
      </c>
      <c r="V1528" s="20">
        <v>112430</v>
      </c>
      <c r="W1528" s="20">
        <v>2756</v>
      </c>
    </row>
    <row r="1529" spans="1:23" x14ac:dyDescent="0.35">
      <c r="A1529" s="16">
        <v>2012</v>
      </c>
      <c r="B1529" s="17">
        <v>15073</v>
      </c>
      <c r="C1529" s="18" t="s">
        <v>1366</v>
      </c>
      <c r="D1529" s="16" t="s">
        <v>24</v>
      </c>
      <c r="E1529" s="18" t="s">
        <v>25</v>
      </c>
      <c r="F1529" s="16" t="s">
        <v>26</v>
      </c>
      <c r="G1529" s="18" t="s">
        <v>79</v>
      </c>
      <c r="H1529" s="18" t="s">
        <v>33</v>
      </c>
      <c r="I1529" s="19">
        <v>7209</v>
      </c>
      <c r="J1529" s="20">
        <v>64615</v>
      </c>
      <c r="K1529" s="20">
        <v>4946</v>
      </c>
      <c r="L1529" s="21">
        <v>30813</v>
      </c>
      <c r="M1529" s="22">
        <v>298677</v>
      </c>
      <c r="N1529" s="22">
        <v>11187</v>
      </c>
      <c r="O1529" s="23">
        <v>43207</v>
      </c>
      <c r="P1529" s="24">
        <v>509555</v>
      </c>
      <c r="Q1529" s="24">
        <v>700</v>
      </c>
      <c r="R1529" s="25" t="s">
        <v>37</v>
      </c>
      <c r="S1529" s="26" t="s">
        <v>37</v>
      </c>
      <c r="T1529" s="26" t="s">
        <v>37</v>
      </c>
      <c r="U1529" s="19">
        <v>81229</v>
      </c>
      <c r="V1529" s="20">
        <v>872847</v>
      </c>
      <c r="W1529" s="20">
        <v>16833</v>
      </c>
    </row>
    <row r="1530" spans="1:23" x14ac:dyDescent="0.35">
      <c r="A1530" s="16">
        <v>2012</v>
      </c>
      <c r="B1530" s="17">
        <v>15086</v>
      </c>
      <c r="C1530" s="18" t="s">
        <v>1367</v>
      </c>
      <c r="D1530" s="16" t="s">
        <v>24</v>
      </c>
      <c r="E1530" s="18" t="s">
        <v>25</v>
      </c>
      <c r="F1530" s="16" t="s">
        <v>26</v>
      </c>
      <c r="G1530" s="18" t="s">
        <v>39</v>
      </c>
      <c r="H1530" s="18" t="s">
        <v>57</v>
      </c>
      <c r="I1530" s="19">
        <v>1482</v>
      </c>
      <c r="J1530" s="20">
        <v>11316</v>
      </c>
      <c r="K1530" s="20">
        <v>1985</v>
      </c>
      <c r="L1530" s="21">
        <v>421</v>
      </c>
      <c r="M1530" s="22">
        <v>3103</v>
      </c>
      <c r="N1530" s="22">
        <v>166</v>
      </c>
      <c r="O1530" s="23">
        <v>326</v>
      </c>
      <c r="P1530" s="24">
        <v>2945</v>
      </c>
      <c r="Q1530" s="24">
        <v>23</v>
      </c>
      <c r="R1530" s="25">
        <v>0</v>
      </c>
      <c r="S1530" s="26">
        <v>0</v>
      </c>
      <c r="T1530" s="26">
        <v>0</v>
      </c>
      <c r="U1530" s="19">
        <v>2229</v>
      </c>
      <c r="V1530" s="20">
        <v>17364</v>
      </c>
      <c r="W1530" s="20">
        <v>2174</v>
      </c>
    </row>
    <row r="1531" spans="1:23" x14ac:dyDescent="0.35">
      <c r="A1531" s="16">
        <v>2012</v>
      </c>
      <c r="B1531" s="17">
        <v>15095</v>
      </c>
      <c r="C1531" s="18" t="s">
        <v>1368</v>
      </c>
      <c r="D1531" s="16" t="s">
        <v>24</v>
      </c>
      <c r="E1531" s="18" t="s">
        <v>25</v>
      </c>
      <c r="F1531" s="16" t="s">
        <v>26</v>
      </c>
      <c r="G1531" s="18" t="s">
        <v>46</v>
      </c>
      <c r="H1531" s="18" t="s">
        <v>28</v>
      </c>
      <c r="I1531" s="19">
        <v>8368</v>
      </c>
      <c r="J1531" s="20">
        <v>88836</v>
      </c>
      <c r="K1531" s="20">
        <v>9559</v>
      </c>
      <c r="L1531" s="21">
        <v>7657</v>
      </c>
      <c r="M1531" s="22">
        <v>100435</v>
      </c>
      <c r="N1531" s="22">
        <v>1117</v>
      </c>
      <c r="O1531" s="23">
        <v>7387</v>
      </c>
      <c r="P1531" s="24">
        <v>119613</v>
      </c>
      <c r="Q1531" s="24">
        <v>24</v>
      </c>
      <c r="R1531" s="25" t="s">
        <v>37</v>
      </c>
      <c r="S1531" s="26" t="s">
        <v>37</v>
      </c>
      <c r="T1531" s="26" t="s">
        <v>37</v>
      </c>
      <c r="U1531" s="19">
        <v>23412</v>
      </c>
      <c r="V1531" s="20">
        <v>308884</v>
      </c>
      <c r="W1531" s="20">
        <v>10700</v>
      </c>
    </row>
    <row r="1532" spans="1:23" x14ac:dyDescent="0.35">
      <c r="A1532" s="16">
        <v>2012</v>
      </c>
      <c r="B1532" s="17">
        <v>15138</v>
      </c>
      <c r="C1532" s="18" t="s">
        <v>1369</v>
      </c>
      <c r="D1532" s="16" t="s">
        <v>24</v>
      </c>
      <c r="E1532" s="18" t="s">
        <v>25</v>
      </c>
      <c r="F1532" s="16" t="s">
        <v>26</v>
      </c>
      <c r="G1532" s="18" t="s">
        <v>132</v>
      </c>
      <c r="H1532" s="18" t="s">
        <v>33</v>
      </c>
      <c r="I1532" s="19">
        <v>32669</v>
      </c>
      <c r="J1532" s="20">
        <v>313150</v>
      </c>
      <c r="K1532" s="20">
        <v>19875</v>
      </c>
      <c r="L1532" s="21">
        <v>5921</v>
      </c>
      <c r="M1532" s="22">
        <v>58072</v>
      </c>
      <c r="N1532" s="22">
        <v>2554</v>
      </c>
      <c r="O1532" s="23">
        <v>13637</v>
      </c>
      <c r="P1532" s="24">
        <v>175851</v>
      </c>
      <c r="Q1532" s="24">
        <v>7</v>
      </c>
      <c r="R1532" s="25" t="s">
        <v>37</v>
      </c>
      <c r="S1532" s="26" t="s">
        <v>37</v>
      </c>
      <c r="T1532" s="26" t="s">
        <v>37</v>
      </c>
      <c r="U1532" s="19">
        <v>52227</v>
      </c>
      <c r="V1532" s="20">
        <v>547073</v>
      </c>
      <c r="W1532" s="20">
        <v>22436</v>
      </c>
    </row>
    <row r="1533" spans="1:23" x14ac:dyDescent="0.35">
      <c r="A1533" s="16">
        <v>2012</v>
      </c>
      <c r="B1533" s="17">
        <v>15141</v>
      </c>
      <c r="C1533" s="18" t="s">
        <v>1370</v>
      </c>
      <c r="D1533" s="16" t="s">
        <v>24</v>
      </c>
      <c r="E1533" s="18" t="s">
        <v>25</v>
      </c>
      <c r="F1533" s="16" t="s">
        <v>26</v>
      </c>
      <c r="G1533" s="18" t="s">
        <v>104</v>
      </c>
      <c r="H1533" s="18" t="s">
        <v>33</v>
      </c>
      <c r="I1533" s="19">
        <v>17590</v>
      </c>
      <c r="J1533" s="20">
        <v>155616</v>
      </c>
      <c r="K1533" s="20">
        <v>13750</v>
      </c>
      <c r="L1533" s="21">
        <v>12431</v>
      </c>
      <c r="M1533" s="22">
        <v>104383</v>
      </c>
      <c r="N1533" s="22">
        <v>3359</v>
      </c>
      <c r="O1533" s="23">
        <v>3658</v>
      </c>
      <c r="P1533" s="24">
        <v>35061</v>
      </c>
      <c r="Q1533" s="24">
        <v>4</v>
      </c>
      <c r="R1533" s="25">
        <v>0</v>
      </c>
      <c r="S1533" s="26">
        <v>0</v>
      </c>
      <c r="T1533" s="26">
        <v>0</v>
      </c>
      <c r="U1533" s="19">
        <v>33679</v>
      </c>
      <c r="V1533" s="20">
        <v>295060</v>
      </c>
      <c r="W1533" s="20">
        <v>17113</v>
      </c>
    </row>
    <row r="1534" spans="1:23" x14ac:dyDescent="0.35">
      <c r="A1534" s="16">
        <v>2012</v>
      </c>
      <c r="B1534" s="17">
        <v>15145</v>
      </c>
      <c r="C1534" s="18" t="s">
        <v>1371</v>
      </c>
      <c r="D1534" s="16" t="s">
        <v>24</v>
      </c>
      <c r="E1534" s="18" t="s">
        <v>25</v>
      </c>
      <c r="F1534" s="16" t="s">
        <v>26</v>
      </c>
      <c r="G1534" s="18" t="s">
        <v>43</v>
      </c>
      <c r="H1534" s="18" t="s">
        <v>28</v>
      </c>
      <c r="I1534" s="19">
        <v>6467.1</v>
      </c>
      <c r="J1534" s="20">
        <v>148371</v>
      </c>
      <c r="K1534" s="20">
        <v>8557</v>
      </c>
      <c r="L1534" s="21">
        <v>4784.7</v>
      </c>
      <c r="M1534" s="22">
        <v>114750</v>
      </c>
      <c r="N1534" s="22">
        <v>1607</v>
      </c>
      <c r="O1534" s="23">
        <v>4456.7</v>
      </c>
      <c r="P1534" s="24">
        <v>170449</v>
      </c>
      <c r="Q1534" s="24">
        <v>5</v>
      </c>
      <c r="R1534" s="25" t="s">
        <v>37</v>
      </c>
      <c r="S1534" s="26" t="s">
        <v>37</v>
      </c>
      <c r="T1534" s="26" t="s">
        <v>37</v>
      </c>
      <c r="U1534" s="19">
        <v>15708.5</v>
      </c>
      <c r="V1534" s="20">
        <v>433570</v>
      </c>
      <c r="W1534" s="20">
        <v>10169</v>
      </c>
    </row>
    <row r="1535" spans="1:23" x14ac:dyDescent="0.35">
      <c r="A1535" s="16">
        <v>2012</v>
      </c>
      <c r="B1535" s="17">
        <v>15159</v>
      </c>
      <c r="C1535" s="18" t="s">
        <v>1372</v>
      </c>
      <c r="D1535" s="16" t="s">
        <v>24</v>
      </c>
      <c r="E1535" s="18" t="s">
        <v>25</v>
      </c>
      <c r="F1535" s="16" t="s">
        <v>26</v>
      </c>
      <c r="G1535" s="18" t="s">
        <v>39</v>
      </c>
      <c r="H1535" s="18" t="s">
        <v>28</v>
      </c>
      <c r="I1535" s="19">
        <v>7165.9</v>
      </c>
      <c r="J1535" s="20">
        <v>62241</v>
      </c>
      <c r="K1535" s="20">
        <v>6862</v>
      </c>
      <c r="L1535" s="21">
        <v>8310</v>
      </c>
      <c r="M1535" s="22">
        <v>83706</v>
      </c>
      <c r="N1535" s="22">
        <v>1047</v>
      </c>
      <c r="O1535" s="23">
        <v>8226.7000000000007</v>
      </c>
      <c r="P1535" s="24">
        <v>101012</v>
      </c>
      <c r="Q1535" s="24">
        <v>8</v>
      </c>
      <c r="R1535" s="25">
        <v>0</v>
      </c>
      <c r="S1535" s="26">
        <v>0</v>
      </c>
      <c r="T1535" s="26">
        <v>0</v>
      </c>
      <c r="U1535" s="19">
        <v>23702.6</v>
      </c>
      <c r="V1535" s="20">
        <v>246959</v>
      </c>
      <c r="W1535" s="20">
        <v>7917</v>
      </c>
    </row>
    <row r="1536" spans="1:23" x14ac:dyDescent="0.35">
      <c r="A1536" s="16">
        <v>2012</v>
      </c>
      <c r="B1536" s="17">
        <v>15175</v>
      </c>
      <c r="C1536" s="18" t="s">
        <v>1373</v>
      </c>
      <c r="D1536" s="16" t="s">
        <v>24</v>
      </c>
      <c r="E1536" s="18" t="s">
        <v>25</v>
      </c>
      <c r="F1536" s="16" t="s">
        <v>26</v>
      </c>
      <c r="G1536" s="18" t="s">
        <v>30</v>
      </c>
      <c r="H1536" s="18" t="s">
        <v>33</v>
      </c>
      <c r="I1536" s="19">
        <v>10992</v>
      </c>
      <c r="J1536" s="20">
        <v>118804</v>
      </c>
      <c r="K1536" s="20">
        <v>8127</v>
      </c>
      <c r="L1536" s="21">
        <v>4995</v>
      </c>
      <c r="M1536" s="22">
        <v>51952</v>
      </c>
      <c r="N1536" s="22">
        <v>2266</v>
      </c>
      <c r="O1536" s="23">
        <v>3719</v>
      </c>
      <c r="P1536" s="24">
        <v>58248</v>
      </c>
      <c r="Q1536" s="24">
        <v>8</v>
      </c>
      <c r="R1536" s="25">
        <v>0</v>
      </c>
      <c r="S1536" s="26">
        <v>0</v>
      </c>
      <c r="T1536" s="26">
        <v>0</v>
      </c>
      <c r="U1536" s="19">
        <v>19706</v>
      </c>
      <c r="V1536" s="20">
        <v>229004</v>
      </c>
      <c r="W1536" s="20">
        <v>10401</v>
      </c>
    </row>
    <row r="1537" spans="1:23" x14ac:dyDescent="0.35">
      <c r="A1537" s="16">
        <v>2012</v>
      </c>
      <c r="B1537" s="17">
        <v>15188</v>
      </c>
      <c r="C1537" s="18" t="s">
        <v>1374</v>
      </c>
      <c r="D1537" s="16" t="s">
        <v>24</v>
      </c>
      <c r="E1537" s="18" t="s">
        <v>25</v>
      </c>
      <c r="F1537" s="16" t="s">
        <v>26</v>
      </c>
      <c r="G1537" s="18" t="s">
        <v>90</v>
      </c>
      <c r="H1537" s="18" t="s">
        <v>191</v>
      </c>
      <c r="I1537" s="19">
        <v>4645</v>
      </c>
      <c r="J1537" s="20">
        <v>39340</v>
      </c>
      <c r="K1537" s="20">
        <v>2855</v>
      </c>
      <c r="L1537" s="21">
        <v>2345.1</v>
      </c>
      <c r="M1537" s="22">
        <v>20701</v>
      </c>
      <c r="N1537" s="22">
        <v>524</v>
      </c>
      <c r="O1537" s="23">
        <v>5390.4</v>
      </c>
      <c r="P1537" s="24">
        <v>42704</v>
      </c>
      <c r="Q1537" s="24">
        <v>1204</v>
      </c>
      <c r="R1537" s="25" t="s">
        <v>37</v>
      </c>
      <c r="S1537" s="26" t="s">
        <v>37</v>
      </c>
      <c r="T1537" s="26" t="s">
        <v>37</v>
      </c>
      <c r="U1537" s="19">
        <v>12380.5</v>
      </c>
      <c r="V1537" s="20">
        <v>102745</v>
      </c>
      <c r="W1537" s="20">
        <v>4583</v>
      </c>
    </row>
    <row r="1538" spans="1:23" x14ac:dyDescent="0.35">
      <c r="A1538" s="16">
        <v>2012</v>
      </c>
      <c r="B1538" s="17">
        <v>15202</v>
      </c>
      <c r="C1538" s="18" t="s">
        <v>1375</v>
      </c>
      <c r="D1538" s="16" t="s">
        <v>24</v>
      </c>
      <c r="E1538" s="18" t="s">
        <v>25</v>
      </c>
      <c r="F1538" s="16" t="s">
        <v>26</v>
      </c>
      <c r="G1538" s="18" t="s">
        <v>80</v>
      </c>
      <c r="H1538" s="18" t="s">
        <v>28</v>
      </c>
      <c r="I1538" s="19">
        <v>17745</v>
      </c>
      <c r="J1538" s="20">
        <v>159709</v>
      </c>
      <c r="K1538" s="20">
        <v>14823</v>
      </c>
      <c r="L1538" s="21">
        <v>11624</v>
      </c>
      <c r="M1538" s="22">
        <v>117796</v>
      </c>
      <c r="N1538" s="22">
        <v>2033</v>
      </c>
      <c r="O1538" s="23">
        <v>6036</v>
      </c>
      <c r="P1538" s="24">
        <v>74125</v>
      </c>
      <c r="Q1538" s="24">
        <v>18</v>
      </c>
      <c r="R1538" s="25">
        <v>0</v>
      </c>
      <c r="S1538" s="26">
        <v>0</v>
      </c>
      <c r="T1538" s="26">
        <v>0</v>
      </c>
      <c r="U1538" s="19">
        <v>35405</v>
      </c>
      <c r="V1538" s="20">
        <v>351630</v>
      </c>
      <c r="W1538" s="20">
        <v>16874</v>
      </c>
    </row>
    <row r="1539" spans="1:23" x14ac:dyDescent="0.35">
      <c r="A1539" s="16">
        <v>2012</v>
      </c>
      <c r="B1539" s="17">
        <v>15211</v>
      </c>
      <c r="C1539" s="18" t="s">
        <v>1376</v>
      </c>
      <c r="D1539" s="16" t="s">
        <v>24</v>
      </c>
      <c r="E1539" s="18" t="s">
        <v>25</v>
      </c>
      <c r="F1539" s="16" t="s">
        <v>26</v>
      </c>
      <c r="G1539" s="18" t="s">
        <v>27</v>
      </c>
      <c r="H1539" s="18" t="s">
        <v>33</v>
      </c>
      <c r="I1539" s="19">
        <v>23951</v>
      </c>
      <c r="J1539" s="20">
        <v>223056</v>
      </c>
      <c r="K1539" s="20">
        <v>14870</v>
      </c>
      <c r="L1539" s="21">
        <v>14790</v>
      </c>
      <c r="M1539" s="22">
        <v>127097</v>
      </c>
      <c r="N1539" s="22">
        <v>3582</v>
      </c>
      <c r="O1539" s="23">
        <v>4275</v>
      </c>
      <c r="P1539" s="24">
        <v>50931</v>
      </c>
      <c r="Q1539" s="24">
        <v>5</v>
      </c>
      <c r="R1539" s="25">
        <v>0</v>
      </c>
      <c r="S1539" s="26">
        <v>0</v>
      </c>
      <c r="T1539" s="26">
        <v>0</v>
      </c>
      <c r="U1539" s="19">
        <v>43016</v>
      </c>
      <c r="V1539" s="20">
        <v>401084</v>
      </c>
      <c r="W1539" s="20">
        <v>18457</v>
      </c>
    </row>
    <row r="1540" spans="1:23" x14ac:dyDescent="0.35">
      <c r="A1540" s="16">
        <v>2012</v>
      </c>
      <c r="B1540" s="17">
        <v>15229</v>
      </c>
      <c r="C1540" s="18" t="s">
        <v>1377</v>
      </c>
      <c r="D1540" s="16" t="s">
        <v>24</v>
      </c>
      <c r="E1540" s="18" t="s">
        <v>25</v>
      </c>
      <c r="F1540" s="16" t="s">
        <v>26</v>
      </c>
      <c r="G1540" s="18" t="s">
        <v>132</v>
      </c>
      <c r="H1540" s="18" t="s">
        <v>28</v>
      </c>
      <c r="I1540" s="19">
        <v>9078.7000000000007</v>
      </c>
      <c r="J1540" s="20">
        <v>120114</v>
      </c>
      <c r="K1540" s="20">
        <v>7837</v>
      </c>
      <c r="L1540" s="21">
        <v>11563</v>
      </c>
      <c r="M1540" s="22">
        <v>147877</v>
      </c>
      <c r="N1540" s="22">
        <v>1732</v>
      </c>
      <c r="O1540" s="23">
        <v>6157.1</v>
      </c>
      <c r="P1540" s="24">
        <v>90152</v>
      </c>
      <c r="Q1540" s="24">
        <v>22</v>
      </c>
      <c r="R1540" s="25" t="s">
        <v>37</v>
      </c>
      <c r="S1540" s="26" t="s">
        <v>37</v>
      </c>
      <c r="T1540" s="26" t="s">
        <v>37</v>
      </c>
      <c r="U1540" s="19">
        <v>26798.799999999999</v>
      </c>
      <c r="V1540" s="20">
        <v>358143</v>
      </c>
      <c r="W1540" s="20">
        <v>9591</v>
      </c>
    </row>
    <row r="1541" spans="1:23" x14ac:dyDescent="0.35">
      <c r="A1541" s="16">
        <v>2012</v>
      </c>
      <c r="B1541" s="17">
        <v>15231</v>
      </c>
      <c r="C1541" s="18" t="s">
        <v>1378</v>
      </c>
      <c r="D1541" s="16" t="s">
        <v>24</v>
      </c>
      <c r="E1541" s="18" t="s">
        <v>25</v>
      </c>
      <c r="F1541" s="16" t="s">
        <v>26</v>
      </c>
      <c r="G1541" s="18" t="s">
        <v>96</v>
      </c>
      <c r="H1541" s="18" t="s">
        <v>28</v>
      </c>
      <c r="I1541" s="19">
        <v>9617</v>
      </c>
      <c r="J1541" s="20">
        <v>133310</v>
      </c>
      <c r="K1541" s="20">
        <v>9562</v>
      </c>
      <c r="L1541" s="21">
        <v>7133</v>
      </c>
      <c r="M1541" s="22">
        <v>112336</v>
      </c>
      <c r="N1541" s="22">
        <v>1960</v>
      </c>
      <c r="O1541" s="23">
        <v>16444</v>
      </c>
      <c r="P1541" s="24">
        <v>476055</v>
      </c>
      <c r="Q1541" s="24">
        <v>5</v>
      </c>
      <c r="R1541" s="25" t="s">
        <v>37</v>
      </c>
      <c r="S1541" s="26" t="s">
        <v>37</v>
      </c>
      <c r="T1541" s="26" t="s">
        <v>37</v>
      </c>
      <c r="U1541" s="19">
        <v>33194</v>
      </c>
      <c r="V1541" s="20">
        <v>721701</v>
      </c>
      <c r="W1541" s="20">
        <v>11527</v>
      </c>
    </row>
    <row r="1542" spans="1:23" x14ac:dyDescent="0.35">
      <c r="A1542" s="16">
        <v>2012</v>
      </c>
      <c r="B1542" s="17">
        <v>15248</v>
      </c>
      <c r="C1542" s="18" t="s">
        <v>1379</v>
      </c>
      <c r="D1542" s="16" t="s">
        <v>24</v>
      </c>
      <c r="E1542" s="18" t="s">
        <v>25</v>
      </c>
      <c r="F1542" s="16" t="s">
        <v>26</v>
      </c>
      <c r="G1542" s="18" t="s">
        <v>128</v>
      </c>
      <c r="H1542" s="18" t="s">
        <v>57</v>
      </c>
      <c r="I1542" s="19">
        <v>804945</v>
      </c>
      <c r="J1542" s="20">
        <v>7505404</v>
      </c>
      <c r="K1542" s="20">
        <v>723440</v>
      </c>
      <c r="L1542" s="21">
        <v>601992</v>
      </c>
      <c r="M1542" s="22">
        <v>6883172</v>
      </c>
      <c r="N1542" s="22">
        <v>100187</v>
      </c>
      <c r="O1542" s="23">
        <v>216166</v>
      </c>
      <c r="P1542" s="24">
        <v>3547693</v>
      </c>
      <c r="Q1542" s="24">
        <v>3339</v>
      </c>
      <c r="R1542" s="25">
        <v>714</v>
      </c>
      <c r="S1542" s="26">
        <v>8166</v>
      </c>
      <c r="T1542" s="26">
        <v>3</v>
      </c>
      <c r="U1542" s="19">
        <v>1623817</v>
      </c>
      <c r="V1542" s="20">
        <v>17944435</v>
      </c>
      <c r="W1542" s="20">
        <v>826969</v>
      </c>
    </row>
    <row r="1543" spans="1:23" x14ac:dyDescent="0.35">
      <c r="A1543" s="16">
        <v>2012</v>
      </c>
      <c r="B1543" s="17">
        <v>15248</v>
      </c>
      <c r="C1543" s="18" t="s">
        <v>1379</v>
      </c>
      <c r="D1543" s="16" t="s">
        <v>137</v>
      </c>
      <c r="E1543" s="18" t="s">
        <v>138</v>
      </c>
      <c r="F1543" s="16" t="s">
        <v>26</v>
      </c>
      <c r="G1543" s="18" t="s">
        <v>128</v>
      </c>
      <c r="H1543" s="18" t="s">
        <v>57</v>
      </c>
      <c r="I1543" s="19">
        <v>0</v>
      </c>
      <c r="J1543" s="20">
        <v>0</v>
      </c>
      <c r="K1543" s="20">
        <v>0</v>
      </c>
      <c r="L1543" s="21">
        <v>16504</v>
      </c>
      <c r="M1543" s="22">
        <v>438470</v>
      </c>
      <c r="N1543" s="22">
        <v>452</v>
      </c>
      <c r="O1543" s="23">
        <v>16771</v>
      </c>
      <c r="P1543" s="24">
        <v>808238</v>
      </c>
      <c r="Q1543" s="24">
        <v>46</v>
      </c>
      <c r="R1543" s="25">
        <v>0</v>
      </c>
      <c r="S1543" s="26">
        <v>0</v>
      </c>
      <c r="T1543" s="26">
        <v>0</v>
      </c>
      <c r="U1543" s="19">
        <v>33275</v>
      </c>
      <c r="V1543" s="20">
        <v>1246708</v>
      </c>
      <c r="W1543" s="20">
        <v>498</v>
      </c>
    </row>
    <row r="1544" spans="1:23" x14ac:dyDescent="0.35">
      <c r="A1544" s="16">
        <v>2012</v>
      </c>
      <c r="B1544" s="17">
        <v>15257</v>
      </c>
      <c r="C1544" s="18" t="s">
        <v>1380</v>
      </c>
      <c r="D1544" s="16" t="s">
        <v>24</v>
      </c>
      <c r="E1544" s="18" t="s">
        <v>25</v>
      </c>
      <c r="F1544" s="16" t="s">
        <v>26</v>
      </c>
      <c r="G1544" s="18" t="s">
        <v>130</v>
      </c>
      <c r="H1544" s="18" t="s">
        <v>33</v>
      </c>
      <c r="I1544" s="19">
        <v>40663</v>
      </c>
      <c r="J1544" s="20">
        <v>362956</v>
      </c>
      <c r="K1544" s="20">
        <v>31917</v>
      </c>
      <c r="L1544" s="21">
        <v>25244.1</v>
      </c>
      <c r="M1544" s="22">
        <v>236488</v>
      </c>
      <c r="N1544" s="22">
        <v>3849</v>
      </c>
      <c r="O1544" s="23">
        <v>30432.9</v>
      </c>
      <c r="P1544" s="24">
        <v>430228</v>
      </c>
      <c r="Q1544" s="24">
        <v>666</v>
      </c>
      <c r="R1544" s="25" t="s">
        <v>37</v>
      </c>
      <c r="S1544" s="26" t="s">
        <v>37</v>
      </c>
      <c r="T1544" s="26" t="s">
        <v>37</v>
      </c>
      <c r="U1544" s="19">
        <v>96340</v>
      </c>
      <c r="V1544" s="20">
        <v>1029672</v>
      </c>
      <c r="W1544" s="20">
        <v>36432</v>
      </c>
    </row>
    <row r="1545" spans="1:23" x14ac:dyDescent="0.35">
      <c r="A1545" s="16">
        <v>2012</v>
      </c>
      <c r="B1545" s="17">
        <v>15263</v>
      </c>
      <c r="C1545" s="18" t="s">
        <v>1381</v>
      </c>
      <c r="D1545" s="16" t="s">
        <v>24</v>
      </c>
      <c r="E1545" s="18" t="s">
        <v>25</v>
      </c>
      <c r="F1545" s="16" t="s">
        <v>26</v>
      </c>
      <c r="G1545" s="18" t="s">
        <v>32</v>
      </c>
      <c r="H1545" s="18" t="s">
        <v>57</v>
      </c>
      <c r="I1545" s="19">
        <v>285504.7</v>
      </c>
      <c r="J1545" s="20">
        <v>2787798</v>
      </c>
      <c r="K1545" s="20">
        <v>199736</v>
      </c>
      <c r="L1545" s="21">
        <v>63520.1</v>
      </c>
      <c r="M1545" s="22">
        <v>666144</v>
      </c>
      <c r="N1545" s="22">
        <v>18755</v>
      </c>
      <c r="O1545" s="23">
        <v>18221.099999999999</v>
      </c>
      <c r="P1545" s="24">
        <v>259499</v>
      </c>
      <c r="Q1545" s="24">
        <v>1685</v>
      </c>
      <c r="R1545" s="25">
        <v>0</v>
      </c>
      <c r="S1545" s="26">
        <v>0</v>
      </c>
      <c r="T1545" s="26">
        <v>0</v>
      </c>
      <c r="U1545" s="19">
        <v>367245.9</v>
      </c>
      <c r="V1545" s="20">
        <v>3713441</v>
      </c>
      <c r="W1545" s="20">
        <v>220176</v>
      </c>
    </row>
    <row r="1546" spans="1:23" x14ac:dyDescent="0.35">
      <c r="A1546" s="16">
        <v>2012</v>
      </c>
      <c r="B1546" s="17">
        <v>15263</v>
      </c>
      <c r="C1546" s="18" t="s">
        <v>1381</v>
      </c>
      <c r="D1546" s="16" t="s">
        <v>24</v>
      </c>
      <c r="E1546" s="18" t="s">
        <v>25</v>
      </c>
      <c r="F1546" s="16" t="s">
        <v>26</v>
      </c>
      <c r="G1546" s="18" t="s">
        <v>117</v>
      </c>
      <c r="H1546" s="18" t="s">
        <v>57</v>
      </c>
      <c r="I1546" s="19">
        <v>164289.70000000001</v>
      </c>
      <c r="J1546" s="20">
        <v>1698010</v>
      </c>
      <c r="K1546" s="20">
        <v>116936</v>
      </c>
      <c r="L1546" s="21">
        <v>70171.7</v>
      </c>
      <c r="M1546" s="22">
        <v>845054</v>
      </c>
      <c r="N1546" s="22">
        <v>16923</v>
      </c>
      <c r="O1546" s="23">
        <v>52003.8</v>
      </c>
      <c r="P1546" s="24">
        <v>803263</v>
      </c>
      <c r="Q1546" s="24">
        <v>2017</v>
      </c>
      <c r="R1546" s="25">
        <v>0</v>
      </c>
      <c r="S1546" s="26">
        <v>0</v>
      </c>
      <c r="T1546" s="26">
        <v>0</v>
      </c>
      <c r="U1546" s="19">
        <v>286465.2</v>
      </c>
      <c r="V1546" s="20">
        <v>3346327</v>
      </c>
      <c r="W1546" s="20">
        <v>135876</v>
      </c>
    </row>
    <row r="1547" spans="1:23" x14ac:dyDescent="0.35">
      <c r="A1547" s="16">
        <v>2012</v>
      </c>
      <c r="B1547" s="17">
        <v>15263</v>
      </c>
      <c r="C1547" s="18" t="s">
        <v>1381</v>
      </c>
      <c r="D1547" s="16" t="s">
        <v>137</v>
      </c>
      <c r="E1547" s="18" t="s">
        <v>138</v>
      </c>
      <c r="F1547" s="16" t="s">
        <v>26</v>
      </c>
      <c r="G1547" s="18" t="s">
        <v>32</v>
      </c>
      <c r="H1547" s="18" t="s">
        <v>57</v>
      </c>
      <c r="I1547" s="19">
        <v>12516.8</v>
      </c>
      <c r="J1547" s="20">
        <v>347817</v>
      </c>
      <c r="K1547" s="20">
        <v>22328</v>
      </c>
      <c r="L1547" s="21">
        <v>34249.699999999997</v>
      </c>
      <c r="M1547" s="22">
        <v>1410592</v>
      </c>
      <c r="N1547" s="22">
        <v>9586</v>
      </c>
      <c r="O1547" s="23">
        <v>19584</v>
      </c>
      <c r="P1547" s="24">
        <v>1335855</v>
      </c>
      <c r="Q1547" s="24">
        <v>1218</v>
      </c>
      <c r="R1547" s="25">
        <v>0</v>
      </c>
      <c r="S1547" s="26">
        <v>0</v>
      </c>
      <c r="T1547" s="26">
        <v>0</v>
      </c>
      <c r="U1547" s="19">
        <v>66350.5</v>
      </c>
      <c r="V1547" s="20">
        <v>3094264</v>
      </c>
      <c r="W1547" s="20">
        <v>33132</v>
      </c>
    </row>
    <row r="1548" spans="1:23" x14ac:dyDescent="0.35">
      <c r="A1548" s="16">
        <v>2012</v>
      </c>
      <c r="B1548" s="17">
        <v>15270</v>
      </c>
      <c r="C1548" s="18" t="s">
        <v>1382</v>
      </c>
      <c r="D1548" s="16" t="s">
        <v>24</v>
      </c>
      <c r="E1548" s="18" t="s">
        <v>25</v>
      </c>
      <c r="F1548" s="16" t="s">
        <v>26</v>
      </c>
      <c r="G1548" s="18" t="s">
        <v>436</v>
      </c>
      <c r="H1548" s="18" t="s">
        <v>57</v>
      </c>
      <c r="I1548" s="19">
        <v>210327.6</v>
      </c>
      <c r="J1548" s="20">
        <v>1717496</v>
      </c>
      <c r="K1548" s="20">
        <v>205880</v>
      </c>
      <c r="L1548" s="21">
        <v>136502.1</v>
      </c>
      <c r="M1548" s="22">
        <v>1091234</v>
      </c>
      <c r="N1548" s="22">
        <v>17679</v>
      </c>
      <c r="O1548" s="23" t="s">
        <v>37</v>
      </c>
      <c r="P1548" s="24" t="s">
        <v>37</v>
      </c>
      <c r="Q1548" s="24" t="s">
        <v>37</v>
      </c>
      <c r="R1548" s="25" t="s">
        <v>37</v>
      </c>
      <c r="S1548" s="26" t="s">
        <v>37</v>
      </c>
      <c r="T1548" s="26" t="s">
        <v>37</v>
      </c>
      <c r="U1548" s="19">
        <v>346829.7</v>
      </c>
      <c r="V1548" s="20">
        <v>2808730</v>
      </c>
      <c r="W1548" s="20">
        <v>223559</v>
      </c>
    </row>
    <row r="1549" spans="1:23" x14ac:dyDescent="0.35">
      <c r="A1549" s="16">
        <v>2012</v>
      </c>
      <c r="B1549" s="17">
        <v>15270</v>
      </c>
      <c r="C1549" s="18" t="s">
        <v>1382</v>
      </c>
      <c r="D1549" s="16" t="s">
        <v>24</v>
      </c>
      <c r="E1549" s="18" t="s">
        <v>25</v>
      </c>
      <c r="F1549" s="16" t="s">
        <v>26</v>
      </c>
      <c r="G1549" s="18" t="s">
        <v>32</v>
      </c>
      <c r="H1549" s="18" t="s">
        <v>57</v>
      </c>
      <c r="I1549" s="19">
        <v>583994.4</v>
      </c>
      <c r="J1549" s="20">
        <v>4374267</v>
      </c>
      <c r="K1549" s="20">
        <v>378132</v>
      </c>
      <c r="L1549" s="21">
        <v>161135.70000000001</v>
      </c>
      <c r="M1549" s="22">
        <v>1576541</v>
      </c>
      <c r="N1549" s="22">
        <v>26765</v>
      </c>
      <c r="O1549" s="23">
        <v>640.1</v>
      </c>
      <c r="P1549" s="24">
        <v>9238</v>
      </c>
      <c r="Q1549" s="24">
        <v>3</v>
      </c>
      <c r="R1549" s="25" t="s">
        <v>37</v>
      </c>
      <c r="S1549" s="26" t="s">
        <v>37</v>
      </c>
      <c r="T1549" s="26" t="s">
        <v>37</v>
      </c>
      <c r="U1549" s="19">
        <v>745770.2</v>
      </c>
      <c r="V1549" s="20">
        <v>5960046</v>
      </c>
      <c r="W1549" s="20">
        <v>404900</v>
      </c>
    </row>
    <row r="1550" spans="1:23" x14ac:dyDescent="0.35">
      <c r="A1550" s="16">
        <v>2012</v>
      </c>
      <c r="B1550" s="17">
        <v>15270</v>
      </c>
      <c r="C1550" s="18" t="s">
        <v>1382</v>
      </c>
      <c r="D1550" s="16" t="s">
        <v>137</v>
      </c>
      <c r="E1550" s="18" t="s">
        <v>138</v>
      </c>
      <c r="F1550" s="16" t="s">
        <v>26</v>
      </c>
      <c r="G1550" s="18" t="s">
        <v>436</v>
      </c>
      <c r="H1550" s="18" t="s">
        <v>57</v>
      </c>
      <c r="I1550" s="19">
        <v>9594.1</v>
      </c>
      <c r="J1550" s="20">
        <v>285031</v>
      </c>
      <c r="K1550" s="20">
        <v>25670</v>
      </c>
      <c r="L1550" s="21">
        <v>280752.5</v>
      </c>
      <c r="M1550" s="22">
        <v>7622103</v>
      </c>
      <c r="N1550" s="22">
        <v>8868</v>
      </c>
      <c r="O1550" s="23">
        <v>2928.9</v>
      </c>
      <c r="P1550" s="24">
        <v>218376</v>
      </c>
      <c r="Q1550" s="24">
        <v>1</v>
      </c>
      <c r="R1550" s="25">
        <v>9856</v>
      </c>
      <c r="S1550" s="26">
        <v>324605</v>
      </c>
      <c r="T1550" s="26">
        <v>1</v>
      </c>
      <c r="U1550" s="19">
        <v>303131.5</v>
      </c>
      <c r="V1550" s="20">
        <v>8450115</v>
      </c>
      <c r="W1550" s="20">
        <v>34540</v>
      </c>
    </row>
    <row r="1551" spans="1:23" x14ac:dyDescent="0.35">
      <c r="A1551" s="16">
        <v>2012</v>
      </c>
      <c r="B1551" s="17">
        <v>15270</v>
      </c>
      <c r="C1551" s="18" t="s">
        <v>1382</v>
      </c>
      <c r="D1551" s="16" t="s">
        <v>137</v>
      </c>
      <c r="E1551" s="18" t="s">
        <v>138</v>
      </c>
      <c r="F1551" s="16" t="s">
        <v>26</v>
      </c>
      <c r="G1551" s="18" t="s">
        <v>32</v>
      </c>
      <c r="H1551" s="18" t="s">
        <v>57</v>
      </c>
      <c r="I1551" s="19">
        <v>63270.6</v>
      </c>
      <c r="J1551" s="20">
        <v>1364905</v>
      </c>
      <c r="K1551" s="20">
        <v>107828</v>
      </c>
      <c r="L1551" s="21">
        <v>236951.1</v>
      </c>
      <c r="M1551" s="22">
        <v>6790610</v>
      </c>
      <c r="N1551" s="22">
        <v>20877</v>
      </c>
      <c r="O1551" s="23">
        <v>7634.7</v>
      </c>
      <c r="P1551" s="24">
        <v>384029</v>
      </c>
      <c r="Q1551" s="24">
        <v>9</v>
      </c>
      <c r="R1551" s="25">
        <v>5609.1</v>
      </c>
      <c r="S1551" s="26">
        <v>247170</v>
      </c>
      <c r="T1551" s="26">
        <v>2</v>
      </c>
      <c r="U1551" s="19">
        <v>313465.5</v>
      </c>
      <c r="V1551" s="20">
        <v>8786714</v>
      </c>
      <c r="W1551" s="20">
        <v>128716</v>
      </c>
    </row>
    <row r="1552" spans="1:23" x14ac:dyDescent="0.35">
      <c r="A1552" s="16">
        <v>2012</v>
      </c>
      <c r="B1552" s="17">
        <v>15291</v>
      </c>
      <c r="C1552" s="18" t="s">
        <v>1383</v>
      </c>
      <c r="D1552" s="16" t="s">
        <v>24</v>
      </c>
      <c r="E1552" s="18" t="s">
        <v>25</v>
      </c>
      <c r="F1552" s="16" t="s">
        <v>26</v>
      </c>
      <c r="G1552" s="18" t="s">
        <v>87</v>
      </c>
      <c r="H1552" s="18" t="s">
        <v>33</v>
      </c>
      <c r="I1552" s="19">
        <v>6635.5</v>
      </c>
      <c r="J1552" s="20">
        <v>56639</v>
      </c>
      <c r="K1552" s="20">
        <v>3725</v>
      </c>
      <c r="L1552" s="21">
        <v>4289.2</v>
      </c>
      <c r="M1552" s="22">
        <v>46980</v>
      </c>
      <c r="N1552" s="22">
        <v>531</v>
      </c>
      <c r="O1552" s="23">
        <v>10749.9</v>
      </c>
      <c r="P1552" s="24">
        <v>154974</v>
      </c>
      <c r="Q1552" s="24">
        <v>16</v>
      </c>
      <c r="R1552" s="25" t="s">
        <v>37</v>
      </c>
      <c r="S1552" s="26" t="s">
        <v>37</v>
      </c>
      <c r="T1552" s="26" t="s">
        <v>37</v>
      </c>
      <c r="U1552" s="19">
        <v>21674.6</v>
      </c>
      <c r="V1552" s="20">
        <v>258593</v>
      </c>
      <c r="W1552" s="20">
        <v>4272</v>
      </c>
    </row>
    <row r="1553" spans="1:23" x14ac:dyDescent="0.35">
      <c r="A1553" s="16">
        <v>2012</v>
      </c>
      <c r="B1553" s="17">
        <v>15293</v>
      </c>
      <c r="C1553" s="18" t="s">
        <v>1384</v>
      </c>
      <c r="D1553" s="16" t="s">
        <v>24</v>
      </c>
      <c r="E1553" s="18" t="s">
        <v>25</v>
      </c>
      <c r="F1553" s="16" t="s">
        <v>26</v>
      </c>
      <c r="G1553" s="18" t="s">
        <v>104</v>
      </c>
      <c r="H1553" s="18" t="s">
        <v>33</v>
      </c>
      <c r="I1553" s="19">
        <v>24347</v>
      </c>
      <c r="J1553" s="20">
        <v>235449</v>
      </c>
      <c r="K1553" s="20">
        <v>18796</v>
      </c>
      <c r="L1553" s="21">
        <v>12064</v>
      </c>
      <c r="M1553" s="22">
        <v>105414</v>
      </c>
      <c r="N1553" s="22">
        <v>3771</v>
      </c>
      <c r="O1553" s="23">
        <v>4343</v>
      </c>
      <c r="P1553" s="24">
        <v>45859</v>
      </c>
      <c r="Q1553" s="24">
        <v>6</v>
      </c>
      <c r="R1553" s="25">
        <v>0</v>
      </c>
      <c r="S1553" s="26">
        <v>0</v>
      </c>
      <c r="T1553" s="26">
        <v>0</v>
      </c>
      <c r="U1553" s="19">
        <v>40754</v>
      </c>
      <c r="V1553" s="20">
        <v>386722</v>
      </c>
      <c r="W1553" s="20">
        <v>22573</v>
      </c>
    </row>
    <row r="1554" spans="1:23" x14ac:dyDescent="0.35">
      <c r="A1554" s="16">
        <v>2012</v>
      </c>
      <c r="B1554" s="17">
        <v>15293</v>
      </c>
      <c r="C1554" s="18" t="s">
        <v>1384</v>
      </c>
      <c r="D1554" s="16" t="s">
        <v>24</v>
      </c>
      <c r="E1554" s="18" t="s">
        <v>25</v>
      </c>
      <c r="F1554" s="16" t="s">
        <v>26</v>
      </c>
      <c r="G1554" s="18" t="s">
        <v>34</v>
      </c>
      <c r="H1554" s="18" t="s">
        <v>33</v>
      </c>
      <c r="I1554" s="19">
        <v>9152</v>
      </c>
      <c r="J1554" s="20">
        <v>89104</v>
      </c>
      <c r="K1554" s="20">
        <v>6662</v>
      </c>
      <c r="L1554" s="21">
        <v>2838</v>
      </c>
      <c r="M1554" s="22">
        <v>24710</v>
      </c>
      <c r="N1554" s="22">
        <v>1457</v>
      </c>
      <c r="O1554" s="23">
        <v>2440</v>
      </c>
      <c r="P1554" s="24">
        <v>25479</v>
      </c>
      <c r="Q1554" s="24">
        <v>3</v>
      </c>
      <c r="R1554" s="25">
        <v>0</v>
      </c>
      <c r="S1554" s="26">
        <v>0</v>
      </c>
      <c r="T1554" s="26">
        <v>0</v>
      </c>
      <c r="U1554" s="19">
        <v>14430</v>
      </c>
      <c r="V1554" s="20">
        <v>139293</v>
      </c>
      <c r="W1554" s="20">
        <v>8122</v>
      </c>
    </row>
    <row r="1555" spans="1:23" x14ac:dyDescent="0.35">
      <c r="A1555" s="16">
        <v>2012</v>
      </c>
      <c r="B1555" s="17">
        <v>15296</v>
      </c>
      <c r="C1555" s="18" t="s">
        <v>1385</v>
      </c>
      <c r="D1555" s="16" t="s">
        <v>41</v>
      </c>
      <c r="E1555" s="18" t="s">
        <v>42</v>
      </c>
      <c r="F1555" s="16" t="s">
        <v>26</v>
      </c>
      <c r="G1555" s="18" t="s">
        <v>43</v>
      </c>
      <c r="H1555" s="18" t="s">
        <v>18</v>
      </c>
      <c r="I1555" s="19" t="s">
        <v>37</v>
      </c>
      <c r="J1555" s="20" t="s">
        <v>37</v>
      </c>
      <c r="K1555" s="20" t="s">
        <v>37</v>
      </c>
      <c r="L1555" s="21">
        <v>659503</v>
      </c>
      <c r="M1555" s="22">
        <v>7540973</v>
      </c>
      <c r="N1555" s="22">
        <v>166</v>
      </c>
      <c r="O1555" s="23">
        <v>152693</v>
      </c>
      <c r="P1555" s="24">
        <v>5567475</v>
      </c>
      <c r="Q1555" s="24">
        <v>142</v>
      </c>
      <c r="R1555" s="25">
        <v>252732</v>
      </c>
      <c r="S1555" s="26">
        <v>2743693</v>
      </c>
      <c r="T1555" s="26">
        <v>3</v>
      </c>
      <c r="U1555" s="19">
        <v>1064928</v>
      </c>
      <c r="V1555" s="20">
        <v>15852141</v>
      </c>
      <c r="W1555" s="20">
        <v>311</v>
      </c>
    </row>
    <row r="1556" spans="1:23" x14ac:dyDescent="0.35">
      <c r="A1556" s="16">
        <v>2012</v>
      </c>
      <c r="B1556" s="17">
        <v>15308</v>
      </c>
      <c r="C1556" s="18" t="s">
        <v>1386</v>
      </c>
      <c r="D1556" s="16" t="s">
        <v>24</v>
      </c>
      <c r="E1556" s="18" t="s">
        <v>25</v>
      </c>
      <c r="F1556" s="16" t="s">
        <v>26</v>
      </c>
      <c r="G1556" s="18" t="s">
        <v>63</v>
      </c>
      <c r="H1556" s="18" t="s">
        <v>33</v>
      </c>
      <c r="I1556" s="19">
        <v>9970</v>
      </c>
      <c r="J1556" s="20">
        <v>55779</v>
      </c>
      <c r="K1556" s="20">
        <v>6558</v>
      </c>
      <c r="L1556" s="21">
        <v>2677</v>
      </c>
      <c r="M1556" s="22">
        <v>15743</v>
      </c>
      <c r="N1556" s="22">
        <v>730</v>
      </c>
      <c r="O1556" s="23">
        <v>10412</v>
      </c>
      <c r="P1556" s="24">
        <v>75420</v>
      </c>
      <c r="Q1556" s="24">
        <v>97</v>
      </c>
      <c r="R1556" s="25" t="s">
        <v>37</v>
      </c>
      <c r="S1556" s="26" t="s">
        <v>37</v>
      </c>
      <c r="T1556" s="26" t="s">
        <v>37</v>
      </c>
      <c r="U1556" s="19">
        <v>23059</v>
      </c>
      <c r="V1556" s="20">
        <v>146942</v>
      </c>
      <c r="W1556" s="20">
        <v>7385</v>
      </c>
    </row>
    <row r="1557" spans="1:23" x14ac:dyDescent="0.35">
      <c r="A1557" s="16">
        <v>2012</v>
      </c>
      <c r="B1557" s="17">
        <v>15308</v>
      </c>
      <c r="C1557" s="18" t="s">
        <v>1386</v>
      </c>
      <c r="D1557" s="16" t="s">
        <v>24</v>
      </c>
      <c r="E1557" s="18" t="s">
        <v>25</v>
      </c>
      <c r="F1557" s="16" t="s">
        <v>26</v>
      </c>
      <c r="G1557" s="18" t="s">
        <v>236</v>
      </c>
      <c r="H1557" s="18" t="s">
        <v>33</v>
      </c>
      <c r="I1557" s="19">
        <v>685</v>
      </c>
      <c r="J1557" s="20">
        <v>3979</v>
      </c>
      <c r="K1557" s="20">
        <v>370</v>
      </c>
      <c r="L1557" s="21">
        <v>12</v>
      </c>
      <c r="M1557" s="22">
        <v>65</v>
      </c>
      <c r="N1557" s="22">
        <v>6</v>
      </c>
      <c r="O1557" s="23">
        <v>19</v>
      </c>
      <c r="P1557" s="24">
        <v>157</v>
      </c>
      <c r="Q1557" s="24">
        <v>1</v>
      </c>
      <c r="R1557" s="25" t="s">
        <v>37</v>
      </c>
      <c r="S1557" s="26" t="s">
        <v>37</v>
      </c>
      <c r="T1557" s="26" t="s">
        <v>37</v>
      </c>
      <c r="U1557" s="19">
        <v>716</v>
      </c>
      <c r="V1557" s="20">
        <v>4201</v>
      </c>
      <c r="W1557" s="20">
        <v>377</v>
      </c>
    </row>
    <row r="1558" spans="1:23" x14ac:dyDescent="0.35">
      <c r="A1558" s="16">
        <v>2012</v>
      </c>
      <c r="B1558" s="17">
        <v>15311</v>
      </c>
      <c r="C1558" s="18" t="s">
        <v>1387</v>
      </c>
      <c r="D1558" s="16" t="s">
        <v>24</v>
      </c>
      <c r="E1558" s="18" t="s">
        <v>25</v>
      </c>
      <c r="F1558" s="16" t="s">
        <v>26</v>
      </c>
      <c r="G1558" s="18" t="s">
        <v>80</v>
      </c>
      <c r="H1558" s="18" t="s">
        <v>28</v>
      </c>
      <c r="I1558" s="19">
        <v>1357.4</v>
      </c>
      <c r="J1558" s="20">
        <v>14061</v>
      </c>
      <c r="K1558" s="20">
        <v>1070</v>
      </c>
      <c r="L1558" s="21">
        <v>476.9</v>
      </c>
      <c r="M1558" s="22">
        <v>4808</v>
      </c>
      <c r="N1558" s="22">
        <v>161</v>
      </c>
      <c r="O1558" s="23">
        <v>73.5</v>
      </c>
      <c r="P1558" s="24">
        <v>1039</v>
      </c>
      <c r="Q1558" s="24">
        <v>1</v>
      </c>
      <c r="R1558" s="25" t="s">
        <v>37</v>
      </c>
      <c r="S1558" s="26" t="s">
        <v>37</v>
      </c>
      <c r="T1558" s="26" t="s">
        <v>37</v>
      </c>
      <c r="U1558" s="19">
        <v>1907.8</v>
      </c>
      <c r="V1558" s="20">
        <v>19908</v>
      </c>
      <c r="W1558" s="20">
        <v>1232</v>
      </c>
    </row>
    <row r="1559" spans="1:23" x14ac:dyDescent="0.35">
      <c r="A1559" s="16">
        <v>2012</v>
      </c>
      <c r="B1559" s="17">
        <v>15312</v>
      </c>
      <c r="C1559" s="18" t="s">
        <v>1388</v>
      </c>
      <c r="D1559" s="16" t="s">
        <v>24</v>
      </c>
      <c r="E1559" s="18" t="s">
        <v>25</v>
      </c>
      <c r="F1559" s="16" t="s">
        <v>26</v>
      </c>
      <c r="G1559" s="18" t="s">
        <v>39</v>
      </c>
      <c r="H1559" s="18" t="s">
        <v>28</v>
      </c>
      <c r="I1559" s="19">
        <v>1673.7</v>
      </c>
      <c r="J1559" s="20">
        <v>14248</v>
      </c>
      <c r="K1559" s="20">
        <v>1764</v>
      </c>
      <c r="L1559" s="21">
        <v>1758.5</v>
      </c>
      <c r="M1559" s="22">
        <v>16088</v>
      </c>
      <c r="N1559" s="22">
        <v>268</v>
      </c>
      <c r="O1559" s="23">
        <v>1417</v>
      </c>
      <c r="P1559" s="24">
        <v>14089</v>
      </c>
      <c r="Q1559" s="24">
        <v>1</v>
      </c>
      <c r="R1559" s="25">
        <v>0</v>
      </c>
      <c r="S1559" s="26">
        <v>0</v>
      </c>
      <c r="T1559" s="26">
        <v>0</v>
      </c>
      <c r="U1559" s="19">
        <v>4849.2</v>
      </c>
      <c r="V1559" s="20">
        <v>44425</v>
      </c>
      <c r="W1559" s="20">
        <v>2033</v>
      </c>
    </row>
    <row r="1560" spans="1:23" x14ac:dyDescent="0.35">
      <c r="A1560" s="16">
        <v>2012</v>
      </c>
      <c r="B1560" s="17">
        <v>15321</v>
      </c>
      <c r="C1560" s="18" t="s">
        <v>1389</v>
      </c>
      <c r="D1560" s="16" t="s">
        <v>24</v>
      </c>
      <c r="E1560" s="18" t="s">
        <v>25</v>
      </c>
      <c r="F1560" s="16" t="s">
        <v>26</v>
      </c>
      <c r="G1560" s="18" t="s">
        <v>79</v>
      </c>
      <c r="H1560" s="18" t="s">
        <v>28</v>
      </c>
      <c r="I1560" s="19">
        <v>3969.8</v>
      </c>
      <c r="J1560" s="20">
        <v>31641</v>
      </c>
      <c r="K1560" s="20">
        <v>3193</v>
      </c>
      <c r="L1560" s="21">
        <v>4081.3</v>
      </c>
      <c r="M1560" s="22">
        <v>34271</v>
      </c>
      <c r="N1560" s="22">
        <v>656</v>
      </c>
      <c r="O1560" s="23">
        <v>610.9</v>
      </c>
      <c r="P1560" s="24">
        <v>6734</v>
      </c>
      <c r="Q1560" s="24">
        <v>10</v>
      </c>
      <c r="R1560" s="25" t="s">
        <v>37</v>
      </c>
      <c r="S1560" s="26" t="s">
        <v>37</v>
      </c>
      <c r="T1560" s="26" t="s">
        <v>37</v>
      </c>
      <c r="U1560" s="19">
        <v>8662</v>
      </c>
      <c r="V1560" s="20">
        <v>72646</v>
      </c>
      <c r="W1560" s="20">
        <v>3859</v>
      </c>
    </row>
    <row r="1561" spans="1:23" x14ac:dyDescent="0.35">
      <c r="A1561" s="16">
        <v>2012</v>
      </c>
      <c r="B1561" s="17">
        <v>15334</v>
      </c>
      <c r="C1561" s="18" t="s">
        <v>1390</v>
      </c>
      <c r="D1561" s="16" t="s">
        <v>24</v>
      </c>
      <c r="E1561" s="18" t="s">
        <v>25</v>
      </c>
      <c r="F1561" s="16" t="s">
        <v>26</v>
      </c>
      <c r="G1561" s="18" t="s">
        <v>27</v>
      </c>
      <c r="H1561" s="18" t="s">
        <v>33</v>
      </c>
      <c r="I1561" s="19">
        <v>14375</v>
      </c>
      <c r="J1561" s="20">
        <v>155823</v>
      </c>
      <c r="K1561" s="20">
        <v>10823</v>
      </c>
      <c r="L1561" s="21">
        <v>10191</v>
      </c>
      <c r="M1561" s="22">
        <v>100369</v>
      </c>
      <c r="N1561" s="22">
        <v>2960</v>
      </c>
      <c r="O1561" s="23">
        <v>7736</v>
      </c>
      <c r="P1561" s="24">
        <v>90223</v>
      </c>
      <c r="Q1561" s="24">
        <v>11</v>
      </c>
      <c r="R1561" s="25">
        <v>0</v>
      </c>
      <c r="S1561" s="26">
        <v>0</v>
      </c>
      <c r="T1561" s="26">
        <v>0</v>
      </c>
      <c r="U1561" s="19">
        <v>32302</v>
      </c>
      <c r="V1561" s="20">
        <v>346415</v>
      </c>
      <c r="W1561" s="20">
        <v>13794</v>
      </c>
    </row>
    <row r="1562" spans="1:23" x14ac:dyDescent="0.35">
      <c r="A1562" s="16">
        <v>2012</v>
      </c>
      <c r="B1562" s="17">
        <v>15340</v>
      </c>
      <c r="C1562" s="18" t="s">
        <v>1391</v>
      </c>
      <c r="D1562" s="16" t="s">
        <v>24</v>
      </c>
      <c r="E1562" s="18" t="s">
        <v>25</v>
      </c>
      <c r="F1562" s="16" t="s">
        <v>26</v>
      </c>
      <c r="G1562" s="18" t="s">
        <v>83</v>
      </c>
      <c r="H1562" s="18" t="s">
        <v>33</v>
      </c>
      <c r="I1562" s="19">
        <v>25257</v>
      </c>
      <c r="J1562" s="20">
        <v>161850</v>
      </c>
      <c r="K1562" s="20">
        <v>30878</v>
      </c>
      <c r="L1562" s="21">
        <v>5857</v>
      </c>
      <c r="M1562" s="22">
        <v>52724</v>
      </c>
      <c r="N1562" s="22">
        <v>1815</v>
      </c>
      <c r="O1562" s="23">
        <v>2107</v>
      </c>
      <c r="P1562" s="24">
        <v>17971</v>
      </c>
      <c r="Q1562" s="24">
        <v>497</v>
      </c>
      <c r="R1562" s="25" t="s">
        <v>37</v>
      </c>
      <c r="S1562" s="26" t="s">
        <v>37</v>
      </c>
      <c r="T1562" s="26" t="s">
        <v>37</v>
      </c>
      <c r="U1562" s="19">
        <v>33221</v>
      </c>
      <c r="V1562" s="20">
        <v>232545</v>
      </c>
      <c r="W1562" s="20">
        <v>33190</v>
      </c>
    </row>
    <row r="1563" spans="1:23" x14ac:dyDescent="0.35">
      <c r="A1563" s="16">
        <v>2012</v>
      </c>
      <c r="B1563" s="17">
        <v>15343</v>
      </c>
      <c r="C1563" s="18" t="s">
        <v>1392</v>
      </c>
      <c r="D1563" s="16" t="s">
        <v>24</v>
      </c>
      <c r="E1563" s="18" t="s">
        <v>25</v>
      </c>
      <c r="F1563" s="16" t="s">
        <v>26</v>
      </c>
      <c r="G1563" s="18" t="s">
        <v>74</v>
      </c>
      <c r="H1563" s="18" t="s">
        <v>119</v>
      </c>
      <c r="I1563" s="19" t="s">
        <v>37</v>
      </c>
      <c r="J1563" s="20" t="s">
        <v>37</v>
      </c>
      <c r="K1563" s="20" t="s">
        <v>37</v>
      </c>
      <c r="L1563" s="21" t="s">
        <v>37</v>
      </c>
      <c r="M1563" s="22" t="s">
        <v>37</v>
      </c>
      <c r="N1563" s="22" t="s">
        <v>37</v>
      </c>
      <c r="O1563" s="23">
        <v>686</v>
      </c>
      <c r="P1563" s="24">
        <v>288491</v>
      </c>
      <c r="Q1563" s="24">
        <v>1</v>
      </c>
      <c r="R1563" s="25" t="s">
        <v>37</v>
      </c>
      <c r="S1563" s="26" t="s">
        <v>37</v>
      </c>
      <c r="T1563" s="26" t="s">
        <v>37</v>
      </c>
      <c r="U1563" s="19">
        <v>686</v>
      </c>
      <c r="V1563" s="20">
        <v>288491</v>
      </c>
      <c r="W1563" s="20">
        <v>1</v>
      </c>
    </row>
    <row r="1564" spans="1:23" x14ac:dyDescent="0.35">
      <c r="A1564" s="16">
        <v>2012</v>
      </c>
      <c r="B1564" s="17">
        <v>15344</v>
      </c>
      <c r="C1564" s="18" t="s">
        <v>1393</v>
      </c>
      <c r="D1564" s="16" t="s">
        <v>24</v>
      </c>
      <c r="E1564" s="18" t="s">
        <v>25</v>
      </c>
      <c r="F1564" s="16" t="s">
        <v>26</v>
      </c>
      <c r="G1564" s="18" t="s">
        <v>39</v>
      </c>
      <c r="H1564" s="18" t="s">
        <v>33</v>
      </c>
      <c r="I1564" s="19">
        <v>26430</v>
      </c>
      <c r="J1564" s="20">
        <v>169114</v>
      </c>
      <c r="K1564" s="20">
        <v>18543</v>
      </c>
      <c r="L1564" s="21">
        <v>5179</v>
      </c>
      <c r="M1564" s="22">
        <v>45855</v>
      </c>
      <c r="N1564" s="22">
        <v>1344</v>
      </c>
      <c r="O1564" s="23">
        <v>23</v>
      </c>
      <c r="P1564" s="24">
        <v>160</v>
      </c>
      <c r="Q1564" s="24">
        <v>5</v>
      </c>
      <c r="R1564" s="25">
        <v>0</v>
      </c>
      <c r="S1564" s="26">
        <v>0</v>
      </c>
      <c r="T1564" s="26">
        <v>0</v>
      </c>
      <c r="U1564" s="19">
        <v>31632</v>
      </c>
      <c r="V1564" s="20">
        <v>215129</v>
      </c>
      <c r="W1564" s="20">
        <v>19892</v>
      </c>
    </row>
    <row r="1565" spans="1:23" x14ac:dyDescent="0.35">
      <c r="A1565" s="16">
        <v>2012</v>
      </c>
      <c r="B1565" s="17">
        <v>15349</v>
      </c>
      <c r="C1565" s="18" t="s">
        <v>1394</v>
      </c>
      <c r="D1565" s="16" t="s">
        <v>24</v>
      </c>
      <c r="E1565" s="18" t="s">
        <v>25</v>
      </c>
      <c r="F1565" s="16" t="s">
        <v>26</v>
      </c>
      <c r="G1565" s="18" t="s">
        <v>87</v>
      </c>
      <c r="H1565" s="18" t="s">
        <v>28</v>
      </c>
      <c r="I1565" s="19">
        <v>556.5</v>
      </c>
      <c r="J1565" s="20">
        <v>3979</v>
      </c>
      <c r="K1565" s="20">
        <v>438</v>
      </c>
      <c r="L1565" s="21">
        <v>556.9</v>
      </c>
      <c r="M1565" s="22">
        <v>3992</v>
      </c>
      <c r="N1565" s="22">
        <v>126</v>
      </c>
      <c r="O1565" s="23">
        <v>0</v>
      </c>
      <c r="P1565" s="24">
        <v>0</v>
      </c>
      <c r="Q1565" s="24">
        <v>0</v>
      </c>
      <c r="R1565" s="25">
        <v>0</v>
      </c>
      <c r="S1565" s="26">
        <v>0</v>
      </c>
      <c r="T1565" s="26">
        <v>0</v>
      </c>
      <c r="U1565" s="19">
        <v>1113.4000000000001</v>
      </c>
      <c r="V1565" s="20">
        <v>7971</v>
      </c>
      <c r="W1565" s="20">
        <v>564</v>
      </c>
    </row>
    <row r="1566" spans="1:23" x14ac:dyDescent="0.35">
      <c r="A1566" s="16">
        <v>2012</v>
      </c>
      <c r="B1566" s="17">
        <v>15356</v>
      </c>
      <c r="C1566" s="18" t="s">
        <v>1395</v>
      </c>
      <c r="D1566" s="16" t="s">
        <v>24</v>
      </c>
      <c r="E1566" s="18" t="s">
        <v>25</v>
      </c>
      <c r="F1566" s="16" t="s">
        <v>26</v>
      </c>
      <c r="G1566" s="18" t="s">
        <v>39</v>
      </c>
      <c r="H1566" s="18" t="s">
        <v>33</v>
      </c>
      <c r="I1566" s="19">
        <v>10038</v>
      </c>
      <c r="J1566" s="20">
        <v>54550</v>
      </c>
      <c r="K1566" s="20">
        <v>8675</v>
      </c>
      <c r="L1566" s="21">
        <v>1256</v>
      </c>
      <c r="M1566" s="22">
        <v>10288</v>
      </c>
      <c r="N1566" s="22">
        <v>300</v>
      </c>
      <c r="O1566" s="23" t="s">
        <v>37</v>
      </c>
      <c r="P1566" s="24" t="s">
        <v>37</v>
      </c>
      <c r="Q1566" s="24" t="s">
        <v>37</v>
      </c>
      <c r="R1566" s="25" t="s">
        <v>37</v>
      </c>
      <c r="S1566" s="26" t="s">
        <v>37</v>
      </c>
      <c r="T1566" s="26" t="s">
        <v>37</v>
      </c>
      <c r="U1566" s="19">
        <v>11294</v>
      </c>
      <c r="V1566" s="20">
        <v>64838</v>
      </c>
      <c r="W1566" s="20">
        <v>8975</v>
      </c>
    </row>
    <row r="1567" spans="1:23" x14ac:dyDescent="0.35">
      <c r="A1567" s="16">
        <v>2012</v>
      </c>
      <c r="B1567" s="17">
        <v>15386</v>
      </c>
      <c r="C1567" s="18" t="s">
        <v>1396</v>
      </c>
      <c r="D1567" s="16" t="s">
        <v>24</v>
      </c>
      <c r="E1567" s="18" t="s">
        <v>25</v>
      </c>
      <c r="F1567" s="16" t="s">
        <v>26</v>
      </c>
      <c r="G1567" s="18" t="s">
        <v>111</v>
      </c>
      <c r="H1567" s="18" t="s">
        <v>28</v>
      </c>
      <c r="I1567" s="19">
        <v>3919</v>
      </c>
      <c r="J1567" s="20">
        <v>35977</v>
      </c>
      <c r="K1567" s="20">
        <v>3042</v>
      </c>
      <c r="L1567" s="21">
        <v>1374</v>
      </c>
      <c r="M1567" s="22">
        <v>10493</v>
      </c>
      <c r="N1567" s="22">
        <v>782</v>
      </c>
      <c r="O1567" s="23">
        <v>7027</v>
      </c>
      <c r="P1567" s="24">
        <v>64454</v>
      </c>
      <c r="Q1567" s="24">
        <v>76</v>
      </c>
      <c r="R1567" s="25" t="s">
        <v>37</v>
      </c>
      <c r="S1567" s="26" t="s">
        <v>37</v>
      </c>
      <c r="T1567" s="26" t="s">
        <v>37</v>
      </c>
      <c r="U1567" s="19">
        <v>12320</v>
      </c>
      <c r="V1567" s="20">
        <v>110924</v>
      </c>
      <c r="W1567" s="20">
        <v>3900</v>
      </c>
    </row>
    <row r="1568" spans="1:23" x14ac:dyDescent="0.35">
      <c r="A1568" s="16">
        <v>2012</v>
      </c>
      <c r="B1568" s="17">
        <v>15387</v>
      </c>
      <c r="C1568" s="18" t="s">
        <v>1397</v>
      </c>
      <c r="D1568" s="16" t="s">
        <v>24</v>
      </c>
      <c r="E1568" s="18" t="s">
        <v>25</v>
      </c>
      <c r="F1568" s="16" t="s">
        <v>26</v>
      </c>
      <c r="G1568" s="18" t="s">
        <v>51</v>
      </c>
      <c r="H1568" s="18" t="s">
        <v>28</v>
      </c>
      <c r="I1568" s="19">
        <v>2424</v>
      </c>
      <c r="J1568" s="20">
        <v>15811</v>
      </c>
      <c r="K1568" s="20">
        <v>2251</v>
      </c>
      <c r="L1568" s="21">
        <v>812</v>
      </c>
      <c r="M1568" s="22">
        <v>5597</v>
      </c>
      <c r="N1568" s="22">
        <v>307</v>
      </c>
      <c r="O1568" s="23">
        <v>3129</v>
      </c>
      <c r="P1568" s="24">
        <v>28172</v>
      </c>
      <c r="Q1568" s="24">
        <v>41</v>
      </c>
      <c r="R1568" s="25" t="s">
        <v>37</v>
      </c>
      <c r="S1568" s="26" t="s">
        <v>37</v>
      </c>
      <c r="T1568" s="26" t="s">
        <v>37</v>
      </c>
      <c r="U1568" s="19">
        <v>6365</v>
      </c>
      <c r="V1568" s="20">
        <v>49580</v>
      </c>
      <c r="W1568" s="20">
        <v>2599</v>
      </c>
    </row>
    <row r="1569" spans="1:23" x14ac:dyDescent="0.35">
      <c r="A1569" s="16">
        <v>2012</v>
      </c>
      <c r="B1569" s="17">
        <v>15388</v>
      </c>
      <c r="C1569" s="18" t="s">
        <v>1398</v>
      </c>
      <c r="D1569" s="16" t="s">
        <v>24</v>
      </c>
      <c r="E1569" s="18" t="s">
        <v>25</v>
      </c>
      <c r="F1569" s="16" t="s">
        <v>26</v>
      </c>
      <c r="G1569" s="18" t="s">
        <v>36</v>
      </c>
      <c r="H1569" s="18" t="s">
        <v>28</v>
      </c>
      <c r="I1569" s="19">
        <v>3299</v>
      </c>
      <c r="J1569" s="20">
        <v>31368</v>
      </c>
      <c r="K1569" s="20">
        <v>3758</v>
      </c>
      <c r="L1569" s="21">
        <v>1859</v>
      </c>
      <c r="M1569" s="22">
        <v>15948</v>
      </c>
      <c r="N1569" s="22">
        <v>700</v>
      </c>
      <c r="O1569" s="23">
        <v>4427</v>
      </c>
      <c r="P1569" s="24">
        <v>52386</v>
      </c>
      <c r="Q1569" s="24">
        <v>58</v>
      </c>
      <c r="R1569" s="25" t="s">
        <v>37</v>
      </c>
      <c r="S1569" s="26" t="s">
        <v>37</v>
      </c>
      <c r="T1569" s="26" t="s">
        <v>37</v>
      </c>
      <c r="U1569" s="19">
        <v>9585</v>
      </c>
      <c r="V1569" s="20">
        <v>99702</v>
      </c>
      <c r="W1569" s="20">
        <v>4516</v>
      </c>
    </row>
    <row r="1570" spans="1:23" x14ac:dyDescent="0.35">
      <c r="A1570" s="16">
        <v>2012</v>
      </c>
      <c r="B1570" s="17">
        <v>15410</v>
      </c>
      <c r="C1570" s="18" t="s">
        <v>1399</v>
      </c>
      <c r="D1570" s="16" t="s">
        <v>24</v>
      </c>
      <c r="E1570" s="18" t="s">
        <v>25</v>
      </c>
      <c r="F1570" s="16" t="s">
        <v>26</v>
      </c>
      <c r="G1570" s="18" t="s">
        <v>34</v>
      </c>
      <c r="H1570" s="18" t="s">
        <v>33</v>
      </c>
      <c r="I1570" s="19">
        <v>18749.8</v>
      </c>
      <c r="J1570" s="20">
        <v>154632</v>
      </c>
      <c r="K1570" s="20">
        <v>10127</v>
      </c>
      <c r="L1570" s="21">
        <v>3903.8</v>
      </c>
      <c r="M1570" s="22">
        <v>32637</v>
      </c>
      <c r="N1570" s="22">
        <v>1155</v>
      </c>
      <c r="O1570" s="23">
        <v>10267.5</v>
      </c>
      <c r="P1570" s="24">
        <v>107504</v>
      </c>
      <c r="Q1570" s="24">
        <v>105</v>
      </c>
      <c r="R1570" s="25" t="s">
        <v>37</v>
      </c>
      <c r="S1570" s="26" t="s">
        <v>37</v>
      </c>
      <c r="T1570" s="26" t="s">
        <v>37</v>
      </c>
      <c r="U1570" s="19">
        <v>32921.1</v>
      </c>
      <c r="V1570" s="20">
        <v>294773</v>
      </c>
      <c r="W1570" s="20">
        <v>11387</v>
      </c>
    </row>
    <row r="1571" spans="1:23" x14ac:dyDescent="0.35">
      <c r="A1571" s="16">
        <v>2012</v>
      </c>
      <c r="B1571" s="17">
        <v>15419</v>
      </c>
      <c r="C1571" s="18" t="s">
        <v>1400</v>
      </c>
      <c r="D1571" s="16" t="s">
        <v>24</v>
      </c>
      <c r="E1571" s="18" t="s">
        <v>25</v>
      </c>
      <c r="F1571" s="16" t="s">
        <v>26</v>
      </c>
      <c r="G1571" s="18" t="s">
        <v>96</v>
      </c>
      <c r="H1571" s="18" t="s">
        <v>191</v>
      </c>
      <c r="I1571" s="19">
        <v>32336.2</v>
      </c>
      <c r="J1571" s="20">
        <v>425976</v>
      </c>
      <c r="K1571" s="20">
        <v>30001</v>
      </c>
      <c r="L1571" s="21">
        <v>12847.8</v>
      </c>
      <c r="M1571" s="22">
        <v>185203</v>
      </c>
      <c r="N1571" s="22">
        <v>2247</v>
      </c>
      <c r="O1571" s="23">
        <v>2468.1</v>
      </c>
      <c r="P1571" s="24">
        <v>52358</v>
      </c>
      <c r="Q1571" s="24">
        <v>1</v>
      </c>
      <c r="R1571" s="25" t="s">
        <v>37</v>
      </c>
      <c r="S1571" s="26" t="s">
        <v>37</v>
      </c>
      <c r="T1571" s="26" t="s">
        <v>37</v>
      </c>
      <c r="U1571" s="19">
        <v>47652.1</v>
      </c>
      <c r="V1571" s="20">
        <v>663537</v>
      </c>
      <c r="W1571" s="20">
        <v>32249</v>
      </c>
    </row>
    <row r="1572" spans="1:23" x14ac:dyDescent="0.35">
      <c r="A1572" s="16">
        <v>2012</v>
      </c>
      <c r="B1572" s="17">
        <v>15444</v>
      </c>
      <c r="C1572" s="18" t="s">
        <v>1401</v>
      </c>
      <c r="D1572" s="16" t="s">
        <v>24</v>
      </c>
      <c r="E1572" s="18" t="s">
        <v>25</v>
      </c>
      <c r="F1572" s="16" t="s">
        <v>26</v>
      </c>
      <c r="G1572" s="18" t="s">
        <v>238</v>
      </c>
      <c r="H1572" s="18" t="s">
        <v>28</v>
      </c>
      <c r="I1572" s="19">
        <v>23665</v>
      </c>
      <c r="J1572" s="20">
        <v>244041</v>
      </c>
      <c r="K1572" s="20">
        <v>31204</v>
      </c>
      <c r="L1572" s="21">
        <v>32361</v>
      </c>
      <c r="M1572" s="22">
        <v>398189</v>
      </c>
      <c r="N1572" s="22">
        <v>4236</v>
      </c>
      <c r="O1572" s="23">
        <v>7663</v>
      </c>
      <c r="P1572" s="24">
        <v>137512</v>
      </c>
      <c r="Q1572" s="24">
        <v>1</v>
      </c>
      <c r="R1572" s="25">
        <v>0</v>
      </c>
      <c r="S1572" s="26">
        <v>0</v>
      </c>
      <c r="T1572" s="26">
        <v>0</v>
      </c>
      <c r="U1572" s="19">
        <v>63689</v>
      </c>
      <c r="V1572" s="20">
        <v>779742</v>
      </c>
      <c r="W1572" s="20">
        <v>35441</v>
      </c>
    </row>
    <row r="1573" spans="1:23" x14ac:dyDescent="0.35">
      <c r="A1573" s="16">
        <v>2012</v>
      </c>
      <c r="B1573" s="17">
        <v>15462</v>
      </c>
      <c r="C1573" s="18" t="s">
        <v>1402</v>
      </c>
      <c r="D1573" s="16" t="s">
        <v>24</v>
      </c>
      <c r="E1573" s="18" t="s">
        <v>25</v>
      </c>
      <c r="F1573" s="16" t="s">
        <v>26</v>
      </c>
      <c r="G1573" s="18" t="s">
        <v>80</v>
      </c>
      <c r="H1573" s="18" t="s">
        <v>28</v>
      </c>
      <c r="I1573" s="19">
        <v>3641</v>
      </c>
      <c r="J1573" s="20">
        <v>43802</v>
      </c>
      <c r="K1573" s="20">
        <v>3830</v>
      </c>
      <c r="L1573" s="21">
        <v>4279</v>
      </c>
      <c r="M1573" s="22">
        <v>53257</v>
      </c>
      <c r="N1573" s="22">
        <v>958</v>
      </c>
      <c r="O1573" s="23">
        <v>0</v>
      </c>
      <c r="P1573" s="24">
        <v>0</v>
      </c>
      <c r="Q1573" s="24">
        <v>0</v>
      </c>
      <c r="R1573" s="25">
        <v>0</v>
      </c>
      <c r="S1573" s="26">
        <v>0</v>
      </c>
      <c r="T1573" s="26">
        <v>0</v>
      </c>
      <c r="U1573" s="19">
        <v>7920</v>
      </c>
      <c r="V1573" s="20">
        <v>97059</v>
      </c>
      <c r="W1573" s="20">
        <v>4788</v>
      </c>
    </row>
    <row r="1574" spans="1:23" x14ac:dyDescent="0.35">
      <c r="A1574" s="16">
        <v>2012</v>
      </c>
      <c r="B1574" s="17">
        <v>15466</v>
      </c>
      <c r="C1574" s="18" t="s">
        <v>1403</v>
      </c>
      <c r="D1574" s="16" t="s">
        <v>24</v>
      </c>
      <c r="E1574" s="18" t="s">
        <v>25</v>
      </c>
      <c r="F1574" s="16" t="s">
        <v>26</v>
      </c>
      <c r="G1574" s="18" t="s">
        <v>130</v>
      </c>
      <c r="H1574" s="18" t="s">
        <v>57</v>
      </c>
      <c r="I1574" s="19">
        <v>1015497</v>
      </c>
      <c r="J1574" s="20">
        <v>9192981</v>
      </c>
      <c r="K1574" s="20">
        <v>1171433</v>
      </c>
      <c r="L1574" s="21">
        <v>1181453</v>
      </c>
      <c r="M1574" s="22">
        <v>12891960</v>
      </c>
      <c r="N1574" s="22">
        <v>208884</v>
      </c>
      <c r="O1574" s="23">
        <v>401481</v>
      </c>
      <c r="P1574" s="24">
        <v>6648621</v>
      </c>
      <c r="Q1574" s="24">
        <v>328</v>
      </c>
      <c r="R1574" s="25">
        <v>5083</v>
      </c>
      <c r="S1574" s="26">
        <v>52471</v>
      </c>
      <c r="T1574" s="26">
        <v>1</v>
      </c>
      <c r="U1574" s="19">
        <v>2603514</v>
      </c>
      <c r="V1574" s="20">
        <v>28786033</v>
      </c>
      <c r="W1574" s="20">
        <v>1380646</v>
      </c>
    </row>
    <row r="1575" spans="1:23" x14ac:dyDescent="0.35">
      <c r="A1575" s="16">
        <v>2012</v>
      </c>
      <c r="B1575" s="17">
        <v>15470</v>
      </c>
      <c r="C1575" s="18" t="s">
        <v>1404</v>
      </c>
      <c r="D1575" s="16" t="s">
        <v>24</v>
      </c>
      <c r="E1575" s="18" t="s">
        <v>25</v>
      </c>
      <c r="F1575" s="16" t="s">
        <v>26</v>
      </c>
      <c r="G1575" s="18" t="s">
        <v>74</v>
      </c>
      <c r="H1575" s="18" t="s">
        <v>57</v>
      </c>
      <c r="I1575" s="19">
        <v>919657</v>
      </c>
      <c r="J1575" s="20">
        <v>8934854</v>
      </c>
      <c r="K1575" s="20">
        <v>683335</v>
      </c>
      <c r="L1575" s="21">
        <v>712265</v>
      </c>
      <c r="M1575" s="22">
        <v>8394957</v>
      </c>
      <c r="N1575" s="22">
        <v>101553</v>
      </c>
      <c r="O1575" s="23">
        <v>696416</v>
      </c>
      <c r="P1575" s="24">
        <v>10452014</v>
      </c>
      <c r="Q1575" s="24">
        <v>2734</v>
      </c>
      <c r="R1575" s="25" t="s">
        <v>37</v>
      </c>
      <c r="S1575" s="26" t="s">
        <v>37</v>
      </c>
      <c r="T1575" s="26" t="s">
        <v>37</v>
      </c>
      <c r="U1575" s="19">
        <v>2328338</v>
      </c>
      <c r="V1575" s="20">
        <v>27781825</v>
      </c>
      <c r="W1575" s="20">
        <v>787622</v>
      </c>
    </row>
    <row r="1576" spans="1:23" x14ac:dyDescent="0.35">
      <c r="A1576" s="16">
        <v>2012</v>
      </c>
      <c r="B1576" s="17">
        <v>15472</v>
      </c>
      <c r="C1576" s="18" t="s">
        <v>1405</v>
      </c>
      <c r="D1576" s="16" t="s">
        <v>24</v>
      </c>
      <c r="E1576" s="18" t="s">
        <v>25</v>
      </c>
      <c r="F1576" s="16" t="s">
        <v>26</v>
      </c>
      <c r="G1576" s="18" t="s">
        <v>437</v>
      </c>
      <c r="H1576" s="18" t="s">
        <v>57</v>
      </c>
      <c r="I1576" s="19">
        <v>503700</v>
      </c>
      <c r="J1576" s="20">
        <v>3030181</v>
      </c>
      <c r="K1576" s="20">
        <v>412264</v>
      </c>
      <c r="L1576" s="21">
        <v>220623</v>
      </c>
      <c r="M1576" s="22">
        <v>1391043</v>
      </c>
      <c r="N1576" s="22">
        <v>59690</v>
      </c>
      <c r="O1576" s="23">
        <v>37972</v>
      </c>
      <c r="P1576" s="24">
        <v>179766</v>
      </c>
      <c r="Q1576" s="24">
        <v>2302</v>
      </c>
      <c r="R1576" s="25">
        <v>0</v>
      </c>
      <c r="S1576" s="26">
        <v>0</v>
      </c>
      <c r="T1576" s="26">
        <v>0</v>
      </c>
      <c r="U1576" s="19">
        <v>762295</v>
      </c>
      <c r="V1576" s="20">
        <v>4600990</v>
      </c>
      <c r="W1576" s="20">
        <v>474256</v>
      </c>
    </row>
    <row r="1577" spans="1:23" x14ac:dyDescent="0.35">
      <c r="A1577" s="16">
        <v>2012</v>
      </c>
      <c r="B1577" s="17">
        <v>15472</v>
      </c>
      <c r="C1577" s="18" t="s">
        <v>1405</v>
      </c>
      <c r="D1577" s="16" t="s">
        <v>137</v>
      </c>
      <c r="E1577" s="18" t="s">
        <v>138</v>
      </c>
      <c r="F1577" s="16" t="s">
        <v>26</v>
      </c>
      <c r="G1577" s="18" t="s">
        <v>437</v>
      </c>
      <c r="H1577" s="18" t="s">
        <v>57</v>
      </c>
      <c r="I1577" s="19">
        <v>7336</v>
      </c>
      <c r="J1577" s="20">
        <v>107360</v>
      </c>
      <c r="K1577" s="20">
        <v>11343</v>
      </c>
      <c r="L1577" s="21">
        <v>98640</v>
      </c>
      <c r="M1577" s="22">
        <v>1946794</v>
      </c>
      <c r="N1577" s="22">
        <v>13747</v>
      </c>
      <c r="O1577" s="23">
        <v>44169</v>
      </c>
      <c r="P1577" s="24">
        <v>1165687</v>
      </c>
      <c r="Q1577" s="24">
        <v>702</v>
      </c>
      <c r="R1577" s="25">
        <v>0</v>
      </c>
      <c r="S1577" s="26">
        <v>0</v>
      </c>
      <c r="T1577" s="26">
        <v>0</v>
      </c>
      <c r="U1577" s="19">
        <v>150145</v>
      </c>
      <c r="V1577" s="20">
        <v>3219841</v>
      </c>
      <c r="W1577" s="20">
        <v>25792</v>
      </c>
    </row>
    <row r="1578" spans="1:23" x14ac:dyDescent="0.35">
      <c r="A1578" s="16">
        <v>2012</v>
      </c>
      <c r="B1578" s="17">
        <v>15473</v>
      </c>
      <c r="C1578" s="18" t="s">
        <v>1406</v>
      </c>
      <c r="D1578" s="16" t="s">
        <v>24</v>
      </c>
      <c r="E1578" s="18" t="s">
        <v>25</v>
      </c>
      <c r="F1578" s="16" t="s">
        <v>26</v>
      </c>
      <c r="G1578" s="18" t="s">
        <v>330</v>
      </c>
      <c r="H1578" s="18" t="s">
        <v>57</v>
      </c>
      <c r="I1578" s="19">
        <v>409005</v>
      </c>
      <c r="J1578" s="20">
        <v>3323544</v>
      </c>
      <c r="K1578" s="20">
        <v>449652</v>
      </c>
      <c r="L1578" s="21">
        <v>438827</v>
      </c>
      <c r="M1578" s="22">
        <v>4301354</v>
      </c>
      <c r="N1578" s="22">
        <v>55664</v>
      </c>
      <c r="O1578" s="23">
        <v>103991</v>
      </c>
      <c r="P1578" s="24">
        <v>1771316</v>
      </c>
      <c r="Q1578" s="24">
        <v>254</v>
      </c>
      <c r="R1578" s="25" t="s">
        <v>37</v>
      </c>
      <c r="S1578" s="26" t="s">
        <v>37</v>
      </c>
      <c r="T1578" s="26" t="s">
        <v>37</v>
      </c>
      <c r="U1578" s="19">
        <v>951823</v>
      </c>
      <c r="V1578" s="20">
        <v>9396214</v>
      </c>
      <c r="W1578" s="20">
        <v>505570</v>
      </c>
    </row>
    <row r="1579" spans="1:23" x14ac:dyDescent="0.35">
      <c r="A1579" s="16">
        <v>2012</v>
      </c>
      <c r="B1579" s="17">
        <v>15474</v>
      </c>
      <c r="C1579" s="18" t="s">
        <v>1407</v>
      </c>
      <c r="D1579" s="16" t="s">
        <v>24</v>
      </c>
      <c r="E1579" s="18" t="s">
        <v>25</v>
      </c>
      <c r="F1579" s="16" t="s">
        <v>26</v>
      </c>
      <c r="G1579" s="18" t="s">
        <v>80</v>
      </c>
      <c r="H1579" s="18" t="s">
        <v>57</v>
      </c>
      <c r="I1579" s="19">
        <v>512372</v>
      </c>
      <c r="J1579" s="20">
        <v>6393316</v>
      </c>
      <c r="K1579" s="20">
        <v>459941</v>
      </c>
      <c r="L1579" s="21">
        <v>402019</v>
      </c>
      <c r="M1579" s="22">
        <v>6503865</v>
      </c>
      <c r="N1579" s="22">
        <v>68544</v>
      </c>
      <c r="O1579" s="23">
        <v>209446</v>
      </c>
      <c r="P1579" s="24">
        <v>5066381</v>
      </c>
      <c r="Q1579" s="24">
        <v>6463</v>
      </c>
      <c r="R1579" s="25" t="s">
        <v>37</v>
      </c>
      <c r="S1579" s="26" t="s">
        <v>37</v>
      </c>
      <c r="T1579" s="26" t="s">
        <v>37</v>
      </c>
      <c r="U1579" s="19">
        <v>1123837</v>
      </c>
      <c r="V1579" s="20">
        <v>17963562</v>
      </c>
      <c r="W1579" s="20">
        <v>534948</v>
      </c>
    </row>
    <row r="1580" spans="1:23" x14ac:dyDescent="0.35">
      <c r="A1580" s="16">
        <v>2012</v>
      </c>
      <c r="B1580" s="17">
        <v>15477</v>
      </c>
      <c r="C1580" s="18" t="s">
        <v>1408</v>
      </c>
      <c r="D1580" s="16" t="s">
        <v>24</v>
      </c>
      <c r="E1580" s="18" t="s">
        <v>25</v>
      </c>
      <c r="F1580" s="16" t="s">
        <v>26</v>
      </c>
      <c r="G1580" s="18" t="s">
        <v>136</v>
      </c>
      <c r="H1580" s="18" t="s">
        <v>57</v>
      </c>
      <c r="I1580" s="19">
        <v>1930231</v>
      </c>
      <c r="J1580" s="20">
        <v>11765326</v>
      </c>
      <c r="K1580" s="20">
        <v>1663532</v>
      </c>
      <c r="L1580" s="21">
        <v>982596</v>
      </c>
      <c r="M1580" s="22">
        <v>7489474</v>
      </c>
      <c r="N1580" s="22">
        <v>219799</v>
      </c>
      <c r="O1580" s="23">
        <v>33308</v>
      </c>
      <c r="P1580" s="24">
        <v>664234</v>
      </c>
      <c r="Q1580" s="24">
        <v>6782</v>
      </c>
      <c r="R1580" s="25">
        <v>2404</v>
      </c>
      <c r="S1580" s="26">
        <v>24387</v>
      </c>
      <c r="T1580" s="26">
        <v>1</v>
      </c>
      <c r="U1580" s="19">
        <v>2948539</v>
      </c>
      <c r="V1580" s="20">
        <v>19943421</v>
      </c>
      <c r="W1580" s="20">
        <v>1890114</v>
      </c>
    </row>
    <row r="1581" spans="1:23" x14ac:dyDescent="0.35">
      <c r="A1581" s="16">
        <v>2012</v>
      </c>
      <c r="B1581" s="17">
        <v>15477</v>
      </c>
      <c r="C1581" s="18" t="s">
        <v>1408</v>
      </c>
      <c r="D1581" s="16" t="s">
        <v>137</v>
      </c>
      <c r="E1581" s="18" t="s">
        <v>138</v>
      </c>
      <c r="F1581" s="16" t="s">
        <v>26</v>
      </c>
      <c r="G1581" s="18" t="s">
        <v>136</v>
      </c>
      <c r="H1581" s="18" t="s">
        <v>57</v>
      </c>
      <c r="I1581" s="19">
        <v>85634</v>
      </c>
      <c r="J1581" s="20">
        <v>1778413</v>
      </c>
      <c r="K1581" s="20">
        <v>208169</v>
      </c>
      <c r="L1581" s="21">
        <v>764888</v>
      </c>
      <c r="M1581" s="22">
        <v>16182311</v>
      </c>
      <c r="N1581" s="22">
        <v>63861</v>
      </c>
      <c r="O1581" s="23">
        <v>166913</v>
      </c>
      <c r="P1581" s="24">
        <v>3556916</v>
      </c>
      <c r="Q1581" s="24">
        <v>2437</v>
      </c>
      <c r="R1581" s="25">
        <v>6221</v>
      </c>
      <c r="S1581" s="26">
        <v>180383</v>
      </c>
      <c r="T1581" s="26">
        <v>4</v>
      </c>
      <c r="U1581" s="19">
        <v>1023656</v>
      </c>
      <c r="V1581" s="20">
        <v>21698023</v>
      </c>
      <c r="W1581" s="20">
        <v>274471</v>
      </c>
    </row>
    <row r="1582" spans="1:23" x14ac:dyDescent="0.35">
      <c r="A1582" s="16">
        <v>2012</v>
      </c>
      <c r="B1582" s="17">
        <v>15500</v>
      </c>
      <c r="C1582" s="18" t="s">
        <v>1409</v>
      </c>
      <c r="D1582" s="16" t="s">
        <v>24</v>
      </c>
      <c r="E1582" s="18" t="s">
        <v>25</v>
      </c>
      <c r="F1582" s="16" t="s">
        <v>26</v>
      </c>
      <c r="G1582" s="18" t="s">
        <v>96</v>
      </c>
      <c r="H1582" s="18" t="s">
        <v>57</v>
      </c>
      <c r="I1582" s="19">
        <v>1126311.3999999999</v>
      </c>
      <c r="J1582" s="20">
        <v>10869292</v>
      </c>
      <c r="K1582" s="20">
        <v>961914</v>
      </c>
      <c r="L1582" s="21">
        <v>865883.9</v>
      </c>
      <c r="M1582" s="22">
        <v>9081941</v>
      </c>
      <c r="N1582" s="22">
        <v>123756</v>
      </c>
      <c r="O1582" s="23">
        <v>107591</v>
      </c>
      <c r="P1582" s="24">
        <v>1183241</v>
      </c>
      <c r="Q1582" s="24">
        <v>3600</v>
      </c>
      <c r="R1582" s="25">
        <v>307.10000000000002</v>
      </c>
      <c r="S1582" s="26">
        <v>3694</v>
      </c>
      <c r="T1582" s="26">
        <v>1</v>
      </c>
      <c r="U1582" s="19">
        <v>2100093.4</v>
      </c>
      <c r="V1582" s="20">
        <v>21138168</v>
      </c>
      <c r="W1582" s="20">
        <v>1089271</v>
      </c>
    </row>
    <row r="1583" spans="1:23" x14ac:dyDescent="0.35">
      <c r="A1583" s="16">
        <v>2012</v>
      </c>
      <c r="B1583" s="17">
        <v>15500</v>
      </c>
      <c r="C1583" s="18" t="s">
        <v>1409</v>
      </c>
      <c r="D1583" s="16" t="s">
        <v>137</v>
      </c>
      <c r="E1583" s="18" t="s">
        <v>138</v>
      </c>
      <c r="F1583" s="16" t="s">
        <v>26</v>
      </c>
      <c r="G1583" s="18" t="s">
        <v>96</v>
      </c>
      <c r="H1583" s="18" t="s">
        <v>57</v>
      </c>
      <c r="I1583" s="19" t="s">
        <v>37</v>
      </c>
      <c r="J1583" s="20" t="s">
        <v>37</v>
      </c>
      <c r="K1583" s="20" t="s">
        <v>37</v>
      </c>
      <c r="L1583" s="21">
        <v>591</v>
      </c>
      <c r="M1583" s="22">
        <v>76180</v>
      </c>
      <c r="N1583" s="22">
        <v>1</v>
      </c>
      <c r="O1583" s="23">
        <v>9145.2999999999993</v>
      </c>
      <c r="P1583" s="24">
        <v>1904693</v>
      </c>
      <c r="Q1583" s="24">
        <v>15</v>
      </c>
      <c r="R1583" s="25" t="s">
        <v>37</v>
      </c>
      <c r="S1583" s="26" t="s">
        <v>37</v>
      </c>
      <c r="T1583" s="26" t="s">
        <v>37</v>
      </c>
      <c r="U1583" s="19">
        <v>9736.2999999999993</v>
      </c>
      <c r="V1583" s="20">
        <v>1980873</v>
      </c>
      <c r="W1583" s="20">
        <v>16</v>
      </c>
    </row>
    <row r="1584" spans="1:23" x14ac:dyDescent="0.35">
      <c r="A1584" s="16">
        <v>2012</v>
      </c>
      <c r="B1584" s="17">
        <v>15507</v>
      </c>
      <c r="C1584" s="18" t="s">
        <v>1410</v>
      </c>
      <c r="D1584" s="16" t="s">
        <v>24</v>
      </c>
      <c r="E1584" s="18" t="s">
        <v>25</v>
      </c>
      <c r="F1584" s="16" t="s">
        <v>26</v>
      </c>
      <c r="G1584" s="18" t="s">
        <v>104</v>
      </c>
      <c r="H1584" s="18" t="s">
        <v>28</v>
      </c>
      <c r="I1584" s="19">
        <v>18265</v>
      </c>
      <c r="J1584" s="20">
        <v>164450</v>
      </c>
      <c r="K1584" s="20">
        <v>11640</v>
      </c>
      <c r="L1584" s="21">
        <v>13142</v>
      </c>
      <c r="M1584" s="22">
        <v>118005</v>
      </c>
      <c r="N1584" s="22">
        <v>2501</v>
      </c>
      <c r="O1584" s="23">
        <v>10975</v>
      </c>
      <c r="P1584" s="24">
        <v>137022</v>
      </c>
      <c r="Q1584" s="24">
        <v>8</v>
      </c>
      <c r="R1584" s="25">
        <v>0</v>
      </c>
      <c r="S1584" s="26">
        <v>0</v>
      </c>
      <c r="T1584" s="26">
        <v>0</v>
      </c>
      <c r="U1584" s="19">
        <v>42382</v>
      </c>
      <c r="V1584" s="20">
        <v>419477</v>
      </c>
      <c r="W1584" s="20">
        <v>14149</v>
      </c>
    </row>
    <row r="1585" spans="1:23" x14ac:dyDescent="0.35">
      <c r="A1585" s="16">
        <v>2012</v>
      </c>
      <c r="B1585" s="17">
        <v>15541</v>
      </c>
      <c r="C1585" s="18" t="s">
        <v>1411</v>
      </c>
      <c r="D1585" s="16" t="s">
        <v>24</v>
      </c>
      <c r="E1585" s="18" t="s">
        <v>25</v>
      </c>
      <c r="F1585" s="16" t="s">
        <v>26</v>
      </c>
      <c r="G1585" s="18" t="s">
        <v>199</v>
      </c>
      <c r="H1585" s="18" t="s">
        <v>28</v>
      </c>
      <c r="I1585" s="19">
        <v>5584</v>
      </c>
      <c r="J1585" s="20">
        <v>35174</v>
      </c>
      <c r="K1585" s="20">
        <v>3716</v>
      </c>
      <c r="L1585" s="21">
        <v>3398</v>
      </c>
      <c r="M1585" s="22">
        <v>17114</v>
      </c>
      <c r="N1585" s="22">
        <v>587</v>
      </c>
      <c r="O1585" s="23">
        <v>3927</v>
      </c>
      <c r="P1585" s="24">
        <v>39002</v>
      </c>
      <c r="Q1585" s="24">
        <v>85</v>
      </c>
      <c r="R1585" s="25" t="s">
        <v>37</v>
      </c>
      <c r="S1585" s="26" t="s">
        <v>37</v>
      </c>
      <c r="T1585" s="26" t="s">
        <v>37</v>
      </c>
      <c r="U1585" s="19">
        <v>12909</v>
      </c>
      <c r="V1585" s="20">
        <v>91290</v>
      </c>
      <c r="W1585" s="20">
        <v>4388</v>
      </c>
    </row>
    <row r="1586" spans="1:23" x14ac:dyDescent="0.35">
      <c r="A1586" s="16">
        <v>2012</v>
      </c>
      <c r="B1586" s="17">
        <v>15566</v>
      </c>
      <c r="C1586" s="18" t="s">
        <v>1412</v>
      </c>
      <c r="D1586" s="16" t="s">
        <v>24</v>
      </c>
      <c r="E1586" s="18" t="s">
        <v>25</v>
      </c>
      <c r="F1586" s="16" t="s">
        <v>26</v>
      </c>
      <c r="G1586" s="18" t="s">
        <v>61</v>
      </c>
      <c r="H1586" s="18" t="s">
        <v>28</v>
      </c>
      <c r="I1586" s="19">
        <v>4702</v>
      </c>
      <c r="J1586" s="20">
        <v>45369</v>
      </c>
      <c r="K1586" s="20">
        <v>3999</v>
      </c>
      <c r="L1586" s="21">
        <v>5423.1</v>
      </c>
      <c r="M1586" s="22">
        <v>61095</v>
      </c>
      <c r="N1586" s="22">
        <v>946</v>
      </c>
      <c r="O1586" s="23">
        <v>1518.8</v>
      </c>
      <c r="P1586" s="24">
        <v>17896</v>
      </c>
      <c r="Q1586" s="24">
        <v>1</v>
      </c>
      <c r="R1586" s="25" t="s">
        <v>37</v>
      </c>
      <c r="S1586" s="26" t="s">
        <v>37</v>
      </c>
      <c r="T1586" s="26" t="s">
        <v>37</v>
      </c>
      <c r="U1586" s="19">
        <v>11643.9</v>
      </c>
      <c r="V1586" s="20">
        <v>124360</v>
      </c>
      <c r="W1586" s="20">
        <v>4946</v>
      </c>
    </row>
    <row r="1587" spans="1:23" x14ac:dyDescent="0.35">
      <c r="A1587" s="16">
        <v>2012</v>
      </c>
      <c r="B1587" s="17">
        <v>15597</v>
      </c>
      <c r="C1587" s="18" t="s">
        <v>1413</v>
      </c>
      <c r="D1587" s="16" t="s">
        <v>24</v>
      </c>
      <c r="E1587" s="18" t="s">
        <v>25</v>
      </c>
      <c r="F1587" s="16" t="s">
        <v>26</v>
      </c>
      <c r="G1587" s="18" t="s">
        <v>123</v>
      </c>
      <c r="H1587" s="18" t="s">
        <v>119</v>
      </c>
      <c r="I1587" s="19" t="s">
        <v>37</v>
      </c>
      <c r="J1587" s="20" t="s">
        <v>37</v>
      </c>
      <c r="K1587" s="20" t="s">
        <v>37</v>
      </c>
      <c r="L1587" s="21" t="s">
        <v>37</v>
      </c>
      <c r="M1587" s="22" t="s">
        <v>37</v>
      </c>
      <c r="N1587" s="22" t="s">
        <v>37</v>
      </c>
      <c r="O1587" s="23">
        <v>1735</v>
      </c>
      <c r="P1587" s="24">
        <v>33463</v>
      </c>
      <c r="Q1587" s="24">
        <v>1</v>
      </c>
      <c r="R1587" s="25" t="s">
        <v>37</v>
      </c>
      <c r="S1587" s="26" t="s">
        <v>37</v>
      </c>
      <c r="T1587" s="26" t="s">
        <v>37</v>
      </c>
      <c r="U1587" s="19">
        <v>1735</v>
      </c>
      <c r="V1587" s="20">
        <v>33463</v>
      </c>
      <c r="W1587" s="20">
        <v>1</v>
      </c>
    </row>
    <row r="1588" spans="1:23" x14ac:dyDescent="0.35">
      <c r="A1588" s="16">
        <v>2012</v>
      </c>
      <c r="B1588" s="17">
        <v>15619</v>
      </c>
      <c r="C1588" s="18" t="s">
        <v>1414</v>
      </c>
      <c r="D1588" s="16" t="s">
        <v>24</v>
      </c>
      <c r="E1588" s="18" t="s">
        <v>25</v>
      </c>
      <c r="F1588" s="16" t="s">
        <v>26</v>
      </c>
      <c r="G1588" s="18" t="s">
        <v>34</v>
      </c>
      <c r="H1588" s="18" t="s">
        <v>28</v>
      </c>
      <c r="I1588" s="19">
        <v>8463</v>
      </c>
      <c r="J1588" s="20">
        <v>69339</v>
      </c>
      <c r="K1588" s="20">
        <v>6458</v>
      </c>
      <c r="L1588" s="21">
        <v>3836</v>
      </c>
      <c r="M1588" s="22">
        <v>32970</v>
      </c>
      <c r="N1588" s="22">
        <v>831</v>
      </c>
      <c r="O1588" s="23">
        <v>14531</v>
      </c>
      <c r="P1588" s="24">
        <v>148638</v>
      </c>
      <c r="Q1588" s="24">
        <v>33</v>
      </c>
      <c r="R1588" s="25">
        <v>0</v>
      </c>
      <c r="S1588" s="26">
        <v>0</v>
      </c>
      <c r="T1588" s="26">
        <v>0</v>
      </c>
      <c r="U1588" s="19">
        <v>26830</v>
      </c>
      <c r="V1588" s="20">
        <v>250947</v>
      </c>
      <c r="W1588" s="20">
        <v>7322</v>
      </c>
    </row>
    <row r="1589" spans="1:23" x14ac:dyDescent="0.35">
      <c r="A1589" s="16">
        <v>2012</v>
      </c>
      <c r="B1589" s="17">
        <v>15621</v>
      </c>
      <c r="C1589" s="18" t="s">
        <v>1415</v>
      </c>
      <c r="D1589" s="16" t="s">
        <v>24</v>
      </c>
      <c r="E1589" s="18" t="s">
        <v>25</v>
      </c>
      <c r="F1589" s="16" t="s">
        <v>26</v>
      </c>
      <c r="G1589" s="18" t="s">
        <v>79</v>
      </c>
      <c r="H1589" s="18" t="s">
        <v>33</v>
      </c>
      <c r="I1589" s="19">
        <v>4824</v>
      </c>
      <c r="J1589" s="20">
        <v>33588</v>
      </c>
      <c r="K1589" s="20">
        <v>2936</v>
      </c>
      <c r="L1589" s="21">
        <v>5576</v>
      </c>
      <c r="M1589" s="22">
        <v>41399</v>
      </c>
      <c r="N1589" s="22">
        <v>2809</v>
      </c>
      <c r="O1589" s="23">
        <v>424</v>
      </c>
      <c r="P1589" s="24">
        <v>6468</v>
      </c>
      <c r="Q1589" s="24">
        <v>1</v>
      </c>
      <c r="R1589" s="25" t="s">
        <v>37</v>
      </c>
      <c r="S1589" s="26" t="s">
        <v>37</v>
      </c>
      <c r="T1589" s="26" t="s">
        <v>37</v>
      </c>
      <c r="U1589" s="19">
        <v>10824</v>
      </c>
      <c r="V1589" s="20">
        <v>81455</v>
      </c>
      <c r="W1589" s="20">
        <v>5746</v>
      </c>
    </row>
    <row r="1590" spans="1:23" x14ac:dyDescent="0.35">
      <c r="A1590" s="16">
        <v>2012</v>
      </c>
      <c r="B1590" s="17">
        <v>15671</v>
      </c>
      <c r="C1590" s="18" t="s">
        <v>1416</v>
      </c>
      <c r="D1590" s="16" t="s">
        <v>24</v>
      </c>
      <c r="E1590" s="18" t="s">
        <v>25</v>
      </c>
      <c r="F1590" s="16" t="s">
        <v>26</v>
      </c>
      <c r="G1590" s="18" t="s">
        <v>70</v>
      </c>
      <c r="H1590" s="18" t="s">
        <v>33</v>
      </c>
      <c r="I1590" s="19">
        <v>46022</v>
      </c>
      <c r="J1590" s="20">
        <v>355471</v>
      </c>
      <c r="K1590" s="20">
        <v>29154</v>
      </c>
      <c r="L1590" s="21">
        <v>10876</v>
      </c>
      <c r="M1590" s="22">
        <v>102278</v>
      </c>
      <c r="N1590" s="22">
        <v>2062</v>
      </c>
      <c r="O1590" s="23">
        <v>1245</v>
      </c>
      <c r="P1590" s="24">
        <v>14320</v>
      </c>
      <c r="Q1590" s="24">
        <v>5</v>
      </c>
      <c r="R1590" s="25" t="s">
        <v>37</v>
      </c>
      <c r="S1590" s="26" t="s">
        <v>37</v>
      </c>
      <c r="T1590" s="26" t="s">
        <v>37</v>
      </c>
      <c r="U1590" s="19">
        <v>58143</v>
      </c>
      <c r="V1590" s="20">
        <v>472069</v>
      </c>
      <c r="W1590" s="20">
        <v>31221</v>
      </c>
    </row>
    <row r="1591" spans="1:23" x14ac:dyDescent="0.35">
      <c r="A1591" s="16">
        <v>2012</v>
      </c>
      <c r="B1591" s="17">
        <v>15672</v>
      </c>
      <c r="C1591" s="18" t="s">
        <v>1417</v>
      </c>
      <c r="D1591" s="16" t="s">
        <v>24</v>
      </c>
      <c r="E1591" s="18" t="s">
        <v>25</v>
      </c>
      <c r="F1591" s="16" t="s">
        <v>26</v>
      </c>
      <c r="G1591" s="18" t="s">
        <v>132</v>
      </c>
      <c r="H1591" s="18" t="s">
        <v>33</v>
      </c>
      <c r="I1591" s="19">
        <v>8532</v>
      </c>
      <c r="J1591" s="20">
        <v>63370</v>
      </c>
      <c r="K1591" s="20">
        <v>5380</v>
      </c>
      <c r="L1591" s="21">
        <v>2193</v>
      </c>
      <c r="M1591" s="22">
        <v>20399</v>
      </c>
      <c r="N1591" s="22">
        <v>740</v>
      </c>
      <c r="O1591" s="23">
        <v>559</v>
      </c>
      <c r="P1591" s="24">
        <v>8800</v>
      </c>
      <c r="Q1591" s="24">
        <v>1</v>
      </c>
      <c r="R1591" s="25" t="s">
        <v>37</v>
      </c>
      <c r="S1591" s="26" t="s">
        <v>37</v>
      </c>
      <c r="T1591" s="26" t="s">
        <v>37</v>
      </c>
      <c r="U1591" s="19">
        <v>11284</v>
      </c>
      <c r="V1591" s="20">
        <v>92569</v>
      </c>
      <c r="W1591" s="20">
        <v>6121</v>
      </c>
    </row>
    <row r="1592" spans="1:23" x14ac:dyDescent="0.35">
      <c r="A1592" s="16">
        <v>2012</v>
      </c>
      <c r="B1592" s="17">
        <v>15686</v>
      </c>
      <c r="C1592" s="18" t="s">
        <v>1418</v>
      </c>
      <c r="D1592" s="16" t="s">
        <v>24</v>
      </c>
      <c r="E1592" s="18" t="s">
        <v>25</v>
      </c>
      <c r="F1592" s="16" t="s">
        <v>26</v>
      </c>
      <c r="G1592" s="18" t="s">
        <v>36</v>
      </c>
      <c r="H1592" s="18" t="s">
        <v>28</v>
      </c>
      <c r="I1592" s="19">
        <v>5294</v>
      </c>
      <c r="J1592" s="20">
        <v>56553</v>
      </c>
      <c r="K1592" s="20">
        <v>5447</v>
      </c>
      <c r="L1592" s="21">
        <v>1129</v>
      </c>
      <c r="M1592" s="22">
        <v>10488</v>
      </c>
      <c r="N1592" s="22">
        <v>432</v>
      </c>
      <c r="O1592" s="23">
        <v>5257</v>
      </c>
      <c r="P1592" s="24">
        <v>78751</v>
      </c>
      <c r="Q1592" s="24">
        <v>73</v>
      </c>
      <c r="R1592" s="25" t="s">
        <v>37</v>
      </c>
      <c r="S1592" s="26" t="s">
        <v>37</v>
      </c>
      <c r="T1592" s="26" t="s">
        <v>37</v>
      </c>
      <c r="U1592" s="19">
        <v>11680</v>
      </c>
      <c r="V1592" s="20">
        <v>145792</v>
      </c>
      <c r="W1592" s="20">
        <v>5952</v>
      </c>
    </row>
    <row r="1593" spans="1:23" x14ac:dyDescent="0.35">
      <c r="A1593" s="16">
        <v>2012</v>
      </c>
      <c r="B1593" s="17">
        <v>15700</v>
      </c>
      <c r="C1593" s="18" t="s">
        <v>1419</v>
      </c>
      <c r="D1593" s="16" t="s">
        <v>24</v>
      </c>
      <c r="E1593" s="18" t="s">
        <v>25</v>
      </c>
      <c r="F1593" s="16" t="s">
        <v>26</v>
      </c>
      <c r="G1593" s="18" t="s">
        <v>49</v>
      </c>
      <c r="H1593" s="18" t="s">
        <v>33</v>
      </c>
      <c r="I1593" s="19">
        <v>24734</v>
      </c>
      <c r="J1593" s="20">
        <v>188110</v>
      </c>
      <c r="K1593" s="20">
        <v>15773</v>
      </c>
      <c r="L1593" s="21">
        <v>6336</v>
      </c>
      <c r="M1593" s="22">
        <v>47019</v>
      </c>
      <c r="N1593" s="22">
        <v>2457</v>
      </c>
      <c r="O1593" s="23">
        <v>736</v>
      </c>
      <c r="P1593" s="24">
        <v>6926</v>
      </c>
      <c r="Q1593" s="24">
        <v>6</v>
      </c>
      <c r="R1593" s="25" t="s">
        <v>37</v>
      </c>
      <c r="S1593" s="26" t="s">
        <v>37</v>
      </c>
      <c r="T1593" s="26" t="s">
        <v>37</v>
      </c>
      <c r="U1593" s="19">
        <v>31806</v>
      </c>
      <c r="V1593" s="20">
        <v>242055</v>
      </c>
      <c r="W1593" s="20">
        <v>18236</v>
      </c>
    </row>
    <row r="1594" spans="1:23" x14ac:dyDescent="0.35">
      <c r="A1594" s="16">
        <v>2012</v>
      </c>
      <c r="B1594" s="17">
        <v>15746</v>
      </c>
      <c r="C1594" s="18" t="s">
        <v>1420</v>
      </c>
      <c r="D1594" s="16" t="s">
        <v>24</v>
      </c>
      <c r="E1594" s="18" t="s">
        <v>25</v>
      </c>
      <c r="F1594" s="16" t="s">
        <v>26</v>
      </c>
      <c r="G1594" s="18" t="s">
        <v>80</v>
      </c>
      <c r="H1594" s="18" t="s">
        <v>33</v>
      </c>
      <c r="I1594" s="19">
        <v>16743</v>
      </c>
      <c r="J1594" s="20">
        <v>164528</v>
      </c>
      <c r="K1594" s="20">
        <v>13569</v>
      </c>
      <c r="L1594" s="21">
        <v>5355</v>
      </c>
      <c r="M1594" s="22">
        <v>51041</v>
      </c>
      <c r="N1594" s="22">
        <v>1502</v>
      </c>
      <c r="O1594" s="23">
        <v>6392</v>
      </c>
      <c r="P1594" s="24">
        <v>125329</v>
      </c>
      <c r="Q1594" s="24">
        <v>7</v>
      </c>
      <c r="R1594" s="25" t="s">
        <v>37</v>
      </c>
      <c r="S1594" s="26" t="s">
        <v>37</v>
      </c>
      <c r="T1594" s="26" t="s">
        <v>37</v>
      </c>
      <c r="U1594" s="19">
        <v>28490</v>
      </c>
      <c r="V1594" s="20">
        <v>340898</v>
      </c>
      <c r="W1594" s="20">
        <v>15078</v>
      </c>
    </row>
    <row r="1595" spans="1:23" x14ac:dyDescent="0.35">
      <c r="A1595" s="16">
        <v>2012</v>
      </c>
      <c r="B1595" s="17">
        <v>15748</v>
      </c>
      <c r="C1595" s="18" t="s">
        <v>1421</v>
      </c>
      <c r="D1595" s="16" t="s">
        <v>24</v>
      </c>
      <c r="E1595" s="18" t="s">
        <v>25</v>
      </c>
      <c r="F1595" s="16" t="s">
        <v>26</v>
      </c>
      <c r="G1595" s="18" t="s">
        <v>184</v>
      </c>
      <c r="H1595" s="18" t="s">
        <v>28</v>
      </c>
      <c r="I1595" s="19">
        <v>32130</v>
      </c>
      <c r="J1595" s="20">
        <v>251735</v>
      </c>
      <c r="K1595" s="20">
        <v>25759</v>
      </c>
      <c r="L1595" s="21">
        <v>3119</v>
      </c>
      <c r="M1595" s="22">
        <v>27549</v>
      </c>
      <c r="N1595" s="22">
        <v>547</v>
      </c>
      <c r="O1595" s="23">
        <v>43457</v>
      </c>
      <c r="P1595" s="24">
        <v>408585</v>
      </c>
      <c r="Q1595" s="24">
        <v>2865</v>
      </c>
      <c r="R1595" s="25">
        <v>0</v>
      </c>
      <c r="S1595" s="26">
        <v>0</v>
      </c>
      <c r="T1595" s="26">
        <v>0</v>
      </c>
      <c r="U1595" s="19">
        <v>78706</v>
      </c>
      <c r="V1595" s="20">
        <v>687869</v>
      </c>
      <c r="W1595" s="20">
        <v>29171</v>
      </c>
    </row>
    <row r="1596" spans="1:23" x14ac:dyDescent="0.35">
      <c r="A1596" s="16">
        <v>2012</v>
      </c>
      <c r="B1596" s="17">
        <v>15750</v>
      </c>
      <c r="C1596" s="18" t="s">
        <v>1422</v>
      </c>
      <c r="D1596" s="16" t="s">
        <v>24</v>
      </c>
      <c r="E1596" s="18" t="s">
        <v>25</v>
      </c>
      <c r="F1596" s="16" t="s">
        <v>26</v>
      </c>
      <c r="G1596" s="18" t="s">
        <v>51</v>
      </c>
      <c r="H1596" s="18" t="s">
        <v>33</v>
      </c>
      <c r="I1596" s="19">
        <v>5058</v>
      </c>
      <c r="J1596" s="20">
        <v>42352</v>
      </c>
      <c r="K1596" s="20">
        <v>2258</v>
      </c>
      <c r="L1596" s="21" t="s">
        <v>37</v>
      </c>
      <c r="M1596" s="22" t="s">
        <v>37</v>
      </c>
      <c r="N1596" s="22" t="s">
        <v>37</v>
      </c>
      <c r="O1596" s="23">
        <v>3833</v>
      </c>
      <c r="P1596" s="24">
        <v>44849</v>
      </c>
      <c r="Q1596" s="24">
        <v>197</v>
      </c>
      <c r="R1596" s="25" t="s">
        <v>37</v>
      </c>
      <c r="S1596" s="26" t="s">
        <v>37</v>
      </c>
      <c r="T1596" s="26" t="s">
        <v>37</v>
      </c>
      <c r="U1596" s="19">
        <v>8891</v>
      </c>
      <c r="V1596" s="20">
        <v>87201</v>
      </c>
      <c r="W1596" s="20">
        <v>2455</v>
      </c>
    </row>
    <row r="1597" spans="1:23" x14ac:dyDescent="0.35">
      <c r="A1597" s="16">
        <v>2012</v>
      </c>
      <c r="B1597" s="17">
        <v>15776</v>
      </c>
      <c r="C1597" s="18" t="s">
        <v>1423</v>
      </c>
      <c r="D1597" s="16" t="s">
        <v>24</v>
      </c>
      <c r="E1597" s="18" t="s">
        <v>25</v>
      </c>
      <c r="F1597" s="16" t="s">
        <v>26</v>
      </c>
      <c r="G1597" s="18" t="s">
        <v>61</v>
      </c>
      <c r="H1597" s="18" t="s">
        <v>28</v>
      </c>
      <c r="I1597" s="19">
        <v>17</v>
      </c>
      <c r="J1597" s="20">
        <v>148</v>
      </c>
      <c r="K1597" s="20">
        <v>9</v>
      </c>
      <c r="L1597" s="21">
        <v>120519</v>
      </c>
      <c r="M1597" s="22">
        <v>1130696</v>
      </c>
      <c r="N1597" s="22">
        <v>1309</v>
      </c>
      <c r="O1597" s="23" t="s">
        <v>37</v>
      </c>
      <c r="P1597" s="24" t="s">
        <v>37</v>
      </c>
      <c r="Q1597" s="24" t="s">
        <v>37</v>
      </c>
      <c r="R1597" s="25" t="s">
        <v>37</v>
      </c>
      <c r="S1597" s="26" t="s">
        <v>37</v>
      </c>
      <c r="T1597" s="26" t="s">
        <v>37</v>
      </c>
      <c r="U1597" s="19">
        <v>120536</v>
      </c>
      <c r="V1597" s="20">
        <v>1130844</v>
      </c>
      <c r="W1597" s="20">
        <v>1318</v>
      </c>
    </row>
    <row r="1598" spans="1:23" x14ac:dyDescent="0.35">
      <c r="A1598" s="16">
        <v>2012</v>
      </c>
      <c r="B1598" s="17">
        <v>15783</v>
      </c>
      <c r="C1598" s="18" t="s">
        <v>1424</v>
      </c>
      <c r="D1598" s="16" t="s">
        <v>24</v>
      </c>
      <c r="E1598" s="18" t="s">
        <v>25</v>
      </c>
      <c r="F1598" s="16" t="s">
        <v>26</v>
      </c>
      <c r="G1598" s="18" t="s">
        <v>63</v>
      </c>
      <c r="H1598" s="18" t="s">
        <v>28</v>
      </c>
      <c r="I1598" s="19">
        <v>53655</v>
      </c>
      <c r="J1598" s="20">
        <v>376125</v>
      </c>
      <c r="K1598" s="20">
        <v>37048</v>
      </c>
      <c r="L1598" s="21">
        <v>54696</v>
      </c>
      <c r="M1598" s="22">
        <v>380297</v>
      </c>
      <c r="N1598" s="22">
        <v>5936</v>
      </c>
      <c r="O1598" s="23">
        <v>2126</v>
      </c>
      <c r="P1598" s="24">
        <v>13826</v>
      </c>
      <c r="Q1598" s="24">
        <v>334</v>
      </c>
      <c r="R1598" s="25" t="s">
        <v>37</v>
      </c>
      <c r="S1598" s="26" t="s">
        <v>37</v>
      </c>
      <c r="T1598" s="26" t="s">
        <v>37</v>
      </c>
      <c r="U1598" s="19">
        <v>110477</v>
      </c>
      <c r="V1598" s="20">
        <v>770248</v>
      </c>
      <c r="W1598" s="20">
        <v>43318</v>
      </c>
    </row>
    <row r="1599" spans="1:23" x14ac:dyDescent="0.35">
      <c r="A1599" s="16">
        <v>2012</v>
      </c>
      <c r="B1599" s="17">
        <v>15793</v>
      </c>
      <c r="C1599" s="18" t="s">
        <v>1425</v>
      </c>
      <c r="D1599" s="16" t="s">
        <v>24</v>
      </c>
      <c r="E1599" s="18" t="s">
        <v>25</v>
      </c>
      <c r="F1599" s="16" t="s">
        <v>26</v>
      </c>
      <c r="G1599" s="18" t="s">
        <v>51</v>
      </c>
      <c r="H1599" s="18" t="s">
        <v>28</v>
      </c>
      <c r="I1599" s="19">
        <v>2459.8000000000002</v>
      </c>
      <c r="J1599" s="20">
        <v>27524</v>
      </c>
      <c r="K1599" s="20">
        <v>2292</v>
      </c>
      <c r="L1599" s="21">
        <v>1571</v>
      </c>
      <c r="M1599" s="22">
        <v>19442</v>
      </c>
      <c r="N1599" s="22">
        <v>505</v>
      </c>
      <c r="O1599" s="23">
        <v>1378.4</v>
      </c>
      <c r="P1599" s="24">
        <v>20311</v>
      </c>
      <c r="Q1599" s="24">
        <v>55</v>
      </c>
      <c r="R1599" s="25" t="s">
        <v>37</v>
      </c>
      <c r="S1599" s="26" t="s">
        <v>37</v>
      </c>
      <c r="T1599" s="26" t="s">
        <v>37</v>
      </c>
      <c r="U1599" s="19">
        <v>5409.2</v>
      </c>
      <c r="V1599" s="20">
        <v>67277</v>
      </c>
      <c r="W1599" s="20">
        <v>2852</v>
      </c>
    </row>
    <row r="1600" spans="1:23" x14ac:dyDescent="0.35">
      <c r="A1600" s="16">
        <v>2012</v>
      </c>
      <c r="B1600" s="17">
        <v>15804</v>
      </c>
      <c r="C1600" s="18" t="s">
        <v>1426</v>
      </c>
      <c r="D1600" s="16" t="s">
        <v>24</v>
      </c>
      <c r="E1600" s="18" t="s">
        <v>25</v>
      </c>
      <c r="F1600" s="16" t="s">
        <v>26</v>
      </c>
      <c r="G1600" s="18" t="s">
        <v>39</v>
      </c>
      <c r="H1600" s="18" t="s">
        <v>28</v>
      </c>
      <c r="I1600" s="19">
        <v>4403.1000000000004</v>
      </c>
      <c r="J1600" s="20">
        <v>37306</v>
      </c>
      <c r="K1600" s="20">
        <v>4226</v>
      </c>
      <c r="L1600" s="21">
        <v>6640.5</v>
      </c>
      <c r="M1600" s="22">
        <v>63971</v>
      </c>
      <c r="N1600" s="22">
        <v>701</v>
      </c>
      <c r="O1600" s="23">
        <v>12735.9</v>
      </c>
      <c r="P1600" s="24">
        <v>155373</v>
      </c>
      <c r="Q1600" s="24">
        <v>8</v>
      </c>
      <c r="R1600" s="25">
        <v>0</v>
      </c>
      <c r="S1600" s="26">
        <v>0</v>
      </c>
      <c r="T1600" s="26">
        <v>0</v>
      </c>
      <c r="U1600" s="19">
        <v>23779.5</v>
      </c>
      <c r="V1600" s="20">
        <v>256650</v>
      </c>
      <c r="W1600" s="20">
        <v>4935</v>
      </c>
    </row>
    <row r="1601" spans="1:23" x14ac:dyDescent="0.35">
      <c r="A1601" s="16">
        <v>2012</v>
      </c>
      <c r="B1601" s="17">
        <v>15811</v>
      </c>
      <c r="C1601" s="18" t="s">
        <v>1427</v>
      </c>
      <c r="D1601" s="16" t="s">
        <v>24</v>
      </c>
      <c r="E1601" s="18" t="s">
        <v>25</v>
      </c>
      <c r="F1601" s="16" t="s">
        <v>26</v>
      </c>
      <c r="G1601" s="18" t="s">
        <v>123</v>
      </c>
      <c r="H1601" s="18" t="s">
        <v>33</v>
      </c>
      <c r="I1601" s="19">
        <v>10539</v>
      </c>
      <c r="J1601" s="20">
        <v>108460</v>
      </c>
      <c r="K1601" s="20">
        <v>7742</v>
      </c>
      <c r="L1601" s="21">
        <v>1007</v>
      </c>
      <c r="M1601" s="22">
        <v>11659</v>
      </c>
      <c r="N1601" s="22">
        <v>398</v>
      </c>
      <c r="O1601" s="23" t="s">
        <v>37</v>
      </c>
      <c r="P1601" s="24" t="s">
        <v>37</v>
      </c>
      <c r="Q1601" s="24" t="s">
        <v>37</v>
      </c>
      <c r="R1601" s="25" t="s">
        <v>37</v>
      </c>
      <c r="S1601" s="26" t="s">
        <v>37</v>
      </c>
      <c r="T1601" s="26" t="s">
        <v>37</v>
      </c>
      <c r="U1601" s="19">
        <v>11546</v>
      </c>
      <c r="V1601" s="20">
        <v>120119</v>
      </c>
      <c r="W1601" s="20">
        <v>8140</v>
      </c>
    </row>
    <row r="1602" spans="1:23" x14ac:dyDescent="0.35">
      <c r="A1602" s="16">
        <v>2012</v>
      </c>
      <c r="B1602" s="17">
        <v>15811</v>
      </c>
      <c r="C1602" s="18" t="s">
        <v>1427</v>
      </c>
      <c r="D1602" s="16" t="s">
        <v>24</v>
      </c>
      <c r="E1602" s="18" t="s">
        <v>25</v>
      </c>
      <c r="F1602" s="16" t="s">
        <v>26</v>
      </c>
      <c r="G1602" s="18" t="s">
        <v>80</v>
      </c>
      <c r="H1602" s="18" t="s">
        <v>33</v>
      </c>
      <c r="I1602" s="19">
        <v>477</v>
      </c>
      <c r="J1602" s="20">
        <v>5321</v>
      </c>
      <c r="K1602" s="20">
        <v>477</v>
      </c>
      <c r="L1602" s="21">
        <v>29</v>
      </c>
      <c r="M1602" s="22">
        <v>337</v>
      </c>
      <c r="N1602" s="22">
        <v>17</v>
      </c>
      <c r="O1602" s="23" t="s">
        <v>37</v>
      </c>
      <c r="P1602" s="24" t="s">
        <v>37</v>
      </c>
      <c r="Q1602" s="24" t="s">
        <v>37</v>
      </c>
      <c r="R1602" s="25" t="s">
        <v>37</v>
      </c>
      <c r="S1602" s="26" t="s">
        <v>37</v>
      </c>
      <c r="T1602" s="26" t="s">
        <v>37</v>
      </c>
      <c r="U1602" s="19">
        <v>506</v>
      </c>
      <c r="V1602" s="20">
        <v>5658</v>
      </c>
      <c r="W1602" s="20">
        <v>494</v>
      </c>
    </row>
    <row r="1603" spans="1:23" x14ac:dyDescent="0.35">
      <c r="A1603" s="16">
        <v>2012</v>
      </c>
      <c r="B1603" s="17">
        <v>15845</v>
      </c>
      <c r="C1603" s="18" t="s">
        <v>1428</v>
      </c>
      <c r="D1603" s="16" t="s">
        <v>24</v>
      </c>
      <c r="E1603" s="18" t="s">
        <v>25</v>
      </c>
      <c r="F1603" s="16" t="s">
        <v>26</v>
      </c>
      <c r="G1603" s="18" t="s">
        <v>51</v>
      </c>
      <c r="H1603" s="18" t="s">
        <v>33</v>
      </c>
      <c r="I1603" s="19">
        <v>3616.4</v>
      </c>
      <c r="J1603" s="20">
        <v>34318</v>
      </c>
      <c r="K1603" s="20">
        <v>1676</v>
      </c>
      <c r="L1603" s="21">
        <v>1920.2</v>
      </c>
      <c r="M1603" s="22">
        <v>21222</v>
      </c>
      <c r="N1603" s="22">
        <v>227</v>
      </c>
      <c r="O1603" s="23">
        <v>5769.5</v>
      </c>
      <c r="P1603" s="24">
        <v>102553</v>
      </c>
      <c r="Q1603" s="24">
        <v>17</v>
      </c>
      <c r="R1603" s="25" t="s">
        <v>37</v>
      </c>
      <c r="S1603" s="26" t="s">
        <v>37</v>
      </c>
      <c r="T1603" s="26" t="s">
        <v>37</v>
      </c>
      <c r="U1603" s="19">
        <v>11306.1</v>
      </c>
      <c r="V1603" s="20">
        <v>158093</v>
      </c>
      <c r="W1603" s="20">
        <v>1920</v>
      </c>
    </row>
    <row r="1604" spans="1:23" x14ac:dyDescent="0.35">
      <c r="A1604" s="16">
        <v>2012</v>
      </c>
      <c r="B1604" s="17">
        <v>15846</v>
      </c>
      <c r="C1604" s="18" t="s">
        <v>1429</v>
      </c>
      <c r="D1604" s="16" t="s">
        <v>24</v>
      </c>
      <c r="E1604" s="18" t="s">
        <v>25</v>
      </c>
      <c r="F1604" s="16" t="s">
        <v>26</v>
      </c>
      <c r="G1604" s="18" t="s">
        <v>87</v>
      </c>
      <c r="H1604" s="18" t="s">
        <v>28</v>
      </c>
      <c r="I1604" s="19">
        <v>615</v>
      </c>
      <c r="J1604" s="20">
        <v>8608</v>
      </c>
      <c r="K1604" s="20">
        <v>691</v>
      </c>
      <c r="L1604" s="21">
        <v>188</v>
      </c>
      <c r="M1604" s="22">
        <v>2443</v>
      </c>
      <c r="N1604" s="22">
        <v>156</v>
      </c>
      <c r="O1604" s="23">
        <v>397</v>
      </c>
      <c r="P1604" s="24">
        <v>5232</v>
      </c>
      <c r="Q1604" s="24">
        <v>61</v>
      </c>
      <c r="R1604" s="25" t="s">
        <v>37</v>
      </c>
      <c r="S1604" s="26" t="s">
        <v>37</v>
      </c>
      <c r="T1604" s="26" t="s">
        <v>37</v>
      </c>
      <c r="U1604" s="19">
        <v>1200</v>
      </c>
      <c r="V1604" s="20">
        <v>16283</v>
      </c>
      <c r="W1604" s="20">
        <v>908</v>
      </c>
    </row>
    <row r="1605" spans="1:23" x14ac:dyDescent="0.35">
      <c r="A1605" s="16">
        <v>2012</v>
      </c>
      <c r="B1605" s="17">
        <v>15847</v>
      </c>
      <c r="C1605" s="18" t="s">
        <v>1430</v>
      </c>
      <c r="D1605" s="16" t="s">
        <v>97</v>
      </c>
      <c r="E1605" s="18" t="s">
        <v>25</v>
      </c>
      <c r="F1605" s="16" t="s">
        <v>26</v>
      </c>
      <c r="G1605" s="18" t="s">
        <v>98</v>
      </c>
      <c r="H1605" s="18" t="s">
        <v>44</v>
      </c>
      <c r="I1605" s="19">
        <v>2275811.6</v>
      </c>
      <c r="J1605" s="20">
        <v>18327046</v>
      </c>
      <c r="K1605" s="20">
        <v>1286413</v>
      </c>
      <c r="L1605" s="21">
        <v>471774.3</v>
      </c>
      <c r="M1605" s="22">
        <v>3643983</v>
      </c>
      <c r="N1605" s="22">
        <v>92608</v>
      </c>
      <c r="O1605" s="23">
        <v>1238092.5</v>
      </c>
      <c r="P1605" s="24">
        <v>19541278</v>
      </c>
      <c r="Q1605" s="24">
        <v>1873</v>
      </c>
      <c r="R1605" s="25">
        <v>0</v>
      </c>
      <c r="S1605" s="26">
        <v>0</v>
      </c>
      <c r="T1605" s="26">
        <v>0</v>
      </c>
      <c r="U1605" s="19">
        <v>3985678.4</v>
      </c>
      <c r="V1605" s="20">
        <v>41512307</v>
      </c>
      <c r="W1605" s="20">
        <v>1380894</v>
      </c>
    </row>
    <row r="1606" spans="1:23" x14ac:dyDescent="0.35">
      <c r="A1606" s="16">
        <v>2012</v>
      </c>
      <c r="B1606" s="17">
        <v>15860</v>
      </c>
      <c r="C1606" s="18" t="s">
        <v>1431</v>
      </c>
      <c r="D1606" s="16" t="s">
        <v>24</v>
      </c>
      <c r="E1606" s="18" t="s">
        <v>25</v>
      </c>
      <c r="F1606" s="16" t="s">
        <v>26</v>
      </c>
      <c r="G1606" s="18" t="s">
        <v>74</v>
      </c>
      <c r="H1606" s="18" t="s">
        <v>28</v>
      </c>
      <c r="I1606" s="19">
        <v>2310</v>
      </c>
      <c r="J1606" s="20">
        <v>24032</v>
      </c>
      <c r="K1606" s="20">
        <v>2627</v>
      </c>
      <c r="L1606" s="21">
        <v>1817</v>
      </c>
      <c r="M1606" s="22">
        <v>18633</v>
      </c>
      <c r="N1606" s="22">
        <v>551</v>
      </c>
      <c r="O1606" s="23">
        <v>5819</v>
      </c>
      <c r="P1606" s="24">
        <v>65078</v>
      </c>
      <c r="Q1606" s="24">
        <v>34</v>
      </c>
      <c r="R1606" s="25" t="s">
        <v>37</v>
      </c>
      <c r="S1606" s="26" t="s">
        <v>37</v>
      </c>
      <c r="T1606" s="26" t="s">
        <v>37</v>
      </c>
      <c r="U1606" s="19">
        <v>9946</v>
      </c>
      <c r="V1606" s="20">
        <v>107743</v>
      </c>
      <c r="W1606" s="20">
        <v>3212</v>
      </c>
    </row>
    <row r="1607" spans="1:23" x14ac:dyDescent="0.35">
      <c r="A1607" s="16">
        <v>2012</v>
      </c>
      <c r="B1607" s="17">
        <v>15871</v>
      </c>
      <c r="C1607" s="18" t="s">
        <v>1432</v>
      </c>
      <c r="D1607" s="16" t="s">
        <v>97</v>
      </c>
      <c r="E1607" s="18" t="s">
        <v>25</v>
      </c>
      <c r="F1607" s="16" t="s">
        <v>26</v>
      </c>
      <c r="G1607" s="18" t="s">
        <v>98</v>
      </c>
      <c r="H1607" s="18" t="s">
        <v>44</v>
      </c>
      <c r="I1607" s="19">
        <v>403806</v>
      </c>
      <c r="J1607" s="20">
        <v>3438055</v>
      </c>
      <c r="K1607" s="20">
        <v>297449</v>
      </c>
      <c r="L1607" s="21">
        <v>41268</v>
      </c>
      <c r="M1607" s="22">
        <v>382006</v>
      </c>
      <c r="N1607" s="22">
        <v>3583</v>
      </c>
      <c r="O1607" s="23" t="s">
        <v>37</v>
      </c>
      <c r="P1607" s="24" t="s">
        <v>37</v>
      </c>
      <c r="Q1607" s="24" t="s">
        <v>37</v>
      </c>
      <c r="R1607" s="25" t="s">
        <v>37</v>
      </c>
      <c r="S1607" s="26" t="s">
        <v>37</v>
      </c>
      <c r="T1607" s="26" t="s">
        <v>37</v>
      </c>
      <c r="U1607" s="19">
        <v>445074</v>
      </c>
      <c r="V1607" s="20">
        <v>3820061</v>
      </c>
      <c r="W1607" s="20">
        <v>301032</v>
      </c>
    </row>
    <row r="1608" spans="1:23" x14ac:dyDescent="0.35">
      <c r="A1608" s="16">
        <v>2012</v>
      </c>
      <c r="B1608" s="17">
        <v>15938</v>
      </c>
      <c r="C1608" s="18" t="s">
        <v>1433</v>
      </c>
      <c r="D1608" s="16" t="s">
        <v>24</v>
      </c>
      <c r="E1608" s="18" t="s">
        <v>25</v>
      </c>
      <c r="F1608" s="16" t="s">
        <v>26</v>
      </c>
      <c r="G1608" s="18" t="s">
        <v>39</v>
      </c>
      <c r="H1608" s="18" t="s">
        <v>28</v>
      </c>
      <c r="I1608" s="19">
        <v>3820</v>
      </c>
      <c r="J1608" s="20">
        <v>40057</v>
      </c>
      <c r="K1608" s="20">
        <v>4488</v>
      </c>
      <c r="L1608" s="21">
        <v>1714</v>
      </c>
      <c r="M1608" s="22">
        <v>18817</v>
      </c>
      <c r="N1608" s="22">
        <v>952</v>
      </c>
      <c r="O1608" s="23">
        <v>7813</v>
      </c>
      <c r="P1608" s="24">
        <v>96589</v>
      </c>
      <c r="Q1608" s="24">
        <v>159</v>
      </c>
      <c r="R1608" s="25" t="s">
        <v>37</v>
      </c>
      <c r="S1608" s="26" t="s">
        <v>37</v>
      </c>
      <c r="T1608" s="26" t="s">
        <v>37</v>
      </c>
      <c r="U1608" s="19">
        <v>13347</v>
      </c>
      <c r="V1608" s="20">
        <v>155463</v>
      </c>
      <c r="W1608" s="20">
        <v>5599</v>
      </c>
    </row>
    <row r="1609" spans="1:23" x14ac:dyDescent="0.35">
      <c r="A1609" s="16">
        <v>2012</v>
      </c>
      <c r="B1609" s="17">
        <v>15978</v>
      </c>
      <c r="C1609" s="18" t="s">
        <v>1434</v>
      </c>
      <c r="D1609" s="16" t="s">
        <v>24</v>
      </c>
      <c r="E1609" s="18" t="s">
        <v>25</v>
      </c>
      <c r="F1609" s="16" t="s">
        <v>26</v>
      </c>
      <c r="G1609" s="18" t="s">
        <v>39</v>
      </c>
      <c r="H1609" s="18" t="s">
        <v>28</v>
      </c>
      <c r="I1609" s="19">
        <v>2009.1</v>
      </c>
      <c r="J1609" s="20">
        <v>17654</v>
      </c>
      <c r="K1609" s="20">
        <v>2407</v>
      </c>
      <c r="L1609" s="21">
        <v>4258.5</v>
      </c>
      <c r="M1609" s="22">
        <v>45206</v>
      </c>
      <c r="N1609" s="22">
        <v>518</v>
      </c>
      <c r="O1609" s="23">
        <v>4066.6</v>
      </c>
      <c r="P1609" s="24">
        <v>49769</v>
      </c>
      <c r="Q1609" s="24">
        <v>4</v>
      </c>
      <c r="R1609" s="25">
        <v>0</v>
      </c>
      <c r="S1609" s="26">
        <v>0</v>
      </c>
      <c r="T1609" s="26">
        <v>0</v>
      </c>
      <c r="U1609" s="19">
        <v>10334.200000000001</v>
      </c>
      <c r="V1609" s="20">
        <v>112629</v>
      </c>
      <c r="W1609" s="20">
        <v>2929</v>
      </c>
    </row>
    <row r="1610" spans="1:23" x14ac:dyDescent="0.35">
      <c r="A1610" s="16">
        <v>2012</v>
      </c>
      <c r="B1610" s="17">
        <v>15979</v>
      </c>
      <c r="C1610" s="18" t="s">
        <v>1435</v>
      </c>
      <c r="D1610" s="16" t="s">
        <v>24</v>
      </c>
      <c r="E1610" s="18" t="s">
        <v>25</v>
      </c>
      <c r="F1610" s="16" t="s">
        <v>26</v>
      </c>
      <c r="G1610" s="18" t="s">
        <v>96</v>
      </c>
      <c r="H1610" s="18" t="s">
        <v>28</v>
      </c>
      <c r="I1610" s="19">
        <v>22913</v>
      </c>
      <c r="J1610" s="20">
        <v>330864</v>
      </c>
      <c r="K1610" s="20">
        <v>22846</v>
      </c>
      <c r="L1610" s="21">
        <v>16527</v>
      </c>
      <c r="M1610" s="22">
        <v>346643</v>
      </c>
      <c r="N1610" s="22">
        <v>2870</v>
      </c>
      <c r="O1610" s="23">
        <v>6912</v>
      </c>
      <c r="P1610" s="24">
        <v>170011</v>
      </c>
      <c r="Q1610" s="24">
        <v>11</v>
      </c>
      <c r="R1610" s="25" t="s">
        <v>37</v>
      </c>
      <c r="S1610" s="26" t="s">
        <v>37</v>
      </c>
      <c r="T1610" s="26" t="s">
        <v>37</v>
      </c>
      <c r="U1610" s="19">
        <v>46352</v>
      </c>
      <c r="V1610" s="20">
        <v>847518</v>
      </c>
      <c r="W1610" s="20">
        <v>25727</v>
      </c>
    </row>
    <row r="1611" spans="1:23" x14ac:dyDescent="0.35">
      <c r="A1611" s="16">
        <v>2012</v>
      </c>
      <c r="B1611" s="17">
        <v>15989</v>
      </c>
      <c r="C1611" s="18" t="s">
        <v>1436</v>
      </c>
      <c r="D1611" s="16" t="s">
        <v>24</v>
      </c>
      <c r="E1611" s="18" t="s">
        <v>25</v>
      </c>
      <c r="F1611" s="16" t="s">
        <v>26</v>
      </c>
      <c r="G1611" s="18" t="s">
        <v>74</v>
      </c>
      <c r="H1611" s="18" t="s">
        <v>28</v>
      </c>
      <c r="I1611" s="19">
        <v>18628.099999999999</v>
      </c>
      <c r="J1611" s="20">
        <v>189254</v>
      </c>
      <c r="K1611" s="20">
        <v>15961</v>
      </c>
      <c r="L1611" s="21">
        <v>18807.099999999999</v>
      </c>
      <c r="M1611" s="22">
        <v>214769</v>
      </c>
      <c r="N1611" s="22">
        <v>5054</v>
      </c>
      <c r="O1611" s="23">
        <v>33202</v>
      </c>
      <c r="P1611" s="24">
        <v>438276</v>
      </c>
      <c r="Q1611" s="24">
        <v>109</v>
      </c>
      <c r="R1611" s="25" t="s">
        <v>37</v>
      </c>
      <c r="S1611" s="26" t="s">
        <v>37</v>
      </c>
      <c r="T1611" s="26" t="s">
        <v>37</v>
      </c>
      <c r="U1611" s="19">
        <v>70637.2</v>
      </c>
      <c r="V1611" s="20">
        <v>842299</v>
      </c>
      <c r="W1611" s="20">
        <v>21124</v>
      </c>
    </row>
    <row r="1612" spans="1:23" x14ac:dyDescent="0.35">
      <c r="A1612" s="16">
        <v>2012</v>
      </c>
      <c r="B1612" s="17">
        <v>16057</v>
      </c>
      <c r="C1612" s="18" t="s">
        <v>1437</v>
      </c>
      <c r="D1612" s="16" t="s">
        <v>24</v>
      </c>
      <c r="E1612" s="18" t="s">
        <v>25</v>
      </c>
      <c r="F1612" s="16" t="s">
        <v>26</v>
      </c>
      <c r="G1612" s="18" t="s">
        <v>330</v>
      </c>
      <c r="H1612" s="18" t="s">
        <v>33</v>
      </c>
      <c r="I1612" s="19">
        <v>281</v>
      </c>
      <c r="J1612" s="20">
        <v>1514</v>
      </c>
      <c r="K1612" s="20">
        <v>239</v>
      </c>
      <c r="L1612" s="21">
        <v>59</v>
      </c>
      <c r="M1612" s="22">
        <v>302</v>
      </c>
      <c r="N1612" s="22">
        <v>53</v>
      </c>
      <c r="O1612" s="23">
        <v>59</v>
      </c>
      <c r="P1612" s="24">
        <v>487</v>
      </c>
      <c r="Q1612" s="24">
        <v>16</v>
      </c>
      <c r="R1612" s="25" t="s">
        <v>37</v>
      </c>
      <c r="S1612" s="26" t="s">
        <v>37</v>
      </c>
      <c r="T1612" s="26" t="s">
        <v>37</v>
      </c>
      <c r="U1612" s="19">
        <v>399</v>
      </c>
      <c r="V1612" s="20">
        <v>2303</v>
      </c>
      <c r="W1612" s="20">
        <v>308</v>
      </c>
    </row>
    <row r="1613" spans="1:23" x14ac:dyDescent="0.35">
      <c r="A1613" s="16">
        <v>2012</v>
      </c>
      <c r="B1613" s="17">
        <v>16057</v>
      </c>
      <c r="C1613" s="18" t="s">
        <v>1437</v>
      </c>
      <c r="D1613" s="16" t="s">
        <v>24</v>
      </c>
      <c r="E1613" s="18" t="s">
        <v>25</v>
      </c>
      <c r="F1613" s="16" t="s">
        <v>26</v>
      </c>
      <c r="G1613" s="18" t="s">
        <v>98</v>
      </c>
      <c r="H1613" s="18" t="s">
        <v>33</v>
      </c>
      <c r="I1613" s="19">
        <v>13525</v>
      </c>
      <c r="J1613" s="20">
        <v>82867</v>
      </c>
      <c r="K1613" s="20">
        <v>7850</v>
      </c>
      <c r="L1613" s="21">
        <v>12676</v>
      </c>
      <c r="M1613" s="22">
        <v>90257</v>
      </c>
      <c r="N1613" s="22">
        <v>4067</v>
      </c>
      <c r="O1613" s="23">
        <v>5632</v>
      </c>
      <c r="P1613" s="24">
        <v>51312</v>
      </c>
      <c r="Q1613" s="24">
        <v>421</v>
      </c>
      <c r="R1613" s="25" t="s">
        <v>37</v>
      </c>
      <c r="S1613" s="26" t="s">
        <v>37</v>
      </c>
      <c r="T1613" s="26" t="s">
        <v>37</v>
      </c>
      <c r="U1613" s="19">
        <v>31833</v>
      </c>
      <c r="V1613" s="20">
        <v>224436</v>
      </c>
      <c r="W1613" s="20">
        <v>12338</v>
      </c>
    </row>
    <row r="1614" spans="1:23" x14ac:dyDescent="0.35">
      <c r="A1614" s="16">
        <v>2012</v>
      </c>
      <c r="B1614" s="17">
        <v>16060</v>
      </c>
      <c r="C1614" s="18" t="s">
        <v>1438</v>
      </c>
      <c r="D1614" s="16" t="s">
        <v>24</v>
      </c>
      <c r="E1614" s="18" t="s">
        <v>25</v>
      </c>
      <c r="F1614" s="16" t="s">
        <v>26</v>
      </c>
      <c r="G1614" s="18" t="s">
        <v>39</v>
      </c>
      <c r="H1614" s="18" t="s">
        <v>33</v>
      </c>
      <c r="I1614" s="19">
        <v>29448</v>
      </c>
      <c r="J1614" s="20">
        <v>211238</v>
      </c>
      <c r="K1614" s="20">
        <v>15737</v>
      </c>
      <c r="L1614" s="21">
        <v>5213.3</v>
      </c>
      <c r="M1614" s="22">
        <v>54339</v>
      </c>
      <c r="N1614" s="22">
        <v>1215</v>
      </c>
      <c r="O1614" s="23" t="s">
        <v>37</v>
      </c>
      <c r="P1614" s="24" t="s">
        <v>37</v>
      </c>
      <c r="Q1614" s="24" t="s">
        <v>37</v>
      </c>
      <c r="R1614" s="25" t="s">
        <v>37</v>
      </c>
      <c r="S1614" s="26" t="s">
        <v>37</v>
      </c>
      <c r="T1614" s="26" t="s">
        <v>37</v>
      </c>
      <c r="U1614" s="19">
        <v>34661.300000000003</v>
      </c>
      <c r="V1614" s="20">
        <v>265577</v>
      </c>
      <c r="W1614" s="20">
        <v>16952</v>
      </c>
    </row>
    <row r="1615" spans="1:23" x14ac:dyDescent="0.35">
      <c r="A1615" s="16">
        <v>2012</v>
      </c>
      <c r="B1615" s="17">
        <v>16063</v>
      </c>
      <c r="C1615" s="18" t="s">
        <v>1439</v>
      </c>
      <c r="D1615" s="16" t="s">
        <v>24</v>
      </c>
      <c r="E1615" s="18" t="s">
        <v>25</v>
      </c>
      <c r="F1615" s="16" t="s">
        <v>26</v>
      </c>
      <c r="G1615" s="18" t="s">
        <v>98</v>
      </c>
      <c r="H1615" s="18" t="s">
        <v>33</v>
      </c>
      <c r="I1615" s="19">
        <v>2753.4</v>
      </c>
      <c r="J1615" s="20">
        <v>30348</v>
      </c>
      <c r="K1615" s="20">
        <v>2630</v>
      </c>
      <c r="L1615" s="21">
        <v>25776.5</v>
      </c>
      <c r="M1615" s="22">
        <v>343373</v>
      </c>
      <c r="N1615" s="22">
        <v>4469</v>
      </c>
      <c r="O1615" s="23">
        <v>0</v>
      </c>
      <c r="P1615" s="24">
        <v>0</v>
      </c>
      <c r="Q1615" s="24">
        <v>0</v>
      </c>
      <c r="R1615" s="25" t="s">
        <v>37</v>
      </c>
      <c r="S1615" s="26" t="s">
        <v>37</v>
      </c>
      <c r="T1615" s="26" t="s">
        <v>37</v>
      </c>
      <c r="U1615" s="19">
        <v>28529.9</v>
      </c>
      <c r="V1615" s="20">
        <v>373721</v>
      </c>
      <c r="W1615" s="20">
        <v>7099</v>
      </c>
    </row>
    <row r="1616" spans="1:23" x14ac:dyDescent="0.35">
      <c r="A1616" s="16">
        <v>2012</v>
      </c>
      <c r="B1616" s="17">
        <v>16082</v>
      </c>
      <c r="C1616" s="18" t="s">
        <v>1440</v>
      </c>
      <c r="D1616" s="16" t="s">
        <v>24</v>
      </c>
      <c r="E1616" s="18" t="s">
        <v>25</v>
      </c>
      <c r="F1616" s="16" t="s">
        <v>26</v>
      </c>
      <c r="G1616" s="18" t="s">
        <v>39</v>
      </c>
      <c r="H1616" s="18" t="s">
        <v>28</v>
      </c>
      <c r="I1616" s="19">
        <v>5355.4</v>
      </c>
      <c r="J1616" s="20">
        <v>43259</v>
      </c>
      <c r="K1616" s="20">
        <v>5396</v>
      </c>
      <c r="L1616" s="21">
        <v>6261.8</v>
      </c>
      <c r="M1616" s="22">
        <v>58156</v>
      </c>
      <c r="N1616" s="22">
        <v>709</v>
      </c>
      <c r="O1616" s="23">
        <v>1368.9</v>
      </c>
      <c r="P1616" s="24">
        <v>14753</v>
      </c>
      <c r="Q1616" s="24">
        <v>2</v>
      </c>
      <c r="R1616" s="25">
        <v>0</v>
      </c>
      <c r="S1616" s="26">
        <v>0</v>
      </c>
      <c r="T1616" s="26">
        <v>0</v>
      </c>
      <c r="U1616" s="19">
        <v>12986.1</v>
      </c>
      <c r="V1616" s="20">
        <v>116168</v>
      </c>
      <c r="W1616" s="20">
        <v>6107</v>
      </c>
    </row>
    <row r="1617" spans="1:23" x14ac:dyDescent="0.35">
      <c r="A1617" s="16">
        <v>2012</v>
      </c>
      <c r="B1617" s="17">
        <v>16088</v>
      </c>
      <c r="C1617" s="18" t="s">
        <v>1441</v>
      </c>
      <c r="D1617" s="16" t="s">
        <v>24</v>
      </c>
      <c r="E1617" s="18" t="s">
        <v>25</v>
      </c>
      <c r="F1617" s="16" t="s">
        <v>26</v>
      </c>
      <c r="G1617" s="18" t="s">
        <v>63</v>
      </c>
      <c r="H1617" s="18" t="s">
        <v>28</v>
      </c>
      <c r="I1617" s="19">
        <v>116151</v>
      </c>
      <c r="J1617" s="20">
        <v>722504</v>
      </c>
      <c r="K1617" s="20">
        <v>96064</v>
      </c>
      <c r="L1617" s="21">
        <v>72311</v>
      </c>
      <c r="M1617" s="22">
        <v>450590</v>
      </c>
      <c r="N1617" s="22">
        <v>10450</v>
      </c>
      <c r="O1617" s="23">
        <v>109885</v>
      </c>
      <c r="P1617" s="24">
        <v>998862</v>
      </c>
      <c r="Q1617" s="24">
        <v>848</v>
      </c>
      <c r="R1617" s="25" t="s">
        <v>37</v>
      </c>
      <c r="S1617" s="26" t="s">
        <v>37</v>
      </c>
      <c r="T1617" s="26" t="s">
        <v>37</v>
      </c>
      <c r="U1617" s="19">
        <v>298347</v>
      </c>
      <c r="V1617" s="20">
        <v>2171956</v>
      </c>
      <c r="W1617" s="20">
        <v>107362</v>
      </c>
    </row>
    <row r="1618" spans="1:23" x14ac:dyDescent="0.35">
      <c r="A1618" s="16">
        <v>2012</v>
      </c>
      <c r="B1618" s="17">
        <v>16101</v>
      </c>
      <c r="C1618" s="18" t="s">
        <v>1442</v>
      </c>
      <c r="D1618" s="16" t="s">
        <v>24</v>
      </c>
      <c r="E1618" s="18" t="s">
        <v>25</v>
      </c>
      <c r="F1618" s="16" t="s">
        <v>26</v>
      </c>
      <c r="G1618" s="18" t="s">
        <v>70</v>
      </c>
      <c r="H1618" s="18" t="s">
        <v>33</v>
      </c>
      <c r="I1618" s="19">
        <v>22928.799999999999</v>
      </c>
      <c r="J1618" s="20">
        <v>177124</v>
      </c>
      <c r="K1618" s="20">
        <v>12462</v>
      </c>
      <c r="L1618" s="21">
        <v>7377.7</v>
      </c>
      <c r="M1618" s="22">
        <v>63009</v>
      </c>
      <c r="N1618" s="22">
        <v>2129</v>
      </c>
      <c r="O1618" s="23">
        <v>1615.9</v>
      </c>
      <c r="P1618" s="24">
        <v>18561</v>
      </c>
      <c r="Q1618" s="24">
        <v>5</v>
      </c>
      <c r="R1618" s="25" t="s">
        <v>37</v>
      </c>
      <c r="S1618" s="26" t="s">
        <v>37</v>
      </c>
      <c r="T1618" s="26" t="s">
        <v>37</v>
      </c>
      <c r="U1618" s="19">
        <v>31922.400000000001</v>
      </c>
      <c r="V1618" s="20">
        <v>258694</v>
      </c>
      <c r="W1618" s="20">
        <v>14596</v>
      </c>
    </row>
    <row r="1619" spans="1:23" x14ac:dyDescent="0.35">
      <c r="A1619" s="16">
        <v>2012</v>
      </c>
      <c r="B1619" s="17">
        <v>16146</v>
      </c>
      <c r="C1619" s="18" t="s">
        <v>1443</v>
      </c>
      <c r="D1619" s="16" t="s">
        <v>24</v>
      </c>
      <c r="E1619" s="18" t="s">
        <v>25</v>
      </c>
      <c r="F1619" s="16" t="s">
        <v>26</v>
      </c>
      <c r="G1619" s="18" t="s">
        <v>98</v>
      </c>
      <c r="H1619" s="18" t="s">
        <v>33</v>
      </c>
      <c r="I1619" s="19">
        <v>18761.400000000001</v>
      </c>
      <c r="J1619" s="20">
        <v>186939</v>
      </c>
      <c r="K1619" s="20">
        <v>16947</v>
      </c>
      <c r="L1619" s="21">
        <v>7404.3</v>
      </c>
      <c r="M1619" s="22">
        <v>87634</v>
      </c>
      <c r="N1619" s="22">
        <v>1554</v>
      </c>
      <c r="O1619" s="23">
        <v>8015.9</v>
      </c>
      <c r="P1619" s="24">
        <v>157144</v>
      </c>
      <c r="Q1619" s="24">
        <v>24</v>
      </c>
      <c r="R1619" s="25" t="s">
        <v>37</v>
      </c>
      <c r="S1619" s="26" t="s">
        <v>37</v>
      </c>
      <c r="T1619" s="26" t="s">
        <v>37</v>
      </c>
      <c r="U1619" s="19">
        <v>34181.599999999999</v>
      </c>
      <c r="V1619" s="20">
        <v>431717</v>
      </c>
      <c r="W1619" s="20">
        <v>18525</v>
      </c>
    </row>
    <row r="1620" spans="1:23" x14ac:dyDescent="0.35">
      <c r="A1620" s="16">
        <v>2012</v>
      </c>
      <c r="B1620" s="17">
        <v>16164</v>
      </c>
      <c r="C1620" s="18" t="s">
        <v>1444</v>
      </c>
      <c r="D1620" s="16" t="s">
        <v>24</v>
      </c>
      <c r="E1620" s="18" t="s">
        <v>25</v>
      </c>
      <c r="F1620" s="16" t="s">
        <v>26</v>
      </c>
      <c r="G1620" s="18" t="s">
        <v>90</v>
      </c>
      <c r="H1620" s="18" t="s">
        <v>191</v>
      </c>
      <c r="I1620" s="19">
        <v>3455</v>
      </c>
      <c r="J1620" s="20">
        <v>30012</v>
      </c>
      <c r="K1620" s="20">
        <v>2075</v>
      </c>
      <c r="L1620" s="21">
        <v>615</v>
      </c>
      <c r="M1620" s="22">
        <v>4848</v>
      </c>
      <c r="N1620" s="22">
        <v>514</v>
      </c>
      <c r="O1620" s="23">
        <v>2782</v>
      </c>
      <c r="P1620" s="24">
        <v>26996</v>
      </c>
      <c r="Q1620" s="24">
        <v>586</v>
      </c>
      <c r="R1620" s="25" t="s">
        <v>37</v>
      </c>
      <c r="S1620" s="26" t="s">
        <v>37</v>
      </c>
      <c r="T1620" s="26" t="s">
        <v>37</v>
      </c>
      <c r="U1620" s="19">
        <v>6852</v>
      </c>
      <c r="V1620" s="20">
        <v>61856</v>
      </c>
      <c r="W1620" s="20">
        <v>3175</v>
      </c>
    </row>
    <row r="1621" spans="1:23" x14ac:dyDescent="0.35">
      <c r="A1621" s="16">
        <v>2012</v>
      </c>
      <c r="B1621" s="17">
        <v>16177</v>
      </c>
      <c r="C1621" s="18" t="s">
        <v>1445</v>
      </c>
      <c r="D1621" s="16" t="s">
        <v>41</v>
      </c>
      <c r="E1621" s="18" t="s">
        <v>42</v>
      </c>
      <c r="F1621" s="16" t="s">
        <v>26</v>
      </c>
      <c r="G1621" s="18" t="s">
        <v>43</v>
      </c>
      <c r="H1621" s="18" t="s">
        <v>44</v>
      </c>
      <c r="I1621" s="19">
        <v>3100</v>
      </c>
      <c r="J1621" s="20">
        <v>35543</v>
      </c>
      <c r="K1621" s="20">
        <v>2071</v>
      </c>
      <c r="L1621" s="21">
        <v>710</v>
      </c>
      <c r="M1621" s="22">
        <v>8270</v>
      </c>
      <c r="N1621" s="22">
        <v>86</v>
      </c>
      <c r="O1621" s="23">
        <v>0</v>
      </c>
      <c r="P1621" s="24">
        <v>0</v>
      </c>
      <c r="Q1621" s="24">
        <v>0</v>
      </c>
      <c r="R1621" s="25">
        <v>0</v>
      </c>
      <c r="S1621" s="26">
        <v>0</v>
      </c>
      <c r="T1621" s="26">
        <v>0</v>
      </c>
      <c r="U1621" s="19">
        <v>3810</v>
      </c>
      <c r="V1621" s="20">
        <v>43813</v>
      </c>
      <c r="W1621" s="20">
        <v>2157</v>
      </c>
    </row>
    <row r="1622" spans="1:23" x14ac:dyDescent="0.35">
      <c r="A1622" s="16">
        <v>2012</v>
      </c>
      <c r="B1622" s="17">
        <v>16179</v>
      </c>
      <c r="C1622" s="18" t="s">
        <v>1446</v>
      </c>
      <c r="D1622" s="16" t="s">
        <v>24</v>
      </c>
      <c r="E1622" s="18" t="s">
        <v>25</v>
      </c>
      <c r="F1622" s="16" t="s">
        <v>26</v>
      </c>
      <c r="G1622" s="18" t="s">
        <v>36</v>
      </c>
      <c r="H1622" s="18" t="s">
        <v>28</v>
      </c>
      <c r="I1622" s="19">
        <v>5111</v>
      </c>
      <c r="J1622" s="20">
        <v>50813</v>
      </c>
      <c r="K1622" s="20">
        <v>6215</v>
      </c>
      <c r="L1622" s="21">
        <v>5037</v>
      </c>
      <c r="M1622" s="22">
        <v>46891</v>
      </c>
      <c r="N1622" s="22">
        <v>1053</v>
      </c>
      <c r="O1622" s="23">
        <v>15008.3</v>
      </c>
      <c r="P1622" s="24">
        <v>209981</v>
      </c>
      <c r="Q1622" s="24">
        <v>31</v>
      </c>
      <c r="R1622" s="25" t="s">
        <v>37</v>
      </c>
      <c r="S1622" s="26" t="s">
        <v>37</v>
      </c>
      <c r="T1622" s="26" t="s">
        <v>37</v>
      </c>
      <c r="U1622" s="19">
        <v>25156.3</v>
      </c>
      <c r="V1622" s="20">
        <v>307685</v>
      </c>
      <c r="W1622" s="20">
        <v>7299</v>
      </c>
    </row>
    <row r="1623" spans="1:23" x14ac:dyDescent="0.35">
      <c r="A1623" s="16">
        <v>2012</v>
      </c>
      <c r="B1623" s="17">
        <v>16181</v>
      </c>
      <c r="C1623" s="18" t="s">
        <v>1447</v>
      </c>
      <c r="D1623" s="16" t="s">
        <v>24</v>
      </c>
      <c r="E1623" s="18" t="s">
        <v>25</v>
      </c>
      <c r="F1623" s="16" t="s">
        <v>26</v>
      </c>
      <c r="G1623" s="18" t="s">
        <v>51</v>
      </c>
      <c r="H1623" s="18" t="s">
        <v>28</v>
      </c>
      <c r="I1623" s="19">
        <v>41924.199999999997</v>
      </c>
      <c r="J1623" s="20">
        <v>342986</v>
      </c>
      <c r="K1623" s="20">
        <v>45014</v>
      </c>
      <c r="L1623" s="21">
        <v>64908.800000000003</v>
      </c>
      <c r="M1623" s="22">
        <v>650892</v>
      </c>
      <c r="N1623" s="22">
        <v>4713</v>
      </c>
      <c r="O1623" s="23">
        <v>19405.8</v>
      </c>
      <c r="P1623" s="24">
        <v>236565</v>
      </c>
      <c r="Q1623" s="24">
        <v>2</v>
      </c>
      <c r="R1623" s="25" t="s">
        <v>37</v>
      </c>
      <c r="S1623" s="26" t="s">
        <v>37</v>
      </c>
      <c r="T1623" s="26" t="s">
        <v>37</v>
      </c>
      <c r="U1623" s="19">
        <v>126238.8</v>
      </c>
      <c r="V1623" s="20">
        <v>1230443</v>
      </c>
      <c r="W1623" s="20">
        <v>49729</v>
      </c>
    </row>
    <row r="1624" spans="1:23" x14ac:dyDescent="0.35">
      <c r="A1624" s="16">
        <v>2012</v>
      </c>
      <c r="B1624" s="17">
        <v>16183</v>
      </c>
      <c r="C1624" s="18" t="s">
        <v>1448</v>
      </c>
      <c r="D1624" s="16" t="s">
        <v>24</v>
      </c>
      <c r="E1624" s="18" t="s">
        <v>25</v>
      </c>
      <c r="F1624" s="16" t="s">
        <v>26</v>
      </c>
      <c r="G1624" s="18" t="s">
        <v>43</v>
      </c>
      <c r="H1624" s="18" t="s">
        <v>57</v>
      </c>
      <c r="I1624" s="19">
        <v>235207</v>
      </c>
      <c r="J1624" s="20">
        <v>1926700</v>
      </c>
      <c r="K1624" s="20">
        <v>245761</v>
      </c>
      <c r="L1624" s="21">
        <v>67472</v>
      </c>
      <c r="M1624" s="22">
        <v>575652</v>
      </c>
      <c r="N1624" s="22">
        <v>20516</v>
      </c>
      <c r="O1624" s="23">
        <v>10401</v>
      </c>
      <c r="P1624" s="24">
        <v>111154</v>
      </c>
      <c r="Q1624" s="24">
        <v>333</v>
      </c>
      <c r="R1624" s="25">
        <v>0</v>
      </c>
      <c r="S1624" s="26">
        <v>0</v>
      </c>
      <c r="T1624" s="26">
        <v>0</v>
      </c>
      <c r="U1624" s="19">
        <v>313080</v>
      </c>
      <c r="V1624" s="20">
        <v>2613506</v>
      </c>
      <c r="W1624" s="20">
        <v>266610</v>
      </c>
    </row>
    <row r="1625" spans="1:23" x14ac:dyDescent="0.35">
      <c r="A1625" s="16">
        <v>2012</v>
      </c>
      <c r="B1625" s="17">
        <v>16183</v>
      </c>
      <c r="C1625" s="18" t="s">
        <v>1448</v>
      </c>
      <c r="D1625" s="16" t="s">
        <v>137</v>
      </c>
      <c r="E1625" s="18" t="s">
        <v>138</v>
      </c>
      <c r="F1625" s="16" t="s">
        <v>26</v>
      </c>
      <c r="G1625" s="18" t="s">
        <v>43</v>
      </c>
      <c r="H1625" s="18" t="s">
        <v>57</v>
      </c>
      <c r="I1625" s="19">
        <v>53142</v>
      </c>
      <c r="J1625" s="20">
        <v>761667</v>
      </c>
      <c r="K1625" s="20">
        <v>82820</v>
      </c>
      <c r="L1625" s="21">
        <v>137516</v>
      </c>
      <c r="M1625" s="22">
        <v>2606953</v>
      </c>
      <c r="N1625" s="22">
        <v>19047</v>
      </c>
      <c r="O1625" s="23">
        <v>49346</v>
      </c>
      <c r="P1625" s="24">
        <v>1249025</v>
      </c>
      <c r="Q1625" s="24">
        <v>587</v>
      </c>
      <c r="R1625" s="25">
        <v>0</v>
      </c>
      <c r="S1625" s="26">
        <v>0</v>
      </c>
      <c r="T1625" s="26">
        <v>0</v>
      </c>
      <c r="U1625" s="19">
        <v>240004</v>
      </c>
      <c r="V1625" s="20">
        <v>4617645</v>
      </c>
      <c r="W1625" s="20">
        <v>102454</v>
      </c>
    </row>
    <row r="1626" spans="1:23" x14ac:dyDescent="0.35">
      <c r="A1626" s="16">
        <v>2012</v>
      </c>
      <c r="B1626" s="17">
        <v>16195</v>
      </c>
      <c r="C1626" s="18" t="s">
        <v>1449</v>
      </c>
      <c r="D1626" s="16" t="s">
        <v>24</v>
      </c>
      <c r="E1626" s="18" t="s">
        <v>25</v>
      </c>
      <c r="F1626" s="16" t="s">
        <v>26</v>
      </c>
      <c r="G1626" s="18" t="s">
        <v>54</v>
      </c>
      <c r="H1626" s="18" t="s">
        <v>28</v>
      </c>
      <c r="I1626" s="19">
        <v>34520</v>
      </c>
      <c r="J1626" s="20">
        <v>338012</v>
      </c>
      <c r="K1626" s="20">
        <v>30012</v>
      </c>
      <c r="L1626" s="21">
        <v>37951</v>
      </c>
      <c r="M1626" s="22">
        <v>386136</v>
      </c>
      <c r="N1626" s="22">
        <v>3497</v>
      </c>
      <c r="O1626" s="23">
        <v>4867</v>
      </c>
      <c r="P1626" s="24">
        <v>55981</v>
      </c>
      <c r="Q1626" s="24">
        <v>11</v>
      </c>
      <c r="R1626" s="25" t="s">
        <v>37</v>
      </c>
      <c r="S1626" s="26" t="s">
        <v>37</v>
      </c>
      <c r="T1626" s="26" t="s">
        <v>37</v>
      </c>
      <c r="U1626" s="19">
        <v>77338</v>
      </c>
      <c r="V1626" s="20">
        <v>780129</v>
      </c>
      <c r="W1626" s="20">
        <v>33520</v>
      </c>
    </row>
    <row r="1627" spans="1:23" x14ac:dyDescent="0.35">
      <c r="A1627" s="16">
        <v>2012</v>
      </c>
      <c r="B1627" s="17">
        <v>16196</v>
      </c>
      <c r="C1627" s="18" t="s">
        <v>1450</v>
      </c>
      <c r="D1627" s="16" t="s">
        <v>24</v>
      </c>
      <c r="E1627" s="18" t="s">
        <v>25</v>
      </c>
      <c r="F1627" s="16" t="s">
        <v>26</v>
      </c>
      <c r="G1627" s="18" t="s">
        <v>36</v>
      </c>
      <c r="H1627" s="18" t="s">
        <v>33</v>
      </c>
      <c r="I1627" s="19">
        <v>10279</v>
      </c>
      <c r="J1627" s="20">
        <v>87941</v>
      </c>
      <c r="K1627" s="20">
        <v>9041</v>
      </c>
      <c r="L1627" s="21">
        <v>7721</v>
      </c>
      <c r="M1627" s="22">
        <v>79152</v>
      </c>
      <c r="N1627" s="22">
        <v>1042</v>
      </c>
      <c r="O1627" s="23">
        <v>4412</v>
      </c>
      <c r="P1627" s="24">
        <v>53525</v>
      </c>
      <c r="Q1627" s="24">
        <v>15</v>
      </c>
      <c r="R1627" s="25" t="s">
        <v>37</v>
      </c>
      <c r="S1627" s="26" t="s">
        <v>37</v>
      </c>
      <c r="T1627" s="26" t="s">
        <v>37</v>
      </c>
      <c r="U1627" s="19">
        <v>22412</v>
      </c>
      <c r="V1627" s="20">
        <v>220618</v>
      </c>
      <c r="W1627" s="20">
        <v>10098</v>
      </c>
    </row>
    <row r="1628" spans="1:23" x14ac:dyDescent="0.35">
      <c r="A1628" s="16">
        <v>2012</v>
      </c>
      <c r="B1628" s="17">
        <v>16196</v>
      </c>
      <c r="C1628" s="18" t="s">
        <v>1450</v>
      </c>
      <c r="D1628" s="16" t="s">
        <v>24</v>
      </c>
      <c r="E1628" s="18" t="s">
        <v>25</v>
      </c>
      <c r="F1628" s="16" t="s">
        <v>26</v>
      </c>
      <c r="G1628" s="18" t="s">
        <v>39</v>
      </c>
      <c r="H1628" s="18" t="s">
        <v>33</v>
      </c>
      <c r="I1628" s="19">
        <v>8918</v>
      </c>
      <c r="J1628" s="20">
        <v>78476</v>
      </c>
      <c r="K1628" s="20">
        <v>6576</v>
      </c>
      <c r="L1628" s="21">
        <v>2490</v>
      </c>
      <c r="M1628" s="22">
        <v>26199</v>
      </c>
      <c r="N1628" s="22">
        <v>440</v>
      </c>
      <c r="O1628" s="23">
        <v>8324</v>
      </c>
      <c r="P1628" s="24">
        <v>170805</v>
      </c>
      <c r="Q1628" s="24">
        <v>70</v>
      </c>
      <c r="R1628" s="25" t="s">
        <v>37</v>
      </c>
      <c r="S1628" s="26" t="s">
        <v>37</v>
      </c>
      <c r="T1628" s="26" t="s">
        <v>37</v>
      </c>
      <c r="U1628" s="19">
        <v>19732</v>
      </c>
      <c r="V1628" s="20">
        <v>275480</v>
      </c>
      <c r="W1628" s="20">
        <v>7086</v>
      </c>
    </row>
    <row r="1629" spans="1:23" x14ac:dyDescent="0.35">
      <c r="A1629" s="16">
        <v>2012</v>
      </c>
      <c r="B1629" s="17">
        <v>16206</v>
      </c>
      <c r="C1629" s="18" t="s">
        <v>1451</v>
      </c>
      <c r="D1629" s="16" t="s">
        <v>24</v>
      </c>
      <c r="E1629" s="18" t="s">
        <v>25</v>
      </c>
      <c r="F1629" s="16" t="s">
        <v>26</v>
      </c>
      <c r="G1629" s="18" t="s">
        <v>87</v>
      </c>
      <c r="H1629" s="18" t="s">
        <v>28</v>
      </c>
      <c r="I1629" s="19">
        <v>1136</v>
      </c>
      <c r="J1629" s="20">
        <v>12933</v>
      </c>
      <c r="K1629" s="20">
        <v>1093</v>
      </c>
      <c r="L1629" s="21">
        <v>907</v>
      </c>
      <c r="M1629" s="22">
        <v>13593</v>
      </c>
      <c r="N1629" s="22">
        <v>241</v>
      </c>
      <c r="O1629" s="23">
        <v>129</v>
      </c>
      <c r="P1629" s="24">
        <v>1247</v>
      </c>
      <c r="Q1629" s="24">
        <v>8</v>
      </c>
      <c r="R1629" s="25" t="s">
        <v>37</v>
      </c>
      <c r="S1629" s="26" t="s">
        <v>37</v>
      </c>
      <c r="T1629" s="26" t="s">
        <v>37</v>
      </c>
      <c r="U1629" s="19">
        <v>2172</v>
      </c>
      <c r="V1629" s="20">
        <v>27773</v>
      </c>
      <c r="W1629" s="20">
        <v>1342</v>
      </c>
    </row>
    <row r="1630" spans="1:23" x14ac:dyDescent="0.35">
      <c r="A1630" s="16">
        <v>2012</v>
      </c>
      <c r="B1630" s="17">
        <v>16213</v>
      </c>
      <c r="C1630" s="18" t="s">
        <v>1452</v>
      </c>
      <c r="D1630" s="16" t="s">
        <v>24</v>
      </c>
      <c r="E1630" s="18" t="s">
        <v>25</v>
      </c>
      <c r="F1630" s="16" t="s">
        <v>26</v>
      </c>
      <c r="G1630" s="18" t="s">
        <v>136</v>
      </c>
      <c r="H1630" s="18" t="s">
        <v>57</v>
      </c>
      <c r="I1630" s="19">
        <v>110327.6</v>
      </c>
      <c r="J1630" s="20">
        <v>667144</v>
      </c>
      <c r="K1630" s="20">
        <v>58044</v>
      </c>
      <c r="L1630" s="21">
        <v>49087.4</v>
      </c>
      <c r="M1630" s="22">
        <v>315622</v>
      </c>
      <c r="N1630" s="22">
        <v>7358</v>
      </c>
      <c r="O1630" s="23">
        <v>1098.3</v>
      </c>
      <c r="P1630" s="24">
        <v>8612</v>
      </c>
      <c r="Q1630" s="24">
        <v>13</v>
      </c>
      <c r="R1630" s="25">
        <v>0</v>
      </c>
      <c r="S1630" s="26">
        <v>0</v>
      </c>
      <c r="T1630" s="26">
        <v>0</v>
      </c>
      <c r="U1630" s="19">
        <v>160513.29999999999</v>
      </c>
      <c r="V1630" s="20">
        <v>991378</v>
      </c>
      <c r="W1630" s="20">
        <v>65415</v>
      </c>
    </row>
    <row r="1631" spans="1:23" x14ac:dyDescent="0.35">
      <c r="A1631" s="16">
        <v>2012</v>
      </c>
      <c r="B1631" s="17">
        <v>16213</v>
      </c>
      <c r="C1631" s="18" t="s">
        <v>1452</v>
      </c>
      <c r="D1631" s="16" t="s">
        <v>137</v>
      </c>
      <c r="E1631" s="18" t="s">
        <v>138</v>
      </c>
      <c r="F1631" s="16" t="s">
        <v>26</v>
      </c>
      <c r="G1631" s="18" t="s">
        <v>136</v>
      </c>
      <c r="H1631" s="18" t="s">
        <v>57</v>
      </c>
      <c r="I1631" s="19">
        <v>4313.5</v>
      </c>
      <c r="J1631" s="20">
        <v>77656</v>
      </c>
      <c r="K1631" s="20">
        <v>5363</v>
      </c>
      <c r="L1631" s="21">
        <v>24887.9</v>
      </c>
      <c r="M1631" s="22">
        <v>556703</v>
      </c>
      <c r="N1631" s="22">
        <v>1750</v>
      </c>
      <c r="O1631" s="23">
        <v>936.8</v>
      </c>
      <c r="P1631" s="24">
        <v>14069</v>
      </c>
      <c r="Q1631" s="24">
        <v>17</v>
      </c>
      <c r="R1631" s="25">
        <v>0</v>
      </c>
      <c r="S1631" s="26">
        <v>0</v>
      </c>
      <c r="T1631" s="26">
        <v>0</v>
      </c>
      <c r="U1631" s="19">
        <v>30138.2</v>
      </c>
      <c r="V1631" s="20">
        <v>648428</v>
      </c>
      <c r="W1631" s="20">
        <v>7130</v>
      </c>
    </row>
    <row r="1632" spans="1:23" x14ac:dyDescent="0.35">
      <c r="A1632" s="16">
        <v>2012</v>
      </c>
      <c r="B1632" s="17">
        <v>16217</v>
      </c>
      <c r="C1632" s="18" t="s">
        <v>1453</v>
      </c>
      <c r="D1632" s="16" t="s">
        <v>24</v>
      </c>
      <c r="E1632" s="18" t="s">
        <v>25</v>
      </c>
      <c r="F1632" s="16" t="s">
        <v>26</v>
      </c>
      <c r="G1632" s="18" t="s">
        <v>43</v>
      </c>
      <c r="H1632" s="18" t="s">
        <v>28</v>
      </c>
      <c r="I1632" s="19">
        <v>10647</v>
      </c>
      <c r="J1632" s="20">
        <v>97349</v>
      </c>
      <c r="K1632" s="20">
        <v>9813</v>
      </c>
      <c r="L1632" s="21">
        <v>11719</v>
      </c>
      <c r="M1632" s="22">
        <v>114665</v>
      </c>
      <c r="N1632" s="22">
        <v>984</v>
      </c>
      <c r="O1632" s="23" t="s">
        <v>37</v>
      </c>
      <c r="P1632" s="24" t="s">
        <v>37</v>
      </c>
      <c r="Q1632" s="24" t="s">
        <v>37</v>
      </c>
      <c r="R1632" s="25" t="s">
        <v>37</v>
      </c>
      <c r="S1632" s="26" t="s">
        <v>37</v>
      </c>
      <c r="T1632" s="26" t="s">
        <v>37</v>
      </c>
      <c r="U1632" s="19">
        <v>22366</v>
      </c>
      <c r="V1632" s="20">
        <v>212014</v>
      </c>
      <c r="W1632" s="20">
        <v>10797</v>
      </c>
    </row>
    <row r="1633" spans="1:23" x14ac:dyDescent="0.35">
      <c r="A1633" s="16">
        <v>2012</v>
      </c>
      <c r="B1633" s="17">
        <v>16223</v>
      </c>
      <c r="C1633" s="18" t="s">
        <v>1454</v>
      </c>
      <c r="D1633" s="16" t="s">
        <v>24</v>
      </c>
      <c r="E1633" s="18" t="s">
        <v>25</v>
      </c>
      <c r="F1633" s="16" t="s">
        <v>26</v>
      </c>
      <c r="G1633" s="18" t="s">
        <v>104</v>
      </c>
      <c r="H1633" s="18" t="s">
        <v>28</v>
      </c>
      <c r="I1633" s="19">
        <v>18176</v>
      </c>
      <c r="J1633" s="20">
        <v>167874</v>
      </c>
      <c r="K1633" s="20">
        <v>11561</v>
      </c>
      <c r="L1633" s="21">
        <v>10946</v>
      </c>
      <c r="M1633" s="22">
        <v>95624</v>
      </c>
      <c r="N1633" s="22">
        <v>2863</v>
      </c>
      <c r="O1633" s="23">
        <v>4878</v>
      </c>
      <c r="P1633" s="24">
        <v>65535</v>
      </c>
      <c r="Q1633" s="24">
        <v>5</v>
      </c>
      <c r="R1633" s="25">
        <v>0</v>
      </c>
      <c r="S1633" s="26">
        <v>0</v>
      </c>
      <c r="T1633" s="26">
        <v>0</v>
      </c>
      <c r="U1633" s="19">
        <v>34000</v>
      </c>
      <c r="V1633" s="20">
        <v>329033</v>
      </c>
      <c r="W1633" s="20">
        <v>14429</v>
      </c>
    </row>
    <row r="1634" spans="1:23" x14ac:dyDescent="0.35">
      <c r="A1634" s="16">
        <v>2012</v>
      </c>
      <c r="B1634" s="17">
        <v>16226</v>
      </c>
      <c r="C1634" s="18" t="s">
        <v>1455</v>
      </c>
      <c r="D1634" s="16" t="s">
        <v>24</v>
      </c>
      <c r="E1634" s="18" t="s">
        <v>25</v>
      </c>
      <c r="F1634" s="16" t="s">
        <v>26</v>
      </c>
      <c r="G1634" s="18" t="s">
        <v>70</v>
      </c>
      <c r="H1634" s="18" t="s">
        <v>28</v>
      </c>
      <c r="I1634" s="19">
        <v>40177</v>
      </c>
      <c r="J1634" s="20">
        <v>283984</v>
      </c>
      <c r="K1634" s="20">
        <v>23466</v>
      </c>
      <c r="L1634" s="21">
        <v>36064</v>
      </c>
      <c r="M1634" s="22">
        <v>274697</v>
      </c>
      <c r="N1634" s="22">
        <v>3663</v>
      </c>
      <c r="O1634" s="23">
        <v>11914</v>
      </c>
      <c r="P1634" s="24">
        <v>132171</v>
      </c>
      <c r="Q1634" s="24">
        <v>38</v>
      </c>
      <c r="R1634" s="25" t="s">
        <v>37</v>
      </c>
      <c r="S1634" s="26" t="s">
        <v>37</v>
      </c>
      <c r="T1634" s="26" t="s">
        <v>37</v>
      </c>
      <c r="U1634" s="19">
        <v>88155</v>
      </c>
      <c r="V1634" s="20">
        <v>690852</v>
      </c>
      <c r="W1634" s="20">
        <v>27167</v>
      </c>
    </row>
    <row r="1635" spans="1:23" x14ac:dyDescent="0.35">
      <c r="A1635" s="16">
        <v>2012</v>
      </c>
      <c r="B1635" s="17">
        <v>16259</v>
      </c>
      <c r="C1635" s="18" t="s">
        <v>1456</v>
      </c>
      <c r="D1635" s="16" t="s">
        <v>24</v>
      </c>
      <c r="E1635" s="18" t="s">
        <v>25</v>
      </c>
      <c r="F1635" s="16" t="s">
        <v>26</v>
      </c>
      <c r="G1635" s="18" t="s">
        <v>132</v>
      </c>
      <c r="H1635" s="18" t="s">
        <v>28</v>
      </c>
      <c r="I1635" s="19">
        <v>9608</v>
      </c>
      <c r="J1635" s="20">
        <v>95262</v>
      </c>
      <c r="K1635" s="20">
        <v>7682</v>
      </c>
      <c r="L1635" s="21">
        <v>3177</v>
      </c>
      <c r="M1635" s="22">
        <v>34922</v>
      </c>
      <c r="N1635" s="22">
        <v>1414</v>
      </c>
      <c r="O1635" s="23">
        <v>12550</v>
      </c>
      <c r="P1635" s="24">
        <v>142284</v>
      </c>
      <c r="Q1635" s="24">
        <v>212</v>
      </c>
      <c r="R1635" s="25" t="s">
        <v>37</v>
      </c>
      <c r="S1635" s="26" t="s">
        <v>37</v>
      </c>
      <c r="T1635" s="26" t="s">
        <v>37</v>
      </c>
      <c r="U1635" s="19">
        <v>25335</v>
      </c>
      <c r="V1635" s="20">
        <v>272468</v>
      </c>
      <c r="W1635" s="20">
        <v>9308</v>
      </c>
    </row>
    <row r="1636" spans="1:23" x14ac:dyDescent="0.35">
      <c r="A1636" s="16">
        <v>2012</v>
      </c>
      <c r="B1636" s="17">
        <v>16267</v>
      </c>
      <c r="C1636" s="18" t="s">
        <v>1457</v>
      </c>
      <c r="D1636" s="16" t="s">
        <v>24</v>
      </c>
      <c r="E1636" s="18" t="s">
        <v>25</v>
      </c>
      <c r="F1636" s="16" t="s">
        <v>26</v>
      </c>
      <c r="G1636" s="18" t="s">
        <v>79</v>
      </c>
      <c r="H1636" s="18" t="s">
        <v>33</v>
      </c>
      <c r="I1636" s="19">
        <v>11578</v>
      </c>
      <c r="J1636" s="20">
        <v>73572</v>
      </c>
      <c r="K1636" s="20">
        <v>8943</v>
      </c>
      <c r="L1636" s="21">
        <v>6735</v>
      </c>
      <c r="M1636" s="22">
        <v>52889</v>
      </c>
      <c r="N1636" s="22">
        <v>1611</v>
      </c>
      <c r="O1636" s="23">
        <v>1558</v>
      </c>
      <c r="P1636" s="24">
        <v>6978</v>
      </c>
      <c r="Q1636" s="24">
        <v>477</v>
      </c>
      <c r="R1636" s="25" t="s">
        <v>37</v>
      </c>
      <c r="S1636" s="26" t="s">
        <v>37</v>
      </c>
      <c r="T1636" s="26" t="s">
        <v>37</v>
      </c>
      <c r="U1636" s="19">
        <v>19871</v>
      </c>
      <c r="V1636" s="20">
        <v>133439</v>
      </c>
      <c r="W1636" s="20">
        <v>11031</v>
      </c>
    </row>
    <row r="1637" spans="1:23" x14ac:dyDescent="0.35">
      <c r="A1637" s="16">
        <v>2012</v>
      </c>
      <c r="B1637" s="17">
        <v>16284</v>
      </c>
      <c r="C1637" s="18" t="s">
        <v>1458</v>
      </c>
      <c r="D1637" s="16" t="s">
        <v>24</v>
      </c>
      <c r="E1637" s="18" t="s">
        <v>25</v>
      </c>
      <c r="F1637" s="16" t="s">
        <v>26</v>
      </c>
      <c r="G1637" s="18" t="s">
        <v>51</v>
      </c>
      <c r="H1637" s="18" t="s">
        <v>33</v>
      </c>
      <c r="I1637" s="19">
        <v>12288.7</v>
      </c>
      <c r="J1637" s="20">
        <v>109196</v>
      </c>
      <c r="K1637" s="20">
        <v>6035</v>
      </c>
      <c r="L1637" s="21">
        <v>2059</v>
      </c>
      <c r="M1637" s="22">
        <v>17694</v>
      </c>
      <c r="N1637" s="22">
        <v>304</v>
      </c>
      <c r="O1637" s="23">
        <v>2367</v>
      </c>
      <c r="P1637" s="24">
        <v>39506</v>
      </c>
      <c r="Q1637" s="24">
        <v>3</v>
      </c>
      <c r="R1637" s="25" t="s">
        <v>37</v>
      </c>
      <c r="S1637" s="26" t="s">
        <v>37</v>
      </c>
      <c r="T1637" s="26" t="s">
        <v>37</v>
      </c>
      <c r="U1637" s="19">
        <v>16714.7</v>
      </c>
      <c r="V1637" s="20">
        <v>166396</v>
      </c>
      <c r="W1637" s="20">
        <v>6342</v>
      </c>
    </row>
    <row r="1638" spans="1:23" x14ac:dyDescent="0.35">
      <c r="A1638" s="16">
        <v>2012</v>
      </c>
      <c r="B1638" s="17">
        <v>16286</v>
      </c>
      <c r="C1638" s="18" t="s">
        <v>1459</v>
      </c>
      <c r="D1638" s="16" t="s">
        <v>24</v>
      </c>
      <c r="E1638" s="18" t="s">
        <v>25</v>
      </c>
      <c r="F1638" s="16" t="s">
        <v>26</v>
      </c>
      <c r="G1638" s="18" t="s">
        <v>173</v>
      </c>
      <c r="H1638" s="18" t="s">
        <v>33</v>
      </c>
      <c r="I1638" s="19">
        <v>5497</v>
      </c>
      <c r="J1638" s="20">
        <v>58558</v>
      </c>
      <c r="K1638" s="20">
        <v>4620</v>
      </c>
      <c r="L1638" s="21">
        <v>1664</v>
      </c>
      <c r="M1638" s="22">
        <v>19601</v>
      </c>
      <c r="N1638" s="22">
        <v>722</v>
      </c>
      <c r="O1638" s="23">
        <v>54</v>
      </c>
      <c r="P1638" s="24">
        <v>642</v>
      </c>
      <c r="Q1638" s="24">
        <v>15</v>
      </c>
      <c r="R1638" s="25">
        <v>0</v>
      </c>
      <c r="S1638" s="26">
        <v>0</v>
      </c>
      <c r="T1638" s="26">
        <v>0</v>
      </c>
      <c r="U1638" s="19">
        <v>7215</v>
      </c>
      <c r="V1638" s="20">
        <v>78801</v>
      </c>
      <c r="W1638" s="20">
        <v>5357</v>
      </c>
    </row>
    <row r="1639" spans="1:23" x14ac:dyDescent="0.35">
      <c r="A1639" s="16">
        <v>2012</v>
      </c>
      <c r="B1639" s="17">
        <v>16295</v>
      </c>
      <c r="C1639" s="18" t="s">
        <v>1460</v>
      </c>
      <c r="D1639" s="16" t="s">
        <v>24</v>
      </c>
      <c r="E1639" s="18" t="s">
        <v>25</v>
      </c>
      <c r="F1639" s="16" t="s">
        <v>26</v>
      </c>
      <c r="G1639" s="18" t="s">
        <v>63</v>
      </c>
      <c r="H1639" s="18" t="s">
        <v>28</v>
      </c>
      <c r="I1639" s="19">
        <v>66363</v>
      </c>
      <c r="J1639" s="20">
        <v>444345</v>
      </c>
      <c r="K1639" s="20">
        <v>47994</v>
      </c>
      <c r="L1639" s="21">
        <v>58868</v>
      </c>
      <c r="M1639" s="22">
        <v>445115</v>
      </c>
      <c r="N1639" s="22">
        <v>6536</v>
      </c>
      <c r="O1639" s="23">
        <v>30122</v>
      </c>
      <c r="P1639" s="24">
        <v>308364</v>
      </c>
      <c r="Q1639" s="24">
        <v>30</v>
      </c>
      <c r="R1639" s="25" t="s">
        <v>37</v>
      </c>
      <c r="S1639" s="26" t="s">
        <v>37</v>
      </c>
      <c r="T1639" s="26" t="s">
        <v>37</v>
      </c>
      <c r="U1639" s="19">
        <v>155353</v>
      </c>
      <c r="V1639" s="20">
        <v>1197824</v>
      </c>
      <c r="W1639" s="20">
        <v>54560</v>
      </c>
    </row>
    <row r="1640" spans="1:23" x14ac:dyDescent="0.35">
      <c r="A1640" s="16">
        <v>2012</v>
      </c>
      <c r="B1640" s="17">
        <v>16325</v>
      </c>
      <c r="C1640" s="18" t="s">
        <v>1461</v>
      </c>
      <c r="D1640" s="16" t="s">
        <v>24</v>
      </c>
      <c r="E1640" s="18" t="s">
        <v>25</v>
      </c>
      <c r="F1640" s="16" t="s">
        <v>26</v>
      </c>
      <c r="G1640" s="18" t="s">
        <v>43</v>
      </c>
      <c r="H1640" s="18" t="s">
        <v>28</v>
      </c>
      <c r="I1640" s="19">
        <v>736.9</v>
      </c>
      <c r="J1640" s="20">
        <v>23877</v>
      </c>
      <c r="K1640" s="20">
        <v>1152</v>
      </c>
      <c r="L1640" s="21">
        <v>275.60000000000002</v>
      </c>
      <c r="M1640" s="22">
        <v>6519</v>
      </c>
      <c r="N1640" s="22">
        <v>149</v>
      </c>
      <c r="O1640" s="23">
        <v>2084.6999999999998</v>
      </c>
      <c r="P1640" s="24">
        <v>71871</v>
      </c>
      <c r="Q1640" s="24">
        <v>5</v>
      </c>
      <c r="R1640" s="25" t="s">
        <v>37</v>
      </c>
      <c r="S1640" s="26" t="s">
        <v>37</v>
      </c>
      <c r="T1640" s="26" t="s">
        <v>37</v>
      </c>
      <c r="U1640" s="19">
        <v>3097.2</v>
      </c>
      <c r="V1640" s="20">
        <v>102267</v>
      </c>
      <c r="W1640" s="20">
        <v>1306</v>
      </c>
    </row>
    <row r="1641" spans="1:23" x14ac:dyDescent="0.35">
      <c r="A1641" s="16">
        <v>2012</v>
      </c>
      <c r="B1641" s="17">
        <v>16368</v>
      </c>
      <c r="C1641" s="18" t="s">
        <v>1462</v>
      </c>
      <c r="D1641" s="16" t="s">
        <v>24</v>
      </c>
      <c r="E1641" s="18" t="s">
        <v>25</v>
      </c>
      <c r="F1641" s="16" t="s">
        <v>26</v>
      </c>
      <c r="G1641" s="18" t="s">
        <v>51</v>
      </c>
      <c r="H1641" s="18" t="s">
        <v>33</v>
      </c>
      <c r="I1641" s="19">
        <v>19521.8</v>
      </c>
      <c r="J1641" s="20">
        <v>175134</v>
      </c>
      <c r="K1641" s="20">
        <v>12793</v>
      </c>
      <c r="L1641" s="21">
        <v>2263.8000000000002</v>
      </c>
      <c r="M1641" s="22">
        <v>19974</v>
      </c>
      <c r="N1641" s="22">
        <v>714</v>
      </c>
      <c r="O1641" s="23">
        <v>1603.4</v>
      </c>
      <c r="P1641" s="24">
        <v>16921</v>
      </c>
      <c r="Q1641" s="24">
        <v>226</v>
      </c>
      <c r="R1641" s="25" t="s">
        <v>37</v>
      </c>
      <c r="S1641" s="26" t="s">
        <v>37</v>
      </c>
      <c r="T1641" s="26" t="s">
        <v>37</v>
      </c>
      <c r="U1641" s="19">
        <v>23389</v>
      </c>
      <c r="V1641" s="20">
        <v>212029</v>
      </c>
      <c r="W1641" s="20">
        <v>13733</v>
      </c>
    </row>
    <row r="1642" spans="1:23" x14ac:dyDescent="0.35">
      <c r="A1642" s="16">
        <v>2012</v>
      </c>
      <c r="B1642" s="17">
        <v>16382</v>
      </c>
      <c r="C1642" s="18" t="s">
        <v>1463</v>
      </c>
      <c r="D1642" s="16" t="s">
        <v>24</v>
      </c>
      <c r="E1642" s="18" t="s">
        <v>25</v>
      </c>
      <c r="F1642" s="16" t="s">
        <v>26</v>
      </c>
      <c r="G1642" s="18" t="s">
        <v>80</v>
      </c>
      <c r="H1642" s="18" t="s">
        <v>33</v>
      </c>
      <c r="I1642" s="19">
        <v>11807</v>
      </c>
      <c r="J1642" s="20">
        <v>110729</v>
      </c>
      <c r="K1642" s="20">
        <v>8213</v>
      </c>
      <c r="L1642" s="21">
        <v>11280</v>
      </c>
      <c r="M1642" s="22">
        <v>111879</v>
      </c>
      <c r="N1642" s="22">
        <v>2641</v>
      </c>
      <c r="O1642" s="23">
        <v>5750</v>
      </c>
      <c r="P1642" s="24">
        <v>117304</v>
      </c>
      <c r="Q1642" s="24">
        <v>9</v>
      </c>
      <c r="R1642" s="25" t="s">
        <v>37</v>
      </c>
      <c r="S1642" s="26" t="s">
        <v>37</v>
      </c>
      <c r="T1642" s="26" t="s">
        <v>37</v>
      </c>
      <c r="U1642" s="19">
        <v>28837</v>
      </c>
      <c r="V1642" s="20">
        <v>339912</v>
      </c>
      <c r="W1642" s="20">
        <v>10863</v>
      </c>
    </row>
    <row r="1643" spans="1:23" x14ac:dyDescent="0.35">
      <c r="A1643" s="16">
        <v>2012</v>
      </c>
      <c r="B1643" s="17">
        <v>16416</v>
      </c>
      <c r="C1643" s="18" t="s">
        <v>1464</v>
      </c>
      <c r="D1643" s="16" t="s">
        <v>24</v>
      </c>
      <c r="E1643" s="18" t="s">
        <v>25</v>
      </c>
      <c r="F1643" s="16" t="s">
        <v>26</v>
      </c>
      <c r="G1643" s="18" t="s">
        <v>210</v>
      </c>
      <c r="H1643" s="18" t="s">
        <v>28</v>
      </c>
      <c r="I1643" s="19">
        <v>1948</v>
      </c>
      <c r="J1643" s="20">
        <v>36354</v>
      </c>
      <c r="K1643" s="20">
        <v>2380</v>
      </c>
      <c r="L1643" s="21">
        <v>940</v>
      </c>
      <c r="M1643" s="22">
        <v>24800</v>
      </c>
      <c r="N1643" s="22">
        <v>232</v>
      </c>
      <c r="O1643" s="23">
        <v>479</v>
      </c>
      <c r="P1643" s="24">
        <v>11920</v>
      </c>
      <c r="Q1643" s="24">
        <v>1</v>
      </c>
      <c r="R1643" s="25" t="s">
        <v>37</v>
      </c>
      <c r="S1643" s="26" t="s">
        <v>37</v>
      </c>
      <c r="T1643" s="26" t="s">
        <v>37</v>
      </c>
      <c r="U1643" s="19">
        <v>3367</v>
      </c>
      <c r="V1643" s="20">
        <v>73074</v>
      </c>
      <c r="W1643" s="20">
        <v>2613</v>
      </c>
    </row>
    <row r="1644" spans="1:23" x14ac:dyDescent="0.35">
      <c r="A1644" s="16">
        <v>2012</v>
      </c>
      <c r="B1644" s="17">
        <v>16420</v>
      </c>
      <c r="C1644" s="18" t="s">
        <v>1465</v>
      </c>
      <c r="D1644" s="16" t="s">
        <v>24</v>
      </c>
      <c r="E1644" s="18" t="s">
        <v>25</v>
      </c>
      <c r="F1644" s="16" t="s">
        <v>26</v>
      </c>
      <c r="G1644" s="18" t="s">
        <v>36</v>
      </c>
      <c r="H1644" s="18" t="s">
        <v>33</v>
      </c>
      <c r="I1644" s="19">
        <v>11677.1</v>
      </c>
      <c r="J1644" s="20">
        <v>80815</v>
      </c>
      <c r="K1644" s="20">
        <v>5423</v>
      </c>
      <c r="L1644" s="21">
        <v>1701</v>
      </c>
      <c r="M1644" s="22">
        <v>13046</v>
      </c>
      <c r="N1644" s="22">
        <v>336</v>
      </c>
      <c r="O1644" s="23">
        <v>921</v>
      </c>
      <c r="P1644" s="24">
        <v>8833</v>
      </c>
      <c r="Q1644" s="24">
        <v>5</v>
      </c>
      <c r="R1644" s="25" t="s">
        <v>37</v>
      </c>
      <c r="S1644" s="26" t="s">
        <v>37</v>
      </c>
      <c r="T1644" s="26" t="s">
        <v>37</v>
      </c>
      <c r="U1644" s="19">
        <v>14299.1</v>
      </c>
      <c r="V1644" s="20">
        <v>102694</v>
      </c>
      <c r="W1644" s="20">
        <v>5764</v>
      </c>
    </row>
    <row r="1645" spans="1:23" x14ac:dyDescent="0.35">
      <c r="A1645" s="16">
        <v>2012</v>
      </c>
      <c r="B1645" s="17">
        <v>16440</v>
      </c>
      <c r="C1645" s="18" t="s">
        <v>1466</v>
      </c>
      <c r="D1645" s="16" t="s">
        <v>24</v>
      </c>
      <c r="E1645" s="18" t="s">
        <v>25</v>
      </c>
      <c r="F1645" s="16" t="s">
        <v>26</v>
      </c>
      <c r="G1645" s="18" t="s">
        <v>79</v>
      </c>
      <c r="H1645" s="18" t="s">
        <v>28</v>
      </c>
      <c r="I1645" s="19">
        <v>2246</v>
      </c>
      <c r="J1645" s="20">
        <v>23753</v>
      </c>
      <c r="K1645" s="20">
        <v>2359</v>
      </c>
      <c r="L1645" s="21">
        <v>1703</v>
      </c>
      <c r="M1645" s="22">
        <v>18090</v>
      </c>
      <c r="N1645" s="22">
        <v>744</v>
      </c>
      <c r="O1645" s="23">
        <v>4505</v>
      </c>
      <c r="P1645" s="24">
        <v>65651</v>
      </c>
      <c r="Q1645" s="24">
        <v>261</v>
      </c>
      <c r="R1645" s="25" t="s">
        <v>37</v>
      </c>
      <c r="S1645" s="26" t="s">
        <v>37</v>
      </c>
      <c r="T1645" s="26" t="s">
        <v>37</v>
      </c>
      <c r="U1645" s="19">
        <v>8454</v>
      </c>
      <c r="V1645" s="20">
        <v>107494</v>
      </c>
      <c r="W1645" s="20">
        <v>3364</v>
      </c>
    </row>
    <row r="1646" spans="1:23" x14ac:dyDescent="0.35">
      <c r="A1646" s="16">
        <v>2012</v>
      </c>
      <c r="B1646" s="17">
        <v>16458</v>
      </c>
      <c r="C1646" s="18" t="s">
        <v>1467</v>
      </c>
      <c r="D1646" s="16" t="s">
        <v>24</v>
      </c>
      <c r="E1646" s="18" t="s">
        <v>25</v>
      </c>
      <c r="F1646" s="16" t="s">
        <v>26</v>
      </c>
      <c r="G1646" s="18" t="s">
        <v>59</v>
      </c>
      <c r="H1646" s="18" t="s">
        <v>28</v>
      </c>
      <c r="I1646" s="19">
        <v>5136</v>
      </c>
      <c r="J1646" s="20">
        <v>50237</v>
      </c>
      <c r="K1646" s="20">
        <v>3908</v>
      </c>
      <c r="L1646" s="21">
        <v>6706</v>
      </c>
      <c r="M1646" s="22">
        <v>64236</v>
      </c>
      <c r="N1646" s="22">
        <v>1117</v>
      </c>
      <c r="O1646" s="23">
        <v>1105</v>
      </c>
      <c r="P1646" s="24">
        <v>13546</v>
      </c>
      <c r="Q1646" s="24">
        <v>1</v>
      </c>
      <c r="R1646" s="25">
        <v>0</v>
      </c>
      <c r="S1646" s="26">
        <v>0</v>
      </c>
      <c r="T1646" s="26">
        <v>0</v>
      </c>
      <c r="U1646" s="19">
        <v>12947</v>
      </c>
      <c r="V1646" s="20">
        <v>128019</v>
      </c>
      <c r="W1646" s="20">
        <v>5026</v>
      </c>
    </row>
    <row r="1647" spans="1:23" x14ac:dyDescent="0.35">
      <c r="A1647" s="16">
        <v>2012</v>
      </c>
      <c r="B1647" s="17">
        <v>16459</v>
      </c>
      <c r="C1647" s="18" t="s">
        <v>1468</v>
      </c>
      <c r="D1647" s="16" t="s">
        <v>24</v>
      </c>
      <c r="E1647" s="18" t="s">
        <v>25</v>
      </c>
      <c r="F1647" s="16" t="s">
        <v>26</v>
      </c>
      <c r="G1647" s="18" t="s">
        <v>111</v>
      </c>
      <c r="H1647" s="18" t="s">
        <v>28</v>
      </c>
      <c r="I1647" s="19">
        <v>3560</v>
      </c>
      <c r="J1647" s="20">
        <v>36088</v>
      </c>
      <c r="K1647" s="20">
        <v>3187</v>
      </c>
      <c r="L1647" s="21">
        <v>3675</v>
      </c>
      <c r="M1647" s="22">
        <v>35169</v>
      </c>
      <c r="N1647" s="22">
        <v>828</v>
      </c>
      <c r="O1647" s="23">
        <v>5012</v>
      </c>
      <c r="P1647" s="24">
        <v>56253</v>
      </c>
      <c r="Q1647" s="24">
        <v>8</v>
      </c>
      <c r="R1647" s="25">
        <v>0</v>
      </c>
      <c r="S1647" s="26">
        <v>0</v>
      </c>
      <c r="T1647" s="26">
        <v>0</v>
      </c>
      <c r="U1647" s="19">
        <v>12247</v>
      </c>
      <c r="V1647" s="20">
        <v>127510</v>
      </c>
      <c r="W1647" s="20">
        <v>4023</v>
      </c>
    </row>
    <row r="1648" spans="1:23" x14ac:dyDescent="0.35">
      <c r="A1648" s="16">
        <v>2012</v>
      </c>
      <c r="B1648" s="17">
        <v>16461</v>
      </c>
      <c r="C1648" s="18" t="s">
        <v>1469</v>
      </c>
      <c r="D1648" s="16" t="s">
        <v>24</v>
      </c>
      <c r="E1648" s="18" t="s">
        <v>25</v>
      </c>
      <c r="F1648" s="16" t="s">
        <v>26</v>
      </c>
      <c r="G1648" s="18" t="s">
        <v>98</v>
      </c>
      <c r="H1648" s="18" t="s">
        <v>33</v>
      </c>
      <c r="I1648" s="19">
        <v>29580.6</v>
      </c>
      <c r="J1648" s="20">
        <v>271928</v>
      </c>
      <c r="K1648" s="20">
        <v>18913</v>
      </c>
      <c r="L1648" s="21">
        <v>10601.6</v>
      </c>
      <c r="M1648" s="22">
        <v>105265</v>
      </c>
      <c r="N1648" s="22">
        <v>2630</v>
      </c>
      <c r="O1648" s="23">
        <v>11743.7</v>
      </c>
      <c r="P1648" s="24">
        <v>218434</v>
      </c>
      <c r="Q1648" s="24">
        <v>26</v>
      </c>
      <c r="R1648" s="25" t="s">
        <v>37</v>
      </c>
      <c r="S1648" s="26" t="s">
        <v>37</v>
      </c>
      <c r="T1648" s="26" t="s">
        <v>37</v>
      </c>
      <c r="U1648" s="19">
        <v>51925.9</v>
      </c>
      <c r="V1648" s="20">
        <v>595627</v>
      </c>
      <c r="W1648" s="20">
        <v>21569</v>
      </c>
    </row>
    <row r="1649" spans="1:23" x14ac:dyDescent="0.35">
      <c r="A1649" s="16">
        <v>2012</v>
      </c>
      <c r="B1649" s="17">
        <v>16463</v>
      </c>
      <c r="C1649" s="18" t="s">
        <v>1470</v>
      </c>
      <c r="D1649" s="16" t="s">
        <v>24</v>
      </c>
      <c r="E1649" s="18" t="s">
        <v>25</v>
      </c>
      <c r="F1649" s="16" t="s">
        <v>26</v>
      </c>
      <c r="G1649" s="18" t="s">
        <v>30</v>
      </c>
      <c r="H1649" s="18" t="s">
        <v>28</v>
      </c>
      <c r="I1649" s="19">
        <v>2994</v>
      </c>
      <c r="J1649" s="20">
        <v>101848</v>
      </c>
      <c r="K1649" s="20">
        <v>8589</v>
      </c>
      <c r="L1649" s="21">
        <v>3737</v>
      </c>
      <c r="M1649" s="22">
        <v>152538</v>
      </c>
      <c r="N1649" s="22">
        <v>1342</v>
      </c>
      <c r="O1649" s="23">
        <v>224.1</v>
      </c>
      <c r="P1649" s="24">
        <v>3528</v>
      </c>
      <c r="Q1649" s="24">
        <v>14</v>
      </c>
      <c r="R1649" s="25" t="s">
        <v>37</v>
      </c>
      <c r="S1649" s="26" t="s">
        <v>37</v>
      </c>
      <c r="T1649" s="26" t="s">
        <v>37</v>
      </c>
      <c r="U1649" s="19">
        <v>6955.1</v>
      </c>
      <c r="V1649" s="20">
        <v>257914</v>
      </c>
      <c r="W1649" s="20">
        <v>9945</v>
      </c>
    </row>
    <row r="1650" spans="1:23" x14ac:dyDescent="0.35">
      <c r="A1650" s="16">
        <v>2012</v>
      </c>
      <c r="B1650" s="17">
        <v>16496</v>
      </c>
      <c r="C1650" s="18" t="s">
        <v>1471</v>
      </c>
      <c r="D1650" s="16" t="s">
        <v>24</v>
      </c>
      <c r="E1650" s="18" t="s">
        <v>25</v>
      </c>
      <c r="F1650" s="16" t="s">
        <v>26</v>
      </c>
      <c r="G1650" s="18" t="s">
        <v>70</v>
      </c>
      <c r="H1650" s="18" t="s">
        <v>33</v>
      </c>
      <c r="I1650" s="19">
        <v>95282.7</v>
      </c>
      <c r="J1650" s="20">
        <v>852068</v>
      </c>
      <c r="K1650" s="20">
        <v>62361</v>
      </c>
      <c r="L1650" s="21">
        <v>15193.7</v>
      </c>
      <c r="M1650" s="22">
        <v>134572</v>
      </c>
      <c r="N1650" s="22">
        <v>5004</v>
      </c>
      <c r="O1650" s="23">
        <v>13656.5</v>
      </c>
      <c r="P1650" s="24">
        <v>173366</v>
      </c>
      <c r="Q1650" s="24">
        <v>38</v>
      </c>
      <c r="R1650" s="25">
        <v>0</v>
      </c>
      <c r="S1650" s="26">
        <v>0</v>
      </c>
      <c r="T1650" s="26">
        <v>0</v>
      </c>
      <c r="U1650" s="19">
        <v>124132.9</v>
      </c>
      <c r="V1650" s="20">
        <v>1160006</v>
      </c>
      <c r="W1650" s="20">
        <v>67403</v>
      </c>
    </row>
    <row r="1651" spans="1:23" x14ac:dyDescent="0.35">
      <c r="A1651" s="16">
        <v>2012</v>
      </c>
      <c r="B1651" s="17">
        <v>16511</v>
      </c>
      <c r="C1651" s="18" t="s">
        <v>1472</v>
      </c>
      <c r="D1651" s="16" t="s">
        <v>24</v>
      </c>
      <c r="E1651" s="18" t="s">
        <v>25</v>
      </c>
      <c r="F1651" s="16" t="s">
        <v>26</v>
      </c>
      <c r="G1651" s="18" t="s">
        <v>132</v>
      </c>
      <c r="H1651" s="18" t="s">
        <v>33</v>
      </c>
      <c r="I1651" s="19">
        <v>14432</v>
      </c>
      <c r="J1651" s="20">
        <v>121238</v>
      </c>
      <c r="K1651" s="20">
        <v>10122</v>
      </c>
      <c r="L1651" s="21">
        <v>1205.9000000000001</v>
      </c>
      <c r="M1651" s="22">
        <v>12438</v>
      </c>
      <c r="N1651" s="22">
        <v>621</v>
      </c>
      <c r="O1651" s="23">
        <v>26.5</v>
      </c>
      <c r="P1651" s="24">
        <v>315</v>
      </c>
      <c r="Q1651" s="24">
        <v>6</v>
      </c>
      <c r="R1651" s="25" t="s">
        <v>37</v>
      </c>
      <c r="S1651" s="26" t="s">
        <v>37</v>
      </c>
      <c r="T1651" s="26" t="s">
        <v>37</v>
      </c>
      <c r="U1651" s="19">
        <v>15664.4</v>
      </c>
      <c r="V1651" s="20">
        <v>133991</v>
      </c>
      <c r="W1651" s="20">
        <v>10749</v>
      </c>
    </row>
    <row r="1652" spans="1:23" x14ac:dyDescent="0.35">
      <c r="A1652" s="16">
        <v>2012</v>
      </c>
      <c r="B1652" s="17">
        <v>16518</v>
      </c>
      <c r="C1652" s="18" t="s">
        <v>1473</v>
      </c>
      <c r="D1652" s="16" t="s">
        <v>24</v>
      </c>
      <c r="E1652" s="18" t="s">
        <v>25</v>
      </c>
      <c r="F1652" s="16" t="s">
        <v>26</v>
      </c>
      <c r="G1652" s="18" t="s">
        <v>79</v>
      </c>
      <c r="H1652" s="18" t="s">
        <v>28</v>
      </c>
      <c r="I1652" s="19">
        <v>1589</v>
      </c>
      <c r="J1652" s="20">
        <v>14729</v>
      </c>
      <c r="K1652" s="20">
        <v>1547</v>
      </c>
      <c r="L1652" s="21">
        <v>589</v>
      </c>
      <c r="M1652" s="22">
        <v>4949</v>
      </c>
      <c r="N1652" s="22">
        <v>549</v>
      </c>
      <c r="O1652" s="23">
        <v>2732</v>
      </c>
      <c r="P1652" s="24">
        <v>27774</v>
      </c>
      <c r="Q1652" s="24">
        <v>93</v>
      </c>
      <c r="R1652" s="25" t="s">
        <v>37</v>
      </c>
      <c r="S1652" s="26" t="s">
        <v>37</v>
      </c>
      <c r="T1652" s="26" t="s">
        <v>37</v>
      </c>
      <c r="U1652" s="19">
        <v>4910</v>
      </c>
      <c r="V1652" s="20">
        <v>47452</v>
      </c>
      <c r="W1652" s="20">
        <v>2189</v>
      </c>
    </row>
    <row r="1653" spans="1:23" x14ac:dyDescent="0.35">
      <c r="A1653" s="16">
        <v>2012</v>
      </c>
      <c r="B1653" s="17">
        <v>16534</v>
      </c>
      <c r="C1653" s="18" t="s">
        <v>1474</v>
      </c>
      <c r="D1653" s="16" t="s">
        <v>24</v>
      </c>
      <c r="E1653" s="18" t="s">
        <v>25</v>
      </c>
      <c r="F1653" s="16" t="s">
        <v>26</v>
      </c>
      <c r="G1653" s="18" t="s">
        <v>63</v>
      </c>
      <c r="H1653" s="18" t="s">
        <v>191</v>
      </c>
      <c r="I1653" s="19">
        <v>575531.1</v>
      </c>
      <c r="J1653" s="20">
        <v>4644196</v>
      </c>
      <c r="K1653" s="20">
        <v>533393</v>
      </c>
      <c r="L1653" s="21">
        <v>88977.2</v>
      </c>
      <c r="M1653" s="22">
        <v>643570</v>
      </c>
      <c r="N1653" s="22">
        <v>55360</v>
      </c>
      <c r="O1653" s="23">
        <v>577468.9</v>
      </c>
      <c r="P1653" s="24">
        <v>5138085</v>
      </c>
      <c r="Q1653" s="24">
        <v>13353</v>
      </c>
      <c r="R1653" s="25">
        <v>3485.2</v>
      </c>
      <c r="S1653" s="26">
        <v>28918</v>
      </c>
      <c r="T1653" s="26">
        <v>1</v>
      </c>
      <c r="U1653" s="19">
        <v>1245462.3999999999</v>
      </c>
      <c r="V1653" s="20">
        <v>10454769</v>
      </c>
      <c r="W1653" s="20">
        <v>602107</v>
      </c>
    </row>
    <row r="1654" spans="1:23" x14ac:dyDescent="0.35">
      <c r="A1654" s="16">
        <v>2012</v>
      </c>
      <c r="B1654" s="17">
        <v>16549</v>
      </c>
      <c r="C1654" s="18" t="s">
        <v>1475</v>
      </c>
      <c r="D1654" s="16" t="s">
        <v>24</v>
      </c>
      <c r="E1654" s="18" t="s">
        <v>25</v>
      </c>
      <c r="F1654" s="16" t="s">
        <v>26</v>
      </c>
      <c r="G1654" s="18" t="s">
        <v>43</v>
      </c>
      <c r="H1654" s="18" t="s">
        <v>28</v>
      </c>
      <c r="I1654" s="19">
        <v>2048</v>
      </c>
      <c r="J1654" s="20">
        <v>42492</v>
      </c>
      <c r="K1654" s="20">
        <v>3143</v>
      </c>
      <c r="L1654" s="21">
        <v>548</v>
      </c>
      <c r="M1654" s="22">
        <v>10230</v>
      </c>
      <c r="N1654" s="22">
        <v>507</v>
      </c>
      <c r="O1654" s="23">
        <v>3660</v>
      </c>
      <c r="P1654" s="24">
        <v>65076</v>
      </c>
      <c r="Q1654" s="24">
        <v>87</v>
      </c>
      <c r="R1654" s="25">
        <v>0</v>
      </c>
      <c r="S1654" s="26">
        <v>0</v>
      </c>
      <c r="T1654" s="26">
        <v>0</v>
      </c>
      <c r="U1654" s="19">
        <v>6256</v>
      </c>
      <c r="V1654" s="20">
        <v>117798</v>
      </c>
      <c r="W1654" s="20">
        <v>3737</v>
      </c>
    </row>
    <row r="1655" spans="1:23" x14ac:dyDescent="0.35">
      <c r="A1655" s="16">
        <v>2012</v>
      </c>
      <c r="B1655" s="17">
        <v>16555</v>
      </c>
      <c r="C1655" s="18" t="s">
        <v>1476</v>
      </c>
      <c r="D1655" s="16" t="s">
        <v>24</v>
      </c>
      <c r="E1655" s="18" t="s">
        <v>25</v>
      </c>
      <c r="F1655" s="16" t="s">
        <v>26</v>
      </c>
      <c r="G1655" s="18" t="s">
        <v>128</v>
      </c>
      <c r="H1655" s="18" t="s">
        <v>33</v>
      </c>
      <c r="I1655" s="19">
        <v>15075</v>
      </c>
      <c r="J1655" s="20">
        <v>183577</v>
      </c>
      <c r="K1655" s="20">
        <v>16500</v>
      </c>
      <c r="L1655" s="21">
        <v>7877</v>
      </c>
      <c r="M1655" s="22">
        <v>102690</v>
      </c>
      <c r="N1655" s="22">
        <v>2068</v>
      </c>
      <c r="O1655" s="23">
        <v>1661</v>
      </c>
      <c r="P1655" s="24">
        <v>25806</v>
      </c>
      <c r="Q1655" s="24">
        <v>10</v>
      </c>
      <c r="R1655" s="25" t="s">
        <v>37</v>
      </c>
      <c r="S1655" s="26" t="s">
        <v>37</v>
      </c>
      <c r="T1655" s="26" t="s">
        <v>37</v>
      </c>
      <c r="U1655" s="19">
        <v>24613</v>
      </c>
      <c r="V1655" s="20">
        <v>312073</v>
      </c>
      <c r="W1655" s="20">
        <v>18578</v>
      </c>
    </row>
    <row r="1656" spans="1:23" x14ac:dyDescent="0.35">
      <c r="A1656" s="16">
        <v>2012</v>
      </c>
      <c r="B1656" s="17">
        <v>16558</v>
      </c>
      <c r="C1656" s="18" t="s">
        <v>1477</v>
      </c>
      <c r="D1656" s="16" t="s">
        <v>24</v>
      </c>
      <c r="E1656" s="18" t="s">
        <v>25</v>
      </c>
      <c r="F1656" s="16" t="s">
        <v>26</v>
      </c>
      <c r="G1656" s="18" t="s">
        <v>34</v>
      </c>
      <c r="H1656" s="18" t="s">
        <v>28</v>
      </c>
      <c r="I1656" s="19">
        <v>14027</v>
      </c>
      <c r="J1656" s="20">
        <v>128268</v>
      </c>
      <c r="K1656" s="20">
        <v>11054</v>
      </c>
      <c r="L1656" s="21">
        <v>11493.7</v>
      </c>
      <c r="M1656" s="22">
        <v>105243</v>
      </c>
      <c r="N1656" s="22">
        <v>2243</v>
      </c>
      <c r="O1656" s="23">
        <v>12548</v>
      </c>
      <c r="P1656" s="24">
        <v>142130</v>
      </c>
      <c r="Q1656" s="24">
        <v>87</v>
      </c>
      <c r="R1656" s="25" t="s">
        <v>37</v>
      </c>
      <c r="S1656" s="26" t="s">
        <v>37</v>
      </c>
      <c r="T1656" s="26" t="s">
        <v>37</v>
      </c>
      <c r="U1656" s="19">
        <v>38068.699999999997</v>
      </c>
      <c r="V1656" s="20">
        <v>375641</v>
      </c>
      <c r="W1656" s="20">
        <v>13384</v>
      </c>
    </row>
    <row r="1657" spans="1:23" x14ac:dyDescent="0.35">
      <c r="A1657" s="16">
        <v>2012</v>
      </c>
      <c r="B1657" s="17">
        <v>16561</v>
      </c>
      <c r="C1657" s="18" t="s">
        <v>1478</v>
      </c>
      <c r="D1657" s="16" t="s">
        <v>24</v>
      </c>
      <c r="E1657" s="18" t="s">
        <v>25</v>
      </c>
      <c r="F1657" s="16" t="s">
        <v>26</v>
      </c>
      <c r="G1657" s="18" t="s">
        <v>80</v>
      </c>
      <c r="H1657" s="18" t="s">
        <v>28</v>
      </c>
      <c r="I1657" s="19">
        <v>4562</v>
      </c>
      <c r="J1657" s="20">
        <v>48543</v>
      </c>
      <c r="K1657" s="20">
        <v>3522</v>
      </c>
      <c r="L1657" s="21">
        <v>4295</v>
      </c>
      <c r="M1657" s="22">
        <v>46912</v>
      </c>
      <c r="N1657" s="22">
        <v>646</v>
      </c>
      <c r="O1657" s="23">
        <v>653</v>
      </c>
      <c r="P1657" s="24">
        <v>8672</v>
      </c>
      <c r="Q1657" s="24">
        <v>1</v>
      </c>
      <c r="R1657" s="25" t="s">
        <v>37</v>
      </c>
      <c r="S1657" s="26" t="s">
        <v>37</v>
      </c>
      <c r="T1657" s="26" t="s">
        <v>37</v>
      </c>
      <c r="U1657" s="19">
        <v>9510</v>
      </c>
      <c r="V1657" s="20">
        <v>104127</v>
      </c>
      <c r="W1657" s="20">
        <v>4169</v>
      </c>
    </row>
    <row r="1658" spans="1:23" x14ac:dyDescent="0.35">
      <c r="A1658" s="16">
        <v>2012</v>
      </c>
      <c r="B1658" s="17">
        <v>16565</v>
      </c>
      <c r="C1658" s="18" t="s">
        <v>1479</v>
      </c>
      <c r="D1658" s="16" t="s">
        <v>24</v>
      </c>
      <c r="E1658" s="18" t="s">
        <v>25</v>
      </c>
      <c r="F1658" s="16" t="s">
        <v>26</v>
      </c>
      <c r="G1658" s="18" t="s">
        <v>210</v>
      </c>
      <c r="H1658" s="18" t="s">
        <v>33</v>
      </c>
      <c r="I1658" s="19">
        <v>2600</v>
      </c>
      <c r="J1658" s="20">
        <v>32666</v>
      </c>
      <c r="K1658" s="20">
        <v>2142</v>
      </c>
      <c r="L1658" s="21">
        <v>1351</v>
      </c>
      <c r="M1658" s="22">
        <v>19882</v>
      </c>
      <c r="N1658" s="22">
        <v>437</v>
      </c>
      <c r="O1658" s="23">
        <v>7570</v>
      </c>
      <c r="P1658" s="24">
        <v>225195</v>
      </c>
      <c r="Q1658" s="24">
        <v>115</v>
      </c>
      <c r="R1658" s="25" t="s">
        <v>37</v>
      </c>
      <c r="S1658" s="26" t="s">
        <v>37</v>
      </c>
      <c r="T1658" s="26" t="s">
        <v>37</v>
      </c>
      <c r="U1658" s="19">
        <v>11521</v>
      </c>
      <c r="V1658" s="20">
        <v>277743</v>
      </c>
      <c r="W1658" s="20">
        <v>2694</v>
      </c>
    </row>
    <row r="1659" spans="1:23" x14ac:dyDescent="0.35">
      <c r="A1659" s="16">
        <v>2012</v>
      </c>
      <c r="B1659" s="17">
        <v>16572</v>
      </c>
      <c r="C1659" s="18" t="s">
        <v>1480</v>
      </c>
      <c r="D1659" s="16" t="s">
        <v>24</v>
      </c>
      <c r="E1659" s="18" t="s">
        <v>25</v>
      </c>
      <c r="F1659" s="16" t="s">
        <v>26</v>
      </c>
      <c r="G1659" s="18" t="s">
        <v>56</v>
      </c>
      <c r="H1659" s="18" t="s">
        <v>191</v>
      </c>
      <c r="I1659" s="19">
        <v>1356237</v>
      </c>
      <c r="J1659" s="20">
        <v>12502574</v>
      </c>
      <c r="K1659" s="20">
        <v>867846</v>
      </c>
      <c r="L1659" s="21">
        <v>966724</v>
      </c>
      <c r="M1659" s="22">
        <v>10934156</v>
      </c>
      <c r="N1659" s="22">
        <v>95325</v>
      </c>
      <c r="O1659" s="23">
        <v>209396</v>
      </c>
      <c r="P1659" s="24">
        <v>3433536</v>
      </c>
      <c r="Q1659" s="24">
        <v>46</v>
      </c>
      <c r="R1659" s="25">
        <v>0</v>
      </c>
      <c r="S1659" s="26">
        <v>0</v>
      </c>
      <c r="T1659" s="26">
        <v>0</v>
      </c>
      <c r="U1659" s="19">
        <v>2532357</v>
      </c>
      <c r="V1659" s="20">
        <v>26870266</v>
      </c>
      <c r="W1659" s="20">
        <v>963217</v>
      </c>
    </row>
    <row r="1660" spans="1:23" x14ac:dyDescent="0.35">
      <c r="A1660" s="16">
        <v>2012</v>
      </c>
      <c r="B1660" s="17">
        <v>16587</v>
      </c>
      <c r="C1660" s="18" t="s">
        <v>1481</v>
      </c>
      <c r="D1660" s="16" t="s">
        <v>24</v>
      </c>
      <c r="E1660" s="18" t="s">
        <v>25</v>
      </c>
      <c r="F1660" s="16" t="s">
        <v>26</v>
      </c>
      <c r="G1660" s="18" t="s">
        <v>111</v>
      </c>
      <c r="H1660" s="18" t="s">
        <v>33</v>
      </c>
      <c r="I1660" s="19">
        <v>65508</v>
      </c>
      <c r="J1660" s="20">
        <v>684231</v>
      </c>
      <c r="K1660" s="20">
        <v>44777</v>
      </c>
      <c r="L1660" s="21">
        <v>19200</v>
      </c>
      <c r="M1660" s="22">
        <v>205631</v>
      </c>
      <c r="N1660" s="22">
        <v>3013</v>
      </c>
      <c r="O1660" s="23">
        <v>12673</v>
      </c>
      <c r="P1660" s="24">
        <v>185077</v>
      </c>
      <c r="Q1660" s="24">
        <v>15</v>
      </c>
      <c r="R1660" s="25" t="s">
        <v>37</v>
      </c>
      <c r="S1660" s="26" t="s">
        <v>37</v>
      </c>
      <c r="T1660" s="26" t="s">
        <v>37</v>
      </c>
      <c r="U1660" s="19">
        <v>97381</v>
      </c>
      <c r="V1660" s="20">
        <v>1074939</v>
      </c>
      <c r="W1660" s="20">
        <v>47805</v>
      </c>
    </row>
    <row r="1661" spans="1:23" x14ac:dyDescent="0.35">
      <c r="A1661" s="16">
        <v>2012</v>
      </c>
      <c r="B1661" s="17">
        <v>16603</v>
      </c>
      <c r="C1661" s="18" t="s">
        <v>1482</v>
      </c>
      <c r="D1661" s="16" t="s">
        <v>24</v>
      </c>
      <c r="E1661" s="18" t="s">
        <v>25</v>
      </c>
      <c r="F1661" s="16" t="s">
        <v>26</v>
      </c>
      <c r="G1661" s="18" t="s">
        <v>130</v>
      </c>
      <c r="H1661" s="18" t="s">
        <v>33</v>
      </c>
      <c r="I1661" s="19">
        <v>10051.6</v>
      </c>
      <c r="J1661" s="20">
        <v>65431</v>
      </c>
      <c r="K1661" s="20">
        <v>8612</v>
      </c>
      <c r="L1661" s="21">
        <v>4809.8</v>
      </c>
      <c r="M1661" s="22">
        <v>38324</v>
      </c>
      <c r="N1661" s="22">
        <v>1014</v>
      </c>
      <c r="O1661" s="23">
        <v>14231.6</v>
      </c>
      <c r="P1661" s="24">
        <v>108238</v>
      </c>
      <c r="Q1661" s="24">
        <v>2620</v>
      </c>
      <c r="R1661" s="25" t="s">
        <v>37</v>
      </c>
      <c r="S1661" s="26" t="s">
        <v>37</v>
      </c>
      <c r="T1661" s="26" t="s">
        <v>37</v>
      </c>
      <c r="U1661" s="19">
        <v>29093</v>
      </c>
      <c r="V1661" s="20">
        <v>211993</v>
      </c>
      <c r="W1661" s="20">
        <v>12246</v>
      </c>
    </row>
    <row r="1662" spans="1:23" x14ac:dyDescent="0.35">
      <c r="A1662" s="16">
        <v>2012</v>
      </c>
      <c r="B1662" s="17">
        <v>16604</v>
      </c>
      <c r="C1662" s="18" t="s">
        <v>1483</v>
      </c>
      <c r="D1662" s="16" t="s">
        <v>24</v>
      </c>
      <c r="E1662" s="18" t="s">
        <v>25</v>
      </c>
      <c r="F1662" s="16" t="s">
        <v>26</v>
      </c>
      <c r="G1662" s="18" t="s">
        <v>98</v>
      </c>
      <c r="H1662" s="18" t="s">
        <v>28</v>
      </c>
      <c r="I1662" s="19">
        <v>851958</v>
      </c>
      <c r="J1662" s="20">
        <v>9221307</v>
      </c>
      <c r="K1662" s="20">
        <v>654203</v>
      </c>
      <c r="L1662" s="21">
        <v>825324</v>
      </c>
      <c r="M1662" s="22">
        <v>10758711</v>
      </c>
      <c r="N1662" s="22">
        <v>81522</v>
      </c>
      <c r="O1662" s="23">
        <v>61803</v>
      </c>
      <c r="P1662" s="24">
        <v>955523</v>
      </c>
      <c r="Q1662" s="24">
        <v>66</v>
      </c>
      <c r="R1662" s="25" t="s">
        <v>37</v>
      </c>
      <c r="S1662" s="26" t="s">
        <v>37</v>
      </c>
      <c r="T1662" s="26" t="s">
        <v>37</v>
      </c>
      <c r="U1662" s="19">
        <v>1739085</v>
      </c>
      <c r="V1662" s="20">
        <v>20935541</v>
      </c>
      <c r="W1662" s="20">
        <v>735791</v>
      </c>
    </row>
    <row r="1663" spans="1:23" x14ac:dyDescent="0.35">
      <c r="A1663" s="16">
        <v>2012</v>
      </c>
      <c r="B1663" s="17">
        <v>16606</v>
      </c>
      <c r="C1663" s="18" t="s">
        <v>1484</v>
      </c>
      <c r="D1663" s="16" t="s">
        <v>24</v>
      </c>
      <c r="E1663" s="18" t="s">
        <v>25</v>
      </c>
      <c r="F1663" s="16" t="s">
        <v>26</v>
      </c>
      <c r="G1663" s="18" t="s">
        <v>54</v>
      </c>
      <c r="H1663" s="18" t="s">
        <v>33</v>
      </c>
      <c r="I1663" s="19">
        <v>75045.399999999994</v>
      </c>
      <c r="J1663" s="20">
        <v>572150</v>
      </c>
      <c r="K1663" s="20">
        <v>40919</v>
      </c>
      <c r="L1663" s="21">
        <v>11734</v>
      </c>
      <c r="M1663" s="22">
        <v>91402</v>
      </c>
      <c r="N1663" s="22">
        <v>3042</v>
      </c>
      <c r="O1663" s="23">
        <v>41695.4</v>
      </c>
      <c r="P1663" s="24">
        <v>602857</v>
      </c>
      <c r="Q1663" s="24">
        <v>20</v>
      </c>
      <c r="R1663" s="25">
        <v>0</v>
      </c>
      <c r="S1663" s="26">
        <v>0</v>
      </c>
      <c r="T1663" s="26">
        <v>0</v>
      </c>
      <c r="U1663" s="19">
        <v>128474.8</v>
      </c>
      <c r="V1663" s="20">
        <v>1266409</v>
      </c>
      <c r="W1663" s="20">
        <v>43981</v>
      </c>
    </row>
    <row r="1664" spans="1:23" x14ac:dyDescent="0.35">
      <c r="A1664" s="16">
        <v>2012</v>
      </c>
      <c r="B1664" s="17">
        <v>16609</v>
      </c>
      <c r="C1664" s="18" t="s">
        <v>1485</v>
      </c>
      <c r="D1664" s="16" t="s">
        <v>24</v>
      </c>
      <c r="E1664" s="18" t="s">
        <v>25</v>
      </c>
      <c r="F1664" s="16" t="s">
        <v>26</v>
      </c>
      <c r="G1664" s="18" t="s">
        <v>63</v>
      </c>
      <c r="H1664" s="18" t="s">
        <v>57</v>
      </c>
      <c r="I1664" s="19">
        <v>1241708.2</v>
      </c>
      <c r="J1664" s="20">
        <v>7586922</v>
      </c>
      <c r="K1664" s="20">
        <v>1242395</v>
      </c>
      <c r="L1664" s="21">
        <v>1024241.9</v>
      </c>
      <c r="M1664" s="22">
        <v>6902279</v>
      </c>
      <c r="N1664" s="22">
        <v>149560</v>
      </c>
      <c r="O1664" s="23">
        <v>249492.9</v>
      </c>
      <c r="P1664" s="24">
        <v>2042302</v>
      </c>
      <c r="Q1664" s="24">
        <v>465</v>
      </c>
      <c r="R1664" s="25">
        <v>6744</v>
      </c>
      <c r="S1664" s="26">
        <v>95213</v>
      </c>
      <c r="T1664" s="26">
        <v>4</v>
      </c>
      <c r="U1664" s="19">
        <v>2522187</v>
      </c>
      <c r="V1664" s="20">
        <v>16626716</v>
      </c>
      <c r="W1664" s="20">
        <v>1392424</v>
      </c>
    </row>
    <row r="1665" spans="1:23" x14ac:dyDescent="0.35">
      <c r="A1665" s="16">
        <v>2012</v>
      </c>
      <c r="B1665" s="17">
        <v>16609</v>
      </c>
      <c r="C1665" s="18" t="s">
        <v>1485</v>
      </c>
      <c r="D1665" s="16" t="s">
        <v>137</v>
      </c>
      <c r="E1665" s="18" t="s">
        <v>138</v>
      </c>
      <c r="F1665" s="16" t="s">
        <v>26</v>
      </c>
      <c r="G1665" s="18" t="s">
        <v>63</v>
      </c>
      <c r="H1665" s="18" t="s">
        <v>57</v>
      </c>
      <c r="I1665" s="19">
        <v>1019.1</v>
      </c>
      <c r="J1665" s="20">
        <v>12754</v>
      </c>
      <c r="K1665" s="20">
        <v>1887</v>
      </c>
      <c r="L1665" s="21">
        <v>62400.1</v>
      </c>
      <c r="M1665" s="22">
        <v>1139857</v>
      </c>
      <c r="N1665" s="22">
        <v>3161</v>
      </c>
      <c r="O1665" s="23">
        <v>84143.3</v>
      </c>
      <c r="P1665" s="24">
        <v>2246368</v>
      </c>
      <c r="Q1665" s="24">
        <v>206</v>
      </c>
      <c r="R1665" s="25">
        <v>0</v>
      </c>
      <c r="S1665" s="26">
        <v>0</v>
      </c>
      <c r="T1665" s="26">
        <v>0</v>
      </c>
      <c r="U1665" s="19">
        <v>147562.5</v>
      </c>
      <c r="V1665" s="20">
        <v>3398979</v>
      </c>
      <c r="W1665" s="20">
        <v>5254</v>
      </c>
    </row>
    <row r="1666" spans="1:23" x14ac:dyDescent="0.35">
      <c r="A1666" s="16">
        <v>2012</v>
      </c>
      <c r="B1666" s="17">
        <v>16611</v>
      </c>
      <c r="C1666" s="18" t="s">
        <v>1486</v>
      </c>
      <c r="D1666" s="16" t="s">
        <v>24</v>
      </c>
      <c r="E1666" s="18" t="s">
        <v>25</v>
      </c>
      <c r="F1666" s="16" t="s">
        <v>26</v>
      </c>
      <c r="G1666" s="18" t="s">
        <v>87</v>
      </c>
      <c r="H1666" s="18" t="s">
        <v>33</v>
      </c>
      <c r="I1666" s="19">
        <v>13466.1</v>
      </c>
      <c r="J1666" s="20">
        <v>112092</v>
      </c>
      <c r="K1666" s="20">
        <v>8512</v>
      </c>
      <c r="L1666" s="21">
        <v>3122.5</v>
      </c>
      <c r="M1666" s="22">
        <v>32960</v>
      </c>
      <c r="N1666" s="22">
        <v>194</v>
      </c>
      <c r="O1666" s="23">
        <v>6023.9</v>
      </c>
      <c r="P1666" s="24">
        <v>76981</v>
      </c>
      <c r="Q1666" s="24">
        <v>22</v>
      </c>
      <c r="R1666" s="25">
        <v>0</v>
      </c>
      <c r="S1666" s="26">
        <v>0</v>
      </c>
      <c r="T1666" s="26">
        <v>0</v>
      </c>
      <c r="U1666" s="19">
        <v>22612.5</v>
      </c>
      <c r="V1666" s="20">
        <v>222033</v>
      </c>
      <c r="W1666" s="20">
        <v>8728</v>
      </c>
    </row>
    <row r="1667" spans="1:23" x14ac:dyDescent="0.35">
      <c r="A1667" s="16">
        <v>2012</v>
      </c>
      <c r="B1667" s="17">
        <v>16612</v>
      </c>
      <c r="C1667" s="18" t="s">
        <v>1487</v>
      </c>
      <c r="D1667" s="16" t="s">
        <v>24</v>
      </c>
      <c r="E1667" s="18" t="s">
        <v>25</v>
      </c>
      <c r="F1667" s="16" t="s">
        <v>26</v>
      </c>
      <c r="G1667" s="18" t="s">
        <v>63</v>
      </c>
      <c r="H1667" s="18" t="s">
        <v>28</v>
      </c>
      <c r="I1667" s="19">
        <v>0</v>
      </c>
      <c r="J1667" s="20">
        <v>0</v>
      </c>
      <c r="K1667" s="20">
        <v>0</v>
      </c>
      <c r="L1667" s="21">
        <v>76935</v>
      </c>
      <c r="M1667" s="22">
        <v>857192</v>
      </c>
      <c r="N1667" s="22">
        <v>1941</v>
      </c>
      <c r="O1667" s="23">
        <v>312</v>
      </c>
      <c r="P1667" s="24">
        <v>6038</v>
      </c>
      <c r="Q1667" s="24">
        <v>1</v>
      </c>
      <c r="R1667" s="25">
        <v>4130</v>
      </c>
      <c r="S1667" s="26">
        <v>103268</v>
      </c>
      <c r="T1667" s="26">
        <v>1</v>
      </c>
      <c r="U1667" s="19">
        <v>81377</v>
      </c>
      <c r="V1667" s="20">
        <v>966498</v>
      </c>
      <c r="W1667" s="20">
        <v>1943</v>
      </c>
    </row>
    <row r="1668" spans="1:23" x14ac:dyDescent="0.35">
      <c r="A1668" s="16">
        <v>2012</v>
      </c>
      <c r="B1668" s="17">
        <v>16613</v>
      </c>
      <c r="C1668" s="18" t="s">
        <v>1488</v>
      </c>
      <c r="D1668" s="16" t="s">
        <v>24</v>
      </c>
      <c r="E1668" s="18" t="s">
        <v>25</v>
      </c>
      <c r="F1668" s="16" t="s">
        <v>26</v>
      </c>
      <c r="G1668" s="18" t="s">
        <v>98</v>
      </c>
      <c r="H1668" s="18" t="s">
        <v>33</v>
      </c>
      <c r="I1668" s="19">
        <v>99334</v>
      </c>
      <c r="J1668" s="20">
        <v>880591</v>
      </c>
      <c r="K1668" s="20">
        <v>63576</v>
      </c>
      <c r="L1668" s="21">
        <v>13226</v>
      </c>
      <c r="M1668" s="22">
        <v>112280</v>
      </c>
      <c r="N1668" s="22">
        <v>5418</v>
      </c>
      <c r="O1668" s="23">
        <v>22248</v>
      </c>
      <c r="P1668" s="24">
        <v>241828</v>
      </c>
      <c r="Q1668" s="24">
        <v>174</v>
      </c>
      <c r="R1668" s="25" t="s">
        <v>37</v>
      </c>
      <c r="S1668" s="26" t="s">
        <v>37</v>
      </c>
      <c r="T1668" s="26" t="s">
        <v>37</v>
      </c>
      <c r="U1668" s="19">
        <v>134808</v>
      </c>
      <c r="V1668" s="20">
        <v>1234699</v>
      </c>
      <c r="W1668" s="20">
        <v>69168</v>
      </c>
    </row>
    <row r="1669" spans="1:23" x14ac:dyDescent="0.35">
      <c r="A1669" s="16">
        <v>2012</v>
      </c>
      <c r="B1669" s="17">
        <v>16616</v>
      </c>
      <c r="C1669" s="18" t="s">
        <v>1489</v>
      </c>
      <c r="D1669" s="16" t="s">
        <v>24</v>
      </c>
      <c r="E1669" s="18" t="s">
        <v>25</v>
      </c>
      <c r="F1669" s="16" t="s">
        <v>26</v>
      </c>
      <c r="G1669" s="18" t="s">
        <v>130</v>
      </c>
      <c r="H1669" s="18" t="s">
        <v>33</v>
      </c>
      <c r="I1669" s="19">
        <v>23310</v>
      </c>
      <c r="J1669" s="20">
        <v>154137</v>
      </c>
      <c r="K1669" s="20">
        <v>20826</v>
      </c>
      <c r="L1669" s="21">
        <v>8833</v>
      </c>
      <c r="M1669" s="22">
        <v>59226</v>
      </c>
      <c r="N1669" s="22">
        <v>2649</v>
      </c>
      <c r="O1669" s="23">
        <v>18199</v>
      </c>
      <c r="P1669" s="24">
        <v>232633</v>
      </c>
      <c r="Q1669" s="24">
        <v>28</v>
      </c>
      <c r="R1669" s="25" t="s">
        <v>37</v>
      </c>
      <c r="S1669" s="26" t="s">
        <v>37</v>
      </c>
      <c r="T1669" s="26" t="s">
        <v>37</v>
      </c>
      <c r="U1669" s="19">
        <v>50342</v>
      </c>
      <c r="V1669" s="20">
        <v>445996</v>
      </c>
      <c r="W1669" s="20">
        <v>23503</v>
      </c>
    </row>
    <row r="1670" spans="1:23" x14ac:dyDescent="0.35">
      <c r="A1670" s="16">
        <v>2012</v>
      </c>
      <c r="B1670" s="17">
        <v>16622</v>
      </c>
      <c r="C1670" s="18" t="s">
        <v>1490</v>
      </c>
      <c r="D1670" s="16" t="s">
        <v>24</v>
      </c>
      <c r="E1670" s="18" t="s">
        <v>25</v>
      </c>
      <c r="F1670" s="16" t="s">
        <v>26</v>
      </c>
      <c r="G1670" s="18" t="s">
        <v>130</v>
      </c>
      <c r="H1670" s="18" t="s">
        <v>33</v>
      </c>
      <c r="I1670" s="19">
        <v>14434.9</v>
      </c>
      <c r="J1670" s="20">
        <v>98458</v>
      </c>
      <c r="K1670" s="20">
        <v>10594</v>
      </c>
      <c r="L1670" s="21">
        <v>10919.1</v>
      </c>
      <c r="M1670" s="22">
        <v>87095</v>
      </c>
      <c r="N1670" s="22">
        <v>2416</v>
      </c>
      <c r="O1670" s="23">
        <v>133.19999999999999</v>
      </c>
      <c r="P1670" s="24">
        <v>841</v>
      </c>
      <c r="Q1670" s="24">
        <v>55</v>
      </c>
      <c r="R1670" s="25" t="s">
        <v>37</v>
      </c>
      <c r="S1670" s="26" t="s">
        <v>37</v>
      </c>
      <c r="T1670" s="26" t="s">
        <v>37</v>
      </c>
      <c r="U1670" s="19">
        <v>25487.200000000001</v>
      </c>
      <c r="V1670" s="20">
        <v>186394</v>
      </c>
      <c r="W1670" s="20">
        <v>13065</v>
      </c>
    </row>
    <row r="1671" spans="1:23" x14ac:dyDescent="0.35">
      <c r="A1671" s="16">
        <v>2012</v>
      </c>
      <c r="B1671" s="17">
        <v>16627</v>
      </c>
      <c r="C1671" s="18" t="s">
        <v>1491</v>
      </c>
      <c r="D1671" s="16" t="s">
        <v>24</v>
      </c>
      <c r="E1671" s="18" t="s">
        <v>25</v>
      </c>
      <c r="F1671" s="16" t="s">
        <v>26</v>
      </c>
      <c r="G1671" s="18" t="s">
        <v>98</v>
      </c>
      <c r="H1671" s="18" t="s">
        <v>33</v>
      </c>
      <c r="I1671" s="19">
        <v>13853</v>
      </c>
      <c r="J1671" s="20">
        <v>108492</v>
      </c>
      <c r="K1671" s="20">
        <v>8346</v>
      </c>
      <c r="L1671" s="21">
        <v>5236</v>
      </c>
      <c r="M1671" s="22">
        <v>40362</v>
      </c>
      <c r="N1671" s="22">
        <v>2546</v>
      </c>
      <c r="O1671" s="23">
        <v>3312</v>
      </c>
      <c r="P1671" s="24">
        <v>43025</v>
      </c>
      <c r="Q1671" s="24">
        <v>30</v>
      </c>
      <c r="R1671" s="25" t="s">
        <v>37</v>
      </c>
      <c r="S1671" s="26" t="s">
        <v>37</v>
      </c>
      <c r="T1671" s="26" t="s">
        <v>37</v>
      </c>
      <c r="U1671" s="19">
        <v>22401</v>
      </c>
      <c r="V1671" s="20">
        <v>191879</v>
      </c>
      <c r="W1671" s="20">
        <v>10922</v>
      </c>
    </row>
    <row r="1672" spans="1:23" x14ac:dyDescent="0.35">
      <c r="A1672" s="16">
        <v>2012</v>
      </c>
      <c r="B1672" s="17">
        <v>16628</v>
      </c>
      <c r="C1672" s="18" t="s">
        <v>1492</v>
      </c>
      <c r="D1672" s="16" t="s">
        <v>24</v>
      </c>
      <c r="E1672" s="18" t="s">
        <v>25</v>
      </c>
      <c r="F1672" s="16" t="s">
        <v>26</v>
      </c>
      <c r="G1672" s="18" t="s">
        <v>87</v>
      </c>
      <c r="H1672" s="18" t="s">
        <v>28</v>
      </c>
      <c r="I1672" s="19">
        <v>650</v>
      </c>
      <c r="J1672" s="20">
        <v>6510</v>
      </c>
      <c r="K1672" s="20">
        <v>560</v>
      </c>
      <c r="L1672" s="21">
        <v>205</v>
      </c>
      <c r="M1672" s="22">
        <v>1929</v>
      </c>
      <c r="N1672" s="22">
        <v>101</v>
      </c>
      <c r="O1672" s="23">
        <v>1111</v>
      </c>
      <c r="P1672" s="24">
        <v>13980</v>
      </c>
      <c r="Q1672" s="24">
        <v>29</v>
      </c>
      <c r="R1672" s="25" t="s">
        <v>37</v>
      </c>
      <c r="S1672" s="26" t="s">
        <v>37</v>
      </c>
      <c r="T1672" s="26" t="s">
        <v>37</v>
      </c>
      <c r="U1672" s="19">
        <v>1966</v>
      </c>
      <c r="V1672" s="20">
        <v>22419</v>
      </c>
      <c r="W1672" s="20">
        <v>690</v>
      </c>
    </row>
    <row r="1673" spans="1:23" x14ac:dyDescent="0.35">
      <c r="A1673" s="16">
        <v>2012</v>
      </c>
      <c r="B1673" s="17">
        <v>16629</v>
      </c>
      <c r="C1673" s="18" t="s">
        <v>1493</v>
      </c>
      <c r="D1673" s="16" t="s">
        <v>24</v>
      </c>
      <c r="E1673" s="18" t="s">
        <v>25</v>
      </c>
      <c r="F1673" s="16" t="s">
        <v>26</v>
      </c>
      <c r="G1673" s="18" t="s">
        <v>59</v>
      </c>
      <c r="H1673" s="18" t="s">
        <v>33</v>
      </c>
      <c r="I1673" s="19">
        <v>37248</v>
      </c>
      <c r="J1673" s="20">
        <v>343745</v>
      </c>
      <c r="K1673" s="20">
        <v>24819</v>
      </c>
      <c r="L1673" s="21">
        <v>19836</v>
      </c>
      <c r="M1673" s="22">
        <v>167656</v>
      </c>
      <c r="N1673" s="22">
        <v>5790</v>
      </c>
      <c r="O1673" s="23">
        <v>9127</v>
      </c>
      <c r="P1673" s="24">
        <v>107967</v>
      </c>
      <c r="Q1673" s="24">
        <v>6</v>
      </c>
      <c r="R1673" s="25">
        <v>0</v>
      </c>
      <c r="S1673" s="26">
        <v>0</v>
      </c>
      <c r="T1673" s="26">
        <v>0</v>
      </c>
      <c r="U1673" s="19">
        <v>66211</v>
      </c>
      <c r="V1673" s="20">
        <v>619368</v>
      </c>
      <c r="W1673" s="20">
        <v>30615</v>
      </c>
    </row>
    <row r="1674" spans="1:23" x14ac:dyDescent="0.35">
      <c r="A1674" s="16">
        <v>2012</v>
      </c>
      <c r="B1674" s="17">
        <v>16638</v>
      </c>
      <c r="C1674" s="18" t="s">
        <v>1494</v>
      </c>
      <c r="D1674" s="16" t="s">
        <v>24</v>
      </c>
      <c r="E1674" s="18" t="s">
        <v>25</v>
      </c>
      <c r="F1674" s="16" t="s">
        <v>26</v>
      </c>
      <c r="G1674" s="18" t="s">
        <v>98</v>
      </c>
      <c r="H1674" s="18" t="s">
        <v>33</v>
      </c>
      <c r="I1674" s="19">
        <v>42004</v>
      </c>
      <c r="J1674" s="20">
        <v>340848</v>
      </c>
      <c r="K1674" s="20">
        <v>23835</v>
      </c>
      <c r="L1674" s="21">
        <v>8681</v>
      </c>
      <c r="M1674" s="22">
        <v>92089</v>
      </c>
      <c r="N1674" s="22">
        <v>1098</v>
      </c>
      <c r="O1674" s="23">
        <v>8362</v>
      </c>
      <c r="P1674" s="24">
        <v>125982</v>
      </c>
      <c r="Q1674" s="24">
        <v>6</v>
      </c>
      <c r="R1674" s="25" t="s">
        <v>37</v>
      </c>
      <c r="S1674" s="26" t="s">
        <v>37</v>
      </c>
      <c r="T1674" s="26" t="s">
        <v>37</v>
      </c>
      <c r="U1674" s="19">
        <v>59047</v>
      </c>
      <c r="V1674" s="20">
        <v>558919</v>
      </c>
      <c r="W1674" s="20">
        <v>24939</v>
      </c>
    </row>
    <row r="1675" spans="1:23" x14ac:dyDescent="0.35">
      <c r="A1675" s="16">
        <v>2012</v>
      </c>
      <c r="B1675" s="17">
        <v>16649</v>
      </c>
      <c r="C1675" s="18" t="s">
        <v>1495</v>
      </c>
      <c r="D1675" s="16" t="s">
        <v>24</v>
      </c>
      <c r="E1675" s="18" t="s">
        <v>25</v>
      </c>
      <c r="F1675" s="16" t="s">
        <v>26</v>
      </c>
      <c r="G1675" s="18" t="s">
        <v>130</v>
      </c>
      <c r="H1675" s="18" t="s">
        <v>33</v>
      </c>
      <c r="I1675" s="19">
        <v>11418</v>
      </c>
      <c r="J1675" s="20">
        <v>71918</v>
      </c>
      <c r="K1675" s="20">
        <v>10756</v>
      </c>
      <c r="L1675" s="21">
        <v>4162</v>
      </c>
      <c r="M1675" s="22">
        <v>31400</v>
      </c>
      <c r="N1675" s="22">
        <v>965</v>
      </c>
      <c r="O1675" s="23" t="s">
        <v>37</v>
      </c>
      <c r="P1675" s="24" t="s">
        <v>37</v>
      </c>
      <c r="Q1675" s="24" t="s">
        <v>37</v>
      </c>
      <c r="R1675" s="25" t="s">
        <v>37</v>
      </c>
      <c r="S1675" s="26" t="s">
        <v>37</v>
      </c>
      <c r="T1675" s="26" t="s">
        <v>37</v>
      </c>
      <c r="U1675" s="19">
        <v>15580</v>
      </c>
      <c r="V1675" s="20">
        <v>103318</v>
      </c>
      <c r="W1675" s="20">
        <v>11721</v>
      </c>
    </row>
    <row r="1676" spans="1:23" x14ac:dyDescent="0.35">
      <c r="A1676" s="16">
        <v>2012</v>
      </c>
      <c r="B1676" s="17">
        <v>16655</v>
      </c>
      <c r="C1676" s="18" t="s">
        <v>1496</v>
      </c>
      <c r="D1676" s="16" t="s">
        <v>24</v>
      </c>
      <c r="E1676" s="18" t="s">
        <v>25</v>
      </c>
      <c r="F1676" s="16" t="s">
        <v>26</v>
      </c>
      <c r="G1676" s="18" t="s">
        <v>63</v>
      </c>
      <c r="H1676" s="18" t="s">
        <v>28</v>
      </c>
      <c r="I1676" s="19">
        <v>24756</v>
      </c>
      <c r="J1676" s="20">
        <v>238070</v>
      </c>
      <c r="K1676" s="20">
        <v>44350</v>
      </c>
      <c r="L1676" s="21">
        <v>15408</v>
      </c>
      <c r="M1676" s="22">
        <v>112078</v>
      </c>
      <c r="N1676" s="22">
        <v>6264</v>
      </c>
      <c r="O1676" s="23">
        <v>263172</v>
      </c>
      <c r="P1676" s="24">
        <v>2571963</v>
      </c>
      <c r="Q1676" s="24">
        <v>1768</v>
      </c>
      <c r="R1676" s="25">
        <v>0</v>
      </c>
      <c r="S1676" s="26">
        <v>0</v>
      </c>
      <c r="T1676" s="26">
        <v>0</v>
      </c>
      <c r="U1676" s="19">
        <v>303336</v>
      </c>
      <c r="V1676" s="20">
        <v>2922111</v>
      </c>
      <c r="W1676" s="20">
        <v>52382</v>
      </c>
    </row>
    <row r="1677" spans="1:23" x14ac:dyDescent="0.35">
      <c r="A1677" s="16">
        <v>2012</v>
      </c>
      <c r="B1677" s="17">
        <v>16668</v>
      </c>
      <c r="C1677" s="18" t="s">
        <v>1497</v>
      </c>
      <c r="D1677" s="16" t="s">
        <v>24</v>
      </c>
      <c r="E1677" s="18" t="s">
        <v>25</v>
      </c>
      <c r="F1677" s="16" t="s">
        <v>26</v>
      </c>
      <c r="G1677" s="18" t="s">
        <v>98</v>
      </c>
      <c r="H1677" s="18" t="s">
        <v>119</v>
      </c>
      <c r="I1677" s="19" t="s">
        <v>37</v>
      </c>
      <c r="J1677" s="20" t="s">
        <v>37</v>
      </c>
      <c r="K1677" s="20" t="s">
        <v>37</v>
      </c>
      <c r="L1677" s="21" t="s">
        <v>37</v>
      </c>
      <c r="M1677" s="22" t="s">
        <v>37</v>
      </c>
      <c r="N1677" s="22" t="s">
        <v>37</v>
      </c>
      <c r="O1677" s="23">
        <v>13975</v>
      </c>
      <c r="P1677" s="24">
        <v>166873</v>
      </c>
      <c r="Q1677" s="24">
        <v>1</v>
      </c>
      <c r="R1677" s="25" t="s">
        <v>37</v>
      </c>
      <c r="S1677" s="26" t="s">
        <v>37</v>
      </c>
      <c r="T1677" s="26" t="s">
        <v>37</v>
      </c>
      <c r="U1677" s="19">
        <v>13975</v>
      </c>
      <c r="V1677" s="20">
        <v>166873</v>
      </c>
      <c r="W1677" s="20">
        <v>1</v>
      </c>
    </row>
    <row r="1678" spans="1:23" x14ac:dyDescent="0.35">
      <c r="A1678" s="16">
        <v>2012</v>
      </c>
      <c r="B1678" s="17">
        <v>16674</v>
      </c>
      <c r="C1678" s="18" t="s">
        <v>1498</v>
      </c>
      <c r="D1678" s="16" t="s">
        <v>24</v>
      </c>
      <c r="E1678" s="18" t="s">
        <v>25</v>
      </c>
      <c r="F1678" s="16" t="s">
        <v>26</v>
      </c>
      <c r="G1678" s="18" t="s">
        <v>49</v>
      </c>
      <c r="H1678" s="18" t="s">
        <v>33</v>
      </c>
      <c r="I1678" s="19">
        <v>80718</v>
      </c>
      <c r="J1678" s="20">
        <v>692486</v>
      </c>
      <c r="K1678" s="20">
        <v>48699</v>
      </c>
      <c r="L1678" s="21">
        <v>12617.6</v>
      </c>
      <c r="M1678" s="22">
        <v>101433</v>
      </c>
      <c r="N1678" s="22">
        <v>4574</v>
      </c>
      <c r="O1678" s="23">
        <v>14183.9</v>
      </c>
      <c r="P1678" s="24">
        <v>236503</v>
      </c>
      <c r="Q1678" s="24">
        <v>20</v>
      </c>
      <c r="R1678" s="25">
        <v>0</v>
      </c>
      <c r="S1678" s="26">
        <v>0</v>
      </c>
      <c r="T1678" s="26">
        <v>0</v>
      </c>
      <c r="U1678" s="19">
        <v>107519.5</v>
      </c>
      <c r="V1678" s="20">
        <v>1030422</v>
      </c>
      <c r="W1678" s="20">
        <v>53293</v>
      </c>
    </row>
    <row r="1679" spans="1:23" x14ac:dyDescent="0.35">
      <c r="A1679" s="16">
        <v>2012</v>
      </c>
      <c r="B1679" s="17">
        <v>16679</v>
      </c>
      <c r="C1679" s="18" t="s">
        <v>1499</v>
      </c>
      <c r="D1679" s="16" t="s">
        <v>24</v>
      </c>
      <c r="E1679" s="18" t="s">
        <v>25</v>
      </c>
      <c r="F1679" s="16" t="s">
        <v>26</v>
      </c>
      <c r="G1679" s="18" t="s">
        <v>51</v>
      </c>
      <c r="H1679" s="18" t="s">
        <v>28</v>
      </c>
      <c r="I1679" s="19">
        <v>1543</v>
      </c>
      <c r="J1679" s="20">
        <v>18845</v>
      </c>
      <c r="K1679" s="20">
        <v>1958</v>
      </c>
      <c r="L1679" s="21">
        <v>927</v>
      </c>
      <c r="M1679" s="22">
        <v>10680</v>
      </c>
      <c r="N1679" s="22">
        <v>379</v>
      </c>
      <c r="O1679" s="23">
        <v>2096</v>
      </c>
      <c r="P1679" s="24">
        <v>32079</v>
      </c>
      <c r="Q1679" s="24">
        <v>65</v>
      </c>
      <c r="R1679" s="25" t="s">
        <v>37</v>
      </c>
      <c r="S1679" s="26" t="s">
        <v>37</v>
      </c>
      <c r="T1679" s="26" t="s">
        <v>37</v>
      </c>
      <c r="U1679" s="19">
        <v>4566</v>
      </c>
      <c r="V1679" s="20">
        <v>61604</v>
      </c>
      <c r="W1679" s="20">
        <v>2402</v>
      </c>
    </row>
    <row r="1680" spans="1:23" x14ac:dyDescent="0.35">
      <c r="A1680" s="16">
        <v>2012</v>
      </c>
      <c r="B1680" s="17">
        <v>16740</v>
      </c>
      <c r="C1680" s="18" t="s">
        <v>1500</v>
      </c>
      <c r="D1680" s="16" t="s">
        <v>24</v>
      </c>
      <c r="E1680" s="18" t="s">
        <v>25</v>
      </c>
      <c r="F1680" s="16" t="s">
        <v>26</v>
      </c>
      <c r="G1680" s="18" t="s">
        <v>36</v>
      </c>
      <c r="H1680" s="18" t="s">
        <v>33</v>
      </c>
      <c r="I1680" s="19">
        <v>35.9</v>
      </c>
      <c r="J1680" s="20">
        <v>296</v>
      </c>
      <c r="K1680" s="20">
        <v>13</v>
      </c>
      <c r="L1680" s="21" t="s">
        <v>37</v>
      </c>
      <c r="M1680" s="22" t="s">
        <v>37</v>
      </c>
      <c r="N1680" s="22" t="s">
        <v>37</v>
      </c>
      <c r="O1680" s="23" t="s">
        <v>37</v>
      </c>
      <c r="P1680" s="24" t="s">
        <v>37</v>
      </c>
      <c r="Q1680" s="24" t="s">
        <v>37</v>
      </c>
      <c r="R1680" s="25" t="s">
        <v>37</v>
      </c>
      <c r="S1680" s="26" t="s">
        <v>37</v>
      </c>
      <c r="T1680" s="26" t="s">
        <v>37</v>
      </c>
      <c r="U1680" s="19">
        <v>35.9</v>
      </c>
      <c r="V1680" s="20">
        <v>296</v>
      </c>
      <c r="W1680" s="20">
        <v>13</v>
      </c>
    </row>
    <row r="1681" spans="1:23" x14ac:dyDescent="0.35">
      <c r="A1681" s="16">
        <v>2012</v>
      </c>
      <c r="B1681" s="17">
        <v>16740</v>
      </c>
      <c r="C1681" s="18" t="s">
        <v>1500</v>
      </c>
      <c r="D1681" s="16" t="s">
        <v>24</v>
      </c>
      <c r="E1681" s="18" t="s">
        <v>25</v>
      </c>
      <c r="F1681" s="16" t="s">
        <v>26</v>
      </c>
      <c r="G1681" s="18" t="s">
        <v>39</v>
      </c>
      <c r="H1681" s="18" t="s">
        <v>33</v>
      </c>
      <c r="I1681" s="19">
        <v>22875.8</v>
      </c>
      <c r="J1681" s="20">
        <v>180099</v>
      </c>
      <c r="K1681" s="20">
        <v>12824</v>
      </c>
      <c r="L1681" s="21">
        <v>3249.5</v>
      </c>
      <c r="M1681" s="22">
        <v>27233</v>
      </c>
      <c r="N1681" s="22">
        <v>827</v>
      </c>
      <c r="O1681" s="23">
        <v>19.8</v>
      </c>
      <c r="P1681" s="24">
        <v>174</v>
      </c>
      <c r="Q1681" s="24">
        <v>5</v>
      </c>
      <c r="R1681" s="25" t="s">
        <v>37</v>
      </c>
      <c r="S1681" s="26" t="s">
        <v>37</v>
      </c>
      <c r="T1681" s="26" t="s">
        <v>37</v>
      </c>
      <c r="U1681" s="19">
        <v>26145.1</v>
      </c>
      <c r="V1681" s="20">
        <v>207506</v>
      </c>
      <c r="W1681" s="20">
        <v>13656</v>
      </c>
    </row>
    <row r="1682" spans="1:23" x14ac:dyDescent="0.35">
      <c r="A1682" s="16">
        <v>2012</v>
      </c>
      <c r="B1682" s="17">
        <v>16751</v>
      </c>
      <c r="C1682" s="18" t="s">
        <v>1501</v>
      </c>
      <c r="D1682" s="16" t="s">
        <v>24</v>
      </c>
      <c r="E1682" s="18" t="s">
        <v>25</v>
      </c>
      <c r="F1682" s="16" t="s">
        <v>26</v>
      </c>
      <c r="G1682" s="18" t="s">
        <v>132</v>
      </c>
      <c r="H1682" s="18" t="s">
        <v>33</v>
      </c>
      <c r="I1682" s="19">
        <v>26768</v>
      </c>
      <c r="J1682" s="20">
        <v>272920</v>
      </c>
      <c r="K1682" s="20">
        <v>20172</v>
      </c>
      <c r="L1682" s="21">
        <v>5368</v>
      </c>
      <c r="M1682" s="22">
        <v>64938</v>
      </c>
      <c r="N1682" s="22">
        <v>1659</v>
      </c>
      <c r="O1682" s="23">
        <v>2073</v>
      </c>
      <c r="P1682" s="24">
        <v>30234</v>
      </c>
      <c r="Q1682" s="24">
        <v>11</v>
      </c>
      <c r="R1682" s="25" t="s">
        <v>37</v>
      </c>
      <c r="S1682" s="26" t="s">
        <v>37</v>
      </c>
      <c r="T1682" s="26" t="s">
        <v>37</v>
      </c>
      <c r="U1682" s="19">
        <v>34209</v>
      </c>
      <c r="V1682" s="20">
        <v>368092</v>
      </c>
      <c r="W1682" s="20">
        <v>21842</v>
      </c>
    </row>
    <row r="1683" spans="1:23" x14ac:dyDescent="0.35">
      <c r="A1683" s="16">
        <v>2012</v>
      </c>
      <c r="B1683" s="17">
        <v>16759</v>
      </c>
      <c r="C1683" s="18" t="s">
        <v>1502</v>
      </c>
      <c r="D1683" s="16" t="s">
        <v>24</v>
      </c>
      <c r="E1683" s="18" t="s">
        <v>25</v>
      </c>
      <c r="F1683" s="16" t="s">
        <v>26</v>
      </c>
      <c r="G1683" s="18" t="s">
        <v>179</v>
      </c>
      <c r="H1683" s="18" t="s">
        <v>33</v>
      </c>
      <c r="I1683" s="19">
        <v>2950</v>
      </c>
      <c r="J1683" s="20">
        <v>34059</v>
      </c>
      <c r="K1683" s="20">
        <v>2729</v>
      </c>
      <c r="L1683" s="21">
        <v>7448.1</v>
      </c>
      <c r="M1683" s="22">
        <v>67399</v>
      </c>
      <c r="N1683" s="22">
        <v>781</v>
      </c>
      <c r="O1683" s="23">
        <v>606.29999999999995</v>
      </c>
      <c r="P1683" s="24">
        <v>4435</v>
      </c>
      <c r="Q1683" s="24">
        <v>614</v>
      </c>
      <c r="R1683" s="25" t="s">
        <v>37</v>
      </c>
      <c r="S1683" s="26" t="s">
        <v>37</v>
      </c>
      <c r="T1683" s="26" t="s">
        <v>37</v>
      </c>
      <c r="U1683" s="19">
        <v>11004.4</v>
      </c>
      <c r="V1683" s="20">
        <v>105893</v>
      </c>
      <c r="W1683" s="20">
        <v>4124</v>
      </c>
    </row>
    <row r="1684" spans="1:23" x14ac:dyDescent="0.35">
      <c r="A1684" s="16">
        <v>2012</v>
      </c>
      <c r="B1684" s="17">
        <v>16759</v>
      </c>
      <c r="C1684" s="18" t="s">
        <v>1502</v>
      </c>
      <c r="D1684" s="16" t="s">
        <v>24</v>
      </c>
      <c r="E1684" s="18" t="s">
        <v>25</v>
      </c>
      <c r="F1684" s="16" t="s">
        <v>26</v>
      </c>
      <c r="G1684" s="18" t="s">
        <v>172</v>
      </c>
      <c r="H1684" s="18" t="s">
        <v>33</v>
      </c>
      <c r="I1684" s="19">
        <v>250.3</v>
      </c>
      <c r="J1684" s="20">
        <v>3032</v>
      </c>
      <c r="K1684" s="20">
        <v>263</v>
      </c>
      <c r="L1684" s="21">
        <v>519.4</v>
      </c>
      <c r="M1684" s="22">
        <v>4354</v>
      </c>
      <c r="N1684" s="22">
        <v>66</v>
      </c>
      <c r="O1684" s="23">
        <v>70.8</v>
      </c>
      <c r="P1684" s="24">
        <v>462</v>
      </c>
      <c r="Q1684" s="24">
        <v>81</v>
      </c>
      <c r="R1684" s="25" t="s">
        <v>37</v>
      </c>
      <c r="S1684" s="26" t="s">
        <v>37</v>
      </c>
      <c r="T1684" s="26" t="s">
        <v>37</v>
      </c>
      <c r="U1684" s="19">
        <v>840.5</v>
      </c>
      <c r="V1684" s="20">
        <v>7848</v>
      </c>
      <c r="W1684" s="20">
        <v>410</v>
      </c>
    </row>
    <row r="1685" spans="1:23" x14ac:dyDescent="0.35">
      <c r="A1685" s="16">
        <v>2012</v>
      </c>
      <c r="B1685" s="17">
        <v>16778</v>
      </c>
      <c r="C1685" s="18" t="s">
        <v>1503</v>
      </c>
      <c r="D1685" s="16" t="s">
        <v>24</v>
      </c>
      <c r="E1685" s="18" t="s">
        <v>25</v>
      </c>
      <c r="F1685" s="16" t="s">
        <v>26</v>
      </c>
      <c r="G1685" s="18" t="s">
        <v>90</v>
      </c>
      <c r="H1685" s="18" t="s">
        <v>28</v>
      </c>
      <c r="I1685" s="19">
        <v>2577</v>
      </c>
      <c r="J1685" s="20">
        <v>27738</v>
      </c>
      <c r="K1685" s="20">
        <v>2105</v>
      </c>
      <c r="L1685" s="21">
        <v>1434</v>
      </c>
      <c r="M1685" s="22">
        <v>14295</v>
      </c>
      <c r="N1685" s="22">
        <v>319</v>
      </c>
      <c r="O1685" s="23">
        <v>6381</v>
      </c>
      <c r="P1685" s="24">
        <v>92223</v>
      </c>
      <c r="Q1685" s="24">
        <v>126</v>
      </c>
      <c r="R1685" s="25" t="s">
        <v>37</v>
      </c>
      <c r="S1685" s="26" t="s">
        <v>37</v>
      </c>
      <c r="T1685" s="26" t="s">
        <v>37</v>
      </c>
      <c r="U1685" s="19">
        <v>10392</v>
      </c>
      <c r="V1685" s="20">
        <v>134256</v>
      </c>
      <c r="W1685" s="20">
        <v>2550</v>
      </c>
    </row>
    <row r="1686" spans="1:23" x14ac:dyDescent="0.35">
      <c r="A1686" s="16">
        <v>2012</v>
      </c>
      <c r="B1686" s="17">
        <v>16805</v>
      </c>
      <c r="C1686" s="18" t="s">
        <v>1504</v>
      </c>
      <c r="D1686" s="16" t="s">
        <v>24</v>
      </c>
      <c r="E1686" s="18" t="s">
        <v>25</v>
      </c>
      <c r="F1686" s="16" t="s">
        <v>26</v>
      </c>
      <c r="G1686" s="18" t="s">
        <v>132</v>
      </c>
      <c r="H1686" s="18" t="s">
        <v>33</v>
      </c>
      <c r="I1686" s="19">
        <v>16432</v>
      </c>
      <c r="J1686" s="20">
        <v>172222</v>
      </c>
      <c r="K1686" s="20">
        <v>10695</v>
      </c>
      <c r="L1686" s="21">
        <v>11057</v>
      </c>
      <c r="M1686" s="22">
        <v>91828</v>
      </c>
      <c r="N1686" s="22">
        <v>5083</v>
      </c>
      <c r="O1686" s="23">
        <v>3032</v>
      </c>
      <c r="P1686" s="24">
        <v>39037</v>
      </c>
      <c r="Q1686" s="24">
        <v>13</v>
      </c>
      <c r="R1686" s="25" t="s">
        <v>37</v>
      </c>
      <c r="S1686" s="26" t="s">
        <v>37</v>
      </c>
      <c r="T1686" s="26" t="s">
        <v>37</v>
      </c>
      <c r="U1686" s="19">
        <v>30521</v>
      </c>
      <c r="V1686" s="20">
        <v>303087</v>
      </c>
      <c r="W1686" s="20">
        <v>15791</v>
      </c>
    </row>
    <row r="1687" spans="1:23" x14ac:dyDescent="0.35">
      <c r="A1687" s="16">
        <v>2012</v>
      </c>
      <c r="B1687" s="17">
        <v>16829</v>
      </c>
      <c r="C1687" s="18" t="s">
        <v>1505</v>
      </c>
      <c r="D1687" s="16" t="s">
        <v>24</v>
      </c>
      <c r="E1687" s="18" t="s">
        <v>25</v>
      </c>
      <c r="F1687" s="16" t="s">
        <v>26</v>
      </c>
      <c r="G1687" s="18" t="s">
        <v>59</v>
      </c>
      <c r="H1687" s="18" t="s">
        <v>28</v>
      </c>
      <c r="I1687" s="19">
        <v>9704</v>
      </c>
      <c r="J1687" s="20">
        <v>96908</v>
      </c>
      <c r="K1687" s="20">
        <v>6751</v>
      </c>
      <c r="L1687" s="21">
        <v>12603</v>
      </c>
      <c r="M1687" s="22">
        <v>124739</v>
      </c>
      <c r="N1687" s="22">
        <v>1507</v>
      </c>
      <c r="O1687" s="23">
        <v>6928</v>
      </c>
      <c r="P1687" s="24">
        <v>79947</v>
      </c>
      <c r="Q1687" s="24">
        <v>11</v>
      </c>
      <c r="R1687" s="25">
        <v>0</v>
      </c>
      <c r="S1687" s="26">
        <v>0</v>
      </c>
      <c r="T1687" s="26">
        <v>0</v>
      </c>
      <c r="U1687" s="19">
        <v>29235</v>
      </c>
      <c r="V1687" s="20">
        <v>301594</v>
      </c>
      <c r="W1687" s="20">
        <v>8269</v>
      </c>
    </row>
    <row r="1688" spans="1:23" x14ac:dyDescent="0.35">
      <c r="A1688" s="16">
        <v>2012</v>
      </c>
      <c r="B1688" s="17">
        <v>16830</v>
      </c>
      <c r="C1688" s="18" t="s">
        <v>1506</v>
      </c>
      <c r="D1688" s="16" t="s">
        <v>24</v>
      </c>
      <c r="E1688" s="18" t="s">
        <v>25</v>
      </c>
      <c r="F1688" s="16" t="s">
        <v>26</v>
      </c>
      <c r="G1688" s="18" t="s">
        <v>74</v>
      </c>
      <c r="H1688" s="18" t="s">
        <v>28</v>
      </c>
      <c r="I1688" s="19">
        <v>2653</v>
      </c>
      <c r="J1688" s="20">
        <v>30973</v>
      </c>
      <c r="K1688" s="20">
        <v>2537</v>
      </c>
      <c r="L1688" s="21">
        <v>1575</v>
      </c>
      <c r="M1688" s="22">
        <v>18661</v>
      </c>
      <c r="N1688" s="22">
        <v>899</v>
      </c>
      <c r="O1688" s="23">
        <v>7370</v>
      </c>
      <c r="P1688" s="24">
        <v>93052</v>
      </c>
      <c r="Q1688" s="24">
        <v>158</v>
      </c>
      <c r="R1688" s="25" t="s">
        <v>37</v>
      </c>
      <c r="S1688" s="26" t="s">
        <v>37</v>
      </c>
      <c r="T1688" s="26" t="s">
        <v>37</v>
      </c>
      <c r="U1688" s="19">
        <v>11598</v>
      </c>
      <c r="V1688" s="20">
        <v>142686</v>
      </c>
      <c r="W1688" s="20">
        <v>3594</v>
      </c>
    </row>
    <row r="1689" spans="1:23" x14ac:dyDescent="0.35">
      <c r="A1689" s="16">
        <v>2012</v>
      </c>
      <c r="B1689" s="17">
        <v>16840</v>
      </c>
      <c r="C1689" s="18" t="s">
        <v>1507</v>
      </c>
      <c r="D1689" s="16" t="s">
        <v>41</v>
      </c>
      <c r="E1689" s="18" t="s">
        <v>42</v>
      </c>
      <c r="F1689" s="16" t="s">
        <v>26</v>
      </c>
      <c r="G1689" s="18" t="s">
        <v>63</v>
      </c>
      <c r="H1689" s="18" t="s">
        <v>44</v>
      </c>
      <c r="I1689" s="19">
        <v>0</v>
      </c>
      <c r="J1689" s="20">
        <v>0</v>
      </c>
      <c r="K1689" s="20">
        <v>0</v>
      </c>
      <c r="L1689" s="21">
        <v>344978.7</v>
      </c>
      <c r="M1689" s="22">
        <v>5658384</v>
      </c>
      <c r="N1689" s="22">
        <v>145</v>
      </c>
      <c r="O1689" s="23">
        <v>126908.8</v>
      </c>
      <c r="P1689" s="24">
        <v>1875061</v>
      </c>
      <c r="Q1689" s="24">
        <v>56</v>
      </c>
      <c r="R1689" s="25">
        <v>0</v>
      </c>
      <c r="S1689" s="26">
        <v>0</v>
      </c>
      <c r="T1689" s="26">
        <v>0</v>
      </c>
      <c r="U1689" s="19">
        <v>471887.5</v>
      </c>
      <c r="V1689" s="20">
        <v>7533445</v>
      </c>
      <c r="W1689" s="20">
        <v>201</v>
      </c>
    </row>
    <row r="1690" spans="1:23" x14ac:dyDescent="0.35">
      <c r="A1690" s="16">
        <v>2012</v>
      </c>
      <c r="B1690" s="17">
        <v>16840</v>
      </c>
      <c r="C1690" s="18" t="s">
        <v>1507</v>
      </c>
      <c r="D1690" s="16" t="s">
        <v>41</v>
      </c>
      <c r="E1690" s="18" t="s">
        <v>42</v>
      </c>
      <c r="F1690" s="16" t="s">
        <v>26</v>
      </c>
      <c r="G1690" s="18" t="s">
        <v>243</v>
      </c>
      <c r="H1690" s="18" t="s">
        <v>44</v>
      </c>
      <c r="I1690" s="19">
        <v>0</v>
      </c>
      <c r="J1690" s="20">
        <v>0</v>
      </c>
      <c r="K1690" s="20">
        <v>0</v>
      </c>
      <c r="L1690" s="21">
        <v>73994.399999999994</v>
      </c>
      <c r="M1690" s="22">
        <v>1133709</v>
      </c>
      <c r="N1690" s="22">
        <v>37</v>
      </c>
      <c r="O1690" s="23">
        <v>9629.5</v>
      </c>
      <c r="P1690" s="24">
        <v>145822</v>
      </c>
      <c r="Q1690" s="24">
        <v>11</v>
      </c>
      <c r="R1690" s="25">
        <v>0</v>
      </c>
      <c r="S1690" s="26">
        <v>0</v>
      </c>
      <c r="T1690" s="26">
        <v>0</v>
      </c>
      <c r="U1690" s="19">
        <v>83623.899999999994</v>
      </c>
      <c r="V1690" s="20">
        <v>1279531</v>
      </c>
      <c r="W1690" s="20">
        <v>48</v>
      </c>
    </row>
    <row r="1691" spans="1:23" x14ac:dyDescent="0.35">
      <c r="A1691" s="16">
        <v>2012</v>
      </c>
      <c r="B1691" s="17">
        <v>16840</v>
      </c>
      <c r="C1691" s="18" t="s">
        <v>1507</v>
      </c>
      <c r="D1691" s="16" t="s">
        <v>41</v>
      </c>
      <c r="E1691" s="18" t="s">
        <v>42</v>
      </c>
      <c r="F1691" s="16" t="s">
        <v>26</v>
      </c>
      <c r="G1691" s="18" t="s">
        <v>436</v>
      </c>
      <c r="H1691" s="18" t="s">
        <v>44</v>
      </c>
      <c r="I1691" s="19">
        <v>0</v>
      </c>
      <c r="J1691" s="20">
        <v>0</v>
      </c>
      <c r="K1691" s="20">
        <v>0</v>
      </c>
      <c r="L1691" s="21">
        <v>14098</v>
      </c>
      <c r="M1691" s="22">
        <v>201982</v>
      </c>
      <c r="N1691" s="22">
        <v>14</v>
      </c>
      <c r="O1691" s="23">
        <v>0</v>
      </c>
      <c r="P1691" s="24">
        <v>0</v>
      </c>
      <c r="Q1691" s="24">
        <v>0</v>
      </c>
      <c r="R1691" s="25">
        <v>0</v>
      </c>
      <c r="S1691" s="26">
        <v>0</v>
      </c>
      <c r="T1691" s="26">
        <v>0</v>
      </c>
      <c r="U1691" s="19">
        <v>14098</v>
      </c>
      <c r="V1691" s="20">
        <v>201982</v>
      </c>
      <c r="W1691" s="20">
        <v>14</v>
      </c>
    </row>
    <row r="1692" spans="1:23" x14ac:dyDescent="0.35">
      <c r="A1692" s="16">
        <v>2012</v>
      </c>
      <c r="B1692" s="17">
        <v>16840</v>
      </c>
      <c r="C1692" s="18" t="s">
        <v>1507</v>
      </c>
      <c r="D1692" s="16" t="s">
        <v>41</v>
      </c>
      <c r="E1692" s="18" t="s">
        <v>42</v>
      </c>
      <c r="F1692" s="16" t="s">
        <v>26</v>
      </c>
      <c r="G1692" s="18" t="s">
        <v>198</v>
      </c>
      <c r="H1692" s="18" t="s">
        <v>44</v>
      </c>
      <c r="I1692" s="19">
        <v>0</v>
      </c>
      <c r="J1692" s="20">
        <v>0</v>
      </c>
      <c r="K1692" s="20">
        <v>0</v>
      </c>
      <c r="L1692" s="21">
        <v>26172.400000000001</v>
      </c>
      <c r="M1692" s="22">
        <v>458155</v>
      </c>
      <c r="N1692" s="22">
        <v>16</v>
      </c>
      <c r="O1692" s="23">
        <v>1466.6</v>
      </c>
      <c r="P1692" s="24">
        <v>20815</v>
      </c>
      <c r="Q1692" s="24">
        <v>3</v>
      </c>
      <c r="R1692" s="25">
        <v>0</v>
      </c>
      <c r="S1692" s="26">
        <v>0</v>
      </c>
      <c r="T1692" s="26">
        <v>0</v>
      </c>
      <c r="U1692" s="19">
        <v>27639</v>
      </c>
      <c r="V1692" s="20">
        <v>478970</v>
      </c>
      <c r="W1692" s="20">
        <v>19</v>
      </c>
    </row>
    <row r="1693" spans="1:23" x14ac:dyDescent="0.35">
      <c r="A1693" s="16">
        <v>2012</v>
      </c>
      <c r="B1693" s="17">
        <v>16840</v>
      </c>
      <c r="C1693" s="18" t="s">
        <v>1507</v>
      </c>
      <c r="D1693" s="16" t="s">
        <v>41</v>
      </c>
      <c r="E1693" s="18" t="s">
        <v>42</v>
      </c>
      <c r="F1693" s="16" t="s">
        <v>26</v>
      </c>
      <c r="G1693" s="18" t="s">
        <v>36</v>
      </c>
      <c r="H1693" s="18" t="s">
        <v>44</v>
      </c>
      <c r="I1693" s="19">
        <v>0</v>
      </c>
      <c r="J1693" s="20">
        <v>0</v>
      </c>
      <c r="K1693" s="20">
        <v>0</v>
      </c>
      <c r="L1693" s="21">
        <v>179487.8</v>
      </c>
      <c r="M1693" s="22">
        <v>4222367</v>
      </c>
      <c r="N1693" s="22">
        <v>213</v>
      </c>
      <c r="O1693" s="23">
        <v>38476.800000000003</v>
      </c>
      <c r="P1693" s="24">
        <v>806256</v>
      </c>
      <c r="Q1693" s="24">
        <v>39</v>
      </c>
      <c r="R1693" s="25">
        <v>0</v>
      </c>
      <c r="S1693" s="26">
        <v>0</v>
      </c>
      <c r="T1693" s="26">
        <v>0</v>
      </c>
      <c r="U1693" s="19">
        <v>217964.6</v>
      </c>
      <c r="V1693" s="20">
        <v>5028623</v>
      </c>
      <c r="W1693" s="20">
        <v>252</v>
      </c>
    </row>
    <row r="1694" spans="1:23" x14ac:dyDescent="0.35">
      <c r="A1694" s="16">
        <v>2012</v>
      </c>
      <c r="B1694" s="17">
        <v>16840</v>
      </c>
      <c r="C1694" s="18" t="s">
        <v>1507</v>
      </c>
      <c r="D1694" s="16" t="s">
        <v>41</v>
      </c>
      <c r="E1694" s="18" t="s">
        <v>42</v>
      </c>
      <c r="F1694" s="16" t="s">
        <v>26</v>
      </c>
      <c r="G1694" s="18" t="s">
        <v>184</v>
      </c>
      <c r="H1694" s="18" t="s">
        <v>44</v>
      </c>
      <c r="I1694" s="19">
        <v>0</v>
      </c>
      <c r="J1694" s="20">
        <v>0</v>
      </c>
      <c r="K1694" s="20">
        <v>0</v>
      </c>
      <c r="L1694" s="21">
        <v>88523.3</v>
      </c>
      <c r="M1694" s="22">
        <v>1239503</v>
      </c>
      <c r="N1694" s="22">
        <v>60</v>
      </c>
      <c r="O1694" s="23">
        <v>12245.5</v>
      </c>
      <c r="P1694" s="24">
        <v>198421</v>
      </c>
      <c r="Q1694" s="24">
        <v>12</v>
      </c>
      <c r="R1694" s="25">
        <v>0</v>
      </c>
      <c r="S1694" s="26">
        <v>0</v>
      </c>
      <c r="T1694" s="26">
        <v>0</v>
      </c>
      <c r="U1694" s="19">
        <v>100768.8</v>
      </c>
      <c r="V1694" s="20">
        <v>1437924</v>
      </c>
      <c r="W1694" s="20">
        <v>72</v>
      </c>
    </row>
    <row r="1695" spans="1:23" x14ac:dyDescent="0.35">
      <c r="A1695" s="16">
        <v>2012</v>
      </c>
      <c r="B1695" s="17">
        <v>16840</v>
      </c>
      <c r="C1695" s="18" t="s">
        <v>1507</v>
      </c>
      <c r="D1695" s="16" t="s">
        <v>41</v>
      </c>
      <c r="E1695" s="18" t="s">
        <v>42</v>
      </c>
      <c r="F1695" s="16" t="s">
        <v>26</v>
      </c>
      <c r="G1695" s="18" t="s">
        <v>32</v>
      </c>
      <c r="H1695" s="18" t="s">
        <v>44</v>
      </c>
      <c r="I1695" s="19">
        <v>0</v>
      </c>
      <c r="J1695" s="20">
        <v>0</v>
      </c>
      <c r="K1695" s="20">
        <v>0</v>
      </c>
      <c r="L1695" s="21">
        <v>54195</v>
      </c>
      <c r="M1695" s="22">
        <v>923122</v>
      </c>
      <c r="N1695" s="22">
        <v>36</v>
      </c>
      <c r="O1695" s="23">
        <v>5302.5</v>
      </c>
      <c r="P1695" s="24">
        <v>103415</v>
      </c>
      <c r="Q1695" s="24">
        <v>4</v>
      </c>
      <c r="R1695" s="25">
        <v>0</v>
      </c>
      <c r="S1695" s="26">
        <v>0</v>
      </c>
      <c r="T1695" s="26">
        <v>0</v>
      </c>
      <c r="U1695" s="19">
        <v>59497.5</v>
      </c>
      <c r="V1695" s="20">
        <v>1026537</v>
      </c>
      <c r="W1695" s="20">
        <v>40</v>
      </c>
    </row>
    <row r="1696" spans="1:23" x14ac:dyDescent="0.35">
      <c r="A1696" s="16">
        <v>2012</v>
      </c>
      <c r="B1696" s="17">
        <v>16840</v>
      </c>
      <c r="C1696" s="18" t="s">
        <v>1507</v>
      </c>
      <c r="D1696" s="16" t="s">
        <v>41</v>
      </c>
      <c r="E1696" s="18" t="s">
        <v>42</v>
      </c>
      <c r="F1696" s="16" t="s">
        <v>26</v>
      </c>
      <c r="G1696" s="18" t="s">
        <v>158</v>
      </c>
      <c r="H1696" s="18" t="s">
        <v>44</v>
      </c>
      <c r="I1696" s="19">
        <v>0</v>
      </c>
      <c r="J1696" s="20">
        <v>0</v>
      </c>
      <c r="K1696" s="20">
        <v>0</v>
      </c>
      <c r="L1696" s="21">
        <v>16541.2</v>
      </c>
      <c r="M1696" s="22">
        <v>233681</v>
      </c>
      <c r="N1696" s="22">
        <v>12</v>
      </c>
      <c r="O1696" s="23">
        <v>14775.3</v>
      </c>
      <c r="P1696" s="24">
        <v>290764</v>
      </c>
      <c r="Q1696" s="24">
        <v>3</v>
      </c>
      <c r="R1696" s="25">
        <v>0</v>
      </c>
      <c r="S1696" s="26">
        <v>0</v>
      </c>
      <c r="T1696" s="26">
        <v>0</v>
      </c>
      <c r="U1696" s="19">
        <v>31316.5</v>
      </c>
      <c r="V1696" s="20">
        <v>524445</v>
      </c>
      <c r="W1696" s="20">
        <v>15</v>
      </c>
    </row>
    <row r="1697" spans="1:23" x14ac:dyDescent="0.35">
      <c r="A1697" s="16">
        <v>2012</v>
      </c>
      <c r="B1697" s="17">
        <v>16840</v>
      </c>
      <c r="C1697" s="18" t="s">
        <v>1507</v>
      </c>
      <c r="D1697" s="16" t="s">
        <v>41</v>
      </c>
      <c r="E1697" s="18" t="s">
        <v>42</v>
      </c>
      <c r="F1697" s="16" t="s">
        <v>26</v>
      </c>
      <c r="G1697" s="18" t="s">
        <v>83</v>
      </c>
      <c r="H1697" s="18" t="s">
        <v>44</v>
      </c>
      <c r="I1697" s="19">
        <v>0</v>
      </c>
      <c r="J1697" s="20">
        <v>0</v>
      </c>
      <c r="K1697" s="20">
        <v>0</v>
      </c>
      <c r="L1697" s="21">
        <v>63433.5</v>
      </c>
      <c r="M1697" s="22">
        <v>1198360</v>
      </c>
      <c r="N1697" s="22">
        <v>75</v>
      </c>
      <c r="O1697" s="23">
        <v>37379.1</v>
      </c>
      <c r="P1697" s="24">
        <v>681262</v>
      </c>
      <c r="Q1697" s="24">
        <v>14</v>
      </c>
      <c r="R1697" s="25">
        <v>0</v>
      </c>
      <c r="S1697" s="26">
        <v>0</v>
      </c>
      <c r="T1697" s="26">
        <v>0</v>
      </c>
      <c r="U1697" s="19">
        <v>100812.6</v>
      </c>
      <c r="V1697" s="20">
        <v>1879622</v>
      </c>
      <c r="W1697" s="20">
        <v>89</v>
      </c>
    </row>
    <row r="1698" spans="1:23" x14ac:dyDescent="0.35">
      <c r="A1698" s="16">
        <v>2012</v>
      </c>
      <c r="B1698" s="17">
        <v>16840</v>
      </c>
      <c r="C1698" s="18" t="s">
        <v>1507</v>
      </c>
      <c r="D1698" s="16" t="s">
        <v>41</v>
      </c>
      <c r="E1698" s="18" t="s">
        <v>42</v>
      </c>
      <c r="F1698" s="16" t="s">
        <v>26</v>
      </c>
      <c r="G1698" s="18" t="s">
        <v>437</v>
      </c>
      <c r="H1698" s="18" t="s">
        <v>44</v>
      </c>
      <c r="I1698" s="19">
        <v>0</v>
      </c>
      <c r="J1698" s="20">
        <v>0</v>
      </c>
      <c r="K1698" s="20">
        <v>0</v>
      </c>
      <c r="L1698" s="21">
        <v>858.8</v>
      </c>
      <c r="M1698" s="22">
        <v>14145</v>
      </c>
      <c r="N1698" s="22">
        <v>4</v>
      </c>
      <c r="O1698" s="23">
        <v>70.5</v>
      </c>
      <c r="P1698" s="24">
        <v>1203</v>
      </c>
      <c r="Q1698" s="24">
        <v>1</v>
      </c>
      <c r="R1698" s="25">
        <v>0</v>
      </c>
      <c r="S1698" s="26">
        <v>0</v>
      </c>
      <c r="T1698" s="26">
        <v>0</v>
      </c>
      <c r="U1698" s="19">
        <v>929.3</v>
      </c>
      <c r="V1698" s="20">
        <v>15348</v>
      </c>
      <c r="W1698" s="20">
        <v>5</v>
      </c>
    </row>
    <row r="1699" spans="1:23" x14ac:dyDescent="0.35">
      <c r="A1699" s="16">
        <v>2012</v>
      </c>
      <c r="B1699" s="17">
        <v>16840</v>
      </c>
      <c r="C1699" s="18" t="s">
        <v>1507</v>
      </c>
      <c r="D1699" s="16" t="s">
        <v>41</v>
      </c>
      <c r="E1699" s="18" t="s">
        <v>42</v>
      </c>
      <c r="F1699" s="16" t="s">
        <v>26</v>
      </c>
      <c r="G1699" s="18" t="s">
        <v>136</v>
      </c>
      <c r="H1699" s="18" t="s">
        <v>44</v>
      </c>
      <c r="I1699" s="19">
        <v>0</v>
      </c>
      <c r="J1699" s="20">
        <v>0</v>
      </c>
      <c r="K1699" s="20">
        <v>0</v>
      </c>
      <c r="L1699" s="21">
        <v>116165.3</v>
      </c>
      <c r="M1699" s="22">
        <v>1622034</v>
      </c>
      <c r="N1699" s="22">
        <v>57</v>
      </c>
      <c r="O1699" s="23">
        <v>22452.9</v>
      </c>
      <c r="P1699" s="24">
        <v>328732</v>
      </c>
      <c r="Q1699" s="24">
        <v>11</v>
      </c>
      <c r="R1699" s="25">
        <v>0</v>
      </c>
      <c r="S1699" s="26">
        <v>0</v>
      </c>
      <c r="T1699" s="26">
        <v>0</v>
      </c>
      <c r="U1699" s="19">
        <v>138618.20000000001</v>
      </c>
      <c r="V1699" s="20">
        <v>1950766</v>
      </c>
      <c r="W1699" s="20">
        <v>68</v>
      </c>
    </row>
    <row r="1700" spans="1:23" x14ac:dyDescent="0.35">
      <c r="A1700" s="16">
        <v>2012</v>
      </c>
      <c r="B1700" s="17">
        <v>16840</v>
      </c>
      <c r="C1700" s="18" t="s">
        <v>1507</v>
      </c>
      <c r="D1700" s="16" t="s">
        <v>41</v>
      </c>
      <c r="E1700" s="18" t="s">
        <v>42</v>
      </c>
      <c r="F1700" s="16" t="s">
        <v>26</v>
      </c>
      <c r="G1700" s="18" t="s">
        <v>43</v>
      </c>
      <c r="H1700" s="18" t="s">
        <v>44</v>
      </c>
      <c r="I1700" s="19">
        <v>0</v>
      </c>
      <c r="J1700" s="20">
        <v>0</v>
      </c>
      <c r="K1700" s="20">
        <v>0</v>
      </c>
      <c r="L1700" s="21">
        <v>39172.5</v>
      </c>
      <c r="M1700" s="22">
        <v>606476</v>
      </c>
      <c r="N1700" s="22">
        <v>37</v>
      </c>
      <c r="O1700" s="23">
        <v>9663</v>
      </c>
      <c r="P1700" s="24">
        <v>216903</v>
      </c>
      <c r="Q1700" s="24">
        <v>7</v>
      </c>
      <c r="R1700" s="25">
        <v>0</v>
      </c>
      <c r="S1700" s="26">
        <v>0</v>
      </c>
      <c r="T1700" s="26">
        <v>0</v>
      </c>
      <c r="U1700" s="19">
        <v>48835.5</v>
      </c>
      <c r="V1700" s="20">
        <v>823379</v>
      </c>
      <c r="W1700" s="20">
        <v>44</v>
      </c>
    </row>
    <row r="1701" spans="1:23" x14ac:dyDescent="0.35">
      <c r="A1701" s="16">
        <v>2012</v>
      </c>
      <c r="B1701" s="17">
        <v>16840</v>
      </c>
      <c r="C1701" s="18" t="s">
        <v>1507</v>
      </c>
      <c r="D1701" s="16" t="s">
        <v>41</v>
      </c>
      <c r="E1701" s="18" t="s">
        <v>42</v>
      </c>
      <c r="F1701" s="16" t="s">
        <v>26</v>
      </c>
      <c r="G1701" s="18" t="s">
        <v>46</v>
      </c>
      <c r="H1701" s="18" t="s">
        <v>44</v>
      </c>
      <c r="I1701" s="19">
        <v>0</v>
      </c>
      <c r="J1701" s="20">
        <v>0</v>
      </c>
      <c r="K1701" s="20">
        <v>0</v>
      </c>
      <c r="L1701" s="21">
        <v>133151.6</v>
      </c>
      <c r="M1701" s="22">
        <v>2555073</v>
      </c>
      <c r="N1701" s="22">
        <v>406</v>
      </c>
      <c r="O1701" s="23">
        <v>23111.1</v>
      </c>
      <c r="P1701" s="24">
        <v>533715</v>
      </c>
      <c r="Q1701" s="24">
        <v>19</v>
      </c>
      <c r="R1701" s="25">
        <v>0</v>
      </c>
      <c r="S1701" s="26">
        <v>0</v>
      </c>
      <c r="T1701" s="26">
        <v>0</v>
      </c>
      <c r="U1701" s="19">
        <v>156262.70000000001</v>
      </c>
      <c r="V1701" s="20">
        <v>3088788</v>
      </c>
      <c r="W1701" s="20">
        <v>425</v>
      </c>
    </row>
    <row r="1702" spans="1:23" x14ac:dyDescent="0.35">
      <c r="A1702" s="16">
        <v>2012</v>
      </c>
      <c r="B1702" s="17">
        <v>16840</v>
      </c>
      <c r="C1702" s="18" t="s">
        <v>1507</v>
      </c>
      <c r="D1702" s="16" t="s">
        <v>41</v>
      </c>
      <c r="E1702" s="18" t="s">
        <v>42</v>
      </c>
      <c r="F1702" s="16" t="s">
        <v>26</v>
      </c>
      <c r="G1702" s="18" t="s">
        <v>128</v>
      </c>
      <c r="H1702" s="18" t="s">
        <v>44</v>
      </c>
      <c r="I1702" s="19">
        <v>0</v>
      </c>
      <c r="J1702" s="20">
        <v>0</v>
      </c>
      <c r="K1702" s="20">
        <v>0</v>
      </c>
      <c r="L1702" s="21">
        <v>31984</v>
      </c>
      <c r="M1702" s="22">
        <v>904381</v>
      </c>
      <c r="N1702" s="22">
        <v>40</v>
      </c>
      <c r="O1702" s="23">
        <v>15341.8</v>
      </c>
      <c r="P1702" s="24">
        <v>434140</v>
      </c>
      <c r="Q1702" s="24">
        <v>7</v>
      </c>
      <c r="R1702" s="25">
        <v>0</v>
      </c>
      <c r="S1702" s="26">
        <v>0</v>
      </c>
      <c r="T1702" s="26">
        <v>0</v>
      </c>
      <c r="U1702" s="19">
        <v>47325.8</v>
      </c>
      <c r="V1702" s="20">
        <v>1338521</v>
      </c>
      <c r="W1702" s="20">
        <v>47</v>
      </c>
    </row>
    <row r="1703" spans="1:23" x14ac:dyDescent="0.35">
      <c r="A1703" s="16">
        <v>2012</v>
      </c>
      <c r="B1703" s="17">
        <v>16840</v>
      </c>
      <c r="C1703" s="18" t="s">
        <v>1507</v>
      </c>
      <c r="D1703" s="16" t="s">
        <v>41</v>
      </c>
      <c r="E1703" s="18" t="s">
        <v>42</v>
      </c>
      <c r="F1703" s="16" t="s">
        <v>26</v>
      </c>
      <c r="G1703" s="18" t="s">
        <v>199</v>
      </c>
      <c r="H1703" s="18" t="s">
        <v>44</v>
      </c>
      <c r="I1703" s="19">
        <v>0</v>
      </c>
      <c r="J1703" s="20">
        <v>0</v>
      </c>
      <c r="K1703" s="20">
        <v>0</v>
      </c>
      <c r="L1703" s="21">
        <v>177418.2</v>
      </c>
      <c r="M1703" s="22">
        <v>2682927</v>
      </c>
      <c r="N1703" s="22">
        <v>81</v>
      </c>
      <c r="O1703" s="23">
        <v>36750</v>
      </c>
      <c r="P1703" s="24">
        <v>682579</v>
      </c>
      <c r="Q1703" s="24">
        <v>18</v>
      </c>
      <c r="R1703" s="25">
        <v>14077.6</v>
      </c>
      <c r="S1703" s="26">
        <v>187733</v>
      </c>
      <c r="T1703" s="26">
        <v>1</v>
      </c>
      <c r="U1703" s="19">
        <v>228245.8</v>
      </c>
      <c r="V1703" s="20">
        <v>3553239</v>
      </c>
      <c r="W1703" s="20">
        <v>100</v>
      </c>
    </row>
    <row r="1704" spans="1:23" x14ac:dyDescent="0.35">
      <c r="A1704" s="16">
        <v>2012</v>
      </c>
      <c r="B1704" s="17">
        <v>16840</v>
      </c>
      <c r="C1704" s="18" t="s">
        <v>1507</v>
      </c>
      <c r="D1704" s="16" t="s">
        <v>41</v>
      </c>
      <c r="E1704" s="18" t="s">
        <v>42</v>
      </c>
      <c r="F1704" s="16" t="s">
        <v>26</v>
      </c>
      <c r="G1704" s="18" t="s">
        <v>220</v>
      </c>
      <c r="H1704" s="18" t="s">
        <v>44</v>
      </c>
      <c r="I1704" s="19">
        <v>0</v>
      </c>
      <c r="J1704" s="20">
        <v>0</v>
      </c>
      <c r="K1704" s="20">
        <v>0</v>
      </c>
      <c r="L1704" s="21">
        <v>14075.2</v>
      </c>
      <c r="M1704" s="22">
        <v>225142</v>
      </c>
      <c r="N1704" s="22">
        <v>18</v>
      </c>
      <c r="O1704" s="23">
        <v>807.4</v>
      </c>
      <c r="P1704" s="24">
        <v>12990</v>
      </c>
      <c r="Q1704" s="24">
        <v>2</v>
      </c>
      <c r="R1704" s="25">
        <v>0</v>
      </c>
      <c r="S1704" s="26">
        <v>0</v>
      </c>
      <c r="T1704" s="26">
        <v>0</v>
      </c>
      <c r="U1704" s="19">
        <v>14882.6</v>
      </c>
      <c r="V1704" s="20">
        <v>238132</v>
      </c>
      <c r="W1704" s="20">
        <v>20</v>
      </c>
    </row>
    <row r="1705" spans="1:23" x14ac:dyDescent="0.35">
      <c r="A1705" s="16">
        <v>2012</v>
      </c>
      <c r="B1705" s="17">
        <v>16840</v>
      </c>
      <c r="C1705" s="18" t="s">
        <v>1507</v>
      </c>
      <c r="D1705" s="16" t="s">
        <v>97</v>
      </c>
      <c r="E1705" s="18" t="s">
        <v>25</v>
      </c>
      <c r="F1705" s="16" t="s">
        <v>26</v>
      </c>
      <c r="G1705" s="18" t="s">
        <v>98</v>
      </c>
      <c r="H1705" s="18" t="s">
        <v>44</v>
      </c>
      <c r="I1705" s="19">
        <v>0</v>
      </c>
      <c r="J1705" s="20">
        <v>0</v>
      </c>
      <c r="K1705" s="20">
        <v>0</v>
      </c>
      <c r="L1705" s="21">
        <v>295961.90000000002</v>
      </c>
      <c r="M1705" s="22">
        <v>6128996</v>
      </c>
      <c r="N1705" s="22">
        <v>181</v>
      </c>
      <c r="O1705" s="23">
        <v>39721</v>
      </c>
      <c r="P1705" s="24">
        <v>900796</v>
      </c>
      <c r="Q1705" s="24">
        <v>39</v>
      </c>
      <c r="R1705" s="25">
        <v>0</v>
      </c>
      <c r="S1705" s="26">
        <v>0</v>
      </c>
      <c r="T1705" s="26">
        <v>0</v>
      </c>
      <c r="U1705" s="19">
        <v>335682.9</v>
      </c>
      <c r="V1705" s="20">
        <v>7029792</v>
      </c>
      <c r="W1705" s="20">
        <v>220</v>
      </c>
    </row>
    <row r="1706" spans="1:23" x14ac:dyDescent="0.35">
      <c r="A1706" s="16">
        <v>2012</v>
      </c>
      <c r="B1706" s="17">
        <v>16851</v>
      </c>
      <c r="C1706" s="18" t="s">
        <v>1508</v>
      </c>
      <c r="D1706" s="16" t="s">
        <v>24</v>
      </c>
      <c r="E1706" s="18" t="s">
        <v>25</v>
      </c>
      <c r="F1706" s="16" t="s">
        <v>26</v>
      </c>
      <c r="G1706" s="18" t="s">
        <v>132</v>
      </c>
      <c r="H1706" s="18" t="s">
        <v>33</v>
      </c>
      <c r="I1706" s="19">
        <v>6828</v>
      </c>
      <c r="J1706" s="20">
        <v>76351</v>
      </c>
      <c r="K1706" s="20">
        <v>5512</v>
      </c>
      <c r="L1706" s="21">
        <v>1170</v>
      </c>
      <c r="M1706" s="22">
        <v>14386</v>
      </c>
      <c r="N1706" s="22">
        <v>395</v>
      </c>
      <c r="O1706" s="23">
        <v>813</v>
      </c>
      <c r="P1706" s="24">
        <v>11505</v>
      </c>
      <c r="Q1706" s="24">
        <v>9</v>
      </c>
      <c r="R1706" s="25" t="s">
        <v>37</v>
      </c>
      <c r="S1706" s="26" t="s">
        <v>37</v>
      </c>
      <c r="T1706" s="26" t="s">
        <v>37</v>
      </c>
      <c r="U1706" s="19">
        <v>8811</v>
      </c>
      <c r="V1706" s="20">
        <v>102242</v>
      </c>
      <c r="W1706" s="20">
        <v>5916</v>
      </c>
    </row>
    <row r="1707" spans="1:23" x14ac:dyDescent="0.35">
      <c r="A1707" s="16">
        <v>2012</v>
      </c>
      <c r="B1707" s="17">
        <v>16852</v>
      </c>
      <c r="C1707" s="18" t="s">
        <v>1509</v>
      </c>
      <c r="D1707" s="16" t="s">
        <v>24</v>
      </c>
      <c r="E1707" s="18" t="s">
        <v>25</v>
      </c>
      <c r="F1707" s="16" t="s">
        <v>26</v>
      </c>
      <c r="G1707" s="18" t="s">
        <v>198</v>
      </c>
      <c r="H1707" s="18" t="s">
        <v>28</v>
      </c>
      <c r="I1707" s="19">
        <v>4394</v>
      </c>
      <c r="J1707" s="20">
        <v>28489</v>
      </c>
      <c r="K1707" s="20">
        <v>2779</v>
      </c>
      <c r="L1707" s="21">
        <v>2581</v>
      </c>
      <c r="M1707" s="22">
        <v>16593</v>
      </c>
      <c r="N1707" s="22">
        <v>677</v>
      </c>
      <c r="O1707" s="23">
        <v>7253</v>
      </c>
      <c r="P1707" s="24">
        <v>59927</v>
      </c>
      <c r="Q1707" s="24">
        <v>81</v>
      </c>
      <c r="R1707" s="25" t="s">
        <v>37</v>
      </c>
      <c r="S1707" s="26" t="s">
        <v>37</v>
      </c>
      <c r="T1707" s="26" t="s">
        <v>37</v>
      </c>
      <c r="U1707" s="19">
        <v>14228</v>
      </c>
      <c r="V1707" s="20">
        <v>105009</v>
      </c>
      <c r="W1707" s="20">
        <v>3537</v>
      </c>
    </row>
    <row r="1708" spans="1:23" x14ac:dyDescent="0.35">
      <c r="A1708" s="16">
        <v>2012</v>
      </c>
      <c r="B1708" s="17">
        <v>16854</v>
      </c>
      <c r="C1708" s="18" t="s">
        <v>1510</v>
      </c>
      <c r="D1708" s="16" t="s">
        <v>24</v>
      </c>
      <c r="E1708" s="18" t="s">
        <v>25</v>
      </c>
      <c r="F1708" s="16" t="s">
        <v>26</v>
      </c>
      <c r="G1708" s="18" t="s">
        <v>79</v>
      </c>
      <c r="H1708" s="18" t="s">
        <v>33</v>
      </c>
      <c r="I1708" s="19">
        <v>15264</v>
      </c>
      <c r="J1708" s="20">
        <v>105471</v>
      </c>
      <c r="K1708" s="20">
        <v>9289</v>
      </c>
      <c r="L1708" s="21">
        <v>5757</v>
      </c>
      <c r="M1708" s="22">
        <v>44079</v>
      </c>
      <c r="N1708" s="22">
        <v>2190</v>
      </c>
      <c r="O1708" s="23">
        <v>2235</v>
      </c>
      <c r="P1708" s="24">
        <v>29252</v>
      </c>
      <c r="Q1708" s="24">
        <v>2</v>
      </c>
      <c r="R1708" s="25" t="s">
        <v>37</v>
      </c>
      <c r="S1708" s="26" t="s">
        <v>37</v>
      </c>
      <c r="T1708" s="26" t="s">
        <v>37</v>
      </c>
      <c r="U1708" s="19">
        <v>23256</v>
      </c>
      <c r="V1708" s="20">
        <v>178802</v>
      </c>
      <c r="W1708" s="20">
        <v>11481</v>
      </c>
    </row>
    <row r="1709" spans="1:23" ht="27.75" x14ac:dyDescent="0.35">
      <c r="A1709" s="16">
        <v>2012</v>
      </c>
      <c r="B1709" s="17">
        <v>16865</v>
      </c>
      <c r="C1709" s="18" t="s">
        <v>1511</v>
      </c>
      <c r="D1709" s="16" t="s">
        <v>24</v>
      </c>
      <c r="E1709" s="18" t="s">
        <v>25</v>
      </c>
      <c r="F1709" s="16" t="s">
        <v>26</v>
      </c>
      <c r="G1709" s="18" t="s">
        <v>49</v>
      </c>
      <c r="H1709" s="18" t="s">
        <v>33</v>
      </c>
      <c r="I1709" s="19">
        <v>213030.6</v>
      </c>
      <c r="J1709" s="20">
        <v>2041618</v>
      </c>
      <c r="K1709" s="20">
        <v>137045</v>
      </c>
      <c r="L1709" s="21">
        <v>82829.7</v>
      </c>
      <c r="M1709" s="22">
        <v>812202</v>
      </c>
      <c r="N1709" s="22">
        <v>16442</v>
      </c>
      <c r="O1709" s="23">
        <v>18490.3</v>
      </c>
      <c r="P1709" s="24">
        <v>266391</v>
      </c>
      <c r="Q1709" s="24">
        <v>101</v>
      </c>
      <c r="R1709" s="25">
        <v>0</v>
      </c>
      <c r="S1709" s="26">
        <v>0</v>
      </c>
      <c r="T1709" s="26">
        <v>0</v>
      </c>
      <c r="U1709" s="19">
        <v>314350.59999999998</v>
      </c>
      <c r="V1709" s="20">
        <v>3120211</v>
      </c>
      <c r="W1709" s="20">
        <v>153588</v>
      </c>
    </row>
    <row r="1710" spans="1:23" x14ac:dyDescent="0.35">
      <c r="A1710" s="16">
        <v>2012</v>
      </c>
      <c r="B1710" s="17">
        <v>16868</v>
      </c>
      <c r="C1710" s="18" t="s">
        <v>1512</v>
      </c>
      <c r="D1710" s="16" t="s">
        <v>24</v>
      </c>
      <c r="E1710" s="18" t="s">
        <v>25</v>
      </c>
      <c r="F1710" s="16" t="s">
        <v>26</v>
      </c>
      <c r="G1710" s="18" t="s">
        <v>96</v>
      </c>
      <c r="H1710" s="18" t="s">
        <v>28</v>
      </c>
      <c r="I1710" s="19">
        <v>243806</v>
      </c>
      <c r="J1710" s="20">
        <v>3146951</v>
      </c>
      <c r="K1710" s="20">
        <v>362524</v>
      </c>
      <c r="L1710" s="21">
        <v>356093</v>
      </c>
      <c r="M1710" s="22">
        <v>5237477</v>
      </c>
      <c r="N1710" s="22">
        <v>39866</v>
      </c>
      <c r="O1710" s="23">
        <v>64316</v>
      </c>
      <c r="P1710" s="24">
        <v>1081568</v>
      </c>
      <c r="Q1710" s="24">
        <v>214</v>
      </c>
      <c r="R1710" s="25">
        <v>48</v>
      </c>
      <c r="S1710" s="26">
        <v>646</v>
      </c>
      <c r="T1710" s="26">
        <v>4</v>
      </c>
      <c r="U1710" s="19">
        <v>664263</v>
      </c>
      <c r="V1710" s="20">
        <v>9466642</v>
      </c>
      <c r="W1710" s="20">
        <v>402608</v>
      </c>
    </row>
    <row r="1711" spans="1:23" x14ac:dyDescent="0.35">
      <c r="A1711" s="16">
        <v>2012</v>
      </c>
      <c r="B1711" s="17">
        <v>16900</v>
      </c>
      <c r="C1711" s="18" t="s">
        <v>1513</v>
      </c>
      <c r="D1711" s="16" t="s">
        <v>24</v>
      </c>
      <c r="E1711" s="18" t="s">
        <v>25</v>
      </c>
      <c r="F1711" s="16" t="s">
        <v>26</v>
      </c>
      <c r="G1711" s="18" t="s">
        <v>98</v>
      </c>
      <c r="H1711" s="18" t="s">
        <v>28</v>
      </c>
      <c r="I1711" s="19">
        <v>8562</v>
      </c>
      <c r="J1711" s="20">
        <v>84833</v>
      </c>
      <c r="K1711" s="20">
        <v>6878</v>
      </c>
      <c r="L1711" s="21">
        <v>9816</v>
      </c>
      <c r="M1711" s="22">
        <v>101658</v>
      </c>
      <c r="N1711" s="22">
        <v>1357</v>
      </c>
      <c r="O1711" s="23">
        <v>7596</v>
      </c>
      <c r="P1711" s="24">
        <v>99598</v>
      </c>
      <c r="Q1711" s="24">
        <v>13</v>
      </c>
      <c r="R1711" s="25" t="s">
        <v>37</v>
      </c>
      <c r="S1711" s="26" t="s">
        <v>37</v>
      </c>
      <c r="T1711" s="26" t="s">
        <v>37</v>
      </c>
      <c r="U1711" s="19">
        <v>25974</v>
      </c>
      <c r="V1711" s="20">
        <v>286089</v>
      </c>
      <c r="W1711" s="20">
        <v>8248</v>
      </c>
    </row>
    <row r="1712" spans="1:23" x14ac:dyDescent="0.35">
      <c r="A1712" s="16">
        <v>2012</v>
      </c>
      <c r="B1712" s="17">
        <v>16920</v>
      </c>
      <c r="C1712" s="18" t="s">
        <v>1514</v>
      </c>
      <c r="D1712" s="16" t="s">
        <v>24</v>
      </c>
      <c r="E1712" s="18" t="s">
        <v>25</v>
      </c>
      <c r="F1712" s="16" t="s">
        <v>26</v>
      </c>
      <c r="G1712" s="18" t="s">
        <v>79</v>
      </c>
      <c r="H1712" s="18" t="s">
        <v>33</v>
      </c>
      <c r="I1712" s="19">
        <v>10796.9</v>
      </c>
      <c r="J1712" s="20">
        <v>86507</v>
      </c>
      <c r="K1712" s="20">
        <v>5220</v>
      </c>
      <c r="L1712" s="21">
        <v>3203</v>
      </c>
      <c r="M1712" s="22">
        <v>25502</v>
      </c>
      <c r="N1712" s="22">
        <v>1020</v>
      </c>
      <c r="O1712" s="23">
        <v>2295.1999999999998</v>
      </c>
      <c r="P1712" s="24">
        <v>24665</v>
      </c>
      <c r="Q1712" s="24">
        <v>7</v>
      </c>
      <c r="R1712" s="25" t="s">
        <v>37</v>
      </c>
      <c r="S1712" s="26" t="s">
        <v>37</v>
      </c>
      <c r="T1712" s="26" t="s">
        <v>37</v>
      </c>
      <c r="U1712" s="19">
        <v>16295.1</v>
      </c>
      <c r="V1712" s="20">
        <v>136674</v>
      </c>
      <c r="W1712" s="20">
        <v>6247</v>
      </c>
    </row>
    <row r="1713" spans="1:23" x14ac:dyDescent="0.35">
      <c r="A1713" s="16">
        <v>2012</v>
      </c>
      <c r="B1713" s="17">
        <v>16921</v>
      </c>
      <c r="C1713" s="18" t="s">
        <v>1515</v>
      </c>
      <c r="D1713" s="16" t="s">
        <v>24</v>
      </c>
      <c r="E1713" s="18" t="s">
        <v>25</v>
      </c>
      <c r="F1713" s="16" t="s">
        <v>26</v>
      </c>
      <c r="G1713" s="18" t="s">
        <v>54</v>
      </c>
      <c r="H1713" s="18" t="s">
        <v>28</v>
      </c>
      <c r="I1713" s="19">
        <v>6593.9</v>
      </c>
      <c r="J1713" s="20">
        <v>57220</v>
      </c>
      <c r="K1713" s="20">
        <v>6606</v>
      </c>
      <c r="L1713" s="21">
        <v>8351.7999999999993</v>
      </c>
      <c r="M1713" s="22">
        <v>75090</v>
      </c>
      <c r="N1713" s="22">
        <v>1091</v>
      </c>
      <c r="O1713" s="23">
        <v>115.7</v>
      </c>
      <c r="P1713" s="24">
        <v>1124</v>
      </c>
      <c r="Q1713" s="24">
        <v>2</v>
      </c>
      <c r="R1713" s="25" t="s">
        <v>37</v>
      </c>
      <c r="S1713" s="26" t="s">
        <v>37</v>
      </c>
      <c r="T1713" s="26" t="s">
        <v>37</v>
      </c>
      <c r="U1713" s="19">
        <v>15061.4</v>
      </c>
      <c r="V1713" s="20">
        <v>133434</v>
      </c>
      <c r="W1713" s="20">
        <v>7699</v>
      </c>
    </row>
    <row r="1714" spans="1:23" x14ac:dyDescent="0.35">
      <c r="A1714" s="16">
        <v>2012</v>
      </c>
      <c r="B1714" s="17">
        <v>16922</v>
      </c>
      <c r="C1714" s="18" t="s">
        <v>1516</v>
      </c>
      <c r="D1714" s="16" t="s">
        <v>24</v>
      </c>
      <c r="E1714" s="18" t="s">
        <v>25</v>
      </c>
      <c r="F1714" s="16" t="s">
        <v>26</v>
      </c>
      <c r="G1714" s="18" t="s">
        <v>79</v>
      </c>
      <c r="H1714" s="18" t="s">
        <v>28</v>
      </c>
      <c r="I1714" s="19">
        <v>798</v>
      </c>
      <c r="J1714" s="20">
        <v>10191</v>
      </c>
      <c r="K1714" s="20">
        <v>964</v>
      </c>
      <c r="L1714" s="21">
        <v>350</v>
      </c>
      <c r="M1714" s="22">
        <v>5438</v>
      </c>
      <c r="N1714" s="22">
        <v>211</v>
      </c>
      <c r="O1714" s="23">
        <v>1469</v>
      </c>
      <c r="P1714" s="24">
        <v>20213</v>
      </c>
      <c r="Q1714" s="24">
        <v>62</v>
      </c>
      <c r="R1714" s="25" t="s">
        <v>37</v>
      </c>
      <c r="S1714" s="26" t="s">
        <v>37</v>
      </c>
      <c r="T1714" s="26" t="s">
        <v>37</v>
      </c>
      <c r="U1714" s="19">
        <v>2617</v>
      </c>
      <c r="V1714" s="20">
        <v>35842</v>
      </c>
      <c r="W1714" s="20">
        <v>1237</v>
      </c>
    </row>
    <row r="1715" spans="1:23" x14ac:dyDescent="0.35">
      <c r="A1715" s="16">
        <v>2012</v>
      </c>
      <c r="B1715" s="17">
        <v>16930</v>
      </c>
      <c r="C1715" s="18" t="s">
        <v>1517</v>
      </c>
      <c r="D1715" s="16" t="s">
        <v>24</v>
      </c>
      <c r="E1715" s="18" t="s">
        <v>25</v>
      </c>
      <c r="F1715" s="16" t="s">
        <v>26</v>
      </c>
      <c r="G1715" s="18" t="s">
        <v>104</v>
      </c>
      <c r="H1715" s="18" t="s">
        <v>33</v>
      </c>
      <c r="I1715" s="19">
        <v>43356</v>
      </c>
      <c r="J1715" s="20">
        <v>410049</v>
      </c>
      <c r="K1715" s="20">
        <v>29313</v>
      </c>
      <c r="L1715" s="21">
        <v>22443</v>
      </c>
      <c r="M1715" s="22">
        <v>206060</v>
      </c>
      <c r="N1715" s="22">
        <v>5470</v>
      </c>
      <c r="O1715" s="23">
        <v>10787</v>
      </c>
      <c r="P1715" s="24">
        <v>119814</v>
      </c>
      <c r="Q1715" s="24">
        <v>13</v>
      </c>
      <c r="R1715" s="25">
        <v>0</v>
      </c>
      <c r="S1715" s="26">
        <v>0</v>
      </c>
      <c r="T1715" s="26">
        <v>0</v>
      </c>
      <c r="U1715" s="19">
        <v>76586</v>
      </c>
      <c r="V1715" s="20">
        <v>735923</v>
      </c>
      <c r="W1715" s="20">
        <v>34796</v>
      </c>
    </row>
    <row r="1716" spans="1:23" x14ac:dyDescent="0.35">
      <c r="A1716" s="16">
        <v>2012</v>
      </c>
      <c r="B1716" s="17">
        <v>16932</v>
      </c>
      <c r="C1716" s="18" t="s">
        <v>1518</v>
      </c>
      <c r="D1716" s="16" t="s">
        <v>24</v>
      </c>
      <c r="E1716" s="18" t="s">
        <v>25</v>
      </c>
      <c r="F1716" s="16" t="s">
        <v>26</v>
      </c>
      <c r="G1716" s="18" t="s">
        <v>87</v>
      </c>
      <c r="H1716" s="18" t="s">
        <v>28</v>
      </c>
      <c r="I1716" s="19">
        <v>1291</v>
      </c>
      <c r="J1716" s="20">
        <v>16926</v>
      </c>
      <c r="K1716" s="20">
        <v>1472</v>
      </c>
      <c r="L1716" s="21">
        <v>1169</v>
      </c>
      <c r="M1716" s="22">
        <v>16535</v>
      </c>
      <c r="N1716" s="22">
        <v>142</v>
      </c>
      <c r="O1716" s="23" t="s">
        <v>37</v>
      </c>
      <c r="P1716" s="24" t="s">
        <v>37</v>
      </c>
      <c r="Q1716" s="24" t="s">
        <v>37</v>
      </c>
      <c r="R1716" s="25" t="s">
        <v>37</v>
      </c>
      <c r="S1716" s="26" t="s">
        <v>37</v>
      </c>
      <c r="T1716" s="26" t="s">
        <v>37</v>
      </c>
      <c r="U1716" s="19">
        <v>2460</v>
      </c>
      <c r="V1716" s="20">
        <v>33461</v>
      </c>
      <c r="W1716" s="20">
        <v>1614</v>
      </c>
    </row>
    <row r="1717" spans="1:23" x14ac:dyDescent="0.35">
      <c r="A1717" s="16">
        <v>2012</v>
      </c>
      <c r="B1717" s="17">
        <v>16949</v>
      </c>
      <c r="C1717" s="18" t="s">
        <v>1519</v>
      </c>
      <c r="D1717" s="16" t="s">
        <v>24</v>
      </c>
      <c r="E1717" s="18" t="s">
        <v>25</v>
      </c>
      <c r="F1717" s="16" t="s">
        <v>26</v>
      </c>
      <c r="G1717" s="18" t="s">
        <v>104</v>
      </c>
      <c r="H1717" s="18" t="s">
        <v>28</v>
      </c>
      <c r="I1717" s="19">
        <v>46811</v>
      </c>
      <c r="J1717" s="20">
        <v>463764</v>
      </c>
      <c r="K1717" s="20">
        <v>33925</v>
      </c>
      <c r="L1717" s="21">
        <v>86116</v>
      </c>
      <c r="M1717" s="22">
        <v>821184</v>
      </c>
      <c r="N1717" s="22">
        <v>20739</v>
      </c>
      <c r="O1717" s="23">
        <v>6077</v>
      </c>
      <c r="P1717" s="24">
        <v>72439</v>
      </c>
      <c r="Q1717" s="24">
        <v>12</v>
      </c>
      <c r="R1717" s="25">
        <v>0</v>
      </c>
      <c r="S1717" s="26">
        <v>0</v>
      </c>
      <c r="T1717" s="26">
        <v>0</v>
      </c>
      <c r="U1717" s="19">
        <v>139004</v>
      </c>
      <c r="V1717" s="20">
        <v>1357387</v>
      </c>
      <c r="W1717" s="20">
        <v>54676</v>
      </c>
    </row>
    <row r="1718" spans="1:23" x14ac:dyDescent="0.35">
      <c r="A1718" s="16">
        <v>2012</v>
      </c>
      <c r="B1718" s="17">
        <v>16953</v>
      </c>
      <c r="C1718" s="18" t="s">
        <v>1520</v>
      </c>
      <c r="D1718" s="16" t="s">
        <v>24</v>
      </c>
      <c r="E1718" s="18" t="s">
        <v>25</v>
      </c>
      <c r="F1718" s="16" t="s">
        <v>26</v>
      </c>
      <c r="G1718" s="18" t="s">
        <v>90</v>
      </c>
      <c r="H1718" s="18" t="s">
        <v>28</v>
      </c>
      <c r="I1718" s="19">
        <v>2826</v>
      </c>
      <c r="J1718" s="20">
        <v>27804</v>
      </c>
      <c r="K1718" s="20">
        <v>2725</v>
      </c>
      <c r="L1718" s="21">
        <v>3183</v>
      </c>
      <c r="M1718" s="22">
        <v>34060</v>
      </c>
      <c r="N1718" s="22">
        <v>531</v>
      </c>
      <c r="O1718" s="23">
        <v>2222</v>
      </c>
      <c r="P1718" s="24">
        <v>31098</v>
      </c>
      <c r="Q1718" s="24">
        <v>5</v>
      </c>
      <c r="R1718" s="25" t="s">
        <v>37</v>
      </c>
      <c r="S1718" s="26" t="s">
        <v>37</v>
      </c>
      <c r="T1718" s="26" t="s">
        <v>37</v>
      </c>
      <c r="U1718" s="19">
        <v>8231</v>
      </c>
      <c r="V1718" s="20">
        <v>92962</v>
      </c>
      <c r="W1718" s="20">
        <v>3261</v>
      </c>
    </row>
    <row r="1719" spans="1:23" x14ac:dyDescent="0.35">
      <c r="A1719" s="16">
        <v>2012</v>
      </c>
      <c r="B1719" s="17">
        <v>16954</v>
      </c>
      <c r="C1719" s="18" t="s">
        <v>1521</v>
      </c>
      <c r="D1719" s="16" t="s">
        <v>24</v>
      </c>
      <c r="E1719" s="18" t="s">
        <v>25</v>
      </c>
      <c r="F1719" s="16" t="s">
        <v>26</v>
      </c>
      <c r="G1719" s="18" t="s">
        <v>90</v>
      </c>
      <c r="H1719" s="18" t="s">
        <v>191</v>
      </c>
      <c r="I1719" s="19">
        <v>5706</v>
      </c>
      <c r="J1719" s="20">
        <v>54994</v>
      </c>
      <c r="K1719" s="20">
        <v>3145</v>
      </c>
      <c r="L1719" s="21">
        <v>2075</v>
      </c>
      <c r="M1719" s="22">
        <v>17032</v>
      </c>
      <c r="N1719" s="22">
        <v>971</v>
      </c>
      <c r="O1719" s="23">
        <v>2264</v>
      </c>
      <c r="P1719" s="24">
        <v>16203</v>
      </c>
      <c r="Q1719" s="24">
        <v>670</v>
      </c>
      <c r="R1719" s="25" t="s">
        <v>37</v>
      </c>
      <c r="S1719" s="26" t="s">
        <v>37</v>
      </c>
      <c r="T1719" s="26" t="s">
        <v>37</v>
      </c>
      <c r="U1719" s="19">
        <v>10045</v>
      </c>
      <c r="V1719" s="20">
        <v>88229</v>
      </c>
      <c r="W1719" s="20">
        <v>4786</v>
      </c>
    </row>
    <row r="1720" spans="1:23" x14ac:dyDescent="0.35">
      <c r="A1720" s="16">
        <v>2012</v>
      </c>
      <c r="B1720" s="17">
        <v>16955</v>
      </c>
      <c r="C1720" s="18" t="s">
        <v>1522</v>
      </c>
      <c r="D1720" s="16" t="s">
        <v>24</v>
      </c>
      <c r="E1720" s="18" t="s">
        <v>25</v>
      </c>
      <c r="F1720" s="16" t="s">
        <v>26</v>
      </c>
      <c r="G1720" s="18" t="s">
        <v>65</v>
      </c>
      <c r="H1720" s="18" t="s">
        <v>28</v>
      </c>
      <c r="I1720" s="19">
        <v>3344</v>
      </c>
      <c r="J1720" s="20">
        <v>16488</v>
      </c>
      <c r="K1720" s="20">
        <v>2064</v>
      </c>
      <c r="L1720" s="21">
        <v>1869</v>
      </c>
      <c r="M1720" s="22">
        <v>8651</v>
      </c>
      <c r="N1720" s="22">
        <v>503</v>
      </c>
      <c r="O1720" s="23">
        <v>5828</v>
      </c>
      <c r="P1720" s="24">
        <v>33599</v>
      </c>
      <c r="Q1720" s="24">
        <v>126</v>
      </c>
      <c r="R1720" s="25">
        <v>0</v>
      </c>
      <c r="S1720" s="26">
        <v>0</v>
      </c>
      <c r="T1720" s="26">
        <v>0</v>
      </c>
      <c r="U1720" s="19">
        <v>11041</v>
      </c>
      <c r="V1720" s="20">
        <v>58738</v>
      </c>
      <c r="W1720" s="20">
        <v>2693</v>
      </c>
    </row>
    <row r="1721" spans="1:23" x14ac:dyDescent="0.35">
      <c r="A1721" s="16">
        <v>2012</v>
      </c>
      <c r="B1721" s="17">
        <v>16971</v>
      </c>
      <c r="C1721" s="18" t="s">
        <v>1523</v>
      </c>
      <c r="D1721" s="16" t="s">
        <v>24</v>
      </c>
      <c r="E1721" s="18" t="s">
        <v>25</v>
      </c>
      <c r="F1721" s="16" t="s">
        <v>26</v>
      </c>
      <c r="G1721" s="18" t="s">
        <v>51</v>
      </c>
      <c r="H1721" s="18" t="s">
        <v>28</v>
      </c>
      <c r="I1721" s="19">
        <v>15819</v>
      </c>
      <c r="J1721" s="20">
        <v>137368</v>
      </c>
      <c r="K1721" s="20">
        <v>14839</v>
      </c>
      <c r="L1721" s="21">
        <v>1081</v>
      </c>
      <c r="M1721" s="22">
        <v>10455</v>
      </c>
      <c r="N1721" s="22">
        <v>1064</v>
      </c>
      <c r="O1721" s="23">
        <v>21597</v>
      </c>
      <c r="P1721" s="24">
        <v>252006</v>
      </c>
      <c r="Q1721" s="24">
        <v>503</v>
      </c>
      <c r="R1721" s="25" t="s">
        <v>37</v>
      </c>
      <c r="S1721" s="26" t="s">
        <v>37</v>
      </c>
      <c r="T1721" s="26" t="s">
        <v>37</v>
      </c>
      <c r="U1721" s="19">
        <v>38497</v>
      </c>
      <c r="V1721" s="20">
        <v>399829</v>
      </c>
      <c r="W1721" s="20">
        <v>16406</v>
      </c>
    </row>
    <row r="1722" spans="1:23" x14ac:dyDescent="0.35">
      <c r="A1722" s="16">
        <v>2012</v>
      </c>
      <c r="B1722" s="17">
        <v>17008</v>
      </c>
      <c r="C1722" s="18" t="s">
        <v>1524</v>
      </c>
      <c r="D1722" s="16" t="s">
        <v>24</v>
      </c>
      <c r="E1722" s="18" t="s">
        <v>25</v>
      </c>
      <c r="F1722" s="16" t="s">
        <v>26</v>
      </c>
      <c r="G1722" s="18" t="s">
        <v>98</v>
      </c>
      <c r="H1722" s="18" t="s">
        <v>57</v>
      </c>
      <c r="I1722" s="19">
        <v>35785.1</v>
      </c>
      <c r="J1722" s="20">
        <v>336851</v>
      </c>
      <c r="K1722" s="20">
        <v>26451</v>
      </c>
      <c r="L1722" s="21">
        <v>49810.9</v>
      </c>
      <c r="M1722" s="22">
        <v>508985</v>
      </c>
      <c r="N1722" s="22">
        <v>15437</v>
      </c>
      <c r="O1722" s="23">
        <v>46059.7</v>
      </c>
      <c r="P1722" s="24">
        <v>545034</v>
      </c>
      <c r="Q1722" s="24">
        <v>2711</v>
      </c>
      <c r="R1722" s="25" t="s">
        <v>37</v>
      </c>
      <c r="S1722" s="26" t="s">
        <v>37</v>
      </c>
      <c r="T1722" s="26" t="s">
        <v>37</v>
      </c>
      <c r="U1722" s="19">
        <v>131655.70000000001</v>
      </c>
      <c r="V1722" s="20">
        <v>1390870</v>
      </c>
      <c r="W1722" s="20">
        <v>44599</v>
      </c>
    </row>
    <row r="1723" spans="1:23" x14ac:dyDescent="0.35">
      <c r="A1723" s="16">
        <v>2012</v>
      </c>
      <c r="B1723" s="17">
        <v>17011</v>
      </c>
      <c r="C1723" s="18" t="s">
        <v>1525</v>
      </c>
      <c r="D1723" s="16" t="s">
        <v>24</v>
      </c>
      <c r="E1723" s="18" t="s">
        <v>25</v>
      </c>
      <c r="F1723" s="16" t="s">
        <v>26</v>
      </c>
      <c r="G1723" s="18" t="s">
        <v>39</v>
      </c>
      <c r="H1723" s="18" t="s">
        <v>28</v>
      </c>
      <c r="I1723" s="19">
        <v>3505</v>
      </c>
      <c r="J1723" s="20">
        <v>32652</v>
      </c>
      <c r="K1723" s="20">
        <v>4189</v>
      </c>
      <c r="L1723" s="21">
        <v>1962</v>
      </c>
      <c r="M1723" s="22">
        <v>16207</v>
      </c>
      <c r="N1723" s="22">
        <v>1298</v>
      </c>
      <c r="O1723" s="23">
        <v>18550</v>
      </c>
      <c r="P1723" s="24">
        <v>244039</v>
      </c>
      <c r="Q1723" s="24">
        <v>161</v>
      </c>
      <c r="R1723" s="25" t="s">
        <v>37</v>
      </c>
      <c r="S1723" s="26" t="s">
        <v>37</v>
      </c>
      <c r="T1723" s="26" t="s">
        <v>37</v>
      </c>
      <c r="U1723" s="19">
        <v>24017</v>
      </c>
      <c r="V1723" s="20">
        <v>292898</v>
      </c>
      <c r="W1723" s="20">
        <v>5648</v>
      </c>
    </row>
    <row r="1724" spans="1:23" x14ac:dyDescent="0.35">
      <c r="A1724" s="16">
        <v>2012</v>
      </c>
      <c r="B1724" s="17">
        <v>17028</v>
      </c>
      <c r="C1724" s="18" t="s">
        <v>1526</v>
      </c>
      <c r="D1724" s="16" t="s">
        <v>24</v>
      </c>
      <c r="E1724" s="18" t="s">
        <v>25</v>
      </c>
      <c r="F1724" s="16" t="s">
        <v>26</v>
      </c>
      <c r="G1724" s="18" t="s">
        <v>39</v>
      </c>
      <c r="H1724" s="18" t="s">
        <v>28</v>
      </c>
      <c r="I1724" s="19">
        <v>2972</v>
      </c>
      <c r="J1724" s="20">
        <v>32620</v>
      </c>
      <c r="K1724" s="20">
        <v>4032</v>
      </c>
      <c r="L1724" s="21">
        <v>742</v>
      </c>
      <c r="M1724" s="22">
        <v>8209</v>
      </c>
      <c r="N1724" s="22">
        <v>420</v>
      </c>
      <c r="O1724" s="23">
        <v>10689</v>
      </c>
      <c r="P1724" s="24">
        <v>138445</v>
      </c>
      <c r="Q1724" s="24">
        <v>62</v>
      </c>
      <c r="R1724" s="25" t="s">
        <v>37</v>
      </c>
      <c r="S1724" s="26" t="s">
        <v>37</v>
      </c>
      <c r="T1724" s="26" t="s">
        <v>37</v>
      </c>
      <c r="U1724" s="19">
        <v>14403</v>
      </c>
      <c r="V1724" s="20">
        <v>179274</v>
      </c>
      <c r="W1724" s="20">
        <v>4514</v>
      </c>
    </row>
    <row r="1725" spans="1:23" x14ac:dyDescent="0.35">
      <c r="A1725" s="16">
        <v>2012</v>
      </c>
      <c r="B1725" s="17">
        <v>17033</v>
      </c>
      <c r="C1725" s="18" t="s">
        <v>1527</v>
      </c>
      <c r="D1725" s="16" t="s">
        <v>24</v>
      </c>
      <c r="E1725" s="18" t="s">
        <v>25</v>
      </c>
      <c r="F1725" s="16" t="s">
        <v>26</v>
      </c>
      <c r="G1725" s="18" t="s">
        <v>59</v>
      </c>
      <c r="H1725" s="18" t="s">
        <v>28</v>
      </c>
      <c r="I1725" s="19">
        <v>22663</v>
      </c>
      <c r="J1725" s="20">
        <v>226596</v>
      </c>
      <c r="K1725" s="20">
        <v>15335</v>
      </c>
      <c r="L1725" s="21">
        <v>13899</v>
      </c>
      <c r="M1725" s="22">
        <v>123070</v>
      </c>
      <c r="N1725" s="22">
        <v>3394</v>
      </c>
      <c r="O1725" s="23">
        <v>21508</v>
      </c>
      <c r="P1725" s="24">
        <v>332881</v>
      </c>
      <c r="Q1725" s="24">
        <v>13</v>
      </c>
      <c r="R1725" s="25">
        <v>0</v>
      </c>
      <c r="S1725" s="26">
        <v>0</v>
      </c>
      <c r="T1725" s="26">
        <v>0</v>
      </c>
      <c r="U1725" s="19">
        <v>58070</v>
      </c>
      <c r="V1725" s="20">
        <v>682547</v>
      </c>
      <c r="W1725" s="20">
        <v>18742</v>
      </c>
    </row>
    <row r="1726" spans="1:23" x14ac:dyDescent="0.35">
      <c r="A1726" s="16">
        <v>2012</v>
      </c>
      <c r="B1726" s="17">
        <v>17037</v>
      </c>
      <c r="C1726" s="18" t="s">
        <v>1528</v>
      </c>
      <c r="D1726" s="16" t="s">
        <v>24</v>
      </c>
      <c r="E1726" s="18" t="s">
        <v>25</v>
      </c>
      <c r="F1726" s="16" t="s">
        <v>26</v>
      </c>
      <c r="G1726" s="18" t="s">
        <v>70</v>
      </c>
      <c r="H1726" s="18" t="s">
        <v>28</v>
      </c>
      <c r="I1726" s="19">
        <v>7526</v>
      </c>
      <c r="J1726" s="20">
        <v>68921</v>
      </c>
      <c r="K1726" s="20">
        <v>6052</v>
      </c>
      <c r="L1726" s="21">
        <v>10498</v>
      </c>
      <c r="M1726" s="22">
        <v>117235</v>
      </c>
      <c r="N1726" s="22">
        <v>1882</v>
      </c>
      <c r="O1726" s="23">
        <v>78</v>
      </c>
      <c r="P1726" s="24">
        <v>849</v>
      </c>
      <c r="Q1726" s="24">
        <v>2</v>
      </c>
      <c r="R1726" s="25" t="s">
        <v>37</v>
      </c>
      <c r="S1726" s="26" t="s">
        <v>37</v>
      </c>
      <c r="T1726" s="26" t="s">
        <v>37</v>
      </c>
      <c r="U1726" s="19">
        <v>18102</v>
      </c>
      <c r="V1726" s="20">
        <v>187005</v>
      </c>
      <c r="W1726" s="20">
        <v>7936</v>
      </c>
    </row>
    <row r="1727" spans="1:23" x14ac:dyDescent="0.35">
      <c r="A1727" s="16">
        <v>2012</v>
      </c>
      <c r="B1727" s="17">
        <v>17038</v>
      </c>
      <c r="C1727" s="18" t="s">
        <v>1529</v>
      </c>
      <c r="D1727" s="16" t="s">
        <v>24</v>
      </c>
      <c r="E1727" s="18" t="s">
        <v>25</v>
      </c>
      <c r="F1727" s="16" t="s">
        <v>26</v>
      </c>
      <c r="G1727" s="18" t="s">
        <v>74</v>
      </c>
      <c r="H1727" s="18" t="s">
        <v>33</v>
      </c>
      <c r="I1727" s="19">
        <v>25035.1</v>
      </c>
      <c r="J1727" s="20">
        <v>200415</v>
      </c>
      <c r="K1727" s="20">
        <v>14222</v>
      </c>
      <c r="L1727" s="21">
        <v>5290</v>
      </c>
      <c r="M1727" s="22">
        <v>44820</v>
      </c>
      <c r="N1727" s="22">
        <v>198</v>
      </c>
      <c r="O1727" s="23">
        <v>9390.7999999999993</v>
      </c>
      <c r="P1727" s="24">
        <v>133577</v>
      </c>
      <c r="Q1727" s="24">
        <v>7</v>
      </c>
      <c r="R1727" s="25" t="s">
        <v>37</v>
      </c>
      <c r="S1727" s="26" t="s">
        <v>37</v>
      </c>
      <c r="T1727" s="26" t="s">
        <v>37</v>
      </c>
      <c r="U1727" s="19">
        <v>39715.9</v>
      </c>
      <c r="V1727" s="20">
        <v>378812</v>
      </c>
      <c r="W1727" s="20">
        <v>14427</v>
      </c>
    </row>
    <row r="1728" spans="1:23" x14ac:dyDescent="0.35">
      <c r="A1728" s="16">
        <v>2012</v>
      </c>
      <c r="B1728" s="17">
        <v>17040</v>
      </c>
      <c r="C1728" s="18" t="s">
        <v>1530</v>
      </c>
      <c r="D1728" s="16" t="s">
        <v>24</v>
      </c>
      <c r="E1728" s="18" t="s">
        <v>25</v>
      </c>
      <c r="F1728" s="16" t="s">
        <v>26</v>
      </c>
      <c r="G1728" s="18" t="s">
        <v>36</v>
      </c>
      <c r="H1728" s="18" t="s">
        <v>33</v>
      </c>
      <c r="I1728" s="19">
        <v>19741</v>
      </c>
      <c r="J1728" s="20">
        <v>121179</v>
      </c>
      <c r="K1728" s="20">
        <v>9787</v>
      </c>
      <c r="L1728" s="21">
        <v>4030</v>
      </c>
      <c r="M1728" s="22">
        <v>39103</v>
      </c>
      <c r="N1728" s="22">
        <v>155</v>
      </c>
      <c r="O1728" s="23">
        <v>6403</v>
      </c>
      <c r="P1728" s="24">
        <v>76274</v>
      </c>
      <c r="Q1728" s="24">
        <v>10</v>
      </c>
      <c r="R1728" s="25" t="s">
        <v>37</v>
      </c>
      <c r="S1728" s="26" t="s">
        <v>37</v>
      </c>
      <c r="T1728" s="26" t="s">
        <v>37</v>
      </c>
      <c r="U1728" s="19">
        <v>30174</v>
      </c>
      <c r="V1728" s="20">
        <v>236556</v>
      </c>
      <c r="W1728" s="20">
        <v>9952</v>
      </c>
    </row>
    <row r="1729" spans="1:23" x14ac:dyDescent="0.35">
      <c r="A1729" s="16">
        <v>2012</v>
      </c>
      <c r="B1729" s="17">
        <v>17043</v>
      </c>
      <c r="C1729" s="18" t="s">
        <v>1531</v>
      </c>
      <c r="D1729" s="16" t="s">
        <v>24</v>
      </c>
      <c r="E1729" s="18" t="s">
        <v>25</v>
      </c>
      <c r="F1729" s="16" t="s">
        <v>26</v>
      </c>
      <c r="G1729" s="18" t="s">
        <v>46</v>
      </c>
      <c r="H1729" s="18" t="s">
        <v>28</v>
      </c>
      <c r="I1729" s="19">
        <v>4975.7</v>
      </c>
      <c r="J1729" s="20">
        <v>46794</v>
      </c>
      <c r="K1729" s="20">
        <v>4874</v>
      </c>
      <c r="L1729" s="21">
        <v>2223.4</v>
      </c>
      <c r="M1729" s="22">
        <v>20726</v>
      </c>
      <c r="N1729" s="22">
        <v>181</v>
      </c>
      <c r="O1729" s="23">
        <v>3250.5</v>
      </c>
      <c r="P1729" s="24">
        <v>34818</v>
      </c>
      <c r="Q1729" s="24">
        <v>22</v>
      </c>
      <c r="R1729" s="25" t="s">
        <v>37</v>
      </c>
      <c r="S1729" s="26" t="s">
        <v>37</v>
      </c>
      <c r="T1729" s="26" t="s">
        <v>37</v>
      </c>
      <c r="U1729" s="19">
        <v>10449.6</v>
      </c>
      <c r="V1729" s="20">
        <v>102338</v>
      </c>
      <c r="W1729" s="20">
        <v>5077</v>
      </c>
    </row>
    <row r="1730" spans="1:23" x14ac:dyDescent="0.35">
      <c r="A1730" s="16">
        <v>2012</v>
      </c>
      <c r="B1730" s="17">
        <v>17044</v>
      </c>
      <c r="C1730" s="18" t="s">
        <v>1532</v>
      </c>
      <c r="D1730" s="16" t="s">
        <v>24</v>
      </c>
      <c r="E1730" s="18" t="s">
        <v>25</v>
      </c>
      <c r="F1730" s="16" t="s">
        <v>26</v>
      </c>
      <c r="G1730" s="18" t="s">
        <v>111</v>
      </c>
      <c r="H1730" s="18" t="s">
        <v>33</v>
      </c>
      <c r="I1730" s="19">
        <v>23970</v>
      </c>
      <c r="J1730" s="20">
        <v>221013</v>
      </c>
      <c r="K1730" s="20">
        <v>14970</v>
      </c>
      <c r="L1730" s="21">
        <v>6008</v>
      </c>
      <c r="M1730" s="22">
        <v>67037</v>
      </c>
      <c r="N1730" s="22">
        <v>382</v>
      </c>
      <c r="O1730" s="23">
        <v>11384</v>
      </c>
      <c r="P1730" s="24">
        <v>162324</v>
      </c>
      <c r="Q1730" s="24">
        <v>8</v>
      </c>
      <c r="R1730" s="25" t="s">
        <v>37</v>
      </c>
      <c r="S1730" s="26" t="s">
        <v>37</v>
      </c>
      <c r="T1730" s="26" t="s">
        <v>37</v>
      </c>
      <c r="U1730" s="19">
        <v>41362</v>
      </c>
      <c r="V1730" s="20">
        <v>450374</v>
      </c>
      <c r="W1730" s="20">
        <v>15360</v>
      </c>
    </row>
    <row r="1731" spans="1:23" x14ac:dyDescent="0.35">
      <c r="A1731" s="16">
        <v>2012</v>
      </c>
      <c r="B1731" s="17">
        <v>17047</v>
      </c>
      <c r="C1731" s="18" t="s">
        <v>1533</v>
      </c>
      <c r="D1731" s="16" t="s">
        <v>24</v>
      </c>
      <c r="E1731" s="18" t="s">
        <v>25</v>
      </c>
      <c r="F1731" s="16" t="s">
        <v>26</v>
      </c>
      <c r="G1731" s="18" t="s">
        <v>104</v>
      </c>
      <c r="H1731" s="18" t="s">
        <v>28</v>
      </c>
      <c r="I1731" s="19">
        <v>10771</v>
      </c>
      <c r="J1731" s="20">
        <v>106459</v>
      </c>
      <c r="K1731" s="20">
        <v>8223</v>
      </c>
      <c r="L1731" s="21">
        <v>12488</v>
      </c>
      <c r="M1731" s="22">
        <v>123974</v>
      </c>
      <c r="N1731" s="22">
        <v>1494</v>
      </c>
      <c r="O1731" s="23">
        <v>10790</v>
      </c>
      <c r="P1731" s="24">
        <v>134055</v>
      </c>
      <c r="Q1731" s="24">
        <v>10</v>
      </c>
      <c r="R1731" s="25">
        <v>0</v>
      </c>
      <c r="S1731" s="26">
        <v>0</v>
      </c>
      <c r="T1731" s="26">
        <v>0</v>
      </c>
      <c r="U1731" s="19">
        <v>34049</v>
      </c>
      <c r="V1731" s="20">
        <v>364488</v>
      </c>
      <c r="W1731" s="20">
        <v>9727</v>
      </c>
    </row>
    <row r="1732" spans="1:23" x14ac:dyDescent="0.35">
      <c r="A1732" s="16">
        <v>2012</v>
      </c>
      <c r="B1732" s="17">
        <v>17066</v>
      </c>
      <c r="C1732" s="18" t="s">
        <v>1534</v>
      </c>
      <c r="D1732" s="16" t="s">
        <v>24</v>
      </c>
      <c r="E1732" s="18" t="s">
        <v>25</v>
      </c>
      <c r="F1732" s="16" t="s">
        <v>26</v>
      </c>
      <c r="G1732" s="18" t="s">
        <v>34</v>
      </c>
      <c r="H1732" s="18" t="s">
        <v>33</v>
      </c>
      <c r="I1732" s="19">
        <v>109217.8</v>
      </c>
      <c r="J1732" s="20">
        <v>1056212</v>
      </c>
      <c r="K1732" s="20">
        <v>73273</v>
      </c>
      <c r="L1732" s="21">
        <v>33963.599999999999</v>
      </c>
      <c r="M1732" s="22">
        <v>325870</v>
      </c>
      <c r="N1732" s="22">
        <v>15536</v>
      </c>
      <c r="O1732" s="23">
        <v>67568.100000000006</v>
      </c>
      <c r="P1732" s="24">
        <v>891756</v>
      </c>
      <c r="Q1732" s="24">
        <v>372</v>
      </c>
      <c r="R1732" s="25">
        <v>0</v>
      </c>
      <c r="S1732" s="26">
        <v>0</v>
      </c>
      <c r="T1732" s="26">
        <v>0</v>
      </c>
      <c r="U1732" s="19">
        <v>210749.5</v>
      </c>
      <c r="V1732" s="20">
        <v>2273838</v>
      </c>
      <c r="W1732" s="20">
        <v>89181</v>
      </c>
    </row>
    <row r="1733" spans="1:23" x14ac:dyDescent="0.35">
      <c r="A1733" s="16">
        <v>2012</v>
      </c>
      <c r="B1733" s="17">
        <v>17127</v>
      </c>
      <c r="C1733" s="18" t="s">
        <v>1535</v>
      </c>
      <c r="D1733" s="16" t="s">
        <v>24</v>
      </c>
      <c r="E1733" s="18" t="s">
        <v>25</v>
      </c>
      <c r="F1733" s="16" t="s">
        <v>26</v>
      </c>
      <c r="G1733" s="18" t="s">
        <v>184</v>
      </c>
      <c r="H1733" s="18" t="s">
        <v>28</v>
      </c>
      <c r="I1733" s="19">
        <v>15377</v>
      </c>
      <c r="J1733" s="20">
        <v>133642</v>
      </c>
      <c r="K1733" s="20">
        <v>14096</v>
      </c>
      <c r="L1733" s="21">
        <v>6116</v>
      </c>
      <c r="M1733" s="22">
        <v>50723</v>
      </c>
      <c r="N1733" s="22">
        <v>1581</v>
      </c>
      <c r="O1733" s="23">
        <v>9583</v>
      </c>
      <c r="P1733" s="24">
        <v>99846</v>
      </c>
      <c r="Q1733" s="24">
        <v>73</v>
      </c>
      <c r="R1733" s="25" t="s">
        <v>37</v>
      </c>
      <c r="S1733" s="26" t="s">
        <v>37</v>
      </c>
      <c r="T1733" s="26" t="s">
        <v>37</v>
      </c>
      <c r="U1733" s="19">
        <v>31076</v>
      </c>
      <c r="V1733" s="20">
        <v>284211</v>
      </c>
      <c r="W1733" s="20">
        <v>15750</v>
      </c>
    </row>
    <row r="1734" spans="1:23" x14ac:dyDescent="0.35">
      <c r="A1734" s="16">
        <v>2012</v>
      </c>
      <c r="B1734" s="17">
        <v>17141</v>
      </c>
      <c r="C1734" s="18" t="s">
        <v>1536</v>
      </c>
      <c r="D1734" s="16" t="s">
        <v>24</v>
      </c>
      <c r="E1734" s="18" t="s">
        <v>25</v>
      </c>
      <c r="F1734" s="16" t="s">
        <v>26</v>
      </c>
      <c r="G1734" s="18" t="s">
        <v>87</v>
      </c>
      <c r="H1734" s="18" t="s">
        <v>28</v>
      </c>
      <c r="I1734" s="19">
        <v>1142</v>
      </c>
      <c r="J1734" s="20">
        <v>15330</v>
      </c>
      <c r="K1734" s="20">
        <v>1299</v>
      </c>
      <c r="L1734" s="21">
        <v>898</v>
      </c>
      <c r="M1734" s="22">
        <v>10158</v>
      </c>
      <c r="N1734" s="22">
        <v>222</v>
      </c>
      <c r="O1734" s="23">
        <v>303</v>
      </c>
      <c r="P1734" s="24">
        <v>5054</v>
      </c>
      <c r="Q1734" s="24">
        <v>1</v>
      </c>
      <c r="R1734" s="25" t="s">
        <v>37</v>
      </c>
      <c r="S1734" s="26" t="s">
        <v>37</v>
      </c>
      <c r="T1734" s="26" t="s">
        <v>37</v>
      </c>
      <c r="U1734" s="19">
        <v>2343</v>
      </c>
      <c r="V1734" s="20">
        <v>30542</v>
      </c>
      <c r="W1734" s="20">
        <v>1522</v>
      </c>
    </row>
    <row r="1735" spans="1:23" x14ac:dyDescent="0.35">
      <c r="A1735" s="16">
        <v>2012</v>
      </c>
      <c r="B1735" s="17">
        <v>17149</v>
      </c>
      <c r="C1735" s="18" t="s">
        <v>1537</v>
      </c>
      <c r="D1735" s="16" t="s">
        <v>24</v>
      </c>
      <c r="E1735" s="18" t="s">
        <v>25</v>
      </c>
      <c r="F1735" s="16" t="s">
        <v>26</v>
      </c>
      <c r="G1735" s="18" t="s">
        <v>90</v>
      </c>
      <c r="H1735" s="18" t="s">
        <v>28</v>
      </c>
      <c r="I1735" s="19">
        <v>2946</v>
      </c>
      <c r="J1735" s="20">
        <v>27501</v>
      </c>
      <c r="K1735" s="20">
        <v>3008</v>
      </c>
      <c r="L1735" s="21">
        <v>1781</v>
      </c>
      <c r="M1735" s="22">
        <v>20277</v>
      </c>
      <c r="N1735" s="22">
        <v>742</v>
      </c>
      <c r="O1735" s="23">
        <v>1809</v>
      </c>
      <c r="P1735" s="24">
        <v>32607</v>
      </c>
      <c r="Q1735" s="24">
        <v>46</v>
      </c>
      <c r="R1735" s="25" t="s">
        <v>37</v>
      </c>
      <c r="S1735" s="26" t="s">
        <v>37</v>
      </c>
      <c r="T1735" s="26" t="s">
        <v>37</v>
      </c>
      <c r="U1735" s="19">
        <v>6536</v>
      </c>
      <c r="V1735" s="20">
        <v>80385</v>
      </c>
      <c r="W1735" s="20">
        <v>3796</v>
      </c>
    </row>
    <row r="1736" spans="1:23" x14ac:dyDescent="0.35">
      <c r="A1736" s="16">
        <v>2012</v>
      </c>
      <c r="B1736" s="17">
        <v>17164</v>
      </c>
      <c r="C1736" s="18" t="s">
        <v>1538</v>
      </c>
      <c r="D1736" s="16" t="s">
        <v>24</v>
      </c>
      <c r="E1736" s="18" t="s">
        <v>25</v>
      </c>
      <c r="F1736" s="16" t="s">
        <v>26</v>
      </c>
      <c r="G1736" s="18" t="s">
        <v>63</v>
      </c>
      <c r="H1736" s="18" t="s">
        <v>119</v>
      </c>
      <c r="I1736" s="19" t="s">
        <v>37</v>
      </c>
      <c r="J1736" s="20" t="s">
        <v>37</v>
      </c>
      <c r="K1736" s="20" t="s">
        <v>37</v>
      </c>
      <c r="L1736" s="21" t="s">
        <v>37</v>
      </c>
      <c r="M1736" s="22" t="s">
        <v>37</v>
      </c>
      <c r="N1736" s="22" t="s">
        <v>37</v>
      </c>
      <c r="O1736" s="23">
        <v>411</v>
      </c>
      <c r="P1736" s="24">
        <v>4109</v>
      </c>
      <c r="Q1736" s="24">
        <v>1</v>
      </c>
      <c r="R1736" s="25" t="s">
        <v>37</v>
      </c>
      <c r="S1736" s="26" t="s">
        <v>37</v>
      </c>
      <c r="T1736" s="26" t="s">
        <v>37</v>
      </c>
      <c r="U1736" s="19">
        <v>411</v>
      </c>
      <c r="V1736" s="20">
        <v>4109</v>
      </c>
      <c r="W1736" s="20">
        <v>1</v>
      </c>
    </row>
    <row r="1737" spans="1:23" x14ac:dyDescent="0.35">
      <c r="A1737" s="16">
        <v>2012</v>
      </c>
      <c r="B1737" s="17">
        <v>17164</v>
      </c>
      <c r="C1737" s="18" t="s">
        <v>1538</v>
      </c>
      <c r="D1737" s="16" t="s">
        <v>24</v>
      </c>
      <c r="E1737" s="18" t="s">
        <v>25</v>
      </c>
      <c r="F1737" s="16" t="s">
        <v>26</v>
      </c>
      <c r="G1737" s="18" t="s">
        <v>96</v>
      </c>
      <c r="H1737" s="18" t="s">
        <v>119</v>
      </c>
      <c r="I1737" s="19" t="s">
        <v>37</v>
      </c>
      <c r="J1737" s="20" t="s">
        <v>37</v>
      </c>
      <c r="K1737" s="20" t="s">
        <v>37</v>
      </c>
      <c r="L1737" s="21" t="s">
        <v>37</v>
      </c>
      <c r="M1737" s="22" t="s">
        <v>37</v>
      </c>
      <c r="N1737" s="22" t="s">
        <v>37</v>
      </c>
      <c r="O1737" s="23">
        <v>3553</v>
      </c>
      <c r="P1737" s="24">
        <v>37537</v>
      </c>
      <c r="Q1737" s="24">
        <v>1</v>
      </c>
      <c r="R1737" s="25" t="s">
        <v>37</v>
      </c>
      <c r="S1737" s="26" t="s">
        <v>37</v>
      </c>
      <c r="T1737" s="26" t="s">
        <v>37</v>
      </c>
      <c r="U1737" s="19">
        <v>3553</v>
      </c>
      <c r="V1737" s="20">
        <v>37537</v>
      </c>
      <c r="W1737" s="20">
        <v>1</v>
      </c>
    </row>
    <row r="1738" spans="1:23" x14ac:dyDescent="0.35">
      <c r="A1738" s="16">
        <v>2012</v>
      </c>
      <c r="B1738" s="17">
        <v>17166</v>
      </c>
      <c r="C1738" s="18" t="s">
        <v>1539</v>
      </c>
      <c r="D1738" s="16" t="s">
        <v>24</v>
      </c>
      <c r="E1738" s="18" t="s">
        <v>25</v>
      </c>
      <c r="F1738" s="16" t="s">
        <v>26</v>
      </c>
      <c r="G1738" s="18" t="s">
        <v>236</v>
      </c>
      <c r="H1738" s="18" t="s">
        <v>57</v>
      </c>
      <c r="I1738" s="19">
        <v>252369</v>
      </c>
      <c r="J1738" s="20">
        <v>2284198</v>
      </c>
      <c r="K1738" s="20">
        <v>279231</v>
      </c>
      <c r="L1738" s="21">
        <v>284333</v>
      </c>
      <c r="M1738" s="22">
        <v>2945767</v>
      </c>
      <c r="N1738" s="22">
        <v>45111</v>
      </c>
      <c r="O1738" s="23">
        <v>165931</v>
      </c>
      <c r="P1738" s="24">
        <v>2707394</v>
      </c>
      <c r="Q1738" s="24">
        <v>109</v>
      </c>
      <c r="R1738" s="25">
        <v>0</v>
      </c>
      <c r="S1738" s="26">
        <v>0</v>
      </c>
      <c r="T1738" s="26">
        <v>0</v>
      </c>
      <c r="U1738" s="19">
        <v>702633</v>
      </c>
      <c r="V1738" s="20">
        <v>7937359</v>
      </c>
      <c r="W1738" s="20">
        <v>324451</v>
      </c>
    </row>
    <row r="1739" spans="1:23" x14ac:dyDescent="0.35">
      <c r="A1739" s="16">
        <v>2012</v>
      </c>
      <c r="B1739" s="17">
        <v>17166</v>
      </c>
      <c r="C1739" s="18" t="s">
        <v>1539</v>
      </c>
      <c r="D1739" s="16" t="s">
        <v>137</v>
      </c>
      <c r="E1739" s="18" t="s">
        <v>138</v>
      </c>
      <c r="F1739" s="16" t="s">
        <v>26</v>
      </c>
      <c r="G1739" s="18" t="s">
        <v>236</v>
      </c>
      <c r="H1739" s="18" t="s">
        <v>57</v>
      </c>
      <c r="I1739" s="19">
        <v>0</v>
      </c>
      <c r="J1739" s="20">
        <v>0</v>
      </c>
      <c r="K1739" s="20">
        <v>0</v>
      </c>
      <c r="L1739" s="21">
        <v>0</v>
      </c>
      <c r="M1739" s="22">
        <v>0</v>
      </c>
      <c r="N1739" s="22">
        <v>0</v>
      </c>
      <c r="O1739" s="23">
        <v>1895</v>
      </c>
      <c r="P1739" s="24">
        <v>1231247</v>
      </c>
      <c r="Q1739" s="24">
        <v>3</v>
      </c>
      <c r="R1739" s="25">
        <v>0</v>
      </c>
      <c r="S1739" s="26">
        <v>0</v>
      </c>
      <c r="T1739" s="26">
        <v>0</v>
      </c>
      <c r="U1739" s="19">
        <v>1895</v>
      </c>
      <c r="V1739" s="20">
        <v>1231247</v>
      </c>
      <c r="W1739" s="20">
        <v>3</v>
      </c>
    </row>
    <row r="1740" spans="1:23" x14ac:dyDescent="0.35">
      <c r="A1740" s="16">
        <v>2012</v>
      </c>
      <c r="B1740" s="17">
        <v>17177</v>
      </c>
      <c r="C1740" s="18" t="s">
        <v>1540</v>
      </c>
      <c r="D1740" s="16" t="s">
        <v>24</v>
      </c>
      <c r="E1740" s="18" t="s">
        <v>25</v>
      </c>
      <c r="F1740" s="16" t="s">
        <v>26</v>
      </c>
      <c r="G1740" s="18" t="s">
        <v>132</v>
      </c>
      <c r="H1740" s="18" t="s">
        <v>28</v>
      </c>
      <c r="I1740" s="19">
        <v>5963</v>
      </c>
      <c r="J1740" s="20">
        <v>125220</v>
      </c>
      <c r="K1740" s="20">
        <v>7293</v>
      </c>
      <c r="L1740" s="21">
        <v>6127</v>
      </c>
      <c r="M1740" s="22">
        <v>131419</v>
      </c>
      <c r="N1740" s="22">
        <v>1812</v>
      </c>
      <c r="O1740" s="23">
        <v>3281</v>
      </c>
      <c r="P1740" s="24">
        <v>88702</v>
      </c>
      <c r="Q1740" s="24">
        <v>16</v>
      </c>
      <c r="R1740" s="25" t="s">
        <v>37</v>
      </c>
      <c r="S1740" s="26" t="s">
        <v>37</v>
      </c>
      <c r="T1740" s="26" t="s">
        <v>37</v>
      </c>
      <c r="U1740" s="19">
        <v>15371</v>
      </c>
      <c r="V1740" s="20">
        <v>345341</v>
      </c>
      <c r="W1740" s="20">
        <v>9121</v>
      </c>
    </row>
    <row r="1741" spans="1:23" x14ac:dyDescent="0.35">
      <c r="A1741" s="16">
        <v>2012</v>
      </c>
      <c r="B1741" s="17">
        <v>17184</v>
      </c>
      <c r="C1741" s="18" t="s">
        <v>1541</v>
      </c>
      <c r="D1741" s="16" t="s">
        <v>24</v>
      </c>
      <c r="E1741" s="18" t="s">
        <v>25</v>
      </c>
      <c r="F1741" s="16" t="s">
        <v>26</v>
      </c>
      <c r="G1741" s="18" t="s">
        <v>123</v>
      </c>
      <c r="H1741" s="18" t="s">
        <v>28</v>
      </c>
      <c r="I1741" s="19">
        <v>7183.6</v>
      </c>
      <c r="J1741" s="20">
        <v>67752</v>
      </c>
      <c r="K1741" s="20">
        <v>6040</v>
      </c>
      <c r="L1741" s="21">
        <v>2442.6999999999998</v>
      </c>
      <c r="M1741" s="22">
        <v>20886</v>
      </c>
      <c r="N1741" s="22">
        <v>833</v>
      </c>
      <c r="O1741" s="23">
        <v>11955.3</v>
      </c>
      <c r="P1741" s="24">
        <v>153258</v>
      </c>
      <c r="Q1741" s="24">
        <v>190</v>
      </c>
      <c r="R1741" s="25" t="s">
        <v>37</v>
      </c>
      <c r="S1741" s="26" t="s">
        <v>37</v>
      </c>
      <c r="T1741" s="26" t="s">
        <v>37</v>
      </c>
      <c r="U1741" s="19">
        <v>21581.599999999999</v>
      </c>
      <c r="V1741" s="20">
        <v>241896</v>
      </c>
      <c r="W1741" s="20">
        <v>7063</v>
      </c>
    </row>
    <row r="1742" spans="1:23" x14ac:dyDescent="0.35">
      <c r="A1742" s="16">
        <v>2012</v>
      </c>
      <c r="B1742" s="17">
        <v>17252</v>
      </c>
      <c r="C1742" s="18" t="s">
        <v>1542</v>
      </c>
      <c r="D1742" s="16" t="s">
        <v>24</v>
      </c>
      <c r="E1742" s="18" t="s">
        <v>25</v>
      </c>
      <c r="F1742" s="16" t="s">
        <v>26</v>
      </c>
      <c r="G1742" s="18" t="s">
        <v>59</v>
      </c>
      <c r="H1742" s="18" t="s">
        <v>33</v>
      </c>
      <c r="I1742" s="19">
        <v>482.4</v>
      </c>
      <c r="J1742" s="20">
        <v>4002</v>
      </c>
      <c r="K1742" s="20">
        <v>370</v>
      </c>
      <c r="L1742" s="21">
        <v>73.7</v>
      </c>
      <c r="M1742" s="22">
        <v>653</v>
      </c>
      <c r="N1742" s="22">
        <v>19</v>
      </c>
      <c r="O1742" s="23">
        <v>0</v>
      </c>
      <c r="P1742" s="24">
        <v>0</v>
      </c>
      <c r="Q1742" s="24">
        <v>0</v>
      </c>
      <c r="R1742" s="25">
        <v>0</v>
      </c>
      <c r="S1742" s="26">
        <v>0</v>
      </c>
      <c r="T1742" s="26">
        <v>0</v>
      </c>
      <c r="U1742" s="19">
        <v>556.1</v>
      </c>
      <c r="V1742" s="20">
        <v>4655</v>
      </c>
      <c r="W1742" s="20">
        <v>389</v>
      </c>
    </row>
    <row r="1743" spans="1:23" x14ac:dyDescent="0.35">
      <c r="A1743" s="16">
        <v>2012</v>
      </c>
      <c r="B1743" s="17">
        <v>17252</v>
      </c>
      <c r="C1743" s="18" t="s">
        <v>1542</v>
      </c>
      <c r="D1743" s="16" t="s">
        <v>24</v>
      </c>
      <c r="E1743" s="18" t="s">
        <v>25</v>
      </c>
      <c r="F1743" s="16" t="s">
        <v>26</v>
      </c>
      <c r="G1743" s="18" t="s">
        <v>27</v>
      </c>
      <c r="H1743" s="18" t="s">
        <v>33</v>
      </c>
      <c r="I1743" s="19">
        <v>103683.4</v>
      </c>
      <c r="J1743" s="20">
        <v>906358</v>
      </c>
      <c r="K1743" s="20">
        <v>62348</v>
      </c>
      <c r="L1743" s="21">
        <v>36665.199999999997</v>
      </c>
      <c r="M1743" s="22">
        <v>337898</v>
      </c>
      <c r="N1743" s="22">
        <v>8424</v>
      </c>
      <c r="O1743" s="23">
        <v>9257.6</v>
      </c>
      <c r="P1743" s="24">
        <v>120010</v>
      </c>
      <c r="Q1743" s="24">
        <v>10</v>
      </c>
      <c r="R1743" s="25">
        <v>0</v>
      </c>
      <c r="S1743" s="26">
        <v>0</v>
      </c>
      <c r="T1743" s="26">
        <v>0</v>
      </c>
      <c r="U1743" s="19">
        <v>149606.20000000001</v>
      </c>
      <c r="V1743" s="20">
        <v>1364266</v>
      </c>
      <c r="W1743" s="20">
        <v>70782</v>
      </c>
    </row>
    <row r="1744" spans="1:23" x14ac:dyDescent="0.35">
      <c r="A1744" s="16">
        <v>2012</v>
      </c>
      <c r="B1744" s="17">
        <v>17260</v>
      </c>
      <c r="C1744" s="18" t="s">
        <v>1543</v>
      </c>
      <c r="D1744" s="16" t="s">
        <v>24</v>
      </c>
      <c r="E1744" s="18" t="s">
        <v>25</v>
      </c>
      <c r="F1744" s="16" t="s">
        <v>26</v>
      </c>
      <c r="G1744" s="18" t="s">
        <v>87</v>
      </c>
      <c r="H1744" s="18" t="s">
        <v>33</v>
      </c>
      <c r="I1744" s="19">
        <v>18475.099999999999</v>
      </c>
      <c r="J1744" s="20">
        <v>222742</v>
      </c>
      <c r="K1744" s="20">
        <v>8794</v>
      </c>
      <c r="L1744" s="21">
        <v>23311.3</v>
      </c>
      <c r="M1744" s="22">
        <v>370563</v>
      </c>
      <c r="N1744" s="22">
        <v>766</v>
      </c>
      <c r="O1744" s="23">
        <v>376.8</v>
      </c>
      <c r="P1744" s="24">
        <v>4986</v>
      </c>
      <c r="Q1744" s="24">
        <v>2</v>
      </c>
      <c r="R1744" s="25" t="s">
        <v>37</v>
      </c>
      <c r="S1744" s="26" t="s">
        <v>37</v>
      </c>
      <c r="T1744" s="26" t="s">
        <v>37</v>
      </c>
      <c r="U1744" s="19">
        <v>42163.199999999997</v>
      </c>
      <c r="V1744" s="20">
        <v>598291</v>
      </c>
      <c r="W1744" s="20">
        <v>9562</v>
      </c>
    </row>
    <row r="1745" spans="1:23" x14ac:dyDescent="0.35">
      <c r="A1745" s="16">
        <v>2012</v>
      </c>
      <c r="B1745" s="17">
        <v>17261</v>
      </c>
      <c r="C1745" s="18" t="s">
        <v>1544</v>
      </c>
      <c r="D1745" s="16" t="s">
        <v>24</v>
      </c>
      <c r="E1745" s="18" t="s">
        <v>25</v>
      </c>
      <c r="F1745" s="16" t="s">
        <v>26</v>
      </c>
      <c r="G1745" s="18" t="s">
        <v>172</v>
      </c>
      <c r="H1745" s="18" t="s">
        <v>33</v>
      </c>
      <c r="I1745" s="19">
        <v>3226.2</v>
      </c>
      <c r="J1745" s="20">
        <v>42841</v>
      </c>
      <c r="K1745" s="20">
        <v>3006</v>
      </c>
      <c r="L1745" s="21">
        <v>2655.4</v>
      </c>
      <c r="M1745" s="22">
        <v>25078</v>
      </c>
      <c r="N1745" s="22">
        <v>551</v>
      </c>
      <c r="O1745" s="23">
        <v>22583.8</v>
      </c>
      <c r="P1745" s="24">
        <v>343817</v>
      </c>
      <c r="Q1745" s="24">
        <v>250</v>
      </c>
      <c r="R1745" s="25" t="s">
        <v>37</v>
      </c>
      <c r="S1745" s="26" t="s">
        <v>37</v>
      </c>
      <c r="T1745" s="26" t="s">
        <v>37</v>
      </c>
      <c r="U1745" s="19">
        <v>28465.4</v>
      </c>
      <c r="V1745" s="20">
        <v>411736</v>
      </c>
      <c r="W1745" s="20">
        <v>3807</v>
      </c>
    </row>
    <row r="1746" spans="1:23" x14ac:dyDescent="0.35">
      <c r="A1746" s="16">
        <v>2012</v>
      </c>
      <c r="B1746" s="17">
        <v>17264</v>
      </c>
      <c r="C1746" s="18" t="s">
        <v>1545</v>
      </c>
      <c r="D1746" s="16" t="s">
        <v>24</v>
      </c>
      <c r="E1746" s="18" t="s">
        <v>25</v>
      </c>
      <c r="F1746" s="16" t="s">
        <v>26</v>
      </c>
      <c r="G1746" s="18" t="s">
        <v>87</v>
      </c>
      <c r="H1746" s="18" t="s">
        <v>28</v>
      </c>
      <c r="I1746" s="19">
        <v>2276</v>
      </c>
      <c r="J1746" s="20">
        <v>26164</v>
      </c>
      <c r="K1746" s="20">
        <v>2165</v>
      </c>
      <c r="L1746" s="21">
        <v>905</v>
      </c>
      <c r="M1746" s="22">
        <v>10966</v>
      </c>
      <c r="N1746" s="22">
        <v>401</v>
      </c>
      <c r="O1746" s="23">
        <v>5827</v>
      </c>
      <c r="P1746" s="24">
        <v>80837</v>
      </c>
      <c r="Q1746" s="24">
        <v>52</v>
      </c>
      <c r="R1746" s="25" t="s">
        <v>37</v>
      </c>
      <c r="S1746" s="26" t="s">
        <v>37</v>
      </c>
      <c r="T1746" s="26" t="s">
        <v>37</v>
      </c>
      <c r="U1746" s="19">
        <v>9008</v>
      </c>
      <c r="V1746" s="20">
        <v>117967</v>
      </c>
      <c r="W1746" s="20">
        <v>2618</v>
      </c>
    </row>
    <row r="1747" spans="1:23" x14ac:dyDescent="0.35">
      <c r="A1747" s="16">
        <v>2012</v>
      </c>
      <c r="B1747" s="17">
        <v>17265</v>
      </c>
      <c r="C1747" s="18" t="s">
        <v>1546</v>
      </c>
      <c r="D1747" s="16" t="s">
        <v>24</v>
      </c>
      <c r="E1747" s="18" t="s">
        <v>25</v>
      </c>
      <c r="F1747" s="16" t="s">
        <v>26</v>
      </c>
      <c r="G1747" s="18" t="s">
        <v>173</v>
      </c>
      <c r="H1747" s="18" t="s">
        <v>28</v>
      </c>
      <c r="I1747" s="19">
        <v>1042</v>
      </c>
      <c r="J1747" s="20">
        <v>9624</v>
      </c>
      <c r="K1747" s="20">
        <v>1676</v>
      </c>
      <c r="L1747" s="21">
        <v>6110</v>
      </c>
      <c r="M1747" s="22">
        <v>74583</v>
      </c>
      <c r="N1747" s="22">
        <v>945</v>
      </c>
      <c r="O1747" s="23" t="s">
        <v>37</v>
      </c>
      <c r="P1747" s="24" t="s">
        <v>37</v>
      </c>
      <c r="Q1747" s="24" t="s">
        <v>37</v>
      </c>
      <c r="R1747" s="25" t="s">
        <v>37</v>
      </c>
      <c r="S1747" s="26" t="s">
        <v>37</v>
      </c>
      <c r="T1747" s="26" t="s">
        <v>37</v>
      </c>
      <c r="U1747" s="19">
        <v>7152</v>
      </c>
      <c r="V1747" s="20">
        <v>84207</v>
      </c>
      <c r="W1747" s="20">
        <v>2621</v>
      </c>
    </row>
    <row r="1748" spans="1:23" x14ac:dyDescent="0.35">
      <c r="A1748" s="16">
        <v>2012</v>
      </c>
      <c r="B1748" s="17">
        <v>17267</v>
      </c>
      <c r="C1748" s="18" t="s">
        <v>1547</v>
      </c>
      <c r="D1748" s="16" t="s">
        <v>24</v>
      </c>
      <c r="E1748" s="18" t="s">
        <v>25</v>
      </c>
      <c r="F1748" s="16" t="s">
        <v>26</v>
      </c>
      <c r="G1748" s="18" t="s">
        <v>51</v>
      </c>
      <c r="H1748" s="18" t="s">
        <v>33</v>
      </c>
      <c r="I1748" s="19">
        <v>6636.1</v>
      </c>
      <c r="J1748" s="20">
        <v>65072</v>
      </c>
      <c r="K1748" s="20">
        <v>2714</v>
      </c>
      <c r="L1748" s="21">
        <v>480.3</v>
      </c>
      <c r="M1748" s="22">
        <v>4276</v>
      </c>
      <c r="N1748" s="22">
        <v>179</v>
      </c>
      <c r="O1748" s="23">
        <v>2328.6999999999998</v>
      </c>
      <c r="P1748" s="24">
        <v>30722</v>
      </c>
      <c r="Q1748" s="24">
        <v>84</v>
      </c>
      <c r="R1748" s="25" t="s">
        <v>37</v>
      </c>
      <c r="S1748" s="26" t="s">
        <v>37</v>
      </c>
      <c r="T1748" s="26" t="s">
        <v>37</v>
      </c>
      <c r="U1748" s="19">
        <v>9445.1</v>
      </c>
      <c r="V1748" s="20">
        <v>100070</v>
      </c>
      <c r="W1748" s="20">
        <v>2977</v>
      </c>
    </row>
    <row r="1749" spans="1:23" x14ac:dyDescent="0.35">
      <c r="A1749" s="16">
        <v>2012</v>
      </c>
      <c r="B1749" s="17">
        <v>17267</v>
      </c>
      <c r="C1749" s="18" t="s">
        <v>1547</v>
      </c>
      <c r="D1749" s="16" t="s">
        <v>24</v>
      </c>
      <c r="E1749" s="18" t="s">
        <v>25</v>
      </c>
      <c r="F1749" s="16" t="s">
        <v>26</v>
      </c>
      <c r="G1749" s="18" t="s">
        <v>173</v>
      </c>
      <c r="H1749" s="18" t="s">
        <v>33</v>
      </c>
      <c r="I1749" s="19">
        <v>26651.599999999999</v>
      </c>
      <c r="J1749" s="20">
        <v>260715</v>
      </c>
      <c r="K1749" s="20">
        <v>16891</v>
      </c>
      <c r="L1749" s="21">
        <v>4395.1000000000004</v>
      </c>
      <c r="M1749" s="22">
        <v>37320</v>
      </c>
      <c r="N1749" s="22">
        <v>1848</v>
      </c>
      <c r="O1749" s="23">
        <v>18797</v>
      </c>
      <c r="P1749" s="24">
        <v>264327</v>
      </c>
      <c r="Q1749" s="24">
        <v>393</v>
      </c>
      <c r="R1749" s="25" t="s">
        <v>37</v>
      </c>
      <c r="S1749" s="26" t="s">
        <v>37</v>
      </c>
      <c r="T1749" s="26" t="s">
        <v>37</v>
      </c>
      <c r="U1749" s="19">
        <v>49843.7</v>
      </c>
      <c r="V1749" s="20">
        <v>562362</v>
      </c>
      <c r="W1749" s="20">
        <v>19132</v>
      </c>
    </row>
    <row r="1750" spans="1:23" x14ac:dyDescent="0.35">
      <c r="A1750" s="16">
        <v>2012</v>
      </c>
      <c r="B1750" s="17">
        <v>17271</v>
      </c>
      <c r="C1750" s="18" t="s">
        <v>1548</v>
      </c>
      <c r="D1750" s="16" t="s">
        <v>24</v>
      </c>
      <c r="E1750" s="18" t="s">
        <v>25</v>
      </c>
      <c r="F1750" s="16" t="s">
        <v>26</v>
      </c>
      <c r="G1750" s="18" t="s">
        <v>65</v>
      </c>
      <c r="H1750" s="18" t="s">
        <v>28</v>
      </c>
      <c r="I1750" s="19">
        <v>4570</v>
      </c>
      <c r="J1750" s="20">
        <v>47899</v>
      </c>
      <c r="K1750" s="20">
        <v>3669</v>
      </c>
      <c r="L1750" s="21">
        <v>5638</v>
      </c>
      <c r="M1750" s="22">
        <v>58534</v>
      </c>
      <c r="N1750" s="22">
        <v>1622</v>
      </c>
      <c r="O1750" s="23">
        <v>476</v>
      </c>
      <c r="P1750" s="24">
        <v>4968</v>
      </c>
      <c r="Q1750" s="24">
        <v>15</v>
      </c>
      <c r="R1750" s="25" t="s">
        <v>37</v>
      </c>
      <c r="S1750" s="26" t="s">
        <v>37</v>
      </c>
      <c r="T1750" s="26" t="s">
        <v>37</v>
      </c>
      <c r="U1750" s="19">
        <v>10684</v>
      </c>
      <c r="V1750" s="20">
        <v>111401</v>
      </c>
      <c r="W1750" s="20">
        <v>5306</v>
      </c>
    </row>
    <row r="1751" spans="1:23" x14ac:dyDescent="0.35">
      <c r="A1751" s="16">
        <v>2012</v>
      </c>
      <c r="B1751" s="17">
        <v>17279</v>
      </c>
      <c r="C1751" s="18" t="s">
        <v>1549</v>
      </c>
      <c r="D1751" s="16" t="s">
        <v>24</v>
      </c>
      <c r="E1751" s="18" t="s">
        <v>25</v>
      </c>
      <c r="F1751" s="16" t="s">
        <v>26</v>
      </c>
      <c r="G1751" s="18" t="s">
        <v>96</v>
      </c>
      <c r="H1751" s="18" t="s">
        <v>191</v>
      </c>
      <c r="I1751" s="19">
        <v>5480</v>
      </c>
      <c r="J1751" s="20">
        <v>74327</v>
      </c>
      <c r="K1751" s="20">
        <v>5223</v>
      </c>
      <c r="L1751" s="21">
        <v>1395.1</v>
      </c>
      <c r="M1751" s="22">
        <v>21912</v>
      </c>
      <c r="N1751" s="22">
        <v>563</v>
      </c>
      <c r="O1751" s="23">
        <v>1525.2</v>
      </c>
      <c r="P1751" s="24">
        <v>26953</v>
      </c>
      <c r="Q1751" s="24">
        <v>55</v>
      </c>
      <c r="R1751" s="25" t="s">
        <v>37</v>
      </c>
      <c r="S1751" s="26" t="s">
        <v>37</v>
      </c>
      <c r="T1751" s="26" t="s">
        <v>37</v>
      </c>
      <c r="U1751" s="19">
        <v>8400.2999999999993</v>
      </c>
      <c r="V1751" s="20">
        <v>123192</v>
      </c>
      <c r="W1751" s="20">
        <v>5841</v>
      </c>
    </row>
    <row r="1752" spans="1:23" x14ac:dyDescent="0.35">
      <c r="A1752" s="16">
        <v>2012</v>
      </c>
      <c r="B1752" s="17">
        <v>17290</v>
      </c>
      <c r="C1752" s="18" t="s">
        <v>1550</v>
      </c>
      <c r="D1752" s="16" t="s">
        <v>24</v>
      </c>
      <c r="E1752" s="18" t="s">
        <v>25</v>
      </c>
      <c r="F1752" s="16" t="s">
        <v>26</v>
      </c>
      <c r="G1752" s="18" t="s">
        <v>49</v>
      </c>
      <c r="H1752" s="18" t="s">
        <v>33</v>
      </c>
      <c r="I1752" s="19">
        <v>12029.4</v>
      </c>
      <c r="J1752" s="20">
        <v>103698</v>
      </c>
      <c r="K1752" s="20">
        <v>7756</v>
      </c>
      <c r="L1752" s="21">
        <v>2256.3000000000002</v>
      </c>
      <c r="M1752" s="22">
        <v>21040</v>
      </c>
      <c r="N1752" s="22">
        <v>589</v>
      </c>
      <c r="O1752" s="23">
        <v>3447.7</v>
      </c>
      <c r="P1752" s="24">
        <v>38648</v>
      </c>
      <c r="Q1752" s="24">
        <v>10</v>
      </c>
      <c r="R1752" s="25" t="s">
        <v>37</v>
      </c>
      <c r="S1752" s="26" t="s">
        <v>37</v>
      </c>
      <c r="T1752" s="26" t="s">
        <v>37</v>
      </c>
      <c r="U1752" s="19">
        <v>17733.400000000001</v>
      </c>
      <c r="V1752" s="20">
        <v>163386</v>
      </c>
      <c r="W1752" s="20">
        <v>8355</v>
      </c>
    </row>
    <row r="1753" spans="1:23" x14ac:dyDescent="0.35">
      <c r="A1753" s="16">
        <v>2012</v>
      </c>
      <c r="B1753" s="17">
        <v>17320</v>
      </c>
      <c r="C1753" s="18" t="s">
        <v>1551</v>
      </c>
      <c r="D1753" s="16" t="s">
        <v>24</v>
      </c>
      <c r="E1753" s="18" t="s">
        <v>25</v>
      </c>
      <c r="F1753" s="16" t="s">
        <v>26</v>
      </c>
      <c r="G1753" s="18" t="s">
        <v>51</v>
      </c>
      <c r="H1753" s="18" t="s">
        <v>28</v>
      </c>
      <c r="I1753" s="19">
        <v>1560</v>
      </c>
      <c r="J1753" s="20">
        <v>13664</v>
      </c>
      <c r="K1753" s="20">
        <v>1536</v>
      </c>
      <c r="L1753" s="21">
        <v>1432</v>
      </c>
      <c r="M1753" s="22">
        <v>13978</v>
      </c>
      <c r="N1753" s="22">
        <v>344</v>
      </c>
      <c r="O1753" s="23">
        <v>1684</v>
      </c>
      <c r="P1753" s="24">
        <v>16698</v>
      </c>
      <c r="Q1753" s="24">
        <v>14</v>
      </c>
      <c r="R1753" s="25">
        <v>0</v>
      </c>
      <c r="S1753" s="26">
        <v>0</v>
      </c>
      <c r="T1753" s="26">
        <v>0</v>
      </c>
      <c r="U1753" s="19">
        <v>4676</v>
      </c>
      <c r="V1753" s="20">
        <v>44340</v>
      </c>
      <c r="W1753" s="20">
        <v>1894</v>
      </c>
    </row>
    <row r="1754" spans="1:23" x14ac:dyDescent="0.35">
      <c r="A1754" s="16">
        <v>2012</v>
      </c>
      <c r="B1754" s="17">
        <v>17324</v>
      </c>
      <c r="C1754" s="18" t="s">
        <v>1552</v>
      </c>
      <c r="D1754" s="16" t="s">
        <v>24</v>
      </c>
      <c r="E1754" s="18" t="s">
        <v>25</v>
      </c>
      <c r="F1754" s="16" t="s">
        <v>26</v>
      </c>
      <c r="G1754" s="18" t="s">
        <v>39</v>
      </c>
      <c r="H1754" s="18" t="s">
        <v>28</v>
      </c>
      <c r="I1754" s="19">
        <v>2042</v>
      </c>
      <c r="J1754" s="20">
        <v>16362</v>
      </c>
      <c r="K1754" s="20">
        <v>1860</v>
      </c>
      <c r="L1754" s="21">
        <v>2255.9</v>
      </c>
      <c r="M1754" s="22">
        <v>19174</v>
      </c>
      <c r="N1754" s="22">
        <v>330</v>
      </c>
      <c r="O1754" s="23">
        <v>0</v>
      </c>
      <c r="P1754" s="24">
        <v>0</v>
      </c>
      <c r="Q1754" s="24">
        <v>0</v>
      </c>
      <c r="R1754" s="25">
        <v>0</v>
      </c>
      <c r="S1754" s="26">
        <v>0</v>
      </c>
      <c r="T1754" s="26">
        <v>0</v>
      </c>
      <c r="U1754" s="19">
        <v>4297.8999999999996</v>
      </c>
      <c r="V1754" s="20">
        <v>35536</v>
      </c>
      <c r="W1754" s="20">
        <v>2190</v>
      </c>
    </row>
    <row r="1755" spans="1:23" x14ac:dyDescent="0.35">
      <c r="A1755" s="16">
        <v>2012</v>
      </c>
      <c r="B1755" s="17">
        <v>17451</v>
      </c>
      <c r="C1755" s="18" t="s">
        <v>1553</v>
      </c>
      <c r="D1755" s="16" t="s">
        <v>24</v>
      </c>
      <c r="E1755" s="18" t="s">
        <v>25</v>
      </c>
      <c r="F1755" s="16" t="s">
        <v>26</v>
      </c>
      <c r="G1755" s="18" t="s">
        <v>70</v>
      </c>
      <c r="H1755" s="18" t="s">
        <v>28</v>
      </c>
      <c r="I1755" s="19">
        <v>5104</v>
      </c>
      <c r="J1755" s="20">
        <v>39025</v>
      </c>
      <c r="K1755" s="20">
        <v>3398</v>
      </c>
      <c r="L1755" s="21">
        <v>12354</v>
      </c>
      <c r="M1755" s="22">
        <v>107571</v>
      </c>
      <c r="N1755" s="22">
        <v>1086</v>
      </c>
      <c r="O1755" s="23">
        <v>1584</v>
      </c>
      <c r="P1755" s="24">
        <v>16056</v>
      </c>
      <c r="Q1755" s="24">
        <v>7</v>
      </c>
      <c r="R1755" s="25" t="s">
        <v>37</v>
      </c>
      <c r="S1755" s="26" t="s">
        <v>37</v>
      </c>
      <c r="T1755" s="26" t="s">
        <v>37</v>
      </c>
      <c r="U1755" s="19">
        <v>19042</v>
      </c>
      <c r="V1755" s="20">
        <v>162652</v>
      </c>
      <c r="W1755" s="20">
        <v>4491</v>
      </c>
    </row>
    <row r="1756" spans="1:23" x14ac:dyDescent="0.35">
      <c r="A1756" s="16">
        <v>2012</v>
      </c>
      <c r="B1756" s="17">
        <v>17452</v>
      </c>
      <c r="C1756" s="18" t="s">
        <v>1554</v>
      </c>
      <c r="D1756" s="16" t="s">
        <v>24</v>
      </c>
      <c r="E1756" s="18" t="s">
        <v>25</v>
      </c>
      <c r="F1756" s="16" t="s">
        <v>26</v>
      </c>
      <c r="G1756" s="18" t="s">
        <v>104</v>
      </c>
      <c r="H1756" s="18" t="s">
        <v>28</v>
      </c>
      <c r="I1756" s="19">
        <v>2247</v>
      </c>
      <c r="J1756" s="20">
        <v>22158</v>
      </c>
      <c r="K1756" s="20">
        <v>2036</v>
      </c>
      <c r="L1756" s="21">
        <v>4703</v>
      </c>
      <c r="M1756" s="22">
        <v>48134</v>
      </c>
      <c r="N1756" s="22">
        <v>575</v>
      </c>
      <c r="O1756" s="23">
        <v>4042</v>
      </c>
      <c r="P1756" s="24">
        <v>57039</v>
      </c>
      <c r="Q1756" s="24">
        <v>4</v>
      </c>
      <c r="R1756" s="25">
        <v>0</v>
      </c>
      <c r="S1756" s="26">
        <v>0</v>
      </c>
      <c r="T1756" s="26">
        <v>0</v>
      </c>
      <c r="U1756" s="19">
        <v>10992</v>
      </c>
      <c r="V1756" s="20">
        <v>127331</v>
      </c>
      <c r="W1756" s="20">
        <v>2615</v>
      </c>
    </row>
    <row r="1757" spans="1:23" x14ac:dyDescent="0.35">
      <c r="A1757" s="16">
        <v>2012</v>
      </c>
      <c r="B1757" s="17">
        <v>17457</v>
      </c>
      <c r="C1757" s="18" t="s">
        <v>1555</v>
      </c>
      <c r="D1757" s="16" t="s">
        <v>24</v>
      </c>
      <c r="E1757" s="18" t="s">
        <v>25</v>
      </c>
      <c r="F1757" s="16" t="s">
        <v>26</v>
      </c>
      <c r="G1757" s="18" t="s">
        <v>198</v>
      </c>
      <c r="H1757" s="18" t="s">
        <v>28</v>
      </c>
      <c r="I1757" s="19">
        <v>6565.9</v>
      </c>
      <c r="J1757" s="20">
        <v>42426</v>
      </c>
      <c r="K1757" s="20">
        <v>4408</v>
      </c>
      <c r="L1757" s="21">
        <v>1462.6</v>
      </c>
      <c r="M1757" s="22">
        <v>9403</v>
      </c>
      <c r="N1757" s="22">
        <v>478</v>
      </c>
      <c r="O1757" s="23">
        <v>5560.1</v>
      </c>
      <c r="P1757" s="24">
        <v>47878</v>
      </c>
      <c r="Q1757" s="24">
        <v>151</v>
      </c>
      <c r="R1757" s="25" t="s">
        <v>37</v>
      </c>
      <c r="S1757" s="26" t="s">
        <v>37</v>
      </c>
      <c r="T1757" s="26" t="s">
        <v>37</v>
      </c>
      <c r="U1757" s="19">
        <v>13588.6</v>
      </c>
      <c r="V1757" s="20">
        <v>99707</v>
      </c>
      <c r="W1757" s="20">
        <v>5037</v>
      </c>
    </row>
    <row r="1758" spans="1:23" x14ac:dyDescent="0.35">
      <c r="A1758" s="16">
        <v>2012</v>
      </c>
      <c r="B1758" s="17">
        <v>17470</v>
      </c>
      <c r="C1758" s="18" t="s">
        <v>1556</v>
      </c>
      <c r="D1758" s="16" t="s">
        <v>24</v>
      </c>
      <c r="E1758" s="18" t="s">
        <v>25</v>
      </c>
      <c r="F1758" s="16" t="s">
        <v>26</v>
      </c>
      <c r="G1758" s="18" t="s">
        <v>96</v>
      </c>
      <c r="H1758" s="18" t="s">
        <v>191</v>
      </c>
      <c r="I1758" s="19">
        <v>297937</v>
      </c>
      <c r="J1758" s="20">
        <v>3531333</v>
      </c>
      <c r="K1758" s="20">
        <v>295622</v>
      </c>
      <c r="L1758" s="21">
        <v>178463</v>
      </c>
      <c r="M1758" s="22">
        <v>2364872</v>
      </c>
      <c r="N1758" s="22">
        <v>30149</v>
      </c>
      <c r="O1758" s="23">
        <v>40632</v>
      </c>
      <c r="P1758" s="24">
        <v>639379</v>
      </c>
      <c r="Q1758" s="24">
        <v>78</v>
      </c>
      <c r="R1758" s="25" t="s">
        <v>37</v>
      </c>
      <c r="S1758" s="26" t="s">
        <v>37</v>
      </c>
      <c r="T1758" s="26" t="s">
        <v>37</v>
      </c>
      <c r="U1758" s="19">
        <v>517032</v>
      </c>
      <c r="V1758" s="20">
        <v>6535584</v>
      </c>
      <c r="W1758" s="20">
        <v>325849</v>
      </c>
    </row>
    <row r="1759" spans="1:23" x14ac:dyDescent="0.35">
      <c r="A1759" s="16">
        <v>2012</v>
      </c>
      <c r="B1759" s="17">
        <v>17483</v>
      </c>
      <c r="C1759" s="18" t="s">
        <v>1557</v>
      </c>
      <c r="D1759" s="16" t="s">
        <v>24</v>
      </c>
      <c r="E1759" s="18" t="s">
        <v>25</v>
      </c>
      <c r="F1759" s="16" t="s">
        <v>26</v>
      </c>
      <c r="G1759" s="18" t="s">
        <v>98</v>
      </c>
      <c r="H1759" s="18" t="s">
        <v>119</v>
      </c>
      <c r="I1759" s="19" t="s">
        <v>37</v>
      </c>
      <c r="J1759" s="20" t="s">
        <v>37</v>
      </c>
      <c r="K1759" s="20" t="s">
        <v>37</v>
      </c>
      <c r="L1759" s="21" t="s">
        <v>37</v>
      </c>
      <c r="M1759" s="22" t="s">
        <v>37</v>
      </c>
      <c r="N1759" s="22" t="s">
        <v>37</v>
      </c>
      <c r="O1759" s="23">
        <v>60173</v>
      </c>
      <c r="P1759" s="24">
        <v>2126331</v>
      </c>
      <c r="Q1759" s="24">
        <v>1</v>
      </c>
      <c r="R1759" s="25" t="s">
        <v>37</v>
      </c>
      <c r="S1759" s="26" t="s">
        <v>37</v>
      </c>
      <c r="T1759" s="26" t="s">
        <v>37</v>
      </c>
      <c r="U1759" s="19">
        <v>60173</v>
      </c>
      <c r="V1759" s="20">
        <v>2126331</v>
      </c>
      <c r="W1759" s="20">
        <v>1</v>
      </c>
    </row>
    <row r="1760" spans="1:23" x14ac:dyDescent="0.35">
      <c r="A1760" s="16">
        <v>2012</v>
      </c>
      <c r="B1760" s="17">
        <v>17492</v>
      </c>
      <c r="C1760" s="18" t="s">
        <v>1558</v>
      </c>
      <c r="D1760" s="16" t="s">
        <v>24</v>
      </c>
      <c r="E1760" s="18" t="s">
        <v>25</v>
      </c>
      <c r="F1760" s="16" t="s">
        <v>26</v>
      </c>
      <c r="G1760" s="18" t="s">
        <v>330</v>
      </c>
      <c r="H1760" s="18" t="s">
        <v>33</v>
      </c>
      <c r="I1760" s="19">
        <v>10910.3</v>
      </c>
      <c r="J1760" s="20">
        <v>70290</v>
      </c>
      <c r="K1760" s="20">
        <v>11296</v>
      </c>
      <c r="L1760" s="21">
        <v>9049.9</v>
      </c>
      <c r="M1760" s="22">
        <v>71912</v>
      </c>
      <c r="N1760" s="22">
        <v>1605</v>
      </c>
      <c r="O1760" s="23">
        <v>3969.8</v>
      </c>
      <c r="P1760" s="24">
        <v>37222</v>
      </c>
      <c r="Q1760" s="24">
        <v>52</v>
      </c>
      <c r="R1760" s="25" t="s">
        <v>37</v>
      </c>
      <c r="S1760" s="26" t="s">
        <v>37</v>
      </c>
      <c r="T1760" s="26" t="s">
        <v>37</v>
      </c>
      <c r="U1760" s="19">
        <v>23930</v>
      </c>
      <c r="V1760" s="20">
        <v>179424</v>
      </c>
      <c r="W1760" s="20">
        <v>12953</v>
      </c>
    </row>
    <row r="1761" spans="1:23" x14ac:dyDescent="0.35">
      <c r="A1761" s="16">
        <v>2012</v>
      </c>
      <c r="B1761" s="17">
        <v>17512</v>
      </c>
      <c r="C1761" s="18" t="s">
        <v>1559</v>
      </c>
      <c r="D1761" s="16" t="s">
        <v>24</v>
      </c>
      <c r="E1761" s="18" t="s">
        <v>25</v>
      </c>
      <c r="F1761" s="16" t="s">
        <v>26</v>
      </c>
      <c r="G1761" s="18" t="s">
        <v>43</v>
      </c>
      <c r="H1761" s="18" t="s">
        <v>28</v>
      </c>
      <c r="I1761" s="19">
        <v>3223</v>
      </c>
      <c r="J1761" s="20">
        <v>58921</v>
      </c>
      <c r="K1761" s="20">
        <v>4686</v>
      </c>
      <c r="L1761" s="21">
        <v>1671</v>
      </c>
      <c r="M1761" s="22">
        <v>33252</v>
      </c>
      <c r="N1761" s="22">
        <v>408</v>
      </c>
      <c r="O1761" s="23">
        <v>20309</v>
      </c>
      <c r="P1761" s="24">
        <v>472285</v>
      </c>
      <c r="Q1761" s="24">
        <v>19</v>
      </c>
      <c r="R1761" s="25" t="s">
        <v>37</v>
      </c>
      <c r="S1761" s="26" t="s">
        <v>37</v>
      </c>
      <c r="T1761" s="26" t="s">
        <v>37</v>
      </c>
      <c r="U1761" s="19">
        <v>25203</v>
      </c>
      <c r="V1761" s="20">
        <v>564458</v>
      </c>
      <c r="W1761" s="20">
        <v>5113</v>
      </c>
    </row>
    <row r="1762" spans="1:23" x14ac:dyDescent="0.35">
      <c r="A1762" s="16">
        <v>2012</v>
      </c>
      <c r="B1762" s="17">
        <v>17534</v>
      </c>
      <c r="C1762" s="18" t="s">
        <v>1560</v>
      </c>
      <c r="D1762" s="16" t="s">
        <v>24</v>
      </c>
      <c r="E1762" s="18" t="s">
        <v>25</v>
      </c>
      <c r="F1762" s="16" t="s">
        <v>26</v>
      </c>
      <c r="G1762" s="18" t="s">
        <v>59</v>
      </c>
      <c r="H1762" s="18" t="s">
        <v>33</v>
      </c>
      <c r="I1762" s="19">
        <v>27321</v>
      </c>
      <c r="J1762" s="20">
        <v>205961</v>
      </c>
      <c r="K1762" s="20">
        <v>15401</v>
      </c>
      <c r="L1762" s="21">
        <v>3116</v>
      </c>
      <c r="M1762" s="22">
        <v>25541</v>
      </c>
      <c r="N1762" s="22">
        <v>767</v>
      </c>
      <c r="O1762" s="23">
        <v>6675</v>
      </c>
      <c r="P1762" s="24">
        <v>70249</v>
      </c>
      <c r="Q1762" s="24">
        <v>4</v>
      </c>
      <c r="R1762" s="25" t="s">
        <v>37</v>
      </c>
      <c r="S1762" s="26" t="s">
        <v>37</v>
      </c>
      <c r="T1762" s="26" t="s">
        <v>37</v>
      </c>
      <c r="U1762" s="19">
        <v>37112</v>
      </c>
      <c r="V1762" s="20">
        <v>301751</v>
      </c>
      <c r="W1762" s="20">
        <v>16172</v>
      </c>
    </row>
    <row r="1763" spans="1:23" x14ac:dyDescent="0.35">
      <c r="A1763" s="16">
        <v>2012</v>
      </c>
      <c r="B1763" s="17">
        <v>17539</v>
      </c>
      <c r="C1763" s="18" t="s">
        <v>1561</v>
      </c>
      <c r="D1763" s="16" t="s">
        <v>24</v>
      </c>
      <c r="E1763" s="18" t="s">
        <v>25</v>
      </c>
      <c r="F1763" s="16" t="s">
        <v>26</v>
      </c>
      <c r="G1763" s="18" t="s">
        <v>54</v>
      </c>
      <c r="H1763" s="18" t="s">
        <v>57</v>
      </c>
      <c r="I1763" s="19">
        <v>1032370</v>
      </c>
      <c r="J1763" s="20">
        <v>7571107</v>
      </c>
      <c r="K1763" s="20">
        <v>574222</v>
      </c>
      <c r="L1763" s="21">
        <v>834301</v>
      </c>
      <c r="M1763" s="22">
        <v>7897185</v>
      </c>
      <c r="N1763" s="22">
        <v>93775</v>
      </c>
      <c r="O1763" s="23">
        <v>412510</v>
      </c>
      <c r="P1763" s="24">
        <v>5836115</v>
      </c>
      <c r="Q1763" s="24">
        <v>722</v>
      </c>
      <c r="R1763" s="25">
        <v>0</v>
      </c>
      <c r="S1763" s="26">
        <v>0</v>
      </c>
      <c r="T1763" s="26">
        <v>0</v>
      </c>
      <c r="U1763" s="19">
        <v>2279181</v>
      </c>
      <c r="V1763" s="20">
        <v>21304407</v>
      </c>
      <c r="W1763" s="20">
        <v>668719</v>
      </c>
    </row>
    <row r="1764" spans="1:23" x14ac:dyDescent="0.35">
      <c r="A1764" s="16">
        <v>2012</v>
      </c>
      <c r="B1764" s="17">
        <v>17540</v>
      </c>
      <c r="C1764" s="18" t="s">
        <v>1562</v>
      </c>
      <c r="D1764" s="16" t="s">
        <v>24</v>
      </c>
      <c r="E1764" s="18" t="s">
        <v>25</v>
      </c>
      <c r="F1764" s="16" t="s">
        <v>26</v>
      </c>
      <c r="G1764" s="18" t="s">
        <v>123</v>
      </c>
      <c r="H1764" s="18" t="s">
        <v>33</v>
      </c>
      <c r="I1764" s="19">
        <v>11694</v>
      </c>
      <c r="J1764" s="20">
        <v>108562</v>
      </c>
      <c r="K1764" s="20">
        <v>9071</v>
      </c>
      <c r="L1764" s="21">
        <v>3271</v>
      </c>
      <c r="M1764" s="22">
        <v>28892</v>
      </c>
      <c r="N1764" s="22">
        <v>911</v>
      </c>
      <c r="O1764" s="23">
        <v>5730</v>
      </c>
      <c r="P1764" s="24">
        <v>100070</v>
      </c>
      <c r="Q1764" s="24">
        <v>7</v>
      </c>
      <c r="R1764" s="25" t="s">
        <v>37</v>
      </c>
      <c r="S1764" s="26" t="s">
        <v>37</v>
      </c>
      <c r="T1764" s="26" t="s">
        <v>37</v>
      </c>
      <c r="U1764" s="19">
        <v>20695</v>
      </c>
      <c r="V1764" s="20">
        <v>237524</v>
      </c>
      <c r="W1764" s="20">
        <v>9989</v>
      </c>
    </row>
    <row r="1765" spans="1:23" ht="27.75" x14ac:dyDescent="0.35">
      <c r="A1765" s="16">
        <v>2012</v>
      </c>
      <c r="B1765" s="17">
        <v>17543</v>
      </c>
      <c r="C1765" s="18" t="s">
        <v>1563</v>
      </c>
      <c r="D1765" s="16" t="s">
        <v>24</v>
      </c>
      <c r="E1765" s="18" t="s">
        <v>25</v>
      </c>
      <c r="F1765" s="16" t="s">
        <v>26</v>
      </c>
      <c r="G1765" s="18" t="s">
        <v>54</v>
      </c>
      <c r="H1765" s="18" t="s">
        <v>18</v>
      </c>
      <c r="I1765" s="19">
        <v>163146</v>
      </c>
      <c r="J1765" s="20">
        <v>1622520</v>
      </c>
      <c r="K1765" s="20">
        <v>138353</v>
      </c>
      <c r="L1765" s="21">
        <v>171253</v>
      </c>
      <c r="M1765" s="22">
        <v>2020264</v>
      </c>
      <c r="N1765" s="22">
        <v>28456</v>
      </c>
      <c r="O1765" s="23">
        <v>389742</v>
      </c>
      <c r="P1765" s="24">
        <v>7508844</v>
      </c>
      <c r="Q1765" s="24">
        <v>28</v>
      </c>
      <c r="R1765" s="25" t="s">
        <v>37</v>
      </c>
      <c r="S1765" s="26" t="s">
        <v>37</v>
      </c>
      <c r="T1765" s="26" t="s">
        <v>37</v>
      </c>
      <c r="U1765" s="19">
        <v>724141</v>
      </c>
      <c r="V1765" s="20">
        <v>11151628</v>
      </c>
      <c r="W1765" s="20">
        <v>166837</v>
      </c>
    </row>
    <row r="1766" spans="1:23" x14ac:dyDescent="0.35">
      <c r="A1766" s="16">
        <v>2012</v>
      </c>
      <c r="B1766" s="17">
        <v>17548</v>
      </c>
      <c r="C1766" s="18" t="s">
        <v>1564</v>
      </c>
      <c r="D1766" s="16" t="s">
        <v>24</v>
      </c>
      <c r="E1766" s="18" t="s">
        <v>25</v>
      </c>
      <c r="F1766" s="16" t="s">
        <v>26</v>
      </c>
      <c r="G1766" s="18" t="s">
        <v>90</v>
      </c>
      <c r="H1766" s="18" t="s">
        <v>191</v>
      </c>
      <c r="I1766" s="19">
        <v>5363</v>
      </c>
      <c r="J1766" s="20">
        <v>58857</v>
      </c>
      <c r="K1766" s="20">
        <v>3625</v>
      </c>
      <c r="L1766" s="21">
        <v>9467</v>
      </c>
      <c r="M1766" s="22">
        <v>86722</v>
      </c>
      <c r="N1766" s="22">
        <v>4049</v>
      </c>
      <c r="O1766" s="23">
        <v>2370</v>
      </c>
      <c r="P1766" s="24">
        <v>36364</v>
      </c>
      <c r="Q1766" s="24">
        <v>4</v>
      </c>
      <c r="R1766" s="25" t="s">
        <v>37</v>
      </c>
      <c r="S1766" s="26" t="s">
        <v>37</v>
      </c>
      <c r="T1766" s="26" t="s">
        <v>37</v>
      </c>
      <c r="U1766" s="19">
        <v>17200</v>
      </c>
      <c r="V1766" s="20">
        <v>181943</v>
      </c>
      <c r="W1766" s="20">
        <v>7678</v>
      </c>
    </row>
    <row r="1767" spans="1:23" x14ac:dyDescent="0.35">
      <c r="A1767" s="16">
        <v>2012</v>
      </c>
      <c r="B1767" s="17">
        <v>17549</v>
      </c>
      <c r="C1767" s="18" t="s">
        <v>1565</v>
      </c>
      <c r="D1767" s="16" t="s">
        <v>41</v>
      </c>
      <c r="E1767" s="18" t="s">
        <v>42</v>
      </c>
      <c r="F1767" s="16" t="s">
        <v>26</v>
      </c>
      <c r="G1767" s="18" t="s">
        <v>243</v>
      </c>
      <c r="H1767" s="18" t="s">
        <v>44</v>
      </c>
      <c r="I1767" s="19">
        <v>0</v>
      </c>
      <c r="J1767" s="20">
        <v>0</v>
      </c>
      <c r="K1767" s="20">
        <v>0</v>
      </c>
      <c r="L1767" s="21">
        <v>1083.3</v>
      </c>
      <c r="M1767" s="22">
        <v>18646</v>
      </c>
      <c r="N1767" s="22">
        <v>3</v>
      </c>
      <c r="O1767" s="23">
        <v>0</v>
      </c>
      <c r="P1767" s="24">
        <v>0</v>
      </c>
      <c r="Q1767" s="24">
        <v>0</v>
      </c>
      <c r="R1767" s="25">
        <v>0</v>
      </c>
      <c r="S1767" s="26">
        <v>0</v>
      </c>
      <c r="T1767" s="26">
        <v>0</v>
      </c>
      <c r="U1767" s="19">
        <v>1083.3</v>
      </c>
      <c r="V1767" s="20">
        <v>18646</v>
      </c>
      <c r="W1767" s="20">
        <v>3</v>
      </c>
    </row>
    <row r="1768" spans="1:23" x14ac:dyDescent="0.35">
      <c r="A1768" s="16">
        <v>2012</v>
      </c>
      <c r="B1768" s="17">
        <v>17549</v>
      </c>
      <c r="C1768" s="18" t="s">
        <v>1565</v>
      </c>
      <c r="D1768" s="16" t="s">
        <v>41</v>
      </c>
      <c r="E1768" s="18" t="s">
        <v>42</v>
      </c>
      <c r="F1768" s="16" t="s">
        <v>26</v>
      </c>
      <c r="G1768" s="18" t="s">
        <v>184</v>
      </c>
      <c r="H1768" s="18" t="s">
        <v>44</v>
      </c>
      <c r="I1768" s="19">
        <v>0</v>
      </c>
      <c r="J1768" s="20">
        <v>0</v>
      </c>
      <c r="K1768" s="20">
        <v>0</v>
      </c>
      <c r="L1768" s="21">
        <v>3551.6</v>
      </c>
      <c r="M1768" s="22">
        <v>58498</v>
      </c>
      <c r="N1768" s="22">
        <v>10</v>
      </c>
      <c r="O1768" s="23">
        <v>0</v>
      </c>
      <c r="P1768" s="24">
        <v>0</v>
      </c>
      <c r="Q1768" s="24">
        <v>0</v>
      </c>
      <c r="R1768" s="25">
        <v>0</v>
      </c>
      <c r="S1768" s="26">
        <v>0</v>
      </c>
      <c r="T1768" s="26">
        <v>0</v>
      </c>
      <c r="U1768" s="19">
        <v>3551.6</v>
      </c>
      <c r="V1768" s="20">
        <v>58498</v>
      </c>
      <c r="W1768" s="20">
        <v>10</v>
      </c>
    </row>
    <row r="1769" spans="1:23" x14ac:dyDescent="0.35">
      <c r="A1769" s="16">
        <v>2012</v>
      </c>
      <c r="B1769" s="17">
        <v>17549</v>
      </c>
      <c r="C1769" s="18" t="s">
        <v>1565</v>
      </c>
      <c r="D1769" s="16" t="s">
        <v>41</v>
      </c>
      <c r="E1769" s="18" t="s">
        <v>42</v>
      </c>
      <c r="F1769" s="16" t="s">
        <v>26</v>
      </c>
      <c r="G1769" s="18" t="s">
        <v>158</v>
      </c>
      <c r="H1769" s="18" t="s">
        <v>44</v>
      </c>
      <c r="I1769" s="19">
        <v>0</v>
      </c>
      <c r="J1769" s="20">
        <v>0</v>
      </c>
      <c r="K1769" s="20">
        <v>0</v>
      </c>
      <c r="L1769" s="21">
        <v>574.6</v>
      </c>
      <c r="M1769" s="22">
        <v>10403</v>
      </c>
      <c r="N1769" s="22">
        <v>7</v>
      </c>
      <c r="O1769" s="23">
        <v>0</v>
      </c>
      <c r="P1769" s="24">
        <v>0</v>
      </c>
      <c r="Q1769" s="24">
        <v>0</v>
      </c>
      <c r="R1769" s="25">
        <v>0</v>
      </c>
      <c r="S1769" s="26">
        <v>0</v>
      </c>
      <c r="T1769" s="26">
        <v>0</v>
      </c>
      <c r="U1769" s="19">
        <v>574.6</v>
      </c>
      <c r="V1769" s="20">
        <v>10403</v>
      </c>
      <c r="W1769" s="20">
        <v>7</v>
      </c>
    </row>
    <row r="1770" spans="1:23" x14ac:dyDescent="0.35">
      <c r="A1770" s="16">
        <v>2012</v>
      </c>
      <c r="B1770" s="17">
        <v>17549</v>
      </c>
      <c r="C1770" s="18" t="s">
        <v>1565</v>
      </c>
      <c r="D1770" s="16" t="s">
        <v>41</v>
      </c>
      <c r="E1770" s="18" t="s">
        <v>42</v>
      </c>
      <c r="F1770" s="16" t="s">
        <v>26</v>
      </c>
      <c r="G1770" s="18" t="s">
        <v>437</v>
      </c>
      <c r="H1770" s="18" t="s">
        <v>44</v>
      </c>
      <c r="I1770" s="19">
        <v>0</v>
      </c>
      <c r="J1770" s="20">
        <v>0</v>
      </c>
      <c r="K1770" s="20">
        <v>0</v>
      </c>
      <c r="L1770" s="21">
        <v>4963.2</v>
      </c>
      <c r="M1770" s="22">
        <v>85712</v>
      </c>
      <c r="N1770" s="22">
        <v>27</v>
      </c>
      <c r="O1770" s="23">
        <v>0</v>
      </c>
      <c r="P1770" s="24">
        <v>0</v>
      </c>
      <c r="Q1770" s="24">
        <v>0</v>
      </c>
      <c r="R1770" s="25">
        <v>0</v>
      </c>
      <c r="S1770" s="26">
        <v>0</v>
      </c>
      <c r="T1770" s="26">
        <v>0</v>
      </c>
      <c r="U1770" s="19">
        <v>4963.2</v>
      </c>
      <c r="V1770" s="20">
        <v>85712</v>
      </c>
      <c r="W1770" s="20">
        <v>27</v>
      </c>
    </row>
    <row r="1771" spans="1:23" x14ac:dyDescent="0.35">
      <c r="A1771" s="16">
        <v>2012</v>
      </c>
      <c r="B1771" s="17">
        <v>17549</v>
      </c>
      <c r="C1771" s="18" t="s">
        <v>1565</v>
      </c>
      <c r="D1771" s="16" t="s">
        <v>41</v>
      </c>
      <c r="E1771" s="18" t="s">
        <v>42</v>
      </c>
      <c r="F1771" s="16" t="s">
        <v>26</v>
      </c>
      <c r="G1771" s="18" t="s">
        <v>136</v>
      </c>
      <c r="H1771" s="18" t="s">
        <v>44</v>
      </c>
      <c r="I1771" s="19">
        <v>0</v>
      </c>
      <c r="J1771" s="20">
        <v>0</v>
      </c>
      <c r="K1771" s="20">
        <v>0</v>
      </c>
      <c r="L1771" s="21">
        <v>125937.5</v>
      </c>
      <c r="M1771" s="22">
        <v>1597682</v>
      </c>
      <c r="N1771" s="22">
        <v>769</v>
      </c>
      <c r="O1771" s="23">
        <v>0</v>
      </c>
      <c r="P1771" s="24">
        <v>0</v>
      </c>
      <c r="Q1771" s="24">
        <v>0</v>
      </c>
      <c r="R1771" s="25">
        <v>0</v>
      </c>
      <c r="S1771" s="26">
        <v>0</v>
      </c>
      <c r="T1771" s="26">
        <v>0</v>
      </c>
      <c r="U1771" s="19">
        <v>125937.5</v>
      </c>
      <c r="V1771" s="20">
        <v>1597682</v>
      </c>
      <c r="W1771" s="20">
        <v>769</v>
      </c>
    </row>
    <row r="1772" spans="1:23" x14ac:dyDescent="0.35">
      <c r="A1772" s="16">
        <v>2012</v>
      </c>
      <c r="B1772" s="17">
        <v>17549</v>
      </c>
      <c r="C1772" s="18" t="s">
        <v>1565</v>
      </c>
      <c r="D1772" s="16" t="s">
        <v>41</v>
      </c>
      <c r="E1772" s="18" t="s">
        <v>42</v>
      </c>
      <c r="F1772" s="16" t="s">
        <v>26</v>
      </c>
      <c r="G1772" s="18" t="s">
        <v>43</v>
      </c>
      <c r="H1772" s="18" t="s">
        <v>44</v>
      </c>
      <c r="I1772" s="19">
        <v>0</v>
      </c>
      <c r="J1772" s="20">
        <v>0</v>
      </c>
      <c r="K1772" s="20">
        <v>0</v>
      </c>
      <c r="L1772" s="21">
        <v>1066</v>
      </c>
      <c r="M1772" s="22">
        <v>14756</v>
      </c>
      <c r="N1772" s="22">
        <v>1</v>
      </c>
      <c r="O1772" s="23">
        <v>0</v>
      </c>
      <c r="P1772" s="24">
        <v>0</v>
      </c>
      <c r="Q1772" s="24">
        <v>0</v>
      </c>
      <c r="R1772" s="25">
        <v>0</v>
      </c>
      <c r="S1772" s="26">
        <v>0</v>
      </c>
      <c r="T1772" s="26">
        <v>0</v>
      </c>
      <c r="U1772" s="19">
        <v>1066</v>
      </c>
      <c r="V1772" s="20">
        <v>14756</v>
      </c>
      <c r="W1772" s="20">
        <v>1</v>
      </c>
    </row>
    <row r="1773" spans="1:23" x14ac:dyDescent="0.35">
      <c r="A1773" s="16">
        <v>2012</v>
      </c>
      <c r="B1773" s="17">
        <v>17549</v>
      </c>
      <c r="C1773" s="18" t="s">
        <v>1565</v>
      </c>
      <c r="D1773" s="16" t="s">
        <v>41</v>
      </c>
      <c r="E1773" s="18" t="s">
        <v>42</v>
      </c>
      <c r="F1773" s="16" t="s">
        <v>26</v>
      </c>
      <c r="G1773" s="18" t="s">
        <v>199</v>
      </c>
      <c r="H1773" s="18" t="s">
        <v>44</v>
      </c>
      <c r="I1773" s="19">
        <v>0</v>
      </c>
      <c r="J1773" s="20">
        <v>0</v>
      </c>
      <c r="K1773" s="20">
        <v>0</v>
      </c>
      <c r="L1773" s="21">
        <v>2817</v>
      </c>
      <c r="M1773" s="22">
        <v>39223</v>
      </c>
      <c r="N1773" s="22">
        <v>33</v>
      </c>
      <c r="O1773" s="23">
        <v>0</v>
      </c>
      <c r="P1773" s="24">
        <v>0</v>
      </c>
      <c r="Q1773" s="24">
        <v>0</v>
      </c>
      <c r="R1773" s="25">
        <v>0</v>
      </c>
      <c r="S1773" s="26">
        <v>0</v>
      </c>
      <c r="T1773" s="26">
        <v>0</v>
      </c>
      <c r="U1773" s="19">
        <v>2817</v>
      </c>
      <c r="V1773" s="20">
        <v>39223</v>
      </c>
      <c r="W1773" s="20">
        <v>33</v>
      </c>
    </row>
    <row r="1774" spans="1:23" x14ac:dyDescent="0.35">
      <c r="A1774" s="16">
        <v>2012</v>
      </c>
      <c r="B1774" s="17">
        <v>17549</v>
      </c>
      <c r="C1774" s="18" t="s">
        <v>1565</v>
      </c>
      <c r="D1774" s="16" t="s">
        <v>41</v>
      </c>
      <c r="E1774" s="18" t="s">
        <v>42</v>
      </c>
      <c r="F1774" s="16" t="s">
        <v>26</v>
      </c>
      <c r="G1774" s="18" t="s">
        <v>220</v>
      </c>
      <c r="H1774" s="18" t="s">
        <v>44</v>
      </c>
      <c r="I1774" s="19">
        <v>0</v>
      </c>
      <c r="J1774" s="20">
        <v>0</v>
      </c>
      <c r="K1774" s="20">
        <v>0</v>
      </c>
      <c r="L1774" s="21">
        <v>2827.3</v>
      </c>
      <c r="M1774" s="22">
        <v>39374</v>
      </c>
      <c r="N1774" s="22">
        <v>10</v>
      </c>
      <c r="O1774" s="23">
        <v>0</v>
      </c>
      <c r="P1774" s="24">
        <v>0</v>
      </c>
      <c r="Q1774" s="24">
        <v>0</v>
      </c>
      <c r="R1774" s="25">
        <v>0</v>
      </c>
      <c r="S1774" s="26">
        <v>0</v>
      </c>
      <c r="T1774" s="26">
        <v>0</v>
      </c>
      <c r="U1774" s="19">
        <v>2827.3</v>
      </c>
      <c r="V1774" s="20">
        <v>39374</v>
      </c>
      <c r="W1774" s="20">
        <v>10</v>
      </c>
    </row>
    <row r="1775" spans="1:23" x14ac:dyDescent="0.35">
      <c r="A1775" s="16">
        <v>2012</v>
      </c>
      <c r="B1775" s="17">
        <v>17550</v>
      </c>
      <c r="C1775" s="18" t="s">
        <v>1566</v>
      </c>
      <c r="D1775" s="16" t="s">
        <v>24</v>
      </c>
      <c r="E1775" s="18" t="s">
        <v>25</v>
      </c>
      <c r="F1775" s="16" t="s">
        <v>26</v>
      </c>
      <c r="G1775" s="18" t="s">
        <v>51</v>
      </c>
      <c r="H1775" s="18" t="s">
        <v>33</v>
      </c>
      <c r="I1775" s="19">
        <v>7803.6</v>
      </c>
      <c r="J1775" s="20">
        <v>60111</v>
      </c>
      <c r="K1775" s="20">
        <v>3432</v>
      </c>
      <c r="L1775" s="21">
        <v>3676.5</v>
      </c>
      <c r="M1775" s="22">
        <v>34542</v>
      </c>
      <c r="N1775" s="22">
        <v>455</v>
      </c>
      <c r="O1775" s="23">
        <v>4761.8</v>
      </c>
      <c r="P1775" s="24">
        <v>86385</v>
      </c>
      <c r="Q1775" s="24">
        <v>3</v>
      </c>
      <c r="R1775" s="25" t="s">
        <v>37</v>
      </c>
      <c r="S1775" s="26" t="s">
        <v>37</v>
      </c>
      <c r="T1775" s="26" t="s">
        <v>37</v>
      </c>
      <c r="U1775" s="19">
        <v>16241.9</v>
      </c>
      <c r="V1775" s="20">
        <v>181038</v>
      </c>
      <c r="W1775" s="20">
        <v>3890</v>
      </c>
    </row>
    <row r="1776" spans="1:23" x14ac:dyDescent="0.35">
      <c r="A1776" s="16">
        <v>2012</v>
      </c>
      <c r="B1776" s="17">
        <v>17560</v>
      </c>
      <c r="C1776" s="18" t="s">
        <v>1567</v>
      </c>
      <c r="D1776" s="16" t="s">
        <v>24</v>
      </c>
      <c r="E1776" s="18" t="s">
        <v>25</v>
      </c>
      <c r="F1776" s="16" t="s">
        <v>26</v>
      </c>
      <c r="G1776" s="18" t="s">
        <v>184</v>
      </c>
      <c r="H1776" s="18" t="s">
        <v>28</v>
      </c>
      <c r="I1776" s="19">
        <v>8478.7000000000007</v>
      </c>
      <c r="J1776" s="20">
        <v>59909</v>
      </c>
      <c r="K1776" s="20">
        <v>6920</v>
      </c>
      <c r="L1776" s="21">
        <v>3540.6</v>
      </c>
      <c r="M1776" s="22">
        <v>23795</v>
      </c>
      <c r="N1776" s="22">
        <v>1093</v>
      </c>
      <c r="O1776" s="23">
        <v>4059.6</v>
      </c>
      <c r="P1776" s="24">
        <v>32547</v>
      </c>
      <c r="Q1776" s="24">
        <v>13</v>
      </c>
      <c r="R1776" s="25" t="s">
        <v>37</v>
      </c>
      <c r="S1776" s="26" t="s">
        <v>37</v>
      </c>
      <c r="T1776" s="26" t="s">
        <v>37</v>
      </c>
      <c r="U1776" s="19">
        <v>16078.9</v>
      </c>
      <c r="V1776" s="20">
        <v>116251</v>
      </c>
      <c r="W1776" s="20">
        <v>8026</v>
      </c>
    </row>
    <row r="1777" spans="1:23" x14ac:dyDescent="0.35">
      <c r="A1777" s="16">
        <v>2012</v>
      </c>
      <c r="B1777" s="17">
        <v>17561</v>
      </c>
      <c r="C1777" s="18" t="s">
        <v>1568</v>
      </c>
      <c r="D1777" s="16" t="s">
        <v>24</v>
      </c>
      <c r="E1777" s="18" t="s">
        <v>25</v>
      </c>
      <c r="F1777" s="16" t="s">
        <v>26</v>
      </c>
      <c r="G1777" s="18" t="s">
        <v>98</v>
      </c>
      <c r="H1777" s="18" t="s">
        <v>33</v>
      </c>
      <c r="I1777" s="19">
        <v>39437.699999999997</v>
      </c>
      <c r="J1777" s="20">
        <v>456014</v>
      </c>
      <c r="K1777" s="20">
        <v>34162</v>
      </c>
      <c r="L1777" s="21">
        <v>31010</v>
      </c>
      <c r="M1777" s="22">
        <v>369531</v>
      </c>
      <c r="N1777" s="22">
        <v>7585</v>
      </c>
      <c r="O1777" s="23">
        <v>45200.2</v>
      </c>
      <c r="P1777" s="24">
        <v>663998</v>
      </c>
      <c r="Q1777" s="24">
        <v>7638</v>
      </c>
      <c r="R1777" s="25" t="s">
        <v>37</v>
      </c>
      <c r="S1777" s="26" t="s">
        <v>37</v>
      </c>
      <c r="T1777" s="26" t="s">
        <v>37</v>
      </c>
      <c r="U1777" s="19">
        <v>115647.9</v>
      </c>
      <c r="V1777" s="20">
        <v>1489543</v>
      </c>
      <c r="W1777" s="20">
        <v>49385</v>
      </c>
    </row>
    <row r="1778" spans="1:23" x14ac:dyDescent="0.35">
      <c r="A1778" s="16">
        <v>2012</v>
      </c>
      <c r="B1778" s="17">
        <v>17562</v>
      </c>
      <c r="C1778" s="18" t="s">
        <v>1569</v>
      </c>
      <c r="D1778" s="16" t="s">
        <v>24</v>
      </c>
      <c r="E1778" s="18" t="s">
        <v>25</v>
      </c>
      <c r="F1778" s="16" t="s">
        <v>26</v>
      </c>
      <c r="G1778" s="18" t="s">
        <v>83</v>
      </c>
      <c r="H1778" s="18" t="s">
        <v>28</v>
      </c>
      <c r="I1778" s="19">
        <v>5367.6</v>
      </c>
      <c r="J1778" s="20">
        <v>49173</v>
      </c>
      <c r="K1778" s="20">
        <v>7769</v>
      </c>
      <c r="L1778" s="21">
        <v>6648.1</v>
      </c>
      <c r="M1778" s="22">
        <v>64240</v>
      </c>
      <c r="N1778" s="22">
        <v>1262</v>
      </c>
      <c r="O1778" s="23">
        <v>1800.2</v>
      </c>
      <c r="P1778" s="24">
        <v>23903</v>
      </c>
      <c r="Q1778" s="24">
        <v>21</v>
      </c>
      <c r="R1778" s="25" t="s">
        <v>37</v>
      </c>
      <c r="S1778" s="26" t="s">
        <v>37</v>
      </c>
      <c r="T1778" s="26" t="s">
        <v>37</v>
      </c>
      <c r="U1778" s="19">
        <v>13815.9</v>
      </c>
      <c r="V1778" s="20">
        <v>137316</v>
      </c>
      <c r="W1778" s="20">
        <v>9052</v>
      </c>
    </row>
    <row r="1779" spans="1:23" x14ac:dyDescent="0.35">
      <c r="A1779" s="16">
        <v>2012</v>
      </c>
      <c r="B1779" s="17">
        <v>17564</v>
      </c>
      <c r="C1779" s="18" t="s">
        <v>1570</v>
      </c>
      <c r="D1779" s="16" t="s">
        <v>24</v>
      </c>
      <c r="E1779" s="18" t="s">
        <v>25</v>
      </c>
      <c r="F1779" s="16" t="s">
        <v>26</v>
      </c>
      <c r="G1779" s="18" t="s">
        <v>111</v>
      </c>
      <c r="H1779" s="18" t="s">
        <v>33</v>
      </c>
      <c r="I1779" s="19">
        <v>80227.7</v>
      </c>
      <c r="J1779" s="20">
        <v>747114</v>
      </c>
      <c r="K1779" s="20">
        <v>60198</v>
      </c>
      <c r="L1779" s="21">
        <v>9957.1</v>
      </c>
      <c r="M1779" s="22">
        <v>80121</v>
      </c>
      <c r="N1779" s="22">
        <v>5052</v>
      </c>
      <c r="O1779" s="23">
        <v>30811</v>
      </c>
      <c r="P1779" s="24">
        <v>361648</v>
      </c>
      <c r="Q1779" s="24">
        <v>566</v>
      </c>
      <c r="R1779" s="25">
        <v>0</v>
      </c>
      <c r="S1779" s="26">
        <v>0</v>
      </c>
      <c r="T1779" s="26">
        <v>0</v>
      </c>
      <c r="U1779" s="19">
        <v>120995.8</v>
      </c>
      <c r="V1779" s="20">
        <v>1188883</v>
      </c>
      <c r="W1779" s="20">
        <v>65816</v>
      </c>
    </row>
    <row r="1780" spans="1:23" x14ac:dyDescent="0.35">
      <c r="A1780" s="16">
        <v>2012</v>
      </c>
      <c r="B1780" s="17">
        <v>17564</v>
      </c>
      <c r="C1780" s="18" t="s">
        <v>1570</v>
      </c>
      <c r="D1780" s="16" t="s">
        <v>24</v>
      </c>
      <c r="E1780" s="18" t="s">
        <v>25</v>
      </c>
      <c r="F1780" s="16" t="s">
        <v>26</v>
      </c>
      <c r="G1780" s="18" t="s">
        <v>104</v>
      </c>
      <c r="H1780" s="18" t="s">
        <v>33</v>
      </c>
      <c r="I1780" s="19">
        <v>148</v>
      </c>
      <c r="J1780" s="20">
        <v>1283</v>
      </c>
      <c r="K1780" s="20">
        <v>156</v>
      </c>
      <c r="L1780" s="21">
        <v>79.2</v>
      </c>
      <c r="M1780" s="22">
        <v>665</v>
      </c>
      <c r="N1780" s="22">
        <v>28</v>
      </c>
      <c r="O1780" s="23">
        <v>84</v>
      </c>
      <c r="P1780" s="24">
        <v>681</v>
      </c>
      <c r="Q1780" s="24">
        <v>3</v>
      </c>
      <c r="R1780" s="25">
        <v>0</v>
      </c>
      <c r="S1780" s="26">
        <v>0</v>
      </c>
      <c r="T1780" s="26">
        <v>0</v>
      </c>
      <c r="U1780" s="19">
        <v>311.2</v>
      </c>
      <c r="V1780" s="20">
        <v>2629</v>
      </c>
      <c r="W1780" s="20">
        <v>187</v>
      </c>
    </row>
    <row r="1781" spans="1:23" x14ac:dyDescent="0.35">
      <c r="A1781" s="16">
        <v>2012</v>
      </c>
      <c r="B1781" s="17">
        <v>17565</v>
      </c>
      <c r="C1781" s="18" t="s">
        <v>1571</v>
      </c>
      <c r="D1781" s="16" t="s">
        <v>24</v>
      </c>
      <c r="E1781" s="18" t="s">
        <v>25</v>
      </c>
      <c r="F1781" s="16" t="s">
        <v>26</v>
      </c>
      <c r="G1781" s="18" t="s">
        <v>30</v>
      </c>
      <c r="H1781" s="18" t="s">
        <v>33</v>
      </c>
      <c r="I1781" s="19">
        <v>22240.1</v>
      </c>
      <c r="J1781" s="20">
        <v>290211</v>
      </c>
      <c r="K1781" s="20">
        <v>17549</v>
      </c>
      <c r="L1781" s="21">
        <v>19875.099999999999</v>
      </c>
      <c r="M1781" s="22">
        <v>239365</v>
      </c>
      <c r="N1781" s="22">
        <v>3341</v>
      </c>
      <c r="O1781" s="23">
        <v>3847.7</v>
      </c>
      <c r="P1781" s="24">
        <v>52098</v>
      </c>
      <c r="Q1781" s="24">
        <v>11</v>
      </c>
      <c r="R1781" s="25" t="s">
        <v>37</v>
      </c>
      <c r="S1781" s="26" t="s">
        <v>37</v>
      </c>
      <c r="T1781" s="26" t="s">
        <v>37</v>
      </c>
      <c r="U1781" s="19">
        <v>45962.9</v>
      </c>
      <c r="V1781" s="20">
        <v>581674</v>
      </c>
      <c r="W1781" s="20">
        <v>20901</v>
      </c>
    </row>
    <row r="1782" spans="1:23" x14ac:dyDescent="0.35">
      <c r="A1782" s="16">
        <v>2012</v>
      </c>
      <c r="B1782" s="17">
        <v>17569</v>
      </c>
      <c r="C1782" s="18" t="s">
        <v>1572</v>
      </c>
      <c r="D1782" s="16" t="s">
        <v>24</v>
      </c>
      <c r="E1782" s="18" t="s">
        <v>25</v>
      </c>
      <c r="F1782" s="16" t="s">
        <v>26</v>
      </c>
      <c r="G1782" s="18" t="s">
        <v>243</v>
      </c>
      <c r="H1782" s="18" t="s">
        <v>28</v>
      </c>
      <c r="I1782" s="19">
        <v>5721.8</v>
      </c>
      <c r="J1782" s="20">
        <v>39034</v>
      </c>
      <c r="K1782" s="20">
        <v>5093</v>
      </c>
      <c r="L1782" s="21">
        <v>5928.5</v>
      </c>
      <c r="M1782" s="22">
        <v>34910</v>
      </c>
      <c r="N1782" s="22">
        <v>1222</v>
      </c>
      <c r="O1782" s="23">
        <v>2242.6999999999998</v>
      </c>
      <c r="P1782" s="24">
        <v>14079</v>
      </c>
      <c r="Q1782" s="24">
        <v>17</v>
      </c>
      <c r="R1782" s="25" t="s">
        <v>37</v>
      </c>
      <c r="S1782" s="26" t="s">
        <v>37</v>
      </c>
      <c r="T1782" s="26" t="s">
        <v>37</v>
      </c>
      <c r="U1782" s="19">
        <v>13893</v>
      </c>
      <c r="V1782" s="20">
        <v>88023</v>
      </c>
      <c r="W1782" s="20">
        <v>6332</v>
      </c>
    </row>
    <row r="1783" spans="1:23" x14ac:dyDescent="0.35">
      <c r="A1783" s="16">
        <v>2012</v>
      </c>
      <c r="B1783" s="17">
        <v>17572</v>
      </c>
      <c r="C1783" s="18" t="s">
        <v>1573</v>
      </c>
      <c r="D1783" s="16" t="s">
        <v>24</v>
      </c>
      <c r="E1783" s="18" t="s">
        <v>25</v>
      </c>
      <c r="F1783" s="16" t="s">
        <v>26</v>
      </c>
      <c r="G1783" s="18" t="s">
        <v>70</v>
      </c>
      <c r="H1783" s="18" t="s">
        <v>33</v>
      </c>
      <c r="I1783" s="19">
        <v>74307</v>
      </c>
      <c r="J1783" s="20">
        <v>609992</v>
      </c>
      <c r="K1783" s="20">
        <v>39946</v>
      </c>
      <c r="L1783" s="21">
        <v>13748</v>
      </c>
      <c r="M1783" s="22">
        <v>136594</v>
      </c>
      <c r="N1783" s="22">
        <v>2437</v>
      </c>
      <c r="O1783" s="23">
        <v>1210</v>
      </c>
      <c r="P1783" s="24">
        <v>14117</v>
      </c>
      <c r="Q1783" s="24">
        <v>5</v>
      </c>
      <c r="R1783" s="25" t="s">
        <v>37</v>
      </c>
      <c r="S1783" s="26" t="s">
        <v>37</v>
      </c>
      <c r="T1783" s="26" t="s">
        <v>37</v>
      </c>
      <c r="U1783" s="19">
        <v>89265</v>
      </c>
      <c r="V1783" s="20">
        <v>760703</v>
      </c>
      <c r="W1783" s="20">
        <v>42388</v>
      </c>
    </row>
    <row r="1784" spans="1:23" x14ac:dyDescent="0.35">
      <c r="A1784" s="16">
        <v>2012</v>
      </c>
      <c r="B1784" s="17">
        <v>17577</v>
      </c>
      <c r="C1784" s="18" t="s">
        <v>1574</v>
      </c>
      <c r="D1784" s="16" t="s">
        <v>24</v>
      </c>
      <c r="E1784" s="18" t="s">
        <v>25</v>
      </c>
      <c r="F1784" s="16" t="s">
        <v>26</v>
      </c>
      <c r="G1784" s="18" t="s">
        <v>90</v>
      </c>
      <c r="H1784" s="18" t="s">
        <v>28</v>
      </c>
      <c r="I1784" s="19">
        <v>6332</v>
      </c>
      <c r="J1784" s="20">
        <v>54859</v>
      </c>
      <c r="K1784" s="20">
        <v>4667</v>
      </c>
      <c r="L1784" s="21">
        <v>11715</v>
      </c>
      <c r="M1784" s="22">
        <v>137091</v>
      </c>
      <c r="N1784" s="22">
        <v>781</v>
      </c>
      <c r="O1784" s="23" t="s">
        <v>37</v>
      </c>
      <c r="P1784" s="24" t="s">
        <v>37</v>
      </c>
      <c r="Q1784" s="24" t="s">
        <v>37</v>
      </c>
      <c r="R1784" s="25" t="s">
        <v>37</v>
      </c>
      <c r="S1784" s="26" t="s">
        <v>37</v>
      </c>
      <c r="T1784" s="26" t="s">
        <v>37</v>
      </c>
      <c r="U1784" s="19">
        <v>18047</v>
      </c>
      <c r="V1784" s="20">
        <v>191950</v>
      </c>
      <c r="W1784" s="20">
        <v>5448</v>
      </c>
    </row>
    <row r="1785" spans="1:23" x14ac:dyDescent="0.35">
      <c r="A1785" s="16">
        <v>2012</v>
      </c>
      <c r="B1785" s="17">
        <v>17585</v>
      </c>
      <c r="C1785" s="18" t="s">
        <v>1575</v>
      </c>
      <c r="D1785" s="16" t="s">
        <v>24</v>
      </c>
      <c r="E1785" s="18" t="s">
        <v>25</v>
      </c>
      <c r="F1785" s="16" t="s">
        <v>26</v>
      </c>
      <c r="G1785" s="18" t="s">
        <v>36</v>
      </c>
      <c r="H1785" s="18" t="s">
        <v>33</v>
      </c>
      <c r="I1785" s="19">
        <v>36418</v>
      </c>
      <c r="J1785" s="20">
        <v>304795</v>
      </c>
      <c r="K1785" s="20">
        <v>21614</v>
      </c>
      <c r="L1785" s="21">
        <v>15868</v>
      </c>
      <c r="M1785" s="22">
        <v>143585</v>
      </c>
      <c r="N1785" s="22">
        <v>2080</v>
      </c>
      <c r="O1785" s="23">
        <v>37472</v>
      </c>
      <c r="P1785" s="24">
        <v>470486</v>
      </c>
      <c r="Q1785" s="24">
        <v>29</v>
      </c>
      <c r="R1785" s="25" t="s">
        <v>37</v>
      </c>
      <c r="S1785" s="26" t="s">
        <v>37</v>
      </c>
      <c r="T1785" s="26" t="s">
        <v>37</v>
      </c>
      <c r="U1785" s="19">
        <v>89758</v>
      </c>
      <c r="V1785" s="20">
        <v>918866</v>
      </c>
      <c r="W1785" s="20">
        <v>23723</v>
      </c>
    </row>
    <row r="1786" spans="1:23" x14ac:dyDescent="0.35">
      <c r="A1786" s="16">
        <v>2012</v>
      </c>
      <c r="B1786" s="17">
        <v>17592</v>
      </c>
      <c r="C1786" s="18" t="s">
        <v>1576</v>
      </c>
      <c r="D1786" s="16" t="s">
        <v>24</v>
      </c>
      <c r="E1786" s="18" t="s">
        <v>25</v>
      </c>
      <c r="F1786" s="16" t="s">
        <v>26</v>
      </c>
      <c r="G1786" s="18" t="s">
        <v>130</v>
      </c>
      <c r="H1786" s="18" t="s">
        <v>33</v>
      </c>
      <c r="I1786" s="19">
        <v>10118.4</v>
      </c>
      <c r="J1786" s="20">
        <v>62982</v>
      </c>
      <c r="K1786" s="20">
        <v>7618</v>
      </c>
      <c r="L1786" s="21">
        <v>7254</v>
      </c>
      <c r="M1786" s="22">
        <v>55488</v>
      </c>
      <c r="N1786" s="22">
        <v>1133</v>
      </c>
      <c r="O1786" s="23">
        <v>8680.7999999999993</v>
      </c>
      <c r="P1786" s="24">
        <v>84949</v>
      </c>
      <c r="Q1786" s="24">
        <v>1409</v>
      </c>
      <c r="R1786" s="25" t="s">
        <v>37</v>
      </c>
      <c r="S1786" s="26" t="s">
        <v>37</v>
      </c>
      <c r="T1786" s="26" t="s">
        <v>37</v>
      </c>
      <c r="U1786" s="19">
        <v>26053.200000000001</v>
      </c>
      <c r="V1786" s="20">
        <v>203419</v>
      </c>
      <c r="W1786" s="20">
        <v>10160</v>
      </c>
    </row>
    <row r="1787" spans="1:23" x14ac:dyDescent="0.35">
      <c r="A1787" s="16">
        <v>2012</v>
      </c>
      <c r="B1787" s="17">
        <v>17599</v>
      </c>
      <c r="C1787" s="18" t="s">
        <v>1577</v>
      </c>
      <c r="D1787" s="16" t="s">
        <v>24</v>
      </c>
      <c r="E1787" s="18" t="s">
        <v>25</v>
      </c>
      <c r="F1787" s="16" t="s">
        <v>26</v>
      </c>
      <c r="G1787" s="18" t="s">
        <v>74</v>
      </c>
      <c r="H1787" s="18" t="s">
        <v>33</v>
      </c>
      <c r="I1787" s="19">
        <v>46582</v>
      </c>
      <c r="J1787" s="20">
        <v>362127</v>
      </c>
      <c r="K1787" s="20">
        <v>25332</v>
      </c>
      <c r="L1787" s="21">
        <v>5405</v>
      </c>
      <c r="M1787" s="22">
        <v>46283</v>
      </c>
      <c r="N1787" s="22">
        <v>1186</v>
      </c>
      <c r="O1787" s="23">
        <v>9578</v>
      </c>
      <c r="P1787" s="24">
        <v>116282</v>
      </c>
      <c r="Q1787" s="24">
        <v>13</v>
      </c>
      <c r="R1787" s="25" t="s">
        <v>37</v>
      </c>
      <c r="S1787" s="26" t="s">
        <v>37</v>
      </c>
      <c r="T1787" s="26" t="s">
        <v>37</v>
      </c>
      <c r="U1787" s="19">
        <v>61565</v>
      </c>
      <c r="V1787" s="20">
        <v>524692</v>
      </c>
      <c r="W1787" s="20">
        <v>26531</v>
      </c>
    </row>
    <row r="1788" spans="1:23" x14ac:dyDescent="0.35">
      <c r="A1788" s="16">
        <v>2012</v>
      </c>
      <c r="B1788" s="17">
        <v>17603</v>
      </c>
      <c r="C1788" s="18" t="s">
        <v>1578</v>
      </c>
      <c r="D1788" s="16" t="s">
        <v>24</v>
      </c>
      <c r="E1788" s="18" t="s">
        <v>25</v>
      </c>
      <c r="F1788" s="16" t="s">
        <v>26</v>
      </c>
      <c r="G1788" s="18" t="s">
        <v>80</v>
      </c>
      <c r="H1788" s="18" t="s">
        <v>33</v>
      </c>
      <c r="I1788" s="19">
        <v>18453.2</v>
      </c>
      <c r="J1788" s="20">
        <v>178238</v>
      </c>
      <c r="K1788" s="20">
        <v>13253</v>
      </c>
      <c r="L1788" s="21">
        <v>2016.1</v>
      </c>
      <c r="M1788" s="22">
        <v>22190</v>
      </c>
      <c r="N1788" s="22">
        <v>634</v>
      </c>
      <c r="O1788" s="23">
        <v>3227.8</v>
      </c>
      <c r="P1788" s="24">
        <v>68708</v>
      </c>
      <c r="Q1788" s="24">
        <v>16</v>
      </c>
      <c r="R1788" s="25" t="s">
        <v>37</v>
      </c>
      <c r="S1788" s="26" t="s">
        <v>37</v>
      </c>
      <c r="T1788" s="26" t="s">
        <v>37</v>
      </c>
      <c r="U1788" s="19">
        <v>23697.1</v>
      </c>
      <c r="V1788" s="20">
        <v>269136</v>
      </c>
      <c r="W1788" s="20">
        <v>13903</v>
      </c>
    </row>
    <row r="1789" spans="1:23" x14ac:dyDescent="0.35">
      <c r="A1789" s="16">
        <v>2012</v>
      </c>
      <c r="B1789" s="17">
        <v>17609</v>
      </c>
      <c r="C1789" s="18" t="s">
        <v>1579</v>
      </c>
      <c r="D1789" s="16" t="s">
        <v>24</v>
      </c>
      <c r="E1789" s="18" t="s">
        <v>25</v>
      </c>
      <c r="F1789" s="16" t="s">
        <v>26</v>
      </c>
      <c r="G1789" s="18" t="s">
        <v>63</v>
      </c>
      <c r="H1789" s="18" t="s">
        <v>57</v>
      </c>
      <c r="I1789" s="19">
        <v>4878341</v>
      </c>
      <c r="J1789" s="20">
        <v>30497707</v>
      </c>
      <c r="K1789" s="20">
        <v>4305586</v>
      </c>
      <c r="L1789" s="21">
        <v>4948472</v>
      </c>
      <c r="M1789" s="22">
        <v>37132932</v>
      </c>
      <c r="N1789" s="22">
        <v>572457</v>
      </c>
      <c r="O1789" s="23">
        <v>756348</v>
      </c>
      <c r="P1789" s="24">
        <v>7914352</v>
      </c>
      <c r="Q1789" s="24">
        <v>32698</v>
      </c>
      <c r="R1789" s="25">
        <v>6759</v>
      </c>
      <c r="S1789" s="26">
        <v>51664</v>
      </c>
      <c r="T1789" s="26">
        <v>1</v>
      </c>
      <c r="U1789" s="19">
        <v>10589920</v>
      </c>
      <c r="V1789" s="20">
        <v>75596655</v>
      </c>
      <c r="W1789" s="20">
        <v>4910742</v>
      </c>
    </row>
    <row r="1790" spans="1:23" x14ac:dyDescent="0.35">
      <c r="A1790" s="16">
        <v>2012</v>
      </c>
      <c r="B1790" s="17">
        <v>17609</v>
      </c>
      <c r="C1790" s="18" t="s">
        <v>1579</v>
      </c>
      <c r="D1790" s="16" t="s">
        <v>137</v>
      </c>
      <c r="E1790" s="18" t="s">
        <v>138</v>
      </c>
      <c r="F1790" s="16" t="s">
        <v>26</v>
      </c>
      <c r="G1790" s="18" t="s">
        <v>63</v>
      </c>
      <c r="H1790" s="18" t="s">
        <v>57</v>
      </c>
      <c r="I1790" s="19">
        <v>6706</v>
      </c>
      <c r="J1790" s="20">
        <v>65776</v>
      </c>
      <c r="K1790" s="20">
        <v>6937</v>
      </c>
      <c r="L1790" s="21">
        <v>456007</v>
      </c>
      <c r="M1790" s="22">
        <v>8619611</v>
      </c>
      <c r="N1790" s="22">
        <v>22950</v>
      </c>
      <c r="O1790" s="23">
        <v>69193</v>
      </c>
      <c r="P1790" s="24">
        <v>2197970</v>
      </c>
      <c r="Q1790" s="24">
        <v>449</v>
      </c>
      <c r="R1790" s="25" t="s">
        <v>37</v>
      </c>
      <c r="S1790" s="26" t="s">
        <v>37</v>
      </c>
      <c r="T1790" s="26" t="s">
        <v>37</v>
      </c>
      <c r="U1790" s="19">
        <v>531906</v>
      </c>
      <c r="V1790" s="20">
        <v>10883357</v>
      </c>
      <c r="W1790" s="20">
        <v>30336</v>
      </c>
    </row>
    <row r="1791" spans="1:23" x14ac:dyDescent="0.35">
      <c r="A1791" s="16">
        <v>2012</v>
      </c>
      <c r="B1791" s="17">
        <v>17612</v>
      </c>
      <c r="C1791" s="18" t="s">
        <v>1580</v>
      </c>
      <c r="D1791" s="16" t="s">
        <v>24</v>
      </c>
      <c r="E1791" s="18" t="s">
        <v>25</v>
      </c>
      <c r="F1791" s="16" t="s">
        <v>26</v>
      </c>
      <c r="G1791" s="18" t="s">
        <v>63</v>
      </c>
      <c r="H1791" s="18" t="s">
        <v>57</v>
      </c>
      <c r="I1791" s="19">
        <v>20682.7</v>
      </c>
      <c r="J1791" s="20">
        <v>74409</v>
      </c>
      <c r="K1791" s="20">
        <v>21905</v>
      </c>
      <c r="L1791" s="21">
        <v>12260.8</v>
      </c>
      <c r="M1791" s="22">
        <v>36611</v>
      </c>
      <c r="N1791" s="22">
        <v>1489</v>
      </c>
      <c r="O1791" s="23">
        <v>3509.9</v>
      </c>
      <c r="P1791" s="24">
        <v>16882</v>
      </c>
      <c r="Q1791" s="24">
        <v>10</v>
      </c>
      <c r="R1791" s="25">
        <v>0</v>
      </c>
      <c r="S1791" s="26">
        <v>0</v>
      </c>
      <c r="T1791" s="26">
        <v>0</v>
      </c>
      <c r="U1791" s="19">
        <v>36453.4</v>
      </c>
      <c r="V1791" s="20">
        <v>127902</v>
      </c>
      <c r="W1791" s="20">
        <v>23404</v>
      </c>
    </row>
    <row r="1792" spans="1:23" x14ac:dyDescent="0.35">
      <c r="A1792" s="16">
        <v>2012</v>
      </c>
      <c r="B1792" s="17">
        <v>17631</v>
      </c>
      <c r="C1792" s="18" t="s">
        <v>1581</v>
      </c>
      <c r="D1792" s="16" t="s">
        <v>24</v>
      </c>
      <c r="E1792" s="18" t="s">
        <v>25</v>
      </c>
      <c r="F1792" s="16" t="s">
        <v>26</v>
      </c>
      <c r="G1792" s="18" t="s">
        <v>36</v>
      </c>
      <c r="H1792" s="18" t="s">
        <v>33</v>
      </c>
      <c r="I1792" s="19">
        <v>22388</v>
      </c>
      <c r="J1792" s="20">
        <v>149914</v>
      </c>
      <c r="K1792" s="20">
        <v>10995</v>
      </c>
      <c r="L1792" s="21">
        <v>3190</v>
      </c>
      <c r="M1792" s="22">
        <v>24698</v>
      </c>
      <c r="N1792" s="22">
        <v>465</v>
      </c>
      <c r="O1792" s="23">
        <v>2023</v>
      </c>
      <c r="P1792" s="24">
        <v>21318</v>
      </c>
      <c r="Q1792" s="24">
        <v>3</v>
      </c>
      <c r="R1792" s="25" t="s">
        <v>37</v>
      </c>
      <c r="S1792" s="26" t="s">
        <v>37</v>
      </c>
      <c r="T1792" s="26" t="s">
        <v>37</v>
      </c>
      <c r="U1792" s="19">
        <v>27601</v>
      </c>
      <c r="V1792" s="20">
        <v>195930</v>
      </c>
      <c r="W1792" s="20">
        <v>11463</v>
      </c>
    </row>
    <row r="1793" spans="1:23" x14ac:dyDescent="0.35">
      <c r="A1793" s="16">
        <v>2012</v>
      </c>
      <c r="B1793" s="17">
        <v>17633</v>
      </c>
      <c r="C1793" s="18" t="s">
        <v>1582</v>
      </c>
      <c r="D1793" s="16" t="s">
        <v>24</v>
      </c>
      <c r="E1793" s="18" t="s">
        <v>25</v>
      </c>
      <c r="F1793" s="16" t="s">
        <v>26</v>
      </c>
      <c r="G1793" s="18" t="s">
        <v>74</v>
      </c>
      <c r="H1793" s="18" t="s">
        <v>57</v>
      </c>
      <c r="I1793" s="19">
        <v>204596.7</v>
      </c>
      <c r="J1793" s="20">
        <v>1434348</v>
      </c>
      <c r="K1793" s="20">
        <v>127806</v>
      </c>
      <c r="L1793" s="21">
        <v>153226.9</v>
      </c>
      <c r="M1793" s="22">
        <v>1319881</v>
      </c>
      <c r="N1793" s="22">
        <v>18399</v>
      </c>
      <c r="O1793" s="23">
        <v>193782.8</v>
      </c>
      <c r="P1793" s="24">
        <v>2710523</v>
      </c>
      <c r="Q1793" s="24">
        <v>115</v>
      </c>
      <c r="R1793" s="25">
        <v>0</v>
      </c>
      <c r="S1793" s="26">
        <v>0</v>
      </c>
      <c r="T1793" s="26">
        <v>0</v>
      </c>
      <c r="U1793" s="19">
        <v>551606.4</v>
      </c>
      <c r="V1793" s="20">
        <v>5464752</v>
      </c>
      <c r="W1793" s="20">
        <v>146320</v>
      </c>
    </row>
    <row r="1794" spans="1:23" x14ac:dyDescent="0.35">
      <c r="A1794" s="16">
        <v>2012</v>
      </c>
      <c r="B1794" s="17">
        <v>17637</v>
      </c>
      <c r="C1794" s="18" t="s">
        <v>1583</v>
      </c>
      <c r="D1794" s="16" t="s">
        <v>24</v>
      </c>
      <c r="E1794" s="18" t="s">
        <v>25</v>
      </c>
      <c r="F1794" s="16" t="s">
        <v>26</v>
      </c>
      <c r="G1794" s="18" t="s">
        <v>32</v>
      </c>
      <c r="H1794" s="18" t="s">
        <v>33</v>
      </c>
      <c r="I1794" s="19">
        <v>268640.2</v>
      </c>
      <c r="J1794" s="20">
        <v>2043773</v>
      </c>
      <c r="K1794" s="20">
        <v>138869</v>
      </c>
      <c r="L1794" s="21">
        <v>134509.79999999999</v>
      </c>
      <c r="M1794" s="22">
        <v>1332290</v>
      </c>
      <c r="N1794" s="22">
        <v>14916</v>
      </c>
      <c r="O1794" s="23" t="s">
        <v>37</v>
      </c>
      <c r="P1794" s="24" t="s">
        <v>37</v>
      </c>
      <c r="Q1794" s="24" t="s">
        <v>37</v>
      </c>
      <c r="R1794" s="25" t="s">
        <v>37</v>
      </c>
      <c r="S1794" s="26" t="s">
        <v>37</v>
      </c>
      <c r="T1794" s="26" t="s">
        <v>37</v>
      </c>
      <c r="U1794" s="19">
        <v>403150</v>
      </c>
      <c r="V1794" s="20">
        <v>3376063</v>
      </c>
      <c r="W1794" s="20">
        <v>153785</v>
      </c>
    </row>
    <row r="1795" spans="1:23" x14ac:dyDescent="0.35">
      <c r="A1795" s="16">
        <v>2012</v>
      </c>
      <c r="B1795" s="17">
        <v>17637</v>
      </c>
      <c r="C1795" s="18" t="s">
        <v>1583</v>
      </c>
      <c r="D1795" s="16" t="s">
        <v>137</v>
      </c>
      <c r="E1795" s="18" t="s">
        <v>138</v>
      </c>
      <c r="F1795" s="16" t="s">
        <v>26</v>
      </c>
      <c r="G1795" s="18" t="s">
        <v>32</v>
      </c>
      <c r="H1795" s="18" t="s">
        <v>33</v>
      </c>
      <c r="I1795" s="19">
        <v>19.7</v>
      </c>
      <c r="J1795" s="20">
        <v>485</v>
      </c>
      <c r="K1795" s="20">
        <v>126</v>
      </c>
      <c r="L1795" s="21">
        <v>1</v>
      </c>
      <c r="M1795" s="22">
        <v>27</v>
      </c>
      <c r="N1795" s="22">
        <v>4</v>
      </c>
      <c r="O1795" s="23" t="s">
        <v>37</v>
      </c>
      <c r="P1795" s="24" t="s">
        <v>37</v>
      </c>
      <c r="Q1795" s="24" t="s">
        <v>37</v>
      </c>
      <c r="R1795" s="25" t="s">
        <v>37</v>
      </c>
      <c r="S1795" s="26" t="s">
        <v>37</v>
      </c>
      <c r="T1795" s="26" t="s">
        <v>37</v>
      </c>
      <c r="U1795" s="19">
        <v>20.7</v>
      </c>
      <c r="V1795" s="20">
        <v>512</v>
      </c>
      <c r="W1795" s="20">
        <v>130</v>
      </c>
    </row>
    <row r="1796" spans="1:23" x14ac:dyDescent="0.35">
      <c r="A1796" s="16">
        <v>2012</v>
      </c>
      <c r="B1796" s="17">
        <v>17642</v>
      </c>
      <c r="C1796" s="18" t="s">
        <v>1584</v>
      </c>
      <c r="D1796" s="16" t="s">
        <v>24</v>
      </c>
      <c r="E1796" s="18" t="s">
        <v>25</v>
      </c>
      <c r="F1796" s="16" t="s">
        <v>26</v>
      </c>
      <c r="G1796" s="18" t="s">
        <v>90</v>
      </c>
      <c r="H1796" s="18" t="s">
        <v>191</v>
      </c>
      <c r="I1796" s="19">
        <v>22070.400000000001</v>
      </c>
      <c r="J1796" s="20">
        <v>223998</v>
      </c>
      <c r="K1796" s="20">
        <v>14904</v>
      </c>
      <c r="L1796" s="21">
        <v>3735.2</v>
      </c>
      <c r="M1796" s="22">
        <v>32679</v>
      </c>
      <c r="N1796" s="22">
        <v>2369</v>
      </c>
      <c r="O1796" s="23">
        <v>63024.1</v>
      </c>
      <c r="P1796" s="24">
        <v>739602</v>
      </c>
      <c r="Q1796" s="24">
        <v>9011</v>
      </c>
      <c r="R1796" s="25">
        <v>0</v>
      </c>
      <c r="S1796" s="26">
        <v>0</v>
      </c>
      <c r="T1796" s="26">
        <v>0</v>
      </c>
      <c r="U1796" s="19">
        <v>88829.7</v>
      </c>
      <c r="V1796" s="20">
        <v>996279</v>
      </c>
      <c r="W1796" s="20">
        <v>26284</v>
      </c>
    </row>
    <row r="1797" spans="1:23" x14ac:dyDescent="0.35">
      <c r="A1797" s="16">
        <v>2012</v>
      </c>
      <c r="B1797" s="17">
        <v>17643</v>
      </c>
      <c r="C1797" s="18" t="s">
        <v>1585</v>
      </c>
      <c r="D1797" s="16" t="s">
        <v>24</v>
      </c>
      <c r="E1797" s="18" t="s">
        <v>25</v>
      </c>
      <c r="F1797" s="16" t="s">
        <v>26</v>
      </c>
      <c r="G1797" s="18" t="s">
        <v>87</v>
      </c>
      <c r="H1797" s="18" t="s">
        <v>33</v>
      </c>
      <c r="I1797" s="19">
        <v>7168.8</v>
      </c>
      <c r="J1797" s="20">
        <v>51301</v>
      </c>
      <c r="K1797" s="20">
        <v>4445</v>
      </c>
      <c r="L1797" s="21">
        <v>1433.1</v>
      </c>
      <c r="M1797" s="22">
        <v>14886</v>
      </c>
      <c r="N1797" s="22">
        <v>238</v>
      </c>
      <c r="O1797" s="23">
        <v>595.29999999999995</v>
      </c>
      <c r="P1797" s="24">
        <v>7437</v>
      </c>
      <c r="Q1797" s="24">
        <v>2</v>
      </c>
      <c r="R1797" s="25" t="s">
        <v>37</v>
      </c>
      <c r="S1797" s="26" t="s">
        <v>37</v>
      </c>
      <c r="T1797" s="26" t="s">
        <v>37</v>
      </c>
      <c r="U1797" s="19">
        <v>9197.2000000000007</v>
      </c>
      <c r="V1797" s="20">
        <v>73624</v>
      </c>
      <c r="W1797" s="20">
        <v>4685</v>
      </c>
    </row>
    <row r="1798" spans="1:23" x14ac:dyDescent="0.35">
      <c r="A1798" s="16">
        <v>2012</v>
      </c>
      <c r="B1798" s="17">
        <v>17646</v>
      </c>
      <c r="C1798" s="18" t="s">
        <v>1586</v>
      </c>
      <c r="D1798" s="16" t="s">
        <v>24</v>
      </c>
      <c r="E1798" s="18" t="s">
        <v>25</v>
      </c>
      <c r="F1798" s="16" t="s">
        <v>26</v>
      </c>
      <c r="G1798" s="18" t="s">
        <v>59</v>
      </c>
      <c r="H1798" s="18" t="s">
        <v>33</v>
      </c>
      <c r="I1798" s="19">
        <v>27916</v>
      </c>
      <c r="J1798" s="20">
        <v>238753</v>
      </c>
      <c r="K1798" s="20">
        <v>18777</v>
      </c>
      <c r="L1798" s="21">
        <v>14256</v>
      </c>
      <c r="M1798" s="22">
        <v>149095</v>
      </c>
      <c r="N1798" s="22">
        <v>1960</v>
      </c>
      <c r="O1798" s="23">
        <v>2543</v>
      </c>
      <c r="P1798" s="24">
        <v>28729</v>
      </c>
      <c r="Q1798" s="24">
        <v>5</v>
      </c>
      <c r="R1798" s="25" t="s">
        <v>37</v>
      </c>
      <c r="S1798" s="26" t="s">
        <v>37</v>
      </c>
      <c r="T1798" s="26" t="s">
        <v>37</v>
      </c>
      <c r="U1798" s="19">
        <v>44715</v>
      </c>
      <c r="V1798" s="20">
        <v>416577</v>
      </c>
      <c r="W1798" s="20">
        <v>20742</v>
      </c>
    </row>
    <row r="1799" spans="1:23" x14ac:dyDescent="0.35">
      <c r="A1799" s="16">
        <v>2012</v>
      </c>
      <c r="B1799" s="17">
        <v>17647</v>
      </c>
      <c r="C1799" s="18" t="s">
        <v>1587</v>
      </c>
      <c r="D1799" s="16" t="s">
        <v>24</v>
      </c>
      <c r="E1799" s="18" t="s">
        <v>25</v>
      </c>
      <c r="F1799" s="16" t="s">
        <v>26</v>
      </c>
      <c r="G1799" s="18" t="s">
        <v>27</v>
      </c>
      <c r="H1799" s="18" t="s">
        <v>33</v>
      </c>
      <c r="I1799" s="19">
        <v>101741</v>
      </c>
      <c r="J1799" s="20">
        <v>838187</v>
      </c>
      <c r="K1799" s="20">
        <v>60276</v>
      </c>
      <c r="L1799" s="21">
        <v>38606</v>
      </c>
      <c r="M1799" s="22">
        <v>333507</v>
      </c>
      <c r="N1799" s="22">
        <v>5133</v>
      </c>
      <c r="O1799" s="23">
        <v>67618</v>
      </c>
      <c r="P1799" s="24">
        <v>787370</v>
      </c>
      <c r="Q1799" s="24">
        <v>46</v>
      </c>
      <c r="R1799" s="25">
        <v>0</v>
      </c>
      <c r="S1799" s="26">
        <v>0</v>
      </c>
      <c r="T1799" s="26">
        <v>0</v>
      </c>
      <c r="U1799" s="19">
        <v>207965</v>
      </c>
      <c r="V1799" s="20">
        <v>1959064</v>
      </c>
      <c r="W1799" s="20">
        <v>65455</v>
      </c>
    </row>
    <row r="1800" spans="1:23" x14ac:dyDescent="0.35">
      <c r="A1800" s="16">
        <v>2012</v>
      </c>
      <c r="B1800" s="17">
        <v>17671</v>
      </c>
      <c r="C1800" s="18" t="s">
        <v>1588</v>
      </c>
      <c r="D1800" s="16" t="s">
        <v>24</v>
      </c>
      <c r="E1800" s="18" t="s">
        <v>25</v>
      </c>
      <c r="F1800" s="16" t="s">
        <v>26</v>
      </c>
      <c r="G1800" s="18" t="s">
        <v>123</v>
      </c>
      <c r="H1800" s="18" t="s">
        <v>33</v>
      </c>
      <c r="I1800" s="19">
        <v>32199.5</v>
      </c>
      <c r="J1800" s="20">
        <v>361544</v>
      </c>
      <c r="K1800" s="20">
        <v>23500</v>
      </c>
      <c r="L1800" s="21">
        <v>8337.4</v>
      </c>
      <c r="M1800" s="22">
        <v>107144</v>
      </c>
      <c r="N1800" s="22">
        <v>2399</v>
      </c>
      <c r="O1800" s="23">
        <v>8086</v>
      </c>
      <c r="P1800" s="24">
        <v>138849</v>
      </c>
      <c r="Q1800" s="24">
        <v>5</v>
      </c>
      <c r="R1800" s="25" t="s">
        <v>37</v>
      </c>
      <c r="S1800" s="26" t="s">
        <v>37</v>
      </c>
      <c r="T1800" s="26" t="s">
        <v>37</v>
      </c>
      <c r="U1800" s="19">
        <v>48622.9</v>
      </c>
      <c r="V1800" s="20">
        <v>607537</v>
      </c>
      <c r="W1800" s="20">
        <v>25904</v>
      </c>
    </row>
    <row r="1801" spans="1:23" x14ac:dyDescent="0.35">
      <c r="A1801" s="16">
        <v>2012</v>
      </c>
      <c r="B1801" s="17">
        <v>17671</v>
      </c>
      <c r="C1801" s="18" t="s">
        <v>1588</v>
      </c>
      <c r="D1801" s="16" t="s">
        <v>24</v>
      </c>
      <c r="E1801" s="18" t="s">
        <v>25</v>
      </c>
      <c r="F1801" s="16" t="s">
        <v>26</v>
      </c>
      <c r="G1801" s="18" t="s">
        <v>80</v>
      </c>
      <c r="H1801" s="18" t="s">
        <v>33</v>
      </c>
      <c r="I1801" s="19">
        <v>259.2</v>
      </c>
      <c r="J1801" s="20">
        <v>3088</v>
      </c>
      <c r="K1801" s="20">
        <v>225</v>
      </c>
      <c r="L1801" s="21">
        <v>17.3</v>
      </c>
      <c r="M1801" s="22">
        <v>215</v>
      </c>
      <c r="N1801" s="22">
        <v>11</v>
      </c>
      <c r="O1801" s="23">
        <v>0</v>
      </c>
      <c r="P1801" s="24">
        <v>0</v>
      </c>
      <c r="Q1801" s="24">
        <v>0</v>
      </c>
      <c r="R1801" s="25" t="s">
        <v>37</v>
      </c>
      <c r="S1801" s="26" t="s">
        <v>37</v>
      </c>
      <c r="T1801" s="26" t="s">
        <v>37</v>
      </c>
      <c r="U1801" s="19">
        <v>276.5</v>
      </c>
      <c r="V1801" s="20">
        <v>3303</v>
      </c>
      <c r="W1801" s="20">
        <v>236</v>
      </c>
    </row>
    <row r="1802" spans="1:23" x14ac:dyDescent="0.35">
      <c r="A1802" s="16">
        <v>2012</v>
      </c>
      <c r="B1802" s="17">
        <v>17671</v>
      </c>
      <c r="C1802" s="18" t="s">
        <v>1588</v>
      </c>
      <c r="D1802" s="16" t="s">
        <v>24</v>
      </c>
      <c r="E1802" s="18" t="s">
        <v>25</v>
      </c>
      <c r="F1802" s="16" t="s">
        <v>26</v>
      </c>
      <c r="G1802" s="18" t="s">
        <v>98</v>
      </c>
      <c r="H1802" s="18" t="s">
        <v>33</v>
      </c>
      <c r="I1802" s="19">
        <v>1815.2</v>
      </c>
      <c r="J1802" s="20">
        <v>21074</v>
      </c>
      <c r="K1802" s="20">
        <v>1005</v>
      </c>
      <c r="L1802" s="21">
        <v>82.6</v>
      </c>
      <c r="M1802" s="22">
        <v>912</v>
      </c>
      <c r="N1802" s="22">
        <v>46</v>
      </c>
      <c r="O1802" s="23">
        <v>0</v>
      </c>
      <c r="P1802" s="24">
        <v>0</v>
      </c>
      <c r="Q1802" s="24">
        <v>0</v>
      </c>
      <c r="R1802" s="25" t="s">
        <v>37</v>
      </c>
      <c r="S1802" s="26" t="s">
        <v>37</v>
      </c>
      <c r="T1802" s="26" t="s">
        <v>37</v>
      </c>
      <c r="U1802" s="19">
        <v>1897.8</v>
      </c>
      <c r="V1802" s="20">
        <v>21986</v>
      </c>
      <c r="W1802" s="20">
        <v>1051</v>
      </c>
    </row>
    <row r="1803" spans="1:23" x14ac:dyDescent="0.35">
      <c r="A1803" s="16">
        <v>2012</v>
      </c>
      <c r="B1803" s="17">
        <v>17681</v>
      </c>
      <c r="C1803" s="18" t="s">
        <v>1589</v>
      </c>
      <c r="D1803" s="16" t="s">
        <v>24</v>
      </c>
      <c r="E1803" s="18" t="s">
        <v>25</v>
      </c>
      <c r="F1803" s="16" t="s">
        <v>26</v>
      </c>
      <c r="G1803" s="18" t="s">
        <v>80</v>
      </c>
      <c r="H1803" s="18" t="s">
        <v>33</v>
      </c>
      <c r="I1803" s="19">
        <v>4782</v>
      </c>
      <c r="J1803" s="20">
        <v>38876</v>
      </c>
      <c r="K1803" s="20">
        <v>3684</v>
      </c>
      <c r="L1803" s="21">
        <v>2054</v>
      </c>
      <c r="M1803" s="22">
        <v>17798</v>
      </c>
      <c r="N1803" s="22">
        <v>730</v>
      </c>
      <c r="O1803" s="23">
        <v>821</v>
      </c>
      <c r="P1803" s="24">
        <v>9119</v>
      </c>
      <c r="Q1803" s="24">
        <v>7</v>
      </c>
      <c r="R1803" s="25" t="s">
        <v>37</v>
      </c>
      <c r="S1803" s="26" t="s">
        <v>37</v>
      </c>
      <c r="T1803" s="26" t="s">
        <v>37</v>
      </c>
      <c r="U1803" s="19">
        <v>7657</v>
      </c>
      <c r="V1803" s="20">
        <v>65793</v>
      </c>
      <c r="W1803" s="20">
        <v>4421</v>
      </c>
    </row>
    <row r="1804" spans="1:23" x14ac:dyDescent="0.35">
      <c r="A1804" s="16">
        <v>2012</v>
      </c>
      <c r="B1804" s="17">
        <v>17681</v>
      </c>
      <c r="C1804" s="18" t="s">
        <v>1589</v>
      </c>
      <c r="D1804" s="16" t="s">
        <v>24</v>
      </c>
      <c r="E1804" s="18" t="s">
        <v>25</v>
      </c>
      <c r="F1804" s="16" t="s">
        <v>26</v>
      </c>
      <c r="G1804" s="18" t="s">
        <v>98</v>
      </c>
      <c r="H1804" s="18" t="s">
        <v>33</v>
      </c>
      <c r="I1804" s="19">
        <v>3314</v>
      </c>
      <c r="J1804" s="20">
        <v>27460</v>
      </c>
      <c r="K1804" s="20">
        <v>2414</v>
      </c>
      <c r="L1804" s="21">
        <v>4158</v>
      </c>
      <c r="M1804" s="22">
        <v>40916</v>
      </c>
      <c r="N1804" s="22">
        <v>939</v>
      </c>
      <c r="O1804" s="23">
        <v>1008</v>
      </c>
      <c r="P1804" s="24">
        <v>11862</v>
      </c>
      <c r="Q1804" s="24">
        <v>18</v>
      </c>
      <c r="R1804" s="25" t="s">
        <v>37</v>
      </c>
      <c r="S1804" s="26" t="s">
        <v>37</v>
      </c>
      <c r="T1804" s="26" t="s">
        <v>37</v>
      </c>
      <c r="U1804" s="19">
        <v>8480</v>
      </c>
      <c r="V1804" s="20">
        <v>80238</v>
      </c>
      <c r="W1804" s="20">
        <v>3371</v>
      </c>
    </row>
    <row r="1805" spans="1:23" x14ac:dyDescent="0.35">
      <c r="A1805" s="16">
        <v>2012</v>
      </c>
      <c r="B1805" s="17">
        <v>17683</v>
      </c>
      <c r="C1805" s="18" t="s">
        <v>1590</v>
      </c>
      <c r="D1805" s="16" t="s">
        <v>24</v>
      </c>
      <c r="E1805" s="18" t="s">
        <v>25</v>
      </c>
      <c r="F1805" s="16" t="s">
        <v>26</v>
      </c>
      <c r="G1805" s="18" t="s">
        <v>27</v>
      </c>
      <c r="H1805" s="18" t="s">
        <v>33</v>
      </c>
      <c r="I1805" s="19">
        <v>33399</v>
      </c>
      <c r="J1805" s="20">
        <v>279691</v>
      </c>
      <c r="K1805" s="20">
        <v>23170</v>
      </c>
      <c r="L1805" s="21">
        <v>8386</v>
      </c>
      <c r="M1805" s="22">
        <v>74303</v>
      </c>
      <c r="N1805" s="22">
        <v>2076</v>
      </c>
      <c r="O1805" s="23">
        <v>10745</v>
      </c>
      <c r="P1805" s="24">
        <v>116950</v>
      </c>
      <c r="Q1805" s="24">
        <v>17</v>
      </c>
      <c r="R1805" s="25" t="s">
        <v>37</v>
      </c>
      <c r="S1805" s="26" t="s">
        <v>37</v>
      </c>
      <c r="T1805" s="26" t="s">
        <v>37</v>
      </c>
      <c r="U1805" s="19">
        <v>52530</v>
      </c>
      <c r="V1805" s="20">
        <v>470944</v>
      </c>
      <c r="W1805" s="20">
        <v>25263</v>
      </c>
    </row>
    <row r="1806" spans="1:23" x14ac:dyDescent="0.35">
      <c r="A1806" s="16">
        <v>2012</v>
      </c>
      <c r="B1806" s="17">
        <v>17684</v>
      </c>
      <c r="C1806" s="18" t="s">
        <v>1591</v>
      </c>
      <c r="D1806" s="16" t="s">
        <v>24</v>
      </c>
      <c r="E1806" s="18" t="s">
        <v>25</v>
      </c>
      <c r="F1806" s="16" t="s">
        <v>26</v>
      </c>
      <c r="G1806" s="18" t="s">
        <v>30</v>
      </c>
      <c r="H1806" s="18" t="s">
        <v>33</v>
      </c>
      <c r="I1806" s="19">
        <v>124262</v>
      </c>
      <c r="J1806" s="20">
        <v>1578946</v>
      </c>
      <c r="K1806" s="20">
        <v>92100</v>
      </c>
      <c r="L1806" s="21">
        <v>39104</v>
      </c>
      <c r="M1806" s="22">
        <v>454769</v>
      </c>
      <c r="N1806" s="22">
        <v>7710</v>
      </c>
      <c r="O1806" s="23">
        <v>13706</v>
      </c>
      <c r="P1806" s="24">
        <v>207853</v>
      </c>
      <c r="Q1806" s="24">
        <v>16</v>
      </c>
      <c r="R1806" s="25" t="s">
        <v>37</v>
      </c>
      <c r="S1806" s="26" t="s">
        <v>37</v>
      </c>
      <c r="T1806" s="26" t="s">
        <v>37</v>
      </c>
      <c r="U1806" s="19">
        <v>177072</v>
      </c>
      <c r="V1806" s="20">
        <v>2241568</v>
      </c>
      <c r="W1806" s="20">
        <v>99826</v>
      </c>
    </row>
    <row r="1807" spans="1:23" x14ac:dyDescent="0.35">
      <c r="A1807" s="16">
        <v>2012</v>
      </c>
      <c r="B1807" s="17">
        <v>17692</v>
      </c>
      <c r="C1807" s="18" t="s">
        <v>1592</v>
      </c>
      <c r="D1807" s="16" t="s">
        <v>24</v>
      </c>
      <c r="E1807" s="18" t="s">
        <v>25</v>
      </c>
      <c r="F1807" s="16" t="s">
        <v>26</v>
      </c>
      <c r="G1807" s="18" t="s">
        <v>90</v>
      </c>
      <c r="H1807" s="18" t="s">
        <v>191</v>
      </c>
      <c r="I1807" s="19">
        <v>3395</v>
      </c>
      <c r="J1807" s="20">
        <v>35029</v>
      </c>
      <c r="K1807" s="20">
        <v>2250</v>
      </c>
      <c r="L1807" s="21">
        <v>3896</v>
      </c>
      <c r="M1807" s="22">
        <v>39952</v>
      </c>
      <c r="N1807" s="22">
        <v>2389</v>
      </c>
      <c r="O1807" s="23">
        <v>12944</v>
      </c>
      <c r="P1807" s="24">
        <v>132345</v>
      </c>
      <c r="Q1807" s="24">
        <v>1204</v>
      </c>
      <c r="R1807" s="25" t="s">
        <v>37</v>
      </c>
      <c r="S1807" s="26" t="s">
        <v>37</v>
      </c>
      <c r="T1807" s="26" t="s">
        <v>37</v>
      </c>
      <c r="U1807" s="19">
        <v>20235</v>
      </c>
      <c r="V1807" s="20">
        <v>207326</v>
      </c>
      <c r="W1807" s="20">
        <v>5843</v>
      </c>
    </row>
    <row r="1808" spans="1:23" x14ac:dyDescent="0.35">
      <c r="A1808" s="16">
        <v>2012</v>
      </c>
      <c r="B1808" s="17">
        <v>17693</v>
      </c>
      <c r="C1808" s="18" t="s">
        <v>1593</v>
      </c>
      <c r="D1808" s="16" t="s">
        <v>24</v>
      </c>
      <c r="E1808" s="18" t="s">
        <v>25</v>
      </c>
      <c r="F1808" s="16" t="s">
        <v>26</v>
      </c>
      <c r="G1808" s="18" t="s">
        <v>98</v>
      </c>
      <c r="H1808" s="18" t="s">
        <v>33</v>
      </c>
      <c r="I1808" s="19">
        <v>4139</v>
      </c>
      <c r="J1808" s="20">
        <v>33413</v>
      </c>
      <c r="K1808" s="20">
        <v>5205</v>
      </c>
      <c r="L1808" s="21">
        <v>5403</v>
      </c>
      <c r="M1808" s="22">
        <v>46119</v>
      </c>
      <c r="N1808" s="22">
        <v>4017</v>
      </c>
      <c r="O1808" s="23">
        <v>10243</v>
      </c>
      <c r="P1808" s="24">
        <v>147502</v>
      </c>
      <c r="Q1808" s="24">
        <v>292</v>
      </c>
      <c r="R1808" s="25" t="s">
        <v>37</v>
      </c>
      <c r="S1808" s="26" t="s">
        <v>37</v>
      </c>
      <c r="T1808" s="26" t="s">
        <v>37</v>
      </c>
      <c r="U1808" s="19">
        <v>19785</v>
      </c>
      <c r="V1808" s="20">
        <v>227034</v>
      </c>
      <c r="W1808" s="20">
        <v>9514</v>
      </c>
    </row>
    <row r="1809" spans="1:23" x14ac:dyDescent="0.35">
      <c r="A1809" s="16">
        <v>2012</v>
      </c>
      <c r="B1809" s="17">
        <v>17694</v>
      </c>
      <c r="C1809" s="18" t="s">
        <v>1594</v>
      </c>
      <c r="D1809" s="16" t="s">
        <v>24</v>
      </c>
      <c r="E1809" s="18" t="s">
        <v>25</v>
      </c>
      <c r="F1809" s="16" t="s">
        <v>26</v>
      </c>
      <c r="G1809" s="18" t="s">
        <v>104</v>
      </c>
      <c r="H1809" s="18" t="s">
        <v>33</v>
      </c>
      <c r="I1809" s="19">
        <v>75063</v>
      </c>
      <c r="J1809" s="20">
        <v>690400</v>
      </c>
      <c r="K1809" s="20">
        <v>41893</v>
      </c>
      <c r="L1809" s="21">
        <v>24622</v>
      </c>
      <c r="M1809" s="22">
        <v>200798</v>
      </c>
      <c r="N1809" s="22">
        <v>7351</v>
      </c>
      <c r="O1809" s="23">
        <v>5265</v>
      </c>
      <c r="P1809" s="24">
        <v>65708</v>
      </c>
      <c r="Q1809" s="24">
        <v>5</v>
      </c>
      <c r="R1809" s="25">
        <v>0</v>
      </c>
      <c r="S1809" s="26">
        <v>0</v>
      </c>
      <c r="T1809" s="26">
        <v>0</v>
      </c>
      <c r="U1809" s="19">
        <v>104950</v>
      </c>
      <c r="V1809" s="20">
        <v>956906</v>
      </c>
      <c r="W1809" s="20">
        <v>49249</v>
      </c>
    </row>
    <row r="1810" spans="1:23" x14ac:dyDescent="0.35">
      <c r="A1810" s="16">
        <v>2012</v>
      </c>
      <c r="B1810" s="17">
        <v>17697</v>
      </c>
      <c r="C1810" s="18" t="s">
        <v>1595</v>
      </c>
      <c r="D1810" s="16" t="s">
        <v>24</v>
      </c>
      <c r="E1810" s="18" t="s">
        <v>25</v>
      </c>
      <c r="F1810" s="16" t="s">
        <v>26</v>
      </c>
      <c r="G1810" s="18" t="s">
        <v>36</v>
      </c>
      <c r="H1810" s="18" t="s">
        <v>33</v>
      </c>
      <c r="I1810" s="19">
        <v>37647</v>
      </c>
      <c r="J1810" s="20">
        <v>303944</v>
      </c>
      <c r="K1810" s="20">
        <v>21639</v>
      </c>
      <c r="L1810" s="21">
        <v>10022</v>
      </c>
      <c r="M1810" s="22">
        <v>93882</v>
      </c>
      <c r="N1810" s="22">
        <v>568</v>
      </c>
      <c r="O1810" s="23">
        <v>3564</v>
      </c>
      <c r="P1810" s="24">
        <v>24270</v>
      </c>
      <c r="Q1810" s="24">
        <v>6</v>
      </c>
      <c r="R1810" s="25" t="s">
        <v>37</v>
      </c>
      <c r="S1810" s="26" t="s">
        <v>37</v>
      </c>
      <c r="T1810" s="26" t="s">
        <v>37</v>
      </c>
      <c r="U1810" s="19">
        <v>51233</v>
      </c>
      <c r="V1810" s="20">
        <v>422096</v>
      </c>
      <c r="W1810" s="20">
        <v>22213</v>
      </c>
    </row>
    <row r="1811" spans="1:23" x14ac:dyDescent="0.35">
      <c r="A1811" s="16">
        <v>2012</v>
      </c>
      <c r="B1811" s="17">
        <v>17698</v>
      </c>
      <c r="C1811" s="18" t="s">
        <v>1596</v>
      </c>
      <c r="D1811" s="16" t="s">
        <v>24</v>
      </c>
      <c r="E1811" s="18" t="s">
        <v>25</v>
      </c>
      <c r="F1811" s="16" t="s">
        <v>26</v>
      </c>
      <c r="G1811" s="18" t="s">
        <v>123</v>
      </c>
      <c r="H1811" s="18" t="s">
        <v>57</v>
      </c>
      <c r="I1811" s="19">
        <v>93490</v>
      </c>
      <c r="J1811" s="20">
        <v>1132272</v>
      </c>
      <c r="K1811" s="20">
        <v>95979</v>
      </c>
      <c r="L1811" s="21">
        <v>92249</v>
      </c>
      <c r="M1811" s="22">
        <v>1367924</v>
      </c>
      <c r="N1811" s="22">
        <v>17465</v>
      </c>
      <c r="O1811" s="23">
        <v>82689</v>
      </c>
      <c r="P1811" s="24">
        <v>1561916</v>
      </c>
      <c r="Q1811" s="24">
        <v>628</v>
      </c>
      <c r="R1811" s="25" t="s">
        <v>37</v>
      </c>
      <c r="S1811" s="26" t="s">
        <v>37</v>
      </c>
      <c r="T1811" s="26" t="s">
        <v>37</v>
      </c>
      <c r="U1811" s="19">
        <v>268428</v>
      </c>
      <c r="V1811" s="20">
        <v>4062112</v>
      </c>
      <c r="W1811" s="20">
        <v>114072</v>
      </c>
    </row>
    <row r="1812" spans="1:23" x14ac:dyDescent="0.35">
      <c r="A1812" s="16">
        <v>2012</v>
      </c>
      <c r="B1812" s="17">
        <v>17698</v>
      </c>
      <c r="C1812" s="18" t="s">
        <v>1596</v>
      </c>
      <c r="D1812" s="16" t="s">
        <v>24</v>
      </c>
      <c r="E1812" s="18" t="s">
        <v>25</v>
      </c>
      <c r="F1812" s="16" t="s">
        <v>26</v>
      </c>
      <c r="G1812" s="18" t="s">
        <v>30</v>
      </c>
      <c r="H1812" s="18" t="s">
        <v>57</v>
      </c>
      <c r="I1812" s="19">
        <v>246378</v>
      </c>
      <c r="J1812" s="20">
        <v>2990171</v>
      </c>
      <c r="K1812" s="20">
        <v>200345</v>
      </c>
      <c r="L1812" s="21">
        <v>172934</v>
      </c>
      <c r="M1812" s="22">
        <v>2492841</v>
      </c>
      <c r="N1812" s="22">
        <v>24952</v>
      </c>
      <c r="O1812" s="23">
        <v>62243</v>
      </c>
      <c r="P1812" s="24">
        <v>1080305</v>
      </c>
      <c r="Q1812" s="24">
        <v>2049</v>
      </c>
      <c r="R1812" s="25" t="s">
        <v>37</v>
      </c>
      <c r="S1812" s="26" t="s">
        <v>37</v>
      </c>
      <c r="T1812" s="26" t="s">
        <v>37</v>
      </c>
      <c r="U1812" s="19">
        <v>481555</v>
      </c>
      <c r="V1812" s="20">
        <v>6563317</v>
      </c>
      <c r="W1812" s="20">
        <v>227346</v>
      </c>
    </row>
    <row r="1813" spans="1:23" x14ac:dyDescent="0.35">
      <c r="A1813" s="16">
        <v>2012</v>
      </c>
      <c r="B1813" s="17">
        <v>17698</v>
      </c>
      <c r="C1813" s="18" t="s">
        <v>1596</v>
      </c>
      <c r="D1813" s="16" t="s">
        <v>24</v>
      </c>
      <c r="E1813" s="18" t="s">
        <v>25</v>
      </c>
      <c r="F1813" s="16" t="s">
        <v>26</v>
      </c>
      <c r="G1813" s="18" t="s">
        <v>98</v>
      </c>
      <c r="H1813" s="18" t="s">
        <v>57</v>
      </c>
      <c r="I1813" s="19">
        <v>169602</v>
      </c>
      <c r="J1813" s="20">
        <v>2178700</v>
      </c>
      <c r="K1813" s="20">
        <v>147226</v>
      </c>
      <c r="L1813" s="21">
        <v>144060</v>
      </c>
      <c r="M1813" s="22">
        <v>2323897</v>
      </c>
      <c r="N1813" s="22">
        <v>30203</v>
      </c>
      <c r="O1813" s="23">
        <v>149448</v>
      </c>
      <c r="P1813" s="24">
        <v>3018491</v>
      </c>
      <c r="Q1813" s="24">
        <v>4432</v>
      </c>
      <c r="R1813" s="25" t="s">
        <v>37</v>
      </c>
      <c r="S1813" s="26" t="s">
        <v>37</v>
      </c>
      <c r="T1813" s="26" t="s">
        <v>37</v>
      </c>
      <c r="U1813" s="19">
        <v>463110</v>
      </c>
      <c r="V1813" s="20">
        <v>7521088</v>
      </c>
      <c r="W1813" s="20">
        <v>181861</v>
      </c>
    </row>
    <row r="1814" spans="1:23" x14ac:dyDescent="0.35">
      <c r="A1814" s="16">
        <v>2012</v>
      </c>
      <c r="B1814" s="17">
        <v>17710</v>
      </c>
      <c r="C1814" s="18" t="s">
        <v>1597</v>
      </c>
      <c r="D1814" s="16" t="s">
        <v>41</v>
      </c>
      <c r="E1814" s="18" t="s">
        <v>42</v>
      </c>
      <c r="F1814" s="16" t="s">
        <v>26</v>
      </c>
      <c r="G1814" s="18" t="s">
        <v>243</v>
      </c>
      <c r="H1814" s="18" t="s">
        <v>44</v>
      </c>
      <c r="I1814" s="19">
        <v>23124</v>
      </c>
      <c r="J1814" s="20">
        <v>277281</v>
      </c>
      <c r="K1814" s="20">
        <v>18088</v>
      </c>
      <c r="L1814" s="21">
        <v>544</v>
      </c>
      <c r="M1814" s="22">
        <v>6528</v>
      </c>
      <c r="N1814" s="22">
        <v>2924</v>
      </c>
      <c r="O1814" s="23">
        <v>0</v>
      </c>
      <c r="P1814" s="24">
        <v>0</v>
      </c>
      <c r="Q1814" s="24">
        <v>0</v>
      </c>
      <c r="R1814" s="25">
        <v>0</v>
      </c>
      <c r="S1814" s="26">
        <v>0</v>
      </c>
      <c r="T1814" s="26">
        <v>0</v>
      </c>
      <c r="U1814" s="19">
        <v>23668</v>
      </c>
      <c r="V1814" s="20">
        <v>283809</v>
      </c>
      <c r="W1814" s="20">
        <v>21012</v>
      </c>
    </row>
    <row r="1815" spans="1:23" x14ac:dyDescent="0.35">
      <c r="A1815" s="16">
        <v>2012</v>
      </c>
      <c r="B1815" s="17">
        <v>17710</v>
      </c>
      <c r="C1815" s="18" t="s">
        <v>1597</v>
      </c>
      <c r="D1815" s="16" t="s">
        <v>41</v>
      </c>
      <c r="E1815" s="18" t="s">
        <v>42</v>
      </c>
      <c r="F1815" s="16" t="s">
        <v>26</v>
      </c>
      <c r="G1815" s="18" t="s">
        <v>36</v>
      </c>
      <c r="H1815" s="18" t="s">
        <v>44</v>
      </c>
      <c r="I1815" s="19">
        <v>38785</v>
      </c>
      <c r="J1815" s="20">
        <v>553455</v>
      </c>
      <c r="K1815" s="20">
        <v>66265</v>
      </c>
      <c r="L1815" s="21">
        <v>8868</v>
      </c>
      <c r="M1815" s="22">
        <v>126549</v>
      </c>
      <c r="N1815" s="22">
        <v>2907</v>
      </c>
      <c r="O1815" s="23">
        <v>0</v>
      </c>
      <c r="P1815" s="24">
        <v>0</v>
      </c>
      <c r="Q1815" s="24">
        <v>0</v>
      </c>
      <c r="R1815" s="25">
        <v>0</v>
      </c>
      <c r="S1815" s="26">
        <v>0</v>
      </c>
      <c r="T1815" s="26">
        <v>0</v>
      </c>
      <c r="U1815" s="19">
        <v>47653</v>
      </c>
      <c r="V1815" s="20">
        <v>680004</v>
      </c>
      <c r="W1815" s="20">
        <v>69172</v>
      </c>
    </row>
    <row r="1816" spans="1:23" x14ac:dyDescent="0.35">
      <c r="A1816" s="16">
        <v>2012</v>
      </c>
      <c r="B1816" s="17">
        <v>17710</v>
      </c>
      <c r="C1816" s="18" t="s">
        <v>1597</v>
      </c>
      <c r="D1816" s="16" t="s">
        <v>41</v>
      </c>
      <c r="E1816" s="18" t="s">
        <v>42</v>
      </c>
      <c r="F1816" s="16" t="s">
        <v>26</v>
      </c>
      <c r="G1816" s="18" t="s">
        <v>184</v>
      </c>
      <c r="H1816" s="18" t="s">
        <v>44</v>
      </c>
      <c r="I1816" s="19">
        <v>20</v>
      </c>
      <c r="J1816" s="20">
        <v>220</v>
      </c>
      <c r="K1816" s="20">
        <v>11</v>
      </c>
      <c r="L1816" s="21">
        <v>1303</v>
      </c>
      <c r="M1816" s="22">
        <v>14451</v>
      </c>
      <c r="N1816" s="22">
        <v>182</v>
      </c>
      <c r="O1816" s="23">
        <v>0</v>
      </c>
      <c r="P1816" s="24">
        <v>0</v>
      </c>
      <c r="Q1816" s="24">
        <v>0</v>
      </c>
      <c r="R1816" s="25">
        <v>0</v>
      </c>
      <c r="S1816" s="26">
        <v>0</v>
      </c>
      <c r="T1816" s="26">
        <v>0</v>
      </c>
      <c r="U1816" s="19">
        <v>1323</v>
      </c>
      <c r="V1816" s="20">
        <v>14671</v>
      </c>
      <c r="W1816" s="20">
        <v>193</v>
      </c>
    </row>
    <row r="1817" spans="1:23" x14ac:dyDescent="0.35">
      <c r="A1817" s="16">
        <v>2012</v>
      </c>
      <c r="B1817" s="17">
        <v>17710</v>
      </c>
      <c r="C1817" s="18" t="s">
        <v>1597</v>
      </c>
      <c r="D1817" s="16" t="s">
        <v>41</v>
      </c>
      <c r="E1817" s="18" t="s">
        <v>42</v>
      </c>
      <c r="F1817" s="16" t="s">
        <v>26</v>
      </c>
      <c r="G1817" s="18" t="s">
        <v>32</v>
      </c>
      <c r="H1817" s="18" t="s">
        <v>44</v>
      </c>
      <c r="I1817" s="19">
        <v>7806</v>
      </c>
      <c r="J1817" s="20">
        <v>73693</v>
      </c>
      <c r="K1817" s="20">
        <v>8353</v>
      </c>
      <c r="L1817" s="21">
        <v>1903</v>
      </c>
      <c r="M1817" s="22">
        <v>17965</v>
      </c>
      <c r="N1817" s="22">
        <v>390</v>
      </c>
      <c r="O1817" s="23">
        <v>0</v>
      </c>
      <c r="P1817" s="24">
        <v>0</v>
      </c>
      <c r="Q1817" s="24">
        <v>0</v>
      </c>
      <c r="R1817" s="25">
        <v>0</v>
      </c>
      <c r="S1817" s="26">
        <v>0</v>
      </c>
      <c r="T1817" s="26">
        <v>0</v>
      </c>
      <c r="U1817" s="19">
        <v>9709</v>
      </c>
      <c r="V1817" s="20">
        <v>91658</v>
      </c>
      <c r="W1817" s="20">
        <v>8743</v>
      </c>
    </row>
    <row r="1818" spans="1:23" x14ac:dyDescent="0.35">
      <c r="A1818" s="16">
        <v>2012</v>
      </c>
      <c r="B1818" s="17">
        <v>17710</v>
      </c>
      <c r="C1818" s="18" t="s">
        <v>1597</v>
      </c>
      <c r="D1818" s="16" t="s">
        <v>41</v>
      </c>
      <c r="E1818" s="18" t="s">
        <v>42</v>
      </c>
      <c r="F1818" s="16" t="s">
        <v>26</v>
      </c>
      <c r="G1818" s="18" t="s">
        <v>136</v>
      </c>
      <c r="H1818" s="18" t="s">
        <v>44</v>
      </c>
      <c r="I1818" s="19">
        <v>5958</v>
      </c>
      <c r="J1818" s="20">
        <v>62271</v>
      </c>
      <c r="K1818" s="20">
        <v>5310</v>
      </c>
      <c r="L1818" s="21">
        <v>72</v>
      </c>
      <c r="M1818" s="22">
        <v>756</v>
      </c>
      <c r="N1818" s="22">
        <v>198</v>
      </c>
      <c r="O1818" s="23">
        <v>0</v>
      </c>
      <c r="P1818" s="24">
        <v>0</v>
      </c>
      <c r="Q1818" s="24">
        <v>0</v>
      </c>
      <c r="R1818" s="25">
        <v>0</v>
      </c>
      <c r="S1818" s="26">
        <v>0</v>
      </c>
      <c r="T1818" s="26">
        <v>0</v>
      </c>
      <c r="U1818" s="19">
        <v>6030</v>
      </c>
      <c r="V1818" s="20">
        <v>63027</v>
      </c>
      <c r="W1818" s="20">
        <v>5508</v>
      </c>
    </row>
    <row r="1819" spans="1:23" x14ac:dyDescent="0.35">
      <c r="A1819" s="16">
        <v>2012</v>
      </c>
      <c r="B1819" s="17">
        <v>17710</v>
      </c>
      <c r="C1819" s="18" t="s">
        <v>1597</v>
      </c>
      <c r="D1819" s="16" t="s">
        <v>41</v>
      </c>
      <c r="E1819" s="18" t="s">
        <v>42</v>
      </c>
      <c r="F1819" s="16" t="s">
        <v>26</v>
      </c>
      <c r="G1819" s="18" t="s">
        <v>43</v>
      </c>
      <c r="H1819" s="18" t="s">
        <v>44</v>
      </c>
      <c r="I1819" s="19">
        <v>19569</v>
      </c>
      <c r="J1819" s="20">
        <v>151336</v>
      </c>
      <c r="K1819" s="20">
        <v>23143</v>
      </c>
      <c r="L1819" s="21">
        <v>12723</v>
      </c>
      <c r="M1819" s="22">
        <v>98393</v>
      </c>
      <c r="N1819" s="22">
        <v>4227</v>
      </c>
      <c r="O1819" s="23">
        <v>0</v>
      </c>
      <c r="P1819" s="24">
        <v>0</v>
      </c>
      <c r="Q1819" s="24">
        <v>0</v>
      </c>
      <c r="R1819" s="25">
        <v>0</v>
      </c>
      <c r="S1819" s="26">
        <v>0</v>
      </c>
      <c r="T1819" s="26">
        <v>0</v>
      </c>
      <c r="U1819" s="19">
        <v>32292</v>
      </c>
      <c r="V1819" s="20">
        <v>249729</v>
      </c>
      <c r="W1819" s="20">
        <v>27370</v>
      </c>
    </row>
    <row r="1820" spans="1:23" x14ac:dyDescent="0.35">
      <c r="A1820" s="16">
        <v>2012</v>
      </c>
      <c r="B1820" s="17">
        <v>17710</v>
      </c>
      <c r="C1820" s="18" t="s">
        <v>1597</v>
      </c>
      <c r="D1820" s="16" t="s">
        <v>41</v>
      </c>
      <c r="E1820" s="18" t="s">
        <v>42</v>
      </c>
      <c r="F1820" s="16" t="s">
        <v>26</v>
      </c>
      <c r="G1820" s="18" t="s">
        <v>199</v>
      </c>
      <c r="H1820" s="18" t="s">
        <v>44</v>
      </c>
      <c r="I1820" s="19">
        <v>27356</v>
      </c>
      <c r="J1820" s="20">
        <v>302957</v>
      </c>
      <c r="K1820" s="20">
        <v>25377</v>
      </c>
      <c r="L1820" s="21">
        <v>23303</v>
      </c>
      <c r="M1820" s="22">
        <v>258074</v>
      </c>
      <c r="N1820" s="22">
        <v>5712</v>
      </c>
      <c r="O1820" s="23">
        <v>0</v>
      </c>
      <c r="P1820" s="24">
        <v>0</v>
      </c>
      <c r="Q1820" s="24">
        <v>0</v>
      </c>
      <c r="R1820" s="25">
        <v>0</v>
      </c>
      <c r="S1820" s="26">
        <v>0</v>
      </c>
      <c r="T1820" s="26">
        <v>0</v>
      </c>
      <c r="U1820" s="19">
        <v>50659</v>
      </c>
      <c r="V1820" s="20">
        <v>561031</v>
      </c>
      <c r="W1820" s="20">
        <v>31089</v>
      </c>
    </row>
    <row r="1821" spans="1:23" x14ac:dyDescent="0.35">
      <c r="A1821" s="16">
        <v>2012</v>
      </c>
      <c r="B1821" s="17">
        <v>17710</v>
      </c>
      <c r="C1821" s="18" t="s">
        <v>1597</v>
      </c>
      <c r="D1821" s="16" t="s">
        <v>97</v>
      </c>
      <c r="E1821" s="18" t="s">
        <v>25</v>
      </c>
      <c r="F1821" s="16" t="s">
        <v>26</v>
      </c>
      <c r="G1821" s="18" t="s">
        <v>98</v>
      </c>
      <c r="H1821" s="18" t="s">
        <v>44</v>
      </c>
      <c r="I1821" s="19">
        <v>59468</v>
      </c>
      <c r="J1821" s="20">
        <v>548500</v>
      </c>
      <c r="K1821" s="20">
        <v>31423</v>
      </c>
      <c r="L1821" s="21">
        <v>24172</v>
      </c>
      <c r="M1821" s="22">
        <v>222948</v>
      </c>
      <c r="N1821" s="22">
        <v>3514</v>
      </c>
      <c r="O1821" s="23">
        <v>0</v>
      </c>
      <c r="P1821" s="24">
        <v>0</v>
      </c>
      <c r="Q1821" s="24">
        <v>0</v>
      </c>
      <c r="R1821" s="25">
        <v>0</v>
      </c>
      <c r="S1821" s="26">
        <v>0</v>
      </c>
      <c r="T1821" s="26">
        <v>0</v>
      </c>
      <c r="U1821" s="19">
        <v>83640</v>
      </c>
      <c r="V1821" s="20">
        <v>771448</v>
      </c>
      <c r="W1821" s="20">
        <v>34937</v>
      </c>
    </row>
    <row r="1822" spans="1:23" x14ac:dyDescent="0.35">
      <c r="A1822" s="16">
        <v>2012</v>
      </c>
      <c r="B1822" s="17">
        <v>17715</v>
      </c>
      <c r="C1822" s="18" t="s">
        <v>1598</v>
      </c>
      <c r="D1822" s="16" t="s">
        <v>24</v>
      </c>
      <c r="E1822" s="18" t="s">
        <v>25</v>
      </c>
      <c r="F1822" s="16" t="s">
        <v>26</v>
      </c>
      <c r="G1822" s="18" t="s">
        <v>130</v>
      </c>
      <c r="H1822" s="18" t="s">
        <v>33</v>
      </c>
      <c r="I1822" s="19">
        <v>12.5</v>
      </c>
      <c r="J1822" s="20">
        <v>70</v>
      </c>
      <c r="K1822" s="20">
        <v>6</v>
      </c>
      <c r="L1822" s="21">
        <v>2.5</v>
      </c>
      <c r="M1822" s="22">
        <v>15</v>
      </c>
      <c r="N1822" s="22">
        <v>1</v>
      </c>
      <c r="O1822" s="23" t="s">
        <v>37</v>
      </c>
      <c r="P1822" s="24" t="s">
        <v>37</v>
      </c>
      <c r="Q1822" s="24" t="s">
        <v>37</v>
      </c>
      <c r="R1822" s="25" t="s">
        <v>37</v>
      </c>
      <c r="S1822" s="26" t="s">
        <v>37</v>
      </c>
      <c r="T1822" s="26" t="s">
        <v>37</v>
      </c>
      <c r="U1822" s="19">
        <v>15</v>
      </c>
      <c r="V1822" s="20">
        <v>85</v>
      </c>
      <c r="W1822" s="20">
        <v>7</v>
      </c>
    </row>
    <row r="1823" spans="1:23" x14ac:dyDescent="0.35">
      <c r="A1823" s="16">
        <v>2012</v>
      </c>
      <c r="B1823" s="17">
        <v>17715</v>
      </c>
      <c r="C1823" s="18" t="s">
        <v>1598</v>
      </c>
      <c r="D1823" s="16" t="s">
        <v>24</v>
      </c>
      <c r="E1823" s="18" t="s">
        <v>25</v>
      </c>
      <c r="F1823" s="16" t="s">
        <v>26</v>
      </c>
      <c r="G1823" s="18" t="s">
        <v>330</v>
      </c>
      <c r="H1823" s="18" t="s">
        <v>33</v>
      </c>
      <c r="I1823" s="19">
        <v>1747.2</v>
      </c>
      <c r="J1823" s="20">
        <v>10109</v>
      </c>
      <c r="K1823" s="20">
        <v>1424</v>
      </c>
      <c r="L1823" s="21">
        <v>1468.3</v>
      </c>
      <c r="M1823" s="22">
        <v>12009</v>
      </c>
      <c r="N1823" s="22">
        <v>302</v>
      </c>
      <c r="O1823" s="23">
        <v>35726.800000000003</v>
      </c>
      <c r="P1823" s="24">
        <v>530325</v>
      </c>
      <c r="Q1823" s="24">
        <v>518</v>
      </c>
      <c r="R1823" s="25" t="s">
        <v>37</v>
      </c>
      <c r="S1823" s="26" t="s">
        <v>37</v>
      </c>
      <c r="T1823" s="26" t="s">
        <v>37</v>
      </c>
      <c r="U1823" s="19">
        <v>38942.300000000003</v>
      </c>
      <c r="V1823" s="20">
        <v>552443</v>
      </c>
      <c r="W1823" s="20">
        <v>2244</v>
      </c>
    </row>
    <row r="1824" spans="1:23" x14ac:dyDescent="0.35">
      <c r="A1824" s="16">
        <v>2012</v>
      </c>
      <c r="B1824" s="17">
        <v>17715</v>
      </c>
      <c r="C1824" s="18" t="s">
        <v>1598</v>
      </c>
      <c r="D1824" s="16" t="s">
        <v>24</v>
      </c>
      <c r="E1824" s="18" t="s">
        <v>25</v>
      </c>
      <c r="F1824" s="16" t="s">
        <v>26</v>
      </c>
      <c r="G1824" s="18" t="s">
        <v>80</v>
      </c>
      <c r="H1824" s="18" t="s">
        <v>33</v>
      </c>
      <c r="I1824" s="19">
        <v>5.0999999999999996</v>
      </c>
      <c r="J1824" s="20">
        <v>27</v>
      </c>
      <c r="K1824" s="20">
        <v>3</v>
      </c>
      <c r="L1824" s="21" t="s">
        <v>37</v>
      </c>
      <c r="M1824" s="22" t="s">
        <v>37</v>
      </c>
      <c r="N1824" s="22" t="s">
        <v>37</v>
      </c>
      <c r="O1824" s="23">
        <v>92.8</v>
      </c>
      <c r="P1824" s="24">
        <v>1024</v>
      </c>
      <c r="Q1824" s="24">
        <v>7</v>
      </c>
      <c r="R1824" s="25" t="s">
        <v>37</v>
      </c>
      <c r="S1824" s="26" t="s">
        <v>37</v>
      </c>
      <c r="T1824" s="26" t="s">
        <v>37</v>
      </c>
      <c r="U1824" s="19">
        <v>97.9</v>
      </c>
      <c r="V1824" s="20">
        <v>1051</v>
      </c>
      <c r="W1824" s="20">
        <v>10</v>
      </c>
    </row>
    <row r="1825" spans="1:23" x14ac:dyDescent="0.35">
      <c r="A1825" s="16">
        <v>2012</v>
      </c>
      <c r="B1825" s="17">
        <v>17715</v>
      </c>
      <c r="C1825" s="18" t="s">
        <v>1598</v>
      </c>
      <c r="D1825" s="16" t="s">
        <v>24</v>
      </c>
      <c r="E1825" s="18" t="s">
        <v>25</v>
      </c>
      <c r="F1825" s="16" t="s">
        <v>26</v>
      </c>
      <c r="G1825" s="18" t="s">
        <v>98</v>
      </c>
      <c r="H1825" s="18" t="s">
        <v>33</v>
      </c>
      <c r="I1825" s="19">
        <v>29.6</v>
      </c>
      <c r="J1825" s="20">
        <v>171</v>
      </c>
      <c r="K1825" s="20">
        <v>13</v>
      </c>
      <c r="L1825" s="21">
        <v>2.5</v>
      </c>
      <c r="M1825" s="22">
        <v>14</v>
      </c>
      <c r="N1825" s="22">
        <v>1</v>
      </c>
      <c r="O1825" s="23">
        <v>41</v>
      </c>
      <c r="P1825" s="24">
        <v>369</v>
      </c>
      <c r="Q1825" s="24">
        <v>11</v>
      </c>
      <c r="R1825" s="25" t="s">
        <v>37</v>
      </c>
      <c r="S1825" s="26" t="s">
        <v>37</v>
      </c>
      <c r="T1825" s="26" t="s">
        <v>37</v>
      </c>
      <c r="U1825" s="19">
        <v>73.099999999999994</v>
      </c>
      <c r="V1825" s="20">
        <v>554</v>
      </c>
      <c r="W1825" s="20">
        <v>25</v>
      </c>
    </row>
    <row r="1826" spans="1:23" x14ac:dyDescent="0.35">
      <c r="A1826" s="16">
        <v>2012</v>
      </c>
      <c r="B1826" s="17">
        <v>17718</v>
      </c>
      <c r="C1826" s="18" t="s">
        <v>1599</v>
      </c>
      <c r="D1826" s="16" t="s">
        <v>24</v>
      </c>
      <c r="E1826" s="18" t="s">
        <v>25</v>
      </c>
      <c r="F1826" s="16" t="s">
        <v>26</v>
      </c>
      <c r="G1826" s="18" t="s">
        <v>330</v>
      </c>
      <c r="H1826" s="18" t="s">
        <v>57</v>
      </c>
      <c r="I1826" s="19">
        <v>83492</v>
      </c>
      <c r="J1826" s="20">
        <v>1093792</v>
      </c>
      <c r="K1826" s="20">
        <v>91966</v>
      </c>
      <c r="L1826" s="21">
        <v>104744</v>
      </c>
      <c r="M1826" s="22">
        <v>1577209</v>
      </c>
      <c r="N1826" s="22">
        <v>23241</v>
      </c>
      <c r="O1826" s="23">
        <v>80559</v>
      </c>
      <c r="P1826" s="24">
        <v>1940980</v>
      </c>
      <c r="Q1826" s="24">
        <v>57</v>
      </c>
      <c r="R1826" s="25" t="s">
        <v>37</v>
      </c>
      <c r="S1826" s="26" t="s">
        <v>37</v>
      </c>
      <c r="T1826" s="26" t="s">
        <v>37</v>
      </c>
      <c r="U1826" s="19">
        <v>268795</v>
      </c>
      <c r="V1826" s="20">
        <v>4611981</v>
      </c>
      <c r="W1826" s="20">
        <v>115264</v>
      </c>
    </row>
    <row r="1827" spans="1:23" x14ac:dyDescent="0.35">
      <c r="A1827" s="16">
        <v>2012</v>
      </c>
      <c r="B1827" s="17">
        <v>17718</v>
      </c>
      <c r="C1827" s="18" t="s">
        <v>1599</v>
      </c>
      <c r="D1827" s="16" t="s">
        <v>24</v>
      </c>
      <c r="E1827" s="18" t="s">
        <v>25</v>
      </c>
      <c r="F1827" s="16" t="s">
        <v>26</v>
      </c>
      <c r="G1827" s="18" t="s">
        <v>98</v>
      </c>
      <c r="H1827" s="18" t="s">
        <v>57</v>
      </c>
      <c r="I1827" s="19">
        <v>225519</v>
      </c>
      <c r="J1827" s="20">
        <v>2447935</v>
      </c>
      <c r="K1827" s="20">
        <v>205802</v>
      </c>
      <c r="L1827" s="21">
        <v>252608</v>
      </c>
      <c r="M1827" s="22">
        <v>3706709</v>
      </c>
      <c r="N1827" s="22">
        <v>57190</v>
      </c>
      <c r="O1827" s="23">
        <v>313687</v>
      </c>
      <c r="P1827" s="24">
        <v>7765652</v>
      </c>
      <c r="Q1827" s="24">
        <v>141</v>
      </c>
      <c r="R1827" s="25" t="s">
        <v>37</v>
      </c>
      <c r="S1827" s="26" t="s">
        <v>37</v>
      </c>
      <c r="T1827" s="26" t="s">
        <v>37</v>
      </c>
      <c r="U1827" s="19">
        <v>791814</v>
      </c>
      <c r="V1827" s="20">
        <v>13920296</v>
      </c>
      <c r="W1827" s="20">
        <v>263133</v>
      </c>
    </row>
    <row r="1828" spans="1:23" x14ac:dyDescent="0.35">
      <c r="A1828" s="16">
        <v>2012</v>
      </c>
      <c r="B1828" s="17">
        <v>17732</v>
      </c>
      <c r="C1828" s="18" t="s">
        <v>1600</v>
      </c>
      <c r="D1828" s="16" t="s">
        <v>24</v>
      </c>
      <c r="E1828" s="18" t="s">
        <v>25</v>
      </c>
      <c r="F1828" s="16" t="s">
        <v>26</v>
      </c>
      <c r="G1828" s="18" t="s">
        <v>238</v>
      </c>
      <c r="H1828" s="18" t="s">
        <v>28</v>
      </c>
      <c r="I1828" s="19">
        <v>8790</v>
      </c>
      <c r="J1828" s="20">
        <v>92372</v>
      </c>
      <c r="K1828" s="20">
        <v>9712</v>
      </c>
      <c r="L1828" s="21">
        <v>7108</v>
      </c>
      <c r="M1828" s="22">
        <v>83303</v>
      </c>
      <c r="N1828" s="22">
        <v>1084</v>
      </c>
      <c r="O1828" s="23">
        <v>3049</v>
      </c>
      <c r="P1828" s="24">
        <v>47955</v>
      </c>
      <c r="Q1828" s="24">
        <v>9</v>
      </c>
      <c r="R1828" s="25">
        <v>0</v>
      </c>
      <c r="S1828" s="26">
        <v>0</v>
      </c>
      <c r="T1828" s="26">
        <v>0</v>
      </c>
      <c r="U1828" s="19">
        <v>18947</v>
      </c>
      <c r="V1828" s="20">
        <v>223630</v>
      </c>
      <c r="W1828" s="20">
        <v>10805</v>
      </c>
    </row>
    <row r="1829" spans="1:23" x14ac:dyDescent="0.35">
      <c r="A1829" s="16">
        <v>2012</v>
      </c>
      <c r="B1829" s="17">
        <v>17740</v>
      </c>
      <c r="C1829" s="18" t="s">
        <v>1601</v>
      </c>
      <c r="D1829" s="16" t="s">
        <v>24</v>
      </c>
      <c r="E1829" s="18" t="s">
        <v>25</v>
      </c>
      <c r="F1829" s="16" t="s">
        <v>26</v>
      </c>
      <c r="G1829" s="18" t="s">
        <v>104</v>
      </c>
      <c r="H1829" s="18" t="s">
        <v>28</v>
      </c>
      <c r="I1829" s="19">
        <v>2387</v>
      </c>
      <c r="J1829" s="20">
        <v>24875</v>
      </c>
      <c r="K1829" s="20">
        <v>2170</v>
      </c>
      <c r="L1829" s="21">
        <v>4425</v>
      </c>
      <c r="M1829" s="22">
        <v>45670</v>
      </c>
      <c r="N1829" s="22">
        <v>793</v>
      </c>
      <c r="O1829" s="23">
        <v>4281</v>
      </c>
      <c r="P1829" s="24">
        <v>50690</v>
      </c>
      <c r="Q1829" s="24">
        <v>5</v>
      </c>
      <c r="R1829" s="25">
        <v>0</v>
      </c>
      <c r="S1829" s="26">
        <v>0</v>
      </c>
      <c r="T1829" s="26">
        <v>0</v>
      </c>
      <c r="U1829" s="19">
        <v>11093</v>
      </c>
      <c r="V1829" s="20">
        <v>121235</v>
      </c>
      <c r="W1829" s="20">
        <v>2968</v>
      </c>
    </row>
    <row r="1830" spans="1:23" x14ac:dyDescent="0.35">
      <c r="A1830" s="16">
        <v>2012</v>
      </c>
      <c r="B1830" s="17">
        <v>17783</v>
      </c>
      <c r="C1830" s="18" t="s">
        <v>1602</v>
      </c>
      <c r="D1830" s="16" t="s">
        <v>24</v>
      </c>
      <c r="E1830" s="18" t="s">
        <v>25</v>
      </c>
      <c r="F1830" s="16" t="s">
        <v>26</v>
      </c>
      <c r="G1830" s="18" t="s">
        <v>87</v>
      </c>
      <c r="H1830" s="18" t="s">
        <v>28</v>
      </c>
      <c r="I1830" s="19">
        <v>4228</v>
      </c>
      <c r="J1830" s="20">
        <v>62371</v>
      </c>
      <c r="K1830" s="20">
        <v>5092</v>
      </c>
      <c r="L1830" s="21">
        <v>5678.2</v>
      </c>
      <c r="M1830" s="22">
        <v>82071</v>
      </c>
      <c r="N1830" s="22">
        <v>890</v>
      </c>
      <c r="O1830" s="23">
        <v>543</v>
      </c>
      <c r="P1830" s="24">
        <v>8344</v>
      </c>
      <c r="Q1830" s="24">
        <v>1</v>
      </c>
      <c r="R1830" s="25" t="s">
        <v>37</v>
      </c>
      <c r="S1830" s="26" t="s">
        <v>37</v>
      </c>
      <c r="T1830" s="26" t="s">
        <v>37</v>
      </c>
      <c r="U1830" s="19">
        <v>10449.200000000001</v>
      </c>
      <c r="V1830" s="20">
        <v>152786</v>
      </c>
      <c r="W1830" s="20">
        <v>5983</v>
      </c>
    </row>
    <row r="1831" spans="1:23" x14ac:dyDescent="0.35">
      <c r="A1831" s="16">
        <v>2012</v>
      </c>
      <c r="B1831" s="17">
        <v>17826</v>
      </c>
      <c r="C1831" s="18" t="s">
        <v>1603</v>
      </c>
      <c r="D1831" s="16" t="s">
        <v>24</v>
      </c>
      <c r="E1831" s="18" t="s">
        <v>25</v>
      </c>
      <c r="F1831" s="16" t="s">
        <v>26</v>
      </c>
      <c r="G1831" s="18" t="s">
        <v>330</v>
      </c>
      <c r="H1831" s="18" t="s">
        <v>33</v>
      </c>
      <c r="I1831" s="19">
        <v>2341</v>
      </c>
      <c r="J1831" s="20">
        <v>14321</v>
      </c>
      <c r="K1831" s="20">
        <v>2455</v>
      </c>
      <c r="L1831" s="21">
        <v>2025</v>
      </c>
      <c r="M1831" s="22">
        <v>17142</v>
      </c>
      <c r="N1831" s="22">
        <v>540</v>
      </c>
      <c r="O1831" s="23">
        <v>18123</v>
      </c>
      <c r="P1831" s="24">
        <v>284927</v>
      </c>
      <c r="Q1831" s="24">
        <v>2</v>
      </c>
      <c r="R1831" s="25" t="s">
        <v>37</v>
      </c>
      <c r="S1831" s="26" t="s">
        <v>37</v>
      </c>
      <c r="T1831" s="26" t="s">
        <v>37</v>
      </c>
      <c r="U1831" s="19">
        <v>22489</v>
      </c>
      <c r="V1831" s="20">
        <v>316390</v>
      </c>
      <c r="W1831" s="20">
        <v>2997</v>
      </c>
    </row>
    <row r="1832" spans="1:23" x14ac:dyDescent="0.35">
      <c r="A1832" s="16">
        <v>2012</v>
      </c>
      <c r="B1832" s="17">
        <v>17828</v>
      </c>
      <c r="C1832" s="18" t="s">
        <v>1604</v>
      </c>
      <c r="D1832" s="16" t="s">
        <v>24</v>
      </c>
      <c r="E1832" s="18" t="s">
        <v>25</v>
      </c>
      <c r="F1832" s="16" t="s">
        <v>26</v>
      </c>
      <c r="G1832" s="18" t="s">
        <v>36</v>
      </c>
      <c r="H1832" s="18" t="s">
        <v>28</v>
      </c>
      <c r="I1832" s="19">
        <v>68848</v>
      </c>
      <c r="J1832" s="20">
        <v>656735</v>
      </c>
      <c r="K1832" s="20">
        <v>58470</v>
      </c>
      <c r="L1832" s="21">
        <v>127427</v>
      </c>
      <c r="M1832" s="22">
        <v>1082145</v>
      </c>
      <c r="N1832" s="22">
        <v>11161</v>
      </c>
      <c r="O1832" s="23" t="s">
        <v>37</v>
      </c>
      <c r="P1832" s="24" t="s">
        <v>37</v>
      </c>
      <c r="Q1832" s="24" t="s">
        <v>37</v>
      </c>
      <c r="R1832" s="25" t="s">
        <v>37</v>
      </c>
      <c r="S1832" s="26" t="s">
        <v>37</v>
      </c>
      <c r="T1832" s="26" t="s">
        <v>37</v>
      </c>
      <c r="U1832" s="19">
        <v>196275</v>
      </c>
      <c r="V1832" s="20">
        <v>1738880</v>
      </c>
      <c r="W1832" s="20">
        <v>69631</v>
      </c>
    </row>
    <row r="1833" spans="1:23" x14ac:dyDescent="0.35">
      <c r="A1833" s="16">
        <v>2012</v>
      </c>
      <c r="B1833" s="17">
        <v>17829</v>
      </c>
      <c r="C1833" s="18" t="s">
        <v>1605</v>
      </c>
      <c r="D1833" s="16" t="s">
        <v>24</v>
      </c>
      <c r="E1833" s="18" t="s">
        <v>25</v>
      </c>
      <c r="F1833" s="16" t="s">
        <v>26</v>
      </c>
      <c r="G1833" s="18" t="s">
        <v>104</v>
      </c>
      <c r="H1833" s="18" t="s">
        <v>28</v>
      </c>
      <c r="I1833" s="19">
        <v>8847</v>
      </c>
      <c r="J1833" s="20">
        <v>94672</v>
      </c>
      <c r="K1833" s="20">
        <v>6877</v>
      </c>
      <c r="L1833" s="21">
        <v>9596</v>
      </c>
      <c r="M1833" s="22">
        <v>98156</v>
      </c>
      <c r="N1833" s="22">
        <v>1269</v>
      </c>
      <c r="O1833" s="23">
        <v>9033</v>
      </c>
      <c r="P1833" s="24">
        <v>110840</v>
      </c>
      <c r="Q1833" s="24">
        <v>9</v>
      </c>
      <c r="R1833" s="25">
        <v>0</v>
      </c>
      <c r="S1833" s="26">
        <v>0</v>
      </c>
      <c r="T1833" s="26">
        <v>0</v>
      </c>
      <c r="U1833" s="19">
        <v>27476</v>
      </c>
      <c r="V1833" s="20">
        <v>303668</v>
      </c>
      <c r="W1833" s="20">
        <v>8155</v>
      </c>
    </row>
    <row r="1834" spans="1:23" x14ac:dyDescent="0.35">
      <c r="A1834" s="16">
        <v>2012</v>
      </c>
      <c r="B1834" s="17">
        <v>17832</v>
      </c>
      <c r="C1834" s="18" t="s">
        <v>1606</v>
      </c>
      <c r="D1834" s="16" t="s">
        <v>24</v>
      </c>
      <c r="E1834" s="18" t="s">
        <v>25</v>
      </c>
      <c r="F1834" s="16" t="s">
        <v>26</v>
      </c>
      <c r="G1834" s="18" t="s">
        <v>49</v>
      </c>
      <c r="H1834" s="18" t="s">
        <v>33</v>
      </c>
      <c r="I1834" s="19">
        <v>127414</v>
      </c>
      <c r="J1834" s="20">
        <v>1338238</v>
      </c>
      <c r="K1834" s="20">
        <v>87957</v>
      </c>
      <c r="L1834" s="21">
        <v>23971</v>
      </c>
      <c r="M1834" s="22">
        <v>267411</v>
      </c>
      <c r="N1834" s="22">
        <v>4166</v>
      </c>
      <c r="O1834" s="23">
        <v>11531</v>
      </c>
      <c r="P1834" s="24">
        <v>180150</v>
      </c>
      <c r="Q1834" s="24">
        <v>42</v>
      </c>
      <c r="R1834" s="25" t="s">
        <v>37</v>
      </c>
      <c r="S1834" s="26" t="s">
        <v>37</v>
      </c>
      <c r="T1834" s="26" t="s">
        <v>37</v>
      </c>
      <c r="U1834" s="19">
        <v>162916</v>
      </c>
      <c r="V1834" s="20">
        <v>1785799</v>
      </c>
      <c r="W1834" s="20">
        <v>92165</v>
      </c>
    </row>
    <row r="1835" spans="1:23" x14ac:dyDescent="0.35">
      <c r="A1835" s="16">
        <v>2012</v>
      </c>
      <c r="B1835" s="17">
        <v>17833</v>
      </c>
      <c r="C1835" s="18" t="s">
        <v>1607</v>
      </c>
      <c r="D1835" s="16" t="s">
        <v>24</v>
      </c>
      <c r="E1835" s="18" t="s">
        <v>25</v>
      </c>
      <c r="F1835" s="16" t="s">
        <v>26</v>
      </c>
      <c r="G1835" s="18" t="s">
        <v>132</v>
      </c>
      <c r="H1835" s="18" t="s">
        <v>28</v>
      </c>
      <c r="I1835" s="19">
        <v>93416.3</v>
      </c>
      <c r="J1835" s="20">
        <v>1044174</v>
      </c>
      <c r="K1835" s="20">
        <v>95794</v>
      </c>
      <c r="L1835" s="21">
        <v>117782.9</v>
      </c>
      <c r="M1835" s="22">
        <v>1574033</v>
      </c>
      <c r="N1835" s="22">
        <v>14102</v>
      </c>
      <c r="O1835" s="23">
        <v>28458.7</v>
      </c>
      <c r="P1835" s="24">
        <v>418527</v>
      </c>
      <c r="Q1835" s="24">
        <v>286</v>
      </c>
      <c r="R1835" s="25">
        <v>0</v>
      </c>
      <c r="S1835" s="26">
        <v>0</v>
      </c>
      <c r="T1835" s="26">
        <v>0</v>
      </c>
      <c r="U1835" s="19">
        <v>239657.9</v>
      </c>
      <c r="V1835" s="20">
        <v>3036734</v>
      </c>
      <c r="W1835" s="20">
        <v>110182</v>
      </c>
    </row>
    <row r="1836" spans="1:23" x14ac:dyDescent="0.35">
      <c r="A1836" s="16">
        <v>2012</v>
      </c>
      <c r="B1836" s="17">
        <v>17839</v>
      </c>
      <c r="C1836" s="18" t="s">
        <v>1608</v>
      </c>
      <c r="D1836" s="16" t="s">
        <v>24</v>
      </c>
      <c r="E1836" s="18" t="s">
        <v>25</v>
      </c>
      <c r="F1836" s="16" t="s">
        <v>26</v>
      </c>
      <c r="G1836" s="18" t="s">
        <v>128</v>
      </c>
      <c r="H1836" s="18" t="s">
        <v>28</v>
      </c>
      <c r="I1836" s="19">
        <v>21526</v>
      </c>
      <c r="J1836" s="20">
        <v>386504</v>
      </c>
      <c r="K1836" s="20">
        <v>27848</v>
      </c>
      <c r="L1836" s="21">
        <v>14565</v>
      </c>
      <c r="M1836" s="22">
        <v>262900</v>
      </c>
      <c r="N1836" s="22">
        <v>3834</v>
      </c>
      <c r="O1836" s="23">
        <v>7855</v>
      </c>
      <c r="P1836" s="24">
        <v>162504</v>
      </c>
      <c r="Q1836" s="24">
        <v>13</v>
      </c>
      <c r="R1836" s="25" t="s">
        <v>37</v>
      </c>
      <c r="S1836" s="26" t="s">
        <v>37</v>
      </c>
      <c r="T1836" s="26" t="s">
        <v>37</v>
      </c>
      <c r="U1836" s="19">
        <v>43946</v>
      </c>
      <c r="V1836" s="20">
        <v>811908</v>
      </c>
      <c r="W1836" s="20">
        <v>31695</v>
      </c>
    </row>
    <row r="1837" spans="1:23" x14ac:dyDescent="0.35">
      <c r="A1837" s="16">
        <v>2012</v>
      </c>
      <c r="B1837" s="17">
        <v>17845</v>
      </c>
      <c r="C1837" s="18" t="s">
        <v>1609</v>
      </c>
      <c r="D1837" s="16" t="s">
        <v>24</v>
      </c>
      <c r="E1837" s="18" t="s">
        <v>25</v>
      </c>
      <c r="F1837" s="16" t="s">
        <v>26</v>
      </c>
      <c r="G1837" s="18" t="s">
        <v>238</v>
      </c>
      <c r="H1837" s="18" t="s">
        <v>28</v>
      </c>
      <c r="I1837" s="19">
        <v>8590.2000000000007</v>
      </c>
      <c r="J1837" s="20">
        <v>82179</v>
      </c>
      <c r="K1837" s="20">
        <v>9486</v>
      </c>
      <c r="L1837" s="21">
        <v>8456.9</v>
      </c>
      <c r="M1837" s="22">
        <v>85483</v>
      </c>
      <c r="N1837" s="22">
        <v>992</v>
      </c>
      <c r="O1837" s="23">
        <v>6107.8</v>
      </c>
      <c r="P1837" s="24">
        <v>75926</v>
      </c>
      <c r="Q1837" s="24">
        <v>2</v>
      </c>
      <c r="R1837" s="25" t="s">
        <v>37</v>
      </c>
      <c r="S1837" s="26" t="s">
        <v>37</v>
      </c>
      <c r="T1837" s="26" t="s">
        <v>37</v>
      </c>
      <c r="U1837" s="19">
        <v>23154.9</v>
      </c>
      <c r="V1837" s="20">
        <v>243588</v>
      </c>
      <c r="W1837" s="20">
        <v>10480</v>
      </c>
    </row>
    <row r="1838" spans="1:23" x14ac:dyDescent="0.35">
      <c r="A1838" s="16">
        <v>2012</v>
      </c>
      <c r="B1838" s="17">
        <v>17860</v>
      </c>
      <c r="C1838" s="18" t="s">
        <v>1610</v>
      </c>
      <c r="D1838" s="16" t="s">
        <v>24</v>
      </c>
      <c r="E1838" s="18" t="s">
        <v>25</v>
      </c>
      <c r="F1838" s="16" t="s">
        <v>26</v>
      </c>
      <c r="G1838" s="18" t="s">
        <v>36</v>
      </c>
      <c r="H1838" s="18" t="s">
        <v>28</v>
      </c>
      <c r="I1838" s="19">
        <v>14336</v>
      </c>
      <c r="J1838" s="20">
        <v>132030</v>
      </c>
      <c r="K1838" s="20">
        <v>13199</v>
      </c>
      <c r="L1838" s="21">
        <v>16633</v>
      </c>
      <c r="M1838" s="22">
        <v>178867</v>
      </c>
      <c r="N1838" s="22">
        <v>2256</v>
      </c>
      <c r="O1838" s="23">
        <v>17182</v>
      </c>
      <c r="P1838" s="24">
        <v>225424</v>
      </c>
      <c r="Q1838" s="24">
        <v>48</v>
      </c>
      <c r="R1838" s="25" t="s">
        <v>37</v>
      </c>
      <c r="S1838" s="26" t="s">
        <v>37</v>
      </c>
      <c r="T1838" s="26" t="s">
        <v>37</v>
      </c>
      <c r="U1838" s="19">
        <v>48151</v>
      </c>
      <c r="V1838" s="20">
        <v>536321</v>
      </c>
      <c r="W1838" s="20">
        <v>15503</v>
      </c>
    </row>
    <row r="1839" spans="1:23" x14ac:dyDescent="0.35">
      <c r="A1839" s="16">
        <v>2012</v>
      </c>
      <c r="B1839" s="17">
        <v>17868</v>
      </c>
      <c r="C1839" s="18" t="s">
        <v>1611</v>
      </c>
      <c r="D1839" s="16" t="s">
        <v>24</v>
      </c>
      <c r="E1839" s="18" t="s">
        <v>25</v>
      </c>
      <c r="F1839" s="16" t="s">
        <v>26</v>
      </c>
      <c r="G1839" s="18" t="s">
        <v>39</v>
      </c>
      <c r="H1839" s="18" t="s">
        <v>33</v>
      </c>
      <c r="I1839" s="19">
        <v>16790</v>
      </c>
      <c r="J1839" s="20">
        <v>137173</v>
      </c>
      <c r="K1839" s="20">
        <v>9470</v>
      </c>
      <c r="L1839" s="21">
        <v>3169</v>
      </c>
      <c r="M1839" s="22">
        <v>30888</v>
      </c>
      <c r="N1839" s="22">
        <v>559</v>
      </c>
      <c r="O1839" s="23">
        <v>855</v>
      </c>
      <c r="P1839" s="24">
        <v>10023</v>
      </c>
      <c r="Q1839" s="24">
        <v>4</v>
      </c>
      <c r="R1839" s="25" t="s">
        <v>37</v>
      </c>
      <c r="S1839" s="26" t="s">
        <v>37</v>
      </c>
      <c r="T1839" s="26" t="s">
        <v>37</v>
      </c>
      <c r="U1839" s="19">
        <v>20814</v>
      </c>
      <c r="V1839" s="20">
        <v>178084</v>
      </c>
      <c r="W1839" s="20">
        <v>10033</v>
      </c>
    </row>
    <row r="1840" spans="1:23" x14ac:dyDescent="0.35">
      <c r="A1840" s="16">
        <v>2012</v>
      </c>
      <c r="B1840" s="17">
        <v>17874</v>
      </c>
      <c r="C1840" s="18" t="s">
        <v>1612</v>
      </c>
      <c r="D1840" s="16" t="s">
        <v>24</v>
      </c>
      <c r="E1840" s="18" t="s">
        <v>25</v>
      </c>
      <c r="F1840" s="16" t="s">
        <v>26</v>
      </c>
      <c r="G1840" s="18" t="s">
        <v>238</v>
      </c>
      <c r="H1840" s="18" t="s">
        <v>28</v>
      </c>
      <c r="I1840" s="19">
        <v>23055</v>
      </c>
      <c r="J1840" s="20">
        <v>274862</v>
      </c>
      <c r="K1840" s="20">
        <v>22859</v>
      </c>
      <c r="L1840" s="21">
        <v>8466</v>
      </c>
      <c r="M1840" s="22">
        <v>85613</v>
      </c>
      <c r="N1840" s="22">
        <v>3836</v>
      </c>
      <c r="O1840" s="23">
        <v>19798</v>
      </c>
      <c r="P1840" s="24">
        <v>253449</v>
      </c>
      <c r="Q1840" s="24">
        <v>715</v>
      </c>
      <c r="R1840" s="25">
        <v>0</v>
      </c>
      <c r="S1840" s="26">
        <v>0</v>
      </c>
      <c r="T1840" s="26">
        <v>0</v>
      </c>
      <c r="U1840" s="19">
        <v>51319</v>
      </c>
      <c r="V1840" s="20">
        <v>613924</v>
      </c>
      <c r="W1840" s="20">
        <v>27410</v>
      </c>
    </row>
    <row r="1841" spans="1:23" x14ac:dyDescent="0.35">
      <c r="A1841" s="16">
        <v>2012</v>
      </c>
      <c r="B1841" s="17">
        <v>17876</v>
      </c>
      <c r="C1841" s="18" t="s">
        <v>1613</v>
      </c>
      <c r="D1841" s="16" t="s">
        <v>24</v>
      </c>
      <c r="E1841" s="18" t="s">
        <v>25</v>
      </c>
      <c r="F1841" s="16" t="s">
        <v>26</v>
      </c>
      <c r="G1841" s="18" t="s">
        <v>51</v>
      </c>
      <c r="H1841" s="18" t="s">
        <v>28</v>
      </c>
      <c r="I1841" s="19">
        <v>1592</v>
      </c>
      <c r="J1841" s="20">
        <v>18039</v>
      </c>
      <c r="K1841" s="20">
        <v>1870</v>
      </c>
      <c r="L1841" s="21">
        <v>1935</v>
      </c>
      <c r="M1841" s="22">
        <v>22418</v>
      </c>
      <c r="N1841" s="22">
        <v>369</v>
      </c>
      <c r="O1841" s="23">
        <v>1307</v>
      </c>
      <c r="P1841" s="24">
        <v>18908</v>
      </c>
      <c r="Q1841" s="24">
        <v>1</v>
      </c>
      <c r="R1841" s="25">
        <v>0</v>
      </c>
      <c r="S1841" s="26">
        <v>0</v>
      </c>
      <c r="T1841" s="26" t="s">
        <v>37</v>
      </c>
      <c r="U1841" s="19">
        <v>4834</v>
      </c>
      <c r="V1841" s="20">
        <v>59365</v>
      </c>
      <c r="W1841" s="20">
        <v>2240</v>
      </c>
    </row>
    <row r="1842" spans="1:23" x14ac:dyDescent="0.35">
      <c r="A1842" s="16">
        <v>2012</v>
      </c>
      <c r="B1842" s="17">
        <v>17891</v>
      </c>
      <c r="C1842" s="18" t="s">
        <v>1614</v>
      </c>
      <c r="D1842" s="16" t="s">
        <v>24</v>
      </c>
      <c r="E1842" s="18" t="s">
        <v>25</v>
      </c>
      <c r="F1842" s="16" t="s">
        <v>26</v>
      </c>
      <c r="G1842" s="18" t="s">
        <v>46</v>
      </c>
      <c r="H1842" s="18" t="s">
        <v>28</v>
      </c>
      <c r="I1842" s="19">
        <v>3532.4</v>
      </c>
      <c r="J1842" s="20">
        <v>36785</v>
      </c>
      <c r="K1842" s="20">
        <v>3575</v>
      </c>
      <c r="L1842" s="21">
        <v>2739.8</v>
      </c>
      <c r="M1842" s="22">
        <v>31126</v>
      </c>
      <c r="N1842" s="22">
        <v>487</v>
      </c>
      <c r="O1842" s="23">
        <v>10996.8</v>
      </c>
      <c r="P1842" s="24">
        <v>156439</v>
      </c>
      <c r="Q1842" s="24">
        <v>19</v>
      </c>
      <c r="R1842" s="25">
        <v>0</v>
      </c>
      <c r="S1842" s="26">
        <v>0</v>
      </c>
      <c r="T1842" s="26">
        <v>0</v>
      </c>
      <c r="U1842" s="19">
        <v>17269</v>
      </c>
      <c r="V1842" s="20">
        <v>224350</v>
      </c>
      <c r="W1842" s="20">
        <v>4081</v>
      </c>
    </row>
    <row r="1843" spans="1:23" x14ac:dyDescent="0.35">
      <c r="A1843" s="16">
        <v>2012</v>
      </c>
      <c r="B1843" s="17">
        <v>17893</v>
      </c>
      <c r="C1843" s="18" t="s">
        <v>1615</v>
      </c>
      <c r="D1843" s="16" t="s">
        <v>97</v>
      </c>
      <c r="E1843" s="18" t="s">
        <v>25</v>
      </c>
      <c r="F1843" s="16" t="s">
        <v>26</v>
      </c>
      <c r="G1843" s="18" t="s">
        <v>98</v>
      </c>
      <c r="H1843" s="18" t="s">
        <v>44</v>
      </c>
      <c r="I1843" s="19">
        <v>39460.800000000003</v>
      </c>
      <c r="J1843" s="20">
        <v>387705</v>
      </c>
      <c r="K1843" s="20">
        <v>22970</v>
      </c>
      <c r="L1843" s="21">
        <v>5820</v>
      </c>
      <c r="M1843" s="22">
        <v>46382</v>
      </c>
      <c r="N1843" s="22">
        <v>1421</v>
      </c>
      <c r="O1843" s="23">
        <v>0</v>
      </c>
      <c r="P1843" s="24">
        <v>0</v>
      </c>
      <c r="Q1843" s="24">
        <v>0</v>
      </c>
      <c r="R1843" s="25">
        <v>0</v>
      </c>
      <c r="S1843" s="26">
        <v>0</v>
      </c>
      <c r="T1843" s="26">
        <v>0</v>
      </c>
      <c r="U1843" s="19">
        <v>45280.800000000003</v>
      </c>
      <c r="V1843" s="20">
        <v>434087</v>
      </c>
      <c r="W1843" s="20">
        <v>24391</v>
      </c>
    </row>
    <row r="1844" spans="1:23" x14ac:dyDescent="0.35">
      <c r="A1844" s="16">
        <v>2012</v>
      </c>
      <c r="B1844" s="17">
        <v>17896</v>
      </c>
      <c r="C1844" s="18" t="s">
        <v>1616</v>
      </c>
      <c r="D1844" s="16" t="s">
        <v>24</v>
      </c>
      <c r="E1844" s="18" t="s">
        <v>25</v>
      </c>
      <c r="F1844" s="16" t="s">
        <v>26</v>
      </c>
      <c r="G1844" s="18" t="s">
        <v>63</v>
      </c>
      <c r="H1844" s="18" t="s">
        <v>28</v>
      </c>
      <c r="I1844" s="19">
        <v>5250</v>
      </c>
      <c r="J1844" s="20">
        <v>38942</v>
      </c>
      <c r="K1844" s="20">
        <v>4046</v>
      </c>
      <c r="L1844" s="21">
        <v>2329</v>
      </c>
      <c r="M1844" s="22">
        <v>11548</v>
      </c>
      <c r="N1844" s="22">
        <v>344</v>
      </c>
      <c r="O1844" s="23">
        <v>7418</v>
      </c>
      <c r="P1844" s="24">
        <v>130811</v>
      </c>
      <c r="Q1844" s="24">
        <v>11</v>
      </c>
      <c r="R1844" s="25" t="s">
        <v>37</v>
      </c>
      <c r="S1844" s="26" t="s">
        <v>37</v>
      </c>
      <c r="T1844" s="26" t="s">
        <v>37</v>
      </c>
      <c r="U1844" s="19">
        <v>14997</v>
      </c>
      <c r="V1844" s="20">
        <v>181301</v>
      </c>
      <c r="W1844" s="20">
        <v>4401</v>
      </c>
    </row>
    <row r="1845" spans="1:23" x14ac:dyDescent="0.35">
      <c r="A1845" s="16">
        <v>2012</v>
      </c>
      <c r="B1845" s="17">
        <v>17899</v>
      </c>
      <c r="C1845" s="18" t="s">
        <v>1617</v>
      </c>
      <c r="D1845" s="16" t="s">
        <v>24</v>
      </c>
      <c r="E1845" s="18" t="s">
        <v>25</v>
      </c>
      <c r="F1845" s="16" t="s">
        <v>26</v>
      </c>
      <c r="G1845" s="18" t="s">
        <v>90</v>
      </c>
      <c r="H1845" s="18" t="s">
        <v>28</v>
      </c>
      <c r="I1845" s="19">
        <v>1170</v>
      </c>
      <c r="J1845" s="20">
        <v>11491</v>
      </c>
      <c r="K1845" s="20">
        <v>941</v>
      </c>
      <c r="L1845" s="21">
        <v>516</v>
      </c>
      <c r="M1845" s="22">
        <v>4414</v>
      </c>
      <c r="N1845" s="22">
        <v>239</v>
      </c>
      <c r="O1845" s="23">
        <v>677</v>
      </c>
      <c r="P1845" s="24">
        <v>7749</v>
      </c>
      <c r="Q1845" s="24">
        <v>22</v>
      </c>
      <c r="R1845" s="25" t="s">
        <v>37</v>
      </c>
      <c r="S1845" s="26" t="s">
        <v>37</v>
      </c>
      <c r="T1845" s="26" t="s">
        <v>37</v>
      </c>
      <c r="U1845" s="19">
        <v>2363</v>
      </c>
      <c r="V1845" s="20">
        <v>23654</v>
      </c>
      <c r="W1845" s="20">
        <v>1202</v>
      </c>
    </row>
    <row r="1846" spans="1:23" x14ac:dyDescent="0.35">
      <c r="A1846" s="16">
        <v>2012</v>
      </c>
      <c r="B1846" s="17">
        <v>17900</v>
      </c>
      <c r="C1846" s="18" t="s">
        <v>1618</v>
      </c>
      <c r="D1846" s="16" t="s">
        <v>24</v>
      </c>
      <c r="E1846" s="18" t="s">
        <v>25</v>
      </c>
      <c r="F1846" s="16" t="s">
        <v>26</v>
      </c>
      <c r="G1846" s="18" t="s">
        <v>51</v>
      </c>
      <c r="H1846" s="18" t="s">
        <v>28</v>
      </c>
      <c r="I1846" s="19">
        <v>3674</v>
      </c>
      <c r="J1846" s="20">
        <v>27819</v>
      </c>
      <c r="K1846" s="20">
        <v>3656</v>
      </c>
      <c r="L1846" s="21">
        <v>3681</v>
      </c>
      <c r="M1846" s="22">
        <v>36635</v>
      </c>
      <c r="N1846" s="22">
        <v>441</v>
      </c>
      <c r="O1846" s="23">
        <v>2426</v>
      </c>
      <c r="P1846" s="24">
        <v>28624</v>
      </c>
      <c r="Q1846" s="24">
        <v>7</v>
      </c>
      <c r="R1846" s="25" t="s">
        <v>37</v>
      </c>
      <c r="S1846" s="26" t="s">
        <v>37</v>
      </c>
      <c r="T1846" s="26" t="s">
        <v>37</v>
      </c>
      <c r="U1846" s="19">
        <v>9781</v>
      </c>
      <c r="V1846" s="20">
        <v>93078</v>
      </c>
      <c r="W1846" s="20">
        <v>4104</v>
      </c>
    </row>
    <row r="1847" spans="1:23" x14ac:dyDescent="0.35">
      <c r="A1847" s="16">
        <v>2012</v>
      </c>
      <c r="B1847" s="17">
        <v>17979</v>
      </c>
      <c r="C1847" s="18" t="s">
        <v>1619</v>
      </c>
      <c r="D1847" s="16" t="s">
        <v>24</v>
      </c>
      <c r="E1847" s="18" t="s">
        <v>25</v>
      </c>
      <c r="F1847" s="16" t="s">
        <v>26</v>
      </c>
      <c r="G1847" s="18" t="s">
        <v>90</v>
      </c>
      <c r="H1847" s="18" t="s">
        <v>191</v>
      </c>
      <c r="I1847" s="19">
        <v>3242.3</v>
      </c>
      <c r="J1847" s="20">
        <v>27967</v>
      </c>
      <c r="K1847" s="20">
        <v>2185</v>
      </c>
      <c r="L1847" s="21">
        <v>2752.6</v>
      </c>
      <c r="M1847" s="22">
        <v>23075</v>
      </c>
      <c r="N1847" s="22">
        <v>553</v>
      </c>
      <c r="O1847" s="23">
        <v>4829.6000000000004</v>
      </c>
      <c r="P1847" s="24">
        <v>70740</v>
      </c>
      <c r="Q1847" s="24">
        <v>2</v>
      </c>
      <c r="R1847" s="25" t="s">
        <v>37</v>
      </c>
      <c r="S1847" s="26" t="s">
        <v>37</v>
      </c>
      <c r="T1847" s="26" t="s">
        <v>37</v>
      </c>
      <c r="U1847" s="19">
        <v>10824.5</v>
      </c>
      <c r="V1847" s="20">
        <v>121782</v>
      </c>
      <c r="W1847" s="20">
        <v>2740</v>
      </c>
    </row>
    <row r="1848" spans="1:23" x14ac:dyDescent="0.35">
      <c r="A1848" s="16">
        <v>2012</v>
      </c>
      <c r="B1848" s="17">
        <v>17983</v>
      </c>
      <c r="C1848" s="18" t="s">
        <v>1620</v>
      </c>
      <c r="D1848" s="16" t="s">
        <v>24</v>
      </c>
      <c r="E1848" s="18" t="s">
        <v>25</v>
      </c>
      <c r="F1848" s="16" t="s">
        <v>26</v>
      </c>
      <c r="G1848" s="18" t="s">
        <v>51</v>
      </c>
      <c r="H1848" s="18" t="s">
        <v>28</v>
      </c>
      <c r="I1848" s="19">
        <v>996</v>
      </c>
      <c r="J1848" s="20">
        <v>8926</v>
      </c>
      <c r="K1848" s="20">
        <v>1006</v>
      </c>
      <c r="L1848" s="21">
        <v>640</v>
      </c>
      <c r="M1848" s="22">
        <v>5815</v>
      </c>
      <c r="N1848" s="22">
        <v>202</v>
      </c>
      <c r="O1848" s="23">
        <v>549</v>
      </c>
      <c r="P1848" s="24">
        <v>7064</v>
      </c>
      <c r="Q1848" s="24">
        <v>7</v>
      </c>
      <c r="R1848" s="25" t="s">
        <v>37</v>
      </c>
      <c r="S1848" s="26" t="s">
        <v>37</v>
      </c>
      <c r="T1848" s="26" t="s">
        <v>37</v>
      </c>
      <c r="U1848" s="19">
        <v>2185</v>
      </c>
      <c r="V1848" s="20">
        <v>21805</v>
      </c>
      <c r="W1848" s="20">
        <v>1215</v>
      </c>
    </row>
    <row r="1849" spans="1:23" x14ac:dyDescent="0.35">
      <c r="A1849" s="16">
        <v>2012</v>
      </c>
      <c r="B1849" s="17">
        <v>18004</v>
      </c>
      <c r="C1849" s="18" t="s">
        <v>1621</v>
      </c>
      <c r="D1849" s="16" t="s">
        <v>24</v>
      </c>
      <c r="E1849" s="18" t="s">
        <v>25</v>
      </c>
      <c r="F1849" s="16" t="s">
        <v>26</v>
      </c>
      <c r="G1849" s="18" t="s">
        <v>61</v>
      </c>
      <c r="H1849" s="18" t="s">
        <v>28</v>
      </c>
      <c r="I1849" s="19">
        <v>2759.4</v>
      </c>
      <c r="J1849" s="20">
        <v>21811</v>
      </c>
      <c r="K1849" s="20">
        <v>1948</v>
      </c>
      <c r="L1849" s="21">
        <v>5908.2</v>
      </c>
      <c r="M1849" s="22">
        <v>43576</v>
      </c>
      <c r="N1849" s="22">
        <v>743</v>
      </c>
      <c r="O1849" s="23" t="s">
        <v>37</v>
      </c>
      <c r="P1849" s="24" t="s">
        <v>37</v>
      </c>
      <c r="Q1849" s="24" t="s">
        <v>37</v>
      </c>
      <c r="R1849" s="25" t="s">
        <v>37</v>
      </c>
      <c r="S1849" s="26" t="s">
        <v>37</v>
      </c>
      <c r="T1849" s="26" t="s">
        <v>37</v>
      </c>
      <c r="U1849" s="19">
        <v>8667.6</v>
      </c>
      <c r="V1849" s="20">
        <v>65387</v>
      </c>
      <c r="W1849" s="20">
        <v>2691</v>
      </c>
    </row>
    <row r="1850" spans="1:23" x14ac:dyDescent="0.35">
      <c r="A1850" s="16">
        <v>2012</v>
      </c>
      <c r="B1850" s="17">
        <v>18006</v>
      </c>
      <c r="C1850" s="18" t="s">
        <v>1622</v>
      </c>
      <c r="D1850" s="16" t="s">
        <v>24</v>
      </c>
      <c r="E1850" s="18" t="s">
        <v>25</v>
      </c>
      <c r="F1850" s="16" t="s">
        <v>26</v>
      </c>
      <c r="G1850" s="18" t="s">
        <v>27</v>
      </c>
      <c r="H1850" s="18" t="s">
        <v>28</v>
      </c>
      <c r="I1850" s="19">
        <v>12475</v>
      </c>
      <c r="J1850" s="20">
        <v>116208</v>
      </c>
      <c r="K1850" s="20">
        <v>10819</v>
      </c>
      <c r="L1850" s="21">
        <v>13868</v>
      </c>
      <c r="M1850" s="22">
        <v>132148</v>
      </c>
      <c r="N1850" s="22">
        <v>2031</v>
      </c>
      <c r="O1850" s="23">
        <v>12973</v>
      </c>
      <c r="P1850" s="24">
        <v>161301</v>
      </c>
      <c r="Q1850" s="24">
        <v>7</v>
      </c>
      <c r="R1850" s="25">
        <v>0</v>
      </c>
      <c r="S1850" s="26">
        <v>0</v>
      </c>
      <c r="T1850" s="26">
        <v>0</v>
      </c>
      <c r="U1850" s="19">
        <v>39316</v>
      </c>
      <c r="V1850" s="20">
        <v>409657</v>
      </c>
      <c r="W1850" s="20">
        <v>12857</v>
      </c>
    </row>
    <row r="1851" spans="1:23" x14ac:dyDescent="0.35">
      <c r="A1851" s="16">
        <v>2012</v>
      </c>
      <c r="B1851" s="17">
        <v>18019</v>
      </c>
      <c r="C1851" s="18" t="s">
        <v>1623</v>
      </c>
      <c r="D1851" s="16" t="s">
        <v>24</v>
      </c>
      <c r="E1851" s="18" t="s">
        <v>25</v>
      </c>
      <c r="F1851" s="16" t="s">
        <v>26</v>
      </c>
      <c r="G1851" s="18" t="s">
        <v>51</v>
      </c>
      <c r="H1851" s="18" t="s">
        <v>33</v>
      </c>
      <c r="I1851" s="19">
        <v>35933</v>
      </c>
      <c r="J1851" s="20">
        <v>353970</v>
      </c>
      <c r="K1851" s="20">
        <v>22912</v>
      </c>
      <c r="L1851" s="21">
        <v>7942.8</v>
      </c>
      <c r="M1851" s="22">
        <v>85315</v>
      </c>
      <c r="N1851" s="22">
        <v>1515</v>
      </c>
      <c r="O1851" s="23">
        <v>3943</v>
      </c>
      <c r="P1851" s="24">
        <v>45578</v>
      </c>
      <c r="Q1851" s="24">
        <v>423</v>
      </c>
      <c r="R1851" s="25" t="s">
        <v>37</v>
      </c>
      <c r="S1851" s="26" t="s">
        <v>37</v>
      </c>
      <c r="T1851" s="26" t="s">
        <v>37</v>
      </c>
      <c r="U1851" s="19">
        <v>47818.8</v>
      </c>
      <c r="V1851" s="20">
        <v>484863</v>
      </c>
      <c r="W1851" s="20">
        <v>24850</v>
      </c>
    </row>
    <row r="1852" spans="1:23" x14ac:dyDescent="0.35">
      <c r="A1852" s="16">
        <v>2012</v>
      </c>
      <c r="B1852" s="17">
        <v>18022</v>
      </c>
      <c r="C1852" s="18" t="s">
        <v>1624</v>
      </c>
      <c r="D1852" s="16" t="s">
        <v>24</v>
      </c>
      <c r="E1852" s="18" t="s">
        <v>25</v>
      </c>
      <c r="F1852" s="16" t="s">
        <v>26</v>
      </c>
      <c r="G1852" s="18" t="s">
        <v>70</v>
      </c>
      <c r="H1852" s="18" t="s">
        <v>28</v>
      </c>
      <c r="I1852" s="19">
        <v>11884</v>
      </c>
      <c r="J1852" s="20">
        <v>106715</v>
      </c>
      <c r="K1852" s="20">
        <v>10323</v>
      </c>
      <c r="L1852" s="21">
        <v>20034</v>
      </c>
      <c r="M1852" s="22">
        <v>198886</v>
      </c>
      <c r="N1852" s="22">
        <v>2565</v>
      </c>
      <c r="O1852" s="23">
        <v>10317</v>
      </c>
      <c r="P1852" s="24">
        <v>138821</v>
      </c>
      <c r="Q1852" s="24">
        <v>74</v>
      </c>
      <c r="R1852" s="25" t="s">
        <v>37</v>
      </c>
      <c r="S1852" s="26" t="s">
        <v>37</v>
      </c>
      <c r="T1852" s="26" t="s">
        <v>37</v>
      </c>
      <c r="U1852" s="19">
        <v>42235</v>
      </c>
      <c r="V1852" s="20">
        <v>444422</v>
      </c>
      <c r="W1852" s="20">
        <v>12962</v>
      </c>
    </row>
    <row r="1853" spans="1:23" x14ac:dyDescent="0.35">
      <c r="A1853" s="16">
        <v>2012</v>
      </c>
      <c r="B1853" s="17">
        <v>18047</v>
      </c>
      <c r="C1853" s="18" t="s">
        <v>1625</v>
      </c>
      <c r="D1853" s="16" t="s">
        <v>24</v>
      </c>
      <c r="E1853" s="18" t="s">
        <v>25</v>
      </c>
      <c r="F1853" s="16" t="s">
        <v>26</v>
      </c>
      <c r="G1853" s="18" t="s">
        <v>51</v>
      </c>
      <c r="H1853" s="18" t="s">
        <v>33</v>
      </c>
      <c r="I1853" s="19">
        <v>13767.5</v>
      </c>
      <c r="J1853" s="20">
        <v>101510</v>
      </c>
      <c r="K1853" s="20">
        <v>8705</v>
      </c>
      <c r="L1853" s="21">
        <v>5839.5</v>
      </c>
      <c r="M1853" s="22">
        <v>50326</v>
      </c>
      <c r="N1853" s="22">
        <v>851</v>
      </c>
      <c r="O1853" s="23">
        <v>7212.3</v>
      </c>
      <c r="P1853" s="24">
        <v>96454</v>
      </c>
      <c r="Q1853" s="24">
        <v>26</v>
      </c>
      <c r="R1853" s="25" t="s">
        <v>37</v>
      </c>
      <c r="S1853" s="26" t="s">
        <v>37</v>
      </c>
      <c r="T1853" s="26" t="s">
        <v>37</v>
      </c>
      <c r="U1853" s="19">
        <v>26819.3</v>
      </c>
      <c r="V1853" s="20">
        <v>248290</v>
      </c>
      <c r="W1853" s="20">
        <v>9582</v>
      </c>
    </row>
    <row r="1854" spans="1:23" x14ac:dyDescent="0.35">
      <c r="A1854" s="16">
        <v>2012</v>
      </c>
      <c r="B1854" s="17">
        <v>18051</v>
      </c>
      <c r="C1854" s="18" t="s">
        <v>1626</v>
      </c>
      <c r="D1854" s="16" t="s">
        <v>24</v>
      </c>
      <c r="E1854" s="18" t="s">
        <v>25</v>
      </c>
      <c r="F1854" s="16" t="s">
        <v>26</v>
      </c>
      <c r="G1854" s="18" t="s">
        <v>96</v>
      </c>
      <c r="H1854" s="18" t="s">
        <v>28</v>
      </c>
      <c r="I1854" s="19">
        <v>2166.8000000000002</v>
      </c>
      <c r="J1854" s="20">
        <v>30911</v>
      </c>
      <c r="K1854" s="20">
        <v>2701</v>
      </c>
      <c r="L1854" s="21">
        <v>459.2</v>
      </c>
      <c r="M1854" s="22">
        <v>7376</v>
      </c>
      <c r="N1854" s="22">
        <v>162</v>
      </c>
      <c r="O1854" s="23" t="s">
        <v>37</v>
      </c>
      <c r="P1854" s="24" t="s">
        <v>37</v>
      </c>
      <c r="Q1854" s="24" t="s">
        <v>37</v>
      </c>
      <c r="R1854" s="25" t="s">
        <v>37</v>
      </c>
      <c r="S1854" s="26" t="s">
        <v>37</v>
      </c>
      <c r="T1854" s="26" t="s">
        <v>37</v>
      </c>
      <c r="U1854" s="19">
        <v>2626</v>
      </c>
      <c r="V1854" s="20">
        <v>38287</v>
      </c>
      <c r="W1854" s="20">
        <v>2863</v>
      </c>
    </row>
    <row r="1855" spans="1:23" x14ac:dyDescent="0.35">
      <c r="A1855" s="16">
        <v>2012</v>
      </c>
      <c r="B1855" s="17">
        <v>18085</v>
      </c>
      <c r="C1855" s="18" t="s">
        <v>1627</v>
      </c>
      <c r="D1855" s="16" t="s">
        <v>24</v>
      </c>
      <c r="E1855" s="18" t="s">
        <v>25</v>
      </c>
      <c r="F1855" s="16" t="s">
        <v>26</v>
      </c>
      <c r="G1855" s="18" t="s">
        <v>46</v>
      </c>
      <c r="H1855" s="18" t="s">
        <v>33</v>
      </c>
      <c r="I1855" s="19">
        <v>164242</v>
      </c>
      <c r="J1855" s="20">
        <v>1425880</v>
      </c>
      <c r="K1855" s="20">
        <v>106437</v>
      </c>
      <c r="L1855" s="21">
        <v>41134</v>
      </c>
      <c r="M1855" s="22">
        <v>376166</v>
      </c>
      <c r="N1855" s="22">
        <v>8919</v>
      </c>
      <c r="O1855" s="23">
        <v>35738</v>
      </c>
      <c r="P1855" s="24">
        <v>428062</v>
      </c>
      <c r="Q1855" s="24">
        <v>107</v>
      </c>
      <c r="R1855" s="25" t="s">
        <v>37</v>
      </c>
      <c r="S1855" s="26" t="s">
        <v>37</v>
      </c>
      <c r="T1855" s="26" t="s">
        <v>37</v>
      </c>
      <c r="U1855" s="19">
        <v>241114</v>
      </c>
      <c r="V1855" s="20">
        <v>2230108</v>
      </c>
      <c r="W1855" s="20">
        <v>115463</v>
      </c>
    </row>
    <row r="1856" spans="1:23" x14ac:dyDescent="0.35">
      <c r="A1856" s="16">
        <v>2012</v>
      </c>
      <c r="B1856" s="17">
        <v>18087</v>
      </c>
      <c r="C1856" s="18" t="s">
        <v>1628</v>
      </c>
      <c r="D1856" s="16" t="s">
        <v>24</v>
      </c>
      <c r="E1856" s="18" t="s">
        <v>25</v>
      </c>
      <c r="F1856" s="16" t="s">
        <v>26</v>
      </c>
      <c r="G1856" s="18" t="s">
        <v>184</v>
      </c>
      <c r="H1856" s="18" t="s">
        <v>28</v>
      </c>
      <c r="I1856" s="19">
        <v>4074</v>
      </c>
      <c r="J1856" s="20">
        <v>28534</v>
      </c>
      <c r="K1856" s="20">
        <v>3315</v>
      </c>
      <c r="L1856" s="21">
        <v>698</v>
      </c>
      <c r="M1856" s="22">
        <v>5412</v>
      </c>
      <c r="N1856" s="22">
        <v>215</v>
      </c>
      <c r="O1856" s="23">
        <v>3138</v>
      </c>
      <c r="P1856" s="24">
        <v>25493</v>
      </c>
      <c r="Q1856" s="24">
        <v>138</v>
      </c>
      <c r="R1856" s="25" t="s">
        <v>37</v>
      </c>
      <c r="S1856" s="26" t="s">
        <v>37</v>
      </c>
      <c r="T1856" s="26" t="s">
        <v>37</v>
      </c>
      <c r="U1856" s="19">
        <v>7910</v>
      </c>
      <c r="V1856" s="20">
        <v>59439</v>
      </c>
      <c r="W1856" s="20">
        <v>3668</v>
      </c>
    </row>
    <row r="1857" spans="1:23" x14ac:dyDescent="0.35">
      <c r="A1857" s="16">
        <v>2012</v>
      </c>
      <c r="B1857" s="17">
        <v>18100</v>
      </c>
      <c r="C1857" s="18" t="s">
        <v>1629</v>
      </c>
      <c r="D1857" s="16" t="s">
        <v>24</v>
      </c>
      <c r="E1857" s="18" t="s">
        <v>25</v>
      </c>
      <c r="F1857" s="16" t="s">
        <v>26</v>
      </c>
      <c r="G1857" s="18" t="s">
        <v>74</v>
      </c>
      <c r="H1857" s="18" t="s">
        <v>33</v>
      </c>
      <c r="I1857" s="19">
        <v>9947</v>
      </c>
      <c r="J1857" s="20">
        <v>86665</v>
      </c>
      <c r="K1857" s="20">
        <v>8941</v>
      </c>
      <c r="L1857" s="21">
        <v>3328.1</v>
      </c>
      <c r="M1857" s="22">
        <v>32786</v>
      </c>
      <c r="N1857" s="22">
        <v>550</v>
      </c>
      <c r="O1857" s="23">
        <v>4927.3</v>
      </c>
      <c r="P1857" s="24">
        <v>57091</v>
      </c>
      <c r="Q1857" s="24">
        <v>9</v>
      </c>
      <c r="R1857" s="25" t="s">
        <v>37</v>
      </c>
      <c r="S1857" s="26" t="s">
        <v>37</v>
      </c>
      <c r="T1857" s="26" t="s">
        <v>37</v>
      </c>
      <c r="U1857" s="19">
        <v>18202.400000000001</v>
      </c>
      <c r="V1857" s="20">
        <v>176542</v>
      </c>
      <c r="W1857" s="20">
        <v>9500</v>
      </c>
    </row>
    <row r="1858" spans="1:23" x14ac:dyDescent="0.35">
      <c r="A1858" s="16">
        <v>2012</v>
      </c>
      <c r="B1858" s="17">
        <v>18102</v>
      </c>
      <c r="C1858" s="18" t="s">
        <v>1630</v>
      </c>
      <c r="D1858" s="16" t="s">
        <v>24</v>
      </c>
      <c r="E1858" s="18" t="s">
        <v>25</v>
      </c>
      <c r="F1858" s="16" t="s">
        <v>26</v>
      </c>
      <c r="G1858" s="18" t="s">
        <v>43</v>
      </c>
      <c r="H1858" s="18" t="s">
        <v>33</v>
      </c>
      <c r="I1858" s="19">
        <v>8055.4</v>
      </c>
      <c r="J1858" s="20">
        <v>62720</v>
      </c>
      <c r="K1858" s="20">
        <v>6056</v>
      </c>
      <c r="L1858" s="21">
        <v>1725</v>
      </c>
      <c r="M1858" s="22">
        <v>17538</v>
      </c>
      <c r="N1858" s="22">
        <v>202</v>
      </c>
      <c r="O1858" s="23" t="s">
        <v>37</v>
      </c>
      <c r="P1858" s="24" t="s">
        <v>37</v>
      </c>
      <c r="Q1858" s="24" t="s">
        <v>37</v>
      </c>
      <c r="R1858" s="25" t="s">
        <v>37</v>
      </c>
      <c r="S1858" s="26" t="s">
        <v>37</v>
      </c>
      <c r="T1858" s="26" t="s">
        <v>37</v>
      </c>
      <c r="U1858" s="19">
        <v>9780.4</v>
      </c>
      <c r="V1858" s="20">
        <v>80258</v>
      </c>
      <c r="W1858" s="20">
        <v>6258</v>
      </c>
    </row>
    <row r="1859" spans="1:23" x14ac:dyDescent="0.35">
      <c r="A1859" s="16">
        <v>2012</v>
      </c>
      <c r="B1859" s="17">
        <v>18125</v>
      </c>
      <c r="C1859" s="18" t="s">
        <v>1631</v>
      </c>
      <c r="D1859" s="16" t="s">
        <v>24</v>
      </c>
      <c r="E1859" s="18" t="s">
        <v>25</v>
      </c>
      <c r="F1859" s="16" t="s">
        <v>26</v>
      </c>
      <c r="G1859" s="18" t="s">
        <v>80</v>
      </c>
      <c r="H1859" s="18" t="s">
        <v>28</v>
      </c>
      <c r="I1859" s="19">
        <v>20020</v>
      </c>
      <c r="J1859" s="20">
        <v>195059</v>
      </c>
      <c r="K1859" s="20">
        <v>17434</v>
      </c>
      <c r="L1859" s="21">
        <v>15715</v>
      </c>
      <c r="M1859" s="22">
        <v>168590</v>
      </c>
      <c r="N1859" s="22">
        <v>2287</v>
      </c>
      <c r="O1859" s="23">
        <v>5683</v>
      </c>
      <c r="P1859" s="24">
        <v>82818</v>
      </c>
      <c r="Q1859" s="24">
        <v>5</v>
      </c>
      <c r="R1859" s="25" t="s">
        <v>37</v>
      </c>
      <c r="S1859" s="26" t="s">
        <v>37</v>
      </c>
      <c r="T1859" s="26" t="s">
        <v>37</v>
      </c>
      <c r="U1859" s="19">
        <v>41418</v>
      </c>
      <c r="V1859" s="20">
        <v>446467</v>
      </c>
      <c r="W1859" s="20">
        <v>19726</v>
      </c>
    </row>
    <row r="1860" spans="1:23" x14ac:dyDescent="0.35">
      <c r="A1860" s="16">
        <v>2012</v>
      </c>
      <c r="B1860" s="17">
        <v>18126</v>
      </c>
      <c r="C1860" s="18" t="s">
        <v>1632</v>
      </c>
      <c r="D1860" s="16" t="s">
        <v>24</v>
      </c>
      <c r="E1860" s="18" t="s">
        <v>25</v>
      </c>
      <c r="F1860" s="16" t="s">
        <v>26</v>
      </c>
      <c r="G1860" s="18" t="s">
        <v>80</v>
      </c>
      <c r="H1860" s="18" t="s">
        <v>28</v>
      </c>
      <c r="I1860" s="19">
        <v>1350</v>
      </c>
      <c r="J1860" s="20">
        <v>13179</v>
      </c>
      <c r="K1860" s="20">
        <v>1524</v>
      </c>
      <c r="L1860" s="21">
        <v>2188</v>
      </c>
      <c r="M1860" s="22">
        <v>25566</v>
      </c>
      <c r="N1860" s="22">
        <v>460</v>
      </c>
      <c r="O1860" s="23">
        <v>2852</v>
      </c>
      <c r="P1860" s="24">
        <v>38517</v>
      </c>
      <c r="Q1860" s="24">
        <v>9</v>
      </c>
      <c r="R1860" s="25" t="s">
        <v>37</v>
      </c>
      <c r="S1860" s="26" t="s">
        <v>37</v>
      </c>
      <c r="T1860" s="26" t="s">
        <v>37</v>
      </c>
      <c r="U1860" s="19">
        <v>6390</v>
      </c>
      <c r="V1860" s="20">
        <v>77262</v>
      </c>
      <c r="W1860" s="20">
        <v>1993</v>
      </c>
    </row>
    <row r="1861" spans="1:23" x14ac:dyDescent="0.35">
      <c r="A1861" s="16">
        <v>2012</v>
      </c>
      <c r="B1861" s="17">
        <v>18177</v>
      </c>
      <c r="C1861" s="18" t="s">
        <v>1633</v>
      </c>
      <c r="D1861" s="16" t="s">
        <v>24</v>
      </c>
      <c r="E1861" s="18" t="s">
        <v>25</v>
      </c>
      <c r="F1861" s="16" t="s">
        <v>26</v>
      </c>
      <c r="G1861" s="18" t="s">
        <v>87</v>
      </c>
      <c r="H1861" s="18" t="s">
        <v>28</v>
      </c>
      <c r="I1861" s="19">
        <v>1770.7</v>
      </c>
      <c r="J1861" s="20">
        <v>16001</v>
      </c>
      <c r="K1861" s="20">
        <v>1657</v>
      </c>
      <c r="L1861" s="21">
        <v>660.2</v>
      </c>
      <c r="M1861" s="22">
        <v>4903</v>
      </c>
      <c r="N1861" s="22">
        <v>202</v>
      </c>
      <c r="O1861" s="23">
        <v>2525.6</v>
      </c>
      <c r="P1861" s="24">
        <v>30748</v>
      </c>
      <c r="Q1861" s="24">
        <v>42</v>
      </c>
      <c r="R1861" s="25" t="s">
        <v>37</v>
      </c>
      <c r="S1861" s="26" t="s">
        <v>37</v>
      </c>
      <c r="T1861" s="26" t="s">
        <v>37</v>
      </c>
      <c r="U1861" s="19">
        <v>4956.5</v>
      </c>
      <c r="V1861" s="20">
        <v>51652</v>
      </c>
      <c r="W1861" s="20">
        <v>1901</v>
      </c>
    </row>
    <row r="1862" spans="1:23" x14ac:dyDescent="0.35">
      <c r="A1862" s="16">
        <v>2012</v>
      </c>
      <c r="B1862" s="17">
        <v>18181</v>
      </c>
      <c r="C1862" s="18" t="s">
        <v>1634</v>
      </c>
      <c r="D1862" s="16" t="s">
        <v>24</v>
      </c>
      <c r="E1862" s="18" t="s">
        <v>25</v>
      </c>
      <c r="F1862" s="16" t="s">
        <v>26</v>
      </c>
      <c r="G1862" s="18" t="s">
        <v>39</v>
      </c>
      <c r="H1862" s="18" t="s">
        <v>28</v>
      </c>
      <c r="I1862" s="19">
        <v>7787.2</v>
      </c>
      <c r="J1862" s="20">
        <v>65453</v>
      </c>
      <c r="K1862" s="20">
        <v>7583</v>
      </c>
      <c r="L1862" s="21">
        <v>5439.9</v>
      </c>
      <c r="M1862" s="22">
        <v>52148</v>
      </c>
      <c r="N1862" s="22">
        <v>904</v>
      </c>
      <c r="O1862" s="23">
        <v>2008.7</v>
      </c>
      <c r="P1862" s="24">
        <v>22391</v>
      </c>
      <c r="Q1862" s="24">
        <v>3</v>
      </c>
      <c r="R1862" s="25">
        <v>0</v>
      </c>
      <c r="S1862" s="26">
        <v>0</v>
      </c>
      <c r="T1862" s="26">
        <v>0</v>
      </c>
      <c r="U1862" s="19">
        <v>15235.8</v>
      </c>
      <c r="V1862" s="20">
        <v>139992</v>
      </c>
      <c r="W1862" s="20">
        <v>8490</v>
      </c>
    </row>
    <row r="1863" spans="1:23" x14ac:dyDescent="0.35">
      <c r="A1863" s="16">
        <v>2012</v>
      </c>
      <c r="B1863" s="17">
        <v>18193</v>
      </c>
      <c r="C1863" s="18" t="s">
        <v>1635</v>
      </c>
      <c r="D1863" s="16" t="s">
        <v>41</v>
      </c>
      <c r="E1863" s="18" t="s">
        <v>42</v>
      </c>
      <c r="F1863" s="16" t="s">
        <v>26</v>
      </c>
      <c r="G1863" s="18" t="s">
        <v>63</v>
      </c>
      <c r="H1863" s="18" t="s">
        <v>44</v>
      </c>
      <c r="I1863" s="19" t="s">
        <v>37</v>
      </c>
      <c r="J1863" s="20" t="s">
        <v>37</v>
      </c>
      <c r="K1863" s="20" t="s">
        <v>37</v>
      </c>
      <c r="L1863" s="21">
        <v>234936</v>
      </c>
      <c r="M1863" s="22">
        <v>3786476</v>
      </c>
      <c r="N1863" s="22">
        <v>451</v>
      </c>
      <c r="O1863" s="23">
        <v>14996</v>
      </c>
      <c r="P1863" s="24">
        <v>241690</v>
      </c>
      <c r="Q1863" s="24">
        <v>29</v>
      </c>
      <c r="R1863" s="25" t="s">
        <v>37</v>
      </c>
      <c r="S1863" s="26" t="s">
        <v>37</v>
      </c>
      <c r="T1863" s="26" t="s">
        <v>37</v>
      </c>
      <c r="U1863" s="19">
        <v>249932</v>
      </c>
      <c r="V1863" s="20">
        <v>4028166</v>
      </c>
      <c r="W1863" s="20">
        <v>480</v>
      </c>
    </row>
    <row r="1864" spans="1:23" x14ac:dyDescent="0.35">
      <c r="A1864" s="16">
        <v>2012</v>
      </c>
      <c r="B1864" s="17">
        <v>18193</v>
      </c>
      <c r="C1864" s="18" t="s">
        <v>1635</v>
      </c>
      <c r="D1864" s="16" t="s">
        <v>41</v>
      </c>
      <c r="E1864" s="18" t="s">
        <v>42</v>
      </c>
      <c r="F1864" s="16" t="s">
        <v>26</v>
      </c>
      <c r="G1864" s="18" t="s">
        <v>243</v>
      </c>
      <c r="H1864" s="18" t="s">
        <v>44</v>
      </c>
      <c r="I1864" s="19" t="s">
        <v>37</v>
      </c>
      <c r="J1864" s="20" t="s">
        <v>37</v>
      </c>
      <c r="K1864" s="20" t="s">
        <v>37</v>
      </c>
      <c r="L1864" s="21">
        <v>89417</v>
      </c>
      <c r="M1864" s="22">
        <v>1140678</v>
      </c>
      <c r="N1864" s="22">
        <v>710</v>
      </c>
      <c r="O1864" s="23" t="s">
        <v>37</v>
      </c>
      <c r="P1864" s="24" t="s">
        <v>37</v>
      </c>
      <c r="Q1864" s="24" t="s">
        <v>37</v>
      </c>
      <c r="R1864" s="25" t="s">
        <v>37</v>
      </c>
      <c r="S1864" s="26" t="s">
        <v>37</v>
      </c>
      <c r="T1864" s="26" t="s">
        <v>37</v>
      </c>
      <c r="U1864" s="19">
        <v>89417</v>
      </c>
      <c r="V1864" s="20">
        <v>1140678</v>
      </c>
      <c r="W1864" s="20">
        <v>710</v>
      </c>
    </row>
    <row r="1865" spans="1:23" x14ac:dyDescent="0.35">
      <c r="A1865" s="16">
        <v>2012</v>
      </c>
      <c r="B1865" s="17">
        <v>18193</v>
      </c>
      <c r="C1865" s="18" t="s">
        <v>1635</v>
      </c>
      <c r="D1865" s="16" t="s">
        <v>41</v>
      </c>
      <c r="E1865" s="18" t="s">
        <v>42</v>
      </c>
      <c r="F1865" s="16" t="s">
        <v>26</v>
      </c>
      <c r="G1865" s="18" t="s">
        <v>436</v>
      </c>
      <c r="H1865" s="18" t="s">
        <v>44</v>
      </c>
      <c r="I1865" s="19" t="s">
        <v>37</v>
      </c>
      <c r="J1865" s="20" t="s">
        <v>37</v>
      </c>
      <c r="K1865" s="20" t="s">
        <v>37</v>
      </c>
      <c r="L1865" s="21">
        <v>7758</v>
      </c>
      <c r="M1865" s="22">
        <v>103353</v>
      </c>
      <c r="N1865" s="22">
        <v>49</v>
      </c>
      <c r="O1865" s="23" t="s">
        <v>37</v>
      </c>
      <c r="P1865" s="24" t="s">
        <v>37</v>
      </c>
      <c r="Q1865" s="24" t="s">
        <v>37</v>
      </c>
      <c r="R1865" s="25" t="s">
        <v>37</v>
      </c>
      <c r="S1865" s="26" t="s">
        <v>37</v>
      </c>
      <c r="T1865" s="26" t="s">
        <v>37</v>
      </c>
      <c r="U1865" s="19">
        <v>7758</v>
      </c>
      <c r="V1865" s="20">
        <v>103353</v>
      </c>
      <c r="W1865" s="20">
        <v>49</v>
      </c>
    </row>
    <row r="1866" spans="1:23" x14ac:dyDescent="0.35">
      <c r="A1866" s="16">
        <v>2012</v>
      </c>
      <c r="B1866" s="17">
        <v>18193</v>
      </c>
      <c r="C1866" s="18" t="s">
        <v>1635</v>
      </c>
      <c r="D1866" s="16" t="s">
        <v>41</v>
      </c>
      <c r="E1866" s="18" t="s">
        <v>42</v>
      </c>
      <c r="F1866" s="16" t="s">
        <v>26</v>
      </c>
      <c r="G1866" s="18" t="s">
        <v>198</v>
      </c>
      <c r="H1866" s="18" t="s">
        <v>44</v>
      </c>
      <c r="I1866" s="19" t="s">
        <v>37</v>
      </c>
      <c r="J1866" s="20" t="s">
        <v>37</v>
      </c>
      <c r="K1866" s="20" t="s">
        <v>37</v>
      </c>
      <c r="L1866" s="21">
        <v>8507</v>
      </c>
      <c r="M1866" s="22">
        <v>133549</v>
      </c>
      <c r="N1866" s="22">
        <v>66</v>
      </c>
      <c r="O1866" s="23" t="s">
        <v>37</v>
      </c>
      <c r="P1866" s="24" t="s">
        <v>37</v>
      </c>
      <c r="Q1866" s="24" t="s">
        <v>37</v>
      </c>
      <c r="R1866" s="25" t="s">
        <v>37</v>
      </c>
      <c r="S1866" s="26" t="s">
        <v>37</v>
      </c>
      <c r="T1866" s="26" t="s">
        <v>37</v>
      </c>
      <c r="U1866" s="19">
        <v>8507</v>
      </c>
      <c r="V1866" s="20">
        <v>133549</v>
      </c>
      <c r="W1866" s="20">
        <v>66</v>
      </c>
    </row>
    <row r="1867" spans="1:23" x14ac:dyDescent="0.35">
      <c r="A1867" s="16">
        <v>2012</v>
      </c>
      <c r="B1867" s="17">
        <v>18193</v>
      </c>
      <c r="C1867" s="18" t="s">
        <v>1635</v>
      </c>
      <c r="D1867" s="16" t="s">
        <v>41</v>
      </c>
      <c r="E1867" s="18" t="s">
        <v>42</v>
      </c>
      <c r="F1867" s="16" t="s">
        <v>26</v>
      </c>
      <c r="G1867" s="18" t="s">
        <v>36</v>
      </c>
      <c r="H1867" s="18" t="s">
        <v>44</v>
      </c>
      <c r="I1867" s="19" t="s">
        <v>37</v>
      </c>
      <c r="J1867" s="20" t="s">
        <v>37</v>
      </c>
      <c r="K1867" s="20" t="s">
        <v>37</v>
      </c>
      <c r="L1867" s="21">
        <v>215808</v>
      </c>
      <c r="M1867" s="22">
        <v>4185187</v>
      </c>
      <c r="N1867" s="22">
        <v>4513</v>
      </c>
      <c r="O1867" s="23" t="s">
        <v>37</v>
      </c>
      <c r="P1867" s="24" t="s">
        <v>37</v>
      </c>
      <c r="Q1867" s="24" t="s">
        <v>37</v>
      </c>
      <c r="R1867" s="25" t="s">
        <v>37</v>
      </c>
      <c r="S1867" s="26" t="s">
        <v>37</v>
      </c>
      <c r="T1867" s="26" t="s">
        <v>37</v>
      </c>
      <c r="U1867" s="19">
        <v>215808</v>
      </c>
      <c r="V1867" s="20">
        <v>4185187</v>
      </c>
      <c r="W1867" s="20">
        <v>4513</v>
      </c>
    </row>
    <row r="1868" spans="1:23" x14ac:dyDescent="0.35">
      <c r="A1868" s="16">
        <v>2012</v>
      </c>
      <c r="B1868" s="17">
        <v>18193</v>
      </c>
      <c r="C1868" s="18" t="s">
        <v>1635</v>
      </c>
      <c r="D1868" s="16" t="s">
        <v>41</v>
      </c>
      <c r="E1868" s="18" t="s">
        <v>42</v>
      </c>
      <c r="F1868" s="16" t="s">
        <v>26</v>
      </c>
      <c r="G1868" s="18" t="s">
        <v>184</v>
      </c>
      <c r="H1868" s="18" t="s">
        <v>44</v>
      </c>
      <c r="I1868" s="19" t="s">
        <v>37</v>
      </c>
      <c r="J1868" s="20" t="s">
        <v>37</v>
      </c>
      <c r="K1868" s="20" t="s">
        <v>37</v>
      </c>
      <c r="L1868" s="21">
        <v>266434</v>
      </c>
      <c r="M1868" s="22">
        <v>3509995</v>
      </c>
      <c r="N1868" s="22">
        <v>2303</v>
      </c>
      <c r="O1868" s="23" t="s">
        <v>37</v>
      </c>
      <c r="P1868" s="24" t="s">
        <v>37</v>
      </c>
      <c r="Q1868" s="24" t="s">
        <v>37</v>
      </c>
      <c r="R1868" s="25" t="s">
        <v>37</v>
      </c>
      <c r="S1868" s="26" t="s">
        <v>37</v>
      </c>
      <c r="T1868" s="26" t="s">
        <v>37</v>
      </c>
      <c r="U1868" s="19">
        <v>266434</v>
      </c>
      <c r="V1868" s="20">
        <v>3509995</v>
      </c>
      <c r="W1868" s="20">
        <v>2303</v>
      </c>
    </row>
    <row r="1869" spans="1:23" x14ac:dyDescent="0.35">
      <c r="A1869" s="16">
        <v>2012</v>
      </c>
      <c r="B1869" s="17">
        <v>18193</v>
      </c>
      <c r="C1869" s="18" t="s">
        <v>1635</v>
      </c>
      <c r="D1869" s="16" t="s">
        <v>41</v>
      </c>
      <c r="E1869" s="18" t="s">
        <v>42</v>
      </c>
      <c r="F1869" s="16" t="s">
        <v>26</v>
      </c>
      <c r="G1869" s="18" t="s">
        <v>32</v>
      </c>
      <c r="H1869" s="18" t="s">
        <v>44</v>
      </c>
      <c r="I1869" s="19" t="s">
        <v>37</v>
      </c>
      <c r="J1869" s="20" t="s">
        <v>37</v>
      </c>
      <c r="K1869" s="20" t="s">
        <v>37</v>
      </c>
      <c r="L1869" s="21">
        <v>187807</v>
      </c>
      <c r="M1869" s="22">
        <v>2413341</v>
      </c>
      <c r="N1869" s="22">
        <v>2118</v>
      </c>
      <c r="O1869" s="23" t="s">
        <v>37</v>
      </c>
      <c r="P1869" s="24" t="s">
        <v>37</v>
      </c>
      <c r="Q1869" s="24" t="s">
        <v>37</v>
      </c>
      <c r="R1869" s="25" t="s">
        <v>37</v>
      </c>
      <c r="S1869" s="26" t="s">
        <v>37</v>
      </c>
      <c r="T1869" s="26" t="s">
        <v>37</v>
      </c>
      <c r="U1869" s="19">
        <v>187807</v>
      </c>
      <c r="V1869" s="20">
        <v>2413341</v>
      </c>
      <c r="W1869" s="20">
        <v>2118</v>
      </c>
    </row>
    <row r="1870" spans="1:23" x14ac:dyDescent="0.35">
      <c r="A1870" s="16">
        <v>2012</v>
      </c>
      <c r="B1870" s="17">
        <v>18193</v>
      </c>
      <c r="C1870" s="18" t="s">
        <v>1635</v>
      </c>
      <c r="D1870" s="16" t="s">
        <v>41</v>
      </c>
      <c r="E1870" s="18" t="s">
        <v>42</v>
      </c>
      <c r="F1870" s="16" t="s">
        <v>26</v>
      </c>
      <c r="G1870" s="18" t="s">
        <v>158</v>
      </c>
      <c r="H1870" s="18" t="s">
        <v>44</v>
      </c>
      <c r="I1870" s="19" t="s">
        <v>37</v>
      </c>
      <c r="J1870" s="20" t="s">
        <v>37</v>
      </c>
      <c r="K1870" s="20" t="s">
        <v>37</v>
      </c>
      <c r="L1870" s="21">
        <v>459</v>
      </c>
      <c r="M1870" s="22">
        <v>7216</v>
      </c>
      <c r="N1870" s="22">
        <v>16</v>
      </c>
      <c r="O1870" s="23" t="s">
        <v>37</v>
      </c>
      <c r="P1870" s="24" t="s">
        <v>37</v>
      </c>
      <c r="Q1870" s="24" t="s">
        <v>37</v>
      </c>
      <c r="R1870" s="25" t="s">
        <v>37</v>
      </c>
      <c r="S1870" s="26" t="s">
        <v>37</v>
      </c>
      <c r="T1870" s="26" t="s">
        <v>37</v>
      </c>
      <c r="U1870" s="19">
        <v>459</v>
      </c>
      <c r="V1870" s="20">
        <v>7216</v>
      </c>
      <c r="W1870" s="20">
        <v>16</v>
      </c>
    </row>
    <row r="1871" spans="1:23" x14ac:dyDescent="0.35">
      <c r="A1871" s="16">
        <v>2012</v>
      </c>
      <c r="B1871" s="17">
        <v>18193</v>
      </c>
      <c r="C1871" s="18" t="s">
        <v>1635</v>
      </c>
      <c r="D1871" s="16" t="s">
        <v>41</v>
      </c>
      <c r="E1871" s="18" t="s">
        <v>42</v>
      </c>
      <c r="F1871" s="16" t="s">
        <v>26</v>
      </c>
      <c r="G1871" s="18" t="s">
        <v>83</v>
      </c>
      <c r="H1871" s="18" t="s">
        <v>44</v>
      </c>
      <c r="I1871" s="19" t="s">
        <v>37</v>
      </c>
      <c r="J1871" s="20" t="s">
        <v>37</v>
      </c>
      <c r="K1871" s="20" t="s">
        <v>37</v>
      </c>
      <c r="L1871" s="21">
        <v>18544</v>
      </c>
      <c r="M1871" s="22">
        <v>291435</v>
      </c>
      <c r="N1871" s="22">
        <v>187</v>
      </c>
      <c r="O1871" s="23" t="s">
        <v>37</v>
      </c>
      <c r="P1871" s="24" t="s">
        <v>37</v>
      </c>
      <c r="Q1871" s="24" t="s">
        <v>37</v>
      </c>
      <c r="R1871" s="25" t="s">
        <v>37</v>
      </c>
      <c r="S1871" s="26" t="s">
        <v>37</v>
      </c>
      <c r="T1871" s="26" t="s">
        <v>37</v>
      </c>
      <c r="U1871" s="19">
        <v>18544</v>
      </c>
      <c r="V1871" s="20">
        <v>291435</v>
      </c>
      <c r="W1871" s="20">
        <v>187</v>
      </c>
    </row>
    <row r="1872" spans="1:23" x14ac:dyDescent="0.35">
      <c r="A1872" s="16">
        <v>2012</v>
      </c>
      <c r="B1872" s="17">
        <v>18193</v>
      </c>
      <c r="C1872" s="18" t="s">
        <v>1635</v>
      </c>
      <c r="D1872" s="16" t="s">
        <v>41</v>
      </c>
      <c r="E1872" s="18" t="s">
        <v>42</v>
      </c>
      <c r="F1872" s="16" t="s">
        <v>26</v>
      </c>
      <c r="G1872" s="18" t="s">
        <v>136</v>
      </c>
      <c r="H1872" s="18" t="s">
        <v>44</v>
      </c>
      <c r="I1872" s="19" t="s">
        <v>37</v>
      </c>
      <c r="J1872" s="20" t="s">
        <v>37</v>
      </c>
      <c r="K1872" s="20" t="s">
        <v>37</v>
      </c>
      <c r="L1872" s="21">
        <v>290784</v>
      </c>
      <c r="M1872" s="22">
        <v>3542595</v>
      </c>
      <c r="N1872" s="22">
        <v>1491</v>
      </c>
      <c r="O1872" s="23" t="s">
        <v>37</v>
      </c>
      <c r="P1872" s="24" t="s">
        <v>37</v>
      </c>
      <c r="Q1872" s="24" t="s">
        <v>37</v>
      </c>
      <c r="R1872" s="25" t="s">
        <v>37</v>
      </c>
      <c r="S1872" s="26" t="s">
        <v>37</v>
      </c>
      <c r="T1872" s="26" t="s">
        <v>37</v>
      </c>
      <c r="U1872" s="19">
        <v>290784</v>
      </c>
      <c r="V1872" s="20">
        <v>3542595</v>
      </c>
      <c r="W1872" s="20">
        <v>1491</v>
      </c>
    </row>
    <row r="1873" spans="1:23" x14ac:dyDescent="0.35">
      <c r="A1873" s="16">
        <v>2012</v>
      </c>
      <c r="B1873" s="17">
        <v>18193</v>
      </c>
      <c r="C1873" s="18" t="s">
        <v>1635</v>
      </c>
      <c r="D1873" s="16" t="s">
        <v>41</v>
      </c>
      <c r="E1873" s="18" t="s">
        <v>42</v>
      </c>
      <c r="F1873" s="16" t="s">
        <v>26</v>
      </c>
      <c r="G1873" s="18" t="s">
        <v>43</v>
      </c>
      <c r="H1873" s="18" t="s">
        <v>44</v>
      </c>
      <c r="I1873" s="19" t="s">
        <v>37</v>
      </c>
      <c r="J1873" s="20" t="s">
        <v>37</v>
      </c>
      <c r="K1873" s="20" t="s">
        <v>37</v>
      </c>
      <c r="L1873" s="21">
        <v>345601</v>
      </c>
      <c r="M1873" s="22">
        <v>4740975</v>
      </c>
      <c r="N1873" s="22">
        <v>2282</v>
      </c>
      <c r="O1873" s="23">
        <v>22060</v>
      </c>
      <c r="P1873" s="24">
        <v>302615</v>
      </c>
      <c r="Q1873" s="24">
        <v>146</v>
      </c>
      <c r="R1873" s="25" t="s">
        <v>37</v>
      </c>
      <c r="S1873" s="26" t="s">
        <v>37</v>
      </c>
      <c r="T1873" s="26" t="s">
        <v>37</v>
      </c>
      <c r="U1873" s="19">
        <v>367661</v>
      </c>
      <c r="V1873" s="20">
        <v>5043590</v>
      </c>
      <c r="W1873" s="20">
        <v>2428</v>
      </c>
    </row>
    <row r="1874" spans="1:23" x14ac:dyDescent="0.35">
      <c r="A1874" s="16">
        <v>2012</v>
      </c>
      <c r="B1874" s="17">
        <v>18193</v>
      </c>
      <c r="C1874" s="18" t="s">
        <v>1635</v>
      </c>
      <c r="D1874" s="16" t="s">
        <v>41</v>
      </c>
      <c r="E1874" s="18" t="s">
        <v>42</v>
      </c>
      <c r="F1874" s="16" t="s">
        <v>26</v>
      </c>
      <c r="G1874" s="18" t="s">
        <v>46</v>
      </c>
      <c r="H1874" s="18" t="s">
        <v>44</v>
      </c>
      <c r="I1874" s="19" t="s">
        <v>37</v>
      </c>
      <c r="J1874" s="20" t="s">
        <v>37</v>
      </c>
      <c r="K1874" s="20" t="s">
        <v>37</v>
      </c>
      <c r="L1874" s="21">
        <v>55861</v>
      </c>
      <c r="M1874" s="22">
        <v>923859</v>
      </c>
      <c r="N1874" s="22">
        <v>1783</v>
      </c>
      <c r="O1874" s="23">
        <v>3566</v>
      </c>
      <c r="P1874" s="24">
        <v>58970</v>
      </c>
      <c r="Q1874" s="24">
        <v>114</v>
      </c>
      <c r="R1874" s="25" t="s">
        <v>37</v>
      </c>
      <c r="S1874" s="26" t="s">
        <v>37</v>
      </c>
      <c r="T1874" s="26" t="s">
        <v>37</v>
      </c>
      <c r="U1874" s="19">
        <v>59427</v>
      </c>
      <c r="V1874" s="20">
        <v>982829</v>
      </c>
      <c r="W1874" s="20">
        <v>1897</v>
      </c>
    </row>
    <row r="1875" spans="1:23" x14ac:dyDescent="0.35">
      <c r="A1875" s="16">
        <v>2012</v>
      </c>
      <c r="B1875" s="17">
        <v>18193</v>
      </c>
      <c r="C1875" s="18" t="s">
        <v>1635</v>
      </c>
      <c r="D1875" s="16" t="s">
        <v>41</v>
      </c>
      <c r="E1875" s="18" t="s">
        <v>42</v>
      </c>
      <c r="F1875" s="16" t="s">
        <v>26</v>
      </c>
      <c r="G1875" s="18" t="s">
        <v>199</v>
      </c>
      <c r="H1875" s="18" t="s">
        <v>44</v>
      </c>
      <c r="I1875" s="19" t="s">
        <v>37</v>
      </c>
      <c r="J1875" s="20" t="s">
        <v>37</v>
      </c>
      <c r="K1875" s="20" t="s">
        <v>37</v>
      </c>
      <c r="L1875" s="21">
        <v>379157</v>
      </c>
      <c r="M1875" s="22">
        <v>5253786</v>
      </c>
      <c r="N1875" s="22">
        <v>4074</v>
      </c>
      <c r="O1875" s="23">
        <v>24202</v>
      </c>
      <c r="P1875" s="24">
        <v>335348</v>
      </c>
      <c r="Q1875" s="24">
        <v>260</v>
      </c>
      <c r="R1875" s="25" t="s">
        <v>37</v>
      </c>
      <c r="S1875" s="26" t="s">
        <v>37</v>
      </c>
      <c r="T1875" s="26" t="s">
        <v>37</v>
      </c>
      <c r="U1875" s="19">
        <v>403359</v>
      </c>
      <c r="V1875" s="20">
        <v>5589134</v>
      </c>
      <c r="W1875" s="20">
        <v>4334</v>
      </c>
    </row>
    <row r="1876" spans="1:23" x14ac:dyDescent="0.35">
      <c r="A1876" s="16">
        <v>2012</v>
      </c>
      <c r="B1876" s="17">
        <v>18193</v>
      </c>
      <c r="C1876" s="18" t="s">
        <v>1635</v>
      </c>
      <c r="D1876" s="16" t="s">
        <v>41</v>
      </c>
      <c r="E1876" s="18" t="s">
        <v>42</v>
      </c>
      <c r="F1876" s="16" t="s">
        <v>26</v>
      </c>
      <c r="G1876" s="18" t="s">
        <v>220</v>
      </c>
      <c r="H1876" s="18" t="s">
        <v>44</v>
      </c>
      <c r="I1876" s="19" t="s">
        <v>37</v>
      </c>
      <c r="J1876" s="20" t="s">
        <v>37</v>
      </c>
      <c r="K1876" s="20" t="s">
        <v>37</v>
      </c>
      <c r="L1876" s="21">
        <v>22413</v>
      </c>
      <c r="M1876" s="22">
        <v>331482</v>
      </c>
      <c r="N1876" s="22">
        <v>115</v>
      </c>
      <c r="O1876" s="23" t="s">
        <v>37</v>
      </c>
      <c r="P1876" s="24" t="s">
        <v>37</v>
      </c>
      <c r="Q1876" s="24" t="s">
        <v>37</v>
      </c>
      <c r="R1876" s="25" t="s">
        <v>37</v>
      </c>
      <c r="S1876" s="26" t="s">
        <v>37</v>
      </c>
      <c r="T1876" s="26" t="s">
        <v>37</v>
      </c>
      <c r="U1876" s="19">
        <v>22413</v>
      </c>
      <c r="V1876" s="20">
        <v>331482</v>
      </c>
      <c r="W1876" s="20">
        <v>115</v>
      </c>
    </row>
    <row r="1877" spans="1:23" x14ac:dyDescent="0.35">
      <c r="A1877" s="16">
        <v>2012</v>
      </c>
      <c r="B1877" s="17">
        <v>18193</v>
      </c>
      <c r="C1877" s="18" t="s">
        <v>1635</v>
      </c>
      <c r="D1877" s="16" t="s">
        <v>97</v>
      </c>
      <c r="E1877" s="18" t="s">
        <v>25</v>
      </c>
      <c r="F1877" s="16" t="s">
        <v>26</v>
      </c>
      <c r="G1877" s="18" t="s">
        <v>98</v>
      </c>
      <c r="H1877" s="18" t="s">
        <v>44</v>
      </c>
      <c r="I1877" s="19" t="s">
        <v>37</v>
      </c>
      <c r="J1877" s="20" t="s">
        <v>37</v>
      </c>
      <c r="K1877" s="20" t="s">
        <v>37</v>
      </c>
      <c r="L1877" s="21">
        <v>1164357</v>
      </c>
      <c r="M1877" s="22">
        <v>13067280</v>
      </c>
      <c r="N1877" s="22">
        <v>13476</v>
      </c>
      <c r="O1877" s="23" t="s">
        <v>37</v>
      </c>
      <c r="P1877" s="24" t="s">
        <v>37</v>
      </c>
      <c r="Q1877" s="24" t="s">
        <v>37</v>
      </c>
      <c r="R1877" s="25" t="s">
        <v>37</v>
      </c>
      <c r="S1877" s="26" t="s">
        <v>37</v>
      </c>
      <c r="T1877" s="26" t="s">
        <v>37</v>
      </c>
      <c r="U1877" s="19">
        <v>1164357</v>
      </c>
      <c r="V1877" s="20">
        <v>13067280</v>
      </c>
      <c r="W1877" s="20">
        <v>13476</v>
      </c>
    </row>
    <row r="1878" spans="1:23" x14ac:dyDescent="0.35">
      <c r="A1878" s="16">
        <v>2012</v>
      </c>
      <c r="B1878" s="17">
        <v>18199</v>
      </c>
      <c r="C1878" s="18" t="s">
        <v>1636</v>
      </c>
      <c r="D1878" s="16" t="s">
        <v>24</v>
      </c>
      <c r="E1878" s="18" t="s">
        <v>25</v>
      </c>
      <c r="F1878" s="16" t="s">
        <v>26</v>
      </c>
      <c r="G1878" s="18" t="s">
        <v>98</v>
      </c>
      <c r="H1878" s="18" t="s">
        <v>33</v>
      </c>
      <c r="I1878" s="19">
        <v>2735.3</v>
      </c>
      <c r="J1878" s="20">
        <v>24060</v>
      </c>
      <c r="K1878" s="20">
        <v>3356</v>
      </c>
      <c r="L1878" s="21">
        <v>2485.4</v>
      </c>
      <c r="M1878" s="22">
        <v>26313</v>
      </c>
      <c r="N1878" s="22">
        <v>365</v>
      </c>
      <c r="O1878" s="23">
        <v>18346.599999999999</v>
      </c>
      <c r="P1878" s="24">
        <v>177859</v>
      </c>
      <c r="Q1878" s="24">
        <v>4327</v>
      </c>
      <c r="R1878" s="25" t="s">
        <v>37</v>
      </c>
      <c r="S1878" s="26" t="s">
        <v>37</v>
      </c>
      <c r="T1878" s="26" t="s">
        <v>37</v>
      </c>
      <c r="U1878" s="19">
        <v>23567.3</v>
      </c>
      <c r="V1878" s="20">
        <v>228232</v>
      </c>
      <c r="W1878" s="20">
        <v>8048</v>
      </c>
    </row>
    <row r="1879" spans="1:23" x14ac:dyDescent="0.35">
      <c r="A1879" s="16">
        <v>2012</v>
      </c>
      <c r="B1879" s="17">
        <v>18203</v>
      </c>
      <c r="C1879" s="18" t="s">
        <v>1637</v>
      </c>
      <c r="D1879" s="16" t="s">
        <v>24</v>
      </c>
      <c r="E1879" s="18" t="s">
        <v>25</v>
      </c>
      <c r="F1879" s="16" t="s">
        <v>26</v>
      </c>
      <c r="G1879" s="18" t="s">
        <v>59</v>
      </c>
      <c r="H1879" s="18" t="s">
        <v>33</v>
      </c>
      <c r="I1879" s="19">
        <v>38249.699999999997</v>
      </c>
      <c r="J1879" s="20">
        <v>319355</v>
      </c>
      <c r="K1879" s="20">
        <v>24583</v>
      </c>
      <c r="L1879" s="21">
        <v>5170.2</v>
      </c>
      <c r="M1879" s="22">
        <v>47183</v>
      </c>
      <c r="N1879" s="22">
        <v>894</v>
      </c>
      <c r="O1879" s="23">
        <v>9518.6</v>
      </c>
      <c r="P1879" s="24">
        <v>106477</v>
      </c>
      <c r="Q1879" s="24">
        <v>9</v>
      </c>
      <c r="R1879" s="25" t="s">
        <v>37</v>
      </c>
      <c r="S1879" s="26" t="s">
        <v>37</v>
      </c>
      <c r="T1879" s="26" t="s">
        <v>37</v>
      </c>
      <c r="U1879" s="19">
        <v>52938.5</v>
      </c>
      <c r="V1879" s="20">
        <v>473015</v>
      </c>
      <c r="W1879" s="20">
        <v>25486</v>
      </c>
    </row>
    <row r="1880" spans="1:23" x14ac:dyDescent="0.35">
      <c r="A1880" s="16">
        <v>2012</v>
      </c>
      <c r="B1880" s="17">
        <v>18206</v>
      </c>
      <c r="C1880" s="18" t="s">
        <v>1638</v>
      </c>
      <c r="D1880" s="16" t="s">
        <v>24</v>
      </c>
      <c r="E1880" s="18" t="s">
        <v>25</v>
      </c>
      <c r="F1880" s="16" t="s">
        <v>26</v>
      </c>
      <c r="G1880" s="18" t="s">
        <v>238</v>
      </c>
      <c r="H1880" s="18" t="s">
        <v>191</v>
      </c>
      <c r="I1880" s="19">
        <v>3693.7</v>
      </c>
      <c r="J1880" s="20">
        <v>34679</v>
      </c>
      <c r="K1880" s="20">
        <v>2708</v>
      </c>
      <c r="L1880" s="21">
        <v>766.7</v>
      </c>
      <c r="M1880" s="22">
        <v>6513</v>
      </c>
      <c r="N1880" s="22">
        <v>438</v>
      </c>
      <c r="O1880" s="23">
        <v>418.6</v>
      </c>
      <c r="P1880" s="24">
        <v>4582</v>
      </c>
      <c r="Q1880" s="24">
        <v>37</v>
      </c>
      <c r="R1880" s="25">
        <v>0</v>
      </c>
      <c r="S1880" s="26">
        <v>0</v>
      </c>
      <c r="T1880" s="26">
        <v>0</v>
      </c>
      <c r="U1880" s="19">
        <v>4879</v>
      </c>
      <c r="V1880" s="20">
        <v>45774</v>
      </c>
      <c r="W1880" s="20">
        <v>3183</v>
      </c>
    </row>
    <row r="1881" spans="1:23" x14ac:dyDescent="0.35">
      <c r="A1881" s="16">
        <v>2012</v>
      </c>
      <c r="B1881" s="17">
        <v>18249</v>
      </c>
      <c r="C1881" s="18" t="s">
        <v>1639</v>
      </c>
      <c r="D1881" s="16" t="s">
        <v>24</v>
      </c>
      <c r="E1881" s="18" t="s">
        <v>25</v>
      </c>
      <c r="F1881" s="16" t="s">
        <v>26</v>
      </c>
      <c r="G1881" s="18" t="s">
        <v>39</v>
      </c>
      <c r="H1881" s="18" t="s">
        <v>28</v>
      </c>
      <c r="I1881" s="19">
        <v>6086.5</v>
      </c>
      <c r="J1881" s="20">
        <v>51201</v>
      </c>
      <c r="K1881" s="20">
        <v>7034</v>
      </c>
      <c r="L1881" s="21">
        <v>8617.6</v>
      </c>
      <c r="M1881" s="22">
        <v>85206</v>
      </c>
      <c r="N1881" s="22">
        <v>1626</v>
      </c>
      <c r="O1881" s="23">
        <v>705.4</v>
      </c>
      <c r="P1881" s="24">
        <v>7914</v>
      </c>
      <c r="Q1881" s="24">
        <v>1</v>
      </c>
      <c r="R1881" s="25">
        <v>0</v>
      </c>
      <c r="S1881" s="26">
        <v>0</v>
      </c>
      <c r="T1881" s="26">
        <v>0</v>
      </c>
      <c r="U1881" s="19">
        <v>15409.5</v>
      </c>
      <c r="V1881" s="20">
        <v>144321</v>
      </c>
      <c r="W1881" s="20">
        <v>8661</v>
      </c>
    </row>
    <row r="1882" spans="1:23" x14ac:dyDescent="0.35">
      <c r="A1882" s="16">
        <v>2012</v>
      </c>
      <c r="B1882" s="17">
        <v>18252</v>
      </c>
      <c r="C1882" s="18" t="s">
        <v>1640</v>
      </c>
      <c r="D1882" s="16" t="s">
        <v>24</v>
      </c>
      <c r="E1882" s="18" t="s">
        <v>25</v>
      </c>
      <c r="F1882" s="16" t="s">
        <v>26</v>
      </c>
      <c r="G1882" s="18" t="s">
        <v>83</v>
      </c>
      <c r="H1882" s="18" t="s">
        <v>28</v>
      </c>
      <c r="I1882" s="19">
        <v>5884.3</v>
      </c>
      <c r="J1882" s="20">
        <v>49224</v>
      </c>
      <c r="K1882" s="20">
        <v>6059</v>
      </c>
      <c r="L1882" s="21">
        <v>5576.1</v>
      </c>
      <c r="M1882" s="22">
        <v>39410</v>
      </c>
      <c r="N1882" s="22">
        <v>922</v>
      </c>
      <c r="O1882" s="23">
        <v>12377.4</v>
      </c>
      <c r="P1882" s="24">
        <v>137758</v>
      </c>
      <c r="Q1882" s="24">
        <v>48</v>
      </c>
      <c r="R1882" s="25">
        <v>0</v>
      </c>
      <c r="S1882" s="26">
        <v>0</v>
      </c>
      <c r="T1882" s="26">
        <v>0</v>
      </c>
      <c r="U1882" s="19">
        <v>23837.8</v>
      </c>
      <c r="V1882" s="20">
        <v>226392</v>
      </c>
      <c r="W1882" s="20">
        <v>7029</v>
      </c>
    </row>
    <row r="1883" spans="1:23" x14ac:dyDescent="0.35">
      <c r="A1883" s="16">
        <v>2012</v>
      </c>
      <c r="B1883" s="17">
        <v>18260</v>
      </c>
      <c r="C1883" s="18" t="s">
        <v>1641</v>
      </c>
      <c r="D1883" s="16" t="s">
        <v>24</v>
      </c>
      <c r="E1883" s="18" t="s">
        <v>25</v>
      </c>
      <c r="F1883" s="16" t="s">
        <v>26</v>
      </c>
      <c r="G1883" s="18" t="s">
        <v>63</v>
      </c>
      <c r="H1883" s="18" t="s">
        <v>33</v>
      </c>
      <c r="I1883" s="19">
        <v>2541.6999999999998</v>
      </c>
      <c r="J1883" s="20">
        <v>33812</v>
      </c>
      <c r="K1883" s="20">
        <v>2833</v>
      </c>
      <c r="L1883" s="21">
        <v>720.1</v>
      </c>
      <c r="M1883" s="22">
        <v>9399</v>
      </c>
      <c r="N1883" s="22">
        <v>854</v>
      </c>
      <c r="O1883" s="23">
        <v>3833.2</v>
      </c>
      <c r="P1883" s="24">
        <v>60925</v>
      </c>
      <c r="Q1883" s="24">
        <v>776</v>
      </c>
      <c r="R1883" s="25">
        <v>0</v>
      </c>
      <c r="S1883" s="26">
        <v>0</v>
      </c>
      <c r="T1883" s="26">
        <v>0</v>
      </c>
      <c r="U1883" s="19">
        <v>7095</v>
      </c>
      <c r="V1883" s="20">
        <v>104136</v>
      </c>
      <c r="W1883" s="20">
        <v>4463</v>
      </c>
    </row>
    <row r="1884" spans="1:23" x14ac:dyDescent="0.35">
      <c r="A1884" s="16">
        <v>2012</v>
      </c>
      <c r="B1884" s="17">
        <v>18260</v>
      </c>
      <c r="C1884" s="18" t="s">
        <v>1641</v>
      </c>
      <c r="D1884" s="16" t="s">
        <v>24</v>
      </c>
      <c r="E1884" s="18" t="s">
        <v>25</v>
      </c>
      <c r="F1884" s="16" t="s">
        <v>26</v>
      </c>
      <c r="G1884" s="18" t="s">
        <v>236</v>
      </c>
      <c r="H1884" s="18" t="s">
        <v>33</v>
      </c>
      <c r="I1884" s="19">
        <v>3.1</v>
      </c>
      <c r="J1884" s="20">
        <v>38</v>
      </c>
      <c r="K1884" s="20">
        <v>4</v>
      </c>
      <c r="L1884" s="21">
        <v>5.2</v>
      </c>
      <c r="M1884" s="22">
        <v>67</v>
      </c>
      <c r="N1884" s="22">
        <v>6</v>
      </c>
      <c r="O1884" s="23">
        <v>0</v>
      </c>
      <c r="P1884" s="24">
        <v>0</v>
      </c>
      <c r="Q1884" s="24">
        <v>0</v>
      </c>
      <c r="R1884" s="25">
        <v>0</v>
      </c>
      <c r="S1884" s="26">
        <v>0</v>
      </c>
      <c r="T1884" s="26">
        <v>0</v>
      </c>
      <c r="U1884" s="19">
        <v>8.3000000000000007</v>
      </c>
      <c r="V1884" s="20">
        <v>105</v>
      </c>
      <c r="W1884" s="20">
        <v>10</v>
      </c>
    </row>
    <row r="1885" spans="1:23" x14ac:dyDescent="0.35">
      <c r="A1885" s="16">
        <v>2012</v>
      </c>
      <c r="B1885" s="17">
        <v>18260</v>
      </c>
      <c r="C1885" s="18" t="s">
        <v>1641</v>
      </c>
      <c r="D1885" s="16" t="s">
        <v>24</v>
      </c>
      <c r="E1885" s="18" t="s">
        <v>25</v>
      </c>
      <c r="F1885" s="16" t="s">
        <v>26</v>
      </c>
      <c r="G1885" s="18" t="s">
        <v>128</v>
      </c>
      <c r="H1885" s="18" t="s">
        <v>33</v>
      </c>
      <c r="I1885" s="19">
        <v>1161.9000000000001</v>
      </c>
      <c r="J1885" s="20">
        <v>15827</v>
      </c>
      <c r="K1885" s="20">
        <v>1148</v>
      </c>
      <c r="L1885" s="21">
        <v>297</v>
      </c>
      <c r="M1885" s="22">
        <v>3872</v>
      </c>
      <c r="N1885" s="22">
        <v>365</v>
      </c>
      <c r="O1885" s="23">
        <v>984.2</v>
      </c>
      <c r="P1885" s="24">
        <v>15105</v>
      </c>
      <c r="Q1885" s="24">
        <v>250</v>
      </c>
      <c r="R1885" s="25">
        <v>0</v>
      </c>
      <c r="S1885" s="26">
        <v>0</v>
      </c>
      <c r="T1885" s="26">
        <v>0</v>
      </c>
      <c r="U1885" s="19">
        <v>2443.1</v>
      </c>
      <c r="V1885" s="20">
        <v>34804</v>
      </c>
      <c r="W1885" s="20">
        <v>1763</v>
      </c>
    </row>
    <row r="1886" spans="1:23" x14ac:dyDescent="0.35">
      <c r="A1886" s="16">
        <v>2012</v>
      </c>
      <c r="B1886" s="17">
        <v>18273</v>
      </c>
      <c r="C1886" s="18" t="s">
        <v>1642</v>
      </c>
      <c r="D1886" s="16" t="s">
        <v>24</v>
      </c>
      <c r="E1886" s="18" t="s">
        <v>25</v>
      </c>
      <c r="F1886" s="16" t="s">
        <v>26</v>
      </c>
      <c r="G1886" s="18" t="s">
        <v>132</v>
      </c>
      <c r="H1886" s="18" t="s">
        <v>28</v>
      </c>
      <c r="I1886" s="19">
        <v>3879</v>
      </c>
      <c r="J1886" s="20">
        <v>38500</v>
      </c>
      <c r="K1886" s="20">
        <v>3123</v>
      </c>
      <c r="L1886" s="21">
        <v>976</v>
      </c>
      <c r="M1886" s="22">
        <v>7200</v>
      </c>
      <c r="N1886" s="22">
        <v>436</v>
      </c>
      <c r="O1886" s="23">
        <v>4344</v>
      </c>
      <c r="P1886" s="24">
        <v>53300</v>
      </c>
      <c r="Q1886" s="24">
        <v>101</v>
      </c>
      <c r="R1886" s="25" t="s">
        <v>37</v>
      </c>
      <c r="S1886" s="26" t="s">
        <v>37</v>
      </c>
      <c r="T1886" s="26" t="s">
        <v>37</v>
      </c>
      <c r="U1886" s="19">
        <v>9199</v>
      </c>
      <c r="V1886" s="20">
        <v>99000</v>
      </c>
      <c r="W1886" s="20">
        <v>3660</v>
      </c>
    </row>
    <row r="1887" spans="1:23" x14ac:dyDescent="0.35">
      <c r="A1887" s="16">
        <v>2012</v>
      </c>
      <c r="B1887" s="17">
        <v>18280</v>
      </c>
      <c r="C1887" s="18" t="s">
        <v>1643</v>
      </c>
      <c r="D1887" s="16" t="s">
        <v>24</v>
      </c>
      <c r="E1887" s="18" t="s">
        <v>25</v>
      </c>
      <c r="F1887" s="16" t="s">
        <v>26</v>
      </c>
      <c r="G1887" s="18" t="s">
        <v>56</v>
      </c>
      <c r="H1887" s="18" t="s">
        <v>33</v>
      </c>
      <c r="I1887" s="19">
        <v>50600.2</v>
      </c>
      <c r="J1887" s="20">
        <v>360947</v>
      </c>
      <c r="K1887" s="20">
        <v>41091</v>
      </c>
      <c r="L1887" s="21">
        <v>48968.7</v>
      </c>
      <c r="M1887" s="22">
        <v>432762</v>
      </c>
      <c r="N1887" s="22">
        <v>9710</v>
      </c>
      <c r="O1887" s="23">
        <v>5523.3</v>
      </c>
      <c r="P1887" s="24">
        <v>54216</v>
      </c>
      <c r="Q1887" s="24">
        <v>4</v>
      </c>
      <c r="R1887" s="25" t="s">
        <v>37</v>
      </c>
      <c r="S1887" s="26" t="s">
        <v>37</v>
      </c>
      <c r="T1887" s="26" t="s">
        <v>37</v>
      </c>
      <c r="U1887" s="19">
        <v>105092.2</v>
      </c>
      <c r="V1887" s="20">
        <v>847925</v>
      </c>
      <c r="W1887" s="20">
        <v>50805</v>
      </c>
    </row>
    <row r="1888" spans="1:23" x14ac:dyDescent="0.35">
      <c r="A1888" s="16">
        <v>2012</v>
      </c>
      <c r="B1888" s="17">
        <v>18304</v>
      </c>
      <c r="C1888" s="18" t="s">
        <v>1644</v>
      </c>
      <c r="D1888" s="16" t="s">
        <v>24</v>
      </c>
      <c r="E1888" s="18" t="s">
        <v>25</v>
      </c>
      <c r="F1888" s="16" t="s">
        <v>26</v>
      </c>
      <c r="G1888" s="18" t="s">
        <v>61</v>
      </c>
      <c r="H1888" s="18" t="s">
        <v>33</v>
      </c>
      <c r="I1888" s="19">
        <v>237076</v>
      </c>
      <c r="J1888" s="20">
        <v>1922512</v>
      </c>
      <c r="K1888" s="20">
        <v>162784</v>
      </c>
      <c r="L1888" s="21">
        <v>26675</v>
      </c>
      <c r="M1888" s="22">
        <v>192807</v>
      </c>
      <c r="N1888" s="22">
        <v>14867</v>
      </c>
      <c r="O1888" s="23">
        <v>58696</v>
      </c>
      <c r="P1888" s="24">
        <v>655947</v>
      </c>
      <c r="Q1888" s="24">
        <v>1125</v>
      </c>
      <c r="R1888" s="25" t="s">
        <v>37</v>
      </c>
      <c r="S1888" s="26" t="s">
        <v>37</v>
      </c>
      <c r="T1888" s="26" t="s">
        <v>37</v>
      </c>
      <c r="U1888" s="19">
        <v>322447</v>
      </c>
      <c r="V1888" s="20">
        <v>2771266</v>
      </c>
      <c r="W1888" s="20">
        <v>178776</v>
      </c>
    </row>
    <row r="1889" spans="1:23" x14ac:dyDescent="0.35">
      <c r="A1889" s="16">
        <v>2012</v>
      </c>
      <c r="B1889" s="17">
        <v>18305</v>
      </c>
      <c r="C1889" s="18" t="s">
        <v>1645</v>
      </c>
      <c r="D1889" s="16" t="s">
        <v>24</v>
      </c>
      <c r="E1889" s="18" t="s">
        <v>25</v>
      </c>
      <c r="F1889" s="16" t="s">
        <v>26</v>
      </c>
      <c r="G1889" s="18" t="s">
        <v>49</v>
      </c>
      <c r="H1889" s="18" t="s">
        <v>33</v>
      </c>
      <c r="I1889" s="19">
        <v>27752</v>
      </c>
      <c r="J1889" s="20">
        <v>231649</v>
      </c>
      <c r="K1889" s="20">
        <v>14678</v>
      </c>
      <c r="L1889" s="21">
        <v>12335</v>
      </c>
      <c r="M1889" s="22">
        <v>88057</v>
      </c>
      <c r="N1889" s="22">
        <v>5240</v>
      </c>
      <c r="O1889" s="23">
        <v>3319</v>
      </c>
      <c r="P1889" s="24">
        <v>40829</v>
      </c>
      <c r="Q1889" s="24">
        <v>15</v>
      </c>
      <c r="R1889" s="25" t="s">
        <v>37</v>
      </c>
      <c r="S1889" s="26" t="s">
        <v>37</v>
      </c>
      <c r="T1889" s="26" t="s">
        <v>37</v>
      </c>
      <c r="U1889" s="19">
        <v>43406</v>
      </c>
      <c r="V1889" s="20">
        <v>360535</v>
      </c>
      <c r="W1889" s="20">
        <v>19933</v>
      </c>
    </row>
    <row r="1890" spans="1:23" x14ac:dyDescent="0.35">
      <c r="A1890" s="16">
        <v>2012</v>
      </c>
      <c r="B1890" s="17">
        <v>18312</v>
      </c>
      <c r="C1890" s="18" t="s">
        <v>1646</v>
      </c>
      <c r="D1890" s="16" t="s">
        <v>24</v>
      </c>
      <c r="E1890" s="18" t="s">
        <v>25</v>
      </c>
      <c r="F1890" s="16" t="s">
        <v>26</v>
      </c>
      <c r="G1890" s="18" t="s">
        <v>39</v>
      </c>
      <c r="H1890" s="18" t="s">
        <v>28</v>
      </c>
      <c r="I1890" s="19">
        <v>10684.3</v>
      </c>
      <c r="J1890" s="20">
        <v>100551</v>
      </c>
      <c r="K1890" s="20">
        <v>12295</v>
      </c>
      <c r="L1890" s="21">
        <v>11495.5</v>
      </c>
      <c r="M1890" s="22">
        <v>120566</v>
      </c>
      <c r="N1890" s="22">
        <v>1480</v>
      </c>
      <c r="O1890" s="23">
        <v>1927.3</v>
      </c>
      <c r="P1890" s="24">
        <v>24029</v>
      </c>
      <c r="Q1890" s="24">
        <v>4</v>
      </c>
      <c r="R1890" s="25">
        <v>0</v>
      </c>
      <c r="S1890" s="26">
        <v>0</v>
      </c>
      <c r="T1890" s="26">
        <v>0</v>
      </c>
      <c r="U1890" s="19">
        <v>24107.1</v>
      </c>
      <c r="V1890" s="20">
        <v>245146</v>
      </c>
      <c r="W1890" s="20">
        <v>13779</v>
      </c>
    </row>
    <row r="1891" spans="1:23" x14ac:dyDescent="0.35">
      <c r="A1891" s="16">
        <v>2012</v>
      </c>
      <c r="B1891" s="17">
        <v>18316</v>
      </c>
      <c r="C1891" s="18" t="s">
        <v>1647</v>
      </c>
      <c r="D1891" s="16" t="s">
        <v>24</v>
      </c>
      <c r="E1891" s="18" t="s">
        <v>25</v>
      </c>
      <c r="F1891" s="16" t="s">
        <v>26</v>
      </c>
      <c r="G1891" s="18" t="s">
        <v>79</v>
      </c>
      <c r="H1891" s="18" t="s">
        <v>33</v>
      </c>
      <c r="I1891" s="19">
        <v>7376.9</v>
      </c>
      <c r="J1891" s="20">
        <v>46152</v>
      </c>
      <c r="K1891" s="20">
        <v>3242</v>
      </c>
      <c r="L1891" s="21">
        <v>3871.8</v>
      </c>
      <c r="M1891" s="22">
        <v>29923</v>
      </c>
      <c r="N1891" s="22">
        <v>1127</v>
      </c>
      <c r="O1891" s="23">
        <v>119.9</v>
      </c>
      <c r="P1891" s="24">
        <v>733</v>
      </c>
      <c r="Q1891" s="24">
        <v>18</v>
      </c>
      <c r="R1891" s="25">
        <v>0</v>
      </c>
      <c r="S1891" s="26">
        <v>0</v>
      </c>
      <c r="T1891" s="26">
        <v>0</v>
      </c>
      <c r="U1891" s="19">
        <v>11368.6</v>
      </c>
      <c r="V1891" s="20">
        <v>76808</v>
      </c>
      <c r="W1891" s="20">
        <v>4387</v>
      </c>
    </row>
    <row r="1892" spans="1:23" x14ac:dyDescent="0.35">
      <c r="A1892" s="16">
        <v>2012</v>
      </c>
      <c r="B1892" s="17">
        <v>18330</v>
      </c>
      <c r="C1892" s="18" t="s">
        <v>1648</v>
      </c>
      <c r="D1892" s="16" t="s">
        <v>24</v>
      </c>
      <c r="E1892" s="18" t="s">
        <v>25</v>
      </c>
      <c r="F1892" s="16" t="s">
        <v>26</v>
      </c>
      <c r="G1892" s="18" t="s">
        <v>90</v>
      </c>
      <c r="H1892" s="18" t="s">
        <v>28</v>
      </c>
      <c r="I1892" s="19">
        <v>1116</v>
      </c>
      <c r="J1892" s="20">
        <v>9953</v>
      </c>
      <c r="K1892" s="20">
        <v>1048</v>
      </c>
      <c r="L1892" s="21">
        <v>848</v>
      </c>
      <c r="M1892" s="22">
        <v>7876</v>
      </c>
      <c r="N1892" s="22">
        <v>290</v>
      </c>
      <c r="O1892" s="23">
        <v>479</v>
      </c>
      <c r="P1892" s="24">
        <v>4991</v>
      </c>
      <c r="Q1892" s="24">
        <v>14</v>
      </c>
      <c r="R1892" s="25" t="s">
        <v>37</v>
      </c>
      <c r="S1892" s="26" t="s">
        <v>37</v>
      </c>
      <c r="T1892" s="26" t="s">
        <v>37</v>
      </c>
      <c r="U1892" s="19">
        <v>2443</v>
      </c>
      <c r="V1892" s="20">
        <v>22820</v>
      </c>
      <c r="W1892" s="20">
        <v>1352</v>
      </c>
    </row>
    <row r="1893" spans="1:23" x14ac:dyDescent="0.35">
      <c r="A1893" s="16">
        <v>2012</v>
      </c>
      <c r="B1893" s="17">
        <v>18336</v>
      </c>
      <c r="C1893" s="18" t="s">
        <v>1649</v>
      </c>
      <c r="D1893" s="16" t="s">
        <v>24</v>
      </c>
      <c r="E1893" s="18" t="s">
        <v>25</v>
      </c>
      <c r="F1893" s="16" t="s">
        <v>26</v>
      </c>
      <c r="G1893" s="18" t="s">
        <v>39</v>
      </c>
      <c r="H1893" s="18" t="s">
        <v>57</v>
      </c>
      <c r="I1893" s="19">
        <v>8744</v>
      </c>
      <c r="J1893" s="20">
        <v>88233</v>
      </c>
      <c r="K1893" s="20">
        <v>12532</v>
      </c>
      <c r="L1893" s="21">
        <v>9931</v>
      </c>
      <c r="M1893" s="22">
        <v>130565</v>
      </c>
      <c r="N1893" s="22">
        <v>1999</v>
      </c>
      <c r="O1893" s="23">
        <v>27194</v>
      </c>
      <c r="P1893" s="24">
        <v>464153</v>
      </c>
      <c r="Q1893" s="24">
        <v>117</v>
      </c>
      <c r="R1893" s="25">
        <v>0</v>
      </c>
      <c r="S1893" s="26">
        <v>0</v>
      </c>
      <c r="T1893" s="26">
        <v>0</v>
      </c>
      <c r="U1893" s="19">
        <v>45869</v>
      </c>
      <c r="V1893" s="20">
        <v>682951</v>
      </c>
      <c r="W1893" s="20">
        <v>14648</v>
      </c>
    </row>
    <row r="1894" spans="1:23" x14ac:dyDescent="0.35">
      <c r="A1894" s="16">
        <v>2012</v>
      </c>
      <c r="B1894" s="17">
        <v>18339</v>
      </c>
      <c r="C1894" s="18" t="s">
        <v>1650</v>
      </c>
      <c r="D1894" s="16" t="s">
        <v>24</v>
      </c>
      <c r="E1894" s="18" t="s">
        <v>25</v>
      </c>
      <c r="F1894" s="16" t="s">
        <v>26</v>
      </c>
      <c r="G1894" s="18" t="s">
        <v>70</v>
      </c>
      <c r="H1894" s="18" t="s">
        <v>33</v>
      </c>
      <c r="I1894" s="19">
        <v>42316</v>
      </c>
      <c r="J1894" s="20">
        <v>336165</v>
      </c>
      <c r="K1894" s="20">
        <v>26670</v>
      </c>
      <c r="L1894" s="21">
        <v>2085</v>
      </c>
      <c r="M1894" s="22">
        <v>21314</v>
      </c>
      <c r="N1894" s="22">
        <v>317</v>
      </c>
      <c r="O1894" s="23">
        <v>421</v>
      </c>
      <c r="P1894" s="24">
        <v>3568</v>
      </c>
      <c r="Q1894" s="24">
        <v>2</v>
      </c>
      <c r="R1894" s="25" t="s">
        <v>37</v>
      </c>
      <c r="S1894" s="26" t="s">
        <v>37</v>
      </c>
      <c r="T1894" s="26" t="s">
        <v>37</v>
      </c>
      <c r="U1894" s="19">
        <v>44822</v>
      </c>
      <c r="V1894" s="20">
        <v>361047</v>
      </c>
      <c r="W1894" s="20">
        <v>26989</v>
      </c>
    </row>
    <row r="1895" spans="1:23" x14ac:dyDescent="0.35">
      <c r="A1895" s="16">
        <v>2012</v>
      </c>
      <c r="B1895" s="17">
        <v>18360</v>
      </c>
      <c r="C1895" s="18" t="s">
        <v>1651</v>
      </c>
      <c r="D1895" s="16" t="s">
        <v>24</v>
      </c>
      <c r="E1895" s="18" t="s">
        <v>25</v>
      </c>
      <c r="F1895" s="16" t="s">
        <v>26</v>
      </c>
      <c r="G1895" s="18" t="s">
        <v>61</v>
      </c>
      <c r="H1895" s="18" t="s">
        <v>33</v>
      </c>
      <c r="I1895" s="19">
        <v>34217</v>
      </c>
      <c r="J1895" s="20">
        <v>275803</v>
      </c>
      <c r="K1895" s="20">
        <v>21862</v>
      </c>
      <c r="L1895" s="21">
        <v>9829</v>
      </c>
      <c r="M1895" s="22">
        <v>81164</v>
      </c>
      <c r="N1895" s="22">
        <v>3094</v>
      </c>
      <c r="O1895" s="23">
        <v>6315</v>
      </c>
      <c r="P1895" s="24">
        <v>74475</v>
      </c>
      <c r="Q1895" s="24">
        <v>8</v>
      </c>
      <c r="R1895" s="25" t="s">
        <v>37</v>
      </c>
      <c r="S1895" s="26" t="s">
        <v>37</v>
      </c>
      <c r="T1895" s="26" t="s">
        <v>37</v>
      </c>
      <c r="U1895" s="19">
        <v>50361</v>
      </c>
      <c r="V1895" s="20">
        <v>431442</v>
      </c>
      <c r="W1895" s="20">
        <v>24964</v>
      </c>
    </row>
    <row r="1896" spans="1:23" x14ac:dyDescent="0.35">
      <c r="A1896" s="16">
        <v>2012</v>
      </c>
      <c r="B1896" s="17">
        <v>18371</v>
      </c>
      <c r="C1896" s="18" t="s">
        <v>1652</v>
      </c>
      <c r="D1896" s="16" t="s">
        <v>24</v>
      </c>
      <c r="E1896" s="18" t="s">
        <v>25</v>
      </c>
      <c r="F1896" s="16" t="s">
        <v>26</v>
      </c>
      <c r="G1896" s="18" t="s">
        <v>271</v>
      </c>
      <c r="H1896" s="18" t="s">
        <v>28</v>
      </c>
      <c r="I1896" s="19">
        <v>3099</v>
      </c>
      <c r="J1896" s="20">
        <v>26584</v>
      </c>
      <c r="K1896" s="20">
        <v>3194</v>
      </c>
      <c r="L1896" s="21">
        <v>3479</v>
      </c>
      <c r="M1896" s="22">
        <v>27288</v>
      </c>
      <c r="N1896" s="22">
        <v>445</v>
      </c>
      <c r="O1896" s="23" t="s">
        <v>37</v>
      </c>
      <c r="P1896" s="24" t="s">
        <v>37</v>
      </c>
      <c r="Q1896" s="24" t="s">
        <v>37</v>
      </c>
      <c r="R1896" s="25" t="s">
        <v>37</v>
      </c>
      <c r="S1896" s="26" t="s">
        <v>37</v>
      </c>
      <c r="T1896" s="26" t="s">
        <v>37</v>
      </c>
      <c r="U1896" s="19">
        <v>6578</v>
      </c>
      <c r="V1896" s="20">
        <v>53872</v>
      </c>
      <c r="W1896" s="20">
        <v>3639</v>
      </c>
    </row>
    <row r="1897" spans="1:23" x14ac:dyDescent="0.35">
      <c r="A1897" s="16">
        <v>2012</v>
      </c>
      <c r="B1897" s="17">
        <v>18383</v>
      </c>
      <c r="C1897" s="18" t="s">
        <v>1653</v>
      </c>
      <c r="D1897" s="16" t="s">
        <v>24</v>
      </c>
      <c r="E1897" s="18" t="s">
        <v>25</v>
      </c>
      <c r="F1897" s="16" t="s">
        <v>26</v>
      </c>
      <c r="G1897" s="18" t="s">
        <v>39</v>
      </c>
      <c r="H1897" s="18" t="s">
        <v>33</v>
      </c>
      <c r="I1897" s="19">
        <v>7364.5</v>
      </c>
      <c r="J1897" s="20">
        <v>55575</v>
      </c>
      <c r="K1897" s="20">
        <v>4131</v>
      </c>
      <c r="L1897" s="21">
        <v>939.2</v>
      </c>
      <c r="M1897" s="22">
        <v>8363</v>
      </c>
      <c r="N1897" s="22">
        <v>225</v>
      </c>
      <c r="O1897" s="23" t="s">
        <v>37</v>
      </c>
      <c r="P1897" s="24" t="s">
        <v>37</v>
      </c>
      <c r="Q1897" s="24" t="s">
        <v>37</v>
      </c>
      <c r="R1897" s="25" t="s">
        <v>37</v>
      </c>
      <c r="S1897" s="26" t="s">
        <v>37</v>
      </c>
      <c r="T1897" s="26" t="s">
        <v>37</v>
      </c>
      <c r="U1897" s="19">
        <v>8303.7000000000007</v>
      </c>
      <c r="V1897" s="20">
        <v>63938</v>
      </c>
      <c r="W1897" s="20">
        <v>4356</v>
      </c>
    </row>
    <row r="1898" spans="1:23" x14ac:dyDescent="0.35">
      <c r="A1898" s="16">
        <v>2012</v>
      </c>
      <c r="B1898" s="17">
        <v>18384</v>
      </c>
      <c r="C1898" s="18" t="s">
        <v>1654</v>
      </c>
      <c r="D1898" s="16" t="s">
        <v>24</v>
      </c>
      <c r="E1898" s="18" t="s">
        <v>25</v>
      </c>
      <c r="F1898" s="16" t="s">
        <v>26</v>
      </c>
      <c r="G1898" s="18" t="s">
        <v>104</v>
      </c>
      <c r="H1898" s="18" t="s">
        <v>28</v>
      </c>
      <c r="I1898" s="19">
        <v>10177</v>
      </c>
      <c r="J1898" s="20">
        <v>105655</v>
      </c>
      <c r="K1898" s="20">
        <v>6977</v>
      </c>
      <c r="L1898" s="21">
        <v>6956</v>
      </c>
      <c r="M1898" s="22">
        <v>67163</v>
      </c>
      <c r="N1898" s="22">
        <v>1781</v>
      </c>
      <c r="O1898" s="23">
        <v>4894</v>
      </c>
      <c r="P1898" s="24">
        <v>57210</v>
      </c>
      <c r="Q1898" s="24">
        <v>5</v>
      </c>
      <c r="R1898" s="25">
        <v>0</v>
      </c>
      <c r="S1898" s="26">
        <v>0</v>
      </c>
      <c r="T1898" s="26">
        <v>0</v>
      </c>
      <c r="U1898" s="19">
        <v>22027</v>
      </c>
      <c r="V1898" s="20">
        <v>230028</v>
      </c>
      <c r="W1898" s="20">
        <v>8763</v>
      </c>
    </row>
    <row r="1899" spans="1:23" x14ac:dyDescent="0.35">
      <c r="A1899" s="16">
        <v>2012</v>
      </c>
      <c r="B1899" s="17">
        <v>18395</v>
      </c>
      <c r="C1899" s="18" t="s">
        <v>1655</v>
      </c>
      <c r="D1899" s="16" t="s">
        <v>24</v>
      </c>
      <c r="E1899" s="18" t="s">
        <v>25</v>
      </c>
      <c r="F1899" s="16" t="s">
        <v>26</v>
      </c>
      <c r="G1899" s="18" t="s">
        <v>59</v>
      </c>
      <c r="H1899" s="18" t="s">
        <v>28</v>
      </c>
      <c r="I1899" s="19">
        <v>7311.1</v>
      </c>
      <c r="J1899" s="20">
        <v>71724</v>
      </c>
      <c r="K1899" s="20">
        <v>5653</v>
      </c>
      <c r="L1899" s="21">
        <v>4637.2</v>
      </c>
      <c r="M1899" s="22">
        <v>44604</v>
      </c>
      <c r="N1899" s="22">
        <v>864</v>
      </c>
      <c r="O1899" s="23">
        <v>6564.7</v>
      </c>
      <c r="P1899" s="24">
        <v>77332</v>
      </c>
      <c r="Q1899" s="24">
        <v>30</v>
      </c>
      <c r="R1899" s="25" t="s">
        <v>37</v>
      </c>
      <c r="S1899" s="26" t="s">
        <v>37</v>
      </c>
      <c r="T1899" s="26" t="s">
        <v>37</v>
      </c>
      <c r="U1899" s="19">
        <v>18513</v>
      </c>
      <c r="V1899" s="20">
        <v>193660</v>
      </c>
      <c r="W1899" s="20">
        <v>6547</v>
      </c>
    </row>
    <row r="1900" spans="1:23" x14ac:dyDescent="0.35">
      <c r="A1900" s="16">
        <v>2012</v>
      </c>
      <c r="B1900" s="17">
        <v>18397</v>
      </c>
      <c r="C1900" s="18" t="s">
        <v>1656</v>
      </c>
      <c r="D1900" s="16" t="s">
        <v>24</v>
      </c>
      <c r="E1900" s="18" t="s">
        <v>25</v>
      </c>
      <c r="F1900" s="16" t="s">
        <v>26</v>
      </c>
      <c r="G1900" s="18" t="s">
        <v>49</v>
      </c>
      <c r="H1900" s="18" t="s">
        <v>28</v>
      </c>
      <c r="I1900" s="19">
        <v>2429.9</v>
      </c>
      <c r="J1900" s="20">
        <v>22260</v>
      </c>
      <c r="K1900" s="20">
        <v>1712</v>
      </c>
      <c r="L1900" s="21">
        <v>2664.1</v>
      </c>
      <c r="M1900" s="22">
        <v>22504</v>
      </c>
      <c r="N1900" s="22">
        <v>432</v>
      </c>
      <c r="O1900" s="23">
        <v>22169.3</v>
      </c>
      <c r="P1900" s="24">
        <v>677923</v>
      </c>
      <c r="Q1900" s="24">
        <v>2</v>
      </c>
      <c r="R1900" s="25" t="s">
        <v>37</v>
      </c>
      <c r="S1900" s="26" t="s">
        <v>37</v>
      </c>
      <c r="T1900" s="26" t="s">
        <v>37</v>
      </c>
      <c r="U1900" s="19">
        <v>27263.3</v>
      </c>
      <c r="V1900" s="20">
        <v>722687</v>
      </c>
      <c r="W1900" s="20">
        <v>2146</v>
      </c>
    </row>
    <row r="1901" spans="1:23" x14ac:dyDescent="0.35">
      <c r="A1901" s="16">
        <v>2012</v>
      </c>
      <c r="B1901" s="17">
        <v>18401</v>
      </c>
      <c r="C1901" s="18" t="s">
        <v>1657</v>
      </c>
      <c r="D1901" s="16" t="s">
        <v>24</v>
      </c>
      <c r="E1901" s="18" t="s">
        <v>25</v>
      </c>
      <c r="F1901" s="16" t="s">
        <v>26</v>
      </c>
      <c r="G1901" s="18" t="s">
        <v>179</v>
      </c>
      <c r="H1901" s="18" t="s">
        <v>33</v>
      </c>
      <c r="I1901" s="19">
        <v>5660.2</v>
      </c>
      <c r="J1901" s="20">
        <v>45248</v>
      </c>
      <c r="K1901" s="20">
        <v>4435</v>
      </c>
      <c r="L1901" s="21">
        <v>1318.2</v>
      </c>
      <c r="M1901" s="22">
        <v>15275</v>
      </c>
      <c r="N1901" s="22">
        <v>285</v>
      </c>
      <c r="O1901" s="23">
        <v>3009.3</v>
      </c>
      <c r="P1901" s="24">
        <v>28919</v>
      </c>
      <c r="Q1901" s="24">
        <v>890</v>
      </c>
      <c r="R1901" s="25" t="s">
        <v>37</v>
      </c>
      <c r="S1901" s="26" t="s">
        <v>37</v>
      </c>
      <c r="T1901" s="26" t="s">
        <v>37</v>
      </c>
      <c r="U1901" s="19">
        <v>9987.7000000000007</v>
      </c>
      <c r="V1901" s="20">
        <v>89442</v>
      </c>
      <c r="W1901" s="20">
        <v>5610</v>
      </c>
    </row>
    <row r="1902" spans="1:23" x14ac:dyDescent="0.35">
      <c r="A1902" s="16">
        <v>2012</v>
      </c>
      <c r="B1902" s="17">
        <v>18408</v>
      </c>
      <c r="C1902" s="18" t="s">
        <v>1658</v>
      </c>
      <c r="D1902" s="16" t="s">
        <v>24</v>
      </c>
      <c r="E1902" s="18" t="s">
        <v>25</v>
      </c>
      <c r="F1902" s="16" t="s">
        <v>26</v>
      </c>
      <c r="G1902" s="18" t="s">
        <v>90</v>
      </c>
      <c r="H1902" s="18" t="s">
        <v>28</v>
      </c>
      <c r="I1902" s="19">
        <v>957.6</v>
      </c>
      <c r="J1902" s="20">
        <v>9044</v>
      </c>
      <c r="K1902" s="20">
        <v>980</v>
      </c>
      <c r="L1902" s="21">
        <v>348.5</v>
      </c>
      <c r="M1902" s="22">
        <v>3410</v>
      </c>
      <c r="N1902" s="22">
        <v>197</v>
      </c>
      <c r="O1902" s="23">
        <v>490.6</v>
      </c>
      <c r="P1902" s="24">
        <v>6723</v>
      </c>
      <c r="Q1902" s="24">
        <v>18</v>
      </c>
      <c r="R1902" s="25" t="s">
        <v>37</v>
      </c>
      <c r="S1902" s="26" t="s">
        <v>37</v>
      </c>
      <c r="T1902" s="26" t="s">
        <v>37</v>
      </c>
      <c r="U1902" s="19">
        <v>1796.7</v>
      </c>
      <c r="V1902" s="20">
        <v>19177</v>
      </c>
      <c r="W1902" s="20">
        <v>1195</v>
      </c>
    </row>
    <row r="1903" spans="1:23" x14ac:dyDescent="0.35">
      <c r="A1903" s="16">
        <v>2012</v>
      </c>
      <c r="B1903" s="17">
        <v>18429</v>
      </c>
      <c r="C1903" s="18" t="s">
        <v>1659</v>
      </c>
      <c r="D1903" s="16" t="s">
        <v>24</v>
      </c>
      <c r="E1903" s="18" t="s">
        <v>25</v>
      </c>
      <c r="F1903" s="16" t="s">
        <v>26</v>
      </c>
      <c r="G1903" s="18" t="s">
        <v>96</v>
      </c>
      <c r="H1903" s="18" t="s">
        <v>28</v>
      </c>
      <c r="I1903" s="19">
        <v>142439.20000000001</v>
      </c>
      <c r="J1903" s="20">
        <v>1898579</v>
      </c>
      <c r="K1903" s="20">
        <v>151174</v>
      </c>
      <c r="L1903" s="21">
        <v>23499.7</v>
      </c>
      <c r="M1903" s="22">
        <v>334921</v>
      </c>
      <c r="N1903" s="22">
        <v>15086</v>
      </c>
      <c r="O1903" s="23">
        <v>122250</v>
      </c>
      <c r="P1903" s="24">
        <v>2505933</v>
      </c>
      <c r="Q1903" s="24">
        <v>2757</v>
      </c>
      <c r="R1903" s="25">
        <v>207.1</v>
      </c>
      <c r="S1903" s="26">
        <v>2632</v>
      </c>
      <c r="T1903" s="26">
        <v>1</v>
      </c>
      <c r="U1903" s="19">
        <v>288396</v>
      </c>
      <c r="V1903" s="20">
        <v>4742065</v>
      </c>
      <c r="W1903" s="20">
        <v>169018</v>
      </c>
    </row>
    <row r="1904" spans="1:23" x14ac:dyDescent="0.35">
      <c r="A1904" s="16">
        <v>2012</v>
      </c>
      <c r="B1904" s="17">
        <v>18433</v>
      </c>
      <c r="C1904" s="18" t="s">
        <v>1660</v>
      </c>
      <c r="D1904" s="16" t="s">
        <v>24</v>
      </c>
      <c r="E1904" s="18" t="s">
        <v>25</v>
      </c>
      <c r="F1904" s="16" t="s">
        <v>26</v>
      </c>
      <c r="G1904" s="18" t="s">
        <v>80</v>
      </c>
      <c r="H1904" s="18" t="s">
        <v>28</v>
      </c>
      <c r="I1904" s="19">
        <v>6366</v>
      </c>
      <c r="J1904" s="20">
        <v>66549</v>
      </c>
      <c r="K1904" s="20">
        <v>6546</v>
      </c>
      <c r="L1904" s="21">
        <v>4803</v>
      </c>
      <c r="M1904" s="22">
        <v>54421</v>
      </c>
      <c r="N1904" s="22">
        <v>1398</v>
      </c>
      <c r="O1904" s="23">
        <v>5816</v>
      </c>
      <c r="P1904" s="24">
        <v>68606</v>
      </c>
      <c r="Q1904" s="24">
        <v>43</v>
      </c>
      <c r="R1904" s="25" t="s">
        <v>37</v>
      </c>
      <c r="S1904" s="26" t="s">
        <v>37</v>
      </c>
      <c r="T1904" s="26" t="s">
        <v>37</v>
      </c>
      <c r="U1904" s="19">
        <v>16985</v>
      </c>
      <c r="V1904" s="20">
        <v>189576</v>
      </c>
      <c r="W1904" s="20">
        <v>7987</v>
      </c>
    </row>
    <row r="1905" spans="1:23" x14ac:dyDescent="0.35">
      <c r="A1905" s="16">
        <v>2012</v>
      </c>
      <c r="B1905" s="17">
        <v>18445</v>
      </c>
      <c r="C1905" s="18" t="s">
        <v>1661</v>
      </c>
      <c r="D1905" s="16" t="s">
        <v>24</v>
      </c>
      <c r="E1905" s="18" t="s">
        <v>25</v>
      </c>
      <c r="F1905" s="16" t="s">
        <v>26</v>
      </c>
      <c r="G1905" s="18" t="s">
        <v>61</v>
      </c>
      <c r="H1905" s="18" t="s">
        <v>28</v>
      </c>
      <c r="I1905" s="19">
        <v>121643.8</v>
      </c>
      <c r="J1905" s="20">
        <v>1031756</v>
      </c>
      <c r="K1905" s="20">
        <v>96479</v>
      </c>
      <c r="L1905" s="21">
        <v>139796.29999999999</v>
      </c>
      <c r="M1905" s="22">
        <v>1572152</v>
      </c>
      <c r="N1905" s="22">
        <v>18445</v>
      </c>
      <c r="O1905" s="23" t="s">
        <v>37</v>
      </c>
      <c r="P1905" s="24" t="s">
        <v>37</v>
      </c>
      <c r="Q1905" s="24" t="s">
        <v>37</v>
      </c>
      <c r="R1905" s="25" t="s">
        <v>37</v>
      </c>
      <c r="S1905" s="26" t="s">
        <v>37</v>
      </c>
      <c r="T1905" s="26" t="s">
        <v>37</v>
      </c>
      <c r="U1905" s="19">
        <v>261440.1</v>
      </c>
      <c r="V1905" s="20">
        <v>2603908</v>
      </c>
      <c r="W1905" s="20">
        <v>114924</v>
      </c>
    </row>
    <row r="1906" spans="1:23" x14ac:dyDescent="0.35">
      <c r="A1906" s="16">
        <v>2012</v>
      </c>
      <c r="B1906" s="17">
        <v>18446</v>
      </c>
      <c r="C1906" s="18" t="s">
        <v>1662</v>
      </c>
      <c r="D1906" s="16" t="s">
        <v>24</v>
      </c>
      <c r="E1906" s="18" t="s">
        <v>25</v>
      </c>
      <c r="F1906" s="16" t="s">
        <v>26</v>
      </c>
      <c r="G1906" s="18" t="s">
        <v>87</v>
      </c>
      <c r="H1906" s="18" t="s">
        <v>33</v>
      </c>
      <c r="I1906" s="19">
        <v>9293</v>
      </c>
      <c r="J1906" s="20">
        <v>71756</v>
      </c>
      <c r="K1906" s="20">
        <v>5912</v>
      </c>
      <c r="L1906" s="21">
        <v>6443.8</v>
      </c>
      <c r="M1906" s="22">
        <v>74500</v>
      </c>
      <c r="N1906" s="22">
        <v>344</v>
      </c>
      <c r="O1906" s="23" t="s">
        <v>37</v>
      </c>
      <c r="P1906" s="24" t="s">
        <v>37</v>
      </c>
      <c r="Q1906" s="24" t="s">
        <v>37</v>
      </c>
      <c r="R1906" s="25" t="s">
        <v>37</v>
      </c>
      <c r="S1906" s="26" t="s">
        <v>37</v>
      </c>
      <c r="T1906" s="26" t="s">
        <v>37</v>
      </c>
      <c r="U1906" s="19">
        <v>15736.8</v>
      </c>
      <c r="V1906" s="20">
        <v>146256</v>
      </c>
      <c r="W1906" s="20">
        <v>6256</v>
      </c>
    </row>
    <row r="1907" spans="1:23" x14ac:dyDescent="0.35">
      <c r="A1907" s="16">
        <v>2012</v>
      </c>
      <c r="B1907" s="17">
        <v>18447</v>
      </c>
      <c r="C1907" s="18" t="s">
        <v>1663</v>
      </c>
      <c r="D1907" s="16" t="s">
        <v>24</v>
      </c>
      <c r="E1907" s="18" t="s">
        <v>25</v>
      </c>
      <c r="F1907" s="16" t="s">
        <v>26</v>
      </c>
      <c r="G1907" s="18" t="s">
        <v>27</v>
      </c>
      <c r="H1907" s="18" t="s">
        <v>33</v>
      </c>
      <c r="I1907" s="19">
        <v>34080</v>
      </c>
      <c r="J1907" s="20">
        <v>324637</v>
      </c>
      <c r="K1907" s="20">
        <v>21526</v>
      </c>
      <c r="L1907" s="21">
        <v>19513</v>
      </c>
      <c r="M1907" s="22">
        <v>162739</v>
      </c>
      <c r="N1907" s="22">
        <v>5645</v>
      </c>
      <c r="O1907" s="23">
        <v>14796</v>
      </c>
      <c r="P1907" s="24">
        <v>163989</v>
      </c>
      <c r="Q1907" s="24">
        <v>16</v>
      </c>
      <c r="R1907" s="25">
        <v>0</v>
      </c>
      <c r="S1907" s="26">
        <v>0</v>
      </c>
      <c r="T1907" s="26">
        <v>0</v>
      </c>
      <c r="U1907" s="19">
        <v>68389</v>
      </c>
      <c r="V1907" s="20">
        <v>651365</v>
      </c>
      <c r="W1907" s="20">
        <v>27187</v>
      </c>
    </row>
    <row r="1908" spans="1:23" x14ac:dyDescent="0.35">
      <c r="A1908" s="16">
        <v>2012</v>
      </c>
      <c r="B1908" s="17">
        <v>18448</v>
      </c>
      <c r="C1908" s="18" t="s">
        <v>1664</v>
      </c>
      <c r="D1908" s="16" t="s">
        <v>24</v>
      </c>
      <c r="E1908" s="18" t="s">
        <v>25</v>
      </c>
      <c r="F1908" s="16" t="s">
        <v>26</v>
      </c>
      <c r="G1908" s="18" t="s">
        <v>96</v>
      </c>
      <c r="H1908" s="18" t="s">
        <v>33</v>
      </c>
      <c r="I1908" s="19">
        <v>6312.8</v>
      </c>
      <c r="J1908" s="20">
        <v>56449</v>
      </c>
      <c r="K1908" s="20">
        <v>4268</v>
      </c>
      <c r="L1908" s="21">
        <v>2877.8</v>
      </c>
      <c r="M1908" s="22">
        <v>35279</v>
      </c>
      <c r="N1908" s="22">
        <v>290</v>
      </c>
      <c r="O1908" s="23" t="s">
        <v>37</v>
      </c>
      <c r="P1908" s="24" t="s">
        <v>37</v>
      </c>
      <c r="Q1908" s="24" t="s">
        <v>37</v>
      </c>
      <c r="R1908" s="25" t="s">
        <v>37</v>
      </c>
      <c r="S1908" s="26" t="s">
        <v>37</v>
      </c>
      <c r="T1908" s="26" t="s">
        <v>37</v>
      </c>
      <c r="U1908" s="19">
        <v>9190.6</v>
      </c>
      <c r="V1908" s="20">
        <v>91728</v>
      </c>
      <c r="W1908" s="20">
        <v>4558</v>
      </c>
    </row>
    <row r="1909" spans="1:23" x14ac:dyDescent="0.35">
      <c r="A1909" s="16">
        <v>2012</v>
      </c>
      <c r="B1909" s="17">
        <v>18449</v>
      </c>
      <c r="C1909" s="18" t="s">
        <v>1665</v>
      </c>
      <c r="D1909" s="16" t="s">
        <v>24</v>
      </c>
      <c r="E1909" s="18" t="s">
        <v>25</v>
      </c>
      <c r="F1909" s="16" t="s">
        <v>26</v>
      </c>
      <c r="G1909" s="18" t="s">
        <v>61</v>
      </c>
      <c r="H1909" s="18" t="s">
        <v>33</v>
      </c>
      <c r="I1909" s="19">
        <v>84667.3</v>
      </c>
      <c r="J1909" s="20">
        <v>650887</v>
      </c>
      <c r="K1909" s="20">
        <v>48472</v>
      </c>
      <c r="L1909" s="21">
        <v>21731.5</v>
      </c>
      <c r="M1909" s="22">
        <v>191575</v>
      </c>
      <c r="N1909" s="22">
        <v>3979</v>
      </c>
      <c r="O1909" s="23">
        <v>10661.2</v>
      </c>
      <c r="P1909" s="24">
        <v>112385</v>
      </c>
      <c r="Q1909" s="24">
        <v>4</v>
      </c>
      <c r="R1909" s="25" t="s">
        <v>37</v>
      </c>
      <c r="S1909" s="26" t="s">
        <v>37</v>
      </c>
      <c r="T1909" s="26" t="s">
        <v>37</v>
      </c>
      <c r="U1909" s="19">
        <v>117060</v>
      </c>
      <c r="V1909" s="20">
        <v>954847</v>
      </c>
      <c r="W1909" s="20">
        <v>52455</v>
      </c>
    </row>
    <row r="1910" spans="1:23" x14ac:dyDescent="0.35">
      <c r="A1910" s="16">
        <v>2012</v>
      </c>
      <c r="B1910" s="17">
        <v>18454</v>
      </c>
      <c r="C1910" s="18" t="s">
        <v>1666</v>
      </c>
      <c r="D1910" s="16" t="s">
        <v>24</v>
      </c>
      <c r="E1910" s="18" t="s">
        <v>25</v>
      </c>
      <c r="F1910" s="16" t="s">
        <v>26</v>
      </c>
      <c r="G1910" s="18" t="s">
        <v>61</v>
      </c>
      <c r="H1910" s="18" t="s">
        <v>57</v>
      </c>
      <c r="I1910" s="19">
        <v>958955</v>
      </c>
      <c r="J1910" s="20">
        <v>8395166</v>
      </c>
      <c r="K1910" s="20">
        <v>603594</v>
      </c>
      <c r="L1910" s="21">
        <v>817871</v>
      </c>
      <c r="M1910" s="22">
        <v>8011976</v>
      </c>
      <c r="N1910" s="22">
        <v>79105</v>
      </c>
      <c r="O1910" s="23">
        <v>176895</v>
      </c>
      <c r="P1910" s="24">
        <v>2001438</v>
      </c>
      <c r="Q1910" s="24">
        <v>1537</v>
      </c>
      <c r="R1910" s="25">
        <v>0</v>
      </c>
      <c r="S1910" s="26">
        <v>0</v>
      </c>
      <c r="T1910" s="26">
        <v>0</v>
      </c>
      <c r="U1910" s="19">
        <v>1953721</v>
      </c>
      <c r="V1910" s="20">
        <v>18408580</v>
      </c>
      <c r="W1910" s="20">
        <v>684236</v>
      </c>
    </row>
    <row r="1911" spans="1:23" x14ac:dyDescent="0.35">
      <c r="A1911" s="16">
        <v>2012</v>
      </c>
      <c r="B1911" s="17">
        <v>18466</v>
      </c>
      <c r="C1911" s="18" t="s">
        <v>1667</v>
      </c>
      <c r="D1911" s="16" t="s">
        <v>24</v>
      </c>
      <c r="E1911" s="18" t="s">
        <v>25</v>
      </c>
      <c r="F1911" s="16" t="s">
        <v>26</v>
      </c>
      <c r="G1911" s="18" t="s">
        <v>70</v>
      </c>
      <c r="H1911" s="18" t="s">
        <v>28</v>
      </c>
      <c r="I1911" s="19">
        <v>8387</v>
      </c>
      <c r="J1911" s="20">
        <v>57495</v>
      </c>
      <c r="K1911" s="20">
        <v>5164</v>
      </c>
      <c r="L1911" s="21">
        <v>8929</v>
      </c>
      <c r="M1911" s="22">
        <v>66824</v>
      </c>
      <c r="N1911" s="22">
        <v>876</v>
      </c>
      <c r="O1911" s="23">
        <v>9629</v>
      </c>
      <c r="P1911" s="24">
        <v>102488</v>
      </c>
      <c r="Q1911" s="24">
        <v>20</v>
      </c>
      <c r="R1911" s="25" t="s">
        <v>37</v>
      </c>
      <c r="S1911" s="26" t="s">
        <v>37</v>
      </c>
      <c r="T1911" s="26" t="s">
        <v>37</v>
      </c>
      <c r="U1911" s="19">
        <v>26945</v>
      </c>
      <c r="V1911" s="20">
        <v>226807</v>
      </c>
      <c r="W1911" s="20">
        <v>6060</v>
      </c>
    </row>
    <row r="1912" spans="1:23" x14ac:dyDescent="0.35">
      <c r="A1912" s="16">
        <v>2012</v>
      </c>
      <c r="B1912" s="17">
        <v>18472</v>
      </c>
      <c r="C1912" s="18" t="s">
        <v>1668</v>
      </c>
      <c r="D1912" s="16" t="s">
        <v>24</v>
      </c>
      <c r="E1912" s="18" t="s">
        <v>25</v>
      </c>
      <c r="F1912" s="16" t="s">
        <v>26</v>
      </c>
      <c r="G1912" s="18" t="s">
        <v>59</v>
      </c>
      <c r="H1912" s="18" t="s">
        <v>28</v>
      </c>
      <c r="I1912" s="19">
        <v>2979</v>
      </c>
      <c r="J1912" s="20">
        <v>28715</v>
      </c>
      <c r="K1912" s="20">
        <v>2178</v>
      </c>
      <c r="L1912" s="21">
        <v>3436</v>
      </c>
      <c r="M1912" s="22">
        <v>29871</v>
      </c>
      <c r="N1912" s="22">
        <v>627</v>
      </c>
      <c r="O1912" s="23">
        <v>630</v>
      </c>
      <c r="P1912" s="24">
        <v>6059</v>
      </c>
      <c r="Q1912" s="24">
        <v>2</v>
      </c>
      <c r="R1912" s="25">
        <v>0</v>
      </c>
      <c r="S1912" s="26">
        <v>0</v>
      </c>
      <c r="T1912" s="26">
        <v>0</v>
      </c>
      <c r="U1912" s="19">
        <v>7045</v>
      </c>
      <c r="V1912" s="20">
        <v>64645</v>
      </c>
      <c r="W1912" s="20">
        <v>2807</v>
      </c>
    </row>
    <row r="1913" spans="1:23" x14ac:dyDescent="0.35">
      <c r="A1913" s="16">
        <v>2012</v>
      </c>
      <c r="B1913" s="17">
        <v>18476</v>
      </c>
      <c r="C1913" s="18" t="s">
        <v>1669</v>
      </c>
      <c r="D1913" s="16" t="s">
        <v>97</v>
      </c>
      <c r="E1913" s="18" t="s">
        <v>25</v>
      </c>
      <c r="F1913" s="16" t="s">
        <v>26</v>
      </c>
      <c r="G1913" s="18" t="s">
        <v>98</v>
      </c>
      <c r="H1913" s="18" t="s">
        <v>44</v>
      </c>
      <c r="I1913" s="19">
        <v>46747</v>
      </c>
      <c r="J1913" s="20">
        <v>438342</v>
      </c>
      <c r="K1913" s="20">
        <v>32585</v>
      </c>
      <c r="L1913" s="21">
        <v>73201</v>
      </c>
      <c r="M1913" s="22">
        <v>768615</v>
      </c>
      <c r="N1913" s="22">
        <v>11885</v>
      </c>
      <c r="O1913" s="23">
        <v>0</v>
      </c>
      <c r="P1913" s="24">
        <v>0</v>
      </c>
      <c r="Q1913" s="24">
        <v>0</v>
      </c>
      <c r="R1913" s="25">
        <v>0</v>
      </c>
      <c r="S1913" s="26">
        <v>0</v>
      </c>
      <c r="T1913" s="26">
        <v>0</v>
      </c>
      <c r="U1913" s="19">
        <v>119948</v>
      </c>
      <c r="V1913" s="20">
        <v>1206957</v>
      </c>
      <c r="W1913" s="20">
        <v>44470</v>
      </c>
    </row>
    <row r="1914" spans="1:23" x14ac:dyDescent="0.35">
      <c r="A1914" s="16">
        <v>2012</v>
      </c>
      <c r="B1914" s="17">
        <v>18488</v>
      </c>
      <c r="C1914" s="18" t="s">
        <v>1670</v>
      </c>
      <c r="D1914" s="16" t="s">
        <v>24</v>
      </c>
      <c r="E1914" s="18" t="s">
        <v>25</v>
      </c>
      <c r="F1914" s="16" t="s">
        <v>26</v>
      </c>
      <c r="G1914" s="18" t="s">
        <v>184</v>
      </c>
      <c r="H1914" s="18" t="s">
        <v>28</v>
      </c>
      <c r="I1914" s="19">
        <v>38042</v>
      </c>
      <c r="J1914" s="20">
        <v>267074</v>
      </c>
      <c r="K1914" s="20">
        <v>31949</v>
      </c>
      <c r="L1914" s="21">
        <v>27459</v>
      </c>
      <c r="M1914" s="22">
        <v>175713</v>
      </c>
      <c r="N1914" s="22">
        <v>4236</v>
      </c>
      <c r="O1914" s="23">
        <v>28739</v>
      </c>
      <c r="P1914" s="24">
        <v>226243</v>
      </c>
      <c r="Q1914" s="24">
        <v>65</v>
      </c>
      <c r="R1914" s="25" t="s">
        <v>37</v>
      </c>
      <c r="S1914" s="26" t="s">
        <v>37</v>
      </c>
      <c r="T1914" s="26" t="s">
        <v>37</v>
      </c>
      <c r="U1914" s="19">
        <v>94240</v>
      </c>
      <c r="V1914" s="20">
        <v>669030</v>
      </c>
      <c r="W1914" s="20">
        <v>36250</v>
      </c>
    </row>
    <row r="1915" spans="1:23" x14ac:dyDescent="0.35">
      <c r="A1915" s="16">
        <v>2012</v>
      </c>
      <c r="B1915" s="17">
        <v>18498</v>
      </c>
      <c r="C1915" s="18" t="s">
        <v>1671</v>
      </c>
      <c r="D1915" s="16" t="s">
        <v>24</v>
      </c>
      <c r="E1915" s="18" t="s">
        <v>25</v>
      </c>
      <c r="F1915" s="16" t="s">
        <v>26</v>
      </c>
      <c r="G1915" s="18" t="s">
        <v>111</v>
      </c>
      <c r="H1915" s="18" t="s">
        <v>33</v>
      </c>
      <c r="I1915" s="19">
        <v>28435</v>
      </c>
      <c r="J1915" s="20">
        <v>288005</v>
      </c>
      <c r="K1915" s="20">
        <v>22689</v>
      </c>
      <c r="L1915" s="21">
        <v>12221</v>
      </c>
      <c r="M1915" s="22">
        <v>136352</v>
      </c>
      <c r="N1915" s="22">
        <v>3056</v>
      </c>
      <c r="O1915" s="23">
        <v>1918</v>
      </c>
      <c r="P1915" s="24">
        <v>17497</v>
      </c>
      <c r="Q1915" s="24">
        <v>11</v>
      </c>
      <c r="R1915" s="25">
        <v>0</v>
      </c>
      <c r="S1915" s="26">
        <v>0</v>
      </c>
      <c r="T1915" s="26">
        <v>0</v>
      </c>
      <c r="U1915" s="19">
        <v>42574</v>
      </c>
      <c r="V1915" s="20">
        <v>441854</v>
      </c>
      <c r="W1915" s="20">
        <v>25756</v>
      </c>
    </row>
    <row r="1916" spans="1:23" x14ac:dyDescent="0.35">
      <c r="A1916" s="16">
        <v>2012</v>
      </c>
      <c r="B1916" s="17">
        <v>18499</v>
      </c>
      <c r="C1916" s="18" t="s">
        <v>1672</v>
      </c>
      <c r="D1916" s="16" t="s">
        <v>24</v>
      </c>
      <c r="E1916" s="18" t="s">
        <v>25</v>
      </c>
      <c r="F1916" s="16" t="s">
        <v>26</v>
      </c>
      <c r="G1916" s="18" t="s">
        <v>49</v>
      </c>
      <c r="H1916" s="18" t="s">
        <v>33</v>
      </c>
      <c r="I1916" s="19">
        <v>18065</v>
      </c>
      <c r="J1916" s="20">
        <v>147637</v>
      </c>
      <c r="K1916" s="20">
        <v>13878</v>
      </c>
      <c r="L1916" s="21">
        <v>3375</v>
      </c>
      <c r="M1916" s="22">
        <v>28308</v>
      </c>
      <c r="N1916" s="22">
        <v>523</v>
      </c>
      <c r="O1916" s="23">
        <v>5463</v>
      </c>
      <c r="P1916" s="24">
        <v>35325</v>
      </c>
      <c r="Q1916" s="24">
        <v>777</v>
      </c>
      <c r="R1916" s="25">
        <v>0</v>
      </c>
      <c r="S1916" s="26">
        <v>0</v>
      </c>
      <c r="T1916" s="26">
        <v>0</v>
      </c>
      <c r="U1916" s="19">
        <v>26903</v>
      </c>
      <c r="V1916" s="20">
        <v>211270</v>
      </c>
      <c r="W1916" s="20">
        <v>15178</v>
      </c>
    </row>
    <row r="1917" spans="1:23" x14ac:dyDescent="0.35">
      <c r="A1917" s="16">
        <v>2012</v>
      </c>
      <c r="B1917" s="17">
        <v>18525</v>
      </c>
      <c r="C1917" s="18" t="s">
        <v>1673</v>
      </c>
      <c r="D1917" s="16" t="s">
        <v>24</v>
      </c>
      <c r="E1917" s="18" t="s">
        <v>25</v>
      </c>
      <c r="F1917" s="16" t="s">
        <v>26</v>
      </c>
      <c r="G1917" s="18" t="s">
        <v>90</v>
      </c>
      <c r="H1917" s="18" t="s">
        <v>28</v>
      </c>
      <c r="I1917" s="19">
        <v>967</v>
      </c>
      <c r="J1917" s="20">
        <v>8344</v>
      </c>
      <c r="K1917" s="20">
        <v>821</v>
      </c>
      <c r="L1917" s="21">
        <v>847</v>
      </c>
      <c r="M1917" s="22">
        <v>8667</v>
      </c>
      <c r="N1917" s="22">
        <v>211</v>
      </c>
      <c r="O1917" s="23">
        <v>560</v>
      </c>
      <c r="P1917" s="24">
        <v>7258</v>
      </c>
      <c r="Q1917" s="24">
        <v>4</v>
      </c>
      <c r="R1917" s="25" t="s">
        <v>37</v>
      </c>
      <c r="S1917" s="26" t="s">
        <v>37</v>
      </c>
      <c r="T1917" s="26" t="s">
        <v>37</v>
      </c>
      <c r="U1917" s="19">
        <v>2374</v>
      </c>
      <c r="V1917" s="20">
        <v>24269</v>
      </c>
      <c r="W1917" s="20">
        <v>1036</v>
      </c>
    </row>
    <row r="1918" spans="1:23" x14ac:dyDescent="0.35">
      <c r="A1918" s="16">
        <v>2012</v>
      </c>
      <c r="B1918" s="17">
        <v>18538</v>
      </c>
      <c r="C1918" s="18" t="s">
        <v>1674</v>
      </c>
      <c r="D1918" s="16" t="s">
        <v>24</v>
      </c>
      <c r="E1918" s="18" t="s">
        <v>25</v>
      </c>
      <c r="F1918" s="16" t="s">
        <v>26</v>
      </c>
      <c r="G1918" s="18" t="s">
        <v>74</v>
      </c>
      <c r="H1918" s="18" t="s">
        <v>28</v>
      </c>
      <c r="I1918" s="19">
        <v>4056.4</v>
      </c>
      <c r="J1918" s="20">
        <v>36142</v>
      </c>
      <c r="K1918" s="20">
        <v>3444</v>
      </c>
      <c r="L1918" s="21">
        <v>4282.8999999999996</v>
      </c>
      <c r="M1918" s="22">
        <v>45186</v>
      </c>
      <c r="N1918" s="22">
        <v>712</v>
      </c>
      <c r="O1918" s="23">
        <v>8181.5</v>
      </c>
      <c r="P1918" s="24">
        <v>115315</v>
      </c>
      <c r="Q1918" s="24">
        <v>19</v>
      </c>
      <c r="R1918" s="25">
        <v>0</v>
      </c>
      <c r="S1918" s="26">
        <v>0</v>
      </c>
      <c r="T1918" s="26">
        <v>0</v>
      </c>
      <c r="U1918" s="19">
        <v>16520.8</v>
      </c>
      <c r="V1918" s="20">
        <v>196643</v>
      </c>
      <c r="W1918" s="20">
        <v>4175</v>
      </c>
    </row>
    <row r="1919" spans="1:23" x14ac:dyDescent="0.35">
      <c r="A1919" s="16">
        <v>2012</v>
      </c>
      <c r="B1919" s="17">
        <v>18587</v>
      </c>
      <c r="C1919" s="18" t="s">
        <v>1675</v>
      </c>
      <c r="D1919" s="16" t="s">
        <v>24</v>
      </c>
      <c r="E1919" s="18" t="s">
        <v>25</v>
      </c>
      <c r="F1919" s="16" t="s">
        <v>26</v>
      </c>
      <c r="G1919" s="18" t="s">
        <v>63</v>
      </c>
      <c r="H1919" s="18" t="s">
        <v>119</v>
      </c>
      <c r="I1919" s="19" t="s">
        <v>37</v>
      </c>
      <c r="J1919" s="20" t="s">
        <v>37</v>
      </c>
      <c r="K1919" s="20" t="s">
        <v>37</v>
      </c>
      <c r="L1919" s="21" t="s">
        <v>37</v>
      </c>
      <c r="M1919" s="22" t="s">
        <v>37</v>
      </c>
      <c r="N1919" s="22" t="s">
        <v>37</v>
      </c>
      <c r="O1919" s="23">
        <v>468</v>
      </c>
      <c r="P1919" s="24">
        <v>5335</v>
      </c>
      <c r="Q1919" s="24">
        <v>1</v>
      </c>
      <c r="R1919" s="25" t="s">
        <v>37</v>
      </c>
      <c r="S1919" s="26" t="s">
        <v>37</v>
      </c>
      <c r="T1919" s="26" t="s">
        <v>37</v>
      </c>
      <c r="U1919" s="19">
        <v>468</v>
      </c>
      <c r="V1919" s="20">
        <v>5335</v>
      </c>
      <c r="W1919" s="20">
        <v>1</v>
      </c>
    </row>
    <row r="1920" spans="1:23" x14ac:dyDescent="0.35">
      <c r="A1920" s="16">
        <v>2012</v>
      </c>
      <c r="B1920" s="17">
        <v>18642</v>
      </c>
      <c r="C1920" s="18" t="s">
        <v>1676</v>
      </c>
      <c r="D1920" s="16" t="s">
        <v>24</v>
      </c>
      <c r="E1920" s="18" t="s">
        <v>25</v>
      </c>
      <c r="F1920" s="16" t="s">
        <v>26</v>
      </c>
      <c r="G1920" s="18" t="s">
        <v>59</v>
      </c>
      <c r="H1920" s="18" t="s">
        <v>211</v>
      </c>
      <c r="I1920" s="19">
        <v>0</v>
      </c>
      <c r="J1920" s="20">
        <v>0</v>
      </c>
      <c r="K1920" s="20">
        <v>0</v>
      </c>
      <c r="L1920" s="21">
        <v>0</v>
      </c>
      <c r="M1920" s="22">
        <v>0</v>
      </c>
      <c r="N1920" s="22">
        <v>0</v>
      </c>
      <c r="O1920" s="23">
        <v>296497</v>
      </c>
      <c r="P1920" s="24">
        <v>5590646</v>
      </c>
      <c r="Q1920" s="24">
        <v>11</v>
      </c>
      <c r="R1920" s="25">
        <v>0</v>
      </c>
      <c r="S1920" s="26">
        <v>0</v>
      </c>
      <c r="T1920" s="26">
        <v>0</v>
      </c>
      <c r="U1920" s="19">
        <v>296497</v>
      </c>
      <c r="V1920" s="20">
        <v>5590646</v>
      </c>
      <c r="W1920" s="20">
        <v>11</v>
      </c>
    </row>
    <row r="1921" spans="1:23" x14ac:dyDescent="0.35">
      <c r="A1921" s="16">
        <v>2012</v>
      </c>
      <c r="B1921" s="17">
        <v>18642</v>
      </c>
      <c r="C1921" s="18" t="s">
        <v>1676</v>
      </c>
      <c r="D1921" s="16" t="s">
        <v>24</v>
      </c>
      <c r="E1921" s="18" t="s">
        <v>25</v>
      </c>
      <c r="F1921" s="16" t="s">
        <v>26</v>
      </c>
      <c r="G1921" s="18" t="s">
        <v>111</v>
      </c>
      <c r="H1921" s="18" t="s">
        <v>211</v>
      </c>
      <c r="I1921" s="19">
        <v>0</v>
      </c>
      <c r="J1921" s="20">
        <v>0</v>
      </c>
      <c r="K1921" s="20">
        <v>0</v>
      </c>
      <c r="L1921" s="21">
        <v>0</v>
      </c>
      <c r="M1921" s="22">
        <v>0</v>
      </c>
      <c r="N1921" s="22">
        <v>0</v>
      </c>
      <c r="O1921" s="23">
        <v>712011</v>
      </c>
      <c r="P1921" s="24">
        <v>15338117</v>
      </c>
      <c r="Q1921" s="24">
        <v>16</v>
      </c>
      <c r="R1921" s="25">
        <v>0</v>
      </c>
      <c r="S1921" s="26">
        <v>0</v>
      </c>
      <c r="T1921" s="26">
        <v>0</v>
      </c>
      <c r="U1921" s="19">
        <v>712011</v>
      </c>
      <c r="V1921" s="20">
        <v>15338117</v>
      </c>
      <c r="W1921" s="20">
        <v>16</v>
      </c>
    </row>
    <row r="1922" spans="1:23" x14ac:dyDescent="0.35">
      <c r="A1922" s="16">
        <v>2012</v>
      </c>
      <c r="B1922" s="17">
        <v>18642</v>
      </c>
      <c r="C1922" s="18" t="s">
        <v>1676</v>
      </c>
      <c r="D1922" s="16" t="s">
        <v>24</v>
      </c>
      <c r="E1922" s="18" t="s">
        <v>25</v>
      </c>
      <c r="F1922" s="16" t="s">
        <v>26</v>
      </c>
      <c r="G1922" s="18" t="s">
        <v>27</v>
      </c>
      <c r="H1922" s="18" t="s">
        <v>211</v>
      </c>
      <c r="I1922" s="19">
        <v>0</v>
      </c>
      <c r="J1922" s="20">
        <v>0</v>
      </c>
      <c r="K1922" s="20">
        <v>0</v>
      </c>
      <c r="L1922" s="21">
        <v>0</v>
      </c>
      <c r="M1922" s="22">
        <v>0</v>
      </c>
      <c r="N1922" s="22">
        <v>0</v>
      </c>
      <c r="O1922" s="23">
        <v>213998</v>
      </c>
      <c r="P1922" s="24">
        <v>4475823</v>
      </c>
      <c r="Q1922" s="24">
        <v>7</v>
      </c>
      <c r="R1922" s="25">
        <v>0</v>
      </c>
      <c r="S1922" s="26">
        <v>0</v>
      </c>
      <c r="T1922" s="26">
        <v>0</v>
      </c>
      <c r="U1922" s="19">
        <v>213998</v>
      </c>
      <c r="V1922" s="20">
        <v>4475823</v>
      </c>
      <c r="W1922" s="20">
        <v>7</v>
      </c>
    </row>
    <row r="1923" spans="1:23" x14ac:dyDescent="0.35">
      <c r="A1923" s="16">
        <v>2012</v>
      </c>
      <c r="B1923" s="17">
        <v>18642</v>
      </c>
      <c r="C1923" s="18" t="s">
        <v>1676</v>
      </c>
      <c r="D1923" s="16" t="s">
        <v>24</v>
      </c>
      <c r="E1923" s="18" t="s">
        <v>25</v>
      </c>
      <c r="F1923" s="16" t="s">
        <v>26</v>
      </c>
      <c r="G1923" s="18" t="s">
        <v>70</v>
      </c>
      <c r="H1923" s="18" t="s">
        <v>211</v>
      </c>
      <c r="I1923" s="19">
        <v>0</v>
      </c>
      <c r="J1923" s="20">
        <v>0</v>
      </c>
      <c r="K1923" s="20">
        <v>0</v>
      </c>
      <c r="L1923" s="21">
        <v>0</v>
      </c>
      <c r="M1923" s="22">
        <v>0</v>
      </c>
      <c r="N1923" s="22">
        <v>0</v>
      </c>
      <c r="O1923" s="23">
        <v>435</v>
      </c>
      <c r="P1923" s="24">
        <v>4885</v>
      </c>
      <c r="Q1923" s="24">
        <v>4</v>
      </c>
      <c r="R1923" s="25">
        <v>0</v>
      </c>
      <c r="S1923" s="26">
        <v>0</v>
      </c>
      <c r="T1923" s="26">
        <v>0</v>
      </c>
      <c r="U1923" s="19">
        <v>435</v>
      </c>
      <c r="V1923" s="20">
        <v>4885</v>
      </c>
      <c r="W1923" s="20">
        <v>4</v>
      </c>
    </row>
    <row r="1924" spans="1:23" x14ac:dyDescent="0.35">
      <c r="A1924" s="16">
        <v>2012</v>
      </c>
      <c r="B1924" s="17">
        <v>18642</v>
      </c>
      <c r="C1924" s="18" t="s">
        <v>1676</v>
      </c>
      <c r="D1924" s="16" t="s">
        <v>24</v>
      </c>
      <c r="E1924" s="18" t="s">
        <v>25</v>
      </c>
      <c r="F1924" s="16" t="s">
        <v>26</v>
      </c>
      <c r="G1924" s="18" t="s">
        <v>104</v>
      </c>
      <c r="H1924" s="18" t="s">
        <v>211</v>
      </c>
      <c r="I1924" s="19">
        <v>0</v>
      </c>
      <c r="J1924" s="20">
        <v>0</v>
      </c>
      <c r="K1924" s="20">
        <v>0</v>
      </c>
      <c r="L1924" s="21">
        <v>0</v>
      </c>
      <c r="M1924" s="22">
        <v>0</v>
      </c>
      <c r="N1924" s="22">
        <v>0</v>
      </c>
      <c r="O1924" s="23">
        <v>321351</v>
      </c>
      <c r="P1924" s="24">
        <v>6321217</v>
      </c>
      <c r="Q1924" s="24">
        <v>22</v>
      </c>
      <c r="R1924" s="25">
        <v>0</v>
      </c>
      <c r="S1924" s="26">
        <v>0</v>
      </c>
      <c r="T1924" s="26">
        <v>0</v>
      </c>
      <c r="U1924" s="19">
        <v>321351</v>
      </c>
      <c r="V1924" s="20">
        <v>6321217</v>
      </c>
      <c r="W1924" s="20">
        <v>22</v>
      </c>
    </row>
    <row r="1925" spans="1:23" x14ac:dyDescent="0.35">
      <c r="A1925" s="16">
        <v>2012</v>
      </c>
      <c r="B1925" s="17">
        <v>18643</v>
      </c>
      <c r="C1925" s="18" t="s">
        <v>1677</v>
      </c>
      <c r="D1925" s="16" t="s">
        <v>24</v>
      </c>
      <c r="E1925" s="18" t="s">
        <v>25</v>
      </c>
      <c r="F1925" s="16" t="s">
        <v>26</v>
      </c>
      <c r="G1925" s="18" t="s">
        <v>104</v>
      </c>
      <c r="H1925" s="18" t="s">
        <v>33</v>
      </c>
      <c r="I1925" s="19">
        <v>22672</v>
      </c>
      <c r="J1925" s="20">
        <v>209422</v>
      </c>
      <c r="K1925" s="20">
        <v>15766</v>
      </c>
      <c r="L1925" s="21">
        <v>15571</v>
      </c>
      <c r="M1925" s="22">
        <v>136691</v>
      </c>
      <c r="N1925" s="22">
        <v>3466</v>
      </c>
      <c r="O1925" s="23">
        <v>3005</v>
      </c>
      <c r="P1925" s="24">
        <v>28168</v>
      </c>
      <c r="Q1925" s="24">
        <v>5</v>
      </c>
      <c r="R1925" s="25">
        <v>0</v>
      </c>
      <c r="S1925" s="26">
        <v>0</v>
      </c>
      <c r="T1925" s="26">
        <v>0</v>
      </c>
      <c r="U1925" s="19">
        <v>41248</v>
      </c>
      <c r="V1925" s="20">
        <v>374281</v>
      </c>
      <c r="W1925" s="20">
        <v>19237</v>
      </c>
    </row>
    <row r="1926" spans="1:23" x14ac:dyDescent="0.35">
      <c r="A1926" s="16">
        <v>2012</v>
      </c>
      <c r="B1926" s="17">
        <v>18820</v>
      </c>
      <c r="C1926" s="18" t="s">
        <v>1678</v>
      </c>
      <c r="D1926" s="16" t="s">
        <v>24</v>
      </c>
      <c r="E1926" s="18" t="s">
        <v>25</v>
      </c>
      <c r="F1926" s="16" t="s">
        <v>26</v>
      </c>
      <c r="G1926" s="18" t="s">
        <v>51</v>
      </c>
      <c r="H1926" s="18" t="s">
        <v>28</v>
      </c>
      <c r="I1926" s="19">
        <v>4003</v>
      </c>
      <c r="J1926" s="20">
        <v>42117</v>
      </c>
      <c r="K1926" s="20">
        <v>3945</v>
      </c>
      <c r="L1926" s="21">
        <v>4704</v>
      </c>
      <c r="M1926" s="22">
        <v>56809</v>
      </c>
      <c r="N1926" s="22">
        <v>729</v>
      </c>
      <c r="O1926" s="23">
        <v>3222</v>
      </c>
      <c r="P1926" s="24">
        <v>35944</v>
      </c>
      <c r="Q1926" s="24">
        <v>32</v>
      </c>
      <c r="R1926" s="25" t="s">
        <v>37</v>
      </c>
      <c r="S1926" s="26" t="s">
        <v>37</v>
      </c>
      <c r="T1926" s="26" t="s">
        <v>37</v>
      </c>
      <c r="U1926" s="19">
        <v>11929</v>
      </c>
      <c r="V1926" s="20">
        <v>134870</v>
      </c>
      <c r="W1926" s="20">
        <v>4706</v>
      </c>
    </row>
    <row r="1927" spans="1:23" x14ac:dyDescent="0.35">
      <c r="A1927" s="16">
        <v>2012</v>
      </c>
      <c r="B1927" s="17">
        <v>18847</v>
      </c>
      <c r="C1927" s="18" t="s">
        <v>1679</v>
      </c>
      <c r="D1927" s="16" t="s">
        <v>24</v>
      </c>
      <c r="E1927" s="18" t="s">
        <v>25</v>
      </c>
      <c r="F1927" s="16" t="s">
        <v>26</v>
      </c>
      <c r="G1927" s="18" t="s">
        <v>49</v>
      </c>
      <c r="H1927" s="18" t="s">
        <v>28</v>
      </c>
      <c r="I1927" s="19">
        <v>4099</v>
      </c>
      <c r="J1927" s="20">
        <v>41949</v>
      </c>
      <c r="K1927" s="20">
        <v>4028</v>
      </c>
      <c r="L1927" s="21">
        <v>5187</v>
      </c>
      <c r="M1927" s="22">
        <v>47934</v>
      </c>
      <c r="N1927" s="22">
        <v>592</v>
      </c>
      <c r="O1927" s="23">
        <v>2448</v>
      </c>
      <c r="P1927" s="24">
        <v>37909</v>
      </c>
      <c r="Q1927" s="24">
        <v>3</v>
      </c>
      <c r="R1927" s="25" t="s">
        <v>37</v>
      </c>
      <c r="S1927" s="26" t="s">
        <v>37</v>
      </c>
      <c r="T1927" s="26" t="s">
        <v>37</v>
      </c>
      <c r="U1927" s="19">
        <v>11734</v>
      </c>
      <c r="V1927" s="20">
        <v>127792</v>
      </c>
      <c r="W1927" s="20">
        <v>4623</v>
      </c>
    </row>
    <row r="1928" spans="1:23" x14ac:dyDescent="0.35">
      <c r="A1928" s="16">
        <v>2012</v>
      </c>
      <c r="B1928" s="17">
        <v>18848</v>
      </c>
      <c r="C1928" s="18" t="s">
        <v>1680</v>
      </c>
      <c r="D1928" s="16" t="s">
        <v>24</v>
      </c>
      <c r="E1928" s="18" t="s">
        <v>25</v>
      </c>
      <c r="F1928" s="16" t="s">
        <v>26</v>
      </c>
      <c r="G1928" s="18" t="s">
        <v>49</v>
      </c>
      <c r="H1928" s="18" t="s">
        <v>28</v>
      </c>
      <c r="I1928" s="19">
        <v>18591</v>
      </c>
      <c r="J1928" s="20">
        <v>177454</v>
      </c>
      <c r="K1928" s="20">
        <v>12728</v>
      </c>
      <c r="L1928" s="21">
        <v>30157</v>
      </c>
      <c r="M1928" s="22">
        <v>323689</v>
      </c>
      <c r="N1928" s="22">
        <v>2445</v>
      </c>
      <c r="O1928" s="23" t="s">
        <v>37</v>
      </c>
      <c r="P1928" s="24" t="s">
        <v>37</v>
      </c>
      <c r="Q1928" s="24" t="s">
        <v>37</v>
      </c>
      <c r="R1928" s="25" t="s">
        <v>37</v>
      </c>
      <c r="S1928" s="26" t="s">
        <v>37</v>
      </c>
      <c r="T1928" s="26" t="s">
        <v>37</v>
      </c>
      <c r="U1928" s="19">
        <v>48748</v>
      </c>
      <c r="V1928" s="20">
        <v>501143</v>
      </c>
      <c r="W1928" s="20">
        <v>15173</v>
      </c>
    </row>
    <row r="1929" spans="1:23" x14ac:dyDescent="0.35">
      <c r="A1929" s="16">
        <v>2012</v>
      </c>
      <c r="B1929" s="17">
        <v>18895</v>
      </c>
      <c r="C1929" s="18" t="s">
        <v>1681</v>
      </c>
      <c r="D1929" s="16" t="s">
        <v>24</v>
      </c>
      <c r="E1929" s="18" t="s">
        <v>25</v>
      </c>
      <c r="F1929" s="16" t="s">
        <v>26</v>
      </c>
      <c r="G1929" s="18" t="s">
        <v>83</v>
      </c>
      <c r="H1929" s="18" t="s">
        <v>33</v>
      </c>
      <c r="I1929" s="19">
        <v>14551</v>
      </c>
      <c r="J1929" s="20">
        <v>128883</v>
      </c>
      <c r="K1929" s="20">
        <v>11304</v>
      </c>
      <c r="L1929" s="21">
        <v>2925</v>
      </c>
      <c r="M1929" s="22">
        <v>29710</v>
      </c>
      <c r="N1929" s="22">
        <v>955</v>
      </c>
      <c r="O1929" s="23">
        <v>0</v>
      </c>
      <c r="P1929" s="24">
        <v>0</v>
      </c>
      <c r="Q1929" s="24">
        <v>0</v>
      </c>
      <c r="R1929" s="25" t="s">
        <v>37</v>
      </c>
      <c r="S1929" s="26" t="s">
        <v>37</v>
      </c>
      <c r="T1929" s="26" t="s">
        <v>37</v>
      </c>
      <c r="U1929" s="19">
        <v>17476</v>
      </c>
      <c r="V1929" s="20">
        <v>158593</v>
      </c>
      <c r="W1929" s="20">
        <v>12259</v>
      </c>
    </row>
    <row r="1930" spans="1:23" x14ac:dyDescent="0.35">
      <c r="A1930" s="16">
        <v>2012</v>
      </c>
      <c r="B1930" s="17">
        <v>18917</v>
      </c>
      <c r="C1930" s="18" t="s">
        <v>1682</v>
      </c>
      <c r="D1930" s="16" t="s">
        <v>24</v>
      </c>
      <c r="E1930" s="18" t="s">
        <v>25</v>
      </c>
      <c r="F1930" s="16" t="s">
        <v>26</v>
      </c>
      <c r="G1930" s="18" t="s">
        <v>128</v>
      </c>
      <c r="H1930" s="18" t="s">
        <v>191</v>
      </c>
      <c r="I1930" s="19">
        <v>19170</v>
      </c>
      <c r="J1930" s="20">
        <v>229065</v>
      </c>
      <c r="K1930" s="20">
        <v>18433</v>
      </c>
      <c r="L1930" s="21">
        <v>8535</v>
      </c>
      <c r="M1930" s="22">
        <v>122911</v>
      </c>
      <c r="N1930" s="22">
        <v>2147</v>
      </c>
      <c r="O1930" s="23">
        <v>5273</v>
      </c>
      <c r="P1930" s="24">
        <v>108791</v>
      </c>
      <c r="Q1930" s="24">
        <v>5</v>
      </c>
      <c r="R1930" s="25" t="s">
        <v>37</v>
      </c>
      <c r="S1930" s="26" t="s">
        <v>37</v>
      </c>
      <c r="T1930" s="26" t="s">
        <v>37</v>
      </c>
      <c r="U1930" s="19">
        <v>32978</v>
      </c>
      <c r="V1930" s="20">
        <v>460767</v>
      </c>
      <c r="W1930" s="20">
        <v>20585</v>
      </c>
    </row>
    <row r="1931" spans="1:23" x14ac:dyDescent="0.35">
      <c r="A1931" s="16">
        <v>2012</v>
      </c>
      <c r="B1931" s="17">
        <v>18940</v>
      </c>
      <c r="C1931" s="18" t="s">
        <v>1683</v>
      </c>
      <c r="D1931" s="16" t="s">
        <v>24</v>
      </c>
      <c r="E1931" s="18" t="s">
        <v>25</v>
      </c>
      <c r="F1931" s="16" t="s">
        <v>26</v>
      </c>
      <c r="G1931" s="18" t="s">
        <v>74</v>
      </c>
      <c r="H1931" s="18" t="s">
        <v>33</v>
      </c>
      <c r="I1931" s="19">
        <v>37491</v>
      </c>
      <c r="J1931" s="20">
        <v>303683</v>
      </c>
      <c r="K1931" s="20">
        <v>25020</v>
      </c>
      <c r="L1931" s="21">
        <v>10652</v>
      </c>
      <c r="M1931" s="22">
        <v>106063</v>
      </c>
      <c r="N1931" s="22">
        <v>1405</v>
      </c>
      <c r="O1931" s="23">
        <v>4642</v>
      </c>
      <c r="P1931" s="24">
        <v>66068</v>
      </c>
      <c r="Q1931" s="24">
        <v>4</v>
      </c>
      <c r="R1931" s="25">
        <v>0</v>
      </c>
      <c r="S1931" s="26">
        <v>0</v>
      </c>
      <c r="T1931" s="26">
        <v>0</v>
      </c>
      <c r="U1931" s="19">
        <v>52785</v>
      </c>
      <c r="V1931" s="20">
        <v>475814</v>
      </c>
      <c r="W1931" s="20">
        <v>26429</v>
      </c>
    </row>
    <row r="1932" spans="1:23" x14ac:dyDescent="0.35">
      <c r="A1932" s="16">
        <v>2012</v>
      </c>
      <c r="B1932" s="17">
        <v>18941</v>
      </c>
      <c r="C1932" s="18" t="s">
        <v>1684</v>
      </c>
      <c r="D1932" s="16" t="s">
        <v>24</v>
      </c>
      <c r="E1932" s="18" t="s">
        <v>25</v>
      </c>
      <c r="F1932" s="16" t="s">
        <v>26</v>
      </c>
      <c r="G1932" s="18" t="s">
        <v>46</v>
      </c>
      <c r="H1932" s="18" t="s">
        <v>28</v>
      </c>
      <c r="I1932" s="19">
        <v>4651</v>
      </c>
      <c r="J1932" s="20">
        <v>46876</v>
      </c>
      <c r="K1932" s="20">
        <v>4352</v>
      </c>
      <c r="L1932" s="21">
        <v>2204</v>
      </c>
      <c r="M1932" s="22">
        <v>21910</v>
      </c>
      <c r="N1932" s="22">
        <v>479</v>
      </c>
      <c r="O1932" s="23">
        <v>5086</v>
      </c>
      <c r="P1932" s="24">
        <v>66077</v>
      </c>
      <c r="Q1932" s="24">
        <v>39</v>
      </c>
      <c r="R1932" s="25" t="s">
        <v>37</v>
      </c>
      <c r="S1932" s="26" t="s">
        <v>37</v>
      </c>
      <c r="T1932" s="26" t="s">
        <v>37</v>
      </c>
      <c r="U1932" s="19">
        <v>11941</v>
      </c>
      <c r="V1932" s="20">
        <v>134863</v>
      </c>
      <c r="W1932" s="20">
        <v>4870</v>
      </c>
    </row>
    <row r="1933" spans="1:23" x14ac:dyDescent="0.35">
      <c r="A1933" s="16">
        <v>2012</v>
      </c>
      <c r="B1933" s="17">
        <v>18942</v>
      </c>
      <c r="C1933" s="18" t="s">
        <v>1685</v>
      </c>
      <c r="D1933" s="16" t="s">
        <v>24</v>
      </c>
      <c r="E1933" s="18" t="s">
        <v>25</v>
      </c>
      <c r="F1933" s="16" t="s">
        <v>26</v>
      </c>
      <c r="G1933" s="18" t="s">
        <v>74</v>
      </c>
      <c r="H1933" s="18" t="s">
        <v>28</v>
      </c>
      <c r="I1933" s="19">
        <v>3550.9</v>
      </c>
      <c r="J1933" s="20">
        <v>39332</v>
      </c>
      <c r="K1933" s="20">
        <v>3287</v>
      </c>
      <c r="L1933" s="21">
        <v>2342.5</v>
      </c>
      <c r="M1933" s="22">
        <v>23370</v>
      </c>
      <c r="N1933" s="22">
        <v>810</v>
      </c>
      <c r="O1933" s="23">
        <v>4534.6000000000004</v>
      </c>
      <c r="P1933" s="24">
        <v>55528</v>
      </c>
      <c r="Q1933" s="24">
        <v>83</v>
      </c>
      <c r="R1933" s="25" t="s">
        <v>37</v>
      </c>
      <c r="S1933" s="26" t="s">
        <v>37</v>
      </c>
      <c r="T1933" s="26" t="s">
        <v>37</v>
      </c>
      <c r="U1933" s="19">
        <v>10428</v>
      </c>
      <c r="V1933" s="20">
        <v>118230</v>
      </c>
      <c r="W1933" s="20">
        <v>4180</v>
      </c>
    </row>
    <row r="1934" spans="1:23" x14ac:dyDescent="0.35">
      <c r="A1934" s="16">
        <v>2012</v>
      </c>
      <c r="B1934" s="17">
        <v>18943</v>
      </c>
      <c r="C1934" s="18" t="s">
        <v>1686</v>
      </c>
      <c r="D1934" s="16" t="s">
        <v>24</v>
      </c>
      <c r="E1934" s="18" t="s">
        <v>25</v>
      </c>
      <c r="F1934" s="16" t="s">
        <v>26</v>
      </c>
      <c r="G1934" s="18" t="s">
        <v>27</v>
      </c>
      <c r="H1934" s="18" t="s">
        <v>33</v>
      </c>
      <c r="I1934" s="19">
        <v>15316</v>
      </c>
      <c r="J1934" s="20">
        <v>144717</v>
      </c>
      <c r="K1934" s="20">
        <v>10333</v>
      </c>
      <c r="L1934" s="21">
        <v>10003</v>
      </c>
      <c r="M1934" s="22">
        <v>87572</v>
      </c>
      <c r="N1934" s="22">
        <v>3070</v>
      </c>
      <c r="O1934" s="23">
        <v>7368</v>
      </c>
      <c r="P1934" s="24">
        <v>82625</v>
      </c>
      <c r="Q1934" s="24">
        <v>8</v>
      </c>
      <c r="R1934" s="25">
        <v>0</v>
      </c>
      <c r="S1934" s="26">
        <v>0</v>
      </c>
      <c r="T1934" s="26">
        <v>0</v>
      </c>
      <c r="U1934" s="19">
        <v>32687</v>
      </c>
      <c r="V1934" s="20">
        <v>314914</v>
      </c>
      <c r="W1934" s="20">
        <v>13411</v>
      </c>
    </row>
    <row r="1935" spans="1:23" x14ac:dyDescent="0.35">
      <c r="A1935" s="16">
        <v>2012</v>
      </c>
      <c r="B1935" s="17">
        <v>18947</v>
      </c>
      <c r="C1935" s="18" t="s">
        <v>1687</v>
      </c>
      <c r="D1935" s="16" t="s">
        <v>24</v>
      </c>
      <c r="E1935" s="18" t="s">
        <v>25</v>
      </c>
      <c r="F1935" s="16" t="s">
        <v>26</v>
      </c>
      <c r="G1935" s="18" t="s">
        <v>87</v>
      </c>
      <c r="H1935" s="18" t="s">
        <v>28</v>
      </c>
      <c r="I1935" s="19">
        <v>1544.9</v>
      </c>
      <c r="J1935" s="20">
        <v>11778</v>
      </c>
      <c r="K1935" s="20">
        <v>1421</v>
      </c>
      <c r="L1935" s="21">
        <v>1227.9000000000001</v>
      </c>
      <c r="M1935" s="22">
        <v>9998</v>
      </c>
      <c r="N1935" s="22">
        <v>333</v>
      </c>
      <c r="O1935" s="23">
        <v>766.1</v>
      </c>
      <c r="P1935" s="24">
        <v>8344</v>
      </c>
      <c r="Q1935" s="24">
        <v>7</v>
      </c>
      <c r="R1935" s="25" t="s">
        <v>37</v>
      </c>
      <c r="S1935" s="26" t="s">
        <v>37</v>
      </c>
      <c r="T1935" s="26" t="s">
        <v>37</v>
      </c>
      <c r="U1935" s="19">
        <v>3538.9</v>
      </c>
      <c r="V1935" s="20">
        <v>30120</v>
      </c>
      <c r="W1935" s="20">
        <v>1761</v>
      </c>
    </row>
    <row r="1936" spans="1:23" x14ac:dyDescent="0.35">
      <c r="A1936" s="16">
        <v>2012</v>
      </c>
      <c r="B1936" s="17">
        <v>18951</v>
      </c>
      <c r="C1936" s="18" t="s">
        <v>1688</v>
      </c>
      <c r="D1936" s="16" t="s">
        <v>24</v>
      </c>
      <c r="E1936" s="18" t="s">
        <v>25</v>
      </c>
      <c r="F1936" s="16" t="s">
        <v>26</v>
      </c>
      <c r="G1936" s="18" t="s">
        <v>27</v>
      </c>
      <c r="H1936" s="18" t="s">
        <v>33</v>
      </c>
      <c r="I1936" s="19">
        <v>14866</v>
      </c>
      <c r="J1936" s="20">
        <v>141436</v>
      </c>
      <c r="K1936" s="20">
        <v>10987</v>
      </c>
      <c r="L1936" s="21">
        <v>9909</v>
      </c>
      <c r="M1936" s="22">
        <v>85419</v>
      </c>
      <c r="N1936" s="22">
        <v>2463</v>
      </c>
      <c r="O1936" s="23">
        <v>3557</v>
      </c>
      <c r="P1936" s="24">
        <v>40554</v>
      </c>
      <c r="Q1936" s="24">
        <v>7</v>
      </c>
      <c r="R1936" s="25">
        <v>0</v>
      </c>
      <c r="S1936" s="26">
        <v>0</v>
      </c>
      <c r="T1936" s="26">
        <v>0</v>
      </c>
      <c r="U1936" s="19">
        <v>28332</v>
      </c>
      <c r="V1936" s="20">
        <v>267409</v>
      </c>
      <c r="W1936" s="20">
        <v>13457</v>
      </c>
    </row>
    <row r="1937" spans="1:23" x14ac:dyDescent="0.35">
      <c r="A1937" s="16">
        <v>2012</v>
      </c>
      <c r="B1937" s="17">
        <v>18955</v>
      </c>
      <c r="C1937" s="18" t="s">
        <v>1283</v>
      </c>
      <c r="D1937" s="16" t="s">
        <v>24</v>
      </c>
      <c r="E1937" s="18" t="s">
        <v>25</v>
      </c>
      <c r="F1937" s="16" t="s">
        <v>26</v>
      </c>
      <c r="G1937" s="18" t="s">
        <v>36</v>
      </c>
      <c r="H1937" s="18" t="s">
        <v>33</v>
      </c>
      <c r="I1937" s="19">
        <v>31366</v>
      </c>
      <c r="J1937" s="20">
        <v>229873</v>
      </c>
      <c r="K1937" s="20">
        <v>15699</v>
      </c>
      <c r="L1937" s="21">
        <v>4279</v>
      </c>
      <c r="M1937" s="22">
        <v>41309</v>
      </c>
      <c r="N1937" s="22">
        <v>334</v>
      </c>
      <c r="O1937" s="23">
        <v>14620</v>
      </c>
      <c r="P1937" s="24">
        <v>150012</v>
      </c>
      <c r="Q1937" s="24">
        <v>39</v>
      </c>
      <c r="R1937" s="25" t="s">
        <v>37</v>
      </c>
      <c r="S1937" s="26" t="s">
        <v>37</v>
      </c>
      <c r="T1937" s="26" t="s">
        <v>37</v>
      </c>
      <c r="U1937" s="19">
        <v>50265</v>
      </c>
      <c r="V1937" s="20">
        <v>421194</v>
      </c>
      <c r="W1937" s="20">
        <v>16072</v>
      </c>
    </row>
    <row r="1938" spans="1:23" x14ac:dyDescent="0.35">
      <c r="A1938" s="16">
        <v>2012</v>
      </c>
      <c r="B1938" s="17">
        <v>18956</v>
      </c>
      <c r="C1938" s="18" t="s">
        <v>1689</v>
      </c>
      <c r="D1938" s="16" t="s">
        <v>24</v>
      </c>
      <c r="E1938" s="18" t="s">
        <v>25</v>
      </c>
      <c r="F1938" s="16" t="s">
        <v>26</v>
      </c>
      <c r="G1938" s="18" t="s">
        <v>49</v>
      </c>
      <c r="H1938" s="18" t="s">
        <v>33</v>
      </c>
      <c r="I1938" s="19">
        <v>30682</v>
      </c>
      <c r="J1938" s="20">
        <v>259364</v>
      </c>
      <c r="K1938" s="20">
        <v>19051</v>
      </c>
      <c r="L1938" s="21">
        <v>5644</v>
      </c>
      <c r="M1938" s="22">
        <v>47103</v>
      </c>
      <c r="N1938" s="22">
        <v>1889</v>
      </c>
      <c r="O1938" s="23">
        <v>2648</v>
      </c>
      <c r="P1938" s="24">
        <v>39963</v>
      </c>
      <c r="Q1938" s="24">
        <v>15</v>
      </c>
      <c r="R1938" s="25" t="s">
        <v>37</v>
      </c>
      <c r="S1938" s="26" t="s">
        <v>37</v>
      </c>
      <c r="T1938" s="26" t="s">
        <v>37</v>
      </c>
      <c r="U1938" s="19">
        <v>38974</v>
      </c>
      <c r="V1938" s="20">
        <v>346430</v>
      </c>
      <c r="W1938" s="20">
        <v>20955</v>
      </c>
    </row>
    <row r="1939" spans="1:23" x14ac:dyDescent="0.35">
      <c r="A1939" s="16">
        <v>2012</v>
      </c>
      <c r="B1939" s="17">
        <v>18957</v>
      </c>
      <c r="C1939" s="18" t="s">
        <v>1689</v>
      </c>
      <c r="D1939" s="16" t="s">
        <v>24</v>
      </c>
      <c r="E1939" s="18" t="s">
        <v>25</v>
      </c>
      <c r="F1939" s="16" t="s">
        <v>26</v>
      </c>
      <c r="G1939" s="18" t="s">
        <v>70</v>
      </c>
      <c r="H1939" s="18" t="s">
        <v>33</v>
      </c>
      <c r="I1939" s="19">
        <v>35154.199999999997</v>
      </c>
      <c r="J1939" s="20">
        <v>316451</v>
      </c>
      <c r="K1939" s="20">
        <v>20140</v>
      </c>
      <c r="L1939" s="21">
        <v>11716.8</v>
      </c>
      <c r="M1939" s="22">
        <v>113426</v>
      </c>
      <c r="N1939" s="22">
        <v>3876</v>
      </c>
      <c r="O1939" s="23">
        <v>6353.9</v>
      </c>
      <c r="P1939" s="24">
        <v>89140</v>
      </c>
      <c r="Q1939" s="24">
        <v>4</v>
      </c>
      <c r="R1939" s="25" t="s">
        <v>37</v>
      </c>
      <c r="S1939" s="26" t="s">
        <v>37</v>
      </c>
      <c r="T1939" s="26" t="s">
        <v>37</v>
      </c>
      <c r="U1939" s="19">
        <v>53224.9</v>
      </c>
      <c r="V1939" s="20">
        <v>519017</v>
      </c>
      <c r="W1939" s="20">
        <v>24020</v>
      </c>
    </row>
    <row r="1940" spans="1:23" x14ac:dyDescent="0.35">
      <c r="A1940" s="16">
        <v>2012</v>
      </c>
      <c r="B1940" s="17">
        <v>18961</v>
      </c>
      <c r="C1940" s="18" t="s">
        <v>1690</v>
      </c>
      <c r="D1940" s="16" t="s">
        <v>24</v>
      </c>
      <c r="E1940" s="18" t="s">
        <v>25</v>
      </c>
      <c r="F1940" s="16" t="s">
        <v>26</v>
      </c>
      <c r="G1940" s="18" t="s">
        <v>27</v>
      </c>
      <c r="H1940" s="18" t="s">
        <v>33</v>
      </c>
      <c r="I1940" s="19">
        <v>15593</v>
      </c>
      <c r="J1940" s="20">
        <v>114904</v>
      </c>
      <c r="K1940" s="20">
        <v>9454</v>
      </c>
      <c r="L1940" s="21">
        <v>5018</v>
      </c>
      <c r="M1940" s="22">
        <v>35348</v>
      </c>
      <c r="N1940" s="22">
        <v>1209</v>
      </c>
      <c r="O1940" s="23">
        <v>9821</v>
      </c>
      <c r="P1940" s="24">
        <v>84844</v>
      </c>
      <c r="Q1940" s="24">
        <v>1701</v>
      </c>
      <c r="R1940" s="25" t="s">
        <v>37</v>
      </c>
      <c r="S1940" s="26" t="s">
        <v>37</v>
      </c>
      <c r="T1940" s="26" t="s">
        <v>37</v>
      </c>
      <c r="U1940" s="19">
        <v>30432</v>
      </c>
      <c r="V1940" s="20">
        <v>235096</v>
      </c>
      <c r="W1940" s="20">
        <v>12364</v>
      </c>
    </row>
    <row r="1941" spans="1:23" x14ac:dyDescent="0.35">
      <c r="A1941" s="16">
        <v>2012</v>
      </c>
      <c r="B1941" s="17">
        <v>18962</v>
      </c>
      <c r="C1941" s="18" t="s">
        <v>1691</v>
      </c>
      <c r="D1941" s="16" t="s">
        <v>24</v>
      </c>
      <c r="E1941" s="18" t="s">
        <v>25</v>
      </c>
      <c r="F1941" s="16" t="s">
        <v>26</v>
      </c>
      <c r="G1941" s="18" t="s">
        <v>79</v>
      </c>
      <c r="H1941" s="18" t="s">
        <v>33</v>
      </c>
      <c r="I1941" s="19">
        <v>3691</v>
      </c>
      <c r="J1941" s="20">
        <v>25417</v>
      </c>
      <c r="K1941" s="20">
        <v>2182</v>
      </c>
      <c r="L1941" s="21">
        <v>1841</v>
      </c>
      <c r="M1941" s="22">
        <v>10727</v>
      </c>
      <c r="N1941" s="22">
        <v>1035</v>
      </c>
      <c r="O1941" s="23" t="s">
        <v>37</v>
      </c>
      <c r="P1941" s="24" t="s">
        <v>37</v>
      </c>
      <c r="Q1941" s="24" t="s">
        <v>37</v>
      </c>
      <c r="R1941" s="25" t="s">
        <v>37</v>
      </c>
      <c r="S1941" s="26" t="s">
        <v>37</v>
      </c>
      <c r="T1941" s="26" t="s">
        <v>37</v>
      </c>
      <c r="U1941" s="19">
        <v>5532</v>
      </c>
      <c r="V1941" s="20">
        <v>36144</v>
      </c>
      <c r="W1941" s="20">
        <v>3217</v>
      </c>
    </row>
    <row r="1942" spans="1:23" x14ac:dyDescent="0.35">
      <c r="A1942" s="16">
        <v>2012</v>
      </c>
      <c r="B1942" s="17">
        <v>18976</v>
      </c>
      <c r="C1942" s="18" t="s">
        <v>1692</v>
      </c>
      <c r="D1942" s="16" t="s">
        <v>24</v>
      </c>
      <c r="E1942" s="18" t="s">
        <v>25</v>
      </c>
      <c r="F1942" s="16" t="s">
        <v>26</v>
      </c>
      <c r="G1942" s="18" t="s">
        <v>98</v>
      </c>
      <c r="H1942" s="18" t="s">
        <v>33</v>
      </c>
      <c r="I1942" s="19">
        <v>95377</v>
      </c>
      <c r="J1942" s="20">
        <v>921026</v>
      </c>
      <c r="K1942" s="20">
        <v>58819</v>
      </c>
      <c r="L1942" s="21">
        <v>13749</v>
      </c>
      <c r="M1942" s="22">
        <v>141115</v>
      </c>
      <c r="N1942" s="22">
        <v>3883</v>
      </c>
      <c r="O1942" s="23">
        <v>5013</v>
      </c>
      <c r="P1942" s="24">
        <v>62271</v>
      </c>
      <c r="Q1942" s="24">
        <v>5</v>
      </c>
      <c r="R1942" s="25">
        <v>0</v>
      </c>
      <c r="S1942" s="26">
        <v>0</v>
      </c>
      <c r="T1942" s="26">
        <v>0</v>
      </c>
      <c r="U1942" s="19">
        <v>114139</v>
      </c>
      <c r="V1942" s="20">
        <v>1124412</v>
      </c>
      <c r="W1942" s="20">
        <v>62707</v>
      </c>
    </row>
    <row r="1943" spans="1:23" x14ac:dyDescent="0.35">
      <c r="A1943" s="16">
        <v>2012</v>
      </c>
      <c r="B1943" s="17">
        <v>18995</v>
      </c>
      <c r="C1943" s="18" t="s">
        <v>1693</v>
      </c>
      <c r="D1943" s="16" t="s">
        <v>41</v>
      </c>
      <c r="E1943" s="18" t="s">
        <v>42</v>
      </c>
      <c r="F1943" s="16" t="s">
        <v>26</v>
      </c>
      <c r="G1943" s="18" t="s">
        <v>198</v>
      </c>
      <c r="H1943" s="18" t="s">
        <v>44</v>
      </c>
      <c r="I1943" s="19">
        <v>0</v>
      </c>
      <c r="J1943" s="20">
        <v>0</v>
      </c>
      <c r="K1943" s="20">
        <v>0</v>
      </c>
      <c r="L1943" s="21">
        <v>0</v>
      </c>
      <c r="M1943" s="22">
        <v>0</v>
      </c>
      <c r="N1943" s="22">
        <v>0</v>
      </c>
      <c r="O1943" s="23">
        <v>1938</v>
      </c>
      <c r="P1943" s="24">
        <v>36268</v>
      </c>
      <c r="Q1943" s="24">
        <v>1</v>
      </c>
      <c r="R1943" s="25">
        <v>0</v>
      </c>
      <c r="S1943" s="26">
        <v>0</v>
      </c>
      <c r="T1943" s="26">
        <v>0</v>
      </c>
      <c r="U1943" s="19">
        <v>1938</v>
      </c>
      <c r="V1943" s="20">
        <v>36268</v>
      </c>
      <c r="W1943" s="20">
        <v>1</v>
      </c>
    </row>
    <row r="1944" spans="1:23" x14ac:dyDescent="0.35">
      <c r="A1944" s="16">
        <v>2012</v>
      </c>
      <c r="B1944" s="17">
        <v>18995</v>
      </c>
      <c r="C1944" s="18" t="s">
        <v>1693</v>
      </c>
      <c r="D1944" s="16" t="s">
        <v>97</v>
      </c>
      <c r="E1944" s="18" t="s">
        <v>25</v>
      </c>
      <c r="F1944" s="16" t="s">
        <v>26</v>
      </c>
      <c r="G1944" s="18" t="s">
        <v>98</v>
      </c>
      <c r="H1944" s="18" t="s">
        <v>44</v>
      </c>
      <c r="I1944" s="19">
        <v>0</v>
      </c>
      <c r="J1944" s="20">
        <v>0</v>
      </c>
      <c r="K1944" s="20">
        <v>0</v>
      </c>
      <c r="L1944" s="21">
        <v>9289</v>
      </c>
      <c r="M1944" s="22">
        <v>184374</v>
      </c>
      <c r="N1944" s="22">
        <v>34</v>
      </c>
      <c r="O1944" s="23">
        <v>42323</v>
      </c>
      <c r="P1944" s="24">
        <v>969680</v>
      </c>
      <c r="Q1944" s="24">
        <v>267</v>
      </c>
      <c r="R1944" s="25">
        <v>0</v>
      </c>
      <c r="S1944" s="26">
        <v>0</v>
      </c>
      <c r="T1944" s="26">
        <v>0</v>
      </c>
      <c r="U1944" s="19">
        <v>51612</v>
      </c>
      <c r="V1944" s="20">
        <v>1154054</v>
      </c>
      <c r="W1944" s="20">
        <v>301</v>
      </c>
    </row>
    <row r="1945" spans="1:23" x14ac:dyDescent="0.35">
      <c r="A1945" s="16">
        <v>2012</v>
      </c>
      <c r="B1945" s="17">
        <v>18997</v>
      </c>
      <c r="C1945" s="18" t="s">
        <v>1694</v>
      </c>
      <c r="D1945" s="16" t="s">
        <v>24</v>
      </c>
      <c r="E1945" s="18" t="s">
        <v>25</v>
      </c>
      <c r="F1945" s="16" t="s">
        <v>26</v>
      </c>
      <c r="G1945" s="18" t="s">
        <v>46</v>
      </c>
      <c r="H1945" s="18" t="s">
        <v>57</v>
      </c>
      <c r="I1945" s="19">
        <v>96999.6</v>
      </c>
      <c r="J1945" s="20">
        <v>830972</v>
      </c>
      <c r="K1945" s="20">
        <v>87420</v>
      </c>
      <c r="L1945" s="21">
        <v>34872.5</v>
      </c>
      <c r="M1945" s="22">
        <v>292244</v>
      </c>
      <c r="N1945" s="22">
        <v>9072</v>
      </c>
      <c r="O1945" s="23">
        <v>63136.7</v>
      </c>
      <c r="P1945" s="24">
        <v>1437017</v>
      </c>
      <c r="Q1945" s="24">
        <v>86</v>
      </c>
      <c r="R1945" s="25">
        <v>0</v>
      </c>
      <c r="S1945" s="26">
        <v>0</v>
      </c>
      <c r="T1945" s="26">
        <v>0</v>
      </c>
      <c r="U1945" s="19">
        <v>195008.8</v>
      </c>
      <c r="V1945" s="20">
        <v>2560233</v>
      </c>
      <c r="W1945" s="20">
        <v>96578</v>
      </c>
    </row>
    <row r="1946" spans="1:23" x14ac:dyDescent="0.35">
      <c r="A1946" s="16">
        <v>2012</v>
      </c>
      <c r="B1946" s="17">
        <v>18997</v>
      </c>
      <c r="C1946" s="18" t="s">
        <v>1694</v>
      </c>
      <c r="D1946" s="16" t="s">
        <v>137</v>
      </c>
      <c r="E1946" s="18" t="s">
        <v>138</v>
      </c>
      <c r="F1946" s="16" t="s">
        <v>26</v>
      </c>
      <c r="G1946" s="18" t="s">
        <v>46</v>
      </c>
      <c r="H1946" s="18" t="s">
        <v>57</v>
      </c>
      <c r="I1946" s="19">
        <v>97611.7</v>
      </c>
      <c r="J1946" s="20">
        <v>1737827</v>
      </c>
      <c r="K1946" s="20">
        <v>184586</v>
      </c>
      <c r="L1946" s="21">
        <v>72527.8</v>
      </c>
      <c r="M1946" s="22">
        <v>1777134</v>
      </c>
      <c r="N1946" s="22">
        <v>26590</v>
      </c>
      <c r="O1946" s="23">
        <v>25766</v>
      </c>
      <c r="P1946" s="24">
        <v>4306283</v>
      </c>
      <c r="Q1946" s="24">
        <v>393</v>
      </c>
      <c r="R1946" s="25">
        <v>0</v>
      </c>
      <c r="S1946" s="26">
        <v>0</v>
      </c>
      <c r="T1946" s="26">
        <v>0</v>
      </c>
      <c r="U1946" s="19">
        <v>195905.5</v>
      </c>
      <c r="V1946" s="20">
        <v>7821244</v>
      </c>
      <c r="W1946" s="20">
        <v>211569</v>
      </c>
    </row>
    <row r="1947" spans="1:23" x14ac:dyDescent="0.35">
      <c r="A1947" s="16">
        <v>2012</v>
      </c>
      <c r="B1947" s="17">
        <v>19007</v>
      </c>
      <c r="C1947" s="18" t="s">
        <v>1695</v>
      </c>
      <c r="D1947" s="16" t="s">
        <v>24</v>
      </c>
      <c r="E1947" s="18" t="s">
        <v>25</v>
      </c>
      <c r="F1947" s="16" t="s">
        <v>26</v>
      </c>
      <c r="G1947" s="18" t="s">
        <v>27</v>
      </c>
      <c r="H1947" s="18" t="s">
        <v>33</v>
      </c>
      <c r="I1947" s="19">
        <v>54084</v>
      </c>
      <c r="J1947" s="20">
        <v>530809</v>
      </c>
      <c r="K1947" s="20">
        <v>34308</v>
      </c>
      <c r="L1947" s="21">
        <v>33208</v>
      </c>
      <c r="M1947" s="22">
        <v>292482</v>
      </c>
      <c r="N1947" s="22">
        <v>7544</v>
      </c>
      <c r="O1947" s="23">
        <v>19447</v>
      </c>
      <c r="P1947" s="24">
        <v>242040</v>
      </c>
      <c r="Q1947" s="24">
        <v>22</v>
      </c>
      <c r="R1947" s="25">
        <v>0</v>
      </c>
      <c r="S1947" s="26">
        <v>0</v>
      </c>
      <c r="T1947" s="26">
        <v>0</v>
      </c>
      <c r="U1947" s="19">
        <v>106739</v>
      </c>
      <c r="V1947" s="20">
        <v>1065331</v>
      </c>
      <c r="W1947" s="20">
        <v>41874</v>
      </c>
    </row>
    <row r="1948" spans="1:23" x14ac:dyDescent="0.35">
      <c r="A1948" s="16">
        <v>2012</v>
      </c>
      <c r="B1948" s="17">
        <v>19022</v>
      </c>
      <c r="C1948" s="18" t="s">
        <v>1696</v>
      </c>
      <c r="D1948" s="16" t="s">
        <v>24</v>
      </c>
      <c r="E1948" s="18" t="s">
        <v>25</v>
      </c>
      <c r="F1948" s="16" t="s">
        <v>26</v>
      </c>
      <c r="G1948" s="18" t="s">
        <v>179</v>
      </c>
      <c r="H1948" s="18" t="s">
        <v>33</v>
      </c>
      <c r="I1948" s="19">
        <v>7360</v>
      </c>
      <c r="J1948" s="20">
        <v>51389</v>
      </c>
      <c r="K1948" s="20">
        <v>4258</v>
      </c>
      <c r="L1948" s="21">
        <v>1531</v>
      </c>
      <c r="M1948" s="22">
        <v>12602</v>
      </c>
      <c r="N1948" s="22">
        <v>527</v>
      </c>
      <c r="O1948" s="23">
        <v>2503</v>
      </c>
      <c r="P1948" s="24">
        <v>19184</v>
      </c>
      <c r="Q1948" s="24">
        <v>148</v>
      </c>
      <c r="R1948" s="25" t="s">
        <v>37</v>
      </c>
      <c r="S1948" s="26" t="s">
        <v>37</v>
      </c>
      <c r="T1948" s="26" t="s">
        <v>37</v>
      </c>
      <c r="U1948" s="19">
        <v>11394</v>
      </c>
      <c r="V1948" s="20">
        <v>83175</v>
      </c>
      <c r="W1948" s="20">
        <v>4933</v>
      </c>
    </row>
    <row r="1949" spans="1:23" x14ac:dyDescent="0.35">
      <c r="A1949" s="16">
        <v>2012</v>
      </c>
      <c r="B1949" s="17">
        <v>19027</v>
      </c>
      <c r="C1949" s="18" t="s">
        <v>1697</v>
      </c>
      <c r="D1949" s="16" t="s">
        <v>24</v>
      </c>
      <c r="E1949" s="18" t="s">
        <v>25</v>
      </c>
      <c r="F1949" s="16" t="s">
        <v>26</v>
      </c>
      <c r="G1949" s="18" t="s">
        <v>59</v>
      </c>
      <c r="H1949" s="18" t="s">
        <v>33</v>
      </c>
      <c r="I1949" s="19">
        <v>12528</v>
      </c>
      <c r="J1949" s="20">
        <v>96667</v>
      </c>
      <c r="K1949" s="20">
        <v>8358</v>
      </c>
      <c r="L1949" s="21">
        <v>1905</v>
      </c>
      <c r="M1949" s="22">
        <v>14422</v>
      </c>
      <c r="N1949" s="22">
        <v>1070</v>
      </c>
      <c r="O1949" s="23" t="s">
        <v>37</v>
      </c>
      <c r="P1949" s="24" t="s">
        <v>37</v>
      </c>
      <c r="Q1949" s="24" t="s">
        <v>37</v>
      </c>
      <c r="R1949" s="25" t="s">
        <v>37</v>
      </c>
      <c r="S1949" s="26" t="s">
        <v>37</v>
      </c>
      <c r="T1949" s="26" t="s">
        <v>37</v>
      </c>
      <c r="U1949" s="19">
        <v>14433</v>
      </c>
      <c r="V1949" s="20">
        <v>111089</v>
      </c>
      <c r="W1949" s="20">
        <v>9428</v>
      </c>
    </row>
    <row r="1950" spans="1:23" x14ac:dyDescent="0.35">
      <c r="A1950" s="16">
        <v>2012</v>
      </c>
      <c r="B1950" s="17">
        <v>19032</v>
      </c>
      <c r="C1950" s="18" t="s">
        <v>1698</v>
      </c>
      <c r="D1950" s="16" t="s">
        <v>24</v>
      </c>
      <c r="E1950" s="18" t="s">
        <v>25</v>
      </c>
      <c r="F1950" s="16" t="s">
        <v>26</v>
      </c>
      <c r="G1950" s="18" t="s">
        <v>174</v>
      </c>
      <c r="H1950" s="18" t="s">
        <v>28</v>
      </c>
      <c r="I1950" s="19">
        <v>2398</v>
      </c>
      <c r="J1950" s="20">
        <v>28582</v>
      </c>
      <c r="K1950" s="20">
        <v>3159</v>
      </c>
      <c r="L1950" s="21">
        <v>3792</v>
      </c>
      <c r="M1950" s="22">
        <v>35399</v>
      </c>
      <c r="N1950" s="22">
        <v>685</v>
      </c>
      <c r="O1950" s="23">
        <v>3207</v>
      </c>
      <c r="P1950" s="24">
        <v>43584</v>
      </c>
      <c r="Q1950" s="24">
        <v>52</v>
      </c>
      <c r="R1950" s="25" t="s">
        <v>37</v>
      </c>
      <c r="S1950" s="26" t="s">
        <v>37</v>
      </c>
      <c r="T1950" s="26" t="s">
        <v>37</v>
      </c>
      <c r="U1950" s="19">
        <v>9397</v>
      </c>
      <c r="V1950" s="20">
        <v>107565</v>
      </c>
      <c r="W1950" s="20">
        <v>3896</v>
      </c>
    </row>
    <row r="1951" spans="1:23" x14ac:dyDescent="0.35">
      <c r="A1951" s="16">
        <v>2012</v>
      </c>
      <c r="B1951" s="17">
        <v>19060</v>
      </c>
      <c r="C1951" s="18" t="s">
        <v>1699</v>
      </c>
      <c r="D1951" s="16" t="s">
        <v>24</v>
      </c>
      <c r="E1951" s="18" t="s">
        <v>25</v>
      </c>
      <c r="F1951" s="16" t="s">
        <v>26</v>
      </c>
      <c r="G1951" s="18" t="s">
        <v>51</v>
      </c>
      <c r="H1951" s="18" t="s">
        <v>33</v>
      </c>
      <c r="I1951" s="19">
        <v>3109</v>
      </c>
      <c r="J1951" s="20">
        <v>28450</v>
      </c>
      <c r="K1951" s="20">
        <v>1705</v>
      </c>
      <c r="L1951" s="21">
        <v>709</v>
      </c>
      <c r="M1951" s="22">
        <v>7034</v>
      </c>
      <c r="N1951" s="22">
        <v>75</v>
      </c>
      <c r="O1951" s="23">
        <v>68</v>
      </c>
      <c r="P1951" s="24">
        <v>806</v>
      </c>
      <c r="Q1951" s="24">
        <v>1</v>
      </c>
      <c r="R1951" s="25" t="s">
        <v>37</v>
      </c>
      <c r="S1951" s="26" t="s">
        <v>37</v>
      </c>
      <c r="T1951" s="26" t="s">
        <v>37</v>
      </c>
      <c r="U1951" s="19">
        <v>3886</v>
      </c>
      <c r="V1951" s="20">
        <v>36290</v>
      </c>
      <c r="W1951" s="20">
        <v>1781</v>
      </c>
    </row>
    <row r="1952" spans="1:23" x14ac:dyDescent="0.35">
      <c r="A1952" s="16">
        <v>2012</v>
      </c>
      <c r="B1952" s="17">
        <v>19060</v>
      </c>
      <c r="C1952" s="18" t="s">
        <v>1699</v>
      </c>
      <c r="D1952" s="16" t="s">
        <v>24</v>
      </c>
      <c r="E1952" s="18" t="s">
        <v>25</v>
      </c>
      <c r="F1952" s="16" t="s">
        <v>26</v>
      </c>
      <c r="G1952" s="18" t="s">
        <v>172</v>
      </c>
      <c r="H1952" s="18" t="s">
        <v>33</v>
      </c>
      <c r="I1952" s="19">
        <v>46</v>
      </c>
      <c r="J1952" s="20">
        <v>443</v>
      </c>
      <c r="K1952" s="20">
        <v>23</v>
      </c>
      <c r="L1952" s="21" t="s">
        <v>37</v>
      </c>
      <c r="M1952" s="22" t="s">
        <v>37</v>
      </c>
      <c r="N1952" s="22" t="s">
        <v>37</v>
      </c>
      <c r="O1952" s="23" t="s">
        <v>37</v>
      </c>
      <c r="P1952" s="24" t="s">
        <v>37</v>
      </c>
      <c r="Q1952" s="24" t="s">
        <v>37</v>
      </c>
      <c r="R1952" s="25" t="s">
        <v>37</v>
      </c>
      <c r="S1952" s="26" t="s">
        <v>37</v>
      </c>
      <c r="T1952" s="26" t="s">
        <v>37</v>
      </c>
      <c r="U1952" s="19">
        <v>46</v>
      </c>
      <c r="V1952" s="20">
        <v>443</v>
      </c>
      <c r="W1952" s="20">
        <v>23</v>
      </c>
    </row>
    <row r="1953" spans="1:23" x14ac:dyDescent="0.35">
      <c r="A1953" s="16">
        <v>2012</v>
      </c>
      <c r="B1953" s="17">
        <v>19060</v>
      </c>
      <c r="C1953" s="18" t="s">
        <v>1699</v>
      </c>
      <c r="D1953" s="16" t="s">
        <v>24</v>
      </c>
      <c r="E1953" s="18" t="s">
        <v>25</v>
      </c>
      <c r="F1953" s="16" t="s">
        <v>26</v>
      </c>
      <c r="G1953" s="18" t="s">
        <v>173</v>
      </c>
      <c r="H1953" s="18" t="s">
        <v>33</v>
      </c>
      <c r="I1953" s="19">
        <v>1917</v>
      </c>
      <c r="J1953" s="20">
        <v>17696</v>
      </c>
      <c r="K1953" s="20">
        <v>990</v>
      </c>
      <c r="L1953" s="21">
        <v>240</v>
      </c>
      <c r="M1953" s="22">
        <v>2755</v>
      </c>
      <c r="N1953" s="22">
        <v>21</v>
      </c>
      <c r="O1953" s="23">
        <v>958</v>
      </c>
      <c r="P1953" s="24">
        <v>12934</v>
      </c>
      <c r="Q1953" s="24">
        <v>1</v>
      </c>
      <c r="R1953" s="25" t="s">
        <v>37</v>
      </c>
      <c r="S1953" s="26" t="s">
        <v>37</v>
      </c>
      <c r="T1953" s="26" t="s">
        <v>37</v>
      </c>
      <c r="U1953" s="19">
        <v>3115</v>
      </c>
      <c r="V1953" s="20">
        <v>33385</v>
      </c>
      <c r="W1953" s="20">
        <v>1012</v>
      </c>
    </row>
    <row r="1954" spans="1:23" x14ac:dyDescent="0.35">
      <c r="A1954" s="16">
        <v>2012</v>
      </c>
      <c r="B1954" s="17">
        <v>19068</v>
      </c>
      <c r="C1954" s="18" t="s">
        <v>1700</v>
      </c>
      <c r="D1954" s="16" t="s">
        <v>24</v>
      </c>
      <c r="E1954" s="18" t="s">
        <v>25</v>
      </c>
      <c r="F1954" s="16" t="s">
        <v>26</v>
      </c>
      <c r="G1954" s="18" t="s">
        <v>130</v>
      </c>
      <c r="H1954" s="18" t="s">
        <v>119</v>
      </c>
      <c r="I1954" s="19" t="s">
        <v>37</v>
      </c>
      <c r="J1954" s="20" t="s">
        <v>37</v>
      </c>
      <c r="K1954" s="20" t="s">
        <v>37</v>
      </c>
      <c r="L1954" s="21" t="s">
        <v>37</v>
      </c>
      <c r="M1954" s="22" t="s">
        <v>37</v>
      </c>
      <c r="N1954" s="22" t="s">
        <v>37</v>
      </c>
      <c r="O1954" s="23">
        <v>1285</v>
      </c>
      <c r="P1954" s="24">
        <v>31603</v>
      </c>
      <c r="Q1954" s="24">
        <v>1</v>
      </c>
      <c r="R1954" s="25" t="s">
        <v>37</v>
      </c>
      <c r="S1954" s="26" t="s">
        <v>37</v>
      </c>
      <c r="T1954" s="26" t="s">
        <v>37</v>
      </c>
      <c r="U1954" s="19">
        <v>1285</v>
      </c>
      <c r="V1954" s="20">
        <v>31603</v>
      </c>
      <c r="W1954" s="20">
        <v>1</v>
      </c>
    </row>
    <row r="1955" spans="1:23" x14ac:dyDescent="0.35">
      <c r="A1955" s="16">
        <v>2012</v>
      </c>
      <c r="B1955" s="17">
        <v>19107</v>
      </c>
      <c r="C1955" s="18" t="s">
        <v>1701</v>
      </c>
      <c r="D1955" s="16" t="s">
        <v>41</v>
      </c>
      <c r="E1955" s="18" t="s">
        <v>42</v>
      </c>
      <c r="F1955" s="16" t="s">
        <v>26</v>
      </c>
      <c r="G1955" s="18" t="s">
        <v>243</v>
      </c>
      <c r="H1955" s="18" t="s">
        <v>44</v>
      </c>
      <c r="I1955" s="19">
        <v>0</v>
      </c>
      <c r="J1955" s="20">
        <v>0</v>
      </c>
      <c r="K1955" s="20">
        <v>0</v>
      </c>
      <c r="L1955" s="21">
        <v>51043</v>
      </c>
      <c r="M1955" s="22">
        <v>692561</v>
      </c>
      <c r="N1955" s="22">
        <v>234</v>
      </c>
      <c r="O1955" s="23">
        <v>17934</v>
      </c>
      <c r="P1955" s="24">
        <v>243332</v>
      </c>
      <c r="Q1955" s="24">
        <v>82</v>
      </c>
      <c r="R1955" s="25">
        <v>0</v>
      </c>
      <c r="S1955" s="26">
        <v>0</v>
      </c>
      <c r="T1955" s="26">
        <v>0</v>
      </c>
      <c r="U1955" s="19">
        <v>68977</v>
      </c>
      <c r="V1955" s="20">
        <v>935893</v>
      </c>
      <c r="W1955" s="20">
        <v>316</v>
      </c>
    </row>
    <row r="1956" spans="1:23" x14ac:dyDescent="0.35">
      <c r="A1956" s="16">
        <v>2012</v>
      </c>
      <c r="B1956" s="17">
        <v>19107</v>
      </c>
      <c r="C1956" s="18" t="s">
        <v>1701</v>
      </c>
      <c r="D1956" s="16" t="s">
        <v>41</v>
      </c>
      <c r="E1956" s="18" t="s">
        <v>42</v>
      </c>
      <c r="F1956" s="16" t="s">
        <v>26</v>
      </c>
      <c r="G1956" s="18" t="s">
        <v>436</v>
      </c>
      <c r="H1956" s="18" t="s">
        <v>44</v>
      </c>
      <c r="I1956" s="19">
        <v>0</v>
      </c>
      <c r="J1956" s="20">
        <v>0</v>
      </c>
      <c r="K1956" s="20">
        <v>0</v>
      </c>
      <c r="L1956" s="21">
        <v>10932</v>
      </c>
      <c r="M1956" s="22">
        <v>149800</v>
      </c>
      <c r="N1956" s="22">
        <v>47</v>
      </c>
      <c r="O1956" s="23">
        <v>1215</v>
      </c>
      <c r="P1956" s="24">
        <v>16644</v>
      </c>
      <c r="Q1956" s="24">
        <v>5</v>
      </c>
      <c r="R1956" s="25">
        <v>0</v>
      </c>
      <c r="S1956" s="26">
        <v>0</v>
      </c>
      <c r="T1956" s="26">
        <v>0</v>
      </c>
      <c r="U1956" s="19">
        <v>12147</v>
      </c>
      <c r="V1956" s="20">
        <v>166444</v>
      </c>
      <c r="W1956" s="20">
        <v>52</v>
      </c>
    </row>
    <row r="1957" spans="1:23" x14ac:dyDescent="0.35">
      <c r="A1957" s="16">
        <v>2012</v>
      </c>
      <c r="B1957" s="17">
        <v>19107</v>
      </c>
      <c r="C1957" s="18" t="s">
        <v>1701</v>
      </c>
      <c r="D1957" s="16" t="s">
        <v>41</v>
      </c>
      <c r="E1957" s="18" t="s">
        <v>42</v>
      </c>
      <c r="F1957" s="16" t="s">
        <v>26</v>
      </c>
      <c r="G1957" s="18" t="s">
        <v>198</v>
      </c>
      <c r="H1957" s="18" t="s">
        <v>44</v>
      </c>
      <c r="I1957" s="19">
        <v>0</v>
      </c>
      <c r="J1957" s="20">
        <v>0</v>
      </c>
      <c r="K1957" s="20">
        <v>0</v>
      </c>
      <c r="L1957" s="21">
        <v>7077</v>
      </c>
      <c r="M1957" s="22">
        <v>106456</v>
      </c>
      <c r="N1957" s="22">
        <v>33</v>
      </c>
      <c r="O1957" s="23">
        <v>2359</v>
      </c>
      <c r="P1957" s="24">
        <v>35485</v>
      </c>
      <c r="Q1957" s="24">
        <v>11</v>
      </c>
      <c r="R1957" s="25">
        <v>0</v>
      </c>
      <c r="S1957" s="26">
        <v>0</v>
      </c>
      <c r="T1957" s="26">
        <v>0</v>
      </c>
      <c r="U1957" s="19">
        <v>9436</v>
      </c>
      <c r="V1957" s="20">
        <v>141941</v>
      </c>
      <c r="W1957" s="20">
        <v>44</v>
      </c>
    </row>
    <row r="1958" spans="1:23" x14ac:dyDescent="0.35">
      <c r="A1958" s="16">
        <v>2012</v>
      </c>
      <c r="B1958" s="17">
        <v>19107</v>
      </c>
      <c r="C1958" s="18" t="s">
        <v>1701</v>
      </c>
      <c r="D1958" s="16" t="s">
        <v>41</v>
      </c>
      <c r="E1958" s="18" t="s">
        <v>42</v>
      </c>
      <c r="F1958" s="16" t="s">
        <v>26</v>
      </c>
      <c r="G1958" s="18" t="s">
        <v>36</v>
      </c>
      <c r="H1958" s="18" t="s">
        <v>44</v>
      </c>
      <c r="I1958" s="19">
        <v>0</v>
      </c>
      <c r="J1958" s="20">
        <v>0</v>
      </c>
      <c r="K1958" s="20">
        <v>0</v>
      </c>
      <c r="L1958" s="21">
        <v>124940</v>
      </c>
      <c r="M1958" s="22">
        <v>2315894</v>
      </c>
      <c r="N1958" s="22">
        <v>330</v>
      </c>
      <c r="O1958" s="23">
        <v>64363</v>
      </c>
      <c r="P1958" s="24">
        <v>1193067</v>
      </c>
      <c r="Q1958" s="24">
        <v>170</v>
      </c>
      <c r="R1958" s="25">
        <v>0</v>
      </c>
      <c r="S1958" s="26">
        <v>0</v>
      </c>
      <c r="T1958" s="26">
        <v>0</v>
      </c>
      <c r="U1958" s="19">
        <v>189303</v>
      </c>
      <c r="V1958" s="20">
        <v>3508961</v>
      </c>
      <c r="W1958" s="20">
        <v>500</v>
      </c>
    </row>
    <row r="1959" spans="1:23" x14ac:dyDescent="0.35">
      <c r="A1959" s="16">
        <v>2012</v>
      </c>
      <c r="B1959" s="17">
        <v>19107</v>
      </c>
      <c r="C1959" s="18" t="s">
        <v>1701</v>
      </c>
      <c r="D1959" s="16" t="s">
        <v>41</v>
      </c>
      <c r="E1959" s="18" t="s">
        <v>42</v>
      </c>
      <c r="F1959" s="16" t="s">
        <v>26</v>
      </c>
      <c r="G1959" s="18" t="s">
        <v>184</v>
      </c>
      <c r="H1959" s="18" t="s">
        <v>44</v>
      </c>
      <c r="I1959" s="19">
        <v>0</v>
      </c>
      <c r="J1959" s="20">
        <v>0</v>
      </c>
      <c r="K1959" s="20">
        <v>0</v>
      </c>
      <c r="L1959" s="21">
        <v>122737</v>
      </c>
      <c r="M1959" s="22">
        <v>1713159</v>
      </c>
      <c r="N1959" s="22">
        <v>309</v>
      </c>
      <c r="O1959" s="23">
        <v>60453</v>
      </c>
      <c r="P1959" s="24">
        <v>843794</v>
      </c>
      <c r="Q1959" s="24">
        <v>152</v>
      </c>
      <c r="R1959" s="25">
        <v>0</v>
      </c>
      <c r="S1959" s="26">
        <v>0</v>
      </c>
      <c r="T1959" s="26">
        <v>0</v>
      </c>
      <c r="U1959" s="19">
        <v>183190</v>
      </c>
      <c r="V1959" s="20">
        <v>2556953</v>
      </c>
      <c r="W1959" s="20">
        <v>461</v>
      </c>
    </row>
    <row r="1960" spans="1:23" x14ac:dyDescent="0.35">
      <c r="A1960" s="16">
        <v>2012</v>
      </c>
      <c r="B1960" s="17">
        <v>19107</v>
      </c>
      <c r="C1960" s="18" t="s">
        <v>1701</v>
      </c>
      <c r="D1960" s="16" t="s">
        <v>41</v>
      </c>
      <c r="E1960" s="18" t="s">
        <v>42</v>
      </c>
      <c r="F1960" s="16" t="s">
        <v>26</v>
      </c>
      <c r="G1960" s="18" t="s">
        <v>32</v>
      </c>
      <c r="H1960" s="18" t="s">
        <v>44</v>
      </c>
      <c r="I1960" s="19">
        <v>0</v>
      </c>
      <c r="J1960" s="20">
        <v>0</v>
      </c>
      <c r="K1960" s="20">
        <v>0</v>
      </c>
      <c r="L1960" s="21">
        <v>65639</v>
      </c>
      <c r="M1960" s="22">
        <v>937233</v>
      </c>
      <c r="N1960" s="22">
        <v>335</v>
      </c>
      <c r="O1960" s="23">
        <v>16410</v>
      </c>
      <c r="P1960" s="24">
        <v>234308</v>
      </c>
      <c r="Q1960" s="24">
        <v>84</v>
      </c>
      <c r="R1960" s="25">
        <v>0</v>
      </c>
      <c r="S1960" s="26">
        <v>0</v>
      </c>
      <c r="T1960" s="26">
        <v>0</v>
      </c>
      <c r="U1960" s="19">
        <v>82049</v>
      </c>
      <c r="V1960" s="20">
        <v>1171541</v>
      </c>
      <c r="W1960" s="20">
        <v>419</v>
      </c>
    </row>
    <row r="1961" spans="1:23" x14ac:dyDescent="0.35">
      <c r="A1961" s="16">
        <v>2012</v>
      </c>
      <c r="B1961" s="17">
        <v>19107</v>
      </c>
      <c r="C1961" s="18" t="s">
        <v>1701</v>
      </c>
      <c r="D1961" s="16" t="s">
        <v>41</v>
      </c>
      <c r="E1961" s="18" t="s">
        <v>42</v>
      </c>
      <c r="F1961" s="16" t="s">
        <v>26</v>
      </c>
      <c r="G1961" s="18" t="s">
        <v>158</v>
      </c>
      <c r="H1961" s="18" t="s">
        <v>44</v>
      </c>
      <c r="I1961" s="19">
        <v>0</v>
      </c>
      <c r="J1961" s="20">
        <v>0</v>
      </c>
      <c r="K1961" s="20">
        <v>0</v>
      </c>
      <c r="L1961" s="21">
        <v>13788</v>
      </c>
      <c r="M1961" s="22">
        <v>214375</v>
      </c>
      <c r="N1961" s="22">
        <v>43</v>
      </c>
      <c r="O1961" s="23">
        <v>7103</v>
      </c>
      <c r="P1961" s="24">
        <v>110436</v>
      </c>
      <c r="Q1961" s="24">
        <v>22</v>
      </c>
      <c r="R1961" s="25">
        <v>0</v>
      </c>
      <c r="S1961" s="26">
        <v>0</v>
      </c>
      <c r="T1961" s="26">
        <v>0</v>
      </c>
      <c r="U1961" s="19">
        <v>20891</v>
      </c>
      <c r="V1961" s="20">
        <v>324811</v>
      </c>
      <c r="W1961" s="20">
        <v>65</v>
      </c>
    </row>
    <row r="1962" spans="1:23" x14ac:dyDescent="0.35">
      <c r="A1962" s="16">
        <v>2012</v>
      </c>
      <c r="B1962" s="17">
        <v>19107</v>
      </c>
      <c r="C1962" s="18" t="s">
        <v>1701</v>
      </c>
      <c r="D1962" s="16" t="s">
        <v>41</v>
      </c>
      <c r="E1962" s="18" t="s">
        <v>42</v>
      </c>
      <c r="F1962" s="16" t="s">
        <v>26</v>
      </c>
      <c r="G1962" s="18" t="s">
        <v>136</v>
      </c>
      <c r="H1962" s="18" t="s">
        <v>44</v>
      </c>
      <c r="I1962" s="19">
        <v>0</v>
      </c>
      <c r="J1962" s="20">
        <v>0</v>
      </c>
      <c r="K1962" s="20">
        <v>0</v>
      </c>
      <c r="L1962" s="21">
        <v>162943</v>
      </c>
      <c r="M1962" s="22">
        <v>2149601</v>
      </c>
      <c r="N1962" s="22">
        <v>423</v>
      </c>
      <c r="O1962" s="23">
        <v>69833</v>
      </c>
      <c r="P1962" s="24">
        <v>921258</v>
      </c>
      <c r="Q1962" s="24">
        <v>181</v>
      </c>
      <c r="R1962" s="25">
        <v>0</v>
      </c>
      <c r="S1962" s="26">
        <v>0</v>
      </c>
      <c r="T1962" s="26">
        <v>0</v>
      </c>
      <c r="U1962" s="19">
        <v>232776</v>
      </c>
      <c r="V1962" s="20">
        <v>3070859</v>
      </c>
      <c r="W1962" s="20">
        <v>604</v>
      </c>
    </row>
    <row r="1963" spans="1:23" x14ac:dyDescent="0.35">
      <c r="A1963" s="16">
        <v>2012</v>
      </c>
      <c r="B1963" s="17">
        <v>19107</v>
      </c>
      <c r="C1963" s="18" t="s">
        <v>1701</v>
      </c>
      <c r="D1963" s="16" t="s">
        <v>41</v>
      </c>
      <c r="E1963" s="18" t="s">
        <v>42</v>
      </c>
      <c r="F1963" s="16" t="s">
        <v>26</v>
      </c>
      <c r="G1963" s="18" t="s">
        <v>43</v>
      </c>
      <c r="H1963" s="18" t="s">
        <v>44</v>
      </c>
      <c r="I1963" s="19">
        <v>0</v>
      </c>
      <c r="J1963" s="20">
        <v>0</v>
      </c>
      <c r="K1963" s="20">
        <v>0</v>
      </c>
      <c r="L1963" s="21">
        <v>238955</v>
      </c>
      <c r="M1963" s="22">
        <v>3460579</v>
      </c>
      <c r="N1963" s="22">
        <v>660</v>
      </c>
      <c r="O1963" s="23">
        <v>56051</v>
      </c>
      <c r="P1963" s="24">
        <v>811741</v>
      </c>
      <c r="Q1963" s="24">
        <v>155</v>
      </c>
      <c r="R1963" s="25">
        <v>0</v>
      </c>
      <c r="S1963" s="26">
        <v>0</v>
      </c>
      <c r="T1963" s="26">
        <v>0</v>
      </c>
      <c r="U1963" s="19">
        <v>295006</v>
      </c>
      <c r="V1963" s="20">
        <v>4272320</v>
      </c>
      <c r="W1963" s="20">
        <v>815</v>
      </c>
    </row>
    <row r="1964" spans="1:23" x14ac:dyDescent="0.35">
      <c r="A1964" s="16">
        <v>2012</v>
      </c>
      <c r="B1964" s="17">
        <v>19107</v>
      </c>
      <c r="C1964" s="18" t="s">
        <v>1701</v>
      </c>
      <c r="D1964" s="16" t="s">
        <v>41</v>
      </c>
      <c r="E1964" s="18" t="s">
        <v>42</v>
      </c>
      <c r="F1964" s="16" t="s">
        <v>26</v>
      </c>
      <c r="G1964" s="18" t="s">
        <v>46</v>
      </c>
      <c r="H1964" s="18" t="s">
        <v>44</v>
      </c>
      <c r="I1964" s="19">
        <v>0</v>
      </c>
      <c r="J1964" s="20">
        <v>0</v>
      </c>
      <c r="K1964" s="20">
        <v>0</v>
      </c>
      <c r="L1964" s="21">
        <v>3867</v>
      </c>
      <c r="M1964" s="22">
        <v>76671</v>
      </c>
      <c r="N1964" s="22">
        <v>26</v>
      </c>
      <c r="O1964" s="23">
        <v>3164</v>
      </c>
      <c r="P1964" s="24">
        <v>62730</v>
      </c>
      <c r="Q1964" s="24">
        <v>21</v>
      </c>
      <c r="R1964" s="25">
        <v>0</v>
      </c>
      <c r="S1964" s="26">
        <v>0</v>
      </c>
      <c r="T1964" s="26">
        <v>0</v>
      </c>
      <c r="U1964" s="19">
        <v>7031</v>
      </c>
      <c r="V1964" s="20">
        <v>139401</v>
      </c>
      <c r="W1964" s="20">
        <v>47</v>
      </c>
    </row>
    <row r="1965" spans="1:23" x14ac:dyDescent="0.35">
      <c r="A1965" s="16">
        <v>2012</v>
      </c>
      <c r="B1965" s="17">
        <v>19107</v>
      </c>
      <c r="C1965" s="18" t="s">
        <v>1701</v>
      </c>
      <c r="D1965" s="16" t="s">
        <v>41</v>
      </c>
      <c r="E1965" s="18" t="s">
        <v>42</v>
      </c>
      <c r="F1965" s="16" t="s">
        <v>26</v>
      </c>
      <c r="G1965" s="18" t="s">
        <v>199</v>
      </c>
      <c r="H1965" s="18" t="s">
        <v>44</v>
      </c>
      <c r="I1965" s="19">
        <v>0</v>
      </c>
      <c r="J1965" s="20">
        <v>0</v>
      </c>
      <c r="K1965" s="20">
        <v>0</v>
      </c>
      <c r="L1965" s="21">
        <v>183204</v>
      </c>
      <c r="M1965" s="22">
        <v>2890905</v>
      </c>
      <c r="N1965" s="22">
        <v>515</v>
      </c>
      <c r="O1965" s="23">
        <v>112302</v>
      </c>
      <c r="P1965" s="24">
        <v>1774345</v>
      </c>
      <c r="Q1965" s="24">
        <v>303</v>
      </c>
      <c r="R1965" s="25">
        <v>8012</v>
      </c>
      <c r="S1965" s="26">
        <v>130277</v>
      </c>
      <c r="T1965" s="26">
        <v>1</v>
      </c>
      <c r="U1965" s="19">
        <v>303518</v>
      </c>
      <c r="V1965" s="20">
        <v>4795527</v>
      </c>
      <c r="W1965" s="20">
        <v>819</v>
      </c>
    </row>
    <row r="1966" spans="1:23" x14ac:dyDescent="0.35">
      <c r="A1966" s="16">
        <v>2012</v>
      </c>
      <c r="B1966" s="17">
        <v>19107</v>
      </c>
      <c r="C1966" s="18" t="s">
        <v>1701</v>
      </c>
      <c r="D1966" s="16" t="s">
        <v>97</v>
      </c>
      <c r="E1966" s="18" t="s">
        <v>25</v>
      </c>
      <c r="F1966" s="16" t="s">
        <v>26</v>
      </c>
      <c r="G1966" s="18" t="s">
        <v>98</v>
      </c>
      <c r="H1966" s="18" t="s">
        <v>44</v>
      </c>
      <c r="I1966" s="19">
        <v>0</v>
      </c>
      <c r="J1966" s="20">
        <v>0</v>
      </c>
      <c r="K1966" s="20">
        <v>0</v>
      </c>
      <c r="L1966" s="21">
        <v>691310</v>
      </c>
      <c r="M1966" s="22">
        <v>9845152</v>
      </c>
      <c r="N1966" s="22">
        <v>2294</v>
      </c>
      <c r="O1966" s="23">
        <v>242893</v>
      </c>
      <c r="P1966" s="24">
        <v>3459108</v>
      </c>
      <c r="Q1966" s="24">
        <v>806</v>
      </c>
      <c r="R1966" s="25">
        <v>0</v>
      </c>
      <c r="S1966" s="26">
        <v>0</v>
      </c>
      <c r="T1966" s="26">
        <v>0</v>
      </c>
      <c r="U1966" s="19">
        <v>934203</v>
      </c>
      <c r="V1966" s="20">
        <v>13304260</v>
      </c>
      <c r="W1966" s="20">
        <v>3100</v>
      </c>
    </row>
    <row r="1967" spans="1:23" x14ac:dyDescent="0.35">
      <c r="A1967" s="16">
        <v>2012</v>
      </c>
      <c r="B1967" s="17">
        <v>19108</v>
      </c>
      <c r="C1967" s="18" t="s">
        <v>1702</v>
      </c>
      <c r="D1967" s="16" t="s">
        <v>24</v>
      </c>
      <c r="E1967" s="18" t="s">
        <v>25</v>
      </c>
      <c r="F1967" s="16" t="s">
        <v>26</v>
      </c>
      <c r="G1967" s="18" t="s">
        <v>70</v>
      </c>
      <c r="H1967" s="18" t="s">
        <v>33</v>
      </c>
      <c r="I1967" s="19">
        <v>30339</v>
      </c>
      <c r="J1967" s="20">
        <v>219596</v>
      </c>
      <c r="K1967" s="20">
        <v>19675</v>
      </c>
      <c r="L1967" s="21">
        <v>11556</v>
      </c>
      <c r="M1967" s="22">
        <v>99428</v>
      </c>
      <c r="N1967" s="22">
        <v>2495</v>
      </c>
      <c r="O1967" s="23">
        <v>232</v>
      </c>
      <c r="P1967" s="24">
        <v>2283</v>
      </c>
      <c r="Q1967" s="24">
        <v>2</v>
      </c>
      <c r="R1967" s="25" t="s">
        <v>37</v>
      </c>
      <c r="S1967" s="26" t="s">
        <v>37</v>
      </c>
      <c r="T1967" s="26" t="s">
        <v>37</v>
      </c>
      <c r="U1967" s="19">
        <v>42127</v>
      </c>
      <c r="V1967" s="20">
        <v>321307</v>
      </c>
      <c r="W1967" s="20">
        <v>22172</v>
      </c>
    </row>
    <row r="1968" spans="1:23" x14ac:dyDescent="0.35">
      <c r="A1968" s="16">
        <v>2012</v>
      </c>
      <c r="B1968" s="17">
        <v>19119</v>
      </c>
      <c r="C1968" s="18" t="s">
        <v>1703</v>
      </c>
      <c r="D1968" s="16" t="s">
        <v>41</v>
      </c>
      <c r="E1968" s="18" t="s">
        <v>42</v>
      </c>
      <c r="F1968" s="16" t="s">
        <v>26</v>
      </c>
      <c r="G1968" s="18" t="s">
        <v>243</v>
      </c>
      <c r="H1968" s="18" t="s">
        <v>44</v>
      </c>
      <c r="I1968" s="19">
        <v>0</v>
      </c>
      <c r="J1968" s="20">
        <v>0</v>
      </c>
      <c r="K1968" s="20">
        <v>0</v>
      </c>
      <c r="L1968" s="21">
        <v>0</v>
      </c>
      <c r="M1968" s="22">
        <v>0</v>
      </c>
      <c r="N1968" s="22">
        <v>0</v>
      </c>
      <c r="O1968" s="23">
        <v>136168</v>
      </c>
      <c r="P1968" s="24">
        <v>1510222</v>
      </c>
      <c r="Q1968" s="24">
        <v>242</v>
      </c>
      <c r="R1968" s="25">
        <v>0</v>
      </c>
      <c r="S1968" s="26">
        <v>0</v>
      </c>
      <c r="T1968" s="26">
        <v>0</v>
      </c>
      <c r="U1968" s="19">
        <v>136168</v>
      </c>
      <c r="V1968" s="20">
        <v>1510222</v>
      </c>
      <c r="W1968" s="20">
        <v>242</v>
      </c>
    </row>
    <row r="1969" spans="1:23" x14ac:dyDescent="0.35">
      <c r="A1969" s="16">
        <v>2012</v>
      </c>
      <c r="B1969" s="17">
        <v>19119</v>
      </c>
      <c r="C1969" s="18" t="s">
        <v>1703</v>
      </c>
      <c r="D1969" s="16" t="s">
        <v>41</v>
      </c>
      <c r="E1969" s="18" t="s">
        <v>42</v>
      </c>
      <c r="F1969" s="16" t="s">
        <v>26</v>
      </c>
      <c r="G1969" s="18" t="s">
        <v>184</v>
      </c>
      <c r="H1969" s="18" t="s">
        <v>44</v>
      </c>
      <c r="I1969" s="19">
        <v>0</v>
      </c>
      <c r="J1969" s="20">
        <v>0</v>
      </c>
      <c r="K1969" s="20">
        <v>0</v>
      </c>
      <c r="L1969" s="21">
        <v>0</v>
      </c>
      <c r="M1969" s="22">
        <v>0</v>
      </c>
      <c r="N1969" s="22">
        <v>0</v>
      </c>
      <c r="O1969" s="23">
        <v>252158</v>
      </c>
      <c r="P1969" s="24">
        <v>3075108</v>
      </c>
      <c r="Q1969" s="24">
        <v>355</v>
      </c>
      <c r="R1969" s="25">
        <v>0</v>
      </c>
      <c r="S1969" s="26">
        <v>0</v>
      </c>
      <c r="T1969" s="26">
        <v>0</v>
      </c>
      <c r="U1969" s="19">
        <v>252158</v>
      </c>
      <c r="V1969" s="20">
        <v>3075108</v>
      </c>
      <c r="W1969" s="20">
        <v>355</v>
      </c>
    </row>
    <row r="1970" spans="1:23" x14ac:dyDescent="0.35">
      <c r="A1970" s="16">
        <v>2012</v>
      </c>
      <c r="B1970" s="17">
        <v>19119</v>
      </c>
      <c r="C1970" s="18" t="s">
        <v>1703</v>
      </c>
      <c r="D1970" s="16" t="s">
        <v>41</v>
      </c>
      <c r="E1970" s="18" t="s">
        <v>42</v>
      </c>
      <c r="F1970" s="16" t="s">
        <v>26</v>
      </c>
      <c r="G1970" s="18" t="s">
        <v>158</v>
      </c>
      <c r="H1970" s="18" t="s">
        <v>44</v>
      </c>
      <c r="I1970" s="19">
        <v>0</v>
      </c>
      <c r="J1970" s="20">
        <v>0</v>
      </c>
      <c r="K1970" s="20">
        <v>0</v>
      </c>
      <c r="L1970" s="21">
        <v>0</v>
      </c>
      <c r="M1970" s="22">
        <v>0</v>
      </c>
      <c r="N1970" s="22">
        <v>0</v>
      </c>
      <c r="O1970" s="23">
        <v>17072</v>
      </c>
      <c r="P1970" s="24">
        <v>226426</v>
      </c>
      <c r="Q1970" s="24">
        <v>19</v>
      </c>
      <c r="R1970" s="25">
        <v>0</v>
      </c>
      <c r="S1970" s="26">
        <v>0</v>
      </c>
      <c r="T1970" s="26">
        <v>0</v>
      </c>
      <c r="U1970" s="19">
        <v>17072</v>
      </c>
      <c r="V1970" s="20">
        <v>226426</v>
      </c>
      <c r="W1970" s="20">
        <v>19</v>
      </c>
    </row>
    <row r="1971" spans="1:23" x14ac:dyDescent="0.35">
      <c r="A1971" s="16">
        <v>2012</v>
      </c>
      <c r="B1971" s="17">
        <v>19119</v>
      </c>
      <c r="C1971" s="18" t="s">
        <v>1703</v>
      </c>
      <c r="D1971" s="16" t="s">
        <v>41</v>
      </c>
      <c r="E1971" s="18" t="s">
        <v>42</v>
      </c>
      <c r="F1971" s="16" t="s">
        <v>26</v>
      </c>
      <c r="G1971" s="18" t="s">
        <v>437</v>
      </c>
      <c r="H1971" s="18" t="s">
        <v>44</v>
      </c>
      <c r="I1971" s="19">
        <v>0</v>
      </c>
      <c r="J1971" s="20">
        <v>0</v>
      </c>
      <c r="K1971" s="20">
        <v>0</v>
      </c>
      <c r="L1971" s="21">
        <v>0</v>
      </c>
      <c r="M1971" s="22">
        <v>0</v>
      </c>
      <c r="N1971" s="22">
        <v>0</v>
      </c>
      <c r="O1971" s="23">
        <v>53561</v>
      </c>
      <c r="P1971" s="24">
        <v>703055</v>
      </c>
      <c r="Q1971" s="24">
        <v>99</v>
      </c>
      <c r="R1971" s="25">
        <v>0</v>
      </c>
      <c r="S1971" s="26">
        <v>0</v>
      </c>
      <c r="T1971" s="26">
        <v>0</v>
      </c>
      <c r="U1971" s="19">
        <v>53561</v>
      </c>
      <c r="V1971" s="20">
        <v>703055</v>
      </c>
      <c r="W1971" s="20">
        <v>99</v>
      </c>
    </row>
    <row r="1972" spans="1:23" x14ac:dyDescent="0.35">
      <c r="A1972" s="16">
        <v>2012</v>
      </c>
      <c r="B1972" s="17">
        <v>19119</v>
      </c>
      <c r="C1972" s="18" t="s">
        <v>1703</v>
      </c>
      <c r="D1972" s="16" t="s">
        <v>41</v>
      </c>
      <c r="E1972" s="18" t="s">
        <v>42</v>
      </c>
      <c r="F1972" s="16" t="s">
        <v>26</v>
      </c>
      <c r="G1972" s="18" t="s">
        <v>43</v>
      </c>
      <c r="H1972" s="18" t="s">
        <v>44</v>
      </c>
      <c r="I1972" s="19">
        <v>0</v>
      </c>
      <c r="J1972" s="20">
        <v>0</v>
      </c>
      <c r="K1972" s="20">
        <v>0</v>
      </c>
      <c r="L1972" s="21">
        <v>0</v>
      </c>
      <c r="M1972" s="22">
        <v>0</v>
      </c>
      <c r="N1972" s="22">
        <v>0</v>
      </c>
      <c r="O1972" s="23">
        <v>26386</v>
      </c>
      <c r="P1972" s="24">
        <v>319022</v>
      </c>
      <c r="Q1972" s="24">
        <v>116</v>
      </c>
      <c r="R1972" s="25">
        <v>0</v>
      </c>
      <c r="S1972" s="26">
        <v>0</v>
      </c>
      <c r="T1972" s="26">
        <v>0</v>
      </c>
      <c r="U1972" s="19">
        <v>26386</v>
      </c>
      <c r="V1972" s="20">
        <v>319022</v>
      </c>
      <c r="W1972" s="20">
        <v>116</v>
      </c>
    </row>
    <row r="1973" spans="1:23" x14ac:dyDescent="0.35">
      <c r="A1973" s="16">
        <v>2012</v>
      </c>
      <c r="B1973" s="17">
        <v>19119</v>
      </c>
      <c r="C1973" s="18" t="s">
        <v>1703</v>
      </c>
      <c r="D1973" s="16" t="s">
        <v>41</v>
      </c>
      <c r="E1973" s="18" t="s">
        <v>42</v>
      </c>
      <c r="F1973" s="16" t="s">
        <v>26</v>
      </c>
      <c r="G1973" s="18" t="s">
        <v>220</v>
      </c>
      <c r="H1973" s="18" t="s">
        <v>44</v>
      </c>
      <c r="I1973" s="19">
        <v>0</v>
      </c>
      <c r="J1973" s="20">
        <v>0</v>
      </c>
      <c r="K1973" s="20">
        <v>0</v>
      </c>
      <c r="L1973" s="21">
        <v>0</v>
      </c>
      <c r="M1973" s="22">
        <v>0</v>
      </c>
      <c r="N1973" s="22">
        <v>0</v>
      </c>
      <c r="O1973" s="23">
        <v>33691</v>
      </c>
      <c r="P1973" s="24">
        <v>447245</v>
      </c>
      <c r="Q1973" s="24">
        <v>71</v>
      </c>
      <c r="R1973" s="25">
        <v>0</v>
      </c>
      <c r="S1973" s="26">
        <v>0</v>
      </c>
      <c r="T1973" s="26">
        <v>0</v>
      </c>
      <c r="U1973" s="19">
        <v>33691</v>
      </c>
      <c r="V1973" s="20">
        <v>447245</v>
      </c>
      <c r="W1973" s="20">
        <v>71</v>
      </c>
    </row>
    <row r="1974" spans="1:23" x14ac:dyDescent="0.35">
      <c r="A1974" s="16">
        <v>2012</v>
      </c>
      <c r="B1974" s="17">
        <v>19125</v>
      </c>
      <c r="C1974" s="18" t="s">
        <v>1704</v>
      </c>
      <c r="D1974" s="16" t="s">
        <v>24</v>
      </c>
      <c r="E1974" s="18" t="s">
        <v>25</v>
      </c>
      <c r="F1974" s="16" t="s">
        <v>26</v>
      </c>
      <c r="G1974" s="18" t="s">
        <v>83</v>
      </c>
      <c r="H1974" s="18" t="s">
        <v>28</v>
      </c>
      <c r="I1974" s="19">
        <v>5529</v>
      </c>
      <c r="J1974" s="20">
        <v>57457</v>
      </c>
      <c r="K1974" s="20">
        <v>8775</v>
      </c>
      <c r="L1974" s="21">
        <v>14636</v>
      </c>
      <c r="M1974" s="22">
        <v>146034</v>
      </c>
      <c r="N1974" s="22">
        <v>3038</v>
      </c>
      <c r="O1974" s="23">
        <v>9219</v>
      </c>
      <c r="P1974" s="24">
        <v>121155</v>
      </c>
      <c r="Q1974" s="24">
        <v>40</v>
      </c>
      <c r="R1974" s="25">
        <v>0</v>
      </c>
      <c r="S1974" s="26">
        <v>0</v>
      </c>
      <c r="T1974" s="26">
        <v>0</v>
      </c>
      <c r="U1974" s="19">
        <v>29384</v>
      </c>
      <c r="V1974" s="20">
        <v>324646</v>
      </c>
      <c r="W1974" s="20">
        <v>11853</v>
      </c>
    </row>
    <row r="1975" spans="1:23" x14ac:dyDescent="0.35">
      <c r="A1975" s="16">
        <v>2012</v>
      </c>
      <c r="B1975" s="17">
        <v>19126</v>
      </c>
      <c r="C1975" s="18" t="s">
        <v>1705</v>
      </c>
      <c r="D1975" s="16" t="s">
        <v>41</v>
      </c>
      <c r="E1975" s="18" t="s">
        <v>42</v>
      </c>
      <c r="F1975" s="16" t="s">
        <v>26</v>
      </c>
      <c r="G1975" s="18" t="s">
        <v>199</v>
      </c>
      <c r="H1975" s="18" t="s">
        <v>44</v>
      </c>
      <c r="I1975" s="19">
        <v>4842</v>
      </c>
      <c r="J1975" s="20">
        <v>66317</v>
      </c>
      <c r="K1975" s="20">
        <v>9777</v>
      </c>
      <c r="L1975" s="21">
        <v>18843</v>
      </c>
      <c r="M1975" s="22">
        <v>247612</v>
      </c>
      <c r="N1975" s="22">
        <v>3198</v>
      </c>
      <c r="O1975" s="23" t="s">
        <v>37</v>
      </c>
      <c r="P1975" s="24" t="s">
        <v>37</v>
      </c>
      <c r="Q1975" s="24" t="s">
        <v>37</v>
      </c>
      <c r="R1975" s="25" t="s">
        <v>37</v>
      </c>
      <c r="S1975" s="26" t="s">
        <v>37</v>
      </c>
      <c r="T1975" s="26" t="s">
        <v>37</v>
      </c>
      <c r="U1975" s="19">
        <v>23685</v>
      </c>
      <c r="V1975" s="20">
        <v>313929</v>
      </c>
      <c r="W1975" s="20">
        <v>12975</v>
      </c>
    </row>
    <row r="1976" spans="1:23" x14ac:dyDescent="0.35">
      <c r="A1976" s="16">
        <v>2012</v>
      </c>
      <c r="B1976" s="17">
        <v>19126</v>
      </c>
      <c r="C1976" s="18" t="s">
        <v>1705</v>
      </c>
      <c r="D1976" s="16" t="s">
        <v>97</v>
      </c>
      <c r="E1976" s="18" t="s">
        <v>25</v>
      </c>
      <c r="F1976" s="16" t="s">
        <v>26</v>
      </c>
      <c r="G1976" s="18" t="s">
        <v>98</v>
      </c>
      <c r="H1976" s="18" t="s">
        <v>44</v>
      </c>
      <c r="I1976" s="19">
        <v>23254</v>
      </c>
      <c r="J1976" s="20">
        <v>250828</v>
      </c>
      <c r="K1976" s="20">
        <v>14917</v>
      </c>
      <c r="L1976" s="21">
        <v>64855</v>
      </c>
      <c r="M1976" s="22">
        <v>693826</v>
      </c>
      <c r="N1976" s="22">
        <v>4622</v>
      </c>
      <c r="O1976" s="23" t="s">
        <v>37</v>
      </c>
      <c r="P1976" s="24" t="s">
        <v>37</v>
      </c>
      <c r="Q1976" s="24" t="s">
        <v>37</v>
      </c>
      <c r="R1976" s="25" t="s">
        <v>37</v>
      </c>
      <c r="S1976" s="26" t="s">
        <v>37</v>
      </c>
      <c r="T1976" s="26" t="s">
        <v>37</v>
      </c>
      <c r="U1976" s="19">
        <v>88109</v>
      </c>
      <c r="V1976" s="20">
        <v>944654</v>
      </c>
      <c r="W1976" s="20">
        <v>19539</v>
      </c>
    </row>
    <row r="1977" spans="1:23" x14ac:dyDescent="0.35">
      <c r="A1977" s="16">
        <v>2012</v>
      </c>
      <c r="B1977" s="17">
        <v>19144</v>
      </c>
      <c r="C1977" s="18" t="s">
        <v>1706</v>
      </c>
      <c r="D1977" s="16" t="s">
        <v>24</v>
      </c>
      <c r="E1977" s="18" t="s">
        <v>25</v>
      </c>
      <c r="F1977" s="16" t="s">
        <v>26</v>
      </c>
      <c r="G1977" s="18" t="s">
        <v>46</v>
      </c>
      <c r="H1977" s="18" t="s">
        <v>119</v>
      </c>
      <c r="I1977" s="19" t="s">
        <v>37</v>
      </c>
      <c r="J1977" s="20" t="s">
        <v>37</v>
      </c>
      <c r="K1977" s="20" t="s">
        <v>37</v>
      </c>
      <c r="L1977" s="21">
        <v>4192</v>
      </c>
      <c r="M1977" s="22">
        <v>148738</v>
      </c>
      <c r="N1977" s="22">
        <v>1</v>
      </c>
      <c r="O1977" s="23" t="s">
        <v>37</v>
      </c>
      <c r="P1977" s="24" t="s">
        <v>37</v>
      </c>
      <c r="Q1977" s="24" t="s">
        <v>37</v>
      </c>
      <c r="R1977" s="25" t="s">
        <v>37</v>
      </c>
      <c r="S1977" s="26" t="s">
        <v>37</v>
      </c>
      <c r="T1977" s="26" t="s">
        <v>37</v>
      </c>
      <c r="U1977" s="19">
        <v>4192</v>
      </c>
      <c r="V1977" s="20">
        <v>148738</v>
      </c>
      <c r="W1977" s="20">
        <v>1</v>
      </c>
    </row>
    <row r="1978" spans="1:23" x14ac:dyDescent="0.35">
      <c r="A1978" s="16">
        <v>2012</v>
      </c>
      <c r="B1978" s="17">
        <v>19149</v>
      </c>
      <c r="C1978" s="18" t="s">
        <v>1707</v>
      </c>
      <c r="D1978" s="16" t="s">
        <v>24</v>
      </c>
      <c r="E1978" s="18" t="s">
        <v>25</v>
      </c>
      <c r="F1978" s="16" t="s">
        <v>26</v>
      </c>
      <c r="G1978" s="18" t="s">
        <v>104</v>
      </c>
      <c r="H1978" s="18" t="s">
        <v>28</v>
      </c>
      <c r="I1978" s="19">
        <v>2468</v>
      </c>
      <c r="J1978" s="20">
        <v>24444</v>
      </c>
      <c r="K1978" s="20">
        <v>1958</v>
      </c>
      <c r="L1978" s="21">
        <v>3499</v>
      </c>
      <c r="M1978" s="22">
        <v>35075</v>
      </c>
      <c r="N1978" s="22">
        <v>492</v>
      </c>
      <c r="O1978" s="23">
        <v>0</v>
      </c>
      <c r="P1978" s="24">
        <v>0</v>
      </c>
      <c r="Q1978" s="24">
        <v>0</v>
      </c>
      <c r="R1978" s="25">
        <v>0</v>
      </c>
      <c r="S1978" s="26">
        <v>0</v>
      </c>
      <c r="T1978" s="26">
        <v>0</v>
      </c>
      <c r="U1978" s="19">
        <v>5967</v>
      </c>
      <c r="V1978" s="20">
        <v>59519</v>
      </c>
      <c r="W1978" s="20">
        <v>2450</v>
      </c>
    </row>
    <row r="1979" spans="1:23" x14ac:dyDescent="0.35">
      <c r="A1979" s="16">
        <v>2012</v>
      </c>
      <c r="B1979" s="17">
        <v>19150</v>
      </c>
      <c r="C1979" s="18" t="s">
        <v>1708</v>
      </c>
      <c r="D1979" s="16" t="s">
        <v>24</v>
      </c>
      <c r="E1979" s="18" t="s">
        <v>25</v>
      </c>
      <c r="F1979" s="16" t="s">
        <v>26</v>
      </c>
      <c r="G1979" s="18" t="s">
        <v>132</v>
      </c>
      <c r="H1979" s="18" t="s">
        <v>28</v>
      </c>
      <c r="I1979" s="19">
        <v>3154</v>
      </c>
      <c r="J1979" s="20">
        <v>32324</v>
      </c>
      <c r="K1979" s="20">
        <v>2688</v>
      </c>
      <c r="L1979" s="21">
        <v>2734</v>
      </c>
      <c r="M1979" s="22">
        <v>29491</v>
      </c>
      <c r="N1979" s="22">
        <v>477</v>
      </c>
      <c r="O1979" s="23">
        <v>1655</v>
      </c>
      <c r="P1979" s="24">
        <v>23475</v>
      </c>
      <c r="Q1979" s="24">
        <v>4</v>
      </c>
      <c r="R1979" s="25" t="s">
        <v>37</v>
      </c>
      <c r="S1979" s="26" t="s">
        <v>37</v>
      </c>
      <c r="T1979" s="26" t="s">
        <v>37</v>
      </c>
      <c r="U1979" s="19">
        <v>7543</v>
      </c>
      <c r="V1979" s="20">
        <v>85290</v>
      </c>
      <c r="W1979" s="20">
        <v>3169</v>
      </c>
    </row>
    <row r="1980" spans="1:23" x14ac:dyDescent="0.35">
      <c r="A1980" s="16">
        <v>2012</v>
      </c>
      <c r="B1980" s="17">
        <v>19154</v>
      </c>
      <c r="C1980" s="18" t="s">
        <v>1709</v>
      </c>
      <c r="D1980" s="16" t="s">
        <v>24</v>
      </c>
      <c r="E1980" s="18" t="s">
        <v>25</v>
      </c>
      <c r="F1980" s="16" t="s">
        <v>26</v>
      </c>
      <c r="G1980" s="18" t="s">
        <v>49</v>
      </c>
      <c r="H1980" s="18" t="s">
        <v>33</v>
      </c>
      <c r="I1980" s="19">
        <v>14896</v>
      </c>
      <c r="J1980" s="20">
        <v>122193</v>
      </c>
      <c r="K1980" s="20">
        <v>11154</v>
      </c>
      <c r="L1980" s="21">
        <v>9269</v>
      </c>
      <c r="M1980" s="22">
        <v>75119</v>
      </c>
      <c r="N1980" s="22">
        <v>2262</v>
      </c>
      <c r="O1980" s="23">
        <v>0</v>
      </c>
      <c r="P1980" s="24">
        <v>0</v>
      </c>
      <c r="Q1980" s="24">
        <v>0</v>
      </c>
      <c r="R1980" s="25">
        <v>0</v>
      </c>
      <c r="S1980" s="26">
        <v>0</v>
      </c>
      <c r="T1980" s="26">
        <v>0</v>
      </c>
      <c r="U1980" s="19">
        <v>24165</v>
      </c>
      <c r="V1980" s="20">
        <v>197312</v>
      </c>
      <c r="W1980" s="20">
        <v>13416</v>
      </c>
    </row>
    <row r="1981" spans="1:23" x14ac:dyDescent="0.35">
      <c r="A1981" s="16">
        <v>2012</v>
      </c>
      <c r="B1981" s="17">
        <v>19154</v>
      </c>
      <c r="C1981" s="18" t="s">
        <v>1709</v>
      </c>
      <c r="D1981" s="16" t="s">
        <v>24</v>
      </c>
      <c r="E1981" s="18" t="s">
        <v>25</v>
      </c>
      <c r="F1981" s="16" t="s">
        <v>26</v>
      </c>
      <c r="G1981" s="18" t="s">
        <v>70</v>
      </c>
      <c r="H1981" s="18" t="s">
        <v>33</v>
      </c>
      <c r="I1981" s="19">
        <v>1409</v>
      </c>
      <c r="J1981" s="20">
        <v>11025</v>
      </c>
      <c r="K1981" s="20">
        <v>1263</v>
      </c>
      <c r="L1981" s="21">
        <v>158</v>
      </c>
      <c r="M1981" s="22">
        <v>1035</v>
      </c>
      <c r="N1981" s="22">
        <v>148</v>
      </c>
      <c r="O1981" s="23">
        <v>0</v>
      </c>
      <c r="P1981" s="24">
        <v>0</v>
      </c>
      <c r="Q1981" s="24">
        <v>0</v>
      </c>
      <c r="R1981" s="25">
        <v>0</v>
      </c>
      <c r="S1981" s="26">
        <v>0</v>
      </c>
      <c r="T1981" s="26">
        <v>0</v>
      </c>
      <c r="U1981" s="19">
        <v>1567</v>
      </c>
      <c r="V1981" s="20">
        <v>12060</v>
      </c>
      <c r="W1981" s="20">
        <v>1411</v>
      </c>
    </row>
    <row r="1982" spans="1:23" x14ac:dyDescent="0.35">
      <c r="A1982" s="16">
        <v>2012</v>
      </c>
      <c r="B1982" s="17">
        <v>19154</v>
      </c>
      <c r="C1982" s="18" t="s">
        <v>1709</v>
      </c>
      <c r="D1982" s="16" t="s">
        <v>24</v>
      </c>
      <c r="E1982" s="18" t="s">
        <v>25</v>
      </c>
      <c r="F1982" s="16" t="s">
        <v>26</v>
      </c>
      <c r="G1982" s="18" t="s">
        <v>104</v>
      </c>
      <c r="H1982" s="18" t="s">
        <v>33</v>
      </c>
      <c r="I1982" s="19">
        <v>3716</v>
      </c>
      <c r="J1982" s="20">
        <v>30804</v>
      </c>
      <c r="K1982" s="20">
        <v>2614</v>
      </c>
      <c r="L1982" s="21">
        <v>2029</v>
      </c>
      <c r="M1982" s="22">
        <v>16497</v>
      </c>
      <c r="N1982" s="22">
        <v>522</v>
      </c>
      <c r="O1982" s="23" t="s">
        <v>37</v>
      </c>
      <c r="P1982" s="24" t="s">
        <v>37</v>
      </c>
      <c r="Q1982" s="24" t="s">
        <v>37</v>
      </c>
      <c r="R1982" s="25">
        <v>0</v>
      </c>
      <c r="S1982" s="26">
        <v>0</v>
      </c>
      <c r="T1982" s="26">
        <v>0</v>
      </c>
      <c r="U1982" s="19">
        <v>5745</v>
      </c>
      <c r="V1982" s="20">
        <v>47301</v>
      </c>
      <c r="W1982" s="20">
        <v>3136</v>
      </c>
    </row>
    <row r="1983" spans="1:23" x14ac:dyDescent="0.35">
      <c r="A1983" s="16">
        <v>2012</v>
      </c>
      <c r="B1983" s="17">
        <v>19156</v>
      </c>
      <c r="C1983" s="18" t="s">
        <v>1710</v>
      </c>
      <c r="D1983" s="16" t="s">
        <v>24</v>
      </c>
      <c r="E1983" s="18" t="s">
        <v>25</v>
      </c>
      <c r="F1983" s="16" t="s">
        <v>26</v>
      </c>
      <c r="G1983" s="18" t="s">
        <v>179</v>
      </c>
      <c r="H1983" s="18" t="s">
        <v>33</v>
      </c>
      <c r="I1983" s="19">
        <v>45.7</v>
      </c>
      <c r="J1983" s="20">
        <v>532</v>
      </c>
      <c r="K1983" s="20">
        <v>44</v>
      </c>
      <c r="L1983" s="21">
        <v>1817.1</v>
      </c>
      <c r="M1983" s="22">
        <v>13020</v>
      </c>
      <c r="N1983" s="22">
        <v>175</v>
      </c>
      <c r="O1983" s="23">
        <v>5465.5</v>
      </c>
      <c r="P1983" s="24">
        <v>96387</v>
      </c>
      <c r="Q1983" s="24">
        <v>64</v>
      </c>
      <c r="R1983" s="25" t="s">
        <v>37</v>
      </c>
      <c r="S1983" s="26" t="s">
        <v>37</v>
      </c>
      <c r="T1983" s="26" t="s">
        <v>37</v>
      </c>
      <c r="U1983" s="19">
        <v>7328.3</v>
      </c>
      <c r="V1983" s="20">
        <v>109939</v>
      </c>
      <c r="W1983" s="20">
        <v>283</v>
      </c>
    </row>
    <row r="1984" spans="1:23" x14ac:dyDescent="0.35">
      <c r="A1984" s="16">
        <v>2012</v>
      </c>
      <c r="B1984" s="17">
        <v>19156</v>
      </c>
      <c r="C1984" s="18" t="s">
        <v>1710</v>
      </c>
      <c r="D1984" s="16" t="s">
        <v>24</v>
      </c>
      <c r="E1984" s="18" t="s">
        <v>25</v>
      </c>
      <c r="F1984" s="16" t="s">
        <v>26</v>
      </c>
      <c r="G1984" s="18" t="s">
        <v>174</v>
      </c>
      <c r="H1984" s="18" t="s">
        <v>33</v>
      </c>
      <c r="I1984" s="19">
        <v>16795</v>
      </c>
      <c r="J1984" s="20">
        <v>204831</v>
      </c>
      <c r="K1984" s="20">
        <v>14252</v>
      </c>
      <c r="L1984" s="21">
        <v>80090.5</v>
      </c>
      <c r="M1984" s="22">
        <v>978930</v>
      </c>
      <c r="N1984" s="22">
        <v>10115</v>
      </c>
      <c r="O1984" s="23">
        <v>84552.6</v>
      </c>
      <c r="P1984" s="24">
        <v>1527376</v>
      </c>
      <c r="Q1984" s="24">
        <v>3398</v>
      </c>
      <c r="R1984" s="25" t="s">
        <v>37</v>
      </c>
      <c r="S1984" s="26" t="s">
        <v>37</v>
      </c>
      <c r="T1984" s="26" t="s">
        <v>37</v>
      </c>
      <c r="U1984" s="19">
        <v>181438.1</v>
      </c>
      <c r="V1984" s="20">
        <v>2711137</v>
      </c>
      <c r="W1984" s="20">
        <v>27765</v>
      </c>
    </row>
    <row r="1985" spans="1:23" x14ac:dyDescent="0.35">
      <c r="A1985" s="16">
        <v>2012</v>
      </c>
      <c r="B1985" s="17">
        <v>19157</v>
      </c>
      <c r="C1985" s="18" t="s">
        <v>1711</v>
      </c>
      <c r="D1985" s="16" t="s">
        <v>24</v>
      </c>
      <c r="E1985" s="18" t="s">
        <v>25</v>
      </c>
      <c r="F1985" s="16" t="s">
        <v>26</v>
      </c>
      <c r="G1985" s="18" t="s">
        <v>87</v>
      </c>
      <c r="H1985" s="18" t="s">
        <v>33</v>
      </c>
      <c r="I1985" s="19">
        <v>213.1</v>
      </c>
      <c r="J1985" s="20">
        <v>1486</v>
      </c>
      <c r="K1985" s="20">
        <v>119</v>
      </c>
      <c r="L1985" s="21">
        <v>17.600000000000001</v>
      </c>
      <c r="M1985" s="22">
        <v>133</v>
      </c>
      <c r="N1985" s="22">
        <v>2</v>
      </c>
      <c r="O1985" s="23">
        <v>0</v>
      </c>
      <c r="P1985" s="24">
        <v>0</v>
      </c>
      <c r="Q1985" s="24">
        <v>0</v>
      </c>
      <c r="R1985" s="25">
        <v>0</v>
      </c>
      <c r="S1985" s="26">
        <v>0</v>
      </c>
      <c r="T1985" s="26">
        <v>0</v>
      </c>
      <c r="U1985" s="19">
        <v>230.7</v>
      </c>
      <c r="V1985" s="20">
        <v>1619</v>
      </c>
      <c r="W1985" s="20">
        <v>121</v>
      </c>
    </row>
    <row r="1986" spans="1:23" x14ac:dyDescent="0.35">
      <c r="A1986" s="16">
        <v>2012</v>
      </c>
      <c r="B1986" s="17">
        <v>19157</v>
      </c>
      <c r="C1986" s="18" t="s">
        <v>1711</v>
      </c>
      <c r="D1986" s="16" t="s">
        <v>24</v>
      </c>
      <c r="E1986" s="18" t="s">
        <v>25</v>
      </c>
      <c r="F1986" s="16" t="s">
        <v>26</v>
      </c>
      <c r="G1986" s="18" t="s">
        <v>51</v>
      </c>
      <c r="H1986" s="18" t="s">
        <v>33</v>
      </c>
      <c r="I1986" s="19">
        <v>22269.4</v>
      </c>
      <c r="J1986" s="20">
        <v>162724</v>
      </c>
      <c r="K1986" s="20">
        <v>12537</v>
      </c>
      <c r="L1986" s="21">
        <v>4567.7</v>
      </c>
      <c r="M1986" s="22">
        <v>42495</v>
      </c>
      <c r="N1986" s="22">
        <v>441</v>
      </c>
      <c r="O1986" s="23">
        <v>3788.5</v>
      </c>
      <c r="P1986" s="24">
        <v>54006</v>
      </c>
      <c r="Q1986" s="24">
        <v>7</v>
      </c>
      <c r="R1986" s="25">
        <v>0</v>
      </c>
      <c r="S1986" s="26">
        <v>0</v>
      </c>
      <c r="T1986" s="26">
        <v>0</v>
      </c>
      <c r="U1986" s="19">
        <v>30625.599999999999</v>
      </c>
      <c r="V1986" s="20">
        <v>259225</v>
      </c>
      <c r="W1986" s="20">
        <v>12985</v>
      </c>
    </row>
    <row r="1987" spans="1:23" x14ac:dyDescent="0.35">
      <c r="A1987" s="16">
        <v>2012</v>
      </c>
      <c r="B1987" s="17">
        <v>19158</v>
      </c>
      <c r="C1987" s="18" t="s">
        <v>1712</v>
      </c>
      <c r="D1987" s="16" t="s">
        <v>24</v>
      </c>
      <c r="E1987" s="18" t="s">
        <v>25</v>
      </c>
      <c r="F1987" s="16" t="s">
        <v>26</v>
      </c>
      <c r="G1987" s="18" t="s">
        <v>132</v>
      </c>
      <c r="H1987" s="18" t="s">
        <v>33</v>
      </c>
      <c r="I1987" s="19">
        <v>8482</v>
      </c>
      <c r="J1987" s="20">
        <v>68566</v>
      </c>
      <c r="K1987" s="20">
        <v>5687</v>
      </c>
      <c r="L1987" s="21">
        <v>1711</v>
      </c>
      <c r="M1987" s="22">
        <v>15858</v>
      </c>
      <c r="N1987" s="22">
        <v>636</v>
      </c>
      <c r="O1987" s="23" t="s">
        <v>37</v>
      </c>
      <c r="P1987" s="24" t="s">
        <v>37</v>
      </c>
      <c r="Q1987" s="24" t="s">
        <v>37</v>
      </c>
      <c r="R1987" s="25" t="s">
        <v>37</v>
      </c>
      <c r="S1987" s="26" t="s">
        <v>37</v>
      </c>
      <c r="T1987" s="26" t="s">
        <v>37</v>
      </c>
      <c r="U1987" s="19">
        <v>10193</v>
      </c>
      <c r="V1987" s="20">
        <v>84424</v>
      </c>
      <c r="W1987" s="20">
        <v>6323</v>
      </c>
    </row>
    <row r="1988" spans="1:23" x14ac:dyDescent="0.35">
      <c r="A1988" s="16">
        <v>2012</v>
      </c>
      <c r="B1988" s="17">
        <v>19159</v>
      </c>
      <c r="C1988" s="18" t="s">
        <v>1283</v>
      </c>
      <c r="D1988" s="16" t="s">
        <v>24</v>
      </c>
      <c r="E1988" s="18" t="s">
        <v>25</v>
      </c>
      <c r="F1988" s="16" t="s">
        <v>26</v>
      </c>
      <c r="G1988" s="18" t="s">
        <v>98</v>
      </c>
      <c r="H1988" s="18" t="s">
        <v>33</v>
      </c>
      <c r="I1988" s="19">
        <v>136238.1</v>
      </c>
      <c r="J1988" s="20">
        <v>1505993</v>
      </c>
      <c r="K1988" s="20">
        <v>81594</v>
      </c>
      <c r="L1988" s="21">
        <v>38638.699999999997</v>
      </c>
      <c r="M1988" s="22">
        <v>475550</v>
      </c>
      <c r="N1988" s="22">
        <v>10992</v>
      </c>
      <c r="O1988" s="23">
        <v>23086.7</v>
      </c>
      <c r="P1988" s="24">
        <v>373208</v>
      </c>
      <c r="Q1988" s="24">
        <v>73</v>
      </c>
      <c r="R1988" s="25" t="s">
        <v>37</v>
      </c>
      <c r="S1988" s="26" t="s">
        <v>37</v>
      </c>
      <c r="T1988" s="26" t="s">
        <v>37</v>
      </c>
      <c r="U1988" s="19">
        <v>197963.5</v>
      </c>
      <c r="V1988" s="20">
        <v>2354751</v>
      </c>
      <c r="W1988" s="20">
        <v>92659</v>
      </c>
    </row>
    <row r="1989" spans="1:23" x14ac:dyDescent="0.35">
      <c r="A1989" s="16">
        <v>2012</v>
      </c>
      <c r="B1989" s="17">
        <v>19160</v>
      </c>
      <c r="C1989" s="18" t="s">
        <v>1283</v>
      </c>
      <c r="D1989" s="16" t="s">
        <v>24</v>
      </c>
      <c r="E1989" s="18" t="s">
        <v>25</v>
      </c>
      <c r="F1989" s="16" t="s">
        <v>26</v>
      </c>
      <c r="G1989" s="18" t="s">
        <v>130</v>
      </c>
      <c r="H1989" s="18" t="s">
        <v>33</v>
      </c>
      <c r="I1989" s="19">
        <v>9.6999999999999993</v>
      </c>
      <c r="J1989" s="20">
        <v>75</v>
      </c>
      <c r="K1989" s="20">
        <v>7</v>
      </c>
      <c r="L1989" s="21">
        <v>27</v>
      </c>
      <c r="M1989" s="22">
        <v>162</v>
      </c>
      <c r="N1989" s="22">
        <v>26</v>
      </c>
      <c r="O1989" s="23" t="s">
        <v>37</v>
      </c>
      <c r="P1989" s="24" t="s">
        <v>37</v>
      </c>
      <c r="Q1989" s="24" t="s">
        <v>37</v>
      </c>
      <c r="R1989" s="25" t="s">
        <v>37</v>
      </c>
      <c r="S1989" s="26" t="s">
        <v>37</v>
      </c>
      <c r="T1989" s="26" t="s">
        <v>37</v>
      </c>
      <c r="U1989" s="19">
        <v>36.700000000000003</v>
      </c>
      <c r="V1989" s="20">
        <v>237</v>
      </c>
      <c r="W1989" s="20">
        <v>33</v>
      </c>
    </row>
    <row r="1990" spans="1:23" x14ac:dyDescent="0.35">
      <c r="A1990" s="16">
        <v>2012</v>
      </c>
      <c r="B1990" s="17">
        <v>19160</v>
      </c>
      <c r="C1990" s="18" t="s">
        <v>1283</v>
      </c>
      <c r="D1990" s="16" t="s">
        <v>24</v>
      </c>
      <c r="E1990" s="18" t="s">
        <v>25</v>
      </c>
      <c r="F1990" s="16" t="s">
        <v>26</v>
      </c>
      <c r="G1990" s="18" t="s">
        <v>79</v>
      </c>
      <c r="H1990" s="18" t="s">
        <v>33</v>
      </c>
      <c r="I1990" s="19">
        <v>1666</v>
      </c>
      <c r="J1990" s="20">
        <v>14779</v>
      </c>
      <c r="K1990" s="20">
        <v>1392</v>
      </c>
      <c r="L1990" s="21">
        <v>1721</v>
      </c>
      <c r="M1990" s="22">
        <v>15648</v>
      </c>
      <c r="N1990" s="22">
        <v>408</v>
      </c>
      <c r="O1990" s="23" t="s">
        <v>37</v>
      </c>
      <c r="P1990" s="24" t="s">
        <v>37</v>
      </c>
      <c r="Q1990" s="24" t="s">
        <v>37</v>
      </c>
      <c r="R1990" s="25" t="s">
        <v>37</v>
      </c>
      <c r="S1990" s="26" t="s">
        <v>37</v>
      </c>
      <c r="T1990" s="26" t="s">
        <v>37</v>
      </c>
      <c r="U1990" s="19">
        <v>3387</v>
      </c>
      <c r="V1990" s="20">
        <v>30427</v>
      </c>
      <c r="W1990" s="20">
        <v>1800</v>
      </c>
    </row>
    <row r="1991" spans="1:23" x14ac:dyDescent="0.35">
      <c r="A1991" s="16">
        <v>2012</v>
      </c>
      <c r="B1991" s="17">
        <v>19160</v>
      </c>
      <c r="C1991" s="18" t="s">
        <v>1283</v>
      </c>
      <c r="D1991" s="16" t="s">
        <v>24</v>
      </c>
      <c r="E1991" s="18" t="s">
        <v>25</v>
      </c>
      <c r="F1991" s="16" t="s">
        <v>26</v>
      </c>
      <c r="G1991" s="18" t="s">
        <v>330</v>
      </c>
      <c r="H1991" s="18" t="s">
        <v>33</v>
      </c>
      <c r="I1991" s="19">
        <v>2.9</v>
      </c>
      <c r="J1991" s="20">
        <v>18</v>
      </c>
      <c r="K1991" s="20">
        <v>4</v>
      </c>
      <c r="L1991" s="21">
        <v>0.3</v>
      </c>
      <c r="M1991" s="22">
        <v>2</v>
      </c>
      <c r="N1991" s="22">
        <v>1</v>
      </c>
      <c r="O1991" s="23" t="s">
        <v>37</v>
      </c>
      <c r="P1991" s="24" t="s">
        <v>37</v>
      </c>
      <c r="Q1991" s="24" t="s">
        <v>37</v>
      </c>
      <c r="R1991" s="25" t="s">
        <v>37</v>
      </c>
      <c r="S1991" s="26" t="s">
        <v>37</v>
      </c>
      <c r="T1991" s="26" t="s">
        <v>37</v>
      </c>
      <c r="U1991" s="19">
        <v>3.2</v>
      </c>
      <c r="V1991" s="20">
        <v>20</v>
      </c>
      <c r="W1991" s="20">
        <v>5</v>
      </c>
    </row>
    <row r="1992" spans="1:23" x14ac:dyDescent="0.35">
      <c r="A1992" s="16">
        <v>2012</v>
      </c>
      <c r="B1992" s="17">
        <v>19160</v>
      </c>
      <c r="C1992" s="18" t="s">
        <v>1283</v>
      </c>
      <c r="D1992" s="16" t="s">
        <v>24</v>
      </c>
      <c r="E1992" s="18" t="s">
        <v>25</v>
      </c>
      <c r="F1992" s="16" t="s">
        <v>26</v>
      </c>
      <c r="G1992" s="18" t="s">
        <v>80</v>
      </c>
      <c r="H1992" s="18" t="s">
        <v>33</v>
      </c>
      <c r="I1992" s="19">
        <v>17809</v>
      </c>
      <c r="J1992" s="20">
        <v>152153</v>
      </c>
      <c r="K1992" s="20">
        <v>11487</v>
      </c>
      <c r="L1992" s="21">
        <v>16035.7</v>
      </c>
      <c r="M1992" s="22">
        <v>101727</v>
      </c>
      <c r="N1992" s="22">
        <v>8979</v>
      </c>
      <c r="O1992" s="23">
        <v>44470</v>
      </c>
      <c r="P1992" s="24">
        <v>619456</v>
      </c>
      <c r="Q1992" s="24">
        <v>668</v>
      </c>
      <c r="R1992" s="25" t="s">
        <v>37</v>
      </c>
      <c r="S1992" s="26" t="s">
        <v>37</v>
      </c>
      <c r="T1992" s="26" t="s">
        <v>37</v>
      </c>
      <c r="U1992" s="19">
        <v>78314.7</v>
      </c>
      <c r="V1992" s="20">
        <v>873336</v>
      </c>
      <c r="W1992" s="20">
        <v>21134</v>
      </c>
    </row>
    <row r="1993" spans="1:23" x14ac:dyDescent="0.35">
      <c r="A1993" s="16">
        <v>2012</v>
      </c>
      <c r="B1993" s="17">
        <v>19160</v>
      </c>
      <c r="C1993" s="18" t="s">
        <v>1283</v>
      </c>
      <c r="D1993" s="16" t="s">
        <v>24</v>
      </c>
      <c r="E1993" s="18" t="s">
        <v>25</v>
      </c>
      <c r="F1993" s="16" t="s">
        <v>26</v>
      </c>
      <c r="G1993" s="18" t="s">
        <v>98</v>
      </c>
      <c r="H1993" s="18" t="s">
        <v>33</v>
      </c>
      <c r="I1993" s="19">
        <v>282</v>
      </c>
      <c r="J1993" s="20">
        <v>2749</v>
      </c>
      <c r="K1993" s="20">
        <v>191</v>
      </c>
      <c r="L1993" s="21">
        <v>1979</v>
      </c>
      <c r="M1993" s="22">
        <v>30285</v>
      </c>
      <c r="N1993" s="22">
        <v>80</v>
      </c>
      <c r="O1993" s="23" t="s">
        <v>37</v>
      </c>
      <c r="P1993" s="24" t="s">
        <v>37</v>
      </c>
      <c r="Q1993" s="24" t="s">
        <v>37</v>
      </c>
      <c r="R1993" s="25" t="s">
        <v>37</v>
      </c>
      <c r="S1993" s="26" t="s">
        <v>37</v>
      </c>
      <c r="T1993" s="26" t="s">
        <v>37</v>
      </c>
      <c r="U1993" s="19">
        <v>2261</v>
      </c>
      <c r="V1993" s="20">
        <v>33034</v>
      </c>
      <c r="W1993" s="20">
        <v>271</v>
      </c>
    </row>
    <row r="1994" spans="1:23" x14ac:dyDescent="0.35">
      <c r="A1994" s="16">
        <v>2012</v>
      </c>
      <c r="B1994" s="17">
        <v>19161</v>
      </c>
      <c r="C1994" s="18" t="s">
        <v>1283</v>
      </c>
      <c r="D1994" s="16" t="s">
        <v>24</v>
      </c>
      <c r="E1994" s="18" t="s">
        <v>25</v>
      </c>
      <c r="F1994" s="16" t="s">
        <v>26</v>
      </c>
      <c r="G1994" s="18" t="s">
        <v>61</v>
      </c>
      <c r="H1994" s="18" t="s">
        <v>33</v>
      </c>
      <c r="I1994" s="19">
        <v>22954</v>
      </c>
      <c r="J1994" s="20">
        <v>161148</v>
      </c>
      <c r="K1994" s="20">
        <v>15770</v>
      </c>
      <c r="L1994" s="21">
        <v>5620.7</v>
      </c>
      <c r="M1994" s="22">
        <v>41978</v>
      </c>
      <c r="N1994" s="22">
        <v>1499</v>
      </c>
      <c r="O1994" s="23">
        <v>7220.7</v>
      </c>
      <c r="P1994" s="24">
        <v>80801</v>
      </c>
      <c r="Q1994" s="24">
        <v>275</v>
      </c>
      <c r="R1994" s="25" t="s">
        <v>37</v>
      </c>
      <c r="S1994" s="26" t="s">
        <v>37</v>
      </c>
      <c r="T1994" s="26" t="s">
        <v>37</v>
      </c>
      <c r="U1994" s="19">
        <v>35795.4</v>
      </c>
      <c r="V1994" s="20">
        <v>283927</v>
      </c>
      <c r="W1994" s="20">
        <v>17544</v>
      </c>
    </row>
    <row r="1995" spans="1:23" x14ac:dyDescent="0.35">
      <c r="A1995" s="16">
        <v>2012</v>
      </c>
      <c r="B1995" s="17">
        <v>19162</v>
      </c>
      <c r="C1995" s="18" t="s">
        <v>1689</v>
      </c>
      <c r="D1995" s="16" t="s">
        <v>24</v>
      </c>
      <c r="E1995" s="18" t="s">
        <v>25</v>
      </c>
      <c r="F1995" s="16" t="s">
        <v>26</v>
      </c>
      <c r="G1995" s="18" t="s">
        <v>111</v>
      </c>
      <c r="H1995" s="18" t="s">
        <v>33</v>
      </c>
      <c r="I1995" s="19">
        <v>28423</v>
      </c>
      <c r="J1995" s="20">
        <v>271069</v>
      </c>
      <c r="K1995" s="20">
        <v>19563</v>
      </c>
      <c r="L1995" s="21">
        <v>16929</v>
      </c>
      <c r="M1995" s="22">
        <v>151005</v>
      </c>
      <c r="N1995" s="22">
        <v>5150</v>
      </c>
      <c r="O1995" s="23">
        <v>8917</v>
      </c>
      <c r="P1995" s="24">
        <v>98253</v>
      </c>
      <c r="Q1995" s="24">
        <v>9</v>
      </c>
      <c r="R1995" s="25">
        <v>0</v>
      </c>
      <c r="S1995" s="26">
        <v>0</v>
      </c>
      <c r="T1995" s="26">
        <v>0</v>
      </c>
      <c r="U1995" s="19">
        <v>54269</v>
      </c>
      <c r="V1995" s="20">
        <v>520327</v>
      </c>
      <c r="W1995" s="20">
        <v>24722</v>
      </c>
    </row>
    <row r="1996" spans="1:23" x14ac:dyDescent="0.35">
      <c r="A1996" s="16">
        <v>2012</v>
      </c>
      <c r="B1996" s="17">
        <v>19162</v>
      </c>
      <c r="C1996" s="18" t="s">
        <v>1689</v>
      </c>
      <c r="D1996" s="16" t="s">
        <v>24</v>
      </c>
      <c r="E1996" s="18" t="s">
        <v>25</v>
      </c>
      <c r="F1996" s="16" t="s">
        <v>26</v>
      </c>
      <c r="G1996" s="18" t="s">
        <v>104</v>
      </c>
      <c r="H1996" s="18" t="s">
        <v>33</v>
      </c>
      <c r="I1996" s="19">
        <v>33539</v>
      </c>
      <c r="J1996" s="20">
        <v>323561</v>
      </c>
      <c r="K1996" s="20">
        <v>21574</v>
      </c>
      <c r="L1996" s="21">
        <v>16403</v>
      </c>
      <c r="M1996" s="22">
        <v>144972</v>
      </c>
      <c r="N1996" s="22">
        <v>4684</v>
      </c>
      <c r="O1996" s="23">
        <v>2508</v>
      </c>
      <c r="P1996" s="24">
        <v>33420</v>
      </c>
      <c r="Q1996" s="24">
        <v>4</v>
      </c>
      <c r="R1996" s="25">
        <v>0</v>
      </c>
      <c r="S1996" s="26">
        <v>0</v>
      </c>
      <c r="T1996" s="26">
        <v>0</v>
      </c>
      <c r="U1996" s="19">
        <v>52450</v>
      </c>
      <c r="V1996" s="20">
        <v>501953</v>
      </c>
      <c r="W1996" s="20">
        <v>26262</v>
      </c>
    </row>
    <row r="1997" spans="1:23" ht="27.75" x14ac:dyDescent="0.35">
      <c r="A1997" s="16">
        <v>2012</v>
      </c>
      <c r="B1997" s="17">
        <v>19173</v>
      </c>
      <c r="C1997" s="18" t="s">
        <v>1713</v>
      </c>
      <c r="D1997" s="16" t="s">
        <v>24</v>
      </c>
      <c r="E1997" s="18" t="s">
        <v>25</v>
      </c>
      <c r="F1997" s="16" t="s">
        <v>26</v>
      </c>
      <c r="G1997" s="18" t="s">
        <v>130</v>
      </c>
      <c r="H1997" s="18" t="s">
        <v>119</v>
      </c>
      <c r="I1997" s="19" t="s">
        <v>37</v>
      </c>
      <c r="J1997" s="20" t="s">
        <v>37</v>
      </c>
      <c r="K1997" s="20" t="s">
        <v>37</v>
      </c>
      <c r="L1997" s="21" t="s">
        <v>37</v>
      </c>
      <c r="M1997" s="22" t="s">
        <v>37</v>
      </c>
      <c r="N1997" s="22" t="s">
        <v>37</v>
      </c>
      <c r="O1997" s="23">
        <v>14428</v>
      </c>
      <c r="P1997" s="24">
        <v>182387</v>
      </c>
      <c r="Q1997" s="24">
        <v>1</v>
      </c>
      <c r="R1997" s="25" t="s">
        <v>37</v>
      </c>
      <c r="S1997" s="26" t="s">
        <v>37</v>
      </c>
      <c r="T1997" s="26" t="s">
        <v>37</v>
      </c>
      <c r="U1997" s="19">
        <v>14428</v>
      </c>
      <c r="V1997" s="20">
        <v>182387</v>
      </c>
      <c r="W1997" s="20">
        <v>1</v>
      </c>
    </row>
    <row r="1998" spans="1:23" x14ac:dyDescent="0.35">
      <c r="A1998" s="16">
        <v>2012</v>
      </c>
      <c r="B1998" s="17">
        <v>19189</v>
      </c>
      <c r="C1998" s="18" t="s">
        <v>1714</v>
      </c>
      <c r="D1998" s="16" t="s">
        <v>24</v>
      </c>
      <c r="E1998" s="18" t="s">
        <v>25</v>
      </c>
      <c r="F1998" s="16" t="s">
        <v>26</v>
      </c>
      <c r="G1998" s="18" t="s">
        <v>56</v>
      </c>
      <c r="H1998" s="18" t="s">
        <v>33</v>
      </c>
      <c r="I1998" s="19">
        <v>53132.6</v>
      </c>
      <c r="J1998" s="20">
        <v>413365</v>
      </c>
      <c r="K1998" s="20">
        <v>38780</v>
      </c>
      <c r="L1998" s="21">
        <v>23738.7</v>
      </c>
      <c r="M1998" s="22">
        <v>220936</v>
      </c>
      <c r="N1998" s="22">
        <v>2102</v>
      </c>
      <c r="O1998" s="23">
        <v>1883</v>
      </c>
      <c r="P1998" s="24">
        <v>26611</v>
      </c>
      <c r="Q1998" s="24">
        <v>44</v>
      </c>
      <c r="R1998" s="25">
        <v>0</v>
      </c>
      <c r="S1998" s="26">
        <v>0</v>
      </c>
      <c r="T1998" s="26">
        <v>0</v>
      </c>
      <c r="U1998" s="19">
        <v>78754.3</v>
      </c>
      <c r="V1998" s="20">
        <v>660912</v>
      </c>
      <c r="W1998" s="20">
        <v>40926</v>
      </c>
    </row>
    <row r="1999" spans="1:23" x14ac:dyDescent="0.35">
      <c r="A1999" s="16">
        <v>2012</v>
      </c>
      <c r="B1999" s="17">
        <v>19219</v>
      </c>
      <c r="C1999" s="18" t="s">
        <v>1715</v>
      </c>
      <c r="D1999" s="16" t="s">
        <v>24</v>
      </c>
      <c r="E1999" s="18" t="s">
        <v>25</v>
      </c>
      <c r="F1999" s="16" t="s">
        <v>26</v>
      </c>
      <c r="G1999" s="18" t="s">
        <v>59</v>
      </c>
      <c r="H1999" s="18" t="s">
        <v>33</v>
      </c>
      <c r="I1999" s="19">
        <v>981.1</v>
      </c>
      <c r="J1999" s="20">
        <v>8277</v>
      </c>
      <c r="K1999" s="20">
        <v>597</v>
      </c>
      <c r="L1999" s="21">
        <v>152.9</v>
      </c>
      <c r="M1999" s="22">
        <v>948</v>
      </c>
      <c r="N1999" s="22">
        <v>71</v>
      </c>
      <c r="O1999" s="23" t="s">
        <v>37</v>
      </c>
      <c r="P1999" s="24" t="s">
        <v>37</v>
      </c>
      <c r="Q1999" s="24" t="s">
        <v>37</v>
      </c>
      <c r="R1999" s="25" t="s">
        <v>37</v>
      </c>
      <c r="S1999" s="26" t="s">
        <v>37</v>
      </c>
      <c r="T1999" s="26" t="s">
        <v>37</v>
      </c>
      <c r="U1999" s="19">
        <v>1134</v>
      </c>
      <c r="V1999" s="20">
        <v>9225</v>
      </c>
      <c r="W1999" s="20">
        <v>668</v>
      </c>
    </row>
    <row r="2000" spans="1:23" x14ac:dyDescent="0.35">
      <c r="A2000" s="16">
        <v>2012</v>
      </c>
      <c r="B2000" s="17">
        <v>19219</v>
      </c>
      <c r="C2000" s="18" t="s">
        <v>1715</v>
      </c>
      <c r="D2000" s="16" t="s">
        <v>24</v>
      </c>
      <c r="E2000" s="18" t="s">
        <v>25</v>
      </c>
      <c r="F2000" s="16" t="s">
        <v>26</v>
      </c>
      <c r="G2000" s="18" t="s">
        <v>49</v>
      </c>
      <c r="H2000" s="18" t="s">
        <v>33</v>
      </c>
      <c r="I2000" s="19">
        <v>46070.7</v>
      </c>
      <c r="J2000" s="20">
        <v>378654</v>
      </c>
      <c r="K2000" s="20">
        <v>24260</v>
      </c>
      <c r="L2000" s="21">
        <v>12129.3</v>
      </c>
      <c r="M2000" s="22">
        <v>99785</v>
      </c>
      <c r="N2000" s="22">
        <v>3690</v>
      </c>
      <c r="O2000" s="23">
        <v>3462.1</v>
      </c>
      <c r="P2000" s="24">
        <v>52344</v>
      </c>
      <c r="Q2000" s="24">
        <v>10</v>
      </c>
      <c r="R2000" s="25" t="s">
        <v>37</v>
      </c>
      <c r="S2000" s="26" t="s">
        <v>37</v>
      </c>
      <c r="T2000" s="26" t="s">
        <v>37</v>
      </c>
      <c r="U2000" s="19">
        <v>61662.1</v>
      </c>
      <c r="V2000" s="20">
        <v>530783</v>
      </c>
      <c r="W2000" s="20">
        <v>27960</v>
      </c>
    </row>
    <row r="2001" spans="1:23" x14ac:dyDescent="0.35">
      <c r="A2001" s="16">
        <v>2012</v>
      </c>
      <c r="B2001" s="17">
        <v>19225</v>
      </c>
      <c r="C2001" s="18" t="s">
        <v>1716</v>
      </c>
      <c r="D2001" s="16" t="s">
        <v>24</v>
      </c>
      <c r="E2001" s="18" t="s">
        <v>25</v>
      </c>
      <c r="F2001" s="16" t="s">
        <v>26</v>
      </c>
      <c r="G2001" s="18" t="s">
        <v>59</v>
      </c>
      <c r="H2001" s="18" t="s">
        <v>28</v>
      </c>
      <c r="I2001" s="19">
        <v>8476</v>
      </c>
      <c r="J2001" s="20">
        <v>91280</v>
      </c>
      <c r="K2001" s="20">
        <v>6661</v>
      </c>
      <c r="L2001" s="21">
        <v>3249</v>
      </c>
      <c r="M2001" s="22">
        <v>34611</v>
      </c>
      <c r="N2001" s="22">
        <v>1709</v>
      </c>
      <c r="O2001" s="23">
        <v>18252</v>
      </c>
      <c r="P2001" s="24">
        <v>257143</v>
      </c>
      <c r="Q2001" s="24">
        <v>178</v>
      </c>
      <c r="R2001" s="25">
        <v>0</v>
      </c>
      <c r="S2001" s="26">
        <v>0</v>
      </c>
      <c r="T2001" s="26">
        <v>0</v>
      </c>
      <c r="U2001" s="19">
        <v>29977</v>
      </c>
      <c r="V2001" s="20">
        <v>383034</v>
      </c>
      <c r="W2001" s="20">
        <v>8548</v>
      </c>
    </row>
    <row r="2002" spans="1:23" x14ac:dyDescent="0.35">
      <c r="A2002" s="16">
        <v>2012</v>
      </c>
      <c r="B2002" s="17">
        <v>19229</v>
      </c>
      <c r="C2002" s="18" t="s">
        <v>1717</v>
      </c>
      <c r="D2002" s="16" t="s">
        <v>24</v>
      </c>
      <c r="E2002" s="18" t="s">
        <v>25</v>
      </c>
      <c r="F2002" s="16" t="s">
        <v>26</v>
      </c>
      <c r="G2002" s="18" t="s">
        <v>63</v>
      </c>
      <c r="H2002" s="18" t="s">
        <v>191</v>
      </c>
      <c r="I2002" s="19">
        <v>11869</v>
      </c>
      <c r="J2002" s="20">
        <v>77162</v>
      </c>
      <c r="K2002" s="20">
        <v>11692</v>
      </c>
      <c r="L2002" s="21">
        <v>10227</v>
      </c>
      <c r="M2002" s="22">
        <v>68360</v>
      </c>
      <c r="N2002" s="22">
        <v>1491</v>
      </c>
      <c r="O2002" s="23" t="s">
        <v>37</v>
      </c>
      <c r="P2002" s="24" t="s">
        <v>37</v>
      </c>
      <c r="Q2002" s="24" t="s">
        <v>37</v>
      </c>
      <c r="R2002" s="25" t="s">
        <v>37</v>
      </c>
      <c r="S2002" s="26" t="s">
        <v>37</v>
      </c>
      <c r="T2002" s="26" t="s">
        <v>37</v>
      </c>
      <c r="U2002" s="19">
        <v>22096</v>
      </c>
      <c r="V2002" s="20">
        <v>145522</v>
      </c>
      <c r="W2002" s="20">
        <v>13183</v>
      </c>
    </row>
    <row r="2003" spans="1:23" x14ac:dyDescent="0.35">
      <c r="A2003" s="16">
        <v>2012</v>
      </c>
      <c r="B2003" s="17">
        <v>19266</v>
      </c>
      <c r="C2003" s="18" t="s">
        <v>1718</v>
      </c>
      <c r="D2003" s="16" t="s">
        <v>24</v>
      </c>
      <c r="E2003" s="18" t="s">
        <v>25</v>
      </c>
      <c r="F2003" s="16" t="s">
        <v>26</v>
      </c>
      <c r="G2003" s="18" t="s">
        <v>104</v>
      </c>
      <c r="H2003" s="18" t="s">
        <v>28</v>
      </c>
      <c r="I2003" s="19">
        <v>11189</v>
      </c>
      <c r="J2003" s="20">
        <v>118646</v>
      </c>
      <c r="K2003" s="20">
        <v>8500</v>
      </c>
      <c r="L2003" s="21">
        <v>12570</v>
      </c>
      <c r="M2003" s="22">
        <v>128612</v>
      </c>
      <c r="N2003" s="22">
        <v>1887</v>
      </c>
      <c r="O2003" s="23">
        <v>4308</v>
      </c>
      <c r="P2003" s="24">
        <v>53491</v>
      </c>
      <c r="Q2003" s="24">
        <v>7</v>
      </c>
      <c r="R2003" s="25">
        <v>0</v>
      </c>
      <c r="S2003" s="26">
        <v>0</v>
      </c>
      <c r="T2003" s="26">
        <v>0</v>
      </c>
      <c r="U2003" s="19">
        <v>28067</v>
      </c>
      <c r="V2003" s="20">
        <v>300749</v>
      </c>
      <c r="W2003" s="20">
        <v>10394</v>
      </c>
    </row>
    <row r="2004" spans="1:23" x14ac:dyDescent="0.35">
      <c r="A2004" s="16">
        <v>2012</v>
      </c>
      <c r="B2004" s="17">
        <v>19273</v>
      </c>
      <c r="C2004" s="18" t="s">
        <v>1719</v>
      </c>
      <c r="D2004" s="16" t="s">
        <v>24</v>
      </c>
      <c r="E2004" s="18" t="s">
        <v>25</v>
      </c>
      <c r="F2004" s="16" t="s">
        <v>26</v>
      </c>
      <c r="G2004" s="18" t="s">
        <v>27</v>
      </c>
      <c r="H2004" s="18" t="s">
        <v>28</v>
      </c>
      <c r="I2004" s="19">
        <v>13173</v>
      </c>
      <c r="J2004" s="20">
        <v>144902</v>
      </c>
      <c r="K2004" s="20">
        <v>10853</v>
      </c>
      <c r="L2004" s="21">
        <v>28157</v>
      </c>
      <c r="M2004" s="22">
        <v>293896</v>
      </c>
      <c r="N2004" s="22">
        <v>4514</v>
      </c>
      <c r="O2004" s="23">
        <v>15322</v>
      </c>
      <c r="P2004" s="24">
        <v>225176</v>
      </c>
      <c r="Q2004" s="24">
        <v>11</v>
      </c>
      <c r="R2004" s="25">
        <v>0</v>
      </c>
      <c r="S2004" s="26">
        <v>0</v>
      </c>
      <c r="T2004" s="26">
        <v>0</v>
      </c>
      <c r="U2004" s="19">
        <v>56652</v>
      </c>
      <c r="V2004" s="20">
        <v>663974</v>
      </c>
      <c r="W2004" s="20">
        <v>15378</v>
      </c>
    </row>
    <row r="2005" spans="1:23" x14ac:dyDescent="0.35">
      <c r="A2005" s="16">
        <v>2012</v>
      </c>
      <c r="B2005" s="17">
        <v>19277</v>
      </c>
      <c r="C2005" s="18" t="s">
        <v>1720</v>
      </c>
      <c r="D2005" s="16" t="s">
        <v>24</v>
      </c>
      <c r="E2005" s="18" t="s">
        <v>25</v>
      </c>
      <c r="F2005" s="16" t="s">
        <v>26</v>
      </c>
      <c r="G2005" s="18" t="s">
        <v>65</v>
      </c>
      <c r="H2005" s="18" t="s">
        <v>57</v>
      </c>
      <c r="I2005" s="19">
        <v>0</v>
      </c>
      <c r="J2005" s="20">
        <v>0</v>
      </c>
      <c r="K2005" s="20">
        <v>0</v>
      </c>
      <c r="L2005" s="21">
        <v>11466</v>
      </c>
      <c r="M2005" s="22">
        <v>66768</v>
      </c>
      <c r="N2005" s="22">
        <v>75</v>
      </c>
      <c r="O2005" s="23">
        <v>0</v>
      </c>
      <c r="P2005" s="24">
        <v>0</v>
      </c>
      <c r="Q2005" s="24">
        <v>0</v>
      </c>
      <c r="R2005" s="25">
        <v>0</v>
      </c>
      <c r="S2005" s="26">
        <v>0</v>
      </c>
      <c r="T2005" s="26">
        <v>0</v>
      </c>
      <c r="U2005" s="19">
        <v>11466</v>
      </c>
      <c r="V2005" s="20">
        <v>66768</v>
      </c>
      <c r="W2005" s="20">
        <v>75</v>
      </c>
    </row>
    <row r="2006" spans="1:23" x14ac:dyDescent="0.35">
      <c r="A2006" s="16">
        <v>2012</v>
      </c>
      <c r="B2006" s="17">
        <v>19281</v>
      </c>
      <c r="C2006" s="18" t="s">
        <v>1721</v>
      </c>
      <c r="D2006" s="16" t="s">
        <v>24</v>
      </c>
      <c r="E2006" s="18" t="s">
        <v>25</v>
      </c>
      <c r="F2006" s="16" t="s">
        <v>26</v>
      </c>
      <c r="G2006" s="18" t="s">
        <v>63</v>
      </c>
      <c r="H2006" s="18" t="s">
        <v>191</v>
      </c>
      <c r="I2006" s="19">
        <v>105961</v>
      </c>
      <c r="J2006" s="20">
        <v>708278</v>
      </c>
      <c r="K2006" s="20">
        <v>72045</v>
      </c>
      <c r="L2006" s="21">
        <v>31528</v>
      </c>
      <c r="M2006" s="22">
        <v>252814</v>
      </c>
      <c r="N2006" s="22">
        <v>23731</v>
      </c>
      <c r="O2006" s="23">
        <v>111168</v>
      </c>
      <c r="P2006" s="24">
        <v>984877</v>
      </c>
      <c r="Q2006" s="24">
        <v>4168</v>
      </c>
      <c r="R2006" s="25" t="s">
        <v>37</v>
      </c>
      <c r="S2006" s="26" t="s">
        <v>37</v>
      </c>
      <c r="T2006" s="26" t="s">
        <v>37</v>
      </c>
      <c r="U2006" s="19">
        <v>248657</v>
      </c>
      <c r="V2006" s="20">
        <v>1945969</v>
      </c>
      <c r="W2006" s="20">
        <v>99944</v>
      </c>
    </row>
    <row r="2007" spans="1:23" x14ac:dyDescent="0.35">
      <c r="A2007" s="16">
        <v>2012</v>
      </c>
      <c r="B2007" s="17">
        <v>19293</v>
      </c>
      <c r="C2007" s="18" t="s">
        <v>1722</v>
      </c>
      <c r="D2007" s="16" t="s">
        <v>24</v>
      </c>
      <c r="E2007" s="18" t="s">
        <v>25</v>
      </c>
      <c r="F2007" s="16" t="s">
        <v>26</v>
      </c>
      <c r="G2007" s="18" t="s">
        <v>173</v>
      </c>
      <c r="H2007" s="18" t="s">
        <v>33</v>
      </c>
      <c r="I2007" s="19">
        <v>20267.099999999999</v>
      </c>
      <c r="J2007" s="20">
        <v>211185</v>
      </c>
      <c r="K2007" s="20">
        <v>13407</v>
      </c>
      <c r="L2007" s="21">
        <v>8893</v>
      </c>
      <c r="M2007" s="22">
        <v>105157</v>
      </c>
      <c r="N2007" s="22">
        <v>1693</v>
      </c>
      <c r="O2007" s="23">
        <v>17413.2</v>
      </c>
      <c r="P2007" s="24">
        <v>254288</v>
      </c>
      <c r="Q2007" s="24">
        <v>216</v>
      </c>
      <c r="R2007" s="25">
        <v>0</v>
      </c>
      <c r="S2007" s="26">
        <v>0</v>
      </c>
      <c r="T2007" s="26">
        <v>0</v>
      </c>
      <c r="U2007" s="19">
        <v>46573.3</v>
      </c>
      <c r="V2007" s="20">
        <v>570630</v>
      </c>
      <c r="W2007" s="20">
        <v>15316</v>
      </c>
    </row>
    <row r="2008" spans="1:23" x14ac:dyDescent="0.35">
      <c r="A2008" s="16">
        <v>2012</v>
      </c>
      <c r="B2008" s="17">
        <v>19307</v>
      </c>
      <c r="C2008" s="18" t="s">
        <v>1723</v>
      </c>
      <c r="D2008" s="16" t="s">
        <v>24</v>
      </c>
      <c r="E2008" s="18" t="s">
        <v>25</v>
      </c>
      <c r="F2008" s="16" t="s">
        <v>26</v>
      </c>
      <c r="G2008" s="18" t="s">
        <v>59</v>
      </c>
      <c r="H2008" s="18" t="s">
        <v>28</v>
      </c>
      <c r="I2008" s="19">
        <v>5409</v>
      </c>
      <c r="J2008" s="20">
        <v>53170</v>
      </c>
      <c r="K2008" s="20">
        <v>3825</v>
      </c>
      <c r="L2008" s="21">
        <v>3523</v>
      </c>
      <c r="M2008" s="22">
        <v>30979</v>
      </c>
      <c r="N2008" s="22">
        <v>789</v>
      </c>
      <c r="O2008" s="23">
        <v>1382</v>
      </c>
      <c r="P2008" s="24">
        <v>11986</v>
      </c>
      <c r="Q2008" s="24">
        <v>2</v>
      </c>
      <c r="R2008" s="25">
        <v>0</v>
      </c>
      <c r="S2008" s="26">
        <v>0</v>
      </c>
      <c r="T2008" s="26">
        <v>0</v>
      </c>
      <c r="U2008" s="19">
        <v>10314</v>
      </c>
      <c r="V2008" s="20">
        <v>96135</v>
      </c>
      <c r="W2008" s="20">
        <v>4616</v>
      </c>
    </row>
    <row r="2009" spans="1:23" x14ac:dyDescent="0.35">
      <c r="A2009" s="16">
        <v>2012</v>
      </c>
      <c r="B2009" s="17">
        <v>19308</v>
      </c>
      <c r="C2009" s="18" t="s">
        <v>1724</v>
      </c>
      <c r="D2009" s="16" t="s">
        <v>24</v>
      </c>
      <c r="E2009" s="18" t="s">
        <v>25</v>
      </c>
      <c r="F2009" s="16" t="s">
        <v>26</v>
      </c>
      <c r="G2009" s="18" t="s">
        <v>59</v>
      </c>
      <c r="H2009" s="18" t="s">
        <v>28</v>
      </c>
      <c r="I2009" s="19">
        <v>7733</v>
      </c>
      <c r="J2009" s="20">
        <v>63208</v>
      </c>
      <c r="K2009" s="20">
        <v>6202</v>
      </c>
      <c r="L2009" s="21">
        <v>1897</v>
      </c>
      <c r="M2009" s="22">
        <v>15515</v>
      </c>
      <c r="N2009" s="22">
        <v>678</v>
      </c>
      <c r="O2009" s="23">
        <v>6728</v>
      </c>
      <c r="P2009" s="24">
        <v>76305</v>
      </c>
      <c r="Q2009" s="24">
        <v>99</v>
      </c>
      <c r="R2009" s="25" t="s">
        <v>37</v>
      </c>
      <c r="S2009" s="26" t="s">
        <v>37</v>
      </c>
      <c r="T2009" s="26" t="s">
        <v>37</v>
      </c>
      <c r="U2009" s="19">
        <v>16358</v>
      </c>
      <c r="V2009" s="20">
        <v>155028</v>
      </c>
      <c r="W2009" s="20">
        <v>6979</v>
      </c>
    </row>
    <row r="2010" spans="1:23" x14ac:dyDescent="0.35">
      <c r="A2010" s="16">
        <v>2012</v>
      </c>
      <c r="B2010" s="17">
        <v>19324</v>
      </c>
      <c r="C2010" s="18" t="s">
        <v>1725</v>
      </c>
      <c r="D2010" s="16" t="s">
        <v>24</v>
      </c>
      <c r="E2010" s="18" t="s">
        <v>25</v>
      </c>
      <c r="F2010" s="16" t="s">
        <v>26</v>
      </c>
      <c r="G2010" s="18" t="s">
        <v>39</v>
      </c>
      <c r="H2010" s="18" t="s">
        <v>28</v>
      </c>
      <c r="I2010" s="19">
        <v>4219.2</v>
      </c>
      <c r="J2010" s="20">
        <v>34981</v>
      </c>
      <c r="K2010" s="20">
        <v>5502</v>
      </c>
      <c r="L2010" s="21">
        <v>4667.1000000000004</v>
      </c>
      <c r="M2010" s="22">
        <v>46239</v>
      </c>
      <c r="N2010" s="22">
        <v>587</v>
      </c>
      <c r="O2010" s="23">
        <v>384.6</v>
      </c>
      <c r="P2010" s="24">
        <v>3780</v>
      </c>
      <c r="Q2010" s="24">
        <v>1</v>
      </c>
      <c r="R2010" s="25">
        <v>0</v>
      </c>
      <c r="S2010" s="26">
        <v>0</v>
      </c>
      <c r="T2010" s="26">
        <v>0</v>
      </c>
      <c r="U2010" s="19">
        <v>9270.9</v>
      </c>
      <c r="V2010" s="20">
        <v>85000</v>
      </c>
      <c r="W2010" s="20">
        <v>6090</v>
      </c>
    </row>
    <row r="2011" spans="1:23" x14ac:dyDescent="0.35">
      <c r="A2011" s="16">
        <v>2012</v>
      </c>
      <c r="B2011" s="17">
        <v>19325</v>
      </c>
      <c r="C2011" s="18" t="s">
        <v>1726</v>
      </c>
      <c r="D2011" s="16" t="s">
        <v>24</v>
      </c>
      <c r="E2011" s="18" t="s">
        <v>25</v>
      </c>
      <c r="F2011" s="16" t="s">
        <v>26</v>
      </c>
      <c r="G2011" s="18" t="s">
        <v>128</v>
      </c>
      <c r="H2011" s="18" t="s">
        <v>33</v>
      </c>
      <c r="I2011" s="19">
        <v>12794.8</v>
      </c>
      <c r="J2011" s="20">
        <v>164377</v>
      </c>
      <c r="K2011" s="20">
        <v>10961</v>
      </c>
      <c r="L2011" s="21">
        <v>10359.700000000001</v>
      </c>
      <c r="M2011" s="22">
        <v>167374</v>
      </c>
      <c r="N2011" s="22">
        <v>1859</v>
      </c>
      <c r="O2011" s="23">
        <v>30618.2</v>
      </c>
      <c r="P2011" s="24">
        <v>641630</v>
      </c>
      <c r="Q2011" s="24">
        <v>1434</v>
      </c>
      <c r="R2011" s="25" t="s">
        <v>37</v>
      </c>
      <c r="S2011" s="26" t="s">
        <v>37</v>
      </c>
      <c r="T2011" s="26" t="s">
        <v>37</v>
      </c>
      <c r="U2011" s="19">
        <v>53772.7</v>
      </c>
      <c r="V2011" s="20">
        <v>973381</v>
      </c>
      <c r="W2011" s="20">
        <v>14254</v>
      </c>
    </row>
    <row r="2012" spans="1:23" x14ac:dyDescent="0.35">
      <c r="A2012" s="16">
        <v>2012</v>
      </c>
      <c r="B2012" s="17">
        <v>19327</v>
      </c>
      <c r="C2012" s="18" t="s">
        <v>1727</v>
      </c>
      <c r="D2012" s="16" t="s">
        <v>97</v>
      </c>
      <c r="E2012" s="18" t="s">
        <v>25</v>
      </c>
      <c r="F2012" s="16" t="s">
        <v>26</v>
      </c>
      <c r="G2012" s="18" t="s">
        <v>98</v>
      </c>
      <c r="H2012" s="18" t="s">
        <v>44</v>
      </c>
      <c r="I2012" s="19">
        <v>2903760</v>
      </c>
      <c r="J2012" s="20">
        <v>23215589</v>
      </c>
      <c r="K2012" s="20">
        <v>1579268</v>
      </c>
      <c r="L2012" s="21">
        <v>745341</v>
      </c>
      <c r="M2012" s="22">
        <v>5969679</v>
      </c>
      <c r="N2012" s="22">
        <v>178248</v>
      </c>
      <c r="O2012" s="23">
        <v>728386</v>
      </c>
      <c r="P2012" s="24">
        <v>10394588</v>
      </c>
      <c r="Q2012" s="24">
        <v>16591</v>
      </c>
      <c r="R2012" s="25">
        <v>0</v>
      </c>
      <c r="S2012" s="26">
        <v>0</v>
      </c>
      <c r="T2012" s="26">
        <v>0</v>
      </c>
      <c r="U2012" s="19">
        <v>4377487</v>
      </c>
      <c r="V2012" s="20">
        <v>39579856</v>
      </c>
      <c r="W2012" s="20">
        <v>1774107</v>
      </c>
    </row>
    <row r="2013" spans="1:23" x14ac:dyDescent="0.35">
      <c r="A2013" s="16">
        <v>2012</v>
      </c>
      <c r="B2013" s="17">
        <v>19390</v>
      </c>
      <c r="C2013" s="18" t="s">
        <v>1728</v>
      </c>
      <c r="D2013" s="16" t="s">
        <v>24</v>
      </c>
      <c r="E2013" s="18" t="s">
        <v>25</v>
      </c>
      <c r="F2013" s="16" t="s">
        <v>26</v>
      </c>
      <c r="G2013" s="18" t="s">
        <v>199</v>
      </c>
      <c r="H2013" s="18" t="s">
        <v>57</v>
      </c>
      <c r="I2013" s="19">
        <v>63667</v>
      </c>
      <c r="J2013" s="20">
        <v>538585</v>
      </c>
      <c r="K2013" s="20">
        <v>54414</v>
      </c>
      <c r="L2013" s="21">
        <v>19442</v>
      </c>
      <c r="M2013" s="22">
        <v>184440</v>
      </c>
      <c r="N2013" s="22">
        <v>6663</v>
      </c>
      <c r="O2013" s="23">
        <v>1873</v>
      </c>
      <c r="P2013" s="24">
        <v>21426</v>
      </c>
      <c r="Q2013" s="24">
        <v>87</v>
      </c>
      <c r="R2013" s="25" t="s">
        <v>37</v>
      </c>
      <c r="S2013" s="26" t="s">
        <v>37</v>
      </c>
      <c r="T2013" s="26" t="s">
        <v>37</v>
      </c>
      <c r="U2013" s="19">
        <v>84982</v>
      </c>
      <c r="V2013" s="20">
        <v>744451</v>
      </c>
      <c r="W2013" s="20">
        <v>61164</v>
      </c>
    </row>
    <row r="2014" spans="1:23" x14ac:dyDescent="0.35">
      <c r="A2014" s="16">
        <v>2012</v>
      </c>
      <c r="B2014" s="17">
        <v>19390</v>
      </c>
      <c r="C2014" s="18" t="s">
        <v>1728</v>
      </c>
      <c r="D2014" s="16" t="s">
        <v>137</v>
      </c>
      <c r="E2014" s="18" t="s">
        <v>138</v>
      </c>
      <c r="F2014" s="16" t="s">
        <v>26</v>
      </c>
      <c r="G2014" s="18" t="s">
        <v>199</v>
      </c>
      <c r="H2014" s="18" t="s">
        <v>57</v>
      </c>
      <c r="I2014" s="19">
        <v>3</v>
      </c>
      <c r="J2014" s="20">
        <v>123</v>
      </c>
      <c r="K2014" s="20">
        <v>3</v>
      </c>
      <c r="L2014" s="21">
        <v>3573</v>
      </c>
      <c r="M2014" s="22">
        <v>146862</v>
      </c>
      <c r="N2014" s="22">
        <v>752</v>
      </c>
      <c r="O2014" s="23">
        <v>1727</v>
      </c>
      <c r="P2014" s="24">
        <v>87196</v>
      </c>
      <c r="Q2014" s="24">
        <v>71</v>
      </c>
      <c r="R2014" s="25" t="s">
        <v>37</v>
      </c>
      <c r="S2014" s="26" t="s">
        <v>37</v>
      </c>
      <c r="T2014" s="26" t="s">
        <v>37</v>
      </c>
      <c r="U2014" s="19">
        <v>5303</v>
      </c>
      <c r="V2014" s="20">
        <v>234181</v>
      </c>
      <c r="W2014" s="20">
        <v>826</v>
      </c>
    </row>
    <row r="2015" spans="1:23" x14ac:dyDescent="0.35">
      <c r="A2015" s="16">
        <v>2012</v>
      </c>
      <c r="B2015" s="17">
        <v>19396</v>
      </c>
      <c r="C2015" s="18" t="s">
        <v>1711</v>
      </c>
      <c r="D2015" s="16" t="s">
        <v>24</v>
      </c>
      <c r="E2015" s="18" t="s">
        <v>25</v>
      </c>
      <c r="F2015" s="16" t="s">
        <v>26</v>
      </c>
      <c r="G2015" s="18" t="s">
        <v>83</v>
      </c>
      <c r="H2015" s="18" t="s">
        <v>33</v>
      </c>
      <c r="I2015" s="19">
        <v>29596.3</v>
      </c>
      <c r="J2015" s="20">
        <v>218751</v>
      </c>
      <c r="K2015" s="20">
        <v>22314</v>
      </c>
      <c r="L2015" s="21">
        <v>5419.7</v>
      </c>
      <c r="M2015" s="22">
        <v>36666</v>
      </c>
      <c r="N2015" s="22">
        <v>3113</v>
      </c>
      <c r="O2015" s="23">
        <v>7537</v>
      </c>
      <c r="P2015" s="24">
        <v>74829</v>
      </c>
      <c r="Q2015" s="24">
        <v>128</v>
      </c>
      <c r="R2015" s="25">
        <v>0</v>
      </c>
      <c r="S2015" s="26">
        <v>0</v>
      </c>
      <c r="T2015" s="26">
        <v>0</v>
      </c>
      <c r="U2015" s="19">
        <v>42553</v>
      </c>
      <c r="V2015" s="20">
        <v>330246</v>
      </c>
      <c r="W2015" s="20">
        <v>25555</v>
      </c>
    </row>
    <row r="2016" spans="1:23" x14ac:dyDescent="0.35">
      <c r="A2016" s="16">
        <v>2012</v>
      </c>
      <c r="B2016" s="17">
        <v>19397</v>
      </c>
      <c r="C2016" s="18" t="s">
        <v>1729</v>
      </c>
      <c r="D2016" s="16" t="s">
        <v>24</v>
      </c>
      <c r="E2016" s="18" t="s">
        <v>25</v>
      </c>
      <c r="F2016" s="16" t="s">
        <v>26</v>
      </c>
      <c r="G2016" s="18" t="s">
        <v>63</v>
      </c>
      <c r="H2016" s="18" t="s">
        <v>28</v>
      </c>
      <c r="I2016" s="19">
        <v>5396</v>
      </c>
      <c r="J2016" s="20">
        <v>40958</v>
      </c>
      <c r="K2016" s="20">
        <v>6273</v>
      </c>
      <c r="L2016" s="21">
        <v>8104</v>
      </c>
      <c r="M2016" s="22">
        <v>68244</v>
      </c>
      <c r="N2016" s="22">
        <v>1472</v>
      </c>
      <c r="O2016" s="23">
        <v>211</v>
      </c>
      <c r="P2016" s="24">
        <v>1447</v>
      </c>
      <c r="Q2016" s="24">
        <v>60</v>
      </c>
      <c r="R2016" s="25" t="s">
        <v>37</v>
      </c>
      <c r="S2016" s="26" t="s">
        <v>37</v>
      </c>
      <c r="T2016" s="26" t="s">
        <v>37</v>
      </c>
      <c r="U2016" s="19">
        <v>13711</v>
      </c>
      <c r="V2016" s="20">
        <v>110649</v>
      </c>
      <c r="W2016" s="20">
        <v>7805</v>
      </c>
    </row>
    <row r="2017" spans="1:23" x14ac:dyDescent="0.35">
      <c r="A2017" s="16">
        <v>2012</v>
      </c>
      <c r="B2017" s="17">
        <v>19430</v>
      </c>
      <c r="C2017" s="18" t="s">
        <v>1730</v>
      </c>
      <c r="D2017" s="16" t="s">
        <v>24</v>
      </c>
      <c r="E2017" s="18" t="s">
        <v>25</v>
      </c>
      <c r="F2017" s="16" t="s">
        <v>26</v>
      </c>
      <c r="G2017" s="18" t="s">
        <v>104</v>
      </c>
      <c r="H2017" s="18" t="s">
        <v>28</v>
      </c>
      <c r="I2017" s="19">
        <v>6434</v>
      </c>
      <c r="J2017" s="20">
        <v>68327</v>
      </c>
      <c r="K2017" s="20">
        <v>5158</v>
      </c>
      <c r="L2017" s="21">
        <v>8295</v>
      </c>
      <c r="M2017" s="22">
        <v>82314</v>
      </c>
      <c r="N2017" s="22">
        <v>1211</v>
      </c>
      <c r="O2017" s="23">
        <v>11689</v>
      </c>
      <c r="P2017" s="24">
        <v>129284</v>
      </c>
      <c r="Q2017" s="24">
        <v>8</v>
      </c>
      <c r="R2017" s="25">
        <v>0</v>
      </c>
      <c r="S2017" s="26">
        <v>0</v>
      </c>
      <c r="T2017" s="26">
        <v>0</v>
      </c>
      <c r="U2017" s="19">
        <v>26418</v>
      </c>
      <c r="V2017" s="20">
        <v>279925</v>
      </c>
      <c r="W2017" s="20">
        <v>6377</v>
      </c>
    </row>
    <row r="2018" spans="1:23" x14ac:dyDescent="0.35">
      <c r="A2018" s="16">
        <v>2012</v>
      </c>
      <c r="B2018" s="17">
        <v>19431</v>
      </c>
      <c r="C2018" s="18" t="s">
        <v>1731</v>
      </c>
      <c r="D2018" s="16" t="s">
        <v>24</v>
      </c>
      <c r="E2018" s="18" t="s">
        <v>25</v>
      </c>
      <c r="F2018" s="16" t="s">
        <v>26</v>
      </c>
      <c r="G2018" s="18" t="s">
        <v>54</v>
      </c>
      <c r="H2018" s="18" t="s">
        <v>28</v>
      </c>
      <c r="I2018" s="19">
        <v>7712</v>
      </c>
      <c r="J2018" s="20">
        <v>69375</v>
      </c>
      <c r="K2018" s="20">
        <v>5887</v>
      </c>
      <c r="L2018" s="21">
        <v>6156</v>
      </c>
      <c r="M2018" s="22">
        <v>57765</v>
      </c>
      <c r="N2018" s="22">
        <v>1086</v>
      </c>
      <c r="O2018" s="23">
        <v>897</v>
      </c>
      <c r="P2018" s="24">
        <v>9478</v>
      </c>
      <c r="Q2018" s="24">
        <v>12</v>
      </c>
      <c r="R2018" s="25" t="s">
        <v>37</v>
      </c>
      <c r="S2018" s="26" t="s">
        <v>37</v>
      </c>
      <c r="T2018" s="26">
        <v>0</v>
      </c>
      <c r="U2018" s="19">
        <v>14765</v>
      </c>
      <c r="V2018" s="20">
        <v>136618</v>
      </c>
      <c r="W2018" s="20">
        <v>6985</v>
      </c>
    </row>
    <row r="2019" spans="1:23" x14ac:dyDescent="0.35">
      <c r="A2019" s="16">
        <v>2012</v>
      </c>
      <c r="B2019" s="17">
        <v>19435</v>
      </c>
      <c r="C2019" s="18" t="s">
        <v>1732</v>
      </c>
      <c r="D2019" s="16" t="s">
        <v>24</v>
      </c>
      <c r="E2019" s="18" t="s">
        <v>25</v>
      </c>
      <c r="F2019" s="16" t="s">
        <v>26</v>
      </c>
      <c r="G2019" s="18" t="s">
        <v>70</v>
      </c>
      <c r="H2019" s="18" t="s">
        <v>33</v>
      </c>
      <c r="I2019" s="19">
        <v>114769</v>
      </c>
      <c r="J2019" s="20">
        <v>991771</v>
      </c>
      <c r="K2019" s="20">
        <v>66138</v>
      </c>
      <c r="L2019" s="21">
        <v>17572</v>
      </c>
      <c r="M2019" s="22">
        <v>179901</v>
      </c>
      <c r="N2019" s="22">
        <v>1654</v>
      </c>
      <c r="O2019" s="23" t="s">
        <v>37</v>
      </c>
      <c r="P2019" s="24" t="s">
        <v>37</v>
      </c>
      <c r="Q2019" s="24" t="s">
        <v>37</v>
      </c>
      <c r="R2019" s="25" t="s">
        <v>37</v>
      </c>
      <c r="S2019" s="26" t="s">
        <v>37</v>
      </c>
      <c r="T2019" s="26" t="s">
        <v>37</v>
      </c>
      <c r="U2019" s="19">
        <v>132341</v>
      </c>
      <c r="V2019" s="20">
        <v>1171672</v>
      </c>
      <c r="W2019" s="20">
        <v>67792</v>
      </c>
    </row>
    <row r="2020" spans="1:23" x14ac:dyDescent="0.35">
      <c r="A2020" s="16">
        <v>2012</v>
      </c>
      <c r="B2020" s="17">
        <v>19436</v>
      </c>
      <c r="C2020" s="18" t="s">
        <v>1733</v>
      </c>
      <c r="D2020" s="16" t="s">
        <v>24</v>
      </c>
      <c r="E2020" s="18" t="s">
        <v>25</v>
      </c>
      <c r="F2020" s="16" t="s">
        <v>26</v>
      </c>
      <c r="G2020" s="18" t="s">
        <v>132</v>
      </c>
      <c r="H2020" s="18" t="s">
        <v>57</v>
      </c>
      <c r="I2020" s="19">
        <v>1297397</v>
      </c>
      <c r="J2020" s="20">
        <v>13385197</v>
      </c>
      <c r="K2020" s="20">
        <v>1036216</v>
      </c>
      <c r="L2020" s="21">
        <v>1102460</v>
      </c>
      <c r="M2020" s="22">
        <v>14679261</v>
      </c>
      <c r="N2020" s="22">
        <v>153082</v>
      </c>
      <c r="O2020" s="23">
        <v>434820</v>
      </c>
      <c r="P2020" s="24">
        <v>8659861</v>
      </c>
      <c r="Q2020" s="24">
        <v>4372</v>
      </c>
      <c r="R2020" s="25">
        <v>1504</v>
      </c>
      <c r="S2020" s="26">
        <v>21589</v>
      </c>
      <c r="T2020" s="26">
        <v>1</v>
      </c>
      <c r="U2020" s="19">
        <v>2836181</v>
      </c>
      <c r="V2020" s="20">
        <v>36745908</v>
      </c>
      <c r="W2020" s="20">
        <v>1193671</v>
      </c>
    </row>
    <row r="2021" spans="1:23" x14ac:dyDescent="0.35">
      <c r="A2021" s="16">
        <v>2012</v>
      </c>
      <c r="B2021" s="17">
        <v>19437</v>
      </c>
      <c r="C2021" s="18" t="s">
        <v>1734</v>
      </c>
      <c r="D2021" s="16" t="s">
        <v>24</v>
      </c>
      <c r="E2021" s="18" t="s">
        <v>25</v>
      </c>
      <c r="F2021" s="16" t="s">
        <v>26</v>
      </c>
      <c r="G2021" s="18" t="s">
        <v>87</v>
      </c>
      <c r="H2021" s="18" t="s">
        <v>33</v>
      </c>
      <c r="I2021" s="19">
        <v>7701.2</v>
      </c>
      <c r="J2021" s="20">
        <v>63643</v>
      </c>
      <c r="K2021" s="20">
        <v>4102</v>
      </c>
      <c r="L2021" s="21">
        <v>688.1</v>
      </c>
      <c r="M2021" s="22">
        <v>6559</v>
      </c>
      <c r="N2021" s="22">
        <v>220</v>
      </c>
      <c r="O2021" s="23">
        <v>3853.6</v>
      </c>
      <c r="P2021" s="24">
        <v>41951</v>
      </c>
      <c r="Q2021" s="24">
        <v>1213</v>
      </c>
      <c r="R2021" s="25" t="s">
        <v>37</v>
      </c>
      <c r="S2021" s="26" t="s">
        <v>37</v>
      </c>
      <c r="T2021" s="26" t="s">
        <v>37</v>
      </c>
      <c r="U2021" s="19">
        <v>12242.9</v>
      </c>
      <c r="V2021" s="20">
        <v>112153</v>
      </c>
      <c r="W2021" s="20">
        <v>5535</v>
      </c>
    </row>
    <row r="2022" spans="1:23" x14ac:dyDescent="0.35">
      <c r="A2022" s="16">
        <v>2012</v>
      </c>
      <c r="B2022" s="17">
        <v>19443</v>
      </c>
      <c r="C2022" s="18" t="s">
        <v>1735</v>
      </c>
      <c r="D2022" s="16" t="s">
        <v>24</v>
      </c>
      <c r="E2022" s="18" t="s">
        <v>25</v>
      </c>
      <c r="F2022" s="16" t="s">
        <v>26</v>
      </c>
      <c r="G2022" s="18" t="s">
        <v>74</v>
      </c>
      <c r="H2022" s="18" t="s">
        <v>33</v>
      </c>
      <c r="I2022" s="19">
        <v>20411</v>
      </c>
      <c r="J2022" s="20">
        <v>175014</v>
      </c>
      <c r="K2022" s="20">
        <v>11311</v>
      </c>
      <c r="L2022" s="21">
        <v>8866</v>
      </c>
      <c r="M2022" s="22">
        <v>85825</v>
      </c>
      <c r="N2022" s="22">
        <v>252</v>
      </c>
      <c r="O2022" s="23">
        <v>11794</v>
      </c>
      <c r="P2022" s="24">
        <v>160475</v>
      </c>
      <c r="Q2022" s="24">
        <v>3</v>
      </c>
      <c r="R2022" s="25" t="s">
        <v>37</v>
      </c>
      <c r="S2022" s="26" t="s">
        <v>37</v>
      </c>
      <c r="T2022" s="26" t="s">
        <v>37</v>
      </c>
      <c r="U2022" s="19">
        <v>41071</v>
      </c>
      <c r="V2022" s="20">
        <v>421314</v>
      </c>
      <c r="W2022" s="20">
        <v>11566</v>
      </c>
    </row>
    <row r="2023" spans="1:23" x14ac:dyDescent="0.35">
      <c r="A2023" s="16">
        <v>2012</v>
      </c>
      <c r="B2023" s="17">
        <v>19445</v>
      </c>
      <c r="C2023" s="18" t="s">
        <v>1736</v>
      </c>
      <c r="D2023" s="16" t="s">
        <v>24</v>
      </c>
      <c r="E2023" s="18" t="s">
        <v>25</v>
      </c>
      <c r="F2023" s="16" t="s">
        <v>26</v>
      </c>
      <c r="G2023" s="18" t="s">
        <v>74</v>
      </c>
      <c r="H2023" s="18" t="s">
        <v>33</v>
      </c>
      <c r="I2023" s="19">
        <v>13400</v>
      </c>
      <c r="J2023" s="20">
        <v>106201</v>
      </c>
      <c r="K2023" s="20">
        <v>8493</v>
      </c>
      <c r="L2023" s="21">
        <v>3113</v>
      </c>
      <c r="M2023" s="22">
        <v>26633</v>
      </c>
      <c r="N2023" s="22">
        <v>621</v>
      </c>
      <c r="O2023" s="23">
        <v>17668</v>
      </c>
      <c r="P2023" s="24">
        <v>323589</v>
      </c>
      <c r="Q2023" s="24">
        <v>10</v>
      </c>
      <c r="R2023" s="25" t="s">
        <v>37</v>
      </c>
      <c r="S2023" s="26" t="s">
        <v>37</v>
      </c>
      <c r="T2023" s="26" t="s">
        <v>37</v>
      </c>
      <c r="U2023" s="19">
        <v>34181</v>
      </c>
      <c r="V2023" s="20">
        <v>456423</v>
      </c>
      <c r="W2023" s="20">
        <v>9124</v>
      </c>
    </row>
    <row r="2024" spans="1:23" x14ac:dyDescent="0.35">
      <c r="A2024" s="16">
        <v>2012</v>
      </c>
      <c r="B2024" s="17">
        <v>19446</v>
      </c>
      <c r="C2024" s="18" t="s">
        <v>1737</v>
      </c>
      <c r="D2024" s="16" t="s">
        <v>24</v>
      </c>
      <c r="E2024" s="18" t="s">
        <v>25</v>
      </c>
      <c r="F2024" s="16" t="s">
        <v>26</v>
      </c>
      <c r="G2024" s="18" t="s">
        <v>111</v>
      </c>
      <c r="H2024" s="18" t="s">
        <v>57</v>
      </c>
      <c r="I2024" s="19">
        <v>127926</v>
      </c>
      <c r="J2024" s="20">
        <v>1459567</v>
      </c>
      <c r="K2024" s="20">
        <v>121088</v>
      </c>
      <c r="L2024" s="21">
        <v>140805</v>
      </c>
      <c r="M2024" s="22">
        <v>1758208</v>
      </c>
      <c r="N2024" s="22">
        <v>14909</v>
      </c>
      <c r="O2024" s="23">
        <v>54620</v>
      </c>
      <c r="P2024" s="24">
        <v>780912</v>
      </c>
      <c r="Q2024" s="24">
        <v>380</v>
      </c>
      <c r="R2024" s="25" t="s">
        <v>37</v>
      </c>
      <c r="S2024" s="26" t="s">
        <v>37</v>
      </c>
      <c r="T2024" s="26" t="s">
        <v>37</v>
      </c>
      <c r="U2024" s="19">
        <v>323351</v>
      </c>
      <c r="V2024" s="20">
        <v>3998687</v>
      </c>
      <c r="W2024" s="20">
        <v>136377</v>
      </c>
    </row>
    <row r="2025" spans="1:23" x14ac:dyDescent="0.35">
      <c r="A2025" s="16">
        <v>2012</v>
      </c>
      <c r="B2025" s="17">
        <v>19454</v>
      </c>
      <c r="C2025" s="18" t="s">
        <v>1738</v>
      </c>
      <c r="D2025" s="16" t="s">
        <v>24</v>
      </c>
      <c r="E2025" s="18" t="s">
        <v>25</v>
      </c>
      <c r="F2025" s="16" t="s">
        <v>26</v>
      </c>
      <c r="G2025" s="18" t="s">
        <v>65</v>
      </c>
      <c r="H2025" s="18" t="s">
        <v>28</v>
      </c>
      <c r="I2025" s="19">
        <v>1997.6</v>
      </c>
      <c r="J2025" s="20">
        <v>4009</v>
      </c>
      <c r="K2025" s="20">
        <v>686</v>
      </c>
      <c r="L2025" s="21">
        <v>4906.3999999999996</v>
      </c>
      <c r="M2025" s="22">
        <v>11183</v>
      </c>
      <c r="N2025" s="22">
        <v>242</v>
      </c>
      <c r="O2025" s="23">
        <v>10572</v>
      </c>
      <c r="P2025" s="24">
        <v>27024</v>
      </c>
      <c r="Q2025" s="24">
        <v>16</v>
      </c>
      <c r="R2025" s="25" t="s">
        <v>37</v>
      </c>
      <c r="S2025" s="26" t="s">
        <v>37</v>
      </c>
      <c r="T2025" s="26" t="s">
        <v>37</v>
      </c>
      <c r="U2025" s="19">
        <v>17476</v>
      </c>
      <c r="V2025" s="20">
        <v>42216</v>
      </c>
      <c r="W2025" s="20">
        <v>944</v>
      </c>
    </row>
    <row r="2026" spans="1:23" x14ac:dyDescent="0.35">
      <c r="A2026" s="16">
        <v>2012</v>
      </c>
      <c r="B2026" s="17">
        <v>19490</v>
      </c>
      <c r="C2026" s="18" t="s">
        <v>1739</v>
      </c>
      <c r="D2026" s="16" t="s">
        <v>24</v>
      </c>
      <c r="E2026" s="18" t="s">
        <v>25</v>
      </c>
      <c r="F2026" s="16" t="s">
        <v>26</v>
      </c>
      <c r="G2026" s="18" t="s">
        <v>98</v>
      </c>
      <c r="H2026" s="18" t="s">
        <v>33</v>
      </c>
      <c r="I2026" s="19">
        <v>90852.7</v>
      </c>
      <c r="J2026" s="20">
        <v>1021385</v>
      </c>
      <c r="K2026" s="20">
        <v>65205</v>
      </c>
      <c r="L2026" s="21">
        <v>37528.699999999997</v>
      </c>
      <c r="M2026" s="22">
        <v>474843</v>
      </c>
      <c r="N2026" s="22">
        <v>11238</v>
      </c>
      <c r="O2026" s="23">
        <v>28420.7</v>
      </c>
      <c r="P2026" s="24">
        <v>470396</v>
      </c>
      <c r="Q2026" s="24">
        <v>60</v>
      </c>
      <c r="R2026" s="25" t="s">
        <v>37</v>
      </c>
      <c r="S2026" s="26" t="s">
        <v>37</v>
      </c>
      <c r="T2026" s="26" t="s">
        <v>37</v>
      </c>
      <c r="U2026" s="19">
        <v>156802.1</v>
      </c>
      <c r="V2026" s="20">
        <v>1966624</v>
      </c>
      <c r="W2026" s="20">
        <v>76503</v>
      </c>
    </row>
    <row r="2027" spans="1:23" x14ac:dyDescent="0.35">
      <c r="A2027" s="16">
        <v>2012</v>
      </c>
      <c r="B2027" s="17">
        <v>19493</v>
      </c>
      <c r="C2027" s="18" t="s">
        <v>1740</v>
      </c>
      <c r="D2027" s="16" t="s">
        <v>24</v>
      </c>
      <c r="E2027" s="18" t="s">
        <v>25</v>
      </c>
      <c r="F2027" s="16" t="s">
        <v>26</v>
      </c>
      <c r="G2027" s="18" t="s">
        <v>173</v>
      </c>
      <c r="H2027" s="18" t="s">
        <v>33</v>
      </c>
      <c r="I2027" s="19">
        <v>2439.4</v>
      </c>
      <c r="J2027" s="20">
        <v>21375</v>
      </c>
      <c r="K2027" s="20">
        <v>1259</v>
      </c>
      <c r="L2027" s="21">
        <v>406.9</v>
      </c>
      <c r="M2027" s="22">
        <v>3782</v>
      </c>
      <c r="N2027" s="22">
        <v>72</v>
      </c>
      <c r="O2027" s="23">
        <v>517.29999999999995</v>
      </c>
      <c r="P2027" s="24">
        <v>5237</v>
      </c>
      <c r="Q2027" s="24">
        <v>197</v>
      </c>
      <c r="R2027" s="25" t="s">
        <v>37</v>
      </c>
      <c r="S2027" s="26" t="s">
        <v>37</v>
      </c>
      <c r="T2027" s="26" t="s">
        <v>37</v>
      </c>
      <c r="U2027" s="19">
        <v>3363.6</v>
      </c>
      <c r="V2027" s="20">
        <v>30394</v>
      </c>
      <c r="W2027" s="20">
        <v>1528</v>
      </c>
    </row>
    <row r="2028" spans="1:23" x14ac:dyDescent="0.35">
      <c r="A2028" s="16">
        <v>2012</v>
      </c>
      <c r="B2028" s="17">
        <v>19497</v>
      </c>
      <c r="C2028" s="18" t="s">
        <v>1741</v>
      </c>
      <c r="D2028" s="16" t="s">
        <v>24</v>
      </c>
      <c r="E2028" s="18" t="s">
        <v>25</v>
      </c>
      <c r="F2028" s="16" t="s">
        <v>26</v>
      </c>
      <c r="G2028" s="18" t="s">
        <v>243</v>
      </c>
      <c r="H2028" s="18" t="s">
        <v>57</v>
      </c>
      <c r="I2028" s="19">
        <v>211236</v>
      </c>
      <c r="J2028" s="20">
        <v>1023871</v>
      </c>
      <c r="K2028" s="20">
        <v>144083</v>
      </c>
      <c r="L2028" s="21">
        <v>59077</v>
      </c>
      <c r="M2028" s="22">
        <v>372356</v>
      </c>
      <c r="N2028" s="22">
        <v>12075</v>
      </c>
      <c r="O2028" s="23">
        <v>3295</v>
      </c>
      <c r="P2028" s="24">
        <v>21903</v>
      </c>
      <c r="Q2028" s="24">
        <v>256</v>
      </c>
      <c r="R2028" s="25">
        <v>0</v>
      </c>
      <c r="S2028" s="26">
        <v>0</v>
      </c>
      <c r="T2028" s="26">
        <v>0</v>
      </c>
      <c r="U2028" s="19">
        <v>273608</v>
      </c>
      <c r="V2028" s="20">
        <v>1418130</v>
      </c>
      <c r="W2028" s="20">
        <v>156414</v>
      </c>
    </row>
    <row r="2029" spans="1:23" x14ac:dyDescent="0.35">
      <c r="A2029" s="16">
        <v>2012</v>
      </c>
      <c r="B2029" s="17">
        <v>19497</v>
      </c>
      <c r="C2029" s="18" t="s">
        <v>1741</v>
      </c>
      <c r="D2029" s="16" t="s">
        <v>137</v>
      </c>
      <c r="E2029" s="18" t="s">
        <v>138</v>
      </c>
      <c r="F2029" s="16" t="s">
        <v>26</v>
      </c>
      <c r="G2029" s="18" t="s">
        <v>243</v>
      </c>
      <c r="H2029" s="18" t="s">
        <v>57</v>
      </c>
      <c r="I2029" s="19">
        <v>145914</v>
      </c>
      <c r="J2029" s="20">
        <v>1221651</v>
      </c>
      <c r="K2029" s="20">
        <v>145197</v>
      </c>
      <c r="L2029" s="21">
        <v>170830</v>
      </c>
      <c r="M2029" s="22">
        <v>2311086</v>
      </c>
      <c r="N2029" s="22">
        <v>19320</v>
      </c>
      <c r="O2029" s="23">
        <v>33167</v>
      </c>
      <c r="P2029" s="24">
        <v>480412</v>
      </c>
      <c r="Q2029" s="24">
        <v>956</v>
      </c>
      <c r="R2029" s="25">
        <v>0</v>
      </c>
      <c r="S2029" s="26">
        <v>0</v>
      </c>
      <c r="T2029" s="26">
        <v>0</v>
      </c>
      <c r="U2029" s="19">
        <v>349911</v>
      </c>
      <c r="V2029" s="20">
        <v>4013149</v>
      </c>
      <c r="W2029" s="20">
        <v>165473</v>
      </c>
    </row>
    <row r="2030" spans="1:23" x14ac:dyDescent="0.35">
      <c r="A2030" s="16">
        <v>2012</v>
      </c>
      <c r="B2030" s="17">
        <v>19499</v>
      </c>
      <c r="C2030" s="18" t="s">
        <v>1742</v>
      </c>
      <c r="D2030" s="16" t="s">
        <v>24</v>
      </c>
      <c r="E2030" s="18" t="s">
        <v>25</v>
      </c>
      <c r="F2030" s="16" t="s">
        <v>26</v>
      </c>
      <c r="G2030" s="18" t="s">
        <v>130</v>
      </c>
      <c r="H2030" s="18" t="s">
        <v>33</v>
      </c>
      <c r="I2030" s="19">
        <v>78097.899999999994</v>
      </c>
      <c r="J2030" s="20">
        <v>651080</v>
      </c>
      <c r="K2030" s="20">
        <v>60608</v>
      </c>
      <c r="L2030" s="21">
        <v>51313.599999999999</v>
      </c>
      <c r="M2030" s="22">
        <v>495900</v>
      </c>
      <c r="N2030" s="22">
        <v>8857</v>
      </c>
      <c r="O2030" s="23">
        <v>19166.099999999999</v>
      </c>
      <c r="P2030" s="24">
        <v>224123</v>
      </c>
      <c r="Q2030" s="24">
        <v>636</v>
      </c>
      <c r="R2030" s="25" t="s">
        <v>37</v>
      </c>
      <c r="S2030" s="26" t="s">
        <v>37</v>
      </c>
      <c r="T2030" s="26" t="s">
        <v>37</v>
      </c>
      <c r="U2030" s="19">
        <v>148577.60000000001</v>
      </c>
      <c r="V2030" s="20">
        <v>1371103</v>
      </c>
      <c r="W2030" s="20">
        <v>70101</v>
      </c>
    </row>
    <row r="2031" spans="1:23" x14ac:dyDescent="0.35">
      <c r="A2031" s="16">
        <v>2012</v>
      </c>
      <c r="B2031" s="17">
        <v>19501</v>
      </c>
      <c r="C2031" s="18" t="s">
        <v>1743</v>
      </c>
      <c r="D2031" s="16" t="s">
        <v>24</v>
      </c>
      <c r="E2031" s="18" t="s">
        <v>25</v>
      </c>
      <c r="F2031" s="16" t="s">
        <v>26</v>
      </c>
      <c r="G2031" s="18" t="s">
        <v>46</v>
      </c>
      <c r="H2031" s="18" t="s">
        <v>33</v>
      </c>
      <c r="I2031" s="19">
        <v>15406</v>
      </c>
      <c r="J2031" s="20">
        <v>123148</v>
      </c>
      <c r="K2031" s="20">
        <v>8176</v>
      </c>
      <c r="L2031" s="21">
        <v>6701</v>
      </c>
      <c r="M2031" s="22">
        <v>61246</v>
      </c>
      <c r="N2031" s="22">
        <v>307</v>
      </c>
      <c r="O2031" s="23">
        <v>21717</v>
      </c>
      <c r="P2031" s="24">
        <v>289148</v>
      </c>
      <c r="Q2031" s="24">
        <v>7</v>
      </c>
      <c r="R2031" s="25" t="s">
        <v>37</v>
      </c>
      <c r="S2031" s="26" t="s">
        <v>37</v>
      </c>
      <c r="T2031" s="26" t="s">
        <v>37</v>
      </c>
      <c r="U2031" s="19">
        <v>43824</v>
      </c>
      <c r="V2031" s="20">
        <v>473542</v>
      </c>
      <c r="W2031" s="20">
        <v>8490</v>
      </c>
    </row>
    <row r="2032" spans="1:23" x14ac:dyDescent="0.35">
      <c r="A2032" s="16">
        <v>2012</v>
      </c>
      <c r="B2032" s="17">
        <v>19502</v>
      </c>
      <c r="C2032" s="18" t="s">
        <v>1744</v>
      </c>
      <c r="D2032" s="16" t="s">
        <v>24</v>
      </c>
      <c r="E2032" s="18" t="s">
        <v>25</v>
      </c>
      <c r="F2032" s="16" t="s">
        <v>26</v>
      </c>
      <c r="G2032" s="18" t="s">
        <v>210</v>
      </c>
      <c r="H2032" s="18" t="s">
        <v>33</v>
      </c>
      <c r="I2032" s="19">
        <v>5635</v>
      </c>
      <c r="J2032" s="20">
        <v>86074</v>
      </c>
      <c r="K2032" s="20">
        <v>4176</v>
      </c>
      <c r="L2032" s="21">
        <v>2774</v>
      </c>
      <c r="M2032" s="22">
        <v>45738</v>
      </c>
      <c r="N2032" s="22">
        <v>935</v>
      </c>
      <c r="O2032" s="23">
        <v>5780</v>
      </c>
      <c r="P2032" s="24">
        <v>126888</v>
      </c>
      <c r="Q2032" s="24">
        <v>1057</v>
      </c>
      <c r="R2032" s="25" t="s">
        <v>37</v>
      </c>
      <c r="S2032" s="26" t="s">
        <v>37</v>
      </c>
      <c r="T2032" s="26" t="s">
        <v>37</v>
      </c>
      <c r="U2032" s="19">
        <v>14189</v>
      </c>
      <c r="V2032" s="20">
        <v>258700</v>
      </c>
      <c r="W2032" s="20">
        <v>6168</v>
      </c>
    </row>
    <row r="2033" spans="1:23" x14ac:dyDescent="0.35">
      <c r="A2033" s="16">
        <v>2012</v>
      </c>
      <c r="B2033" s="17">
        <v>19528</v>
      </c>
      <c r="C2033" s="18" t="s">
        <v>1745</v>
      </c>
      <c r="D2033" s="16" t="s">
        <v>24</v>
      </c>
      <c r="E2033" s="18" t="s">
        <v>25</v>
      </c>
      <c r="F2033" s="16" t="s">
        <v>26</v>
      </c>
      <c r="G2033" s="18" t="s">
        <v>36</v>
      </c>
      <c r="H2033" s="18" t="s">
        <v>119</v>
      </c>
      <c r="I2033" s="19">
        <v>134</v>
      </c>
      <c r="J2033" s="20">
        <v>910</v>
      </c>
      <c r="K2033" s="20">
        <v>236</v>
      </c>
      <c r="L2033" s="21">
        <v>1542</v>
      </c>
      <c r="M2033" s="22">
        <v>16642</v>
      </c>
      <c r="N2033" s="22">
        <v>64</v>
      </c>
      <c r="O2033" s="23" t="s">
        <v>37</v>
      </c>
      <c r="P2033" s="24" t="s">
        <v>37</v>
      </c>
      <c r="Q2033" s="24" t="s">
        <v>37</v>
      </c>
      <c r="R2033" s="25" t="s">
        <v>37</v>
      </c>
      <c r="S2033" s="26" t="s">
        <v>37</v>
      </c>
      <c r="T2033" s="26" t="s">
        <v>37</v>
      </c>
      <c r="U2033" s="19">
        <v>1676</v>
      </c>
      <c r="V2033" s="20">
        <v>17552</v>
      </c>
      <c r="W2033" s="20">
        <v>300</v>
      </c>
    </row>
    <row r="2034" spans="1:23" x14ac:dyDescent="0.35">
      <c r="A2034" s="16">
        <v>2012</v>
      </c>
      <c r="B2034" s="17">
        <v>19545</v>
      </c>
      <c r="C2034" s="18" t="s">
        <v>1746</v>
      </c>
      <c r="D2034" s="16" t="s">
        <v>24</v>
      </c>
      <c r="E2034" s="18" t="s">
        <v>25</v>
      </c>
      <c r="F2034" s="16" t="s">
        <v>26</v>
      </c>
      <c r="G2034" s="18" t="s">
        <v>179</v>
      </c>
      <c r="H2034" s="18" t="s">
        <v>57</v>
      </c>
      <c r="I2034" s="19">
        <v>5.2</v>
      </c>
      <c r="J2034" s="20">
        <v>61</v>
      </c>
      <c r="K2034" s="20">
        <v>12</v>
      </c>
      <c r="L2034" s="21">
        <v>114.3</v>
      </c>
      <c r="M2034" s="22">
        <v>1519</v>
      </c>
      <c r="N2034" s="22">
        <v>20</v>
      </c>
      <c r="O2034" s="23">
        <v>2464.6999999999998</v>
      </c>
      <c r="P2034" s="24">
        <v>48328</v>
      </c>
      <c r="Q2034" s="24">
        <v>3</v>
      </c>
      <c r="R2034" s="25" t="s">
        <v>37</v>
      </c>
      <c r="S2034" s="26" t="s">
        <v>37</v>
      </c>
      <c r="T2034" s="26" t="s">
        <v>37</v>
      </c>
      <c r="U2034" s="19">
        <v>2584.1999999999998</v>
      </c>
      <c r="V2034" s="20">
        <v>49908</v>
      </c>
      <c r="W2034" s="20">
        <v>35</v>
      </c>
    </row>
    <row r="2035" spans="1:23" x14ac:dyDescent="0.35">
      <c r="A2035" s="16">
        <v>2012</v>
      </c>
      <c r="B2035" s="17">
        <v>19545</v>
      </c>
      <c r="C2035" s="18" t="s">
        <v>1746</v>
      </c>
      <c r="D2035" s="16" t="s">
        <v>24</v>
      </c>
      <c r="E2035" s="18" t="s">
        <v>25</v>
      </c>
      <c r="F2035" s="16" t="s">
        <v>26</v>
      </c>
      <c r="G2035" s="18" t="s">
        <v>173</v>
      </c>
      <c r="H2035" s="18" t="s">
        <v>57</v>
      </c>
      <c r="I2035" s="19">
        <v>54846.2</v>
      </c>
      <c r="J2035" s="20">
        <v>508911</v>
      </c>
      <c r="K2035" s="20">
        <v>54161</v>
      </c>
      <c r="L2035" s="21">
        <v>71301.5</v>
      </c>
      <c r="M2035" s="22">
        <v>732496</v>
      </c>
      <c r="N2035" s="22">
        <v>13906</v>
      </c>
      <c r="O2035" s="23">
        <v>14849.4</v>
      </c>
      <c r="P2035" s="24">
        <v>240094</v>
      </c>
      <c r="Q2035" s="24">
        <v>33</v>
      </c>
      <c r="R2035" s="25" t="s">
        <v>37</v>
      </c>
      <c r="S2035" s="26" t="s">
        <v>37</v>
      </c>
      <c r="T2035" s="26" t="s">
        <v>37</v>
      </c>
      <c r="U2035" s="19">
        <v>140997.1</v>
      </c>
      <c r="V2035" s="20">
        <v>1481501</v>
      </c>
      <c r="W2035" s="20">
        <v>68100</v>
      </c>
    </row>
    <row r="2036" spans="1:23" x14ac:dyDescent="0.35">
      <c r="A2036" s="16">
        <v>2012</v>
      </c>
      <c r="B2036" s="17">
        <v>19545</v>
      </c>
      <c r="C2036" s="18" t="s">
        <v>1746</v>
      </c>
      <c r="D2036" s="16" t="s">
        <v>24</v>
      </c>
      <c r="E2036" s="18" t="s">
        <v>25</v>
      </c>
      <c r="F2036" s="16" t="s">
        <v>26</v>
      </c>
      <c r="G2036" s="18" t="s">
        <v>174</v>
      </c>
      <c r="H2036" s="18" t="s">
        <v>57</v>
      </c>
      <c r="I2036" s="19">
        <v>2152.1999999999998</v>
      </c>
      <c r="J2036" s="20">
        <v>21794</v>
      </c>
      <c r="K2036" s="20">
        <v>2170</v>
      </c>
      <c r="L2036" s="21">
        <v>3217.5</v>
      </c>
      <c r="M2036" s="22">
        <v>31637</v>
      </c>
      <c r="N2036" s="22">
        <v>670</v>
      </c>
      <c r="O2036" s="23">
        <v>8041.1</v>
      </c>
      <c r="P2036" s="24">
        <v>117615</v>
      </c>
      <c r="Q2036" s="24">
        <v>11</v>
      </c>
      <c r="R2036" s="25" t="s">
        <v>37</v>
      </c>
      <c r="S2036" s="26" t="s">
        <v>37</v>
      </c>
      <c r="T2036" s="26" t="s">
        <v>37</v>
      </c>
      <c r="U2036" s="19">
        <v>13410.8</v>
      </c>
      <c r="V2036" s="20">
        <v>171046</v>
      </c>
      <c r="W2036" s="20">
        <v>2851</v>
      </c>
    </row>
    <row r="2037" spans="1:23" x14ac:dyDescent="0.35">
      <c r="A2037" s="16">
        <v>2012</v>
      </c>
      <c r="B2037" s="17">
        <v>19547</v>
      </c>
      <c r="C2037" s="18" t="s">
        <v>1747</v>
      </c>
      <c r="D2037" s="16" t="s">
        <v>24</v>
      </c>
      <c r="E2037" s="18" t="s">
        <v>25</v>
      </c>
      <c r="F2037" s="16" t="s">
        <v>26</v>
      </c>
      <c r="G2037" s="18" t="s">
        <v>758</v>
      </c>
      <c r="H2037" s="18" t="s">
        <v>57</v>
      </c>
      <c r="I2037" s="19">
        <v>623684.1</v>
      </c>
      <c r="J2037" s="20">
        <v>1776835</v>
      </c>
      <c r="K2037" s="20">
        <v>264047</v>
      </c>
      <c r="L2037" s="21">
        <v>752581.9</v>
      </c>
      <c r="M2037" s="22">
        <v>2319875</v>
      </c>
      <c r="N2037" s="22">
        <v>33116</v>
      </c>
      <c r="O2037" s="23">
        <v>840409.2</v>
      </c>
      <c r="P2037" s="24">
        <v>2879285</v>
      </c>
      <c r="Q2037" s="24">
        <v>366</v>
      </c>
      <c r="R2037" s="25">
        <v>0</v>
      </c>
      <c r="S2037" s="26">
        <v>0</v>
      </c>
      <c r="T2037" s="26">
        <v>0</v>
      </c>
      <c r="U2037" s="19">
        <v>2216675.2000000002</v>
      </c>
      <c r="V2037" s="20">
        <v>6975995</v>
      </c>
      <c r="W2037" s="20">
        <v>297529</v>
      </c>
    </row>
    <row r="2038" spans="1:23" x14ac:dyDescent="0.35">
      <c r="A2038" s="16">
        <v>2012</v>
      </c>
      <c r="B2038" s="17">
        <v>19558</v>
      </c>
      <c r="C2038" s="18" t="s">
        <v>1748</v>
      </c>
      <c r="D2038" s="16" t="s">
        <v>24</v>
      </c>
      <c r="E2038" s="18" t="s">
        <v>25</v>
      </c>
      <c r="F2038" s="16" t="s">
        <v>26</v>
      </c>
      <c r="G2038" s="18" t="s">
        <v>65</v>
      </c>
      <c r="H2038" s="18" t="s">
        <v>33</v>
      </c>
      <c r="I2038" s="19">
        <v>36648</v>
      </c>
      <c r="J2038" s="20">
        <v>180859</v>
      </c>
      <c r="K2038" s="20">
        <v>25914</v>
      </c>
      <c r="L2038" s="21">
        <v>31967</v>
      </c>
      <c r="M2038" s="22">
        <v>181734</v>
      </c>
      <c r="N2038" s="22">
        <v>3916</v>
      </c>
      <c r="O2038" s="23">
        <v>11094</v>
      </c>
      <c r="P2038" s="24">
        <v>127076</v>
      </c>
      <c r="Q2038" s="24">
        <v>23</v>
      </c>
      <c r="R2038" s="25">
        <v>0</v>
      </c>
      <c r="S2038" s="26">
        <v>0</v>
      </c>
      <c r="T2038" s="26">
        <v>0</v>
      </c>
      <c r="U2038" s="19">
        <v>79709</v>
      </c>
      <c r="V2038" s="20">
        <v>489669</v>
      </c>
      <c r="W2038" s="20">
        <v>29853</v>
      </c>
    </row>
    <row r="2039" spans="1:23" x14ac:dyDescent="0.35">
      <c r="A2039" s="16">
        <v>2012</v>
      </c>
      <c r="B2039" s="17">
        <v>19574</v>
      </c>
      <c r="C2039" s="18" t="s">
        <v>1749</v>
      </c>
      <c r="D2039" s="16" t="s">
        <v>24</v>
      </c>
      <c r="E2039" s="18" t="s">
        <v>25</v>
      </c>
      <c r="F2039" s="16" t="s">
        <v>26</v>
      </c>
      <c r="G2039" s="18" t="s">
        <v>104</v>
      </c>
      <c r="H2039" s="18" t="s">
        <v>33</v>
      </c>
      <c r="I2039" s="19">
        <v>61138</v>
      </c>
      <c r="J2039" s="20">
        <v>574305</v>
      </c>
      <c r="K2039" s="20">
        <v>40377</v>
      </c>
      <c r="L2039" s="21">
        <v>24651</v>
      </c>
      <c r="M2039" s="22">
        <v>210888</v>
      </c>
      <c r="N2039" s="22">
        <v>7203</v>
      </c>
      <c r="O2039" s="23">
        <v>16423</v>
      </c>
      <c r="P2039" s="24">
        <v>192776</v>
      </c>
      <c r="Q2039" s="24">
        <v>17</v>
      </c>
      <c r="R2039" s="25">
        <v>0</v>
      </c>
      <c r="S2039" s="26">
        <v>0</v>
      </c>
      <c r="T2039" s="26">
        <v>0</v>
      </c>
      <c r="U2039" s="19">
        <v>102212</v>
      </c>
      <c r="V2039" s="20">
        <v>977969</v>
      </c>
      <c r="W2039" s="20">
        <v>47597</v>
      </c>
    </row>
    <row r="2040" spans="1:23" x14ac:dyDescent="0.35">
      <c r="A2040" s="16">
        <v>2012</v>
      </c>
      <c r="B2040" s="17">
        <v>19578</v>
      </c>
      <c r="C2040" s="18" t="s">
        <v>1750</v>
      </c>
      <c r="D2040" s="16" t="s">
        <v>24</v>
      </c>
      <c r="E2040" s="18" t="s">
        <v>25</v>
      </c>
      <c r="F2040" s="16" t="s">
        <v>26</v>
      </c>
      <c r="G2040" s="18" t="s">
        <v>83</v>
      </c>
      <c r="H2040" s="18" t="s">
        <v>57</v>
      </c>
      <c r="I2040" s="19">
        <v>50874.7</v>
      </c>
      <c r="J2040" s="20">
        <v>262742</v>
      </c>
      <c r="K2040" s="20">
        <v>46252</v>
      </c>
      <c r="L2040" s="21">
        <v>36289.199999999997</v>
      </c>
      <c r="M2040" s="22">
        <v>246535</v>
      </c>
      <c r="N2040" s="22">
        <v>5727</v>
      </c>
      <c r="O2040" s="23">
        <v>17462</v>
      </c>
      <c r="P2040" s="24">
        <v>328200</v>
      </c>
      <c r="Q2040" s="24">
        <v>9</v>
      </c>
      <c r="R2040" s="25">
        <v>0</v>
      </c>
      <c r="S2040" s="26">
        <v>0</v>
      </c>
      <c r="T2040" s="26">
        <v>0</v>
      </c>
      <c r="U2040" s="19">
        <v>104625.9</v>
      </c>
      <c r="V2040" s="20">
        <v>837477</v>
      </c>
      <c r="W2040" s="20">
        <v>51988</v>
      </c>
    </row>
    <row r="2041" spans="1:23" x14ac:dyDescent="0.35">
      <c r="A2041" s="16">
        <v>2012</v>
      </c>
      <c r="B2041" s="17">
        <v>19579</v>
      </c>
      <c r="C2041" s="18" t="s">
        <v>1751</v>
      </c>
      <c r="D2041" s="16" t="s">
        <v>24</v>
      </c>
      <c r="E2041" s="18" t="s">
        <v>25</v>
      </c>
      <c r="F2041" s="16" t="s">
        <v>26</v>
      </c>
      <c r="G2041" s="18" t="s">
        <v>98</v>
      </c>
      <c r="H2041" s="18" t="s">
        <v>33</v>
      </c>
      <c r="I2041" s="19">
        <v>57379</v>
      </c>
      <c r="J2041" s="20">
        <v>588998</v>
      </c>
      <c r="K2041" s="20">
        <v>39479</v>
      </c>
      <c r="L2041" s="21">
        <v>16910</v>
      </c>
      <c r="M2041" s="22">
        <v>190583</v>
      </c>
      <c r="N2041" s="22">
        <v>5282</v>
      </c>
      <c r="O2041" s="23">
        <v>5062</v>
      </c>
      <c r="P2041" s="24">
        <v>73563</v>
      </c>
      <c r="Q2041" s="24">
        <v>3</v>
      </c>
      <c r="R2041" s="25">
        <v>0</v>
      </c>
      <c r="S2041" s="26">
        <v>0</v>
      </c>
      <c r="T2041" s="26">
        <v>0</v>
      </c>
      <c r="U2041" s="19">
        <v>79351</v>
      </c>
      <c r="V2041" s="20">
        <v>853144</v>
      </c>
      <c r="W2041" s="20">
        <v>44764</v>
      </c>
    </row>
    <row r="2042" spans="1:23" x14ac:dyDescent="0.35">
      <c r="A2042" s="16">
        <v>2012</v>
      </c>
      <c r="B2042" s="17">
        <v>19581</v>
      </c>
      <c r="C2042" s="18" t="s">
        <v>1752</v>
      </c>
      <c r="D2042" s="16" t="s">
        <v>24</v>
      </c>
      <c r="E2042" s="18" t="s">
        <v>25</v>
      </c>
      <c r="F2042" s="16" t="s">
        <v>26</v>
      </c>
      <c r="G2042" s="18" t="s">
        <v>49</v>
      </c>
      <c r="H2042" s="18" t="s">
        <v>33</v>
      </c>
      <c r="I2042" s="19">
        <v>11788</v>
      </c>
      <c r="J2042" s="20">
        <v>106298</v>
      </c>
      <c r="K2042" s="20">
        <v>8318</v>
      </c>
      <c r="L2042" s="21">
        <v>1617</v>
      </c>
      <c r="M2042" s="22">
        <v>13172</v>
      </c>
      <c r="N2042" s="22">
        <v>827</v>
      </c>
      <c r="O2042" s="23">
        <v>344</v>
      </c>
      <c r="P2042" s="24">
        <v>3920</v>
      </c>
      <c r="Q2042" s="24">
        <v>3</v>
      </c>
      <c r="R2042" s="25" t="s">
        <v>37</v>
      </c>
      <c r="S2042" s="26" t="s">
        <v>37</v>
      </c>
      <c r="T2042" s="26" t="s">
        <v>37</v>
      </c>
      <c r="U2042" s="19">
        <v>13749</v>
      </c>
      <c r="V2042" s="20">
        <v>123390</v>
      </c>
      <c r="W2042" s="20">
        <v>9148</v>
      </c>
    </row>
    <row r="2043" spans="1:23" x14ac:dyDescent="0.35">
      <c r="A2043" s="16">
        <v>2012</v>
      </c>
      <c r="B2043" s="17">
        <v>19603</v>
      </c>
      <c r="C2043" s="18" t="s">
        <v>1753</v>
      </c>
      <c r="D2043" s="16" t="s">
        <v>24</v>
      </c>
      <c r="E2043" s="18" t="s">
        <v>25</v>
      </c>
      <c r="F2043" s="16" t="s">
        <v>26</v>
      </c>
      <c r="G2043" s="18" t="s">
        <v>179</v>
      </c>
      <c r="H2043" s="18" t="s">
        <v>211</v>
      </c>
      <c r="I2043" s="19">
        <v>14491</v>
      </c>
      <c r="J2043" s="20">
        <v>217040</v>
      </c>
      <c r="K2043" s="20">
        <v>14512</v>
      </c>
      <c r="L2043" s="21">
        <v>7359</v>
      </c>
      <c r="M2043" s="22">
        <v>121085</v>
      </c>
      <c r="N2043" s="22">
        <v>5339</v>
      </c>
      <c r="O2043" s="23">
        <v>1046</v>
      </c>
      <c r="P2043" s="24">
        <v>15177</v>
      </c>
      <c r="Q2043" s="24">
        <v>1042</v>
      </c>
      <c r="R2043" s="25">
        <v>0</v>
      </c>
      <c r="S2043" s="26">
        <v>0</v>
      </c>
      <c r="T2043" s="26">
        <v>0</v>
      </c>
      <c r="U2043" s="19">
        <v>22896</v>
      </c>
      <c r="V2043" s="20">
        <v>353302</v>
      </c>
      <c r="W2043" s="20">
        <v>20893</v>
      </c>
    </row>
    <row r="2044" spans="1:23" x14ac:dyDescent="0.35">
      <c r="A2044" s="16">
        <v>2012</v>
      </c>
      <c r="B2044" s="17">
        <v>19604</v>
      </c>
      <c r="C2044" s="18" t="s">
        <v>1754</v>
      </c>
      <c r="D2044" s="16" t="s">
        <v>24</v>
      </c>
      <c r="E2044" s="18" t="s">
        <v>25</v>
      </c>
      <c r="F2044" s="16" t="s">
        <v>26</v>
      </c>
      <c r="G2044" s="18" t="s">
        <v>56</v>
      </c>
      <c r="H2044" s="18" t="s">
        <v>211</v>
      </c>
      <c r="I2044" s="19">
        <v>15809</v>
      </c>
      <c r="J2044" s="20">
        <v>117814</v>
      </c>
      <c r="K2044" s="20">
        <v>11361</v>
      </c>
      <c r="L2044" s="21">
        <v>16276</v>
      </c>
      <c r="M2044" s="22">
        <v>165494</v>
      </c>
      <c r="N2044" s="22">
        <v>2079</v>
      </c>
      <c r="O2044" s="23">
        <v>4966</v>
      </c>
      <c r="P2044" s="24">
        <v>56012</v>
      </c>
      <c r="Q2044" s="24">
        <v>4</v>
      </c>
      <c r="R2044" s="25" t="s">
        <v>37</v>
      </c>
      <c r="S2044" s="26" t="s">
        <v>37</v>
      </c>
      <c r="T2044" s="26" t="s">
        <v>37</v>
      </c>
      <c r="U2044" s="19">
        <v>37051</v>
      </c>
      <c r="V2044" s="20">
        <v>339320</v>
      </c>
      <c r="W2044" s="20">
        <v>13444</v>
      </c>
    </row>
    <row r="2045" spans="1:23" x14ac:dyDescent="0.35">
      <c r="A2045" s="16">
        <v>2012</v>
      </c>
      <c r="B2045" s="17">
        <v>19667</v>
      </c>
      <c r="C2045" s="18" t="s">
        <v>1755</v>
      </c>
      <c r="D2045" s="16" t="s">
        <v>24</v>
      </c>
      <c r="E2045" s="18" t="s">
        <v>25</v>
      </c>
      <c r="F2045" s="16" t="s">
        <v>26</v>
      </c>
      <c r="G2045" s="18" t="s">
        <v>74</v>
      </c>
      <c r="H2045" s="18" t="s">
        <v>33</v>
      </c>
      <c r="I2045" s="19">
        <v>33708.400000000001</v>
      </c>
      <c r="J2045" s="20">
        <v>233816</v>
      </c>
      <c r="K2045" s="20">
        <v>18000</v>
      </c>
      <c r="L2045" s="21">
        <v>5049.3</v>
      </c>
      <c r="M2045" s="22">
        <v>39399</v>
      </c>
      <c r="N2045" s="22">
        <v>1023</v>
      </c>
      <c r="O2045" s="23">
        <v>3276.6</v>
      </c>
      <c r="P2045" s="24">
        <v>32228</v>
      </c>
      <c r="Q2045" s="24">
        <v>18</v>
      </c>
      <c r="R2045" s="25" t="s">
        <v>37</v>
      </c>
      <c r="S2045" s="26" t="s">
        <v>37</v>
      </c>
      <c r="T2045" s="26" t="s">
        <v>37</v>
      </c>
      <c r="U2045" s="19">
        <v>42034.3</v>
      </c>
      <c r="V2045" s="20">
        <v>305443</v>
      </c>
      <c r="W2045" s="20">
        <v>19041</v>
      </c>
    </row>
    <row r="2046" spans="1:23" x14ac:dyDescent="0.35">
      <c r="A2046" s="16">
        <v>2012</v>
      </c>
      <c r="B2046" s="17">
        <v>19677</v>
      </c>
      <c r="C2046" s="18" t="s">
        <v>1756</v>
      </c>
      <c r="D2046" s="16" t="s">
        <v>24</v>
      </c>
      <c r="E2046" s="18" t="s">
        <v>25</v>
      </c>
      <c r="F2046" s="16" t="s">
        <v>26</v>
      </c>
      <c r="G2046" s="18" t="s">
        <v>90</v>
      </c>
      <c r="H2046" s="18" t="s">
        <v>28</v>
      </c>
      <c r="I2046" s="19">
        <v>1773.2</v>
      </c>
      <c r="J2046" s="20">
        <v>22414</v>
      </c>
      <c r="K2046" s="20">
        <v>1401</v>
      </c>
      <c r="L2046" s="21">
        <v>1944.1</v>
      </c>
      <c r="M2046" s="22">
        <v>22227</v>
      </c>
      <c r="N2046" s="22">
        <v>425</v>
      </c>
      <c r="O2046" s="23" t="s">
        <v>37</v>
      </c>
      <c r="P2046" s="24" t="s">
        <v>37</v>
      </c>
      <c r="Q2046" s="24" t="s">
        <v>37</v>
      </c>
      <c r="R2046" s="25" t="s">
        <v>37</v>
      </c>
      <c r="S2046" s="26" t="s">
        <v>37</v>
      </c>
      <c r="T2046" s="26" t="s">
        <v>37</v>
      </c>
      <c r="U2046" s="19">
        <v>3717.3</v>
      </c>
      <c r="V2046" s="20">
        <v>44641</v>
      </c>
      <c r="W2046" s="20">
        <v>1826</v>
      </c>
    </row>
    <row r="2047" spans="1:23" x14ac:dyDescent="0.35">
      <c r="A2047" s="16">
        <v>2012</v>
      </c>
      <c r="B2047" s="17">
        <v>19687</v>
      </c>
      <c r="C2047" s="18" t="s">
        <v>1757</v>
      </c>
      <c r="D2047" s="16" t="s">
        <v>24</v>
      </c>
      <c r="E2047" s="18" t="s">
        <v>25</v>
      </c>
      <c r="F2047" s="16" t="s">
        <v>26</v>
      </c>
      <c r="G2047" s="18" t="s">
        <v>172</v>
      </c>
      <c r="H2047" s="18" t="s">
        <v>28</v>
      </c>
      <c r="I2047" s="19">
        <v>2820</v>
      </c>
      <c r="J2047" s="20">
        <v>42000</v>
      </c>
      <c r="K2047" s="20">
        <v>3299</v>
      </c>
      <c r="L2047" s="21">
        <v>3516</v>
      </c>
      <c r="M2047" s="22">
        <v>52337</v>
      </c>
      <c r="N2047" s="22">
        <v>783</v>
      </c>
      <c r="O2047" s="23">
        <v>478</v>
      </c>
      <c r="P2047" s="24">
        <v>6706</v>
      </c>
      <c r="Q2047" s="24">
        <v>1</v>
      </c>
      <c r="R2047" s="25" t="s">
        <v>37</v>
      </c>
      <c r="S2047" s="26" t="s">
        <v>37</v>
      </c>
      <c r="T2047" s="26" t="s">
        <v>37</v>
      </c>
      <c r="U2047" s="19">
        <v>6814</v>
      </c>
      <c r="V2047" s="20">
        <v>101043</v>
      </c>
      <c r="W2047" s="20">
        <v>4083</v>
      </c>
    </row>
    <row r="2048" spans="1:23" x14ac:dyDescent="0.35">
      <c r="A2048" s="16">
        <v>2012</v>
      </c>
      <c r="B2048" s="17">
        <v>19728</v>
      </c>
      <c r="C2048" s="18" t="s">
        <v>1758</v>
      </c>
      <c r="D2048" s="16" t="s">
        <v>24</v>
      </c>
      <c r="E2048" s="18" t="s">
        <v>25</v>
      </c>
      <c r="F2048" s="16" t="s">
        <v>26</v>
      </c>
      <c r="G2048" s="18" t="s">
        <v>56</v>
      </c>
      <c r="H2048" s="18" t="s">
        <v>57</v>
      </c>
      <c r="I2048" s="19">
        <v>77294</v>
      </c>
      <c r="J2048" s="20">
        <v>835784</v>
      </c>
      <c r="K2048" s="20">
        <v>80865</v>
      </c>
      <c r="L2048" s="21">
        <v>57292.5</v>
      </c>
      <c r="M2048" s="22">
        <v>615829</v>
      </c>
      <c r="N2048" s="22">
        <v>10933</v>
      </c>
      <c r="O2048" s="23">
        <v>25521</v>
      </c>
      <c r="P2048" s="24">
        <v>303928</v>
      </c>
      <c r="Q2048" s="24">
        <v>23</v>
      </c>
      <c r="R2048" s="25">
        <v>0</v>
      </c>
      <c r="S2048" s="26">
        <v>0</v>
      </c>
      <c r="T2048" s="26">
        <v>0</v>
      </c>
      <c r="U2048" s="19">
        <v>160107.5</v>
      </c>
      <c r="V2048" s="20">
        <v>1755541</v>
      </c>
      <c r="W2048" s="20">
        <v>91821</v>
      </c>
    </row>
    <row r="2049" spans="1:23" x14ac:dyDescent="0.35">
      <c r="A2049" s="16">
        <v>2012</v>
      </c>
      <c r="B2049" s="17">
        <v>19784</v>
      </c>
      <c r="C2049" s="18" t="s">
        <v>1759</v>
      </c>
      <c r="D2049" s="16" t="s">
        <v>24</v>
      </c>
      <c r="E2049" s="18" t="s">
        <v>25</v>
      </c>
      <c r="F2049" s="16" t="s">
        <v>26</v>
      </c>
      <c r="G2049" s="18" t="s">
        <v>96</v>
      </c>
      <c r="H2049" s="18" t="s">
        <v>191</v>
      </c>
      <c r="I2049" s="19">
        <v>8547</v>
      </c>
      <c r="J2049" s="20">
        <v>136247</v>
      </c>
      <c r="K2049" s="20">
        <v>9184</v>
      </c>
      <c r="L2049" s="21">
        <v>5219</v>
      </c>
      <c r="M2049" s="22">
        <v>84015</v>
      </c>
      <c r="N2049" s="22">
        <v>992</v>
      </c>
      <c r="O2049" s="23" t="s">
        <v>37</v>
      </c>
      <c r="P2049" s="24" t="s">
        <v>37</v>
      </c>
      <c r="Q2049" s="24" t="s">
        <v>37</v>
      </c>
      <c r="R2049" s="25" t="s">
        <v>37</v>
      </c>
      <c r="S2049" s="26" t="s">
        <v>37</v>
      </c>
      <c r="T2049" s="26" t="s">
        <v>37</v>
      </c>
      <c r="U2049" s="19">
        <v>13766</v>
      </c>
      <c r="V2049" s="20">
        <v>220262</v>
      </c>
      <c r="W2049" s="20">
        <v>10176</v>
      </c>
    </row>
    <row r="2050" spans="1:23" x14ac:dyDescent="0.35">
      <c r="A2050" s="16">
        <v>2012</v>
      </c>
      <c r="B2050" s="17">
        <v>19785</v>
      </c>
      <c r="C2050" s="18" t="s">
        <v>1760</v>
      </c>
      <c r="D2050" s="16" t="s">
        <v>24</v>
      </c>
      <c r="E2050" s="18" t="s">
        <v>25</v>
      </c>
      <c r="F2050" s="16" t="s">
        <v>26</v>
      </c>
      <c r="G2050" s="18" t="s">
        <v>80</v>
      </c>
      <c r="H2050" s="18" t="s">
        <v>33</v>
      </c>
      <c r="I2050" s="19">
        <v>48175</v>
      </c>
      <c r="J2050" s="20">
        <v>513797</v>
      </c>
      <c r="K2050" s="20">
        <v>30105</v>
      </c>
      <c r="L2050" s="21">
        <v>5949</v>
      </c>
      <c r="M2050" s="22">
        <v>54971</v>
      </c>
      <c r="N2050" s="22">
        <v>4225</v>
      </c>
      <c r="O2050" s="23">
        <v>7189</v>
      </c>
      <c r="P2050" s="24">
        <v>83872</v>
      </c>
      <c r="Q2050" s="24">
        <v>653</v>
      </c>
      <c r="R2050" s="25">
        <v>0</v>
      </c>
      <c r="S2050" s="26">
        <v>0</v>
      </c>
      <c r="T2050" s="26">
        <v>0</v>
      </c>
      <c r="U2050" s="19">
        <v>61313</v>
      </c>
      <c r="V2050" s="20">
        <v>652640</v>
      </c>
      <c r="W2050" s="20">
        <v>34983</v>
      </c>
    </row>
    <row r="2051" spans="1:23" x14ac:dyDescent="0.35">
      <c r="A2051" s="16">
        <v>2012</v>
      </c>
      <c r="B2051" s="17">
        <v>19788</v>
      </c>
      <c r="C2051" s="18" t="s">
        <v>1761</v>
      </c>
      <c r="D2051" s="16" t="s">
        <v>24</v>
      </c>
      <c r="E2051" s="18" t="s">
        <v>25</v>
      </c>
      <c r="F2051" s="16" t="s">
        <v>26</v>
      </c>
      <c r="G2051" s="18" t="s">
        <v>173</v>
      </c>
      <c r="H2051" s="18" t="s">
        <v>28</v>
      </c>
      <c r="I2051" s="19">
        <v>3214</v>
      </c>
      <c r="J2051" s="20">
        <v>31459</v>
      </c>
      <c r="K2051" s="20">
        <v>3951</v>
      </c>
      <c r="L2051" s="21">
        <v>2841</v>
      </c>
      <c r="M2051" s="22">
        <v>36112</v>
      </c>
      <c r="N2051" s="22">
        <v>525</v>
      </c>
      <c r="O2051" s="23" t="s">
        <v>37</v>
      </c>
      <c r="P2051" s="24" t="s">
        <v>37</v>
      </c>
      <c r="Q2051" s="24" t="s">
        <v>37</v>
      </c>
      <c r="R2051" s="25" t="s">
        <v>37</v>
      </c>
      <c r="S2051" s="26" t="s">
        <v>37</v>
      </c>
      <c r="T2051" s="26" t="s">
        <v>37</v>
      </c>
      <c r="U2051" s="19">
        <v>6055</v>
      </c>
      <c r="V2051" s="20">
        <v>67571</v>
      </c>
      <c r="W2051" s="20">
        <v>4476</v>
      </c>
    </row>
    <row r="2052" spans="1:23" x14ac:dyDescent="0.35">
      <c r="A2052" s="16">
        <v>2012</v>
      </c>
      <c r="B2052" s="17">
        <v>19790</v>
      </c>
      <c r="C2052" s="18" t="s">
        <v>1762</v>
      </c>
      <c r="D2052" s="16" t="s">
        <v>24</v>
      </c>
      <c r="E2052" s="18" t="s">
        <v>25</v>
      </c>
      <c r="F2052" s="16" t="s">
        <v>26</v>
      </c>
      <c r="G2052" s="18" t="s">
        <v>172</v>
      </c>
      <c r="H2052" s="18" t="s">
        <v>33</v>
      </c>
      <c r="I2052" s="19">
        <v>17559.5</v>
      </c>
      <c r="J2052" s="20">
        <v>201898</v>
      </c>
      <c r="K2052" s="20">
        <v>12569</v>
      </c>
      <c r="L2052" s="21">
        <v>10752</v>
      </c>
      <c r="M2052" s="22">
        <v>134787</v>
      </c>
      <c r="N2052" s="22">
        <v>1587</v>
      </c>
      <c r="O2052" s="23">
        <v>9896.2000000000007</v>
      </c>
      <c r="P2052" s="24">
        <v>176424</v>
      </c>
      <c r="Q2052" s="24">
        <v>64</v>
      </c>
      <c r="R2052" s="25">
        <v>0</v>
      </c>
      <c r="S2052" s="26">
        <v>0</v>
      </c>
      <c r="T2052" s="26">
        <v>0</v>
      </c>
      <c r="U2052" s="19">
        <v>38207.699999999997</v>
      </c>
      <c r="V2052" s="20">
        <v>513109</v>
      </c>
      <c r="W2052" s="20">
        <v>14220</v>
      </c>
    </row>
    <row r="2053" spans="1:23" x14ac:dyDescent="0.35">
      <c r="A2053" s="16">
        <v>2012</v>
      </c>
      <c r="B2053" s="17">
        <v>19791</v>
      </c>
      <c r="C2053" s="18" t="s">
        <v>1763</v>
      </c>
      <c r="D2053" s="16" t="s">
        <v>24</v>
      </c>
      <c r="E2053" s="18" t="s">
        <v>25</v>
      </c>
      <c r="F2053" s="16" t="s">
        <v>26</v>
      </c>
      <c r="G2053" s="18" t="s">
        <v>271</v>
      </c>
      <c r="H2053" s="18" t="s">
        <v>33</v>
      </c>
      <c r="I2053" s="19">
        <v>41099.5</v>
      </c>
      <c r="J2053" s="20">
        <v>218455</v>
      </c>
      <c r="K2053" s="20">
        <v>33974</v>
      </c>
      <c r="L2053" s="21">
        <v>21542.2</v>
      </c>
      <c r="M2053" s="22">
        <v>140418</v>
      </c>
      <c r="N2053" s="22">
        <v>4141</v>
      </c>
      <c r="O2053" s="23">
        <v>7561.6</v>
      </c>
      <c r="P2053" s="24">
        <v>78219</v>
      </c>
      <c r="Q2053" s="24">
        <v>8</v>
      </c>
      <c r="R2053" s="25">
        <v>0</v>
      </c>
      <c r="S2053" s="26">
        <v>0</v>
      </c>
      <c r="T2053" s="26">
        <v>0</v>
      </c>
      <c r="U2053" s="19">
        <v>70203.3</v>
      </c>
      <c r="V2053" s="20">
        <v>437092</v>
      </c>
      <c r="W2053" s="20">
        <v>38123</v>
      </c>
    </row>
    <row r="2054" spans="1:23" x14ac:dyDescent="0.35">
      <c r="A2054" s="16">
        <v>2012</v>
      </c>
      <c r="B2054" s="17">
        <v>19798</v>
      </c>
      <c r="C2054" s="18" t="s">
        <v>1764</v>
      </c>
      <c r="D2054" s="16" t="s">
        <v>24</v>
      </c>
      <c r="E2054" s="18" t="s">
        <v>25</v>
      </c>
      <c r="F2054" s="16" t="s">
        <v>26</v>
      </c>
      <c r="G2054" s="18" t="s">
        <v>63</v>
      </c>
      <c r="H2054" s="18" t="s">
        <v>28</v>
      </c>
      <c r="I2054" s="19">
        <v>14.2</v>
      </c>
      <c r="J2054" s="20">
        <v>173</v>
      </c>
      <c r="K2054" s="20">
        <v>28</v>
      </c>
      <c r="L2054" s="21">
        <v>48831.6</v>
      </c>
      <c r="M2054" s="22">
        <v>374715</v>
      </c>
      <c r="N2054" s="22">
        <v>1275</v>
      </c>
      <c r="O2054" s="23">
        <v>86695.4</v>
      </c>
      <c r="P2054" s="24">
        <v>770242</v>
      </c>
      <c r="Q2054" s="24">
        <v>595</v>
      </c>
      <c r="R2054" s="25" t="s">
        <v>37</v>
      </c>
      <c r="S2054" s="26" t="s">
        <v>37</v>
      </c>
      <c r="T2054" s="26" t="s">
        <v>37</v>
      </c>
      <c r="U2054" s="19">
        <v>135541.20000000001</v>
      </c>
      <c r="V2054" s="20">
        <v>1145130</v>
      </c>
      <c r="W2054" s="20">
        <v>1898</v>
      </c>
    </row>
    <row r="2055" spans="1:23" x14ac:dyDescent="0.35">
      <c r="A2055" s="16">
        <v>2012</v>
      </c>
      <c r="B2055" s="17">
        <v>19804</v>
      </c>
      <c r="C2055" s="18" t="s">
        <v>1765</v>
      </c>
      <c r="D2055" s="16" t="s">
        <v>24</v>
      </c>
      <c r="E2055" s="18" t="s">
        <v>25</v>
      </c>
      <c r="F2055" s="16" t="s">
        <v>26</v>
      </c>
      <c r="G2055" s="18" t="s">
        <v>61</v>
      </c>
      <c r="H2055" s="18" t="s">
        <v>28</v>
      </c>
      <c r="I2055" s="19">
        <v>44133.8</v>
      </c>
      <c r="J2055" s="20">
        <v>339124</v>
      </c>
      <c r="K2055" s="20">
        <v>28106</v>
      </c>
      <c r="L2055" s="21">
        <v>41246.5</v>
      </c>
      <c r="M2055" s="22">
        <v>348515</v>
      </c>
      <c r="N2055" s="22">
        <v>6010</v>
      </c>
      <c r="O2055" s="23">
        <v>1612.7</v>
      </c>
      <c r="P2055" s="24">
        <v>13979</v>
      </c>
      <c r="Q2055" s="24">
        <v>1</v>
      </c>
      <c r="R2055" s="25">
        <v>0</v>
      </c>
      <c r="S2055" s="26">
        <v>0</v>
      </c>
      <c r="T2055" s="26">
        <v>0</v>
      </c>
      <c r="U2055" s="19">
        <v>86993</v>
      </c>
      <c r="V2055" s="20">
        <v>701618</v>
      </c>
      <c r="W2055" s="20">
        <v>34117</v>
      </c>
    </row>
    <row r="2056" spans="1:23" x14ac:dyDescent="0.35">
      <c r="A2056" s="16">
        <v>2012</v>
      </c>
      <c r="B2056" s="17">
        <v>19806</v>
      </c>
      <c r="C2056" s="18" t="s">
        <v>1766</v>
      </c>
      <c r="D2056" s="16" t="s">
        <v>24</v>
      </c>
      <c r="E2056" s="18" t="s">
        <v>25</v>
      </c>
      <c r="F2056" s="16" t="s">
        <v>26</v>
      </c>
      <c r="G2056" s="18" t="s">
        <v>98</v>
      </c>
      <c r="H2056" s="18" t="s">
        <v>33</v>
      </c>
      <c r="I2056" s="19">
        <v>26309</v>
      </c>
      <c r="J2056" s="20">
        <v>257946</v>
      </c>
      <c r="K2056" s="20">
        <v>18216</v>
      </c>
      <c r="L2056" s="21">
        <v>4022</v>
      </c>
      <c r="M2056" s="22">
        <v>39562</v>
      </c>
      <c r="N2056" s="22">
        <v>2436</v>
      </c>
      <c r="O2056" s="23">
        <v>6631</v>
      </c>
      <c r="P2056" s="24">
        <v>70648</v>
      </c>
      <c r="Q2056" s="24">
        <v>280</v>
      </c>
      <c r="R2056" s="25" t="s">
        <v>37</v>
      </c>
      <c r="S2056" s="26" t="s">
        <v>37</v>
      </c>
      <c r="T2056" s="26" t="s">
        <v>37</v>
      </c>
      <c r="U2056" s="19">
        <v>36962</v>
      </c>
      <c r="V2056" s="20">
        <v>368156</v>
      </c>
      <c r="W2056" s="20">
        <v>20932</v>
      </c>
    </row>
    <row r="2057" spans="1:23" x14ac:dyDescent="0.35">
      <c r="A2057" s="16">
        <v>2012</v>
      </c>
      <c r="B2057" s="17">
        <v>19813</v>
      </c>
      <c r="C2057" s="18" t="s">
        <v>1767</v>
      </c>
      <c r="D2057" s="16" t="s">
        <v>24</v>
      </c>
      <c r="E2057" s="18" t="s">
        <v>25</v>
      </c>
      <c r="F2057" s="16" t="s">
        <v>26</v>
      </c>
      <c r="G2057" s="18" t="s">
        <v>39</v>
      </c>
      <c r="H2057" s="18" t="s">
        <v>33</v>
      </c>
      <c r="I2057" s="19">
        <v>16689</v>
      </c>
      <c r="J2057" s="20">
        <v>122340</v>
      </c>
      <c r="K2057" s="20">
        <v>10388</v>
      </c>
      <c r="L2057" s="21">
        <v>2186</v>
      </c>
      <c r="M2057" s="22">
        <v>21177</v>
      </c>
      <c r="N2057" s="22">
        <v>534</v>
      </c>
      <c r="O2057" s="23" t="s">
        <v>37</v>
      </c>
      <c r="P2057" s="24" t="s">
        <v>37</v>
      </c>
      <c r="Q2057" s="24" t="s">
        <v>37</v>
      </c>
      <c r="R2057" s="25" t="s">
        <v>37</v>
      </c>
      <c r="S2057" s="26" t="s">
        <v>37</v>
      </c>
      <c r="T2057" s="26" t="s">
        <v>37</v>
      </c>
      <c r="U2057" s="19">
        <v>18875</v>
      </c>
      <c r="V2057" s="20">
        <v>143517</v>
      </c>
      <c r="W2057" s="20">
        <v>10922</v>
      </c>
    </row>
    <row r="2058" spans="1:23" x14ac:dyDescent="0.35">
      <c r="A2058" s="16">
        <v>2012</v>
      </c>
      <c r="B2058" s="17">
        <v>19820</v>
      </c>
      <c r="C2058" s="18" t="s">
        <v>1768</v>
      </c>
      <c r="D2058" s="16" t="s">
        <v>24</v>
      </c>
      <c r="E2058" s="18" t="s">
        <v>25</v>
      </c>
      <c r="F2058" s="16" t="s">
        <v>26</v>
      </c>
      <c r="G2058" s="18" t="s">
        <v>79</v>
      </c>
      <c r="H2058" s="18" t="s">
        <v>33</v>
      </c>
      <c r="I2058" s="19">
        <v>14905</v>
      </c>
      <c r="J2058" s="20">
        <v>143286</v>
      </c>
      <c r="K2058" s="20">
        <v>13449</v>
      </c>
      <c r="L2058" s="21">
        <v>22548</v>
      </c>
      <c r="M2058" s="22">
        <v>233935</v>
      </c>
      <c r="N2058" s="22">
        <v>3780</v>
      </c>
      <c r="O2058" s="23">
        <v>21908.7</v>
      </c>
      <c r="P2058" s="24">
        <v>303132</v>
      </c>
      <c r="Q2058" s="24">
        <v>2142</v>
      </c>
      <c r="R2058" s="25" t="s">
        <v>37</v>
      </c>
      <c r="S2058" s="26" t="s">
        <v>37</v>
      </c>
      <c r="T2058" s="26" t="s">
        <v>37</v>
      </c>
      <c r="U2058" s="19">
        <v>59361.7</v>
      </c>
      <c r="V2058" s="20">
        <v>680353</v>
      </c>
      <c r="W2058" s="20">
        <v>19371</v>
      </c>
    </row>
    <row r="2059" spans="1:23" x14ac:dyDescent="0.35">
      <c r="A2059" s="16">
        <v>2012</v>
      </c>
      <c r="B2059" s="17">
        <v>19840</v>
      </c>
      <c r="C2059" s="18" t="s">
        <v>1769</v>
      </c>
      <c r="D2059" s="16" t="s">
        <v>24</v>
      </c>
      <c r="E2059" s="18" t="s">
        <v>25</v>
      </c>
      <c r="F2059" s="16" t="s">
        <v>26</v>
      </c>
      <c r="G2059" s="18" t="s">
        <v>63</v>
      </c>
      <c r="H2059" s="18" t="s">
        <v>33</v>
      </c>
      <c r="I2059" s="19">
        <v>14.6</v>
      </c>
      <c r="J2059" s="20">
        <v>112</v>
      </c>
      <c r="K2059" s="20">
        <v>12</v>
      </c>
      <c r="L2059" s="21">
        <v>1.2</v>
      </c>
      <c r="M2059" s="22">
        <v>4</v>
      </c>
      <c r="N2059" s="22">
        <v>2</v>
      </c>
      <c r="O2059" s="23">
        <v>874.9</v>
      </c>
      <c r="P2059" s="24">
        <v>9167</v>
      </c>
      <c r="Q2059" s="24">
        <v>30</v>
      </c>
      <c r="R2059" s="25">
        <v>0</v>
      </c>
      <c r="S2059" s="26">
        <v>0</v>
      </c>
      <c r="T2059" s="26">
        <v>0</v>
      </c>
      <c r="U2059" s="19">
        <v>890.7</v>
      </c>
      <c r="V2059" s="20">
        <v>9283</v>
      </c>
      <c r="W2059" s="20">
        <v>44</v>
      </c>
    </row>
    <row r="2060" spans="1:23" x14ac:dyDescent="0.35">
      <c r="A2060" s="16">
        <v>2012</v>
      </c>
      <c r="B2060" s="17">
        <v>19840</v>
      </c>
      <c r="C2060" s="18" t="s">
        <v>1769</v>
      </c>
      <c r="D2060" s="16" t="s">
        <v>24</v>
      </c>
      <c r="E2060" s="18" t="s">
        <v>25</v>
      </c>
      <c r="F2060" s="16" t="s">
        <v>26</v>
      </c>
      <c r="G2060" s="18" t="s">
        <v>236</v>
      </c>
      <c r="H2060" s="18" t="s">
        <v>33</v>
      </c>
      <c r="I2060" s="19">
        <v>33020</v>
      </c>
      <c r="J2060" s="20">
        <v>268886</v>
      </c>
      <c r="K2060" s="20">
        <v>18237</v>
      </c>
      <c r="L2060" s="21">
        <v>15469.6</v>
      </c>
      <c r="M2060" s="22">
        <v>149215</v>
      </c>
      <c r="N2060" s="22">
        <v>2196</v>
      </c>
      <c r="O2060" s="23">
        <v>2073.8000000000002</v>
      </c>
      <c r="P2060" s="24">
        <v>21581</v>
      </c>
      <c r="Q2060" s="24">
        <v>189</v>
      </c>
      <c r="R2060" s="25">
        <v>0</v>
      </c>
      <c r="S2060" s="26">
        <v>0</v>
      </c>
      <c r="T2060" s="26">
        <v>0</v>
      </c>
      <c r="U2060" s="19">
        <v>50563.4</v>
      </c>
      <c r="V2060" s="20">
        <v>439682</v>
      </c>
      <c r="W2060" s="20">
        <v>20622</v>
      </c>
    </row>
    <row r="2061" spans="1:23" x14ac:dyDescent="0.35">
      <c r="A2061" s="16">
        <v>2012</v>
      </c>
      <c r="B2061" s="17">
        <v>19856</v>
      </c>
      <c r="C2061" s="18" t="s">
        <v>1770</v>
      </c>
      <c r="D2061" s="16" t="s">
        <v>24</v>
      </c>
      <c r="E2061" s="18" t="s">
        <v>25</v>
      </c>
      <c r="F2061" s="16" t="s">
        <v>26</v>
      </c>
      <c r="G2061" s="18" t="s">
        <v>136</v>
      </c>
      <c r="H2061" s="18" t="s">
        <v>28</v>
      </c>
      <c r="I2061" s="19">
        <v>31436</v>
      </c>
      <c r="J2061" s="20">
        <v>211618</v>
      </c>
      <c r="K2061" s="20">
        <v>21933</v>
      </c>
      <c r="L2061" s="21">
        <v>26723</v>
      </c>
      <c r="M2061" s="22">
        <v>184803</v>
      </c>
      <c r="N2061" s="22">
        <v>3274</v>
      </c>
      <c r="O2061" s="23">
        <v>30072</v>
      </c>
      <c r="P2061" s="24">
        <v>257588</v>
      </c>
      <c r="Q2061" s="24">
        <v>67</v>
      </c>
      <c r="R2061" s="25" t="s">
        <v>37</v>
      </c>
      <c r="S2061" s="26" t="s">
        <v>37</v>
      </c>
      <c r="T2061" s="26" t="s">
        <v>37</v>
      </c>
      <c r="U2061" s="19">
        <v>88231</v>
      </c>
      <c r="V2061" s="20">
        <v>654009</v>
      </c>
      <c r="W2061" s="20">
        <v>25274</v>
      </c>
    </row>
    <row r="2062" spans="1:23" x14ac:dyDescent="0.35">
      <c r="A2062" s="16">
        <v>2012</v>
      </c>
      <c r="B2062" s="17">
        <v>19865</v>
      </c>
      <c r="C2062" s="18" t="s">
        <v>1771</v>
      </c>
      <c r="D2062" s="16" t="s">
        <v>24</v>
      </c>
      <c r="E2062" s="18" t="s">
        <v>25</v>
      </c>
      <c r="F2062" s="16" t="s">
        <v>26</v>
      </c>
      <c r="G2062" s="18" t="s">
        <v>87</v>
      </c>
      <c r="H2062" s="18" t="s">
        <v>28</v>
      </c>
      <c r="I2062" s="19">
        <v>2133.4</v>
      </c>
      <c r="J2062" s="20">
        <v>17936</v>
      </c>
      <c r="K2062" s="20">
        <v>2170</v>
      </c>
      <c r="L2062" s="21">
        <v>915.4</v>
      </c>
      <c r="M2062" s="22">
        <v>9325</v>
      </c>
      <c r="N2062" s="22">
        <v>366</v>
      </c>
      <c r="O2062" s="23">
        <v>951.4</v>
      </c>
      <c r="P2062" s="24">
        <v>11538</v>
      </c>
      <c r="Q2062" s="24">
        <v>19</v>
      </c>
      <c r="R2062" s="25" t="s">
        <v>37</v>
      </c>
      <c r="S2062" s="26" t="s">
        <v>37</v>
      </c>
      <c r="T2062" s="26" t="s">
        <v>37</v>
      </c>
      <c r="U2062" s="19">
        <v>4000.2</v>
      </c>
      <c r="V2062" s="20">
        <v>38799</v>
      </c>
      <c r="W2062" s="20">
        <v>2555</v>
      </c>
    </row>
    <row r="2063" spans="1:23" x14ac:dyDescent="0.35">
      <c r="A2063" s="16">
        <v>2012</v>
      </c>
      <c r="B2063" s="17">
        <v>19876</v>
      </c>
      <c r="C2063" s="18" t="s">
        <v>1772</v>
      </c>
      <c r="D2063" s="16" t="s">
        <v>24</v>
      </c>
      <c r="E2063" s="18" t="s">
        <v>25</v>
      </c>
      <c r="F2063" s="16" t="s">
        <v>26</v>
      </c>
      <c r="G2063" s="18" t="s">
        <v>70</v>
      </c>
      <c r="H2063" s="18" t="s">
        <v>57</v>
      </c>
      <c r="I2063" s="19">
        <v>155872.1</v>
      </c>
      <c r="J2063" s="20">
        <v>1502310</v>
      </c>
      <c r="K2063" s="20">
        <v>101024</v>
      </c>
      <c r="L2063" s="21">
        <v>86634.1</v>
      </c>
      <c r="M2063" s="22">
        <v>998179</v>
      </c>
      <c r="N2063" s="22">
        <v>17740</v>
      </c>
      <c r="O2063" s="23">
        <v>91824.2</v>
      </c>
      <c r="P2063" s="24">
        <v>1614059</v>
      </c>
      <c r="Q2063" s="24">
        <v>50</v>
      </c>
      <c r="R2063" s="25">
        <v>0</v>
      </c>
      <c r="S2063" s="26">
        <v>0</v>
      </c>
      <c r="T2063" s="26">
        <v>0</v>
      </c>
      <c r="U2063" s="19">
        <v>334330.40000000002</v>
      </c>
      <c r="V2063" s="20">
        <v>4114548</v>
      </c>
      <c r="W2063" s="20">
        <v>118814</v>
      </c>
    </row>
    <row r="2064" spans="1:23" x14ac:dyDescent="0.35">
      <c r="A2064" s="16">
        <v>2012</v>
      </c>
      <c r="B2064" s="17">
        <v>19876</v>
      </c>
      <c r="C2064" s="18" t="s">
        <v>1772</v>
      </c>
      <c r="D2064" s="16" t="s">
        <v>24</v>
      </c>
      <c r="E2064" s="18" t="s">
        <v>25</v>
      </c>
      <c r="F2064" s="16" t="s">
        <v>26</v>
      </c>
      <c r="G2064" s="18" t="s">
        <v>34</v>
      </c>
      <c r="H2064" s="18" t="s">
        <v>57</v>
      </c>
      <c r="I2064" s="19">
        <v>3056269</v>
      </c>
      <c r="J2064" s="20">
        <v>27671894</v>
      </c>
      <c r="K2064" s="20">
        <v>2086647</v>
      </c>
      <c r="L2064" s="21">
        <v>3005167.7</v>
      </c>
      <c r="M2064" s="22">
        <v>38508739</v>
      </c>
      <c r="N2064" s="22">
        <v>249568</v>
      </c>
      <c r="O2064" s="23">
        <v>389280.8</v>
      </c>
      <c r="P2064" s="24">
        <v>6234956</v>
      </c>
      <c r="Q2064" s="24">
        <v>464</v>
      </c>
      <c r="R2064" s="25">
        <v>15992.5</v>
      </c>
      <c r="S2064" s="26">
        <v>187913</v>
      </c>
      <c r="T2064" s="26">
        <v>1</v>
      </c>
      <c r="U2064" s="19">
        <v>6466710</v>
      </c>
      <c r="V2064" s="20">
        <v>72603502</v>
      </c>
      <c r="W2064" s="20">
        <v>2336680</v>
      </c>
    </row>
    <row r="2065" spans="1:23" x14ac:dyDescent="0.35">
      <c r="A2065" s="16">
        <v>2012</v>
      </c>
      <c r="B2065" s="17">
        <v>19882</v>
      </c>
      <c r="C2065" s="18" t="s">
        <v>1773</v>
      </c>
      <c r="D2065" s="16" t="s">
        <v>24</v>
      </c>
      <c r="E2065" s="18" t="s">
        <v>25</v>
      </c>
      <c r="F2065" s="16" t="s">
        <v>26</v>
      </c>
      <c r="G2065" s="18" t="s">
        <v>34</v>
      </c>
      <c r="H2065" s="18" t="s">
        <v>18</v>
      </c>
      <c r="I2065" s="19">
        <v>6180.1</v>
      </c>
      <c r="J2065" s="20">
        <v>50223</v>
      </c>
      <c r="K2065" s="20">
        <v>5189</v>
      </c>
      <c r="L2065" s="21">
        <v>26768.799999999999</v>
      </c>
      <c r="M2065" s="22">
        <v>270317</v>
      </c>
      <c r="N2065" s="22">
        <v>1169</v>
      </c>
      <c r="O2065" s="23">
        <v>1349.9</v>
      </c>
      <c r="P2065" s="24">
        <v>13769</v>
      </c>
      <c r="Q2065" s="24">
        <v>5</v>
      </c>
      <c r="R2065" s="25" t="s">
        <v>37</v>
      </c>
      <c r="S2065" s="26" t="s">
        <v>37</v>
      </c>
      <c r="T2065" s="26" t="s">
        <v>37</v>
      </c>
      <c r="U2065" s="19">
        <v>34298.800000000003</v>
      </c>
      <c r="V2065" s="20">
        <v>334309</v>
      </c>
      <c r="W2065" s="20">
        <v>6363</v>
      </c>
    </row>
    <row r="2066" spans="1:23" x14ac:dyDescent="0.35">
      <c r="A2066" s="16">
        <v>2012</v>
      </c>
      <c r="B2066" s="17">
        <v>19883</v>
      </c>
      <c r="C2066" s="18" t="s">
        <v>1774</v>
      </c>
      <c r="D2066" s="16" t="s">
        <v>24</v>
      </c>
      <c r="E2066" s="18" t="s">
        <v>25</v>
      </c>
      <c r="F2066" s="16" t="s">
        <v>26</v>
      </c>
      <c r="G2066" s="18" t="s">
        <v>51</v>
      </c>
      <c r="H2066" s="18" t="s">
        <v>28</v>
      </c>
      <c r="I2066" s="19">
        <v>3999</v>
      </c>
      <c r="J2066" s="20">
        <v>34409</v>
      </c>
      <c r="K2066" s="20">
        <v>4260</v>
      </c>
      <c r="L2066" s="21">
        <v>9043</v>
      </c>
      <c r="M2066" s="22">
        <v>77074</v>
      </c>
      <c r="N2066" s="22">
        <v>979</v>
      </c>
      <c r="O2066" s="23" t="s">
        <v>37</v>
      </c>
      <c r="P2066" s="24" t="s">
        <v>37</v>
      </c>
      <c r="Q2066" s="24" t="s">
        <v>37</v>
      </c>
      <c r="R2066" s="25" t="s">
        <v>37</v>
      </c>
      <c r="S2066" s="26" t="s">
        <v>37</v>
      </c>
      <c r="T2066" s="26" t="s">
        <v>37</v>
      </c>
      <c r="U2066" s="19">
        <v>13042</v>
      </c>
      <c r="V2066" s="20">
        <v>111483</v>
      </c>
      <c r="W2066" s="20">
        <v>5239</v>
      </c>
    </row>
    <row r="2067" spans="1:23" x14ac:dyDescent="0.35">
      <c r="A2067" s="16">
        <v>2012</v>
      </c>
      <c r="B2067" s="17">
        <v>19887</v>
      </c>
      <c r="C2067" s="18" t="s">
        <v>1775</v>
      </c>
      <c r="D2067" s="16" t="s">
        <v>24</v>
      </c>
      <c r="E2067" s="18" t="s">
        <v>25</v>
      </c>
      <c r="F2067" s="16" t="s">
        <v>26</v>
      </c>
      <c r="G2067" s="18" t="s">
        <v>74</v>
      </c>
      <c r="H2067" s="18" t="s">
        <v>33</v>
      </c>
      <c r="I2067" s="19">
        <v>8676</v>
      </c>
      <c r="J2067" s="20">
        <v>72965</v>
      </c>
      <c r="K2067" s="20">
        <v>4241</v>
      </c>
      <c r="L2067" s="21">
        <v>3021.7</v>
      </c>
      <c r="M2067" s="22">
        <v>26306</v>
      </c>
      <c r="N2067" s="22">
        <v>1168</v>
      </c>
      <c r="O2067" s="23">
        <v>7419.2</v>
      </c>
      <c r="P2067" s="24">
        <v>98197</v>
      </c>
      <c r="Q2067" s="24">
        <v>8</v>
      </c>
      <c r="R2067" s="25" t="s">
        <v>37</v>
      </c>
      <c r="S2067" s="26" t="s">
        <v>37</v>
      </c>
      <c r="T2067" s="26" t="s">
        <v>37</v>
      </c>
      <c r="U2067" s="19">
        <v>19116.900000000001</v>
      </c>
      <c r="V2067" s="20">
        <v>197468</v>
      </c>
      <c r="W2067" s="20">
        <v>5417</v>
      </c>
    </row>
    <row r="2068" spans="1:23" x14ac:dyDescent="0.35">
      <c r="A2068" s="16">
        <v>2012</v>
      </c>
      <c r="B2068" s="17">
        <v>19896</v>
      </c>
      <c r="C2068" s="18" t="s">
        <v>1776</v>
      </c>
      <c r="D2068" s="16" t="s">
        <v>24</v>
      </c>
      <c r="E2068" s="18" t="s">
        <v>25</v>
      </c>
      <c r="F2068" s="16" t="s">
        <v>26</v>
      </c>
      <c r="G2068" s="18" t="s">
        <v>173</v>
      </c>
      <c r="H2068" s="18" t="s">
        <v>28</v>
      </c>
      <c r="I2068" s="19">
        <v>1033</v>
      </c>
      <c r="J2068" s="20">
        <v>9516</v>
      </c>
      <c r="K2068" s="20">
        <v>830</v>
      </c>
      <c r="L2068" s="21">
        <v>170</v>
      </c>
      <c r="M2068" s="22">
        <v>1604</v>
      </c>
      <c r="N2068" s="22">
        <v>112</v>
      </c>
      <c r="O2068" s="23">
        <v>2570</v>
      </c>
      <c r="P2068" s="24">
        <v>36544</v>
      </c>
      <c r="Q2068" s="24">
        <v>29</v>
      </c>
      <c r="R2068" s="25">
        <v>0</v>
      </c>
      <c r="S2068" s="26">
        <v>0</v>
      </c>
      <c r="T2068" s="26">
        <v>0</v>
      </c>
      <c r="U2068" s="19">
        <v>3773</v>
      </c>
      <c r="V2068" s="20">
        <v>47664</v>
      </c>
      <c r="W2068" s="20">
        <v>971</v>
      </c>
    </row>
    <row r="2069" spans="1:23" x14ac:dyDescent="0.35">
      <c r="A2069" s="16">
        <v>2012</v>
      </c>
      <c r="B2069" s="17">
        <v>19898</v>
      </c>
      <c r="C2069" s="18" t="s">
        <v>1777</v>
      </c>
      <c r="D2069" s="16" t="s">
        <v>24</v>
      </c>
      <c r="E2069" s="18" t="s">
        <v>25</v>
      </c>
      <c r="F2069" s="16" t="s">
        <v>26</v>
      </c>
      <c r="G2069" s="18" t="s">
        <v>104</v>
      </c>
      <c r="H2069" s="18" t="s">
        <v>33</v>
      </c>
      <c r="I2069" s="19">
        <v>139160</v>
      </c>
      <c r="J2069" s="20">
        <v>1324678</v>
      </c>
      <c r="K2069" s="20">
        <v>93337</v>
      </c>
      <c r="L2069" s="21">
        <v>58073</v>
      </c>
      <c r="M2069" s="22">
        <v>530977</v>
      </c>
      <c r="N2069" s="22">
        <v>17982</v>
      </c>
      <c r="O2069" s="23">
        <v>22953</v>
      </c>
      <c r="P2069" s="24">
        <v>297542</v>
      </c>
      <c r="Q2069" s="24">
        <v>31</v>
      </c>
      <c r="R2069" s="25">
        <v>0</v>
      </c>
      <c r="S2069" s="26">
        <v>0</v>
      </c>
      <c r="T2069" s="26">
        <v>0</v>
      </c>
      <c r="U2069" s="19">
        <v>220186</v>
      </c>
      <c r="V2069" s="20">
        <v>2153197</v>
      </c>
      <c r="W2069" s="20">
        <v>111350</v>
      </c>
    </row>
    <row r="2070" spans="1:23" x14ac:dyDescent="0.35">
      <c r="A2070" s="16">
        <v>2012</v>
      </c>
      <c r="B2070" s="17">
        <v>19947</v>
      </c>
      <c r="C2070" s="18" t="s">
        <v>1778</v>
      </c>
      <c r="D2070" s="16" t="s">
        <v>24</v>
      </c>
      <c r="E2070" s="18" t="s">
        <v>25</v>
      </c>
      <c r="F2070" s="16" t="s">
        <v>26</v>
      </c>
      <c r="G2070" s="18" t="s">
        <v>51</v>
      </c>
      <c r="H2070" s="18" t="s">
        <v>28</v>
      </c>
      <c r="I2070" s="19">
        <v>1807.1</v>
      </c>
      <c r="J2070" s="20">
        <v>21193</v>
      </c>
      <c r="K2070" s="20">
        <v>1912</v>
      </c>
      <c r="L2070" s="21">
        <v>543.29999999999995</v>
      </c>
      <c r="M2070" s="22">
        <v>6259</v>
      </c>
      <c r="N2070" s="22">
        <v>361</v>
      </c>
      <c r="O2070" s="23">
        <v>2619.3000000000002</v>
      </c>
      <c r="P2070" s="24">
        <v>38054</v>
      </c>
      <c r="Q2070" s="24">
        <v>91</v>
      </c>
      <c r="R2070" s="25" t="s">
        <v>37</v>
      </c>
      <c r="S2070" s="26" t="s">
        <v>37</v>
      </c>
      <c r="T2070" s="26" t="s">
        <v>37</v>
      </c>
      <c r="U2070" s="19">
        <v>4969.7</v>
      </c>
      <c r="V2070" s="20">
        <v>65506</v>
      </c>
      <c r="W2070" s="20">
        <v>2364</v>
      </c>
    </row>
    <row r="2071" spans="1:23" x14ac:dyDescent="0.35">
      <c r="A2071" s="16">
        <v>2012</v>
      </c>
      <c r="B2071" s="17">
        <v>19951</v>
      </c>
      <c r="C2071" s="18" t="s">
        <v>1779</v>
      </c>
      <c r="D2071" s="16" t="s">
        <v>24</v>
      </c>
      <c r="E2071" s="18" t="s">
        <v>25</v>
      </c>
      <c r="F2071" s="16" t="s">
        <v>26</v>
      </c>
      <c r="G2071" s="18" t="s">
        <v>46</v>
      </c>
      <c r="H2071" s="18" t="s">
        <v>28</v>
      </c>
      <c r="I2071" s="19">
        <v>12760</v>
      </c>
      <c r="J2071" s="20">
        <v>98755</v>
      </c>
      <c r="K2071" s="20">
        <v>11091</v>
      </c>
      <c r="L2071" s="21">
        <v>8005</v>
      </c>
      <c r="M2071" s="22">
        <v>84794</v>
      </c>
      <c r="N2071" s="22">
        <v>1282</v>
      </c>
      <c r="O2071" s="23">
        <v>6709</v>
      </c>
      <c r="P2071" s="24">
        <v>80709</v>
      </c>
      <c r="Q2071" s="24">
        <v>137</v>
      </c>
      <c r="R2071" s="25" t="s">
        <v>37</v>
      </c>
      <c r="S2071" s="26" t="s">
        <v>37</v>
      </c>
      <c r="T2071" s="26" t="s">
        <v>37</v>
      </c>
      <c r="U2071" s="19">
        <v>27474</v>
      </c>
      <c r="V2071" s="20">
        <v>264258</v>
      </c>
      <c r="W2071" s="20">
        <v>12510</v>
      </c>
    </row>
    <row r="2072" spans="1:23" x14ac:dyDescent="0.35">
      <c r="A2072" s="16">
        <v>2012</v>
      </c>
      <c r="B2072" s="17">
        <v>19968</v>
      </c>
      <c r="C2072" s="18" t="s">
        <v>1780</v>
      </c>
      <c r="D2072" s="16" t="s">
        <v>24</v>
      </c>
      <c r="E2072" s="18" t="s">
        <v>25</v>
      </c>
      <c r="F2072" s="16" t="s">
        <v>26</v>
      </c>
      <c r="G2072" s="18" t="s">
        <v>90</v>
      </c>
      <c r="H2072" s="18" t="s">
        <v>28</v>
      </c>
      <c r="I2072" s="19">
        <v>1802</v>
      </c>
      <c r="J2072" s="20">
        <v>22079</v>
      </c>
      <c r="K2072" s="20">
        <v>1841</v>
      </c>
      <c r="L2072" s="21">
        <v>2130</v>
      </c>
      <c r="M2072" s="22">
        <v>29662</v>
      </c>
      <c r="N2072" s="22">
        <v>437</v>
      </c>
      <c r="O2072" s="23">
        <v>337</v>
      </c>
      <c r="P2072" s="24">
        <v>5947</v>
      </c>
      <c r="Q2072" s="24">
        <v>2</v>
      </c>
      <c r="R2072" s="25" t="s">
        <v>37</v>
      </c>
      <c r="S2072" s="26" t="s">
        <v>37</v>
      </c>
      <c r="T2072" s="26" t="s">
        <v>37</v>
      </c>
      <c r="U2072" s="19">
        <v>4269</v>
      </c>
      <c r="V2072" s="20">
        <v>57688</v>
      </c>
      <c r="W2072" s="20">
        <v>2280</v>
      </c>
    </row>
    <row r="2073" spans="1:23" x14ac:dyDescent="0.35">
      <c r="A2073" s="16">
        <v>2012</v>
      </c>
      <c r="B2073" s="17">
        <v>19974</v>
      </c>
      <c r="C2073" s="18" t="s">
        <v>1781</v>
      </c>
      <c r="D2073" s="16" t="s">
        <v>24</v>
      </c>
      <c r="E2073" s="18" t="s">
        <v>25</v>
      </c>
      <c r="F2073" s="16" t="s">
        <v>26</v>
      </c>
      <c r="G2073" s="18" t="s">
        <v>70</v>
      </c>
      <c r="H2073" s="18" t="s">
        <v>28</v>
      </c>
      <c r="I2073" s="19">
        <v>8230</v>
      </c>
      <c r="J2073" s="20">
        <v>61007</v>
      </c>
      <c r="K2073" s="20">
        <v>5363</v>
      </c>
      <c r="L2073" s="21">
        <v>8507.6</v>
      </c>
      <c r="M2073" s="22">
        <v>73649</v>
      </c>
      <c r="N2073" s="22">
        <v>824</v>
      </c>
      <c r="O2073" s="23">
        <v>0</v>
      </c>
      <c r="P2073" s="24">
        <v>0</v>
      </c>
      <c r="Q2073" s="24">
        <v>0</v>
      </c>
      <c r="R2073" s="25">
        <v>0</v>
      </c>
      <c r="S2073" s="26">
        <v>0</v>
      </c>
      <c r="T2073" s="26">
        <v>0</v>
      </c>
      <c r="U2073" s="19">
        <v>16737.599999999999</v>
      </c>
      <c r="V2073" s="20">
        <v>134656</v>
      </c>
      <c r="W2073" s="20">
        <v>6187</v>
      </c>
    </row>
    <row r="2074" spans="1:23" x14ac:dyDescent="0.35">
      <c r="A2074" s="16">
        <v>2012</v>
      </c>
      <c r="B2074" s="17">
        <v>19979</v>
      </c>
      <c r="C2074" s="18" t="s">
        <v>1782</v>
      </c>
      <c r="D2074" s="16" t="s">
        <v>24</v>
      </c>
      <c r="E2074" s="18" t="s">
        <v>25</v>
      </c>
      <c r="F2074" s="16" t="s">
        <v>26</v>
      </c>
      <c r="G2074" s="18" t="s">
        <v>184</v>
      </c>
      <c r="H2074" s="18" t="s">
        <v>28</v>
      </c>
      <c r="I2074" s="19">
        <v>10943</v>
      </c>
      <c r="J2074" s="20">
        <v>81485</v>
      </c>
      <c r="K2074" s="20">
        <v>10297</v>
      </c>
      <c r="L2074" s="21">
        <v>5086</v>
      </c>
      <c r="M2074" s="22">
        <v>37554</v>
      </c>
      <c r="N2074" s="22">
        <v>1672</v>
      </c>
      <c r="O2074" s="23">
        <v>8647</v>
      </c>
      <c r="P2074" s="24">
        <v>68659</v>
      </c>
      <c r="Q2074" s="24">
        <v>151</v>
      </c>
      <c r="R2074" s="25" t="s">
        <v>37</v>
      </c>
      <c r="S2074" s="26" t="s">
        <v>37</v>
      </c>
      <c r="T2074" s="26" t="s">
        <v>37</v>
      </c>
      <c r="U2074" s="19">
        <v>24676</v>
      </c>
      <c r="V2074" s="20">
        <v>187698</v>
      </c>
      <c r="W2074" s="20">
        <v>12120</v>
      </c>
    </row>
    <row r="2075" spans="1:23" x14ac:dyDescent="0.35">
      <c r="A2075" s="16">
        <v>2012</v>
      </c>
      <c r="B2075" s="17">
        <v>19980</v>
      </c>
      <c r="C2075" s="18" t="s">
        <v>1783</v>
      </c>
      <c r="D2075" s="16" t="s">
        <v>24</v>
      </c>
      <c r="E2075" s="18" t="s">
        <v>25</v>
      </c>
      <c r="F2075" s="16" t="s">
        <v>26</v>
      </c>
      <c r="G2075" s="18" t="s">
        <v>90</v>
      </c>
      <c r="H2075" s="18" t="s">
        <v>28</v>
      </c>
      <c r="I2075" s="19">
        <v>538</v>
      </c>
      <c r="J2075" s="20">
        <v>5122</v>
      </c>
      <c r="K2075" s="20">
        <v>565</v>
      </c>
      <c r="L2075" s="21">
        <v>372</v>
      </c>
      <c r="M2075" s="22">
        <v>3545</v>
      </c>
      <c r="N2075" s="22">
        <v>95</v>
      </c>
      <c r="O2075" s="23">
        <v>2462</v>
      </c>
      <c r="P2075" s="24">
        <v>36722</v>
      </c>
      <c r="Q2075" s="24">
        <v>1</v>
      </c>
      <c r="R2075" s="25" t="s">
        <v>37</v>
      </c>
      <c r="S2075" s="26" t="s">
        <v>37</v>
      </c>
      <c r="T2075" s="26" t="s">
        <v>37</v>
      </c>
      <c r="U2075" s="19">
        <v>3372</v>
      </c>
      <c r="V2075" s="20">
        <v>45389</v>
      </c>
      <c r="W2075" s="20">
        <v>661</v>
      </c>
    </row>
    <row r="2076" spans="1:23" x14ac:dyDescent="0.35">
      <c r="A2076" s="16">
        <v>2012</v>
      </c>
      <c r="B2076" s="17">
        <v>19981</v>
      </c>
      <c r="C2076" s="18" t="s">
        <v>1784</v>
      </c>
      <c r="D2076" s="16" t="s">
        <v>24</v>
      </c>
      <c r="E2076" s="18" t="s">
        <v>25</v>
      </c>
      <c r="F2076" s="16" t="s">
        <v>26</v>
      </c>
      <c r="G2076" s="18" t="s">
        <v>70</v>
      </c>
      <c r="H2076" s="18" t="s">
        <v>33</v>
      </c>
      <c r="I2076" s="19">
        <v>59377.5</v>
      </c>
      <c r="J2076" s="20">
        <v>494547</v>
      </c>
      <c r="K2076" s="20">
        <v>33776</v>
      </c>
      <c r="L2076" s="21">
        <v>9407.5</v>
      </c>
      <c r="M2076" s="22">
        <v>90386</v>
      </c>
      <c r="N2076" s="22">
        <v>2070</v>
      </c>
      <c r="O2076" s="23">
        <v>3223</v>
      </c>
      <c r="P2076" s="24">
        <v>70135</v>
      </c>
      <c r="Q2076" s="24">
        <v>3</v>
      </c>
      <c r="R2076" s="25" t="s">
        <v>37</v>
      </c>
      <c r="S2076" s="26" t="s">
        <v>37</v>
      </c>
      <c r="T2076" s="26" t="s">
        <v>37</v>
      </c>
      <c r="U2076" s="19">
        <v>72008</v>
      </c>
      <c r="V2076" s="20">
        <v>655068</v>
      </c>
      <c r="W2076" s="20">
        <v>35849</v>
      </c>
    </row>
    <row r="2077" spans="1:23" x14ac:dyDescent="0.35">
      <c r="A2077" s="16">
        <v>2012</v>
      </c>
      <c r="B2077" s="17">
        <v>20038</v>
      </c>
      <c r="C2077" s="18" t="s">
        <v>1785</v>
      </c>
      <c r="D2077" s="16" t="s">
        <v>24</v>
      </c>
      <c r="E2077" s="18" t="s">
        <v>25</v>
      </c>
      <c r="F2077" s="16" t="s">
        <v>26</v>
      </c>
      <c r="G2077" s="18" t="s">
        <v>243</v>
      </c>
      <c r="H2077" s="18" t="s">
        <v>28</v>
      </c>
      <c r="I2077" s="19">
        <v>27577</v>
      </c>
      <c r="J2077" s="20">
        <v>209181</v>
      </c>
      <c r="K2077" s="20">
        <v>21041</v>
      </c>
      <c r="L2077" s="21">
        <v>30113</v>
      </c>
      <c r="M2077" s="22">
        <v>250739</v>
      </c>
      <c r="N2077" s="22">
        <v>3634</v>
      </c>
      <c r="O2077" s="23">
        <v>14332</v>
      </c>
      <c r="P2077" s="24">
        <v>144019</v>
      </c>
      <c r="Q2077" s="24">
        <v>25</v>
      </c>
      <c r="R2077" s="25" t="s">
        <v>37</v>
      </c>
      <c r="S2077" s="26" t="s">
        <v>37</v>
      </c>
      <c r="T2077" s="26" t="s">
        <v>37</v>
      </c>
      <c r="U2077" s="19">
        <v>72022</v>
      </c>
      <c r="V2077" s="20">
        <v>603939</v>
      </c>
      <c r="W2077" s="20">
        <v>24700</v>
      </c>
    </row>
    <row r="2078" spans="1:23" x14ac:dyDescent="0.35">
      <c r="A2078" s="16">
        <v>2012</v>
      </c>
      <c r="B2078" s="17">
        <v>20065</v>
      </c>
      <c r="C2078" s="18" t="s">
        <v>1786</v>
      </c>
      <c r="D2078" s="16" t="s">
        <v>24</v>
      </c>
      <c r="E2078" s="18" t="s">
        <v>25</v>
      </c>
      <c r="F2078" s="16" t="s">
        <v>26</v>
      </c>
      <c r="G2078" s="18" t="s">
        <v>49</v>
      </c>
      <c r="H2078" s="18" t="s">
        <v>33</v>
      </c>
      <c r="I2078" s="19">
        <v>165872.70000000001</v>
      </c>
      <c r="J2078" s="20">
        <v>1646202</v>
      </c>
      <c r="K2078" s="20">
        <v>109229</v>
      </c>
      <c r="L2078" s="21">
        <v>53549.5</v>
      </c>
      <c r="M2078" s="22">
        <v>516476</v>
      </c>
      <c r="N2078" s="22">
        <v>9266</v>
      </c>
      <c r="O2078" s="23">
        <v>14075.8</v>
      </c>
      <c r="P2078" s="24">
        <v>199802</v>
      </c>
      <c r="Q2078" s="24">
        <v>52</v>
      </c>
      <c r="R2078" s="25">
        <v>0</v>
      </c>
      <c r="S2078" s="26">
        <v>0</v>
      </c>
      <c r="T2078" s="26">
        <v>0</v>
      </c>
      <c r="U2078" s="19">
        <v>233498</v>
      </c>
      <c r="V2078" s="20">
        <v>2362480</v>
      </c>
      <c r="W2078" s="20">
        <v>118547</v>
      </c>
    </row>
    <row r="2079" spans="1:23" x14ac:dyDescent="0.35">
      <c r="A2079" s="16">
        <v>2012</v>
      </c>
      <c r="B2079" s="17">
        <v>20069</v>
      </c>
      <c r="C2079" s="18" t="s">
        <v>1787</v>
      </c>
      <c r="D2079" s="16" t="s">
        <v>24</v>
      </c>
      <c r="E2079" s="18" t="s">
        <v>25</v>
      </c>
      <c r="F2079" s="16" t="s">
        <v>26</v>
      </c>
      <c r="G2079" s="18" t="s">
        <v>79</v>
      </c>
      <c r="H2079" s="18" t="s">
        <v>28</v>
      </c>
      <c r="I2079" s="19">
        <v>2265</v>
      </c>
      <c r="J2079" s="20">
        <v>20369</v>
      </c>
      <c r="K2079" s="20">
        <v>1924</v>
      </c>
      <c r="L2079" s="21">
        <v>1202</v>
      </c>
      <c r="M2079" s="22">
        <v>12170</v>
      </c>
      <c r="N2079" s="22">
        <v>268</v>
      </c>
      <c r="O2079" s="23">
        <v>1064</v>
      </c>
      <c r="P2079" s="24">
        <v>12981</v>
      </c>
      <c r="Q2079" s="24">
        <v>38</v>
      </c>
      <c r="R2079" s="25" t="s">
        <v>37</v>
      </c>
      <c r="S2079" s="26" t="s">
        <v>37</v>
      </c>
      <c r="T2079" s="26" t="s">
        <v>37</v>
      </c>
      <c r="U2079" s="19">
        <v>4531</v>
      </c>
      <c r="V2079" s="20">
        <v>45520</v>
      </c>
      <c r="W2079" s="20">
        <v>2230</v>
      </c>
    </row>
    <row r="2080" spans="1:23" x14ac:dyDescent="0.35">
      <c r="A2080" s="16">
        <v>2012</v>
      </c>
      <c r="B2080" s="17">
        <v>20077</v>
      </c>
      <c r="C2080" s="18" t="s">
        <v>1788</v>
      </c>
      <c r="D2080" s="16" t="s">
        <v>24</v>
      </c>
      <c r="E2080" s="18" t="s">
        <v>25</v>
      </c>
      <c r="F2080" s="16" t="s">
        <v>26</v>
      </c>
      <c r="G2080" s="18" t="s">
        <v>46</v>
      </c>
      <c r="H2080" s="18" t="s">
        <v>28</v>
      </c>
      <c r="I2080" s="19">
        <v>4207</v>
      </c>
      <c r="J2080" s="20">
        <v>49046</v>
      </c>
      <c r="K2080" s="20">
        <v>4701</v>
      </c>
      <c r="L2080" s="21">
        <v>4838</v>
      </c>
      <c r="M2080" s="22">
        <v>51663</v>
      </c>
      <c r="N2080" s="22">
        <v>634</v>
      </c>
      <c r="O2080" s="23">
        <v>5081</v>
      </c>
      <c r="P2080" s="24">
        <v>74799</v>
      </c>
      <c r="Q2080" s="24">
        <v>10</v>
      </c>
      <c r="R2080" s="25" t="s">
        <v>37</v>
      </c>
      <c r="S2080" s="26" t="s">
        <v>37</v>
      </c>
      <c r="T2080" s="26" t="s">
        <v>37</v>
      </c>
      <c r="U2080" s="19">
        <v>14126</v>
      </c>
      <c r="V2080" s="20">
        <v>175508</v>
      </c>
      <c r="W2080" s="20">
        <v>5345</v>
      </c>
    </row>
    <row r="2081" spans="1:23" x14ac:dyDescent="0.35">
      <c r="A2081" s="16">
        <v>2012</v>
      </c>
      <c r="B2081" s="17">
        <v>20130</v>
      </c>
      <c r="C2081" s="18" t="s">
        <v>1789</v>
      </c>
      <c r="D2081" s="16" t="s">
        <v>24</v>
      </c>
      <c r="E2081" s="18" t="s">
        <v>25</v>
      </c>
      <c r="F2081" s="16" t="s">
        <v>26</v>
      </c>
      <c r="G2081" s="18" t="s">
        <v>111</v>
      </c>
      <c r="H2081" s="18" t="s">
        <v>33</v>
      </c>
      <c r="I2081" s="19">
        <v>82358</v>
      </c>
      <c r="J2081" s="20">
        <v>787523</v>
      </c>
      <c r="K2081" s="20">
        <v>50329</v>
      </c>
      <c r="L2081" s="21">
        <v>37762</v>
      </c>
      <c r="M2081" s="22">
        <v>338625</v>
      </c>
      <c r="N2081" s="22">
        <v>10263</v>
      </c>
      <c r="O2081" s="23">
        <v>50732</v>
      </c>
      <c r="P2081" s="24">
        <v>636655</v>
      </c>
      <c r="Q2081" s="24">
        <v>48</v>
      </c>
      <c r="R2081" s="25">
        <v>0</v>
      </c>
      <c r="S2081" s="26">
        <v>0</v>
      </c>
      <c r="T2081" s="26">
        <v>0</v>
      </c>
      <c r="U2081" s="19">
        <v>170852</v>
      </c>
      <c r="V2081" s="20">
        <v>1762803</v>
      </c>
      <c r="W2081" s="20">
        <v>60640</v>
      </c>
    </row>
    <row r="2082" spans="1:23" x14ac:dyDescent="0.35">
      <c r="A2082" s="16">
        <v>2012</v>
      </c>
      <c r="B2082" s="17">
        <v>20134</v>
      </c>
      <c r="C2082" s="18" t="s">
        <v>1790</v>
      </c>
      <c r="D2082" s="16" t="s">
        <v>24</v>
      </c>
      <c r="E2082" s="18" t="s">
        <v>25</v>
      </c>
      <c r="F2082" s="16" t="s">
        <v>26</v>
      </c>
      <c r="G2082" s="18" t="s">
        <v>51</v>
      </c>
      <c r="H2082" s="18" t="s">
        <v>28</v>
      </c>
      <c r="I2082" s="19">
        <v>822.2</v>
      </c>
      <c r="J2082" s="20">
        <v>7572</v>
      </c>
      <c r="K2082" s="20">
        <v>749</v>
      </c>
      <c r="L2082" s="21">
        <v>1456.2</v>
      </c>
      <c r="M2082" s="22">
        <v>15271</v>
      </c>
      <c r="N2082" s="22">
        <v>138</v>
      </c>
      <c r="O2082" s="23">
        <v>1676.1</v>
      </c>
      <c r="P2082" s="24">
        <v>28783</v>
      </c>
      <c r="Q2082" s="24">
        <v>3</v>
      </c>
      <c r="R2082" s="25" t="s">
        <v>37</v>
      </c>
      <c r="S2082" s="26" t="s">
        <v>37</v>
      </c>
      <c r="T2082" s="26" t="s">
        <v>37</v>
      </c>
      <c r="U2082" s="19">
        <v>3954.5</v>
      </c>
      <c r="V2082" s="20">
        <v>51626</v>
      </c>
      <c r="W2082" s="20">
        <v>890</v>
      </c>
    </row>
    <row r="2083" spans="1:23" x14ac:dyDescent="0.35">
      <c r="A2083" s="16">
        <v>2012</v>
      </c>
      <c r="B2083" s="17">
        <v>20135</v>
      </c>
      <c r="C2083" s="18" t="s">
        <v>1791</v>
      </c>
      <c r="D2083" s="16" t="s">
        <v>24</v>
      </c>
      <c r="E2083" s="18" t="s">
        <v>25</v>
      </c>
      <c r="F2083" s="16" t="s">
        <v>26</v>
      </c>
      <c r="G2083" s="18" t="s">
        <v>238</v>
      </c>
      <c r="H2083" s="18" t="s">
        <v>28</v>
      </c>
      <c r="I2083" s="19">
        <v>4721</v>
      </c>
      <c r="J2083" s="20">
        <v>55437</v>
      </c>
      <c r="K2083" s="20">
        <v>5578</v>
      </c>
      <c r="L2083" s="21">
        <v>3521</v>
      </c>
      <c r="M2083" s="22">
        <v>36564</v>
      </c>
      <c r="N2083" s="22">
        <v>444</v>
      </c>
      <c r="O2083" s="23">
        <v>28</v>
      </c>
      <c r="P2083" s="24">
        <v>322</v>
      </c>
      <c r="Q2083" s="24">
        <v>1</v>
      </c>
      <c r="R2083" s="25" t="s">
        <v>37</v>
      </c>
      <c r="S2083" s="26" t="s">
        <v>37</v>
      </c>
      <c r="T2083" s="26" t="s">
        <v>37</v>
      </c>
      <c r="U2083" s="19">
        <v>8270</v>
      </c>
      <c r="V2083" s="20">
        <v>92323</v>
      </c>
      <c r="W2083" s="20">
        <v>6023</v>
      </c>
    </row>
    <row r="2084" spans="1:23" x14ac:dyDescent="0.35">
      <c r="A2084" s="16">
        <v>2012</v>
      </c>
      <c r="B2084" s="17">
        <v>20136</v>
      </c>
      <c r="C2084" s="18" t="s">
        <v>1792</v>
      </c>
      <c r="D2084" s="16" t="s">
        <v>24</v>
      </c>
      <c r="E2084" s="18" t="s">
        <v>25</v>
      </c>
      <c r="F2084" s="16" t="s">
        <v>26</v>
      </c>
      <c r="G2084" s="18" t="s">
        <v>51</v>
      </c>
      <c r="H2084" s="18" t="s">
        <v>28</v>
      </c>
      <c r="I2084" s="19">
        <v>3230</v>
      </c>
      <c r="J2084" s="20">
        <v>26731</v>
      </c>
      <c r="K2084" s="20">
        <v>3631</v>
      </c>
      <c r="L2084" s="21">
        <v>3621</v>
      </c>
      <c r="M2084" s="22">
        <v>35020</v>
      </c>
      <c r="N2084" s="22">
        <v>522</v>
      </c>
      <c r="O2084" s="23" t="s">
        <v>37</v>
      </c>
      <c r="P2084" s="24" t="s">
        <v>37</v>
      </c>
      <c r="Q2084" s="24" t="s">
        <v>37</v>
      </c>
      <c r="R2084" s="25" t="s">
        <v>37</v>
      </c>
      <c r="S2084" s="26" t="s">
        <v>37</v>
      </c>
      <c r="T2084" s="26" t="s">
        <v>37</v>
      </c>
      <c r="U2084" s="19">
        <v>6851</v>
      </c>
      <c r="V2084" s="20">
        <v>61751</v>
      </c>
      <c r="W2084" s="20">
        <v>4153</v>
      </c>
    </row>
    <row r="2085" spans="1:23" x14ac:dyDescent="0.35">
      <c r="A2085" s="16">
        <v>2012</v>
      </c>
      <c r="B2085" s="17">
        <v>20138</v>
      </c>
      <c r="C2085" s="18" t="s">
        <v>1793</v>
      </c>
      <c r="D2085" s="16" t="s">
        <v>24</v>
      </c>
      <c r="E2085" s="18" t="s">
        <v>25</v>
      </c>
      <c r="F2085" s="16" t="s">
        <v>26</v>
      </c>
      <c r="G2085" s="18" t="s">
        <v>128</v>
      </c>
      <c r="H2085" s="18" t="s">
        <v>33</v>
      </c>
      <c r="I2085" s="19">
        <v>4711</v>
      </c>
      <c r="J2085" s="20">
        <v>49264</v>
      </c>
      <c r="K2085" s="20">
        <v>3769</v>
      </c>
      <c r="L2085" s="21">
        <v>1545</v>
      </c>
      <c r="M2085" s="22">
        <v>15986</v>
      </c>
      <c r="N2085" s="22">
        <v>533</v>
      </c>
      <c r="O2085" s="23">
        <v>3107</v>
      </c>
      <c r="P2085" s="24">
        <v>42057</v>
      </c>
      <c r="Q2085" s="24">
        <v>331</v>
      </c>
      <c r="R2085" s="25" t="s">
        <v>37</v>
      </c>
      <c r="S2085" s="26" t="s">
        <v>37</v>
      </c>
      <c r="T2085" s="26" t="s">
        <v>37</v>
      </c>
      <c r="U2085" s="19">
        <v>9363</v>
      </c>
      <c r="V2085" s="20">
        <v>107307</v>
      </c>
      <c r="W2085" s="20">
        <v>4633</v>
      </c>
    </row>
    <row r="2086" spans="1:23" x14ac:dyDescent="0.35">
      <c r="A2086" s="16">
        <v>2012</v>
      </c>
      <c r="B2086" s="17">
        <v>20139</v>
      </c>
      <c r="C2086" s="18" t="s">
        <v>1794</v>
      </c>
      <c r="D2086" s="16" t="s">
        <v>24</v>
      </c>
      <c r="E2086" s="18" t="s">
        <v>25</v>
      </c>
      <c r="F2086" s="16" t="s">
        <v>26</v>
      </c>
      <c r="G2086" s="18" t="s">
        <v>74</v>
      </c>
      <c r="H2086" s="18" t="s">
        <v>28</v>
      </c>
      <c r="I2086" s="19">
        <v>6541</v>
      </c>
      <c r="J2086" s="20">
        <v>71759</v>
      </c>
      <c r="K2086" s="20">
        <v>6247</v>
      </c>
      <c r="L2086" s="21">
        <v>6316</v>
      </c>
      <c r="M2086" s="22">
        <v>74743</v>
      </c>
      <c r="N2086" s="22">
        <v>1084</v>
      </c>
      <c r="O2086" s="23">
        <v>1667</v>
      </c>
      <c r="P2086" s="24">
        <v>22848</v>
      </c>
      <c r="Q2086" s="24">
        <v>1</v>
      </c>
      <c r="R2086" s="25">
        <v>0</v>
      </c>
      <c r="S2086" s="26">
        <v>0</v>
      </c>
      <c r="T2086" s="26">
        <v>0</v>
      </c>
      <c r="U2086" s="19">
        <v>14524</v>
      </c>
      <c r="V2086" s="20">
        <v>169350</v>
      </c>
      <c r="W2086" s="20">
        <v>7332</v>
      </c>
    </row>
    <row r="2087" spans="1:23" x14ac:dyDescent="0.35">
      <c r="A2087" s="16">
        <v>2012</v>
      </c>
      <c r="B2087" s="17">
        <v>20140</v>
      </c>
      <c r="C2087" s="18" t="s">
        <v>1795</v>
      </c>
      <c r="D2087" s="16" t="s">
        <v>24</v>
      </c>
      <c r="E2087" s="18" t="s">
        <v>25</v>
      </c>
      <c r="F2087" s="16" t="s">
        <v>26</v>
      </c>
      <c r="G2087" s="18" t="s">
        <v>49</v>
      </c>
      <c r="H2087" s="18" t="s">
        <v>28</v>
      </c>
      <c r="I2087" s="19">
        <v>2771</v>
      </c>
      <c r="J2087" s="20">
        <v>23497</v>
      </c>
      <c r="K2087" s="20">
        <v>2044</v>
      </c>
      <c r="L2087" s="21">
        <v>2320</v>
      </c>
      <c r="M2087" s="22">
        <v>20500</v>
      </c>
      <c r="N2087" s="22">
        <v>309</v>
      </c>
      <c r="O2087" s="23">
        <v>4176</v>
      </c>
      <c r="P2087" s="24">
        <v>54850</v>
      </c>
      <c r="Q2087" s="24">
        <v>4</v>
      </c>
      <c r="R2087" s="25">
        <v>0</v>
      </c>
      <c r="S2087" s="26">
        <v>0</v>
      </c>
      <c r="T2087" s="26">
        <v>0</v>
      </c>
      <c r="U2087" s="19">
        <v>9267</v>
      </c>
      <c r="V2087" s="20">
        <v>98847</v>
      </c>
      <c r="W2087" s="20">
        <v>2357</v>
      </c>
    </row>
    <row r="2088" spans="1:23" x14ac:dyDescent="0.35">
      <c r="A2088" s="16">
        <v>2012</v>
      </c>
      <c r="B2088" s="17">
        <v>20142</v>
      </c>
      <c r="C2088" s="18" t="s">
        <v>1796</v>
      </c>
      <c r="D2088" s="16" t="s">
        <v>24</v>
      </c>
      <c r="E2088" s="18" t="s">
        <v>25</v>
      </c>
      <c r="F2088" s="16" t="s">
        <v>26</v>
      </c>
      <c r="G2088" s="18" t="s">
        <v>70</v>
      </c>
      <c r="H2088" s="18" t="s">
        <v>28</v>
      </c>
      <c r="I2088" s="19">
        <v>17684.8</v>
      </c>
      <c r="J2088" s="20">
        <v>127992</v>
      </c>
      <c r="K2088" s="20">
        <v>11061</v>
      </c>
      <c r="L2088" s="21">
        <v>13673.4</v>
      </c>
      <c r="M2088" s="22">
        <v>106346</v>
      </c>
      <c r="N2088" s="22">
        <v>2411</v>
      </c>
      <c r="O2088" s="23">
        <v>3723.5</v>
      </c>
      <c r="P2088" s="24">
        <v>39956</v>
      </c>
      <c r="Q2088" s="24">
        <v>6</v>
      </c>
      <c r="R2088" s="25" t="s">
        <v>37</v>
      </c>
      <c r="S2088" s="26" t="s">
        <v>37</v>
      </c>
      <c r="T2088" s="26" t="s">
        <v>37</v>
      </c>
      <c r="U2088" s="19">
        <v>35081.699999999997</v>
      </c>
      <c r="V2088" s="20">
        <v>274294</v>
      </c>
      <c r="W2088" s="20">
        <v>13478</v>
      </c>
    </row>
    <row r="2089" spans="1:23" x14ac:dyDescent="0.35">
      <c r="A2089" s="16">
        <v>2012</v>
      </c>
      <c r="B2089" s="17">
        <v>20146</v>
      </c>
      <c r="C2089" s="18" t="s">
        <v>1797</v>
      </c>
      <c r="D2089" s="16" t="s">
        <v>24</v>
      </c>
      <c r="E2089" s="18" t="s">
        <v>25</v>
      </c>
      <c r="F2089" s="16" t="s">
        <v>26</v>
      </c>
      <c r="G2089" s="18" t="s">
        <v>49</v>
      </c>
      <c r="H2089" s="18" t="s">
        <v>33</v>
      </c>
      <c r="I2089" s="19">
        <v>20949</v>
      </c>
      <c r="J2089" s="20">
        <v>180832</v>
      </c>
      <c r="K2089" s="20">
        <v>14620</v>
      </c>
      <c r="L2089" s="21">
        <v>4994</v>
      </c>
      <c r="M2089" s="22">
        <v>50697</v>
      </c>
      <c r="N2089" s="22">
        <v>680</v>
      </c>
      <c r="O2089" s="23">
        <v>8011</v>
      </c>
      <c r="P2089" s="24">
        <v>120672</v>
      </c>
      <c r="Q2089" s="24">
        <v>7</v>
      </c>
      <c r="R2089" s="25" t="s">
        <v>37</v>
      </c>
      <c r="S2089" s="26" t="s">
        <v>37</v>
      </c>
      <c r="T2089" s="26" t="s">
        <v>37</v>
      </c>
      <c r="U2089" s="19">
        <v>33954</v>
      </c>
      <c r="V2089" s="20">
        <v>352201</v>
      </c>
      <c r="W2089" s="20">
        <v>15307</v>
      </c>
    </row>
    <row r="2090" spans="1:23" x14ac:dyDescent="0.35">
      <c r="A2090" s="16">
        <v>2012</v>
      </c>
      <c r="B2090" s="17">
        <v>20150</v>
      </c>
      <c r="C2090" s="18" t="s">
        <v>1798</v>
      </c>
      <c r="D2090" s="16" t="s">
        <v>24</v>
      </c>
      <c r="E2090" s="18" t="s">
        <v>25</v>
      </c>
      <c r="F2090" s="16" t="s">
        <v>26</v>
      </c>
      <c r="G2090" s="18" t="s">
        <v>46</v>
      </c>
      <c r="H2090" s="18" t="s">
        <v>33</v>
      </c>
      <c r="I2090" s="19">
        <v>12431.7</v>
      </c>
      <c r="J2090" s="20">
        <v>82079</v>
      </c>
      <c r="K2090" s="20">
        <v>8200</v>
      </c>
      <c r="L2090" s="21">
        <v>2905.7</v>
      </c>
      <c r="M2090" s="22">
        <v>18388</v>
      </c>
      <c r="N2090" s="22">
        <v>2316</v>
      </c>
      <c r="O2090" s="23">
        <v>286.60000000000002</v>
      </c>
      <c r="P2090" s="24">
        <v>3268</v>
      </c>
      <c r="Q2090" s="24">
        <v>1</v>
      </c>
      <c r="R2090" s="25">
        <v>0</v>
      </c>
      <c r="S2090" s="26">
        <v>0</v>
      </c>
      <c r="T2090" s="26">
        <v>0</v>
      </c>
      <c r="U2090" s="19">
        <v>15624</v>
      </c>
      <c r="V2090" s="20">
        <v>103735</v>
      </c>
      <c r="W2090" s="20">
        <v>10517</v>
      </c>
    </row>
    <row r="2091" spans="1:23" x14ac:dyDescent="0.35">
      <c r="A2091" s="16">
        <v>2012</v>
      </c>
      <c r="B2091" s="17">
        <v>20151</v>
      </c>
      <c r="C2091" s="18" t="s">
        <v>1799</v>
      </c>
      <c r="D2091" s="16" t="s">
        <v>24</v>
      </c>
      <c r="E2091" s="18" t="s">
        <v>25</v>
      </c>
      <c r="F2091" s="16" t="s">
        <v>26</v>
      </c>
      <c r="G2091" s="18" t="s">
        <v>271</v>
      </c>
      <c r="H2091" s="18" t="s">
        <v>33</v>
      </c>
      <c r="I2091" s="19">
        <v>12050</v>
      </c>
      <c r="J2091" s="20">
        <v>61461</v>
      </c>
      <c r="K2091" s="20">
        <v>10222</v>
      </c>
      <c r="L2091" s="21">
        <v>764</v>
      </c>
      <c r="M2091" s="22">
        <v>4162</v>
      </c>
      <c r="N2091" s="22">
        <v>421</v>
      </c>
      <c r="O2091" s="23">
        <v>455</v>
      </c>
      <c r="P2091" s="24">
        <v>3369</v>
      </c>
      <c r="Q2091" s="24">
        <v>11</v>
      </c>
      <c r="R2091" s="25" t="s">
        <v>37</v>
      </c>
      <c r="S2091" s="26" t="s">
        <v>37</v>
      </c>
      <c r="T2091" s="26" t="s">
        <v>37</v>
      </c>
      <c r="U2091" s="19">
        <v>13269</v>
      </c>
      <c r="V2091" s="20">
        <v>68992</v>
      </c>
      <c r="W2091" s="20">
        <v>10654</v>
      </c>
    </row>
    <row r="2092" spans="1:23" x14ac:dyDescent="0.35">
      <c r="A2092" s="16">
        <v>2012</v>
      </c>
      <c r="B2092" s="17">
        <v>20163</v>
      </c>
      <c r="C2092" s="18" t="s">
        <v>1800</v>
      </c>
      <c r="D2092" s="16" t="s">
        <v>24</v>
      </c>
      <c r="E2092" s="18" t="s">
        <v>25</v>
      </c>
      <c r="F2092" s="16" t="s">
        <v>26</v>
      </c>
      <c r="G2092" s="18" t="s">
        <v>80</v>
      </c>
      <c r="H2092" s="18" t="s">
        <v>28</v>
      </c>
      <c r="I2092" s="19">
        <v>4161.8</v>
      </c>
      <c r="J2092" s="20">
        <v>39525</v>
      </c>
      <c r="K2092" s="20">
        <v>3359</v>
      </c>
      <c r="L2092" s="21">
        <v>2722.1</v>
      </c>
      <c r="M2092" s="22">
        <v>27592</v>
      </c>
      <c r="N2092" s="22">
        <v>528</v>
      </c>
      <c r="O2092" s="23">
        <v>830.4</v>
      </c>
      <c r="P2092" s="24">
        <v>10223</v>
      </c>
      <c r="Q2092" s="24">
        <v>19</v>
      </c>
      <c r="R2092" s="25" t="s">
        <v>37</v>
      </c>
      <c r="S2092" s="26" t="s">
        <v>37</v>
      </c>
      <c r="T2092" s="26" t="s">
        <v>37</v>
      </c>
      <c r="U2092" s="19">
        <v>7714.3</v>
      </c>
      <c r="V2092" s="20">
        <v>77340</v>
      </c>
      <c r="W2092" s="20">
        <v>3906</v>
      </c>
    </row>
    <row r="2093" spans="1:23" x14ac:dyDescent="0.35">
      <c r="A2093" s="16">
        <v>2012</v>
      </c>
      <c r="B2093" s="17">
        <v>20169</v>
      </c>
      <c r="C2093" s="18" t="s">
        <v>1801</v>
      </c>
      <c r="D2093" s="16" t="s">
        <v>24</v>
      </c>
      <c r="E2093" s="18" t="s">
        <v>25</v>
      </c>
      <c r="F2093" s="16" t="s">
        <v>26</v>
      </c>
      <c r="G2093" s="18" t="s">
        <v>210</v>
      </c>
      <c r="H2093" s="18" t="s">
        <v>57</v>
      </c>
      <c r="I2093" s="19">
        <v>102920</v>
      </c>
      <c r="J2093" s="20">
        <v>1164976</v>
      </c>
      <c r="K2093" s="20">
        <v>106519</v>
      </c>
      <c r="L2093" s="21">
        <v>87364</v>
      </c>
      <c r="M2093" s="22">
        <v>1008094</v>
      </c>
      <c r="N2093" s="22">
        <v>16900</v>
      </c>
      <c r="O2093" s="23">
        <v>63150</v>
      </c>
      <c r="P2093" s="24">
        <v>1185320</v>
      </c>
      <c r="Q2093" s="24">
        <v>468</v>
      </c>
      <c r="R2093" s="25">
        <v>0</v>
      </c>
      <c r="S2093" s="26">
        <v>0</v>
      </c>
      <c r="T2093" s="26">
        <v>0</v>
      </c>
      <c r="U2093" s="19">
        <v>253434</v>
      </c>
      <c r="V2093" s="20">
        <v>3358390</v>
      </c>
      <c r="W2093" s="20">
        <v>123887</v>
      </c>
    </row>
    <row r="2094" spans="1:23" x14ac:dyDescent="0.35">
      <c r="A2094" s="16">
        <v>2012</v>
      </c>
      <c r="B2094" s="17">
        <v>20169</v>
      </c>
      <c r="C2094" s="18" t="s">
        <v>1801</v>
      </c>
      <c r="D2094" s="16" t="s">
        <v>24</v>
      </c>
      <c r="E2094" s="18" t="s">
        <v>25</v>
      </c>
      <c r="F2094" s="16" t="s">
        <v>26</v>
      </c>
      <c r="G2094" s="18" t="s">
        <v>179</v>
      </c>
      <c r="H2094" s="18" t="s">
        <v>57</v>
      </c>
      <c r="I2094" s="19">
        <v>13</v>
      </c>
      <c r="J2094" s="20">
        <v>162</v>
      </c>
      <c r="K2094" s="20">
        <v>9</v>
      </c>
      <c r="L2094" s="21">
        <v>31</v>
      </c>
      <c r="M2094" s="22">
        <v>337</v>
      </c>
      <c r="N2094" s="22">
        <v>14</v>
      </c>
      <c r="O2094" s="23">
        <v>0</v>
      </c>
      <c r="P2094" s="24">
        <v>0</v>
      </c>
      <c r="Q2094" s="24">
        <v>0</v>
      </c>
      <c r="R2094" s="25">
        <v>0</v>
      </c>
      <c r="S2094" s="26">
        <v>0</v>
      </c>
      <c r="T2094" s="26">
        <v>0</v>
      </c>
      <c r="U2094" s="19">
        <v>44</v>
      </c>
      <c r="V2094" s="20">
        <v>499</v>
      </c>
      <c r="W2094" s="20">
        <v>23</v>
      </c>
    </row>
    <row r="2095" spans="1:23" x14ac:dyDescent="0.35">
      <c r="A2095" s="16">
        <v>2012</v>
      </c>
      <c r="B2095" s="17">
        <v>20169</v>
      </c>
      <c r="C2095" s="18" t="s">
        <v>1801</v>
      </c>
      <c r="D2095" s="16" t="s">
        <v>24</v>
      </c>
      <c r="E2095" s="18" t="s">
        <v>25</v>
      </c>
      <c r="F2095" s="16" t="s">
        <v>26</v>
      </c>
      <c r="G2095" s="18" t="s">
        <v>96</v>
      </c>
      <c r="H2095" s="18" t="s">
        <v>57</v>
      </c>
      <c r="I2095" s="19">
        <v>212204</v>
      </c>
      <c r="J2095" s="20">
        <v>2443487</v>
      </c>
      <c r="K2095" s="20">
        <v>212164</v>
      </c>
      <c r="L2095" s="21">
        <v>207440</v>
      </c>
      <c r="M2095" s="22">
        <v>2156301</v>
      </c>
      <c r="N2095" s="22">
        <v>23552</v>
      </c>
      <c r="O2095" s="23">
        <v>56438</v>
      </c>
      <c r="P2095" s="24">
        <v>914328</v>
      </c>
      <c r="Q2095" s="24">
        <v>927</v>
      </c>
      <c r="R2095" s="25">
        <v>0</v>
      </c>
      <c r="S2095" s="26">
        <v>0</v>
      </c>
      <c r="T2095" s="26">
        <v>0</v>
      </c>
      <c r="U2095" s="19">
        <v>476082</v>
      </c>
      <c r="V2095" s="20">
        <v>5514116</v>
      </c>
      <c r="W2095" s="20">
        <v>236643</v>
      </c>
    </row>
    <row r="2096" spans="1:23" x14ac:dyDescent="0.35">
      <c r="A2096" s="16">
        <v>2012</v>
      </c>
      <c r="B2096" s="17">
        <v>20176</v>
      </c>
      <c r="C2096" s="18" t="s">
        <v>1802</v>
      </c>
      <c r="D2096" s="16" t="s">
        <v>24</v>
      </c>
      <c r="E2096" s="18" t="s">
        <v>25</v>
      </c>
      <c r="F2096" s="16" t="s">
        <v>26</v>
      </c>
      <c r="G2096" s="18" t="s">
        <v>27</v>
      </c>
      <c r="H2096" s="18" t="s">
        <v>28</v>
      </c>
      <c r="I2096" s="19">
        <v>2158</v>
      </c>
      <c r="J2096" s="20">
        <v>21095</v>
      </c>
      <c r="K2096" s="20">
        <v>1578</v>
      </c>
      <c r="L2096" s="21">
        <v>1981</v>
      </c>
      <c r="M2096" s="22">
        <v>19718</v>
      </c>
      <c r="N2096" s="22">
        <v>405</v>
      </c>
      <c r="O2096" s="23">
        <v>1682</v>
      </c>
      <c r="P2096" s="24">
        <v>25735</v>
      </c>
      <c r="Q2096" s="24">
        <v>1</v>
      </c>
      <c r="R2096" s="25">
        <v>0</v>
      </c>
      <c r="S2096" s="26">
        <v>0</v>
      </c>
      <c r="T2096" s="26">
        <v>0</v>
      </c>
      <c r="U2096" s="19">
        <v>5821</v>
      </c>
      <c r="V2096" s="20">
        <v>66548</v>
      </c>
      <c r="W2096" s="20">
        <v>1984</v>
      </c>
    </row>
    <row r="2097" spans="1:23" x14ac:dyDescent="0.35">
      <c r="A2097" s="16">
        <v>2012</v>
      </c>
      <c r="B2097" s="17">
        <v>20182</v>
      </c>
      <c r="C2097" s="18" t="s">
        <v>1803</v>
      </c>
      <c r="D2097" s="16" t="s">
        <v>24</v>
      </c>
      <c r="E2097" s="18" t="s">
        <v>25</v>
      </c>
      <c r="F2097" s="16" t="s">
        <v>26</v>
      </c>
      <c r="G2097" s="18" t="s">
        <v>39</v>
      </c>
      <c r="H2097" s="18" t="s">
        <v>28</v>
      </c>
      <c r="I2097" s="19">
        <v>1457.6</v>
      </c>
      <c r="J2097" s="20">
        <v>12672</v>
      </c>
      <c r="K2097" s="20">
        <v>1509</v>
      </c>
      <c r="L2097" s="21">
        <v>2863.5</v>
      </c>
      <c r="M2097" s="22">
        <v>25805</v>
      </c>
      <c r="N2097" s="22">
        <v>290</v>
      </c>
      <c r="O2097" s="23">
        <v>0</v>
      </c>
      <c r="P2097" s="24">
        <v>0</v>
      </c>
      <c r="Q2097" s="24">
        <v>0</v>
      </c>
      <c r="R2097" s="25">
        <v>0</v>
      </c>
      <c r="S2097" s="26">
        <v>0</v>
      </c>
      <c r="T2097" s="26">
        <v>0</v>
      </c>
      <c r="U2097" s="19">
        <v>4321.1000000000004</v>
      </c>
      <c r="V2097" s="20">
        <v>38477</v>
      </c>
      <c r="W2097" s="20">
        <v>1799</v>
      </c>
    </row>
    <row r="2098" spans="1:23" x14ac:dyDescent="0.35">
      <c r="A2098" s="16">
        <v>2012</v>
      </c>
      <c r="B2098" s="17">
        <v>20187</v>
      </c>
      <c r="C2098" s="18" t="s">
        <v>1804</v>
      </c>
      <c r="D2098" s="16" t="s">
        <v>24</v>
      </c>
      <c r="E2098" s="18" t="s">
        <v>25</v>
      </c>
      <c r="F2098" s="16" t="s">
        <v>26</v>
      </c>
      <c r="G2098" s="18" t="s">
        <v>173</v>
      </c>
      <c r="H2098" s="18" t="s">
        <v>28</v>
      </c>
      <c r="I2098" s="19">
        <v>8582</v>
      </c>
      <c r="J2098" s="20">
        <v>112418</v>
      </c>
      <c r="K2098" s="20">
        <v>11158</v>
      </c>
      <c r="L2098" s="21">
        <v>5809</v>
      </c>
      <c r="M2098" s="22">
        <v>91356</v>
      </c>
      <c r="N2098" s="22">
        <v>2115</v>
      </c>
      <c r="O2098" s="23">
        <v>10195</v>
      </c>
      <c r="P2098" s="24">
        <v>164258</v>
      </c>
      <c r="Q2098" s="24">
        <v>210</v>
      </c>
      <c r="R2098" s="25" t="s">
        <v>37</v>
      </c>
      <c r="S2098" s="26" t="s">
        <v>37</v>
      </c>
      <c r="T2098" s="26" t="s">
        <v>37</v>
      </c>
      <c r="U2098" s="19">
        <v>24586</v>
      </c>
      <c r="V2098" s="20">
        <v>368032</v>
      </c>
      <c r="W2098" s="20">
        <v>13483</v>
      </c>
    </row>
    <row r="2099" spans="1:23" x14ac:dyDescent="0.35">
      <c r="A2099" s="16">
        <v>2012</v>
      </c>
      <c r="B2099" s="17">
        <v>20211</v>
      </c>
      <c r="C2099" s="18" t="s">
        <v>1805</v>
      </c>
      <c r="D2099" s="16" t="s">
        <v>24</v>
      </c>
      <c r="E2099" s="18" t="s">
        <v>25</v>
      </c>
      <c r="F2099" s="16" t="s">
        <v>26</v>
      </c>
      <c r="G2099" s="18" t="s">
        <v>39</v>
      </c>
      <c r="H2099" s="18" t="s">
        <v>28</v>
      </c>
      <c r="I2099" s="19">
        <v>5472</v>
      </c>
      <c r="J2099" s="20">
        <v>46852</v>
      </c>
      <c r="K2099" s="20">
        <v>4709</v>
      </c>
      <c r="L2099" s="21">
        <v>5208.1000000000004</v>
      </c>
      <c r="M2099" s="22">
        <v>48570</v>
      </c>
      <c r="N2099" s="22">
        <v>620</v>
      </c>
      <c r="O2099" s="23">
        <v>2138.3000000000002</v>
      </c>
      <c r="P2099" s="24">
        <v>24426</v>
      </c>
      <c r="Q2099" s="24">
        <v>4</v>
      </c>
      <c r="R2099" s="25">
        <v>0</v>
      </c>
      <c r="S2099" s="26">
        <v>0</v>
      </c>
      <c r="T2099" s="26">
        <v>0</v>
      </c>
      <c r="U2099" s="19">
        <v>12818.4</v>
      </c>
      <c r="V2099" s="20">
        <v>119848</v>
      </c>
      <c r="W2099" s="20">
        <v>5333</v>
      </c>
    </row>
    <row r="2100" spans="1:23" x14ac:dyDescent="0.35">
      <c r="A2100" s="16">
        <v>2012</v>
      </c>
      <c r="B2100" s="17">
        <v>20213</v>
      </c>
      <c r="C2100" s="18" t="s">
        <v>1806</v>
      </c>
      <c r="D2100" s="16" t="s">
        <v>24</v>
      </c>
      <c r="E2100" s="18" t="s">
        <v>25</v>
      </c>
      <c r="F2100" s="16" t="s">
        <v>26</v>
      </c>
      <c r="G2100" s="18" t="s">
        <v>39</v>
      </c>
      <c r="H2100" s="18" t="s">
        <v>28</v>
      </c>
      <c r="I2100" s="19">
        <v>3551.5</v>
      </c>
      <c r="J2100" s="20">
        <v>30731</v>
      </c>
      <c r="K2100" s="20">
        <v>3744</v>
      </c>
      <c r="L2100" s="21">
        <v>4004.5</v>
      </c>
      <c r="M2100" s="22">
        <v>39404</v>
      </c>
      <c r="N2100" s="22">
        <v>516</v>
      </c>
      <c r="O2100" s="23">
        <v>2765.4</v>
      </c>
      <c r="P2100" s="24">
        <v>36379</v>
      </c>
      <c r="Q2100" s="24">
        <v>2</v>
      </c>
      <c r="R2100" s="25">
        <v>0</v>
      </c>
      <c r="S2100" s="26">
        <v>0</v>
      </c>
      <c r="T2100" s="26">
        <v>0</v>
      </c>
      <c r="U2100" s="19">
        <v>10321.4</v>
      </c>
      <c r="V2100" s="20">
        <v>106514</v>
      </c>
      <c r="W2100" s="20">
        <v>4262</v>
      </c>
    </row>
    <row r="2101" spans="1:23" x14ac:dyDescent="0.35">
      <c r="A2101" s="16">
        <v>2012</v>
      </c>
      <c r="B2101" s="17">
        <v>20214</v>
      </c>
      <c r="C2101" s="18" t="s">
        <v>1807</v>
      </c>
      <c r="D2101" s="16" t="s">
        <v>24</v>
      </c>
      <c r="E2101" s="18" t="s">
        <v>25</v>
      </c>
      <c r="F2101" s="16" t="s">
        <v>26</v>
      </c>
      <c r="G2101" s="18" t="s">
        <v>87</v>
      </c>
      <c r="H2101" s="18" t="s">
        <v>28</v>
      </c>
      <c r="I2101" s="19">
        <v>4634</v>
      </c>
      <c r="J2101" s="20">
        <v>37489</v>
      </c>
      <c r="K2101" s="20">
        <v>3961</v>
      </c>
      <c r="L2101" s="21">
        <v>2445.6</v>
      </c>
      <c r="M2101" s="22">
        <v>23103</v>
      </c>
      <c r="N2101" s="22">
        <v>939</v>
      </c>
      <c r="O2101" s="23">
        <v>6745</v>
      </c>
      <c r="P2101" s="24">
        <v>86663</v>
      </c>
      <c r="Q2101" s="24">
        <v>78</v>
      </c>
      <c r="R2101" s="25" t="s">
        <v>37</v>
      </c>
      <c r="S2101" s="26" t="s">
        <v>37</v>
      </c>
      <c r="T2101" s="26" t="s">
        <v>37</v>
      </c>
      <c r="U2101" s="19">
        <v>13824.6</v>
      </c>
      <c r="V2101" s="20">
        <v>147255</v>
      </c>
      <c r="W2101" s="20">
        <v>4978</v>
      </c>
    </row>
    <row r="2102" spans="1:23" x14ac:dyDescent="0.35">
      <c r="A2102" s="16">
        <v>2012</v>
      </c>
      <c r="B2102" s="17">
        <v>20216</v>
      </c>
      <c r="C2102" s="18" t="s">
        <v>1808</v>
      </c>
      <c r="D2102" s="16" t="s">
        <v>24</v>
      </c>
      <c r="E2102" s="18" t="s">
        <v>25</v>
      </c>
      <c r="F2102" s="16" t="s">
        <v>26</v>
      </c>
      <c r="G2102" s="18" t="s">
        <v>74</v>
      </c>
      <c r="H2102" s="18" t="s">
        <v>33</v>
      </c>
      <c r="I2102" s="19">
        <v>20773</v>
      </c>
      <c r="J2102" s="20">
        <v>162672</v>
      </c>
      <c r="K2102" s="20">
        <v>11129</v>
      </c>
      <c r="L2102" s="21">
        <v>3456</v>
      </c>
      <c r="M2102" s="22">
        <v>33259</v>
      </c>
      <c r="N2102" s="22">
        <v>695</v>
      </c>
      <c r="O2102" s="23" t="s">
        <v>37</v>
      </c>
      <c r="P2102" s="24" t="s">
        <v>37</v>
      </c>
      <c r="Q2102" s="24" t="s">
        <v>37</v>
      </c>
      <c r="R2102" s="25" t="s">
        <v>37</v>
      </c>
      <c r="S2102" s="26" t="s">
        <v>37</v>
      </c>
      <c r="T2102" s="26" t="s">
        <v>37</v>
      </c>
      <c r="U2102" s="19">
        <v>24229</v>
      </c>
      <c r="V2102" s="20">
        <v>195931</v>
      </c>
      <c r="W2102" s="20">
        <v>11824</v>
      </c>
    </row>
    <row r="2103" spans="1:23" x14ac:dyDescent="0.35">
      <c r="A2103" s="16">
        <v>2012</v>
      </c>
      <c r="B2103" s="17">
        <v>20219</v>
      </c>
      <c r="C2103" s="18" t="s">
        <v>1809</v>
      </c>
      <c r="D2103" s="16" t="s">
        <v>24</v>
      </c>
      <c r="E2103" s="18" t="s">
        <v>25</v>
      </c>
      <c r="F2103" s="16" t="s">
        <v>26</v>
      </c>
      <c r="G2103" s="18" t="s">
        <v>90</v>
      </c>
      <c r="H2103" s="18" t="s">
        <v>28</v>
      </c>
      <c r="I2103" s="19">
        <v>1784</v>
      </c>
      <c r="J2103" s="20">
        <v>18527</v>
      </c>
      <c r="K2103" s="20">
        <v>1957</v>
      </c>
      <c r="L2103" s="21">
        <v>2733</v>
      </c>
      <c r="M2103" s="22">
        <v>43057</v>
      </c>
      <c r="N2103" s="22">
        <v>475</v>
      </c>
      <c r="O2103" s="23" t="s">
        <v>37</v>
      </c>
      <c r="P2103" s="24" t="s">
        <v>37</v>
      </c>
      <c r="Q2103" s="24" t="s">
        <v>37</v>
      </c>
      <c r="R2103" s="25" t="s">
        <v>37</v>
      </c>
      <c r="S2103" s="26" t="s">
        <v>37</v>
      </c>
      <c r="T2103" s="26" t="s">
        <v>37</v>
      </c>
      <c r="U2103" s="19">
        <v>4517</v>
      </c>
      <c r="V2103" s="20">
        <v>61584</v>
      </c>
      <c r="W2103" s="20">
        <v>2432</v>
      </c>
    </row>
    <row r="2104" spans="1:23" x14ac:dyDescent="0.35">
      <c r="A2104" s="16">
        <v>2012</v>
      </c>
      <c r="B2104" s="17">
        <v>20222</v>
      </c>
      <c r="C2104" s="18" t="s">
        <v>1810</v>
      </c>
      <c r="D2104" s="16" t="s">
        <v>24</v>
      </c>
      <c r="E2104" s="18" t="s">
        <v>25</v>
      </c>
      <c r="F2104" s="16" t="s">
        <v>26</v>
      </c>
      <c r="G2104" s="18" t="s">
        <v>36</v>
      </c>
      <c r="H2104" s="18" t="s">
        <v>33</v>
      </c>
      <c r="I2104" s="19">
        <v>22873.5</v>
      </c>
      <c r="J2104" s="20">
        <v>150451</v>
      </c>
      <c r="K2104" s="20">
        <v>12178</v>
      </c>
      <c r="L2104" s="21">
        <v>8153.9</v>
      </c>
      <c r="M2104" s="22">
        <v>62028</v>
      </c>
      <c r="N2104" s="22">
        <v>1332</v>
      </c>
      <c r="O2104" s="23">
        <v>7163.8</v>
      </c>
      <c r="P2104" s="24">
        <v>90101</v>
      </c>
      <c r="Q2104" s="24">
        <v>130</v>
      </c>
      <c r="R2104" s="25" t="s">
        <v>37</v>
      </c>
      <c r="S2104" s="26" t="s">
        <v>37</v>
      </c>
      <c r="T2104" s="26" t="s">
        <v>37</v>
      </c>
      <c r="U2104" s="19">
        <v>38191.199999999997</v>
      </c>
      <c r="V2104" s="20">
        <v>302580</v>
      </c>
      <c r="W2104" s="20">
        <v>13640</v>
      </c>
    </row>
    <row r="2105" spans="1:23" x14ac:dyDescent="0.35">
      <c r="A2105" s="16">
        <v>2012</v>
      </c>
      <c r="B2105" s="17">
        <v>20228</v>
      </c>
      <c r="C2105" s="18" t="s">
        <v>1811</v>
      </c>
      <c r="D2105" s="16" t="s">
        <v>24</v>
      </c>
      <c r="E2105" s="18" t="s">
        <v>25</v>
      </c>
      <c r="F2105" s="16" t="s">
        <v>26</v>
      </c>
      <c r="G2105" s="18" t="s">
        <v>104</v>
      </c>
      <c r="H2105" s="18" t="s">
        <v>28</v>
      </c>
      <c r="I2105" s="19">
        <v>24099</v>
      </c>
      <c r="J2105" s="20">
        <v>254714</v>
      </c>
      <c r="K2105" s="20">
        <v>16073</v>
      </c>
      <c r="L2105" s="21">
        <v>13305</v>
      </c>
      <c r="M2105" s="22">
        <v>127314</v>
      </c>
      <c r="N2105" s="22">
        <v>4327</v>
      </c>
      <c r="O2105" s="23">
        <v>5983</v>
      </c>
      <c r="P2105" s="24">
        <v>66192</v>
      </c>
      <c r="Q2105" s="24">
        <v>11</v>
      </c>
      <c r="R2105" s="25">
        <v>0</v>
      </c>
      <c r="S2105" s="26">
        <v>0</v>
      </c>
      <c r="T2105" s="26">
        <v>0</v>
      </c>
      <c r="U2105" s="19">
        <v>43387</v>
      </c>
      <c r="V2105" s="20">
        <v>448220</v>
      </c>
      <c r="W2105" s="20">
        <v>20411</v>
      </c>
    </row>
    <row r="2106" spans="1:23" x14ac:dyDescent="0.35">
      <c r="A2106" s="16">
        <v>2012</v>
      </c>
      <c r="B2106" s="17">
        <v>20230</v>
      </c>
      <c r="C2106" s="18" t="s">
        <v>1812</v>
      </c>
      <c r="D2106" s="16" t="s">
        <v>24</v>
      </c>
      <c r="E2106" s="18" t="s">
        <v>25</v>
      </c>
      <c r="F2106" s="16" t="s">
        <v>26</v>
      </c>
      <c r="G2106" s="18" t="s">
        <v>98</v>
      </c>
      <c r="H2106" s="18" t="s">
        <v>28</v>
      </c>
      <c r="I2106" s="19">
        <v>13105</v>
      </c>
      <c r="J2106" s="20">
        <v>166883</v>
      </c>
      <c r="K2106" s="20">
        <v>11535</v>
      </c>
      <c r="L2106" s="21">
        <v>12457</v>
      </c>
      <c r="M2106" s="22">
        <v>174055</v>
      </c>
      <c r="N2106" s="22">
        <v>2188</v>
      </c>
      <c r="O2106" s="23">
        <v>1767</v>
      </c>
      <c r="P2106" s="24">
        <v>29256</v>
      </c>
      <c r="Q2106" s="24">
        <v>4</v>
      </c>
      <c r="R2106" s="25" t="s">
        <v>37</v>
      </c>
      <c r="S2106" s="26" t="s">
        <v>37</v>
      </c>
      <c r="T2106" s="26" t="s">
        <v>37</v>
      </c>
      <c r="U2106" s="19">
        <v>27329</v>
      </c>
      <c r="V2106" s="20">
        <v>370194</v>
      </c>
      <c r="W2106" s="20">
        <v>13727</v>
      </c>
    </row>
    <row r="2107" spans="1:23" x14ac:dyDescent="0.35">
      <c r="A2107" s="16">
        <v>2012</v>
      </c>
      <c r="B2107" s="17">
        <v>20259</v>
      </c>
      <c r="C2107" s="18" t="s">
        <v>1813</v>
      </c>
      <c r="D2107" s="16" t="s">
        <v>24</v>
      </c>
      <c r="E2107" s="18" t="s">
        <v>25</v>
      </c>
      <c r="F2107" s="16" t="s">
        <v>26</v>
      </c>
      <c r="G2107" s="18" t="s">
        <v>87</v>
      </c>
      <c r="H2107" s="18" t="s">
        <v>28</v>
      </c>
      <c r="I2107" s="19">
        <v>3583</v>
      </c>
      <c r="J2107" s="20">
        <v>32211</v>
      </c>
      <c r="K2107" s="20">
        <v>3845</v>
      </c>
      <c r="L2107" s="21">
        <v>3331</v>
      </c>
      <c r="M2107" s="22">
        <v>33685</v>
      </c>
      <c r="N2107" s="22">
        <v>567</v>
      </c>
      <c r="O2107" s="23">
        <v>2058</v>
      </c>
      <c r="P2107" s="24">
        <v>27354</v>
      </c>
      <c r="Q2107" s="24">
        <v>9</v>
      </c>
      <c r="R2107" s="25" t="s">
        <v>37</v>
      </c>
      <c r="S2107" s="26" t="s">
        <v>37</v>
      </c>
      <c r="T2107" s="26" t="s">
        <v>37</v>
      </c>
      <c r="U2107" s="19">
        <v>8972</v>
      </c>
      <c r="V2107" s="20">
        <v>93250</v>
      </c>
      <c r="W2107" s="20">
        <v>4421</v>
      </c>
    </row>
    <row r="2108" spans="1:23" x14ac:dyDescent="0.35">
      <c r="A2108" s="16">
        <v>2012</v>
      </c>
      <c r="B2108" s="17">
        <v>20310</v>
      </c>
      <c r="C2108" s="18" t="s">
        <v>1814</v>
      </c>
      <c r="D2108" s="16" t="s">
        <v>24</v>
      </c>
      <c r="E2108" s="18" t="s">
        <v>25</v>
      </c>
      <c r="F2108" s="16" t="s">
        <v>26</v>
      </c>
      <c r="G2108" s="18" t="s">
        <v>184</v>
      </c>
      <c r="H2108" s="18" t="s">
        <v>28</v>
      </c>
      <c r="I2108" s="19">
        <v>14682</v>
      </c>
      <c r="J2108" s="20">
        <v>104519</v>
      </c>
      <c r="K2108" s="20">
        <v>8870</v>
      </c>
      <c r="L2108" s="21">
        <v>11352</v>
      </c>
      <c r="M2108" s="22">
        <v>86082</v>
      </c>
      <c r="N2108" s="22">
        <v>1159</v>
      </c>
      <c r="O2108" s="23">
        <v>6429</v>
      </c>
      <c r="P2108" s="24">
        <v>51861</v>
      </c>
      <c r="Q2108" s="24">
        <v>4</v>
      </c>
      <c r="R2108" s="25" t="s">
        <v>37</v>
      </c>
      <c r="S2108" s="26" t="s">
        <v>37</v>
      </c>
      <c r="T2108" s="26" t="s">
        <v>37</v>
      </c>
      <c r="U2108" s="19">
        <v>32463</v>
      </c>
      <c r="V2108" s="20">
        <v>242462</v>
      </c>
      <c r="W2108" s="20">
        <v>10033</v>
      </c>
    </row>
    <row r="2109" spans="1:23" x14ac:dyDescent="0.35">
      <c r="A2109" s="16">
        <v>2012</v>
      </c>
      <c r="B2109" s="17">
        <v>20310</v>
      </c>
      <c r="C2109" s="18" t="s">
        <v>1814</v>
      </c>
      <c r="D2109" s="16" t="s">
        <v>137</v>
      </c>
      <c r="E2109" s="18" t="s">
        <v>138</v>
      </c>
      <c r="F2109" s="16" t="s">
        <v>26</v>
      </c>
      <c r="G2109" s="18" t="s">
        <v>184</v>
      </c>
      <c r="H2109" s="18" t="s">
        <v>28</v>
      </c>
      <c r="I2109" s="19" t="s">
        <v>37</v>
      </c>
      <c r="J2109" s="20" t="s">
        <v>37</v>
      </c>
      <c r="K2109" s="20" t="s">
        <v>37</v>
      </c>
      <c r="L2109" s="21">
        <v>17</v>
      </c>
      <c r="M2109" s="22">
        <v>582</v>
      </c>
      <c r="N2109" s="22">
        <v>1</v>
      </c>
      <c r="O2109" s="23" t="s">
        <v>37</v>
      </c>
      <c r="P2109" s="24" t="s">
        <v>37</v>
      </c>
      <c r="Q2109" s="24" t="s">
        <v>37</v>
      </c>
      <c r="R2109" s="25" t="s">
        <v>37</v>
      </c>
      <c r="S2109" s="26" t="s">
        <v>37</v>
      </c>
      <c r="T2109" s="26" t="s">
        <v>37</v>
      </c>
      <c r="U2109" s="19">
        <v>17</v>
      </c>
      <c r="V2109" s="20">
        <v>582</v>
      </c>
      <c r="W2109" s="20">
        <v>1</v>
      </c>
    </row>
    <row r="2110" spans="1:23" x14ac:dyDescent="0.35">
      <c r="A2110" s="16">
        <v>2012</v>
      </c>
      <c r="B2110" s="17">
        <v>20315</v>
      </c>
      <c r="C2110" s="18" t="s">
        <v>1815</v>
      </c>
      <c r="D2110" s="16" t="s">
        <v>24</v>
      </c>
      <c r="E2110" s="18" t="s">
        <v>25</v>
      </c>
      <c r="F2110" s="16" t="s">
        <v>26</v>
      </c>
      <c r="G2110" s="18" t="s">
        <v>79</v>
      </c>
      <c r="H2110" s="18" t="s">
        <v>28</v>
      </c>
      <c r="I2110" s="19">
        <v>4967.1000000000004</v>
      </c>
      <c r="J2110" s="20">
        <v>38366</v>
      </c>
      <c r="K2110" s="20">
        <v>3835</v>
      </c>
      <c r="L2110" s="21">
        <v>5026.3</v>
      </c>
      <c r="M2110" s="22">
        <v>46775</v>
      </c>
      <c r="N2110" s="22">
        <v>573</v>
      </c>
      <c r="O2110" s="23">
        <v>2046.8</v>
      </c>
      <c r="P2110" s="24">
        <v>20022</v>
      </c>
      <c r="Q2110" s="24">
        <v>9</v>
      </c>
      <c r="R2110" s="25" t="s">
        <v>37</v>
      </c>
      <c r="S2110" s="26" t="s">
        <v>37</v>
      </c>
      <c r="T2110" s="26" t="s">
        <v>37</v>
      </c>
      <c r="U2110" s="19">
        <v>12040.2</v>
      </c>
      <c r="V2110" s="20">
        <v>105163</v>
      </c>
      <c r="W2110" s="20">
        <v>4417</v>
      </c>
    </row>
    <row r="2111" spans="1:23" x14ac:dyDescent="0.35">
      <c r="A2111" s="16">
        <v>2012</v>
      </c>
      <c r="B2111" s="17">
        <v>20318</v>
      </c>
      <c r="C2111" s="18" t="s">
        <v>1816</v>
      </c>
      <c r="D2111" s="16" t="s">
        <v>24</v>
      </c>
      <c r="E2111" s="18" t="s">
        <v>25</v>
      </c>
      <c r="F2111" s="16" t="s">
        <v>26</v>
      </c>
      <c r="G2111" s="18" t="s">
        <v>132</v>
      </c>
      <c r="H2111" s="18" t="s">
        <v>33</v>
      </c>
      <c r="I2111" s="19">
        <v>20767</v>
      </c>
      <c r="J2111" s="20">
        <v>251455</v>
      </c>
      <c r="K2111" s="20">
        <v>17152</v>
      </c>
      <c r="L2111" s="21">
        <v>5912</v>
      </c>
      <c r="M2111" s="22">
        <v>83800</v>
      </c>
      <c r="N2111" s="22">
        <v>952</v>
      </c>
      <c r="O2111" s="23" t="s">
        <v>37</v>
      </c>
      <c r="P2111" s="24" t="s">
        <v>37</v>
      </c>
      <c r="Q2111" s="24" t="s">
        <v>37</v>
      </c>
      <c r="R2111" s="25" t="s">
        <v>37</v>
      </c>
      <c r="S2111" s="26" t="s">
        <v>37</v>
      </c>
      <c r="T2111" s="26" t="s">
        <v>37</v>
      </c>
      <c r="U2111" s="19">
        <v>26679</v>
      </c>
      <c r="V2111" s="20">
        <v>335255</v>
      </c>
      <c r="W2111" s="20">
        <v>18104</v>
      </c>
    </row>
    <row r="2112" spans="1:23" x14ac:dyDescent="0.35">
      <c r="A2112" s="16">
        <v>2012</v>
      </c>
      <c r="B2112" s="17">
        <v>20332</v>
      </c>
      <c r="C2112" s="18" t="s">
        <v>1817</v>
      </c>
      <c r="D2112" s="16" t="s">
        <v>24</v>
      </c>
      <c r="E2112" s="18" t="s">
        <v>25</v>
      </c>
      <c r="F2112" s="16" t="s">
        <v>26</v>
      </c>
      <c r="G2112" s="18" t="s">
        <v>236</v>
      </c>
      <c r="H2112" s="18" t="s">
        <v>33</v>
      </c>
      <c r="I2112" s="19">
        <v>4608</v>
      </c>
      <c r="J2112" s="20">
        <v>51949</v>
      </c>
      <c r="K2112" s="20">
        <v>4299</v>
      </c>
      <c r="L2112" s="21">
        <v>3987</v>
      </c>
      <c r="M2112" s="22">
        <v>55184</v>
      </c>
      <c r="N2112" s="22">
        <v>862</v>
      </c>
      <c r="O2112" s="23">
        <v>27327</v>
      </c>
      <c r="P2112" s="24">
        <v>700828</v>
      </c>
      <c r="Q2112" s="24">
        <v>124</v>
      </c>
      <c r="R2112" s="25" t="s">
        <v>37</v>
      </c>
      <c r="S2112" s="26" t="s">
        <v>37</v>
      </c>
      <c r="T2112" s="26" t="s">
        <v>37</v>
      </c>
      <c r="U2112" s="19">
        <v>35922</v>
      </c>
      <c r="V2112" s="20">
        <v>807961</v>
      </c>
      <c r="W2112" s="20">
        <v>5285</v>
      </c>
    </row>
    <row r="2113" spans="1:23" x14ac:dyDescent="0.35">
      <c r="A2113" s="16">
        <v>2012</v>
      </c>
      <c r="B2113" s="17">
        <v>20332</v>
      </c>
      <c r="C2113" s="18" t="s">
        <v>1817</v>
      </c>
      <c r="D2113" s="16" t="s">
        <v>24</v>
      </c>
      <c r="E2113" s="18" t="s">
        <v>25</v>
      </c>
      <c r="F2113" s="16" t="s">
        <v>26</v>
      </c>
      <c r="G2113" s="18" t="s">
        <v>238</v>
      </c>
      <c r="H2113" s="18" t="s">
        <v>33</v>
      </c>
      <c r="I2113" s="19">
        <v>490</v>
      </c>
      <c r="J2113" s="20">
        <v>5383</v>
      </c>
      <c r="K2113" s="20">
        <v>511</v>
      </c>
      <c r="L2113" s="21">
        <v>878</v>
      </c>
      <c r="M2113" s="22">
        <v>11671</v>
      </c>
      <c r="N2113" s="22">
        <v>208</v>
      </c>
      <c r="O2113" s="23">
        <v>812</v>
      </c>
      <c r="P2113" s="24">
        <v>14163</v>
      </c>
      <c r="Q2113" s="24">
        <v>5</v>
      </c>
      <c r="R2113" s="25" t="s">
        <v>37</v>
      </c>
      <c r="S2113" s="26" t="s">
        <v>37</v>
      </c>
      <c r="T2113" s="26" t="s">
        <v>37</v>
      </c>
      <c r="U2113" s="19">
        <v>2180</v>
      </c>
      <c r="V2113" s="20">
        <v>31217</v>
      </c>
      <c r="W2113" s="20">
        <v>724</v>
      </c>
    </row>
    <row r="2114" spans="1:23" x14ac:dyDescent="0.35">
      <c r="A2114" s="16">
        <v>2012</v>
      </c>
      <c r="B2114" s="17">
        <v>20334</v>
      </c>
      <c r="C2114" s="18" t="s">
        <v>1818</v>
      </c>
      <c r="D2114" s="16" t="s">
        <v>24</v>
      </c>
      <c r="E2114" s="18" t="s">
        <v>25</v>
      </c>
      <c r="F2114" s="16" t="s">
        <v>26</v>
      </c>
      <c r="G2114" s="18" t="s">
        <v>199</v>
      </c>
      <c r="H2114" s="18" t="s">
        <v>57</v>
      </c>
      <c r="I2114" s="19">
        <v>5502.8</v>
      </c>
      <c r="J2114" s="20">
        <v>43493</v>
      </c>
      <c r="K2114" s="20">
        <v>5045</v>
      </c>
      <c r="L2114" s="21">
        <v>3965.2</v>
      </c>
      <c r="M2114" s="22">
        <v>31569</v>
      </c>
      <c r="N2114" s="22">
        <v>1160</v>
      </c>
      <c r="O2114" s="23">
        <v>4049</v>
      </c>
      <c r="P2114" s="24">
        <v>43806</v>
      </c>
      <c r="Q2114" s="24">
        <v>14</v>
      </c>
      <c r="R2114" s="25">
        <v>0</v>
      </c>
      <c r="S2114" s="26">
        <v>0</v>
      </c>
      <c r="T2114" s="26">
        <v>0</v>
      </c>
      <c r="U2114" s="19">
        <v>13517</v>
      </c>
      <c r="V2114" s="20">
        <v>118868</v>
      </c>
      <c r="W2114" s="20">
        <v>6219</v>
      </c>
    </row>
    <row r="2115" spans="1:23" x14ac:dyDescent="0.35">
      <c r="A2115" s="16">
        <v>2012</v>
      </c>
      <c r="B2115" s="17">
        <v>20363</v>
      </c>
      <c r="C2115" s="18" t="s">
        <v>1819</v>
      </c>
      <c r="D2115" s="16" t="s">
        <v>24</v>
      </c>
      <c r="E2115" s="18" t="s">
        <v>25</v>
      </c>
      <c r="F2115" s="16" t="s">
        <v>26</v>
      </c>
      <c r="G2115" s="18" t="s">
        <v>132</v>
      </c>
      <c r="H2115" s="18" t="s">
        <v>33</v>
      </c>
      <c r="I2115" s="19">
        <v>22460</v>
      </c>
      <c r="J2115" s="20">
        <v>224859</v>
      </c>
      <c r="K2115" s="20">
        <v>13490</v>
      </c>
      <c r="L2115" s="21">
        <v>1072</v>
      </c>
      <c r="M2115" s="22">
        <v>13418</v>
      </c>
      <c r="N2115" s="22">
        <v>134</v>
      </c>
      <c r="O2115" s="23">
        <v>7</v>
      </c>
      <c r="P2115" s="24">
        <v>74</v>
      </c>
      <c r="Q2115" s="24">
        <v>1</v>
      </c>
      <c r="R2115" s="25" t="s">
        <v>37</v>
      </c>
      <c r="S2115" s="26" t="s">
        <v>37</v>
      </c>
      <c r="T2115" s="26" t="s">
        <v>37</v>
      </c>
      <c r="U2115" s="19">
        <v>23539</v>
      </c>
      <c r="V2115" s="20">
        <v>238351</v>
      </c>
      <c r="W2115" s="20">
        <v>13625</v>
      </c>
    </row>
    <row r="2116" spans="1:23" x14ac:dyDescent="0.35">
      <c r="A2116" s="16">
        <v>2012</v>
      </c>
      <c r="B2116" s="17">
        <v>20368</v>
      </c>
      <c r="C2116" s="18" t="s">
        <v>1820</v>
      </c>
      <c r="D2116" s="16" t="s">
        <v>24</v>
      </c>
      <c r="E2116" s="18" t="s">
        <v>25</v>
      </c>
      <c r="F2116" s="16" t="s">
        <v>26</v>
      </c>
      <c r="G2116" s="18" t="s">
        <v>173</v>
      </c>
      <c r="H2116" s="18" t="s">
        <v>33</v>
      </c>
      <c r="I2116" s="19">
        <v>7639</v>
      </c>
      <c r="J2116" s="20">
        <v>69427</v>
      </c>
      <c r="K2116" s="20">
        <v>5639</v>
      </c>
      <c r="L2116" s="21">
        <v>5180</v>
      </c>
      <c r="M2116" s="22">
        <v>55023</v>
      </c>
      <c r="N2116" s="22">
        <v>1122</v>
      </c>
      <c r="O2116" s="23" t="s">
        <v>37</v>
      </c>
      <c r="P2116" s="24" t="s">
        <v>37</v>
      </c>
      <c r="Q2116" s="24" t="s">
        <v>37</v>
      </c>
      <c r="R2116" s="25" t="s">
        <v>37</v>
      </c>
      <c r="S2116" s="26" t="s">
        <v>37</v>
      </c>
      <c r="T2116" s="26" t="s">
        <v>37</v>
      </c>
      <c r="U2116" s="19">
        <v>12819</v>
      </c>
      <c r="V2116" s="20">
        <v>124450</v>
      </c>
      <c r="W2116" s="20">
        <v>6761</v>
      </c>
    </row>
    <row r="2117" spans="1:23" x14ac:dyDescent="0.35">
      <c r="A2117" s="16">
        <v>2012</v>
      </c>
      <c r="B2117" s="17">
        <v>20371</v>
      </c>
      <c r="C2117" s="18" t="s">
        <v>1821</v>
      </c>
      <c r="D2117" s="16" t="s">
        <v>24</v>
      </c>
      <c r="E2117" s="18" t="s">
        <v>25</v>
      </c>
      <c r="F2117" s="16" t="s">
        <v>26</v>
      </c>
      <c r="G2117" s="18" t="s">
        <v>61</v>
      </c>
      <c r="H2117" s="18" t="s">
        <v>33</v>
      </c>
      <c r="I2117" s="19">
        <v>40866</v>
      </c>
      <c r="J2117" s="20">
        <v>304213</v>
      </c>
      <c r="K2117" s="20">
        <v>24649</v>
      </c>
      <c r="L2117" s="21">
        <v>8206</v>
      </c>
      <c r="M2117" s="22">
        <v>67515</v>
      </c>
      <c r="N2117" s="22">
        <v>3209</v>
      </c>
      <c r="O2117" s="23">
        <v>5908</v>
      </c>
      <c r="P2117" s="24">
        <v>94129</v>
      </c>
      <c r="Q2117" s="24">
        <v>1</v>
      </c>
      <c r="R2117" s="25" t="s">
        <v>37</v>
      </c>
      <c r="S2117" s="26" t="s">
        <v>37</v>
      </c>
      <c r="T2117" s="26" t="s">
        <v>37</v>
      </c>
      <c r="U2117" s="19">
        <v>54980</v>
      </c>
      <c r="V2117" s="20">
        <v>465857</v>
      </c>
      <c r="W2117" s="20">
        <v>27859</v>
      </c>
    </row>
    <row r="2118" spans="1:23" x14ac:dyDescent="0.35">
      <c r="A2118" s="16">
        <v>2012</v>
      </c>
      <c r="B2118" s="17">
        <v>20377</v>
      </c>
      <c r="C2118" s="18" t="s">
        <v>1822</v>
      </c>
      <c r="D2118" s="16" t="s">
        <v>24</v>
      </c>
      <c r="E2118" s="18" t="s">
        <v>25</v>
      </c>
      <c r="F2118" s="16" t="s">
        <v>26</v>
      </c>
      <c r="G2118" s="18" t="s">
        <v>111</v>
      </c>
      <c r="H2118" s="18" t="s">
        <v>33</v>
      </c>
      <c r="I2118" s="19">
        <v>51741</v>
      </c>
      <c r="J2118" s="20">
        <v>442037</v>
      </c>
      <c r="K2118" s="20">
        <v>30413</v>
      </c>
      <c r="L2118" s="21">
        <v>20828</v>
      </c>
      <c r="M2118" s="22">
        <v>156875</v>
      </c>
      <c r="N2118" s="22">
        <v>7892</v>
      </c>
      <c r="O2118" s="23">
        <v>6537</v>
      </c>
      <c r="P2118" s="24">
        <v>86959</v>
      </c>
      <c r="Q2118" s="24">
        <v>5</v>
      </c>
      <c r="R2118" s="25">
        <v>0</v>
      </c>
      <c r="S2118" s="26">
        <v>0</v>
      </c>
      <c r="T2118" s="26">
        <v>0</v>
      </c>
      <c r="U2118" s="19">
        <v>79106</v>
      </c>
      <c r="V2118" s="20">
        <v>685871</v>
      </c>
      <c r="W2118" s="20">
        <v>38310</v>
      </c>
    </row>
    <row r="2119" spans="1:23" x14ac:dyDescent="0.35">
      <c r="A2119" s="16">
        <v>2012</v>
      </c>
      <c r="B2119" s="17">
        <v>20380</v>
      </c>
      <c r="C2119" s="18" t="s">
        <v>1823</v>
      </c>
      <c r="D2119" s="16" t="s">
        <v>24</v>
      </c>
      <c r="E2119" s="18" t="s">
        <v>25</v>
      </c>
      <c r="F2119" s="16" t="s">
        <v>26</v>
      </c>
      <c r="G2119" s="18" t="s">
        <v>87</v>
      </c>
      <c r="H2119" s="18" t="s">
        <v>28</v>
      </c>
      <c r="I2119" s="19">
        <v>1050</v>
      </c>
      <c r="J2119" s="20">
        <v>11988</v>
      </c>
      <c r="K2119" s="20">
        <v>1285</v>
      </c>
      <c r="L2119" s="21">
        <v>853</v>
      </c>
      <c r="M2119" s="22">
        <v>11353</v>
      </c>
      <c r="N2119" s="22">
        <v>239</v>
      </c>
      <c r="O2119" s="23">
        <v>2284</v>
      </c>
      <c r="P2119" s="24">
        <v>32242</v>
      </c>
      <c r="Q2119" s="24">
        <v>1</v>
      </c>
      <c r="R2119" s="25" t="s">
        <v>37</v>
      </c>
      <c r="S2119" s="26" t="s">
        <v>37</v>
      </c>
      <c r="T2119" s="26" t="s">
        <v>37</v>
      </c>
      <c r="U2119" s="19">
        <v>4187</v>
      </c>
      <c r="V2119" s="20">
        <v>55583</v>
      </c>
      <c r="W2119" s="20">
        <v>1525</v>
      </c>
    </row>
    <row r="2120" spans="1:23" x14ac:dyDescent="0.35">
      <c r="A2120" s="16">
        <v>2012</v>
      </c>
      <c r="B2120" s="17">
        <v>20382</v>
      </c>
      <c r="C2120" s="18" t="s">
        <v>1824</v>
      </c>
      <c r="D2120" s="16" t="s">
        <v>24</v>
      </c>
      <c r="E2120" s="18" t="s">
        <v>25</v>
      </c>
      <c r="F2120" s="16" t="s">
        <v>26</v>
      </c>
      <c r="G2120" s="18" t="s">
        <v>123</v>
      </c>
      <c r="H2120" s="18" t="s">
        <v>28</v>
      </c>
      <c r="I2120" s="19">
        <v>12102</v>
      </c>
      <c r="J2120" s="20">
        <v>162845</v>
      </c>
      <c r="K2120" s="20">
        <v>10491</v>
      </c>
      <c r="L2120" s="21">
        <v>8082</v>
      </c>
      <c r="M2120" s="22">
        <v>99271</v>
      </c>
      <c r="N2120" s="22">
        <v>1521</v>
      </c>
      <c r="O2120" s="23">
        <v>7473</v>
      </c>
      <c r="P2120" s="24">
        <v>114950</v>
      </c>
      <c r="Q2120" s="24">
        <v>48</v>
      </c>
      <c r="R2120" s="25" t="s">
        <v>37</v>
      </c>
      <c r="S2120" s="26" t="s">
        <v>37</v>
      </c>
      <c r="T2120" s="26" t="s">
        <v>37</v>
      </c>
      <c r="U2120" s="19">
        <v>27657</v>
      </c>
      <c r="V2120" s="20">
        <v>377066</v>
      </c>
      <c r="W2120" s="20">
        <v>12060</v>
      </c>
    </row>
    <row r="2121" spans="1:23" x14ac:dyDescent="0.35">
      <c r="A2121" s="16">
        <v>2012</v>
      </c>
      <c r="B2121" s="17">
        <v>20387</v>
      </c>
      <c r="C2121" s="18" t="s">
        <v>1825</v>
      </c>
      <c r="D2121" s="16" t="s">
        <v>24</v>
      </c>
      <c r="E2121" s="18" t="s">
        <v>25</v>
      </c>
      <c r="F2121" s="16" t="s">
        <v>26</v>
      </c>
      <c r="G2121" s="18" t="s">
        <v>199</v>
      </c>
      <c r="H2121" s="18" t="s">
        <v>57</v>
      </c>
      <c r="I2121" s="19">
        <v>484888.8</v>
      </c>
      <c r="J2121" s="20">
        <v>5454487</v>
      </c>
      <c r="K2121" s="20">
        <v>491053</v>
      </c>
      <c r="L2121" s="21">
        <v>122595.9</v>
      </c>
      <c r="M2121" s="22">
        <v>1531071</v>
      </c>
      <c r="N2121" s="22">
        <v>61183</v>
      </c>
      <c r="O2121" s="23">
        <v>56644.1</v>
      </c>
      <c r="P2121" s="24">
        <v>1041247</v>
      </c>
      <c r="Q2121" s="24">
        <v>8376</v>
      </c>
      <c r="R2121" s="25" t="s">
        <v>37</v>
      </c>
      <c r="S2121" s="26" t="s">
        <v>37</v>
      </c>
      <c r="T2121" s="26" t="s">
        <v>37</v>
      </c>
      <c r="U2121" s="19">
        <v>664128.80000000005</v>
      </c>
      <c r="V2121" s="20">
        <v>8026805</v>
      </c>
      <c r="W2121" s="20">
        <v>560612</v>
      </c>
    </row>
    <row r="2122" spans="1:23" x14ac:dyDescent="0.35">
      <c r="A2122" s="16">
        <v>2012</v>
      </c>
      <c r="B2122" s="17">
        <v>20387</v>
      </c>
      <c r="C2122" s="18" t="s">
        <v>1825</v>
      </c>
      <c r="D2122" s="16" t="s">
        <v>137</v>
      </c>
      <c r="E2122" s="18" t="s">
        <v>138</v>
      </c>
      <c r="F2122" s="16" t="s">
        <v>26</v>
      </c>
      <c r="G2122" s="18" t="s">
        <v>199</v>
      </c>
      <c r="H2122" s="18" t="s">
        <v>57</v>
      </c>
      <c r="I2122" s="19">
        <v>44285.4</v>
      </c>
      <c r="J2122" s="20">
        <v>1637498</v>
      </c>
      <c r="K2122" s="20">
        <v>128064</v>
      </c>
      <c r="L2122" s="21">
        <v>42251.9</v>
      </c>
      <c r="M2122" s="22">
        <v>3353779</v>
      </c>
      <c r="N2122" s="22">
        <v>23186</v>
      </c>
      <c r="O2122" s="23">
        <v>29254.9</v>
      </c>
      <c r="P2122" s="24">
        <v>6643248</v>
      </c>
      <c r="Q2122" s="24">
        <v>5090</v>
      </c>
      <c r="R2122" s="25">
        <v>821.5</v>
      </c>
      <c r="S2122" s="26">
        <v>12642</v>
      </c>
      <c r="T2122" s="26">
        <v>3</v>
      </c>
      <c r="U2122" s="19">
        <v>116613.7</v>
      </c>
      <c r="V2122" s="20">
        <v>11647167</v>
      </c>
      <c r="W2122" s="20">
        <v>156343</v>
      </c>
    </row>
    <row r="2123" spans="1:23" x14ac:dyDescent="0.35">
      <c r="A2123" s="16">
        <v>2012</v>
      </c>
      <c r="B2123" s="17">
        <v>20392</v>
      </c>
      <c r="C2123" s="18" t="s">
        <v>1826</v>
      </c>
      <c r="D2123" s="16" t="s">
        <v>24</v>
      </c>
      <c r="E2123" s="18" t="s">
        <v>25</v>
      </c>
      <c r="F2123" s="16" t="s">
        <v>26</v>
      </c>
      <c r="G2123" s="18" t="s">
        <v>132</v>
      </c>
      <c r="H2123" s="18" t="s">
        <v>28</v>
      </c>
      <c r="I2123" s="19">
        <v>5435.7</v>
      </c>
      <c r="J2123" s="20">
        <v>63669</v>
      </c>
      <c r="K2123" s="20">
        <v>4992</v>
      </c>
      <c r="L2123" s="21">
        <v>2873.8</v>
      </c>
      <c r="M2123" s="22">
        <v>34598</v>
      </c>
      <c r="N2123" s="22">
        <v>948</v>
      </c>
      <c r="O2123" s="23">
        <v>6215.5</v>
      </c>
      <c r="P2123" s="24">
        <v>96531</v>
      </c>
      <c r="Q2123" s="24">
        <v>191</v>
      </c>
      <c r="R2123" s="25" t="s">
        <v>37</v>
      </c>
      <c r="S2123" s="26" t="s">
        <v>37</v>
      </c>
      <c r="T2123" s="26" t="s">
        <v>37</v>
      </c>
      <c r="U2123" s="19">
        <v>14525</v>
      </c>
      <c r="V2123" s="20">
        <v>194798</v>
      </c>
      <c r="W2123" s="20">
        <v>6131</v>
      </c>
    </row>
    <row r="2124" spans="1:23" x14ac:dyDescent="0.35">
      <c r="A2124" s="16">
        <v>2012</v>
      </c>
      <c r="B2124" s="17">
        <v>20394</v>
      </c>
      <c r="C2124" s="18" t="s">
        <v>1827</v>
      </c>
      <c r="D2124" s="16" t="s">
        <v>24</v>
      </c>
      <c r="E2124" s="18" t="s">
        <v>25</v>
      </c>
      <c r="F2124" s="16" t="s">
        <v>26</v>
      </c>
      <c r="G2124" s="18" t="s">
        <v>27</v>
      </c>
      <c r="H2124" s="18" t="s">
        <v>28</v>
      </c>
      <c r="I2124" s="19">
        <v>3929</v>
      </c>
      <c r="J2124" s="20">
        <v>35774</v>
      </c>
      <c r="K2124" s="20">
        <v>3216</v>
      </c>
      <c r="L2124" s="21">
        <v>4738</v>
      </c>
      <c r="M2124" s="22">
        <v>41052</v>
      </c>
      <c r="N2124" s="22">
        <v>684</v>
      </c>
      <c r="O2124" s="23">
        <v>914</v>
      </c>
      <c r="P2124" s="24">
        <v>9015</v>
      </c>
      <c r="Q2124" s="24">
        <v>1</v>
      </c>
      <c r="R2124" s="25">
        <v>0</v>
      </c>
      <c r="S2124" s="26">
        <v>0</v>
      </c>
      <c r="T2124" s="26">
        <v>0</v>
      </c>
      <c r="U2124" s="19">
        <v>9581</v>
      </c>
      <c r="V2124" s="20">
        <v>85841</v>
      </c>
      <c r="W2124" s="20">
        <v>3901</v>
      </c>
    </row>
    <row r="2125" spans="1:23" x14ac:dyDescent="0.35">
      <c r="A2125" s="16">
        <v>2012</v>
      </c>
      <c r="B2125" s="17">
        <v>20397</v>
      </c>
      <c r="C2125" s="18" t="s">
        <v>1828</v>
      </c>
      <c r="D2125" s="16" t="s">
        <v>24</v>
      </c>
      <c r="E2125" s="18" t="s">
        <v>25</v>
      </c>
      <c r="F2125" s="16" t="s">
        <v>26</v>
      </c>
      <c r="G2125" s="18" t="s">
        <v>90</v>
      </c>
      <c r="H2125" s="18" t="s">
        <v>28</v>
      </c>
      <c r="I2125" s="19">
        <v>1329</v>
      </c>
      <c r="J2125" s="20">
        <v>15652</v>
      </c>
      <c r="K2125" s="20">
        <v>1476</v>
      </c>
      <c r="L2125" s="21">
        <v>580</v>
      </c>
      <c r="M2125" s="22">
        <v>6452</v>
      </c>
      <c r="N2125" s="22">
        <v>321</v>
      </c>
      <c r="O2125" s="23">
        <v>2073</v>
      </c>
      <c r="P2125" s="24">
        <v>31144</v>
      </c>
      <c r="Q2125" s="24">
        <v>76</v>
      </c>
      <c r="R2125" s="25" t="s">
        <v>37</v>
      </c>
      <c r="S2125" s="26" t="s">
        <v>37</v>
      </c>
      <c r="T2125" s="26" t="s">
        <v>37</v>
      </c>
      <c r="U2125" s="19">
        <v>3982</v>
      </c>
      <c r="V2125" s="20">
        <v>53248</v>
      </c>
      <c r="W2125" s="20">
        <v>1873</v>
      </c>
    </row>
    <row r="2126" spans="1:23" x14ac:dyDescent="0.35">
      <c r="A2126" s="16">
        <v>2012</v>
      </c>
      <c r="B2126" s="17">
        <v>20401</v>
      </c>
      <c r="C2126" s="18" t="s">
        <v>1829</v>
      </c>
      <c r="D2126" s="16" t="s">
        <v>24</v>
      </c>
      <c r="E2126" s="18" t="s">
        <v>25</v>
      </c>
      <c r="F2126" s="16" t="s">
        <v>26</v>
      </c>
      <c r="G2126" s="18" t="s">
        <v>173</v>
      </c>
      <c r="H2126" s="18" t="s">
        <v>33</v>
      </c>
      <c r="I2126" s="19">
        <v>18651</v>
      </c>
      <c r="J2126" s="20">
        <v>151758</v>
      </c>
      <c r="K2126" s="20">
        <v>14040</v>
      </c>
      <c r="L2126" s="21">
        <v>8718</v>
      </c>
      <c r="M2126" s="22">
        <v>79250</v>
      </c>
      <c r="N2126" s="22">
        <v>1675</v>
      </c>
      <c r="O2126" s="23">
        <v>1091</v>
      </c>
      <c r="P2126" s="24">
        <v>11373</v>
      </c>
      <c r="Q2126" s="24">
        <v>9</v>
      </c>
      <c r="R2126" s="25">
        <v>0</v>
      </c>
      <c r="S2126" s="26">
        <v>0</v>
      </c>
      <c r="T2126" s="26">
        <v>0</v>
      </c>
      <c r="U2126" s="19">
        <v>28460</v>
      </c>
      <c r="V2126" s="20">
        <v>242381</v>
      </c>
      <c r="W2126" s="20">
        <v>15724</v>
      </c>
    </row>
    <row r="2127" spans="1:23" x14ac:dyDescent="0.35">
      <c r="A2127" s="16">
        <v>2012</v>
      </c>
      <c r="B2127" s="17">
        <v>20413</v>
      </c>
      <c r="C2127" s="18" t="s">
        <v>1830</v>
      </c>
      <c r="D2127" s="16" t="s">
        <v>24</v>
      </c>
      <c r="E2127" s="18" t="s">
        <v>25</v>
      </c>
      <c r="F2127" s="16" t="s">
        <v>26</v>
      </c>
      <c r="G2127" s="18" t="s">
        <v>172</v>
      </c>
      <c r="H2127" s="18" t="s">
        <v>33</v>
      </c>
      <c r="I2127" s="19">
        <v>9241</v>
      </c>
      <c r="J2127" s="20">
        <v>119940</v>
      </c>
      <c r="K2127" s="20">
        <v>7877</v>
      </c>
      <c r="L2127" s="21">
        <v>9288</v>
      </c>
      <c r="M2127" s="22">
        <v>97244</v>
      </c>
      <c r="N2127" s="22">
        <v>2499</v>
      </c>
      <c r="O2127" s="23">
        <v>59909</v>
      </c>
      <c r="P2127" s="24">
        <v>790007</v>
      </c>
      <c r="Q2127" s="24">
        <v>2401</v>
      </c>
      <c r="R2127" s="25">
        <v>0</v>
      </c>
      <c r="S2127" s="26">
        <v>0</v>
      </c>
      <c r="T2127" s="26">
        <v>0</v>
      </c>
      <c r="U2127" s="19">
        <v>78438</v>
      </c>
      <c r="V2127" s="20">
        <v>1007191</v>
      </c>
      <c r="W2127" s="20">
        <v>12777</v>
      </c>
    </row>
    <row r="2128" spans="1:23" x14ac:dyDescent="0.35">
      <c r="A2128" s="16">
        <v>2012</v>
      </c>
      <c r="B2128" s="17">
        <v>20422</v>
      </c>
      <c r="C2128" s="18" t="s">
        <v>1831</v>
      </c>
      <c r="D2128" s="16" t="s">
        <v>24</v>
      </c>
      <c r="E2128" s="18" t="s">
        <v>25</v>
      </c>
      <c r="F2128" s="16" t="s">
        <v>26</v>
      </c>
      <c r="G2128" s="18" t="s">
        <v>173</v>
      </c>
      <c r="H2128" s="18" t="s">
        <v>33</v>
      </c>
      <c r="I2128" s="19">
        <v>5597.2</v>
      </c>
      <c r="J2128" s="20">
        <v>51856</v>
      </c>
      <c r="K2128" s="20">
        <v>3079</v>
      </c>
      <c r="L2128" s="21">
        <v>2125.9</v>
      </c>
      <c r="M2128" s="22">
        <v>25160</v>
      </c>
      <c r="N2128" s="22">
        <v>279</v>
      </c>
      <c r="O2128" s="23">
        <v>109</v>
      </c>
      <c r="P2128" s="24">
        <v>979</v>
      </c>
      <c r="Q2128" s="24">
        <v>32</v>
      </c>
      <c r="R2128" s="25" t="s">
        <v>37</v>
      </c>
      <c r="S2128" s="26" t="s">
        <v>37</v>
      </c>
      <c r="T2128" s="26" t="s">
        <v>37</v>
      </c>
      <c r="U2128" s="19">
        <v>7832.1</v>
      </c>
      <c r="V2128" s="20">
        <v>77995</v>
      </c>
      <c r="W2128" s="20">
        <v>3390</v>
      </c>
    </row>
    <row r="2129" spans="1:23" x14ac:dyDescent="0.35">
      <c r="A2129" s="16">
        <v>2012</v>
      </c>
      <c r="B2129" s="17">
        <v>20434</v>
      </c>
      <c r="C2129" s="18" t="s">
        <v>1832</v>
      </c>
      <c r="D2129" s="16" t="s">
        <v>24</v>
      </c>
      <c r="E2129" s="18" t="s">
        <v>25</v>
      </c>
      <c r="F2129" s="16" t="s">
        <v>26</v>
      </c>
      <c r="G2129" s="18" t="s">
        <v>39</v>
      </c>
      <c r="H2129" s="18" t="s">
        <v>28</v>
      </c>
      <c r="I2129" s="19">
        <v>997.8</v>
      </c>
      <c r="J2129" s="20">
        <v>8375</v>
      </c>
      <c r="K2129" s="20">
        <v>995</v>
      </c>
      <c r="L2129" s="21">
        <v>1610.1</v>
      </c>
      <c r="M2129" s="22">
        <v>14302</v>
      </c>
      <c r="N2129" s="22">
        <v>201</v>
      </c>
      <c r="O2129" s="23">
        <v>0</v>
      </c>
      <c r="P2129" s="24">
        <v>0</v>
      </c>
      <c r="Q2129" s="24">
        <v>0</v>
      </c>
      <c r="R2129" s="25">
        <v>0</v>
      </c>
      <c r="S2129" s="26">
        <v>0</v>
      </c>
      <c r="T2129" s="26">
        <v>0</v>
      </c>
      <c r="U2129" s="19">
        <v>2607.9</v>
      </c>
      <c r="V2129" s="20">
        <v>22677</v>
      </c>
      <c r="W2129" s="20">
        <v>1196</v>
      </c>
    </row>
    <row r="2130" spans="1:23" x14ac:dyDescent="0.35">
      <c r="A2130" s="16">
        <v>2012</v>
      </c>
      <c r="B2130" s="17">
        <v>20455</v>
      </c>
      <c r="C2130" s="18" t="s">
        <v>1833</v>
      </c>
      <c r="D2130" s="16" t="s">
        <v>24</v>
      </c>
      <c r="E2130" s="18" t="s">
        <v>25</v>
      </c>
      <c r="F2130" s="16" t="s">
        <v>26</v>
      </c>
      <c r="G2130" s="18" t="s">
        <v>184</v>
      </c>
      <c r="H2130" s="18" t="s">
        <v>57</v>
      </c>
      <c r="I2130" s="19">
        <v>197657</v>
      </c>
      <c r="J2130" s="20">
        <v>1312714</v>
      </c>
      <c r="K2130" s="20">
        <v>172273</v>
      </c>
      <c r="L2130" s="21">
        <v>54350</v>
      </c>
      <c r="M2130" s="22">
        <v>393191</v>
      </c>
      <c r="N2130" s="22">
        <v>17428</v>
      </c>
      <c r="O2130" s="23">
        <v>13148</v>
      </c>
      <c r="P2130" s="24">
        <v>116026</v>
      </c>
      <c r="Q2130" s="24">
        <v>669</v>
      </c>
      <c r="R2130" s="25" t="s">
        <v>37</v>
      </c>
      <c r="S2130" s="26" t="s">
        <v>37</v>
      </c>
      <c r="T2130" s="26" t="s">
        <v>37</v>
      </c>
      <c r="U2130" s="19">
        <v>265155</v>
      </c>
      <c r="V2130" s="20">
        <v>1821931</v>
      </c>
      <c r="W2130" s="20">
        <v>190370</v>
      </c>
    </row>
    <row r="2131" spans="1:23" x14ac:dyDescent="0.35">
      <c r="A2131" s="16">
        <v>2012</v>
      </c>
      <c r="B2131" s="17">
        <v>20455</v>
      </c>
      <c r="C2131" s="18" t="s">
        <v>1833</v>
      </c>
      <c r="D2131" s="16" t="s">
        <v>137</v>
      </c>
      <c r="E2131" s="18" t="s">
        <v>138</v>
      </c>
      <c r="F2131" s="16" t="s">
        <v>26</v>
      </c>
      <c r="G2131" s="18" t="s">
        <v>184</v>
      </c>
      <c r="H2131" s="18" t="s">
        <v>57</v>
      </c>
      <c r="I2131" s="19">
        <v>15837</v>
      </c>
      <c r="J2131" s="20">
        <v>205057</v>
      </c>
      <c r="K2131" s="20">
        <v>16738</v>
      </c>
      <c r="L2131" s="21">
        <v>73081</v>
      </c>
      <c r="M2131" s="22">
        <v>1109778</v>
      </c>
      <c r="N2131" s="22">
        <v>3851</v>
      </c>
      <c r="O2131" s="23">
        <v>27058</v>
      </c>
      <c r="P2131" s="24">
        <v>546687</v>
      </c>
      <c r="Q2131" s="24">
        <v>226</v>
      </c>
      <c r="R2131" s="25" t="s">
        <v>37</v>
      </c>
      <c r="S2131" s="26" t="s">
        <v>37</v>
      </c>
      <c r="T2131" s="26" t="s">
        <v>37</v>
      </c>
      <c r="U2131" s="19">
        <v>115976</v>
      </c>
      <c r="V2131" s="20">
        <v>1861522</v>
      </c>
      <c r="W2131" s="20">
        <v>20815</v>
      </c>
    </row>
    <row r="2132" spans="1:23" x14ac:dyDescent="0.35">
      <c r="A2132" s="16">
        <v>2012</v>
      </c>
      <c r="B2132" s="17">
        <v>20456</v>
      </c>
      <c r="C2132" s="18" t="s">
        <v>1834</v>
      </c>
      <c r="D2132" s="16" t="s">
        <v>24</v>
      </c>
      <c r="E2132" s="18" t="s">
        <v>25</v>
      </c>
      <c r="F2132" s="16" t="s">
        <v>26</v>
      </c>
      <c r="G2132" s="18" t="s">
        <v>90</v>
      </c>
      <c r="H2132" s="18" t="s">
        <v>191</v>
      </c>
      <c r="I2132" s="19">
        <v>4260</v>
      </c>
      <c r="J2132" s="20">
        <v>36908</v>
      </c>
      <c r="K2132" s="20">
        <v>4068</v>
      </c>
      <c r="L2132" s="21">
        <v>2586</v>
      </c>
      <c r="M2132" s="22">
        <v>24456</v>
      </c>
      <c r="N2132" s="22">
        <v>1021</v>
      </c>
      <c r="O2132" s="23">
        <v>5919</v>
      </c>
      <c r="P2132" s="24">
        <v>42417</v>
      </c>
      <c r="Q2132" s="24">
        <v>1102</v>
      </c>
      <c r="R2132" s="25" t="s">
        <v>37</v>
      </c>
      <c r="S2132" s="26" t="s">
        <v>37</v>
      </c>
      <c r="T2132" s="26" t="s">
        <v>37</v>
      </c>
      <c r="U2132" s="19">
        <v>12765</v>
      </c>
      <c r="V2132" s="20">
        <v>103781</v>
      </c>
      <c r="W2132" s="20">
        <v>6191</v>
      </c>
    </row>
    <row r="2133" spans="1:23" x14ac:dyDescent="0.35">
      <c r="A2133" s="16">
        <v>2012</v>
      </c>
      <c r="B2133" s="17">
        <v>20472</v>
      </c>
      <c r="C2133" s="18" t="s">
        <v>1835</v>
      </c>
      <c r="D2133" s="16" t="s">
        <v>24</v>
      </c>
      <c r="E2133" s="18" t="s">
        <v>25</v>
      </c>
      <c r="F2133" s="16" t="s">
        <v>26</v>
      </c>
      <c r="G2133" s="18" t="s">
        <v>98</v>
      </c>
      <c r="H2133" s="18" t="s">
        <v>33</v>
      </c>
      <c r="I2133" s="19">
        <v>7673</v>
      </c>
      <c r="J2133" s="20">
        <v>64815</v>
      </c>
      <c r="K2133" s="20">
        <v>5203</v>
      </c>
      <c r="L2133" s="21">
        <v>5833</v>
      </c>
      <c r="M2133" s="22">
        <v>53417</v>
      </c>
      <c r="N2133" s="22">
        <v>852</v>
      </c>
      <c r="O2133" s="23">
        <v>6461</v>
      </c>
      <c r="P2133" s="24">
        <v>92824</v>
      </c>
      <c r="Q2133" s="24">
        <v>17</v>
      </c>
      <c r="R2133" s="25" t="s">
        <v>37</v>
      </c>
      <c r="S2133" s="26" t="s">
        <v>37</v>
      </c>
      <c r="T2133" s="26" t="s">
        <v>37</v>
      </c>
      <c r="U2133" s="19">
        <v>19967</v>
      </c>
      <c r="V2133" s="20">
        <v>211056</v>
      </c>
      <c r="W2133" s="20">
        <v>6072</v>
      </c>
    </row>
    <row r="2134" spans="1:23" x14ac:dyDescent="0.35">
      <c r="A2134" s="16">
        <v>2012</v>
      </c>
      <c r="B2134" s="17">
        <v>20476</v>
      </c>
      <c r="C2134" s="18" t="s">
        <v>1836</v>
      </c>
      <c r="D2134" s="16" t="s">
        <v>24</v>
      </c>
      <c r="E2134" s="18" t="s">
        <v>25</v>
      </c>
      <c r="F2134" s="16" t="s">
        <v>26</v>
      </c>
      <c r="G2134" s="18" t="s">
        <v>79</v>
      </c>
      <c r="H2134" s="18" t="s">
        <v>33</v>
      </c>
      <c r="I2134" s="19">
        <v>7029.7</v>
      </c>
      <c r="J2134" s="20">
        <v>63738</v>
      </c>
      <c r="K2134" s="20">
        <v>7406</v>
      </c>
      <c r="L2134" s="21">
        <v>26369.1</v>
      </c>
      <c r="M2134" s="22">
        <v>290068</v>
      </c>
      <c r="N2134" s="22">
        <v>4108</v>
      </c>
      <c r="O2134" s="23">
        <v>1436.2</v>
      </c>
      <c r="P2134" s="24">
        <v>12163</v>
      </c>
      <c r="Q2134" s="24">
        <v>442</v>
      </c>
      <c r="R2134" s="25" t="s">
        <v>37</v>
      </c>
      <c r="S2134" s="26" t="s">
        <v>37</v>
      </c>
      <c r="T2134" s="26" t="s">
        <v>37</v>
      </c>
      <c r="U2134" s="19">
        <v>34835</v>
      </c>
      <c r="V2134" s="20">
        <v>365969</v>
      </c>
      <c r="W2134" s="20">
        <v>11956</v>
      </c>
    </row>
    <row r="2135" spans="1:23" x14ac:dyDescent="0.35">
      <c r="A2135" s="16">
        <v>2012</v>
      </c>
      <c r="B2135" s="17">
        <v>20477</v>
      </c>
      <c r="C2135" s="18" t="s">
        <v>1837</v>
      </c>
      <c r="D2135" s="16" t="s">
        <v>24</v>
      </c>
      <c r="E2135" s="18" t="s">
        <v>25</v>
      </c>
      <c r="F2135" s="16" t="s">
        <v>26</v>
      </c>
      <c r="G2135" s="18" t="s">
        <v>46</v>
      </c>
      <c r="H2135" s="18" t="s">
        <v>28</v>
      </c>
      <c r="I2135" s="19">
        <v>17901.5</v>
      </c>
      <c r="J2135" s="20">
        <v>174540</v>
      </c>
      <c r="K2135" s="20">
        <v>14275</v>
      </c>
      <c r="L2135" s="21">
        <v>20715</v>
      </c>
      <c r="M2135" s="22">
        <v>225613</v>
      </c>
      <c r="N2135" s="22">
        <v>2026</v>
      </c>
      <c r="O2135" s="23">
        <v>7095.5</v>
      </c>
      <c r="P2135" s="24">
        <v>88395</v>
      </c>
      <c r="Q2135" s="24">
        <v>16</v>
      </c>
      <c r="R2135" s="25" t="s">
        <v>37</v>
      </c>
      <c r="S2135" s="26" t="s">
        <v>37</v>
      </c>
      <c r="T2135" s="26" t="s">
        <v>37</v>
      </c>
      <c r="U2135" s="19">
        <v>45712</v>
      </c>
      <c r="V2135" s="20">
        <v>488548</v>
      </c>
      <c r="W2135" s="20">
        <v>16317</v>
      </c>
    </row>
    <row r="2136" spans="1:23" x14ac:dyDescent="0.35">
      <c r="A2136" s="16">
        <v>2012</v>
      </c>
      <c r="B2136" s="17">
        <v>20481</v>
      </c>
      <c r="C2136" s="18" t="s">
        <v>1838</v>
      </c>
      <c r="D2136" s="16" t="s">
        <v>24</v>
      </c>
      <c r="E2136" s="18" t="s">
        <v>25</v>
      </c>
      <c r="F2136" s="16" t="s">
        <v>26</v>
      </c>
      <c r="G2136" s="18" t="s">
        <v>184</v>
      </c>
      <c r="H2136" s="18" t="s">
        <v>28</v>
      </c>
      <c r="I2136" s="19">
        <v>16509</v>
      </c>
      <c r="J2136" s="20">
        <v>131328</v>
      </c>
      <c r="K2136" s="20">
        <v>15747</v>
      </c>
      <c r="L2136" s="21">
        <v>14969</v>
      </c>
      <c r="M2136" s="22">
        <v>114696</v>
      </c>
      <c r="N2136" s="22">
        <v>1879</v>
      </c>
      <c r="O2136" s="23">
        <v>14800</v>
      </c>
      <c r="P2136" s="24">
        <v>132328</v>
      </c>
      <c r="Q2136" s="24">
        <v>121</v>
      </c>
      <c r="R2136" s="25" t="s">
        <v>37</v>
      </c>
      <c r="S2136" s="26" t="s">
        <v>37</v>
      </c>
      <c r="T2136" s="26" t="s">
        <v>37</v>
      </c>
      <c r="U2136" s="19">
        <v>46278</v>
      </c>
      <c r="V2136" s="20">
        <v>378352</v>
      </c>
      <c r="W2136" s="20">
        <v>17747</v>
      </c>
    </row>
    <row r="2137" spans="1:23" x14ac:dyDescent="0.35">
      <c r="A2137" s="16">
        <v>2012</v>
      </c>
      <c r="B2137" s="17">
        <v>20509</v>
      </c>
      <c r="C2137" s="18" t="s">
        <v>1839</v>
      </c>
      <c r="D2137" s="16" t="s">
        <v>24</v>
      </c>
      <c r="E2137" s="18" t="s">
        <v>25</v>
      </c>
      <c r="F2137" s="16" t="s">
        <v>26</v>
      </c>
      <c r="G2137" s="18" t="s">
        <v>90</v>
      </c>
      <c r="H2137" s="18" t="s">
        <v>191</v>
      </c>
      <c r="I2137" s="19">
        <v>4207.3999999999996</v>
      </c>
      <c r="J2137" s="20">
        <v>32821</v>
      </c>
      <c r="K2137" s="20">
        <v>3200</v>
      </c>
      <c r="L2137" s="21">
        <v>4220.6000000000004</v>
      </c>
      <c r="M2137" s="22">
        <v>39037</v>
      </c>
      <c r="N2137" s="22">
        <v>722</v>
      </c>
      <c r="O2137" s="23">
        <v>13871.8</v>
      </c>
      <c r="P2137" s="24">
        <v>133497</v>
      </c>
      <c r="Q2137" s="24">
        <v>993</v>
      </c>
      <c r="R2137" s="25" t="s">
        <v>37</v>
      </c>
      <c r="S2137" s="26" t="s">
        <v>37</v>
      </c>
      <c r="T2137" s="26" t="s">
        <v>37</v>
      </c>
      <c r="U2137" s="19">
        <v>22299.8</v>
      </c>
      <c r="V2137" s="20">
        <v>205355</v>
      </c>
      <c r="W2137" s="20">
        <v>4915</v>
      </c>
    </row>
    <row r="2138" spans="1:23" x14ac:dyDescent="0.35">
      <c r="A2138" s="16">
        <v>2012</v>
      </c>
      <c r="B2138" s="17">
        <v>20510</v>
      </c>
      <c r="C2138" s="18" t="s">
        <v>1840</v>
      </c>
      <c r="D2138" s="16" t="s">
        <v>24</v>
      </c>
      <c r="E2138" s="18" t="s">
        <v>25</v>
      </c>
      <c r="F2138" s="16" t="s">
        <v>26</v>
      </c>
      <c r="G2138" s="18" t="s">
        <v>130</v>
      </c>
      <c r="H2138" s="18" t="s">
        <v>33</v>
      </c>
      <c r="I2138" s="19">
        <v>33</v>
      </c>
      <c r="J2138" s="20">
        <v>251</v>
      </c>
      <c r="K2138" s="20">
        <v>36</v>
      </c>
      <c r="L2138" s="21">
        <v>168</v>
      </c>
      <c r="M2138" s="22">
        <v>1672</v>
      </c>
      <c r="N2138" s="22">
        <v>20</v>
      </c>
      <c r="O2138" s="23" t="s">
        <v>37</v>
      </c>
      <c r="P2138" s="24" t="s">
        <v>37</v>
      </c>
      <c r="Q2138" s="24" t="s">
        <v>37</v>
      </c>
      <c r="R2138" s="25" t="s">
        <v>37</v>
      </c>
      <c r="S2138" s="26" t="s">
        <v>37</v>
      </c>
      <c r="T2138" s="26" t="s">
        <v>37</v>
      </c>
      <c r="U2138" s="19">
        <v>201</v>
      </c>
      <c r="V2138" s="20">
        <v>1923</v>
      </c>
      <c r="W2138" s="20">
        <v>56</v>
      </c>
    </row>
    <row r="2139" spans="1:23" x14ac:dyDescent="0.35">
      <c r="A2139" s="16">
        <v>2012</v>
      </c>
      <c r="B2139" s="17">
        <v>20510</v>
      </c>
      <c r="C2139" s="18" t="s">
        <v>1840</v>
      </c>
      <c r="D2139" s="16" t="s">
        <v>24</v>
      </c>
      <c r="E2139" s="18" t="s">
        <v>25</v>
      </c>
      <c r="F2139" s="16" t="s">
        <v>26</v>
      </c>
      <c r="G2139" s="18" t="s">
        <v>79</v>
      </c>
      <c r="H2139" s="18" t="s">
        <v>33</v>
      </c>
      <c r="I2139" s="19">
        <v>27466</v>
      </c>
      <c r="J2139" s="20">
        <v>220373</v>
      </c>
      <c r="K2139" s="20">
        <v>23257</v>
      </c>
      <c r="L2139" s="21">
        <v>30880</v>
      </c>
      <c r="M2139" s="22">
        <v>263931</v>
      </c>
      <c r="N2139" s="22">
        <v>10880</v>
      </c>
      <c r="O2139" s="23">
        <v>32607</v>
      </c>
      <c r="P2139" s="24">
        <v>355027</v>
      </c>
      <c r="Q2139" s="24">
        <v>1731</v>
      </c>
      <c r="R2139" s="25">
        <v>0</v>
      </c>
      <c r="S2139" s="26">
        <v>0</v>
      </c>
      <c r="T2139" s="26">
        <v>0</v>
      </c>
      <c r="U2139" s="19">
        <v>90953</v>
      </c>
      <c r="V2139" s="20">
        <v>839331</v>
      </c>
      <c r="W2139" s="20">
        <v>35868</v>
      </c>
    </row>
    <row r="2140" spans="1:23" x14ac:dyDescent="0.35">
      <c r="A2140" s="16">
        <v>2012</v>
      </c>
      <c r="B2140" s="17">
        <v>20521</v>
      </c>
      <c r="C2140" s="18" t="s">
        <v>1841</v>
      </c>
      <c r="D2140" s="16" t="s">
        <v>24</v>
      </c>
      <c r="E2140" s="18" t="s">
        <v>25</v>
      </c>
      <c r="F2140" s="16" t="s">
        <v>26</v>
      </c>
      <c r="G2140" s="18" t="s">
        <v>117</v>
      </c>
      <c r="H2140" s="18" t="s">
        <v>57</v>
      </c>
      <c r="I2140" s="19">
        <v>42510</v>
      </c>
      <c r="J2140" s="20">
        <v>436183</v>
      </c>
      <c r="K2140" s="20">
        <v>35134</v>
      </c>
      <c r="L2140" s="21">
        <v>39438</v>
      </c>
      <c r="M2140" s="22">
        <v>463845</v>
      </c>
      <c r="N2140" s="22">
        <v>5835</v>
      </c>
      <c r="O2140" s="23">
        <v>88259</v>
      </c>
      <c r="P2140" s="24">
        <v>1599758</v>
      </c>
      <c r="Q2140" s="24">
        <v>268</v>
      </c>
      <c r="R2140" s="25" t="s">
        <v>37</v>
      </c>
      <c r="S2140" s="26" t="s">
        <v>37</v>
      </c>
      <c r="T2140" s="26" t="s">
        <v>37</v>
      </c>
      <c r="U2140" s="19">
        <v>170207</v>
      </c>
      <c r="V2140" s="20">
        <v>2499786</v>
      </c>
      <c r="W2140" s="20">
        <v>41237</v>
      </c>
    </row>
    <row r="2141" spans="1:23" x14ac:dyDescent="0.35">
      <c r="A2141" s="16">
        <v>2012</v>
      </c>
      <c r="B2141" s="17">
        <v>20574</v>
      </c>
      <c r="C2141" s="18" t="s">
        <v>1842</v>
      </c>
      <c r="D2141" s="16" t="s">
        <v>24</v>
      </c>
      <c r="E2141" s="18" t="s">
        <v>25</v>
      </c>
      <c r="F2141" s="16" t="s">
        <v>26</v>
      </c>
      <c r="G2141" s="18" t="s">
        <v>132</v>
      </c>
      <c r="H2141" s="18" t="s">
        <v>33</v>
      </c>
      <c r="I2141" s="19">
        <v>50156</v>
      </c>
      <c r="J2141" s="20">
        <v>443328</v>
      </c>
      <c r="K2141" s="20">
        <v>35997</v>
      </c>
      <c r="L2141" s="21">
        <v>20547</v>
      </c>
      <c r="M2141" s="22">
        <v>213102</v>
      </c>
      <c r="N2141" s="22">
        <v>6682</v>
      </c>
      <c r="O2141" s="23">
        <v>3828</v>
      </c>
      <c r="P2141" s="24">
        <v>48633</v>
      </c>
      <c r="Q2141" s="24">
        <v>9</v>
      </c>
      <c r="R2141" s="25" t="s">
        <v>37</v>
      </c>
      <c r="S2141" s="26" t="s">
        <v>37</v>
      </c>
      <c r="T2141" s="26" t="s">
        <v>37</v>
      </c>
      <c r="U2141" s="19">
        <v>74531</v>
      </c>
      <c r="V2141" s="20">
        <v>705063</v>
      </c>
      <c r="W2141" s="20">
        <v>42688</v>
      </c>
    </row>
    <row r="2142" spans="1:23" x14ac:dyDescent="0.35">
      <c r="A2142" s="16">
        <v>2012</v>
      </c>
      <c r="B2142" s="17">
        <v>20576</v>
      </c>
      <c r="C2142" s="18" t="s">
        <v>1843</v>
      </c>
      <c r="D2142" s="16" t="s">
        <v>24</v>
      </c>
      <c r="E2142" s="18" t="s">
        <v>25</v>
      </c>
      <c r="F2142" s="16" t="s">
        <v>26</v>
      </c>
      <c r="G2142" s="18" t="s">
        <v>130</v>
      </c>
      <c r="H2142" s="18" t="s">
        <v>33</v>
      </c>
      <c r="I2142" s="19">
        <v>2210</v>
      </c>
      <c r="J2142" s="20">
        <v>19567</v>
      </c>
      <c r="K2142" s="20">
        <v>2485</v>
      </c>
      <c r="L2142" s="21">
        <v>5841</v>
      </c>
      <c r="M2142" s="22">
        <v>52170</v>
      </c>
      <c r="N2142" s="22">
        <v>739</v>
      </c>
      <c r="O2142" s="23">
        <v>59160</v>
      </c>
      <c r="P2142" s="24">
        <v>896311</v>
      </c>
      <c r="Q2142" s="24">
        <v>60</v>
      </c>
      <c r="R2142" s="25" t="s">
        <v>37</v>
      </c>
      <c r="S2142" s="26" t="s">
        <v>37</v>
      </c>
      <c r="T2142" s="26" t="s">
        <v>37</v>
      </c>
      <c r="U2142" s="19">
        <v>67211</v>
      </c>
      <c r="V2142" s="20">
        <v>968048</v>
      </c>
      <c r="W2142" s="20">
        <v>3284</v>
      </c>
    </row>
    <row r="2143" spans="1:23" x14ac:dyDescent="0.35">
      <c r="A2143" s="16">
        <v>2012</v>
      </c>
      <c r="B2143" s="17">
        <v>20583</v>
      </c>
      <c r="C2143" s="18" t="s">
        <v>1844</v>
      </c>
      <c r="D2143" s="16" t="s">
        <v>24</v>
      </c>
      <c r="E2143" s="18" t="s">
        <v>25</v>
      </c>
      <c r="F2143" s="16" t="s">
        <v>26</v>
      </c>
      <c r="G2143" s="18" t="s">
        <v>39</v>
      </c>
      <c r="H2143" s="18" t="s">
        <v>28</v>
      </c>
      <c r="I2143" s="19">
        <v>784.4</v>
      </c>
      <c r="J2143" s="20">
        <v>5714</v>
      </c>
      <c r="K2143" s="20">
        <v>738</v>
      </c>
      <c r="L2143" s="21">
        <v>2221.4</v>
      </c>
      <c r="M2143" s="22">
        <v>20954</v>
      </c>
      <c r="N2143" s="22">
        <v>200</v>
      </c>
      <c r="O2143" s="23">
        <v>630.70000000000005</v>
      </c>
      <c r="P2143" s="24">
        <v>8974</v>
      </c>
      <c r="Q2143" s="24">
        <v>2</v>
      </c>
      <c r="R2143" s="25">
        <v>0</v>
      </c>
      <c r="S2143" s="26">
        <v>0</v>
      </c>
      <c r="T2143" s="26">
        <v>0</v>
      </c>
      <c r="U2143" s="19">
        <v>3636.5</v>
      </c>
      <c r="V2143" s="20">
        <v>35642</v>
      </c>
      <c r="W2143" s="20">
        <v>940</v>
      </c>
    </row>
    <row r="2144" spans="1:23" x14ac:dyDescent="0.35">
      <c r="A2144" s="16">
        <v>2012</v>
      </c>
      <c r="B2144" s="17">
        <v>20603</v>
      </c>
      <c r="C2144" s="18" t="s">
        <v>1845</v>
      </c>
      <c r="D2144" s="16" t="s">
        <v>24</v>
      </c>
      <c r="E2144" s="18" t="s">
        <v>25</v>
      </c>
      <c r="F2144" s="16" t="s">
        <v>26</v>
      </c>
      <c r="G2144" s="18" t="s">
        <v>74</v>
      </c>
      <c r="H2144" s="18" t="s">
        <v>33</v>
      </c>
      <c r="I2144" s="19">
        <v>38074</v>
      </c>
      <c r="J2144" s="20">
        <v>338220</v>
      </c>
      <c r="K2144" s="20">
        <v>24559</v>
      </c>
      <c r="L2144" s="21">
        <v>14758</v>
      </c>
      <c r="M2144" s="22">
        <v>146780</v>
      </c>
      <c r="N2144" s="22">
        <v>3704</v>
      </c>
      <c r="O2144" s="23">
        <v>34608</v>
      </c>
      <c r="P2144" s="24">
        <v>840346</v>
      </c>
      <c r="Q2144" s="24">
        <v>8</v>
      </c>
      <c r="R2144" s="25" t="s">
        <v>37</v>
      </c>
      <c r="S2144" s="26" t="s">
        <v>37</v>
      </c>
      <c r="T2144" s="26" t="s">
        <v>37</v>
      </c>
      <c r="U2144" s="19">
        <v>87440</v>
      </c>
      <c r="V2144" s="20">
        <v>1325346</v>
      </c>
      <c r="W2144" s="20">
        <v>28271</v>
      </c>
    </row>
    <row r="2145" spans="1:23" x14ac:dyDescent="0.35">
      <c r="A2145" s="16">
        <v>2012</v>
      </c>
      <c r="B2145" s="17">
        <v>20639</v>
      </c>
      <c r="C2145" s="18" t="s">
        <v>1846</v>
      </c>
      <c r="D2145" s="16" t="s">
        <v>24</v>
      </c>
      <c r="E2145" s="18" t="s">
        <v>25</v>
      </c>
      <c r="F2145" s="16" t="s">
        <v>26</v>
      </c>
      <c r="G2145" s="18" t="s">
        <v>51</v>
      </c>
      <c r="H2145" s="18" t="s">
        <v>33</v>
      </c>
      <c r="I2145" s="19">
        <v>23059.1</v>
      </c>
      <c r="J2145" s="20">
        <v>201380</v>
      </c>
      <c r="K2145" s="20">
        <v>13090</v>
      </c>
      <c r="L2145" s="21">
        <v>3799.4</v>
      </c>
      <c r="M2145" s="22">
        <v>38603</v>
      </c>
      <c r="N2145" s="22">
        <v>737</v>
      </c>
      <c r="O2145" s="23">
        <v>152.80000000000001</v>
      </c>
      <c r="P2145" s="24">
        <v>2533</v>
      </c>
      <c r="Q2145" s="24">
        <v>1</v>
      </c>
      <c r="R2145" s="25" t="s">
        <v>37</v>
      </c>
      <c r="S2145" s="26" t="s">
        <v>37</v>
      </c>
      <c r="T2145" s="26" t="s">
        <v>37</v>
      </c>
      <c r="U2145" s="19">
        <v>27011.3</v>
      </c>
      <c r="V2145" s="20">
        <v>242516</v>
      </c>
      <c r="W2145" s="20">
        <v>13828</v>
      </c>
    </row>
    <row r="2146" spans="1:23" x14ac:dyDescent="0.35">
      <c r="A2146" s="16">
        <v>2012</v>
      </c>
      <c r="B2146" s="17">
        <v>20659</v>
      </c>
      <c r="C2146" s="18" t="s">
        <v>1847</v>
      </c>
      <c r="D2146" s="16" t="s">
        <v>41</v>
      </c>
      <c r="E2146" s="18" t="s">
        <v>42</v>
      </c>
      <c r="F2146" s="16" t="s">
        <v>26</v>
      </c>
      <c r="G2146" s="18" t="s">
        <v>436</v>
      </c>
      <c r="H2146" s="18" t="s">
        <v>44</v>
      </c>
      <c r="I2146" s="19">
        <v>6322</v>
      </c>
      <c r="J2146" s="20">
        <v>71134</v>
      </c>
      <c r="K2146" s="20">
        <v>7079</v>
      </c>
      <c r="L2146" s="21">
        <v>129249</v>
      </c>
      <c r="M2146" s="22">
        <v>1379159</v>
      </c>
      <c r="N2146" s="22">
        <v>4133</v>
      </c>
      <c r="O2146" s="23">
        <v>0</v>
      </c>
      <c r="P2146" s="24">
        <v>0</v>
      </c>
      <c r="Q2146" s="24">
        <v>0</v>
      </c>
      <c r="R2146" s="25">
        <v>0</v>
      </c>
      <c r="S2146" s="26">
        <v>0</v>
      </c>
      <c r="T2146" s="26">
        <v>0</v>
      </c>
      <c r="U2146" s="19">
        <v>135571</v>
      </c>
      <c r="V2146" s="20">
        <v>1450293</v>
      </c>
      <c r="W2146" s="20">
        <v>11212</v>
      </c>
    </row>
    <row r="2147" spans="1:23" x14ac:dyDescent="0.35">
      <c r="A2147" s="16">
        <v>2012</v>
      </c>
      <c r="B2147" s="17">
        <v>20659</v>
      </c>
      <c r="C2147" s="18" t="s">
        <v>1847</v>
      </c>
      <c r="D2147" s="16" t="s">
        <v>41</v>
      </c>
      <c r="E2147" s="18" t="s">
        <v>42</v>
      </c>
      <c r="F2147" s="16" t="s">
        <v>26</v>
      </c>
      <c r="G2147" s="18" t="s">
        <v>198</v>
      </c>
      <c r="H2147" s="18" t="s">
        <v>44</v>
      </c>
      <c r="I2147" s="19">
        <v>6945</v>
      </c>
      <c r="J2147" s="20">
        <v>74569</v>
      </c>
      <c r="K2147" s="20">
        <v>6674</v>
      </c>
      <c r="L2147" s="21">
        <v>47323</v>
      </c>
      <c r="M2147" s="22">
        <v>617450</v>
      </c>
      <c r="N2147" s="22">
        <v>3857</v>
      </c>
      <c r="O2147" s="23">
        <v>0</v>
      </c>
      <c r="P2147" s="24">
        <v>0</v>
      </c>
      <c r="Q2147" s="24">
        <v>0</v>
      </c>
      <c r="R2147" s="25">
        <v>0</v>
      </c>
      <c r="S2147" s="26">
        <v>0</v>
      </c>
      <c r="T2147" s="26">
        <v>0</v>
      </c>
      <c r="U2147" s="19">
        <v>54268</v>
      </c>
      <c r="V2147" s="20">
        <v>692019</v>
      </c>
      <c r="W2147" s="20">
        <v>10531</v>
      </c>
    </row>
    <row r="2148" spans="1:23" x14ac:dyDescent="0.35">
      <c r="A2148" s="16">
        <v>2012</v>
      </c>
      <c r="B2148" s="17">
        <v>20659</v>
      </c>
      <c r="C2148" s="18" t="s">
        <v>1847</v>
      </c>
      <c r="D2148" s="16" t="s">
        <v>41</v>
      </c>
      <c r="E2148" s="18" t="s">
        <v>42</v>
      </c>
      <c r="F2148" s="16" t="s">
        <v>26</v>
      </c>
      <c r="G2148" s="18" t="s">
        <v>32</v>
      </c>
      <c r="H2148" s="18" t="s">
        <v>44</v>
      </c>
      <c r="I2148" s="19">
        <v>108861</v>
      </c>
      <c r="J2148" s="20">
        <v>1259564</v>
      </c>
      <c r="K2148" s="20">
        <v>101527</v>
      </c>
      <c r="L2148" s="21">
        <v>516327</v>
      </c>
      <c r="M2148" s="22">
        <v>6721010</v>
      </c>
      <c r="N2148" s="22">
        <v>45797</v>
      </c>
      <c r="O2148" s="23">
        <v>0</v>
      </c>
      <c r="P2148" s="24">
        <v>0</v>
      </c>
      <c r="Q2148" s="24">
        <v>0</v>
      </c>
      <c r="R2148" s="25">
        <v>0</v>
      </c>
      <c r="S2148" s="26">
        <v>0</v>
      </c>
      <c r="T2148" s="26">
        <v>0</v>
      </c>
      <c r="U2148" s="19">
        <v>625188</v>
      </c>
      <c r="V2148" s="20">
        <v>7980574</v>
      </c>
      <c r="W2148" s="20">
        <v>147324</v>
      </c>
    </row>
    <row r="2149" spans="1:23" x14ac:dyDescent="0.35">
      <c r="A2149" s="16">
        <v>2012</v>
      </c>
      <c r="B2149" s="17">
        <v>20659</v>
      </c>
      <c r="C2149" s="18" t="s">
        <v>1847</v>
      </c>
      <c r="D2149" s="16" t="s">
        <v>41</v>
      </c>
      <c r="E2149" s="18" t="s">
        <v>42</v>
      </c>
      <c r="F2149" s="16" t="s">
        <v>26</v>
      </c>
      <c r="G2149" s="18" t="s">
        <v>199</v>
      </c>
      <c r="H2149" s="18" t="s">
        <v>44</v>
      </c>
      <c r="I2149" s="19">
        <v>19781</v>
      </c>
      <c r="J2149" s="20">
        <v>235997</v>
      </c>
      <c r="K2149" s="20">
        <v>22452</v>
      </c>
      <c r="L2149" s="21">
        <v>48453</v>
      </c>
      <c r="M2149" s="22">
        <v>656957</v>
      </c>
      <c r="N2149" s="22">
        <v>6661</v>
      </c>
      <c r="O2149" s="23">
        <v>0</v>
      </c>
      <c r="P2149" s="24">
        <v>0</v>
      </c>
      <c r="Q2149" s="24">
        <v>0</v>
      </c>
      <c r="R2149" s="25">
        <v>0</v>
      </c>
      <c r="S2149" s="26">
        <v>0</v>
      </c>
      <c r="T2149" s="26">
        <v>0</v>
      </c>
      <c r="U2149" s="19">
        <v>68234</v>
      </c>
      <c r="V2149" s="20">
        <v>892954</v>
      </c>
      <c r="W2149" s="20">
        <v>29113</v>
      </c>
    </row>
    <row r="2150" spans="1:23" x14ac:dyDescent="0.35">
      <c r="A2150" s="16">
        <v>2012</v>
      </c>
      <c r="B2150" s="17">
        <v>20737</v>
      </c>
      <c r="C2150" s="18" t="s">
        <v>1848</v>
      </c>
      <c r="D2150" s="16" t="s">
        <v>24</v>
      </c>
      <c r="E2150" s="18" t="s">
        <v>25</v>
      </c>
      <c r="F2150" s="16" t="s">
        <v>26</v>
      </c>
      <c r="G2150" s="18" t="s">
        <v>51</v>
      </c>
      <c r="H2150" s="18" t="s">
        <v>28</v>
      </c>
      <c r="I2150" s="19">
        <v>7474</v>
      </c>
      <c r="J2150" s="20">
        <v>67169</v>
      </c>
      <c r="K2150" s="20">
        <v>7868</v>
      </c>
      <c r="L2150" s="21">
        <v>9148</v>
      </c>
      <c r="M2150" s="22">
        <v>89921</v>
      </c>
      <c r="N2150" s="22">
        <v>1312</v>
      </c>
      <c r="O2150" s="23">
        <v>9877</v>
      </c>
      <c r="P2150" s="24">
        <v>118105</v>
      </c>
      <c r="Q2150" s="24">
        <v>33</v>
      </c>
      <c r="R2150" s="25" t="s">
        <v>37</v>
      </c>
      <c r="S2150" s="26" t="s">
        <v>37</v>
      </c>
      <c r="T2150" s="26" t="s">
        <v>37</v>
      </c>
      <c r="U2150" s="19">
        <v>26499</v>
      </c>
      <c r="V2150" s="20">
        <v>275195</v>
      </c>
      <c r="W2150" s="20">
        <v>9213</v>
      </c>
    </row>
    <row r="2151" spans="1:23" x14ac:dyDescent="0.35">
      <c r="A2151" s="16">
        <v>2012</v>
      </c>
      <c r="B2151" s="17">
        <v>20785</v>
      </c>
      <c r="C2151" s="18" t="s">
        <v>1849</v>
      </c>
      <c r="D2151" s="16" t="s">
        <v>24</v>
      </c>
      <c r="E2151" s="18" t="s">
        <v>25</v>
      </c>
      <c r="F2151" s="16" t="s">
        <v>26</v>
      </c>
      <c r="G2151" s="18" t="s">
        <v>70</v>
      </c>
      <c r="H2151" s="18" t="s">
        <v>28</v>
      </c>
      <c r="I2151" s="19">
        <v>53421</v>
      </c>
      <c r="J2151" s="20">
        <v>375550</v>
      </c>
      <c r="K2151" s="20">
        <v>29312</v>
      </c>
      <c r="L2151" s="21">
        <v>40094</v>
      </c>
      <c r="M2151" s="22">
        <v>305436</v>
      </c>
      <c r="N2151" s="22">
        <v>4264</v>
      </c>
      <c r="O2151" s="23">
        <v>44484</v>
      </c>
      <c r="P2151" s="24">
        <v>544493</v>
      </c>
      <c r="Q2151" s="24">
        <v>43</v>
      </c>
      <c r="R2151" s="25" t="s">
        <v>37</v>
      </c>
      <c r="S2151" s="26" t="s">
        <v>37</v>
      </c>
      <c r="T2151" s="26" t="s">
        <v>37</v>
      </c>
      <c r="U2151" s="19">
        <v>137999</v>
      </c>
      <c r="V2151" s="20">
        <v>1225479</v>
      </c>
      <c r="W2151" s="20">
        <v>33619</v>
      </c>
    </row>
    <row r="2152" spans="1:23" x14ac:dyDescent="0.35">
      <c r="A2152" s="16">
        <v>2012</v>
      </c>
      <c r="B2152" s="17">
        <v>20789</v>
      </c>
      <c r="C2152" s="18" t="s">
        <v>1850</v>
      </c>
      <c r="D2152" s="16" t="s">
        <v>24</v>
      </c>
      <c r="E2152" s="18" t="s">
        <v>25</v>
      </c>
      <c r="F2152" s="16" t="s">
        <v>26</v>
      </c>
      <c r="G2152" s="18" t="s">
        <v>87</v>
      </c>
      <c r="H2152" s="18" t="s">
        <v>28</v>
      </c>
      <c r="I2152" s="19">
        <v>1303.4000000000001</v>
      </c>
      <c r="J2152" s="20">
        <v>11998</v>
      </c>
      <c r="K2152" s="20">
        <v>1286</v>
      </c>
      <c r="L2152" s="21">
        <v>857.5</v>
      </c>
      <c r="M2152" s="22">
        <v>8387</v>
      </c>
      <c r="N2152" s="22">
        <v>174</v>
      </c>
      <c r="O2152" s="23">
        <v>388.9</v>
      </c>
      <c r="P2152" s="24">
        <v>4037</v>
      </c>
      <c r="Q2152" s="24">
        <v>6</v>
      </c>
      <c r="R2152" s="25">
        <v>0</v>
      </c>
      <c r="S2152" s="26">
        <v>0</v>
      </c>
      <c r="T2152" s="26">
        <v>0</v>
      </c>
      <c r="U2152" s="19">
        <v>2549.8000000000002</v>
      </c>
      <c r="V2152" s="20">
        <v>24422</v>
      </c>
      <c r="W2152" s="20">
        <v>1466</v>
      </c>
    </row>
    <row r="2153" spans="1:23" x14ac:dyDescent="0.35">
      <c r="A2153" s="16">
        <v>2012</v>
      </c>
      <c r="B2153" s="17">
        <v>20793</v>
      </c>
      <c r="C2153" s="18" t="s">
        <v>1851</v>
      </c>
      <c r="D2153" s="16" t="s">
        <v>24</v>
      </c>
      <c r="E2153" s="18" t="s">
        <v>25</v>
      </c>
      <c r="F2153" s="16" t="s">
        <v>26</v>
      </c>
      <c r="G2153" s="18" t="s">
        <v>104</v>
      </c>
      <c r="H2153" s="18" t="s">
        <v>28</v>
      </c>
      <c r="I2153" s="19">
        <v>6303</v>
      </c>
      <c r="J2153" s="20">
        <v>63791</v>
      </c>
      <c r="K2153" s="20">
        <v>4596</v>
      </c>
      <c r="L2153" s="21">
        <v>6727</v>
      </c>
      <c r="M2153" s="22">
        <v>68041</v>
      </c>
      <c r="N2153" s="22">
        <v>1138</v>
      </c>
      <c r="O2153" s="23">
        <v>4554</v>
      </c>
      <c r="P2153" s="24">
        <v>50855</v>
      </c>
      <c r="Q2153" s="24">
        <v>6</v>
      </c>
      <c r="R2153" s="25">
        <v>0</v>
      </c>
      <c r="S2153" s="26">
        <v>0</v>
      </c>
      <c r="T2153" s="26">
        <v>0</v>
      </c>
      <c r="U2153" s="19">
        <v>17584</v>
      </c>
      <c r="V2153" s="20">
        <v>182687</v>
      </c>
      <c r="W2153" s="20">
        <v>5740</v>
      </c>
    </row>
    <row r="2154" spans="1:23" x14ac:dyDescent="0.35">
      <c r="A2154" s="16">
        <v>2012</v>
      </c>
      <c r="B2154" s="17">
        <v>20806</v>
      </c>
      <c r="C2154" s="18" t="s">
        <v>1852</v>
      </c>
      <c r="D2154" s="16" t="s">
        <v>24</v>
      </c>
      <c r="E2154" s="18" t="s">
        <v>25</v>
      </c>
      <c r="F2154" s="16" t="s">
        <v>26</v>
      </c>
      <c r="G2154" s="18" t="s">
        <v>51</v>
      </c>
      <c r="H2154" s="18" t="s">
        <v>28</v>
      </c>
      <c r="I2154" s="19">
        <v>1638.7</v>
      </c>
      <c r="J2154" s="20">
        <v>20111</v>
      </c>
      <c r="K2154" s="20">
        <v>2052</v>
      </c>
      <c r="L2154" s="21">
        <v>1341</v>
      </c>
      <c r="M2154" s="22">
        <v>16386</v>
      </c>
      <c r="N2154" s="22">
        <v>369</v>
      </c>
      <c r="O2154" s="23">
        <v>2411</v>
      </c>
      <c r="P2154" s="24">
        <v>31620</v>
      </c>
      <c r="Q2154" s="24">
        <v>17</v>
      </c>
      <c r="R2154" s="25" t="s">
        <v>37</v>
      </c>
      <c r="S2154" s="26" t="s">
        <v>37</v>
      </c>
      <c r="T2154" s="26" t="s">
        <v>37</v>
      </c>
      <c r="U2154" s="19">
        <v>5390.7</v>
      </c>
      <c r="V2154" s="20">
        <v>68117</v>
      </c>
      <c r="W2154" s="20">
        <v>2438</v>
      </c>
    </row>
    <row r="2155" spans="1:23" x14ac:dyDescent="0.35">
      <c r="A2155" s="16">
        <v>2012</v>
      </c>
      <c r="B2155" s="17">
        <v>20813</v>
      </c>
      <c r="C2155" s="18" t="s">
        <v>1853</v>
      </c>
      <c r="D2155" s="16" t="s">
        <v>24</v>
      </c>
      <c r="E2155" s="18" t="s">
        <v>25</v>
      </c>
      <c r="F2155" s="16" t="s">
        <v>26</v>
      </c>
      <c r="G2155" s="18" t="s">
        <v>79</v>
      </c>
      <c r="H2155" s="18" t="s">
        <v>28</v>
      </c>
      <c r="I2155" s="19">
        <v>7072</v>
      </c>
      <c r="J2155" s="20">
        <v>64821</v>
      </c>
      <c r="K2155" s="20">
        <v>6050</v>
      </c>
      <c r="L2155" s="21">
        <v>2993</v>
      </c>
      <c r="M2155" s="22">
        <v>31292</v>
      </c>
      <c r="N2155" s="22">
        <v>1117</v>
      </c>
      <c r="O2155" s="23">
        <v>14761</v>
      </c>
      <c r="P2155" s="24">
        <v>197537</v>
      </c>
      <c r="Q2155" s="24">
        <v>93</v>
      </c>
      <c r="R2155" s="25" t="s">
        <v>37</v>
      </c>
      <c r="S2155" s="26" t="s">
        <v>37</v>
      </c>
      <c r="T2155" s="26" t="s">
        <v>37</v>
      </c>
      <c r="U2155" s="19">
        <v>24826</v>
      </c>
      <c r="V2155" s="20">
        <v>293650</v>
      </c>
      <c r="W2155" s="20">
        <v>7260</v>
      </c>
    </row>
    <row r="2156" spans="1:23" x14ac:dyDescent="0.35">
      <c r="A2156" s="16">
        <v>2012</v>
      </c>
      <c r="B2156" s="17">
        <v>20823</v>
      </c>
      <c r="C2156" s="18" t="s">
        <v>1854</v>
      </c>
      <c r="D2156" s="16" t="s">
        <v>24</v>
      </c>
      <c r="E2156" s="18" t="s">
        <v>25</v>
      </c>
      <c r="F2156" s="16" t="s">
        <v>26</v>
      </c>
      <c r="G2156" s="18" t="s">
        <v>173</v>
      </c>
      <c r="H2156" s="18" t="s">
        <v>28</v>
      </c>
      <c r="I2156" s="19">
        <v>1874</v>
      </c>
      <c r="J2156" s="20">
        <v>18008</v>
      </c>
      <c r="K2156" s="20">
        <v>1436</v>
      </c>
      <c r="L2156" s="21">
        <v>1924</v>
      </c>
      <c r="M2156" s="22">
        <v>21429</v>
      </c>
      <c r="N2156" s="22">
        <v>486</v>
      </c>
      <c r="O2156" s="23" t="s">
        <v>37</v>
      </c>
      <c r="P2156" s="24" t="s">
        <v>37</v>
      </c>
      <c r="Q2156" s="24" t="s">
        <v>37</v>
      </c>
      <c r="R2156" s="25" t="s">
        <v>37</v>
      </c>
      <c r="S2156" s="26" t="s">
        <v>37</v>
      </c>
      <c r="T2156" s="26" t="s">
        <v>37</v>
      </c>
      <c r="U2156" s="19">
        <v>3798</v>
      </c>
      <c r="V2156" s="20">
        <v>39437</v>
      </c>
      <c r="W2156" s="20">
        <v>1922</v>
      </c>
    </row>
    <row r="2157" spans="1:23" x14ac:dyDescent="0.35">
      <c r="A2157" s="16">
        <v>2012</v>
      </c>
      <c r="B2157" s="17">
        <v>20824</v>
      </c>
      <c r="C2157" s="18" t="s">
        <v>1855</v>
      </c>
      <c r="D2157" s="16" t="s">
        <v>24</v>
      </c>
      <c r="E2157" s="18" t="s">
        <v>25</v>
      </c>
      <c r="F2157" s="16" t="s">
        <v>26</v>
      </c>
      <c r="G2157" s="18" t="s">
        <v>36</v>
      </c>
      <c r="H2157" s="18" t="s">
        <v>28</v>
      </c>
      <c r="I2157" s="19">
        <v>10295.5</v>
      </c>
      <c r="J2157" s="20">
        <v>85446</v>
      </c>
      <c r="K2157" s="20">
        <v>4462</v>
      </c>
      <c r="L2157" s="21">
        <v>4550.1000000000004</v>
      </c>
      <c r="M2157" s="22">
        <v>42770</v>
      </c>
      <c r="N2157" s="22">
        <v>566</v>
      </c>
      <c r="O2157" s="23">
        <v>0</v>
      </c>
      <c r="P2157" s="24">
        <v>0</v>
      </c>
      <c r="Q2157" s="24">
        <v>0</v>
      </c>
      <c r="R2157" s="25">
        <v>0</v>
      </c>
      <c r="S2157" s="26">
        <v>0</v>
      </c>
      <c r="T2157" s="26">
        <v>0</v>
      </c>
      <c r="U2157" s="19">
        <v>14845.6</v>
      </c>
      <c r="V2157" s="20">
        <v>128216</v>
      </c>
      <c r="W2157" s="20">
        <v>5028</v>
      </c>
    </row>
    <row r="2158" spans="1:23" x14ac:dyDescent="0.35">
      <c r="A2158" s="16">
        <v>2012</v>
      </c>
      <c r="B2158" s="17">
        <v>20835</v>
      </c>
      <c r="C2158" s="18" t="s">
        <v>1856</v>
      </c>
      <c r="D2158" s="16" t="s">
        <v>24</v>
      </c>
      <c r="E2158" s="18" t="s">
        <v>25</v>
      </c>
      <c r="F2158" s="16" t="s">
        <v>26</v>
      </c>
      <c r="G2158" s="18" t="s">
        <v>87</v>
      </c>
      <c r="H2158" s="18" t="s">
        <v>28</v>
      </c>
      <c r="I2158" s="19">
        <v>2497</v>
      </c>
      <c r="J2158" s="20">
        <v>20094</v>
      </c>
      <c r="K2158" s="20">
        <v>2149</v>
      </c>
      <c r="L2158" s="21">
        <v>582</v>
      </c>
      <c r="M2158" s="22">
        <v>5044</v>
      </c>
      <c r="N2158" s="22">
        <v>283</v>
      </c>
      <c r="O2158" s="23">
        <v>1768</v>
      </c>
      <c r="P2158" s="24">
        <v>19402</v>
      </c>
      <c r="Q2158" s="24">
        <v>127</v>
      </c>
      <c r="R2158" s="25" t="s">
        <v>37</v>
      </c>
      <c r="S2158" s="26" t="s">
        <v>37</v>
      </c>
      <c r="T2158" s="26" t="s">
        <v>37</v>
      </c>
      <c r="U2158" s="19">
        <v>4847</v>
      </c>
      <c r="V2158" s="20">
        <v>44540</v>
      </c>
      <c r="W2158" s="20">
        <v>2559</v>
      </c>
    </row>
    <row r="2159" spans="1:23" x14ac:dyDescent="0.35">
      <c r="A2159" s="16">
        <v>2012</v>
      </c>
      <c r="B2159" s="17">
        <v>20837</v>
      </c>
      <c r="C2159" s="18" t="s">
        <v>1857</v>
      </c>
      <c r="D2159" s="16" t="s">
        <v>24</v>
      </c>
      <c r="E2159" s="18" t="s">
        <v>25</v>
      </c>
      <c r="F2159" s="16" t="s">
        <v>26</v>
      </c>
      <c r="G2159" s="18" t="s">
        <v>51</v>
      </c>
      <c r="H2159" s="18" t="s">
        <v>28</v>
      </c>
      <c r="I2159" s="19">
        <v>616</v>
      </c>
      <c r="J2159" s="20">
        <v>5683</v>
      </c>
      <c r="K2159" s="20">
        <v>674</v>
      </c>
      <c r="L2159" s="21">
        <v>183</v>
      </c>
      <c r="M2159" s="22">
        <v>1769</v>
      </c>
      <c r="N2159" s="22">
        <v>100</v>
      </c>
      <c r="O2159" s="23">
        <v>765</v>
      </c>
      <c r="P2159" s="24">
        <v>7332</v>
      </c>
      <c r="Q2159" s="24">
        <v>19</v>
      </c>
      <c r="R2159" s="25" t="s">
        <v>37</v>
      </c>
      <c r="S2159" s="26" t="s">
        <v>37</v>
      </c>
      <c r="T2159" s="26" t="s">
        <v>37</v>
      </c>
      <c r="U2159" s="19">
        <v>1564</v>
      </c>
      <c r="V2159" s="20">
        <v>14784</v>
      </c>
      <c r="W2159" s="20">
        <v>793</v>
      </c>
    </row>
    <row r="2160" spans="1:23" x14ac:dyDescent="0.35">
      <c r="A2160" s="16">
        <v>2012</v>
      </c>
      <c r="B2160" s="17">
        <v>20841</v>
      </c>
      <c r="C2160" s="18" t="s">
        <v>1858</v>
      </c>
      <c r="D2160" s="16" t="s">
        <v>24</v>
      </c>
      <c r="E2160" s="18" t="s">
        <v>25</v>
      </c>
      <c r="F2160" s="16" t="s">
        <v>26</v>
      </c>
      <c r="G2160" s="18" t="s">
        <v>59</v>
      </c>
      <c r="H2160" s="18" t="s">
        <v>33</v>
      </c>
      <c r="I2160" s="19">
        <v>36791</v>
      </c>
      <c r="J2160" s="20">
        <v>286913</v>
      </c>
      <c r="K2160" s="20">
        <v>20755</v>
      </c>
      <c r="L2160" s="21">
        <v>7501</v>
      </c>
      <c r="M2160" s="22">
        <v>60206</v>
      </c>
      <c r="N2160" s="22">
        <v>2316</v>
      </c>
      <c r="O2160" s="23">
        <v>397</v>
      </c>
      <c r="P2160" s="24">
        <v>4735</v>
      </c>
      <c r="Q2160" s="24">
        <v>1</v>
      </c>
      <c r="R2160" s="25" t="s">
        <v>37</v>
      </c>
      <c r="S2160" s="26" t="s">
        <v>37</v>
      </c>
      <c r="T2160" s="26" t="s">
        <v>37</v>
      </c>
      <c r="U2160" s="19">
        <v>44689</v>
      </c>
      <c r="V2160" s="20">
        <v>351854</v>
      </c>
      <c r="W2160" s="20">
        <v>23072</v>
      </c>
    </row>
    <row r="2161" spans="1:23" x14ac:dyDescent="0.35">
      <c r="A2161" s="16">
        <v>2012</v>
      </c>
      <c r="B2161" s="17">
        <v>20845</v>
      </c>
      <c r="C2161" s="18" t="s">
        <v>1859</v>
      </c>
      <c r="D2161" s="16" t="s">
        <v>41</v>
      </c>
      <c r="E2161" s="18" t="s">
        <v>42</v>
      </c>
      <c r="F2161" s="16" t="s">
        <v>26</v>
      </c>
      <c r="G2161" s="18" t="s">
        <v>83</v>
      </c>
      <c r="H2161" s="18" t="s">
        <v>33</v>
      </c>
      <c r="I2161" s="19">
        <v>0</v>
      </c>
      <c r="J2161" s="20">
        <v>0</v>
      </c>
      <c r="K2161" s="20">
        <v>0</v>
      </c>
      <c r="L2161" s="21">
        <v>9865.4</v>
      </c>
      <c r="M2161" s="22">
        <v>164564</v>
      </c>
      <c r="N2161" s="22">
        <v>5</v>
      </c>
      <c r="O2161" s="23">
        <v>56771.9</v>
      </c>
      <c r="P2161" s="24">
        <v>999598</v>
      </c>
      <c r="Q2161" s="24">
        <v>17</v>
      </c>
      <c r="R2161" s="25">
        <v>0</v>
      </c>
      <c r="S2161" s="26">
        <v>0</v>
      </c>
      <c r="T2161" s="26">
        <v>0</v>
      </c>
      <c r="U2161" s="19">
        <v>66637.3</v>
      </c>
      <c r="V2161" s="20">
        <v>1164162</v>
      </c>
      <c r="W2161" s="20">
        <v>22</v>
      </c>
    </row>
    <row r="2162" spans="1:23" x14ac:dyDescent="0.35">
      <c r="A2162" s="16">
        <v>2012</v>
      </c>
      <c r="B2162" s="17">
        <v>20847</v>
      </c>
      <c r="C2162" s="18" t="s">
        <v>1860</v>
      </c>
      <c r="D2162" s="16" t="s">
        <v>24</v>
      </c>
      <c r="E2162" s="18" t="s">
        <v>25</v>
      </c>
      <c r="F2162" s="16" t="s">
        <v>26</v>
      </c>
      <c r="G2162" s="18" t="s">
        <v>83</v>
      </c>
      <c r="H2162" s="18" t="s">
        <v>57</v>
      </c>
      <c r="I2162" s="19">
        <v>26534.3</v>
      </c>
      <c r="J2162" s="20">
        <v>162799</v>
      </c>
      <c r="K2162" s="20">
        <v>24460</v>
      </c>
      <c r="L2162" s="21">
        <v>21733.7</v>
      </c>
      <c r="M2162" s="22">
        <v>154565</v>
      </c>
      <c r="N2162" s="22">
        <v>3094</v>
      </c>
      <c r="O2162" s="23">
        <v>137796.4</v>
      </c>
      <c r="P2162" s="24">
        <v>2232172</v>
      </c>
      <c r="Q2162" s="24">
        <v>10</v>
      </c>
      <c r="R2162" s="25" t="s">
        <v>37</v>
      </c>
      <c r="S2162" s="26" t="s">
        <v>37</v>
      </c>
      <c r="T2162" s="26" t="s">
        <v>37</v>
      </c>
      <c r="U2162" s="19">
        <v>186064.4</v>
      </c>
      <c r="V2162" s="20">
        <v>2549536</v>
      </c>
      <c r="W2162" s="20">
        <v>27564</v>
      </c>
    </row>
    <row r="2163" spans="1:23" x14ac:dyDescent="0.35">
      <c r="A2163" s="16">
        <v>2012</v>
      </c>
      <c r="B2163" s="17">
        <v>20847</v>
      </c>
      <c r="C2163" s="18" t="s">
        <v>1860</v>
      </c>
      <c r="D2163" s="16" t="s">
        <v>24</v>
      </c>
      <c r="E2163" s="18" t="s">
        <v>25</v>
      </c>
      <c r="F2163" s="16" t="s">
        <v>26</v>
      </c>
      <c r="G2163" s="18" t="s">
        <v>39</v>
      </c>
      <c r="H2163" s="18" t="s">
        <v>57</v>
      </c>
      <c r="I2163" s="19">
        <v>1137397.3</v>
      </c>
      <c r="J2163" s="20">
        <v>8154909</v>
      </c>
      <c r="K2163" s="20">
        <v>982179</v>
      </c>
      <c r="L2163" s="21">
        <v>1014978.3</v>
      </c>
      <c r="M2163" s="22">
        <v>8860259</v>
      </c>
      <c r="N2163" s="22">
        <v>113363</v>
      </c>
      <c r="O2163" s="23">
        <v>606553.30000000005</v>
      </c>
      <c r="P2163" s="24">
        <v>7478500</v>
      </c>
      <c r="Q2163" s="24">
        <v>678</v>
      </c>
      <c r="R2163" s="25" t="s">
        <v>37</v>
      </c>
      <c r="S2163" s="26" t="s">
        <v>37</v>
      </c>
      <c r="T2163" s="26" t="s">
        <v>37</v>
      </c>
      <c r="U2163" s="19">
        <v>2758928.9</v>
      </c>
      <c r="V2163" s="20">
        <v>24493668</v>
      </c>
      <c r="W2163" s="20">
        <v>1096220</v>
      </c>
    </row>
    <row r="2164" spans="1:23" x14ac:dyDescent="0.35">
      <c r="A2164" s="16">
        <v>2012</v>
      </c>
      <c r="B2164" s="17">
        <v>20856</v>
      </c>
      <c r="C2164" s="18" t="s">
        <v>1861</v>
      </c>
      <c r="D2164" s="16" t="s">
        <v>24</v>
      </c>
      <c r="E2164" s="18" t="s">
        <v>25</v>
      </c>
      <c r="F2164" s="16" t="s">
        <v>26</v>
      </c>
      <c r="G2164" s="18" t="s">
        <v>39</v>
      </c>
      <c r="H2164" s="18" t="s">
        <v>57</v>
      </c>
      <c r="I2164" s="19">
        <v>445918</v>
      </c>
      <c r="J2164" s="20">
        <v>3538287</v>
      </c>
      <c r="K2164" s="20">
        <v>400248</v>
      </c>
      <c r="L2164" s="21">
        <v>252661</v>
      </c>
      <c r="M2164" s="22">
        <v>2372470</v>
      </c>
      <c r="N2164" s="22">
        <v>58179</v>
      </c>
      <c r="O2164" s="23">
        <v>333819</v>
      </c>
      <c r="P2164" s="24">
        <v>4438604</v>
      </c>
      <c r="Q2164" s="24">
        <v>980</v>
      </c>
      <c r="R2164" s="25" t="s">
        <v>37</v>
      </c>
      <c r="S2164" s="26" t="s">
        <v>37</v>
      </c>
      <c r="T2164" s="26" t="s">
        <v>37</v>
      </c>
      <c r="U2164" s="19">
        <v>1032398</v>
      </c>
      <c r="V2164" s="20">
        <v>10349361</v>
      </c>
      <c r="W2164" s="20">
        <v>459407</v>
      </c>
    </row>
    <row r="2165" spans="1:23" x14ac:dyDescent="0.35">
      <c r="A2165" s="16">
        <v>2012</v>
      </c>
      <c r="B2165" s="17">
        <v>20860</v>
      </c>
      <c r="C2165" s="18" t="s">
        <v>1862</v>
      </c>
      <c r="D2165" s="16" t="s">
        <v>24</v>
      </c>
      <c r="E2165" s="18" t="s">
        <v>25</v>
      </c>
      <c r="F2165" s="16" t="s">
        <v>26</v>
      </c>
      <c r="G2165" s="18" t="s">
        <v>83</v>
      </c>
      <c r="H2165" s="18" t="s">
        <v>57</v>
      </c>
      <c r="I2165" s="19">
        <v>6648.5</v>
      </c>
      <c r="J2165" s="20">
        <v>65761</v>
      </c>
      <c r="K2165" s="20">
        <v>8011</v>
      </c>
      <c r="L2165" s="21">
        <v>2752</v>
      </c>
      <c r="M2165" s="22">
        <v>26889</v>
      </c>
      <c r="N2165" s="22">
        <v>911</v>
      </c>
      <c r="O2165" s="23">
        <v>11421.4</v>
      </c>
      <c r="P2165" s="24">
        <v>192798</v>
      </c>
      <c r="Q2165" s="24">
        <v>43</v>
      </c>
      <c r="R2165" s="25" t="s">
        <v>37</v>
      </c>
      <c r="S2165" s="26" t="s">
        <v>37</v>
      </c>
      <c r="T2165" s="26" t="s">
        <v>37</v>
      </c>
      <c r="U2165" s="19">
        <v>20821.900000000001</v>
      </c>
      <c r="V2165" s="20">
        <v>285448</v>
      </c>
      <c r="W2165" s="20">
        <v>8965</v>
      </c>
    </row>
    <row r="2166" spans="1:23" x14ac:dyDescent="0.35">
      <c r="A2166" s="16">
        <v>2012</v>
      </c>
      <c r="B2166" s="17">
        <v>20860</v>
      </c>
      <c r="C2166" s="18" t="s">
        <v>1862</v>
      </c>
      <c r="D2166" s="16" t="s">
        <v>24</v>
      </c>
      <c r="E2166" s="18" t="s">
        <v>25</v>
      </c>
      <c r="F2166" s="16" t="s">
        <v>26</v>
      </c>
      <c r="G2166" s="18" t="s">
        <v>39</v>
      </c>
      <c r="H2166" s="18" t="s">
        <v>57</v>
      </c>
      <c r="I2166" s="19">
        <v>355550.8</v>
      </c>
      <c r="J2166" s="20">
        <v>2778212</v>
      </c>
      <c r="K2166" s="20">
        <v>379550</v>
      </c>
      <c r="L2166" s="21">
        <v>368450</v>
      </c>
      <c r="M2166" s="22">
        <v>3926431</v>
      </c>
      <c r="N2166" s="22">
        <v>54384</v>
      </c>
      <c r="O2166" s="23">
        <v>237049.5</v>
      </c>
      <c r="P2166" s="24">
        <v>3891502</v>
      </c>
      <c r="Q2166" s="24">
        <v>218</v>
      </c>
      <c r="R2166" s="25" t="s">
        <v>37</v>
      </c>
      <c r="S2166" s="26" t="s">
        <v>37</v>
      </c>
      <c r="T2166" s="26" t="s">
        <v>37</v>
      </c>
      <c r="U2166" s="19">
        <v>961050.3</v>
      </c>
      <c r="V2166" s="20">
        <v>10596145</v>
      </c>
      <c r="W2166" s="20">
        <v>434152</v>
      </c>
    </row>
    <row r="2167" spans="1:23" x14ac:dyDescent="0.35">
      <c r="A2167" s="16">
        <v>2012</v>
      </c>
      <c r="B2167" s="17">
        <v>20862</v>
      </c>
      <c r="C2167" s="18" t="s">
        <v>1863</v>
      </c>
      <c r="D2167" s="16" t="s">
        <v>24</v>
      </c>
      <c r="E2167" s="18" t="s">
        <v>25</v>
      </c>
      <c r="F2167" s="16" t="s">
        <v>26</v>
      </c>
      <c r="G2167" s="18" t="s">
        <v>39</v>
      </c>
      <c r="H2167" s="18" t="s">
        <v>28</v>
      </c>
      <c r="I2167" s="19">
        <v>10503.4</v>
      </c>
      <c r="J2167" s="20">
        <v>99712</v>
      </c>
      <c r="K2167" s="20">
        <v>11758</v>
      </c>
      <c r="L2167" s="21">
        <v>12841.8</v>
      </c>
      <c r="M2167" s="22">
        <v>129044</v>
      </c>
      <c r="N2167" s="22">
        <v>2055</v>
      </c>
      <c r="O2167" s="23">
        <v>3339.7</v>
      </c>
      <c r="P2167" s="24">
        <v>40923</v>
      </c>
      <c r="Q2167" s="24">
        <v>5</v>
      </c>
      <c r="R2167" s="25" t="s">
        <v>37</v>
      </c>
      <c r="S2167" s="26" t="s">
        <v>37</v>
      </c>
      <c r="T2167" s="26" t="s">
        <v>37</v>
      </c>
      <c r="U2167" s="19">
        <v>26684.9</v>
      </c>
      <c r="V2167" s="20">
        <v>269679</v>
      </c>
      <c r="W2167" s="20">
        <v>13818</v>
      </c>
    </row>
    <row r="2168" spans="1:23" x14ac:dyDescent="0.35">
      <c r="A2168" s="16">
        <v>2012</v>
      </c>
      <c r="B2168" s="17">
        <v>20885</v>
      </c>
      <c r="C2168" s="18" t="s">
        <v>1864</v>
      </c>
      <c r="D2168" s="16" t="s">
        <v>24</v>
      </c>
      <c r="E2168" s="18" t="s">
        <v>25</v>
      </c>
      <c r="F2168" s="16" t="s">
        <v>26</v>
      </c>
      <c r="G2168" s="18" t="s">
        <v>61</v>
      </c>
      <c r="H2168" s="18" t="s">
        <v>33</v>
      </c>
      <c r="I2168" s="19">
        <v>298698</v>
      </c>
      <c r="J2168" s="20">
        <v>2471821</v>
      </c>
      <c r="K2168" s="20">
        <v>182065</v>
      </c>
      <c r="L2168" s="21">
        <v>90670</v>
      </c>
      <c r="M2168" s="22">
        <v>918748</v>
      </c>
      <c r="N2168" s="22">
        <v>19078</v>
      </c>
      <c r="O2168" s="23">
        <v>16355</v>
      </c>
      <c r="P2168" s="24">
        <v>179551</v>
      </c>
      <c r="Q2168" s="24">
        <v>43</v>
      </c>
      <c r="R2168" s="25" t="s">
        <v>37</v>
      </c>
      <c r="S2168" s="26" t="s">
        <v>37</v>
      </c>
      <c r="T2168" s="26" t="s">
        <v>37</v>
      </c>
      <c r="U2168" s="19">
        <v>405723</v>
      </c>
      <c r="V2168" s="20">
        <v>3570120</v>
      </c>
      <c r="W2168" s="20">
        <v>201186</v>
      </c>
    </row>
    <row r="2169" spans="1:23" x14ac:dyDescent="0.35">
      <c r="A2169" s="16">
        <v>2012</v>
      </c>
      <c r="B2169" s="17">
        <v>20913</v>
      </c>
      <c r="C2169" s="18" t="s">
        <v>1865</v>
      </c>
      <c r="D2169" s="16" t="s">
        <v>24</v>
      </c>
      <c r="E2169" s="18" t="s">
        <v>25</v>
      </c>
      <c r="F2169" s="16" t="s">
        <v>26</v>
      </c>
      <c r="G2169" s="18" t="s">
        <v>437</v>
      </c>
      <c r="H2169" s="18" t="s">
        <v>28</v>
      </c>
      <c r="I2169" s="19">
        <v>5359</v>
      </c>
      <c r="J2169" s="20">
        <v>32361</v>
      </c>
      <c r="K2169" s="20">
        <v>4559</v>
      </c>
      <c r="L2169" s="21">
        <v>2465.4</v>
      </c>
      <c r="M2169" s="22">
        <v>14799</v>
      </c>
      <c r="N2169" s="22">
        <v>1016</v>
      </c>
      <c r="O2169" s="23">
        <v>3012</v>
      </c>
      <c r="P2169" s="24">
        <v>19768</v>
      </c>
      <c r="Q2169" s="24">
        <v>19</v>
      </c>
      <c r="R2169" s="25" t="s">
        <v>37</v>
      </c>
      <c r="S2169" s="26" t="s">
        <v>37</v>
      </c>
      <c r="T2169" s="26" t="s">
        <v>37</v>
      </c>
      <c r="U2169" s="19">
        <v>10836.4</v>
      </c>
      <c r="V2169" s="20">
        <v>66928</v>
      </c>
      <c r="W2169" s="20">
        <v>5594</v>
      </c>
    </row>
    <row r="2170" spans="1:23" x14ac:dyDescent="0.35">
      <c r="A2170" s="16">
        <v>2012</v>
      </c>
      <c r="B2170" s="17">
        <v>20927</v>
      </c>
      <c r="C2170" s="18" t="s">
        <v>1866</v>
      </c>
      <c r="D2170" s="16" t="s">
        <v>24</v>
      </c>
      <c r="E2170" s="18" t="s">
        <v>25</v>
      </c>
      <c r="F2170" s="16" t="s">
        <v>26</v>
      </c>
      <c r="G2170" s="18" t="s">
        <v>98</v>
      </c>
      <c r="H2170" s="18" t="s">
        <v>33</v>
      </c>
      <c r="I2170" s="19">
        <v>42410</v>
      </c>
      <c r="J2170" s="20">
        <v>389094</v>
      </c>
      <c r="K2170" s="20">
        <v>29361</v>
      </c>
      <c r="L2170" s="21">
        <v>19582</v>
      </c>
      <c r="M2170" s="22">
        <v>216246</v>
      </c>
      <c r="N2170" s="22">
        <v>4314</v>
      </c>
      <c r="O2170" s="23" t="s">
        <v>37</v>
      </c>
      <c r="P2170" s="24" t="s">
        <v>37</v>
      </c>
      <c r="Q2170" s="24" t="s">
        <v>37</v>
      </c>
      <c r="R2170" s="25" t="s">
        <v>37</v>
      </c>
      <c r="S2170" s="26" t="s">
        <v>37</v>
      </c>
      <c r="T2170" s="26" t="s">
        <v>37</v>
      </c>
      <c r="U2170" s="19">
        <v>61992</v>
      </c>
      <c r="V2170" s="20">
        <v>605340</v>
      </c>
      <c r="W2170" s="20">
        <v>33675</v>
      </c>
    </row>
    <row r="2171" spans="1:23" x14ac:dyDescent="0.35">
      <c r="A2171" s="16">
        <v>2012</v>
      </c>
      <c r="B2171" s="17">
        <v>20948</v>
      </c>
      <c r="C2171" s="18" t="s">
        <v>1867</v>
      </c>
      <c r="D2171" s="16" t="s">
        <v>24</v>
      </c>
      <c r="E2171" s="18" t="s">
        <v>25</v>
      </c>
      <c r="F2171" s="16" t="s">
        <v>26</v>
      </c>
      <c r="G2171" s="18" t="s">
        <v>98</v>
      </c>
      <c r="H2171" s="18" t="s">
        <v>33</v>
      </c>
      <c r="I2171" s="19">
        <v>26580</v>
      </c>
      <c r="J2171" s="20">
        <v>254745</v>
      </c>
      <c r="K2171" s="20">
        <v>14998</v>
      </c>
      <c r="L2171" s="21">
        <v>26548</v>
      </c>
      <c r="M2171" s="22">
        <v>387015</v>
      </c>
      <c r="N2171" s="22">
        <v>5506</v>
      </c>
      <c r="O2171" s="23" t="s">
        <v>37</v>
      </c>
      <c r="P2171" s="24" t="s">
        <v>37</v>
      </c>
      <c r="Q2171" s="24" t="s">
        <v>37</v>
      </c>
      <c r="R2171" s="25" t="s">
        <v>37</v>
      </c>
      <c r="S2171" s="26" t="s">
        <v>37</v>
      </c>
      <c r="T2171" s="26" t="s">
        <v>37</v>
      </c>
      <c r="U2171" s="19">
        <v>53128</v>
      </c>
      <c r="V2171" s="20">
        <v>641760</v>
      </c>
      <c r="W2171" s="20">
        <v>20504</v>
      </c>
    </row>
    <row r="2172" spans="1:23" x14ac:dyDescent="0.35">
      <c r="A2172" s="16">
        <v>2012</v>
      </c>
      <c r="B2172" s="17">
        <v>20951</v>
      </c>
      <c r="C2172" s="18" t="s">
        <v>1868</v>
      </c>
      <c r="D2172" s="16" t="s">
        <v>24</v>
      </c>
      <c r="E2172" s="18" t="s">
        <v>25</v>
      </c>
      <c r="F2172" s="16" t="s">
        <v>26</v>
      </c>
      <c r="G2172" s="18" t="s">
        <v>87</v>
      </c>
      <c r="H2172" s="18" t="s">
        <v>33</v>
      </c>
      <c r="I2172" s="19">
        <v>6794.9</v>
      </c>
      <c r="J2172" s="20">
        <v>50986</v>
      </c>
      <c r="K2172" s="20">
        <v>3129</v>
      </c>
      <c r="L2172" s="21">
        <v>1747.2</v>
      </c>
      <c r="M2172" s="22">
        <v>18108</v>
      </c>
      <c r="N2172" s="22">
        <v>69</v>
      </c>
      <c r="O2172" s="23" t="s">
        <v>37</v>
      </c>
      <c r="P2172" s="24" t="s">
        <v>37</v>
      </c>
      <c r="Q2172" s="24" t="s">
        <v>37</v>
      </c>
      <c r="R2172" s="25" t="s">
        <v>37</v>
      </c>
      <c r="S2172" s="26" t="s">
        <v>37</v>
      </c>
      <c r="T2172" s="26" t="s">
        <v>37</v>
      </c>
      <c r="U2172" s="19">
        <v>8542.1</v>
      </c>
      <c r="V2172" s="20">
        <v>69094</v>
      </c>
      <c r="W2172" s="20">
        <v>3198</v>
      </c>
    </row>
    <row r="2173" spans="1:23" x14ac:dyDescent="0.35">
      <c r="A2173" s="16">
        <v>2012</v>
      </c>
      <c r="B2173" s="17">
        <v>20963</v>
      </c>
      <c r="C2173" s="18" t="s">
        <v>1869</v>
      </c>
      <c r="D2173" s="16" t="s">
        <v>24</v>
      </c>
      <c r="E2173" s="18" t="s">
        <v>25</v>
      </c>
      <c r="F2173" s="16" t="s">
        <v>26</v>
      </c>
      <c r="G2173" s="18" t="s">
        <v>123</v>
      </c>
      <c r="H2173" s="18" t="s">
        <v>33</v>
      </c>
      <c r="I2173" s="19">
        <v>17466</v>
      </c>
      <c r="J2173" s="20">
        <v>181510</v>
      </c>
      <c r="K2173" s="20">
        <v>12964</v>
      </c>
      <c r="L2173" s="21">
        <v>10458</v>
      </c>
      <c r="M2173" s="22">
        <v>134321</v>
      </c>
      <c r="N2173" s="22">
        <v>916</v>
      </c>
      <c r="O2173" s="23">
        <v>13298</v>
      </c>
      <c r="P2173" s="24">
        <v>100581</v>
      </c>
      <c r="Q2173" s="24">
        <v>5499</v>
      </c>
      <c r="R2173" s="25" t="s">
        <v>37</v>
      </c>
      <c r="S2173" s="26" t="s">
        <v>37</v>
      </c>
      <c r="T2173" s="26" t="s">
        <v>37</v>
      </c>
      <c r="U2173" s="19">
        <v>41222</v>
      </c>
      <c r="V2173" s="20">
        <v>416412</v>
      </c>
      <c r="W2173" s="20">
        <v>19379</v>
      </c>
    </row>
    <row r="2174" spans="1:23" x14ac:dyDescent="0.35">
      <c r="A2174" s="16">
        <v>2012</v>
      </c>
      <c r="B2174" s="17">
        <v>20996</v>
      </c>
      <c r="C2174" s="18" t="s">
        <v>1870</v>
      </c>
      <c r="D2174" s="16" t="s">
        <v>24</v>
      </c>
      <c r="E2174" s="18" t="s">
        <v>25</v>
      </c>
      <c r="F2174" s="16" t="s">
        <v>26</v>
      </c>
      <c r="G2174" s="18" t="s">
        <v>51</v>
      </c>
      <c r="H2174" s="18" t="s">
        <v>33</v>
      </c>
      <c r="I2174" s="19">
        <v>55276</v>
      </c>
      <c r="J2174" s="20">
        <v>524417</v>
      </c>
      <c r="K2174" s="20">
        <v>42397</v>
      </c>
      <c r="L2174" s="21">
        <v>24219</v>
      </c>
      <c r="M2174" s="22">
        <v>287803</v>
      </c>
      <c r="N2174" s="22">
        <v>5167</v>
      </c>
      <c r="O2174" s="23">
        <v>5278</v>
      </c>
      <c r="P2174" s="24">
        <v>68632</v>
      </c>
      <c r="Q2174" s="24">
        <v>72</v>
      </c>
      <c r="R2174" s="25">
        <v>0</v>
      </c>
      <c r="S2174" s="26">
        <v>0</v>
      </c>
      <c r="T2174" s="26">
        <v>0</v>
      </c>
      <c r="U2174" s="19">
        <v>84773</v>
      </c>
      <c r="V2174" s="20">
        <v>880852</v>
      </c>
      <c r="W2174" s="20">
        <v>47636</v>
      </c>
    </row>
    <row r="2175" spans="1:23" x14ac:dyDescent="0.35">
      <c r="A2175" s="16">
        <v>2012</v>
      </c>
      <c r="B2175" s="17">
        <v>20997</v>
      </c>
      <c r="C2175" s="18" t="s">
        <v>1871</v>
      </c>
      <c r="D2175" s="16" t="s">
        <v>24</v>
      </c>
      <c r="E2175" s="18" t="s">
        <v>25</v>
      </c>
      <c r="F2175" s="16" t="s">
        <v>26</v>
      </c>
      <c r="G2175" s="18" t="s">
        <v>179</v>
      </c>
      <c r="H2175" s="18" t="s">
        <v>33</v>
      </c>
      <c r="I2175" s="19">
        <v>23304</v>
      </c>
      <c r="J2175" s="20">
        <v>185958</v>
      </c>
      <c r="K2175" s="20">
        <v>15863</v>
      </c>
      <c r="L2175" s="21">
        <v>6080</v>
      </c>
      <c r="M2175" s="22">
        <v>52012</v>
      </c>
      <c r="N2175" s="22">
        <v>1444</v>
      </c>
      <c r="O2175" s="23">
        <v>978</v>
      </c>
      <c r="P2175" s="24">
        <v>8869</v>
      </c>
      <c r="Q2175" s="24">
        <v>187</v>
      </c>
      <c r="R2175" s="25" t="s">
        <v>37</v>
      </c>
      <c r="S2175" s="26" t="s">
        <v>37</v>
      </c>
      <c r="T2175" s="26" t="s">
        <v>37</v>
      </c>
      <c r="U2175" s="19">
        <v>30362</v>
      </c>
      <c r="V2175" s="20">
        <v>246839</v>
      </c>
      <c r="W2175" s="20">
        <v>17494</v>
      </c>
    </row>
    <row r="2176" spans="1:23" x14ac:dyDescent="0.35">
      <c r="A2176" s="16">
        <v>2012</v>
      </c>
      <c r="B2176" s="17">
        <v>21002</v>
      </c>
      <c r="C2176" s="18" t="s">
        <v>1872</v>
      </c>
      <c r="D2176" s="16" t="s">
        <v>24</v>
      </c>
      <c r="E2176" s="18" t="s">
        <v>25</v>
      </c>
      <c r="F2176" s="16" t="s">
        <v>26</v>
      </c>
      <c r="G2176" s="18" t="s">
        <v>54</v>
      </c>
      <c r="H2176" s="18" t="s">
        <v>33</v>
      </c>
      <c r="I2176" s="19">
        <v>65526</v>
      </c>
      <c r="J2176" s="20">
        <v>573547</v>
      </c>
      <c r="K2176" s="20">
        <v>41211</v>
      </c>
      <c r="L2176" s="21">
        <v>17241</v>
      </c>
      <c r="M2176" s="22">
        <v>159991</v>
      </c>
      <c r="N2176" s="22">
        <v>3457</v>
      </c>
      <c r="O2176" s="23">
        <v>5222</v>
      </c>
      <c r="P2176" s="24">
        <v>60504</v>
      </c>
      <c r="Q2176" s="24">
        <v>20</v>
      </c>
      <c r="R2176" s="25" t="s">
        <v>37</v>
      </c>
      <c r="S2176" s="26" t="s">
        <v>37</v>
      </c>
      <c r="T2176" s="26" t="s">
        <v>37</v>
      </c>
      <c r="U2176" s="19">
        <v>87989</v>
      </c>
      <c r="V2176" s="20">
        <v>794042</v>
      </c>
      <c r="W2176" s="20">
        <v>44688</v>
      </c>
    </row>
    <row r="2177" spans="1:23" x14ac:dyDescent="0.35">
      <c r="A2177" s="16">
        <v>2012</v>
      </c>
      <c r="B2177" s="17">
        <v>21013</v>
      </c>
      <c r="C2177" s="18" t="s">
        <v>1873</v>
      </c>
      <c r="D2177" s="16" t="s">
        <v>24</v>
      </c>
      <c r="E2177" s="18" t="s">
        <v>25</v>
      </c>
      <c r="F2177" s="16" t="s">
        <v>26</v>
      </c>
      <c r="G2177" s="18" t="s">
        <v>51</v>
      </c>
      <c r="H2177" s="18" t="s">
        <v>28</v>
      </c>
      <c r="I2177" s="19">
        <v>3531.5</v>
      </c>
      <c r="J2177" s="20">
        <v>36442</v>
      </c>
      <c r="K2177" s="20">
        <v>4475</v>
      </c>
      <c r="L2177" s="21">
        <v>5744.3</v>
      </c>
      <c r="M2177" s="22">
        <v>68305</v>
      </c>
      <c r="N2177" s="22">
        <v>832</v>
      </c>
      <c r="O2177" s="23">
        <v>7633.1</v>
      </c>
      <c r="P2177" s="24">
        <v>112185</v>
      </c>
      <c r="Q2177" s="24">
        <v>7</v>
      </c>
      <c r="R2177" s="25" t="s">
        <v>37</v>
      </c>
      <c r="S2177" s="26" t="s">
        <v>37</v>
      </c>
      <c r="T2177" s="26" t="s">
        <v>37</v>
      </c>
      <c r="U2177" s="19">
        <v>16908.900000000001</v>
      </c>
      <c r="V2177" s="20">
        <v>216932</v>
      </c>
      <c r="W2177" s="20">
        <v>5314</v>
      </c>
    </row>
    <row r="2178" spans="1:23" x14ac:dyDescent="0.35">
      <c r="A2178" s="16">
        <v>2012</v>
      </c>
      <c r="B2178" s="17">
        <v>21015</v>
      </c>
      <c r="C2178" s="18" t="s">
        <v>1874</v>
      </c>
      <c r="D2178" s="16" t="s">
        <v>24</v>
      </c>
      <c r="E2178" s="18" t="s">
        <v>25</v>
      </c>
      <c r="F2178" s="16" t="s">
        <v>26</v>
      </c>
      <c r="G2178" s="18" t="s">
        <v>65</v>
      </c>
      <c r="H2178" s="18" t="s">
        <v>28</v>
      </c>
      <c r="I2178" s="19">
        <v>1604</v>
      </c>
      <c r="J2178" s="20">
        <v>15273</v>
      </c>
      <c r="K2178" s="20">
        <v>1170</v>
      </c>
      <c r="L2178" s="21">
        <v>2132</v>
      </c>
      <c r="M2178" s="22">
        <v>19919</v>
      </c>
      <c r="N2178" s="22">
        <v>778</v>
      </c>
      <c r="O2178" s="23" t="s">
        <v>37</v>
      </c>
      <c r="P2178" s="24" t="s">
        <v>37</v>
      </c>
      <c r="Q2178" s="24" t="s">
        <v>37</v>
      </c>
      <c r="R2178" s="25" t="s">
        <v>37</v>
      </c>
      <c r="S2178" s="26" t="s">
        <v>37</v>
      </c>
      <c r="T2178" s="26" t="s">
        <v>37</v>
      </c>
      <c r="U2178" s="19">
        <v>3736</v>
      </c>
      <c r="V2178" s="20">
        <v>35192</v>
      </c>
      <c r="W2178" s="20">
        <v>1948</v>
      </c>
    </row>
    <row r="2179" spans="1:23" x14ac:dyDescent="0.35">
      <c r="A2179" s="16">
        <v>2012</v>
      </c>
      <c r="B2179" s="17">
        <v>21048</v>
      </c>
      <c r="C2179" s="18" t="s">
        <v>1875</v>
      </c>
      <c r="D2179" s="16" t="s">
        <v>24</v>
      </c>
      <c r="E2179" s="18" t="s">
        <v>25</v>
      </c>
      <c r="F2179" s="16" t="s">
        <v>26</v>
      </c>
      <c r="G2179" s="18" t="s">
        <v>83</v>
      </c>
      <c r="H2179" s="18" t="s">
        <v>28</v>
      </c>
      <c r="I2179" s="19">
        <v>11694</v>
      </c>
      <c r="J2179" s="20">
        <v>82306</v>
      </c>
      <c r="K2179" s="20">
        <v>11313</v>
      </c>
      <c r="L2179" s="21">
        <v>3260</v>
      </c>
      <c r="M2179" s="22">
        <v>21145</v>
      </c>
      <c r="N2179" s="22">
        <v>984</v>
      </c>
      <c r="O2179" s="23">
        <v>20818</v>
      </c>
      <c r="P2179" s="24">
        <v>196334</v>
      </c>
      <c r="Q2179" s="24">
        <v>108</v>
      </c>
      <c r="R2179" s="25" t="s">
        <v>37</v>
      </c>
      <c r="S2179" s="26" t="s">
        <v>37</v>
      </c>
      <c r="T2179" s="26" t="s">
        <v>37</v>
      </c>
      <c r="U2179" s="19">
        <v>35772</v>
      </c>
      <c r="V2179" s="20">
        <v>299785</v>
      </c>
      <c r="W2179" s="20">
        <v>12405</v>
      </c>
    </row>
    <row r="2180" spans="1:23" x14ac:dyDescent="0.35">
      <c r="A2180" s="16">
        <v>2012</v>
      </c>
      <c r="B2180" s="17">
        <v>21075</v>
      </c>
      <c r="C2180" s="18" t="s">
        <v>1876</v>
      </c>
      <c r="D2180" s="16" t="s">
        <v>24</v>
      </c>
      <c r="E2180" s="18" t="s">
        <v>25</v>
      </c>
      <c r="F2180" s="16" t="s">
        <v>26</v>
      </c>
      <c r="G2180" s="18" t="s">
        <v>130</v>
      </c>
      <c r="H2180" s="18" t="s">
        <v>33</v>
      </c>
      <c r="I2180" s="19">
        <v>5922</v>
      </c>
      <c r="J2180" s="20">
        <v>48407</v>
      </c>
      <c r="K2180" s="20">
        <v>5007</v>
      </c>
      <c r="L2180" s="21">
        <v>4744</v>
      </c>
      <c r="M2180" s="22">
        <v>55229</v>
      </c>
      <c r="N2180" s="22">
        <v>1373</v>
      </c>
      <c r="O2180" s="23">
        <v>30062</v>
      </c>
      <c r="P2180" s="24">
        <v>289339</v>
      </c>
      <c r="Q2180" s="24">
        <v>2466</v>
      </c>
      <c r="R2180" s="25" t="s">
        <v>37</v>
      </c>
      <c r="S2180" s="26" t="s">
        <v>37</v>
      </c>
      <c r="T2180" s="26" t="s">
        <v>37</v>
      </c>
      <c r="U2180" s="19">
        <v>40728</v>
      </c>
      <c r="V2180" s="20">
        <v>392975</v>
      </c>
      <c r="W2180" s="20">
        <v>8846</v>
      </c>
    </row>
    <row r="2181" spans="1:23" x14ac:dyDescent="0.35">
      <c r="A2181" s="16">
        <v>2012</v>
      </c>
      <c r="B2181" s="17">
        <v>21075</v>
      </c>
      <c r="C2181" s="18" t="s">
        <v>1876</v>
      </c>
      <c r="D2181" s="16" t="s">
        <v>24</v>
      </c>
      <c r="E2181" s="18" t="s">
        <v>25</v>
      </c>
      <c r="F2181" s="16" t="s">
        <v>26</v>
      </c>
      <c r="G2181" s="18" t="s">
        <v>90</v>
      </c>
      <c r="H2181" s="18" t="s">
        <v>33</v>
      </c>
      <c r="I2181" s="19" t="s">
        <v>37</v>
      </c>
      <c r="J2181" s="20" t="s">
        <v>37</v>
      </c>
      <c r="K2181" s="20" t="s">
        <v>37</v>
      </c>
      <c r="L2181" s="21" t="s">
        <v>37</v>
      </c>
      <c r="M2181" s="22" t="s">
        <v>37</v>
      </c>
      <c r="N2181" s="22" t="s">
        <v>37</v>
      </c>
      <c r="O2181" s="23">
        <v>870</v>
      </c>
      <c r="P2181" s="24">
        <v>7602</v>
      </c>
      <c r="Q2181" s="24">
        <v>72</v>
      </c>
      <c r="R2181" s="25" t="s">
        <v>37</v>
      </c>
      <c r="S2181" s="26" t="s">
        <v>37</v>
      </c>
      <c r="T2181" s="26" t="s">
        <v>37</v>
      </c>
      <c r="U2181" s="19">
        <v>870</v>
      </c>
      <c r="V2181" s="20">
        <v>7602</v>
      </c>
      <c r="W2181" s="20">
        <v>72</v>
      </c>
    </row>
    <row r="2182" spans="1:23" x14ac:dyDescent="0.35">
      <c r="A2182" s="16">
        <v>2012</v>
      </c>
      <c r="B2182" s="17">
        <v>21079</v>
      </c>
      <c r="C2182" s="18" t="s">
        <v>1877</v>
      </c>
      <c r="D2182" s="16" t="s">
        <v>24</v>
      </c>
      <c r="E2182" s="18" t="s">
        <v>25</v>
      </c>
      <c r="F2182" s="16" t="s">
        <v>26</v>
      </c>
      <c r="G2182" s="18" t="s">
        <v>90</v>
      </c>
      <c r="H2182" s="18" t="s">
        <v>33</v>
      </c>
      <c r="I2182" s="19">
        <v>377.2</v>
      </c>
      <c r="J2182" s="20">
        <v>2597</v>
      </c>
      <c r="K2182" s="20">
        <v>290</v>
      </c>
      <c r="L2182" s="21">
        <v>2672.1</v>
      </c>
      <c r="M2182" s="22">
        <v>29194</v>
      </c>
      <c r="N2182" s="22">
        <v>209</v>
      </c>
      <c r="O2182" s="23" t="s">
        <v>37</v>
      </c>
      <c r="P2182" s="24" t="s">
        <v>37</v>
      </c>
      <c r="Q2182" s="24" t="s">
        <v>37</v>
      </c>
      <c r="R2182" s="25" t="s">
        <v>37</v>
      </c>
      <c r="S2182" s="26" t="s">
        <v>37</v>
      </c>
      <c r="T2182" s="26" t="s">
        <v>37</v>
      </c>
      <c r="U2182" s="19">
        <v>3049.3</v>
      </c>
      <c r="V2182" s="20">
        <v>31791</v>
      </c>
      <c r="W2182" s="20">
        <v>499</v>
      </c>
    </row>
    <row r="2183" spans="1:23" x14ac:dyDescent="0.35">
      <c r="A2183" s="16">
        <v>2012</v>
      </c>
      <c r="B2183" s="17">
        <v>21079</v>
      </c>
      <c r="C2183" s="18" t="s">
        <v>1877</v>
      </c>
      <c r="D2183" s="16" t="s">
        <v>24</v>
      </c>
      <c r="E2183" s="18" t="s">
        <v>25</v>
      </c>
      <c r="F2183" s="16" t="s">
        <v>26</v>
      </c>
      <c r="G2183" s="18" t="s">
        <v>174</v>
      </c>
      <c r="H2183" s="18" t="s">
        <v>33</v>
      </c>
      <c r="I2183" s="19">
        <v>4226.3999999999996</v>
      </c>
      <c r="J2183" s="20">
        <v>28697</v>
      </c>
      <c r="K2183" s="20">
        <v>3156</v>
      </c>
      <c r="L2183" s="21">
        <v>7712.3</v>
      </c>
      <c r="M2183" s="22">
        <v>70549</v>
      </c>
      <c r="N2183" s="22">
        <v>1188</v>
      </c>
      <c r="O2183" s="23">
        <v>107.5</v>
      </c>
      <c r="P2183" s="24">
        <v>905</v>
      </c>
      <c r="Q2183" s="24">
        <v>1</v>
      </c>
      <c r="R2183" s="25" t="s">
        <v>37</v>
      </c>
      <c r="S2183" s="26" t="s">
        <v>37</v>
      </c>
      <c r="T2183" s="26" t="s">
        <v>37</v>
      </c>
      <c r="U2183" s="19">
        <v>12046.2</v>
      </c>
      <c r="V2183" s="20">
        <v>100151</v>
      </c>
      <c r="W2183" s="20">
        <v>4345</v>
      </c>
    </row>
    <row r="2184" spans="1:23" x14ac:dyDescent="0.35">
      <c r="A2184" s="16">
        <v>2012</v>
      </c>
      <c r="B2184" s="17">
        <v>21081</v>
      </c>
      <c r="C2184" s="18" t="s">
        <v>1878</v>
      </c>
      <c r="D2184" s="16" t="s">
        <v>24</v>
      </c>
      <c r="E2184" s="18" t="s">
        <v>25</v>
      </c>
      <c r="F2184" s="16" t="s">
        <v>26</v>
      </c>
      <c r="G2184" s="18" t="s">
        <v>130</v>
      </c>
      <c r="H2184" s="18" t="s">
        <v>33</v>
      </c>
      <c r="I2184" s="19">
        <v>21062.7</v>
      </c>
      <c r="J2184" s="20">
        <v>206633</v>
      </c>
      <c r="K2184" s="20">
        <v>21094</v>
      </c>
      <c r="L2184" s="21">
        <v>19342.5</v>
      </c>
      <c r="M2184" s="22">
        <v>183515</v>
      </c>
      <c r="N2184" s="22">
        <v>4452</v>
      </c>
      <c r="O2184" s="23">
        <v>15398</v>
      </c>
      <c r="P2184" s="24">
        <v>165708</v>
      </c>
      <c r="Q2184" s="24">
        <v>17</v>
      </c>
      <c r="R2184" s="25" t="s">
        <v>37</v>
      </c>
      <c r="S2184" s="26" t="s">
        <v>37</v>
      </c>
      <c r="T2184" s="26" t="s">
        <v>37</v>
      </c>
      <c r="U2184" s="19">
        <v>55803.199999999997</v>
      </c>
      <c r="V2184" s="20">
        <v>555856</v>
      </c>
      <c r="W2184" s="20">
        <v>25563</v>
      </c>
    </row>
    <row r="2185" spans="1:23" x14ac:dyDescent="0.35">
      <c r="A2185" s="16">
        <v>2012</v>
      </c>
      <c r="B2185" s="17">
        <v>21081</v>
      </c>
      <c r="C2185" s="18" t="s">
        <v>1878</v>
      </c>
      <c r="D2185" s="16" t="s">
        <v>24</v>
      </c>
      <c r="E2185" s="18" t="s">
        <v>25</v>
      </c>
      <c r="F2185" s="16" t="s">
        <v>26</v>
      </c>
      <c r="G2185" s="18" t="s">
        <v>174</v>
      </c>
      <c r="H2185" s="18" t="s">
        <v>33</v>
      </c>
      <c r="I2185" s="19">
        <v>550.29999999999995</v>
      </c>
      <c r="J2185" s="20">
        <v>5307</v>
      </c>
      <c r="K2185" s="20">
        <v>576</v>
      </c>
      <c r="L2185" s="21">
        <v>553.5</v>
      </c>
      <c r="M2185" s="22">
        <v>5213</v>
      </c>
      <c r="N2185" s="22">
        <v>211</v>
      </c>
      <c r="O2185" s="23">
        <v>0</v>
      </c>
      <c r="P2185" s="24">
        <v>0</v>
      </c>
      <c r="Q2185" s="24">
        <v>0</v>
      </c>
      <c r="R2185" s="25" t="s">
        <v>37</v>
      </c>
      <c r="S2185" s="26" t="s">
        <v>37</v>
      </c>
      <c r="T2185" s="26" t="s">
        <v>37</v>
      </c>
      <c r="U2185" s="19">
        <v>1103.8</v>
      </c>
      <c r="V2185" s="20">
        <v>10520</v>
      </c>
      <c r="W2185" s="20">
        <v>787</v>
      </c>
    </row>
    <row r="2186" spans="1:23" x14ac:dyDescent="0.35">
      <c r="A2186" s="16">
        <v>2012</v>
      </c>
      <c r="B2186" s="17">
        <v>21093</v>
      </c>
      <c r="C2186" s="18" t="s">
        <v>1879</v>
      </c>
      <c r="D2186" s="16" t="s">
        <v>41</v>
      </c>
      <c r="E2186" s="18" t="s">
        <v>42</v>
      </c>
      <c r="F2186" s="16" t="s">
        <v>26</v>
      </c>
      <c r="G2186" s="18" t="s">
        <v>63</v>
      </c>
      <c r="H2186" s="18" t="s">
        <v>44</v>
      </c>
      <c r="I2186" s="19">
        <v>63.7</v>
      </c>
      <c r="J2186" s="20">
        <v>1096</v>
      </c>
      <c r="K2186" s="20">
        <v>115</v>
      </c>
      <c r="L2186" s="21">
        <v>3311.6</v>
      </c>
      <c r="M2186" s="22">
        <v>76166</v>
      </c>
      <c r="N2186" s="22">
        <v>198</v>
      </c>
      <c r="O2186" s="23">
        <v>3893.2</v>
      </c>
      <c r="P2186" s="24">
        <v>71558</v>
      </c>
      <c r="Q2186" s="24">
        <v>41</v>
      </c>
      <c r="R2186" s="25">
        <v>0</v>
      </c>
      <c r="S2186" s="26">
        <v>0</v>
      </c>
      <c r="T2186" s="26">
        <v>0</v>
      </c>
      <c r="U2186" s="19">
        <v>7268.5</v>
      </c>
      <c r="V2186" s="20">
        <v>148820</v>
      </c>
      <c r="W2186" s="20">
        <v>354</v>
      </c>
    </row>
    <row r="2187" spans="1:23" x14ac:dyDescent="0.35">
      <c r="A2187" s="16">
        <v>2012</v>
      </c>
      <c r="B2187" s="17">
        <v>21095</v>
      </c>
      <c r="C2187" s="18" t="s">
        <v>1880</v>
      </c>
      <c r="D2187" s="16" t="s">
        <v>24</v>
      </c>
      <c r="E2187" s="18" t="s">
        <v>25</v>
      </c>
      <c r="F2187" s="16" t="s">
        <v>26</v>
      </c>
      <c r="G2187" s="18" t="s">
        <v>27</v>
      </c>
      <c r="H2187" s="18" t="s">
        <v>191</v>
      </c>
      <c r="I2187" s="19">
        <v>5017.3</v>
      </c>
      <c r="J2187" s="20">
        <v>57631</v>
      </c>
      <c r="K2187" s="20">
        <v>4567</v>
      </c>
      <c r="L2187" s="21">
        <v>3787.3</v>
      </c>
      <c r="M2187" s="22">
        <v>41396</v>
      </c>
      <c r="N2187" s="22">
        <v>704</v>
      </c>
      <c r="O2187" s="23" t="s">
        <v>37</v>
      </c>
      <c r="P2187" s="24" t="s">
        <v>37</v>
      </c>
      <c r="Q2187" s="24" t="s">
        <v>37</v>
      </c>
      <c r="R2187" s="25" t="s">
        <v>37</v>
      </c>
      <c r="S2187" s="26" t="s">
        <v>37</v>
      </c>
      <c r="T2187" s="26" t="s">
        <v>37</v>
      </c>
      <c r="U2187" s="19">
        <v>8804.6</v>
      </c>
      <c r="V2187" s="20">
        <v>99027</v>
      </c>
      <c r="W2187" s="20">
        <v>5271</v>
      </c>
    </row>
    <row r="2188" spans="1:23" x14ac:dyDescent="0.35">
      <c r="A2188" s="16">
        <v>2012</v>
      </c>
      <c r="B2188" s="17">
        <v>21101</v>
      </c>
      <c r="C2188" s="18" t="s">
        <v>1881</v>
      </c>
      <c r="D2188" s="16" t="s">
        <v>24</v>
      </c>
      <c r="E2188" s="18" t="s">
        <v>25</v>
      </c>
      <c r="F2188" s="16" t="s">
        <v>26</v>
      </c>
      <c r="G2188" s="18" t="s">
        <v>46</v>
      </c>
      <c r="H2188" s="18" t="s">
        <v>28</v>
      </c>
      <c r="I2188" s="19">
        <v>1488</v>
      </c>
      <c r="J2188" s="20">
        <v>14457</v>
      </c>
      <c r="K2188" s="20">
        <v>1873</v>
      </c>
      <c r="L2188" s="21">
        <v>624</v>
      </c>
      <c r="M2188" s="22">
        <v>6508</v>
      </c>
      <c r="N2188" s="22">
        <v>215</v>
      </c>
      <c r="O2188" s="23">
        <v>723</v>
      </c>
      <c r="P2188" s="24">
        <v>10478</v>
      </c>
      <c r="Q2188" s="24">
        <v>14</v>
      </c>
      <c r="R2188" s="25" t="s">
        <v>37</v>
      </c>
      <c r="S2188" s="26" t="s">
        <v>37</v>
      </c>
      <c r="T2188" s="26" t="s">
        <v>37</v>
      </c>
      <c r="U2188" s="19">
        <v>2835</v>
      </c>
      <c r="V2188" s="20">
        <v>31443</v>
      </c>
      <c r="W2188" s="20">
        <v>2102</v>
      </c>
    </row>
    <row r="2189" spans="1:23" x14ac:dyDescent="0.35">
      <c r="A2189" s="16">
        <v>2012</v>
      </c>
      <c r="B2189" s="17">
        <v>21111</v>
      </c>
      <c r="C2189" s="18" t="s">
        <v>1882</v>
      </c>
      <c r="D2189" s="16" t="s">
        <v>24</v>
      </c>
      <c r="E2189" s="18" t="s">
        <v>25</v>
      </c>
      <c r="F2189" s="16" t="s">
        <v>26</v>
      </c>
      <c r="G2189" s="18" t="s">
        <v>90</v>
      </c>
      <c r="H2189" s="18" t="s">
        <v>191</v>
      </c>
      <c r="I2189" s="19">
        <v>7871.9</v>
      </c>
      <c r="J2189" s="20">
        <v>81286</v>
      </c>
      <c r="K2189" s="20">
        <v>4156</v>
      </c>
      <c r="L2189" s="21">
        <v>2427</v>
      </c>
      <c r="M2189" s="22">
        <v>21872</v>
      </c>
      <c r="N2189" s="22">
        <v>1058</v>
      </c>
      <c r="O2189" s="23">
        <v>17154.599999999999</v>
      </c>
      <c r="P2189" s="24">
        <v>225373</v>
      </c>
      <c r="Q2189" s="24">
        <v>2119</v>
      </c>
      <c r="R2189" s="25" t="s">
        <v>37</v>
      </c>
      <c r="S2189" s="26" t="s">
        <v>37</v>
      </c>
      <c r="T2189" s="26" t="s">
        <v>37</v>
      </c>
      <c r="U2189" s="19">
        <v>27453.5</v>
      </c>
      <c r="V2189" s="20">
        <v>328531</v>
      </c>
      <c r="W2189" s="20">
        <v>7333</v>
      </c>
    </row>
    <row r="2190" spans="1:23" x14ac:dyDescent="0.35">
      <c r="A2190" s="16">
        <v>2012</v>
      </c>
      <c r="B2190" s="17">
        <v>21114</v>
      </c>
      <c r="C2190" s="18" t="s">
        <v>1883</v>
      </c>
      <c r="D2190" s="16" t="s">
        <v>24</v>
      </c>
      <c r="E2190" s="18" t="s">
        <v>25</v>
      </c>
      <c r="F2190" s="16" t="s">
        <v>26</v>
      </c>
      <c r="G2190" s="18" t="s">
        <v>27</v>
      </c>
      <c r="H2190" s="18" t="s">
        <v>33</v>
      </c>
      <c r="I2190" s="19">
        <v>15939</v>
      </c>
      <c r="J2190" s="20">
        <v>117005</v>
      </c>
      <c r="K2190" s="20">
        <v>9438</v>
      </c>
      <c r="L2190" s="21">
        <v>8370</v>
      </c>
      <c r="M2190" s="22">
        <v>65765</v>
      </c>
      <c r="N2190" s="22">
        <v>968</v>
      </c>
      <c r="O2190" s="23">
        <v>21215</v>
      </c>
      <c r="P2190" s="24">
        <v>279560</v>
      </c>
      <c r="Q2190" s="24">
        <v>2</v>
      </c>
      <c r="R2190" s="25" t="s">
        <v>37</v>
      </c>
      <c r="S2190" s="26" t="s">
        <v>37</v>
      </c>
      <c r="T2190" s="26" t="s">
        <v>37</v>
      </c>
      <c r="U2190" s="19">
        <v>45524</v>
      </c>
      <c r="V2190" s="20">
        <v>462330</v>
      </c>
      <c r="W2190" s="20">
        <v>10408</v>
      </c>
    </row>
    <row r="2191" spans="1:23" x14ac:dyDescent="0.35">
      <c r="A2191" s="16">
        <v>2012</v>
      </c>
      <c r="B2191" s="17">
        <v>21158</v>
      </c>
      <c r="C2191" s="18" t="s">
        <v>1884</v>
      </c>
      <c r="D2191" s="16" t="s">
        <v>24</v>
      </c>
      <c r="E2191" s="18" t="s">
        <v>25</v>
      </c>
      <c r="F2191" s="16" t="s">
        <v>26</v>
      </c>
      <c r="G2191" s="18" t="s">
        <v>83</v>
      </c>
      <c r="H2191" s="18" t="s">
        <v>28</v>
      </c>
      <c r="I2191" s="19">
        <v>3961</v>
      </c>
      <c r="J2191" s="20">
        <v>45369</v>
      </c>
      <c r="K2191" s="20">
        <v>5429</v>
      </c>
      <c r="L2191" s="21">
        <v>4469</v>
      </c>
      <c r="M2191" s="22">
        <v>50473</v>
      </c>
      <c r="N2191" s="22">
        <v>705</v>
      </c>
      <c r="O2191" s="23">
        <v>17121</v>
      </c>
      <c r="P2191" s="24">
        <v>237946</v>
      </c>
      <c r="Q2191" s="24">
        <v>105</v>
      </c>
      <c r="R2191" s="25" t="s">
        <v>37</v>
      </c>
      <c r="S2191" s="26" t="s">
        <v>37</v>
      </c>
      <c r="T2191" s="26" t="s">
        <v>37</v>
      </c>
      <c r="U2191" s="19">
        <v>25551</v>
      </c>
      <c r="V2191" s="20">
        <v>333788</v>
      </c>
      <c r="W2191" s="20">
        <v>6239</v>
      </c>
    </row>
    <row r="2192" spans="1:23" x14ac:dyDescent="0.35">
      <c r="A2192" s="16">
        <v>2012</v>
      </c>
      <c r="B2192" s="17">
        <v>21244</v>
      </c>
      <c r="C2192" s="18" t="s">
        <v>1885</v>
      </c>
      <c r="D2192" s="16" t="s">
        <v>24</v>
      </c>
      <c r="E2192" s="18" t="s">
        <v>25</v>
      </c>
      <c r="F2192" s="16" t="s">
        <v>26</v>
      </c>
      <c r="G2192" s="18" t="s">
        <v>34</v>
      </c>
      <c r="H2192" s="18" t="s">
        <v>33</v>
      </c>
      <c r="I2192" s="19">
        <v>88940</v>
      </c>
      <c r="J2192" s="20">
        <v>682866</v>
      </c>
      <c r="K2192" s="20">
        <v>52404</v>
      </c>
      <c r="L2192" s="21">
        <v>11173</v>
      </c>
      <c r="M2192" s="22">
        <v>97983</v>
      </c>
      <c r="N2192" s="22">
        <v>2253</v>
      </c>
      <c r="O2192" s="23">
        <v>6554</v>
      </c>
      <c r="P2192" s="24">
        <v>74208</v>
      </c>
      <c r="Q2192" s="24">
        <v>12</v>
      </c>
      <c r="R2192" s="25" t="s">
        <v>37</v>
      </c>
      <c r="S2192" s="26" t="s">
        <v>37</v>
      </c>
      <c r="T2192" s="26" t="s">
        <v>37</v>
      </c>
      <c r="U2192" s="19">
        <v>106667</v>
      </c>
      <c r="V2192" s="20">
        <v>855057</v>
      </c>
      <c r="W2192" s="20">
        <v>54669</v>
      </c>
    </row>
    <row r="2193" spans="1:23" x14ac:dyDescent="0.35">
      <c r="A2193" s="16">
        <v>2012</v>
      </c>
      <c r="B2193" s="17">
        <v>21258</v>
      </c>
      <c r="C2193" s="18" t="s">
        <v>1886</v>
      </c>
      <c r="D2193" s="16" t="s">
        <v>41</v>
      </c>
      <c r="E2193" s="18" t="s">
        <v>42</v>
      </c>
      <c r="F2193" s="16" t="s">
        <v>26</v>
      </c>
      <c r="G2193" s="18" t="s">
        <v>43</v>
      </c>
      <c r="H2193" s="18" t="s">
        <v>44</v>
      </c>
      <c r="I2193" s="19">
        <v>1797.7</v>
      </c>
      <c r="J2193" s="20">
        <v>36304</v>
      </c>
      <c r="K2193" s="20">
        <v>1567</v>
      </c>
      <c r="L2193" s="21">
        <v>52365.2</v>
      </c>
      <c r="M2193" s="22">
        <v>874522</v>
      </c>
      <c r="N2193" s="22">
        <v>7694</v>
      </c>
      <c r="O2193" s="23">
        <v>68465.7</v>
      </c>
      <c r="P2193" s="24">
        <v>1442360</v>
      </c>
      <c r="Q2193" s="24">
        <v>438</v>
      </c>
      <c r="R2193" s="25">
        <v>4750.8</v>
      </c>
      <c r="S2193" s="26">
        <v>65285</v>
      </c>
      <c r="T2193" s="26">
        <v>1</v>
      </c>
      <c r="U2193" s="19">
        <v>127379.4</v>
      </c>
      <c r="V2193" s="20">
        <v>2418471</v>
      </c>
      <c r="W2193" s="20">
        <v>9700</v>
      </c>
    </row>
    <row r="2194" spans="1:23" x14ac:dyDescent="0.35">
      <c r="A2194" s="16">
        <v>2012</v>
      </c>
      <c r="B2194" s="17">
        <v>21513</v>
      </c>
      <c r="C2194" s="18" t="s">
        <v>1887</v>
      </c>
      <c r="D2194" s="16" t="s">
        <v>24</v>
      </c>
      <c r="E2194" s="18" t="s">
        <v>25</v>
      </c>
      <c r="F2194" s="16" t="s">
        <v>26</v>
      </c>
      <c r="G2194" s="18" t="s">
        <v>179</v>
      </c>
      <c r="H2194" s="18" t="s">
        <v>33</v>
      </c>
      <c r="I2194" s="19">
        <v>8900</v>
      </c>
      <c r="J2194" s="20">
        <v>57000</v>
      </c>
      <c r="K2194" s="20">
        <v>5816</v>
      </c>
      <c r="L2194" s="21">
        <v>13100</v>
      </c>
      <c r="M2194" s="22">
        <v>138000</v>
      </c>
      <c r="N2194" s="22">
        <v>236</v>
      </c>
      <c r="O2194" s="23">
        <v>400</v>
      </c>
      <c r="P2194" s="24">
        <v>3000</v>
      </c>
      <c r="Q2194" s="24">
        <v>94</v>
      </c>
      <c r="R2194" s="25" t="s">
        <v>37</v>
      </c>
      <c r="S2194" s="26" t="s">
        <v>37</v>
      </c>
      <c r="T2194" s="26" t="s">
        <v>37</v>
      </c>
      <c r="U2194" s="19">
        <v>22400</v>
      </c>
      <c r="V2194" s="20">
        <v>198000</v>
      </c>
      <c r="W2194" s="20">
        <v>6146</v>
      </c>
    </row>
    <row r="2195" spans="1:23" x14ac:dyDescent="0.35">
      <c r="A2195" s="16">
        <v>2012</v>
      </c>
      <c r="B2195" s="17">
        <v>21526</v>
      </c>
      <c r="C2195" s="18" t="s">
        <v>1888</v>
      </c>
      <c r="D2195" s="16" t="s">
        <v>24</v>
      </c>
      <c r="E2195" s="18" t="s">
        <v>25</v>
      </c>
      <c r="F2195" s="16" t="s">
        <v>26</v>
      </c>
      <c r="G2195" s="18" t="s">
        <v>54</v>
      </c>
      <c r="H2195" s="18" t="s">
        <v>28</v>
      </c>
      <c r="I2195" s="19">
        <v>5785</v>
      </c>
      <c r="J2195" s="20">
        <v>46492</v>
      </c>
      <c r="K2195" s="20">
        <v>4657</v>
      </c>
      <c r="L2195" s="21">
        <v>5679</v>
      </c>
      <c r="M2195" s="22">
        <v>53169</v>
      </c>
      <c r="N2195" s="22">
        <v>857</v>
      </c>
      <c r="O2195" s="23">
        <v>289</v>
      </c>
      <c r="P2195" s="24">
        <v>3284</v>
      </c>
      <c r="Q2195" s="24">
        <v>8</v>
      </c>
      <c r="R2195" s="25">
        <v>0</v>
      </c>
      <c r="S2195" s="26">
        <v>0</v>
      </c>
      <c r="T2195" s="26">
        <v>0</v>
      </c>
      <c r="U2195" s="19">
        <v>11753</v>
      </c>
      <c r="V2195" s="20">
        <v>102945</v>
      </c>
      <c r="W2195" s="20">
        <v>5522</v>
      </c>
    </row>
    <row r="2196" spans="1:23" x14ac:dyDescent="0.35">
      <c r="A2196" s="16">
        <v>2012</v>
      </c>
      <c r="B2196" s="17">
        <v>21538</v>
      </c>
      <c r="C2196" s="18" t="s">
        <v>1889</v>
      </c>
      <c r="D2196" s="16" t="s">
        <v>24</v>
      </c>
      <c r="E2196" s="18" t="s">
        <v>25</v>
      </c>
      <c r="F2196" s="16" t="s">
        <v>26</v>
      </c>
      <c r="G2196" s="18" t="s">
        <v>56</v>
      </c>
      <c r="H2196" s="18" t="s">
        <v>33</v>
      </c>
      <c r="I2196" s="19">
        <v>46816</v>
      </c>
      <c r="J2196" s="20">
        <v>384783</v>
      </c>
      <c r="K2196" s="20">
        <v>35171</v>
      </c>
      <c r="L2196" s="21">
        <v>24010</v>
      </c>
      <c r="M2196" s="22">
        <v>217424</v>
      </c>
      <c r="N2196" s="22">
        <v>4005</v>
      </c>
      <c r="O2196" s="23">
        <v>7005</v>
      </c>
      <c r="P2196" s="24">
        <v>90477</v>
      </c>
      <c r="Q2196" s="24">
        <v>22</v>
      </c>
      <c r="R2196" s="25" t="s">
        <v>37</v>
      </c>
      <c r="S2196" s="26" t="s">
        <v>37</v>
      </c>
      <c r="T2196" s="26" t="s">
        <v>37</v>
      </c>
      <c r="U2196" s="19">
        <v>77831</v>
      </c>
      <c r="V2196" s="20">
        <v>692684</v>
      </c>
      <c r="W2196" s="20">
        <v>39198</v>
      </c>
    </row>
    <row r="2197" spans="1:23" x14ac:dyDescent="0.35">
      <c r="A2197" s="16">
        <v>2012</v>
      </c>
      <c r="B2197" s="17">
        <v>21567</v>
      </c>
      <c r="C2197" s="18" t="s">
        <v>1890</v>
      </c>
      <c r="D2197" s="16" t="s">
        <v>24</v>
      </c>
      <c r="E2197" s="18" t="s">
        <v>25</v>
      </c>
      <c r="F2197" s="16" t="s">
        <v>26</v>
      </c>
      <c r="G2197" s="18" t="s">
        <v>30</v>
      </c>
      <c r="H2197" s="18" t="s">
        <v>33</v>
      </c>
      <c r="I2197" s="19">
        <v>58780.9</v>
      </c>
      <c r="J2197" s="20">
        <v>755413</v>
      </c>
      <c r="K2197" s="20">
        <v>45910</v>
      </c>
      <c r="L2197" s="21">
        <v>15247.6</v>
      </c>
      <c r="M2197" s="22">
        <v>205136</v>
      </c>
      <c r="N2197" s="22">
        <v>4250</v>
      </c>
      <c r="O2197" s="23">
        <v>1312.8</v>
      </c>
      <c r="P2197" s="24">
        <v>17082</v>
      </c>
      <c r="Q2197" s="24">
        <v>4</v>
      </c>
      <c r="R2197" s="25" t="s">
        <v>37</v>
      </c>
      <c r="S2197" s="26" t="s">
        <v>37</v>
      </c>
      <c r="T2197" s="26" t="s">
        <v>37</v>
      </c>
      <c r="U2197" s="19">
        <v>75341.3</v>
      </c>
      <c r="V2197" s="20">
        <v>977631</v>
      </c>
      <c r="W2197" s="20">
        <v>50164</v>
      </c>
    </row>
    <row r="2198" spans="1:23" x14ac:dyDescent="0.35">
      <c r="A2198" s="16">
        <v>2012</v>
      </c>
      <c r="B2198" s="17">
        <v>21632</v>
      </c>
      <c r="C2198" s="18" t="s">
        <v>1891</v>
      </c>
      <c r="D2198" s="16" t="s">
        <v>24</v>
      </c>
      <c r="E2198" s="18" t="s">
        <v>25</v>
      </c>
      <c r="F2198" s="16" t="s">
        <v>26</v>
      </c>
      <c r="G2198" s="18" t="s">
        <v>70</v>
      </c>
      <c r="H2198" s="18" t="s">
        <v>33</v>
      </c>
      <c r="I2198" s="19">
        <v>156238</v>
      </c>
      <c r="J2198" s="20">
        <v>1522476</v>
      </c>
      <c r="K2198" s="20">
        <v>105142</v>
      </c>
      <c r="L2198" s="21">
        <v>49019</v>
      </c>
      <c r="M2198" s="22">
        <v>551140</v>
      </c>
      <c r="N2198" s="22">
        <v>16823</v>
      </c>
      <c r="O2198" s="23">
        <v>13199</v>
      </c>
      <c r="P2198" s="24">
        <v>230730</v>
      </c>
      <c r="Q2198" s="24">
        <v>25</v>
      </c>
      <c r="R2198" s="25" t="s">
        <v>37</v>
      </c>
      <c r="S2198" s="26" t="s">
        <v>37</v>
      </c>
      <c r="T2198" s="26" t="s">
        <v>37</v>
      </c>
      <c r="U2198" s="19">
        <v>218456</v>
      </c>
      <c r="V2198" s="20">
        <v>2304346</v>
      </c>
      <c r="W2198" s="20">
        <v>121990</v>
      </c>
    </row>
    <row r="2199" spans="1:23" x14ac:dyDescent="0.35">
      <c r="A2199" s="16">
        <v>2012</v>
      </c>
      <c r="B2199" s="17">
        <v>21795</v>
      </c>
      <c r="C2199" s="18" t="s">
        <v>1892</v>
      </c>
      <c r="D2199" s="16" t="s">
        <v>41</v>
      </c>
      <c r="E2199" s="18" t="s">
        <v>42</v>
      </c>
      <c r="F2199" s="16" t="s">
        <v>26</v>
      </c>
      <c r="G2199" s="18" t="s">
        <v>243</v>
      </c>
      <c r="H2199" s="18" t="s">
        <v>44</v>
      </c>
      <c r="I2199" s="19">
        <v>333.3</v>
      </c>
      <c r="J2199" s="20">
        <v>4009</v>
      </c>
      <c r="K2199" s="20">
        <v>273</v>
      </c>
      <c r="L2199" s="21">
        <v>13195.1</v>
      </c>
      <c r="M2199" s="22">
        <v>167829</v>
      </c>
      <c r="N2199" s="22">
        <v>2297</v>
      </c>
      <c r="O2199" s="23">
        <v>8411.1</v>
      </c>
      <c r="P2199" s="24">
        <v>109635</v>
      </c>
      <c r="Q2199" s="24">
        <v>63</v>
      </c>
      <c r="R2199" s="25">
        <v>0</v>
      </c>
      <c r="S2199" s="26">
        <v>0</v>
      </c>
      <c r="T2199" s="26">
        <v>0</v>
      </c>
      <c r="U2199" s="19">
        <v>21939.5</v>
      </c>
      <c r="V2199" s="20">
        <v>281473</v>
      </c>
      <c r="W2199" s="20">
        <v>2633</v>
      </c>
    </row>
    <row r="2200" spans="1:23" x14ac:dyDescent="0.35">
      <c r="A2200" s="16">
        <v>2012</v>
      </c>
      <c r="B2200" s="17">
        <v>21795</v>
      </c>
      <c r="C2200" s="18" t="s">
        <v>1892</v>
      </c>
      <c r="D2200" s="16" t="s">
        <v>41</v>
      </c>
      <c r="E2200" s="18" t="s">
        <v>42</v>
      </c>
      <c r="F2200" s="16" t="s">
        <v>26</v>
      </c>
      <c r="G2200" s="18" t="s">
        <v>436</v>
      </c>
      <c r="H2200" s="18" t="s">
        <v>44</v>
      </c>
      <c r="I2200" s="19">
        <v>0</v>
      </c>
      <c r="J2200" s="20">
        <v>0</v>
      </c>
      <c r="K2200" s="20">
        <v>0</v>
      </c>
      <c r="L2200" s="21">
        <v>1814.3</v>
      </c>
      <c r="M2200" s="22">
        <v>23263</v>
      </c>
      <c r="N2200" s="22">
        <v>40</v>
      </c>
      <c r="O2200" s="23">
        <v>0</v>
      </c>
      <c r="P2200" s="24">
        <v>0</v>
      </c>
      <c r="Q2200" s="24">
        <v>0</v>
      </c>
      <c r="R2200" s="25">
        <v>0</v>
      </c>
      <c r="S2200" s="26">
        <v>0</v>
      </c>
      <c r="T2200" s="26">
        <v>0</v>
      </c>
      <c r="U2200" s="19">
        <v>1814.3</v>
      </c>
      <c r="V2200" s="20">
        <v>23263</v>
      </c>
      <c r="W2200" s="20">
        <v>40</v>
      </c>
    </row>
    <row r="2201" spans="1:23" x14ac:dyDescent="0.35">
      <c r="A2201" s="16">
        <v>2012</v>
      </c>
      <c r="B2201" s="17">
        <v>21795</v>
      </c>
      <c r="C2201" s="18" t="s">
        <v>1892</v>
      </c>
      <c r="D2201" s="16" t="s">
        <v>41</v>
      </c>
      <c r="E2201" s="18" t="s">
        <v>42</v>
      </c>
      <c r="F2201" s="16" t="s">
        <v>26</v>
      </c>
      <c r="G2201" s="18" t="s">
        <v>198</v>
      </c>
      <c r="H2201" s="18" t="s">
        <v>44</v>
      </c>
      <c r="I2201" s="19">
        <v>0</v>
      </c>
      <c r="J2201" s="20">
        <v>0</v>
      </c>
      <c r="K2201" s="20">
        <v>0</v>
      </c>
      <c r="L2201" s="21">
        <v>5085</v>
      </c>
      <c r="M2201" s="22">
        <v>71963</v>
      </c>
      <c r="N2201" s="22">
        <v>181</v>
      </c>
      <c r="O2201" s="23">
        <v>0</v>
      </c>
      <c r="P2201" s="24">
        <v>0</v>
      </c>
      <c r="Q2201" s="24">
        <v>0</v>
      </c>
      <c r="R2201" s="25">
        <v>0</v>
      </c>
      <c r="S2201" s="26">
        <v>0</v>
      </c>
      <c r="T2201" s="26">
        <v>0</v>
      </c>
      <c r="U2201" s="19">
        <v>5085</v>
      </c>
      <c r="V2201" s="20">
        <v>71963</v>
      </c>
      <c r="W2201" s="20">
        <v>181</v>
      </c>
    </row>
    <row r="2202" spans="1:23" x14ac:dyDescent="0.35">
      <c r="A2202" s="16">
        <v>2012</v>
      </c>
      <c r="B2202" s="17">
        <v>21795</v>
      </c>
      <c r="C2202" s="18" t="s">
        <v>1892</v>
      </c>
      <c r="D2202" s="16" t="s">
        <v>41</v>
      </c>
      <c r="E2202" s="18" t="s">
        <v>42</v>
      </c>
      <c r="F2202" s="16" t="s">
        <v>26</v>
      </c>
      <c r="G2202" s="18" t="s">
        <v>36</v>
      </c>
      <c r="H2202" s="18" t="s">
        <v>44</v>
      </c>
      <c r="I2202" s="19">
        <v>71482</v>
      </c>
      <c r="J2202" s="20">
        <v>1382436</v>
      </c>
      <c r="K2202" s="20">
        <v>151508</v>
      </c>
      <c r="L2202" s="21">
        <v>297962</v>
      </c>
      <c r="M2202" s="22">
        <v>5678187</v>
      </c>
      <c r="N2202" s="22">
        <v>28614</v>
      </c>
      <c r="O2202" s="23">
        <v>0</v>
      </c>
      <c r="P2202" s="24">
        <v>0</v>
      </c>
      <c r="Q2202" s="24">
        <v>0</v>
      </c>
      <c r="R2202" s="25">
        <v>0</v>
      </c>
      <c r="S2202" s="26">
        <v>0</v>
      </c>
      <c r="T2202" s="26">
        <v>0</v>
      </c>
      <c r="U2202" s="19">
        <v>369444</v>
      </c>
      <c r="V2202" s="20">
        <v>7060623</v>
      </c>
      <c r="W2202" s="20">
        <v>180122</v>
      </c>
    </row>
    <row r="2203" spans="1:23" x14ac:dyDescent="0.35">
      <c r="A2203" s="16">
        <v>2012</v>
      </c>
      <c r="B2203" s="17">
        <v>21795</v>
      </c>
      <c r="C2203" s="18" t="s">
        <v>1892</v>
      </c>
      <c r="D2203" s="16" t="s">
        <v>41</v>
      </c>
      <c r="E2203" s="18" t="s">
        <v>42</v>
      </c>
      <c r="F2203" s="16" t="s">
        <v>26</v>
      </c>
      <c r="G2203" s="18" t="s">
        <v>184</v>
      </c>
      <c r="H2203" s="18" t="s">
        <v>44</v>
      </c>
      <c r="I2203" s="19">
        <v>85.7</v>
      </c>
      <c r="J2203" s="20">
        <v>1137</v>
      </c>
      <c r="K2203" s="20">
        <v>81</v>
      </c>
      <c r="L2203" s="21">
        <v>28581.1</v>
      </c>
      <c r="M2203" s="22">
        <v>385809</v>
      </c>
      <c r="N2203" s="22">
        <v>4100</v>
      </c>
      <c r="O2203" s="23">
        <v>4702.2</v>
      </c>
      <c r="P2203" s="24">
        <v>69395</v>
      </c>
      <c r="Q2203" s="24">
        <v>16</v>
      </c>
      <c r="R2203" s="25">
        <v>0</v>
      </c>
      <c r="S2203" s="26">
        <v>0</v>
      </c>
      <c r="T2203" s="26">
        <v>0</v>
      </c>
      <c r="U2203" s="19">
        <v>33369</v>
      </c>
      <c r="V2203" s="20">
        <v>456341</v>
      </c>
      <c r="W2203" s="20">
        <v>4197</v>
      </c>
    </row>
    <row r="2204" spans="1:23" x14ac:dyDescent="0.35">
      <c r="A2204" s="16">
        <v>2012</v>
      </c>
      <c r="B2204" s="17">
        <v>21795</v>
      </c>
      <c r="C2204" s="18" t="s">
        <v>1892</v>
      </c>
      <c r="D2204" s="16" t="s">
        <v>41</v>
      </c>
      <c r="E2204" s="18" t="s">
        <v>42</v>
      </c>
      <c r="F2204" s="16" t="s">
        <v>26</v>
      </c>
      <c r="G2204" s="18" t="s">
        <v>32</v>
      </c>
      <c r="H2204" s="18" t="s">
        <v>44</v>
      </c>
      <c r="I2204" s="19">
        <v>0</v>
      </c>
      <c r="J2204" s="20">
        <v>0</v>
      </c>
      <c r="K2204" s="20">
        <v>0</v>
      </c>
      <c r="L2204" s="21">
        <v>21932</v>
      </c>
      <c r="M2204" s="22">
        <v>286382</v>
      </c>
      <c r="N2204" s="22">
        <v>809</v>
      </c>
      <c r="O2204" s="23">
        <v>30572.799999999999</v>
      </c>
      <c r="P2204" s="24">
        <v>430579</v>
      </c>
      <c r="Q2204" s="24">
        <v>154</v>
      </c>
      <c r="R2204" s="25">
        <v>0</v>
      </c>
      <c r="S2204" s="26">
        <v>0</v>
      </c>
      <c r="T2204" s="26">
        <v>0</v>
      </c>
      <c r="U2204" s="19">
        <v>52504.800000000003</v>
      </c>
      <c r="V2204" s="20">
        <v>716961</v>
      </c>
      <c r="W2204" s="20">
        <v>963</v>
      </c>
    </row>
    <row r="2205" spans="1:23" x14ac:dyDescent="0.35">
      <c r="A2205" s="16">
        <v>2012</v>
      </c>
      <c r="B2205" s="17">
        <v>21795</v>
      </c>
      <c r="C2205" s="18" t="s">
        <v>1892</v>
      </c>
      <c r="D2205" s="16" t="s">
        <v>41</v>
      </c>
      <c r="E2205" s="18" t="s">
        <v>42</v>
      </c>
      <c r="F2205" s="16" t="s">
        <v>26</v>
      </c>
      <c r="G2205" s="18" t="s">
        <v>158</v>
      </c>
      <c r="H2205" s="18" t="s">
        <v>44</v>
      </c>
      <c r="I2205" s="19">
        <v>46.9</v>
      </c>
      <c r="J2205" s="20">
        <v>688</v>
      </c>
      <c r="K2205" s="20">
        <v>91</v>
      </c>
      <c r="L2205" s="21">
        <v>16056</v>
      </c>
      <c r="M2205" s="22">
        <v>238959</v>
      </c>
      <c r="N2205" s="22">
        <v>6361</v>
      </c>
      <c r="O2205" s="23">
        <v>4530.5</v>
      </c>
      <c r="P2205" s="24">
        <v>71769</v>
      </c>
      <c r="Q2205" s="24">
        <v>7</v>
      </c>
      <c r="R2205" s="25">
        <v>0</v>
      </c>
      <c r="S2205" s="26">
        <v>0</v>
      </c>
      <c r="T2205" s="26">
        <v>0</v>
      </c>
      <c r="U2205" s="19">
        <v>20633.400000000001</v>
      </c>
      <c r="V2205" s="20">
        <v>311416</v>
      </c>
      <c r="W2205" s="20">
        <v>6459</v>
      </c>
    </row>
    <row r="2206" spans="1:23" x14ac:dyDescent="0.35">
      <c r="A2206" s="16">
        <v>2012</v>
      </c>
      <c r="B2206" s="17">
        <v>21795</v>
      </c>
      <c r="C2206" s="18" t="s">
        <v>1892</v>
      </c>
      <c r="D2206" s="16" t="s">
        <v>41</v>
      </c>
      <c r="E2206" s="18" t="s">
        <v>42</v>
      </c>
      <c r="F2206" s="16" t="s">
        <v>26</v>
      </c>
      <c r="G2206" s="18" t="s">
        <v>83</v>
      </c>
      <c r="H2206" s="18" t="s">
        <v>44</v>
      </c>
      <c r="I2206" s="19">
        <v>0</v>
      </c>
      <c r="J2206" s="20">
        <v>0</v>
      </c>
      <c r="K2206" s="20">
        <v>0</v>
      </c>
      <c r="L2206" s="21">
        <v>32243.599999999999</v>
      </c>
      <c r="M2206" s="22">
        <v>567476</v>
      </c>
      <c r="N2206" s="22">
        <v>774</v>
      </c>
      <c r="O2206" s="23">
        <v>28649.4</v>
      </c>
      <c r="P2206" s="24">
        <v>510412</v>
      </c>
      <c r="Q2206" s="24">
        <v>82</v>
      </c>
      <c r="R2206" s="25">
        <v>0</v>
      </c>
      <c r="S2206" s="26">
        <v>0</v>
      </c>
      <c r="T2206" s="26">
        <v>0</v>
      </c>
      <c r="U2206" s="19">
        <v>60893</v>
      </c>
      <c r="V2206" s="20">
        <v>1077888</v>
      </c>
      <c r="W2206" s="20">
        <v>856</v>
      </c>
    </row>
    <row r="2207" spans="1:23" x14ac:dyDescent="0.35">
      <c r="A2207" s="16">
        <v>2012</v>
      </c>
      <c r="B2207" s="17">
        <v>21795</v>
      </c>
      <c r="C2207" s="18" t="s">
        <v>1892</v>
      </c>
      <c r="D2207" s="16" t="s">
        <v>41</v>
      </c>
      <c r="E2207" s="18" t="s">
        <v>42</v>
      </c>
      <c r="F2207" s="16" t="s">
        <v>26</v>
      </c>
      <c r="G2207" s="18" t="s">
        <v>437</v>
      </c>
      <c r="H2207" s="18" t="s">
        <v>44</v>
      </c>
      <c r="I2207" s="19">
        <v>59</v>
      </c>
      <c r="J2207" s="20">
        <v>847</v>
      </c>
      <c r="K2207" s="20">
        <v>163</v>
      </c>
      <c r="L2207" s="21">
        <v>27832.9</v>
      </c>
      <c r="M2207" s="22">
        <v>416759</v>
      </c>
      <c r="N2207" s="22">
        <v>5352</v>
      </c>
      <c r="O2207" s="23">
        <v>0</v>
      </c>
      <c r="P2207" s="24">
        <v>0</v>
      </c>
      <c r="Q2207" s="24">
        <v>0</v>
      </c>
      <c r="R2207" s="25">
        <v>0</v>
      </c>
      <c r="S2207" s="26">
        <v>0</v>
      </c>
      <c r="T2207" s="26">
        <v>0</v>
      </c>
      <c r="U2207" s="19">
        <v>27891.9</v>
      </c>
      <c r="V2207" s="20">
        <v>417606</v>
      </c>
      <c r="W2207" s="20">
        <v>5515</v>
      </c>
    </row>
    <row r="2208" spans="1:23" x14ac:dyDescent="0.35">
      <c r="A2208" s="16">
        <v>2012</v>
      </c>
      <c r="B2208" s="17">
        <v>21795</v>
      </c>
      <c r="C2208" s="18" t="s">
        <v>1892</v>
      </c>
      <c r="D2208" s="16" t="s">
        <v>41</v>
      </c>
      <c r="E2208" s="18" t="s">
        <v>42</v>
      </c>
      <c r="F2208" s="16" t="s">
        <v>26</v>
      </c>
      <c r="G2208" s="18" t="s">
        <v>136</v>
      </c>
      <c r="H2208" s="18" t="s">
        <v>44</v>
      </c>
      <c r="I2208" s="19">
        <v>3.5</v>
      </c>
      <c r="J2208" s="20">
        <v>38</v>
      </c>
      <c r="K2208" s="20">
        <v>3</v>
      </c>
      <c r="L2208" s="21">
        <v>18313.5</v>
      </c>
      <c r="M2208" s="22">
        <v>235983</v>
      </c>
      <c r="N2208" s="22">
        <v>726</v>
      </c>
      <c r="O2208" s="23">
        <v>0</v>
      </c>
      <c r="P2208" s="24">
        <v>0</v>
      </c>
      <c r="Q2208" s="24">
        <v>0</v>
      </c>
      <c r="R2208" s="25">
        <v>0</v>
      </c>
      <c r="S2208" s="26">
        <v>0</v>
      </c>
      <c r="T2208" s="26">
        <v>0</v>
      </c>
      <c r="U2208" s="19">
        <v>18317</v>
      </c>
      <c r="V2208" s="20">
        <v>236021</v>
      </c>
      <c r="W2208" s="20">
        <v>729</v>
      </c>
    </row>
    <row r="2209" spans="1:23" x14ac:dyDescent="0.35">
      <c r="A2209" s="16">
        <v>2012</v>
      </c>
      <c r="B2209" s="17">
        <v>21795</v>
      </c>
      <c r="C2209" s="18" t="s">
        <v>1892</v>
      </c>
      <c r="D2209" s="16" t="s">
        <v>41</v>
      </c>
      <c r="E2209" s="18" t="s">
        <v>42</v>
      </c>
      <c r="F2209" s="16" t="s">
        <v>26</v>
      </c>
      <c r="G2209" s="18" t="s">
        <v>46</v>
      </c>
      <c r="H2209" s="18" t="s">
        <v>44</v>
      </c>
      <c r="I2209" s="19">
        <v>80</v>
      </c>
      <c r="J2209" s="20">
        <v>1292</v>
      </c>
      <c r="K2209" s="20">
        <v>1033</v>
      </c>
      <c r="L2209" s="21">
        <v>3057.2</v>
      </c>
      <c r="M2209" s="22">
        <v>53440</v>
      </c>
      <c r="N2209" s="22">
        <v>494</v>
      </c>
      <c r="O2209" s="23">
        <v>30.6</v>
      </c>
      <c r="P2209" s="24">
        <v>492</v>
      </c>
      <c r="Q2209" s="24">
        <v>2</v>
      </c>
      <c r="R2209" s="25">
        <v>0</v>
      </c>
      <c r="S2209" s="26">
        <v>0</v>
      </c>
      <c r="T2209" s="26">
        <v>0</v>
      </c>
      <c r="U2209" s="19">
        <v>3167.8</v>
      </c>
      <c r="V2209" s="20">
        <v>55224</v>
      </c>
      <c r="W2209" s="20">
        <v>1529</v>
      </c>
    </row>
    <row r="2210" spans="1:23" x14ac:dyDescent="0.35">
      <c r="A2210" s="16">
        <v>2012</v>
      </c>
      <c r="B2210" s="17">
        <v>21795</v>
      </c>
      <c r="C2210" s="18" t="s">
        <v>1892</v>
      </c>
      <c r="D2210" s="16" t="s">
        <v>41</v>
      </c>
      <c r="E2210" s="18" t="s">
        <v>42</v>
      </c>
      <c r="F2210" s="16" t="s">
        <v>26</v>
      </c>
      <c r="G2210" s="18" t="s">
        <v>199</v>
      </c>
      <c r="H2210" s="18" t="s">
        <v>44</v>
      </c>
      <c r="I2210" s="19">
        <v>0.1</v>
      </c>
      <c r="J2210" s="20">
        <v>1</v>
      </c>
      <c r="K2210" s="20">
        <v>2</v>
      </c>
      <c r="L2210" s="21">
        <v>7527.6</v>
      </c>
      <c r="M2210" s="22">
        <v>112316</v>
      </c>
      <c r="N2210" s="22">
        <v>439</v>
      </c>
      <c r="O2210" s="23">
        <v>0</v>
      </c>
      <c r="P2210" s="24">
        <v>0</v>
      </c>
      <c r="Q2210" s="24">
        <v>0</v>
      </c>
      <c r="R2210" s="25">
        <v>34.200000000000003</v>
      </c>
      <c r="S2210" s="26">
        <v>720</v>
      </c>
      <c r="T2210" s="26">
        <v>1</v>
      </c>
      <c r="U2210" s="19">
        <v>7561.9</v>
      </c>
      <c r="V2210" s="20">
        <v>113037</v>
      </c>
      <c r="W2210" s="20">
        <v>442</v>
      </c>
    </row>
    <row r="2211" spans="1:23" x14ac:dyDescent="0.35">
      <c r="A2211" s="16">
        <v>2012</v>
      </c>
      <c r="B2211" s="17">
        <v>21795</v>
      </c>
      <c r="C2211" s="18" t="s">
        <v>1892</v>
      </c>
      <c r="D2211" s="16" t="s">
        <v>41</v>
      </c>
      <c r="E2211" s="18" t="s">
        <v>42</v>
      </c>
      <c r="F2211" s="16" t="s">
        <v>26</v>
      </c>
      <c r="G2211" s="18" t="s">
        <v>220</v>
      </c>
      <c r="H2211" s="18" t="s">
        <v>44</v>
      </c>
      <c r="I2211" s="19">
        <v>7.8</v>
      </c>
      <c r="J2211" s="20">
        <v>105</v>
      </c>
      <c r="K2211" s="20">
        <v>8</v>
      </c>
      <c r="L2211" s="21">
        <v>5115</v>
      </c>
      <c r="M2211" s="22">
        <v>82651</v>
      </c>
      <c r="N2211" s="22">
        <v>177</v>
      </c>
      <c r="O2211" s="23">
        <v>0</v>
      </c>
      <c r="P2211" s="24">
        <v>0</v>
      </c>
      <c r="Q2211" s="24">
        <v>0</v>
      </c>
      <c r="R2211" s="25">
        <v>956.2</v>
      </c>
      <c r="S2211" s="26">
        <v>15165</v>
      </c>
      <c r="T2211" s="26">
        <v>1</v>
      </c>
      <c r="U2211" s="19">
        <v>6079</v>
      </c>
      <c r="V2211" s="20">
        <v>97921</v>
      </c>
      <c r="W2211" s="20">
        <v>186</v>
      </c>
    </row>
    <row r="2212" spans="1:23" x14ac:dyDescent="0.35">
      <c r="A2212" s="16">
        <v>2012</v>
      </c>
      <c r="B2212" s="17">
        <v>21995</v>
      </c>
      <c r="C2212" s="18" t="s">
        <v>1893</v>
      </c>
      <c r="D2212" s="16" t="s">
        <v>24</v>
      </c>
      <c r="E2212" s="18" t="s">
        <v>25</v>
      </c>
      <c r="F2212" s="16" t="s">
        <v>26</v>
      </c>
      <c r="G2212" s="18" t="s">
        <v>51</v>
      </c>
      <c r="H2212" s="18" t="s">
        <v>119</v>
      </c>
      <c r="I2212" s="19" t="s">
        <v>37</v>
      </c>
      <c r="J2212" s="20" t="s">
        <v>37</v>
      </c>
      <c r="K2212" s="20" t="s">
        <v>37</v>
      </c>
      <c r="L2212" s="21">
        <v>806</v>
      </c>
      <c r="M2212" s="22">
        <v>5398</v>
      </c>
      <c r="N2212" s="22">
        <v>1</v>
      </c>
      <c r="O2212" s="23" t="s">
        <v>37</v>
      </c>
      <c r="P2212" s="24" t="s">
        <v>37</v>
      </c>
      <c r="Q2212" s="24" t="s">
        <v>37</v>
      </c>
      <c r="R2212" s="25" t="s">
        <v>37</v>
      </c>
      <c r="S2212" s="26" t="s">
        <v>37</v>
      </c>
      <c r="T2212" s="26" t="s">
        <v>37</v>
      </c>
      <c r="U2212" s="19">
        <v>806</v>
      </c>
      <c r="V2212" s="20">
        <v>5398</v>
      </c>
      <c r="W2212" s="20">
        <v>1</v>
      </c>
    </row>
    <row r="2213" spans="1:23" x14ac:dyDescent="0.35">
      <c r="A2213" s="16">
        <v>2012</v>
      </c>
      <c r="B2213" s="17">
        <v>22053</v>
      </c>
      <c r="C2213" s="18" t="s">
        <v>1894</v>
      </c>
      <c r="D2213" s="16" t="s">
        <v>24</v>
      </c>
      <c r="E2213" s="18" t="s">
        <v>25</v>
      </c>
      <c r="F2213" s="16" t="s">
        <v>26</v>
      </c>
      <c r="G2213" s="18" t="s">
        <v>111</v>
      </c>
      <c r="H2213" s="18" t="s">
        <v>57</v>
      </c>
      <c r="I2213" s="19">
        <v>205799.2</v>
      </c>
      <c r="J2213" s="20">
        <v>2240730</v>
      </c>
      <c r="K2213" s="20">
        <v>140929</v>
      </c>
      <c r="L2213" s="21">
        <v>127262.6</v>
      </c>
      <c r="M2213" s="22">
        <v>1360174</v>
      </c>
      <c r="N2213" s="22">
        <v>30460</v>
      </c>
      <c r="O2213" s="23">
        <v>167975</v>
      </c>
      <c r="P2213" s="24">
        <v>3059752</v>
      </c>
      <c r="Q2213" s="24">
        <v>1368</v>
      </c>
      <c r="R2213" s="25" t="s">
        <v>37</v>
      </c>
      <c r="S2213" s="26" t="s">
        <v>37</v>
      </c>
      <c r="T2213" s="26" t="s">
        <v>37</v>
      </c>
      <c r="U2213" s="19">
        <v>501036.79999999999</v>
      </c>
      <c r="V2213" s="20">
        <v>6660656</v>
      </c>
      <c r="W2213" s="20">
        <v>172757</v>
      </c>
    </row>
    <row r="2214" spans="1:23" x14ac:dyDescent="0.35">
      <c r="A2214" s="16">
        <v>2012</v>
      </c>
      <c r="B2214" s="17">
        <v>22500</v>
      </c>
      <c r="C2214" s="18" t="s">
        <v>1895</v>
      </c>
      <c r="D2214" s="16" t="s">
        <v>24</v>
      </c>
      <c r="E2214" s="18" t="s">
        <v>25</v>
      </c>
      <c r="F2214" s="16" t="s">
        <v>26</v>
      </c>
      <c r="G2214" s="18" t="s">
        <v>79</v>
      </c>
      <c r="H2214" s="18" t="s">
        <v>57</v>
      </c>
      <c r="I2214" s="19">
        <v>372840.3</v>
      </c>
      <c r="J2214" s="20">
        <v>3484659</v>
      </c>
      <c r="K2214" s="20">
        <v>322093</v>
      </c>
      <c r="L2214" s="21">
        <v>383213.5</v>
      </c>
      <c r="M2214" s="22">
        <v>4505734</v>
      </c>
      <c r="N2214" s="22">
        <v>48058</v>
      </c>
      <c r="O2214" s="23">
        <v>144199.70000000001</v>
      </c>
      <c r="P2214" s="24">
        <v>2018944</v>
      </c>
      <c r="Q2214" s="24">
        <v>1251</v>
      </c>
      <c r="R2214" s="25" t="s">
        <v>37</v>
      </c>
      <c r="S2214" s="26" t="s">
        <v>37</v>
      </c>
      <c r="T2214" s="26" t="s">
        <v>37</v>
      </c>
      <c r="U2214" s="19">
        <v>900253.5</v>
      </c>
      <c r="V2214" s="20">
        <v>10009337</v>
      </c>
      <c r="W2214" s="20">
        <v>371402</v>
      </c>
    </row>
    <row r="2215" spans="1:23" x14ac:dyDescent="0.35">
      <c r="A2215" s="16">
        <v>2012</v>
      </c>
      <c r="B2215" s="17">
        <v>22509</v>
      </c>
      <c r="C2215" s="18" t="s">
        <v>1896</v>
      </c>
      <c r="D2215" s="16" t="s">
        <v>41</v>
      </c>
      <c r="E2215" s="18" t="s">
        <v>42</v>
      </c>
      <c r="F2215" s="16" t="s">
        <v>26</v>
      </c>
      <c r="G2215" s="18" t="s">
        <v>243</v>
      </c>
      <c r="H2215" s="18" t="s">
        <v>44</v>
      </c>
      <c r="I2215" s="19">
        <v>0</v>
      </c>
      <c r="J2215" s="20">
        <v>0</v>
      </c>
      <c r="K2215" s="20">
        <v>0</v>
      </c>
      <c r="L2215" s="21">
        <v>98635</v>
      </c>
      <c r="M2215" s="22">
        <v>1178772</v>
      </c>
      <c r="N2215" s="22">
        <v>2328</v>
      </c>
      <c r="O2215" s="23">
        <v>0</v>
      </c>
      <c r="P2215" s="24">
        <v>0</v>
      </c>
      <c r="Q2215" s="24">
        <v>0</v>
      </c>
      <c r="R2215" s="25">
        <v>5490</v>
      </c>
      <c r="S2215" s="26">
        <v>106596</v>
      </c>
      <c r="T2215" s="26">
        <v>1</v>
      </c>
      <c r="U2215" s="19">
        <v>104125</v>
      </c>
      <c r="V2215" s="20">
        <v>1285368</v>
      </c>
      <c r="W2215" s="20">
        <v>2329</v>
      </c>
    </row>
    <row r="2216" spans="1:23" x14ac:dyDescent="0.35">
      <c r="A2216" s="16">
        <v>2012</v>
      </c>
      <c r="B2216" s="17">
        <v>22509</v>
      </c>
      <c r="C2216" s="18" t="s">
        <v>1896</v>
      </c>
      <c r="D2216" s="16" t="s">
        <v>41</v>
      </c>
      <c r="E2216" s="18" t="s">
        <v>42</v>
      </c>
      <c r="F2216" s="16" t="s">
        <v>26</v>
      </c>
      <c r="G2216" s="18" t="s">
        <v>436</v>
      </c>
      <c r="H2216" s="18" t="s">
        <v>44</v>
      </c>
      <c r="I2216" s="19">
        <v>0</v>
      </c>
      <c r="J2216" s="20">
        <v>0</v>
      </c>
      <c r="K2216" s="20">
        <v>0</v>
      </c>
      <c r="L2216" s="21">
        <v>65860</v>
      </c>
      <c r="M2216" s="22">
        <v>1001077</v>
      </c>
      <c r="N2216" s="22">
        <v>3746</v>
      </c>
      <c r="O2216" s="23">
        <v>12791</v>
      </c>
      <c r="P2216" s="24">
        <v>253023</v>
      </c>
      <c r="Q2216" s="24">
        <v>1</v>
      </c>
      <c r="R2216" s="25">
        <v>0</v>
      </c>
      <c r="S2216" s="26">
        <v>0</v>
      </c>
      <c r="T2216" s="26">
        <v>0</v>
      </c>
      <c r="U2216" s="19">
        <v>78651</v>
      </c>
      <c r="V2216" s="20">
        <v>1254100</v>
      </c>
      <c r="W2216" s="20">
        <v>3747</v>
      </c>
    </row>
    <row r="2217" spans="1:23" x14ac:dyDescent="0.35">
      <c r="A2217" s="16">
        <v>2012</v>
      </c>
      <c r="B2217" s="17">
        <v>22509</v>
      </c>
      <c r="C2217" s="18" t="s">
        <v>1896</v>
      </c>
      <c r="D2217" s="16" t="s">
        <v>41</v>
      </c>
      <c r="E2217" s="18" t="s">
        <v>42</v>
      </c>
      <c r="F2217" s="16" t="s">
        <v>26</v>
      </c>
      <c r="G2217" s="18" t="s">
        <v>198</v>
      </c>
      <c r="H2217" s="18" t="s">
        <v>44</v>
      </c>
      <c r="I2217" s="19">
        <v>0</v>
      </c>
      <c r="J2217" s="20">
        <v>0</v>
      </c>
      <c r="K2217" s="20">
        <v>0</v>
      </c>
      <c r="L2217" s="21">
        <v>9433</v>
      </c>
      <c r="M2217" s="22">
        <v>132315</v>
      </c>
      <c r="N2217" s="22">
        <v>61</v>
      </c>
      <c r="O2217" s="23">
        <v>14149</v>
      </c>
      <c r="P2217" s="24">
        <v>198472</v>
      </c>
      <c r="Q2217" s="24">
        <v>91</v>
      </c>
      <c r="R2217" s="25">
        <v>0</v>
      </c>
      <c r="S2217" s="26">
        <v>0</v>
      </c>
      <c r="T2217" s="26">
        <v>0</v>
      </c>
      <c r="U2217" s="19">
        <v>23582</v>
      </c>
      <c r="V2217" s="20">
        <v>330787</v>
      </c>
      <c r="W2217" s="20">
        <v>152</v>
      </c>
    </row>
    <row r="2218" spans="1:23" x14ac:dyDescent="0.35">
      <c r="A2218" s="16">
        <v>2012</v>
      </c>
      <c r="B2218" s="17">
        <v>22509</v>
      </c>
      <c r="C2218" s="18" t="s">
        <v>1896</v>
      </c>
      <c r="D2218" s="16" t="s">
        <v>41</v>
      </c>
      <c r="E2218" s="18" t="s">
        <v>42</v>
      </c>
      <c r="F2218" s="16" t="s">
        <v>26</v>
      </c>
      <c r="G2218" s="18" t="s">
        <v>184</v>
      </c>
      <c r="H2218" s="18" t="s">
        <v>44</v>
      </c>
      <c r="I2218" s="19">
        <v>0</v>
      </c>
      <c r="J2218" s="20">
        <v>0</v>
      </c>
      <c r="K2218" s="20">
        <v>0</v>
      </c>
      <c r="L2218" s="21">
        <v>92545</v>
      </c>
      <c r="M2218" s="22">
        <v>1324197</v>
      </c>
      <c r="N2218" s="22">
        <v>2344</v>
      </c>
      <c r="O2218" s="23">
        <v>61697</v>
      </c>
      <c r="P2218" s="24">
        <v>920205</v>
      </c>
      <c r="Q2218" s="24">
        <v>1629</v>
      </c>
      <c r="R2218" s="25">
        <v>0</v>
      </c>
      <c r="S2218" s="26">
        <v>0</v>
      </c>
      <c r="T2218" s="26">
        <v>0</v>
      </c>
      <c r="U2218" s="19">
        <v>154242</v>
      </c>
      <c r="V2218" s="20">
        <v>2244402</v>
      </c>
      <c r="W2218" s="20">
        <v>3973</v>
      </c>
    </row>
    <row r="2219" spans="1:23" x14ac:dyDescent="0.35">
      <c r="A2219" s="16">
        <v>2012</v>
      </c>
      <c r="B2219" s="17">
        <v>22509</v>
      </c>
      <c r="C2219" s="18" t="s">
        <v>1896</v>
      </c>
      <c r="D2219" s="16" t="s">
        <v>41</v>
      </c>
      <c r="E2219" s="18" t="s">
        <v>42</v>
      </c>
      <c r="F2219" s="16" t="s">
        <v>26</v>
      </c>
      <c r="G2219" s="18" t="s">
        <v>32</v>
      </c>
      <c r="H2219" s="18" t="s">
        <v>44</v>
      </c>
      <c r="I2219" s="19">
        <v>0</v>
      </c>
      <c r="J2219" s="20">
        <v>0</v>
      </c>
      <c r="K2219" s="20">
        <v>0</v>
      </c>
      <c r="L2219" s="21">
        <v>112047</v>
      </c>
      <c r="M2219" s="22">
        <v>1824639</v>
      </c>
      <c r="N2219" s="22">
        <v>1370</v>
      </c>
      <c r="O2219" s="23">
        <v>91674</v>
      </c>
      <c r="P2219" s="24">
        <v>1321291</v>
      </c>
      <c r="Q2219" s="24">
        <v>992</v>
      </c>
      <c r="R2219" s="25">
        <v>0</v>
      </c>
      <c r="S2219" s="26">
        <v>0</v>
      </c>
      <c r="T2219" s="26">
        <v>0</v>
      </c>
      <c r="U2219" s="19">
        <v>203721</v>
      </c>
      <c r="V2219" s="20">
        <v>3145930</v>
      </c>
      <c r="W2219" s="20">
        <v>2362</v>
      </c>
    </row>
    <row r="2220" spans="1:23" x14ac:dyDescent="0.35">
      <c r="A2220" s="16">
        <v>2012</v>
      </c>
      <c r="B2220" s="17">
        <v>22509</v>
      </c>
      <c r="C2220" s="18" t="s">
        <v>1896</v>
      </c>
      <c r="D2220" s="16" t="s">
        <v>41</v>
      </c>
      <c r="E2220" s="18" t="s">
        <v>42</v>
      </c>
      <c r="F2220" s="16" t="s">
        <v>26</v>
      </c>
      <c r="G2220" s="18" t="s">
        <v>158</v>
      </c>
      <c r="H2220" s="18" t="s">
        <v>44</v>
      </c>
      <c r="I2220" s="19">
        <v>0</v>
      </c>
      <c r="J2220" s="20">
        <v>0</v>
      </c>
      <c r="K2220" s="20">
        <v>0</v>
      </c>
      <c r="L2220" s="21">
        <v>19446</v>
      </c>
      <c r="M2220" s="22">
        <v>325386</v>
      </c>
      <c r="N2220" s="22">
        <v>108</v>
      </c>
      <c r="O2220" s="23">
        <v>0</v>
      </c>
      <c r="P2220" s="24">
        <v>0</v>
      </c>
      <c r="Q2220" s="24">
        <v>0</v>
      </c>
      <c r="R2220" s="25">
        <v>0</v>
      </c>
      <c r="S2220" s="26">
        <v>0</v>
      </c>
      <c r="T2220" s="26">
        <v>0</v>
      </c>
      <c r="U2220" s="19">
        <v>19446</v>
      </c>
      <c r="V2220" s="20">
        <v>325386</v>
      </c>
      <c r="W2220" s="20">
        <v>108</v>
      </c>
    </row>
    <row r="2221" spans="1:23" x14ac:dyDescent="0.35">
      <c r="A2221" s="16">
        <v>2012</v>
      </c>
      <c r="B2221" s="17">
        <v>22509</v>
      </c>
      <c r="C2221" s="18" t="s">
        <v>1896</v>
      </c>
      <c r="D2221" s="16" t="s">
        <v>41</v>
      </c>
      <c r="E2221" s="18" t="s">
        <v>42</v>
      </c>
      <c r="F2221" s="16" t="s">
        <v>26</v>
      </c>
      <c r="G2221" s="18" t="s">
        <v>437</v>
      </c>
      <c r="H2221" s="18" t="s">
        <v>44</v>
      </c>
      <c r="I2221" s="19">
        <v>0</v>
      </c>
      <c r="J2221" s="20">
        <v>0</v>
      </c>
      <c r="K2221" s="20">
        <v>0</v>
      </c>
      <c r="L2221" s="21">
        <v>0</v>
      </c>
      <c r="M2221" s="22">
        <v>0</v>
      </c>
      <c r="N2221" s="22">
        <v>0</v>
      </c>
      <c r="O2221" s="23">
        <v>42130</v>
      </c>
      <c r="P2221" s="24">
        <v>619357</v>
      </c>
      <c r="Q2221" s="24">
        <v>696</v>
      </c>
      <c r="R2221" s="25">
        <v>0</v>
      </c>
      <c r="S2221" s="26">
        <v>0</v>
      </c>
      <c r="T2221" s="26">
        <v>0</v>
      </c>
      <c r="U2221" s="19">
        <v>42130</v>
      </c>
      <c r="V2221" s="20">
        <v>619357</v>
      </c>
      <c r="W2221" s="20">
        <v>696</v>
      </c>
    </row>
    <row r="2222" spans="1:23" x14ac:dyDescent="0.35">
      <c r="A2222" s="16">
        <v>2012</v>
      </c>
      <c r="B2222" s="17">
        <v>22509</v>
      </c>
      <c r="C2222" s="18" t="s">
        <v>1896</v>
      </c>
      <c r="D2222" s="16" t="s">
        <v>41</v>
      </c>
      <c r="E2222" s="18" t="s">
        <v>42</v>
      </c>
      <c r="F2222" s="16" t="s">
        <v>26</v>
      </c>
      <c r="G2222" s="18" t="s">
        <v>136</v>
      </c>
      <c r="H2222" s="18" t="s">
        <v>44</v>
      </c>
      <c r="I2222" s="19">
        <v>0</v>
      </c>
      <c r="J2222" s="20">
        <v>0</v>
      </c>
      <c r="K2222" s="20">
        <v>0</v>
      </c>
      <c r="L2222" s="21">
        <v>144464</v>
      </c>
      <c r="M2222" s="22">
        <v>2209871</v>
      </c>
      <c r="N2222" s="22">
        <v>1410</v>
      </c>
      <c r="O2222" s="23">
        <v>169588</v>
      </c>
      <c r="P2222" s="24">
        <v>2394027</v>
      </c>
      <c r="Q2222" s="24">
        <v>5640</v>
      </c>
      <c r="R2222" s="25">
        <v>18239</v>
      </c>
      <c r="S2222" s="26">
        <v>279697</v>
      </c>
      <c r="T2222" s="26">
        <v>2</v>
      </c>
      <c r="U2222" s="19">
        <v>332291</v>
      </c>
      <c r="V2222" s="20">
        <v>4883595</v>
      </c>
      <c r="W2222" s="20">
        <v>7052</v>
      </c>
    </row>
    <row r="2223" spans="1:23" x14ac:dyDescent="0.35">
      <c r="A2223" s="16">
        <v>2012</v>
      </c>
      <c r="B2223" s="17">
        <v>22509</v>
      </c>
      <c r="C2223" s="18" t="s">
        <v>1896</v>
      </c>
      <c r="D2223" s="16" t="s">
        <v>41</v>
      </c>
      <c r="E2223" s="18" t="s">
        <v>42</v>
      </c>
      <c r="F2223" s="16" t="s">
        <v>26</v>
      </c>
      <c r="G2223" s="18" t="s">
        <v>43</v>
      </c>
      <c r="H2223" s="18" t="s">
        <v>44</v>
      </c>
      <c r="I2223" s="19">
        <v>0</v>
      </c>
      <c r="J2223" s="20">
        <v>0</v>
      </c>
      <c r="K2223" s="20">
        <v>0</v>
      </c>
      <c r="L2223" s="21">
        <v>287714</v>
      </c>
      <c r="M2223" s="22">
        <v>4607018</v>
      </c>
      <c r="N2223" s="22">
        <v>6943</v>
      </c>
      <c r="O2223" s="23">
        <v>324444</v>
      </c>
      <c r="P2223" s="24">
        <v>4833593</v>
      </c>
      <c r="Q2223" s="24">
        <v>7285</v>
      </c>
      <c r="R2223" s="25">
        <v>214</v>
      </c>
      <c r="S2223" s="26">
        <v>3933</v>
      </c>
      <c r="T2223" s="26">
        <v>1</v>
      </c>
      <c r="U2223" s="19">
        <v>612372</v>
      </c>
      <c r="V2223" s="20">
        <v>9444544</v>
      </c>
      <c r="W2223" s="20">
        <v>14229</v>
      </c>
    </row>
    <row r="2224" spans="1:23" x14ac:dyDescent="0.35">
      <c r="A2224" s="16">
        <v>2012</v>
      </c>
      <c r="B2224" s="17">
        <v>22509</v>
      </c>
      <c r="C2224" s="18" t="s">
        <v>1896</v>
      </c>
      <c r="D2224" s="16" t="s">
        <v>41</v>
      </c>
      <c r="E2224" s="18" t="s">
        <v>42</v>
      </c>
      <c r="F2224" s="16" t="s">
        <v>26</v>
      </c>
      <c r="G2224" s="18" t="s">
        <v>46</v>
      </c>
      <c r="H2224" s="18" t="s">
        <v>44</v>
      </c>
      <c r="I2224" s="19">
        <v>0</v>
      </c>
      <c r="J2224" s="20">
        <v>0</v>
      </c>
      <c r="K2224" s="20">
        <v>0</v>
      </c>
      <c r="L2224" s="21">
        <v>46</v>
      </c>
      <c r="M2224" s="22">
        <v>973</v>
      </c>
      <c r="N2224" s="22">
        <v>3</v>
      </c>
      <c r="O2224" s="23">
        <v>97</v>
      </c>
      <c r="P2224" s="24">
        <v>2021</v>
      </c>
      <c r="Q2224" s="24">
        <v>8</v>
      </c>
      <c r="R2224" s="25">
        <v>0</v>
      </c>
      <c r="S2224" s="26">
        <v>0</v>
      </c>
      <c r="T2224" s="26">
        <v>0</v>
      </c>
      <c r="U2224" s="19">
        <v>143</v>
      </c>
      <c r="V2224" s="20">
        <v>2994</v>
      </c>
      <c r="W2224" s="20">
        <v>11</v>
      </c>
    </row>
    <row r="2225" spans="1:23" x14ac:dyDescent="0.35">
      <c r="A2225" s="16">
        <v>2012</v>
      </c>
      <c r="B2225" s="17">
        <v>22509</v>
      </c>
      <c r="C2225" s="18" t="s">
        <v>1896</v>
      </c>
      <c r="D2225" s="16" t="s">
        <v>41</v>
      </c>
      <c r="E2225" s="18" t="s">
        <v>42</v>
      </c>
      <c r="F2225" s="16" t="s">
        <v>26</v>
      </c>
      <c r="G2225" s="18" t="s">
        <v>199</v>
      </c>
      <c r="H2225" s="18" t="s">
        <v>44</v>
      </c>
      <c r="I2225" s="19">
        <v>0</v>
      </c>
      <c r="J2225" s="20">
        <v>0</v>
      </c>
      <c r="K2225" s="20">
        <v>0</v>
      </c>
      <c r="L2225" s="21">
        <v>107897</v>
      </c>
      <c r="M2225" s="22">
        <v>1719302</v>
      </c>
      <c r="N2225" s="22">
        <v>1070</v>
      </c>
      <c r="O2225" s="23">
        <v>161845</v>
      </c>
      <c r="P2225" s="24">
        <v>2578953</v>
      </c>
      <c r="Q2225" s="24">
        <v>1605</v>
      </c>
      <c r="R2225" s="25">
        <v>0</v>
      </c>
      <c r="S2225" s="26">
        <v>0</v>
      </c>
      <c r="T2225" s="26">
        <v>0</v>
      </c>
      <c r="U2225" s="19">
        <v>269742</v>
      </c>
      <c r="V2225" s="20">
        <v>4298255</v>
      </c>
      <c r="W2225" s="20">
        <v>2675</v>
      </c>
    </row>
    <row r="2226" spans="1:23" x14ac:dyDescent="0.35">
      <c r="A2226" s="16">
        <v>2012</v>
      </c>
      <c r="B2226" s="17">
        <v>22509</v>
      </c>
      <c r="C2226" s="18" t="s">
        <v>1896</v>
      </c>
      <c r="D2226" s="16" t="s">
        <v>41</v>
      </c>
      <c r="E2226" s="18" t="s">
        <v>42</v>
      </c>
      <c r="F2226" s="16" t="s">
        <v>26</v>
      </c>
      <c r="G2226" s="18" t="s">
        <v>220</v>
      </c>
      <c r="H2226" s="18" t="s">
        <v>44</v>
      </c>
      <c r="I2226" s="19">
        <v>0</v>
      </c>
      <c r="J2226" s="20">
        <v>0</v>
      </c>
      <c r="K2226" s="20">
        <v>0</v>
      </c>
      <c r="L2226" s="21">
        <v>5085</v>
      </c>
      <c r="M2226" s="22">
        <v>91331</v>
      </c>
      <c r="N2226" s="22">
        <v>32</v>
      </c>
      <c r="O2226" s="23">
        <v>13748</v>
      </c>
      <c r="P2226" s="24">
        <v>213107</v>
      </c>
      <c r="Q2226" s="24">
        <v>215</v>
      </c>
      <c r="R2226" s="25">
        <v>0</v>
      </c>
      <c r="S2226" s="26">
        <v>0</v>
      </c>
      <c r="T2226" s="26">
        <v>0</v>
      </c>
      <c r="U2226" s="19">
        <v>18833</v>
      </c>
      <c r="V2226" s="20">
        <v>304438</v>
      </c>
      <c r="W2226" s="20">
        <v>247</v>
      </c>
    </row>
    <row r="2227" spans="1:23" x14ac:dyDescent="0.35">
      <c r="A2227" s="16">
        <v>2012</v>
      </c>
      <c r="B2227" s="17">
        <v>22646</v>
      </c>
      <c r="C2227" s="18" t="s">
        <v>1897</v>
      </c>
      <c r="D2227" s="16" t="s">
        <v>24</v>
      </c>
      <c r="E2227" s="18" t="s">
        <v>25</v>
      </c>
      <c r="F2227" s="16" t="s">
        <v>26</v>
      </c>
      <c r="G2227" s="18" t="s">
        <v>87</v>
      </c>
      <c r="H2227" s="18" t="s">
        <v>33</v>
      </c>
      <c r="I2227" s="19">
        <v>863</v>
      </c>
      <c r="J2227" s="20">
        <v>6149</v>
      </c>
      <c r="K2227" s="20">
        <v>654</v>
      </c>
      <c r="L2227" s="21">
        <v>62</v>
      </c>
      <c r="M2227" s="22">
        <v>784</v>
      </c>
      <c r="N2227" s="22">
        <v>5</v>
      </c>
      <c r="O2227" s="23" t="s">
        <v>37</v>
      </c>
      <c r="P2227" s="24" t="s">
        <v>37</v>
      </c>
      <c r="Q2227" s="24" t="s">
        <v>37</v>
      </c>
      <c r="R2227" s="25" t="s">
        <v>37</v>
      </c>
      <c r="S2227" s="26" t="s">
        <v>37</v>
      </c>
      <c r="T2227" s="26" t="s">
        <v>37</v>
      </c>
      <c r="U2227" s="19">
        <v>925</v>
      </c>
      <c r="V2227" s="20">
        <v>6933</v>
      </c>
      <c r="W2227" s="20">
        <v>659</v>
      </c>
    </row>
    <row r="2228" spans="1:23" x14ac:dyDescent="0.35">
      <c r="A2228" s="16">
        <v>2012</v>
      </c>
      <c r="B2228" s="17">
        <v>22646</v>
      </c>
      <c r="C2228" s="18" t="s">
        <v>1897</v>
      </c>
      <c r="D2228" s="16" t="s">
        <v>24</v>
      </c>
      <c r="E2228" s="18" t="s">
        <v>25</v>
      </c>
      <c r="F2228" s="16" t="s">
        <v>26</v>
      </c>
      <c r="G2228" s="18" t="s">
        <v>132</v>
      </c>
      <c r="H2228" s="18" t="s">
        <v>33</v>
      </c>
      <c r="I2228" s="19">
        <v>15395</v>
      </c>
      <c r="J2228" s="20">
        <v>116765</v>
      </c>
      <c r="K2228" s="20">
        <v>9090</v>
      </c>
      <c r="L2228" s="21">
        <v>2332</v>
      </c>
      <c r="M2228" s="22">
        <v>24154</v>
      </c>
      <c r="N2228" s="22">
        <v>146</v>
      </c>
      <c r="O2228" s="23" t="s">
        <v>37</v>
      </c>
      <c r="P2228" s="24" t="s">
        <v>37</v>
      </c>
      <c r="Q2228" s="24" t="s">
        <v>37</v>
      </c>
      <c r="R2228" s="25" t="s">
        <v>37</v>
      </c>
      <c r="S2228" s="26" t="s">
        <v>37</v>
      </c>
      <c r="T2228" s="26" t="s">
        <v>37</v>
      </c>
      <c r="U2228" s="19">
        <v>17727</v>
      </c>
      <c r="V2228" s="20">
        <v>140919</v>
      </c>
      <c r="W2228" s="20">
        <v>9236</v>
      </c>
    </row>
    <row r="2229" spans="1:23" x14ac:dyDescent="0.35">
      <c r="A2229" s="16">
        <v>2012</v>
      </c>
      <c r="B2229" s="17">
        <v>22690</v>
      </c>
      <c r="C2229" s="18" t="s">
        <v>1898</v>
      </c>
      <c r="D2229" s="16" t="s">
        <v>24</v>
      </c>
      <c r="E2229" s="18" t="s">
        <v>25</v>
      </c>
      <c r="F2229" s="16" t="s">
        <v>26</v>
      </c>
      <c r="G2229" s="18" t="s">
        <v>330</v>
      </c>
      <c r="H2229" s="18" t="s">
        <v>33</v>
      </c>
      <c r="I2229" s="19">
        <v>3691</v>
      </c>
      <c r="J2229" s="20">
        <v>46349</v>
      </c>
      <c r="K2229" s="20">
        <v>3745</v>
      </c>
      <c r="L2229" s="21">
        <v>1405</v>
      </c>
      <c r="M2229" s="22">
        <v>14826</v>
      </c>
      <c r="N2229" s="22">
        <v>988</v>
      </c>
      <c r="O2229" s="23">
        <v>10533</v>
      </c>
      <c r="P2229" s="24">
        <v>129678</v>
      </c>
      <c r="Q2229" s="24">
        <v>1593</v>
      </c>
      <c r="R2229" s="25">
        <v>0</v>
      </c>
      <c r="S2229" s="26">
        <v>0</v>
      </c>
      <c r="T2229" s="26">
        <v>0</v>
      </c>
      <c r="U2229" s="19">
        <v>15629</v>
      </c>
      <c r="V2229" s="20">
        <v>190853</v>
      </c>
      <c r="W2229" s="20">
        <v>6326</v>
      </c>
    </row>
    <row r="2230" spans="1:23" x14ac:dyDescent="0.35">
      <c r="A2230" s="16">
        <v>2012</v>
      </c>
      <c r="B2230" s="17">
        <v>22814</v>
      </c>
      <c r="C2230" s="18" t="s">
        <v>1899</v>
      </c>
      <c r="D2230" s="16" t="s">
        <v>24</v>
      </c>
      <c r="E2230" s="18" t="s">
        <v>25</v>
      </c>
      <c r="F2230" s="16" t="s">
        <v>26</v>
      </c>
      <c r="G2230" s="18" t="s">
        <v>210</v>
      </c>
      <c r="H2230" s="18" t="s">
        <v>33</v>
      </c>
      <c r="I2230" s="19">
        <v>1817</v>
      </c>
      <c r="J2230" s="20">
        <v>22408</v>
      </c>
      <c r="K2230" s="20">
        <v>1280</v>
      </c>
      <c r="L2230" s="21">
        <v>1872</v>
      </c>
      <c r="M2230" s="22">
        <v>38124</v>
      </c>
      <c r="N2230" s="22">
        <v>320</v>
      </c>
      <c r="O2230" s="23">
        <v>7074</v>
      </c>
      <c r="P2230" s="24">
        <v>156439</v>
      </c>
      <c r="Q2230" s="24">
        <v>894</v>
      </c>
      <c r="R2230" s="25">
        <v>0</v>
      </c>
      <c r="S2230" s="26">
        <v>0</v>
      </c>
      <c r="T2230" s="26">
        <v>0</v>
      </c>
      <c r="U2230" s="19">
        <v>10763</v>
      </c>
      <c r="V2230" s="20">
        <v>216971</v>
      </c>
      <c r="W2230" s="20">
        <v>2494</v>
      </c>
    </row>
    <row r="2231" spans="1:23" x14ac:dyDescent="0.35">
      <c r="A2231" s="16">
        <v>2012</v>
      </c>
      <c r="B2231" s="17">
        <v>22814</v>
      </c>
      <c r="C2231" s="18" t="s">
        <v>1899</v>
      </c>
      <c r="D2231" s="16" t="s">
        <v>24</v>
      </c>
      <c r="E2231" s="18" t="s">
        <v>25</v>
      </c>
      <c r="F2231" s="16" t="s">
        <v>26</v>
      </c>
      <c r="G2231" s="18" t="s">
        <v>236</v>
      </c>
      <c r="H2231" s="18" t="s">
        <v>33</v>
      </c>
      <c r="I2231" s="19">
        <v>1302</v>
      </c>
      <c r="J2231" s="20">
        <v>15277</v>
      </c>
      <c r="K2231" s="20">
        <v>1468</v>
      </c>
      <c r="L2231" s="21">
        <v>2043</v>
      </c>
      <c r="M2231" s="22">
        <v>34167</v>
      </c>
      <c r="N2231" s="22">
        <v>268</v>
      </c>
      <c r="O2231" s="23">
        <v>198</v>
      </c>
      <c r="P2231" s="24">
        <v>4043</v>
      </c>
      <c r="Q2231" s="24">
        <v>47</v>
      </c>
      <c r="R2231" s="25">
        <v>0</v>
      </c>
      <c r="S2231" s="26">
        <v>0</v>
      </c>
      <c r="T2231" s="26">
        <v>0</v>
      </c>
      <c r="U2231" s="19">
        <v>3543</v>
      </c>
      <c r="V2231" s="20">
        <v>53487</v>
      </c>
      <c r="W2231" s="20">
        <v>1783</v>
      </c>
    </row>
    <row r="2232" spans="1:23" x14ac:dyDescent="0.35">
      <c r="A2232" s="16">
        <v>2012</v>
      </c>
      <c r="B2232" s="17">
        <v>22814</v>
      </c>
      <c r="C2232" s="18" t="s">
        <v>1899</v>
      </c>
      <c r="D2232" s="16" t="s">
        <v>24</v>
      </c>
      <c r="E2232" s="18" t="s">
        <v>25</v>
      </c>
      <c r="F2232" s="16" t="s">
        <v>26</v>
      </c>
      <c r="G2232" s="18" t="s">
        <v>238</v>
      </c>
      <c r="H2232" s="18" t="s">
        <v>33</v>
      </c>
      <c r="I2232" s="19">
        <v>362</v>
      </c>
      <c r="J2232" s="20">
        <v>4339</v>
      </c>
      <c r="K2232" s="20">
        <v>342</v>
      </c>
      <c r="L2232" s="21">
        <v>120</v>
      </c>
      <c r="M2232" s="22">
        <v>2081</v>
      </c>
      <c r="N2232" s="22">
        <v>55</v>
      </c>
      <c r="O2232" s="23">
        <v>1474</v>
      </c>
      <c r="P2232" s="24">
        <v>32079</v>
      </c>
      <c r="Q2232" s="24">
        <v>271</v>
      </c>
      <c r="R2232" s="25">
        <v>0</v>
      </c>
      <c r="S2232" s="26">
        <v>0</v>
      </c>
      <c r="T2232" s="26">
        <v>0</v>
      </c>
      <c r="U2232" s="19">
        <v>1956</v>
      </c>
      <c r="V2232" s="20">
        <v>38499</v>
      </c>
      <c r="W2232" s="20">
        <v>668</v>
      </c>
    </row>
    <row r="2233" spans="1:23" x14ac:dyDescent="0.35">
      <c r="A2233" s="16">
        <v>2012</v>
      </c>
      <c r="B2233" s="17">
        <v>22815</v>
      </c>
      <c r="C2233" s="18" t="s">
        <v>1900</v>
      </c>
      <c r="D2233" s="16" t="s">
        <v>24</v>
      </c>
      <c r="E2233" s="18" t="s">
        <v>25</v>
      </c>
      <c r="F2233" s="16" t="s">
        <v>26</v>
      </c>
      <c r="G2233" s="18" t="s">
        <v>27</v>
      </c>
      <c r="H2233" s="18" t="s">
        <v>33</v>
      </c>
      <c r="I2233" s="19">
        <v>27193</v>
      </c>
      <c r="J2233" s="20">
        <v>252149</v>
      </c>
      <c r="K2233" s="20">
        <v>21249</v>
      </c>
      <c r="L2233" s="21">
        <v>9258</v>
      </c>
      <c r="M2233" s="22">
        <v>78395</v>
      </c>
      <c r="N2233" s="22">
        <v>2181</v>
      </c>
      <c r="O2233" s="23">
        <v>17685</v>
      </c>
      <c r="P2233" s="24">
        <v>157423</v>
      </c>
      <c r="Q2233" s="24">
        <v>951</v>
      </c>
      <c r="R2233" s="25" t="s">
        <v>37</v>
      </c>
      <c r="S2233" s="26" t="s">
        <v>37</v>
      </c>
      <c r="T2233" s="26" t="s">
        <v>37</v>
      </c>
      <c r="U2233" s="19">
        <v>54136</v>
      </c>
      <c r="V2233" s="20">
        <v>487967</v>
      </c>
      <c r="W2233" s="20">
        <v>24381</v>
      </c>
    </row>
    <row r="2234" spans="1:23" x14ac:dyDescent="0.35">
      <c r="A2234" s="16">
        <v>2012</v>
      </c>
      <c r="B2234" s="17">
        <v>22822</v>
      </c>
      <c r="C2234" s="18" t="s">
        <v>1901</v>
      </c>
      <c r="D2234" s="16" t="s">
        <v>24</v>
      </c>
      <c r="E2234" s="18" t="s">
        <v>25</v>
      </c>
      <c r="F2234" s="16" t="s">
        <v>26</v>
      </c>
      <c r="G2234" s="18" t="s">
        <v>74</v>
      </c>
      <c r="H2234" s="18" t="s">
        <v>33</v>
      </c>
      <c r="I2234" s="19">
        <v>40121.699999999997</v>
      </c>
      <c r="J2234" s="20">
        <v>329242</v>
      </c>
      <c r="K2234" s="20">
        <v>21147</v>
      </c>
      <c r="L2234" s="21">
        <v>10792.8</v>
      </c>
      <c r="M2234" s="22">
        <v>114309</v>
      </c>
      <c r="N2234" s="22">
        <v>1143</v>
      </c>
      <c r="O2234" s="23" t="s">
        <v>37</v>
      </c>
      <c r="P2234" s="24" t="s">
        <v>37</v>
      </c>
      <c r="Q2234" s="24" t="s">
        <v>37</v>
      </c>
      <c r="R2234" s="25" t="s">
        <v>37</v>
      </c>
      <c r="S2234" s="26" t="s">
        <v>37</v>
      </c>
      <c r="T2234" s="26" t="s">
        <v>37</v>
      </c>
      <c r="U2234" s="19">
        <v>50914.5</v>
      </c>
      <c r="V2234" s="20">
        <v>443551</v>
      </c>
      <c r="W2234" s="20">
        <v>22290</v>
      </c>
    </row>
    <row r="2235" spans="1:23" x14ac:dyDescent="0.35">
      <c r="A2235" s="16">
        <v>2012</v>
      </c>
      <c r="B2235" s="17">
        <v>23279</v>
      </c>
      <c r="C2235" s="18" t="s">
        <v>1902</v>
      </c>
      <c r="D2235" s="16" t="s">
        <v>41</v>
      </c>
      <c r="E2235" s="18" t="s">
        <v>42</v>
      </c>
      <c r="F2235" s="16" t="s">
        <v>26</v>
      </c>
      <c r="G2235" s="18" t="s">
        <v>32</v>
      </c>
      <c r="H2235" s="18" t="s">
        <v>44</v>
      </c>
      <c r="I2235" s="19">
        <v>0</v>
      </c>
      <c r="J2235" s="20">
        <v>0</v>
      </c>
      <c r="K2235" s="20">
        <v>0</v>
      </c>
      <c r="L2235" s="21">
        <v>1148</v>
      </c>
      <c r="M2235" s="22">
        <v>18826</v>
      </c>
      <c r="N2235" s="22">
        <v>11</v>
      </c>
      <c r="O2235" s="23">
        <v>568.5</v>
      </c>
      <c r="P2235" s="24">
        <v>10698</v>
      </c>
      <c r="Q2235" s="24">
        <v>1</v>
      </c>
      <c r="R2235" s="25">
        <v>0</v>
      </c>
      <c r="S2235" s="26">
        <v>0</v>
      </c>
      <c r="T2235" s="26">
        <v>0</v>
      </c>
      <c r="U2235" s="19">
        <v>1716.5</v>
      </c>
      <c r="V2235" s="20">
        <v>29524</v>
      </c>
      <c r="W2235" s="20">
        <v>12</v>
      </c>
    </row>
    <row r="2236" spans="1:23" x14ac:dyDescent="0.35">
      <c r="A2236" s="16">
        <v>2012</v>
      </c>
      <c r="B2236" s="17">
        <v>23279</v>
      </c>
      <c r="C2236" s="18" t="s">
        <v>1902</v>
      </c>
      <c r="D2236" s="16" t="s">
        <v>41</v>
      </c>
      <c r="E2236" s="18" t="s">
        <v>42</v>
      </c>
      <c r="F2236" s="16" t="s">
        <v>26</v>
      </c>
      <c r="G2236" s="18" t="s">
        <v>199</v>
      </c>
      <c r="H2236" s="18" t="s">
        <v>44</v>
      </c>
      <c r="I2236" s="19">
        <v>0</v>
      </c>
      <c r="J2236" s="20">
        <v>0</v>
      </c>
      <c r="K2236" s="20">
        <v>0</v>
      </c>
      <c r="L2236" s="21">
        <v>26543.599999999999</v>
      </c>
      <c r="M2236" s="22">
        <v>411139</v>
      </c>
      <c r="N2236" s="22">
        <v>585</v>
      </c>
      <c r="O2236" s="23">
        <v>58215.1</v>
      </c>
      <c r="P2236" s="24">
        <v>1002060</v>
      </c>
      <c r="Q2236" s="24">
        <v>118</v>
      </c>
      <c r="R2236" s="25">
        <v>0</v>
      </c>
      <c r="S2236" s="26">
        <v>0</v>
      </c>
      <c r="T2236" s="26">
        <v>0</v>
      </c>
      <c r="U2236" s="19">
        <v>84758.7</v>
      </c>
      <c r="V2236" s="20">
        <v>1413199</v>
      </c>
      <c r="W2236" s="20">
        <v>703</v>
      </c>
    </row>
    <row r="2237" spans="1:23" x14ac:dyDescent="0.35">
      <c r="A2237" s="16">
        <v>2012</v>
      </c>
      <c r="B2237" s="17">
        <v>23326</v>
      </c>
      <c r="C2237" s="18" t="s">
        <v>1903</v>
      </c>
      <c r="D2237" s="16" t="s">
        <v>24</v>
      </c>
      <c r="E2237" s="18" t="s">
        <v>25</v>
      </c>
      <c r="F2237" s="16" t="s">
        <v>26</v>
      </c>
      <c r="G2237" s="18" t="s">
        <v>330</v>
      </c>
      <c r="H2237" s="18" t="s">
        <v>33</v>
      </c>
      <c r="I2237" s="19">
        <v>3877</v>
      </c>
      <c r="J2237" s="20">
        <v>22612</v>
      </c>
      <c r="K2237" s="20">
        <v>3595</v>
      </c>
      <c r="L2237" s="21">
        <v>2524</v>
      </c>
      <c r="M2237" s="22">
        <v>16624</v>
      </c>
      <c r="N2237" s="22">
        <v>573</v>
      </c>
      <c r="O2237" s="23" t="s">
        <v>37</v>
      </c>
      <c r="P2237" s="24" t="s">
        <v>37</v>
      </c>
      <c r="Q2237" s="24" t="s">
        <v>37</v>
      </c>
      <c r="R2237" s="25" t="s">
        <v>37</v>
      </c>
      <c r="S2237" s="26" t="s">
        <v>37</v>
      </c>
      <c r="T2237" s="26" t="s">
        <v>37</v>
      </c>
      <c r="U2237" s="19">
        <v>6401</v>
      </c>
      <c r="V2237" s="20">
        <v>39236</v>
      </c>
      <c r="W2237" s="20">
        <v>4168</v>
      </c>
    </row>
    <row r="2238" spans="1:23" x14ac:dyDescent="0.35">
      <c r="A2238" s="16">
        <v>2012</v>
      </c>
      <c r="B2238" s="17">
        <v>23586</v>
      </c>
      <c r="C2238" s="18" t="s">
        <v>1904</v>
      </c>
      <c r="D2238" s="16" t="s">
        <v>24</v>
      </c>
      <c r="E2238" s="18" t="s">
        <v>25</v>
      </c>
      <c r="F2238" s="16" t="s">
        <v>26</v>
      </c>
      <c r="G2238" s="18" t="s">
        <v>210</v>
      </c>
      <c r="H2238" s="18" t="s">
        <v>33</v>
      </c>
      <c r="I2238" s="19">
        <v>14.2</v>
      </c>
      <c r="J2238" s="20">
        <v>100</v>
      </c>
      <c r="K2238" s="20">
        <v>33</v>
      </c>
      <c r="L2238" s="21" t="s">
        <v>37</v>
      </c>
      <c r="M2238" s="22" t="s">
        <v>37</v>
      </c>
      <c r="N2238" s="22" t="s">
        <v>37</v>
      </c>
      <c r="O2238" s="23" t="s">
        <v>37</v>
      </c>
      <c r="P2238" s="24" t="s">
        <v>37</v>
      </c>
      <c r="Q2238" s="24" t="s">
        <v>37</v>
      </c>
      <c r="R2238" s="25" t="s">
        <v>37</v>
      </c>
      <c r="S2238" s="26" t="s">
        <v>37</v>
      </c>
      <c r="T2238" s="26" t="s">
        <v>37</v>
      </c>
      <c r="U2238" s="19">
        <v>14.2</v>
      </c>
      <c r="V2238" s="20">
        <v>100</v>
      </c>
      <c r="W2238" s="20">
        <v>33</v>
      </c>
    </row>
    <row r="2239" spans="1:23" x14ac:dyDescent="0.35">
      <c r="A2239" s="16">
        <v>2012</v>
      </c>
      <c r="B2239" s="17">
        <v>23586</v>
      </c>
      <c r="C2239" s="18" t="s">
        <v>1904</v>
      </c>
      <c r="D2239" s="16" t="s">
        <v>24</v>
      </c>
      <c r="E2239" s="18" t="s">
        <v>25</v>
      </c>
      <c r="F2239" s="16" t="s">
        <v>26</v>
      </c>
      <c r="G2239" s="18" t="s">
        <v>179</v>
      </c>
      <c r="H2239" s="18" t="s">
        <v>33</v>
      </c>
      <c r="I2239" s="19">
        <v>7462.2</v>
      </c>
      <c r="J2239" s="20">
        <v>94838</v>
      </c>
      <c r="K2239" s="20">
        <v>7809</v>
      </c>
      <c r="L2239" s="21">
        <v>4188.2</v>
      </c>
      <c r="M2239" s="22">
        <v>65735</v>
      </c>
      <c r="N2239" s="22">
        <v>1303</v>
      </c>
      <c r="O2239" s="23" t="s">
        <v>37</v>
      </c>
      <c r="P2239" s="24" t="s">
        <v>37</v>
      </c>
      <c r="Q2239" s="24" t="s">
        <v>37</v>
      </c>
      <c r="R2239" s="25" t="s">
        <v>37</v>
      </c>
      <c r="S2239" s="26" t="s">
        <v>37</v>
      </c>
      <c r="T2239" s="26" t="s">
        <v>37</v>
      </c>
      <c r="U2239" s="19">
        <v>11650.4</v>
      </c>
      <c r="V2239" s="20">
        <v>160573</v>
      </c>
      <c r="W2239" s="20">
        <v>9112</v>
      </c>
    </row>
    <row r="2240" spans="1:23" x14ac:dyDescent="0.35">
      <c r="A2240" s="16">
        <v>2012</v>
      </c>
      <c r="B2240" s="17">
        <v>23826</v>
      </c>
      <c r="C2240" s="18" t="s">
        <v>1905</v>
      </c>
      <c r="D2240" s="16" t="s">
        <v>24</v>
      </c>
      <c r="E2240" s="18" t="s">
        <v>25</v>
      </c>
      <c r="F2240" s="16" t="s">
        <v>26</v>
      </c>
      <c r="G2240" s="18" t="s">
        <v>79</v>
      </c>
      <c r="H2240" s="18" t="s">
        <v>33</v>
      </c>
      <c r="I2240" s="19">
        <v>10468</v>
      </c>
      <c r="J2240" s="20">
        <v>65558</v>
      </c>
      <c r="K2240" s="20">
        <v>5420</v>
      </c>
      <c r="L2240" s="21">
        <v>3511</v>
      </c>
      <c r="M2240" s="22">
        <v>25401</v>
      </c>
      <c r="N2240" s="22">
        <v>1321</v>
      </c>
      <c r="O2240" s="23">
        <v>430</v>
      </c>
      <c r="P2240" s="24">
        <v>3070</v>
      </c>
      <c r="Q2240" s="24">
        <v>169</v>
      </c>
      <c r="R2240" s="25" t="s">
        <v>37</v>
      </c>
      <c r="S2240" s="26" t="s">
        <v>37</v>
      </c>
      <c r="T2240" s="26" t="s">
        <v>37</v>
      </c>
      <c r="U2240" s="19">
        <v>14409</v>
      </c>
      <c r="V2240" s="20">
        <v>94029</v>
      </c>
      <c r="W2240" s="20">
        <v>6910</v>
      </c>
    </row>
    <row r="2241" spans="1:23" x14ac:dyDescent="0.35">
      <c r="A2241" s="16">
        <v>2012</v>
      </c>
      <c r="B2241" s="17">
        <v>24211</v>
      </c>
      <c r="C2241" s="18" t="s">
        <v>1906</v>
      </c>
      <c r="D2241" s="16" t="s">
        <v>24</v>
      </c>
      <c r="E2241" s="18" t="s">
        <v>25</v>
      </c>
      <c r="F2241" s="16" t="s">
        <v>26</v>
      </c>
      <c r="G2241" s="18" t="s">
        <v>56</v>
      </c>
      <c r="H2241" s="18" t="s">
        <v>57</v>
      </c>
      <c r="I2241" s="19">
        <v>387839.8</v>
      </c>
      <c r="J2241" s="20">
        <v>3820637</v>
      </c>
      <c r="K2241" s="20">
        <v>368246</v>
      </c>
      <c r="L2241" s="21">
        <v>249850</v>
      </c>
      <c r="M2241" s="22">
        <v>2219449</v>
      </c>
      <c r="N2241" s="22">
        <v>36272</v>
      </c>
      <c r="O2241" s="23">
        <v>232896.9</v>
      </c>
      <c r="P2241" s="24">
        <v>3224733</v>
      </c>
      <c r="Q2241" s="24">
        <v>635</v>
      </c>
      <c r="R2241" s="25">
        <v>0</v>
      </c>
      <c r="S2241" s="26">
        <v>0</v>
      </c>
      <c r="T2241" s="26">
        <v>0</v>
      </c>
      <c r="U2241" s="19">
        <v>870586.7</v>
      </c>
      <c r="V2241" s="20">
        <v>9264819</v>
      </c>
      <c r="W2241" s="20">
        <v>405153</v>
      </c>
    </row>
    <row r="2242" spans="1:23" x14ac:dyDescent="0.35">
      <c r="A2242" s="16">
        <v>2012</v>
      </c>
      <c r="B2242" s="17">
        <v>24558</v>
      </c>
      <c r="C2242" s="18" t="s">
        <v>1907</v>
      </c>
      <c r="D2242" s="16" t="s">
        <v>24</v>
      </c>
      <c r="E2242" s="18" t="s">
        <v>25</v>
      </c>
      <c r="F2242" s="16" t="s">
        <v>26</v>
      </c>
      <c r="G2242" s="18" t="s">
        <v>83</v>
      </c>
      <c r="H2242" s="18" t="s">
        <v>28</v>
      </c>
      <c r="I2242" s="19">
        <v>4003</v>
      </c>
      <c r="J2242" s="20">
        <v>36270</v>
      </c>
      <c r="K2242" s="20">
        <v>6063</v>
      </c>
      <c r="L2242" s="21">
        <v>4577</v>
      </c>
      <c r="M2242" s="22">
        <v>47535</v>
      </c>
      <c r="N2242" s="22">
        <v>1069</v>
      </c>
      <c r="O2242" s="23">
        <v>5106</v>
      </c>
      <c r="P2242" s="24">
        <v>59754</v>
      </c>
      <c r="Q2242" s="24">
        <v>37</v>
      </c>
      <c r="R2242" s="25" t="s">
        <v>37</v>
      </c>
      <c r="S2242" s="26" t="s">
        <v>37</v>
      </c>
      <c r="T2242" s="26" t="s">
        <v>37</v>
      </c>
      <c r="U2242" s="19">
        <v>13686</v>
      </c>
      <c r="V2242" s="20">
        <v>143559</v>
      </c>
      <c r="W2242" s="20">
        <v>7169</v>
      </c>
    </row>
    <row r="2243" spans="1:23" x14ac:dyDescent="0.35">
      <c r="A2243" s="16">
        <v>2012</v>
      </c>
      <c r="B2243" s="17">
        <v>24590</v>
      </c>
      <c r="C2243" s="18" t="s">
        <v>1908</v>
      </c>
      <c r="D2243" s="16" t="s">
        <v>24</v>
      </c>
      <c r="E2243" s="18" t="s">
        <v>25</v>
      </c>
      <c r="F2243" s="16" t="s">
        <v>26</v>
      </c>
      <c r="G2243" s="18" t="s">
        <v>437</v>
      </c>
      <c r="H2243" s="18" t="s">
        <v>57</v>
      </c>
      <c r="I2243" s="19">
        <v>68685</v>
      </c>
      <c r="J2243" s="20">
        <v>491106</v>
      </c>
      <c r="K2243" s="20">
        <v>63567</v>
      </c>
      <c r="L2243" s="21">
        <v>33619</v>
      </c>
      <c r="M2243" s="22">
        <v>231528</v>
      </c>
      <c r="N2243" s="22">
        <v>10661</v>
      </c>
      <c r="O2243" s="23">
        <v>5578</v>
      </c>
      <c r="P2243" s="24">
        <v>55477</v>
      </c>
      <c r="Q2243" s="24">
        <v>41</v>
      </c>
      <c r="R2243" s="25">
        <v>0</v>
      </c>
      <c r="S2243" s="26">
        <v>0</v>
      </c>
      <c r="T2243" s="26">
        <v>0</v>
      </c>
      <c r="U2243" s="19">
        <v>107882</v>
      </c>
      <c r="V2243" s="20">
        <v>778111</v>
      </c>
      <c r="W2243" s="20">
        <v>74269</v>
      </c>
    </row>
    <row r="2244" spans="1:23" x14ac:dyDescent="0.35">
      <c r="A2244" s="16">
        <v>2012</v>
      </c>
      <c r="B2244" s="17">
        <v>24590</v>
      </c>
      <c r="C2244" s="18" t="s">
        <v>1908</v>
      </c>
      <c r="D2244" s="16" t="s">
        <v>137</v>
      </c>
      <c r="E2244" s="18" t="s">
        <v>138</v>
      </c>
      <c r="F2244" s="16" t="s">
        <v>26</v>
      </c>
      <c r="G2244" s="18" t="s">
        <v>437</v>
      </c>
      <c r="H2244" s="18" t="s">
        <v>57</v>
      </c>
      <c r="I2244" s="19">
        <v>314</v>
      </c>
      <c r="J2244" s="20">
        <v>4401</v>
      </c>
      <c r="K2244" s="20">
        <v>591</v>
      </c>
      <c r="L2244" s="21">
        <v>7174</v>
      </c>
      <c r="M2244" s="22">
        <v>123689</v>
      </c>
      <c r="N2244" s="22">
        <v>1682</v>
      </c>
      <c r="O2244" s="23">
        <v>11123</v>
      </c>
      <c r="P2244" s="24">
        <v>295272</v>
      </c>
      <c r="Q2244" s="24">
        <v>109</v>
      </c>
      <c r="R2244" s="25">
        <v>0</v>
      </c>
      <c r="S2244" s="26">
        <v>0</v>
      </c>
      <c r="T2244" s="26">
        <v>0</v>
      </c>
      <c r="U2244" s="19">
        <v>18611</v>
      </c>
      <c r="V2244" s="20">
        <v>423362</v>
      </c>
      <c r="W2244" s="20">
        <v>2382</v>
      </c>
    </row>
    <row r="2245" spans="1:23" x14ac:dyDescent="0.35">
      <c r="A2245" s="16">
        <v>2012</v>
      </c>
      <c r="B2245" s="17">
        <v>24753</v>
      </c>
      <c r="C2245" s="18" t="s">
        <v>1909</v>
      </c>
      <c r="D2245" s="16" t="s">
        <v>24</v>
      </c>
      <c r="E2245" s="18" t="s">
        <v>25</v>
      </c>
      <c r="F2245" s="16" t="s">
        <v>26</v>
      </c>
      <c r="G2245" s="18" t="s">
        <v>74</v>
      </c>
      <c r="H2245" s="18" t="s">
        <v>33</v>
      </c>
      <c r="I2245" s="19">
        <v>26066</v>
      </c>
      <c r="J2245" s="20">
        <v>221035</v>
      </c>
      <c r="K2245" s="20">
        <v>11786</v>
      </c>
      <c r="L2245" s="21">
        <v>5269</v>
      </c>
      <c r="M2245" s="22">
        <v>46545</v>
      </c>
      <c r="N2245" s="22">
        <v>215</v>
      </c>
      <c r="O2245" s="23">
        <v>4734</v>
      </c>
      <c r="P2245" s="24">
        <v>38506</v>
      </c>
      <c r="Q2245" s="24">
        <v>13</v>
      </c>
      <c r="R2245" s="25" t="s">
        <v>37</v>
      </c>
      <c r="S2245" s="26" t="s">
        <v>37</v>
      </c>
      <c r="T2245" s="26" t="s">
        <v>37</v>
      </c>
      <c r="U2245" s="19">
        <v>36069</v>
      </c>
      <c r="V2245" s="20">
        <v>306086</v>
      </c>
      <c r="W2245" s="20">
        <v>12014</v>
      </c>
    </row>
    <row r="2246" spans="1:23" x14ac:dyDescent="0.35">
      <c r="A2246" s="16">
        <v>2012</v>
      </c>
      <c r="B2246" s="17">
        <v>24889</v>
      </c>
      <c r="C2246" s="18" t="s">
        <v>1910</v>
      </c>
      <c r="D2246" s="16" t="s">
        <v>24</v>
      </c>
      <c r="E2246" s="18" t="s">
        <v>25</v>
      </c>
      <c r="F2246" s="16" t="s">
        <v>26</v>
      </c>
      <c r="G2246" s="18" t="s">
        <v>70</v>
      </c>
      <c r="H2246" s="18" t="s">
        <v>33</v>
      </c>
      <c r="I2246" s="19">
        <v>122186</v>
      </c>
      <c r="J2246" s="20">
        <v>943247</v>
      </c>
      <c r="K2246" s="20">
        <v>80845</v>
      </c>
      <c r="L2246" s="21">
        <v>26163</v>
      </c>
      <c r="M2246" s="22">
        <v>262287</v>
      </c>
      <c r="N2246" s="22">
        <v>2583</v>
      </c>
      <c r="O2246" s="23">
        <v>0</v>
      </c>
      <c r="P2246" s="24">
        <v>0</v>
      </c>
      <c r="Q2246" s="24">
        <v>0</v>
      </c>
      <c r="R2246" s="25">
        <v>0</v>
      </c>
      <c r="S2246" s="26">
        <v>0</v>
      </c>
      <c r="T2246" s="26">
        <v>0</v>
      </c>
      <c r="U2246" s="19">
        <v>148349</v>
      </c>
      <c r="V2246" s="20">
        <v>1205534</v>
      </c>
      <c r="W2246" s="20">
        <v>83428</v>
      </c>
    </row>
    <row r="2247" spans="1:23" x14ac:dyDescent="0.35">
      <c r="A2247" s="16">
        <v>2012</v>
      </c>
      <c r="B2247" s="17">
        <v>24949</v>
      </c>
      <c r="C2247" s="18" t="s">
        <v>1911</v>
      </c>
      <c r="D2247" s="16" t="s">
        <v>24</v>
      </c>
      <c r="E2247" s="18" t="s">
        <v>25</v>
      </c>
      <c r="F2247" s="16" t="s">
        <v>26</v>
      </c>
      <c r="G2247" s="18" t="s">
        <v>172</v>
      </c>
      <c r="H2247" s="18" t="s">
        <v>33</v>
      </c>
      <c r="I2247" s="19">
        <v>52857</v>
      </c>
      <c r="J2247" s="20">
        <v>486314</v>
      </c>
      <c r="K2247" s="20">
        <v>33409</v>
      </c>
      <c r="L2247" s="21">
        <v>36235</v>
      </c>
      <c r="M2247" s="22">
        <v>385907</v>
      </c>
      <c r="N2247" s="22">
        <v>4583</v>
      </c>
      <c r="O2247" s="23">
        <v>10083</v>
      </c>
      <c r="P2247" s="24">
        <v>131378</v>
      </c>
      <c r="Q2247" s="24">
        <v>21</v>
      </c>
      <c r="R2247" s="25">
        <v>0</v>
      </c>
      <c r="S2247" s="26">
        <v>0</v>
      </c>
      <c r="T2247" s="26">
        <v>0</v>
      </c>
      <c r="U2247" s="19">
        <v>99175</v>
      </c>
      <c r="V2247" s="20">
        <v>1003599</v>
      </c>
      <c r="W2247" s="20">
        <v>38013</v>
      </c>
    </row>
    <row r="2248" spans="1:23" x14ac:dyDescent="0.35">
      <c r="A2248" s="16">
        <v>2012</v>
      </c>
      <c r="B2248" s="17">
        <v>25060</v>
      </c>
      <c r="C2248" s="18" t="s">
        <v>1912</v>
      </c>
      <c r="D2248" s="16" t="s">
        <v>24</v>
      </c>
      <c r="E2248" s="18" t="s">
        <v>25</v>
      </c>
      <c r="F2248" s="16" t="s">
        <v>26</v>
      </c>
      <c r="G2248" s="18" t="s">
        <v>56</v>
      </c>
      <c r="H2248" s="18" t="s">
        <v>191</v>
      </c>
      <c r="I2248" s="19">
        <v>3245</v>
      </c>
      <c r="J2248" s="20">
        <v>29366</v>
      </c>
      <c r="K2248" s="20">
        <v>2768</v>
      </c>
      <c r="L2248" s="21">
        <v>3965</v>
      </c>
      <c r="M2248" s="22">
        <v>51311</v>
      </c>
      <c r="N2248" s="22">
        <v>996</v>
      </c>
      <c r="O2248" s="23">
        <v>972</v>
      </c>
      <c r="P2248" s="24">
        <v>9775</v>
      </c>
      <c r="Q2248" s="24">
        <v>52</v>
      </c>
      <c r="R2248" s="25" t="s">
        <v>37</v>
      </c>
      <c r="S2248" s="26" t="s">
        <v>37</v>
      </c>
      <c r="T2248" s="26" t="s">
        <v>37</v>
      </c>
      <c r="U2248" s="19">
        <v>8182</v>
      </c>
      <c r="V2248" s="20">
        <v>90452</v>
      </c>
      <c r="W2248" s="20">
        <v>3816</v>
      </c>
    </row>
    <row r="2249" spans="1:23" x14ac:dyDescent="0.35">
      <c r="A2249" s="16">
        <v>2012</v>
      </c>
      <c r="B2249" s="17">
        <v>25177</v>
      </c>
      <c r="C2249" s="18" t="s">
        <v>1913</v>
      </c>
      <c r="D2249" s="16" t="s">
        <v>24</v>
      </c>
      <c r="E2249" s="18" t="s">
        <v>25</v>
      </c>
      <c r="F2249" s="16" t="s">
        <v>26</v>
      </c>
      <c r="G2249" s="18" t="s">
        <v>51</v>
      </c>
      <c r="H2249" s="18" t="s">
        <v>33</v>
      </c>
      <c r="I2249" s="19">
        <v>111291</v>
      </c>
      <c r="J2249" s="20">
        <v>938125</v>
      </c>
      <c r="K2249" s="20">
        <v>94343</v>
      </c>
      <c r="L2249" s="21">
        <v>6218</v>
      </c>
      <c r="M2249" s="22">
        <v>51101</v>
      </c>
      <c r="N2249" s="22">
        <v>4718</v>
      </c>
      <c r="O2249" s="23">
        <v>71037</v>
      </c>
      <c r="P2249" s="24">
        <v>885578</v>
      </c>
      <c r="Q2249" s="24">
        <v>2934</v>
      </c>
      <c r="R2249" s="25" t="s">
        <v>37</v>
      </c>
      <c r="S2249" s="26" t="s">
        <v>37</v>
      </c>
      <c r="T2249" s="26" t="s">
        <v>37</v>
      </c>
      <c r="U2249" s="19">
        <v>188546</v>
      </c>
      <c r="V2249" s="20">
        <v>1874804</v>
      </c>
      <c r="W2249" s="20">
        <v>101995</v>
      </c>
    </row>
    <row r="2250" spans="1:23" x14ac:dyDescent="0.35">
      <c r="A2250" s="16">
        <v>2012</v>
      </c>
      <c r="B2250" s="17">
        <v>25295</v>
      </c>
      <c r="C2250" s="18" t="s">
        <v>1914</v>
      </c>
      <c r="D2250" s="16" t="s">
        <v>24</v>
      </c>
      <c r="E2250" s="18" t="s">
        <v>25</v>
      </c>
      <c r="F2250" s="16" t="s">
        <v>26</v>
      </c>
      <c r="G2250" s="18" t="s">
        <v>74</v>
      </c>
      <c r="H2250" s="18" t="s">
        <v>33</v>
      </c>
      <c r="I2250" s="19">
        <v>24591.1</v>
      </c>
      <c r="J2250" s="20">
        <v>217369</v>
      </c>
      <c r="K2250" s="20">
        <v>14504</v>
      </c>
      <c r="L2250" s="21">
        <v>11894.8</v>
      </c>
      <c r="M2250" s="22">
        <v>116963</v>
      </c>
      <c r="N2250" s="22">
        <v>1997</v>
      </c>
      <c r="O2250" s="23">
        <v>24479.1</v>
      </c>
      <c r="P2250" s="24">
        <v>274564</v>
      </c>
      <c r="Q2250" s="24">
        <v>33</v>
      </c>
      <c r="R2250" s="25" t="s">
        <v>37</v>
      </c>
      <c r="S2250" s="26" t="s">
        <v>37</v>
      </c>
      <c r="T2250" s="26" t="s">
        <v>37</v>
      </c>
      <c r="U2250" s="19">
        <v>60965</v>
      </c>
      <c r="V2250" s="20">
        <v>608896</v>
      </c>
      <c r="W2250" s="20">
        <v>16534</v>
      </c>
    </row>
    <row r="2251" spans="1:23" x14ac:dyDescent="0.35">
      <c r="A2251" s="16">
        <v>2012</v>
      </c>
      <c r="B2251" s="17">
        <v>25866</v>
      </c>
      <c r="C2251" s="18" t="s">
        <v>1915</v>
      </c>
      <c r="D2251" s="16" t="s">
        <v>24</v>
      </c>
      <c r="E2251" s="18" t="s">
        <v>25</v>
      </c>
      <c r="F2251" s="16" t="s">
        <v>26</v>
      </c>
      <c r="G2251" s="18" t="s">
        <v>56</v>
      </c>
      <c r="H2251" s="18" t="s">
        <v>18</v>
      </c>
      <c r="I2251" s="19">
        <v>482</v>
      </c>
      <c r="J2251" s="20">
        <v>4814</v>
      </c>
      <c r="K2251" s="20">
        <v>293</v>
      </c>
      <c r="L2251" s="21">
        <v>2156</v>
      </c>
      <c r="M2251" s="22">
        <v>26656</v>
      </c>
      <c r="N2251" s="22">
        <v>109</v>
      </c>
      <c r="O2251" s="23">
        <v>36</v>
      </c>
      <c r="P2251" s="24">
        <v>707</v>
      </c>
      <c r="Q2251" s="24">
        <v>27</v>
      </c>
      <c r="R2251" s="25">
        <v>0</v>
      </c>
      <c r="S2251" s="26">
        <v>0</v>
      </c>
      <c r="T2251" s="26">
        <v>0</v>
      </c>
      <c r="U2251" s="19">
        <v>2674</v>
      </c>
      <c r="V2251" s="20">
        <v>32177</v>
      </c>
      <c r="W2251" s="20">
        <v>429</v>
      </c>
    </row>
    <row r="2252" spans="1:23" x14ac:dyDescent="0.35">
      <c r="A2252" s="16">
        <v>2012</v>
      </c>
      <c r="B2252" s="17">
        <v>26218</v>
      </c>
      <c r="C2252" s="18" t="s">
        <v>1916</v>
      </c>
      <c r="D2252" s="16" t="s">
        <v>24</v>
      </c>
      <c r="E2252" s="18" t="s">
        <v>25</v>
      </c>
      <c r="F2252" s="16" t="s">
        <v>26</v>
      </c>
      <c r="G2252" s="18" t="s">
        <v>49</v>
      </c>
      <c r="H2252" s="18" t="s">
        <v>33</v>
      </c>
      <c r="I2252" s="19">
        <v>16079</v>
      </c>
      <c r="J2252" s="20">
        <v>124855</v>
      </c>
      <c r="K2252" s="20">
        <v>10542</v>
      </c>
      <c r="L2252" s="21">
        <v>3681.8</v>
      </c>
      <c r="M2252" s="22">
        <v>42980</v>
      </c>
      <c r="N2252" s="22">
        <v>208</v>
      </c>
      <c r="O2252" s="23">
        <v>1378.4</v>
      </c>
      <c r="P2252" s="24">
        <v>11339</v>
      </c>
      <c r="Q2252" s="24">
        <v>281</v>
      </c>
      <c r="R2252" s="25" t="s">
        <v>37</v>
      </c>
      <c r="S2252" s="26" t="s">
        <v>37</v>
      </c>
      <c r="T2252" s="26" t="s">
        <v>37</v>
      </c>
      <c r="U2252" s="19">
        <v>21139.200000000001</v>
      </c>
      <c r="V2252" s="20">
        <v>179174</v>
      </c>
      <c r="W2252" s="20">
        <v>11031</v>
      </c>
    </row>
    <row r="2253" spans="1:23" x14ac:dyDescent="0.35">
      <c r="A2253" s="16">
        <v>2012</v>
      </c>
      <c r="B2253" s="17">
        <v>26510</v>
      </c>
      <c r="C2253" s="18" t="s">
        <v>1917</v>
      </c>
      <c r="D2253" s="16" t="s">
        <v>24</v>
      </c>
      <c r="E2253" s="18" t="s">
        <v>25</v>
      </c>
      <c r="F2253" s="16" t="s">
        <v>26</v>
      </c>
      <c r="G2253" s="18" t="s">
        <v>437</v>
      </c>
      <c r="H2253" s="18" t="s">
        <v>57</v>
      </c>
      <c r="I2253" s="19">
        <v>37210.400000000001</v>
      </c>
      <c r="J2253" s="20">
        <v>292070</v>
      </c>
      <c r="K2253" s="20">
        <v>35694</v>
      </c>
      <c r="L2253" s="21">
        <v>26923.1</v>
      </c>
      <c r="M2253" s="22">
        <v>252448</v>
      </c>
      <c r="N2253" s="22">
        <v>5288</v>
      </c>
      <c r="O2253" s="23">
        <v>2216.1</v>
      </c>
      <c r="P2253" s="24">
        <v>20153</v>
      </c>
      <c r="Q2253" s="24">
        <v>173</v>
      </c>
      <c r="R2253" s="25" t="s">
        <v>37</v>
      </c>
      <c r="S2253" s="26" t="s">
        <v>37</v>
      </c>
      <c r="T2253" s="26" t="s">
        <v>37</v>
      </c>
      <c r="U2253" s="19">
        <v>66349.600000000006</v>
      </c>
      <c r="V2253" s="20">
        <v>564671</v>
      </c>
      <c r="W2253" s="20">
        <v>41155</v>
      </c>
    </row>
    <row r="2254" spans="1:23" x14ac:dyDescent="0.35">
      <c r="A2254" s="16">
        <v>2012</v>
      </c>
      <c r="B2254" s="17">
        <v>26510</v>
      </c>
      <c r="C2254" s="18" t="s">
        <v>1917</v>
      </c>
      <c r="D2254" s="16" t="s">
        <v>137</v>
      </c>
      <c r="E2254" s="18" t="s">
        <v>138</v>
      </c>
      <c r="F2254" s="16" t="s">
        <v>26</v>
      </c>
      <c r="G2254" s="18" t="s">
        <v>437</v>
      </c>
      <c r="H2254" s="18" t="s">
        <v>57</v>
      </c>
      <c r="I2254" s="19">
        <v>39.5</v>
      </c>
      <c r="J2254" s="20">
        <v>610</v>
      </c>
      <c r="K2254" s="20">
        <v>42</v>
      </c>
      <c r="L2254" s="21">
        <v>8254</v>
      </c>
      <c r="M2254" s="22">
        <v>246203</v>
      </c>
      <c r="N2254" s="22">
        <v>1177</v>
      </c>
      <c r="O2254" s="23">
        <v>3080.3</v>
      </c>
      <c r="P2254" s="24">
        <v>99984</v>
      </c>
      <c r="Q2254" s="24">
        <v>40</v>
      </c>
      <c r="R2254" s="25" t="s">
        <v>37</v>
      </c>
      <c r="S2254" s="26" t="s">
        <v>37</v>
      </c>
      <c r="T2254" s="26" t="s">
        <v>37</v>
      </c>
      <c r="U2254" s="19">
        <v>11373.8</v>
      </c>
      <c r="V2254" s="20">
        <v>346797</v>
      </c>
      <c r="W2254" s="20">
        <v>1259</v>
      </c>
    </row>
    <row r="2255" spans="1:23" x14ac:dyDescent="0.35">
      <c r="A2255" s="16">
        <v>2012</v>
      </c>
      <c r="B2255" s="17">
        <v>26616</v>
      </c>
      <c r="C2255" s="18" t="s">
        <v>1918</v>
      </c>
      <c r="D2255" s="16" t="s">
        <v>24</v>
      </c>
      <c r="E2255" s="18" t="s">
        <v>25</v>
      </c>
      <c r="F2255" s="16" t="s">
        <v>26</v>
      </c>
      <c r="G2255" s="18" t="s">
        <v>65</v>
      </c>
      <c r="H2255" s="18" t="s">
        <v>28</v>
      </c>
      <c r="I2255" s="19">
        <v>1015.8</v>
      </c>
      <c r="J2255" s="20">
        <v>5923</v>
      </c>
      <c r="K2255" s="20">
        <v>659</v>
      </c>
      <c r="L2255" s="21">
        <v>6125.8</v>
      </c>
      <c r="M2255" s="22">
        <v>21221</v>
      </c>
      <c r="N2255" s="22">
        <v>426</v>
      </c>
      <c r="O2255" s="23" t="s">
        <v>37</v>
      </c>
      <c r="P2255" s="24" t="s">
        <v>37</v>
      </c>
      <c r="Q2255" s="24" t="s">
        <v>37</v>
      </c>
      <c r="R2255" s="25" t="s">
        <v>37</v>
      </c>
      <c r="S2255" s="26" t="s">
        <v>37</v>
      </c>
      <c r="T2255" s="26" t="s">
        <v>37</v>
      </c>
      <c r="U2255" s="19">
        <v>7141.6</v>
      </c>
      <c r="V2255" s="20">
        <v>27144</v>
      </c>
      <c r="W2255" s="20">
        <v>1085</v>
      </c>
    </row>
    <row r="2256" spans="1:23" x14ac:dyDescent="0.35">
      <c r="A2256" s="16">
        <v>2012</v>
      </c>
      <c r="B2256" s="17">
        <v>26650</v>
      </c>
      <c r="C2256" s="18" t="s">
        <v>1919</v>
      </c>
      <c r="D2256" s="16" t="s">
        <v>41</v>
      </c>
      <c r="E2256" s="18" t="s">
        <v>42</v>
      </c>
      <c r="F2256" s="16" t="s">
        <v>26</v>
      </c>
      <c r="G2256" s="18" t="s">
        <v>43</v>
      </c>
      <c r="H2256" s="18" t="s">
        <v>44</v>
      </c>
      <c r="I2256" s="19">
        <v>44461.599999999999</v>
      </c>
      <c r="J2256" s="20">
        <v>809098</v>
      </c>
      <c r="K2256" s="20">
        <v>96467</v>
      </c>
      <c r="L2256" s="21">
        <v>40855.699999999997</v>
      </c>
      <c r="M2256" s="22">
        <v>774481</v>
      </c>
      <c r="N2256" s="22">
        <v>17739</v>
      </c>
      <c r="O2256" s="23">
        <v>19593.7</v>
      </c>
      <c r="P2256" s="24">
        <v>385894</v>
      </c>
      <c r="Q2256" s="24">
        <v>350</v>
      </c>
      <c r="R2256" s="25">
        <v>0</v>
      </c>
      <c r="S2256" s="26">
        <v>0</v>
      </c>
      <c r="T2256" s="26">
        <v>0</v>
      </c>
      <c r="U2256" s="19">
        <v>104911</v>
      </c>
      <c r="V2256" s="20">
        <v>1969473</v>
      </c>
      <c r="W2256" s="20">
        <v>114556</v>
      </c>
    </row>
    <row r="2257" spans="1:23" x14ac:dyDescent="0.35">
      <c r="A2257" s="16">
        <v>2012</v>
      </c>
      <c r="B2257" s="17">
        <v>26765</v>
      </c>
      <c r="C2257" s="18" t="s">
        <v>1920</v>
      </c>
      <c r="D2257" s="16" t="s">
        <v>24</v>
      </c>
      <c r="E2257" s="18" t="s">
        <v>25</v>
      </c>
      <c r="F2257" s="16" t="s">
        <v>26</v>
      </c>
      <c r="G2257" s="18" t="s">
        <v>87</v>
      </c>
      <c r="H2257" s="18" t="s">
        <v>33</v>
      </c>
      <c r="I2257" s="19">
        <v>5153.6000000000004</v>
      </c>
      <c r="J2257" s="20">
        <v>35550</v>
      </c>
      <c r="K2257" s="20">
        <v>2573</v>
      </c>
      <c r="L2257" s="21">
        <v>1232.8</v>
      </c>
      <c r="M2257" s="22">
        <v>9000</v>
      </c>
      <c r="N2257" s="22">
        <v>266</v>
      </c>
      <c r="O2257" s="23">
        <v>508.1</v>
      </c>
      <c r="P2257" s="24">
        <v>4688</v>
      </c>
      <c r="Q2257" s="24">
        <v>4</v>
      </c>
      <c r="R2257" s="25">
        <v>0</v>
      </c>
      <c r="S2257" s="26">
        <v>0</v>
      </c>
      <c r="T2257" s="26">
        <v>0</v>
      </c>
      <c r="U2257" s="19">
        <v>6894.5</v>
      </c>
      <c r="V2257" s="20">
        <v>49238</v>
      </c>
      <c r="W2257" s="20">
        <v>2843</v>
      </c>
    </row>
    <row r="2258" spans="1:23" x14ac:dyDescent="0.35">
      <c r="A2258" s="16">
        <v>2012</v>
      </c>
      <c r="B2258" s="17">
        <v>26916</v>
      </c>
      <c r="C2258" s="18" t="s">
        <v>1921</v>
      </c>
      <c r="D2258" s="16" t="s">
        <v>24</v>
      </c>
      <c r="E2258" s="18" t="s">
        <v>25</v>
      </c>
      <c r="F2258" s="16" t="s">
        <v>26</v>
      </c>
      <c r="G2258" s="18" t="s">
        <v>179</v>
      </c>
      <c r="H2258" s="18" t="s">
        <v>33</v>
      </c>
      <c r="I2258" s="19">
        <v>11060</v>
      </c>
      <c r="J2258" s="20">
        <v>130987</v>
      </c>
      <c r="K2258" s="20">
        <v>9416</v>
      </c>
      <c r="L2258" s="21">
        <v>759</v>
      </c>
      <c r="M2258" s="22">
        <v>9461</v>
      </c>
      <c r="N2258" s="22">
        <v>377</v>
      </c>
      <c r="O2258" s="23">
        <v>173</v>
      </c>
      <c r="P2258" s="24">
        <v>2743</v>
      </c>
      <c r="Q2258" s="24">
        <v>1</v>
      </c>
      <c r="R2258" s="25">
        <v>0</v>
      </c>
      <c r="S2258" s="26">
        <v>0</v>
      </c>
      <c r="T2258" s="26">
        <v>0</v>
      </c>
      <c r="U2258" s="19">
        <v>11992</v>
      </c>
      <c r="V2258" s="20">
        <v>143191</v>
      </c>
      <c r="W2258" s="20">
        <v>9794</v>
      </c>
    </row>
    <row r="2259" spans="1:23" x14ac:dyDescent="0.35">
      <c r="A2259" s="16">
        <v>2012</v>
      </c>
      <c r="B2259" s="17">
        <v>26934</v>
      </c>
      <c r="C2259" s="18" t="s">
        <v>1922</v>
      </c>
      <c r="D2259" s="16" t="s">
        <v>24</v>
      </c>
      <c r="E2259" s="18" t="s">
        <v>25</v>
      </c>
      <c r="F2259" s="16" t="s">
        <v>26</v>
      </c>
      <c r="G2259" s="18" t="s">
        <v>51</v>
      </c>
      <c r="H2259" s="18" t="s">
        <v>33</v>
      </c>
      <c r="I2259" s="19">
        <v>10026.700000000001</v>
      </c>
      <c r="J2259" s="20">
        <v>88969</v>
      </c>
      <c r="K2259" s="20">
        <v>4866</v>
      </c>
      <c r="L2259" s="21">
        <v>2546.3000000000002</v>
      </c>
      <c r="M2259" s="22">
        <v>24797</v>
      </c>
      <c r="N2259" s="22">
        <v>364</v>
      </c>
      <c r="O2259" s="23" t="s">
        <v>37</v>
      </c>
      <c r="P2259" s="24" t="s">
        <v>37</v>
      </c>
      <c r="Q2259" s="24" t="s">
        <v>37</v>
      </c>
      <c r="R2259" s="25" t="s">
        <v>37</v>
      </c>
      <c r="S2259" s="26" t="s">
        <v>37</v>
      </c>
      <c r="T2259" s="26" t="s">
        <v>37</v>
      </c>
      <c r="U2259" s="19">
        <v>12573</v>
      </c>
      <c r="V2259" s="20">
        <v>113766</v>
      </c>
      <c r="W2259" s="20">
        <v>5230</v>
      </c>
    </row>
    <row r="2260" spans="1:23" x14ac:dyDescent="0.35">
      <c r="A2260" s="16">
        <v>2012</v>
      </c>
      <c r="B2260" s="17">
        <v>26939</v>
      </c>
      <c r="C2260" s="18" t="s">
        <v>1923</v>
      </c>
      <c r="D2260" s="16" t="s">
        <v>24</v>
      </c>
      <c r="E2260" s="18" t="s">
        <v>25</v>
      </c>
      <c r="F2260" s="16" t="s">
        <v>26</v>
      </c>
      <c r="G2260" s="18" t="s">
        <v>51</v>
      </c>
      <c r="H2260" s="18" t="s">
        <v>33</v>
      </c>
      <c r="I2260" s="19">
        <v>10103.700000000001</v>
      </c>
      <c r="J2260" s="20">
        <v>87025</v>
      </c>
      <c r="K2260" s="20">
        <v>4158</v>
      </c>
      <c r="L2260" s="21">
        <v>3504.2</v>
      </c>
      <c r="M2260" s="22">
        <v>30212</v>
      </c>
      <c r="N2260" s="22">
        <v>542</v>
      </c>
      <c r="O2260" s="23" t="s">
        <v>37</v>
      </c>
      <c r="P2260" s="24" t="s">
        <v>37</v>
      </c>
      <c r="Q2260" s="24" t="s">
        <v>37</v>
      </c>
      <c r="R2260" s="25" t="s">
        <v>37</v>
      </c>
      <c r="S2260" s="26" t="s">
        <v>37</v>
      </c>
      <c r="T2260" s="26" t="s">
        <v>37</v>
      </c>
      <c r="U2260" s="19">
        <v>13607.9</v>
      </c>
      <c r="V2260" s="20">
        <v>117237</v>
      </c>
      <c r="W2260" s="20">
        <v>4700</v>
      </c>
    </row>
    <row r="2261" spans="1:23" ht="27.75" x14ac:dyDescent="0.35">
      <c r="A2261" s="16">
        <v>2012</v>
      </c>
      <c r="B2261" s="17">
        <v>27000</v>
      </c>
      <c r="C2261" s="18" t="s">
        <v>1924</v>
      </c>
      <c r="D2261" s="16" t="s">
        <v>24</v>
      </c>
      <c r="E2261" s="18" t="s">
        <v>25</v>
      </c>
      <c r="F2261" s="16" t="s">
        <v>26</v>
      </c>
      <c r="G2261" s="18" t="s">
        <v>56</v>
      </c>
      <c r="H2261" s="18" t="s">
        <v>211</v>
      </c>
      <c r="I2261" s="19" t="s">
        <v>37</v>
      </c>
      <c r="J2261" s="20" t="s">
        <v>37</v>
      </c>
      <c r="K2261" s="20" t="s">
        <v>37</v>
      </c>
      <c r="L2261" s="21">
        <v>15443</v>
      </c>
      <c r="M2261" s="22">
        <v>897630</v>
      </c>
      <c r="N2261" s="22">
        <v>42</v>
      </c>
      <c r="O2261" s="23" t="s">
        <v>37</v>
      </c>
      <c r="P2261" s="24" t="s">
        <v>37</v>
      </c>
      <c r="Q2261" s="24" t="s">
        <v>37</v>
      </c>
      <c r="R2261" s="25" t="s">
        <v>37</v>
      </c>
      <c r="S2261" s="26" t="s">
        <v>37</v>
      </c>
      <c r="T2261" s="26" t="s">
        <v>37</v>
      </c>
      <c r="U2261" s="19">
        <v>15443</v>
      </c>
      <c r="V2261" s="20">
        <v>897630</v>
      </c>
      <c r="W2261" s="20">
        <v>42</v>
      </c>
    </row>
    <row r="2262" spans="1:23" ht="27.75" x14ac:dyDescent="0.35">
      <c r="A2262" s="16">
        <v>2012</v>
      </c>
      <c r="B2262" s="17">
        <v>27000</v>
      </c>
      <c r="C2262" s="18" t="s">
        <v>1924</v>
      </c>
      <c r="D2262" s="16" t="s">
        <v>24</v>
      </c>
      <c r="E2262" s="18" t="s">
        <v>25</v>
      </c>
      <c r="F2262" s="16" t="s">
        <v>26</v>
      </c>
      <c r="G2262" s="18" t="s">
        <v>63</v>
      </c>
      <c r="H2262" s="18" t="s">
        <v>211</v>
      </c>
      <c r="I2262" s="19" t="s">
        <v>37</v>
      </c>
      <c r="J2262" s="20" t="s">
        <v>37</v>
      </c>
      <c r="K2262" s="20" t="s">
        <v>37</v>
      </c>
      <c r="L2262" s="21">
        <v>58794</v>
      </c>
      <c r="M2262" s="22">
        <v>2296776</v>
      </c>
      <c r="N2262" s="22">
        <v>71</v>
      </c>
      <c r="O2262" s="23" t="s">
        <v>37</v>
      </c>
      <c r="P2262" s="24" t="s">
        <v>37</v>
      </c>
      <c r="Q2262" s="24" t="s">
        <v>37</v>
      </c>
      <c r="R2262" s="25">
        <v>299</v>
      </c>
      <c r="S2262" s="26">
        <v>14049</v>
      </c>
      <c r="T2262" s="26">
        <v>1</v>
      </c>
      <c r="U2262" s="19">
        <v>59093</v>
      </c>
      <c r="V2262" s="20">
        <v>2310825</v>
      </c>
      <c r="W2262" s="20">
        <v>72</v>
      </c>
    </row>
    <row r="2263" spans="1:23" ht="27.75" x14ac:dyDescent="0.35">
      <c r="A2263" s="16">
        <v>2012</v>
      </c>
      <c r="B2263" s="17">
        <v>27000</v>
      </c>
      <c r="C2263" s="18" t="s">
        <v>1924</v>
      </c>
      <c r="D2263" s="16" t="s">
        <v>24</v>
      </c>
      <c r="E2263" s="18" t="s">
        <v>25</v>
      </c>
      <c r="F2263" s="16" t="s">
        <v>26</v>
      </c>
      <c r="G2263" s="18" t="s">
        <v>130</v>
      </c>
      <c r="H2263" s="18" t="s">
        <v>211</v>
      </c>
      <c r="I2263" s="19" t="s">
        <v>37</v>
      </c>
      <c r="J2263" s="20" t="s">
        <v>37</v>
      </c>
      <c r="K2263" s="20" t="s">
        <v>37</v>
      </c>
      <c r="L2263" s="21">
        <v>2380</v>
      </c>
      <c r="M2263" s="22">
        <v>78960</v>
      </c>
      <c r="N2263" s="22">
        <v>17</v>
      </c>
      <c r="O2263" s="23" t="s">
        <v>37</v>
      </c>
      <c r="P2263" s="24" t="s">
        <v>37</v>
      </c>
      <c r="Q2263" s="24" t="s">
        <v>37</v>
      </c>
      <c r="R2263" s="25" t="s">
        <v>37</v>
      </c>
      <c r="S2263" s="26" t="s">
        <v>37</v>
      </c>
      <c r="T2263" s="26" t="s">
        <v>37</v>
      </c>
      <c r="U2263" s="19">
        <v>2380</v>
      </c>
      <c r="V2263" s="20">
        <v>78960</v>
      </c>
      <c r="W2263" s="20">
        <v>17</v>
      </c>
    </row>
    <row r="2264" spans="1:23" ht="27.75" x14ac:dyDescent="0.35">
      <c r="A2264" s="16">
        <v>2012</v>
      </c>
      <c r="B2264" s="17">
        <v>27000</v>
      </c>
      <c r="C2264" s="18" t="s">
        <v>1924</v>
      </c>
      <c r="D2264" s="16" t="s">
        <v>24</v>
      </c>
      <c r="E2264" s="18" t="s">
        <v>25</v>
      </c>
      <c r="F2264" s="16" t="s">
        <v>26</v>
      </c>
      <c r="G2264" s="18" t="s">
        <v>79</v>
      </c>
      <c r="H2264" s="18" t="s">
        <v>211</v>
      </c>
      <c r="I2264" s="19" t="s">
        <v>37</v>
      </c>
      <c r="J2264" s="20" t="s">
        <v>37</v>
      </c>
      <c r="K2264" s="20" t="s">
        <v>37</v>
      </c>
      <c r="L2264" s="21">
        <v>991</v>
      </c>
      <c r="M2264" s="22">
        <v>23734</v>
      </c>
      <c r="N2264" s="22">
        <v>7</v>
      </c>
      <c r="O2264" s="23" t="s">
        <v>37</v>
      </c>
      <c r="P2264" s="24" t="s">
        <v>37</v>
      </c>
      <c r="Q2264" s="24" t="s">
        <v>37</v>
      </c>
      <c r="R2264" s="25" t="s">
        <v>37</v>
      </c>
      <c r="S2264" s="26" t="s">
        <v>37</v>
      </c>
      <c r="T2264" s="26" t="s">
        <v>37</v>
      </c>
      <c r="U2264" s="19">
        <v>991</v>
      </c>
      <c r="V2264" s="20">
        <v>23734</v>
      </c>
      <c r="W2264" s="20">
        <v>7</v>
      </c>
    </row>
    <row r="2265" spans="1:23" ht="27.75" x14ac:dyDescent="0.35">
      <c r="A2265" s="16">
        <v>2012</v>
      </c>
      <c r="B2265" s="17">
        <v>27000</v>
      </c>
      <c r="C2265" s="18" t="s">
        <v>1924</v>
      </c>
      <c r="D2265" s="16" t="s">
        <v>24</v>
      </c>
      <c r="E2265" s="18" t="s">
        <v>25</v>
      </c>
      <c r="F2265" s="16" t="s">
        <v>26</v>
      </c>
      <c r="G2265" s="18" t="s">
        <v>51</v>
      </c>
      <c r="H2265" s="18" t="s">
        <v>211</v>
      </c>
      <c r="I2265" s="19" t="s">
        <v>37</v>
      </c>
      <c r="J2265" s="20" t="s">
        <v>37</v>
      </c>
      <c r="K2265" s="20" t="s">
        <v>37</v>
      </c>
      <c r="L2265" s="21">
        <v>1744</v>
      </c>
      <c r="M2265" s="22">
        <v>54662</v>
      </c>
      <c r="N2265" s="22">
        <v>4</v>
      </c>
      <c r="O2265" s="23" t="s">
        <v>37</v>
      </c>
      <c r="P2265" s="24" t="s">
        <v>37</v>
      </c>
      <c r="Q2265" s="24" t="s">
        <v>37</v>
      </c>
      <c r="R2265" s="25" t="s">
        <v>37</v>
      </c>
      <c r="S2265" s="26" t="s">
        <v>37</v>
      </c>
      <c r="T2265" s="26" t="s">
        <v>37</v>
      </c>
      <c r="U2265" s="19">
        <v>1744</v>
      </c>
      <c r="V2265" s="20">
        <v>54662</v>
      </c>
      <c r="W2265" s="20">
        <v>4</v>
      </c>
    </row>
    <row r="2266" spans="1:23" ht="27.75" x14ac:dyDescent="0.35">
      <c r="A2266" s="16">
        <v>2012</v>
      </c>
      <c r="B2266" s="17">
        <v>27000</v>
      </c>
      <c r="C2266" s="18" t="s">
        <v>1924</v>
      </c>
      <c r="D2266" s="16" t="s">
        <v>24</v>
      </c>
      <c r="E2266" s="18" t="s">
        <v>25</v>
      </c>
      <c r="F2266" s="16" t="s">
        <v>26</v>
      </c>
      <c r="G2266" s="18" t="s">
        <v>179</v>
      </c>
      <c r="H2266" s="18" t="s">
        <v>211</v>
      </c>
      <c r="I2266" s="19" t="s">
        <v>37</v>
      </c>
      <c r="J2266" s="20" t="s">
        <v>37</v>
      </c>
      <c r="K2266" s="20" t="s">
        <v>37</v>
      </c>
      <c r="L2266" s="21">
        <v>2402</v>
      </c>
      <c r="M2266" s="22">
        <v>105218</v>
      </c>
      <c r="N2266" s="22">
        <v>22</v>
      </c>
      <c r="O2266" s="23" t="s">
        <v>37</v>
      </c>
      <c r="P2266" s="24" t="s">
        <v>37</v>
      </c>
      <c r="Q2266" s="24" t="s">
        <v>37</v>
      </c>
      <c r="R2266" s="25" t="s">
        <v>37</v>
      </c>
      <c r="S2266" s="26" t="s">
        <v>37</v>
      </c>
      <c r="T2266" s="26" t="s">
        <v>37</v>
      </c>
      <c r="U2266" s="19">
        <v>2402</v>
      </c>
      <c r="V2266" s="20">
        <v>105218</v>
      </c>
      <c r="W2266" s="20">
        <v>22</v>
      </c>
    </row>
    <row r="2267" spans="1:23" ht="27.75" x14ac:dyDescent="0.35">
      <c r="A2267" s="16">
        <v>2012</v>
      </c>
      <c r="B2267" s="17">
        <v>27000</v>
      </c>
      <c r="C2267" s="18" t="s">
        <v>1924</v>
      </c>
      <c r="D2267" s="16" t="s">
        <v>24</v>
      </c>
      <c r="E2267" s="18" t="s">
        <v>25</v>
      </c>
      <c r="F2267" s="16" t="s">
        <v>26</v>
      </c>
      <c r="G2267" s="18" t="s">
        <v>172</v>
      </c>
      <c r="H2267" s="18" t="s">
        <v>211</v>
      </c>
      <c r="I2267" s="19" t="s">
        <v>37</v>
      </c>
      <c r="J2267" s="20" t="s">
        <v>37</v>
      </c>
      <c r="K2267" s="20" t="s">
        <v>37</v>
      </c>
      <c r="L2267" s="21">
        <v>6435</v>
      </c>
      <c r="M2267" s="22">
        <v>196968</v>
      </c>
      <c r="N2267" s="22">
        <v>25</v>
      </c>
      <c r="O2267" s="23" t="s">
        <v>37</v>
      </c>
      <c r="P2267" s="24" t="s">
        <v>37</v>
      </c>
      <c r="Q2267" s="24" t="s">
        <v>37</v>
      </c>
      <c r="R2267" s="25" t="s">
        <v>37</v>
      </c>
      <c r="S2267" s="26" t="s">
        <v>37</v>
      </c>
      <c r="T2267" s="26" t="s">
        <v>37</v>
      </c>
      <c r="U2267" s="19">
        <v>6435</v>
      </c>
      <c r="V2267" s="20">
        <v>196968</v>
      </c>
      <c r="W2267" s="20">
        <v>25</v>
      </c>
    </row>
    <row r="2268" spans="1:23" ht="27.75" x14ac:dyDescent="0.35">
      <c r="A2268" s="16">
        <v>2012</v>
      </c>
      <c r="B2268" s="17">
        <v>27000</v>
      </c>
      <c r="C2268" s="18" t="s">
        <v>1924</v>
      </c>
      <c r="D2268" s="16" t="s">
        <v>24</v>
      </c>
      <c r="E2268" s="18" t="s">
        <v>25</v>
      </c>
      <c r="F2268" s="16" t="s">
        <v>26</v>
      </c>
      <c r="G2268" s="18" t="s">
        <v>90</v>
      </c>
      <c r="H2268" s="18" t="s">
        <v>211</v>
      </c>
      <c r="I2268" s="19" t="s">
        <v>37</v>
      </c>
      <c r="J2268" s="20" t="s">
        <v>37</v>
      </c>
      <c r="K2268" s="20" t="s">
        <v>37</v>
      </c>
      <c r="L2268" s="21">
        <v>5120</v>
      </c>
      <c r="M2268" s="22">
        <v>165587</v>
      </c>
      <c r="N2268" s="22">
        <v>15</v>
      </c>
      <c r="O2268" s="23" t="s">
        <v>37</v>
      </c>
      <c r="P2268" s="24" t="s">
        <v>37</v>
      </c>
      <c r="Q2268" s="24" t="s">
        <v>37</v>
      </c>
      <c r="R2268" s="25" t="s">
        <v>37</v>
      </c>
      <c r="S2268" s="26" t="s">
        <v>37</v>
      </c>
      <c r="T2268" s="26" t="s">
        <v>37</v>
      </c>
      <c r="U2268" s="19">
        <v>5120</v>
      </c>
      <c r="V2268" s="20">
        <v>165587</v>
      </c>
      <c r="W2268" s="20">
        <v>15</v>
      </c>
    </row>
    <row r="2269" spans="1:23" ht="27.75" x14ac:dyDescent="0.35">
      <c r="A2269" s="16">
        <v>2012</v>
      </c>
      <c r="B2269" s="17">
        <v>27000</v>
      </c>
      <c r="C2269" s="18" t="s">
        <v>1924</v>
      </c>
      <c r="D2269" s="16" t="s">
        <v>24</v>
      </c>
      <c r="E2269" s="18" t="s">
        <v>25</v>
      </c>
      <c r="F2269" s="16" t="s">
        <v>26</v>
      </c>
      <c r="G2269" s="18" t="s">
        <v>330</v>
      </c>
      <c r="H2269" s="18" t="s">
        <v>211</v>
      </c>
      <c r="I2269" s="19" t="s">
        <v>37</v>
      </c>
      <c r="J2269" s="20" t="s">
        <v>37</v>
      </c>
      <c r="K2269" s="20" t="s">
        <v>37</v>
      </c>
      <c r="L2269" s="21">
        <v>4509</v>
      </c>
      <c r="M2269" s="22">
        <v>179285</v>
      </c>
      <c r="N2269" s="22">
        <v>29</v>
      </c>
      <c r="O2269" s="23" t="s">
        <v>37</v>
      </c>
      <c r="P2269" s="24" t="s">
        <v>37</v>
      </c>
      <c r="Q2269" s="24" t="s">
        <v>37</v>
      </c>
      <c r="R2269" s="25" t="s">
        <v>37</v>
      </c>
      <c r="S2269" s="26" t="s">
        <v>37</v>
      </c>
      <c r="T2269" s="26" t="s">
        <v>37</v>
      </c>
      <c r="U2269" s="19">
        <v>4509</v>
      </c>
      <c r="V2269" s="20">
        <v>179285</v>
      </c>
      <c r="W2269" s="20">
        <v>29</v>
      </c>
    </row>
    <row r="2270" spans="1:23" ht="27.75" x14ac:dyDescent="0.35">
      <c r="A2270" s="16">
        <v>2012</v>
      </c>
      <c r="B2270" s="17">
        <v>27000</v>
      </c>
      <c r="C2270" s="18" t="s">
        <v>1924</v>
      </c>
      <c r="D2270" s="16" t="s">
        <v>24</v>
      </c>
      <c r="E2270" s="18" t="s">
        <v>25</v>
      </c>
      <c r="F2270" s="16" t="s">
        <v>26</v>
      </c>
      <c r="G2270" s="18" t="s">
        <v>236</v>
      </c>
      <c r="H2270" s="18" t="s">
        <v>211</v>
      </c>
      <c r="I2270" s="19" t="s">
        <v>37</v>
      </c>
      <c r="J2270" s="20" t="s">
        <v>37</v>
      </c>
      <c r="K2270" s="20" t="s">
        <v>37</v>
      </c>
      <c r="L2270" s="21">
        <v>293</v>
      </c>
      <c r="M2270" s="22">
        <v>28400</v>
      </c>
      <c r="N2270" s="22">
        <v>4</v>
      </c>
      <c r="O2270" s="23" t="s">
        <v>37</v>
      </c>
      <c r="P2270" s="24" t="s">
        <v>37</v>
      </c>
      <c r="Q2270" s="24" t="s">
        <v>37</v>
      </c>
      <c r="R2270" s="25" t="s">
        <v>37</v>
      </c>
      <c r="S2270" s="26" t="s">
        <v>37</v>
      </c>
      <c r="T2270" s="26" t="s">
        <v>37</v>
      </c>
      <c r="U2270" s="19">
        <v>293</v>
      </c>
      <c r="V2270" s="20">
        <v>28400</v>
      </c>
      <c r="W2270" s="20">
        <v>4</v>
      </c>
    </row>
    <row r="2271" spans="1:23" ht="27.75" x14ac:dyDescent="0.35">
      <c r="A2271" s="16">
        <v>2012</v>
      </c>
      <c r="B2271" s="17">
        <v>27000</v>
      </c>
      <c r="C2271" s="18" t="s">
        <v>1924</v>
      </c>
      <c r="D2271" s="16" t="s">
        <v>24</v>
      </c>
      <c r="E2271" s="18" t="s">
        <v>25</v>
      </c>
      <c r="F2271" s="16" t="s">
        <v>26</v>
      </c>
      <c r="G2271" s="18" t="s">
        <v>80</v>
      </c>
      <c r="H2271" s="18" t="s">
        <v>211</v>
      </c>
      <c r="I2271" s="19" t="s">
        <v>37</v>
      </c>
      <c r="J2271" s="20" t="s">
        <v>37</v>
      </c>
      <c r="K2271" s="20" t="s">
        <v>37</v>
      </c>
      <c r="L2271" s="21">
        <v>349</v>
      </c>
      <c r="M2271" s="22">
        <v>9881</v>
      </c>
      <c r="N2271" s="22">
        <v>1</v>
      </c>
      <c r="O2271" s="23" t="s">
        <v>37</v>
      </c>
      <c r="P2271" s="24" t="s">
        <v>37</v>
      </c>
      <c r="Q2271" s="24" t="s">
        <v>37</v>
      </c>
      <c r="R2271" s="25" t="s">
        <v>37</v>
      </c>
      <c r="S2271" s="26" t="s">
        <v>37</v>
      </c>
      <c r="T2271" s="26" t="s">
        <v>37</v>
      </c>
      <c r="U2271" s="19">
        <v>349</v>
      </c>
      <c r="V2271" s="20">
        <v>9881</v>
      </c>
      <c r="W2271" s="20">
        <v>1</v>
      </c>
    </row>
    <row r="2272" spans="1:23" ht="27.75" x14ac:dyDescent="0.35">
      <c r="A2272" s="16">
        <v>2012</v>
      </c>
      <c r="B2272" s="17">
        <v>27000</v>
      </c>
      <c r="C2272" s="18" t="s">
        <v>1924</v>
      </c>
      <c r="D2272" s="16" t="s">
        <v>24</v>
      </c>
      <c r="E2272" s="18" t="s">
        <v>25</v>
      </c>
      <c r="F2272" s="16" t="s">
        <v>26</v>
      </c>
      <c r="G2272" s="18" t="s">
        <v>173</v>
      </c>
      <c r="H2272" s="18" t="s">
        <v>211</v>
      </c>
      <c r="I2272" s="19" t="s">
        <v>37</v>
      </c>
      <c r="J2272" s="20" t="s">
        <v>37</v>
      </c>
      <c r="K2272" s="20" t="s">
        <v>37</v>
      </c>
      <c r="L2272" s="21">
        <v>10701</v>
      </c>
      <c r="M2272" s="22">
        <v>322363</v>
      </c>
      <c r="N2272" s="22">
        <v>22</v>
      </c>
      <c r="O2272" s="23" t="s">
        <v>37</v>
      </c>
      <c r="P2272" s="24" t="s">
        <v>37</v>
      </c>
      <c r="Q2272" s="24" t="s">
        <v>37</v>
      </c>
      <c r="R2272" s="25" t="s">
        <v>37</v>
      </c>
      <c r="S2272" s="26" t="s">
        <v>37</v>
      </c>
      <c r="T2272" s="26" t="s">
        <v>37</v>
      </c>
      <c r="U2272" s="19">
        <v>10701</v>
      </c>
      <c r="V2272" s="20">
        <v>322363</v>
      </c>
      <c r="W2272" s="20">
        <v>22</v>
      </c>
    </row>
    <row r="2273" spans="1:23" ht="27.75" x14ac:dyDescent="0.35">
      <c r="A2273" s="16">
        <v>2012</v>
      </c>
      <c r="B2273" s="17">
        <v>27000</v>
      </c>
      <c r="C2273" s="18" t="s">
        <v>1924</v>
      </c>
      <c r="D2273" s="16" t="s">
        <v>24</v>
      </c>
      <c r="E2273" s="18" t="s">
        <v>25</v>
      </c>
      <c r="F2273" s="16" t="s">
        <v>26</v>
      </c>
      <c r="G2273" s="18" t="s">
        <v>238</v>
      </c>
      <c r="H2273" s="18" t="s">
        <v>211</v>
      </c>
      <c r="I2273" s="19" t="s">
        <v>37</v>
      </c>
      <c r="J2273" s="20" t="s">
        <v>37</v>
      </c>
      <c r="K2273" s="20" t="s">
        <v>37</v>
      </c>
      <c r="L2273" s="21">
        <v>1594</v>
      </c>
      <c r="M2273" s="22">
        <v>61297</v>
      </c>
      <c r="N2273" s="22">
        <v>8</v>
      </c>
      <c r="O2273" s="23" t="s">
        <v>37</v>
      </c>
      <c r="P2273" s="24" t="s">
        <v>37</v>
      </c>
      <c r="Q2273" s="24" t="s">
        <v>37</v>
      </c>
      <c r="R2273" s="25" t="s">
        <v>37</v>
      </c>
      <c r="S2273" s="26" t="s">
        <v>37</v>
      </c>
      <c r="T2273" s="26" t="s">
        <v>37</v>
      </c>
      <c r="U2273" s="19">
        <v>1594</v>
      </c>
      <c r="V2273" s="20">
        <v>61297</v>
      </c>
      <c r="W2273" s="20">
        <v>8</v>
      </c>
    </row>
    <row r="2274" spans="1:23" ht="27.75" x14ac:dyDescent="0.35">
      <c r="A2274" s="16">
        <v>2012</v>
      </c>
      <c r="B2274" s="17">
        <v>27000</v>
      </c>
      <c r="C2274" s="18" t="s">
        <v>1924</v>
      </c>
      <c r="D2274" s="16" t="s">
        <v>24</v>
      </c>
      <c r="E2274" s="18" t="s">
        <v>25</v>
      </c>
      <c r="F2274" s="16" t="s">
        <v>26</v>
      </c>
      <c r="G2274" s="18" t="s">
        <v>174</v>
      </c>
      <c r="H2274" s="18" t="s">
        <v>211</v>
      </c>
      <c r="I2274" s="19" t="s">
        <v>37</v>
      </c>
      <c r="J2274" s="20" t="s">
        <v>37</v>
      </c>
      <c r="K2274" s="20" t="s">
        <v>37</v>
      </c>
      <c r="L2274" s="21">
        <v>809</v>
      </c>
      <c r="M2274" s="22">
        <v>33968</v>
      </c>
      <c r="N2274" s="22">
        <v>7</v>
      </c>
      <c r="O2274" s="23" t="s">
        <v>37</v>
      </c>
      <c r="P2274" s="24" t="s">
        <v>37</v>
      </c>
      <c r="Q2274" s="24" t="s">
        <v>37</v>
      </c>
      <c r="R2274" s="25" t="s">
        <v>37</v>
      </c>
      <c r="S2274" s="26" t="s">
        <v>37</v>
      </c>
      <c r="T2274" s="26" t="s">
        <v>37</v>
      </c>
      <c r="U2274" s="19">
        <v>809</v>
      </c>
      <c r="V2274" s="20">
        <v>33968</v>
      </c>
      <c r="W2274" s="20">
        <v>7</v>
      </c>
    </row>
    <row r="2275" spans="1:23" x14ac:dyDescent="0.35">
      <c r="A2275" s="16">
        <v>2012</v>
      </c>
      <c r="B2275" s="17">
        <v>27058</v>
      </c>
      <c r="C2275" s="18" t="s">
        <v>1925</v>
      </c>
      <c r="D2275" s="16" t="s">
        <v>24</v>
      </c>
      <c r="E2275" s="18" t="s">
        <v>25</v>
      </c>
      <c r="F2275" s="16" t="s">
        <v>26</v>
      </c>
      <c r="G2275" s="18" t="s">
        <v>130</v>
      </c>
      <c r="H2275" s="18" t="s">
        <v>33</v>
      </c>
      <c r="I2275" s="19">
        <v>708</v>
      </c>
      <c r="J2275" s="20">
        <v>6111</v>
      </c>
      <c r="K2275" s="20">
        <v>610</v>
      </c>
      <c r="L2275" s="21">
        <v>339</v>
      </c>
      <c r="M2275" s="22">
        <v>3269</v>
      </c>
      <c r="N2275" s="22">
        <v>19</v>
      </c>
      <c r="O2275" s="23">
        <v>2213</v>
      </c>
      <c r="P2275" s="24">
        <v>12654</v>
      </c>
      <c r="Q2275" s="24">
        <v>270</v>
      </c>
      <c r="R2275" s="25">
        <v>0</v>
      </c>
      <c r="S2275" s="26">
        <v>0</v>
      </c>
      <c r="T2275" s="26">
        <v>0</v>
      </c>
      <c r="U2275" s="19">
        <v>3260</v>
      </c>
      <c r="V2275" s="20">
        <v>22034</v>
      </c>
      <c r="W2275" s="20">
        <v>899</v>
      </c>
    </row>
    <row r="2276" spans="1:23" x14ac:dyDescent="0.35">
      <c r="A2276" s="16">
        <v>2012</v>
      </c>
      <c r="B2276" s="17">
        <v>27058</v>
      </c>
      <c r="C2276" s="18" t="s">
        <v>1925</v>
      </c>
      <c r="D2276" s="16" t="s">
        <v>24</v>
      </c>
      <c r="E2276" s="18" t="s">
        <v>25</v>
      </c>
      <c r="F2276" s="16" t="s">
        <v>26</v>
      </c>
      <c r="G2276" s="18" t="s">
        <v>90</v>
      </c>
      <c r="H2276" s="18" t="s">
        <v>33</v>
      </c>
      <c r="I2276" s="19">
        <v>2095</v>
      </c>
      <c r="J2276" s="20">
        <v>18841</v>
      </c>
      <c r="K2276" s="20">
        <v>1749</v>
      </c>
      <c r="L2276" s="21">
        <v>953</v>
      </c>
      <c r="M2276" s="22">
        <v>9149</v>
      </c>
      <c r="N2276" s="22">
        <v>61</v>
      </c>
      <c r="O2276" s="23">
        <v>9417</v>
      </c>
      <c r="P2276" s="24">
        <v>95035</v>
      </c>
      <c r="Q2276" s="24">
        <v>1182</v>
      </c>
      <c r="R2276" s="25">
        <v>0</v>
      </c>
      <c r="S2276" s="26">
        <v>0</v>
      </c>
      <c r="T2276" s="26">
        <v>0</v>
      </c>
      <c r="U2276" s="19">
        <v>12465</v>
      </c>
      <c r="V2276" s="20">
        <v>123025</v>
      </c>
      <c r="W2276" s="20">
        <v>2992</v>
      </c>
    </row>
    <row r="2277" spans="1:23" x14ac:dyDescent="0.35">
      <c r="A2277" s="16">
        <v>2012</v>
      </c>
      <c r="B2277" s="17">
        <v>27058</v>
      </c>
      <c r="C2277" s="18" t="s">
        <v>1925</v>
      </c>
      <c r="D2277" s="16" t="s">
        <v>24</v>
      </c>
      <c r="E2277" s="18" t="s">
        <v>25</v>
      </c>
      <c r="F2277" s="16" t="s">
        <v>26</v>
      </c>
      <c r="G2277" s="18" t="s">
        <v>174</v>
      </c>
      <c r="H2277" s="18" t="s">
        <v>33</v>
      </c>
      <c r="I2277" s="19">
        <v>6123</v>
      </c>
      <c r="J2277" s="20">
        <v>52594</v>
      </c>
      <c r="K2277" s="20">
        <v>4423</v>
      </c>
      <c r="L2277" s="21">
        <v>269</v>
      </c>
      <c r="M2277" s="22">
        <v>2546</v>
      </c>
      <c r="N2277" s="22">
        <v>19</v>
      </c>
      <c r="O2277" s="23">
        <v>6733</v>
      </c>
      <c r="P2277" s="24">
        <v>65644</v>
      </c>
      <c r="Q2277" s="24">
        <v>1086</v>
      </c>
      <c r="R2277" s="25">
        <v>0</v>
      </c>
      <c r="S2277" s="26">
        <v>0</v>
      </c>
      <c r="T2277" s="26">
        <v>0</v>
      </c>
      <c r="U2277" s="19">
        <v>13125</v>
      </c>
      <c r="V2277" s="20">
        <v>120784</v>
      </c>
      <c r="W2277" s="20">
        <v>5528</v>
      </c>
    </row>
    <row r="2278" spans="1:23" x14ac:dyDescent="0.35">
      <c r="A2278" s="16">
        <v>2012</v>
      </c>
      <c r="B2278" s="17">
        <v>27222</v>
      </c>
      <c r="C2278" s="18" t="s">
        <v>1926</v>
      </c>
      <c r="D2278" s="16" t="s">
        <v>24</v>
      </c>
      <c r="E2278" s="18" t="s">
        <v>25</v>
      </c>
      <c r="F2278" s="16" t="s">
        <v>26</v>
      </c>
      <c r="G2278" s="18" t="s">
        <v>104</v>
      </c>
      <c r="H2278" s="18" t="s">
        <v>28</v>
      </c>
      <c r="I2278" s="19">
        <v>7531</v>
      </c>
      <c r="J2278" s="20">
        <v>74374</v>
      </c>
      <c r="K2278" s="20">
        <v>5341</v>
      </c>
      <c r="L2278" s="21">
        <v>7128</v>
      </c>
      <c r="M2278" s="22">
        <v>66137</v>
      </c>
      <c r="N2278" s="22">
        <v>1442</v>
      </c>
      <c r="O2278" s="23">
        <v>4782</v>
      </c>
      <c r="P2278" s="24">
        <v>58992</v>
      </c>
      <c r="Q2278" s="24">
        <v>4</v>
      </c>
      <c r="R2278" s="25">
        <v>0</v>
      </c>
      <c r="S2278" s="26">
        <v>0</v>
      </c>
      <c r="T2278" s="26">
        <v>0</v>
      </c>
      <c r="U2278" s="19">
        <v>19441</v>
      </c>
      <c r="V2278" s="20">
        <v>199503</v>
      </c>
      <c r="W2278" s="20">
        <v>6787</v>
      </c>
    </row>
    <row r="2279" spans="1:23" x14ac:dyDescent="0.35">
      <c r="A2279" s="16">
        <v>2012</v>
      </c>
      <c r="B2279" s="17">
        <v>27238</v>
      </c>
      <c r="C2279" s="18" t="s">
        <v>1927</v>
      </c>
      <c r="D2279" s="16" t="s">
        <v>24</v>
      </c>
      <c r="E2279" s="18" t="s">
        <v>25</v>
      </c>
      <c r="F2279" s="16" t="s">
        <v>26</v>
      </c>
      <c r="G2279" s="18" t="s">
        <v>132</v>
      </c>
      <c r="H2279" s="18" t="s">
        <v>33</v>
      </c>
      <c r="I2279" s="19">
        <v>42623</v>
      </c>
      <c r="J2279" s="20">
        <v>450041</v>
      </c>
      <c r="K2279" s="20">
        <v>37258</v>
      </c>
      <c r="L2279" s="21">
        <v>6952</v>
      </c>
      <c r="M2279" s="22">
        <v>77432</v>
      </c>
      <c r="N2279" s="22">
        <v>2775</v>
      </c>
      <c r="O2279" s="23" t="s">
        <v>37</v>
      </c>
      <c r="P2279" s="24" t="s">
        <v>37</v>
      </c>
      <c r="Q2279" s="24" t="s">
        <v>37</v>
      </c>
      <c r="R2279" s="25" t="s">
        <v>37</v>
      </c>
      <c r="S2279" s="26" t="s">
        <v>37</v>
      </c>
      <c r="T2279" s="26" t="s">
        <v>37</v>
      </c>
      <c r="U2279" s="19">
        <v>49575</v>
      </c>
      <c r="V2279" s="20">
        <v>527473</v>
      </c>
      <c r="W2279" s="20">
        <v>40033</v>
      </c>
    </row>
    <row r="2280" spans="1:23" x14ac:dyDescent="0.35">
      <c r="A2280" s="16">
        <v>2012</v>
      </c>
      <c r="B2280" s="17">
        <v>27316</v>
      </c>
      <c r="C2280" s="18" t="s">
        <v>1928</v>
      </c>
      <c r="D2280" s="16" t="s">
        <v>24</v>
      </c>
      <c r="E2280" s="18" t="s">
        <v>25</v>
      </c>
      <c r="F2280" s="16" t="s">
        <v>26</v>
      </c>
      <c r="G2280" s="18" t="s">
        <v>271</v>
      </c>
      <c r="H2280" s="18" t="s">
        <v>28</v>
      </c>
      <c r="I2280" s="19">
        <v>3799</v>
      </c>
      <c r="J2280" s="20">
        <v>20719</v>
      </c>
      <c r="K2280" s="20">
        <v>3248</v>
      </c>
      <c r="L2280" s="21">
        <v>5811</v>
      </c>
      <c r="M2280" s="22">
        <v>38873</v>
      </c>
      <c r="N2280" s="22">
        <v>744</v>
      </c>
      <c r="O2280" s="23">
        <v>1275</v>
      </c>
      <c r="P2280" s="24">
        <v>10940</v>
      </c>
      <c r="Q2280" s="24">
        <v>1</v>
      </c>
      <c r="R2280" s="25" t="s">
        <v>37</v>
      </c>
      <c r="S2280" s="26" t="s">
        <v>37</v>
      </c>
      <c r="T2280" s="26" t="s">
        <v>37</v>
      </c>
      <c r="U2280" s="19">
        <v>10885</v>
      </c>
      <c r="V2280" s="20">
        <v>70532</v>
      </c>
      <c r="W2280" s="20">
        <v>3993</v>
      </c>
    </row>
    <row r="2281" spans="1:23" x14ac:dyDescent="0.35">
      <c r="A2281" s="16">
        <v>2012</v>
      </c>
      <c r="B2281" s="17">
        <v>27369</v>
      </c>
      <c r="C2281" s="18" t="s">
        <v>1929</v>
      </c>
      <c r="D2281" s="16" t="s">
        <v>24</v>
      </c>
      <c r="E2281" s="18" t="s">
        <v>25</v>
      </c>
      <c r="F2281" s="16" t="s">
        <v>26</v>
      </c>
      <c r="G2281" s="18" t="s">
        <v>98</v>
      </c>
      <c r="H2281" s="18" t="s">
        <v>33</v>
      </c>
      <c r="I2281" s="19">
        <v>21593</v>
      </c>
      <c r="J2281" s="20">
        <v>164647</v>
      </c>
      <c r="K2281" s="20">
        <v>13210</v>
      </c>
      <c r="L2281" s="21">
        <v>10429</v>
      </c>
      <c r="M2281" s="22">
        <v>97393</v>
      </c>
      <c r="N2281" s="22">
        <v>2571</v>
      </c>
      <c r="O2281" s="23">
        <v>1330</v>
      </c>
      <c r="P2281" s="24">
        <v>22220</v>
      </c>
      <c r="Q2281" s="24">
        <v>6</v>
      </c>
      <c r="R2281" s="25" t="s">
        <v>37</v>
      </c>
      <c r="S2281" s="26" t="s">
        <v>37</v>
      </c>
      <c r="T2281" s="26" t="s">
        <v>37</v>
      </c>
      <c r="U2281" s="19">
        <v>33352</v>
      </c>
      <c r="V2281" s="20">
        <v>284260</v>
      </c>
      <c r="W2281" s="20">
        <v>15787</v>
      </c>
    </row>
    <row r="2282" spans="1:23" x14ac:dyDescent="0.35">
      <c r="A2282" s="16">
        <v>2012</v>
      </c>
      <c r="B2282" s="17">
        <v>27422</v>
      </c>
      <c r="C2282" s="18" t="s">
        <v>1930</v>
      </c>
      <c r="D2282" s="16" t="s">
        <v>24</v>
      </c>
      <c r="E2282" s="18" t="s">
        <v>25</v>
      </c>
      <c r="F2282" s="16" t="s">
        <v>26</v>
      </c>
      <c r="G2282" s="18" t="s">
        <v>51</v>
      </c>
      <c r="H2282" s="18" t="s">
        <v>33</v>
      </c>
      <c r="I2282" s="19">
        <v>12951.5</v>
      </c>
      <c r="J2282" s="20">
        <v>114742</v>
      </c>
      <c r="K2282" s="20">
        <v>7606</v>
      </c>
      <c r="L2282" s="21">
        <v>1350.7</v>
      </c>
      <c r="M2282" s="22">
        <v>13518</v>
      </c>
      <c r="N2282" s="22">
        <v>392</v>
      </c>
      <c r="O2282" s="23">
        <v>2222.8000000000002</v>
      </c>
      <c r="P2282" s="24">
        <v>23798</v>
      </c>
      <c r="Q2282" s="24">
        <v>363</v>
      </c>
      <c r="R2282" s="25" t="s">
        <v>37</v>
      </c>
      <c r="S2282" s="26" t="s">
        <v>37</v>
      </c>
      <c r="T2282" s="26" t="s">
        <v>37</v>
      </c>
      <c r="U2282" s="19">
        <v>16525</v>
      </c>
      <c r="V2282" s="20">
        <v>152058</v>
      </c>
      <c r="W2282" s="20">
        <v>8361</v>
      </c>
    </row>
    <row r="2283" spans="1:23" x14ac:dyDescent="0.35">
      <c r="A2283" s="16">
        <v>2012</v>
      </c>
      <c r="B2283" s="17">
        <v>27599</v>
      </c>
      <c r="C2283" s="18" t="s">
        <v>1931</v>
      </c>
      <c r="D2283" s="16" t="s">
        <v>24</v>
      </c>
      <c r="E2283" s="18" t="s">
        <v>25</v>
      </c>
      <c r="F2283" s="16" t="s">
        <v>26</v>
      </c>
      <c r="G2283" s="18" t="s">
        <v>74</v>
      </c>
      <c r="H2283" s="18" t="s">
        <v>33</v>
      </c>
      <c r="I2283" s="19">
        <v>21881</v>
      </c>
      <c r="J2283" s="20">
        <v>183981</v>
      </c>
      <c r="K2283" s="20">
        <v>14337</v>
      </c>
      <c r="L2283" s="21">
        <v>14453</v>
      </c>
      <c r="M2283" s="22">
        <v>156970</v>
      </c>
      <c r="N2283" s="22">
        <v>194</v>
      </c>
      <c r="O2283" s="23">
        <v>0</v>
      </c>
      <c r="P2283" s="24">
        <v>0</v>
      </c>
      <c r="Q2283" s="24">
        <v>0</v>
      </c>
      <c r="R2283" s="25" t="s">
        <v>37</v>
      </c>
      <c r="S2283" s="26" t="s">
        <v>37</v>
      </c>
      <c r="T2283" s="26" t="s">
        <v>37</v>
      </c>
      <c r="U2283" s="19">
        <v>36334</v>
      </c>
      <c r="V2283" s="20">
        <v>340951</v>
      </c>
      <c r="W2283" s="20">
        <v>14531</v>
      </c>
    </row>
    <row r="2284" spans="1:23" x14ac:dyDescent="0.35">
      <c r="A2284" s="16">
        <v>2012</v>
      </c>
      <c r="B2284" s="17">
        <v>28541</v>
      </c>
      <c r="C2284" s="18" t="s">
        <v>1932</v>
      </c>
      <c r="D2284" s="16" t="s">
        <v>24</v>
      </c>
      <c r="E2284" s="18" t="s">
        <v>25</v>
      </c>
      <c r="F2284" s="16" t="s">
        <v>26</v>
      </c>
      <c r="G2284" s="18" t="s">
        <v>128</v>
      </c>
      <c r="H2284" s="18" t="s">
        <v>191</v>
      </c>
      <c r="I2284" s="19">
        <v>3499</v>
      </c>
      <c r="J2284" s="20">
        <v>72364</v>
      </c>
      <c r="K2284" s="20">
        <v>4036</v>
      </c>
      <c r="L2284" s="21">
        <v>1347</v>
      </c>
      <c r="M2284" s="22">
        <v>26226</v>
      </c>
      <c r="N2284" s="22">
        <v>569</v>
      </c>
      <c r="O2284" s="23">
        <v>37167</v>
      </c>
      <c r="P2284" s="24">
        <v>872001</v>
      </c>
      <c r="Q2284" s="24">
        <v>4</v>
      </c>
      <c r="R2284" s="25">
        <v>0</v>
      </c>
      <c r="S2284" s="26">
        <v>0</v>
      </c>
      <c r="T2284" s="26">
        <v>0</v>
      </c>
      <c r="U2284" s="19">
        <v>42013</v>
      </c>
      <c r="V2284" s="20">
        <v>970591</v>
      </c>
      <c r="W2284" s="20">
        <v>4609</v>
      </c>
    </row>
    <row r="2285" spans="1:23" x14ac:dyDescent="0.35">
      <c r="A2285" s="16">
        <v>2012</v>
      </c>
      <c r="B2285" s="17">
        <v>28604</v>
      </c>
      <c r="C2285" s="18" t="s">
        <v>1933</v>
      </c>
      <c r="D2285" s="16" t="s">
        <v>24</v>
      </c>
      <c r="E2285" s="18" t="s">
        <v>25</v>
      </c>
      <c r="F2285" s="16" t="s">
        <v>26</v>
      </c>
      <c r="G2285" s="18" t="s">
        <v>98</v>
      </c>
      <c r="H2285" s="18" t="s">
        <v>28</v>
      </c>
      <c r="I2285" s="19">
        <v>23739</v>
      </c>
      <c r="J2285" s="20">
        <v>257984</v>
      </c>
      <c r="K2285" s="20">
        <v>18063</v>
      </c>
      <c r="L2285" s="21">
        <v>18428</v>
      </c>
      <c r="M2285" s="22">
        <v>230621</v>
      </c>
      <c r="N2285" s="22">
        <v>3733</v>
      </c>
      <c r="O2285" s="23">
        <v>0</v>
      </c>
      <c r="P2285" s="24">
        <v>0</v>
      </c>
      <c r="Q2285" s="24">
        <v>0</v>
      </c>
      <c r="R2285" s="25">
        <v>0</v>
      </c>
      <c r="S2285" s="26">
        <v>0</v>
      </c>
      <c r="T2285" s="26">
        <v>0</v>
      </c>
      <c r="U2285" s="19">
        <v>42167</v>
      </c>
      <c r="V2285" s="20">
        <v>488605</v>
      </c>
      <c r="W2285" s="20">
        <v>21796</v>
      </c>
    </row>
    <row r="2286" spans="1:23" x14ac:dyDescent="0.35">
      <c r="A2286" s="16">
        <v>2012</v>
      </c>
      <c r="B2286" s="17">
        <v>28802</v>
      </c>
      <c r="C2286" s="18" t="s">
        <v>1934</v>
      </c>
      <c r="D2286" s="16" t="s">
        <v>41</v>
      </c>
      <c r="E2286" s="18" t="s">
        <v>42</v>
      </c>
      <c r="F2286" s="16" t="s">
        <v>26</v>
      </c>
      <c r="G2286" s="18" t="s">
        <v>198</v>
      </c>
      <c r="H2286" s="18" t="s">
        <v>44</v>
      </c>
      <c r="I2286" s="19">
        <v>0</v>
      </c>
      <c r="J2286" s="20">
        <v>0</v>
      </c>
      <c r="K2286" s="20">
        <v>0</v>
      </c>
      <c r="L2286" s="21">
        <v>710.7</v>
      </c>
      <c r="M2286" s="22">
        <v>9247</v>
      </c>
      <c r="N2286" s="22">
        <v>3</v>
      </c>
      <c r="O2286" s="23">
        <v>0</v>
      </c>
      <c r="P2286" s="24">
        <v>0</v>
      </c>
      <c r="Q2286" s="24">
        <v>0</v>
      </c>
      <c r="R2286" s="25">
        <v>0</v>
      </c>
      <c r="S2286" s="26">
        <v>0</v>
      </c>
      <c r="T2286" s="26">
        <v>0</v>
      </c>
      <c r="U2286" s="19">
        <v>710.7</v>
      </c>
      <c r="V2286" s="20">
        <v>9247</v>
      </c>
      <c r="W2286" s="20">
        <v>3</v>
      </c>
    </row>
    <row r="2287" spans="1:23" x14ac:dyDescent="0.35">
      <c r="A2287" s="16">
        <v>2012</v>
      </c>
      <c r="B2287" s="17">
        <v>28802</v>
      </c>
      <c r="C2287" s="18" t="s">
        <v>1934</v>
      </c>
      <c r="D2287" s="16" t="s">
        <v>41</v>
      </c>
      <c r="E2287" s="18" t="s">
        <v>42</v>
      </c>
      <c r="F2287" s="16" t="s">
        <v>26</v>
      </c>
      <c r="G2287" s="18" t="s">
        <v>32</v>
      </c>
      <c r="H2287" s="18" t="s">
        <v>44</v>
      </c>
      <c r="I2287" s="19">
        <v>0</v>
      </c>
      <c r="J2287" s="20">
        <v>0</v>
      </c>
      <c r="K2287" s="20">
        <v>0</v>
      </c>
      <c r="L2287" s="21">
        <v>746.5</v>
      </c>
      <c r="M2287" s="22">
        <v>11486</v>
      </c>
      <c r="N2287" s="22">
        <v>4</v>
      </c>
      <c r="O2287" s="23">
        <v>486.2</v>
      </c>
      <c r="P2287" s="24">
        <v>8741</v>
      </c>
      <c r="Q2287" s="24">
        <v>1</v>
      </c>
      <c r="R2287" s="25">
        <v>544.5</v>
      </c>
      <c r="S2287" s="26">
        <v>9108</v>
      </c>
      <c r="T2287" s="26">
        <v>1</v>
      </c>
      <c r="U2287" s="19">
        <v>1777.2</v>
      </c>
      <c r="V2287" s="20">
        <v>29335</v>
      </c>
      <c r="W2287" s="20">
        <v>6</v>
      </c>
    </row>
    <row r="2288" spans="1:23" x14ac:dyDescent="0.35">
      <c r="A2288" s="16">
        <v>2012</v>
      </c>
      <c r="B2288" s="17">
        <v>28802</v>
      </c>
      <c r="C2288" s="18" t="s">
        <v>1934</v>
      </c>
      <c r="D2288" s="16" t="s">
        <v>41</v>
      </c>
      <c r="E2288" s="18" t="s">
        <v>42</v>
      </c>
      <c r="F2288" s="16" t="s">
        <v>26</v>
      </c>
      <c r="G2288" s="18" t="s">
        <v>158</v>
      </c>
      <c r="H2288" s="18" t="s">
        <v>44</v>
      </c>
      <c r="I2288" s="19">
        <v>0</v>
      </c>
      <c r="J2288" s="20">
        <v>0</v>
      </c>
      <c r="K2288" s="20">
        <v>0</v>
      </c>
      <c r="L2288" s="21">
        <v>13524.4</v>
      </c>
      <c r="M2288" s="22">
        <v>235359</v>
      </c>
      <c r="N2288" s="22">
        <v>7117</v>
      </c>
      <c r="O2288" s="23">
        <v>0</v>
      </c>
      <c r="P2288" s="24">
        <v>0</v>
      </c>
      <c r="Q2288" s="24">
        <v>0</v>
      </c>
      <c r="R2288" s="25">
        <v>0</v>
      </c>
      <c r="S2288" s="26">
        <v>0</v>
      </c>
      <c r="T2288" s="26">
        <v>0</v>
      </c>
      <c r="U2288" s="19">
        <v>13524.4</v>
      </c>
      <c r="V2288" s="20">
        <v>235359</v>
      </c>
      <c r="W2288" s="20">
        <v>7117</v>
      </c>
    </row>
    <row r="2289" spans="1:23" x14ac:dyDescent="0.35">
      <c r="A2289" s="16">
        <v>2012</v>
      </c>
      <c r="B2289" s="17">
        <v>28802</v>
      </c>
      <c r="C2289" s="18" t="s">
        <v>1934</v>
      </c>
      <c r="D2289" s="16" t="s">
        <v>41</v>
      </c>
      <c r="E2289" s="18" t="s">
        <v>42</v>
      </c>
      <c r="F2289" s="16" t="s">
        <v>26</v>
      </c>
      <c r="G2289" s="18" t="s">
        <v>179</v>
      </c>
      <c r="H2289" s="18" t="s">
        <v>44</v>
      </c>
      <c r="I2289" s="19">
        <v>0</v>
      </c>
      <c r="J2289" s="20">
        <v>0</v>
      </c>
      <c r="K2289" s="20">
        <v>0</v>
      </c>
      <c r="L2289" s="21">
        <v>3058.9</v>
      </c>
      <c r="M2289" s="22">
        <v>86404</v>
      </c>
      <c r="N2289" s="22">
        <v>4</v>
      </c>
      <c r="O2289" s="23">
        <v>73869.600000000006</v>
      </c>
      <c r="P2289" s="24">
        <v>2128598</v>
      </c>
      <c r="Q2289" s="24">
        <v>10</v>
      </c>
      <c r="R2289" s="25">
        <v>0</v>
      </c>
      <c r="S2289" s="26">
        <v>0</v>
      </c>
      <c r="T2289" s="26">
        <v>0</v>
      </c>
      <c r="U2289" s="19">
        <v>76928.5</v>
      </c>
      <c r="V2289" s="20">
        <v>2215002</v>
      </c>
      <c r="W2289" s="20">
        <v>14</v>
      </c>
    </row>
    <row r="2290" spans="1:23" x14ac:dyDescent="0.35">
      <c r="A2290" s="16">
        <v>2012</v>
      </c>
      <c r="B2290" s="17">
        <v>28802</v>
      </c>
      <c r="C2290" s="18" t="s">
        <v>1934</v>
      </c>
      <c r="D2290" s="16" t="s">
        <v>41</v>
      </c>
      <c r="E2290" s="18" t="s">
        <v>42</v>
      </c>
      <c r="F2290" s="16" t="s">
        <v>26</v>
      </c>
      <c r="G2290" s="18" t="s">
        <v>136</v>
      </c>
      <c r="H2290" s="18" t="s">
        <v>44</v>
      </c>
      <c r="I2290" s="19">
        <v>0</v>
      </c>
      <c r="J2290" s="20">
        <v>0</v>
      </c>
      <c r="K2290" s="20">
        <v>0</v>
      </c>
      <c r="L2290" s="21">
        <v>36051</v>
      </c>
      <c r="M2290" s="22">
        <v>527947</v>
      </c>
      <c r="N2290" s="22">
        <v>48</v>
      </c>
      <c r="O2290" s="23">
        <v>11944.4</v>
      </c>
      <c r="P2290" s="24">
        <v>175853</v>
      </c>
      <c r="Q2290" s="24">
        <v>28</v>
      </c>
      <c r="R2290" s="25">
        <v>0</v>
      </c>
      <c r="S2290" s="26">
        <v>0</v>
      </c>
      <c r="T2290" s="26">
        <v>0</v>
      </c>
      <c r="U2290" s="19">
        <v>47995.4</v>
      </c>
      <c r="V2290" s="20">
        <v>703800</v>
      </c>
      <c r="W2290" s="20">
        <v>76</v>
      </c>
    </row>
    <row r="2291" spans="1:23" x14ac:dyDescent="0.35">
      <c r="A2291" s="16">
        <v>2012</v>
      </c>
      <c r="B2291" s="17">
        <v>28802</v>
      </c>
      <c r="C2291" s="18" t="s">
        <v>1934</v>
      </c>
      <c r="D2291" s="16" t="s">
        <v>41</v>
      </c>
      <c r="E2291" s="18" t="s">
        <v>42</v>
      </c>
      <c r="F2291" s="16" t="s">
        <v>26</v>
      </c>
      <c r="G2291" s="18" t="s">
        <v>199</v>
      </c>
      <c r="H2291" s="18" t="s">
        <v>44</v>
      </c>
      <c r="I2291" s="19">
        <v>82552</v>
      </c>
      <c r="J2291" s="20">
        <v>1077069</v>
      </c>
      <c r="K2291" s="20">
        <v>67865</v>
      </c>
      <c r="L2291" s="21">
        <v>235912.6</v>
      </c>
      <c r="M2291" s="22">
        <v>3392241</v>
      </c>
      <c r="N2291" s="22">
        <v>2119</v>
      </c>
      <c r="O2291" s="23">
        <v>246645.9</v>
      </c>
      <c r="P2291" s="24">
        <v>3861464</v>
      </c>
      <c r="Q2291" s="24">
        <v>248</v>
      </c>
      <c r="R2291" s="25">
        <v>0</v>
      </c>
      <c r="S2291" s="26">
        <v>0</v>
      </c>
      <c r="T2291" s="26">
        <v>0</v>
      </c>
      <c r="U2291" s="19">
        <v>565110.5</v>
      </c>
      <c r="V2291" s="20">
        <v>8330774</v>
      </c>
      <c r="W2291" s="20">
        <v>70232</v>
      </c>
    </row>
    <row r="2292" spans="1:23" x14ac:dyDescent="0.35">
      <c r="A2292" s="16">
        <v>2012</v>
      </c>
      <c r="B2292" s="17">
        <v>28978</v>
      </c>
      <c r="C2292" s="18" t="s">
        <v>1935</v>
      </c>
      <c r="D2292" s="16" t="s">
        <v>24</v>
      </c>
      <c r="E2292" s="18" t="s">
        <v>25</v>
      </c>
      <c r="F2292" s="16" t="s">
        <v>26</v>
      </c>
      <c r="G2292" s="18" t="s">
        <v>98</v>
      </c>
      <c r="H2292" s="18" t="s">
        <v>28</v>
      </c>
      <c r="I2292" s="19">
        <v>25836</v>
      </c>
      <c r="J2292" s="20">
        <v>199706</v>
      </c>
      <c r="K2292" s="20">
        <v>18072</v>
      </c>
      <c r="L2292" s="21">
        <v>31252</v>
      </c>
      <c r="M2292" s="22">
        <v>357716</v>
      </c>
      <c r="N2292" s="22">
        <v>3200</v>
      </c>
      <c r="O2292" s="23">
        <v>234</v>
      </c>
      <c r="P2292" s="24">
        <v>2733</v>
      </c>
      <c r="Q2292" s="24">
        <v>2</v>
      </c>
      <c r="R2292" s="25" t="s">
        <v>37</v>
      </c>
      <c r="S2292" s="26" t="s">
        <v>37</v>
      </c>
      <c r="T2292" s="26" t="s">
        <v>37</v>
      </c>
      <c r="U2292" s="19">
        <v>57322</v>
      </c>
      <c r="V2292" s="20">
        <v>560155</v>
      </c>
      <c r="W2292" s="20">
        <v>21274</v>
      </c>
    </row>
    <row r="2293" spans="1:23" x14ac:dyDescent="0.35">
      <c r="A2293" s="16">
        <v>2012</v>
      </c>
      <c r="B2293" s="17">
        <v>30517</v>
      </c>
      <c r="C2293" s="18" t="s">
        <v>1936</v>
      </c>
      <c r="D2293" s="16" t="s">
        <v>24</v>
      </c>
      <c r="E2293" s="18" t="s">
        <v>25</v>
      </c>
      <c r="F2293" s="16" t="s">
        <v>26</v>
      </c>
      <c r="G2293" s="18" t="s">
        <v>59</v>
      </c>
      <c r="H2293" s="18" t="s">
        <v>33</v>
      </c>
      <c r="I2293" s="19">
        <v>23807</v>
      </c>
      <c r="J2293" s="20">
        <v>148416</v>
      </c>
      <c r="K2293" s="20">
        <v>11996</v>
      </c>
      <c r="L2293" s="21">
        <v>3958</v>
      </c>
      <c r="M2293" s="22">
        <v>30060</v>
      </c>
      <c r="N2293" s="22">
        <v>931</v>
      </c>
      <c r="O2293" s="23" t="s">
        <v>37</v>
      </c>
      <c r="P2293" s="24" t="s">
        <v>37</v>
      </c>
      <c r="Q2293" s="24" t="s">
        <v>37</v>
      </c>
      <c r="R2293" s="25" t="s">
        <v>37</v>
      </c>
      <c r="S2293" s="26" t="s">
        <v>37</v>
      </c>
      <c r="T2293" s="26" t="s">
        <v>37</v>
      </c>
      <c r="U2293" s="19">
        <v>27765</v>
      </c>
      <c r="V2293" s="20">
        <v>178476</v>
      </c>
      <c r="W2293" s="20">
        <v>12927</v>
      </c>
    </row>
    <row r="2294" spans="1:23" x14ac:dyDescent="0.35">
      <c r="A2294" s="16">
        <v>2012</v>
      </c>
      <c r="B2294" s="17">
        <v>30518</v>
      </c>
      <c r="C2294" s="18" t="s">
        <v>1937</v>
      </c>
      <c r="D2294" s="16" t="s">
        <v>24</v>
      </c>
      <c r="E2294" s="18" t="s">
        <v>25</v>
      </c>
      <c r="F2294" s="16" t="s">
        <v>26</v>
      </c>
      <c r="G2294" s="18" t="s">
        <v>56</v>
      </c>
      <c r="H2294" s="18" t="s">
        <v>191</v>
      </c>
      <c r="I2294" s="19">
        <v>37281</v>
      </c>
      <c r="J2294" s="20">
        <v>255829</v>
      </c>
      <c r="K2294" s="20">
        <v>19826</v>
      </c>
      <c r="L2294" s="21">
        <v>17846</v>
      </c>
      <c r="M2294" s="22">
        <v>138393</v>
      </c>
      <c r="N2294" s="22">
        <v>3371</v>
      </c>
      <c r="O2294" s="23">
        <v>10863</v>
      </c>
      <c r="P2294" s="24">
        <v>190973</v>
      </c>
      <c r="Q2294" s="24">
        <v>314</v>
      </c>
      <c r="R2294" s="25" t="s">
        <v>37</v>
      </c>
      <c r="S2294" s="26" t="s">
        <v>37</v>
      </c>
      <c r="T2294" s="26" t="s">
        <v>37</v>
      </c>
      <c r="U2294" s="19">
        <v>65990</v>
      </c>
      <c r="V2294" s="20">
        <v>585195</v>
      </c>
      <c r="W2294" s="20">
        <v>23511</v>
      </c>
    </row>
    <row r="2295" spans="1:23" x14ac:dyDescent="0.35">
      <c r="A2295" s="16">
        <v>2012</v>
      </c>
      <c r="B2295" s="17">
        <v>31833</v>
      </c>
      <c r="C2295" s="18" t="s">
        <v>1938</v>
      </c>
      <c r="D2295" s="16" t="s">
        <v>24</v>
      </c>
      <c r="E2295" s="18" t="s">
        <v>25</v>
      </c>
      <c r="F2295" s="16" t="s">
        <v>26</v>
      </c>
      <c r="G2295" s="18" t="s">
        <v>61</v>
      </c>
      <c r="H2295" s="18" t="s">
        <v>33</v>
      </c>
      <c r="I2295" s="19">
        <v>17048</v>
      </c>
      <c r="J2295" s="20">
        <v>140865</v>
      </c>
      <c r="K2295" s="20">
        <v>9393</v>
      </c>
      <c r="L2295" s="21">
        <v>1363</v>
      </c>
      <c r="M2295" s="22">
        <v>10359</v>
      </c>
      <c r="N2295" s="22">
        <v>545</v>
      </c>
      <c r="O2295" s="23">
        <v>224</v>
      </c>
      <c r="P2295" s="24">
        <v>2651</v>
      </c>
      <c r="Q2295" s="24">
        <v>1</v>
      </c>
      <c r="R2295" s="25" t="s">
        <v>37</v>
      </c>
      <c r="S2295" s="26" t="s">
        <v>37</v>
      </c>
      <c r="T2295" s="26" t="s">
        <v>37</v>
      </c>
      <c r="U2295" s="19">
        <v>18635</v>
      </c>
      <c r="V2295" s="20">
        <v>153875</v>
      </c>
      <c r="W2295" s="20">
        <v>9939</v>
      </c>
    </row>
    <row r="2296" spans="1:23" x14ac:dyDescent="0.35">
      <c r="A2296" s="16">
        <v>2012</v>
      </c>
      <c r="B2296" s="17">
        <v>31833</v>
      </c>
      <c r="C2296" s="18" t="s">
        <v>1938</v>
      </c>
      <c r="D2296" s="16" t="s">
        <v>24</v>
      </c>
      <c r="E2296" s="18" t="s">
        <v>25</v>
      </c>
      <c r="F2296" s="16" t="s">
        <v>26</v>
      </c>
      <c r="G2296" s="18" t="s">
        <v>49</v>
      </c>
      <c r="H2296" s="18" t="s">
        <v>33</v>
      </c>
      <c r="I2296" s="19">
        <v>37493</v>
      </c>
      <c r="J2296" s="20">
        <v>306338</v>
      </c>
      <c r="K2296" s="20">
        <v>22606</v>
      </c>
      <c r="L2296" s="21">
        <v>6899</v>
      </c>
      <c r="M2296" s="22">
        <v>57830</v>
      </c>
      <c r="N2296" s="22">
        <v>2201</v>
      </c>
      <c r="O2296" s="23">
        <v>226</v>
      </c>
      <c r="P2296" s="24">
        <v>2646</v>
      </c>
      <c r="Q2296" s="24">
        <v>1</v>
      </c>
      <c r="R2296" s="25" t="s">
        <v>37</v>
      </c>
      <c r="S2296" s="26" t="s">
        <v>37</v>
      </c>
      <c r="T2296" s="26" t="s">
        <v>37</v>
      </c>
      <c r="U2296" s="19">
        <v>44618</v>
      </c>
      <c r="V2296" s="20">
        <v>366814</v>
      </c>
      <c r="W2296" s="20">
        <v>24808</v>
      </c>
    </row>
    <row r="2297" spans="1:23" x14ac:dyDescent="0.35">
      <c r="A2297" s="16">
        <v>2012</v>
      </c>
      <c r="B2297" s="17">
        <v>36189</v>
      </c>
      <c r="C2297" s="18" t="s">
        <v>1939</v>
      </c>
      <c r="D2297" s="16" t="s">
        <v>24</v>
      </c>
      <c r="E2297" s="18" t="s">
        <v>25</v>
      </c>
      <c r="F2297" s="16" t="s">
        <v>26</v>
      </c>
      <c r="G2297" s="18" t="s">
        <v>46</v>
      </c>
      <c r="H2297" s="18" t="s">
        <v>33</v>
      </c>
      <c r="I2297" s="19">
        <v>14120.4</v>
      </c>
      <c r="J2297" s="20">
        <v>113833</v>
      </c>
      <c r="K2297" s="20">
        <v>7077</v>
      </c>
      <c r="L2297" s="21">
        <v>2369.1999999999998</v>
      </c>
      <c r="M2297" s="22">
        <v>18582</v>
      </c>
      <c r="N2297" s="22">
        <v>1041</v>
      </c>
      <c r="O2297" s="23">
        <v>2322</v>
      </c>
      <c r="P2297" s="24">
        <v>24176</v>
      </c>
      <c r="Q2297" s="24">
        <v>6</v>
      </c>
      <c r="R2297" s="25" t="s">
        <v>37</v>
      </c>
      <c r="S2297" s="26" t="s">
        <v>37</v>
      </c>
      <c r="T2297" s="26" t="s">
        <v>37</v>
      </c>
      <c r="U2297" s="19">
        <v>18811.599999999999</v>
      </c>
      <c r="V2297" s="20">
        <v>156591</v>
      </c>
      <c r="W2297" s="20">
        <v>8124</v>
      </c>
    </row>
    <row r="2298" spans="1:23" x14ac:dyDescent="0.35">
      <c r="A2298" s="16">
        <v>2012</v>
      </c>
      <c r="B2298" s="17">
        <v>38084</v>
      </c>
      <c r="C2298" s="18" t="s">
        <v>1940</v>
      </c>
      <c r="D2298" s="16" t="s">
        <v>24</v>
      </c>
      <c r="E2298" s="18" t="s">
        <v>25</v>
      </c>
      <c r="F2298" s="16" t="s">
        <v>26</v>
      </c>
      <c r="G2298" s="18" t="s">
        <v>83</v>
      </c>
      <c r="H2298" s="18" t="s">
        <v>33</v>
      </c>
      <c r="I2298" s="19">
        <v>116054</v>
      </c>
      <c r="J2298" s="20">
        <v>780340</v>
      </c>
      <c r="K2298" s="20">
        <v>111215</v>
      </c>
      <c r="L2298" s="21">
        <v>33218</v>
      </c>
      <c r="M2298" s="22">
        <v>279911</v>
      </c>
      <c r="N2298" s="22">
        <v>12109</v>
      </c>
      <c r="O2298" s="23">
        <v>24036</v>
      </c>
      <c r="P2298" s="24">
        <v>311502</v>
      </c>
      <c r="Q2298" s="24">
        <v>32</v>
      </c>
      <c r="R2298" s="25" t="s">
        <v>37</v>
      </c>
      <c r="S2298" s="26" t="s">
        <v>37</v>
      </c>
      <c r="T2298" s="26" t="s">
        <v>37</v>
      </c>
      <c r="U2298" s="19">
        <v>173308</v>
      </c>
      <c r="V2298" s="20">
        <v>1371753</v>
      </c>
      <c r="W2298" s="20">
        <v>123356</v>
      </c>
    </row>
    <row r="2299" spans="1:23" x14ac:dyDescent="0.35">
      <c r="A2299" s="16">
        <v>2012</v>
      </c>
      <c r="B2299" s="17">
        <v>40036</v>
      </c>
      <c r="C2299" s="18" t="s">
        <v>1941</v>
      </c>
      <c r="D2299" s="16" t="s">
        <v>24</v>
      </c>
      <c r="E2299" s="18" t="s">
        <v>25</v>
      </c>
      <c r="F2299" s="16" t="s">
        <v>26</v>
      </c>
      <c r="G2299" s="18" t="s">
        <v>39</v>
      </c>
      <c r="H2299" s="18" t="s">
        <v>57</v>
      </c>
      <c r="I2299" s="19">
        <v>626</v>
      </c>
      <c r="J2299" s="20">
        <v>4424</v>
      </c>
      <c r="K2299" s="20">
        <v>586</v>
      </c>
      <c r="L2299" s="21">
        <v>573</v>
      </c>
      <c r="M2299" s="22">
        <v>3718</v>
      </c>
      <c r="N2299" s="22">
        <v>145</v>
      </c>
      <c r="O2299" s="23">
        <v>594</v>
      </c>
      <c r="P2299" s="24">
        <v>5059</v>
      </c>
      <c r="Q2299" s="24">
        <v>16</v>
      </c>
      <c r="R2299" s="25" t="s">
        <v>37</v>
      </c>
      <c r="S2299" s="26" t="s">
        <v>37</v>
      </c>
      <c r="T2299" s="26" t="s">
        <v>37</v>
      </c>
      <c r="U2299" s="19">
        <v>1793</v>
      </c>
      <c r="V2299" s="20">
        <v>13201</v>
      </c>
      <c r="W2299" s="20">
        <v>747</v>
      </c>
    </row>
    <row r="2300" spans="1:23" x14ac:dyDescent="0.35">
      <c r="A2300" s="16">
        <v>2012</v>
      </c>
      <c r="B2300" s="17">
        <v>40127</v>
      </c>
      <c r="C2300" s="18" t="s">
        <v>1942</v>
      </c>
      <c r="D2300" s="16" t="s">
        <v>24</v>
      </c>
      <c r="E2300" s="18" t="s">
        <v>25</v>
      </c>
      <c r="F2300" s="16" t="s">
        <v>26</v>
      </c>
      <c r="G2300" s="18" t="s">
        <v>59</v>
      </c>
      <c r="H2300" s="18" t="s">
        <v>33</v>
      </c>
      <c r="I2300" s="19">
        <v>27165</v>
      </c>
      <c r="J2300" s="20">
        <v>214251</v>
      </c>
      <c r="K2300" s="20">
        <v>18509</v>
      </c>
      <c r="L2300" s="21">
        <v>4062</v>
      </c>
      <c r="M2300" s="22">
        <v>32878</v>
      </c>
      <c r="N2300" s="22">
        <v>1595</v>
      </c>
      <c r="O2300" s="23">
        <v>2277</v>
      </c>
      <c r="P2300" s="24">
        <v>20694</v>
      </c>
      <c r="Q2300" s="24">
        <v>55</v>
      </c>
      <c r="R2300" s="25" t="s">
        <v>37</v>
      </c>
      <c r="S2300" s="26" t="s">
        <v>37</v>
      </c>
      <c r="T2300" s="26" t="s">
        <v>37</v>
      </c>
      <c r="U2300" s="19">
        <v>33504</v>
      </c>
      <c r="V2300" s="20">
        <v>267823</v>
      </c>
      <c r="W2300" s="20">
        <v>20159</v>
      </c>
    </row>
    <row r="2301" spans="1:23" x14ac:dyDescent="0.35">
      <c r="A2301" s="16">
        <v>2012</v>
      </c>
      <c r="B2301" s="17">
        <v>40165</v>
      </c>
      <c r="C2301" s="18" t="s">
        <v>1943</v>
      </c>
      <c r="D2301" s="16" t="s">
        <v>24</v>
      </c>
      <c r="E2301" s="18" t="s">
        <v>25</v>
      </c>
      <c r="F2301" s="16" t="s">
        <v>26</v>
      </c>
      <c r="G2301" s="18" t="s">
        <v>56</v>
      </c>
      <c r="H2301" s="18" t="s">
        <v>33</v>
      </c>
      <c r="I2301" s="19">
        <v>1396.4</v>
      </c>
      <c r="J2301" s="20">
        <v>23353</v>
      </c>
      <c r="K2301" s="20">
        <v>1991</v>
      </c>
      <c r="L2301" s="21">
        <v>465.4</v>
      </c>
      <c r="M2301" s="22">
        <v>6840</v>
      </c>
      <c r="N2301" s="22">
        <v>247</v>
      </c>
      <c r="O2301" s="23" t="s">
        <v>37</v>
      </c>
      <c r="P2301" s="24" t="s">
        <v>37</v>
      </c>
      <c r="Q2301" s="24" t="s">
        <v>37</v>
      </c>
      <c r="R2301" s="25" t="s">
        <v>37</v>
      </c>
      <c r="S2301" s="26" t="s">
        <v>37</v>
      </c>
      <c r="T2301" s="26" t="s">
        <v>37</v>
      </c>
      <c r="U2301" s="19">
        <v>1861.8</v>
      </c>
      <c r="V2301" s="20">
        <v>30193</v>
      </c>
      <c r="W2301" s="20">
        <v>2238</v>
      </c>
    </row>
    <row r="2302" spans="1:23" x14ac:dyDescent="0.35">
      <c r="A2302" s="16">
        <v>2012</v>
      </c>
      <c r="B2302" s="17">
        <v>40165</v>
      </c>
      <c r="C2302" s="18" t="s">
        <v>1943</v>
      </c>
      <c r="D2302" s="16" t="s">
        <v>24</v>
      </c>
      <c r="E2302" s="18" t="s">
        <v>25</v>
      </c>
      <c r="F2302" s="16" t="s">
        <v>26</v>
      </c>
      <c r="G2302" s="18" t="s">
        <v>238</v>
      </c>
      <c r="H2302" s="18" t="s">
        <v>33</v>
      </c>
      <c r="I2302" s="19">
        <v>11920.1</v>
      </c>
      <c r="J2302" s="20">
        <v>203990</v>
      </c>
      <c r="K2302" s="20">
        <v>11840</v>
      </c>
      <c r="L2302" s="21">
        <v>6528.5</v>
      </c>
      <c r="M2302" s="22">
        <v>121583</v>
      </c>
      <c r="N2302" s="22">
        <v>1658</v>
      </c>
      <c r="O2302" s="23">
        <v>2254.4</v>
      </c>
      <c r="P2302" s="24">
        <v>36808</v>
      </c>
      <c r="Q2302" s="24">
        <v>2</v>
      </c>
      <c r="R2302" s="25" t="s">
        <v>37</v>
      </c>
      <c r="S2302" s="26" t="s">
        <v>37</v>
      </c>
      <c r="T2302" s="26" t="s">
        <v>37</v>
      </c>
      <c r="U2302" s="19">
        <v>20703</v>
      </c>
      <c r="V2302" s="20">
        <v>362381</v>
      </c>
      <c r="W2302" s="20">
        <v>13500</v>
      </c>
    </row>
    <row r="2303" spans="1:23" x14ac:dyDescent="0.35">
      <c r="A2303" s="16">
        <v>2012</v>
      </c>
      <c r="B2303" s="17">
        <v>40166</v>
      </c>
      <c r="C2303" s="18" t="s">
        <v>1944</v>
      </c>
      <c r="D2303" s="16" t="s">
        <v>24</v>
      </c>
      <c r="E2303" s="18" t="s">
        <v>25</v>
      </c>
      <c r="F2303" s="16" t="s">
        <v>26</v>
      </c>
      <c r="G2303" s="18" t="s">
        <v>104</v>
      </c>
      <c r="H2303" s="18" t="s">
        <v>33</v>
      </c>
      <c r="I2303" s="19">
        <v>25822</v>
      </c>
      <c r="J2303" s="20">
        <v>277184</v>
      </c>
      <c r="K2303" s="20">
        <v>15495</v>
      </c>
      <c r="L2303" s="21">
        <v>10857</v>
      </c>
      <c r="M2303" s="22">
        <v>106532</v>
      </c>
      <c r="N2303" s="22">
        <v>3106</v>
      </c>
      <c r="O2303" s="23">
        <v>7317</v>
      </c>
      <c r="P2303" s="24">
        <v>103031</v>
      </c>
      <c r="Q2303" s="24">
        <v>8</v>
      </c>
      <c r="R2303" s="25">
        <v>0</v>
      </c>
      <c r="S2303" s="26">
        <v>0</v>
      </c>
      <c r="T2303" s="26">
        <v>0</v>
      </c>
      <c r="U2303" s="19">
        <v>43996</v>
      </c>
      <c r="V2303" s="20">
        <v>486747</v>
      </c>
      <c r="W2303" s="20">
        <v>18609</v>
      </c>
    </row>
    <row r="2304" spans="1:23" x14ac:dyDescent="0.35">
      <c r="A2304" s="16">
        <v>2012</v>
      </c>
      <c r="B2304" s="17">
        <v>40167</v>
      </c>
      <c r="C2304" s="18" t="s">
        <v>1945</v>
      </c>
      <c r="D2304" s="16" t="s">
        <v>24</v>
      </c>
      <c r="E2304" s="18" t="s">
        <v>25</v>
      </c>
      <c r="F2304" s="16" t="s">
        <v>26</v>
      </c>
      <c r="G2304" s="18" t="s">
        <v>199</v>
      </c>
      <c r="H2304" s="18" t="s">
        <v>33</v>
      </c>
      <c r="I2304" s="19">
        <v>12539</v>
      </c>
      <c r="J2304" s="20">
        <v>121881</v>
      </c>
      <c r="K2304" s="20">
        <v>12227</v>
      </c>
      <c r="L2304" s="21">
        <v>4229</v>
      </c>
      <c r="M2304" s="22">
        <v>45919</v>
      </c>
      <c r="N2304" s="22">
        <v>1165</v>
      </c>
      <c r="O2304" s="23">
        <v>1536</v>
      </c>
      <c r="P2304" s="24">
        <v>18916</v>
      </c>
      <c r="Q2304" s="24">
        <v>3</v>
      </c>
      <c r="R2304" s="25" t="s">
        <v>37</v>
      </c>
      <c r="S2304" s="26" t="s">
        <v>37</v>
      </c>
      <c r="T2304" s="26" t="s">
        <v>37</v>
      </c>
      <c r="U2304" s="19">
        <v>18304</v>
      </c>
      <c r="V2304" s="20">
        <v>186716</v>
      </c>
      <c r="W2304" s="20">
        <v>13395</v>
      </c>
    </row>
    <row r="2305" spans="1:23" x14ac:dyDescent="0.35">
      <c r="A2305" s="16">
        <v>2012</v>
      </c>
      <c r="B2305" s="17">
        <v>40208</v>
      </c>
      <c r="C2305" s="18" t="s">
        <v>1946</v>
      </c>
      <c r="D2305" s="16" t="s">
        <v>24</v>
      </c>
      <c r="E2305" s="18" t="s">
        <v>25</v>
      </c>
      <c r="F2305" s="16" t="s">
        <v>26</v>
      </c>
      <c r="G2305" s="18" t="s">
        <v>79</v>
      </c>
      <c r="H2305" s="18" t="s">
        <v>33</v>
      </c>
      <c r="I2305" s="19">
        <v>7511.6</v>
      </c>
      <c r="J2305" s="20">
        <v>45830</v>
      </c>
      <c r="K2305" s="20">
        <v>4177</v>
      </c>
      <c r="L2305" s="21">
        <v>4034.1</v>
      </c>
      <c r="M2305" s="22">
        <v>27512</v>
      </c>
      <c r="N2305" s="22">
        <v>893</v>
      </c>
      <c r="O2305" s="23">
        <v>2645.8</v>
      </c>
      <c r="P2305" s="24">
        <v>24729</v>
      </c>
      <c r="Q2305" s="24">
        <v>29</v>
      </c>
      <c r="R2305" s="25" t="s">
        <v>37</v>
      </c>
      <c r="S2305" s="26" t="s">
        <v>37</v>
      </c>
      <c r="T2305" s="26" t="s">
        <v>37</v>
      </c>
      <c r="U2305" s="19">
        <v>14191.5</v>
      </c>
      <c r="V2305" s="20">
        <v>98071</v>
      </c>
      <c r="W2305" s="20">
        <v>5099</v>
      </c>
    </row>
    <row r="2306" spans="1:23" x14ac:dyDescent="0.35">
      <c r="A2306" s="16">
        <v>2012</v>
      </c>
      <c r="B2306" s="17">
        <v>40212</v>
      </c>
      <c r="C2306" s="18" t="s">
        <v>1947</v>
      </c>
      <c r="D2306" s="16" t="s">
        <v>24</v>
      </c>
      <c r="E2306" s="18" t="s">
        <v>25</v>
      </c>
      <c r="F2306" s="16" t="s">
        <v>26</v>
      </c>
      <c r="G2306" s="18" t="s">
        <v>49</v>
      </c>
      <c r="H2306" s="18" t="s">
        <v>33</v>
      </c>
      <c r="I2306" s="19">
        <v>87667</v>
      </c>
      <c r="J2306" s="20">
        <v>815760</v>
      </c>
      <c r="K2306" s="20">
        <v>57254</v>
      </c>
      <c r="L2306" s="21">
        <v>7000.8</v>
      </c>
      <c r="M2306" s="22">
        <v>60509</v>
      </c>
      <c r="N2306" s="22">
        <v>3379</v>
      </c>
      <c r="O2306" s="23">
        <v>26088.3</v>
      </c>
      <c r="P2306" s="24">
        <v>282925</v>
      </c>
      <c r="Q2306" s="24">
        <v>2539</v>
      </c>
      <c r="R2306" s="25" t="s">
        <v>37</v>
      </c>
      <c r="S2306" s="26" t="s">
        <v>37</v>
      </c>
      <c r="T2306" s="26" t="s">
        <v>37</v>
      </c>
      <c r="U2306" s="19">
        <v>120756.1</v>
      </c>
      <c r="V2306" s="20">
        <v>1159194</v>
      </c>
      <c r="W2306" s="20">
        <v>63172</v>
      </c>
    </row>
    <row r="2307" spans="1:23" x14ac:dyDescent="0.35">
      <c r="A2307" s="16">
        <v>2012</v>
      </c>
      <c r="B2307" s="17">
        <v>40215</v>
      </c>
      <c r="C2307" s="18" t="s">
        <v>1948</v>
      </c>
      <c r="D2307" s="16" t="s">
        <v>24</v>
      </c>
      <c r="E2307" s="18" t="s">
        <v>25</v>
      </c>
      <c r="F2307" s="16" t="s">
        <v>26</v>
      </c>
      <c r="G2307" s="18" t="s">
        <v>65</v>
      </c>
      <c r="H2307" s="18" t="s">
        <v>33</v>
      </c>
      <c r="I2307" s="19">
        <v>2107</v>
      </c>
      <c r="J2307" s="20">
        <v>4998</v>
      </c>
      <c r="K2307" s="20">
        <v>929</v>
      </c>
      <c r="L2307" s="21">
        <v>4323</v>
      </c>
      <c r="M2307" s="22">
        <v>12611</v>
      </c>
      <c r="N2307" s="22">
        <v>625</v>
      </c>
      <c r="O2307" s="23">
        <v>1902</v>
      </c>
      <c r="P2307" s="24">
        <v>8004</v>
      </c>
      <c r="Q2307" s="24">
        <v>5</v>
      </c>
      <c r="R2307" s="25" t="s">
        <v>37</v>
      </c>
      <c r="S2307" s="26" t="s">
        <v>37</v>
      </c>
      <c r="T2307" s="26" t="s">
        <v>37</v>
      </c>
      <c r="U2307" s="19">
        <v>8332</v>
      </c>
      <c r="V2307" s="20">
        <v>25613</v>
      </c>
      <c r="W2307" s="20">
        <v>1559</v>
      </c>
    </row>
    <row r="2308" spans="1:23" x14ac:dyDescent="0.35">
      <c r="A2308" s="16">
        <v>2012</v>
      </c>
      <c r="B2308" s="17">
        <v>40219</v>
      </c>
      <c r="C2308" s="18" t="s">
        <v>1949</v>
      </c>
      <c r="D2308" s="16" t="s">
        <v>24</v>
      </c>
      <c r="E2308" s="18" t="s">
        <v>25</v>
      </c>
      <c r="F2308" s="16" t="s">
        <v>26</v>
      </c>
      <c r="G2308" s="18" t="s">
        <v>199</v>
      </c>
      <c r="H2308" s="18" t="s">
        <v>33</v>
      </c>
      <c r="I2308" s="19">
        <v>17005</v>
      </c>
      <c r="J2308" s="20">
        <v>118948</v>
      </c>
      <c r="K2308" s="20">
        <v>16601</v>
      </c>
      <c r="L2308" s="21">
        <v>2329</v>
      </c>
      <c r="M2308" s="22">
        <v>15188</v>
      </c>
      <c r="N2308" s="22">
        <v>1991</v>
      </c>
      <c r="O2308" s="23">
        <v>3506</v>
      </c>
      <c r="P2308" s="24">
        <v>30700</v>
      </c>
      <c r="Q2308" s="24">
        <v>156</v>
      </c>
      <c r="R2308" s="25" t="s">
        <v>37</v>
      </c>
      <c r="S2308" s="26" t="s">
        <v>37</v>
      </c>
      <c r="T2308" s="26" t="s">
        <v>37</v>
      </c>
      <c r="U2308" s="19">
        <v>22840</v>
      </c>
      <c r="V2308" s="20">
        <v>164836</v>
      </c>
      <c r="W2308" s="20">
        <v>18748</v>
      </c>
    </row>
    <row r="2309" spans="1:23" x14ac:dyDescent="0.35">
      <c r="A2309" s="16">
        <v>2012</v>
      </c>
      <c r="B2309" s="17">
        <v>40220</v>
      </c>
      <c r="C2309" s="18" t="s">
        <v>1950</v>
      </c>
      <c r="D2309" s="16" t="s">
        <v>24</v>
      </c>
      <c r="E2309" s="18" t="s">
        <v>25</v>
      </c>
      <c r="F2309" s="16" t="s">
        <v>26</v>
      </c>
      <c r="G2309" s="18" t="s">
        <v>199</v>
      </c>
      <c r="H2309" s="18" t="s">
        <v>33</v>
      </c>
      <c r="I2309" s="19">
        <v>46167</v>
      </c>
      <c r="J2309" s="20">
        <v>418382</v>
      </c>
      <c r="K2309" s="20">
        <v>29515</v>
      </c>
      <c r="L2309" s="21">
        <v>7031</v>
      </c>
      <c r="M2309" s="22">
        <v>68733</v>
      </c>
      <c r="N2309" s="22">
        <v>1742</v>
      </c>
      <c r="O2309" s="23">
        <v>2112</v>
      </c>
      <c r="P2309" s="24">
        <v>30002</v>
      </c>
      <c r="Q2309" s="24">
        <v>5</v>
      </c>
      <c r="R2309" s="25" t="s">
        <v>37</v>
      </c>
      <c r="S2309" s="26" t="s">
        <v>37</v>
      </c>
      <c r="T2309" s="26" t="s">
        <v>37</v>
      </c>
      <c r="U2309" s="19">
        <v>55310</v>
      </c>
      <c r="V2309" s="20">
        <v>517117</v>
      </c>
      <c r="W2309" s="20">
        <v>31262</v>
      </c>
    </row>
    <row r="2310" spans="1:23" x14ac:dyDescent="0.35">
      <c r="A2310" s="16">
        <v>2012</v>
      </c>
      <c r="B2310" s="17">
        <v>40221</v>
      </c>
      <c r="C2310" s="18" t="s">
        <v>1951</v>
      </c>
      <c r="D2310" s="16" t="s">
        <v>24</v>
      </c>
      <c r="E2310" s="18" t="s">
        <v>25</v>
      </c>
      <c r="F2310" s="16" t="s">
        <v>26</v>
      </c>
      <c r="G2310" s="18" t="s">
        <v>199</v>
      </c>
      <c r="H2310" s="18" t="s">
        <v>33</v>
      </c>
      <c r="I2310" s="19">
        <v>10895</v>
      </c>
      <c r="J2310" s="20">
        <v>97065</v>
      </c>
      <c r="K2310" s="20">
        <v>8495</v>
      </c>
      <c r="L2310" s="21">
        <v>2924</v>
      </c>
      <c r="M2310" s="22">
        <v>28888</v>
      </c>
      <c r="N2310" s="22">
        <v>689</v>
      </c>
      <c r="O2310" s="23">
        <v>2658</v>
      </c>
      <c r="P2310" s="24">
        <v>29711</v>
      </c>
      <c r="Q2310" s="24">
        <v>2</v>
      </c>
      <c r="R2310" s="25" t="s">
        <v>37</v>
      </c>
      <c r="S2310" s="26" t="s">
        <v>37</v>
      </c>
      <c r="T2310" s="26" t="s">
        <v>37</v>
      </c>
      <c r="U2310" s="19">
        <v>16477</v>
      </c>
      <c r="V2310" s="20">
        <v>155664</v>
      </c>
      <c r="W2310" s="20">
        <v>9186</v>
      </c>
    </row>
    <row r="2311" spans="1:23" x14ac:dyDescent="0.35">
      <c r="A2311" s="16">
        <v>2012</v>
      </c>
      <c r="B2311" s="17">
        <v>40222</v>
      </c>
      <c r="C2311" s="18" t="s">
        <v>1952</v>
      </c>
      <c r="D2311" s="16" t="s">
        <v>24</v>
      </c>
      <c r="E2311" s="18" t="s">
        <v>25</v>
      </c>
      <c r="F2311" s="16" t="s">
        <v>26</v>
      </c>
      <c r="G2311" s="18" t="s">
        <v>199</v>
      </c>
      <c r="H2311" s="18" t="s">
        <v>33</v>
      </c>
      <c r="I2311" s="19">
        <v>24296</v>
      </c>
      <c r="J2311" s="20">
        <v>202429</v>
      </c>
      <c r="K2311" s="20">
        <v>18954</v>
      </c>
      <c r="L2311" s="21">
        <v>6693</v>
      </c>
      <c r="M2311" s="22">
        <v>58562</v>
      </c>
      <c r="N2311" s="22">
        <v>2787</v>
      </c>
      <c r="O2311" s="23">
        <v>1333</v>
      </c>
      <c r="P2311" s="24">
        <v>16915</v>
      </c>
      <c r="Q2311" s="24">
        <v>2</v>
      </c>
      <c r="R2311" s="25" t="s">
        <v>37</v>
      </c>
      <c r="S2311" s="26" t="s">
        <v>37</v>
      </c>
      <c r="T2311" s="26" t="s">
        <v>37</v>
      </c>
      <c r="U2311" s="19">
        <v>32322</v>
      </c>
      <c r="V2311" s="20">
        <v>277906</v>
      </c>
      <c r="W2311" s="20">
        <v>21743</v>
      </c>
    </row>
    <row r="2312" spans="1:23" x14ac:dyDescent="0.35">
      <c r="A2312" s="16">
        <v>2012</v>
      </c>
      <c r="B2312" s="17">
        <v>40224</v>
      </c>
      <c r="C2312" s="18" t="s">
        <v>1953</v>
      </c>
      <c r="D2312" s="16" t="s">
        <v>24</v>
      </c>
      <c r="E2312" s="18" t="s">
        <v>25</v>
      </c>
      <c r="F2312" s="16" t="s">
        <v>26</v>
      </c>
      <c r="G2312" s="18" t="s">
        <v>199</v>
      </c>
      <c r="H2312" s="18" t="s">
        <v>33</v>
      </c>
      <c r="I2312" s="19">
        <v>27205</v>
      </c>
      <c r="J2312" s="20">
        <v>216101</v>
      </c>
      <c r="K2312" s="20">
        <v>23166</v>
      </c>
      <c r="L2312" s="21">
        <v>5561</v>
      </c>
      <c r="M2312" s="22">
        <v>48734</v>
      </c>
      <c r="N2312" s="22">
        <v>1919</v>
      </c>
      <c r="O2312" s="23">
        <v>1543</v>
      </c>
      <c r="P2312" s="24">
        <v>17256</v>
      </c>
      <c r="Q2312" s="24">
        <v>9</v>
      </c>
      <c r="R2312" s="25" t="s">
        <v>37</v>
      </c>
      <c r="S2312" s="26" t="s">
        <v>37</v>
      </c>
      <c r="T2312" s="26" t="s">
        <v>37</v>
      </c>
      <c r="U2312" s="19">
        <v>34309</v>
      </c>
      <c r="V2312" s="20">
        <v>282091</v>
      </c>
      <c r="W2312" s="20">
        <v>25094</v>
      </c>
    </row>
    <row r="2313" spans="1:23" x14ac:dyDescent="0.35">
      <c r="A2313" s="16">
        <v>2012</v>
      </c>
      <c r="B2313" s="17">
        <v>40228</v>
      </c>
      <c r="C2313" s="18" t="s">
        <v>1954</v>
      </c>
      <c r="D2313" s="16" t="s">
        <v>24</v>
      </c>
      <c r="E2313" s="18" t="s">
        <v>25</v>
      </c>
      <c r="F2313" s="16" t="s">
        <v>26</v>
      </c>
      <c r="G2313" s="18" t="s">
        <v>34</v>
      </c>
      <c r="H2313" s="18" t="s">
        <v>33</v>
      </c>
      <c r="I2313" s="19">
        <v>240961</v>
      </c>
      <c r="J2313" s="20">
        <v>2079086</v>
      </c>
      <c r="K2313" s="20">
        <v>138358</v>
      </c>
      <c r="L2313" s="21">
        <v>36155</v>
      </c>
      <c r="M2313" s="22">
        <v>321703</v>
      </c>
      <c r="N2313" s="22">
        <v>14850</v>
      </c>
      <c r="O2313" s="23">
        <v>123732</v>
      </c>
      <c r="P2313" s="24">
        <v>1738303</v>
      </c>
      <c r="Q2313" s="24">
        <v>600</v>
      </c>
      <c r="R2313" s="25" t="s">
        <v>37</v>
      </c>
      <c r="S2313" s="26" t="s">
        <v>37</v>
      </c>
      <c r="T2313" s="26" t="s">
        <v>37</v>
      </c>
      <c r="U2313" s="19">
        <v>400848</v>
      </c>
      <c r="V2313" s="20">
        <v>4139092</v>
      </c>
      <c r="W2313" s="20">
        <v>153808</v>
      </c>
    </row>
    <row r="2314" spans="1:23" x14ac:dyDescent="0.35">
      <c r="A2314" s="16">
        <v>2012</v>
      </c>
      <c r="B2314" s="17">
        <v>40236</v>
      </c>
      <c r="C2314" s="18" t="s">
        <v>1955</v>
      </c>
      <c r="D2314" s="16" t="s">
        <v>24</v>
      </c>
      <c r="E2314" s="18" t="s">
        <v>25</v>
      </c>
      <c r="F2314" s="16" t="s">
        <v>26</v>
      </c>
      <c r="G2314" s="18" t="s">
        <v>104</v>
      </c>
      <c r="H2314" s="18" t="s">
        <v>33</v>
      </c>
      <c r="I2314" s="19">
        <v>15502</v>
      </c>
      <c r="J2314" s="20">
        <v>138448</v>
      </c>
      <c r="K2314" s="20">
        <v>8328</v>
      </c>
      <c r="L2314" s="21">
        <v>3259</v>
      </c>
      <c r="M2314" s="22">
        <v>19734</v>
      </c>
      <c r="N2314" s="22">
        <v>1513</v>
      </c>
      <c r="O2314" s="23">
        <v>641</v>
      </c>
      <c r="P2314" s="24">
        <v>2962</v>
      </c>
      <c r="Q2314" s="24">
        <v>1</v>
      </c>
      <c r="R2314" s="25">
        <v>0</v>
      </c>
      <c r="S2314" s="26">
        <v>0</v>
      </c>
      <c r="T2314" s="26">
        <v>0</v>
      </c>
      <c r="U2314" s="19">
        <v>19402</v>
      </c>
      <c r="V2314" s="20">
        <v>161144</v>
      </c>
      <c r="W2314" s="20">
        <v>9842</v>
      </c>
    </row>
    <row r="2315" spans="1:23" x14ac:dyDescent="0.35">
      <c r="A2315" s="16">
        <v>2012</v>
      </c>
      <c r="B2315" s="17">
        <v>40289</v>
      </c>
      <c r="C2315" s="18" t="s">
        <v>1956</v>
      </c>
      <c r="D2315" s="16" t="s">
        <v>24</v>
      </c>
      <c r="E2315" s="18" t="s">
        <v>25</v>
      </c>
      <c r="F2315" s="16" t="s">
        <v>26</v>
      </c>
      <c r="G2315" s="18" t="s">
        <v>199</v>
      </c>
      <c r="H2315" s="18" t="s">
        <v>33</v>
      </c>
      <c r="I2315" s="19">
        <v>22846</v>
      </c>
      <c r="J2315" s="20">
        <v>170929</v>
      </c>
      <c r="K2315" s="20">
        <v>17126</v>
      </c>
      <c r="L2315" s="21">
        <v>3756</v>
      </c>
      <c r="M2315" s="22">
        <v>31608</v>
      </c>
      <c r="N2315" s="22">
        <v>1231</v>
      </c>
      <c r="O2315" s="23">
        <v>502</v>
      </c>
      <c r="P2315" s="24">
        <v>7195</v>
      </c>
      <c r="Q2315" s="24">
        <v>3</v>
      </c>
      <c r="R2315" s="25" t="s">
        <v>37</v>
      </c>
      <c r="S2315" s="26" t="s">
        <v>37</v>
      </c>
      <c r="T2315" s="26" t="s">
        <v>37</v>
      </c>
      <c r="U2315" s="19">
        <v>27104</v>
      </c>
      <c r="V2315" s="20">
        <v>209732</v>
      </c>
      <c r="W2315" s="20">
        <v>18360</v>
      </c>
    </row>
    <row r="2316" spans="1:23" x14ac:dyDescent="0.35">
      <c r="A2316" s="16">
        <v>2012</v>
      </c>
      <c r="B2316" s="17">
        <v>40290</v>
      </c>
      <c r="C2316" s="18" t="s">
        <v>1957</v>
      </c>
      <c r="D2316" s="16" t="s">
        <v>24</v>
      </c>
      <c r="E2316" s="18" t="s">
        <v>25</v>
      </c>
      <c r="F2316" s="16" t="s">
        <v>26</v>
      </c>
      <c r="G2316" s="18" t="s">
        <v>199</v>
      </c>
      <c r="H2316" s="18" t="s">
        <v>33</v>
      </c>
      <c r="I2316" s="19">
        <v>17487</v>
      </c>
      <c r="J2316" s="20">
        <v>117786</v>
      </c>
      <c r="K2316" s="20">
        <v>17718</v>
      </c>
      <c r="L2316" s="21">
        <v>4435</v>
      </c>
      <c r="M2316" s="22">
        <v>38874</v>
      </c>
      <c r="N2316" s="22">
        <v>1230</v>
      </c>
      <c r="O2316" s="23">
        <v>2648</v>
      </c>
      <c r="P2316" s="24">
        <v>35896</v>
      </c>
      <c r="Q2316" s="24">
        <v>4</v>
      </c>
      <c r="R2316" s="25" t="s">
        <v>37</v>
      </c>
      <c r="S2316" s="26" t="s">
        <v>37</v>
      </c>
      <c r="T2316" s="26" t="s">
        <v>37</v>
      </c>
      <c r="U2316" s="19">
        <v>24570</v>
      </c>
      <c r="V2316" s="20">
        <v>192556</v>
      </c>
      <c r="W2316" s="20">
        <v>18952</v>
      </c>
    </row>
    <row r="2317" spans="1:23" x14ac:dyDescent="0.35">
      <c r="A2317" s="16">
        <v>2012</v>
      </c>
      <c r="B2317" s="17">
        <v>40292</v>
      </c>
      <c r="C2317" s="18" t="s">
        <v>1958</v>
      </c>
      <c r="D2317" s="16" t="s">
        <v>24</v>
      </c>
      <c r="E2317" s="18" t="s">
        <v>25</v>
      </c>
      <c r="F2317" s="16" t="s">
        <v>26</v>
      </c>
      <c r="G2317" s="18" t="s">
        <v>199</v>
      </c>
      <c r="H2317" s="18" t="s">
        <v>33</v>
      </c>
      <c r="I2317" s="19">
        <v>25337</v>
      </c>
      <c r="J2317" s="20">
        <v>234722</v>
      </c>
      <c r="K2317" s="20">
        <v>20942</v>
      </c>
      <c r="L2317" s="21">
        <v>7063</v>
      </c>
      <c r="M2317" s="22">
        <v>74981</v>
      </c>
      <c r="N2317" s="22">
        <v>1779</v>
      </c>
      <c r="O2317" s="23">
        <v>4454</v>
      </c>
      <c r="P2317" s="24">
        <v>54574</v>
      </c>
      <c r="Q2317" s="24">
        <v>11</v>
      </c>
      <c r="R2317" s="25" t="s">
        <v>37</v>
      </c>
      <c r="S2317" s="26" t="s">
        <v>37</v>
      </c>
      <c r="T2317" s="26" t="s">
        <v>37</v>
      </c>
      <c r="U2317" s="19">
        <v>36854</v>
      </c>
      <c r="V2317" s="20">
        <v>364277</v>
      </c>
      <c r="W2317" s="20">
        <v>22732</v>
      </c>
    </row>
    <row r="2318" spans="1:23" x14ac:dyDescent="0.35">
      <c r="A2318" s="16">
        <v>2012</v>
      </c>
      <c r="B2318" s="17">
        <v>40293</v>
      </c>
      <c r="C2318" s="18" t="s">
        <v>1959</v>
      </c>
      <c r="D2318" s="16" t="s">
        <v>24</v>
      </c>
      <c r="E2318" s="18" t="s">
        <v>25</v>
      </c>
      <c r="F2318" s="16" t="s">
        <v>26</v>
      </c>
      <c r="G2318" s="18" t="s">
        <v>199</v>
      </c>
      <c r="H2318" s="18" t="s">
        <v>33</v>
      </c>
      <c r="I2318" s="19">
        <v>24143</v>
      </c>
      <c r="J2318" s="20">
        <v>193886</v>
      </c>
      <c r="K2318" s="20">
        <v>18146</v>
      </c>
      <c r="L2318" s="21">
        <v>4762</v>
      </c>
      <c r="M2318" s="22">
        <v>43311</v>
      </c>
      <c r="N2318" s="22">
        <v>1396</v>
      </c>
      <c r="O2318" s="23">
        <v>482</v>
      </c>
      <c r="P2318" s="24">
        <v>5948</v>
      </c>
      <c r="Q2318" s="24">
        <v>3</v>
      </c>
      <c r="R2318" s="25" t="s">
        <v>37</v>
      </c>
      <c r="S2318" s="26" t="s">
        <v>37</v>
      </c>
      <c r="T2318" s="26" t="s">
        <v>37</v>
      </c>
      <c r="U2318" s="19">
        <v>29387</v>
      </c>
      <c r="V2318" s="20">
        <v>243145</v>
      </c>
      <c r="W2318" s="20">
        <v>19545</v>
      </c>
    </row>
    <row r="2319" spans="1:23" x14ac:dyDescent="0.35">
      <c r="A2319" s="16">
        <v>2012</v>
      </c>
      <c r="B2319" s="17">
        <v>40299</v>
      </c>
      <c r="C2319" s="18" t="s">
        <v>1960</v>
      </c>
      <c r="D2319" s="16" t="s">
        <v>24</v>
      </c>
      <c r="E2319" s="18" t="s">
        <v>25</v>
      </c>
      <c r="F2319" s="16" t="s">
        <v>26</v>
      </c>
      <c r="G2319" s="18" t="s">
        <v>136</v>
      </c>
      <c r="H2319" s="18" t="s">
        <v>33</v>
      </c>
      <c r="I2319" s="19">
        <v>16580</v>
      </c>
      <c r="J2319" s="20">
        <v>126976</v>
      </c>
      <c r="K2319" s="20">
        <v>11492</v>
      </c>
      <c r="L2319" s="21">
        <v>1259</v>
      </c>
      <c r="M2319" s="22">
        <v>10295</v>
      </c>
      <c r="N2319" s="22">
        <v>65</v>
      </c>
      <c r="O2319" s="23">
        <v>1019</v>
      </c>
      <c r="P2319" s="24">
        <v>9982</v>
      </c>
      <c r="Q2319" s="24">
        <v>14</v>
      </c>
      <c r="R2319" s="25" t="s">
        <v>37</v>
      </c>
      <c r="S2319" s="26" t="s">
        <v>37</v>
      </c>
      <c r="T2319" s="26" t="s">
        <v>37</v>
      </c>
      <c r="U2319" s="19">
        <v>18858</v>
      </c>
      <c r="V2319" s="20">
        <v>147253</v>
      </c>
      <c r="W2319" s="20">
        <v>11571</v>
      </c>
    </row>
    <row r="2320" spans="1:23" x14ac:dyDescent="0.35">
      <c r="A2320" s="16">
        <v>2012</v>
      </c>
      <c r="B2320" s="17">
        <v>40302</v>
      </c>
      <c r="C2320" s="18" t="s">
        <v>1961</v>
      </c>
      <c r="D2320" s="16" t="s">
        <v>24</v>
      </c>
      <c r="E2320" s="18" t="s">
        <v>25</v>
      </c>
      <c r="F2320" s="16" t="s">
        <v>26</v>
      </c>
      <c r="G2320" s="18" t="s">
        <v>27</v>
      </c>
      <c r="H2320" s="18" t="s">
        <v>33</v>
      </c>
      <c r="I2320" s="19">
        <v>31213</v>
      </c>
      <c r="J2320" s="20">
        <v>276661</v>
      </c>
      <c r="K2320" s="20">
        <v>19147</v>
      </c>
      <c r="L2320" s="21">
        <v>7039</v>
      </c>
      <c r="M2320" s="22">
        <v>54750</v>
      </c>
      <c r="N2320" s="22">
        <v>2588</v>
      </c>
      <c r="O2320" s="23">
        <v>18349</v>
      </c>
      <c r="P2320" s="24">
        <v>214709</v>
      </c>
      <c r="Q2320" s="24">
        <v>9</v>
      </c>
      <c r="R2320" s="25">
        <v>0</v>
      </c>
      <c r="S2320" s="26">
        <v>0</v>
      </c>
      <c r="T2320" s="26">
        <v>0</v>
      </c>
      <c r="U2320" s="19">
        <v>56601</v>
      </c>
      <c r="V2320" s="20">
        <v>546120</v>
      </c>
      <c r="W2320" s="20">
        <v>21744</v>
      </c>
    </row>
    <row r="2321" spans="1:23" x14ac:dyDescent="0.35">
      <c r="A2321" s="16">
        <v>2012</v>
      </c>
      <c r="B2321" s="17">
        <v>40303</v>
      </c>
      <c r="C2321" s="18" t="s">
        <v>1962</v>
      </c>
      <c r="D2321" s="16" t="s">
        <v>24</v>
      </c>
      <c r="E2321" s="18" t="s">
        <v>25</v>
      </c>
      <c r="F2321" s="16" t="s">
        <v>26</v>
      </c>
      <c r="G2321" s="18" t="s">
        <v>27</v>
      </c>
      <c r="H2321" s="18" t="s">
        <v>33</v>
      </c>
      <c r="I2321" s="19">
        <v>15099</v>
      </c>
      <c r="J2321" s="20">
        <v>147444</v>
      </c>
      <c r="K2321" s="20">
        <v>8781</v>
      </c>
      <c r="L2321" s="21">
        <v>5892</v>
      </c>
      <c r="M2321" s="22">
        <v>47422</v>
      </c>
      <c r="N2321" s="22">
        <v>3175</v>
      </c>
      <c r="O2321" s="23">
        <v>0</v>
      </c>
      <c r="P2321" s="24">
        <v>0</v>
      </c>
      <c r="Q2321" s="24">
        <v>0</v>
      </c>
      <c r="R2321" s="25">
        <v>0</v>
      </c>
      <c r="S2321" s="26">
        <v>0</v>
      </c>
      <c r="T2321" s="26">
        <v>0</v>
      </c>
      <c r="U2321" s="19">
        <v>20991</v>
      </c>
      <c r="V2321" s="20">
        <v>194866</v>
      </c>
      <c r="W2321" s="20">
        <v>11956</v>
      </c>
    </row>
    <row r="2322" spans="1:23" x14ac:dyDescent="0.35">
      <c r="A2322" s="16">
        <v>2012</v>
      </c>
      <c r="B2322" s="17">
        <v>40304</v>
      </c>
      <c r="C2322" s="18" t="s">
        <v>1963</v>
      </c>
      <c r="D2322" s="16" t="s">
        <v>24</v>
      </c>
      <c r="E2322" s="18" t="s">
        <v>25</v>
      </c>
      <c r="F2322" s="16" t="s">
        <v>26</v>
      </c>
      <c r="G2322" s="18" t="s">
        <v>51</v>
      </c>
      <c r="H2322" s="18" t="s">
        <v>33</v>
      </c>
      <c r="I2322" s="19">
        <v>11533</v>
      </c>
      <c r="J2322" s="20">
        <v>115070</v>
      </c>
      <c r="K2322" s="20">
        <v>4986</v>
      </c>
      <c r="L2322" s="21">
        <v>1466</v>
      </c>
      <c r="M2322" s="22">
        <v>16124</v>
      </c>
      <c r="N2322" s="22">
        <v>256</v>
      </c>
      <c r="O2322" s="23">
        <v>3861.7</v>
      </c>
      <c r="P2322" s="24">
        <v>65084</v>
      </c>
      <c r="Q2322" s="24">
        <v>3</v>
      </c>
      <c r="R2322" s="25">
        <v>0</v>
      </c>
      <c r="S2322" s="26">
        <v>0</v>
      </c>
      <c r="T2322" s="26">
        <v>0</v>
      </c>
      <c r="U2322" s="19">
        <v>16860.7</v>
      </c>
      <c r="V2322" s="20">
        <v>196278</v>
      </c>
      <c r="W2322" s="20">
        <v>5245</v>
      </c>
    </row>
    <row r="2323" spans="1:23" x14ac:dyDescent="0.35">
      <c r="A2323" s="16">
        <v>2012</v>
      </c>
      <c r="B2323" s="17">
        <v>40305</v>
      </c>
      <c r="C2323" s="18" t="s">
        <v>1964</v>
      </c>
      <c r="D2323" s="16" t="s">
        <v>24</v>
      </c>
      <c r="E2323" s="18" t="s">
        <v>25</v>
      </c>
      <c r="F2323" s="16" t="s">
        <v>26</v>
      </c>
      <c r="G2323" s="18" t="s">
        <v>111</v>
      </c>
      <c r="H2323" s="18" t="s">
        <v>33</v>
      </c>
      <c r="I2323" s="19">
        <v>5050</v>
      </c>
      <c r="J2323" s="20">
        <v>38355</v>
      </c>
      <c r="K2323" s="20">
        <v>2690</v>
      </c>
      <c r="L2323" s="21">
        <v>3206</v>
      </c>
      <c r="M2323" s="22">
        <v>22968</v>
      </c>
      <c r="N2323" s="22">
        <v>876</v>
      </c>
      <c r="O2323" s="23">
        <v>2179</v>
      </c>
      <c r="P2323" s="24">
        <v>15667</v>
      </c>
      <c r="Q2323" s="24">
        <v>2</v>
      </c>
      <c r="R2323" s="25">
        <v>0</v>
      </c>
      <c r="S2323" s="26">
        <v>0</v>
      </c>
      <c r="T2323" s="26">
        <v>0</v>
      </c>
      <c r="U2323" s="19">
        <v>10435</v>
      </c>
      <c r="V2323" s="20">
        <v>76990</v>
      </c>
      <c r="W2323" s="20">
        <v>3568</v>
      </c>
    </row>
    <row r="2324" spans="1:23" x14ac:dyDescent="0.35">
      <c r="A2324" s="16">
        <v>2012</v>
      </c>
      <c r="B2324" s="17">
        <v>40305</v>
      </c>
      <c r="C2324" s="18" t="s">
        <v>1964</v>
      </c>
      <c r="D2324" s="16" t="s">
        <v>24</v>
      </c>
      <c r="E2324" s="18" t="s">
        <v>25</v>
      </c>
      <c r="F2324" s="16" t="s">
        <v>26</v>
      </c>
      <c r="G2324" s="18" t="s">
        <v>104</v>
      </c>
      <c r="H2324" s="18" t="s">
        <v>33</v>
      </c>
      <c r="I2324" s="19">
        <v>222</v>
      </c>
      <c r="J2324" s="20">
        <v>1711</v>
      </c>
      <c r="K2324" s="20">
        <v>105</v>
      </c>
      <c r="L2324" s="21">
        <v>34</v>
      </c>
      <c r="M2324" s="22">
        <v>200</v>
      </c>
      <c r="N2324" s="22">
        <v>24</v>
      </c>
      <c r="O2324" s="23">
        <v>0</v>
      </c>
      <c r="P2324" s="24">
        <v>0</v>
      </c>
      <c r="Q2324" s="24">
        <v>0</v>
      </c>
      <c r="R2324" s="25">
        <v>0</v>
      </c>
      <c r="S2324" s="26">
        <v>0</v>
      </c>
      <c r="T2324" s="26">
        <v>0</v>
      </c>
      <c r="U2324" s="19">
        <v>256</v>
      </c>
      <c r="V2324" s="20">
        <v>1911</v>
      </c>
      <c r="W2324" s="20">
        <v>129</v>
      </c>
    </row>
    <row r="2325" spans="1:23" x14ac:dyDescent="0.35">
      <c r="A2325" s="16">
        <v>2012</v>
      </c>
      <c r="B2325" s="17">
        <v>40364</v>
      </c>
      <c r="C2325" s="18" t="s">
        <v>1965</v>
      </c>
      <c r="D2325" s="16" t="s">
        <v>24</v>
      </c>
      <c r="E2325" s="18" t="s">
        <v>25</v>
      </c>
      <c r="F2325" s="16" t="s">
        <v>26</v>
      </c>
      <c r="G2325" s="18" t="s">
        <v>59</v>
      </c>
      <c r="H2325" s="18" t="s">
        <v>28</v>
      </c>
      <c r="I2325" s="19">
        <v>790</v>
      </c>
      <c r="J2325" s="20">
        <v>8151</v>
      </c>
      <c r="K2325" s="20">
        <v>619</v>
      </c>
      <c r="L2325" s="21">
        <v>738</v>
      </c>
      <c r="M2325" s="22">
        <v>6582</v>
      </c>
      <c r="N2325" s="22">
        <v>209</v>
      </c>
      <c r="O2325" s="23">
        <v>695</v>
      </c>
      <c r="P2325" s="24">
        <v>7935</v>
      </c>
      <c r="Q2325" s="24">
        <v>2</v>
      </c>
      <c r="R2325" s="25">
        <v>0</v>
      </c>
      <c r="S2325" s="26">
        <v>0</v>
      </c>
      <c r="T2325" s="26">
        <v>0</v>
      </c>
      <c r="U2325" s="19">
        <v>2223</v>
      </c>
      <c r="V2325" s="20">
        <v>22668</v>
      </c>
      <c r="W2325" s="20">
        <v>830</v>
      </c>
    </row>
    <row r="2326" spans="1:23" x14ac:dyDescent="0.35">
      <c r="A2326" s="16">
        <v>2012</v>
      </c>
      <c r="B2326" s="17">
        <v>40437</v>
      </c>
      <c r="C2326" s="18" t="s">
        <v>1966</v>
      </c>
      <c r="D2326" s="16" t="s">
        <v>24</v>
      </c>
      <c r="E2326" s="18" t="s">
        <v>25</v>
      </c>
      <c r="F2326" s="16" t="s">
        <v>26</v>
      </c>
      <c r="G2326" s="18" t="s">
        <v>128</v>
      </c>
      <c r="H2326" s="18" t="s">
        <v>191</v>
      </c>
      <c r="I2326" s="19">
        <v>23770.3</v>
      </c>
      <c r="J2326" s="20">
        <v>280175</v>
      </c>
      <c r="K2326" s="20">
        <v>18118</v>
      </c>
      <c r="L2326" s="21">
        <v>7431.9</v>
      </c>
      <c r="M2326" s="22">
        <v>86512</v>
      </c>
      <c r="N2326" s="22">
        <v>1814</v>
      </c>
      <c r="O2326" s="23">
        <v>3170.6</v>
      </c>
      <c r="P2326" s="24">
        <v>46886</v>
      </c>
      <c r="Q2326" s="24">
        <v>553</v>
      </c>
      <c r="R2326" s="25">
        <v>0</v>
      </c>
      <c r="S2326" s="26">
        <v>0</v>
      </c>
      <c r="T2326" s="26">
        <v>0</v>
      </c>
      <c r="U2326" s="19">
        <v>34372.800000000003</v>
      </c>
      <c r="V2326" s="20">
        <v>413573</v>
      </c>
      <c r="W2326" s="20">
        <v>20485</v>
      </c>
    </row>
    <row r="2327" spans="1:23" x14ac:dyDescent="0.35">
      <c r="A2327" s="16">
        <v>2012</v>
      </c>
      <c r="B2327" s="17">
        <v>40437</v>
      </c>
      <c r="C2327" s="18" t="s">
        <v>1966</v>
      </c>
      <c r="D2327" s="16" t="s">
        <v>137</v>
      </c>
      <c r="E2327" s="18" t="s">
        <v>138</v>
      </c>
      <c r="F2327" s="16" t="s">
        <v>26</v>
      </c>
      <c r="G2327" s="18" t="s">
        <v>128</v>
      </c>
      <c r="H2327" s="18" t="s">
        <v>191</v>
      </c>
      <c r="I2327" s="19">
        <v>0</v>
      </c>
      <c r="J2327" s="20">
        <v>0</v>
      </c>
      <c r="K2327" s="20">
        <v>0</v>
      </c>
      <c r="L2327" s="21">
        <v>0</v>
      </c>
      <c r="M2327" s="22">
        <v>0</v>
      </c>
      <c r="N2327" s="22">
        <v>0</v>
      </c>
      <c r="O2327" s="23">
        <v>607.29999999999995</v>
      </c>
      <c r="P2327" s="24">
        <v>158031</v>
      </c>
      <c r="Q2327" s="24">
        <v>1</v>
      </c>
      <c r="R2327" s="25">
        <v>0</v>
      </c>
      <c r="S2327" s="26">
        <v>0</v>
      </c>
      <c r="T2327" s="26">
        <v>0</v>
      </c>
      <c r="U2327" s="19">
        <v>607.29999999999995</v>
      </c>
      <c r="V2327" s="20">
        <v>158031</v>
      </c>
      <c r="W2327" s="20">
        <v>1</v>
      </c>
    </row>
    <row r="2328" spans="1:23" x14ac:dyDescent="0.35">
      <c r="A2328" s="16">
        <v>2012</v>
      </c>
      <c r="B2328" s="17">
        <v>40438</v>
      </c>
      <c r="C2328" s="18" t="s">
        <v>1967</v>
      </c>
      <c r="D2328" s="16" t="s">
        <v>24</v>
      </c>
      <c r="E2328" s="18" t="s">
        <v>25</v>
      </c>
      <c r="F2328" s="16" t="s">
        <v>26</v>
      </c>
      <c r="G2328" s="18" t="s">
        <v>128</v>
      </c>
      <c r="H2328" s="18" t="s">
        <v>191</v>
      </c>
      <c r="I2328" s="19">
        <v>14259</v>
      </c>
      <c r="J2328" s="20">
        <v>211529</v>
      </c>
      <c r="K2328" s="20">
        <v>16111</v>
      </c>
      <c r="L2328" s="21">
        <v>6346.5</v>
      </c>
      <c r="M2328" s="22">
        <v>88068</v>
      </c>
      <c r="N2328" s="22">
        <v>2461</v>
      </c>
      <c r="O2328" s="23">
        <v>6861.2</v>
      </c>
      <c r="P2328" s="24">
        <v>161465</v>
      </c>
      <c r="Q2328" s="24">
        <v>65</v>
      </c>
      <c r="R2328" s="25" t="s">
        <v>37</v>
      </c>
      <c r="S2328" s="26" t="s">
        <v>37</v>
      </c>
      <c r="T2328" s="26" t="s">
        <v>37</v>
      </c>
      <c r="U2328" s="19">
        <v>27466.7</v>
      </c>
      <c r="V2328" s="20">
        <v>461062</v>
      </c>
      <c r="W2328" s="20">
        <v>18637</v>
      </c>
    </row>
    <row r="2329" spans="1:23" x14ac:dyDescent="0.35">
      <c r="A2329" s="16">
        <v>2012</v>
      </c>
      <c r="B2329" s="17">
        <v>40441</v>
      </c>
      <c r="C2329" s="18" t="s">
        <v>1968</v>
      </c>
      <c r="D2329" s="16" t="s">
        <v>24</v>
      </c>
      <c r="E2329" s="18" t="s">
        <v>25</v>
      </c>
      <c r="F2329" s="16" t="s">
        <v>26</v>
      </c>
      <c r="G2329" s="18" t="s">
        <v>70</v>
      </c>
      <c r="H2329" s="18" t="s">
        <v>28</v>
      </c>
      <c r="I2329" s="19">
        <v>4667</v>
      </c>
      <c r="J2329" s="20">
        <v>40497</v>
      </c>
      <c r="K2329" s="20">
        <v>3373</v>
      </c>
      <c r="L2329" s="21">
        <v>7114</v>
      </c>
      <c r="M2329" s="22">
        <v>59836</v>
      </c>
      <c r="N2329" s="22">
        <v>1516</v>
      </c>
      <c r="O2329" s="23">
        <v>1867</v>
      </c>
      <c r="P2329" s="24">
        <v>19856</v>
      </c>
      <c r="Q2329" s="24">
        <v>3</v>
      </c>
      <c r="R2329" s="25">
        <v>0</v>
      </c>
      <c r="S2329" s="26">
        <v>0</v>
      </c>
      <c r="T2329" s="26">
        <v>0</v>
      </c>
      <c r="U2329" s="19">
        <v>13648</v>
      </c>
      <c r="V2329" s="20">
        <v>120189</v>
      </c>
      <c r="W2329" s="20">
        <v>4892</v>
      </c>
    </row>
    <row r="2330" spans="1:23" x14ac:dyDescent="0.35">
      <c r="A2330" s="16">
        <v>2012</v>
      </c>
      <c r="B2330" s="17">
        <v>40456</v>
      </c>
      <c r="C2330" s="18" t="s">
        <v>1969</v>
      </c>
      <c r="D2330" s="16" t="s">
        <v>24</v>
      </c>
      <c r="E2330" s="18" t="s">
        <v>25</v>
      </c>
      <c r="F2330" s="16" t="s">
        <v>26</v>
      </c>
      <c r="G2330" s="18" t="s">
        <v>96</v>
      </c>
      <c r="H2330" s="18" t="s">
        <v>191</v>
      </c>
      <c r="I2330" s="19" t="s">
        <v>37</v>
      </c>
      <c r="J2330" s="20" t="s">
        <v>37</v>
      </c>
      <c r="K2330" s="20" t="s">
        <v>37</v>
      </c>
      <c r="L2330" s="21" t="s">
        <v>37</v>
      </c>
      <c r="M2330" s="22" t="s">
        <v>37</v>
      </c>
      <c r="N2330" s="22" t="s">
        <v>37</v>
      </c>
      <c r="O2330" s="23">
        <v>8870.2999999999993</v>
      </c>
      <c r="P2330" s="24">
        <v>195272</v>
      </c>
      <c r="Q2330" s="24">
        <v>1</v>
      </c>
      <c r="R2330" s="25" t="s">
        <v>37</v>
      </c>
      <c r="S2330" s="26" t="s">
        <v>37</v>
      </c>
      <c r="T2330" s="26" t="s">
        <v>37</v>
      </c>
      <c r="U2330" s="19">
        <v>8870.2999999999993</v>
      </c>
      <c r="V2330" s="20">
        <v>195272</v>
      </c>
      <c r="W2330" s="20">
        <v>1</v>
      </c>
    </row>
    <row r="2331" spans="1:23" x14ac:dyDescent="0.35">
      <c r="A2331" s="16">
        <v>2012</v>
      </c>
      <c r="B2331" s="17">
        <v>40606</v>
      </c>
      <c r="C2331" s="18" t="s">
        <v>1970</v>
      </c>
      <c r="D2331" s="16" t="s">
        <v>24</v>
      </c>
      <c r="E2331" s="18" t="s">
        <v>25</v>
      </c>
      <c r="F2331" s="16" t="s">
        <v>26</v>
      </c>
      <c r="G2331" s="18" t="s">
        <v>90</v>
      </c>
      <c r="H2331" s="18" t="s">
        <v>28</v>
      </c>
      <c r="I2331" s="19">
        <v>19909</v>
      </c>
      <c r="J2331" s="20">
        <v>214430</v>
      </c>
      <c r="K2331" s="20">
        <v>20303</v>
      </c>
      <c r="L2331" s="21">
        <v>16748</v>
      </c>
      <c r="M2331" s="22">
        <v>181044</v>
      </c>
      <c r="N2331" s="22">
        <v>4317</v>
      </c>
      <c r="O2331" s="23">
        <v>24208</v>
      </c>
      <c r="P2331" s="24">
        <v>331657</v>
      </c>
      <c r="Q2331" s="24">
        <v>93</v>
      </c>
      <c r="R2331" s="25" t="s">
        <v>37</v>
      </c>
      <c r="S2331" s="26" t="s">
        <v>37</v>
      </c>
      <c r="T2331" s="26" t="s">
        <v>37</v>
      </c>
      <c r="U2331" s="19">
        <v>60865</v>
      </c>
      <c r="V2331" s="20">
        <v>727131</v>
      </c>
      <c r="W2331" s="20">
        <v>24713</v>
      </c>
    </row>
    <row r="2332" spans="1:23" x14ac:dyDescent="0.35">
      <c r="A2332" s="16">
        <v>2012</v>
      </c>
      <c r="B2332" s="17">
        <v>40613</v>
      </c>
      <c r="C2332" s="18" t="s">
        <v>1971</v>
      </c>
      <c r="D2332" s="16" t="s">
        <v>41</v>
      </c>
      <c r="E2332" s="18" t="s">
        <v>42</v>
      </c>
      <c r="F2332" s="16" t="s">
        <v>26</v>
      </c>
      <c r="G2332" s="18" t="s">
        <v>63</v>
      </c>
      <c r="H2332" s="18" t="s">
        <v>191</v>
      </c>
      <c r="I2332" s="19" t="s">
        <v>37</v>
      </c>
      <c r="J2332" s="20" t="s">
        <v>37</v>
      </c>
      <c r="K2332" s="20" t="s">
        <v>37</v>
      </c>
      <c r="L2332" s="21" t="s">
        <v>37</v>
      </c>
      <c r="M2332" s="22" t="s">
        <v>37</v>
      </c>
      <c r="N2332" s="22" t="s">
        <v>37</v>
      </c>
      <c r="O2332" s="23" t="s">
        <v>37</v>
      </c>
      <c r="P2332" s="24" t="s">
        <v>37</v>
      </c>
      <c r="Q2332" s="24" t="s">
        <v>37</v>
      </c>
      <c r="R2332" s="25">
        <v>20892</v>
      </c>
      <c r="S2332" s="26">
        <v>366159</v>
      </c>
      <c r="T2332" s="26">
        <v>1</v>
      </c>
      <c r="U2332" s="19">
        <v>20892</v>
      </c>
      <c r="V2332" s="20">
        <v>366159</v>
      </c>
      <c r="W2332" s="20">
        <v>1</v>
      </c>
    </row>
    <row r="2333" spans="1:23" x14ac:dyDescent="0.35">
      <c r="A2333" s="16">
        <v>2012</v>
      </c>
      <c r="B2333" s="17">
        <v>49730</v>
      </c>
      <c r="C2333" s="18" t="s">
        <v>1972</v>
      </c>
      <c r="D2333" s="16" t="s">
        <v>41</v>
      </c>
      <c r="E2333" s="18" t="s">
        <v>42</v>
      </c>
      <c r="F2333" s="16" t="s">
        <v>26</v>
      </c>
      <c r="G2333" s="18" t="s">
        <v>436</v>
      </c>
      <c r="H2333" s="18" t="s">
        <v>44</v>
      </c>
      <c r="I2333" s="19">
        <v>0</v>
      </c>
      <c r="J2333" s="20">
        <v>0</v>
      </c>
      <c r="K2333" s="20">
        <v>0</v>
      </c>
      <c r="L2333" s="21">
        <v>0</v>
      </c>
      <c r="M2333" s="22">
        <v>0</v>
      </c>
      <c r="N2333" s="22">
        <v>0</v>
      </c>
      <c r="O2333" s="23">
        <v>0</v>
      </c>
      <c r="P2333" s="24">
        <v>0</v>
      </c>
      <c r="Q2333" s="24">
        <v>0</v>
      </c>
      <c r="R2333" s="25">
        <v>8161</v>
      </c>
      <c r="S2333" s="26">
        <v>148928</v>
      </c>
      <c r="T2333" s="26">
        <v>1</v>
      </c>
      <c r="U2333" s="19">
        <v>8161</v>
      </c>
      <c r="V2333" s="20">
        <v>148928</v>
      </c>
      <c r="W2333" s="20">
        <v>1</v>
      </c>
    </row>
    <row r="2334" spans="1:23" x14ac:dyDescent="0.35">
      <c r="A2334" s="16">
        <v>2012</v>
      </c>
      <c r="B2334" s="17">
        <v>49730</v>
      </c>
      <c r="C2334" s="18" t="s">
        <v>1972</v>
      </c>
      <c r="D2334" s="16" t="s">
        <v>41</v>
      </c>
      <c r="E2334" s="18" t="s">
        <v>42</v>
      </c>
      <c r="F2334" s="16" t="s">
        <v>26</v>
      </c>
      <c r="G2334" s="18" t="s">
        <v>32</v>
      </c>
      <c r="H2334" s="18" t="s">
        <v>44</v>
      </c>
      <c r="I2334" s="19">
        <v>0</v>
      </c>
      <c r="J2334" s="20">
        <v>0</v>
      </c>
      <c r="K2334" s="20">
        <v>0</v>
      </c>
      <c r="L2334" s="21">
        <v>0</v>
      </c>
      <c r="M2334" s="22">
        <v>0</v>
      </c>
      <c r="N2334" s="22">
        <v>0</v>
      </c>
      <c r="O2334" s="23">
        <v>10910</v>
      </c>
      <c r="P2334" s="24">
        <v>250831</v>
      </c>
      <c r="Q2334" s="24">
        <v>4</v>
      </c>
      <c r="R2334" s="25">
        <v>6618</v>
      </c>
      <c r="S2334" s="26">
        <v>121566</v>
      </c>
      <c r="T2334" s="26">
        <v>1</v>
      </c>
      <c r="U2334" s="19">
        <v>17528</v>
      </c>
      <c r="V2334" s="20">
        <v>372397</v>
      </c>
      <c r="W2334" s="20">
        <v>5</v>
      </c>
    </row>
    <row r="2335" spans="1:23" x14ac:dyDescent="0.35">
      <c r="A2335" s="16">
        <v>2012</v>
      </c>
      <c r="B2335" s="17">
        <v>49730</v>
      </c>
      <c r="C2335" s="18" t="s">
        <v>1972</v>
      </c>
      <c r="D2335" s="16" t="s">
        <v>41</v>
      </c>
      <c r="E2335" s="18" t="s">
        <v>42</v>
      </c>
      <c r="F2335" s="16" t="s">
        <v>26</v>
      </c>
      <c r="G2335" s="18" t="s">
        <v>158</v>
      </c>
      <c r="H2335" s="18" t="s">
        <v>44</v>
      </c>
      <c r="I2335" s="19">
        <v>0</v>
      </c>
      <c r="J2335" s="20">
        <v>0</v>
      </c>
      <c r="K2335" s="20">
        <v>0</v>
      </c>
      <c r="L2335" s="21">
        <v>0</v>
      </c>
      <c r="M2335" s="22">
        <v>0</v>
      </c>
      <c r="N2335" s="22">
        <v>0</v>
      </c>
      <c r="O2335" s="23">
        <v>2601</v>
      </c>
      <c r="P2335" s="24">
        <v>62276</v>
      </c>
      <c r="Q2335" s="24">
        <v>1</v>
      </c>
      <c r="R2335" s="25">
        <v>0</v>
      </c>
      <c r="S2335" s="26">
        <v>0</v>
      </c>
      <c r="T2335" s="26">
        <v>0</v>
      </c>
      <c r="U2335" s="19">
        <v>2601</v>
      </c>
      <c r="V2335" s="20">
        <v>62276</v>
      </c>
      <c r="W2335" s="20">
        <v>1</v>
      </c>
    </row>
    <row r="2336" spans="1:23" x14ac:dyDescent="0.35">
      <c r="A2336" s="16">
        <v>2012</v>
      </c>
      <c r="B2336" s="17">
        <v>49730</v>
      </c>
      <c r="C2336" s="18" t="s">
        <v>1972</v>
      </c>
      <c r="D2336" s="16" t="s">
        <v>41</v>
      </c>
      <c r="E2336" s="18" t="s">
        <v>42</v>
      </c>
      <c r="F2336" s="16" t="s">
        <v>26</v>
      </c>
      <c r="G2336" s="18" t="s">
        <v>136</v>
      </c>
      <c r="H2336" s="18" t="s">
        <v>44</v>
      </c>
      <c r="I2336" s="19">
        <v>0</v>
      </c>
      <c r="J2336" s="20">
        <v>0</v>
      </c>
      <c r="K2336" s="20">
        <v>0</v>
      </c>
      <c r="L2336" s="21">
        <v>0</v>
      </c>
      <c r="M2336" s="22">
        <v>0</v>
      </c>
      <c r="N2336" s="22">
        <v>0</v>
      </c>
      <c r="O2336" s="23">
        <v>4429</v>
      </c>
      <c r="P2336" s="24">
        <v>100547</v>
      </c>
      <c r="Q2336" s="24">
        <v>2</v>
      </c>
      <c r="R2336" s="25">
        <v>0</v>
      </c>
      <c r="S2336" s="26">
        <v>0</v>
      </c>
      <c r="T2336" s="26">
        <v>0</v>
      </c>
      <c r="U2336" s="19">
        <v>4429</v>
      </c>
      <c r="V2336" s="20">
        <v>100547</v>
      </c>
      <c r="W2336" s="20">
        <v>2</v>
      </c>
    </row>
    <row r="2337" spans="1:23" x14ac:dyDescent="0.35">
      <c r="A2337" s="16">
        <v>2012</v>
      </c>
      <c r="B2337" s="17">
        <v>49730</v>
      </c>
      <c r="C2337" s="18" t="s">
        <v>1972</v>
      </c>
      <c r="D2337" s="16" t="s">
        <v>41</v>
      </c>
      <c r="E2337" s="18" t="s">
        <v>42</v>
      </c>
      <c r="F2337" s="16" t="s">
        <v>26</v>
      </c>
      <c r="G2337" s="18" t="s">
        <v>199</v>
      </c>
      <c r="H2337" s="18" t="s">
        <v>44</v>
      </c>
      <c r="I2337" s="19">
        <v>0</v>
      </c>
      <c r="J2337" s="20">
        <v>0</v>
      </c>
      <c r="K2337" s="20">
        <v>0</v>
      </c>
      <c r="L2337" s="21">
        <v>25876</v>
      </c>
      <c r="M2337" s="22">
        <v>465130</v>
      </c>
      <c r="N2337" s="22">
        <v>8</v>
      </c>
      <c r="O2337" s="23">
        <v>1855</v>
      </c>
      <c r="P2337" s="24">
        <v>41250</v>
      </c>
      <c r="Q2337" s="24">
        <v>3</v>
      </c>
      <c r="R2337" s="25">
        <v>0</v>
      </c>
      <c r="S2337" s="26">
        <v>0</v>
      </c>
      <c r="T2337" s="26">
        <v>0</v>
      </c>
      <c r="U2337" s="19">
        <v>27731</v>
      </c>
      <c r="V2337" s="20">
        <v>506380</v>
      </c>
      <c r="W2337" s="20">
        <v>11</v>
      </c>
    </row>
    <row r="2338" spans="1:23" x14ac:dyDescent="0.35">
      <c r="A2338" s="16">
        <v>2012</v>
      </c>
      <c r="B2338" s="17">
        <v>49746</v>
      </c>
      <c r="C2338" s="18" t="s">
        <v>1973</v>
      </c>
      <c r="D2338" s="16" t="s">
        <v>41</v>
      </c>
      <c r="E2338" s="18" t="s">
        <v>42</v>
      </c>
      <c r="F2338" s="16" t="s">
        <v>26</v>
      </c>
      <c r="G2338" s="18" t="s">
        <v>199</v>
      </c>
      <c r="H2338" s="18" t="s">
        <v>33</v>
      </c>
      <c r="I2338" s="19">
        <v>3716</v>
      </c>
      <c r="J2338" s="20">
        <v>35663</v>
      </c>
      <c r="K2338" s="20">
        <v>4080</v>
      </c>
      <c r="L2338" s="21">
        <v>489</v>
      </c>
      <c r="M2338" s="22">
        <v>4773</v>
      </c>
      <c r="N2338" s="22">
        <v>251</v>
      </c>
      <c r="O2338" s="23">
        <v>0</v>
      </c>
      <c r="P2338" s="24">
        <v>0</v>
      </c>
      <c r="Q2338" s="24">
        <v>0</v>
      </c>
      <c r="R2338" s="25">
        <v>0</v>
      </c>
      <c r="S2338" s="26">
        <v>0</v>
      </c>
      <c r="T2338" s="26">
        <v>0</v>
      </c>
      <c r="U2338" s="19">
        <v>4205</v>
      </c>
      <c r="V2338" s="20">
        <v>40436</v>
      </c>
      <c r="W2338" s="20">
        <v>4331</v>
      </c>
    </row>
    <row r="2339" spans="1:23" x14ac:dyDescent="0.35">
      <c r="A2339" s="16">
        <v>2012</v>
      </c>
      <c r="B2339" s="17">
        <v>49818</v>
      </c>
      <c r="C2339" s="18" t="s">
        <v>1974</v>
      </c>
      <c r="D2339" s="16" t="s">
        <v>97</v>
      </c>
      <c r="E2339" s="18" t="s">
        <v>25</v>
      </c>
      <c r="F2339" s="16" t="s">
        <v>26</v>
      </c>
      <c r="G2339" s="18" t="s">
        <v>98</v>
      </c>
      <c r="H2339" s="18" t="s">
        <v>44</v>
      </c>
      <c r="I2339" s="19">
        <v>3461.8</v>
      </c>
      <c r="J2339" s="20">
        <v>42051</v>
      </c>
      <c r="K2339" s="20">
        <v>2676</v>
      </c>
      <c r="L2339" s="21">
        <v>9990.1</v>
      </c>
      <c r="M2339" s="22">
        <v>162612</v>
      </c>
      <c r="N2339" s="22">
        <v>2676</v>
      </c>
      <c r="O2339" s="23">
        <v>0</v>
      </c>
      <c r="P2339" s="24">
        <v>0</v>
      </c>
      <c r="Q2339" s="24">
        <v>0</v>
      </c>
      <c r="R2339" s="25">
        <v>0</v>
      </c>
      <c r="S2339" s="26">
        <v>0</v>
      </c>
      <c r="T2339" s="26">
        <v>0</v>
      </c>
      <c r="U2339" s="19">
        <v>13451.9</v>
      </c>
      <c r="V2339" s="20">
        <v>204663</v>
      </c>
      <c r="W2339" s="20">
        <v>5352</v>
      </c>
    </row>
    <row r="2340" spans="1:23" x14ac:dyDescent="0.35">
      <c r="A2340" s="16">
        <v>2012</v>
      </c>
      <c r="B2340" s="17">
        <v>49826</v>
      </c>
      <c r="C2340" s="18" t="s">
        <v>1975</v>
      </c>
      <c r="D2340" s="16" t="s">
        <v>24</v>
      </c>
      <c r="E2340" s="18" t="s">
        <v>25</v>
      </c>
      <c r="F2340" s="16" t="s">
        <v>26</v>
      </c>
      <c r="G2340" s="18" t="s">
        <v>243</v>
      </c>
      <c r="H2340" s="18" t="s">
        <v>191</v>
      </c>
      <c r="I2340" s="19" t="s">
        <v>37</v>
      </c>
      <c r="J2340" s="20" t="s">
        <v>37</v>
      </c>
      <c r="K2340" s="20" t="s">
        <v>37</v>
      </c>
      <c r="L2340" s="21">
        <v>12506.9</v>
      </c>
      <c r="M2340" s="22">
        <v>148135</v>
      </c>
      <c r="N2340" s="22">
        <v>65</v>
      </c>
      <c r="O2340" s="23" t="s">
        <v>37</v>
      </c>
      <c r="P2340" s="24" t="s">
        <v>37</v>
      </c>
      <c r="Q2340" s="24" t="s">
        <v>37</v>
      </c>
      <c r="R2340" s="25" t="s">
        <v>37</v>
      </c>
      <c r="S2340" s="26" t="s">
        <v>37</v>
      </c>
      <c r="T2340" s="26" t="s">
        <v>37</v>
      </c>
      <c r="U2340" s="19">
        <v>12506.9</v>
      </c>
      <c r="V2340" s="20">
        <v>148135</v>
      </c>
      <c r="W2340" s="20">
        <v>65</v>
      </c>
    </row>
    <row r="2341" spans="1:23" x14ac:dyDescent="0.35">
      <c r="A2341" s="16">
        <v>2012</v>
      </c>
      <c r="B2341" s="17">
        <v>49848</v>
      </c>
      <c r="C2341" s="18" t="s">
        <v>1976</v>
      </c>
      <c r="D2341" s="16" t="s">
        <v>41</v>
      </c>
      <c r="E2341" s="18" t="s">
        <v>42</v>
      </c>
      <c r="F2341" s="16" t="s">
        <v>26</v>
      </c>
      <c r="G2341" s="18" t="s">
        <v>184</v>
      </c>
      <c r="H2341" s="18" t="s">
        <v>191</v>
      </c>
      <c r="I2341" s="19">
        <v>0</v>
      </c>
      <c r="J2341" s="20">
        <v>0</v>
      </c>
      <c r="K2341" s="20">
        <v>0</v>
      </c>
      <c r="L2341" s="21">
        <v>225</v>
      </c>
      <c r="M2341" s="22">
        <v>3080</v>
      </c>
      <c r="N2341" s="22">
        <v>69</v>
      </c>
      <c r="O2341" s="23">
        <v>0</v>
      </c>
      <c r="P2341" s="24">
        <v>0</v>
      </c>
      <c r="Q2341" s="24">
        <v>0</v>
      </c>
      <c r="R2341" s="25">
        <v>6106</v>
      </c>
      <c r="S2341" s="26">
        <v>55875</v>
      </c>
      <c r="T2341" s="26">
        <v>3</v>
      </c>
      <c r="U2341" s="19">
        <v>6331</v>
      </c>
      <c r="V2341" s="20">
        <v>58955</v>
      </c>
      <c r="W2341" s="20">
        <v>72</v>
      </c>
    </row>
    <row r="2342" spans="1:23" x14ac:dyDescent="0.35">
      <c r="A2342" s="16">
        <v>2012</v>
      </c>
      <c r="B2342" s="17">
        <v>49853</v>
      </c>
      <c r="C2342" s="18" t="s">
        <v>1977</v>
      </c>
      <c r="D2342" s="16" t="s">
        <v>97</v>
      </c>
      <c r="E2342" s="18" t="s">
        <v>25</v>
      </c>
      <c r="F2342" s="16" t="s">
        <v>26</v>
      </c>
      <c r="G2342" s="18" t="s">
        <v>98</v>
      </c>
      <c r="H2342" s="18" t="s">
        <v>44</v>
      </c>
      <c r="I2342" s="19">
        <v>131276.1</v>
      </c>
      <c r="J2342" s="20">
        <v>1258895</v>
      </c>
      <c r="K2342" s="20">
        <v>82443</v>
      </c>
      <c r="L2342" s="21">
        <v>38395.699999999997</v>
      </c>
      <c r="M2342" s="22">
        <v>374424</v>
      </c>
      <c r="N2342" s="22">
        <v>5662</v>
      </c>
      <c r="O2342" s="23">
        <v>0</v>
      </c>
      <c r="P2342" s="24">
        <v>0</v>
      </c>
      <c r="Q2342" s="24">
        <v>0</v>
      </c>
      <c r="R2342" s="25">
        <v>0</v>
      </c>
      <c r="S2342" s="26">
        <v>0</v>
      </c>
      <c r="T2342" s="26">
        <v>0</v>
      </c>
      <c r="U2342" s="19">
        <v>169671.8</v>
      </c>
      <c r="V2342" s="20">
        <v>1633319</v>
      </c>
      <c r="W2342" s="20">
        <v>88105</v>
      </c>
    </row>
    <row r="2343" spans="1:23" x14ac:dyDescent="0.35">
      <c r="A2343" s="16">
        <v>2012</v>
      </c>
      <c r="B2343" s="17">
        <v>49891</v>
      </c>
      <c r="C2343" s="18" t="s">
        <v>1978</v>
      </c>
      <c r="D2343" s="16" t="s">
        <v>41</v>
      </c>
      <c r="E2343" s="18" t="s">
        <v>42</v>
      </c>
      <c r="F2343" s="16" t="s">
        <v>26</v>
      </c>
      <c r="G2343" s="18" t="s">
        <v>184</v>
      </c>
      <c r="H2343" s="18" t="s">
        <v>44</v>
      </c>
      <c r="I2343" s="19">
        <v>0</v>
      </c>
      <c r="J2343" s="20">
        <v>0</v>
      </c>
      <c r="K2343" s="20">
        <v>0</v>
      </c>
      <c r="L2343" s="21">
        <v>0</v>
      </c>
      <c r="M2343" s="22">
        <v>0</v>
      </c>
      <c r="N2343" s="22">
        <v>0</v>
      </c>
      <c r="O2343" s="23">
        <v>0</v>
      </c>
      <c r="P2343" s="24">
        <v>0</v>
      </c>
      <c r="Q2343" s="24">
        <v>0</v>
      </c>
      <c r="R2343" s="25">
        <v>7954.4</v>
      </c>
      <c r="S2343" s="26">
        <v>284229</v>
      </c>
      <c r="T2343" s="26">
        <v>1</v>
      </c>
      <c r="U2343" s="19">
        <v>7954.4</v>
      </c>
      <c r="V2343" s="20">
        <v>284229</v>
      </c>
      <c r="W2343" s="20">
        <v>1</v>
      </c>
    </row>
    <row r="2344" spans="1:23" x14ac:dyDescent="0.35">
      <c r="A2344" s="16">
        <v>2012</v>
      </c>
      <c r="B2344" s="17">
        <v>49891</v>
      </c>
      <c r="C2344" s="18" t="s">
        <v>1978</v>
      </c>
      <c r="D2344" s="16" t="s">
        <v>41</v>
      </c>
      <c r="E2344" s="18" t="s">
        <v>42</v>
      </c>
      <c r="F2344" s="16" t="s">
        <v>26</v>
      </c>
      <c r="G2344" s="18" t="s">
        <v>158</v>
      </c>
      <c r="H2344" s="18" t="s">
        <v>44</v>
      </c>
      <c r="I2344" s="19">
        <v>59975.1</v>
      </c>
      <c r="J2344" s="20">
        <v>730783</v>
      </c>
      <c r="K2344" s="20">
        <v>119029</v>
      </c>
      <c r="L2344" s="21">
        <v>26903.599999999999</v>
      </c>
      <c r="M2344" s="22">
        <v>464684</v>
      </c>
      <c r="N2344" s="22">
        <v>4655</v>
      </c>
      <c r="O2344" s="23">
        <v>1059.4000000000001</v>
      </c>
      <c r="P2344" s="24">
        <v>18204</v>
      </c>
      <c r="Q2344" s="24">
        <v>188</v>
      </c>
      <c r="R2344" s="25">
        <v>0</v>
      </c>
      <c r="S2344" s="26">
        <v>0</v>
      </c>
      <c r="T2344" s="26">
        <v>0</v>
      </c>
      <c r="U2344" s="19">
        <v>87938.1</v>
      </c>
      <c r="V2344" s="20">
        <v>1213671</v>
      </c>
      <c r="W2344" s="20">
        <v>123872</v>
      </c>
    </row>
    <row r="2345" spans="1:23" x14ac:dyDescent="0.35">
      <c r="A2345" s="16">
        <v>2012</v>
      </c>
      <c r="B2345" s="17">
        <v>49922</v>
      </c>
      <c r="C2345" s="18" t="s">
        <v>1979</v>
      </c>
      <c r="D2345" s="16" t="s">
        <v>41</v>
      </c>
      <c r="E2345" s="18" t="s">
        <v>42</v>
      </c>
      <c r="F2345" s="16" t="s">
        <v>26</v>
      </c>
      <c r="G2345" s="18" t="s">
        <v>43</v>
      </c>
      <c r="H2345" s="18" t="s">
        <v>44</v>
      </c>
      <c r="I2345" s="19">
        <v>1102</v>
      </c>
      <c r="J2345" s="20">
        <v>23964</v>
      </c>
      <c r="K2345" s="20">
        <v>2697</v>
      </c>
      <c r="L2345" s="21">
        <v>26060.6</v>
      </c>
      <c r="M2345" s="22">
        <v>576785</v>
      </c>
      <c r="N2345" s="22">
        <v>3910</v>
      </c>
      <c r="O2345" s="23">
        <v>0</v>
      </c>
      <c r="P2345" s="24">
        <v>0</v>
      </c>
      <c r="Q2345" s="24">
        <v>0</v>
      </c>
      <c r="R2345" s="25">
        <v>0</v>
      </c>
      <c r="S2345" s="26">
        <v>0</v>
      </c>
      <c r="T2345" s="26">
        <v>0</v>
      </c>
      <c r="U2345" s="19">
        <v>27162.6</v>
      </c>
      <c r="V2345" s="20">
        <v>600749</v>
      </c>
      <c r="W2345" s="20">
        <v>6607</v>
      </c>
    </row>
    <row r="2346" spans="1:23" x14ac:dyDescent="0.35">
      <c r="A2346" s="16">
        <v>2012</v>
      </c>
      <c r="B2346" s="17">
        <v>49952</v>
      </c>
      <c r="C2346" s="18" t="s">
        <v>1980</v>
      </c>
      <c r="D2346" s="16" t="s">
        <v>97</v>
      </c>
      <c r="E2346" s="18" t="s">
        <v>25</v>
      </c>
      <c r="F2346" s="16" t="s">
        <v>26</v>
      </c>
      <c r="G2346" s="18" t="s">
        <v>98</v>
      </c>
      <c r="H2346" s="18" t="s">
        <v>44</v>
      </c>
      <c r="I2346" s="19">
        <v>6311.8</v>
      </c>
      <c r="J2346" s="20">
        <v>50959</v>
      </c>
      <c r="K2346" s="20">
        <v>5213</v>
      </c>
      <c r="L2346" s="21">
        <v>0</v>
      </c>
      <c r="M2346" s="22">
        <v>0</v>
      </c>
      <c r="N2346" s="22">
        <v>0</v>
      </c>
      <c r="O2346" s="23">
        <v>0</v>
      </c>
      <c r="P2346" s="24">
        <v>0</v>
      </c>
      <c r="Q2346" s="24">
        <v>0</v>
      </c>
      <c r="R2346" s="25">
        <v>0</v>
      </c>
      <c r="S2346" s="26">
        <v>0</v>
      </c>
      <c r="T2346" s="26">
        <v>0</v>
      </c>
      <c r="U2346" s="19">
        <v>6311.8</v>
      </c>
      <c r="V2346" s="20">
        <v>50959</v>
      </c>
      <c r="W2346" s="20">
        <v>5213</v>
      </c>
    </row>
    <row r="2347" spans="1:23" x14ac:dyDescent="0.35">
      <c r="A2347" s="16">
        <v>2012</v>
      </c>
      <c r="B2347" s="17">
        <v>49953</v>
      </c>
      <c r="C2347" s="18" t="s">
        <v>1981</v>
      </c>
      <c r="D2347" s="16" t="s">
        <v>41</v>
      </c>
      <c r="E2347" s="18" t="s">
        <v>42</v>
      </c>
      <c r="F2347" s="16" t="s">
        <v>26</v>
      </c>
      <c r="G2347" s="18" t="s">
        <v>158</v>
      </c>
      <c r="H2347" s="18" t="s">
        <v>44</v>
      </c>
      <c r="I2347" s="19">
        <v>103.3</v>
      </c>
      <c r="J2347" s="20">
        <v>910</v>
      </c>
      <c r="K2347" s="20">
        <v>164</v>
      </c>
      <c r="L2347" s="21">
        <v>8.3000000000000007</v>
      </c>
      <c r="M2347" s="22">
        <v>71</v>
      </c>
      <c r="N2347" s="22">
        <v>16</v>
      </c>
      <c r="O2347" s="23">
        <v>0</v>
      </c>
      <c r="P2347" s="24">
        <v>0</v>
      </c>
      <c r="Q2347" s="24">
        <v>0</v>
      </c>
      <c r="R2347" s="25">
        <v>0</v>
      </c>
      <c r="S2347" s="26">
        <v>0</v>
      </c>
      <c r="T2347" s="26">
        <v>0</v>
      </c>
      <c r="U2347" s="19">
        <v>111.6</v>
      </c>
      <c r="V2347" s="20">
        <v>981</v>
      </c>
      <c r="W2347" s="20">
        <v>180</v>
      </c>
    </row>
    <row r="2348" spans="1:23" x14ac:dyDescent="0.35">
      <c r="A2348" s="16">
        <v>2012</v>
      </c>
      <c r="B2348" s="17">
        <v>49984</v>
      </c>
      <c r="C2348" s="18" t="s">
        <v>1982</v>
      </c>
      <c r="D2348" s="16" t="s">
        <v>97</v>
      </c>
      <c r="E2348" s="18" t="s">
        <v>25</v>
      </c>
      <c r="F2348" s="16" t="s">
        <v>26</v>
      </c>
      <c r="G2348" s="18" t="s">
        <v>98</v>
      </c>
      <c r="H2348" s="18" t="s">
        <v>44</v>
      </c>
      <c r="I2348" s="19">
        <v>6845</v>
      </c>
      <c r="J2348" s="20">
        <v>46791</v>
      </c>
      <c r="K2348" s="20">
        <v>5026</v>
      </c>
      <c r="L2348" s="21">
        <v>0</v>
      </c>
      <c r="M2348" s="22">
        <v>0</v>
      </c>
      <c r="N2348" s="22">
        <v>0</v>
      </c>
      <c r="O2348" s="23">
        <v>0</v>
      </c>
      <c r="P2348" s="24">
        <v>0</v>
      </c>
      <c r="Q2348" s="24">
        <v>0</v>
      </c>
      <c r="R2348" s="25">
        <v>0</v>
      </c>
      <c r="S2348" s="26">
        <v>0</v>
      </c>
      <c r="T2348" s="26">
        <v>0</v>
      </c>
      <c r="U2348" s="19">
        <v>6845</v>
      </c>
      <c r="V2348" s="20">
        <v>46791</v>
      </c>
      <c r="W2348" s="20">
        <v>5026</v>
      </c>
    </row>
    <row r="2349" spans="1:23" x14ac:dyDescent="0.35">
      <c r="A2349" s="16">
        <v>2012</v>
      </c>
      <c r="B2349" s="17">
        <v>49986</v>
      </c>
      <c r="C2349" s="18" t="s">
        <v>1983</v>
      </c>
      <c r="D2349" s="16" t="s">
        <v>24</v>
      </c>
      <c r="E2349" s="18" t="s">
        <v>25</v>
      </c>
      <c r="F2349" s="16" t="s">
        <v>26</v>
      </c>
      <c r="G2349" s="18" t="s">
        <v>87</v>
      </c>
      <c r="H2349" s="18" t="s">
        <v>33</v>
      </c>
      <c r="I2349" s="19">
        <v>9151.1</v>
      </c>
      <c r="J2349" s="20">
        <v>66505</v>
      </c>
      <c r="K2349" s="20">
        <v>5599</v>
      </c>
      <c r="L2349" s="21">
        <v>2706.1</v>
      </c>
      <c r="M2349" s="22">
        <v>29057</v>
      </c>
      <c r="N2349" s="22">
        <v>313</v>
      </c>
      <c r="O2349" s="23" t="s">
        <v>37</v>
      </c>
      <c r="P2349" s="24" t="s">
        <v>37</v>
      </c>
      <c r="Q2349" s="24" t="s">
        <v>37</v>
      </c>
      <c r="R2349" s="25" t="s">
        <v>37</v>
      </c>
      <c r="S2349" s="26" t="s">
        <v>37</v>
      </c>
      <c r="T2349" s="26" t="s">
        <v>37</v>
      </c>
      <c r="U2349" s="19">
        <v>11857.2</v>
      </c>
      <c r="V2349" s="20">
        <v>95562</v>
      </c>
      <c r="W2349" s="20">
        <v>5912</v>
      </c>
    </row>
    <row r="2350" spans="1:23" x14ac:dyDescent="0.35">
      <c r="A2350" s="16">
        <v>2012</v>
      </c>
      <c r="B2350" s="17">
        <v>49987</v>
      </c>
      <c r="C2350" s="18" t="s">
        <v>1984</v>
      </c>
      <c r="D2350" s="16" t="s">
        <v>41</v>
      </c>
      <c r="E2350" s="18" t="s">
        <v>42</v>
      </c>
      <c r="F2350" s="16" t="s">
        <v>26</v>
      </c>
      <c r="G2350" s="18" t="s">
        <v>184</v>
      </c>
      <c r="H2350" s="18" t="s">
        <v>44</v>
      </c>
      <c r="I2350" s="19">
        <v>0</v>
      </c>
      <c r="J2350" s="20">
        <v>0</v>
      </c>
      <c r="K2350" s="20">
        <v>0</v>
      </c>
      <c r="L2350" s="21">
        <v>20778</v>
      </c>
      <c r="M2350" s="22">
        <v>240077</v>
      </c>
      <c r="N2350" s="22">
        <v>1</v>
      </c>
      <c r="O2350" s="23">
        <v>0</v>
      </c>
      <c r="P2350" s="24">
        <v>0</v>
      </c>
      <c r="Q2350" s="24">
        <v>0</v>
      </c>
      <c r="R2350" s="25">
        <v>0</v>
      </c>
      <c r="S2350" s="26">
        <v>0</v>
      </c>
      <c r="T2350" s="26">
        <v>0</v>
      </c>
      <c r="U2350" s="19">
        <v>20778</v>
      </c>
      <c r="V2350" s="20">
        <v>240077</v>
      </c>
      <c r="W2350" s="20">
        <v>1</v>
      </c>
    </row>
    <row r="2351" spans="1:23" x14ac:dyDescent="0.35">
      <c r="A2351" s="16">
        <v>2012</v>
      </c>
      <c r="B2351" s="17">
        <v>49998</v>
      </c>
      <c r="C2351" s="18" t="s">
        <v>1985</v>
      </c>
      <c r="D2351" s="16" t="s">
        <v>24</v>
      </c>
      <c r="E2351" s="18" t="s">
        <v>25</v>
      </c>
      <c r="F2351" s="16" t="s">
        <v>26</v>
      </c>
      <c r="G2351" s="18" t="s">
        <v>111</v>
      </c>
      <c r="H2351" s="18" t="s">
        <v>28</v>
      </c>
      <c r="I2351" s="19">
        <v>4726.8</v>
      </c>
      <c r="J2351" s="20">
        <v>57595</v>
      </c>
      <c r="K2351" s="20">
        <v>4287</v>
      </c>
      <c r="L2351" s="21">
        <v>2107.1</v>
      </c>
      <c r="M2351" s="22">
        <v>26668</v>
      </c>
      <c r="N2351" s="22">
        <v>622</v>
      </c>
      <c r="O2351" s="23">
        <v>2774</v>
      </c>
      <c r="P2351" s="24">
        <v>39411</v>
      </c>
      <c r="Q2351" s="24">
        <v>56</v>
      </c>
      <c r="R2351" s="25">
        <v>0</v>
      </c>
      <c r="S2351" s="26">
        <v>0</v>
      </c>
      <c r="T2351" s="26">
        <v>0</v>
      </c>
      <c r="U2351" s="19">
        <v>9607.9</v>
      </c>
      <c r="V2351" s="20">
        <v>123674</v>
      </c>
      <c r="W2351" s="20">
        <v>4965</v>
      </c>
    </row>
    <row r="2352" spans="1:23" x14ac:dyDescent="0.35">
      <c r="A2352" s="16">
        <v>2012</v>
      </c>
      <c r="B2352" s="17">
        <v>50041</v>
      </c>
      <c r="C2352" s="18" t="s">
        <v>1986</v>
      </c>
      <c r="D2352" s="16" t="s">
        <v>97</v>
      </c>
      <c r="E2352" s="18" t="s">
        <v>25</v>
      </c>
      <c r="F2352" s="16" t="s">
        <v>26</v>
      </c>
      <c r="G2352" s="18" t="s">
        <v>98</v>
      </c>
      <c r="H2352" s="18" t="s">
        <v>44</v>
      </c>
      <c r="I2352" s="19">
        <v>672300</v>
      </c>
      <c r="J2352" s="20">
        <v>5931795</v>
      </c>
      <c r="K2352" s="20">
        <v>334285</v>
      </c>
      <c r="L2352" s="21">
        <v>59446</v>
      </c>
      <c r="M2352" s="22">
        <v>380674</v>
      </c>
      <c r="N2352" s="22">
        <v>17690</v>
      </c>
      <c r="O2352" s="23">
        <v>0</v>
      </c>
      <c r="P2352" s="24">
        <v>0</v>
      </c>
      <c r="Q2352" s="24">
        <v>0</v>
      </c>
      <c r="R2352" s="25">
        <v>0</v>
      </c>
      <c r="S2352" s="26">
        <v>0</v>
      </c>
      <c r="T2352" s="26">
        <v>0</v>
      </c>
      <c r="U2352" s="19">
        <v>731746</v>
      </c>
      <c r="V2352" s="20">
        <v>6312469</v>
      </c>
      <c r="W2352" s="20">
        <v>351975</v>
      </c>
    </row>
    <row r="2353" spans="1:23" x14ac:dyDescent="0.35">
      <c r="A2353" s="16">
        <v>2012</v>
      </c>
      <c r="B2353" s="17">
        <v>50046</v>
      </c>
      <c r="C2353" s="18" t="s">
        <v>1987</v>
      </c>
      <c r="D2353" s="16" t="s">
        <v>41</v>
      </c>
      <c r="E2353" s="18" t="s">
        <v>42</v>
      </c>
      <c r="F2353" s="16" t="s">
        <v>26</v>
      </c>
      <c r="G2353" s="18" t="s">
        <v>243</v>
      </c>
      <c r="H2353" s="18" t="s">
        <v>44</v>
      </c>
      <c r="I2353" s="19">
        <v>0</v>
      </c>
      <c r="J2353" s="20">
        <v>0</v>
      </c>
      <c r="K2353" s="20">
        <v>0</v>
      </c>
      <c r="L2353" s="21">
        <v>2049.1999999999998</v>
      </c>
      <c r="M2353" s="22">
        <v>40708</v>
      </c>
      <c r="N2353" s="22">
        <v>1</v>
      </c>
      <c r="O2353" s="23">
        <v>0</v>
      </c>
      <c r="P2353" s="24">
        <v>0</v>
      </c>
      <c r="Q2353" s="24">
        <v>0</v>
      </c>
      <c r="R2353" s="25">
        <v>0</v>
      </c>
      <c r="S2353" s="26">
        <v>0</v>
      </c>
      <c r="T2353" s="26">
        <v>0</v>
      </c>
      <c r="U2353" s="19">
        <v>2049.1999999999998</v>
      </c>
      <c r="V2353" s="20">
        <v>40708</v>
      </c>
      <c r="W2353" s="20">
        <v>1</v>
      </c>
    </row>
    <row r="2354" spans="1:23" x14ac:dyDescent="0.35">
      <c r="A2354" s="16">
        <v>2012</v>
      </c>
      <c r="B2354" s="17">
        <v>50046</v>
      </c>
      <c r="C2354" s="18" t="s">
        <v>1987</v>
      </c>
      <c r="D2354" s="16" t="s">
        <v>41</v>
      </c>
      <c r="E2354" s="18" t="s">
        <v>42</v>
      </c>
      <c r="F2354" s="16" t="s">
        <v>26</v>
      </c>
      <c r="G2354" s="18" t="s">
        <v>36</v>
      </c>
      <c r="H2354" s="18" t="s">
        <v>44</v>
      </c>
      <c r="I2354" s="19">
        <v>0</v>
      </c>
      <c r="J2354" s="20">
        <v>0</v>
      </c>
      <c r="K2354" s="20">
        <v>0</v>
      </c>
      <c r="L2354" s="21">
        <v>16646.900000000001</v>
      </c>
      <c r="M2354" s="22">
        <v>352406</v>
      </c>
      <c r="N2354" s="22">
        <v>1</v>
      </c>
      <c r="O2354" s="23">
        <v>0</v>
      </c>
      <c r="P2354" s="24">
        <v>0</v>
      </c>
      <c r="Q2354" s="24">
        <v>0</v>
      </c>
      <c r="R2354" s="25">
        <v>0</v>
      </c>
      <c r="S2354" s="26">
        <v>0</v>
      </c>
      <c r="T2354" s="26">
        <v>0</v>
      </c>
      <c r="U2354" s="19">
        <v>16646.900000000001</v>
      </c>
      <c r="V2354" s="20">
        <v>352406</v>
      </c>
      <c r="W2354" s="20">
        <v>1</v>
      </c>
    </row>
    <row r="2355" spans="1:23" x14ac:dyDescent="0.35">
      <c r="A2355" s="16">
        <v>2012</v>
      </c>
      <c r="B2355" s="17">
        <v>50046</v>
      </c>
      <c r="C2355" s="18" t="s">
        <v>1987</v>
      </c>
      <c r="D2355" s="16" t="s">
        <v>41</v>
      </c>
      <c r="E2355" s="18" t="s">
        <v>42</v>
      </c>
      <c r="F2355" s="16" t="s">
        <v>26</v>
      </c>
      <c r="G2355" s="18" t="s">
        <v>184</v>
      </c>
      <c r="H2355" s="18" t="s">
        <v>44</v>
      </c>
      <c r="I2355" s="19">
        <v>0</v>
      </c>
      <c r="J2355" s="20">
        <v>0</v>
      </c>
      <c r="K2355" s="20">
        <v>0</v>
      </c>
      <c r="L2355" s="21">
        <v>2291.9</v>
      </c>
      <c r="M2355" s="22">
        <v>48509</v>
      </c>
      <c r="N2355" s="22">
        <v>1</v>
      </c>
      <c r="O2355" s="23">
        <v>0</v>
      </c>
      <c r="P2355" s="24">
        <v>0</v>
      </c>
      <c r="Q2355" s="24">
        <v>0</v>
      </c>
      <c r="R2355" s="25">
        <v>0</v>
      </c>
      <c r="S2355" s="26">
        <v>0</v>
      </c>
      <c r="T2355" s="26">
        <v>0</v>
      </c>
      <c r="U2355" s="19">
        <v>2291.9</v>
      </c>
      <c r="V2355" s="20">
        <v>48509</v>
      </c>
      <c r="W2355" s="20">
        <v>1</v>
      </c>
    </row>
    <row r="2356" spans="1:23" x14ac:dyDescent="0.35">
      <c r="A2356" s="16">
        <v>2012</v>
      </c>
      <c r="B2356" s="17">
        <v>50046</v>
      </c>
      <c r="C2356" s="18" t="s">
        <v>1987</v>
      </c>
      <c r="D2356" s="16" t="s">
        <v>41</v>
      </c>
      <c r="E2356" s="18" t="s">
        <v>42</v>
      </c>
      <c r="F2356" s="16" t="s">
        <v>26</v>
      </c>
      <c r="G2356" s="18" t="s">
        <v>32</v>
      </c>
      <c r="H2356" s="18" t="s">
        <v>44</v>
      </c>
      <c r="I2356" s="19">
        <v>0</v>
      </c>
      <c r="J2356" s="20">
        <v>0</v>
      </c>
      <c r="K2356" s="20">
        <v>0</v>
      </c>
      <c r="L2356" s="21">
        <v>4102.3</v>
      </c>
      <c r="M2356" s="22">
        <v>75592</v>
      </c>
      <c r="N2356" s="22">
        <v>1</v>
      </c>
      <c r="O2356" s="23">
        <v>0</v>
      </c>
      <c r="P2356" s="24">
        <v>0</v>
      </c>
      <c r="Q2356" s="24">
        <v>0</v>
      </c>
      <c r="R2356" s="25">
        <v>0</v>
      </c>
      <c r="S2356" s="26">
        <v>0</v>
      </c>
      <c r="T2356" s="26">
        <v>0</v>
      </c>
      <c r="U2356" s="19">
        <v>4102.3</v>
      </c>
      <c r="V2356" s="20">
        <v>75592</v>
      </c>
      <c r="W2356" s="20">
        <v>1</v>
      </c>
    </row>
    <row r="2357" spans="1:23" x14ac:dyDescent="0.35">
      <c r="A2357" s="16">
        <v>2012</v>
      </c>
      <c r="B2357" s="17">
        <v>50046</v>
      </c>
      <c r="C2357" s="18" t="s">
        <v>1987</v>
      </c>
      <c r="D2357" s="16" t="s">
        <v>41</v>
      </c>
      <c r="E2357" s="18" t="s">
        <v>42</v>
      </c>
      <c r="F2357" s="16" t="s">
        <v>26</v>
      </c>
      <c r="G2357" s="18" t="s">
        <v>158</v>
      </c>
      <c r="H2357" s="18" t="s">
        <v>44</v>
      </c>
      <c r="I2357" s="19">
        <v>0</v>
      </c>
      <c r="J2357" s="20">
        <v>0</v>
      </c>
      <c r="K2357" s="20">
        <v>0</v>
      </c>
      <c r="L2357" s="21">
        <v>2140.4</v>
      </c>
      <c r="M2357" s="22">
        <v>46346</v>
      </c>
      <c r="N2357" s="22">
        <v>1</v>
      </c>
      <c r="O2357" s="23">
        <v>0</v>
      </c>
      <c r="P2357" s="24">
        <v>0</v>
      </c>
      <c r="Q2357" s="24">
        <v>0</v>
      </c>
      <c r="R2357" s="25">
        <v>0</v>
      </c>
      <c r="S2357" s="26">
        <v>0</v>
      </c>
      <c r="T2357" s="26">
        <v>0</v>
      </c>
      <c r="U2357" s="19">
        <v>2140.4</v>
      </c>
      <c r="V2357" s="20">
        <v>46346</v>
      </c>
      <c r="W2357" s="20">
        <v>1</v>
      </c>
    </row>
    <row r="2358" spans="1:23" x14ac:dyDescent="0.35">
      <c r="A2358" s="16">
        <v>2012</v>
      </c>
      <c r="B2358" s="17">
        <v>50046</v>
      </c>
      <c r="C2358" s="18" t="s">
        <v>1987</v>
      </c>
      <c r="D2358" s="16" t="s">
        <v>41</v>
      </c>
      <c r="E2358" s="18" t="s">
        <v>42</v>
      </c>
      <c r="F2358" s="16" t="s">
        <v>26</v>
      </c>
      <c r="G2358" s="18" t="s">
        <v>437</v>
      </c>
      <c r="H2358" s="18" t="s">
        <v>44</v>
      </c>
      <c r="I2358" s="19">
        <v>0</v>
      </c>
      <c r="J2358" s="20">
        <v>0</v>
      </c>
      <c r="K2358" s="20">
        <v>0</v>
      </c>
      <c r="L2358" s="21">
        <v>810.5</v>
      </c>
      <c r="M2358" s="22">
        <v>15068</v>
      </c>
      <c r="N2358" s="22">
        <v>1</v>
      </c>
      <c r="O2358" s="23">
        <v>0</v>
      </c>
      <c r="P2358" s="24">
        <v>0</v>
      </c>
      <c r="Q2358" s="24">
        <v>0</v>
      </c>
      <c r="R2358" s="25">
        <v>0</v>
      </c>
      <c r="S2358" s="26">
        <v>0</v>
      </c>
      <c r="T2358" s="26">
        <v>0</v>
      </c>
      <c r="U2358" s="19">
        <v>810.5</v>
      </c>
      <c r="V2358" s="20">
        <v>15068</v>
      </c>
      <c r="W2358" s="20">
        <v>1</v>
      </c>
    </row>
    <row r="2359" spans="1:23" x14ac:dyDescent="0.35">
      <c r="A2359" s="16">
        <v>2012</v>
      </c>
      <c r="B2359" s="17">
        <v>50046</v>
      </c>
      <c r="C2359" s="18" t="s">
        <v>1987</v>
      </c>
      <c r="D2359" s="16" t="s">
        <v>41</v>
      </c>
      <c r="E2359" s="18" t="s">
        <v>42</v>
      </c>
      <c r="F2359" s="16" t="s">
        <v>26</v>
      </c>
      <c r="G2359" s="18" t="s">
        <v>136</v>
      </c>
      <c r="H2359" s="18" t="s">
        <v>44</v>
      </c>
      <c r="I2359" s="19">
        <v>0</v>
      </c>
      <c r="J2359" s="20">
        <v>0</v>
      </c>
      <c r="K2359" s="20">
        <v>0</v>
      </c>
      <c r="L2359" s="21">
        <v>7776.3</v>
      </c>
      <c r="M2359" s="22">
        <v>125988</v>
      </c>
      <c r="N2359" s="22">
        <v>1</v>
      </c>
      <c r="O2359" s="23">
        <v>0</v>
      </c>
      <c r="P2359" s="24">
        <v>0</v>
      </c>
      <c r="Q2359" s="24">
        <v>0</v>
      </c>
      <c r="R2359" s="25">
        <v>0</v>
      </c>
      <c r="S2359" s="26">
        <v>0</v>
      </c>
      <c r="T2359" s="26">
        <v>0</v>
      </c>
      <c r="U2359" s="19">
        <v>7776.3</v>
      </c>
      <c r="V2359" s="20">
        <v>125988</v>
      </c>
      <c r="W2359" s="20">
        <v>1</v>
      </c>
    </row>
    <row r="2360" spans="1:23" x14ac:dyDescent="0.35">
      <c r="A2360" s="16">
        <v>2012</v>
      </c>
      <c r="B2360" s="17">
        <v>50046</v>
      </c>
      <c r="C2360" s="18" t="s">
        <v>1987</v>
      </c>
      <c r="D2360" s="16" t="s">
        <v>41</v>
      </c>
      <c r="E2360" s="18" t="s">
        <v>42</v>
      </c>
      <c r="F2360" s="16" t="s">
        <v>26</v>
      </c>
      <c r="G2360" s="18" t="s">
        <v>43</v>
      </c>
      <c r="H2360" s="18" t="s">
        <v>44</v>
      </c>
      <c r="I2360" s="19">
        <v>0</v>
      </c>
      <c r="J2360" s="20">
        <v>0</v>
      </c>
      <c r="K2360" s="20">
        <v>0</v>
      </c>
      <c r="L2360" s="21">
        <v>15333.5</v>
      </c>
      <c r="M2360" s="22">
        <v>302506</v>
      </c>
      <c r="N2360" s="22">
        <v>1</v>
      </c>
      <c r="O2360" s="23">
        <v>0</v>
      </c>
      <c r="P2360" s="24">
        <v>0</v>
      </c>
      <c r="Q2360" s="24">
        <v>0</v>
      </c>
      <c r="R2360" s="25">
        <v>0</v>
      </c>
      <c r="S2360" s="26">
        <v>0</v>
      </c>
      <c r="T2360" s="26">
        <v>0</v>
      </c>
      <c r="U2360" s="19">
        <v>15333.5</v>
      </c>
      <c r="V2360" s="20">
        <v>302506</v>
      </c>
      <c r="W2360" s="20">
        <v>1</v>
      </c>
    </row>
    <row r="2361" spans="1:23" x14ac:dyDescent="0.35">
      <c r="A2361" s="16">
        <v>2012</v>
      </c>
      <c r="B2361" s="17">
        <v>50046</v>
      </c>
      <c r="C2361" s="18" t="s">
        <v>1987</v>
      </c>
      <c r="D2361" s="16" t="s">
        <v>41</v>
      </c>
      <c r="E2361" s="18" t="s">
        <v>42</v>
      </c>
      <c r="F2361" s="16" t="s">
        <v>26</v>
      </c>
      <c r="G2361" s="18" t="s">
        <v>46</v>
      </c>
      <c r="H2361" s="18" t="s">
        <v>44</v>
      </c>
      <c r="I2361" s="19">
        <v>0</v>
      </c>
      <c r="J2361" s="20">
        <v>0</v>
      </c>
      <c r="K2361" s="20">
        <v>0</v>
      </c>
      <c r="L2361" s="21">
        <v>7017</v>
      </c>
      <c r="M2361" s="22">
        <v>155920</v>
      </c>
      <c r="N2361" s="22">
        <v>1</v>
      </c>
      <c r="O2361" s="23">
        <v>0</v>
      </c>
      <c r="P2361" s="24">
        <v>0</v>
      </c>
      <c r="Q2361" s="24">
        <v>0</v>
      </c>
      <c r="R2361" s="25">
        <v>0</v>
      </c>
      <c r="S2361" s="26">
        <v>0</v>
      </c>
      <c r="T2361" s="26">
        <v>0</v>
      </c>
      <c r="U2361" s="19">
        <v>7017</v>
      </c>
      <c r="V2361" s="20">
        <v>155920</v>
      </c>
      <c r="W2361" s="20">
        <v>1</v>
      </c>
    </row>
    <row r="2362" spans="1:23" x14ac:dyDescent="0.35">
      <c r="A2362" s="16">
        <v>2012</v>
      </c>
      <c r="B2362" s="17">
        <v>50046</v>
      </c>
      <c r="C2362" s="18" t="s">
        <v>1987</v>
      </c>
      <c r="D2362" s="16" t="s">
        <v>41</v>
      </c>
      <c r="E2362" s="18" t="s">
        <v>42</v>
      </c>
      <c r="F2362" s="16" t="s">
        <v>26</v>
      </c>
      <c r="G2362" s="18" t="s">
        <v>199</v>
      </c>
      <c r="H2362" s="18" t="s">
        <v>44</v>
      </c>
      <c r="I2362" s="19">
        <v>0</v>
      </c>
      <c r="J2362" s="20">
        <v>0</v>
      </c>
      <c r="K2362" s="20">
        <v>0</v>
      </c>
      <c r="L2362" s="21">
        <v>32076.5</v>
      </c>
      <c r="M2362" s="22">
        <v>588060</v>
      </c>
      <c r="N2362" s="22">
        <v>1</v>
      </c>
      <c r="O2362" s="23">
        <v>0</v>
      </c>
      <c r="P2362" s="24">
        <v>0</v>
      </c>
      <c r="Q2362" s="24">
        <v>0</v>
      </c>
      <c r="R2362" s="25">
        <v>0</v>
      </c>
      <c r="S2362" s="26">
        <v>0</v>
      </c>
      <c r="T2362" s="26">
        <v>0</v>
      </c>
      <c r="U2362" s="19">
        <v>32076.5</v>
      </c>
      <c r="V2362" s="20">
        <v>588060</v>
      </c>
      <c r="W2362" s="20">
        <v>1</v>
      </c>
    </row>
    <row r="2363" spans="1:23" x14ac:dyDescent="0.35">
      <c r="A2363" s="16">
        <v>2012</v>
      </c>
      <c r="B2363" s="17">
        <v>50046</v>
      </c>
      <c r="C2363" s="18" t="s">
        <v>1987</v>
      </c>
      <c r="D2363" s="16" t="s">
        <v>97</v>
      </c>
      <c r="E2363" s="18" t="s">
        <v>25</v>
      </c>
      <c r="F2363" s="16" t="s">
        <v>26</v>
      </c>
      <c r="G2363" s="18" t="s">
        <v>98</v>
      </c>
      <c r="H2363" s="18" t="s">
        <v>44</v>
      </c>
      <c r="I2363" s="19">
        <v>0</v>
      </c>
      <c r="J2363" s="20">
        <v>0</v>
      </c>
      <c r="K2363" s="20">
        <v>0</v>
      </c>
      <c r="L2363" s="21">
        <v>98076.800000000003</v>
      </c>
      <c r="M2363" s="22">
        <v>1563630</v>
      </c>
      <c r="N2363" s="22">
        <v>1</v>
      </c>
      <c r="O2363" s="23">
        <v>0</v>
      </c>
      <c r="P2363" s="24">
        <v>0</v>
      </c>
      <c r="Q2363" s="24">
        <v>0</v>
      </c>
      <c r="R2363" s="25">
        <v>0</v>
      </c>
      <c r="S2363" s="26">
        <v>0</v>
      </c>
      <c r="T2363" s="26">
        <v>0</v>
      </c>
      <c r="U2363" s="19">
        <v>98076.800000000003</v>
      </c>
      <c r="V2363" s="20">
        <v>1563630</v>
      </c>
      <c r="W2363" s="20">
        <v>1</v>
      </c>
    </row>
    <row r="2364" spans="1:23" x14ac:dyDescent="0.35">
      <c r="A2364" s="16">
        <v>2012</v>
      </c>
      <c r="B2364" s="17">
        <v>50062</v>
      </c>
      <c r="C2364" s="18" t="s">
        <v>1988</v>
      </c>
      <c r="D2364" s="16" t="s">
        <v>41</v>
      </c>
      <c r="E2364" s="18" t="s">
        <v>42</v>
      </c>
      <c r="F2364" s="16" t="s">
        <v>26</v>
      </c>
      <c r="G2364" s="18" t="s">
        <v>46</v>
      </c>
      <c r="H2364" s="18" t="s">
        <v>44</v>
      </c>
      <c r="I2364" s="19">
        <v>42331</v>
      </c>
      <c r="J2364" s="20">
        <v>636090</v>
      </c>
      <c r="K2364" s="20">
        <v>50883</v>
      </c>
      <c r="L2364" s="21">
        <v>193193</v>
      </c>
      <c r="M2364" s="22">
        <v>3075886</v>
      </c>
      <c r="N2364" s="22">
        <v>18825</v>
      </c>
      <c r="O2364" s="23">
        <v>177293</v>
      </c>
      <c r="P2364" s="24">
        <v>3018586</v>
      </c>
      <c r="Q2364" s="24">
        <v>526</v>
      </c>
      <c r="R2364" s="25" t="s">
        <v>37</v>
      </c>
      <c r="S2364" s="26" t="s">
        <v>37</v>
      </c>
      <c r="T2364" s="26" t="s">
        <v>37</v>
      </c>
      <c r="U2364" s="19">
        <v>412817</v>
      </c>
      <c r="V2364" s="20">
        <v>6730562</v>
      </c>
      <c r="W2364" s="20">
        <v>70234</v>
      </c>
    </row>
    <row r="2365" spans="1:23" x14ac:dyDescent="0.35">
      <c r="A2365" s="16">
        <v>2012</v>
      </c>
      <c r="B2365" s="17">
        <v>50149</v>
      </c>
      <c r="C2365" s="18" t="s">
        <v>1989</v>
      </c>
      <c r="D2365" s="16" t="s">
        <v>41</v>
      </c>
      <c r="E2365" s="18" t="s">
        <v>42</v>
      </c>
      <c r="F2365" s="16" t="s">
        <v>26</v>
      </c>
      <c r="G2365" s="18" t="s">
        <v>243</v>
      </c>
      <c r="H2365" s="18" t="s">
        <v>44</v>
      </c>
      <c r="I2365" s="19">
        <v>31116</v>
      </c>
      <c r="J2365" s="20">
        <v>366963</v>
      </c>
      <c r="K2365" s="20">
        <v>43911</v>
      </c>
      <c r="L2365" s="21">
        <v>3484</v>
      </c>
      <c r="M2365" s="22">
        <v>44603</v>
      </c>
      <c r="N2365" s="22">
        <v>1468</v>
      </c>
      <c r="O2365" s="23">
        <v>0</v>
      </c>
      <c r="P2365" s="24">
        <v>0</v>
      </c>
      <c r="Q2365" s="24">
        <v>0</v>
      </c>
      <c r="R2365" s="25">
        <v>0</v>
      </c>
      <c r="S2365" s="26">
        <v>0</v>
      </c>
      <c r="T2365" s="26">
        <v>0</v>
      </c>
      <c r="U2365" s="19">
        <v>34600</v>
      </c>
      <c r="V2365" s="20">
        <v>411566</v>
      </c>
      <c r="W2365" s="20">
        <v>45379</v>
      </c>
    </row>
    <row r="2366" spans="1:23" x14ac:dyDescent="0.35">
      <c r="A2366" s="16">
        <v>2012</v>
      </c>
      <c r="B2366" s="17">
        <v>50149</v>
      </c>
      <c r="C2366" s="18" t="s">
        <v>1989</v>
      </c>
      <c r="D2366" s="16" t="s">
        <v>41</v>
      </c>
      <c r="E2366" s="18" t="s">
        <v>42</v>
      </c>
      <c r="F2366" s="16" t="s">
        <v>26</v>
      </c>
      <c r="G2366" s="18" t="s">
        <v>184</v>
      </c>
      <c r="H2366" s="18" t="s">
        <v>44</v>
      </c>
      <c r="I2366" s="19">
        <v>6727</v>
      </c>
      <c r="J2366" s="20">
        <v>85316</v>
      </c>
      <c r="K2366" s="20">
        <v>8686</v>
      </c>
      <c r="L2366" s="21">
        <v>4595</v>
      </c>
      <c r="M2366" s="22">
        <v>57759</v>
      </c>
      <c r="N2366" s="22">
        <v>3196</v>
      </c>
      <c r="O2366" s="23">
        <v>0</v>
      </c>
      <c r="P2366" s="24">
        <v>0</v>
      </c>
      <c r="Q2366" s="24">
        <v>0</v>
      </c>
      <c r="R2366" s="25">
        <v>0</v>
      </c>
      <c r="S2366" s="26">
        <v>0</v>
      </c>
      <c r="T2366" s="26">
        <v>0</v>
      </c>
      <c r="U2366" s="19">
        <v>11322</v>
      </c>
      <c r="V2366" s="20">
        <v>143075</v>
      </c>
      <c r="W2366" s="20">
        <v>11882</v>
      </c>
    </row>
    <row r="2367" spans="1:23" x14ac:dyDescent="0.35">
      <c r="A2367" s="16">
        <v>2012</v>
      </c>
      <c r="B2367" s="17">
        <v>50149</v>
      </c>
      <c r="C2367" s="18" t="s">
        <v>1989</v>
      </c>
      <c r="D2367" s="16" t="s">
        <v>41</v>
      </c>
      <c r="E2367" s="18" t="s">
        <v>42</v>
      </c>
      <c r="F2367" s="16" t="s">
        <v>26</v>
      </c>
      <c r="G2367" s="18" t="s">
        <v>32</v>
      </c>
      <c r="H2367" s="18" t="s">
        <v>44</v>
      </c>
      <c r="I2367" s="19">
        <v>25912</v>
      </c>
      <c r="J2367" s="20">
        <v>285530</v>
      </c>
      <c r="K2367" s="20">
        <v>15217</v>
      </c>
      <c r="L2367" s="21">
        <v>0.3</v>
      </c>
      <c r="M2367" s="22">
        <v>4</v>
      </c>
      <c r="N2367" s="22">
        <v>1</v>
      </c>
      <c r="O2367" s="23">
        <v>0</v>
      </c>
      <c r="P2367" s="24">
        <v>0</v>
      </c>
      <c r="Q2367" s="24">
        <v>0</v>
      </c>
      <c r="R2367" s="25">
        <v>0</v>
      </c>
      <c r="S2367" s="26">
        <v>0</v>
      </c>
      <c r="T2367" s="26">
        <v>0</v>
      </c>
      <c r="U2367" s="19">
        <v>25912.3</v>
      </c>
      <c r="V2367" s="20">
        <v>285534</v>
      </c>
      <c r="W2367" s="20">
        <v>15218</v>
      </c>
    </row>
    <row r="2368" spans="1:23" x14ac:dyDescent="0.35">
      <c r="A2368" s="16">
        <v>2012</v>
      </c>
      <c r="B2368" s="17">
        <v>50149</v>
      </c>
      <c r="C2368" s="18" t="s">
        <v>1989</v>
      </c>
      <c r="D2368" s="16" t="s">
        <v>41</v>
      </c>
      <c r="E2368" s="18" t="s">
        <v>42</v>
      </c>
      <c r="F2368" s="16" t="s">
        <v>26</v>
      </c>
      <c r="G2368" s="18" t="s">
        <v>136</v>
      </c>
      <c r="H2368" s="18" t="s">
        <v>44</v>
      </c>
      <c r="I2368" s="19">
        <v>7271</v>
      </c>
      <c r="J2368" s="20">
        <v>74506</v>
      </c>
      <c r="K2368" s="20">
        <v>8656</v>
      </c>
      <c r="L2368" s="21">
        <v>6753</v>
      </c>
      <c r="M2368" s="22">
        <v>73626</v>
      </c>
      <c r="N2368" s="22">
        <v>1124</v>
      </c>
      <c r="O2368" s="23">
        <v>0</v>
      </c>
      <c r="P2368" s="24">
        <v>0</v>
      </c>
      <c r="Q2368" s="24">
        <v>0</v>
      </c>
      <c r="R2368" s="25">
        <v>0</v>
      </c>
      <c r="S2368" s="26">
        <v>0</v>
      </c>
      <c r="T2368" s="26">
        <v>0</v>
      </c>
      <c r="U2368" s="19">
        <v>14024</v>
      </c>
      <c r="V2368" s="20">
        <v>148132</v>
      </c>
      <c r="W2368" s="20">
        <v>9780</v>
      </c>
    </row>
    <row r="2369" spans="1:23" x14ac:dyDescent="0.35">
      <c r="A2369" s="16">
        <v>2012</v>
      </c>
      <c r="B2369" s="17">
        <v>50149</v>
      </c>
      <c r="C2369" s="18" t="s">
        <v>1989</v>
      </c>
      <c r="D2369" s="16" t="s">
        <v>41</v>
      </c>
      <c r="E2369" s="18" t="s">
        <v>42</v>
      </c>
      <c r="F2369" s="16" t="s">
        <v>26</v>
      </c>
      <c r="G2369" s="18" t="s">
        <v>43</v>
      </c>
      <c r="H2369" s="18" t="s">
        <v>44</v>
      </c>
      <c r="I2369" s="19">
        <v>13469</v>
      </c>
      <c r="J2369" s="20">
        <v>151560</v>
      </c>
      <c r="K2369" s="20">
        <v>23484</v>
      </c>
      <c r="L2369" s="21">
        <v>4245</v>
      </c>
      <c r="M2369" s="22">
        <v>49217</v>
      </c>
      <c r="N2369" s="22">
        <v>2035</v>
      </c>
      <c r="O2369" s="23">
        <v>0</v>
      </c>
      <c r="P2369" s="24">
        <v>0</v>
      </c>
      <c r="Q2369" s="24">
        <v>0</v>
      </c>
      <c r="R2369" s="25">
        <v>0</v>
      </c>
      <c r="S2369" s="26">
        <v>0</v>
      </c>
      <c r="T2369" s="26">
        <v>0</v>
      </c>
      <c r="U2369" s="19">
        <v>17714</v>
      </c>
      <c r="V2369" s="20">
        <v>200777</v>
      </c>
      <c r="W2369" s="20">
        <v>25519</v>
      </c>
    </row>
    <row r="2370" spans="1:23" x14ac:dyDescent="0.35">
      <c r="A2370" s="16">
        <v>2012</v>
      </c>
      <c r="B2370" s="17">
        <v>50149</v>
      </c>
      <c r="C2370" s="18" t="s">
        <v>1989</v>
      </c>
      <c r="D2370" s="16" t="s">
        <v>41</v>
      </c>
      <c r="E2370" s="18" t="s">
        <v>42</v>
      </c>
      <c r="F2370" s="16" t="s">
        <v>26</v>
      </c>
      <c r="G2370" s="18" t="s">
        <v>199</v>
      </c>
      <c r="H2370" s="18" t="s">
        <v>44</v>
      </c>
      <c r="I2370" s="19">
        <v>34561</v>
      </c>
      <c r="J2370" s="20">
        <v>422125</v>
      </c>
      <c r="K2370" s="20">
        <v>35464</v>
      </c>
      <c r="L2370" s="21">
        <v>6783</v>
      </c>
      <c r="M2370" s="22">
        <v>76183</v>
      </c>
      <c r="N2370" s="22">
        <v>4559</v>
      </c>
      <c r="O2370" s="23">
        <v>0</v>
      </c>
      <c r="P2370" s="24">
        <v>0</v>
      </c>
      <c r="Q2370" s="24">
        <v>0</v>
      </c>
      <c r="R2370" s="25">
        <v>0</v>
      </c>
      <c r="S2370" s="26">
        <v>0</v>
      </c>
      <c r="T2370" s="26">
        <v>0</v>
      </c>
      <c r="U2370" s="19">
        <v>41344</v>
      </c>
      <c r="V2370" s="20">
        <v>498308</v>
      </c>
      <c r="W2370" s="20">
        <v>40023</v>
      </c>
    </row>
    <row r="2371" spans="1:23" x14ac:dyDescent="0.35">
      <c r="A2371" s="16">
        <v>2012</v>
      </c>
      <c r="B2371" s="17">
        <v>50149</v>
      </c>
      <c r="C2371" s="18" t="s">
        <v>1989</v>
      </c>
      <c r="D2371" s="16" t="s">
        <v>97</v>
      </c>
      <c r="E2371" s="18" t="s">
        <v>25</v>
      </c>
      <c r="F2371" s="16" t="s">
        <v>26</v>
      </c>
      <c r="G2371" s="18" t="s">
        <v>98</v>
      </c>
      <c r="H2371" s="18" t="s">
        <v>44</v>
      </c>
      <c r="I2371" s="19">
        <v>1552</v>
      </c>
      <c r="J2371" s="20">
        <v>14587</v>
      </c>
      <c r="K2371" s="20">
        <v>1175</v>
      </c>
      <c r="L2371" s="21">
        <v>795</v>
      </c>
      <c r="M2371" s="22">
        <v>7061</v>
      </c>
      <c r="N2371" s="22">
        <v>112</v>
      </c>
      <c r="O2371" s="23">
        <v>0</v>
      </c>
      <c r="P2371" s="24">
        <v>0</v>
      </c>
      <c r="Q2371" s="24">
        <v>0</v>
      </c>
      <c r="R2371" s="25">
        <v>0</v>
      </c>
      <c r="S2371" s="26">
        <v>0</v>
      </c>
      <c r="T2371" s="26">
        <v>0</v>
      </c>
      <c r="U2371" s="19">
        <v>2347</v>
      </c>
      <c r="V2371" s="20">
        <v>21648</v>
      </c>
      <c r="W2371" s="20">
        <v>1287</v>
      </c>
    </row>
    <row r="2372" spans="1:23" x14ac:dyDescent="0.35">
      <c r="A2372" s="16">
        <v>2012</v>
      </c>
      <c r="B2372" s="17">
        <v>50153</v>
      </c>
      <c r="C2372" s="18" t="s">
        <v>1990</v>
      </c>
      <c r="D2372" s="16" t="s">
        <v>41</v>
      </c>
      <c r="E2372" s="18" t="s">
        <v>42</v>
      </c>
      <c r="F2372" s="16" t="s">
        <v>26</v>
      </c>
      <c r="G2372" s="18" t="s">
        <v>198</v>
      </c>
      <c r="H2372" s="18" t="s">
        <v>44</v>
      </c>
      <c r="I2372" s="19">
        <v>0</v>
      </c>
      <c r="J2372" s="20">
        <v>0</v>
      </c>
      <c r="K2372" s="20">
        <v>0</v>
      </c>
      <c r="L2372" s="21">
        <v>0</v>
      </c>
      <c r="M2372" s="22">
        <v>0</v>
      </c>
      <c r="N2372" s="22">
        <v>0</v>
      </c>
      <c r="O2372" s="23">
        <v>315</v>
      </c>
      <c r="P2372" s="24">
        <v>4701</v>
      </c>
      <c r="Q2372" s="24">
        <v>1</v>
      </c>
      <c r="R2372" s="25">
        <v>0</v>
      </c>
      <c r="S2372" s="26">
        <v>0</v>
      </c>
      <c r="T2372" s="26">
        <v>0</v>
      </c>
      <c r="U2372" s="19">
        <v>315</v>
      </c>
      <c r="V2372" s="20">
        <v>4701</v>
      </c>
      <c r="W2372" s="20">
        <v>1</v>
      </c>
    </row>
    <row r="2373" spans="1:23" x14ac:dyDescent="0.35">
      <c r="A2373" s="16">
        <v>2012</v>
      </c>
      <c r="B2373" s="17">
        <v>50153</v>
      </c>
      <c r="C2373" s="18" t="s">
        <v>1990</v>
      </c>
      <c r="D2373" s="16" t="s">
        <v>41</v>
      </c>
      <c r="E2373" s="18" t="s">
        <v>42</v>
      </c>
      <c r="F2373" s="16" t="s">
        <v>26</v>
      </c>
      <c r="G2373" s="18" t="s">
        <v>36</v>
      </c>
      <c r="H2373" s="18" t="s">
        <v>44</v>
      </c>
      <c r="I2373" s="19">
        <v>0</v>
      </c>
      <c r="J2373" s="20">
        <v>0</v>
      </c>
      <c r="K2373" s="20">
        <v>0</v>
      </c>
      <c r="L2373" s="21">
        <v>0</v>
      </c>
      <c r="M2373" s="22">
        <v>0</v>
      </c>
      <c r="N2373" s="22">
        <v>0</v>
      </c>
      <c r="O2373" s="23">
        <v>2422</v>
      </c>
      <c r="P2373" s="24">
        <v>69000</v>
      </c>
      <c r="Q2373" s="24">
        <v>1</v>
      </c>
      <c r="R2373" s="25">
        <v>0</v>
      </c>
      <c r="S2373" s="26">
        <v>0</v>
      </c>
      <c r="T2373" s="26">
        <v>0</v>
      </c>
      <c r="U2373" s="19">
        <v>2422</v>
      </c>
      <c r="V2373" s="20">
        <v>69000</v>
      </c>
      <c r="W2373" s="20">
        <v>1</v>
      </c>
    </row>
    <row r="2374" spans="1:23" x14ac:dyDescent="0.35">
      <c r="A2374" s="16">
        <v>2012</v>
      </c>
      <c r="B2374" s="17">
        <v>50153</v>
      </c>
      <c r="C2374" s="18" t="s">
        <v>1990</v>
      </c>
      <c r="D2374" s="16" t="s">
        <v>41</v>
      </c>
      <c r="E2374" s="18" t="s">
        <v>42</v>
      </c>
      <c r="F2374" s="16" t="s">
        <v>26</v>
      </c>
      <c r="G2374" s="18" t="s">
        <v>46</v>
      </c>
      <c r="H2374" s="18" t="s">
        <v>44</v>
      </c>
      <c r="I2374" s="19">
        <v>0</v>
      </c>
      <c r="J2374" s="20">
        <v>0</v>
      </c>
      <c r="K2374" s="20">
        <v>0</v>
      </c>
      <c r="L2374" s="21">
        <v>0</v>
      </c>
      <c r="M2374" s="22">
        <v>0</v>
      </c>
      <c r="N2374" s="22">
        <v>0</v>
      </c>
      <c r="O2374" s="23">
        <v>5187</v>
      </c>
      <c r="P2374" s="24">
        <v>107621</v>
      </c>
      <c r="Q2374" s="24">
        <v>6</v>
      </c>
      <c r="R2374" s="25">
        <v>0</v>
      </c>
      <c r="S2374" s="26">
        <v>0</v>
      </c>
      <c r="T2374" s="26">
        <v>0</v>
      </c>
      <c r="U2374" s="19">
        <v>5187</v>
      </c>
      <c r="V2374" s="20">
        <v>107621</v>
      </c>
      <c r="W2374" s="20">
        <v>6</v>
      </c>
    </row>
    <row r="2375" spans="1:23" x14ac:dyDescent="0.35">
      <c r="A2375" s="16">
        <v>2012</v>
      </c>
      <c r="B2375" s="17">
        <v>50153</v>
      </c>
      <c r="C2375" s="18" t="s">
        <v>1990</v>
      </c>
      <c r="D2375" s="16" t="s">
        <v>41</v>
      </c>
      <c r="E2375" s="18" t="s">
        <v>42</v>
      </c>
      <c r="F2375" s="16" t="s">
        <v>26</v>
      </c>
      <c r="G2375" s="18" t="s">
        <v>199</v>
      </c>
      <c r="H2375" s="18" t="s">
        <v>44</v>
      </c>
      <c r="I2375" s="19">
        <v>0</v>
      </c>
      <c r="J2375" s="20">
        <v>0</v>
      </c>
      <c r="K2375" s="20">
        <v>0</v>
      </c>
      <c r="L2375" s="21">
        <v>0</v>
      </c>
      <c r="M2375" s="22">
        <v>0</v>
      </c>
      <c r="N2375" s="22">
        <v>0</v>
      </c>
      <c r="O2375" s="23">
        <v>11613</v>
      </c>
      <c r="P2375" s="24">
        <v>190740</v>
      </c>
      <c r="Q2375" s="24">
        <v>5</v>
      </c>
      <c r="R2375" s="25">
        <v>0</v>
      </c>
      <c r="S2375" s="26">
        <v>0</v>
      </c>
      <c r="T2375" s="26">
        <v>0</v>
      </c>
      <c r="U2375" s="19">
        <v>11613</v>
      </c>
      <c r="V2375" s="20">
        <v>190740</v>
      </c>
      <c r="W2375" s="20">
        <v>5</v>
      </c>
    </row>
    <row r="2376" spans="1:23" x14ac:dyDescent="0.35">
      <c r="A2376" s="16">
        <v>2012</v>
      </c>
      <c r="B2376" s="17">
        <v>50153</v>
      </c>
      <c r="C2376" s="18" t="s">
        <v>1990</v>
      </c>
      <c r="D2376" s="16" t="s">
        <v>97</v>
      </c>
      <c r="E2376" s="18" t="s">
        <v>25</v>
      </c>
      <c r="F2376" s="16" t="s">
        <v>26</v>
      </c>
      <c r="G2376" s="18" t="s">
        <v>98</v>
      </c>
      <c r="H2376" s="18" t="s">
        <v>44</v>
      </c>
      <c r="I2376" s="19">
        <v>0</v>
      </c>
      <c r="J2376" s="20">
        <v>0</v>
      </c>
      <c r="K2376" s="20">
        <v>0</v>
      </c>
      <c r="L2376" s="21">
        <v>0</v>
      </c>
      <c r="M2376" s="22">
        <v>0</v>
      </c>
      <c r="N2376" s="22">
        <v>0</v>
      </c>
      <c r="O2376" s="23">
        <v>9979</v>
      </c>
      <c r="P2376" s="24">
        <v>172762</v>
      </c>
      <c r="Q2376" s="24">
        <v>1</v>
      </c>
      <c r="R2376" s="25">
        <v>0</v>
      </c>
      <c r="S2376" s="26">
        <v>0</v>
      </c>
      <c r="T2376" s="26">
        <v>0</v>
      </c>
      <c r="U2376" s="19">
        <v>9979</v>
      </c>
      <c r="V2376" s="20">
        <v>172762</v>
      </c>
      <c r="W2376" s="20">
        <v>1</v>
      </c>
    </row>
    <row r="2377" spans="1:23" x14ac:dyDescent="0.35">
      <c r="A2377" s="16">
        <v>2012</v>
      </c>
      <c r="B2377" s="17">
        <v>50156</v>
      </c>
      <c r="C2377" s="18" t="s">
        <v>1991</v>
      </c>
      <c r="D2377" s="16" t="s">
        <v>97</v>
      </c>
      <c r="E2377" s="18" t="s">
        <v>25</v>
      </c>
      <c r="F2377" s="16" t="s">
        <v>26</v>
      </c>
      <c r="G2377" s="18" t="s">
        <v>98</v>
      </c>
      <c r="H2377" s="18" t="s">
        <v>44</v>
      </c>
      <c r="I2377" s="19">
        <v>626</v>
      </c>
      <c r="J2377" s="20">
        <v>6240</v>
      </c>
      <c r="K2377" s="20">
        <v>319</v>
      </c>
      <c r="L2377" s="21">
        <v>23562</v>
      </c>
      <c r="M2377" s="22">
        <v>363912</v>
      </c>
      <c r="N2377" s="22">
        <v>6260</v>
      </c>
      <c r="O2377" s="23" t="s">
        <v>37</v>
      </c>
      <c r="P2377" s="24" t="s">
        <v>37</v>
      </c>
      <c r="Q2377" s="24" t="s">
        <v>37</v>
      </c>
      <c r="R2377" s="25" t="s">
        <v>37</v>
      </c>
      <c r="S2377" s="26" t="s">
        <v>37</v>
      </c>
      <c r="T2377" s="26" t="s">
        <v>37</v>
      </c>
      <c r="U2377" s="19">
        <v>24188</v>
      </c>
      <c r="V2377" s="20">
        <v>370152</v>
      </c>
      <c r="W2377" s="20">
        <v>6579</v>
      </c>
    </row>
    <row r="2378" spans="1:23" x14ac:dyDescent="0.35">
      <c r="A2378" s="16">
        <v>2012</v>
      </c>
      <c r="B2378" s="17">
        <v>54727</v>
      </c>
      <c r="C2378" s="18" t="s">
        <v>1992</v>
      </c>
      <c r="D2378" s="16" t="s">
        <v>24</v>
      </c>
      <c r="E2378" s="18" t="s">
        <v>25</v>
      </c>
      <c r="F2378" s="16" t="s">
        <v>26</v>
      </c>
      <c r="G2378" s="18" t="s">
        <v>98</v>
      </c>
      <c r="H2378" s="18" t="s">
        <v>119</v>
      </c>
      <c r="I2378" s="19" t="s">
        <v>37</v>
      </c>
      <c r="J2378" s="20" t="s">
        <v>37</v>
      </c>
      <c r="K2378" s="20" t="s">
        <v>37</v>
      </c>
      <c r="L2378" s="21" t="s">
        <v>37</v>
      </c>
      <c r="M2378" s="22" t="s">
        <v>37</v>
      </c>
      <c r="N2378" s="22" t="s">
        <v>37</v>
      </c>
      <c r="O2378" s="23">
        <v>7216</v>
      </c>
      <c r="P2378" s="24">
        <v>222064</v>
      </c>
      <c r="Q2378" s="24">
        <v>1</v>
      </c>
      <c r="R2378" s="25" t="s">
        <v>37</v>
      </c>
      <c r="S2378" s="26" t="s">
        <v>37</v>
      </c>
      <c r="T2378" s="26" t="s">
        <v>37</v>
      </c>
      <c r="U2378" s="19">
        <v>7216</v>
      </c>
      <c r="V2378" s="20">
        <v>222064</v>
      </c>
      <c r="W2378" s="20">
        <v>1</v>
      </c>
    </row>
    <row r="2379" spans="1:23" x14ac:dyDescent="0.35">
      <c r="A2379" s="16">
        <v>2012</v>
      </c>
      <c r="B2379" s="17">
        <v>54728</v>
      </c>
      <c r="C2379" s="18" t="s">
        <v>1993</v>
      </c>
      <c r="D2379" s="16" t="s">
        <v>97</v>
      </c>
      <c r="E2379" s="18" t="s">
        <v>25</v>
      </c>
      <c r="F2379" s="16" t="s">
        <v>26</v>
      </c>
      <c r="G2379" s="18" t="s">
        <v>98</v>
      </c>
      <c r="H2379" s="18" t="s">
        <v>44</v>
      </c>
      <c r="I2379" s="19">
        <v>0</v>
      </c>
      <c r="J2379" s="20">
        <v>0</v>
      </c>
      <c r="K2379" s="20">
        <v>0</v>
      </c>
      <c r="L2379" s="21">
        <v>560709</v>
      </c>
      <c r="M2379" s="22">
        <v>6598649</v>
      </c>
      <c r="N2379" s="22">
        <v>401</v>
      </c>
      <c r="O2379" s="23">
        <v>0</v>
      </c>
      <c r="P2379" s="24">
        <v>0</v>
      </c>
      <c r="Q2379" s="24">
        <v>0</v>
      </c>
      <c r="R2379" s="25">
        <v>7395</v>
      </c>
      <c r="S2379" s="26">
        <v>70181</v>
      </c>
      <c r="T2379" s="26">
        <v>2</v>
      </c>
      <c r="U2379" s="19">
        <v>568104</v>
      </c>
      <c r="V2379" s="20">
        <v>6668830</v>
      </c>
      <c r="W2379" s="20">
        <v>403</v>
      </c>
    </row>
    <row r="2380" spans="1:23" x14ac:dyDescent="0.35">
      <c r="A2380" s="16">
        <v>2012</v>
      </c>
      <c r="B2380" s="17">
        <v>54755</v>
      </c>
      <c r="C2380" s="18" t="s">
        <v>1994</v>
      </c>
      <c r="D2380" s="16" t="s">
        <v>24</v>
      </c>
      <c r="E2380" s="18" t="s">
        <v>25</v>
      </c>
      <c r="F2380" s="16" t="s">
        <v>26</v>
      </c>
      <c r="G2380" s="18" t="s">
        <v>36</v>
      </c>
      <c r="H2380" s="18" t="s">
        <v>119</v>
      </c>
      <c r="I2380" s="19" t="s">
        <v>37</v>
      </c>
      <c r="J2380" s="20" t="s">
        <v>37</v>
      </c>
      <c r="K2380" s="20" t="s">
        <v>37</v>
      </c>
      <c r="L2380" s="21">
        <v>6510</v>
      </c>
      <c r="M2380" s="22">
        <v>193593</v>
      </c>
      <c r="N2380" s="22">
        <v>1</v>
      </c>
      <c r="O2380" s="23">
        <v>7765</v>
      </c>
      <c r="P2380" s="24">
        <v>433252</v>
      </c>
      <c r="Q2380" s="24">
        <v>1</v>
      </c>
      <c r="R2380" s="25" t="s">
        <v>37</v>
      </c>
      <c r="S2380" s="26" t="s">
        <v>37</v>
      </c>
      <c r="T2380" s="26" t="s">
        <v>37</v>
      </c>
      <c r="U2380" s="19">
        <v>14275</v>
      </c>
      <c r="V2380" s="20">
        <v>626845</v>
      </c>
      <c r="W2380" s="20">
        <v>2</v>
      </c>
    </row>
    <row r="2381" spans="1:23" x14ac:dyDescent="0.35">
      <c r="A2381" s="16">
        <v>2012</v>
      </c>
      <c r="B2381" s="17">
        <v>54820</v>
      </c>
      <c r="C2381" s="18" t="s">
        <v>1995</v>
      </c>
      <c r="D2381" s="16" t="s">
        <v>41</v>
      </c>
      <c r="E2381" s="18" t="s">
        <v>42</v>
      </c>
      <c r="F2381" s="16" t="s">
        <v>26</v>
      </c>
      <c r="G2381" s="18" t="s">
        <v>243</v>
      </c>
      <c r="H2381" s="18" t="s">
        <v>44</v>
      </c>
      <c r="I2381" s="19">
        <v>45177.3</v>
      </c>
      <c r="J2381" s="20">
        <v>539406</v>
      </c>
      <c r="K2381" s="20">
        <v>62574</v>
      </c>
      <c r="L2381" s="21">
        <v>26580.2</v>
      </c>
      <c r="M2381" s="22">
        <v>320167</v>
      </c>
      <c r="N2381" s="22">
        <v>14873</v>
      </c>
      <c r="O2381" s="23" t="s">
        <v>37</v>
      </c>
      <c r="P2381" s="24" t="s">
        <v>37</v>
      </c>
      <c r="Q2381" s="24" t="s">
        <v>37</v>
      </c>
      <c r="R2381" s="25" t="s">
        <v>37</v>
      </c>
      <c r="S2381" s="26" t="s">
        <v>37</v>
      </c>
      <c r="T2381" s="26" t="s">
        <v>37</v>
      </c>
      <c r="U2381" s="19">
        <v>71757.5</v>
      </c>
      <c r="V2381" s="20">
        <v>859573</v>
      </c>
      <c r="W2381" s="20">
        <v>77447</v>
      </c>
    </row>
    <row r="2382" spans="1:23" x14ac:dyDescent="0.35">
      <c r="A2382" s="16">
        <v>2012</v>
      </c>
      <c r="B2382" s="17">
        <v>54820</v>
      </c>
      <c r="C2382" s="18" t="s">
        <v>1995</v>
      </c>
      <c r="D2382" s="16" t="s">
        <v>41</v>
      </c>
      <c r="E2382" s="18" t="s">
        <v>42</v>
      </c>
      <c r="F2382" s="16" t="s">
        <v>26</v>
      </c>
      <c r="G2382" s="18" t="s">
        <v>436</v>
      </c>
      <c r="H2382" s="18" t="s">
        <v>44</v>
      </c>
      <c r="I2382" s="19" t="s">
        <v>37</v>
      </c>
      <c r="J2382" s="20" t="s">
        <v>37</v>
      </c>
      <c r="K2382" s="20" t="s">
        <v>37</v>
      </c>
      <c r="L2382" s="21">
        <v>4470.1000000000004</v>
      </c>
      <c r="M2382" s="22">
        <v>55406</v>
      </c>
      <c r="N2382" s="22">
        <v>29</v>
      </c>
      <c r="O2382" s="23" t="s">
        <v>37</v>
      </c>
      <c r="P2382" s="24" t="s">
        <v>37</v>
      </c>
      <c r="Q2382" s="24" t="s">
        <v>37</v>
      </c>
      <c r="R2382" s="25" t="s">
        <v>37</v>
      </c>
      <c r="S2382" s="26" t="s">
        <v>37</v>
      </c>
      <c r="T2382" s="26" t="s">
        <v>37</v>
      </c>
      <c r="U2382" s="19">
        <v>4470.1000000000004</v>
      </c>
      <c r="V2382" s="20">
        <v>55406</v>
      </c>
      <c r="W2382" s="20">
        <v>29</v>
      </c>
    </row>
    <row r="2383" spans="1:23" x14ac:dyDescent="0.35">
      <c r="A2383" s="16">
        <v>2012</v>
      </c>
      <c r="B2383" s="17">
        <v>54820</v>
      </c>
      <c r="C2383" s="18" t="s">
        <v>1995</v>
      </c>
      <c r="D2383" s="16" t="s">
        <v>41</v>
      </c>
      <c r="E2383" s="18" t="s">
        <v>42</v>
      </c>
      <c r="F2383" s="16" t="s">
        <v>26</v>
      </c>
      <c r="G2383" s="18" t="s">
        <v>198</v>
      </c>
      <c r="H2383" s="18" t="s">
        <v>44</v>
      </c>
      <c r="I2383" s="19" t="s">
        <v>37</v>
      </c>
      <c r="J2383" s="20" t="s">
        <v>37</v>
      </c>
      <c r="K2383" s="20" t="s">
        <v>37</v>
      </c>
      <c r="L2383" s="21">
        <v>997.2</v>
      </c>
      <c r="M2383" s="22">
        <v>12184</v>
      </c>
      <c r="N2383" s="22">
        <v>148</v>
      </c>
      <c r="O2383" s="23" t="s">
        <v>37</v>
      </c>
      <c r="P2383" s="24" t="s">
        <v>37</v>
      </c>
      <c r="Q2383" s="24" t="s">
        <v>37</v>
      </c>
      <c r="R2383" s="25" t="s">
        <v>37</v>
      </c>
      <c r="S2383" s="26" t="s">
        <v>37</v>
      </c>
      <c r="T2383" s="26" t="s">
        <v>37</v>
      </c>
      <c r="U2383" s="19">
        <v>997.2</v>
      </c>
      <c r="V2383" s="20">
        <v>12184</v>
      </c>
      <c r="W2383" s="20">
        <v>148</v>
      </c>
    </row>
    <row r="2384" spans="1:23" x14ac:dyDescent="0.35">
      <c r="A2384" s="16">
        <v>2012</v>
      </c>
      <c r="B2384" s="17">
        <v>54820</v>
      </c>
      <c r="C2384" s="18" t="s">
        <v>1995</v>
      </c>
      <c r="D2384" s="16" t="s">
        <v>41</v>
      </c>
      <c r="E2384" s="18" t="s">
        <v>42</v>
      </c>
      <c r="F2384" s="16" t="s">
        <v>26</v>
      </c>
      <c r="G2384" s="18" t="s">
        <v>36</v>
      </c>
      <c r="H2384" s="18" t="s">
        <v>44</v>
      </c>
      <c r="I2384" s="19">
        <v>59920</v>
      </c>
      <c r="J2384" s="20">
        <v>1046642</v>
      </c>
      <c r="K2384" s="20">
        <v>106453</v>
      </c>
      <c r="L2384" s="21">
        <v>32532.3</v>
      </c>
      <c r="M2384" s="22">
        <v>524345</v>
      </c>
      <c r="N2384" s="22">
        <v>19361</v>
      </c>
      <c r="O2384" s="23" t="s">
        <v>37</v>
      </c>
      <c r="P2384" s="24" t="s">
        <v>37</v>
      </c>
      <c r="Q2384" s="24" t="s">
        <v>37</v>
      </c>
      <c r="R2384" s="25" t="s">
        <v>37</v>
      </c>
      <c r="S2384" s="26" t="s">
        <v>37</v>
      </c>
      <c r="T2384" s="26" t="s">
        <v>37</v>
      </c>
      <c r="U2384" s="19">
        <v>92452.3</v>
      </c>
      <c r="V2384" s="20">
        <v>1570987</v>
      </c>
      <c r="W2384" s="20">
        <v>125814</v>
      </c>
    </row>
    <row r="2385" spans="1:23" x14ac:dyDescent="0.35">
      <c r="A2385" s="16">
        <v>2012</v>
      </c>
      <c r="B2385" s="17">
        <v>54820</v>
      </c>
      <c r="C2385" s="18" t="s">
        <v>1995</v>
      </c>
      <c r="D2385" s="16" t="s">
        <v>41</v>
      </c>
      <c r="E2385" s="18" t="s">
        <v>42</v>
      </c>
      <c r="F2385" s="16" t="s">
        <v>26</v>
      </c>
      <c r="G2385" s="18" t="s">
        <v>184</v>
      </c>
      <c r="H2385" s="18" t="s">
        <v>44</v>
      </c>
      <c r="I2385" s="19">
        <v>10376</v>
      </c>
      <c r="J2385" s="20">
        <v>142200</v>
      </c>
      <c r="K2385" s="20">
        <v>19680</v>
      </c>
      <c r="L2385" s="21">
        <v>2502.1</v>
      </c>
      <c r="M2385" s="22">
        <v>29518</v>
      </c>
      <c r="N2385" s="22">
        <v>1099</v>
      </c>
      <c r="O2385" s="23" t="s">
        <v>37</v>
      </c>
      <c r="P2385" s="24" t="s">
        <v>37</v>
      </c>
      <c r="Q2385" s="24" t="s">
        <v>37</v>
      </c>
      <c r="R2385" s="25" t="s">
        <v>37</v>
      </c>
      <c r="S2385" s="26" t="s">
        <v>37</v>
      </c>
      <c r="T2385" s="26" t="s">
        <v>37</v>
      </c>
      <c r="U2385" s="19">
        <v>12878.1</v>
      </c>
      <c r="V2385" s="20">
        <v>171718</v>
      </c>
      <c r="W2385" s="20">
        <v>20779</v>
      </c>
    </row>
    <row r="2386" spans="1:23" x14ac:dyDescent="0.35">
      <c r="A2386" s="16">
        <v>2012</v>
      </c>
      <c r="B2386" s="17">
        <v>54820</v>
      </c>
      <c r="C2386" s="18" t="s">
        <v>1995</v>
      </c>
      <c r="D2386" s="16" t="s">
        <v>41</v>
      </c>
      <c r="E2386" s="18" t="s">
        <v>42</v>
      </c>
      <c r="F2386" s="16" t="s">
        <v>26</v>
      </c>
      <c r="G2386" s="18" t="s">
        <v>32</v>
      </c>
      <c r="H2386" s="18" t="s">
        <v>44</v>
      </c>
      <c r="I2386" s="19">
        <v>36105.4</v>
      </c>
      <c r="J2386" s="20">
        <v>387681</v>
      </c>
      <c r="K2386" s="20">
        <v>33716</v>
      </c>
      <c r="L2386" s="21">
        <v>26026.7</v>
      </c>
      <c r="M2386" s="22">
        <v>308138</v>
      </c>
      <c r="N2386" s="22">
        <v>9426</v>
      </c>
      <c r="O2386" s="23" t="s">
        <v>37</v>
      </c>
      <c r="P2386" s="24" t="s">
        <v>37</v>
      </c>
      <c r="Q2386" s="24" t="s">
        <v>37</v>
      </c>
      <c r="R2386" s="25" t="s">
        <v>37</v>
      </c>
      <c r="S2386" s="26" t="s">
        <v>37</v>
      </c>
      <c r="T2386" s="26" t="s">
        <v>37</v>
      </c>
      <c r="U2386" s="19">
        <v>62132.1</v>
      </c>
      <c r="V2386" s="20">
        <v>695819</v>
      </c>
      <c r="W2386" s="20">
        <v>43142</v>
      </c>
    </row>
    <row r="2387" spans="1:23" x14ac:dyDescent="0.35">
      <c r="A2387" s="16">
        <v>2012</v>
      </c>
      <c r="B2387" s="17">
        <v>54820</v>
      </c>
      <c r="C2387" s="18" t="s">
        <v>1995</v>
      </c>
      <c r="D2387" s="16" t="s">
        <v>41</v>
      </c>
      <c r="E2387" s="18" t="s">
        <v>42</v>
      </c>
      <c r="F2387" s="16" t="s">
        <v>26</v>
      </c>
      <c r="G2387" s="18" t="s">
        <v>158</v>
      </c>
      <c r="H2387" s="18" t="s">
        <v>44</v>
      </c>
      <c r="I2387" s="19" t="s">
        <v>37</v>
      </c>
      <c r="J2387" s="20" t="s">
        <v>37</v>
      </c>
      <c r="K2387" s="20" t="s">
        <v>37</v>
      </c>
      <c r="L2387" s="21">
        <v>200.7</v>
      </c>
      <c r="M2387" s="22">
        <v>2896</v>
      </c>
      <c r="N2387" s="22">
        <v>3</v>
      </c>
      <c r="O2387" s="23" t="s">
        <v>37</v>
      </c>
      <c r="P2387" s="24" t="s">
        <v>37</v>
      </c>
      <c r="Q2387" s="24" t="s">
        <v>37</v>
      </c>
      <c r="R2387" s="25" t="s">
        <v>37</v>
      </c>
      <c r="S2387" s="26" t="s">
        <v>37</v>
      </c>
      <c r="T2387" s="26" t="s">
        <v>37</v>
      </c>
      <c r="U2387" s="19">
        <v>200.7</v>
      </c>
      <c r="V2387" s="20">
        <v>2896</v>
      </c>
      <c r="W2387" s="20">
        <v>3</v>
      </c>
    </row>
    <row r="2388" spans="1:23" x14ac:dyDescent="0.35">
      <c r="A2388" s="16">
        <v>2012</v>
      </c>
      <c r="B2388" s="17">
        <v>54820</v>
      </c>
      <c r="C2388" s="18" t="s">
        <v>1995</v>
      </c>
      <c r="D2388" s="16" t="s">
        <v>41</v>
      </c>
      <c r="E2388" s="18" t="s">
        <v>42</v>
      </c>
      <c r="F2388" s="16" t="s">
        <v>26</v>
      </c>
      <c r="G2388" s="18" t="s">
        <v>136</v>
      </c>
      <c r="H2388" s="18" t="s">
        <v>44</v>
      </c>
      <c r="I2388" s="19">
        <v>11089.1</v>
      </c>
      <c r="J2388" s="20">
        <v>109501</v>
      </c>
      <c r="K2388" s="20">
        <v>15402</v>
      </c>
      <c r="L2388" s="21">
        <v>12524</v>
      </c>
      <c r="M2388" s="22">
        <v>127140</v>
      </c>
      <c r="N2388" s="22">
        <v>4558</v>
      </c>
      <c r="O2388" s="23" t="s">
        <v>37</v>
      </c>
      <c r="P2388" s="24" t="s">
        <v>37</v>
      </c>
      <c r="Q2388" s="24" t="s">
        <v>37</v>
      </c>
      <c r="R2388" s="25" t="s">
        <v>37</v>
      </c>
      <c r="S2388" s="26" t="s">
        <v>37</v>
      </c>
      <c r="T2388" s="26" t="s">
        <v>37</v>
      </c>
      <c r="U2388" s="19">
        <v>23613.1</v>
      </c>
      <c r="V2388" s="20">
        <v>236641</v>
      </c>
      <c r="W2388" s="20">
        <v>19960</v>
      </c>
    </row>
    <row r="2389" spans="1:23" x14ac:dyDescent="0.35">
      <c r="A2389" s="16">
        <v>2012</v>
      </c>
      <c r="B2389" s="17">
        <v>54820</v>
      </c>
      <c r="C2389" s="18" t="s">
        <v>1995</v>
      </c>
      <c r="D2389" s="16" t="s">
        <v>41</v>
      </c>
      <c r="E2389" s="18" t="s">
        <v>42</v>
      </c>
      <c r="F2389" s="16" t="s">
        <v>26</v>
      </c>
      <c r="G2389" s="18" t="s">
        <v>43</v>
      </c>
      <c r="H2389" s="18" t="s">
        <v>44</v>
      </c>
      <c r="I2389" s="19">
        <v>24972.400000000001</v>
      </c>
      <c r="J2389" s="20">
        <v>259754</v>
      </c>
      <c r="K2389" s="20">
        <v>38325</v>
      </c>
      <c r="L2389" s="21">
        <v>27746.6</v>
      </c>
      <c r="M2389" s="22">
        <v>292153</v>
      </c>
      <c r="N2389" s="22">
        <v>12590</v>
      </c>
      <c r="O2389" s="23" t="s">
        <v>37</v>
      </c>
      <c r="P2389" s="24" t="s">
        <v>37</v>
      </c>
      <c r="Q2389" s="24" t="s">
        <v>37</v>
      </c>
      <c r="R2389" s="25" t="s">
        <v>37</v>
      </c>
      <c r="S2389" s="26" t="s">
        <v>37</v>
      </c>
      <c r="T2389" s="26" t="s">
        <v>37</v>
      </c>
      <c r="U2389" s="19">
        <v>52719</v>
      </c>
      <c r="V2389" s="20">
        <v>551907</v>
      </c>
      <c r="W2389" s="20">
        <v>50915</v>
      </c>
    </row>
    <row r="2390" spans="1:23" x14ac:dyDescent="0.35">
      <c r="A2390" s="16">
        <v>2012</v>
      </c>
      <c r="B2390" s="17">
        <v>54820</v>
      </c>
      <c r="C2390" s="18" t="s">
        <v>1995</v>
      </c>
      <c r="D2390" s="16" t="s">
        <v>41</v>
      </c>
      <c r="E2390" s="18" t="s">
        <v>42</v>
      </c>
      <c r="F2390" s="16" t="s">
        <v>26</v>
      </c>
      <c r="G2390" s="18" t="s">
        <v>46</v>
      </c>
      <c r="H2390" s="18" t="s">
        <v>44</v>
      </c>
      <c r="I2390" s="19">
        <v>15580</v>
      </c>
      <c r="J2390" s="20">
        <v>226558</v>
      </c>
      <c r="K2390" s="20">
        <v>20538</v>
      </c>
      <c r="L2390" s="21">
        <v>8665</v>
      </c>
      <c r="M2390" s="22">
        <v>127261</v>
      </c>
      <c r="N2390" s="22">
        <v>4645</v>
      </c>
      <c r="O2390" s="23" t="s">
        <v>37</v>
      </c>
      <c r="P2390" s="24" t="s">
        <v>37</v>
      </c>
      <c r="Q2390" s="24" t="s">
        <v>37</v>
      </c>
      <c r="R2390" s="25" t="s">
        <v>37</v>
      </c>
      <c r="S2390" s="26" t="s">
        <v>37</v>
      </c>
      <c r="T2390" s="26" t="s">
        <v>37</v>
      </c>
      <c r="U2390" s="19">
        <v>24245</v>
      </c>
      <c r="V2390" s="20">
        <v>353819</v>
      </c>
      <c r="W2390" s="20">
        <v>25183</v>
      </c>
    </row>
    <row r="2391" spans="1:23" x14ac:dyDescent="0.35">
      <c r="A2391" s="16">
        <v>2012</v>
      </c>
      <c r="B2391" s="17">
        <v>54820</v>
      </c>
      <c r="C2391" s="18" t="s">
        <v>1995</v>
      </c>
      <c r="D2391" s="16" t="s">
        <v>41</v>
      </c>
      <c r="E2391" s="18" t="s">
        <v>42</v>
      </c>
      <c r="F2391" s="16" t="s">
        <v>26</v>
      </c>
      <c r="G2391" s="18" t="s">
        <v>199</v>
      </c>
      <c r="H2391" s="18" t="s">
        <v>44</v>
      </c>
      <c r="I2391" s="19">
        <v>66234.2</v>
      </c>
      <c r="J2391" s="20">
        <v>786558</v>
      </c>
      <c r="K2391" s="20">
        <v>73258</v>
      </c>
      <c r="L2391" s="21">
        <v>24628.3</v>
      </c>
      <c r="M2391" s="22">
        <v>280799</v>
      </c>
      <c r="N2391" s="22">
        <v>11119</v>
      </c>
      <c r="O2391" s="23" t="s">
        <v>37</v>
      </c>
      <c r="P2391" s="24" t="s">
        <v>37</v>
      </c>
      <c r="Q2391" s="24" t="s">
        <v>37</v>
      </c>
      <c r="R2391" s="25" t="s">
        <v>37</v>
      </c>
      <c r="S2391" s="26" t="s">
        <v>37</v>
      </c>
      <c r="T2391" s="26" t="s">
        <v>37</v>
      </c>
      <c r="U2391" s="19">
        <v>90862.5</v>
      </c>
      <c r="V2391" s="20">
        <v>1067357</v>
      </c>
      <c r="W2391" s="20">
        <v>84377</v>
      </c>
    </row>
    <row r="2392" spans="1:23" x14ac:dyDescent="0.35">
      <c r="A2392" s="16">
        <v>2012</v>
      </c>
      <c r="B2392" s="17">
        <v>54820</v>
      </c>
      <c r="C2392" s="18" t="s">
        <v>1995</v>
      </c>
      <c r="D2392" s="16" t="s">
        <v>41</v>
      </c>
      <c r="E2392" s="18" t="s">
        <v>42</v>
      </c>
      <c r="F2392" s="16" t="s">
        <v>26</v>
      </c>
      <c r="G2392" s="18" t="s">
        <v>220</v>
      </c>
      <c r="H2392" s="18" t="s">
        <v>44</v>
      </c>
      <c r="I2392" s="19" t="s">
        <v>37</v>
      </c>
      <c r="J2392" s="20" t="s">
        <v>37</v>
      </c>
      <c r="K2392" s="20" t="s">
        <v>37</v>
      </c>
      <c r="L2392" s="21">
        <v>1712.4</v>
      </c>
      <c r="M2392" s="22">
        <v>23217</v>
      </c>
      <c r="N2392" s="22">
        <v>165</v>
      </c>
      <c r="O2392" s="23" t="s">
        <v>37</v>
      </c>
      <c r="P2392" s="24" t="s">
        <v>37</v>
      </c>
      <c r="Q2392" s="24" t="s">
        <v>37</v>
      </c>
      <c r="R2392" s="25" t="s">
        <v>37</v>
      </c>
      <c r="S2392" s="26" t="s">
        <v>37</v>
      </c>
      <c r="T2392" s="26" t="s">
        <v>37</v>
      </c>
      <c r="U2392" s="19">
        <v>1712.4</v>
      </c>
      <c r="V2392" s="20">
        <v>23217</v>
      </c>
      <c r="W2392" s="20">
        <v>165</v>
      </c>
    </row>
    <row r="2393" spans="1:23" x14ac:dyDescent="0.35">
      <c r="A2393" s="16">
        <v>2012</v>
      </c>
      <c r="B2393" s="17">
        <v>54862</v>
      </c>
      <c r="C2393" s="18" t="s">
        <v>1996</v>
      </c>
      <c r="D2393" s="16" t="s">
        <v>41</v>
      </c>
      <c r="E2393" s="18" t="s">
        <v>42</v>
      </c>
      <c r="F2393" s="16" t="s">
        <v>26</v>
      </c>
      <c r="G2393" s="18" t="s">
        <v>36</v>
      </c>
      <c r="H2393" s="18" t="s">
        <v>44</v>
      </c>
      <c r="I2393" s="19">
        <v>3438</v>
      </c>
      <c r="J2393" s="20">
        <v>54902</v>
      </c>
      <c r="K2393" s="20">
        <v>4811</v>
      </c>
      <c r="L2393" s="21">
        <v>117097</v>
      </c>
      <c r="M2393" s="22">
        <v>2106281</v>
      </c>
      <c r="N2393" s="22">
        <v>9890</v>
      </c>
      <c r="O2393" s="23">
        <v>0</v>
      </c>
      <c r="P2393" s="24">
        <v>0</v>
      </c>
      <c r="Q2393" s="24">
        <v>0</v>
      </c>
      <c r="R2393" s="25">
        <v>0</v>
      </c>
      <c r="S2393" s="26">
        <v>0</v>
      </c>
      <c r="T2393" s="26">
        <v>0</v>
      </c>
      <c r="U2393" s="19">
        <v>120535</v>
      </c>
      <c r="V2393" s="20">
        <v>2161183</v>
      </c>
      <c r="W2393" s="20">
        <v>14701</v>
      </c>
    </row>
    <row r="2394" spans="1:23" x14ac:dyDescent="0.35">
      <c r="A2394" s="16">
        <v>2012</v>
      </c>
      <c r="B2394" s="17">
        <v>54862</v>
      </c>
      <c r="C2394" s="18" t="s">
        <v>1996</v>
      </c>
      <c r="D2394" s="16" t="s">
        <v>41</v>
      </c>
      <c r="E2394" s="18" t="s">
        <v>42</v>
      </c>
      <c r="F2394" s="16" t="s">
        <v>26</v>
      </c>
      <c r="G2394" s="18" t="s">
        <v>32</v>
      </c>
      <c r="H2394" s="18" t="s">
        <v>44</v>
      </c>
      <c r="I2394" s="19">
        <v>0</v>
      </c>
      <c r="J2394" s="20">
        <v>0</v>
      </c>
      <c r="K2394" s="20">
        <v>0</v>
      </c>
      <c r="L2394" s="21">
        <v>189</v>
      </c>
      <c r="M2394" s="22">
        <v>2660</v>
      </c>
      <c r="N2394" s="22">
        <v>33</v>
      </c>
      <c r="O2394" s="23">
        <v>0</v>
      </c>
      <c r="P2394" s="24">
        <v>0</v>
      </c>
      <c r="Q2394" s="24">
        <v>0</v>
      </c>
      <c r="R2394" s="25">
        <v>0</v>
      </c>
      <c r="S2394" s="26">
        <v>0</v>
      </c>
      <c r="T2394" s="26">
        <v>0</v>
      </c>
      <c r="U2394" s="19">
        <v>189</v>
      </c>
      <c r="V2394" s="20">
        <v>2660</v>
      </c>
      <c r="W2394" s="20">
        <v>33</v>
      </c>
    </row>
    <row r="2395" spans="1:23" x14ac:dyDescent="0.35">
      <c r="A2395" s="16">
        <v>2012</v>
      </c>
      <c r="B2395" s="17">
        <v>54862</v>
      </c>
      <c r="C2395" s="18" t="s">
        <v>1996</v>
      </c>
      <c r="D2395" s="16" t="s">
        <v>41</v>
      </c>
      <c r="E2395" s="18" t="s">
        <v>42</v>
      </c>
      <c r="F2395" s="16" t="s">
        <v>26</v>
      </c>
      <c r="G2395" s="18" t="s">
        <v>136</v>
      </c>
      <c r="H2395" s="18" t="s">
        <v>44</v>
      </c>
      <c r="I2395" s="19">
        <v>628</v>
      </c>
      <c r="J2395" s="20">
        <v>5666</v>
      </c>
      <c r="K2395" s="20">
        <v>706</v>
      </c>
      <c r="L2395" s="21">
        <v>26891</v>
      </c>
      <c r="M2395" s="22">
        <v>363624</v>
      </c>
      <c r="N2395" s="22">
        <v>1443</v>
      </c>
      <c r="O2395" s="23">
        <v>0</v>
      </c>
      <c r="P2395" s="24">
        <v>0</v>
      </c>
      <c r="Q2395" s="24">
        <v>0</v>
      </c>
      <c r="R2395" s="25">
        <v>0</v>
      </c>
      <c r="S2395" s="26">
        <v>0</v>
      </c>
      <c r="T2395" s="26">
        <v>0</v>
      </c>
      <c r="U2395" s="19">
        <v>27519</v>
      </c>
      <c r="V2395" s="20">
        <v>369290</v>
      </c>
      <c r="W2395" s="20">
        <v>2149</v>
      </c>
    </row>
    <row r="2396" spans="1:23" x14ac:dyDescent="0.35">
      <c r="A2396" s="16">
        <v>2012</v>
      </c>
      <c r="B2396" s="17">
        <v>54862</v>
      </c>
      <c r="C2396" s="18" t="s">
        <v>1996</v>
      </c>
      <c r="D2396" s="16" t="s">
        <v>41</v>
      </c>
      <c r="E2396" s="18" t="s">
        <v>42</v>
      </c>
      <c r="F2396" s="16" t="s">
        <v>26</v>
      </c>
      <c r="G2396" s="18" t="s">
        <v>46</v>
      </c>
      <c r="H2396" s="18" t="s">
        <v>44</v>
      </c>
      <c r="I2396" s="19">
        <v>0</v>
      </c>
      <c r="J2396" s="20">
        <v>0</v>
      </c>
      <c r="K2396" s="20">
        <v>0</v>
      </c>
      <c r="L2396" s="21">
        <v>141042</v>
      </c>
      <c r="M2396" s="22">
        <v>2647228</v>
      </c>
      <c r="N2396" s="22">
        <v>10201</v>
      </c>
      <c r="O2396" s="23">
        <v>0</v>
      </c>
      <c r="P2396" s="24">
        <v>0</v>
      </c>
      <c r="Q2396" s="24">
        <v>0</v>
      </c>
      <c r="R2396" s="25">
        <v>0</v>
      </c>
      <c r="S2396" s="26">
        <v>0</v>
      </c>
      <c r="T2396" s="26">
        <v>0</v>
      </c>
      <c r="U2396" s="19">
        <v>141042</v>
      </c>
      <c r="V2396" s="20">
        <v>2647228</v>
      </c>
      <c r="W2396" s="20">
        <v>10201</v>
      </c>
    </row>
    <row r="2397" spans="1:23" x14ac:dyDescent="0.35">
      <c r="A2397" s="16">
        <v>2012</v>
      </c>
      <c r="B2397" s="17">
        <v>54862</v>
      </c>
      <c r="C2397" s="18" t="s">
        <v>1996</v>
      </c>
      <c r="D2397" s="16" t="s">
        <v>41</v>
      </c>
      <c r="E2397" s="18" t="s">
        <v>42</v>
      </c>
      <c r="F2397" s="16" t="s">
        <v>26</v>
      </c>
      <c r="G2397" s="18" t="s">
        <v>199</v>
      </c>
      <c r="H2397" s="18" t="s">
        <v>44</v>
      </c>
      <c r="I2397" s="19">
        <v>4734</v>
      </c>
      <c r="J2397" s="20">
        <v>55090</v>
      </c>
      <c r="K2397" s="20">
        <v>4195</v>
      </c>
      <c r="L2397" s="21">
        <v>149091</v>
      </c>
      <c r="M2397" s="22">
        <v>2166633</v>
      </c>
      <c r="N2397" s="22">
        <v>6509</v>
      </c>
      <c r="O2397" s="23">
        <v>0</v>
      </c>
      <c r="P2397" s="24">
        <v>0</v>
      </c>
      <c r="Q2397" s="24">
        <v>0</v>
      </c>
      <c r="R2397" s="25">
        <v>0</v>
      </c>
      <c r="S2397" s="26">
        <v>0</v>
      </c>
      <c r="T2397" s="26">
        <v>0</v>
      </c>
      <c r="U2397" s="19">
        <v>153825</v>
      </c>
      <c r="V2397" s="20">
        <v>2221723</v>
      </c>
      <c r="W2397" s="20">
        <v>10704</v>
      </c>
    </row>
    <row r="2398" spans="1:23" x14ac:dyDescent="0.35">
      <c r="A2398" s="16">
        <v>2012</v>
      </c>
      <c r="B2398" s="17">
        <v>54862</v>
      </c>
      <c r="C2398" s="18" t="s">
        <v>1996</v>
      </c>
      <c r="D2398" s="16" t="s">
        <v>97</v>
      </c>
      <c r="E2398" s="18" t="s">
        <v>25</v>
      </c>
      <c r="F2398" s="16" t="s">
        <v>26</v>
      </c>
      <c r="G2398" s="18" t="s">
        <v>98</v>
      </c>
      <c r="H2398" s="18" t="s">
        <v>44</v>
      </c>
      <c r="I2398" s="19">
        <v>141818</v>
      </c>
      <c r="J2398" s="20">
        <v>1544518</v>
      </c>
      <c r="K2398" s="20">
        <v>88331</v>
      </c>
      <c r="L2398" s="21">
        <v>174317</v>
      </c>
      <c r="M2398" s="22">
        <v>2682613</v>
      </c>
      <c r="N2398" s="22">
        <v>24315</v>
      </c>
      <c r="O2398" s="23">
        <v>82411</v>
      </c>
      <c r="P2398" s="24">
        <v>1369276</v>
      </c>
      <c r="Q2398" s="24">
        <v>104</v>
      </c>
      <c r="R2398" s="25">
        <v>0</v>
      </c>
      <c r="S2398" s="26">
        <v>0</v>
      </c>
      <c r="T2398" s="26">
        <v>0</v>
      </c>
      <c r="U2398" s="19">
        <v>398546</v>
      </c>
      <c r="V2398" s="20">
        <v>5596407</v>
      </c>
      <c r="W2398" s="20">
        <v>112750</v>
      </c>
    </row>
    <row r="2399" spans="1:23" x14ac:dyDescent="0.35">
      <c r="A2399" s="16">
        <v>2012</v>
      </c>
      <c r="B2399" s="17">
        <v>54871</v>
      </c>
      <c r="C2399" s="18" t="s">
        <v>1997</v>
      </c>
      <c r="D2399" s="16" t="s">
        <v>41</v>
      </c>
      <c r="E2399" s="18" t="s">
        <v>42</v>
      </c>
      <c r="F2399" s="16" t="s">
        <v>26</v>
      </c>
      <c r="G2399" s="18" t="s">
        <v>63</v>
      </c>
      <c r="H2399" s="18" t="s">
        <v>44</v>
      </c>
      <c r="I2399" s="19">
        <v>0</v>
      </c>
      <c r="J2399" s="20">
        <v>0</v>
      </c>
      <c r="K2399" s="20">
        <v>0</v>
      </c>
      <c r="L2399" s="21">
        <v>5896.2</v>
      </c>
      <c r="M2399" s="22">
        <v>74913</v>
      </c>
      <c r="N2399" s="22">
        <v>98</v>
      </c>
      <c r="O2399" s="23">
        <v>0</v>
      </c>
      <c r="P2399" s="24">
        <v>0</v>
      </c>
      <c r="Q2399" s="24">
        <v>0</v>
      </c>
      <c r="R2399" s="25">
        <v>0</v>
      </c>
      <c r="S2399" s="26">
        <v>0</v>
      </c>
      <c r="T2399" s="26">
        <v>0</v>
      </c>
      <c r="U2399" s="19">
        <v>5896.2</v>
      </c>
      <c r="V2399" s="20">
        <v>74913</v>
      </c>
      <c r="W2399" s="20">
        <v>98</v>
      </c>
    </row>
    <row r="2400" spans="1:23" x14ac:dyDescent="0.35">
      <c r="A2400" s="16">
        <v>2012</v>
      </c>
      <c r="B2400" s="17">
        <v>54871</v>
      </c>
      <c r="C2400" s="18" t="s">
        <v>1997</v>
      </c>
      <c r="D2400" s="16" t="s">
        <v>41</v>
      </c>
      <c r="E2400" s="18" t="s">
        <v>42</v>
      </c>
      <c r="F2400" s="16" t="s">
        <v>26</v>
      </c>
      <c r="G2400" s="18" t="s">
        <v>243</v>
      </c>
      <c r="H2400" s="18" t="s">
        <v>44</v>
      </c>
      <c r="I2400" s="19">
        <v>0</v>
      </c>
      <c r="J2400" s="20">
        <v>0</v>
      </c>
      <c r="K2400" s="20">
        <v>0</v>
      </c>
      <c r="L2400" s="21">
        <v>4886.8999999999996</v>
      </c>
      <c r="M2400" s="22">
        <v>58079</v>
      </c>
      <c r="N2400" s="22">
        <v>431</v>
      </c>
      <c r="O2400" s="23">
        <v>0</v>
      </c>
      <c r="P2400" s="24">
        <v>0</v>
      </c>
      <c r="Q2400" s="24">
        <v>0</v>
      </c>
      <c r="R2400" s="25">
        <v>0</v>
      </c>
      <c r="S2400" s="26">
        <v>0</v>
      </c>
      <c r="T2400" s="26">
        <v>0</v>
      </c>
      <c r="U2400" s="19">
        <v>4886.8999999999996</v>
      </c>
      <c r="V2400" s="20">
        <v>58079</v>
      </c>
      <c r="W2400" s="20">
        <v>431</v>
      </c>
    </row>
    <row r="2401" spans="1:23" x14ac:dyDescent="0.35">
      <c r="A2401" s="16">
        <v>2012</v>
      </c>
      <c r="B2401" s="17">
        <v>54871</v>
      </c>
      <c r="C2401" s="18" t="s">
        <v>1997</v>
      </c>
      <c r="D2401" s="16" t="s">
        <v>41</v>
      </c>
      <c r="E2401" s="18" t="s">
        <v>42</v>
      </c>
      <c r="F2401" s="16" t="s">
        <v>26</v>
      </c>
      <c r="G2401" s="18" t="s">
        <v>436</v>
      </c>
      <c r="H2401" s="18" t="s">
        <v>44</v>
      </c>
      <c r="I2401" s="19">
        <v>0</v>
      </c>
      <c r="J2401" s="20">
        <v>0</v>
      </c>
      <c r="K2401" s="20">
        <v>0</v>
      </c>
      <c r="L2401" s="21">
        <v>3913.4</v>
      </c>
      <c r="M2401" s="22">
        <v>48191</v>
      </c>
      <c r="N2401" s="22">
        <v>98</v>
      </c>
      <c r="O2401" s="23">
        <v>0</v>
      </c>
      <c r="P2401" s="24">
        <v>0</v>
      </c>
      <c r="Q2401" s="24">
        <v>0</v>
      </c>
      <c r="R2401" s="25">
        <v>0</v>
      </c>
      <c r="S2401" s="26">
        <v>0</v>
      </c>
      <c r="T2401" s="26">
        <v>0</v>
      </c>
      <c r="U2401" s="19">
        <v>3913.4</v>
      </c>
      <c r="V2401" s="20">
        <v>48191</v>
      </c>
      <c r="W2401" s="20">
        <v>98</v>
      </c>
    </row>
    <row r="2402" spans="1:23" x14ac:dyDescent="0.35">
      <c r="A2402" s="16">
        <v>2012</v>
      </c>
      <c r="B2402" s="17">
        <v>54871</v>
      </c>
      <c r="C2402" s="18" t="s">
        <v>1997</v>
      </c>
      <c r="D2402" s="16" t="s">
        <v>41</v>
      </c>
      <c r="E2402" s="18" t="s">
        <v>42</v>
      </c>
      <c r="F2402" s="16" t="s">
        <v>26</v>
      </c>
      <c r="G2402" s="18" t="s">
        <v>198</v>
      </c>
      <c r="H2402" s="18" t="s">
        <v>44</v>
      </c>
      <c r="I2402" s="19">
        <v>70.900000000000006</v>
      </c>
      <c r="J2402" s="20">
        <v>837</v>
      </c>
      <c r="K2402" s="20">
        <v>1</v>
      </c>
      <c r="L2402" s="21">
        <v>3934.7</v>
      </c>
      <c r="M2402" s="22">
        <v>48549</v>
      </c>
      <c r="N2402" s="22">
        <v>202</v>
      </c>
      <c r="O2402" s="23">
        <v>0</v>
      </c>
      <c r="P2402" s="24">
        <v>0</v>
      </c>
      <c r="Q2402" s="24">
        <v>0</v>
      </c>
      <c r="R2402" s="25">
        <v>0</v>
      </c>
      <c r="S2402" s="26">
        <v>0</v>
      </c>
      <c r="T2402" s="26">
        <v>0</v>
      </c>
      <c r="U2402" s="19">
        <v>4005.6</v>
      </c>
      <c r="V2402" s="20">
        <v>49386</v>
      </c>
      <c r="W2402" s="20">
        <v>203</v>
      </c>
    </row>
    <row r="2403" spans="1:23" x14ac:dyDescent="0.35">
      <c r="A2403" s="16">
        <v>2012</v>
      </c>
      <c r="B2403" s="17">
        <v>54871</v>
      </c>
      <c r="C2403" s="18" t="s">
        <v>1997</v>
      </c>
      <c r="D2403" s="16" t="s">
        <v>41</v>
      </c>
      <c r="E2403" s="18" t="s">
        <v>42</v>
      </c>
      <c r="F2403" s="16" t="s">
        <v>26</v>
      </c>
      <c r="G2403" s="18" t="s">
        <v>36</v>
      </c>
      <c r="H2403" s="18" t="s">
        <v>44</v>
      </c>
      <c r="I2403" s="19">
        <v>0</v>
      </c>
      <c r="J2403" s="20">
        <v>0</v>
      </c>
      <c r="K2403" s="20">
        <v>0</v>
      </c>
      <c r="L2403" s="21">
        <v>15234.8</v>
      </c>
      <c r="M2403" s="22">
        <v>230336</v>
      </c>
      <c r="N2403" s="22">
        <v>927</v>
      </c>
      <c r="O2403" s="23">
        <v>0</v>
      </c>
      <c r="P2403" s="24">
        <v>0</v>
      </c>
      <c r="Q2403" s="24">
        <v>0</v>
      </c>
      <c r="R2403" s="25">
        <v>0</v>
      </c>
      <c r="S2403" s="26">
        <v>0</v>
      </c>
      <c r="T2403" s="26">
        <v>0</v>
      </c>
      <c r="U2403" s="19">
        <v>15234.8</v>
      </c>
      <c r="V2403" s="20">
        <v>230336</v>
      </c>
      <c r="W2403" s="20">
        <v>927</v>
      </c>
    </row>
    <row r="2404" spans="1:23" x14ac:dyDescent="0.35">
      <c r="A2404" s="16">
        <v>2012</v>
      </c>
      <c r="B2404" s="17">
        <v>54871</v>
      </c>
      <c r="C2404" s="18" t="s">
        <v>1997</v>
      </c>
      <c r="D2404" s="16" t="s">
        <v>41</v>
      </c>
      <c r="E2404" s="18" t="s">
        <v>42</v>
      </c>
      <c r="F2404" s="16" t="s">
        <v>26</v>
      </c>
      <c r="G2404" s="18" t="s">
        <v>184</v>
      </c>
      <c r="H2404" s="18" t="s">
        <v>44</v>
      </c>
      <c r="I2404" s="19">
        <v>1608.5</v>
      </c>
      <c r="J2404" s="20">
        <v>19213</v>
      </c>
      <c r="K2404" s="20">
        <v>40</v>
      </c>
      <c r="L2404" s="21">
        <v>37876.1</v>
      </c>
      <c r="M2404" s="22">
        <v>477896</v>
      </c>
      <c r="N2404" s="22">
        <v>2249</v>
      </c>
      <c r="O2404" s="23">
        <v>0</v>
      </c>
      <c r="P2404" s="24">
        <v>0</v>
      </c>
      <c r="Q2404" s="24">
        <v>0</v>
      </c>
      <c r="R2404" s="25">
        <v>0</v>
      </c>
      <c r="S2404" s="26">
        <v>0</v>
      </c>
      <c r="T2404" s="26">
        <v>0</v>
      </c>
      <c r="U2404" s="19">
        <v>39484.6</v>
      </c>
      <c r="V2404" s="20">
        <v>497109</v>
      </c>
      <c r="W2404" s="20">
        <v>2289</v>
      </c>
    </row>
    <row r="2405" spans="1:23" x14ac:dyDescent="0.35">
      <c r="A2405" s="16">
        <v>2012</v>
      </c>
      <c r="B2405" s="17">
        <v>54871</v>
      </c>
      <c r="C2405" s="18" t="s">
        <v>1997</v>
      </c>
      <c r="D2405" s="16" t="s">
        <v>41</v>
      </c>
      <c r="E2405" s="18" t="s">
        <v>42</v>
      </c>
      <c r="F2405" s="16" t="s">
        <v>26</v>
      </c>
      <c r="G2405" s="18" t="s">
        <v>32</v>
      </c>
      <c r="H2405" s="18" t="s">
        <v>44</v>
      </c>
      <c r="I2405" s="19">
        <v>27.6</v>
      </c>
      <c r="J2405" s="20">
        <v>361</v>
      </c>
      <c r="K2405" s="20">
        <v>8</v>
      </c>
      <c r="L2405" s="21">
        <v>23341.599999999999</v>
      </c>
      <c r="M2405" s="22">
        <v>287540</v>
      </c>
      <c r="N2405" s="22">
        <v>830</v>
      </c>
      <c r="O2405" s="23">
        <v>0</v>
      </c>
      <c r="P2405" s="24">
        <v>0</v>
      </c>
      <c r="Q2405" s="24">
        <v>0</v>
      </c>
      <c r="R2405" s="25">
        <v>0</v>
      </c>
      <c r="S2405" s="26">
        <v>0</v>
      </c>
      <c r="T2405" s="26">
        <v>0</v>
      </c>
      <c r="U2405" s="19">
        <v>23369.200000000001</v>
      </c>
      <c r="V2405" s="20">
        <v>287901</v>
      </c>
      <c r="W2405" s="20">
        <v>838</v>
      </c>
    </row>
    <row r="2406" spans="1:23" x14ac:dyDescent="0.35">
      <c r="A2406" s="16">
        <v>2012</v>
      </c>
      <c r="B2406" s="17">
        <v>54871</v>
      </c>
      <c r="C2406" s="18" t="s">
        <v>1997</v>
      </c>
      <c r="D2406" s="16" t="s">
        <v>41</v>
      </c>
      <c r="E2406" s="18" t="s">
        <v>42</v>
      </c>
      <c r="F2406" s="16" t="s">
        <v>26</v>
      </c>
      <c r="G2406" s="18" t="s">
        <v>158</v>
      </c>
      <c r="H2406" s="18" t="s">
        <v>44</v>
      </c>
      <c r="I2406" s="19">
        <v>970.6</v>
      </c>
      <c r="J2406" s="20">
        <v>13771</v>
      </c>
      <c r="K2406" s="20">
        <v>22</v>
      </c>
      <c r="L2406" s="21">
        <v>16537.400000000001</v>
      </c>
      <c r="M2406" s="22">
        <v>229979</v>
      </c>
      <c r="N2406" s="22">
        <v>1395</v>
      </c>
      <c r="O2406" s="23">
        <v>0</v>
      </c>
      <c r="P2406" s="24">
        <v>0</v>
      </c>
      <c r="Q2406" s="24">
        <v>0</v>
      </c>
      <c r="R2406" s="25">
        <v>0</v>
      </c>
      <c r="S2406" s="26">
        <v>0</v>
      </c>
      <c r="T2406" s="26">
        <v>0</v>
      </c>
      <c r="U2406" s="19">
        <v>17508</v>
      </c>
      <c r="V2406" s="20">
        <v>243750</v>
      </c>
      <c r="W2406" s="20">
        <v>1417</v>
      </c>
    </row>
    <row r="2407" spans="1:23" x14ac:dyDescent="0.35">
      <c r="A2407" s="16">
        <v>2012</v>
      </c>
      <c r="B2407" s="17">
        <v>54871</v>
      </c>
      <c r="C2407" s="18" t="s">
        <v>1997</v>
      </c>
      <c r="D2407" s="16" t="s">
        <v>41</v>
      </c>
      <c r="E2407" s="18" t="s">
        <v>42</v>
      </c>
      <c r="F2407" s="16" t="s">
        <v>26</v>
      </c>
      <c r="G2407" s="18" t="s">
        <v>83</v>
      </c>
      <c r="H2407" s="18" t="s">
        <v>44</v>
      </c>
      <c r="I2407" s="19">
        <v>0</v>
      </c>
      <c r="J2407" s="20">
        <v>0</v>
      </c>
      <c r="K2407" s="20">
        <v>0</v>
      </c>
      <c r="L2407" s="21">
        <v>18008.599999999999</v>
      </c>
      <c r="M2407" s="22">
        <v>266685</v>
      </c>
      <c r="N2407" s="22">
        <v>488</v>
      </c>
      <c r="O2407" s="23">
        <v>0</v>
      </c>
      <c r="P2407" s="24">
        <v>0</v>
      </c>
      <c r="Q2407" s="24">
        <v>0</v>
      </c>
      <c r="R2407" s="25">
        <v>0</v>
      </c>
      <c r="S2407" s="26">
        <v>0</v>
      </c>
      <c r="T2407" s="26">
        <v>0</v>
      </c>
      <c r="U2407" s="19">
        <v>18008.599999999999</v>
      </c>
      <c r="V2407" s="20">
        <v>266685</v>
      </c>
      <c r="W2407" s="20">
        <v>488</v>
      </c>
    </row>
    <row r="2408" spans="1:23" x14ac:dyDescent="0.35">
      <c r="A2408" s="16">
        <v>2012</v>
      </c>
      <c r="B2408" s="17">
        <v>54871</v>
      </c>
      <c r="C2408" s="18" t="s">
        <v>1997</v>
      </c>
      <c r="D2408" s="16" t="s">
        <v>41</v>
      </c>
      <c r="E2408" s="18" t="s">
        <v>42</v>
      </c>
      <c r="F2408" s="16" t="s">
        <v>26</v>
      </c>
      <c r="G2408" s="18" t="s">
        <v>437</v>
      </c>
      <c r="H2408" s="18" t="s">
        <v>44</v>
      </c>
      <c r="I2408" s="19">
        <v>527.29999999999995</v>
      </c>
      <c r="J2408" s="20">
        <v>7131</v>
      </c>
      <c r="K2408" s="20">
        <v>979</v>
      </c>
      <c r="L2408" s="21">
        <v>11809.6</v>
      </c>
      <c r="M2408" s="22">
        <v>153619</v>
      </c>
      <c r="N2408" s="22">
        <v>830</v>
      </c>
      <c r="O2408" s="23">
        <v>0</v>
      </c>
      <c r="P2408" s="24">
        <v>0</v>
      </c>
      <c r="Q2408" s="24">
        <v>0</v>
      </c>
      <c r="R2408" s="25">
        <v>0</v>
      </c>
      <c r="S2408" s="26">
        <v>0</v>
      </c>
      <c r="T2408" s="26">
        <v>0</v>
      </c>
      <c r="U2408" s="19">
        <v>12336.9</v>
      </c>
      <c r="V2408" s="20">
        <v>160750</v>
      </c>
      <c r="W2408" s="20">
        <v>1809</v>
      </c>
    </row>
    <row r="2409" spans="1:23" x14ac:dyDescent="0.35">
      <c r="A2409" s="16">
        <v>2012</v>
      </c>
      <c r="B2409" s="17">
        <v>54871</v>
      </c>
      <c r="C2409" s="18" t="s">
        <v>1997</v>
      </c>
      <c r="D2409" s="16" t="s">
        <v>41</v>
      </c>
      <c r="E2409" s="18" t="s">
        <v>42</v>
      </c>
      <c r="F2409" s="16" t="s">
        <v>26</v>
      </c>
      <c r="G2409" s="18" t="s">
        <v>136</v>
      </c>
      <c r="H2409" s="18" t="s">
        <v>44</v>
      </c>
      <c r="I2409" s="19">
        <v>97.3</v>
      </c>
      <c r="J2409" s="20">
        <v>873</v>
      </c>
      <c r="K2409" s="20">
        <v>2</v>
      </c>
      <c r="L2409" s="21">
        <v>25101.4</v>
      </c>
      <c r="M2409" s="22">
        <v>263711</v>
      </c>
      <c r="N2409" s="22">
        <v>971</v>
      </c>
      <c r="O2409" s="23">
        <v>0</v>
      </c>
      <c r="P2409" s="24">
        <v>0</v>
      </c>
      <c r="Q2409" s="24">
        <v>0</v>
      </c>
      <c r="R2409" s="25">
        <v>0</v>
      </c>
      <c r="S2409" s="26">
        <v>0</v>
      </c>
      <c r="T2409" s="26">
        <v>0</v>
      </c>
      <c r="U2409" s="19">
        <v>25198.7</v>
      </c>
      <c r="V2409" s="20">
        <v>264584</v>
      </c>
      <c r="W2409" s="20">
        <v>973</v>
      </c>
    </row>
    <row r="2410" spans="1:23" x14ac:dyDescent="0.35">
      <c r="A2410" s="16">
        <v>2012</v>
      </c>
      <c r="B2410" s="17">
        <v>54871</v>
      </c>
      <c r="C2410" s="18" t="s">
        <v>1997</v>
      </c>
      <c r="D2410" s="16" t="s">
        <v>41</v>
      </c>
      <c r="E2410" s="18" t="s">
        <v>42</v>
      </c>
      <c r="F2410" s="16" t="s">
        <v>26</v>
      </c>
      <c r="G2410" s="18" t="s">
        <v>43</v>
      </c>
      <c r="H2410" s="18" t="s">
        <v>44</v>
      </c>
      <c r="I2410" s="19">
        <v>456.4</v>
      </c>
      <c r="J2410" s="20">
        <v>5030</v>
      </c>
      <c r="K2410" s="20">
        <v>162</v>
      </c>
      <c r="L2410" s="21">
        <v>9073.2999999999993</v>
      </c>
      <c r="M2410" s="22">
        <v>100815</v>
      </c>
      <c r="N2410" s="22">
        <v>238</v>
      </c>
      <c r="O2410" s="23">
        <v>0</v>
      </c>
      <c r="P2410" s="24">
        <v>0</v>
      </c>
      <c r="Q2410" s="24">
        <v>0</v>
      </c>
      <c r="R2410" s="25">
        <v>0</v>
      </c>
      <c r="S2410" s="26">
        <v>0</v>
      </c>
      <c r="T2410" s="26">
        <v>0</v>
      </c>
      <c r="U2410" s="19">
        <v>9529.7000000000007</v>
      </c>
      <c r="V2410" s="20">
        <v>105845</v>
      </c>
      <c r="W2410" s="20">
        <v>400</v>
      </c>
    </row>
    <row r="2411" spans="1:23" x14ac:dyDescent="0.35">
      <c r="A2411" s="16">
        <v>2012</v>
      </c>
      <c r="B2411" s="17">
        <v>54871</v>
      </c>
      <c r="C2411" s="18" t="s">
        <v>1997</v>
      </c>
      <c r="D2411" s="16" t="s">
        <v>41</v>
      </c>
      <c r="E2411" s="18" t="s">
        <v>42</v>
      </c>
      <c r="F2411" s="16" t="s">
        <v>26</v>
      </c>
      <c r="G2411" s="18" t="s">
        <v>46</v>
      </c>
      <c r="H2411" s="18" t="s">
        <v>44</v>
      </c>
      <c r="I2411" s="19">
        <v>1251.2</v>
      </c>
      <c r="J2411" s="20">
        <v>20529</v>
      </c>
      <c r="K2411" s="20">
        <v>2331</v>
      </c>
      <c r="L2411" s="21">
        <v>69403.399999999994</v>
      </c>
      <c r="M2411" s="22">
        <v>1248595</v>
      </c>
      <c r="N2411" s="22">
        <v>3496</v>
      </c>
      <c r="O2411" s="23">
        <v>0</v>
      </c>
      <c r="P2411" s="24">
        <v>0</v>
      </c>
      <c r="Q2411" s="24">
        <v>0</v>
      </c>
      <c r="R2411" s="25">
        <v>0</v>
      </c>
      <c r="S2411" s="26">
        <v>0</v>
      </c>
      <c r="T2411" s="26">
        <v>0</v>
      </c>
      <c r="U2411" s="19">
        <v>70654.600000000006</v>
      </c>
      <c r="V2411" s="20">
        <v>1269124</v>
      </c>
      <c r="W2411" s="20">
        <v>5827</v>
      </c>
    </row>
    <row r="2412" spans="1:23" x14ac:dyDescent="0.35">
      <c r="A2412" s="16">
        <v>2012</v>
      </c>
      <c r="B2412" s="17">
        <v>54871</v>
      </c>
      <c r="C2412" s="18" t="s">
        <v>1997</v>
      </c>
      <c r="D2412" s="16" t="s">
        <v>41</v>
      </c>
      <c r="E2412" s="18" t="s">
        <v>42</v>
      </c>
      <c r="F2412" s="16" t="s">
        <v>26</v>
      </c>
      <c r="G2412" s="18" t="s">
        <v>199</v>
      </c>
      <c r="H2412" s="18" t="s">
        <v>44</v>
      </c>
      <c r="I2412" s="19">
        <v>331.2</v>
      </c>
      <c r="J2412" s="20">
        <v>4200</v>
      </c>
      <c r="K2412" s="20">
        <v>1</v>
      </c>
      <c r="L2412" s="21">
        <v>89991.4</v>
      </c>
      <c r="M2412" s="22">
        <v>1511519</v>
      </c>
      <c r="N2412" s="22">
        <v>2293</v>
      </c>
      <c r="O2412" s="23">
        <v>0</v>
      </c>
      <c r="P2412" s="24">
        <v>0</v>
      </c>
      <c r="Q2412" s="24">
        <v>0</v>
      </c>
      <c r="R2412" s="25">
        <v>0</v>
      </c>
      <c r="S2412" s="26">
        <v>0</v>
      </c>
      <c r="T2412" s="26">
        <v>0</v>
      </c>
      <c r="U2412" s="19">
        <v>90322.6</v>
      </c>
      <c r="V2412" s="20">
        <v>1515719</v>
      </c>
      <c r="W2412" s="20">
        <v>2294</v>
      </c>
    </row>
    <row r="2413" spans="1:23" x14ac:dyDescent="0.35">
      <c r="A2413" s="16">
        <v>2012</v>
      </c>
      <c r="B2413" s="17">
        <v>54871</v>
      </c>
      <c r="C2413" s="18" t="s">
        <v>1997</v>
      </c>
      <c r="D2413" s="16" t="s">
        <v>41</v>
      </c>
      <c r="E2413" s="18" t="s">
        <v>42</v>
      </c>
      <c r="F2413" s="16" t="s">
        <v>26</v>
      </c>
      <c r="G2413" s="18" t="s">
        <v>220</v>
      </c>
      <c r="H2413" s="18" t="s">
        <v>44</v>
      </c>
      <c r="I2413" s="19">
        <v>192.3</v>
      </c>
      <c r="J2413" s="20">
        <v>2499</v>
      </c>
      <c r="K2413" s="20">
        <v>828</v>
      </c>
      <c r="L2413" s="21">
        <v>10938.8</v>
      </c>
      <c r="M2413" s="22">
        <v>145858</v>
      </c>
      <c r="N2413" s="22">
        <v>756</v>
      </c>
      <c r="O2413" s="23">
        <v>0</v>
      </c>
      <c r="P2413" s="24">
        <v>0</v>
      </c>
      <c r="Q2413" s="24">
        <v>0</v>
      </c>
      <c r="R2413" s="25">
        <v>0</v>
      </c>
      <c r="S2413" s="26">
        <v>0</v>
      </c>
      <c r="T2413" s="26">
        <v>0</v>
      </c>
      <c r="U2413" s="19">
        <v>11131.1</v>
      </c>
      <c r="V2413" s="20">
        <v>148357</v>
      </c>
      <c r="W2413" s="20">
        <v>1584</v>
      </c>
    </row>
    <row r="2414" spans="1:23" x14ac:dyDescent="0.35">
      <c r="A2414" s="16">
        <v>2012</v>
      </c>
      <c r="B2414" s="17">
        <v>54871</v>
      </c>
      <c r="C2414" s="18" t="s">
        <v>1997</v>
      </c>
      <c r="D2414" s="16" t="s">
        <v>97</v>
      </c>
      <c r="E2414" s="18" t="s">
        <v>25</v>
      </c>
      <c r="F2414" s="16" t="s">
        <v>26</v>
      </c>
      <c r="G2414" s="18" t="s">
        <v>98</v>
      </c>
      <c r="H2414" s="18" t="s">
        <v>44</v>
      </c>
      <c r="I2414" s="19">
        <v>907.5</v>
      </c>
      <c r="J2414" s="20">
        <v>16189</v>
      </c>
      <c r="K2414" s="20">
        <v>285</v>
      </c>
      <c r="L2414" s="21">
        <v>7756.3</v>
      </c>
      <c r="M2414" s="22">
        <v>148827</v>
      </c>
      <c r="N2414" s="22">
        <v>1242</v>
      </c>
      <c r="O2414" s="23">
        <v>0</v>
      </c>
      <c r="P2414" s="24">
        <v>0</v>
      </c>
      <c r="Q2414" s="24">
        <v>0</v>
      </c>
      <c r="R2414" s="25">
        <v>0</v>
      </c>
      <c r="S2414" s="26">
        <v>0</v>
      </c>
      <c r="T2414" s="26">
        <v>0</v>
      </c>
      <c r="U2414" s="19">
        <v>8663.7999999999993</v>
      </c>
      <c r="V2414" s="20">
        <v>165016</v>
      </c>
      <c r="W2414" s="20">
        <v>1527</v>
      </c>
    </row>
    <row r="2415" spans="1:23" x14ac:dyDescent="0.35">
      <c r="A2415" s="16">
        <v>2012</v>
      </c>
      <c r="B2415" s="17">
        <v>54872</v>
      </c>
      <c r="C2415" s="18" t="s">
        <v>1998</v>
      </c>
      <c r="D2415" s="16" t="s">
        <v>41</v>
      </c>
      <c r="E2415" s="18" t="s">
        <v>42</v>
      </c>
      <c r="F2415" s="16" t="s">
        <v>26</v>
      </c>
      <c r="G2415" s="18" t="s">
        <v>43</v>
      </c>
      <c r="H2415" s="18" t="s">
        <v>44</v>
      </c>
      <c r="I2415" s="19">
        <v>13571</v>
      </c>
      <c r="J2415" s="20">
        <v>111480</v>
      </c>
      <c r="K2415" s="20">
        <v>28221</v>
      </c>
      <c r="L2415" s="21">
        <v>26507</v>
      </c>
      <c r="M2415" s="22">
        <v>217580</v>
      </c>
      <c r="N2415" s="22">
        <v>6118</v>
      </c>
      <c r="O2415" s="23" t="s">
        <v>37</v>
      </c>
      <c r="P2415" s="24" t="s">
        <v>37</v>
      </c>
      <c r="Q2415" s="24" t="s">
        <v>37</v>
      </c>
      <c r="R2415" s="25" t="s">
        <v>37</v>
      </c>
      <c r="S2415" s="26" t="s">
        <v>37</v>
      </c>
      <c r="T2415" s="26" t="s">
        <v>37</v>
      </c>
      <c r="U2415" s="19">
        <v>40078</v>
      </c>
      <c r="V2415" s="20">
        <v>329060</v>
      </c>
      <c r="W2415" s="20">
        <v>34339</v>
      </c>
    </row>
    <row r="2416" spans="1:23" x14ac:dyDescent="0.35">
      <c r="A2416" s="16">
        <v>2012</v>
      </c>
      <c r="B2416" s="17">
        <v>54872</v>
      </c>
      <c r="C2416" s="18" t="s">
        <v>1998</v>
      </c>
      <c r="D2416" s="16" t="s">
        <v>97</v>
      </c>
      <c r="E2416" s="18" t="s">
        <v>25</v>
      </c>
      <c r="F2416" s="16" t="s">
        <v>26</v>
      </c>
      <c r="G2416" s="18" t="s">
        <v>98</v>
      </c>
      <c r="H2416" s="18" t="s">
        <v>44</v>
      </c>
      <c r="I2416" s="19">
        <v>45665</v>
      </c>
      <c r="J2416" s="20">
        <v>405103</v>
      </c>
      <c r="K2416" s="20">
        <v>27054</v>
      </c>
      <c r="L2416" s="21">
        <v>5522</v>
      </c>
      <c r="M2416" s="22">
        <v>49002</v>
      </c>
      <c r="N2416" s="22">
        <v>1631</v>
      </c>
      <c r="O2416" s="23" t="s">
        <v>37</v>
      </c>
      <c r="P2416" s="24" t="s">
        <v>37</v>
      </c>
      <c r="Q2416" s="24" t="s">
        <v>37</v>
      </c>
      <c r="R2416" s="25" t="s">
        <v>37</v>
      </c>
      <c r="S2416" s="26" t="s">
        <v>37</v>
      </c>
      <c r="T2416" s="26" t="s">
        <v>37</v>
      </c>
      <c r="U2416" s="19">
        <v>51187</v>
      </c>
      <c r="V2416" s="20">
        <v>454105</v>
      </c>
      <c r="W2416" s="20">
        <v>28685</v>
      </c>
    </row>
    <row r="2417" spans="1:23" x14ac:dyDescent="0.35">
      <c r="A2417" s="16">
        <v>2012</v>
      </c>
      <c r="B2417" s="17">
        <v>54873</v>
      </c>
      <c r="C2417" s="18" t="s">
        <v>1999</v>
      </c>
      <c r="D2417" s="16" t="s">
        <v>41</v>
      </c>
      <c r="E2417" s="18" t="s">
        <v>42</v>
      </c>
      <c r="F2417" s="16" t="s">
        <v>26</v>
      </c>
      <c r="G2417" s="18" t="s">
        <v>184</v>
      </c>
      <c r="H2417" s="18" t="s">
        <v>44</v>
      </c>
      <c r="I2417" s="19">
        <v>0</v>
      </c>
      <c r="J2417" s="20">
        <v>0</v>
      </c>
      <c r="K2417" s="20">
        <v>0</v>
      </c>
      <c r="L2417" s="21">
        <v>0</v>
      </c>
      <c r="M2417" s="22">
        <v>0</v>
      </c>
      <c r="N2417" s="22">
        <v>0</v>
      </c>
      <c r="O2417" s="23">
        <v>74</v>
      </c>
      <c r="P2417" s="24">
        <v>1857</v>
      </c>
      <c r="Q2417" s="24">
        <v>2</v>
      </c>
      <c r="R2417" s="25">
        <v>0</v>
      </c>
      <c r="S2417" s="26">
        <v>0</v>
      </c>
      <c r="T2417" s="26">
        <v>0</v>
      </c>
      <c r="U2417" s="19">
        <v>74</v>
      </c>
      <c r="V2417" s="20">
        <v>1857</v>
      </c>
      <c r="W2417" s="20">
        <v>2</v>
      </c>
    </row>
    <row r="2418" spans="1:23" x14ac:dyDescent="0.35">
      <c r="A2418" s="16">
        <v>2012</v>
      </c>
      <c r="B2418" s="17">
        <v>54873</v>
      </c>
      <c r="C2418" s="18" t="s">
        <v>1999</v>
      </c>
      <c r="D2418" s="16" t="s">
        <v>41</v>
      </c>
      <c r="E2418" s="18" t="s">
        <v>42</v>
      </c>
      <c r="F2418" s="16" t="s">
        <v>26</v>
      </c>
      <c r="G2418" s="18" t="s">
        <v>158</v>
      </c>
      <c r="H2418" s="18" t="s">
        <v>44</v>
      </c>
      <c r="I2418" s="19">
        <v>0</v>
      </c>
      <c r="J2418" s="20">
        <v>0</v>
      </c>
      <c r="K2418" s="20">
        <v>0</v>
      </c>
      <c r="L2418" s="21">
        <v>0</v>
      </c>
      <c r="M2418" s="22">
        <v>0</v>
      </c>
      <c r="N2418" s="22">
        <v>0</v>
      </c>
      <c r="O2418" s="23">
        <v>8278</v>
      </c>
      <c r="P2418" s="24">
        <v>213275</v>
      </c>
      <c r="Q2418" s="24">
        <v>52</v>
      </c>
      <c r="R2418" s="25">
        <v>0</v>
      </c>
      <c r="S2418" s="26">
        <v>0</v>
      </c>
      <c r="T2418" s="26">
        <v>0</v>
      </c>
      <c r="U2418" s="19">
        <v>8278</v>
      </c>
      <c r="V2418" s="20">
        <v>213275</v>
      </c>
      <c r="W2418" s="20">
        <v>52</v>
      </c>
    </row>
    <row r="2419" spans="1:23" x14ac:dyDescent="0.35">
      <c r="A2419" s="16">
        <v>2012</v>
      </c>
      <c r="B2419" s="17">
        <v>54873</v>
      </c>
      <c r="C2419" s="18" t="s">
        <v>1999</v>
      </c>
      <c r="D2419" s="16" t="s">
        <v>41</v>
      </c>
      <c r="E2419" s="18" t="s">
        <v>42</v>
      </c>
      <c r="F2419" s="16" t="s">
        <v>26</v>
      </c>
      <c r="G2419" s="18" t="s">
        <v>437</v>
      </c>
      <c r="H2419" s="18" t="s">
        <v>44</v>
      </c>
      <c r="I2419" s="19">
        <v>0</v>
      </c>
      <c r="J2419" s="20">
        <v>0</v>
      </c>
      <c r="K2419" s="20">
        <v>0</v>
      </c>
      <c r="L2419" s="21">
        <v>0</v>
      </c>
      <c r="M2419" s="22">
        <v>0</v>
      </c>
      <c r="N2419" s="22">
        <v>0</v>
      </c>
      <c r="O2419" s="23">
        <v>2193</v>
      </c>
      <c r="P2419" s="24">
        <v>55568</v>
      </c>
      <c r="Q2419" s="24">
        <v>8</v>
      </c>
      <c r="R2419" s="25">
        <v>0</v>
      </c>
      <c r="S2419" s="26">
        <v>0</v>
      </c>
      <c r="T2419" s="26">
        <v>0</v>
      </c>
      <c r="U2419" s="19">
        <v>2193</v>
      </c>
      <c r="V2419" s="20">
        <v>55568</v>
      </c>
      <c r="W2419" s="20">
        <v>8</v>
      </c>
    </row>
    <row r="2420" spans="1:23" x14ac:dyDescent="0.35">
      <c r="A2420" s="16">
        <v>2012</v>
      </c>
      <c r="B2420" s="17">
        <v>54873</v>
      </c>
      <c r="C2420" s="18" t="s">
        <v>1999</v>
      </c>
      <c r="D2420" s="16" t="s">
        <v>41</v>
      </c>
      <c r="E2420" s="18" t="s">
        <v>42</v>
      </c>
      <c r="F2420" s="16" t="s">
        <v>26</v>
      </c>
      <c r="G2420" s="18" t="s">
        <v>220</v>
      </c>
      <c r="H2420" s="18" t="s">
        <v>44</v>
      </c>
      <c r="I2420" s="19">
        <v>0</v>
      </c>
      <c r="J2420" s="20">
        <v>0</v>
      </c>
      <c r="K2420" s="20">
        <v>0</v>
      </c>
      <c r="L2420" s="21">
        <v>0</v>
      </c>
      <c r="M2420" s="22">
        <v>0</v>
      </c>
      <c r="N2420" s="22">
        <v>0</v>
      </c>
      <c r="O2420" s="23">
        <v>1270</v>
      </c>
      <c r="P2420" s="24">
        <v>31798</v>
      </c>
      <c r="Q2420" s="24">
        <v>2</v>
      </c>
      <c r="R2420" s="25">
        <v>0</v>
      </c>
      <c r="S2420" s="26">
        <v>0</v>
      </c>
      <c r="T2420" s="26">
        <v>0</v>
      </c>
      <c r="U2420" s="19">
        <v>1270</v>
      </c>
      <c r="V2420" s="20">
        <v>31798</v>
      </c>
      <c r="W2420" s="20">
        <v>2</v>
      </c>
    </row>
    <row r="2421" spans="1:23" x14ac:dyDescent="0.35">
      <c r="A2421" s="16">
        <v>2012</v>
      </c>
      <c r="B2421" s="17">
        <v>54875</v>
      </c>
      <c r="C2421" s="18" t="s">
        <v>2000</v>
      </c>
      <c r="D2421" s="16" t="s">
        <v>41</v>
      </c>
      <c r="E2421" s="18" t="s">
        <v>42</v>
      </c>
      <c r="F2421" s="16" t="s">
        <v>26</v>
      </c>
      <c r="G2421" s="18" t="s">
        <v>43</v>
      </c>
      <c r="H2421" s="18" t="s">
        <v>44</v>
      </c>
      <c r="I2421" s="19" t="s">
        <v>37</v>
      </c>
      <c r="J2421" s="20" t="s">
        <v>37</v>
      </c>
      <c r="K2421" s="20" t="s">
        <v>37</v>
      </c>
      <c r="L2421" s="21" t="s">
        <v>37</v>
      </c>
      <c r="M2421" s="22" t="s">
        <v>37</v>
      </c>
      <c r="N2421" s="22" t="s">
        <v>37</v>
      </c>
      <c r="O2421" s="23">
        <v>2851</v>
      </c>
      <c r="P2421" s="24">
        <v>63802</v>
      </c>
      <c r="Q2421" s="24">
        <v>9</v>
      </c>
      <c r="R2421" s="25" t="s">
        <v>37</v>
      </c>
      <c r="S2421" s="26" t="s">
        <v>37</v>
      </c>
      <c r="T2421" s="26" t="s">
        <v>37</v>
      </c>
      <c r="U2421" s="19">
        <v>2851</v>
      </c>
      <c r="V2421" s="20">
        <v>63802</v>
      </c>
      <c r="W2421" s="20">
        <v>9</v>
      </c>
    </row>
    <row r="2422" spans="1:23" x14ac:dyDescent="0.35">
      <c r="A2422" s="16">
        <v>2012</v>
      </c>
      <c r="B2422" s="17">
        <v>54893</v>
      </c>
      <c r="C2422" s="18" t="s">
        <v>2001</v>
      </c>
      <c r="D2422" s="16" t="s">
        <v>41</v>
      </c>
      <c r="E2422" s="18" t="s">
        <v>42</v>
      </c>
      <c r="F2422" s="16" t="s">
        <v>26</v>
      </c>
      <c r="G2422" s="18" t="s">
        <v>43</v>
      </c>
      <c r="H2422" s="18" t="s">
        <v>44</v>
      </c>
      <c r="I2422" s="19">
        <v>5308</v>
      </c>
      <c r="J2422" s="20">
        <v>117615</v>
      </c>
      <c r="K2422" s="20">
        <v>12281</v>
      </c>
      <c r="L2422" s="21">
        <v>24345</v>
      </c>
      <c r="M2422" s="22">
        <v>535804</v>
      </c>
      <c r="N2422" s="22">
        <v>4373</v>
      </c>
      <c r="O2422" s="23" t="s">
        <v>37</v>
      </c>
      <c r="P2422" s="24" t="s">
        <v>37</v>
      </c>
      <c r="Q2422" s="24" t="s">
        <v>37</v>
      </c>
      <c r="R2422" s="25" t="s">
        <v>37</v>
      </c>
      <c r="S2422" s="26" t="s">
        <v>37</v>
      </c>
      <c r="T2422" s="26" t="s">
        <v>37</v>
      </c>
      <c r="U2422" s="19">
        <v>29653</v>
      </c>
      <c r="V2422" s="20">
        <v>653419</v>
      </c>
      <c r="W2422" s="20">
        <v>16654</v>
      </c>
    </row>
    <row r="2423" spans="1:23" x14ac:dyDescent="0.35">
      <c r="A2423" s="16">
        <v>2012</v>
      </c>
      <c r="B2423" s="17">
        <v>54913</v>
      </c>
      <c r="C2423" s="18" t="s">
        <v>2002</v>
      </c>
      <c r="D2423" s="16" t="s">
        <v>24</v>
      </c>
      <c r="E2423" s="18" t="s">
        <v>25</v>
      </c>
      <c r="F2423" s="16" t="s">
        <v>26</v>
      </c>
      <c r="G2423" s="18" t="s">
        <v>184</v>
      </c>
      <c r="H2423" s="18" t="s">
        <v>57</v>
      </c>
      <c r="I2423" s="19">
        <v>876552</v>
      </c>
      <c r="J2423" s="20">
        <v>5288255</v>
      </c>
      <c r="K2423" s="20">
        <v>781310</v>
      </c>
      <c r="L2423" s="21">
        <v>340461</v>
      </c>
      <c r="M2423" s="22">
        <v>2155051</v>
      </c>
      <c r="N2423" s="22">
        <v>106387</v>
      </c>
      <c r="O2423" s="23">
        <v>140747</v>
      </c>
      <c r="P2423" s="24">
        <v>1457745</v>
      </c>
      <c r="Q2423" s="24">
        <v>1793</v>
      </c>
      <c r="R2423" s="25" t="s">
        <v>37</v>
      </c>
      <c r="S2423" s="26" t="s">
        <v>37</v>
      </c>
      <c r="T2423" s="26" t="s">
        <v>37</v>
      </c>
      <c r="U2423" s="19">
        <v>1357760</v>
      </c>
      <c r="V2423" s="20">
        <v>8901051</v>
      </c>
      <c r="W2423" s="20">
        <v>889490</v>
      </c>
    </row>
    <row r="2424" spans="1:23" x14ac:dyDescent="0.35">
      <c r="A2424" s="16">
        <v>2012</v>
      </c>
      <c r="B2424" s="17">
        <v>54913</v>
      </c>
      <c r="C2424" s="18" t="s">
        <v>2002</v>
      </c>
      <c r="D2424" s="16" t="s">
        <v>137</v>
      </c>
      <c r="E2424" s="18" t="s">
        <v>138</v>
      </c>
      <c r="F2424" s="16" t="s">
        <v>26</v>
      </c>
      <c r="G2424" s="18" t="s">
        <v>184</v>
      </c>
      <c r="H2424" s="18" t="s">
        <v>57</v>
      </c>
      <c r="I2424" s="19">
        <v>131485</v>
      </c>
      <c r="J2424" s="20">
        <v>1474736</v>
      </c>
      <c r="K2424" s="20">
        <v>217365</v>
      </c>
      <c r="L2424" s="21">
        <v>212345</v>
      </c>
      <c r="M2424" s="22">
        <v>2559413</v>
      </c>
      <c r="N2424" s="22">
        <v>59000</v>
      </c>
      <c r="O2424" s="23">
        <v>511727</v>
      </c>
      <c r="P2424" s="24">
        <v>8622258</v>
      </c>
      <c r="Q2424" s="24">
        <v>7141</v>
      </c>
      <c r="R2424" s="25">
        <v>2635</v>
      </c>
      <c r="S2424" s="26">
        <v>348898</v>
      </c>
      <c r="T2424" s="26">
        <v>1</v>
      </c>
      <c r="U2424" s="19">
        <v>858192</v>
      </c>
      <c r="V2424" s="20">
        <v>13005305</v>
      </c>
      <c r="W2424" s="20">
        <v>283507</v>
      </c>
    </row>
    <row r="2425" spans="1:23" x14ac:dyDescent="0.35">
      <c r="A2425" s="16">
        <v>2012</v>
      </c>
      <c r="B2425" s="17">
        <v>55722</v>
      </c>
      <c r="C2425" s="18" t="s">
        <v>2003</v>
      </c>
      <c r="D2425" s="16" t="s">
        <v>41</v>
      </c>
      <c r="E2425" s="18" t="s">
        <v>42</v>
      </c>
      <c r="F2425" s="16" t="s">
        <v>26</v>
      </c>
      <c r="G2425" s="18" t="s">
        <v>198</v>
      </c>
      <c r="H2425" s="18" t="s">
        <v>44</v>
      </c>
      <c r="I2425" s="19">
        <v>0</v>
      </c>
      <c r="J2425" s="20">
        <v>0</v>
      </c>
      <c r="K2425" s="20">
        <v>0</v>
      </c>
      <c r="L2425" s="21">
        <v>1649.6</v>
      </c>
      <c r="M2425" s="22">
        <v>19464</v>
      </c>
      <c r="N2425" s="22">
        <v>112</v>
      </c>
      <c r="O2425" s="23">
        <v>0</v>
      </c>
      <c r="P2425" s="24">
        <v>0</v>
      </c>
      <c r="Q2425" s="24">
        <v>0</v>
      </c>
      <c r="R2425" s="25">
        <v>0</v>
      </c>
      <c r="S2425" s="26">
        <v>0</v>
      </c>
      <c r="T2425" s="26">
        <v>0</v>
      </c>
      <c r="U2425" s="19">
        <v>1649.6</v>
      </c>
      <c r="V2425" s="20">
        <v>19464</v>
      </c>
      <c r="W2425" s="20">
        <v>112</v>
      </c>
    </row>
    <row r="2426" spans="1:23" x14ac:dyDescent="0.35">
      <c r="A2426" s="16">
        <v>2012</v>
      </c>
      <c r="B2426" s="17">
        <v>55722</v>
      </c>
      <c r="C2426" s="18" t="s">
        <v>2003</v>
      </c>
      <c r="D2426" s="16" t="s">
        <v>41</v>
      </c>
      <c r="E2426" s="18" t="s">
        <v>42</v>
      </c>
      <c r="F2426" s="16" t="s">
        <v>26</v>
      </c>
      <c r="G2426" s="18" t="s">
        <v>36</v>
      </c>
      <c r="H2426" s="18" t="s">
        <v>44</v>
      </c>
      <c r="I2426" s="19">
        <v>2550.1999999999998</v>
      </c>
      <c r="J2426" s="20">
        <v>28340</v>
      </c>
      <c r="K2426" s="20">
        <v>2601</v>
      </c>
      <c r="L2426" s="21">
        <v>158424.9</v>
      </c>
      <c r="M2426" s="22">
        <v>3904374</v>
      </c>
      <c r="N2426" s="22">
        <v>7672</v>
      </c>
      <c r="O2426" s="23">
        <v>0</v>
      </c>
      <c r="P2426" s="24">
        <v>0</v>
      </c>
      <c r="Q2426" s="24">
        <v>0</v>
      </c>
      <c r="R2426" s="25">
        <v>0</v>
      </c>
      <c r="S2426" s="26">
        <v>0</v>
      </c>
      <c r="T2426" s="26">
        <v>0</v>
      </c>
      <c r="U2426" s="19">
        <v>160975.1</v>
      </c>
      <c r="V2426" s="20">
        <v>3932714</v>
      </c>
      <c r="W2426" s="20">
        <v>10273</v>
      </c>
    </row>
    <row r="2427" spans="1:23" x14ac:dyDescent="0.35">
      <c r="A2427" s="16">
        <v>2012</v>
      </c>
      <c r="B2427" s="17">
        <v>55722</v>
      </c>
      <c r="C2427" s="18" t="s">
        <v>2003</v>
      </c>
      <c r="D2427" s="16" t="s">
        <v>41</v>
      </c>
      <c r="E2427" s="18" t="s">
        <v>42</v>
      </c>
      <c r="F2427" s="16" t="s">
        <v>26</v>
      </c>
      <c r="G2427" s="18" t="s">
        <v>32</v>
      </c>
      <c r="H2427" s="18" t="s">
        <v>44</v>
      </c>
      <c r="I2427" s="19">
        <v>0</v>
      </c>
      <c r="J2427" s="20">
        <v>0</v>
      </c>
      <c r="K2427" s="20">
        <v>0</v>
      </c>
      <c r="L2427" s="21">
        <v>8241.6</v>
      </c>
      <c r="M2427" s="22">
        <v>97557</v>
      </c>
      <c r="N2427" s="22">
        <v>535</v>
      </c>
      <c r="O2427" s="23">
        <v>0</v>
      </c>
      <c r="P2427" s="24">
        <v>0</v>
      </c>
      <c r="Q2427" s="24">
        <v>0</v>
      </c>
      <c r="R2427" s="25">
        <v>0</v>
      </c>
      <c r="S2427" s="26">
        <v>0</v>
      </c>
      <c r="T2427" s="26">
        <v>0</v>
      </c>
      <c r="U2427" s="19">
        <v>8241.6</v>
      </c>
      <c r="V2427" s="20">
        <v>97557</v>
      </c>
      <c r="W2427" s="20">
        <v>535</v>
      </c>
    </row>
    <row r="2428" spans="1:23" x14ac:dyDescent="0.35">
      <c r="A2428" s="16">
        <v>2012</v>
      </c>
      <c r="B2428" s="17">
        <v>55722</v>
      </c>
      <c r="C2428" s="18" t="s">
        <v>2003</v>
      </c>
      <c r="D2428" s="16" t="s">
        <v>41</v>
      </c>
      <c r="E2428" s="18" t="s">
        <v>42</v>
      </c>
      <c r="F2428" s="16" t="s">
        <v>26</v>
      </c>
      <c r="G2428" s="18" t="s">
        <v>136</v>
      </c>
      <c r="H2428" s="18" t="s">
        <v>44</v>
      </c>
      <c r="I2428" s="19">
        <v>0</v>
      </c>
      <c r="J2428" s="20">
        <v>0</v>
      </c>
      <c r="K2428" s="20">
        <v>0</v>
      </c>
      <c r="L2428" s="21">
        <v>31140.7</v>
      </c>
      <c r="M2428" s="22">
        <v>354539</v>
      </c>
      <c r="N2428" s="22">
        <v>1622</v>
      </c>
      <c r="O2428" s="23">
        <v>0</v>
      </c>
      <c r="P2428" s="24">
        <v>0</v>
      </c>
      <c r="Q2428" s="24">
        <v>0</v>
      </c>
      <c r="R2428" s="25">
        <v>0</v>
      </c>
      <c r="S2428" s="26">
        <v>0</v>
      </c>
      <c r="T2428" s="26">
        <v>0</v>
      </c>
      <c r="U2428" s="19">
        <v>31140.7</v>
      </c>
      <c r="V2428" s="20">
        <v>354539</v>
      </c>
      <c r="W2428" s="20">
        <v>1622</v>
      </c>
    </row>
    <row r="2429" spans="1:23" x14ac:dyDescent="0.35">
      <c r="A2429" s="16">
        <v>2012</v>
      </c>
      <c r="B2429" s="17">
        <v>55722</v>
      </c>
      <c r="C2429" s="18" t="s">
        <v>2003</v>
      </c>
      <c r="D2429" s="16" t="s">
        <v>41</v>
      </c>
      <c r="E2429" s="18" t="s">
        <v>42</v>
      </c>
      <c r="F2429" s="16" t="s">
        <v>26</v>
      </c>
      <c r="G2429" s="18" t="s">
        <v>46</v>
      </c>
      <c r="H2429" s="18" t="s">
        <v>44</v>
      </c>
      <c r="I2429" s="19">
        <v>20246.599999999999</v>
      </c>
      <c r="J2429" s="20">
        <v>315540</v>
      </c>
      <c r="K2429" s="20">
        <v>63280</v>
      </c>
      <c r="L2429" s="21">
        <v>54900.4</v>
      </c>
      <c r="M2429" s="22">
        <v>967847</v>
      </c>
      <c r="N2429" s="22">
        <v>5400</v>
      </c>
      <c r="O2429" s="23">
        <v>0</v>
      </c>
      <c r="P2429" s="24">
        <v>0</v>
      </c>
      <c r="Q2429" s="24">
        <v>0</v>
      </c>
      <c r="R2429" s="25">
        <v>0</v>
      </c>
      <c r="S2429" s="26">
        <v>0</v>
      </c>
      <c r="T2429" s="26">
        <v>0</v>
      </c>
      <c r="U2429" s="19">
        <v>75147</v>
      </c>
      <c r="V2429" s="20">
        <v>1283387</v>
      </c>
      <c r="W2429" s="20">
        <v>68680</v>
      </c>
    </row>
    <row r="2430" spans="1:23" x14ac:dyDescent="0.35">
      <c r="A2430" s="16">
        <v>2012</v>
      </c>
      <c r="B2430" s="17">
        <v>55722</v>
      </c>
      <c r="C2430" s="18" t="s">
        <v>2003</v>
      </c>
      <c r="D2430" s="16" t="s">
        <v>41</v>
      </c>
      <c r="E2430" s="18" t="s">
        <v>42</v>
      </c>
      <c r="F2430" s="16" t="s">
        <v>26</v>
      </c>
      <c r="G2430" s="18" t="s">
        <v>199</v>
      </c>
      <c r="H2430" s="18" t="s">
        <v>44</v>
      </c>
      <c r="I2430" s="19">
        <v>6540.4</v>
      </c>
      <c r="J2430" s="20">
        <v>71071</v>
      </c>
      <c r="K2430" s="20">
        <v>5809</v>
      </c>
      <c r="L2430" s="21">
        <v>39593.5</v>
      </c>
      <c r="M2430" s="22">
        <v>453434</v>
      </c>
      <c r="N2430" s="22">
        <v>2383</v>
      </c>
      <c r="O2430" s="23">
        <v>0</v>
      </c>
      <c r="P2430" s="24">
        <v>0</v>
      </c>
      <c r="Q2430" s="24">
        <v>0</v>
      </c>
      <c r="R2430" s="25">
        <v>0</v>
      </c>
      <c r="S2430" s="26">
        <v>0</v>
      </c>
      <c r="T2430" s="26">
        <v>0</v>
      </c>
      <c r="U2430" s="19">
        <v>46133.9</v>
      </c>
      <c r="V2430" s="20">
        <v>524505</v>
      </c>
      <c r="W2430" s="20">
        <v>8192</v>
      </c>
    </row>
    <row r="2431" spans="1:23" x14ac:dyDescent="0.35">
      <c r="A2431" s="16">
        <v>2012</v>
      </c>
      <c r="B2431" s="17">
        <v>55781</v>
      </c>
      <c r="C2431" s="18" t="s">
        <v>2004</v>
      </c>
      <c r="D2431" s="16" t="s">
        <v>41</v>
      </c>
      <c r="E2431" s="18" t="s">
        <v>42</v>
      </c>
      <c r="F2431" s="16" t="s">
        <v>26</v>
      </c>
      <c r="G2431" s="18" t="s">
        <v>63</v>
      </c>
      <c r="H2431" s="18" t="s">
        <v>44</v>
      </c>
      <c r="I2431" s="19" t="s">
        <v>37</v>
      </c>
      <c r="J2431" s="20" t="s">
        <v>37</v>
      </c>
      <c r="K2431" s="20" t="s">
        <v>37</v>
      </c>
      <c r="L2431" s="21">
        <v>3307</v>
      </c>
      <c r="M2431" s="22">
        <v>62311</v>
      </c>
      <c r="N2431" s="22">
        <v>26</v>
      </c>
      <c r="O2431" s="23" t="s">
        <v>37</v>
      </c>
      <c r="P2431" s="24" t="s">
        <v>37</v>
      </c>
      <c r="Q2431" s="24" t="s">
        <v>37</v>
      </c>
      <c r="R2431" s="25" t="s">
        <v>37</v>
      </c>
      <c r="S2431" s="26" t="s">
        <v>37</v>
      </c>
      <c r="T2431" s="26" t="s">
        <v>37</v>
      </c>
      <c r="U2431" s="19">
        <v>3307</v>
      </c>
      <c r="V2431" s="20">
        <v>62311</v>
      </c>
      <c r="W2431" s="20">
        <v>26</v>
      </c>
    </row>
    <row r="2432" spans="1:23" x14ac:dyDescent="0.35">
      <c r="A2432" s="16">
        <v>2012</v>
      </c>
      <c r="B2432" s="17">
        <v>55781</v>
      </c>
      <c r="C2432" s="18" t="s">
        <v>2004</v>
      </c>
      <c r="D2432" s="16" t="s">
        <v>41</v>
      </c>
      <c r="E2432" s="18" t="s">
        <v>42</v>
      </c>
      <c r="F2432" s="16" t="s">
        <v>26</v>
      </c>
      <c r="G2432" s="18" t="s">
        <v>243</v>
      </c>
      <c r="H2432" s="18" t="s">
        <v>44</v>
      </c>
      <c r="I2432" s="19">
        <v>237</v>
      </c>
      <c r="J2432" s="20">
        <v>2831</v>
      </c>
      <c r="K2432" s="20">
        <v>616</v>
      </c>
      <c r="L2432" s="21">
        <v>30169</v>
      </c>
      <c r="M2432" s="22">
        <v>382491</v>
      </c>
      <c r="N2432" s="22">
        <v>5118</v>
      </c>
      <c r="O2432" s="23" t="s">
        <v>37</v>
      </c>
      <c r="P2432" s="24" t="s">
        <v>37</v>
      </c>
      <c r="Q2432" s="24" t="s">
        <v>37</v>
      </c>
      <c r="R2432" s="25" t="s">
        <v>37</v>
      </c>
      <c r="S2432" s="26" t="s">
        <v>37</v>
      </c>
      <c r="T2432" s="26" t="s">
        <v>37</v>
      </c>
      <c r="U2432" s="19">
        <v>30406</v>
      </c>
      <c r="V2432" s="20">
        <v>385322</v>
      </c>
      <c r="W2432" s="20">
        <v>5734</v>
      </c>
    </row>
    <row r="2433" spans="1:23" x14ac:dyDescent="0.35">
      <c r="A2433" s="16">
        <v>2012</v>
      </c>
      <c r="B2433" s="17">
        <v>55781</v>
      </c>
      <c r="C2433" s="18" t="s">
        <v>2004</v>
      </c>
      <c r="D2433" s="16" t="s">
        <v>41</v>
      </c>
      <c r="E2433" s="18" t="s">
        <v>42</v>
      </c>
      <c r="F2433" s="16" t="s">
        <v>26</v>
      </c>
      <c r="G2433" s="18" t="s">
        <v>436</v>
      </c>
      <c r="H2433" s="18" t="s">
        <v>44</v>
      </c>
      <c r="I2433" s="19" t="s">
        <v>37</v>
      </c>
      <c r="J2433" s="20" t="s">
        <v>37</v>
      </c>
      <c r="K2433" s="20" t="s">
        <v>37</v>
      </c>
      <c r="L2433" s="21">
        <v>9609</v>
      </c>
      <c r="M2433" s="22">
        <v>110928</v>
      </c>
      <c r="N2433" s="22">
        <v>1399</v>
      </c>
      <c r="O2433" s="23" t="s">
        <v>37</v>
      </c>
      <c r="P2433" s="24" t="s">
        <v>37</v>
      </c>
      <c r="Q2433" s="24" t="s">
        <v>37</v>
      </c>
      <c r="R2433" s="25" t="s">
        <v>37</v>
      </c>
      <c r="S2433" s="26" t="s">
        <v>37</v>
      </c>
      <c r="T2433" s="26" t="s">
        <v>37</v>
      </c>
      <c r="U2433" s="19">
        <v>9609</v>
      </c>
      <c r="V2433" s="20">
        <v>110928</v>
      </c>
      <c r="W2433" s="20">
        <v>1399</v>
      </c>
    </row>
    <row r="2434" spans="1:23" x14ac:dyDescent="0.35">
      <c r="A2434" s="16">
        <v>2012</v>
      </c>
      <c r="B2434" s="17">
        <v>55781</v>
      </c>
      <c r="C2434" s="18" t="s">
        <v>2004</v>
      </c>
      <c r="D2434" s="16" t="s">
        <v>41</v>
      </c>
      <c r="E2434" s="18" t="s">
        <v>42</v>
      </c>
      <c r="F2434" s="16" t="s">
        <v>26</v>
      </c>
      <c r="G2434" s="18" t="s">
        <v>198</v>
      </c>
      <c r="H2434" s="18" t="s">
        <v>44</v>
      </c>
      <c r="I2434" s="19" t="s">
        <v>37</v>
      </c>
      <c r="J2434" s="20" t="s">
        <v>37</v>
      </c>
      <c r="K2434" s="20" t="s">
        <v>37</v>
      </c>
      <c r="L2434" s="21">
        <v>15414</v>
      </c>
      <c r="M2434" s="22">
        <v>188219</v>
      </c>
      <c r="N2434" s="22">
        <v>1961</v>
      </c>
      <c r="O2434" s="23" t="s">
        <v>37</v>
      </c>
      <c r="P2434" s="24" t="s">
        <v>37</v>
      </c>
      <c r="Q2434" s="24" t="s">
        <v>37</v>
      </c>
      <c r="R2434" s="25" t="s">
        <v>37</v>
      </c>
      <c r="S2434" s="26" t="s">
        <v>37</v>
      </c>
      <c r="T2434" s="26" t="s">
        <v>37</v>
      </c>
      <c r="U2434" s="19">
        <v>15414</v>
      </c>
      <c r="V2434" s="20">
        <v>188219</v>
      </c>
      <c r="W2434" s="20">
        <v>1961</v>
      </c>
    </row>
    <row r="2435" spans="1:23" x14ac:dyDescent="0.35">
      <c r="A2435" s="16">
        <v>2012</v>
      </c>
      <c r="B2435" s="17">
        <v>55781</v>
      </c>
      <c r="C2435" s="18" t="s">
        <v>2004</v>
      </c>
      <c r="D2435" s="16" t="s">
        <v>41</v>
      </c>
      <c r="E2435" s="18" t="s">
        <v>42</v>
      </c>
      <c r="F2435" s="16" t="s">
        <v>26</v>
      </c>
      <c r="G2435" s="18" t="s">
        <v>36</v>
      </c>
      <c r="H2435" s="18" t="s">
        <v>44</v>
      </c>
      <c r="I2435" s="19">
        <v>14368</v>
      </c>
      <c r="J2435" s="20">
        <v>225245</v>
      </c>
      <c r="K2435" s="20">
        <v>33467</v>
      </c>
      <c r="L2435" s="21">
        <v>44302</v>
      </c>
      <c r="M2435" s="22">
        <v>767703</v>
      </c>
      <c r="N2435" s="22">
        <v>11016</v>
      </c>
      <c r="O2435" s="23" t="s">
        <v>37</v>
      </c>
      <c r="P2435" s="24" t="s">
        <v>37</v>
      </c>
      <c r="Q2435" s="24" t="s">
        <v>37</v>
      </c>
      <c r="R2435" s="25" t="s">
        <v>37</v>
      </c>
      <c r="S2435" s="26" t="s">
        <v>37</v>
      </c>
      <c r="T2435" s="26" t="s">
        <v>37</v>
      </c>
      <c r="U2435" s="19">
        <v>58670</v>
      </c>
      <c r="V2435" s="20">
        <v>992948</v>
      </c>
      <c r="W2435" s="20">
        <v>44483</v>
      </c>
    </row>
    <row r="2436" spans="1:23" x14ac:dyDescent="0.35">
      <c r="A2436" s="16">
        <v>2012</v>
      </c>
      <c r="B2436" s="17">
        <v>55781</v>
      </c>
      <c r="C2436" s="18" t="s">
        <v>2004</v>
      </c>
      <c r="D2436" s="16" t="s">
        <v>41</v>
      </c>
      <c r="E2436" s="18" t="s">
        <v>42</v>
      </c>
      <c r="F2436" s="16" t="s">
        <v>26</v>
      </c>
      <c r="G2436" s="18" t="s">
        <v>184</v>
      </c>
      <c r="H2436" s="18" t="s">
        <v>44</v>
      </c>
      <c r="I2436" s="19" t="s">
        <v>37</v>
      </c>
      <c r="J2436" s="20" t="s">
        <v>37</v>
      </c>
      <c r="K2436" s="20" t="s">
        <v>37</v>
      </c>
      <c r="L2436" s="21">
        <v>38722</v>
      </c>
      <c r="M2436" s="22">
        <v>507179</v>
      </c>
      <c r="N2436" s="22">
        <v>3579</v>
      </c>
      <c r="O2436" s="23" t="s">
        <v>37</v>
      </c>
      <c r="P2436" s="24" t="s">
        <v>37</v>
      </c>
      <c r="Q2436" s="24" t="s">
        <v>37</v>
      </c>
      <c r="R2436" s="25" t="s">
        <v>37</v>
      </c>
      <c r="S2436" s="26" t="s">
        <v>37</v>
      </c>
      <c r="T2436" s="26" t="s">
        <v>37</v>
      </c>
      <c r="U2436" s="19">
        <v>38722</v>
      </c>
      <c r="V2436" s="20">
        <v>507179</v>
      </c>
      <c r="W2436" s="20">
        <v>3579</v>
      </c>
    </row>
    <row r="2437" spans="1:23" x14ac:dyDescent="0.35">
      <c r="A2437" s="16">
        <v>2012</v>
      </c>
      <c r="B2437" s="17">
        <v>55781</v>
      </c>
      <c r="C2437" s="18" t="s">
        <v>2004</v>
      </c>
      <c r="D2437" s="16" t="s">
        <v>41</v>
      </c>
      <c r="E2437" s="18" t="s">
        <v>42</v>
      </c>
      <c r="F2437" s="16" t="s">
        <v>26</v>
      </c>
      <c r="G2437" s="18" t="s">
        <v>32</v>
      </c>
      <c r="H2437" s="18" t="s">
        <v>44</v>
      </c>
      <c r="I2437" s="19">
        <v>152</v>
      </c>
      <c r="J2437" s="20">
        <v>1415</v>
      </c>
      <c r="K2437" s="20">
        <v>437</v>
      </c>
      <c r="L2437" s="21">
        <v>48083</v>
      </c>
      <c r="M2437" s="22">
        <v>615461</v>
      </c>
      <c r="N2437" s="22">
        <v>5200</v>
      </c>
      <c r="O2437" s="23" t="s">
        <v>37</v>
      </c>
      <c r="P2437" s="24" t="s">
        <v>37</v>
      </c>
      <c r="Q2437" s="24" t="s">
        <v>37</v>
      </c>
      <c r="R2437" s="25" t="s">
        <v>37</v>
      </c>
      <c r="S2437" s="26" t="s">
        <v>37</v>
      </c>
      <c r="T2437" s="26" t="s">
        <v>37</v>
      </c>
      <c r="U2437" s="19">
        <v>48235</v>
      </c>
      <c r="V2437" s="20">
        <v>616876</v>
      </c>
      <c r="W2437" s="20">
        <v>5637</v>
      </c>
    </row>
    <row r="2438" spans="1:23" x14ac:dyDescent="0.35">
      <c r="A2438" s="16">
        <v>2012</v>
      </c>
      <c r="B2438" s="17">
        <v>55781</v>
      </c>
      <c r="C2438" s="18" t="s">
        <v>2004</v>
      </c>
      <c r="D2438" s="16" t="s">
        <v>41</v>
      </c>
      <c r="E2438" s="18" t="s">
        <v>42</v>
      </c>
      <c r="F2438" s="16" t="s">
        <v>26</v>
      </c>
      <c r="G2438" s="18" t="s">
        <v>158</v>
      </c>
      <c r="H2438" s="18" t="s">
        <v>44</v>
      </c>
      <c r="I2438" s="19" t="s">
        <v>37</v>
      </c>
      <c r="J2438" s="20" t="s">
        <v>37</v>
      </c>
      <c r="K2438" s="20" t="s">
        <v>37</v>
      </c>
      <c r="L2438" s="21">
        <v>7345</v>
      </c>
      <c r="M2438" s="22">
        <v>119300</v>
      </c>
      <c r="N2438" s="22">
        <v>555</v>
      </c>
      <c r="O2438" s="23" t="s">
        <v>37</v>
      </c>
      <c r="P2438" s="24" t="s">
        <v>37</v>
      </c>
      <c r="Q2438" s="24" t="s">
        <v>37</v>
      </c>
      <c r="R2438" s="25" t="s">
        <v>37</v>
      </c>
      <c r="S2438" s="26" t="s">
        <v>37</v>
      </c>
      <c r="T2438" s="26" t="s">
        <v>37</v>
      </c>
      <c r="U2438" s="19">
        <v>7345</v>
      </c>
      <c r="V2438" s="20">
        <v>119300</v>
      </c>
      <c r="W2438" s="20">
        <v>555</v>
      </c>
    </row>
    <row r="2439" spans="1:23" x14ac:dyDescent="0.35">
      <c r="A2439" s="16">
        <v>2012</v>
      </c>
      <c r="B2439" s="17">
        <v>55781</v>
      </c>
      <c r="C2439" s="18" t="s">
        <v>2004</v>
      </c>
      <c r="D2439" s="16" t="s">
        <v>41</v>
      </c>
      <c r="E2439" s="18" t="s">
        <v>42</v>
      </c>
      <c r="F2439" s="16" t="s">
        <v>26</v>
      </c>
      <c r="G2439" s="18" t="s">
        <v>136</v>
      </c>
      <c r="H2439" s="18" t="s">
        <v>44</v>
      </c>
      <c r="I2439" s="19">
        <v>292</v>
      </c>
      <c r="J2439" s="20">
        <v>2615</v>
      </c>
      <c r="K2439" s="20">
        <v>649</v>
      </c>
      <c r="L2439" s="21">
        <v>118255</v>
      </c>
      <c r="M2439" s="22">
        <v>1339561</v>
      </c>
      <c r="N2439" s="22">
        <v>13527</v>
      </c>
      <c r="O2439" s="23" t="s">
        <v>37</v>
      </c>
      <c r="P2439" s="24" t="s">
        <v>37</v>
      </c>
      <c r="Q2439" s="24" t="s">
        <v>37</v>
      </c>
      <c r="R2439" s="25" t="s">
        <v>37</v>
      </c>
      <c r="S2439" s="26" t="s">
        <v>37</v>
      </c>
      <c r="T2439" s="26" t="s">
        <v>37</v>
      </c>
      <c r="U2439" s="19">
        <v>118547</v>
      </c>
      <c r="V2439" s="20">
        <v>1342176</v>
      </c>
      <c r="W2439" s="20">
        <v>14176</v>
      </c>
    </row>
    <row r="2440" spans="1:23" x14ac:dyDescent="0.35">
      <c r="A2440" s="16">
        <v>2012</v>
      </c>
      <c r="B2440" s="17">
        <v>55781</v>
      </c>
      <c r="C2440" s="18" t="s">
        <v>2004</v>
      </c>
      <c r="D2440" s="16" t="s">
        <v>41</v>
      </c>
      <c r="E2440" s="18" t="s">
        <v>42</v>
      </c>
      <c r="F2440" s="16" t="s">
        <v>26</v>
      </c>
      <c r="G2440" s="18" t="s">
        <v>43</v>
      </c>
      <c r="H2440" s="18" t="s">
        <v>44</v>
      </c>
      <c r="I2440" s="19">
        <v>4858</v>
      </c>
      <c r="J2440" s="20">
        <v>44663</v>
      </c>
      <c r="K2440" s="20">
        <v>37171</v>
      </c>
      <c r="L2440" s="21">
        <v>105642</v>
      </c>
      <c r="M2440" s="22">
        <v>1228005</v>
      </c>
      <c r="N2440" s="22">
        <v>17562</v>
      </c>
      <c r="O2440" s="23" t="s">
        <v>37</v>
      </c>
      <c r="P2440" s="24" t="s">
        <v>37</v>
      </c>
      <c r="Q2440" s="24" t="s">
        <v>37</v>
      </c>
      <c r="R2440" s="25" t="s">
        <v>37</v>
      </c>
      <c r="S2440" s="26" t="s">
        <v>37</v>
      </c>
      <c r="T2440" s="26" t="s">
        <v>37</v>
      </c>
      <c r="U2440" s="19">
        <v>110500</v>
      </c>
      <c r="V2440" s="20">
        <v>1272668</v>
      </c>
      <c r="W2440" s="20">
        <v>54733</v>
      </c>
    </row>
    <row r="2441" spans="1:23" x14ac:dyDescent="0.35">
      <c r="A2441" s="16">
        <v>2012</v>
      </c>
      <c r="B2441" s="17">
        <v>55781</v>
      </c>
      <c r="C2441" s="18" t="s">
        <v>2004</v>
      </c>
      <c r="D2441" s="16" t="s">
        <v>41</v>
      </c>
      <c r="E2441" s="18" t="s">
        <v>42</v>
      </c>
      <c r="F2441" s="16" t="s">
        <v>26</v>
      </c>
      <c r="G2441" s="18" t="s">
        <v>46</v>
      </c>
      <c r="H2441" s="18" t="s">
        <v>44</v>
      </c>
      <c r="I2441" s="19" t="s">
        <v>37</v>
      </c>
      <c r="J2441" s="20" t="s">
        <v>37</v>
      </c>
      <c r="K2441" s="20" t="s">
        <v>37</v>
      </c>
      <c r="L2441" s="21">
        <v>100</v>
      </c>
      <c r="M2441" s="22">
        <v>1705</v>
      </c>
      <c r="N2441" s="22">
        <v>205</v>
      </c>
      <c r="O2441" s="23" t="s">
        <v>37</v>
      </c>
      <c r="P2441" s="24" t="s">
        <v>37</v>
      </c>
      <c r="Q2441" s="24" t="s">
        <v>37</v>
      </c>
      <c r="R2441" s="25" t="s">
        <v>37</v>
      </c>
      <c r="S2441" s="26" t="s">
        <v>37</v>
      </c>
      <c r="T2441" s="26" t="s">
        <v>37</v>
      </c>
      <c r="U2441" s="19">
        <v>100</v>
      </c>
      <c r="V2441" s="20">
        <v>1705</v>
      </c>
      <c r="W2441" s="20">
        <v>205</v>
      </c>
    </row>
    <row r="2442" spans="1:23" x14ac:dyDescent="0.35">
      <c r="A2442" s="16">
        <v>2012</v>
      </c>
      <c r="B2442" s="17">
        <v>55781</v>
      </c>
      <c r="C2442" s="18" t="s">
        <v>2004</v>
      </c>
      <c r="D2442" s="16" t="s">
        <v>41</v>
      </c>
      <c r="E2442" s="18" t="s">
        <v>42</v>
      </c>
      <c r="F2442" s="16" t="s">
        <v>26</v>
      </c>
      <c r="G2442" s="18" t="s">
        <v>199</v>
      </c>
      <c r="H2442" s="18" t="s">
        <v>44</v>
      </c>
      <c r="I2442" s="19">
        <v>4867</v>
      </c>
      <c r="J2442" s="20">
        <v>58205</v>
      </c>
      <c r="K2442" s="20">
        <v>7055</v>
      </c>
      <c r="L2442" s="21">
        <v>165254</v>
      </c>
      <c r="M2442" s="22">
        <v>2106357</v>
      </c>
      <c r="N2442" s="22">
        <v>35542</v>
      </c>
      <c r="O2442" s="23" t="s">
        <v>37</v>
      </c>
      <c r="P2442" s="24" t="s">
        <v>37</v>
      </c>
      <c r="Q2442" s="24" t="s">
        <v>37</v>
      </c>
      <c r="R2442" s="25" t="s">
        <v>37</v>
      </c>
      <c r="S2442" s="26" t="s">
        <v>37</v>
      </c>
      <c r="T2442" s="26" t="s">
        <v>37</v>
      </c>
      <c r="U2442" s="19">
        <v>170121</v>
      </c>
      <c r="V2442" s="20">
        <v>2164562</v>
      </c>
      <c r="W2442" s="20">
        <v>42597</v>
      </c>
    </row>
    <row r="2443" spans="1:23" x14ac:dyDescent="0.35">
      <c r="A2443" s="16">
        <v>2012</v>
      </c>
      <c r="B2443" s="17">
        <v>55781</v>
      </c>
      <c r="C2443" s="18" t="s">
        <v>2004</v>
      </c>
      <c r="D2443" s="16" t="s">
        <v>41</v>
      </c>
      <c r="E2443" s="18" t="s">
        <v>42</v>
      </c>
      <c r="F2443" s="16" t="s">
        <v>26</v>
      </c>
      <c r="G2443" s="18" t="s">
        <v>220</v>
      </c>
      <c r="H2443" s="18" t="s">
        <v>44</v>
      </c>
      <c r="I2443" s="19">
        <v>0</v>
      </c>
      <c r="J2443" s="20">
        <v>0</v>
      </c>
      <c r="K2443" s="20">
        <v>0</v>
      </c>
      <c r="L2443" s="21">
        <v>2708</v>
      </c>
      <c r="M2443" s="22">
        <v>35077</v>
      </c>
      <c r="N2443" s="22">
        <v>506</v>
      </c>
      <c r="O2443" s="23" t="s">
        <v>37</v>
      </c>
      <c r="P2443" s="24" t="s">
        <v>37</v>
      </c>
      <c r="Q2443" s="24" t="s">
        <v>37</v>
      </c>
      <c r="R2443" s="25" t="s">
        <v>37</v>
      </c>
      <c r="S2443" s="26" t="s">
        <v>37</v>
      </c>
      <c r="T2443" s="26" t="s">
        <v>37</v>
      </c>
      <c r="U2443" s="19">
        <v>2708</v>
      </c>
      <c r="V2443" s="20">
        <v>35077</v>
      </c>
      <c r="W2443" s="20">
        <v>506</v>
      </c>
    </row>
    <row r="2444" spans="1:23" x14ac:dyDescent="0.35">
      <c r="A2444" s="16">
        <v>2012</v>
      </c>
      <c r="B2444" s="17">
        <v>55781</v>
      </c>
      <c r="C2444" s="18" t="s">
        <v>2004</v>
      </c>
      <c r="D2444" s="16" t="s">
        <v>97</v>
      </c>
      <c r="E2444" s="18" t="s">
        <v>25</v>
      </c>
      <c r="F2444" s="16" t="s">
        <v>26</v>
      </c>
      <c r="G2444" s="18" t="s">
        <v>98</v>
      </c>
      <c r="H2444" s="18" t="s">
        <v>44</v>
      </c>
      <c r="I2444" s="19">
        <v>1903</v>
      </c>
      <c r="J2444" s="20">
        <v>15763</v>
      </c>
      <c r="K2444" s="20">
        <v>896</v>
      </c>
      <c r="L2444" s="21">
        <v>92100</v>
      </c>
      <c r="M2444" s="22">
        <v>1166920</v>
      </c>
      <c r="N2444" s="22">
        <v>10583</v>
      </c>
      <c r="O2444" s="23" t="s">
        <v>37</v>
      </c>
      <c r="P2444" s="24" t="s">
        <v>37</v>
      </c>
      <c r="Q2444" s="24" t="s">
        <v>37</v>
      </c>
      <c r="R2444" s="25" t="s">
        <v>37</v>
      </c>
      <c r="S2444" s="26" t="s">
        <v>37</v>
      </c>
      <c r="T2444" s="26" t="s">
        <v>37</v>
      </c>
      <c r="U2444" s="19">
        <v>94003</v>
      </c>
      <c r="V2444" s="20">
        <v>1182683</v>
      </c>
      <c r="W2444" s="20">
        <v>11479</v>
      </c>
    </row>
    <row r="2445" spans="1:23" x14ac:dyDescent="0.35">
      <c r="A2445" s="16">
        <v>2012</v>
      </c>
      <c r="B2445" s="17">
        <v>55787</v>
      </c>
      <c r="C2445" s="18" t="s">
        <v>2005</v>
      </c>
      <c r="D2445" s="16" t="s">
        <v>24</v>
      </c>
      <c r="E2445" s="18" t="s">
        <v>25</v>
      </c>
      <c r="F2445" s="16" t="s">
        <v>26</v>
      </c>
      <c r="G2445" s="18" t="s">
        <v>63</v>
      </c>
      <c r="H2445" s="18" t="s">
        <v>28</v>
      </c>
      <c r="I2445" s="19">
        <v>6611.7</v>
      </c>
      <c r="J2445" s="20">
        <v>37713</v>
      </c>
      <c r="K2445" s="20">
        <v>5033</v>
      </c>
      <c r="L2445" s="21">
        <v>4359.6000000000004</v>
      </c>
      <c r="M2445" s="22">
        <v>29496</v>
      </c>
      <c r="N2445" s="22">
        <v>614</v>
      </c>
      <c r="O2445" s="23">
        <v>6734.8</v>
      </c>
      <c r="P2445" s="24">
        <v>54457</v>
      </c>
      <c r="Q2445" s="24">
        <v>12</v>
      </c>
      <c r="R2445" s="25">
        <v>0</v>
      </c>
      <c r="S2445" s="26">
        <v>0</v>
      </c>
      <c r="T2445" s="26">
        <v>0</v>
      </c>
      <c r="U2445" s="19">
        <v>17706.099999999999</v>
      </c>
      <c r="V2445" s="20">
        <v>121666</v>
      </c>
      <c r="W2445" s="20">
        <v>5659</v>
      </c>
    </row>
    <row r="2446" spans="1:23" x14ac:dyDescent="0.35">
      <c r="A2446" s="16">
        <v>2012</v>
      </c>
      <c r="B2446" s="17">
        <v>55812</v>
      </c>
      <c r="C2446" s="18" t="s">
        <v>2006</v>
      </c>
      <c r="D2446" s="16" t="s">
        <v>41</v>
      </c>
      <c r="E2446" s="18" t="s">
        <v>42</v>
      </c>
      <c r="F2446" s="16" t="s">
        <v>26</v>
      </c>
      <c r="G2446" s="18" t="s">
        <v>43</v>
      </c>
      <c r="H2446" s="18" t="s">
        <v>44</v>
      </c>
      <c r="I2446" s="19">
        <v>695</v>
      </c>
      <c r="J2446" s="20">
        <v>12346</v>
      </c>
      <c r="K2446" s="20">
        <v>1227</v>
      </c>
      <c r="L2446" s="21">
        <v>484</v>
      </c>
      <c r="M2446" s="22">
        <v>8847</v>
      </c>
      <c r="N2446" s="22">
        <v>81</v>
      </c>
      <c r="O2446" s="23" t="s">
        <v>37</v>
      </c>
      <c r="P2446" s="24" t="s">
        <v>37</v>
      </c>
      <c r="Q2446" s="24" t="s">
        <v>37</v>
      </c>
      <c r="R2446" s="25" t="s">
        <v>37</v>
      </c>
      <c r="S2446" s="26" t="s">
        <v>37</v>
      </c>
      <c r="T2446" s="26" t="s">
        <v>37</v>
      </c>
      <c r="U2446" s="19">
        <v>1179</v>
      </c>
      <c r="V2446" s="20">
        <v>21193</v>
      </c>
      <c r="W2446" s="20">
        <v>1308</v>
      </c>
    </row>
    <row r="2447" spans="1:23" x14ac:dyDescent="0.35">
      <c r="A2447" s="16">
        <v>2012</v>
      </c>
      <c r="B2447" s="17">
        <v>55813</v>
      </c>
      <c r="C2447" s="18" t="s">
        <v>2007</v>
      </c>
      <c r="D2447" s="16" t="s">
        <v>41</v>
      </c>
      <c r="E2447" s="18" t="s">
        <v>42</v>
      </c>
      <c r="F2447" s="16" t="s">
        <v>26</v>
      </c>
      <c r="G2447" s="18" t="s">
        <v>43</v>
      </c>
      <c r="H2447" s="18" t="s">
        <v>44</v>
      </c>
      <c r="I2447" s="19" t="s">
        <v>37</v>
      </c>
      <c r="J2447" s="20" t="s">
        <v>37</v>
      </c>
      <c r="K2447" s="20" t="s">
        <v>37</v>
      </c>
      <c r="L2447" s="21">
        <v>30519</v>
      </c>
      <c r="M2447" s="22">
        <v>602415</v>
      </c>
      <c r="N2447" s="22">
        <v>7939</v>
      </c>
      <c r="O2447" s="23" t="s">
        <v>37</v>
      </c>
      <c r="P2447" s="24" t="s">
        <v>37</v>
      </c>
      <c r="Q2447" s="24" t="s">
        <v>37</v>
      </c>
      <c r="R2447" s="25" t="s">
        <v>37</v>
      </c>
      <c r="S2447" s="26" t="s">
        <v>37</v>
      </c>
      <c r="T2447" s="26" t="s">
        <v>37</v>
      </c>
      <c r="U2447" s="19">
        <v>30519</v>
      </c>
      <c r="V2447" s="20">
        <v>602415</v>
      </c>
      <c r="W2447" s="20">
        <v>7939</v>
      </c>
    </row>
    <row r="2448" spans="1:23" x14ac:dyDescent="0.35">
      <c r="A2448" s="16">
        <v>2012</v>
      </c>
      <c r="B2448" s="17">
        <v>55814</v>
      </c>
      <c r="C2448" s="18" t="s">
        <v>2008</v>
      </c>
      <c r="D2448" s="16" t="s">
        <v>41</v>
      </c>
      <c r="E2448" s="18" t="s">
        <v>42</v>
      </c>
      <c r="F2448" s="16" t="s">
        <v>26</v>
      </c>
      <c r="G2448" s="18" t="s">
        <v>43</v>
      </c>
      <c r="H2448" s="18" t="s">
        <v>44</v>
      </c>
      <c r="I2448" s="19">
        <v>10677</v>
      </c>
      <c r="J2448" s="20">
        <v>77581</v>
      </c>
      <c r="K2448" s="20">
        <v>12889</v>
      </c>
      <c r="L2448" s="21">
        <v>2474</v>
      </c>
      <c r="M2448" s="22">
        <v>20939</v>
      </c>
      <c r="N2448" s="22">
        <v>770</v>
      </c>
      <c r="O2448" s="23">
        <v>0</v>
      </c>
      <c r="P2448" s="24">
        <v>0</v>
      </c>
      <c r="Q2448" s="24">
        <v>0</v>
      </c>
      <c r="R2448" s="25">
        <v>0</v>
      </c>
      <c r="S2448" s="26">
        <v>0</v>
      </c>
      <c r="T2448" s="26">
        <v>0</v>
      </c>
      <c r="U2448" s="19">
        <v>13151</v>
      </c>
      <c r="V2448" s="20">
        <v>98520</v>
      </c>
      <c r="W2448" s="20">
        <v>13659</v>
      </c>
    </row>
    <row r="2449" spans="1:23" x14ac:dyDescent="0.35">
      <c r="A2449" s="16">
        <v>2012</v>
      </c>
      <c r="B2449" s="17">
        <v>55815</v>
      </c>
      <c r="C2449" s="18" t="s">
        <v>2009</v>
      </c>
      <c r="D2449" s="16" t="s">
        <v>41</v>
      </c>
      <c r="E2449" s="18" t="s">
        <v>42</v>
      </c>
      <c r="F2449" s="16" t="s">
        <v>26</v>
      </c>
      <c r="G2449" s="18" t="s">
        <v>32</v>
      </c>
      <c r="H2449" s="18" t="s">
        <v>44</v>
      </c>
      <c r="I2449" s="19">
        <v>229</v>
      </c>
      <c r="J2449" s="20">
        <v>2609</v>
      </c>
      <c r="K2449" s="20">
        <v>1123</v>
      </c>
      <c r="L2449" s="21">
        <v>1</v>
      </c>
      <c r="M2449" s="22">
        <v>14</v>
      </c>
      <c r="N2449" s="22">
        <v>7</v>
      </c>
      <c r="O2449" s="23" t="s">
        <v>37</v>
      </c>
      <c r="P2449" s="24" t="s">
        <v>37</v>
      </c>
      <c r="Q2449" s="24" t="s">
        <v>37</v>
      </c>
      <c r="R2449" s="25" t="s">
        <v>37</v>
      </c>
      <c r="S2449" s="26" t="s">
        <v>37</v>
      </c>
      <c r="T2449" s="26" t="s">
        <v>37</v>
      </c>
      <c r="U2449" s="19">
        <v>230</v>
      </c>
      <c r="V2449" s="20">
        <v>2623</v>
      </c>
      <c r="W2449" s="20">
        <v>1130</v>
      </c>
    </row>
    <row r="2450" spans="1:23" x14ac:dyDescent="0.35">
      <c r="A2450" s="16">
        <v>2012</v>
      </c>
      <c r="B2450" s="17">
        <v>55815</v>
      </c>
      <c r="C2450" s="18" t="s">
        <v>2009</v>
      </c>
      <c r="D2450" s="16" t="s">
        <v>41</v>
      </c>
      <c r="E2450" s="18" t="s">
        <v>42</v>
      </c>
      <c r="F2450" s="16" t="s">
        <v>26</v>
      </c>
      <c r="G2450" s="18" t="s">
        <v>136</v>
      </c>
      <c r="H2450" s="18" t="s">
        <v>44</v>
      </c>
      <c r="I2450" s="19">
        <v>12433</v>
      </c>
      <c r="J2450" s="20">
        <v>114978</v>
      </c>
      <c r="K2450" s="20">
        <v>13318</v>
      </c>
      <c r="L2450" s="21">
        <v>1172</v>
      </c>
      <c r="M2450" s="22">
        <v>10749</v>
      </c>
      <c r="N2450" s="22">
        <v>406</v>
      </c>
      <c r="O2450" s="23" t="s">
        <v>37</v>
      </c>
      <c r="P2450" s="24" t="s">
        <v>37</v>
      </c>
      <c r="Q2450" s="24" t="s">
        <v>37</v>
      </c>
      <c r="R2450" s="25" t="s">
        <v>37</v>
      </c>
      <c r="S2450" s="26" t="s">
        <v>37</v>
      </c>
      <c r="T2450" s="26" t="s">
        <v>37</v>
      </c>
      <c r="U2450" s="19">
        <v>13605</v>
      </c>
      <c r="V2450" s="20">
        <v>125727</v>
      </c>
      <c r="W2450" s="20">
        <v>13724</v>
      </c>
    </row>
    <row r="2451" spans="1:23" x14ac:dyDescent="0.35">
      <c r="A2451" s="16">
        <v>2012</v>
      </c>
      <c r="B2451" s="17">
        <v>55815</v>
      </c>
      <c r="C2451" s="18" t="s">
        <v>2009</v>
      </c>
      <c r="D2451" s="16" t="s">
        <v>41</v>
      </c>
      <c r="E2451" s="18" t="s">
        <v>42</v>
      </c>
      <c r="F2451" s="16" t="s">
        <v>26</v>
      </c>
      <c r="G2451" s="18" t="s">
        <v>43</v>
      </c>
      <c r="H2451" s="18" t="s">
        <v>44</v>
      </c>
      <c r="I2451" s="19">
        <v>76282</v>
      </c>
      <c r="J2451" s="20">
        <v>696098</v>
      </c>
      <c r="K2451" s="20">
        <v>135729</v>
      </c>
      <c r="L2451" s="21">
        <v>9766</v>
      </c>
      <c r="M2451" s="22">
        <v>102009</v>
      </c>
      <c r="N2451" s="22">
        <v>7385</v>
      </c>
      <c r="O2451" s="23" t="s">
        <v>37</v>
      </c>
      <c r="P2451" s="24" t="s">
        <v>37</v>
      </c>
      <c r="Q2451" s="24" t="s">
        <v>37</v>
      </c>
      <c r="R2451" s="25" t="s">
        <v>37</v>
      </c>
      <c r="S2451" s="26" t="s">
        <v>37</v>
      </c>
      <c r="T2451" s="26" t="s">
        <v>37</v>
      </c>
      <c r="U2451" s="19">
        <v>86048</v>
      </c>
      <c r="V2451" s="20">
        <v>798107</v>
      </c>
      <c r="W2451" s="20">
        <v>143114</v>
      </c>
    </row>
    <row r="2452" spans="1:23" x14ac:dyDescent="0.35">
      <c r="A2452" s="16">
        <v>2012</v>
      </c>
      <c r="B2452" s="17">
        <v>55815</v>
      </c>
      <c r="C2452" s="18" t="s">
        <v>2009</v>
      </c>
      <c r="D2452" s="16" t="s">
        <v>41</v>
      </c>
      <c r="E2452" s="18" t="s">
        <v>42</v>
      </c>
      <c r="F2452" s="16" t="s">
        <v>26</v>
      </c>
      <c r="G2452" s="18" t="s">
        <v>199</v>
      </c>
      <c r="H2452" s="18" t="s">
        <v>44</v>
      </c>
      <c r="I2452" s="19">
        <v>52921</v>
      </c>
      <c r="J2452" s="20">
        <v>722993</v>
      </c>
      <c r="K2452" s="20">
        <v>106146</v>
      </c>
      <c r="L2452" s="21">
        <v>6292</v>
      </c>
      <c r="M2452" s="22">
        <v>86013</v>
      </c>
      <c r="N2452" s="22">
        <v>6142</v>
      </c>
      <c r="O2452" s="23" t="s">
        <v>37</v>
      </c>
      <c r="P2452" s="24" t="s">
        <v>37</v>
      </c>
      <c r="Q2452" s="24" t="s">
        <v>37</v>
      </c>
      <c r="R2452" s="25" t="s">
        <v>37</v>
      </c>
      <c r="S2452" s="26" t="s">
        <v>37</v>
      </c>
      <c r="T2452" s="26" t="s">
        <v>37</v>
      </c>
      <c r="U2452" s="19">
        <v>59213</v>
      </c>
      <c r="V2452" s="20">
        <v>809006</v>
      </c>
      <c r="W2452" s="20">
        <v>112288</v>
      </c>
    </row>
    <row r="2453" spans="1:23" x14ac:dyDescent="0.35">
      <c r="A2453" s="16">
        <v>2012</v>
      </c>
      <c r="B2453" s="17">
        <v>55841</v>
      </c>
      <c r="C2453" s="18" t="s">
        <v>2010</v>
      </c>
      <c r="D2453" s="16" t="s">
        <v>97</v>
      </c>
      <c r="E2453" s="18" t="s">
        <v>25</v>
      </c>
      <c r="F2453" s="16" t="s">
        <v>26</v>
      </c>
      <c r="G2453" s="18" t="s">
        <v>98</v>
      </c>
      <c r="H2453" s="18" t="s">
        <v>44</v>
      </c>
      <c r="I2453" s="19">
        <v>7879.3</v>
      </c>
      <c r="J2453" s="20">
        <v>82365</v>
      </c>
      <c r="K2453" s="20">
        <v>5180</v>
      </c>
      <c r="L2453" s="21">
        <v>11620.3</v>
      </c>
      <c r="M2453" s="22">
        <v>126029</v>
      </c>
      <c r="N2453" s="22">
        <v>1817</v>
      </c>
      <c r="O2453" s="23">
        <v>0</v>
      </c>
      <c r="P2453" s="24">
        <v>0</v>
      </c>
      <c r="Q2453" s="24">
        <v>0</v>
      </c>
      <c r="R2453" s="25">
        <v>0</v>
      </c>
      <c r="S2453" s="26">
        <v>0</v>
      </c>
      <c r="T2453" s="26">
        <v>0</v>
      </c>
      <c r="U2453" s="19">
        <v>19499.599999999999</v>
      </c>
      <c r="V2453" s="20">
        <v>208394</v>
      </c>
      <c r="W2453" s="20">
        <v>6997</v>
      </c>
    </row>
    <row r="2454" spans="1:23" x14ac:dyDescent="0.35">
      <c r="A2454" s="16">
        <v>2012</v>
      </c>
      <c r="B2454" s="17">
        <v>55874</v>
      </c>
      <c r="C2454" s="18" t="s">
        <v>2011</v>
      </c>
      <c r="D2454" s="16" t="s">
        <v>41</v>
      </c>
      <c r="E2454" s="18" t="s">
        <v>42</v>
      </c>
      <c r="F2454" s="16" t="s">
        <v>26</v>
      </c>
      <c r="G2454" s="18" t="s">
        <v>243</v>
      </c>
      <c r="H2454" s="18" t="s">
        <v>44</v>
      </c>
      <c r="I2454" s="19">
        <v>1353.9</v>
      </c>
      <c r="J2454" s="20">
        <v>16361</v>
      </c>
      <c r="K2454" s="20">
        <v>3025</v>
      </c>
      <c r="L2454" s="21">
        <v>3209</v>
      </c>
      <c r="M2454" s="22">
        <v>39145</v>
      </c>
      <c r="N2454" s="22">
        <v>2389</v>
      </c>
      <c r="O2454" s="23">
        <v>0</v>
      </c>
      <c r="P2454" s="24">
        <v>0</v>
      </c>
      <c r="Q2454" s="24">
        <v>0</v>
      </c>
      <c r="R2454" s="25">
        <v>0</v>
      </c>
      <c r="S2454" s="26">
        <v>0</v>
      </c>
      <c r="T2454" s="26">
        <v>0</v>
      </c>
      <c r="U2454" s="19">
        <v>4562.8999999999996</v>
      </c>
      <c r="V2454" s="20">
        <v>55506</v>
      </c>
      <c r="W2454" s="20">
        <v>5414</v>
      </c>
    </row>
    <row r="2455" spans="1:23" x14ac:dyDescent="0.35">
      <c r="A2455" s="16">
        <v>2012</v>
      </c>
      <c r="B2455" s="17">
        <v>55874</v>
      </c>
      <c r="C2455" s="18" t="s">
        <v>2011</v>
      </c>
      <c r="D2455" s="16" t="s">
        <v>41</v>
      </c>
      <c r="E2455" s="18" t="s">
        <v>42</v>
      </c>
      <c r="F2455" s="16" t="s">
        <v>26</v>
      </c>
      <c r="G2455" s="18" t="s">
        <v>36</v>
      </c>
      <c r="H2455" s="18" t="s">
        <v>44</v>
      </c>
      <c r="I2455" s="19">
        <v>6958.2</v>
      </c>
      <c r="J2455" s="20">
        <v>94661</v>
      </c>
      <c r="K2455" s="20">
        <v>12471</v>
      </c>
      <c r="L2455" s="21">
        <v>1168.5</v>
      </c>
      <c r="M2455" s="22">
        <v>16040</v>
      </c>
      <c r="N2455" s="22">
        <v>865</v>
      </c>
      <c r="O2455" s="23">
        <v>0</v>
      </c>
      <c r="P2455" s="24">
        <v>0</v>
      </c>
      <c r="Q2455" s="24">
        <v>0</v>
      </c>
      <c r="R2455" s="25">
        <v>0</v>
      </c>
      <c r="S2455" s="26">
        <v>0</v>
      </c>
      <c r="T2455" s="26">
        <v>0</v>
      </c>
      <c r="U2455" s="19">
        <v>8126.7</v>
      </c>
      <c r="V2455" s="20">
        <v>110701</v>
      </c>
      <c r="W2455" s="20">
        <v>13336</v>
      </c>
    </row>
    <row r="2456" spans="1:23" x14ac:dyDescent="0.35">
      <c r="A2456" s="16">
        <v>2012</v>
      </c>
      <c r="B2456" s="17">
        <v>55874</v>
      </c>
      <c r="C2456" s="18" t="s">
        <v>2011</v>
      </c>
      <c r="D2456" s="16" t="s">
        <v>41</v>
      </c>
      <c r="E2456" s="18" t="s">
        <v>42</v>
      </c>
      <c r="F2456" s="16" t="s">
        <v>26</v>
      </c>
      <c r="G2456" s="18" t="s">
        <v>184</v>
      </c>
      <c r="H2456" s="18" t="s">
        <v>44</v>
      </c>
      <c r="I2456" s="19">
        <v>1144.4000000000001</v>
      </c>
      <c r="J2456" s="20">
        <v>15646</v>
      </c>
      <c r="K2456" s="20">
        <v>3742</v>
      </c>
      <c r="L2456" s="21">
        <v>56</v>
      </c>
      <c r="M2456" s="22">
        <v>804</v>
      </c>
      <c r="N2456" s="22">
        <v>134</v>
      </c>
      <c r="O2456" s="23">
        <v>0</v>
      </c>
      <c r="P2456" s="24">
        <v>0</v>
      </c>
      <c r="Q2456" s="24">
        <v>0</v>
      </c>
      <c r="R2456" s="25">
        <v>0</v>
      </c>
      <c r="S2456" s="26">
        <v>0</v>
      </c>
      <c r="T2456" s="26">
        <v>0</v>
      </c>
      <c r="U2456" s="19">
        <v>1200.4000000000001</v>
      </c>
      <c r="V2456" s="20">
        <v>16450</v>
      </c>
      <c r="W2456" s="20">
        <v>3876</v>
      </c>
    </row>
    <row r="2457" spans="1:23" x14ac:dyDescent="0.35">
      <c r="A2457" s="16">
        <v>2012</v>
      </c>
      <c r="B2457" s="17">
        <v>55874</v>
      </c>
      <c r="C2457" s="18" t="s">
        <v>2011</v>
      </c>
      <c r="D2457" s="16" t="s">
        <v>41</v>
      </c>
      <c r="E2457" s="18" t="s">
        <v>42</v>
      </c>
      <c r="F2457" s="16" t="s">
        <v>26</v>
      </c>
      <c r="G2457" s="18" t="s">
        <v>32</v>
      </c>
      <c r="H2457" s="18" t="s">
        <v>44</v>
      </c>
      <c r="I2457" s="19">
        <v>534.4</v>
      </c>
      <c r="J2457" s="20">
        <v>5846</v>
      </c>
      <c r="K2457" s="20">
        <v>664</v>
      </c>
      <c r="L2457" s="21">
        <v>846.1</v>
      </c>
      <c r="M2457" s="22">
        <v>10065</v>
      </c>
      <c r="N2457" s="22">
        <v>311</v>
      </c>
      <c r="O2457" s="23">
        <v>0</v>
      </c>
      <c r="P2457" s="24">
        <v>0</v>
      </c>
      <c r="Q2457" s="24">
        <v>0</v>
      </c>
      <c r="R2457" s="25">
        <v>0</v>
      </c>
      <c r="S2457" s="26">
        <v>0</v>
      </c>
      <c r="T2457" s="26">
        <v>0</v>
      </c>
      <c r="U2457" s="19">
        <v>1380.5</v>
      </c>
      <c r="V2457" s="20">
        <v>15911</v>
      </c>
      <c r="W2457" s="20">
        <v>975</v>
      </c>
    </row>
    <row r="2458" spans="1:23" x14ac:dyDescent="0.35">
      <c r="A2458" s="16">
        <v>2012</v>
      </c>
      <c r="B2458" s="17">
        <v>55874</v>
      </c>
      <c r="C2458" s="18" t="s">
        <v>2011</v>
      </c>
      <c r="D2458" s="16" t="s">
        <v>41</v>
      </c>
      <c r="E2458" s="18" t="s">
        <v>42</v>
      </c>
      <c r="F2458" s="16" t="s">
        <v>26</v>
      </c>
      <c r="G2458" s="18" t="s">
        <v>136</v>
      </c>
      <c r="H2458" s="18" t="s">
        <v>44</v>
      </c>
      <c r="I2458" s="19">
        <v>7800.3</v>
      </c>
      <c r="J2458" s="20">
        <v>74594</v>
      </c>
      <c r="K2458" s="20">
        <v>8633</v>
      </c>
      <c r="L2458" s="21">
        <v>11009.4</v>
      </c>
      <c r="M2458" s="22">
        <v>115353</v>
      </c>
      <c r="N2458" s="22">
        <v>3247</v>
      </c>
      <c r="O2458" s="23">
        <v>0</v>
      </c>
      <c r="P2458" s="24">
        <v>0</v>
      </c>
      <c r="Q2458" s="24">
        <v>0</v>
      </c>
      <c r="R2458" s="25">
        <v>0</v>
      </c>
      <c r="S2458" s="26">
        <v>0</v>
      </c>
      <c r="T2458" s="26">
        <v>0</v>
      </c>
      <c r="U2458" s="19">
        <v>18809.7</v>
      </c>
      <c r="V2458" s="20">
        <v>189947</v>
      </c>
      <c r="W2458" s="20">
        <v>11880</v>
      </c>
    </row>
    <row r="2459" spans="1:23" x14ac:dyDescent="0.35">
      <c r="A2459" s="16">
        <v>2012</v>
      </c>
      <c r="B2459" s="17">
        <v>55874</v>
      </c>
      <c r="C2459" s="18" t="s">
        <v>2011</v>
      </c>
      <c r="D2459" s="16" t="s">
        <v>41</v>
      </c>
      <c r="E2459" s="18" t="s">
        <v>42</v>
      </c>
      <c r="F2459" s="16" t="s">
        <v>26</v>
      </c>
      <c r="G2459" s="18" t="s">
        <v>43</v>
      </c>
      <c r="H2459" s="18" t="s">
        <v>44</v>
      </c>
      <c r="I2459" s="19">
        <v>24072.799999999999</v>
      </c>
      <c r="J2459" s="20">
        <v>313518</v>
      </c>
      <c r="K2459" s="20">
        <v>35418</v>
      </c>
      <c r="L2459" s="21">
        <v>52695.7</v>
      </c>
      <c r="M2459" s="22">
        <v>684679</v>
      </c>
      <c r="N2459" s="22">
        <v>20108</v>
      </c>
      <c r="O2459" s="23">
        <v>0</v>
      </c>
      <c r="P2459" s="24">
        <v>0</v>
      </c>
      <c r="Q2459" s="24">
        <v>0</v>
      </c>
      <c r="R2459" s="25">
        <v>0</v>
      </c>
      <c r="S2459" s="26">
        <v>0</v>
      </c>
      <c r="T2459" s="26">
        <v>0</v>
      </c>
      <c r="U2459" s="19">
        <v>76768.5</v>
      </c>
      <c r="V2459" s="20">
        <v>998197</v>
      </c>
      <c r="W2459" s="20">
        <v>55526</v>
      </c>
    </row>
    <row r="2460" spans="1:23" x14ac:dyDescent="0.35">
      <c r="A2460" s="16">
        <v>2012</v>
      </c>
      <c r="B2460" s="17">
        <v>55874</v>
      </c>
      <c r="C2460" s="18" t="s">
        <v>2011</v>
      </c>
      <c r="D2460" s="16" t="s">
        <v>41</v>
      </c>
      <c r="E2460" s="18" t="s">
        <v>42</v>
      </c>
      <c r="F2460" s="16" t="s">
        <v>26</v>
      </c>
      <c r="G2460" s="18" t="s">
        <v>199</v>
      </c>
      <c r="H2460" s="18" t="s">
        <v>44</v>
      </c>
      <c r="I2460" s="19">
        <v>12926.5</v>
      </c>
      <c r="J2460" s="20">
        <v>169336</v>
      </c>
      <c r="K2460" s="20">
        <v>19126</v>
      </c>
      <c r="L2460" s="21">
        <v>15736.7</v>
      </c>
      <c r="M2460" s="22">
        <v>220197</v>
      </c>
      <c r="N2460" s="22">
        <v>7818</v>
      </c>
      <c r="O2460" s="23">
        <v>0</v>
      </c>
      <c r="P2460" s="24">
        <v>0</v>
      </c>
      <c r="Q2460" s="24">
        <v>0</v>
      </c>
      <c r="R2460" s="25">
        <v>0</v>
      </c>
      <c r="S2460" s="26">
        <v>0</v>
      </c>
      <c r="T2460" s="26">
        <v>0</v>
      </c>
      <c r="U2460" s="19">
        <v>28663.200000000001</v>
      </c>
      <c r="V2460" s="20">
        <v>389533</v>
      </c>
      <c r="W2460" s="20">
        <v>26944</v>
      </c>
    </row>
    <row r="2461" spans="1:23" x14ac:dyDescent="0.35">
      <c r="A2461" s="16">
        <v>2012</v>
      </c>
      <c r="B2461" s="17">
        <v>55875</v>
      </c>
      <c r="C2461" s="18" t="s">
        <v>2012</v>
      </c>
      <c r="D2461" s="16" t="s">
        <v>97</v>
      </c>
      <c r="E2461" s="18" t="s">
        <v>25</v>
      </c>
      <c r="F2461" s="16" t="s">
        <v>26</v>
      </c>
      <c r="G2461" s="18" t="s">
        <v>98</v>
      </c>
      <c r="H2461" s="18" t="s">
        <v>44</v>
      </c>
      <c r="I2461" s="19">
        <v>203703</v>
      </c>
      <c r="J2461" s="20">
        <v>1905678</v>
      </c>
      <c r="K2461" s="20">
        <v>126245</v>
      </c>
      <c r="L2461" s="21">
        <v>172695</v>
      </c>
      <c r="M2461" s="22">
        <v>1456554</v>
      </c>
      <c r="N2461" s="22">
        <v>17727</v>
      </c>
      <c r="O2461" s="23">
        <v>51</v>
      </c>
      <c r="P2461" s="24">
        <v>255</v>
      </c>
      <c r="Q2461" s="24">
        <v>12</v>
      </c>
      <c r="R2461" s="25" t="s">
        <v>37</v>
      </c>
      <c r="S2461" s="26" t="s">
        <v>37</v>
      </c>
      <c r="T2461" s="26" t="s">
        <v>37</v>
      </c>
      <c r="U2461" s="19">
        <v>376449</v>
      </c>
      <c r="V2461" s="20">
        <v>3362487</v>
      </c>
      <c r="W2461" s="20">
        <v>143984</v>
      </c>
    </row>
    <row r="2462" spans="1:23" x14ac:dyDescent="0.35">
      <c r="A2462" s="16">
        <v>2012</v>
      </c>
      <c r="B2462" s="17">
        <v>55878</v>
      </c>
      <c r="C2462" s="18" t="s">
        <v>2013</v>
      </c>
      <c r="D2462" s="16" t="s">
        <v>41</v>
      </c>
      <c r="E2462" s="18" t="s">
        <v>42</v>
      </c>
      <c r="F2462" s="16" t="s">
        <v>26</v>
      </c>
      <c r="G2462" s="18" t="s">
        <v>36</v>
      </c>
      <c r="H2462" s="18" t="s">
        <v>44</v>
      </c>
      <c r="I2462" s="19" t="s">
        <v>37</v>
      </c>
      <c r="J2462" s="20" t="s">
        <v>37</v>
      </c>
      <c r="K2462" s="20" t="s">
        <v>37</v>
      </c>
      <c r="L2462" s="21">
        <v>89209.7</v>
      </c>
      <c r="M2462" s="22">
        <v>1697976</v>
      </c>
      <c r="N2462" s="22">
        <v>5028</v>
      </c>
      <c r="O2462" s="23" t="s">
        <v>37</v>
      </c>
      <c r="P2462" s="24" t="s">
        <v>37</v>
      </c>
      <c r="Q2462" s="24" t="s">
        <v>37</v>
      </c>
      <c r="R2462" s="25" t="s">
        <v>37</v>
      </c>
      <c r="S2462" s="26" t="s">
        <v>37</v>
      </c>
      <c r="T2462" s="26" t="s">
        <v>37</v>
      </c>
      <c r="U2462" s="19">
        <v>89209.7</v>
      </c>
      <c r="V2462" s="20">
        <v>1697976</v>
      </c>
      <c r="W2462" s="20">
        <v>5028</v>
      </c>
    </row>
    <row r="2463" spans="1:23" x14ac:dyDescent="0.35">
      <c r="A2463" s="16">
        <v>2012</v>
      </c>
      <c r="B2463" s="17">
        <v>55878</v>
      </c>
      <c r="C2463" s="18" t="s">
        <v>2013</v>
      </c>
      <c r="D2463" s="16" t="s">
        <v>41</v>
      </c>
      <c r="E2463" s="18" t="s">
        <v>42</v>
      </c>
      <c r="F2463" s="16" t="s">
        <v>26</v>
      </c>
      <c r="G2463" s="18" t="s">
        <v>184</v>
      </c>
      <c r="H2463" s="18" t="s">
        <v>44</v>
      </c>
      <c r="I2463" s="19">
        <v>37</v>
      </c>
      <c r="J2463" s="20">
        <v>540</v>
      </c>
      <c r="K2463" s="20">
        <v>154</v>
      </c>
      <c r="L2463" s="21">
        <v>14216.1</v>
      </c>
      <c r="M2463" s="22">
        <v>200950</v>
      </c>
      <c r="N2463" s="22">
        <v>1305</v>
      </c>
      <c r="O2463" s="23" t="s">
        <v>37</v>
      </c>
      <c r="P2463" s="24" t="s">
        <v>37</v>
      </c>
      <c r="Q2463" s="24" t="s">
        <v>37</v>
      </c>
      <c r="R2463" s="25" t="s">
        <v>37</v>
      </c>
      <c r="S2463" s="26" t="s">
        <v>37</v>
      </c>
      <c r="T2463" s="26" t="s">
        <v>37</v>
      </c>
      <c r="U2463" s="19">
        <v>14253.1</v>
      </c>
      <c r="V2463" s="20">
        <v>201490</v>
      </c>
      <c r="W2463" s="20">
        <v>1459</v>
      </c>
    </row>
    <row r="2464" spans="1:23" x14ac:dyDescent="0.35">
      <c r="A2464" s="16">
        <v>2012</v>
      </c>
      <c r="B2464" s="17">
        <v>55878</v>
      </c>
      <c r="C2464" s="18" t="s">
        <v>2013</v>
      </c>
      <c r="D2464" s="16" t="s">
        <v>41</v>
      </c>
      <c r="E2464" s="18" t="s">
        <v>42</v>
      </c>
      <c r="F2464" s="16" t="s">
        <v>26</v>
      </c>
      <c r="G2464" s="18" t="s">
        <v>136</v>
      </c>
      <c r="H2464" s="18" t="s">
        <v>44</v>
      </c>
      <c r="I2464" s="19">
        <v>51</v>
      </c>
      <c r="J2464" s="20">
        <v>588</v>
      </c>
      <c r="K2464" s="20">
        <v>10</v>
      </c>
      <c r="L2464" s="21">
        <v>99019.199999999997</v>
      </c>
      <c r="M2464" s="22">
        <v>1181737</v>
      </c>
      <c r="N2464" s="22">
        <v>7074</v>
      </c>
      <c r="O2464" s="23" t="s">
        <v>37</v>
      </c>
      <c r="P2464" s="24" t="s">
        <v>37</v>
      </c>
      <c r="Q2464" s="24" t="s">
        <v>37</v>
      </c>
      <c r="R2464" s="25" t="s">
        <v>37</v>
      </c>
      <c r="S2464" s="26" t="s">
        <v>37</v>
      </c>
      <c r="T2464" s="26" t="s">
        <v>37</v>
      </c>
      <c r="U2464" s="19">
        <v>99070.2</v>
      </c>
      <c r="V2464" s="20">
        <v>1182325</v>
      </c>
      <c r="W2464" s="20">
        <v>7084</v>
      </c>
    </row>
    <row r="2465" spans="1:23" x14ac:dyDescent="0.35">
      <c r="A2465" s="16">
        <v>2012</v>
      </c>
      <c r="B2465" s="17">
        <v>55878</v>
      </c>
      <c r="C2465" s="18" t="s">
        <v>2013</v>
      </c>
      <c r="D2465" s="16" t="s">
        <v>41</v>
      </c>
      <c r="E2465" s="18" t="s">
        <v>42</v>
      </c>
      <c r="F2465" s="16" t="s">
        <v>26</v>
      </c>
      <c r="G2465" s="18" t="s">
        <v>43</v>
      </c>
      <c r="H2465" s="18" t="s">
        <v>44</v>
      </c>
      <c r="I2465" s="19">
        <v>39286.300000000003</v>
      </c>
      <c r="J2465" s="20">
        <v>431672</v>
      </c>
      <c r="K2465" s="20">
        <v>30666</v>
      </c>
      <c r="L2465" s="21">
        <v>224316.9</v>
      </c>
      <c r="M2465" s="22">
        <v>2697301</v>
      </c>
      <c r="N2465" s="22">
        <v>16148</v>
      </c>
      <c r="O2465" s="23" t="s">
        <v>37</v>
      </c>
      <c r="P2465" s="24" t="s">
        <v>37</v>
      </c>
      <c r="Q2465" s="24" t="s">
        <v>37</v>
      </c>
      <c r="R2465" s="25" t="s">
        <v>37</v>
      </c>
      <c r="S2465" s="26" t="s">
        <v>37</v>
      </c>
      <c r="T2465" s="26" t="s">
        <v>37</v>
      </c>
      <c r="U2465" s="19">
        <v>263603.20000000001</v>
      </c>
      <c r="V2465" s="20">
        <v>3128973</v>
      </c>
      <c r="W2465" s="20">
        <v>46814</v>
      </c>
    </row>
    <row r="2466" spans="1:23" x14ac:dyDescent="0.35">
      <c r="A2466" s="16">
        <v>2012</v>
      </c>
      <c r="B2466" s="17">
        <v>55878</v>
      </c>
      <c r="C2466" s="18" t="s">
        <v>2013</v>
      </c>
      <c r="D2466" s="16" t="s">
        <v>41</v>
      </c>
      <c r="E2466" s="18" t="s">
        <v>42</v>
      </c>
      <c r="F2466" s="16" t="s">
        <v>26</v>
      </c>
      <c r="G2466" s="18" t="s">
        <v>199</v>
      </c>
      <c r="H2466" s="18" t="s">
        <v>44</v>
      </c>
      <c r="I2466" s="19">
        <v>463.1</v>
      </c>
      <c r="J2466" s="20">
        <v>5706</v>
      </c>
      <c r="K2466" s="20">
        <v>113</v>
      </c>
      <c r="L2466" s="21">
        <v>65054.2</v>
      </c>
      <c r="M2466" s="22">
        <v>879383</v>
      </c>
      <c r="N2466" s="22">
        <v>3820</v>
      </c>
      <c r="O2466" s="23" t="s">
        <v>37</v>
      </c>
      <c r="P2466" s="24" t="s">
        <v>37</v>
      </c>
      <c r="Q2466" s="24" t="s">
        <v>37</v>
      </c>
      <c r="R2466" s="25" t="s">
        <v>37</v>
      </c>
      <c r="S2466" s="26" t="s">
        <v>37</v>
      </c>
      <c r="T2466" s="26" t="s">
        <v>37</v>
      </c>
      <c r="U2466" s="19">
        <v>65517.3</v>
      </c>
      <c r="V2466" s="20">
        <v>885089</v>
      </c>
      <c r="W2466" s="20">
        <v>3933</v>
      </c>
    </row>
    <row r="2467" spans="1:23" x14ac:dyDescent="0.35">
      <c r="A2467" s="16">
        <v>2012</v>
      </c>
      <c r="B2467" s="17">
        <v>55878</v>
      </c>
      <c r="C2467" s="18" t="s">
        <v>2013</v>
      </c>
      <c r="D2467" s="16" t="s">
        <v>97</v>
      </c>
      <c r="E2467" s="18" t="s">
        <v>25</v>
      </c>
      <c r="F2467" s="16" t="s">
        <v>26</v>
      </c>
      <c r="G2467" s="18" t="s">
        <v>98</v>
      </c>
      <c r="H2467" s="18" t="s">
        <v>44</v>
      </c>
      <c r="I2467" s="19">
        <v>110.2</v>
      </c>
      <c r="J2467" s="20">
        <v>2502</v>
      </c>
      <c r="K2467" s="20">
        <v>91</v>
      </c>
      <c r="L2467" s="21">
        <v>392597.5</v>
      </c>
      <c r="M2467" s="22">
        <v>6489057</v>
      </c>
      <c r="N2467" s="22">
        <v>37492</v>
      </c>
      <c r="O2467" s="23" t="s">
        <v>37</v>
      </c>
      <c r="P2467" s="24" t="s">
        <v>37</v>
      </c>
      <c r="Q2467" s="24" t="s">
        <v>37</v>
      </c>
      <c r="R2467" s="25" t="s">
        <v>37</v>
      </c>
      <c r="S2467" s="26" t="s">
        <v>37</v>
      </c>
      <c r="T2467" s="26" t="s">
        <v>37</v>
      </c>
      <c r="U2467" s="19">
        <v>392707.7</v>
      </c>
      <c r="V2467" s="20">
        <v>6491559</v>
      </c>
      <c r="W2467" s="20">
        <v>37583</v>
      </c>
    </row>
    <row r="2468" spans="1:23" x14ac:dyDescent="0.35">
      <c r="A2468" s="16">
        <v>2012</v>
      </c>
      <c r="B2468" s="17">
        <v>55936</v>
      </c>
      <c r="C2468" s="18" t="s">
        <v>2014</v>
      </c>
      <c r="D2468" s="16" t="s">
        <v>24</v>
      </c>
      <c r="E2468" s="18" t="s">
        <v>25</v>
      </c>
      <c r="F2468" s="16" t="s">
        <v>26</v>
      </c>
      <c r="G2468" s="18" t="s">
        <v>30</v>
      </c>
      <c r="H2468" s="18" t="s">
        <v>57</v>
      </c>
      <c r="I2468" s="19">
        <v>388725.1</v>
      </c>
      <c r="J2468" s="20">
        <v>5176089</v>
      </c>
      <c r="K2468" s="20">
        <v>331362</v>
      </c>
      <c r="L2468" s="21">
        <v>367731.7</v>
      </c>
      <c r="M2468" s="22">
        <v>5515148</v>
      </c>
      <c r="N2468" s="22">
        <v>52318</v>
      </c>
      <c r="O2468" s="23">
        <v>391776.2</v>
      </c>
      <c r="P2468" s="24">
        <v>8889939</v>
      </c>
      <c r="Q2468" s="24">
        <v>3321</v>
      </c>
      <c r="R2468" s="25" t="s">
        <v>37</v>
      </c>
      <c r="S2468" s="26" t="s">
        <v>37</v>
      </c>
      <c r="T2468" s="26" t="s">
        <v>37</v>
      </c>
      <c r="U2468" s="19">
        <v>1148233</v>
      </c>
      <c r="V2468" s="20">
        <v>19581176</v>
      </c>
      <c r="W2468" s="20">
        <v>387001</v>
      </c>
    </row>
    <row r="2469" spans="1:23" x14ac:dyDescent="0.35">
      <c r="A2469" s="16">
        <v>2012</v>
      </c>
      <c r="B2469" s="17">
        <v>55937</v>
      </c>
      <c r="C2469" s="18" t="s">
        <v>2015</v>
      </c>
      <c r="D2469" s="16" t="s">
        <v>24</v>
      </c>
      <c r="E2469" s="18" t="s">
        <v>25</v>
      </c>
      <c r="F2469" s="16" t="s">
        <v>26</v>
      </c>
      <c r="G2469" s="18" t="s">
        <v>98</v>
      </c>
      <c r="H2469" s="18" t="s">
        <v>57</v>
      </c>
      <c r="I2469" s="19">
        <v>503093.5</v>
      </c>
      <c r="J2469" s="20">
        <v>5603724</v>
      </c>
      <c r="K2469" s="20">
        <v>364095</v>
      </c>
      <c r="L2469" s="21">
        <v>317876.3</v>
      </c>
      <c r="M2469" s="22">
        <v>4674677</v>
      </c>
      <c r="N2469" s="22">
        <v>47342</v>
      </c>
      <c r="O2469" s="23">
        <v>291229</v>
      </c>
      <c r="P2469" s="24">
        <v>6066047</v>
      </c>
      <c r="Q2469" s="24">
        <v>4906</v>
      </c>
      <c r="R2469" s="25" t="s">
        <v>37</v>
      </c>
      <c r="S2469" s="26" t="s">
        <v>37</v>
      </c>
      <c r="T2469" s="26" t="s">
        <v>37</v>
      </c>
      <c r="U2469" s="19">
        <v>1112198.8</v>
      </c>
      <c r="V2469" s="20">
        <v>16344448</v>
      </c>
      <c r="W2469" s="20">
        <v>416343</v>
      </c>
    </row>
    <row r="2470" spans="1:23" x14ac:dyDescent="0.35">
      <c r="A2470" s="16">
        <v>2012</v>
      </c>
      <c r="B2470" s="17">
        <v>55959</v>
      </c>
      <c r="C2470" s="18" t="s">
        <v>2016</v>
      </c>
      <c r="D2470" s="16" t="s">
        <v>24</v>
      </c>
      <c r="E2470" s="18" t="s">
        <v>25</v>
      </c>
      <c r="F2470" s="16" t="s">
        <v>26</v>
      </c>
      <c r="G2470" s="18" t="s">
        <v>172</v>
      </c>
      <c r="H2470" s="18" t="s">
        <v>33</v>
      </c>
      <c r="I2470" s="19">
        <v>10571.1</v>
      </c>
      <c r="J2470" s="20">
        <v>136006</v>
      </c>
      <c r="K2470" s="20">
        <v>8763</v>
      </c>
      <c r="L2470" s="21">
        <v>22394</v>
      </c>
      <c r="M2470" s="22">
        <v>253275</v>
      </c>
      <c r="N2470" s="22">
        <v>2992</v>
      </c>
      <c r="O2470" s="23">
        <v>14137</v>
      </c>
      <c r="P2470" s="24">
        <v>206505</v>
      </c>
      <c r="Q2470" s="24">
        <v>59</v>
      </c>
      <c r="R2470" s="25">
        <v>0</v>
      </c>
      <c r="S2470" s="26">
        <v>0</v>
      </c>
      <c r="T2470" s="26">
        <v>0</v>
      </c>
      <c r="U2470" s="19">
        <v>47102.1</v>
      </c>
      <c r="V2470" s="20">
        <v>595786</v>
      </c>
      <c r="W2470" s="20">
        <v>11814</v>
      </c>
    </row>
    <row r="2471" spans="1:23" x14ac:dyDescent="0.35">
      <c r="A2471" s="16">
        <v>2012</v>
      </c>
      <c r="B2471" s="17">
        <v>55962</v>
      </c>
      <c r="C2471" s="18" t="s">
        <v>2017</v>
      </c>
      <c r="D2471" s="16" t="s">
        <v>24</v>
      </c>
      <c r="E2471" s="18" t="s">
        <v>25</v>
      </c>
      <c r="F2471" s="16" t="s">
        <v>26</v>
      </c>
      <c r="G2471" s="18" t="s">
        <v>63</v>
      </c>
      <c r="H2471" s="18" t="s">
        <v>28</v>
      </c>
      <c r="I2471" s="19" t="s">
        <v>37</v>
      </c>
      <c r="J2471" s="20" t="s">
        <v>37</v>
      </c>
      <c r="K2471" s="20" t="s">
        <v>37</v>
      </c>
      <c r="L2471" s="21" t="s">
        <v>37</v>
      </c>
      <c r="M2471" s="22" t="s">
        <v>37</v>
      </c>
      <c r="N2471" s="22" t="s">
        <v>37</v>
      </c>
      <c r="O2471" s="23">
        <v>9054</v>
      </c>
      <c r="P2471" s="24">
        <v>73552</v>
      </c>
      <c r="Q2471" s="24">
        <v>48</v>
      </c>
      <c r="R2471" s="25" t="s">
        <v>37</v>
      </c>
      <c r="S2471" s="26" t="s">
        <v>37</v>
      </c>
      <c r="T2471" s="26" t="s">
        <v>37</v>
      </c>
      <c r="U2471" s="19">
        <v>9054</v>
      </c>
      <c r="V2471" s="20">
        <v>73552</v>
      </c>
      <c r="W2471" s="20">
        <v>48</v>
      </c>
    </row>
    <row r="2472" spans="1:23" x14ac:dyDescent="0.35">
      <c r="A2472" s="16">
        <v>2012</v>
      </c>
      <c r="B2472" s="17">
        <v>55982</v>
      </c>
      <c r="C2472" s="18" t="s">
        <v>2018</v>
      </c>
      <c r="D2472" s="16" t="s">
        <v>24</v>
      </c>
      <c r="E2472" s="18" t="s">
        <v>25</v>
      </c>
      <c r="F2472" s="16" t="s">
        <v>26</v>
      </c>
      <c r="G2472" s="18" t="s">
        <v>98</v>
      </c>
      <c r="H2472" s="18" t="s">
        <v>33</v>
      </c>
      <c r="I2472" s="19">
        <v>25567</v>
      </c>
      <c r="J2472" s="20">
        <v>274542</v>
      </c>
      <c r="K2472" s="20">
        <v>15310</v>
      </c>
      <c r="L2472" s="21">
        <v>5760</v>
      </c>
      <c r="M2472" s="22">
        <v>57138</v>
      </c>
      <c r="N2472" s="22">
        <v>4315</v>
      </c>
      <c r="O2472" s="23">
        <v>3416</v>
      </c>
      <c r="P2472" s="24">
        <v>63220</v>
      </c>
      <c r="Q2472" s="24">
        <v>277</v>
      </c>
      <c r="R2472" s="25" t="s">
        <v>37</v>
      </c>
      <c r="S2472" s="26" t="s">
        <v>37</v>
      </c>
      <c r="T2472" s="26" t="s">
        <v>37</v>
      </c>
      <c r="U2472" s="19">
        <v>34743</v>
      </c>
      <c r="V2472" s="20">
        <v>394900</v>
      </c>
      <c r="W2472" s="20">
        <v>19902</v>
      </c>
    </row>
    <row r="2473" spans="1:23" x14ac:dyDescent="0.35">
      <c r="A2473" s="16">
        <v>2012</v>
      </c>
      <c r="B2473" s="17">
        <v>56026</v>
      </c>
      <c r="C2473" s="18" t="s">
        <v>2019</v>
      </c>
      <c r="D2473" s="16" t="s">
        <v>24</v>
      </c>
      <c r="E2473" s="18" t="s">
        <v>25</v>
      </c>
      <c r="F2473" s="16" t="s">
        <v>26</v>
      </c>
      <c r="G2473" s="18" t="s">
        <v>130</v>
      </c>
      <c r="H2473" s="18" t="s">
        <v>119</v>
      </c>
      <c r="I2473" s="19" t="s">
        <v>37</v>
      </c>
      <c r="J2473" s="20" t="s">
        <v>37</v>
      </c>
      <c r="K2473" s="20" t="s">
        <v>37</v>
      </c>
      <c r="L2473" s="21">
        <v>208</v>
      </c>
      <c r="M2473" s="22">
        <v>3468</v>
      </c>
      <c r="N2473" s="22">
        <v>1</v>
      </c>
      <c r="O2473" s="23" t="s">
        <v>37</v>
      </c>
      <c r="P2473" s="24" t="s">
        <v>37</v>
      </c>
      <c r="Q2473" s="24" t="s">
        <v>37</v>
      </c>
      <c r="R2473" s="25" t="s">
        <v>37</v>
      </c>
      <c r="S2473" s="26" t="s">
        <v>37</v>
      </c>
      <c r="T2473" s="26" t="s">
        <v>37</v>
      </c>
      <c r="U2473" s="19">
        <v>208</v>
      </c>
      <c r="V2473" s="20">
        <v>3468</v>
      </c>
      <c r="W2473" s="20">
        <v>1</v>
      </c>
    </row>
    <row r="2474" spans="1:23" x14ac:dyDescent="0.35">
      <c r="A2474" s="16">
        <v>2012</v>
      </c>
      <c r="B2474" s="17">
        <v>56027</v>
      </c>
      <c r="C2474" s="18" t="s">
        <v>2020</v>
      </c>
      <c r="D2474" s="16" t="s">
        <v>24</v>
      </c>
      <c r="E2474" s="18" t="s">
        <v>25</v>
      </c>
      <c r="F2474" s="16" t="s">
        <v>26</v>
      </c>
      <c r="G2474" s="18" t="s">
        <v>63</v>
      </c>
      <c r="H2474" s="18" t="s">
        <v>119</v>
      </c>
      <c r="I2474" s="19" t="s">
        <v>37</v>
      </c>
      <c r="J2474" s="20" t="s">
        <v>37</v>
      </c>
      <c r="K2474" s="20" t="s">
        <v>37</v>
      </c>
      <c r="L2474" s="21">
        <v>256</v>
      </c>
      <c r="M2474" s="22">
        <v>1654</v>
      </c>
      <c r="N2474" s="22">
        <v>1</v>
      </c>
      <c r="O2474" s="23" t="s">
        <v>37</v>
      </c>
      <c r="P2474" s="24" t="s">
        <v>37</v>
      </c>
      <c r="Q2474" s="24" t="s">
        <v>37</v>
      </c>
      <c r="R2474" s="25" t="s">
        <v>37</v>
      </c>
      <c r="S2474" s="26" t="s">
        <v>37</v>
      </c>
      <c r="T2474" s="26" t="s">
        <v>37</v>
      </c>
      <c r="U2474" s="19">
        <v>256</v>
      </c>
      <c r="V2474" s="20">
        <v>1654</v>
      </c>
      <c r="W2474" s="20">
        <v>1</v>
      </c>
    </row>
    <row r="2475" spans="1:23" x14ac:dyDescent="0.35">
      <c r="A2475" s="16">
        <v>2012</v>
      </c>
      <c r="B2475" s="17">
        <v>56028</v>
      </c>
      <c r="C2475" s="18" t="s">
        <v>2021</v>
      </c>
      <c r="D2475" s="16" t="s">
        <v>24</v>
      </c>
      <c r="E2475" s="18" t="s">
        <v>25</v>
      </c>
      <c r="F2475" s="16" t="s">
        <v>26</v>
      </c>
      <c r="G2475" s="18" t="s">
        <v>63</v>
      </c>
      <c r="H2475" s="18" t="s">
        <v>119</v>
      </c>
      <c r="I2475" s="19" t="s">
        <v>37</v>
      </c>
      <c r="J2475" s="20" t="s">
        <v>37</v>
      </c>
      <c r="K2475" s="20" t="s">
        <v>37</v>
      </c>
      <c r="L2475" s="21">
        <v>269</v>
      </c>
      <c r="M2475" s="22">
        <v>1556</v>
      </c>
      <c r="N2475" s="22">
        <v>1</v>
      </c>
      <c r="O2475" s="23" t="s">
        <v>37</v>
      </c>
      <c r="P2475" s="24" t="s">
        <v>37</v>
      </c>
      <c r="Q2475" s="24" t="s">
        <v>37</v>
      </c>
      <c r="R2475" s="25" t="s">
        <v>37</v>
      </c>
      <c r="S2475" s="26" t="s">
        <v>37</v>
      </c>
      <c r="T2475" s="26" t="s">
        <v>37</v>
      </c>
      <c r="U2475" s="19">
        <v>269</v>
      </c>
      <c r="V2475" s="20">
        <v>1556</v>
      </c>
      <c r="W2475" s="20">
        <v>1</v>
      </c>
    </row>
    <row r="2476" spans="1:23" x14ac:dyDescent="0.35">
      <c r="A2476" s="16">
        <v>2012</v>
      </c>
      <c r="B2476" s="17">
        <v>56105</v>
      </c>
      <c r="C2476" s="18" t="s">
        <v>2022</v>
      </c>
      <c r="D2476" s="16" t="s">
        <v>24</v>
      </c>
      <c r="E2476" s="18" t="s">
        <v>25</v>
      </c>
      <c r="F2476" s="16" t="s">
        <v>26</v>
      </c>
      <c r="G2476" s="18" t="s">
        <v>63</v>
      </c>
      <c r="H2476" s="18" t="s">
        <v>119</v>
      </c>
      <c r="I2476" s="19" t="s">
        <v>37</v>
      </c>
      <c r="J2476" s="20" t="s">
        <v>37</v>
      </c>
      <c r="K2476" s="20" t="s">
        <v>37</v>
      </c>
      <c r="L2476" s="21">
        <v>367</v>
      </c>
      <c r="M2476" s="22">
        <v>4231</v>
      </c>
      <c r="N2476" s="22">
        <v>1</v>
      </c>
      <c r="O2476" s="23" t="s">
        <v>37</v>
      </c>
      <c r="P2476" s="24" t="s">
        <v>37</v>
      </c>
      <c r="Q2476" s="24" t="s">
        <v>37</v>
      </c>
      <c r="R2476" s="25" t="s">
        <v>37</v>
      </c>
      <c r="S2476" s="26" t="s">
        <v>37</v>
      </c>
      <c r="T2476" s="26" t="s">
        <v>37</v>
      </c>
      <c r="U2476" s="19">
        <v>367</v>
      </c>
      <c r="V2476" s="20">
        <v>4231</v>
      </c>
      <c r="W2476" s="20">
        <v>1</v>
      </c>
    </row>
    <row r="2477" spans="1:23" x14ac:dyDescent="0.35">
      <c r="A2477" s="16">
        <v>2012</v>
      </c>
      <c r="B2477" s="17">
        <v>56113</v>
      </c>
      <c r="C2477" s="18" t="s">
        <v>2023</v>
      </c>
      <c r="D2477" s="16" t="s">
        <v>24</v>
      </c>
      <c r="E2477" s="18" t="s">
        <v>25</v>
      </c>
      <c r="F2477" s="16" t="s">
        <v>26</v>
      </c>
      <c r="G2477" s="18" t="s">
        <v>63</v>
      </c>
      <c r="H2477" s="18" t="s">
        <v>119</v>
      </c>
      <c r="I2477" s="19" t="s">
        <v>37</v>
      </c>
      <c r="J2477" s="20" t="s">
        <v>37</v>
      </c>
      <c r="K2477" s="20" t="s">
        <v>37</v>
      </c>
      <c r="L2477" s="21">
        <v>280</v>
      </c>
      <c r="M2477" s="22">
        <v>2039</v>
      </c>
      <c r="N2477" s="22">
        <v>1</v>
      </c>
      <c r="O2477" s="23" t="s">
        <v>37</v>
      </c>
      <c r="P2477" s="24" t="s">
        <v>37</v>
      </c>
      <c r="Q2477" s="24" t="s">
        <v>37</v>
      </c>
      <c r="R2477" s="25" t="s">
        <v>37</v>
      </c>
      <c r="S2477" s="26" t="s">
        <v>37</v>
      </c>
      <c r="T2477" s="26" t="s">
        <v>37</v>
      </c>
      <c r="U2477" s="19">
        <v>280</v>
      </c>
      <c r="V2477" s="20">
        <v>2039</v>
      </c>
      <c r="W2477" s="20">
        <v>1</v>
      </c>
    </row>
    <row r="2478" spans="1:23" x14ac:dyDescent="0.35">
      <c r="A2478" s="16">
        <v>2012</v>
      </c>
      <c r="B2478" s="17">
        <v>56146</v>
      </c>
      <c r="C2478" s="18" t="s">
        <v>2024</v>
      </c>
      <c r="D2478" s="16" t="s">
        <v>24</v>
      </c>
      <c r="E2478" s="18" t="s">
        <v>25</v>
      </c>
      <c r="F2478" s="16" t="s">
        <v>26</v>
      </c>
      <c r="G2478" s="18" t="s">
        <v>130</v>
      </c>
      <c r="H2478" s="18" t="s">
        <v>57</v>
      </c>
      <c r="I2478" s="19">
        <v>100211.1</v>
      </c>
      <c r="J2478" s="20">
        <v>615855</v>
      </c>
      <c r="K2478" s="20">
        <v>81928</v>
      </c>
      <c r="L2478" s="21">
        <v>106988.4</v>
      </c>
      <c r="M2478" s="22">
        <v>844357</v>
      </c>
      <c r="N2478" s="22">
        <v>12016</v>
      </c>
      <c r="O2478" s="23">
        <v>42466.8</v>
      </c>
      <c r="P2478" s="24">
        <v>358368</v>
      </c>
      <c r="Q2478" s="24">
        <v>65</v>
      </c>
      <c r="R2478" s="25">
        <v>0</v>
      </c>
      <c r="S2478" s="26">
        <v>0</v>
      </c>
      <c r="T2478" s="26">
        <v>0</v>
      </c>
      <c r="U2478" s="19">
        <v>249666.3</v>
      </c>
      <c r="V2478" s="20">
        <v>1818580</v>
      </c>
      <c r="W2478" s="20">
        <v>94009</v>
      </c>
    </row>
    <row r="2479" spans="1:23" x14ac:dyDescent="0.35">
      <c r="A2479" s="16">
        <v>2012</v>
      </c>
      <c r="B2479" s="17">
        <v>56196</v>
      </c>
      <c r="C2479" s="18" t="s">
        <v>2025</v>
      </c>
      <c r="D2479" s="16" t="s">
        <v>41</v>
      </c>
      <c r="E2479" s="18" t="s">
        <v>42</v>
      </c>
      <c r="F2479" s="16" t="s">
        <v>26</v>
      </c>
      <c r="G2479" s="18" t="s">
        <v>43</v>
      </c>
      <c r="H2479" s="18" t="s">
        <v>44</v>
      </c>
      <c r="I2479" s="19">
        <v>90377</v>
      </c>
      <c r="J2479" s="20">
        <v>935008</v>
      </c>
      <c r="K2479" s="20">
        <v>136535</v>
      </c>
      <c r="L2479" s="21">
        <v>39047</v>
      </c>
      <c r="M2479" s="22">
        <v>289353</v>
      </c>
      <c r="N2479" s="22">
        <v>5234</v>
      </c>
      <c r="O2479" s="23">
        <v>0</v>
      </c>
      <c r="P2479" s="24">
        <v>0</v>
      </c>
      <c r="Q2479" s="24">
        <v>0</v>
      </c>
      <c r="R2479" s="25">
        <v>0</v>
      </c>
      <c r="S2479" s="26">
        <v>0</v>
      </c>
      <c r="T2479" s="26">
        <v>0</v>
      </c>
      <c r="U2479" s="19">
        <v>129424</v>
      </c>
      <c r="V2479" s="20">
        <v>1224361</v>
      </c>
      <c r="W2479" s="20">
        <v>141769</v>
      </c>
    </row>
    <row r="2480" spans="1:23" x14ac:dyDescent="0.35">
      <c r="A2480" s="16">
        <v>2012</v>
      </c>
      <c r="B2480" s="17">
        <v>56203</v>
      </c>
      <c r="C2480" s="18" t="s">
        <v>2026</v>
      </c>
      <c r="D2480" s="16" t="s">
        <v>24</v>
      </c>
      <c r="E2480" s="18" t="s">
        <v>25</v>
      </c>
      <c r="F2480" s="16" t="s">
        <v>26</v>
      </c>
      <c r="G2480" s="18" t="s">
        <v>236</v>
      </c>
      <c r="H2480" s="18" t="s">
        <v>119</v>
      </c>
      <c r="I2480" s="19" t="s">
        <v>37</v>
      </c>
      <c r="J2480" s="20" t="s">
        <v>37</v>
      </c>
      <c r="K2480" s="20" t="s">
        <v>37</v>
      </c>
      <c r="L2480" s="21">
        <v>711</v>
      </c>
      <c r="M2480" s="22">
        <v>32159</v>
      </c>
      <c r="N2480" s="22">
        <v>1</v>
      </c>
      <c r="O2480" s="23" t="s">
        <v>37</v>
      </c>
      <c r="P2480" s="24" t="s">
        <v>37</v>
      </c>
      <c r="Q2480" s="24" t="s">
        <v>37</v>
      </c>
      <c r="R2480" s="25" t="s">
        <v>37</v>
      </c>
      <c r="S2480" s="26" t="s">
        <v>37</v>
      </c>
      <c r="T2480" s="26" t="s">
        <v>37</v>
      </c>
      <c r="U2480" s="19">
        <v>711</v>
      </c>
      <c r="V2480" s="20">
        <v>32159</v>
      </c>
      <c r="W2480" s="20">
        <v>1</v>
      </c>
    </row>
    <row r="2481" spans="1:23" x14ac:dyDescent="0.35">
      <c r="A2481" s="16">
        <v>2012</v>
      </c>
      <c r="B2481" s="17">
        <v>56212</v>
      </c>
      <c r="C2481" s="18" t="s">
        <v>2027</v>
      </c>
      <c r="D2481" s="16" t="s">
        <v>41</v>
      </c>
      <c r="E2481" s="18" t="s">
        <v>42</v>
      </c>
      <c r="F2481" s="16" t="s">
        <v>26</v>
      </c>
      <c r="G2481" s="18" t="s">
        <v>243</v>
      </c>
      <c r="H2481" s="18" t="s">
        <v>44</v>
      </c>
      <c r="I2481" s="19">
        <v>2834.7</v>
      </c>
      <c r="J2481" s="20">
        <v>37388</v>
      </c>
      <c r="K2481" s="20">
        <v>5008</v>
      </c>
      <c r="L2481" s="21">
        <v>919.4</v>
      </c>
      <c r="M2481" s="22">
        <v>11621</v>
      </c>
      <c r="N2481" s="22">
        <v>649</v>
      </c>
      <c r="O2481" s="23">
        <v>0</v>
      </c>
      <c r="P2481" s="24">
        <v>0</v>
      </c>
      <c r="Q2481" s="24">
        <v>0</v>
      </c>
      <c r="R2481" s="25">
        <v>0</v>
      </c>
      <c r="S2481" s="26">
        <v>0</v>
      </c>
      <c r="T2481" s="26">
        <v>0</v>
      </c>
      <c r="U2481" s="19">
        <v>3754.1</v>
      </c>
      <c r="V2481" s="20">
        <v>49009</v>
      </c>
      <c r="W2481" s="20">
        <v>5657</v>
      </c>
    </row>
    <row r="2482" spans="1:23" x14ac:dyDescent="0.35">
      <c r="A2482" s="16">
        <v>2012</v>
      </c>
      <c r="B2482" s="17">
        <v>56212</v>
      </c>
      <c r="C2482" s="18" t="s">
        <v>2027</v>
      </c>
      <c r="D2482" s="16" t="s">
        <v>41</v>
      </c>
      <c r="E2482" s="18" t="s">
        <v>42</v>
      </c>
      <c r="F2482" s="16" t="s">
        <v>26</v>
      </c>
      <c r="G2482" s="18" t="s">
        <v>36</v>
      </c>
      <c r="H2482" s="18" t="s">
        <v>44</v>
      </c>
      <c r="I2482" s="19">
        <v>14620.3</v>
      </c>
      <c r="J2482" s="20">
        <v>226993</v>
      </c>
      <c r="K2482" s="20">
        <v>22298</v>
      </c>
      <c r="L2482" s="21">
        <v>4037.4</v>
      </c>
      <c r="M2482" s="22">
        <v>69471</v>
      </c>
      <c r="N2482" s="22">
        <v>1883</v>
      </c>
      <c r="O2482" s="23">
        <v>0</v>
      </c>
      <c r="P2482" s="24">
        <v>0</v>
      </c>
      <c r="Q2482" s="24">
        <v>0</v>
      </c>
      <c r="R2482" s="25">
        <v>0</v>
      </c>
      <c r="S2482" s="26">
        <v>0</v>
      </c>
      <c r="T2482" s="26">
        <v>0</v>
      </c>
      <c r="U2482" s="19">
        <v>18657.7</v>
      </c>
      <c r="V2482" s="20">
        <v>296464</v>
      </c>
      <c r="W2482" s="20">
        <v>24181</v>
      </c>
    </row>
    <row r="2483" spans="1:23" x14ac:dyDescent="0.35">
      <c r="A2483" s="16">
        <v>2012</v>
      </c>
      <c r="B2483" s="17">
        <v>56212</v>
      </c>
      <c r="C2483" s="18" t="s">
        <v>2027</v>
      </c>
      <c r="D2483" s="16" t="s">
        <v>41</v>
      </c>
      <c r="E2483" s="18" t="s">
        <v>42</v>
      </c>
      <c r="F2483" s="16" t="s">
        <v>26</v>
      </c>
      <c r="G2483" s="18" t="s">
        <v>32</v>
      </c>
      <c r="H2483" s="18" t="s">
        <v>44</v>
      </c>
      <c r="I2483" s="19">
        <v>15997.1</v>
      </c>
      <c r="J2483" s="20">
        <v>189975</v>
      </c>
      <c r="K2483" s="20">
        <v>14449</v>
      </c>
      <c r="L2483" s="21">
        <v>1462.9</v>
      </c>
      <c r="M2483" s="22">
        <v>17802</v>
      </c>
      <c r="N2483" s="22">
        <v>520</v>
      </c>
      <c r="O2483" s="23">
        <v>0</v>
      </c>
      <c r="P2483" s="24">
        <v>0</v>
      </c>
      <c r="Q2483" s="24">
        <v>0</v>
      </c>
      <c r="R2483" s="25">
        <v>0</v>
      </c>
      <c r="S2483" s="26">
        <v>0</v>
      </c>
      <c r="T2483" s="26">
        <v>0</v>
      </c>
      <c r="U2483" s="19">
        <v>17460</v>
      </c>
      <c r="V2483" s="20">
        <v>207777</v>
      </c>
      <c r="W2483" s="20">
        <v>14969</v>
      </c>
    </row>
    <row r="2484" spans="1:23" x14ac:dyDescent="0.35">
      <c r="A2484" s="16">
        <v>2012</v>
      </c>
      <c r="B2484" s="17">
        <v>56212</v>
      </c>
      <c r="C2484" s="18" t="s">
        <v>2027</v>
      </c>
      <c r="D2484" s="16" t="s">
        <v>41</v>
      </c>
      <c r="E2484" s="18" t="s">
        <v>42</v>
      </c>
      <c r="F2484" s="16" t="s">
        <v>26</v>
      </c>
      <c r="G2484" s="18" t="s">
        <v>136</v>
      </c>
      <c r="H2484" s="18" t="s">
        <v>44</v>
      </c>
      <c r="I2484" s="19">
        <v>21393.599999999999</v>
      </c>
      <c r="J2484" s="20">
        <v>237335</v>
      </c>
      <c r="K2484" s="20">
        <v>21620</v>
      </c>
      <c r="L2484" s="21">
        <v>8658.4</v>
      </c>
      <c r="M2484" s="22">
        <v>110103</v>
      </c>
      <c r="N2484" s="22">
        <v>2711</v>
      </c>
      <c r="O2484" s="23">
        <v>0</v>
      </c>
      <c r="P2484" s="24">
        <v>0</v>
      </c>
      <c r="Q2484" s="24">
        <v>0</v>
      </c>
      <c r="R2484" s="25">
        <v>0</v>
      </c>
      <c r="S2484" s="26">
        <v>0</v>
      </c>
      <c r="T2484" s="26">
        <v>0</v>
      </c>
      <c r="U2484" s="19">
        <v>30052</v>
      </c>
      <c r="V2484" s="20">
        <v>347438</v>
      </c>
      <c r="W2484" s="20">
        <v>24331</v>
      </c>
    </row>
    <row r="2485" spans="1:23" x14ac:dyDescent="0.35">
      <c r="A2485" s="16">
        <v>2012</v>
      </c>
      <c r="B2485" s="17">
        <v>56212</v>
      </c>
      <c r="C2485" s="18" t="s">
        <v>2027</v>
      </c>
      <c r="D2485" s="16" t="s">
        <v>41</v>
      </c>
      <c r="E2485" s="18" t="s">
        <v>42</v>
      </c>
      <c r="F2485" s="16" t="s">
        <v>26</v>
      </c>
      <c r="G2485" s="18" t="s">
        <v>43</v>
      </c>
      <c r="H2485" s="18" t="s">
        <v>44</v>
      </c>
      <c r="I2485" s="19">
        <v>124102.6</v>
      </c>
      <c r="J2485" s="20">
        <v>1864571</v>
      </c>
      <c r="K2485" s="20">
        <v>210320</v>
      </c>
      <c r="L2485" s="21">
        <v>12787.7</v>
      </c>
      <c r="M2485" s="22">
        <v>175469</v>
      </c>
      <c r="N2485" s="22">
        <v>9648</v>
      </c>
      <c r="O2485" s="23">
        <v>0</v>
      </c>
      <c r="P2485" s="24">
        <v>0</v>
      </c>
      <c r="Q2485" s="24">
        <v>0</v>
      </c>
      <c r="R2485" s="25">
        <v>0</v>
      </c>
      <c r="S2485" s="26">
        <v>0</v>
      </c>
      <c r="T2485" s="26">
        <v>0</v>
      </c>
      <c r="U2485" s="19">
        <v>136890.29999999999</v>
      </c>
      <c r="V2485" s="20">
        <v>2040040</v>
      </c>
      <c r="W2485" s="20">
        <v>219968</v>
      </c>
    </row>
    <row r="2486" spans="1:23" x14ac:dyDescent="0.35">
      <c r="A2486" s="16">
        <v>2012</v>
      </c>
      <c r="B2486" s="17">
        <v>56212</v>
      </c>
      <c r="C2486" s="18" t="s">
        <v>2027</v>
      </c>
      <c r="D2486" s="16" t="s">
        <v>41</v>
      </c>
      <c r="E2486" s="18" t="s">
        <v>42</v>
      </c>
      <c r="F2486" s="16" t="s">
        <v>26</v>
      </c>
      <c r="G2486" s="18" t="s">
        <v>199</v>
      </c>
      <c r="H2486" s="18" t="s">
        <v>44</v>
      </c>
      <c r="I2486" s="19">
        <v>19210.099999999999</v>
      </c>
      <c r="J2486" s="20">
        <v>241608</v>
      </c>
      <c r="K2486" s="20">
        <v>20225</v>
      </c>
      <c r="L2486" s="21">
        <v>2688.2</v>
      </c>
      <c r="M2486" s="22">
        <v>34254</v>
      </c>
      <c r="N2486" s="22">
        <v>1205</v>
      </c>
      <c r="O2486" s="23">
        <v>0</v>
      </c>
      <c r="P2486" s="24">
        <v>0</v>
      </c>
      <c r="Q2486" s="24">
        <v>0</v>
      </c>
      <c r="R2486" s="25">
        <v>0</v>
      </c>
      <c r="S2486" s="26">
        <v>0</v>
      </c>
      <c r="T2486" s="26">
        <v>0</v>
      </c>
      <c r="U2486" s="19">
        <v>21898.3</v>
      </c>
      <c r="V2486" s="20">
        <v>275862</v>
      </c>
      <c r="W2486" s="20">
        <v>21430</v>
      </c>
    </row>
    <row r="2487" spans="1:23" x14ac:dyDescent="0.35">
      <c r="A2487" s="16">
        <v>2012</v>
      </c>
      <c r="B2487" s="17">
        <v>56212</v>
      </c>
      <c r="C2487" s="18" t="s">
        <v>2027</v>
      </c>
      <c r="D2487" s="16" t="s">
        <v>97</v>
      </c>
      <c r="E2487" s="18" t="s">
        <v>25</v>
      </c>
      <c r="F2487" s="16" t="s">
        <v>26</v>
      </c>
      <c r="G2487" s="18" t="s">
        <v>98</v>
      </c>
      <c r="H2487" s="18" t="s">
        <v>44</v>
      </c>
      <c r="I2487" s="19">
        <v>536790.19999999995</v>
      </c>
      <c r="J2487" s="20">
        <v>4495093</v>
      </c>
      <c r="K2487" s="20">
        <v>311325</v>
      </c>
      <c r="L2487" s="21">
        <v>58404.800000000003</v>
      </c>
      <c r="M2487" s="22">
        <v>735284</v>
      </c>
      <c r="N2487" s="22">
        <v>24664</v>
      </c>
      <c r="O2487" s="23">
        <v>0</v>
      </c>
      <c r="P2487" s="24">
        <v>0</v>
      </c>
      <c r="Q2487" s="24">
        <v>0</v>
      </c>
      <c r="R2487" s="25">
        <v>0</v>
      </c>
      <c r="S2487" s="26">
        <v>0</v>
      </c>
      <c r="T2487" s="26">
        <v>0</v>
      </c>
      <c r="U2487" s="19">
        <v>595195</v>
      </c>
      <c r="V2487" s="20">
        <v>5230377</v>
      </c>
      <c r="W2487" s="20">
        <v>335989</v>
      </c>
    </row>
    <row r="2488" spans="1:23" x14ac:dyDescent="0.35">
      <c r="A2488" s="16">
        <v>2012</v>
      </c>
      <c r="B2488" s="17">
        <v>56220</v>
      </c>
      <c r="C2488" s="18" t="s">
        <v>2028</v>
      </c>
      <c r="D2488" s="16" t="s">
        <v>41</v>
      </c>
      <c r="E2488" s="18" t="s">
        <v>42</v>
      </c>
      <c r="F2488" s="16" t="s">
        <v>26</v>
      </c>
      <c r="G2488" s="18" t="s">
        <v>199</v>
      </c>
      <c r="H2488" s="18" t="s">
        <v>44</v>
      </c>
      <c r="I2488" s="19">
        <v>839.3</v>
      </c>
      <c r="J2488" s="20">
        <v>10990</v>
      </c>
      <c r="K2488" s="20">
        <v>872</v>
      </c>
      <c r="L2488" s="21">
        <v>14890.6</v>
      </c>
      <c r="M2488" s="22">
        <v>209122</v>
      </c>
      <c r="N2488" s="22">
        <v>122</v>
      </c>
      <c r="O2488" s="23">
        <v>0</v>
      </c>
      <c r="P2488" s="24">
        <v>0</v>
      </c>
      <c r="Q2488" s="24">
        <v>0</v>
      </c>
      <c r="R2488" s="25">
        <v>0</v>
      </c>
      <c r="S2488" s="26">
        <v>0</v>
      </c>
      <c r="T2488" s="26">
        <v>0</v>
      </c>
      <c r="U2488" s="19">
        <v>15729.9</v>
      </c>
      <c r="V2488" s="20">
        <v>220112</v>
      </c>
      <c r="W2488" s="20">
        <v>994</v>
      </c>
    </row>
    <row r="2489" spans="1:23" x14ac:dyDescent="0.35">
      <c r="A2489" s="16">
        <v>2012</v>
      </c>
      <c r="B2489" s="17">
        <v>56247</v>
      </c>
      <c r="C2489" s="18" t="s">
        <v>2029</v>
      </c>
      <c r="D2489" s="16" t="s">
        <v>97</v>
      </c>
      <c r="E2489" s="18" t="s">
        <v>25</v>
      </c>
      <c r="F2489" s="16" t="s">
        <v>26</v>
      </c>
      <c r="G2489" s="18" t="s">
        <v>98</v>
      </c>
      <c r="H2489" s="18" t="s">
        <v>44</v>
      </c>
      <c r="I2489" s="19">
        <v>17234</v>
      </c>
      <c r="J2489" s="20">
        <v>175416</v>
      </c>
      <c r="K2489" s="20">
        <v>10288</v>
      </c>
      <c r="L2489" s="21">
        <v>8573</v>
      </c>
      <c r="M2489" s="22">
        <v>100632</v>
      </c>
      <c r="N2489" s="22">
        <v>1142</v>
      </c>
      <c r="O2489" s="23">
        <v>0</v>
      </c>
      <c r="P2489" s="24">
        <v>0</v>
      </c>
      <c r="Q2489" s="24">
        <v>0</v>
      </c>
      <c r="R2489" s="25">
        <v>0</v>
      </c>
      <c r="S2489" s="26">
        <v>0</v>
      </c>
      <c r="T2489" s="26">
        <v>0</v>
      </c>
      <c r="U2489" s="19">
        <v>25807</v>
      </c>
      <c r="V2489" s="20">
        <v>276048</v>
      </c>
      <c r="W2489" s="20">
        <v>11430</v>
      </c>
    </row>
    <row r="2490" spans="1:23" x14ac:dyDescent="0.35">
      <c r="A2490" s="16">
        <v>2012</v>
      </c>
      <c r="B2490" s="17">
        <v>56248</v>
      </c>
      <c r="C2490" s="18" t="s">
        <v>2030</v>
      </c>
      <c r="D2490" s="16" t="s">
        <v>97</v>
      </c>
      <c r="E2490" s="18" t="s">
        <v>25</v>
      </c>
      <c r="F2490" s="16" t="s">
        <v>26</v>
      </c>
      <c r="G2490" s="18" t="s">
        <v>98</v>
      </c>
      <c r="H2490" s="18" t="s">
        <v>44</v>
      </c>
      <c r="I2490" s="19">
        <v>17196.8</v>
      </c>
      <c r="J2490" s="20">
        <v>119940</v>
      </c>
      <c r="K2490" s="20">
        <v>11142</v>
      </c>
      <c r="L2490" s="21" t="s">
        <v>37</v>
      </c>
      <c r="M2490" s="22" t="s">
        <v>37</v>
      </c>
      <c r="N2490" s="22" t="s">
        <v>37</v>
      </c>
      <c r="O2490" s="23" t="s">
        <v>37</v>
      </c>
      <c r="P2490" s="24" t="s">
        <v>37</v>
      </c>
      <c r="Q2490" s="24" t="s">
        <v>37</v>
      </c>
      <c r="R2490" s="25" t="s">
        <v>37</v>
      </c>
      <c r="S2490" s="26" t="s">
        <v>37</v>
      </c>
      <c r="T2490" s="26" t="s">
        <v>37</v>
      </c>
      <c r="U2490" s="19">
        <v>17196.8</v>
      </c>
      <c r="V2490" s="20">
        <v>119940</v>
      </c>
      <c r="W2490" s="20">
        <v>11142</v>
      </c>
    </row>
    <row r="2491" spans="1:23" x14ac:dyDescent="0.35">
      <c r="A2491" s="16">
        <v>2012</v>
      </c>
      <c r="B2491" s="17">
        <v>56253</v>
      </c>
      <c r="C2491" s="18" t="s">
        <v>2031</v>
      </c>
      <c r="D2491" s="16" t="s">
        <v>97</v>
      </c>
      <c r="E2491" s="18" t="s">
        <v>25</v>
      </c>
      <c r="F2491" s="16" t="s">
        <v>26</v>
      </c>
      <c r="G2491" s="18" t="s">
        <v>98</v>
      </c>
      <c r="H2491" s="18" t="s">
        <v>44</v>
      </c>
      <c r="I2491" s="19">
        <v>424.2</v>
      </c>
      <c r="J2491" s="20">
        <v>3759</v>
      </c>
      <c r="K2491" s="20">
        <v>361</v>
      </c>
      <c r="L2491" s="21">
        <v>13.6</v>
      </c>
      <c r="M2491" s="22">
        <v>130</v>
      </c>
      <c r="N2491" s="22">
        <v>7</v>
      </c>
      <c r="O2491" s="23" t="s">
        <v>37</v>
      </c>
      <c r="P2491" s="24" t="s">
        <v>37</v>
      </c>
      <c r="Q2491" s="24" t="s">
        <v>37</v>
      </c>
      <c r="R2491" s="25" t="s">
        <v>37</v>
      </c>
      <c r="S2491" s="26" t="s">
        <v>37</v>
      </c>
      <c r="T2491" s="26" t="s">
        <v>37</v>
      </c>
      <c r="U2491" s="19">
        <v>437.8</v>
      </c>
      <c r="V2491" s="20">
        <v>3889</v>
      </c>
      <c r="W2491" s="20">
        <v>368</v>
      </c>
    </row>
    <row r="2492" spans="1:23" x14ac:dyDescent="0.35">
      <c r="A2492" s="16">
        <v>2012</v>
      </c>
      <c r="B2492" s="17">
        <v>56254</v>
      </c>
      <c r="C2492" s="18" t="s">
        <v>2032</v>
      </c>
      <c r="D2492" s="16" t="s">
        <v>41</v>
      </c>
      <c r="E2492" s="18" t="s">
        <v>42</v>
      </c>
      <c r="F2492" s="16" t="s">
        <v>26</v>
      </c>
      <c r="G2492" s="18" t="s">
        <v>199</v>
      </c>
      <c r="H2492" s="18" t="s">
        <v>44</v>
      </c>
      <c r="I2492" s="19">
        <v>0</v>
      </c>
      <c r="J2492" s="20">
        <v>0</v>
      </c>
      <c r="K2492" s="20">
        <v>0</v>
      </c>
      <c r="L2492" s="21">
        <v>133608.5</v>
      </c>
      <c r="M2492" s="22">
        <v>2067532</v>
      </c>
      <c r="N2492" s="22">
        <v>2828</v>
      </c>
      <c r="O2492" s="23">
        <v>45818.8</v>
      </c>
      <c r="P2492" s="24">
        <v>710011</v>
      </c>
      <c r="Q2492" s="24">
        <v>177</v>
      </c>
      <c r="R2492" s="25">
        <v>957.3</v>
      </c>
      <c r="S2492" s="26">
        <v>17493</v>
      </c>
      <c r="T2492" s="26">
        <v>7</v>
      </c>
      <c r="U2492" s="19">
        <v>180384.6</v>
      </c>
      <c r="V2492" s="20">
        <v>2795036</v>
      </c>
      <c r="W2492" s="20">
        <v>3012</v>
      </c>
    </row>
    <row r="2493" spans="1:23" x14ac:dyDescent="0.35">
      <c r="A2493" s="16">
        <v>2012</v>
      </c>
      <c r="B2493" s="17">
        <v>56255</v>
      </c>
      <c r="C2493" s="18" t="s">
        <v>2033</v>
      </c>
      <c r="D2493" s="16" t="s">
        <v>97</v>
      </c>
      <c r="E2493" s="18" t="s">
        <v>25</v>
      </c>
      <c r="F2493" s="16" t="s">
        <v>26</v>
      </c>
      <c r="G2493" s="18" t="s">
        <v>98</v>
      </c>
      <c r="H2493" s="18" t="s">
        <v>44</v>
      </c>
      <c r="I2493" s="19">
        <v>36895.699999999997</v>
      </c>
      <c r="J2493" s="20">
        <v>383680</v>
      </c>
      <c r="K2493" s="20">
        <v>21529</v>
      </c>
      <c r="L2493" s="21">
        <v>36886.9</v>
      </c>
      <c r="M2493" s="22">
        <v>354953</v>
      </c>
      <c r="N2493" s="22">
        <v>6704</v>
      </c>
      <c r="O2493" s="23">
        <v>0</v>
      </c>
      <c r="P2493" s="24">
        <v>0</v>
      </c>
      <c r="Q2493" s="24">
        <v>0</v>
      </c>
      <c r="R2493" s="25">
        <v>0</v>
      </c>
      <c r="S2493" s="26">
        <v>0</v>
      </c>
      <c r="T2493" s="26">
        <v>0</v>
      </c>
      <c r="U2493" s="19">
        <v>73782.600000000006</v>
      </c>
      <c r="V2493" s="20">
        <v>738633</v>
      </c>
      <c r="W2493" s="20">
        <v>28233</v>
      </c>
    </row>
    <row r="2494" spans="1:23" x14ac:dyDescent="0.35">
      <c r="A2494" s="16">
        <v>2012</v>
      </c>
      <c r="B2494" s="17">
        <v>56260</v>
      </c>
      <c r="C2494" s="18" t="s">
        <v>2034</v>
      </c>
      <c r="D2494" s="16" t="s">
        <v>97</v>
      </c>
      <c r="E2494" s="18" t="s">
        <v>25</v>
      </c>
      <c r="F2494" s="16" t="s">
        <v>26</v>
      </c>
      <c r="G2494" s="18" t="s">
        <v>98</v>
      </c>
      <c r="H2494" s="18" t="s">
        <v>44</v>
      </c>
      <c r="I2494" s="19">
        <v>1224.8</v>
      </c>
      <c r="J2494" s="20">
        <v>12576</v>
      </c>
      <c r="K2494" s="20">
        <v>1012</v>
      </c>
      <c r="L2494" s="21">
        <v>1754</v>
      </c>
      <c r="M2494" s="22">
        <v>15545</v>
      </c>
      <c r="N2494" s="22">
        <v>240</v>
      </c>
      <c r="O2494" s="23">
        <v>0</v>
      </c>
      <c r="P2494" s="24">
        <v>0</v>
      </c>
      <c r="Q2494" s="24">
        <v>0</v>
      </c>
      <c r="R2494" s="25">
        <v>0</v>
      </c>
      <c r="S2494" s="26">
        <v>0</v>
      </c>
      <c r="T2494" s="26">
        <v>0</v>
      </c>
      <c r="U2494" s="19">
        <v>2978.8</v>
      </c>
      <c r="V2494" s="20">
        <v>28121</v>
      </c>
      <c r="W2494" s="20">
        <v>1252</v>
      </c>
    </row>
    <row r="2495" spans="1:23" x14ac:dyDescent="0.35">
      <c r="A2495" s="16">
        <v>2012</v>
      </c>
      <c r="B2495" s="17">
        <v>56265</v>
      </c>
      <c r="C2495" s="18" t="s">
        <v>2035</v>
      </c>
      <c r="D2495" s="16" t="s">
        <v>41</v>
      </c>
      <c r="E2495" s="18" t="s">
        <v>42</v>
      </c>
      <c r="F2495" s="16" t="s">
        <v>26</v>
      </c>
      <c r="G2495" s="18" t="s">
        <v>243</v>
      </c>
      <c r="H2495" s="18" t="s">
        <v>44</v>
      </c>
      <c r="I2495" s="19">
        <v>33568.699999999997</v>
      </c>
      <c r="J2495" s="20">
        <v>281925</v>
      </c>
      <c r="K2495" s="20">
        <v>29403</v>
      </c>
      <c r="L2495" s="21">
        <v>17423.2</v>
      </c>
      <c r="M2495" s="22">
        <v>146005</v>
      </c>
      <c r="N2495" s="22">
        <v>6053</v>
      </c>
      <c r="O2495" s="23">
        <v>0</v>
      </c>
      <c r="P2495" s="24">
        <v>0</v>
      </c>
      <c r="Q2495" s="24">
        <v>0</v>
      </c>
      <c r="R2495" s="25">
        <v>0</v>
      </c>
      <c r="S2495" s="26">
        <v>0</v>
      </c>
      <c r="T2495" s="26">
        <v>0</v>
      </c>
      <c r="U2495" s="19">
        <v>50991.9</v>
      </c>
      <c r="V2495" s="20">
        <v>427930</v>
      </c>
      <c r="W2495" s="20">
        <v>35456</v>
      </c>
    </row>
    <row r="2496" spans="1:23" x14ac:dyDescent="0.35">
      <c r="A2496" s="16">
        <v>2012</v>
      </c>
      <c r="B2496" s="17">
        <v>56265</v>
      </c>
      <c r="C2496" s="18" t="s">
        <v>2035</v>
      </c>
      <c r="D2496" s="16" t="s">
        <v>41</v>
      </c>
      <c r="E2496" s="18" t="s">
        <v>42</v>
      </c>
      <c r="F2496" s="16" t="s">
        <v>26</v>
      </c>
      <c r="G2496" s="18" t="s">
        <v>36</v>
      </c>
      <c r="H2496" s="18" t="s">
        <v>44</v>
      </c>
      <c r="I2496" s="19">
        <v>17014.900000000001</v>
      </c>
      <c r="J2496" s="20">
        <v>181966</v>
      </c>
      <c r="K2496" s="20">
        <v>19234</v>
      </c>
      <c r="L2496" s="21">
        <v>3135.8</v>
      </c>
      <c r="M2496" s="22">
        <v>33517</v>
      </c>
      <c r="N2496" s="22">
        <v>1511</v>
      </c>
      <c r="O2496" s="23">
        <v>0</v>
      </c>
      <c r="P2496" s="24">
        <v>0</v>
      </c>
      <c r="Q2496" s="24">
        <v>0</v>
      </c>
      <c r="R2496" s="25">
        <v>0</v>
      </c>
      <c r="S2496" s="26">
        <v>0</v>
      </c>
      <c r="T2496" s="26">
        <v>0</v>
      </c>
      <c r="U2496" s="19">
        <v>20150.7</v>
      </c>
      <c r="V2496" s="20">
        <v>215483</v>
      </c>
      <c r="W2496" s="20">
        <v>20745</v>
      </c>
    </row>
    <row r="2497" spans="1:23" x14ac:dyDescent="0.35">
      <c r="A2497" s="16">
        <v>2012</v>
      </c>
      <c r="B2497" s="17">
        <v>56265</v>
      </c>
      <c r="C2497" s="18" t="s">
        <v>2035</v>
      </c>
      <c r="D2497" s="16" t="s">
        <v>41</v>
      </c>
      <c r="E2497" s="18" t="s">
        <v>42</v>
      </c>
      <c r="F2497" s="16" t="s">
        <v>26</v>
      </c>
      <c r="G2497" s="18" t="s">
        <v>184</v>
      </c>
      <c r="H2497" s="18" t="s">
        <v>44</v>
      </c>
      <c r="I2497" s="19">
        <v>1475.5</v>
      </c>
      <c r="J2497" s="20">
        <v>18681</v>
      </c>
      <c r="K2497" s="20">
        <v>5287</v>
      </c>
      <c r="L2497" s="21">
        <v>339</v>
      </c>
      <c r="M2497" s="22">
        <v>4453</v>
      </c>
      <c r="N2497" s="22">
        <v>71</v>
      </c>
      <c r="O2497" s="23">
        <v>0</v>
      </c>
      <c r="P2497" s="24">
        <v>0</v>
      </c>
      <c r="Q2497" s="24">
        <v>0</v>
      </c>
      <c r="R2497" s="25">
        <v>0</v>
      </c>
      <c r="S2497" s="26">
        <v>0</v>
      </c>
      <c r="T2497" s="26">
        <v>0</v>
      </c>
      <c r="U2497" s="19">
        <v>1814.5</v>
      </c>
      <c r="V2497" s="20">
        <v>23134</v>
      </c>
      <c r="W2497" s="20">
        <v>5358</v>
      </c>
    </row>
    <row r="2498" spans="1:23" x14ac:dyDescent="0.35">
      <c r="A2498" s="16">
        <v>2012</v>
      </c>
      <c r="B2498" s="17">
        <v>56265</v>
      </c>
      <c r="C2498" s="18" t="s">
        <v>2035</v>
      </c>
      <c r="D2498" s="16" t="s">
        <v>41</v>
      </c>
      <c r="E2498" s="18" t="s">
        <v>42</v>
      </c>
      <c r="F2498" s="16" t="s">
        <v>26</v>
      </c>
      <c r="G2498" s="18" t="s">
        <v>32</v>
      </c>
      <c r="H2498" s="18" t="s">
        <v>44</v>
      </c>
      <c r="I2498" s="19">
        <v>15619.3</v>
      </c>
      <c r="J2498" s="20">
        <v>133777</v>
      </c>
      <c r="K2498" s="20">
        <v>10802</v>
      </c>
      <c r="L2498" s="21">
        <v>4064.1</v>
      </c>
      <c r="M2498" s="22">
        <v>34840</v>
      </c>
      <c r="N2498" s="22">
        <v>991</v>
      </c>
      <c r="O2498" s="23">
        <v>0</v>
      </c>
      <c r="P2498" s="24">
        <v>0</v>
      </c>
      <c r="Q2498" s="24">
        <v>0</v>
      </c>
      <c r="R2498" s="25">
        <v>0</v>
      </c>
      <c r="S2498" s="26">
        <v>0</v>
      </c>
      <c r="T2498" s="26">
        <v>0</v>
      </c>
      <c r="U2498" s="19">
        <v>19683.400000000001</v>
      </c>
      <c r="V2498" s="20">
        <v>168617</v>
      </c>
      <c r="W2498" s="20">
        <v>11793</v>
      </c>
    </row>
    <row r="2499" spans="1:23" x14ac:dyDescent="0.35">
      <c r="A2499" s="16">
        <v>2012</v>
      </c>
      <c r="B2499" s="17">
        <v>56265</v>
      </c>
      <c r="C2499" s="18" t="s">
        <v>2035</v>
      </c>
      <c r="D2499" s="16" t="s">
        <v>41</v>
      </c>
      <c r="E2499" s="18" t="s">
        <v>42</v>
      </c>
      <c r="F2499" s="16" t="s">
        <v>26</v>
      </c>
      <c r="G2499" s="18" t="s">
        <v>136</v>
      </c>
      <c r="H2499" s="18" t="s">
        <v>44</v>
      </c>
      <c r="I2499" s="19">
        <v>31306.2</v>
      </c>
      <c r="J2499" s="20">
        <v>253959</v>
      </c>
      <c r="K2499" s="20">
        <v>24195</v>
      </c>
      <c r="L2499" s="21">
        <v>24300.400000000001</v>
      </c>
      <c r="M2499" s="22">
        <v>197299</v>
      </c>
      <c r="N2499" s="22">
        <v>5815</v>
      </c>
      <c r="O2499" s="23">
        <v>0</v>
      </c>
      <c r="P2499" s="24">
        <v>0</v>
      </c>
      <c r="Q2499" s="24">
        <v>0</v>
      </c>
      <c r="R2499" s="25">
        <v>0</v>
      </c>
      <c r="S2499" s="26">
        <v>0</v>
      </c>
      <c r="T2499" s="26" t="s">
        <v>37</v>
      </c>
      <c r="U2499" s="19">
        <v>55606.6</v>
      </c>
      <c r="V2499" s="20">
        <v>451258</v>
      </c>
      <c r="W2499" s="20">
        <v>30010</v>
      </c>
    </row>
    <row r="2500" spans="1:23" x14ac:dyDescent="0.35">
      <c r="A2500" s="16">
        <v>2012</v>
      </c>
      <c r="B2500" s="17">
        <v>56265</v>
      </c>
      <c r="C2500" s="18" t="s">
        <v>2035</v>
      </c>
      <c r="D2500" s="16" t="s">
        <v>41</v>
      </c>
      <c r="E2500" s="18" t="s">
        <v>42</v>
      </c>
      <c r="F2500" s="16" t="s">
        <v>26</v>
      </c>
      <c r="G2500" s="18" t="s">
        <v>43</v>
      </c>
      <c r="H2500" s="18" t="s">
        <v>44</v>
      </c>
      <c r="I2500" s="19">
        <v>38781.800000000003</v>
      </c>
      <c r="J2500" s="20">
        <v>278191</v>
      </c>
      <c r="K2500" s="20">
        <v>40174</v>
      </c>
      <c r="L2500" s="21">
        <v>33432.5</v>
      </c>
      <c r="M2500" s="22">
        <v>239999</v>
      </c>
      <c r="N2500" s="22">
        <v>9472</v>
      </c>
      <c r="O2500" s="23">
        <v>0</v>
      </c>
      <c r="P2500" s="24">
        <v>0</v>
      </c>
      <c r="Q2500" s="24">
        <v>0</v>
      </c>
      <c r="R2500" s="25">
        <v>0</v>
      </c>
      <c r="S2500" s="26">
        <v>0</v>
      </c>
      <c r="T2500" s="26">
        <v>0</v>
      </c>
      <c r="U2500" s="19">
        <v>72214.3</v>
      </c>
      <c r="V2500" s="20">
        <v>518190</v>
      </c>
      <c r="W2500" s="20">
        <v>49646</v>
      </c>
    </row>
    <row r="2501" spans="1:23" x14ac:dyDescent="0.35">
      <c r="A2501" s="16">
        <v>2012</v>
      </c>
      <c r="B2501" s="17">
        <v>56265</v>
      </c>
      <c r="C2501" s="18" t="s">
        <v>2035</v>
      </c>
      <c r="D2501" s="16" t="s">
        <v>41</v>
      </c>
      <c r="E2501" s="18" t="s">
        <v>42</v>
      </c>
      <c r="F2501" s="16" t="s">
        <v>26</v>
      </c>
      <c r="G2501" s="18" t="s">
        <v>46</v>
      </c>
      <c r="H2501" s="18" t="s">
        <v>44</v>
      </c>
      <c r="I2501" s="19">
        <v>143.69999999999999</v>
      </c>
      <c r="J2501" s="20">
        <v>1901</v>
      </c>
      <c r="K2501" s="20">
        <v>192</v>
      </c>
      <c r="L2501" s="21">
        <v>18.2</v>
      </c>
      <c r="M2501" s="22">
        <v>243</v>
      </c>
      <c r="N2501" s="22">
        <v>7</v>
      </c>
      <c r="O2501" s="23">
        <v>0</v>
      </c>
      <c r="P2501" s="24">
        <v>0</v>
      </c>
      <c r="Q2501" s="24">
        <v>0</v>
      </c>
      <c r="R2501" s="25">
        <v>0</v>
      </c>
      <c r="S2501" s="26">
        <v>0</v>
      </c>
      <c r="T2501" s="26">
        <v>0</v>
      </c>
      <c r="U2501" s="19">
        <v>161.9</v>
      </c>
      <c r="V2501" s="20">
        <v>2144</v>
      </c>
      <c r="W2501" s="20">
        <v>199</v>
      </c>
    </row>
    <row r="2502" spans="1:23" x14ac:dyDescent="0.35">
      <c r="A2502" s="16">
        <v>2012</v>
      </c>
      <c r="B2502" s="17">
        <v>56265</v>
      </c>
      <c r="C2502" s="18" t="s">
        <v>2035</v>
      </c>
      <c r="D2502" s="16" t="s">
        <v>41</v>
      </c>
      <c r="E2502" s="18" t="s">
        <v>42</v>
      </c>
      <c r="F2502" s="16" t="s">
        <v>26</v>
      </c>
      <c r="G2502" s="18" t="s">
        <v>199</v>
      </c>
      <c r="H2502" s="18" t="s">
        <v>44</v>
      </c>
      <c r="I2502" s="19">
        <v>31202.2</v>
      </c>
      <c r="J2502" s="20">
        <v>280219</v>
      </c>
      <c r="K2502" s="20">
        <v>22670</v>
      </c>
      <c r="L2502" s="21">
        <v>8938.4</v>
      </c>
      <c r="M2502" s="22">
        <v>79762</v>
      </c>
      <c r="N2502" s="22">
        <v>3369</v>
      </c>
      <c r="O2502" s="23">
        <v>0</v>
      </c>
      <c r="P2502" s="24">
        <v>0</v>
      </c>
      <c r="Q2502" s="24">
        <v>0</v>
      </c>
      <c r="R2502" s="25">
        <v>0</v>
      </c>
      <c r="S2502" s="26">
        <v>0</v>
      </c>
      <c r="T2502" s="26">
        <v>0</v>
      </c>
      <c r="U2502" s="19">
        <v>40140.6</v>
      </c>
      <c r="V2502" s="20">
        <v>359981</v>
      </c>
      <c r="W2502" s="20">
        <v>26039</v>
      </c>
    </row>
    <row r="2503" spans="1:23" x14ac:dyDescent="0.35">
      <c r="A2503" s="16">
        <v>2012</v>
      </c>
      <c r="B2503" s="17">
        <v>56265</v>
      </c>
      <c r="C2503" s="18" t="s">
        <v>2035</v>
      </c>
      <c r="D2503" s="16" t="s">
        <v>97</v>
      </c>
      <c r="E2503" s="18" t="s">
        <v>25</v>
      </c>
      <c r="F2503" s="16" t="s">
        <v>26</v>
      </c>
      <c r="G2503" s="18" t="s">
        <v>98</v>
      </c>
      <c r="H2503" s="18" t="s">
        <v>44</v>
      </c>
      <c r="I2503" s="19">
        <v>21278.7</v>
      </c>
      <c r="J2503" s="20">
        <v>216302</v>
      </c>
      <c r="K2503" s="20">
        <v>13777</v>
      </c>
      <c r="L2503" s="21">
        <v>1027.7</v>
      </c>
      <c r="M2503" s="22">
        <v>10389</v>
      </c>
      <c r="N2503" s="22">
        <v>582</v>
      </c>
      <c r="O2503" s="23">
        <v>0</v>
      </c>
      <c r="P2503" s="24">
        <v>0</v>
      </c>
      <c r="Q2503" s="24">
        <v>0</v>
      </c>
      <c r="R2503" s="25">
        <v>0</v>
      </c>
      <c r="S2503" s="26">
        <v>0</v>
      </c>
      <c r="T2503" s="26">
        <v>0</v>
      </c>
      <c r="U2503" s="19">
        <v>22306.400000000001</v>
      </c>
      <c r="V2503" s="20">
        <v>226691</v>
      </c>
      <c r="W2503" s="20">
        <v>14359</v>
      </c>
    </row>
    <row r="2504" spans="1:23" x14ac:dyDescent="0.35">
      <c r="A2504" s="16">
        <v>2012</v>
      </c>
      <c r="B2504" s="17">
        <v>56269</v>
      </c>
      <c r="C2504" s="18" t="s">
        <v>2036</v>
      </c>
      <c r="D2504" s="16" t="s">
        <v>97</v>
      </c>
      <c r="E2504" s="18" t="s">
        <v>25</v>
      </c>
      <c r="F2504" s="16" t="s">
        <v>26</v>
      </c>
      <c r="G2504" s="18" t="s">
        <v>98</v>
      </c>
      <c r="H2504" s="18" t="s">
        <v>44</v>
      </c>
      <c r="I2504" s="19">
        <v>4276</v>
      </c>
      <c r="J2504" s="20">
        <v>51200</v>
      </c>
      <c r="K2504" s="20">
        <v>6586</v>
      </c>
      <c r="L2504" s="21">
        <v>1638</v>
      </c>
      <c r="M2504" s="22">
        <v>15967</v>
      </c>
      <c r="N2504" s="22">
        <v>563</v>
      </c>
      <c r="O2504" s="23" t="s">
        <v>37</v>
      </c>
      <c r="P2504" s="24" t="s">
        <v>37</v>
      </c>
      <c r="Q2504" s="24" t="s">
        <v>37</v>
      </c>
      <c r="R2504" s="25" t="s">
        <v>37</v>
      </c>
      <c r="S2504" s="26" t="s">
        <v>37</v>
      </c>
      <c r="T2504" s="26" t="s">
        <v>37</v>
      </c>
      <c r="U2504" s="19">
        <v>5914</v>
      </c>
      <c r="V2504" s="20">
        <v>67167</v>
      </c>
      <c r="W2504" s="20">
        <v>7149</v>
      </c>
    </row>
    <row r="2505" spans="1:23" x14ac:dyDescent="0.35">
      <c r="A2505" s="16">
        <v>2012</v>
      </c>
      <c r="B2505" s="17">
        <v>56279</v>
      </c>
      <c r="C2505" s="18" t="s">
        <v>2037</v>
      </c>
      <c r="D2505" s="16" t="s">
        <v>41</v>
      </c>
      <c r="E2505" s="18" t="s">
        <v>42</v>
      </c>
      <c r="F2505" s="16" t="s">
        <v>26</v>
      </c>
      <c r="G2505" s="18" t="s">
        <v>83</v>
      </c>
      <c r="H2505" s="18" t="s">
        <v>44</v>
      </c>
      <c r="I2505" s="19" t="s">
        <v>37</v>
      </c>
      <c r="J2505" s="20" t="s">
        <v>37</v>
      </c>
      <c r="K2505" s="20" t="s">
        <v>37</v>
      </c>
      <c r="L2505" s="21" t="s">
        <v>37</v>
      </c>
      <c r="M2505" s="22" t="s">
        <v>37</v>
      </c>
      <c r="N2505" s="22" t="s">
        <v>37</v>
      </c>
      <c r="O2505" s="23">
        <v>5919.1</v>
      </c>
      <c r="P2505" s="24">
        <v>69103</v>
      </c>
      <c r="Q2505" s="24">
        <v>1</v>
      </c>
      <c r="R2505" s="25" t="s">
        <v>37</v>
      </c>
      <c r="S2505" s="26" t="s">
        <v>37</v>
      </c>
      <c r="T2505" s="26" t="s">
        <v>37</v>
      </c>
      <c r="U2505" s="19">
        <v>5919.1</v>
      </c>
      <c r="V2505" s="20">
        <v>69103</v>
      </c>
      <c r="W2505" s="20">
        <v>1</v>
      </c>
    </row>
    <row r="2506" spans="1:23" x14ac:dyDescent="0.35">
      <c r="A2506" s="16">
        <v>2012</v>
      </c>
      <c r="B2506" s="17">
        <v>56286</v>
      </c>
      <c r="C2506" s="18" t="s">
        <v>2038</v>
      </c>
      <c r="D2506" s="16" t="s">
        <v>97</v>
      </c>
      <c r="E2506" s="18" t="s">
        <v>25</v>
      </c>
      <c r="F2506" s="16" t="s">
        <v>26</v>
      </c>
      <c r="G2506" s="18" t="s">
        <v>98</v>
      </c>
      <c r="H2506" s="18" t="s">
        <v>44</v>
      </c>
      <c r="I2506" s="19">
        <v>15108</v>
      </c>
      <c r="J2506" s="20">
        <v>127247</v>
      </c>
      <c r="K2506" s="20">
        <v>10497</v>
      </c>
      <c r="L2506" s="21" t="s">
        <v>37</v>
      </c>
      <c r="M2506" s="22" t="s">
        <v>37</v>
      </c>
      <c r="N2506" s="22" t="s">
        <v>37</v>
      </c>
      <c r="O2506" s="23" t="s">
        <v>37</v>
      </c>
      <c r="P2506" s="24" t="s">
        <v>37</v>
      </c>
      <c r="Q2506" s="24" t="s">
        <v>37</v>
      </c>
      <c r="R2506" s="25" t="s">
        <v>37</v>
      </c>
      <c r="S2506" s="26" t="s">
        <v>37</v>
      </c>
      <c r="T2506" s="26" t="s">
        <v>37</v>
      </c>
      <c r="U2506" s="19">
        <v>15108</v>
      </c>
      <c r="V2506" s="20">
        <v>127247</v>
      </c>
      <c r="W2506" s="20">
        <v>10497</v>
      </c>
    </row>
    <row r="2507" spans="1:23" x14ac:dyDescent="0.35">
      <c r="A2507" s="16">
        <v>2012</v>
      </c>
      <c r="B2507" s="17">
        <v>56292</v>
      </c>
      <c r="C2507" s="18" t="s">
        <v>2039</v>
      </c>
      <c r="D2507" s="16" t="s">
        <v>41</v>
      </c>
      <c r="E2507" s="18" t="s">
        <v>42</v>
      </c>
      <c r="F2507" s="16" t="s">
        <v>26</v>
      </c>
      <c r="G2507" s="18" t="s">
        <v>199</v>
      </c>
      <c r="H2507" s="18" t="s">
        <v>44</v>
      </c>
      <c r="I2507" s="19">
        <v>26.3</v>
      </c>
      <c r="J2507" s="20">
        <v>373</v>
      </c>
      <c r="K2507" s="20">
        <v>1019</v>
      </c>
      <c r="L2507" s="21">
        <v>1.7</v>
      </c>
      <c r="M2507" s="22">
        <v>23</v>
      </c>
      <c r="N2507" s="22">
        <v>23</v>
      </c>
      <c r="O2507" s="23">
        <v>0</v>
      </c>
      <c r="P2507" s="24">
        <v>0</v>
      </c>
      <c r="Q2507" s="24">
        <v>0</v>
      </c>
      <c r="R2507" s="25">
        <v>0</v>
      </c>
      <c r="S2507" s="26">
        <v>0</v>
      </c>
      <c r="T2507" s="26">
        <v>0</v>
      </c>
      <c r="U2507" s="19">
        <v>28</v>
      </c>
      <c r="V2507" s="20">
        <v>396</v>
      </c>
      <c r="W2507" s="20">
        <v>1042</v>
      </c>
    </row>
    <row r="2508" spans="1:23" x14ac:dyDescent="0.35">
      <c r="A2508" s="16">
        <v>2012</v>
      </c>
      <c r="B2508" s="17">
        <v>56292</v>
      </c>
      <c r="C2508" s="18" t="s">
        <v>2039</v>
      </c>
      <c r="D2508" s="16" t="s">
        <v>97</v>
      </c>
      <c r="E2508" s="18" t="s">
        <v>25</v>
      </c>
      <c r="F2508" s="16" t="s">
        <v>26</v>
      </c>
      <c r="G2508" s="18" t="s">
        <v>98</v>
      </c>
      <c r="H2508" s="18" t="s">
        <v>44</v>
      </c>
      <c r="I2508" s="19">
        <v>84798</v>
      </c>
      <c r="J2508" s="20">
        <v>811764</v>
      </c>
      <c r="K2508" s="20">
        <v>56731</v>
      </c>
      <c r="L2508" s="21">
        <v>7440.8</v>
      </c>
      <c r="M2508" s="22">
        <v>70518</v>
      </c>
      <c r="N2508" s="22">
        <v>3022</v>
      </c>
      <c r="O2508" s="23">
        <v>0</v>
      </c>
      <c r="P2508" s="24">
        <v>0</v>
      </c>
      <c r="Q2508" s="24">
        <v>0</v>
      </c>
      <c r="R2508" s="25">
        <v>0</v>
      </c>
      <c r="S2508" s="26">
        <v>0</v>
      </c>
      <c r="T2508" s="26">
        <v>0</v>
      </c>
      <c r="U2508" s="19">
        <v>92238.8</v>
      </c>
      <c r="V2508" s="20">
        <v>882282</v>
      </c>
      <c r="W2508" s="20">
        <v>59753</v>
      </c>
    </row>
    <row r="2509" spans="1:23" x14ac:dyDescent="0.35">
      <c r="A2509" s="16">
        <v>2012</v>
      </c>
      <c r="B2509" s="17">
        <v>56294</v>
      </c>
      <c r="C2509" s="18" t="s">
        <v>2040</v>
      </c>
      <c r="D2509" s="16" t="s">
        <v>24</v>
      </c>
      <c r="E2509" s="18" t="s">
        <v>25</v>
      </c>
      <c r="F2509" s="16" t="s">
        <v>26</v>
      </c>
      <c r="G2509" s="18" t="s">
        <v>63</v>
      </c>
      <c r="H2509" s="18" t="s">
        <v>119</v>
      </c>
      <c r="I2509" s="19" t="s">
        <v>37</v>
      </c>
      <c r="J2509" s="20" t="s">
        <v>37</v>
      </c>
      <c r="K2509" s="20" t="s">
        <v>37</v>
      </c>
      <c r="L2509" s="21">
        <v>201</v>
      </c>
      <c r="M2509" s="22">
        <v>1951</v>
      </c>
      <c r="N2509" s="22">
        <v>1</v>
      </c>
      <c r="O2509" s="23" t="s">
        <v>37</v>
      </c>
      <c r="P2509" s="24" t="s">
        <v>37</v>
      </c>
      <c r="Q2509" s="24" t="s">
        <v>37</v>
      </c>
      <c r="R2509" s="25" t="s">
        <v>37</v>
      </c>
      <c r="S2509" s="26" t="s">
        <v>37</v>
      </c>
      <c r="T2509" s="26" t="s">
        <v>37</v>
      </c>
      <c r="U2509" s="19">
        <v>201</v>
      </c>
      <c r="V2509" s="20">
        <v>1951</v>
      </c>
      <c r="W2509" s="20">
        <v>1</v>
      </c>
    </row>
    <row r="2510" spans="1:23" x14ac:dyDescent="0.35">
      <c r="A2510" s="16">
        <v>2012</v>
      </c>
      <c r="B2510" s="17">
        <v>56296</v>
      </c>
      <c r="C2510" s="18" t="s">
        <v>2041</v>
      </c>
      <c r="D2510" s="16" t="s">
        <v>24</v>
      </c>
      <c r="E2510" s="18" t="s">
        <v>25</v>
      </c>
      <c r="F2510" s="16" t="s">
        <v>26</v>
      </c>
      <c r="G2510" s="18" t="s">
        <v>63</v>
      </c>
      <c r="H2510" s="18" t="s">
        <v>119</v>
      </c>
      <c r="I2510" s="19" t="s">
        <v>37</v>
      </c>
      <c r="J2510" s="20" t="s">
        <v>37</v>
      </c>
      <c r="K2510" s="20" t="s">
        <v>37</v>
      </c>
      <c r="L2510" s="21">
        <v>190</v>
      </c>
      <c r="M2510" s="22">
        <v>1656</v>
      </c>
      <c r="N2510" s="22">
        <v>1</v>
      </c>
      <c r="O2510" s="23" t="s">
        <v>37</v>
      </c>
      <c r="P2510" s="24" t="s">
        <v>37</v>
      </c>
      <c r="Q2510" s="24" t="s">
        <v>37</v>
      </c>
      <c r="R2510" s="25" t="s">
        <v>37</v>
      </c>
      <c r="S2510" s="26" t="s">
        <v>37</v>
      </c>
      <c r="T2510" s="26" t="s">
        <v>37</v>
      </c>
      <c r="U2510" s="19">
        <v>190</v>
      </c>
      <c r="V2510" s="20">
        <v>1656</v>
      </c>
      <c r="W2510" s="20">
        <v>1</v>
      </c>
    </row>
    <row r="2511" spans="1:23" x14ac:dyDescent="0.35">
      <c r="A2511" s="16">
        <v>2012</v>
      </c>
      <c r="B2511" s="17">
        <v>56297</v>
      </c>
      <c r="C2511" s="18" t="s">
        <v>2042</v>
      </c>
      <c r="D2511" s="16" t="s">
        <v>24</v>
      </c>
      <c r="E2511" s="18" t="s">
        <v>25</v>
      </c>
      <c r="F2511" s="16" t="s">
        <v>26</v>
      </c>
      <c r="G2511" s="18" t="s">
        <v>63</v>
      </c>
      <c r="H2511" s="18" t="s">
        <v>119</v>
      </c>
      <c r="I2511" s="19" t="s">
        <v>37</v>
      </c>
      <c r="J2511" s="20" t="s">
        <v>37</v>
      </c>
      <c r="K2511" s="20" t="s">
        <v>37</v>
      </c>
      <c r="L2511" s="21">
        <v>197</v>
      </c>
      <c r="M2511" s="22">
        <v>2448</v>
      </c>
      <c r="N2511" s="22">
        <v>1</v>
      </c>
      <c r="O2511" s="23" t="s">
        <v>37</v>
      </c>
      <c r="P2511" s="24" t="s">
        <v>37</v>
      </c>
      <c r="Q2511" s="24" t="s">
        <v>37</v>
      </c>
      <c r="R2511" s="25" t="s">
        <v>37</v>
      </c>
      <c r="S2511" s="26" t="s">
        <v>37</v>
      </c>
      <c r="T2511" s="26" t="s">
        <v>37</v>
      </c>
      <c r="U2511" s="19">
        <v>197</v>
      </c>
      <c r="V2511" s="20">
        <v>2448</v>
      </c>
      <c r="W2511" s="20">
        <v>1</v>
      </c>
    </row>
    <row r="2512" spans="1:23" x14ac:dyDescent="0.35">
      <c r="A2512" s="16">
        <v>2012</v>
      </c>
      <c r="B2512" s="17">
        <v>56298</v>
      </c>
      <c r="C2512" s="18" t="s">
        <v>2043</v>
      </c>
      <c r="D2512" s="16" t="s">
        <v>97</v>
      </c>
      <c r="E2512" s="18" t="s">
        <v>25</v>
      </c>
      <c r="F2512" s="16" t="s">
        <v>26</v>
      </c>
      <c r="G2512" s="18" t="s">
        <v>98</v>
      </c>
      <c r="H2512" s="18" t="s">
        <v>44</v>
      </c>
      <c r="I2512" s="19">
        <v>4826.8999999999996</v>
      </c>
      <c r="J2512" s="20">
        <v>48297</v>
      </c>
      <c r="K2512" s="20">
        <v>3084</v>
      </c>
      <c r="L2512" s="21">
        <v>95.3</v>
      </c>
      <c r="M2512" s="22">
        <v>1084</v>
      </c>
      <c r="N2512" s="22">
        <v>57</v>
      </c>
      <c r="O2512" s="23">
        <v>0</v>
      </c>
      <c r="P2512" s="24">
        <v>0</v>
      </c>
      <c r="Q2512" s="24">
        <v>0</v>
      </c>
      <c r="R2512" s="25">
        <v>0</v>
      </c>
      <c r="S2512" s="26">
        <v>0</v>
      </c>
      <c r="T2512" s="26">
        <v>0</v>
      </c>
      <c r="U2512" s="19">
        <v>4922.2</v>
      </c>
      <c r="V2512" s="20">
        <v>49381</v>
      </c>
      <c r="W2512" s="20">
        <v>3141</v>
      </c>
    </row>
    <row r="2513" spans="1:23" x14ac:dyDescent="0.35">
      <c r="A2513" s="16">
        <v>2012</v>
      </c>
      <c r="B2513" s="17">
        <v>56300</v>
      </c>
      <c r="C2513" s="18" t="s">
        <v>2044</v>
      </c>
      <c r="D2513" s="16" t="s">
        <v>24</v>
      </c>
      <c r="E2513" s="18" t="s">
        <v>25</v>
      </c>
      <c r="F2513" s="16" t="s">
        <v>26</v>
      </c>
      <c r="G2513" s="18" t="s">
        <v>63</v>
      </c>
      <c r="H2513" s="18" t="s">
        <v>119</v>
      </c>
      <c r="I2513" s="19" t="s">
        <v>37</v>
      </c>
      <c r="J2513" s="20" t="s">
        <v>37</v>
      </c>
      <c r="K2513" s="20" t="s">
        <v>37</v>
      </c>
      <c r="L2513" s="21">
        <v>216</v>
      </c>
      <c r="M2513" s="22">
        <v>1825</v>
      </c>
      <c r="N2513" s="22">
        <v>1</v>
      </c>
      <c r="O2513" s="23" t="s">
        <v>37</v>
      </c>
      <c r="P2513" s="24" t="s">
        <v>37</v>
      </c>
      <c r="Q2513" s="24" t="s">
        <v>37</v>
      </c>
      <c r="R2513" s="25" t="s">
        <v>37</v>
      </c>
      <c r="S2513" s="26" t="s">
        <v>37</v>
      </c>
      <c r="T2513" s="26" t="s">
        <v>37</v>
      </c>
      <c r="U2513" s="19">
        <v>216</v>
      </c>
      <c r="V2513" s="20">
        <v>1825</v>
      </c>
      <c r="W2513" s="20">
        <v>1</v>
      </c>
    </row>
    <row r="2514" spans="1:23" x14ac:dyDescent="0.35">
      <c r="A2514" s="16">
        <v>2012</v>
      </c>
      <c r="B2514" s="17">
        <v>56302</v>
      </c>
      <c r="C2514" s="18" t="s">
        <v>2045</v>
      </c>
      <c r="D2514" s="16" t="s">
        <v>24</v>
      </c>
      <c r="E2514" s="18" t="s">
        <v>25</v>
      </c>
      <c r="F2514" s="16" t="s">
        <v>26</v>
      </c>
      <c r="G2514" s="18" t="s">
        <v>63</v>
      </c>
      <c r="H2514" s="18" t="s">
        <v>119</v>
      </c>
      <c r="I2514" s="19" t="s">
        <v>37</v>
      </c>
      <c r="J2514" s="20" t="s">
        <v>37</v>
      </c>
      <c r="K2514" s="20" t="s">
        <v>37</v>
      </c>
      <c r="L2514" s="21">
        <v>165</v>
      </c>
      <c r="M2514" s="22">
        <v>1734</v>
      </c>
      <c r="N2514" s="22">
        <v>1</v>
      </c>
      <c r="O2514" s="23" t="s">
        <v>37</v>
      </c>
      <c r="P2514" s="24" t="s">
        <v>37</v>
      </c>
      <c r="Q2514" s="24" t="s">
        <v>37</v>
      </c>
      <c r="R2514" s="25" t="s">
        <v>37</v>
      </c>
      <c r="S2514" s="26" t="s">
        <v>37</v>
      </c>
      <c r="T2514" s="26" t="s">
        <v>37</v>
      </c>
      <c r="U2514" s="19">
        <v>165</v>
      </c>
      <c r="V2514" s="20">
        <v>1734</v>
      </c>
      <c r="W2514" s="20">
        <v>1</v>
      </c>
    </row>
    <row r="2515" spans="1:23" ht="27.75" x14ac:dyDescent="0.35">
      <c r="A2515" s="16">
        <v>2012</v>
      </c>
      <c r="B2515" s="17">
        <v>56315</v>
      </c>
      <c r="C2515" s="18" t="s">
        <v>2046</v>
      </c>
      <c r="D2515" s="16" t="s">
        <v>97</v>
      </c>
      <c r="E2515" s="18" t="s">
        <v>25</v>
      </c>
      <c r="F2515" s="16" t="s">
        <v>26</v>
      </c>
      <c r="G2515" s="18" t="s">
        <v>98</v>
      </c>
      <c r="H2515" s="18" t="s">
        <v>44</v>
      </c>
      <c r="I2515" s="19">
        <v>0</v>
      </c>
      <c r="J2515" s="20">
        <v>0</v>
      </c>
      <c r="K2515" s="20">
        <v>0</v>
      </c>
      <c r="L2515" s="21">
        <v>0</v>
      </c>
      <c r="M2515" s="22">
        <v>0</v>
      </c>
      <c r="N2515" s="22">
        <v>0</v>
      </c>
      <c r="O2515" s="23">
        <v>318417</v>
      </c>
      <c r="P2515" s="24">
        <v>9270676</v>
      </c>
      <c r="Q2515" s="24">
        <v>28</v>
      </c>
      <c r="R2515" s="25">
        <v>0</v>
      </c>
      <c r="S2515" s="26">
        <v>0</v>
      </c>
      <c r="T2515" s="26">
        <v>0</v>
      </c>
      <c r="U2515" s="19">
        <v>318417</v>
      </c>
      <c r="V2515" s="20">
        <v>9270676</v>
      </c>
      <c r="W2515" s="20">
        <v>28</v>
      </c>
    </row>
    <row r="2516" spans="1:23" x14ac:dyDescent="0.35">
      <c r="A2516" s="16">
        <v>2012</v>
      </c>
      <c r="B2516" s="17">
        <v>56326</v>
      </c>
      <c r="C2516" s="18" t="s">
        <v>2047</v>
      </c>
      <c r="D2516" s="16" t="s">
        <v>97</v>
      </c>
      <c r="E2516" s="18" t="s">
        <v>25</v>
      </c>
      <c r="F2516" s="16" t="s">
        <v>26</v>
      </c>
      <c r="G2516" s="18" t="s">
        <v>98</v>
      </c>
      <c r="H2516" s="18" t="s">
        <v>44</v>
      </c>
      <c r="I2516" s="19">
        <v>8174.2</v>
      </c>
      <c r="J2516" s="20">
        <v>50294</v>
      </c>
      <c r="K2516" s="20">
        <v>5009</v>
      </c>
      <c r="L2516" s="21">
        <v>4167.3</v>
      </c>
      <c r="M2516" s="22">
        <v>39042</v>
      </c>
      <c r="N2516" s="22">
        <v>449</v>
      </c>
      <c r="O2516" s="23" t="s">
        <v>37</v>
      </c>
      <c r="P2516" s="24" t="s">
        <v>37</v>
      </c>
      <c r="Q2516" s="24" t="s">
        <v>37</v>
      </c>
      <c r="R2516" s="25" t="s">
        <v>37</v>
      </c>
      <c r="S2516" s="26" t="s">
        <v>37</v>
      </c>
      <c r="T2516" s="26" t="s">
        <v>37</v>
      </c>
      <c r="U2516" s="19">
        <v>12341.5</v>
      </c>
      <c r="V2516" s="20">
        <v>89336</v>
      </c>
      <c r="W2516" s="20">
        <v>5458</v>
      </c>
    </row>
    <row r="2517" spans="1:23" x14ac:dyDescent="0.35">
      <c r="A2517" s="16">
        <v>2012</v>
      </c>
      <c r="B2517" s="17">
        <v>56360</v>
      </c>
      <c r="C2517" s="18" t="s">
        <v>2048</v>
      </c>
      <c r="D2517" s="16" t="s">
        <v>97</v>
      </c>
      <c r="E2517" s="18" t="s">
        <v>25</v>
      </c>
      <c r="F2517" s="16" t="s">
        <v>26</v>
      </c>
      <c r="G2517" s="18" t="s">
        <v>98</v>
      </c>
      <c r="H2517" s="18" t="s">
        <v>44</v>
      </c>
      <c r="I2517" s="19">
        <v>705.6</v>
      </c>
      <c r="J2517" s="20">
        <v>8485</v>
      </c>
      <c r="K2517" s="20">
        <v>436</v>
      </c>
      <c r="L2517" s="21">
        <v>264.10000000000002</v>
      </c>
      <c r="M2517" s="22">
        <v>4138</v>
      </c>
      <c r="N2517" s="22">
        <v>55</v>
      </c>
      <c r="O2517" s="23">
        <v>0</v>
      </c>
      <c r="P2517" s="24">
        <v>0</v>
      </c>
      <c r="Q2517" s="24">
        <v>0</v>
      </c>
      <c r="R2517" s="25">
        <v>0</v>
      </c>
      <c r="S2517" s="26">
        <v>0</v>
      </c>
      <c r="T2517" s="26">
        <v>0</v>
      </c>
      <c r="U2517" s="19">
        <v>969.7</v>
      </c>
      <c r="V2517" s="20">
        <v>12623</v>
      </c>
      <c r="W2517" s="20">
        <v>491</v>
      </c>
    </row>
    <row r="2518" spans="1:23" x14ac:dyDescent="0.35">
      <c r="A2518" s="16">
        <v>2012</v>
      </c>
      <c r="B2518" s="17">
        <v>56379</v>
      </c>
      <c r="C2518" s="18" t="s">
        <v>2049</v>
      </c>
      <c r="D2518" s="16" t="s">
        <v>41</v>
      </c>
      <c r="E2518" s="18" t="s">
        <v>42</v>
      </c>
      <c r="F2518" s="16" t="s">
        <v>26</v>
      </c>
      <c r="G2518" s="18" t="s">
        <v>36</v>
      </c>
      <c r="H2518" s="18" t="s">
        <v>44</v>
      </c>
      <c r="I2518" s="19">
        <v>27722</v>
      </c>
      <c r="J2518" s="20">
        <v>577676</v>
      </c>
      <c r="K2518" s="20">
        <v>46574</v>
      </c>
      <c r="L2518" s="21">
        <v>46011</v>
      </c>
      <c r="M2518" s="22">
        <v>699230</v>
      </c>
      <c r="N2518" s="22">
        <v>4116</v>
      </c>
      <c r="O2518" s="23">
        <v>9146</v>
      </c>
      <c r="P2518" s="24">
        <v>156922</v>
      </c>
      <c r="Q2518" s="24">
        <v>196</v>
      </c>
      <c r="R2518" s="25">
        <v>0</v>
      </c>
      <c r="S2518" s="26">
        <v>0</v>
      </c>
      <c r="T2518" s="26">
        <v>0</v>
      </c>
      <c r="U2518" s="19">
        <v>82879</v>
      </c>
      <c r="V2518" s="20">
        <v>1433828</v>
      </c>
      <c r="W2518" s="20">
        <v>50886</v>
      </c>
    </row>
    <row r="2519" spans="1:23" x14ac:dyDescent="0.35">
      <c r="A2519" s="16">
        <v>2012</v>
      </c>
      <c r="B2519" s="17">
        <v>56408</v>
      </c>
      <c r="C2519" s="18" t="s">
        <v>2050</v>
      </c>
      <c r="D2519" s="16" t="s">
        <v>41</v>
      </c>
      <c r="E2519" s="18" t="s">
        <v>42</v>
      </c>
      <c r="F2519" s="16" t="s">
        <v>26</v>
      </c>
      <c r="G2519" s="18" t="s">
        <v>436</v>
      </c>
      <c r="H2519" s="18" t="s">
        <v>44</v>
      </c>
      <c r="I2519" s="19">
        <v>0</v>
      </c>
      <c r="J2519" s="20">
        <v>0</v>
      </c>
      <c r="K2519" s="20">
        <v>0</v>
      </c>
      <c r="L2519" s="21">
        <v>756.9</v>
      </c>
      <c r="M2519" s="22">
        <v>8730</v>
      </c>
      <c r="N2519" s="22">
        <v>19</v>
      </c>
      <c r="O2519" s="23">
        <v>0</v>
      </c>
      <c r="P2519" s="24">
        <v>0</v>
      </c>
      <c r="Q2519" s="24">
        <v>0</v>
      </c>
      <c r="R2519" s="25">
        <v>0</v>
      </c>
      <c r="S2519" s="26">
        <v>0</v>
      </c>
      <c r="T2519" s="26">
        <v>0</v>
      </c>
      <c r="U2519" s="19">
        <v>756.9</v>
      </c>
      <c r="V2519" s="20">
        <v>8730</v>
      </c>
      <c r="W2519" s="20">
        <v>19</v>
      </c>
    </row>
    <row r="2520" spans="1:23" x14ac:dyDescent="0.35">
      <c r="A2520" s="16">
        <v>2012</v>
      </c>
      <c r="B2520" s="17">
        <v>56408</v>
      </c>
      <c r="C2520" s="18" t="s">
        <v>2050</v>
      </c>
      <c r="D2520" s="16" t="s">
        <v>41</v>
      </c>
      <c r="E2520" s="18" t="s">
        <v>42</v>
      </c>
      <c r="F2520" s="16" t="s">
        <v>26</v>
      </c>
      <c r="G2520" s="18" t="s">
        <v>198</v>
      </c>
      <c r="H2520" s="18" t="s">
        <v>44</v>
      </c>
      <c r="I2520" s="19">
        <v>0</v>
      </c>
      <c r="J2520" s="20">
        <v>0</v>
      </c>
      <c r="K2520" s="20">
        <v>0</v>
      </c>
      <c r="L2520" s="21">
        <v>5161.3</v>
      </c>
      <c r="M2520" s="22">
        <v>73059</v>
      </c>
      <c r="N2520" s="22">
        <v>51</v>
      </c>
      <c r="O2520" s="23">
        <v>0</v>
      </c>
      <c r="P2520" s="24">
        <v>0</v>
      </c>
      <c r="Q2520" s="24">
        <v>0</v>
      </c>
      <c r="R2520" s="25">
        <v>0</v>
      </c>
      <c r="S2520" s="26">
        <v>0</v>
      </c>
      <c r="T2520" s="26">
        <v>0</v>
      </c>
      <c r="U2520" s="19">
        <v>5161.3</v>
      </c>
      <c r="V2520" s="20">
        <v>73059</v>
      </c>
      <c r="W2520" s="20">
        <v>51</v>
      </c>
    </row>
    <row r="2521" spans="1:23" x14ac:dyDescent="0.35">
      <c r="A2521" s="16">
        <v>2012</v>
      </c>
      <c r="B2521" s="17">
        <v>56408</v>
      </c>
      <c r="C2521" s="18" t="s">
        <v>2050</v>
      </c>
      <c r="D2521" s="16" t="s">
        <v>41</v>
      </c>
      <c r="E2521" s="18" t="s">
        <v>42</v>
      </c>
      <c r="F2521" s="16" t="s">
        <v>26</v>
      </c>
      <c r="G2521" s="18" t="s">
        <v>32</v>
      </c>
      <c r="H2521" s="18" t="s">
        <v>44</v>
      </c>
      <c r="I2521" s="19">
        <v>0</v>
      </c>
      <c r="J2521" s="20">
        <v>0</v>
      </c>
      <c r="K2521" s="20">
        <v>0</v>
      </c>
      <c r="L2521" s="21">
        <v>7013.6</v>
      </c>
      <c r="M2521" s="22">
        <v>97772</v>
      </c>
      <c r="N2521" s="22">
        <v>308</v>
      </c>
      <c r="O2521" s="23">
        <v>0</v>
      </c>
      <c r="P2521" s="24">
        <v>0</v>
      </c>
      <c r="Q2521" s="24">
        <v>0</v>
      </c>
      <c r="R2521" s="25">
        <v>0</v>
      </c>
      <c r="S2521" s="26">
        <v>0</v>
      </c>
      <c r="T2521" s="26">
        <v>0</v>
      </c>
      <c r="U2521" s="19">
        <v>7013.6</v>
      </c>
      <c r="V2521" s="20">
        <v>97772</v>
      </c>
      <c r="W2521" s="20">
        <v>308</v>
      </c>
    </row>
    <row r="2522" spans="1:23" x14ac:dyDescent="0.35">
      <c r="A2522" s="16">
        <v>2012</v>
      </c>
      <c r="B2522" s="17">
        <v>56408</v>
      </c>
      <c r="C2522" s="18" t="s">
        <v>2050</v>
      </c>
      <c r="D2522" s="16" t="s">
        <v>41</v>
      </c>
      <c r="E2522" s="18" t="s">
        <v>42</v>
      </c>
      <c r="F2522" s="16" t="s">
        <v>26</v>
      </c>
      <c r="G2522" s="18" t="s">
        <v>136</v>
      </c>
      <c r="H2522" s="18" t="s">
        <v>44</v>
      </c>
      <c r="I2522" s="19">
        <v>0</v>
      </c>
      <c r="J2522" s="20">
        <v>0</v>
      </c>
      <c r="K2522" s="20">
        <v>0</v>
      </c>
      <c r="L2522" s="21">
        <v>21777.5</v>
      </c>
      <c r="M2522" s="22">
        <v>304587</v>
      </c>
      <c r="N2522" s="22">
        <v>634</v>
      </c>
      <c r="O2522" s="23">
        <v>0</v>
      </c>
      <c r="P2522" s="24">
        <v>0</v>
      </c>
      <c r="Q2522" s="24">
        <v>0</v>
      </c>
      <c r="R2522" s="25">
        <v>0</v>
      </c>
      <c r="S2522" s="26">
        <v>0</v>
      </c>
      <c r="T2522" s="26">
        <v>0</v>
      </c>
      <c r="U2522" s="19">
        <v>21777.5</v>
      </c>
      <c r="V2522" s="20">
        <v>304587</v>
      </c>
      <c r="W2522" s="20">
        <v>634</v>
      </c>
    </row>
    <row r="2523" spans="1:23" x14ac:dyDescent="0.35">
      <c r="A2523" s="16">
        <v>2012</v>
      </c>
      <c r="B2523" s="17">
        <v>56408</v>
      </c>
      <c r="C2523" s="18" t="s">
        <v>2050</v>
      </c>
      <c r="D2523" s="16" t="s">
        <v>41</v>
      </c>
      <c r="E2523" s="18" t="s">
        <v>42</v>
      </c>
      <c r="F2523" s="16" t="s">
        <v>26</v>
      </c>
      <c r="G2523" s="18" t="s">
        <v>43</v>
      </c>
      <c r="H2523" s="18" t="s">
        <v>44</v>
      </c>
      <c r="I2523" s="19">
        <v>0</v>
      </c>
      <c r="J2523" s="20">
        <v>0</v>
      </c>
      <c r="K2523" s="20">
        <v>0</v>
      </c>
      <c r="L2523" s="21">
        <v>10243.9</v>
      </c>
      <c r="M2523" s="22">
        <v>203521</v>
      </c>
      <c r="N2523" s="22">
        <v>590</v>
      </c>
      <c r="O2523" s="23">
        <v>0</v>
      </c>
      <c r="P2523" s="24">
        <v>0</v>
      </c>
      <c r="Q2523" s="24">
        <v>0</v>
      </c>
      <c r="R2523" s="25">
        <v>0</v>
      </c>
      <c r="S2523" s="26">
        <v>0</v>
      </c>
      <c r="T2523" s="26">
        <v>0</v>
      </c>
      <c r="U2523" s="19">
        <v>10243.9</v>
      </c>
      <c r="V2523" s="20">
        <v>203521</v>
      </c>
      <c r="W2523" s="20">
        <v>590</v>
      </c>
    </row>
    <row r="2524" spans="1:23" x14ac:dyDescent="0.35">
      <c r="A2524" s="16">
        <v>2012</v>
      </c>
      <c r="B2524" s="17">
        <v>56408</v>
      </c>
      <c r="C2524" s="18" t="s">
        <v>2050</v>
      </c>
      <c r="D2524" s="16" t="s">
        <v>41</v>
      </c>
      <c r="E2524" s="18" t="s">
        <v>42</v>
      </c>
      <c r="F2524" s="16" t="s">
        <v>26</v>
      </c>
      <c r="G2524" s="18" t="s">
        <v>199</v>
      </c>
      <c r="H2524" s="18" t="s">
        <v>44</v>
      </c>
      <c r="I2524" s="19">
        <v>12.1</v>
      </c>
      <c r="J2524" s="20">
        <v>168</v>
      </c>
      <c r="K2524" s="20">
        <v>33</v>
      </c>
      <c r="L2524" s="21">
        <v>95475.1</v>
      </c>
      <c r="M2524" s="22">
        <v>1257616</v>
      </c>
      <c r="N2524" s="22">
        <v>6302</v>
      </c>
      <c r="O2524" s="23">
        <v>0</v>
      </c>
      <c r="P2524" s="24">
        <v>0</v>
      </c>
      <c r="Q2524" s="24">
        <v>0</v>
      </c>
      <c r="R2524" s="25">
        <v>0</v>
      </c>
      <c r="S2524" s="26">
        <v>0</v>
      </c>
      <c r="T2524" s="26">
        <v>0</v>
      </c>
      <c r="U2524" s="19">
        <v>95487.2</v>
      </c>
      <c r="V2524" s="20">
        <v>1257784</v>
      </c>
      <c r="W2524" s="20">
        <v>6335</v>
      </c>
    </row>
    <row r="2525" spans="1:23" x14ac:dyDescent="0.35">
      <c r="A2525" s="16">
        <v>2012</v>
      </c>
      <c r="B2525" s="17">
        <v>56413</v>
      </c>
      <c r="C2525" s="18" t="s">
        <v>2051</v>
      </c>
      <c r="D2525" s="16" t="s">
        <v>24</v>
      </c>
      <c r="E2525" s="18" t="s">
        <v>25</v>
      </c>
      <c r="F2525" s="16" t="s">
        <v>26</v>
      </c>
      <c r="G2525" s="18" t="s">
        <v>51</v>
      </c>
      <c r="H2525" s="18" t="s">
        <v>119</v>
      </c>
      <c r="I2525" s="19" t="s">
        <v>37</v>
      </c>
      <c r="J2525" s="20" t="s">
        <v>37</v>
      </c>
      <c r="K2525" s="20" t="s">
        <v>37</v>
      </c>
      <c r="L2525" s="21">
        <v>2314</v>
      </c>
      <c r="M2525" s="22">
        <v>37010</v>
      </c>
      <c r="N2525" s="22">
        <v>1</v>
      </c>
      <c r="O2525" s="23" t="s">
        <v>37</v>
      </c>
      <c r="P2525" s="24" t="s">
        <v>37</v>
      </c>
      <c r="Q2525" s="24" t="s">
        <v>37</v>
      </c>
      <c r="R2525" s="25" t="s">
        <v>37</v>
      </c>
      <c r="S2525" s="26" t="s">
        <v>37</v>
      </c>
      <c r="T2525" s="26" t="s">
        <v>37</v>
      </c>
      <c r="U2525" s="19">
        <v>2314</v>
      </c>
      <c r="V2525" s="20">
        <v>37010</v>
      </c>
      <c r="W2525" s="20">
        <v>1</v>
      </c>
    </row>
    <row r="2526" spans="1:23" x14ac:dyDescent="0.35">
      <c r="A2526" s="16">
        <v>2012</v>
      </c>
      <c r="B2526" s="17">
        <v>56428</v>
      </c>
      <c r="C2526" s="18" t="s">
        <v>2052</v>
      </c>
      <c r="D2526" s="16" t="s">
        <v>97</v>
      </c>
      <c r="E2526" s="18" t="s">
        <v>25</v>
      </c>
      <c r="F2526" s="16" t="s">
        <v>26</v>
      </c>
      <c r="G2526" s="18" t="s">
        <v>98</v>
      </c>
      <c r="H2526" s="18" t="s">
        <v>44</v>
      </c>
      <c r="I2526" s="19">
        <v>19473.900000000001</v>
      </c>
      <c r="J2526" s="20">
        <v>191284</v>
      </c>
      <c r="K2526" s="20">
        <v>9695</v>
      </c>
      <c r="L2526" s="21">
        <v>5785.7</v>
      </c>
      <c r="M2526" s="22">
        <v>48943</v>
      </c>
      <c r="N2526" s="22">
        <v>863</v>
      </c>
      <c r="O2526" s="23" t="s">
        <v>37</v>
      </c>
      <c r="P2526" s="24" t="s">
        <v>37</v>
      </c>
      <c r="Q2526" s="24" t="s">
        <v>37</v>
      </c>
      <c r="R2526" s="25" t="s">
        <v>37</v>
      </c>
      <c r="S2526" s="26" t="s">
        <v>37</v>
      </c>
      <c r="T2526" s="26" t="s">
        <v>37</v>
      </c>
      <c r="U2526" s="19">
        <v>25259.599999999999</v>
      </c>
      <c r="V2526" s="20">
        <v>240227</v>
      </c>
      <c r="W2526" s="20">
        <v>10558</v>
      </c>
    </row>
    <row r="2527" spans="1:23" x14ac:dyDescent="0.35">
      <c r="A2527" s="16">
        <v>2012</v>
      </c>
      <c r="B2527" s="17">
        <v>56431</v>
      </c>
      <c r="C2527" s="18" t="s">
        <v>2053</v>
      </c>
      <c r="D2527" s="16" t="s">
        <v>24</v>
      </c>
      <c r="E2527" s="18" t="s">
        <v>25</v>
      </c>
      <c r="F2527" s="16" t="s">
        <v>26</v>
      </c>
      <c r="G2527" s="18" t="s">
        <v>63</v>
      </c>
      <c r="H2527" s="18" t="s">
        <v>119</v>
      </c>
      <c r="I2527" s="19" t="s">
        <v>37</v>
      </c>
      <c r="J2527" s="20" t="s">
        <v>37</v>
      </c>
      <c r="K2527" s="20" t="s">
        <v>37</v>
      </c>
      <c r="L2527" s="21">
        <v>227</v>
      </c>
      <c r="M2527" s="22">
        <v>1710</v>
      </c>
      <c r="N2527" s="22">
        <v>1</v>
      </c>
      <c r="O2527" s="23" t="s">
        <v>37</v>
      </c>
      <c r="P2527" s="24" t="s">
        <v>37</v>
      </c>
      <c r="Q2527" s="24" t="s">
        <v>37</v>
      </c>
      <c r="R2527" s="25" t="s">
        <v>37</v>
      </c>
      <c r="S2527" s="26" t="s">
        <v>37</v>
      </c>
      <c r="T2527" s="26" t="s">
        <v>37</v>
      </c>
      <c r="U2527" s="19">
        <v>227</v>
      </c>
      <c r="V2527" s="20">
        <v>1710</v>
      </c>
      <c r="W2527" s="20">
        <v>1</v>
      </c>
    </row>
    <row r="2528" spans="1:23" x14ac:dyDescent="0.35">
      <c r="A2528" s="16">
        <v>2012</v>
      </c>
      <c r="B2528" s="17">
        <v>56431</v>
      </c>
      <c r="C2528" s="18" t="s">
        <v>2053</v>
      </c>
      <c r="D2528" s="16" t="s">
        <v>24</v>
      </c>
      <c r="E2528" s="18" t="s">
        <v>25</v>
      </c>
      <c r="F2528" s="16" t="s">
        <v>26</v>
      </c>
      <c r="G2528" s="18" t="s">
        <v>63</v>
      </c>
      <c r="H2528" s="18" t="s">
        <v>119</v>
      </c>
      <c r="I2528" s="19" t="s">
        <v>37</v>
      </c>
      <c r="J2528" s="20" t="s">
        <v>37</v>
      </c>
      <c r="K2528" s="20" t="s">
        <v>37</v>
      </c>
      <c r="L2528" s="21">
        <v>275</v>
      </c>
      <c r="M2528" s="22">
        <v>2008</v>
      </c>
      <c r="N2528" s="22">
        <v>1</v>
      </c>
      <c r="O2528" s="23" t="s">
        <v>37</v>
      </c>
      <c r="P2528" s="24" t="s">
        <v>37</v>
      </c>
      <c r="Q2528" s="24" t="s">
        <v>37</v>
      </c>
      <c r="R2528" s="25" t="s">
        <v>37</v>
      </c>
      <c r="S2528" s="26" t="s">
        <v>37</v>
      </c>
      <c r="T2528" s="26" t="s">
        <v>37</v>
      </c>
      <c r="U2528" s="19">
        <v>275</v>
      </c>
      <c r="V2528" s="20">
        <v>2008</v>
      </c>
      <c r="W2528" s="20">
        <v>1</v>
      </c>
    </row>
    <row r="2529" spans="1:23" x14ac:dyDescent="0.35">
      <c r="A2529" s="16">
        <v>2012</v>
      </c>
      <c r="B2529" s="17">
        <v>56431</v>
      </c>
      <c r="C2529" s="18" t="s">
        <v>2053</v>
      </c>
      <c r="D2529" s="16" t="s">
        <v>24</v>
      </c>
      <c r="E2529" s="18" t="s">
        <v>25</v>
      </c>
      <c r="F2529" s="16" t="s">
        <v>26</v>
      </c>
      <c r="G2529" s="18" t="s">
        <v>130</v>
      </c>
      <c r="H2529" s="18" t="s">
        <v>119</v>
      </c>
      <c r="I2529" s="19" t="s">
        <v>37</v>
      </c>
      <c r="J2529" s="20" t="s">
        <v>37</v>
      </c>
      <c r="K2529" s="20" t="s">
        <v>37</v>
      </c>
      <c r="L2529" s="21">
        <v>148</v>
      </c>
      <c r="M2529" s="22">
        <v>3174</v>
      </c>
      <c r="N2529" s="22">
        <v>1</v>
      </c>
      <c r="O2529" s="23" t="s">
        <v>37</v>
      </c>
      <c r="P2529" s="24" t="s">
        <v>37</v>
      </c>
      <c r="Q2529" s="24" t="s">
        <v>37</v>
      </c>
      <c r="R2529" s="25" t="s">
        <v>37</v>
      </c>
      <c r="S2529" s="26" t="s">
        <v>37</v>
      </c>
      <c r="T2529" s="26" t="s">
        <v>37</v>
      </c>
      <c r="U2529" s="19">
        <v>148</v>
      </c>
      <c r="V2529" s="20">
        <v>3174</v>
      </c>
      <c r="W2529" s="20">
        <v>1</v>
      </c>
    </row>
    <row r="2530" spans="1:23" x14ac:dyDescent="0.35">
      <c r="A2530" s="16">
        <v>2012</v>
      </c>
      <c r="B2530" s="17">
        <v>56434</v>
      </c>
      <c r="C2530" s="18" t="s">
        <v>2054</v>
      </c>
      <c r="D2530" s="16" t="s">
        <v>24</v>
      </c>
      <c r="E2530" s="18" t="s">
        <v>25</v>
      </c>
      <c r="F2530" s="16" t="s">
        <v>26</v>
      </c>
      <c r="G2530" s="18" t="s">
        <v>63</v>
      </c>
      <c r="H2530" s="18" t="s">
        <v>119</v>
      </c>
      <c r="I2530" s="19" t="s">
        <v>37</v>
      </c>
      <c r="J2530" s="20" t="s">
        <v>37</v>
      </c>
      <c r="K2530" s="20" t="s">
        <v>37</v>
      </c>
      <c r="L2530" s="21">
        <v>254</v>
      </c>
      <c r="M2530" s="22">
        <v>2143</v>
      </c>
      <c r="N2530" s="22">
        <v>1</v>
      </c>
      <c r="O2530" s="23" t="s">
        <v>37</v>
      </c>
      <c r="P2530" s="24" t="s">
        <v>37</v>
      </c>
      <c r="Q2530" s="24" t="s">
        <v>37</v>
      </c>
      <c r="R2530" s="25" t="s">
        <v>37</v>
      </c>
      <c r="S2530" s="26" t="s">
        <v>37</v>
      </c>
      <c r="T2530" s="26" t="s">
        <v>37</v>
      </c>
      <c r="U2530" s="19">
        <v>254</v>
      </c>
      <c r="V2530" s="20">
        <v>2143</v>
      </c>
      <c r="W2530" s="20">
        <v>1</v>
      </c>
    </row>
    <row r="2531" spans="1:23" x14ac:dyDescent="0.35">
      <c r="A2531" s="16">
        <v>2012</v>
      </c>
      <c r="B2531" s="17">
        <v>56434</v>
      </c>
      <c r="C2531" s="18" t="s">
        <v>2054</v>
      </c>
      <c r="D2531" s="16" t="s">
        <v>24</v>
      </c>
      <c r="E2531" s="18" t="s">
        <v>25</v>
      </c>
      <c r="F2531" s="16" t="s">
        <v>26</v>
      </c>
      <c r="G2531" s="18" t="s">
        <v>63</v>
      </c>
      <c r="H2531" s="18" t="s">
        <v>119</v>
      </c>
      <c r="I2531" s="19" t="s">
        <v>37</v>
      </c>
      <c r="J2531" s="20" t="s">
        <v>37</v>
      </c>
      <c r="K2531" s="20" t="s">
        <v>37</v>
      </c>
      <c r="L2531" s="21">
        <v>289</v>
      </c>
      <c r="M2531" s="22">
        <v>2445</v>
      </c>
      <c r="N2531" s="22">
        <v>1</v>
      </c>
      <c r="O2531" s="23" t="s">
        <v>37</v>
      </c>
      <c r="P2531" s="24" t="s">
        <v>37</v>
      </c>
      <c r="Q2531" s="24" t="s">
        <v>37</v>
      </c>
      <c r="R2531" s="25" t="s">
        <v>37</v>
      </c>
      <c r="S2531" s="26" t="s">
        <v>37</v>
      </c>
      <c r="T2531" s="26" t="s">
        <v>37</v>
      </c>
      <c r="U2531" s="19">
        <v>289</v>
      </c>
      <c r="V2531" s="20">
        <v>2445</v>
      </c>
      <c r="W2531" s="20">
        <v>1</v>
      </c>
    </row>
    <row r="2532" spans="1:23" x14ac:dyDescent="0.35">
      <c r="A2532" s="16">
        <v>2012</v>
      </c>
      <c r="B2532" s="17">
        <v>56441</v>
      </c>
      <c r="C2532" s="18" t="s">
        <v>2055</v>
      </c>
      <c r="D2532" s="16" t="s">
        <v>97</v>
      </c>
      <c r="E2532" s="18" t="s">
        <v>25</v>
      </c>
      <c r="F2532" s="16" t="s">
        <v>26</v>
      </c>
      <c r="G2532" s="18" t="s">
        <v>98</v>
      </c>
      <c r="H2532" s="18" t="s">
        <v>44</v>
      </c>
      <c r="I2532" s="19">
        <v>3695</v>
      </c>
      <c r="J2532" s="20">
        <v>35311</v>
      </c>
      <c r="K2532" s="20">
        <v>2216</v>
      </c>
      <c r="L2532" s="21">
        <v>10031</v>
      </c>
      <c r="M2532" s="22">
        <v>123869</v>
      </c>
      <c r="N2532" s="22">
        <v>829</v>
      </c>
      <c r="O2532" s="23" t="s">
        <v>37</v>
      </c>
      <c r="P2532" s="24" t="s">
        <v>37</v>
      </c>
      <c r="Q2532" s="24" t="s">
        <v>37</v>
      </c>
      <c r="R2532" s="25" t="s">
        <v>37</v>
      </c>
      <c r="S2532" s="26" t="s">
        <v>37</v>
      </c>
      <c r="T2532" s="26" t="s">
        <v>37</v>
      </c>
      <c r="U2532" s="19">
        <v>13726</v>
      </c>
      <c r="V2532" s="20">
        <v>159180</v>
      </c>
      <c r="W2532" s="20">
        <v>3045</v>
      </c>
    </row>
    <row r="2533" spans="1:23" x14ac:dyDescent="0.35">
      <c r="A2533" s="16">
        <v>2012</v>
      </c>
      <c r="B2533" s="17">
        <v>56466</v>
      </c>
      <c r="C2533" s="18" t="s">
        <v>2056</v>
      </c>
      <c r="D2533" s="16" t="s">
        <v>24</v>
      </c>
      <c r="E2533" s="18" t="s">
        <v>25</v>
      </c>
      <c r="F2533" s="16" t="s">
        <v>26</v>
      </c>
      <c r="G2533" s="18" t="s">
        <v>63</v>
      </c>
      <c r="H2533" s="18" t="s">
        <v>119</v>
      </c>
      <c r="I2533" s="19" t="s">
        <v>37</v>
      </c>
      <c r="J2533" s="20" t="s">
        <v>37</v>
      </c>
      <c r="K2533" s="20" t="s">
        <v>37</v>
      </c>
      <c r="L2533" s="21" t="s">
        <v>37</v>
      </c>
      <c r="M2533" s="22" t="s">
        <v>37</v>
      </c>
      <c r="N2533" s="22" t="s">
        <v>37</v>
      </c>
      <c r="O2533" s="23">
        <v>21</v>
      </c>
      <c r="P2533" s="24">
        <v>177</v>
      </c>
      <c r="Q2533" s="24">
        <v>1</v>
      </c>
      <c r="R2533" s="25" t="s">
        <v>37</v>
      </c>
      <c r="S2533" s="26" t="s">
        <v>37</v>
      </c>
      <c r="T2533" s="26" t="s">
        <v>37</v>
      </c>
      <c r="U2533" s="19">
        <v>21</v>
      </c>
      <c r="V2533" s="20">
        <v>177</v>
      </c>
      <c r="W2533" s="20">
        <v>1</v>
      </c>
    </row>
    <row r="2534" spans="1:23" x14ac:dyDescent="0.35">
      <c r="A2534" s="16">
        <v>2012</v>
      </c>
      <c r="B2534" s="17">
        <v>56466</v>
      </c>
      <c r="C2534" s="18" t="s">
        <v>2056</v>
      </c>
      <c r="D2534" s="16" t="s">
        <v>24</v>
      </c>
      <c r="E2534" s="18" t="s">
        <v>25</v>
      </c>
      <c r="F2534" s="16" t="s">
        <v>26</v>
      </c>
      <c r="G2534" s="18" t="s">
        <v>63</v>
      </c>
      <c r="H2534" s="18" t="s">
        <v>119</v>
      </c>
      <c r="I2534" s="19" t="s">
        <v>37</v>
      </c>
      <c r="J2534" s="20" t="s">
        <v>37</v>
      </c>
      <c r="K2534" s="20" t="s">
        <v>37</v>
      </c>
      <c r="L2534" s="21" t="s">
        <v>37</v>
      </c>
      <c r="M2534" s="22" t="s">
        <v>37</v>
      </c>
      <c r="N2534" s="22" t="s">
        <v>37</v>
      </c>
      <c r="O2534" s="23">
        <v>167</v>
      </c>
      <c r="P2534" s="24">
        <v>1007</v>
      </c>
      <c r="Q2534" s="24">
        <v>1</v>
      </c>
      <c r="R2534" s="25" t="s">
        <v>37</v>
      </c>
      <c r="S2534" s="26" t="s">
        <v>37</v>
      </c>
      <c r="T2534" s="26" t="s">
        <v>37</v>
      </c>
      <c r="U2534" s="19">
        <v>167</v>
      </c>
      <c r="V2534" s="20">
        <v>1007</v>
      </c>
      <c r="W2534" s="20">
        <v>1</v>
      </c>
    </row>
    <row r="2535" spans="1:23" x14ac:dyDescent="0.35">
      <c r="A2535" s="16">
        <v>2012</v>
      </c>
      <c r="B2535" s="17">
        <v>56493</v>
      </c>
      <c r="C2535" s="18" t="s">
        <v>2057</v>
      </c>
      <c r="D2535" s="16" t="s">
        <v>24</v>
      </c>
      <c r="E2535" s="18" t="s">
        <v>25</v>
      </c>
      <c r="F2535" s="16" t="s">
        <v>26</v>
      </c>
      <c r="G2535" s="18" t="s">
        <v>130</v>
      </c>
      <c r="H2535" s="18" t="s">
        <v>119</v>
      </c>
      <c r="I2535" s="19" t="s">
        <v>37</v>
      </c>
      <c r="J2535" s="20" t="s">
        <v>37</v>
      </c>
      <c r="K2535" s="20" t="s">
        <v>37</v>
      </c>
      <c r="L2535" s="21">
        <v>300</v>
      </c>
      <c r="M2535" s="22">
        <v>3520</v>
      </c>
      <c r="N2535" s="22">
        <v>1</v>
      </c>
      <c r="O2535" s="23" t="s">
        <v>37</v>
      </c>
      <c r="P2535" s="24" t="s">
        <v>37</v>
      </c>
      <c r="Q2535" s="24" t="s">
        <v>37</v>
      </c>
      <c r="R2535" s="25" t="s">
        <v>37</v>
      </c>
      <c r="S2535" s="26" t="s">
        <v>37</v>
      </c>
      <c r="T2535" s="26" t="s">
        <v>37</v>
      </c>
      <c r="U2535" s="19">
        <v>300</v>
      </c>
      <c r="V2535" s="20">
        <v>3520</v>
      </c>
      <c r="W2535" s="20">
        <v>1</v>
      </c>
    </row>
    <row r="2536" spans="1:23" x14ac:dyDescent="0.35">
      <c r="A2536" s="16">
        <v>2012</v>
      </c>
      <c r="B2536" s="17">
        <v>56496</v>
      </c>
      <c r="C2536" s="18" t="s">
        <v>2058</v>
      </c>
      <c r="D2536" s="16" t="s">
        <v>41</v>
      </c>
      <c r="E2536" s="18" t="s">
        <v>42</v>
      </c>
      <c r="F2536" s="16" t="s">
        <v>26</v>
      </c>
      <c r="G2536" s="18" t="s">
        <v>83</v>
      </c>
      <c r="H2536" s="18" t="s">
        <v>44</v>
      </c>
      <c r="I2536" s="19" t="s">
        <v>37</v>
      </c>
      <c r="J2536" s="20" t="s">
        <v>37</v>
      </c>
      <c r="K2536" s="20" t="s">
        <v>37</v>
      </c>
      <c r="L2536" s="21" t="s">
        <v>37</v>
      </c>
      <c r="M2536" s="22" t="s">
        <v>37</v>
      </c>
      <c r="N2536" s="22" t="s">
        <v>37</v>
      </c>
      <c r="O2536" s="23">
        <v>2069</v>
      </c>
      <c r="P2536" s="24">
        <v>26282</v>
      </c>
      <c r="Q2536" s="24">
        <v>3</v>
      </c>
      <c r="R2536" s="25" t="s">
        <v>37</v>
      </c>
      <c r="S2536" s="26" t="s">
        <v>37</v>
      </c>
      <c r="T2536" s="26" t="s">
        <v>37</v>
      </c>
      <c r="U2536" s="19">
        <v>2069</v>
      </c>
      <c r="V2536" s="20">
        <v>26282</v>
      </c>
      <c r="W2536" s="20">
        <v>3</v>
      </c>
    </row>
    <row r="2537" spans="1:23" x14ac:dyDescent="0.35">
      <c r="A2537" s="16">
        <v>2012</v>
      </c>
      <c r="B2537" s="17">
        <v>56501</v>
      </c>
      <c r="C2537" s="18" t="s">
        <v>2059</v>
      </c>
      <c r="D2537" s="16" t="s">
        <v>41</v>
      </c>
      <c r="E2537" s="18" t="s">
        <v>42</v>
      </c>
      <c r="F2537" s="16" t="s">
        <v>26</v>
      </c>
      <c r="G2537" s="18" t="s">
        <v>136</v>
      </c>
      <c r="H2537" s="18" t="s">
        <v>44</v>
      </c>
      <c r="I2537" s="19">
        <v>19429</v>
      </c>
      <c r="J2537" s="20">
        <v>159575</v>
      </c>
      <c r="K2537" s="20">
        <v>28437</v>
      </c>
      <c r="L2537" s="21">
        <v>1048</v>
      </c>
      <c r="M2537" s="22">
        <v>8874</v>
      </c>
      <c r="N2537" s="22">
        <v>413</v>
      </c>
      <c r="O2537" s="23">
        <v>0</v>
      </c>
      <c r="P2537" s="24">
        <v>0</v>
      </c>
      <c r="Q2537" s="24">
        <v>0</v>
      </c>
      <c r="R2537" s="25">
        <v>0</v>
      </c>
      <c r="S2537" s="26">
        <v>0</v>
      </c>
      <c r="T2537" s="26">
        <v>0</v>
      </c>
      <c r="U2537" s="19">
        <v>20477</v>
      </c>
      <c r="V2537" s="20">
        <v>168449</v>
      </c>
      <c r="W2537" s="20">
        <v>28850</v>
      </c>
    </row>
    <row r="2538" spans="1:23" x14ac:dyDescent="0.35">
      <c r="A2538" s="16">
        <v>2012</v>
      </c>
      <c r="B2538" s="17">
        <v>56502</v>
      </c>
      <c r="C2538" s="18" t="s">
        <v>2060</v>
      </c>
      <c r="D2538" s="16" t="s">
        <v>41</v>
      </c>
      <c r="E2538" s="18" t="s">
        <v>42</v>
      </c>
      <c r="F2538" s="16" t="s">
        <v>26</v>
      </c>
      <c r="G2538" s="18" t="s">
        <v>46</v>
      </c>
      <c r="H2538" s="18" t="s">
        <v>44</v>
      </c>
      <c r="I2538" s="19">
        <v>72799.7</v>
      </c>
      <c r="J2538" s="20">
        <v>1196114</v>
      </c>
      <c r="K2538" s="20">
        <v>91348</v>
      </c>
      <c r="L2538" s="21">
        <v>190066.4</v>
      </c>
      <c r="M2538" s="22">
        <v>3667270</v>
      </c>
      <c r="N2538" s="22">
        <v>1891</v>
      </c>
      <c r="O2538" s="23">
        <v>100307</v>
      </c>
      <c r="P2538" s="24">
        <v>2554015</v>
      </c>
      <c r="Q2538" s="24">
        <v>58</v>
      </c>
      <c r="R2538" s="25">
        <v>0</v>
      </c>
      <c r="S2538" s="26">
        <v>0</v>
      </c>
      <c r="T2538" s="26">
        <v>0</v>
      </c>
      <c r="U2538" s="19">
        <v>363173.1</v>
      </c>
      <c r="V2538" s="20">
        <v>7417399</v>
      </c>
      <c r="W2538" s="20">
        <v>93297</v>
      </c>
    </row>
    <row r="2539" spans="1:23" x14ac:dyDescent="0.35">
      <c r="A2539" s="16">
        <v>2012</v>
      </c>
      <c r="B2539" s="17">
        <v>56504</v>
      </c>
      <c r="C2539" s="18" t="s">
        <v>2061</v>
      </c>
      <c r="D2539" s="16" t="s">
        <v>41</v>
      </c>
      <c r="E2539" s="18" t="s">
        <v>42</v>
      </c>
      <c r="F2539" s="16" t="s">
        <v>26</v>
      </c>
      <c r="G2539" s="18" t="s">
        <v>43</v>
      </c>
      <c r="H2539" s="18" t="s">
        <v>44</v>
      </c>
      <c r="I2539" s="19">
        <v>25700</v>
      </c>
      <c r="J2539" s="20">
        <v>297178</v>
      </c>
      <c r="K2539" s="20">
        <v>24693</v>
      </c>
      <c r="L2539" s="21">
        <v>4315</v>
      </c>
      <c r="M2539" s="22">
        <v>51039</v>
      </c>
      <c r="N2539" s="22">
        <v>830</v>
      </c>
      <c r="O2539" s="23">
        <v>0</v>
      </c>
      <c r="P2539" s="24">
        <v>0</v>
      </c>
      <c r="Q2539" s="24">
        <v>0</v>
      </c>
      <c r="R2539" s="25">
        <v>0</v>
      </c>
      <c r="S2539" s="26">
        <v>0</v>
      </c>
      <c r="T2539" s="26">
        <v>0</v>
      </c>
      <c r="U2539" s="19">
        <v>30015</v>
      </c>
      <c r="V2539" s="20">
        <v>348217</v>
      </c>
      <c r="W2539" s="20">
        <v>25523</v>
      </c>
    </row>
    <row r="2540" spans="1:23" x14ac:dyDescent="0.35">
      <c r="A2540" s="16">
        <v>2012</v>
      </c>
      <c r="B2540" s="17">
        <v>56521</v>
      </c>
      <c r="C2540" s="18" t="s">
        <v>2062</v>
      </c>
      <c r="D2540" s="16" t="s">
        <v>41</v>
      </c>
      <c r="E2540" s="18" t="s">
        <v>42</v>
      </c>
      <c r="F2540" s="16" t="s">
        <v>26</v>
      </c>
      <c r="G2540" s="18" t="s">
        <v>436</v>
      </c>
      <c r="H2540" s="18" t="s">
        <v>44</v>
      </c>
      <c r="I2540" s="19">
        <v>0</v>
      </c>
      <c r="J2540" s="20">
        <v>0</v>
      </c>
      <c r="K2540" s="20">
        <v>0</v>
      </c>
      <c r="L2540" s="21">
        <v>889</v>
      </c>
      <c r="M2540" s="22">
        <v>16993</v>
      </c>
      <c r="N2540" s="22">
        <v>1</v>
      </c>
      <c r="O2540" s="23">
        <v>0</v>
      </c>
      <c r="P2540" s="24">
        <v>0</v>
      </c>
      <c r="Q2540" s="24">
        <v>0</v>
      </c>
      <c r="R2540" s="25">
        <v>0</v>
      </c>
      <c r="S2540" s="26">
        <v>0</v>
      </c>
      <c r="T2540" s="26">
        <v>0</v>
      </c>
      <c r="U2540" s="19">
        <v>889</v>
      </c>
      <c r="V2540" s="20">
        <v>16993</v>
      </c>
      <c r="W2540" s="20">
        <v>1</v>
      </c>
    </row>
    <row r="2541" spans="1:23" x14ac:dyDescent="0.35">
      <c r="A2541" s="16">
        <v>2012</v>
      </c>
      <c r="B2541" s="17">
        <v>56521</v>
      </c>
      <c r="C2541" s="18" t="s">
        <v>2062</v>
      </c>
      <c r="D2541" s="16" t="s">
        <v>41</v>
      </c>
      <c r="E2541" s="18" t="s">
        <v>42</v>
      </c>
      <c r="F2541" s="16" t="s">
        <v>26</v>
      </c>
      <c r="G2541" s="18" t="s">
        <v>184</v>
      </c>
      <c r="H2541" s="18" t="s">
        <v>44</v>
      </c>
      <c r="I2541" s="19">
        <v>0</v>
      </c>
      <c r="J2541" s="20">
        <v>0</v>
      </c>
      <c r="K2541" s="20">
        <v>0</v>
      </c>
      <c r="L2541" s="21">
        <v>4970</v>
      </c>
      <c r="M2541" s="22">
        <v>104255</v>
      </c>
      <c r="N2541" s="22">
        <v>1</v>
      </c>
      <c r="O2541" s="23">
        <v>0</v>
      </c>
      <c r="P2541" s="24">
        <v>0</v>
      </c>
      <c r="Q2541" s="24">
        <v>0</v>
      </c>
      <c r="R2541" s="25">
        <v>0</v>
      </c>
      <c r="S2541" s="26">
        <v>0</v>
      </c>
      <c r="T2541" s="26">
        <v>0</v>
      </c>
      <c r="U2541" s="19">
        <v>4970</v>
      </c>
      <c r="V2541" s="20">
        <v>104255</v>
      </c>
      <c r="W2541" s="20">
        <v>1</v>
      </c>
    </row>
    <row r="2542" spans="1:23" x14ac:dyDescent="0.35">
      <c r="A2542" s="16">
        <v>2012</v>
      </c>
      <c r="B2542" s="17">
        <v>56521</v>
      </c>
      <c r="C2542" s="18" t="s">
        <v>2062</v>
      </c>
      <c r="D2542" s="16" t="s">
        <v>41</v>
      </c>
      <c r="E2542" s="18" t="s">
        <v>42</v>
      </c>
      <c r="F2542" s="16" t="s">
        <v>26</v>
      </c>
      <c r="G2542" s="18" t="s">
        <v>437</v>
      </c>
      <c r="H2542" s="18" t="s">
        <v>44</v>
      </c>
      <c r="I2542" s="19">
        <v>0</v>
      </c>
      <c r="J2542" s="20">
        <v>0</v>
      </c>
      <c r="K2542" s="20">
        <v>0</v>
      </c>
      <c r="L2542" s="21">
        <v>3156</v>
      </c>
      <c r="M2542" s="22">
        <v>66026</v>
      </c>
      <c r="N2542" s="22">
        <v>1</v>
      </c>
      <c r="O2542" s="23">
        <v>0</v>
      </c>
      <c r="P2542" s="24">
        <v>0</v>
      </c>
      <c r="Q2542" s="24">
        <v>0</v>
      </c>
      <c r="R2542" s="25">
        <v>0</v>
      </c>
      <c r="S2542" s="26">
        <v>0</v>
      </c>
      <c r="T2542" s="26">
        <v>0</v>
      </c>
      <c r="U2542" s="19">
        <v>3156</v>
      </c>
      <c r="V2542" s="20">
        <v>66026</v>
      </c>
      <c r="W2542" s="20">
        <v>1</v>
      </c>
    </row>
    <row r="2543" spans="1:23" x14ac:dyDescent="0.35">
      <c r="A2543" s="16">
        <v>2012</v>
      </c>
      <c r="B2543" s="17">
        <v>56521</v>
      </c>
      <c r="C2543" s="18" t="s">
        <v>2062</v>
      </c>
      <c r="D2543" s="16" t="s">
        <v>41</v>
      </c>
      <c r="E2543" s="18" t="s">
        <v>42</v>
      </c>
      <c r="F2543" s="16" t="s">
        <v>26</v>
      </c>
      <c r="G2543" s="18" t="s">
        <v>220</v>
      </c>
      <c r="H2543" s="18" t="s">
        <v>44</v>
      </c>
      <c r="I2543" s="19">
        <v>0</v>
      </c>
      <c r="J2543" s="20">
        <v>0</v>
      </c>
      <c r="K2543" s="20">
        <v>0</v>
      </c>
      <c r="L2543" s="21">
        <v>932</v>
      </c>
      <c r="M2543" s="22">
        <v>19404</v>
      </c>
      <c r="N2543" s="22">
        <v>1</v>
      </c>
      <c r="O2543" s="23">
        <v>0</v>
      </c>
      <c r="P2543" s="24">
        <v>0</v>
      </c>
      <c r="Q2543" s="24">
        <v>0</v>
      </c>
      <c r="R2543" s="25">
        <v>0</v>
      </c>
      <c r="S2543" s="26">
        <v>0</v>
      </c>
      <c r="T2543" s="26">
        <v>0</v>
      </c>
      <c r="U2543" s="19">
        <v>932</v>
      </c>
      <c r="V2543" s="20">
        <v>19404</v>
      </c>
      <c r="W2543" s="20">
        <v>1</v>
      </c>
    </row>
    <row r="2544" spans="1:23" x14ac:dyDescent="0.35">
      <c r="A2544" s="16">
        <v>2012</v>
      </c>
      <c r="B2544" s="17">
        <v>56522</v>
      </c>
      <c r="C2544" s="18" t="s">
        <v>2063</v>
      </c>
      <c r="D2544" s="16" t="s">
        <v>41</v>
      </c>
      <c r="E2544" s="18" t="s">
        <v>42</v>
      </c>
      <c r="F2544" s="16" t="s">
        <v>26</v>
      </c>
      <c r="G2544" s="18" t="s">
        <v>158</v>
      </c>
      <c r="H2544" s="18" t="s">
        <v>44</v>
      </c>
      <c r="I2544" s="19">
        <v>0</v>
      </c>
      <c r="J2544" s="20">
        <v>0</v>
      </c>
      <c r="K2544" s="20">
        <v>0</v>
      </c>
      <c r="L2544" s="21">
        <v>0</v>
      </c>
      <c r="M2544" s="22">
        <v>0</v>
      </c>
      <c r="N2544" s="22">
        <v>0</v>
      </c>
      <c r="O2544" s="23">
        <v>2431</v>
      </c>
      <c r="P2544" s="24">
        <v>62640</v>
      </c>
      <c r="Q2544" s="24">
        <v>1</v>
      </c>
      <c r="R2544" s="25">
        <v>0</v>
      </c>
      <c r="S2544" s="26">
        <v>0</v>
      </c>
      <c r="T2544" s="26">
        <v>0</v>
      </c>
      <c r="U2544" s="19">
        <v>2431</v>
      </c>
      <c r="V2544" s="20">
        <v>62640</v>
      </c>
      <c r="W2544" s="20">
        <v>1</v>
      </c>
    </row>
    <row r="2545" spans="1:23" x14ac:dyDescent="0.35">
      <c r="A2545" s="16">
        <v>2012</v>
      </c>
      <c r="B2545" s="17">
        <v>56528</v>
      </c>
      <c r="C2545" s="18" t="s">
        <v>2064</v>
      </c>
      <c r="D2545" s="16" t="s">
        <v>41</v>
      </c>
      <c r="E2545" s="18" t="s">
        <v>42</v>
      </c>
      <c r="F2545" s="16" t="s">
        <v>26</v>
      </c>
      <c r="G2545" s="18" t="s">
        <v>128</v>
      </c>
      <c r="H2545" s="18" t="s">
        <v>44</v>
      </c>
      <c r="I2545" s="19">
        <v>0</v>
      </c>
      <c r="J2545" s="20">
        <v>0</v>
      </c>
      <c r="K2545" s="20">
        <v>0</v>
      </c>
      <c r="L2545" s="21">
        <v>0</v>
      </c>
      <c r="M2545" s="22">
        <v>0</v>
      </c>
      <c r="N2545" s="22">
        <v>0</v>
      </c>
      <c r="O2545" s="23">
        <v>3088</v>
      </c>
      <c r="P2545" s="24">
        <v>158044</v>
      </c>
      <c r="Q2545" s="24">
        <v>1</v>
      </c>
      <c r="R2545" s="25">
        <v>0</v>
      </c>
      <c r="S2545" s="26">
        <v>0</v>
      </c>
      <c r="T2545" s="26">
        <v>0</v>
      </c>
      <c r="U2545" s="19">
        <v>3088</v>
      </c>
      <c r="V2545" s="20">
        <v>158044</v>
      </c>
      <c r="W2545" s="20">
        <v>1</v>
      </c>
    </row>
    <row r="2546" spans="1:23" x14ac:dyDescent="0.35">
      <c r="A2546" s="16">
        <v>2012</v>
      </c>
      <c r="B2546" s="17">
        <v>56528</v>
      </c>
      <c r="C2546" s="18" t="s">
        <v>2064</v>
      </c>
      <c r="D2546" s="16" t="s">
        <v>41</v>
      </c>
      <c r="E2546" s="18" t="s">
        <v>42</v>
      </c>
      <c r="F2546" s="16" t="s">
        <v>26</v>
      </c>
      <c r="G2546" s="18" t="s">
        <v>96</v>
      </c>
      <c r="H2546" s="18" t="s">
        <v>44</v>
      </c>
      <c r="I2546" s="19">
        <v>0</v>
      </c>
      <c r="J2546" s="20">
        <v>0</v>
      </c>
      <c r="K2546" s="20">
        <v>0</v>
      </c>
      <c r="L2546" s="21">
        <v>0</v>
      </c>
      <c r="M2546" s="22">
        <v>0</v>
      </c>
      <c r="N2546" s="22">
        <v>0</v>
      </c>
      <c r="O2546" s="23">
        <v>41997</v>
      </c>
      <c r="P2546" s="24">
        <v>602987</v>
      </c>
      <c r="Q2546" s="24">
        <v>2</v>
      </c>
      <c r="R2546" s="25">
        <v>0</v>
      </c>
      <c r="S2546" s="26">
        <v>0</v>
      </c>
      <c r="T2546" s="26">
        <v>0</v>
      </c>
      <c r="U2546" s="19">
        <v>41997</v>
      </c>
      <c r="V2546" s="20">
        <v>602987</v>
      </c>
      <c r="W2546" s="20">
        <v>2</v>
      </c>
    </row>
    <row r="2547" spans="1:23" x14ac:dyDescent="0.35">
      <c r="A2547" s="16">
        <v>2012</v>
      </c>
      <c r="B2547" s="17">
        <v>56571</v>
      </c>
      <c r="C2547" s="18" t="s">
        <v>2065</v>
      </c>
      <c r="D2547" s="16" t="s">
        <v>41</v>
      </c>
      <c r="E2547" s="18" t="s">
        <v>42</v>
      </c>
      <c r="F2547" s="16" t="s">
        <v>26</v>
      </c>
      <c r="G2547" s="18" t="s">
        <v>32</v>
      </c>
      <c r="H2547" s="18" t="s">
        <v>44</v>
      </c>
      <c r="I2547" s="19">
        <v>29.3</v>
      </c>
      <c r="J2547" s="20">
        <v>707</v>
      </c>
      <c r="K2547" s="20">
        <v>76</v>
      </c>
      <c r="L2547" s="21">
        <v>243.3</v>
      </c>
      <c r="M2547" s="22">
        <v>5865</v>
      </c>
      <c r="N2547" s="22">
        <v>152</v>
      </c>
      <c r="O2547" s="23">
        <v>0</v>
      </c>
      <c r="P2547" s="24">
        <v>0</v>
      </c>
      <c r="Q2547" s="24">
        <v>0</v>
      </c>
      <c r="R2547" s="25">
        <v>0</v>
      </c>
      <c r="S2547" s="26">
        <v>0</v>
      </c>
      <c r="T2547" s="26">
        <v>0</v>
      </c>
      <c r="U2547" s="19">
        <v>272.60000000000002</v>
      </c>
      <c r="V2547" s="20">
        <v>6572</v>
      </c>
      <c r="W2547" s="20">
        <v>228</v>
      </c>
    </row>
    <row r="2548" spans="1:23" x14ac:dyDescent="0.35">
      <c r="A2548" s="16">
        <v>2012</v>
      </c>
      <c r="B2548" s="17">
        <v>56571</v>
      </c>
      <c r="C2548" s="18" t="s">
        <v>2065</v>
      </c>
      <c r="D2548" s="16" t="s">
        <v>41</v>
      </c>
      <c r="E2548" s="18" t="s">
        <v>42</v>
      </c>
      <c r="F2548" s="16" t="s">
        <v>26</v>
      </c>
      <c r="G2548" s="18" t="s">
        <v>136</v>
      </c>
      <c r="H2548" s="18" t="s">
        <v>44</v>
      </c>
      <c r="I2548" s="19">
        <v>0</v>
      </c>
      <c r="J2548" s="20">
        <v>0</v>
      </c>
      <c r="K2548" s="20">
        <v>0</v>
      </c>
      <c r="L2548" s="21">
        <v>1404</v>
      </c>
      <c r="M2548" s="22">
        <v>32963</v>
      </c>
      <c r="N2548" s="22">
        <v>420</v>
      </c>
      <c r="O2548" s="23">
        <v>0</v>
      </c>
      <c r="P2548" s="24">
        <v>0</v>
      </c>
      <c r="Q2548" s="24">
        <v>0</v>
      </c>
      <c r="R2548" s="25">
        <v>0</v>
      </c>
      <c r="S2548" s="26">
        <v>0</v>
      </c>
      <c r="T2548" s="26">
        <v>0</v>
      </c>
      <c r="U2548" s="19">
        <v>1404</v>
      </c>
      <c r="V2548" s="20">
        <v>32963</v>
      </c>
      <c r="W2548" s="20">
        <v>420</v>
      </c>
    </row>
    <row r="2549" spans="1:23" x14ac:dyDescent="0.35">
      <c r="A2549" s="16">
        <v>2012</v>
      </c>
      <c r="B2549" s="17">
        <v>56571</v>
      </c>
      <c r="C2549" s="18" t="s">
        <v>2065</v>
      </c>
      <c r="D2549" s="16" t="s">
        <v>41</v>
      </c>
      <c r="E2549" s="18" t="s">
        <v>42</v>
      </c>
      <c r="F2549" s="16" t="s">
        <v>26</v>
      </c>
      <c r="G2549" s="18" t="s">
        <v>43</v>
      </c>
      <c r="H2549" s="18" t="s">
        <v>44</v>
      </c>
      <c r="I2549" s="19">
        <v>3955.2</v>
      </c>
      <c r="J2549" s="20">
        <v>48971</v>
      </c>
      <c r="K2549" s="20">
        <v>6403</v>
      </c>
      <c r="L2549" s="21">
        <v>993.3</v>
      </c>
      <c r="M2549" s="22">
        <v>9930</v>
      </c>
      <c r="N2549" s="22">
        <v>598</v>
      </c>
      <c r="O2549" s="23">
        <v>0</v>
      </c>
      <c r="P2549" s="24">
        <v>0</v>
      </c>
      <c r="Q2549" s="24">
        <v>0</v>
      </c>
      <c r="R2549" s="25">
        <v>0</v>
      </c>
      <c r="S2549" s="26">
        <v>0</v>
      </c>
      <c r="T2549" s="26">
        <v>0</v>
      </c>
      <c r="U2549" s="19">
        <v>4948.5</v>
      </c>
      <c r="V2549" s="20">
        <v>58901</v>
      </c>
      <c r="W2549" s="20">
        <v>7001</v>
      </c>
    </row>
    <row r="2550" spans="1:23" x14ac:dyDescent="0.35">
      <c r="A2550" s="16">
        <v>2012</v>
      </c>
      <c r="B2550" s="17">
        <v>56571</v>
      </c>
      <c r="C2550" s="18" t="s">
        <v>2065</v>
      </c>
      <c r="D2550" s="16" t="s">
        <v>41</v>
      </c>
      <c r="E2550" s="18" t="s">
        <v>42</v>
      </c>
      <c r="F2550" s="16" t="s">
        <v>26</v>
      </c>
      <c r="G2550" s="18" t="s">
        <v>199</v>
      </c>
      <c r="H2550" s="18" t="s">
        <v>44</v>
      </c>
      <c r="I2550" s="19">
        <v>4711.5</v>
      </c>
      <c r="J2550" s="20">
        <v>102511</v>
      </c>
      <c r="K2550" s="20">
        <v>7513</v>
      </c>
      <c r="L2550" s="21">
        <v>15718.5</v>
      </c>
      <c r="M2550" s="22">
        <v>354018</v>
      </c>
      <c r="N2550" s="22">
        <v>1360</v>
      </c>
      <c r="O2550" s="23">
        <v>0</v>
      </c>
      <c r="P2550" s="24">
        <v>0</v>
      </c>
      <c r="Q2550" s="24">
        <v>0</v>
      </c>
      <c r="R2550" s="25">
        <v>0</v>
      </c>
      <c r="S2550" s="26">
        <v>0</v>
      </c>
      <c r="T2550" s="26">
        <v>0</v>
      </c>
      <c r="U2550" s="19">
        <v>20430</v>
      </c>
      <c r="V2550" s="20">
        <v>456529</v>
      </c>
      <c r="W2550" s="20">
        <v>8873</v>
      </c>
    </row>
    <row r="2551" spans="1:23" x14ac:dyDescent="0.35">
      <c r="A2551" s="16">
        <v>2012</v>
      </c>
      <c r="B2551" s="17">
        <v>56571</v>
      </c>
      <c r="C2551" s="18" t="s">
        <v>2065</v>
      </c>
      <c r="D2551" s="16" t="s">
        <v>97</v>
      </c>
      <c r="E2551" s="18" t="s">
        <v>25</v>
      </c>
      <c r="F2551" s="16" t="s">
        <v>26</v>
      </c>
      <c r="G2551" s="18" t="s">
        <v>98</v>
      </c>
      <c r="H2551" s="18" t="s">
        <v>44</v>
      </c>
      <c r="I2551" s="19">
        <v>15730</v>
      </c>
      <c r="J2551" s="20">
        <v>168542</v>
      </c>
      <c r="K2551" s="20">
        <v>7965</v>
      </c>
      <c r="L2551" s="21">
        <v>84332</v>
      </c>
      <c r="M2551" s="22">
        <v>1174038</v>
      </c>
      <c r="N2551" s="22">
        <v>7064</v>
      </c>
      <c r="O2551" s="23">
        <v>0</v>
      </c>
      <c r="P2551" s="24">
        <v>0</v>
      </c>
      <c r="Q2551" s="24">
        <v>0</v>
      </c>
      <c r="R2551" s="25">
        <v>0</v>
      </c>
      <c r="S2551" s="26">
        <v>0</v>
      </c>
      <c r="T2551" s="26">
        <v>0</v>
      </c>
      <c r="U2551" s="19">
        <v>100062</v>
      </c>
      <c r="V2551" s="20">
        <v>1342580</v>
      </c>
      <c r="W2551" s="20">
        <v>15029</v>
      </c>
    </row>
    <row r="2552" spans="1:23" x14ac:dyDescent="0.35">
      <c r="A2552" s="16">
        <v>2012</v>
      </c>
      <c r="B2552" s="17">
        <v>56573</v>
      </c>
      <c r="C2552" s="18" t="s">
        <v>2066</v>
      </c>
      <c r="D2552" s="16" t="s">
        <v>41</v>
      </c>
      <c r="E2552" s="18" t="s">
        <v>42</v>
      </c>
      <c r="F2552" s="16" t="s">
        <v>26</v>
      </c>
      <c r="G2552" s="18" t="s">
        <v>199</v>
      </c>
      <c r="H2552" s="18" t="s">
        <v>44</v>
      </c>
      <c r="I2552" s="19">
        <v>12689</v>
      </c>
      <c r="J2552" s="20">
        <v>117000</v>
      </c>
      <c r="K2552" s="20">
        <v>13749</v>
      </c>
      <c r="L2552" s="21">
        <v>710</v>
      </c>
      <c r="M2552" s="22">
        <v>6546</v>
      </c>
      <c r="N2552" s="22">
        <v>263</v>
      </c>
      <c r="O2552" s="23">
        <v>0</v>
      </c>
      <c r="P2552" s="24">
        <v>0</v>
      </c>
      <c r="Q2552" s="24">
        <v>0</v>
      </c>
      <c r="R2552" s="25">
        <v>0</v>
      </c>
      <c r="S2552" s="26">
        <v>0</v>
      </c>
      <c r="T2552" s="26">
        <v>0</v>
      </c>
      <c r="U2552" s="19">
        <v>13399</v>
      </c>
      <c r="V2552" s="20">
        <v>123546</v>
      </c>
      <c r="W2552" s="20">
        <v>14012</v>
      </c>
    </row>
    <row r="2553" spans="1:23" x14ac:dyDescent="0.35">
      <c r="A2553" s="16">
        <v>2012</v>
      </c>
      <c r="B2553" s="17">
        <v>56586</v>
      </c>
      <c r="C2553" s="18" t="s">
        <v>2067</v>
      </c>
      <c r="D2553" s="16" t="s">
        <v>97</v>
      </c>
      <c r="E2553" s="18" t="s">
        <v>25</v>
      </c>
      <c r="F2553" s="16" t="s">
        <v>26</v>
      </c>
      <c r="G2553" s="18" t="s">
        <v>98</v>
      </c>
      <c r="H2553" s="18" t="s">
        <v>44</v>
      </c>
      <c r="I2553" s="19">
        <v>0</v>
      </c>
      <c r="J2553" s="20">
        <v>0</v>
      </c>
      <c r="K2553" s="20">
        <v>0</v>
      </c>
      <c r="L2553" s="21">
        <v>25552</v>
      </c>
      <c r="M2553" s="22">
        <v>290052</v>
      </c>
      <c r="N2553" s="22">
        <v>1796</v>
      </c>
      <c r="O2553" s="23">
        <v>0</v>
      </c>
      <c r="P2553" s="24">
        <v>0</v>
      </c>
      <c r="Q2553" s="24">
        <v>0</v>
      </c>
      <c r="R2553" s="25">
        <v>0</v>
      </c>
      <c r="S2553" s="26">
        <v>0</v>
      </c>
      <c r="T2553" s="26">
        <v>0</v>
      </c>
      <c r="U2553" s="19">
        <v>25552</v>
      </c>
      <c r="V2553" s="20">
        <v>290052</v>
      </c>
      <c r="W2553" s="20">
        <v>1796</v>
      </c>
    </row>
    <row r="2554" spans="1:23" x14ac:dyDescent="0.35">
      <c r="A2554" s="16">
        <v>2012</v>
      </c>
      <c r="B2554" s="17">
        <v>56587</v>
      </c>
      <c r="C2554" s="18" t="s">
        <v>2068</v>
      </c>
      <c r="D2554" s="16" t="s">
        <v>97</v>
      </c>
      <c r="E2554" s="18" t="s">
        <v>25</v>
      </c>
      <c r="F2554" s="16" t="s">
        <v>26</v>
      </c>
      <c r="G2554" s="18" t="s">
        <v>98</v>
      </c>
      <c r="H2554" s="18" t="s">
        <v>44</v>
      </c>
      <c r="I2554" s="19">
        <v>1406.6</v>
      </c>
      <c r="J2554" s="20">
        <v>13108</v>
      </c>
      <c r="K2554" s="20">
        <v>832</v>
      </c>
      <c r="L2554" s="21">
        <v>0</v>
      </c>
      <c r="M2554" s="22">
        <v>0</v>
      </c>
      <c r="N2554" s="22">
        <v>0</v>
      </c>
      <c r="O2554" s="23">
        <v>0</v>
      </c>
      <c r="P2554" s="24">
        <v>0</v>
      </c>
      <c r="Q2554" s="24">
        <v>0</v>
      </c>
      <c r="R2554" s="25">
        <v>0</v>
      </c>
      <c r="S2554" s="26">
        <v>0</v>
      </c>
      <c r="T2554" s="26">
        <v>0</v>
      </c>
      <c r="U2554" s="19">
        <v>1406.6</v>
      </c>
      <c r="V2554" s="20">
        <v>13108</v>
      </c>
      <c r="W2554" s="20">
        <v>832</v>
      </c>
    </row>
    <row r="2555" spans="1:23" x14ac:dyDescent="0.35">
      <c r="A2555" s="16">
        <v>2012</v>
      </c>
      <c r="B2555" s="17">
        <v>56620</v>
      </c>
      <c r="C2555" s="18" t="s">
        <v>2069</v>
      </c>
      <c r="D2555" s="16" t="s">
        <v>97</v>
      </c>
      <c r="E2555" s="18" t="s">
        <v>25</v>
      </c>
      <c r="F2555" s="16" t="s">
        <v>26</v>
      </c>
      <c r="G2555" s="18" t="s">
        <v>98</v>
      </c>
      <c r="H2555" s="18" t="s">
        <v>44</v>
      </c>
      <c r="I2555" s="19">
        <v>0</v>
      </c>
      <c r="J2555" s="20">
        <v>0</v>
      </c>
      <c r="K2555" s="20">
        <v>0</v>
      </c>
      <c r="L2555" s="21">
        <v>38337.199999999997</v>
      </c>
      <c r="M2555" s="22">
        <v>547722</v>
      </c>
      <c r="N2555" s="22">
        <v>3117</v>
      </c>
      <c r="O2555" s="23">
        <v>0</v>
      </c>
      <c r="P2555" s="24">
        <v>0</v>
      </c>
      <c r="Q2555" s="24">
        <v>0</v>
      </c>
      <c r="R2555" s="25">
        <v>0</v>
      </c>
      <c r="S2555" s="26">
        <v>0</v>
      </c>
      <c r="T2555" s="26">
        <v>0</v>
      </c>
      <c r="U2555" s="19">
        <v>38337.199999999997</v>
      </c>
      <c r="V2555" s="20">
        <v>547722</v>
      </c>
      <c r="W2555" s="20">
        <v>3117</v>
      </c>
    </row>
    <row r="2556" spans="1:23" x14ac:dyDescent="0.35">
      <c r="A2556" s="16">
        <v>2012</v>
      </c>
      <c r="B2556" s="17">
        <v>56692</v>
      </c>
      <c r="C2556" s="18" t="s">
        <v>2070</v>
      </c>
      <c r="D2556" s="16" t="s">
        <v>41</v>
      </c>
      <c r="E2556" s="18" t="s">
        <v>42</v>
      </c>
      <c r="F2556" s="16" t="s">
        <v>26</v>
      </c>
      <c r="G2556" s="18" t="s">
        <v>63</v>
      </c>
      <c r="H2556" s="18" t="s">
        <v>44</v>
      </c>
      <c r="I2556" s="19">
        <v>23005.3</v>
      </c>
      <c r="J2556" s="20">
        <v>277870</v>
      </c>
      <c r="K2556" s="20">
        <v>40106</v>
      </c>
      <c r="L2556" s="21">
        <v>16636.400000000001</v>
      </c>
      <c r="M2556" s="22">
        <v>225442</v>
      </c>
      <c r="N2556" s="22">
        <v>5546</v>
      </c>
      <c r="O2556" s="23">
        <v>2241.5</v>
      </c>
      <c r="P2556" s="24">
        <v>31782</v>
      </c>
      <c r="Q2556" s="24">
        <v>6</v>
      </c>
      <c r="R2556" s="25">
        <v>0</v>
      </c>
      <c r="S2556" s="26">
        <v>0</v>
      </c>
      <c r="T2556" s="26">
        <v>0</v>
      </c>
      <c r="U2556" s="19">
        <v>41883.199999999997</v>
      </c>
      <c r="V2556" s="20">
        <v>535094</v>
      </c>
      <c r="W2556" s="20">
        <v>45658</v>
      </c>
    </row>
    <row r="2557" spans="1:23" x14ac:dyDescent="0.35">
      <c r="A2557" s="16">
        <v>2012</v>
      </c>
      <c r="B2557" s="17">
        <v>56697</v>
      </c>
      <c r="C2557" s="18" t="s">
        <v>2071</v>
      </c>
      <c r="D2557" s="16" t="s">
        <v>24</v>
      </c>
      <c r="E2557" s="18" t="s">
        <v>25</v>
      </c>
      <c r="F2557" s="16" t="s">
        <v>26</v>
      </c>
      <c r="G2557" s="18" t="s">
        <v>36</v>
      </c>
      <c r="H2557" s="18" t="s">
        <v>57</v>
      </c>
      <c r="I2557" s="19">
        <v>953724</v>
      </c>
      <c r="J2557" s="20">
        <v>9507424</v>
      </c>
      <c r="K2557" s="20">
        <v>889100</v>
      </c>
      <c r="L2557" s="21">
        <v>272051</v>
      </c>
      <c r="M2557" s="22">
        <v>3198994</v>
      </c>
      <c r="N2557" s="22">
        <v>100296</v>
      </c>
      <c r="O2557" s="23">
        <v>52867</v>
      </c>
      <c r="P2557" s="24">
        <v>1594862</v>
      </c>
      <c r="Q2557" s="24">
        <v>417</v>
      </c>
      <c r="R2557" s="25">
        <v>1151</v>
      </c>
      <c r="S2557" s="26">
        <v>18593</v>
      </c>
      <c r="T2557" s="26">
        <v>1</v>
      </c>
      <c r="U2557" s="19">
        <v>1279793</v>
      </c>
      <c r="V2557" s="20">
        <v>14319873</v>
      </c>
      <c r="W2557" s="20">
        <v>989814</v>
      </c>
    </row>
    <row r="2558" spans="1:23" x14ac:dyDescent="0.35">
      <c r="A2558" s="16">
        <v>2012</v>
      </c>
      <c r="B2558" s="17">
        <v>56697</v>
      </c>
      <c r="C2558" s="18" t="s">
        <v>2071</v>
      </c>
      <c r="D2558" s="16" t="s">
        <v>137</v>
      </c>
      <c r="E2558" s="18" t="s">
        <v>138</v>
      </c>
      <c r="F2558" s="16" t="s">
        <v>26</v>
      </c>
      <c r="G2558" s="18" t="s">
        <v>36</v>
      </c>
      <c r="H2558" s="18" t="s">
        <v>57</v>
      </c>
      <c r="I2558" s="19">
        <v>97751</v>
      </c>
      <c r="J2558" s="20">
        <v>2103258</v>
      </c>
      <c r="K2558" s="20">
        <v>166203</v>
      </c>
      <c r="L2558" s="21">
        <v>188211</v>
      </c>
      <c r="M2558" s="22">
        <v>9465226</v>
      </c>
      <c r="N2558" s="22">
        <v>56967</v>
      </c>
      <c r="O2558" s="23">
        <v>50163</v>
      </c>
      <c r="P2558" s="24">
        <v>11753182</v>
      </c>
      <c r="Q2558" s="24">
        <v>576</v>
      </c>
      <c r="R2558" s="25" t="s">
        <v>37</v>
      </c>
      <c r="S2558" s="26" t="s">
        <v>37</v>
      </c>
      <c r="T2558" s="26" t="s">
        <v>37</v>
      </c>
      <c r="U2558" s="19">
        <v>336125</v>
      </c>
      <c r="V2558" s="20">
        <v>23321666</v>
      </c>
      <c r="W2558" s="20">
        <v>223746</v>
      </c>
    </row>
    <row r="2559" spans="1:23" x14ac:dyDescent="0.35">
      <c r="A2559" s="16">
        <v>2012</v>
      </c>
      <c r="B2559" s="17">
        <v>56701</v>
      </c>
      <c r="C2559" s="18" t="s">
        <v>2072</v>
      </c>
      <c r="D2559" s="16" t="s">
        <v>24</v>
      </c>
      <c r="E2559" s="18" t="s">
        <v>25</v>
      </c>
      <c r="F2559" s="16" t="s">
        <v>26</v>
      </c>
      <c r="G2559" s="18" t="s">
        <v>199</v>
      </c>
      <c r="H2559" s="18" t="s">
        <v>119</v>
      </c>
      <c r="I2559" s="19" t="s">
        <v>37</v>
      </c>
      <c r="J2559" s="20" t="s">
        <v>37</v>
      </c>
      <c r="K2559" s="20" t="s">
        <v>37</v>
      </c>
      <c r="L2559" s="21" t="s">
        <v>37</v>
      </c>
      <c r="M2559" s="22" t="s">
        <v>37</v>
      </c>
      <c r="N2559" s="22" t="s">
        <v>37</v>
      </c>
      <c r="O2559" s="23">
        <v>184</v>
      </c>
      <c r="P2559" s="24">
        <v>2708</v>
      </c>
      <c r="Q2559" s="24">
        <v>1</v>
      </c>
      <c r="R2559" s="25" t="s">
        <v>37</v>
      </c>
      <c r="S2559" s="26" t="s">
        <v>37</v>
      </c>
      <c r="T2559" s="26" t="s">
        <v>37</v>
      </c>
      <c r="U2559" s="19">
        <v>184</v>
      </c>
      <c r="V2559" s="20">
        <v>2708</v>
      </c>
      <c r="W2559" s="20">
        <v>1</v>
      </c>
    </row>
    <row r="2560" spans="1:23" x14ac:dyDescent="0.35">
      <c r="A2560" s="16">
        <v>2012</v>
      </c>
      <c r="B2560" s="17">
        <v>56734</v>
      </c>
      <c r="C2560" s="18" t="s">
        <v>2073</v>
      </c>
      <c r="D2560" s="16" t="s">
        <v>97</v>
      </c>
      <c r="E2560" s="18" t="s">
        <v>25</v>
      </c>
      <c r="F2560" s="16" t="s">
        <v>26</v>
      </c>
      <c r="G2560" s="18" t="s">
        <v>98</v>
      </c>
      <c r="H2560" s="18" t="s">
        <v>44</v>
      </c>
      <c r="I2560" s="19">
        <v>2202</v>
      </c>
      <c r="J2560" s="20">
        <v>19179</v>
      </c>
      <c r="K2560" s="20">
        <v>2034</v>
      </c>
      <c r="L2560" s="21">
        <v>0</v>
      </c>
      <c r="M2560" s="22">
        <v>0</v>
      </c>
      <c r="N2560" s="22">
        <v>0</v>
      </c>
      <c r="O2560" s="23">
        <v>0</v>
      </c>
      <c r="P2560" s="24">
        <v>0</v>
      </c>
      <c r="Q2560" s="24">
        <v>0</v>
      </c>
      <c r="R2560" s="25">
        <v>0</v>
      </c>
      <c r="S2560" s="26">
        <v>0</v>
      </c>
      <c r="T2560" s="26">
        <v>0</v>
      </c>
      <c r="U2560" s="19">
        <v>2202</v>
      </c>
      <c r="V2560" s="20">
        <v>19179</v>
      </c>
      <c r="W2560" s="20">
        <v>2034</v>
      </c>
    </row>
    <row r="2561" spans="1:23" x14ac:dyDescent="0.35">
      <c r="A2561" s="16">
        <v>2012</v>
      </c>
      <c r="B2561" s="17">
        <v>56735</v>
      </c>
      <c r="C2561" s="18" t="s">
        <v>2074</v>
      </c>
      <c r="D2561" s="16" t="s">
        <v>41</v>
      </c>
      <c r="E2561" s="18" t="s">
        <v>42</v>
      </c>
      <c r="F2561" s="16" t="s">
        <v>26</v>
      </c>
      <c r="G2561" s="18" t="s">
        <v>243</v>
      </c>
      <c r="H2561" s="18" t="s">
        <v>44</v>
      </c>
      <c r="I2561" s="19">
        <v>0</v>
      </c>
      <c r="J2561" s="20">
        <v>0</v>
      </c>
      <c r="K2561" s="20">
        <v>0</v>
      </c>
      <c r="L2561" s="21">
        <v>2631</v>
      </c>
      <c r="M2561" s="22">
        <v>48836</v>
      </c>
      <c r="N2561" s="22">
        <v>1</v>
      </c>
      <c r="O2561" s="23">
        <v>0</v>
      </c>
      <c r="P2561" s="24">
        <v>0</v>
      </c>
      <c r="Q2561" s="24">
        <v>0</v>
      </c>
      <c r="R2561" s="25">
        <v>0</v>
      </c>
      <c r="S2561" s="26">
        <v>0</v>
      </c>
      <c r="T2561" s="26">
        <v>0</v>
      </c>
      <c r="U2561" s="19">
        <v>2631</v>
      </c>
      <c r="V2561" s="20">
        <v>48836</v>
      </c>
      <c r="W2561" s="20">
        <v>1</v>
      </c>
    </row>
    <row r="2562" spans="1:23" x14ac:dyDescent="0.35">
      <c r="A2562" s="16">
        <v>2012</v>
      </c>
      <c r="B2562" s="17">
        <v>56735</v>
      </c>
      <c r="C2562" s="18" t="s">
        <v>2074</v>
      </c>
      <c r="D2562" s="16" t="s">
        <v>41</v>
      </c>
      <c r="E2562" s="18" t="s">
        <v>42</v>
      </c>
      <c r="F2562" s="16" t="s">
        <v>26</v>
      </c>
      <c r="G2562" s="18" t="s">
        <v>184</v>
      </c>
      <c r="H2562" s="18" t="s">
        <v>44</v>
      </c>
      <c r="I2562" s="19" t="s">
        <v>37</v>
      </c>
      <c r="J2562" s="20" t="s">
        <v>37</v>
      </c>
      <c r="K2562" s="20" t="s">
        <v>37</v>
      </c>
      <c r="L2562" s="21">
        <v>0</v>
      </c>
      <c r="M2562" s="22">
        <v>0</v>
      </c>
      <c r="N2562" s="22">
        <v>0</v>
      </c>
      <c r="O2562" s="23" t="s">
        <v>37</v>
      </c>
      <c r="P2562" s="24" t="s">
        <v>37</v>
      </c>
      <c r="Q2562" s="24" t="s">
        <v>37</v>
      </c>
      <c r="R2562" s="25" t="s">
        <v>37</v>
      </c>
      <c r="S2562" s="26" t="s">
        <v>37</v>
      </c>
      <c r="T2562" s="26" t="s">
        <v>37</v>
      </c>
      <c r="U2562" s="19">
        <v>0</v>
      </c>
      <c r="V2562" s="20">
        <v>0</v>
      </c>
      <c r="W2562" s="20">
        <v>0</v>
      </c>
    </row>
    <row r="2563" spans="1:23" x14ac:dyDescent="0.35">
      <c r="A2563" s="16">
        <v>2012</v>
      </c>
      <c r="B2563" s="17">
        <v>56735</v>
      </c>
      <c r="C2563" s="18" t="s">
        <v>2074</v>
      </c>
      <c r="D2563" s="16" t="s">
        <v>41</v>
      </c>
      <c r="E2563" s="18" t="s">
        <v>42</v>
      </c>
      <c r="F2563" s="16" t="s">
        <v>26</v>
      </c>
      <c r="G2563" s="18" t="s">
        <v>199</v>
      </c>
      <c r="H2563" s="18" t="s">
        <v>44</v>
      </c>
      <c r="I2563" s="19">
        <v>0</v>
      </c>
      <c r="J2563" s="20">
        <v>0</v>
      </c>
      <c r="K2563" s="20">
        <v>0</v>
      </c>
      <c r="L2563" s="21">
        <v>169</v>
      </c>
      <c r="M2563" s="22">
        <v>2686</v>
      </c>
      <c r="N2563" s="22">
        <v>1</v>
      </c>
      <c r="O2563" s="23">
        <v>0</v>
      </c>
      <c r="P2563" s="24">
        <v>0</v>
      </c>
      <c r="Q2563" s="24">
        <v>0</v>
      </c>
      <c r="R2563" s="25">
        <v>0</v>
      </c>
      <c r="S2563" s="26">
        <v>0</v>
      </c>
      <c r="T2563" s="26">
        <v>0</v>
      </c>
      <c r="U2563" s="19">
        <v>169</v>
      </c>
      <c r="V2563" s="20">
        <v>2686</v>
      </c>
      <c r="W2563" s="20">
        <v>1</v>
      </c>
    </row>
    <row r="2564" spans="1:23" x14ac:dyDescent="0.35">
      <c r="A2564" s="16">
        <v>2012</v>
      </c>
      <c r="B2564" s="17">
        <v>56737</v>
      </c>
      <c r="C2564" s="18" t="s">
        <v>2075</v>
      </c>
      <c r="D2564" s="16" t="s">
        <v>41</v>
      </c>
      <c r="E2564" s="18" t="s">
        <v>42</v>
      </c>
      <c r="F2564" s="16" t="s">
        <v>26</v>
      </c>
      <c r="G2564" s="18" t="s">
        <v>199</v>
      </c>
      <c r="H2564" s="18" t="s">
        <v>44</v>
      </c>
      <c r="I2564" s="19">
        <v>88227</v>
      </c>
      <c r="J2564" s="20">
        <v>1123493</v>
      </c>
      <c r="K2564" s="20">
        <v>97437</v>
      </c>
      <c r="L2564" s="21">
        <v>1684</v>
      </c>
      <c r="M2564" s="22">
        <v>20901</v>
      </c>
      <c r="N2564" s="22">
        <v>478</v>
      </c>
      <c r="O2564" s="23">
        <v>0</v>
      </c>
      <c r="P2564" s="24">
        <v>0</v>
      </c>
      <c r="Q2564" s="24">
        <v>0</v>
      </c>
      <c r="R2564" s="25">
        <v>0</v>
      </c>
      <c r="S2564" s="26">
        <v>0</v>
      </c>
      <c r="T2564" s="26">
        <v>0</v>
      </c>
      <c r="U2564" s="19">
        <v>89911</v>
      </c>
      <c r="V2564" s="20">
        <v>1144394</v>
      </c>
      <c r="W2564" s="20">
        <v>97915</v>
      </c>
    </row>
    <row r="2565" spans="1:23" x14ac:dyDescent="0.35">
      <c r="A2565" s="16">
        <v>2012</v>
      </c>
      <c r="B2565" s="17">
        <v>56738</v>
      </c>
      <c r="C2565" s="18" t="s">
        <v>2076</v>
      </c>
      <c r="D2565" s="16" t="s">
        <v>97</v>
      </c>
      <c r="E2565" s="18" t="s">
        <v>25</v>
      </c>
      <c r="F2565" s="16" t="s">
        <v>26</v>
      </c>
      <c r="G2565" s="18" t="s">
        <v>98</v>
      </c>
      <c r="H2565" s="18" t="s">
        <v>44</v>
      </c>
      <c r="I2565" s="19">
        <v>10057.6</v>
      </c>
      <c r="J2565" s="20">
        <v>112203</v>
      </c>
      <c r="K2565" s="20">
        <v>7283</v>
      </c>
      <c r="L2565" s="21">
        <v>5254.5</v>
      </c>
      <c r="M2565" s="22">
        <v>50766</v>
      </c>
      <c r="N2565" s="22">
        <v>4214</v>
      </c>
      <c r="O2565" s="23">
        <v>0</v>
      </c>
      <c r="P2565" s="24">
        <v>0</v>
      </c>
      <c r="Q2565" s="24">
        <v>0</v>
      </c>
      <c r="R2565" s="25">
        <v>0</v>
      </c>
      <c r="S2565" s="26">
        <v>0</v>
      </c>
      <c r="T2565" s="26">
        <v>0</v>
      </c>
      <c r="U2565" s="19">
        <v>15312.1</v>
      </c>
      <c r="V2565" s="20">
        <v>162969</v>
      </c>
      <c r="W2565" s="20">
        <v>11497</v>
      </c>
    </row>
    <row r="2566" spans="1:23" x14ac:dyDescent="0.35">
      <c r="A2566" s="16">
        <v>2012</v>
      </c>
      <c r="B2566" s="17">
        <v>56775</v>
      </c>
      <c r="C2566" s="18" t="s">
        <v>2077</v>
      </c>
      <c r="D2566" s="16" t="s">
        <v>97</v>
      </c>
      <c r="E2566" s="18" t="s">
        <v>25</v>
      </c>
      <c r="F2566" s="16" t="s">
        <v>26</v>
      </c>
      <c r="G2566" s="18" t="s">
        <v>98</v>
      </c>
      <c r="H2566" s="18" t="s">
        <v>44</v>
      </c>
      <c r="I2566" s="19">
        <v>25645</v>
      </c>
      <c r="J2566" s="20">
        <v>238006</v>
      </c>
      <c r="K2566" s="20">
        <v>16968</v>
      </c>
      <c r="L2566" s="21">
        <v>0</v>
      </c>
      <c r="M2566" s="22">
        <v>0</v>
      </c>
      <c r="N2566" s="22">
        <v>0</v>
      </c>
      <c r="O2566" s="23">
        <v>0</v>
      </c>
      <c r="P2566" s="24">
        <v>0</v>
      </c>
      <c r="Q2566" s="24">
        <v>0</v>
      </c>
      <c r="R2566" s="25">
        <v>0</v>
      </c>
      <c r="S2566" s="26">
        <v>0</v>
      </c>
      <c r="T2566" s="26">
        <v>0</v>
      </c>
      <c r="U2566" s="19">
        <v>25645</v>
      </c>
      <c r="V2566" s="20">
        <v>238006</v>
      </c>
      <c r="W2566" s="20">
        <v>16968</v>
      </c>
    </row>
    <row r="2567" spans="1:23" x14ac:dyDescent="0.35">
      <c r="A2567" s="16">
        <v>2012</v>
      </c>
      <c r="B2567" s="17">
        <v>56777</v>
      </c>
      <c r="C2567" s="18" t="s">
        <v>2078</v>
      </c>
      <c r="D2567" s="16" t="s">
        <v>24</v>
      </c>
      <c r="E2567" s="18" t="s">
        <v>25</v>
      </c>
      <c r="F2567" s="16" t="s">
        <v>26</v>
      </c>
      <c r="G2567" s="18" t="s">
        <v>136</v>
      </c>
      <c r="H2567" s="18" t="s">
        <v>119</v>
      </c>
      <c r="I2567" s="19" t="s">
        <v>37</v>
      </c>
      <c r="J2567" s="20" t="s">
        <v>37</v>
      </c>
      <c r="K2567" s="20" t="s">
        <v>37</v>
      </c>
      <c r="L2567" s="21" t="s">
        <v>37</v>
      </c>
      <c r="M2567" s="22" t="s">
        <v>37</v>
      </c>
      <c r="N2567" s="22" t="s">
        <v>37</v>
      </c>
      <c r="O2567" s="23">
        <v>569</v>
      </c>
      <c r="P2567" s="24">
        <v>5173</v>
      </c>
      <c r="Q2567" s="24">
        <v>1</v>
      </c>
      <c r="R2567" s="25" t="s">
        <v>37</v>
      </c>
      <c r="S2567" s="26" t="s">
        <v>37</v>
      </c>
      <c r="T2567" s="26" t="s">
        <v>37</v>
      </c>
      <c r="U2567" s="19">
        <v>569</v>
      </c>
      <c r="V2567" s="20">
        <v>5173</v>
      </c>
      <c r="W2567" s="20">
        <v>1</v>
      </c>
    </row>
    <row r="2568" spans="1:23" x14ac:dyDescent="0.35">
      <c r="A2568" s="16">
        <v>2012</v>
      </c>
      <c r="B2568" s="17">
        <v>56778</v>
      </c>
      <c r="C2568" s="18" t="s">
        <v>2079</v>
      </c>
      <c r="D2568" s="16" t="s">
        <v>24</v>
      </c>
      <c r="E2568" s="18" t="s">
        <v>25</v>
      </c>
      <c r="F2568" s="16" t="s">
        <v>26</v>
      </c>
      <c r="G2568" s="18" t="s">
        <v>63</v>
      </c>
      <c r="H2568" s="18" t="s">
        <v>119</v>
      </c>
      <c r="I2568" s="19" t="s">
        <v>37</v>
      </c>
      <c r="J2568" s="20" t="s">
        <v>37</v>
      </c>
      <c r="K2568" s="20" t="s">
        <v>37</v>
      </c>
      <c r="L2568" s="21">
        <v>583</v>
      </c>
      <c r="M2568" s="22">
        <v>3170</v>
      </c>
      <c r="N2568" s="22">
        <v>1</v>
      </c>
      <c r="O2568" s="23" t="s">
        <v>37</v>
      </c>
      <c r="P2568" s="24" t="s">
        <v>37</v>
      </c>
      <c r="Q2568" s="24" t="s">
        <v>37</v>
      </c>
      <c r="R2568" s="25" t="s">
        <v>37</v>
      </c>
      <c r="S2568" s="26" t="s">
        <v>37</v>
      </c>
      <c r="T2568" s="26" t="s">
        <v>37</v>
      </c>
      <c r="U2568" s="19">
        <v>583</v>
      </c>
      <c r="V2568" s="20">
        <v>3170</v>
      </c>
      <c r="W2568" s="20">
        <v>1</v>
      </c>
    </row>
    <row r="2569" spans="1:23" x14ac:dyDescent="0.35">
      <c r="A2569" s="16">
        <v>2012</v>
      </c>
      <c r="B2569" s="17">
        <v>56778</v>
      </c>
      <c r="C2569" s="18" t="s">
        <v>2079</v>
      </c>
      <c r="D2569" s="16" t="s">
        <v>24</v>
      </c>
      <c r="E2569" s="18" t="s">
        <v>25</v>
      </c>
      <c r="F2569" s="16" t="s">
        <v>26</v>
      </c>
      <c r="G2569" s="18" t="s">
        <v>63</v>
      </c>
      <c r="H2569" s="18" t="s">
        <v>119</v>
      </c>
      <c r="I2569" s="19" t="s">
        <v>37</v>
      </c>
      <c r="J2569" s="20" t="s">
        <v>37</v>
      </c>
      <c r="K2569" s="20" t="s">
        <v>37</v>
      </c>
      <c r="L2569" s="21">
        <v>382</v>
      </c>
      <c r="M2569" s="22">
        <v>3127</v>
      </c>
      <c r="N2569" s="22">
        <v>1</v>
      </c>
      <c r="O2569" s="23" t="s">
        <v>37</v>
      </c>
      <c r="P2569" s="24" t="s">
        <v>37</v>
      </c>
      <c r="Q2569" s="24" t="s">
        <v>37</v>
      </c>
      <c r="R2569" s="25" t="s">
        <v>37</v>
      </c>
      <c r="S2569" s="26" t="s">
        <v>37</v>
      </c>
      <c r="T2569" s="26" t="s">
        <v>37</v>
      </c>
      <c r="U2569" s="19">
        <v>382</v>
      </c>
      <c r="V2569" s="20">
        <v>3127</v>
      </c>
      <c r="W2569" s="20">
        <v>1</v>
      </c>
    </row>
    <row r="2570" spans="1:23" x14ac:dyDescent="0.35">
      <c r="A2570" s="16">
        <v>2012</v>
      </c>
      <c r="B2570" s="17">
        <v>56778</v>
      </c>
      <c r="C2570" s="18" t="s">
        <v>2079</v>
      </c>
      <c r="D2570" s="16" t="s">
        <v>24</v>
      </c>
      <c r="E2570" s="18" t="s">
        <v>25</v>
      </c>
      <c r="F2570" s="16" t="s">
        <v>26</v>
      </c>
      <c r="G2570" s="18" t="s">
        <v>63</v>
      </c>
      <c r="H2570" s="18" t="s">
        <v>119</v>
      </c>
      <c r="I2570" s="19" t="s">
        <v>37</v>
      </c>
      <c r="J2570" s="20" t="s">
        <v>37</v>
      </c>
      <c r="K2570" s="20" t="s">
        <v>37</v>
      </c>
      <c r="L2570" s="21">
        <v>771</v>
      </c>
      <c r="M2570" s="22">
        <v>5792</v>
      </c>
      <c r="N2570" s="22">
        <v>1</v>
      </c>
      <c r="O2570" s="23" t="s">
        <v>37</v>
      </c>
      <c r="P2570" s="24" t="s">
        <v>37</v>
      </c>
      <c r="Q2570" s="24" t="s">
        <v>37</v>
      </c>
      <c r="R2570" s="25" t="s">
        <v>37</v>
      </c>
      <c r="S2570" s="26" t="s">
        <v>37</v>
      </c>
      <c r="T2570" s="26" t="s">
        <v>37</v>
      </c>
      <c r="U2570" s="19">
        <v>771</v>
      </c>
      <c r="V2570" s="20">
        <v>5792</v>
      </c>
      <c r="W2570" s="20">
        <v>1</v>
      </c>
    </row>
    <row r="2571" spans="1:23" x14ac:dyDescent="0.35">
      <c r="A2571" s="16">
        <v>2012</v>
      </c>
      <c r="B2571" s="17">
        <v>56778</v>
      </c>
      <c r="C2571" s="18" t="s">
        <v>2079</v>
      </c>
      <c r="D2571" s="16" t="s">
        <v>24</v>
      </c>
      <c r="E2571" s="18" t="s">
        <v>25</v>
      </c>
      <c r="F2571" s="16" t="s">
        <v>26</v>
      </c>
      <c r="G2571" s="18" t="s">
        <v>63</v>
      </c>
      <c r="H2571" s="18" t="s">
        <v>119</v>
      </c>
      <c r="I2571" s="19" t="s">
        <v>37</v>
      </c>
      <c r="J2571" s="20" t="s">
        <v>37</v>
      </c>
      <c r="K2571" s="20" t="s">
        <v>37</v>
      </c>
      <c r="L2571" s="21">
        <v>183</v>
      </c>
      <c r="M2571" s="22">
        <v>1389</v>
      </c>
      <c r="N2571" s="22">
        <v>1</v>
      </c>
      <c r="O2571" s="23" t="s">
        <v>37</v>
      </c>
      <c r="P2571" s="24" t="s">
        <v>37</v>
      </c>
      <c r="Q2571" s="24" t="s">
        <v>37</v>
      </c>
      <c r="R2571" s="25" t="s">
        <v>37</v>
      </c>
      <c r="S2571" s="26" t="s">
        <v>37</v>
      </c>
      <c r="T2571" s="26" t="s">
        <v>37</v>
      </c>
      <c r="U2571" s="19">
        <v>183</v>
      </c>
      <c r="V2571" s="20">
        <v>1389</v>
      </c>
      <c r="W2571" s="20">
        <v>1</v>
      </c>
    </row>
    <row r="2572" spans="1:23" x14ac:dyDescent="0.35">
      <c r="A2572" s="16">
        <v>2012</v>
      </c>
      <c r="B2572" s="17">
        <v>56780</v>
      </c>
      <c r="C2572" s="18" t="s">
        <v>2080</v>
      </c>
      <c r="D2572" s="16" t="s">
        <v>24</v>
      </c>
      <c r="E2572" s="18" t="s">
        <v>25</v>
      </c>
      <c r="F2572" s="16" t="s">
        <v>26</v>
      </c>
      <c r="G2572" s="18" t="s">
        <v>46</v>
      </c>
      <c r="H2572" s="18" t="s">
        <v>119</v>
      </c>
      <c r="I2572" s="19" t="s">
        <v>37</v>
      </c>
      <c r="J2572" s="20" t="s">
        <v>37</v>
      </c>
      <c r="K2572" s="20" t="s">
        <v>37</v>
      </c>
      <c r="L2572" s="21">
        <v>748</v>
      </c>
      <c r="M2572" s="22">
        <v>12214</v>
      </c>
      <c r="N2572" s="22">
        <v>1</v>
      </c>
      <c r="O2572" s="23" t="s">
        <v>37</v>
      </c>
      <c r="P2572" s="24" t="s">
        <v>37</v>
      </c>
      <c r="Q2572" s="24" t="s">
        <v>37</v>
      </c>
      <c r="R2572" s="25" t="s">
        <v>37</v>
      </c>
      <c r="S2572" s="26" t="s">
        <v>37</v>
      </c>
      <c r="T2572" s="26" t="s">
        <v>37</v>
      </c>
      <c r="U2572" s="19">
        <v>748</v>
      </c>
      <c r="V2572" s="20">
        <v>12214</v>
      </c>
      <c r="W2572" s="20">
        <v>1</v>
      </c>
    </row>
    <row r="2573" spans="1:23" x14ac:dyDescent="0.35">
      <c r="A2573" s="16">
        <v>2012</v>
      </c>
      <c r="B2573" s="17">
        <v>56793</v>
      </c>
      <c r="C2573" s="18" t="s">
        <v>2081</v>
      </c>
      <c r="D2573" s="16" t="s">
        <v>41</v>
      </c>
      <c r="E2573" s="18" t="s">
        <v>42</v>
      </c>
      <c r="F2573" s="16" t="s">
        <v>26</v>
      </c>
      <c r="G2573" s="18" t="s">
        <v>243</v>
      </c>
      <c r="H2573" s="18" t="s">
        <v>44</v>
      </c>
      <c r="I2573" s="19">
        <v>5592</v>
      </c>
      <c r="J2573" s="20">
        <v>48448</v>
      </c>
      <c r="K2573" s="20">
        <v>8176</v>
      </c>
      <c r="L2573" s="21">
        <v>55</v>
      </c>
      <c r="M2573" s="22">
        <v>508</v>
      </c>
      <c r="N2573" s="22">
        <v>57</v>
      </c>
      <c r="O2573" s="23">
        <v>0</v>
      </c>
      <c r="P2573" s="24">
        <v>0</v>
      </c>
      <c r="Q2573" s="24">
        <v>0</v>
      </c>
      <c r="R2573" s="25">
        <v>0</v>
      </c>
      <c r="S2573" s="26">
        <v>0</v>
      </c>
      <c r="T2573" s="26">
        <v>0</v>
      </c>
      <c r="U2573" s="19">
        <v>5647</v>
      </c>
      <c r="V2573" s="20">
        <v>48956</v>
      </c>
      <c r="W2573" s="20">
        <v>8233</v>
      </c>
    </row>
    <row r="2574" spans="1:23" x14ac:dyDescent="0.35">
      <c r="A2574" s="16">
        <v>2012</v>
      </c>
      <c r="B2574" s="17">
        <v>56810</v>
      </c>
      <c r="C2574" s="18" t="s">
        <v>2082</v>
      </c>
      <c r="D2574" s="16" t="s">
        <v>97</v>
      </c>
      <c r="E2574" s="18" t="s">
        <v>25</v>
      </c>
      <c r="F2574" s="16" t="s">
        <v>26</v>
      </c>
      <c r="G2574" s="18" t="s">
        <v>98</v>
      </c>
      <c r="H2574" s="18" t="s">
        <v>44</v>
      </c>
      <c r="I2574" s="19">
        <v>1884</v>
      </c>
      <c r="J2574" s="20">
        <v>17340</v>
      </c>
      <c r="K2574" s="20">
        <v>1452</v>
      </c>
      <c r="L2574" s="21">
        <v>143</v>
      </c>
      <c r="M2574" s="22">
        <v>1520</v>
      </c>
      <c r="N2574" s="22">
        <v>61</v>
      </c>
      <c r="O2574" s="23">
        <v>0</v>
      </c>
      <c r="P2574" s="24">
        <v>0</v>
      </c>
      <c r="Q2574" s="24">
        <v>0</v>
      </c>
      <c r="R2574" s="25">
        <v>0</v>
      </c>
      <c r="S2574" s="26">
        <v>0</v>
      </c>
      <c r="T2574" s="26">
        <v>0</v>
      </c>
      <c r="U2574" s="19">
        <v>2027</v>
      </c>
      <c r="V2574" s="20">
        <v>18860</v>
      </c>
      <c r="W2574" s="20">
        <v>1513</v>
      </c>
    </row>
    <row r="2575" spans="1:23" x14ac:dyDescent="0.35">
      <c r="A2575" s="16">
        <v>2012</v>
      </c>
      <c r="B2575" s="17">
        <v>56827</v>
      </c>
      <c r="C2575" s="18" t="s">
        <v>2083</v>
      </c>
      <c r="D2575" s="16" t="s">
        <v>24</v>
      </c>
      <c r="E2575" s="18" t="s">
        <v>25</v>
      </c>
      <c r="F2575" s="16" t="s">
        <v>26</v>
      </c>
      <c r="G2575" s="18" t="s">
        <v>56</v>
      </c>
      <c r="H2575" s="18" t="s">
        <v>119</v>
      </c>
      <c r="I2575" s="19" t="s">
        <v>37</v>
      </c>
      <c r="J2575" s="20" t="s">
        <v>37</v>
      </c>
      <c r="K2575" s="20" t="s">
        <v>37</v>
      </c>
      <c r="L2575" s="21">
        <v>243</v>
      </c>
      <c r="M2575" s="22">
        <v>1820</v>
      </c>
      <c r="N2575" s="22">
        <v>1</v>
      </c>
      <c r="O2575" s="23" t="s">
        <v>37</v>
      </c>
      <c r="P2575" s="24" t="s">
        <v>37</v>
      </c>
      <c r="Q2575" s="24" t="s">
        <v>37</v>
      </c>
      <c r="R2575" s="25" t="s">
        <v>37</v>
      </c>
      <c r="S2575" s="26" t="s">
        <v>37</v>
      </c>
      <c r="T2575" s="26" t="s">
        <v>37</v>
      </c>
      <c r="U2575" s="19">
        <v>243</v>
      </c>
      <c r="V2575" s="20">
        <v>1820</v>
      </c>
      <c r="W2575" s="20">
        <v>1</v>
      </c>
    </row>
    <row r="2576" spans="1:23" x14ac:dyDescent="0.35">
      <c r="A2576" s="16">
        <v>2012</v>
      </c>
      <c r="B2576" s="17">
        <v>56828</v>
      </c>
      <c r="C2576" s="18" t="s">
        <v>2084</v>
      </c>
      <c r="D2576" s="16" t="s">
        <v>24</v>
      </c>
      <c r="E2576" s="18" t="s">
        <v>25</v>
      </c>
      <c r="F2576" s="16" t="s">
        <v>26</v>
      </c>
      <c r="G2576" s="18" t="s">
        <v>56</v>
      </c>
      <c r="H2576" s="18" t="s">
        <v>119</v>
      </c>
      <c r="I2576" s="19" t="s">
        <v>37</v>
      </c>
      <c r="J2576" s="20" t="s">
        <v>37</v>
      </c>
      <c r="K2576" s="20" t="s">
        <v>37</v>
      </c>
      <c r="L2576" s="21">
        <v>436</v>
      </c>
      <c r="M2576" s="22">
        <v>5083</v>
      </c>
      <c r="N2576" s="22">
        <v>1</v>
      </c>
      <c r="O2576" s="23" t="s">
        <v>37</v>
      </c>
      <c r="P2576" s="24" t="s">
        <v>37</v>
      </c>
      <c r="Q2576" s="24" t="s">
        <v>37</v>
      </c>
      <c r="R2576" s="25" t="s">
        <v>37</v>
      </c>
      <c r="S2576" s="26" t="s">
        <v>37</v>
      </c>
      <c r="T2576" s="26" t="s">
        <v>37</v>
      </c>
      <c r="U2576" s="19">
        <v>436</v>
      </c>
      <c r="V2576" s="20">
        <v>5083</v>
      </c>
      <c r="W2576" s="20">
        <v>1</v>
      </c>
    </row>
    <row r="2577" spans="1:23" x14ac:dyDescent="0.35">
      <c r="A2577" s="16">
        <v>2012</v>
      </c>
      <c r="B2577" s="17">
        <v>56857</v>
      </c>
      <c r="C2577" s="18" t="s">
        <v>2085</v>
      </c>
      <c r="D2577" s="16" t="s">
        <v>24</v>
      </c>
      <c r="E2577" s="18" t="s">
        <v>25</v>
      </c>
      <c r="F2577" s="16" t="s">
        <v>26</v>
      </c>
      <c r="G2577" s="18" t="s">
        <v>56</v>
      </c>
      <c r="H2577" s="18" t="s">
        <v>119</v>
      </c>
      <c r="I2577" s="19" t="s">
        <v>37</v>
      </c>
      <c r="J2577" s="20" t="s">
        <v>37</v>
      </c>
      <c r="K2577" s="20" t="s">
        <v>37</v>
      </c>
      <c r="L2577" s="21" t="s">
        <v>37</v>
      </c>
      <c r="M2577" s="22" t="s">
        <v>37</v>
      </c>
      <c r="N2577" s="22" t="s">
        <v>37</v>
      </c>
      <c r="O2577" s="23">
        <v>212</v>
      </c>
      <c r="P2577" s="24">
        <v>2172</v>
      </c>
      <c r="Q2577" s="24">
        <v>1</v>
      </c>
      <c r="R2577" s="25" t="s">
        <v>37</v>
      </c>
      <c r="S2577" s="26" t="s">
        <v>37</v>
      </c>
      <c r="T2577" s="26" t="s">
        <v>37</v>
      </c>
      <c r="U2577" s="19">
        <v>212</v>
      </c>
      <c r="V2577" s="20">
        <v>2172</v>
      </c>
      <c r="W2577" s="20">
        <v>1</v>
      </c>
    </row>
    <row r="2578" spans="1:23" x14ac:dyDescent="0.35">
      <c r="A2578" s="16">
        <v>2012</v>
      </c>
      <c r="B2578" s="17">
        <v>56876</v>
      </c>
      <c r="C2578" s="18" t="s">
        <v>2086</v>
      </c>
      <c r="D2578" s="16" t="s">
        <v>41</v>
      </c>
      <c r="E2578" s="18" t="s">
        <v>42</v>
      </c>
      <c r="F2578" s="16" t="s">
        <v>26</v>
      </c>
      <c r="G2578" s="18" t="s">
        <v>32</v>
      </c>
      <c r="H2578" s="18" t="s">
        <v>44</v>
      </c>
      <c r="I2578" s="19">
        <v>14134</v>
      </c>
      <c r="J2578" s="20">
        <v>159625</v>
      </c>
      <c r="K2578" s="20">
        <v>12099</v>
      </c>
      <c r="L2578" s="21">
        <v>264</v>
      </c>
      <c r="M2578" s="22">
        <v>3288</v>
      </c>
      <c r="N2578" s="22">
        <v>132</v>
      </c>
      <c r="O2578" s="23">
        <v>0</v>
      </c>
      <c r="P2578" s="24">
        <v>0</v>
      </c>
      <c r="Q2578" s="24">
        <v>0</v>
      </c>
      <c r="R2578" s="25">
        <v>0</v>
      </c>
      <c r="S2578" s="26">
        <v>0</v>
      </c>
      <c r="T2578" s="26">
        <v>0</v>
      </c>
      <c r="U2578" s="19">
        <v>14398</v>
      </c>
      <c r="V2578" s="20">
        <v>162913</v>
      </c>
      <c r="W2578" s="20">
        <v>12231</v>
      </c>
    </row>
    <row r="2579" spans="1:23" x14ac:dyDescent="0.35">
      <c r="A2579" s="16">
        <v>2012</v>
      </c>
      <c r="B2579" s="17">
        <v>56921</v>
      </c>
      <c r="C2579" s="18" t="s">
        <v>2087</v>
      </c>
      <c r="D2579" s="16" t="s">
        <v>41</v>
      </c>
      <c r="E2579" s="18" t="s">
        <v>42</v>
      </c>
      <c r="F2579" s="16" t="s">
        <v>26</v>
      </c>
      <c r="G2579" s="18" t="s">
        <v>43</v>
      </c>
      <c r="H2579" s="18" t="s">
        <v>44</v>
      </c>
      <c r="I2579" s="19">
        <v>2175.8000000000002</v>
      </c>
      <c r="J2579" s="20">
        <v>20962</v>
      </c>
      <c r="K2579" s="20">
        <v>1130</v>
      </c>
      <c r="L2579" s="21">
        <v>543.9</v>
      </c>
      <c r="M2579" s="22">
        <v>5241</v>
      </c>
      <c r="N2579" s="22">
        <v>126</v>
      </c>
      <c r="O2579" s="23">
        <v>0</v>
      </c>
      <c r="P2579" s="24">
        <v>0</v>
      </c>
      <c r="Q2579" s="24">
        <v>0</v>
      </c>
      <c r="R2579" s="25">
        <v>0</v>
      </c>
      <c r="S2579" s="26">
        <v>0</v>
      </c>
      <c r="T2579" s="26">
        <v>0</v>
      </c>
      <c r="U2579" s="19">
        <v>2719.7</v>
      </c>
      <c r="V2579" s="20">
        <v>26203</v>
      </c>
      <c r="W2579" s="20">
        <v>1256</v>
      </c>
    </row>
    <row r="2580" spans="1:23" x14ac:dyDescent="0.35">
      <c r="A2580" s="16">
        <v>2012</v>
      </c>
      <c r="B2580" s="17">
        <v>56929</v>
      </c>
      <c r="C2580" s="18" t="s">
        <v>2088</v>
      </c>
      <c r="D2580" s="16" t="s">
        <v>24</v>
      </c>
      <c r="E2580" s="18" t="s">
        <v>25</v>
      </c>
      <c r="F2580" s="16" t="s">
        <v>26</v>
      </c>
      <c r="G2580" s="18" t="s">
        <v>63</v>
      </c>
      <c r="H2580" s="18" t="s">
        <v>119</v>
      </c>
      <c r="I2580" s="19" t="s">
        <v>37</v>
      </c>
      <c r="J2580" s="20" t="s">
        <v>37</v>
      </c>
      <c r="K2580" s="20" t="s">
        <v>37</v>
      </c>
      <c r="L2580" s="21">
        <v>266</v>
      </c>
      <c r="M2580" s="22">
        <v>3473</v>
      </c>
      <c r="N2580" s="22">
        <v>1</v>
      </c>
      <c r="O2580" s="23" t="s">
        <v>37</v>
      </c>
      <c r="P2580" s="24" t="s">
        <v>37</v>
      </c>
      <c r="Q2580" s="24" t="s">
        <v>37</v>
      </c>
      <c r="R2580" s="25" t="s">
        <v>37</v>
      </c>
      <c r="S2580" s="26" t="s">
        <v>37</v>
      </c>
      <c r="T2580" s="26" t="s">
        <v>37</v>
      </c>
      <c r="U2580" s="19">
        <v>266</v>
      </c>
      <c r="V2580" s="20">
        <v>3473</v>
      </c>
      <c r="W2580" s="20">
        <v>1</v>
      </c>
    </row>
    <row r="2581" spans="1:23" x14ac:dyDescent="0.35">
      <c r="A2581" s="16">
        <v>2012</v>
      </c>
      <c r="B2581" s="17">
        <v>56930</v>
      </c>
      <c r="C2581" s="18" t="s">
        <v>2089</v>
      </c>
      <c r="D2581" s="16" t="s">
        <v>24</v>
      </c>
      <c r="E2581" s="18" t="s">
        <v>25</v>
      </c>
      <c r="F2581" s="16" t="s">
        <v>26</v>
      </c>
      <c r="G2581" s="18" t="s">
        <v>63</v>
      </c>
      <c r="H2581" s="18" t="s">
        <v>119</v>
      </c>
      <c r="I2581" s="19" t="s">
        <v>37</v>
      </c>
      <c r="J2581" s="20" t="s">
        <v>37</v>
      </c>
      <c r="K2581" s="20" t="s">
        <v>37</v>
      </c>
      <c r="L2581" s="21" t="s">
        <v>37</v>
      </c>
      <c r="M2581" s="22" t="s">
        <v>37</v>
      </c>
      <c r="N2581" s="22" t="s">
        <v>37</v>
      </c>
      <c r="O2581" s="23">
        <v>60</v>
      </c>
      <c r="P2581" s="24">
        <v>1144</v>
      </c>
      <c r="Q2581" s="24">
        <v>1</v>
      </c>
      <c r="R2581" s="25" t="s">
        <v>37</v>
      </c>
      <c r="S2581" s="26" t="s">
        <v>37</v>
      </c>
      <c r="T2581" s="26" t="s">
        <v>37</v>
      </c>
      <c r="U2581" s="19">
        <v>60</v>
      </c>
      <c r="V2581" s="20">
        <v>1144</v>
      </c>
      <c r="W2581" s="20">
        <v>1</v>
      </c>
    </row>
    <row r="2582" spans="1:23" x14ac:dyDescent="0.35">
      <c r="A2582" s="16">
        <v>2012</v>
      </c>
      <c r="B2582" s="17">
        <v>56958</v>
      </c>
      <c r="C2582" s="18" t="s">
        <v>2090</v>
      </c>
      <c r="D2582" s="16" t="s">
        <v>24</v>
      </c>
      <c r="E2582" s="18" t="s">
        <v>25</v>
      </c>
      <c r="F2582" s="16" t="s">
        <v>26</v>
      </c>
      <c r="G2582" s="18" t="s">
        <v>63</v>
      </c>
      <c r="H2582" s="18" t="s">
        <v>119</v>
      </c>
      <c r="I2582" s="19" t="s">
        <v>37</v>
      </c>
      <c r="J2582" s="20" t="s">
        <v>37</v>
      </c>
      <c r="K2582" s="20" t="s">
        <v>37</v>
      </c>
      <c r="L2582" s="21" t="s">
        <v>37</v>
      </c>
      <c r="M2582" s="22" t="s">
        <v>37</v>
      </c>
      <c r="N2582" s="22" t="s">
        <v>37</v>
      </c>
      <c r="O2582" s="23">
        <v>117</v>
      </c>
      <c r="P2582" s="24">
        <v>1609</v>
      </c>
      <c r="Q2582" s="24">
        <v>1</v>
      </c>
      <c r="R2582" s="25" t="s">
        <v>37</v>
      </c>
      <c r="S2582" s="26" t="s">
        <v>37</v>
      </c>
      <c r="T2582" s="26" t="s">
        <v>37</v>
      </c>
      <c r="U2582" s="19">
        <v>117</v>
      </c>
      <c r="V2582" s="20">
        <v>1609</v>
      </c>
      <c r="W2582" s="20">
        <v>1</v>
      </c>
    </row>
    <row r="2583" spans="1:23" x14ac:dyDescent="0.35">
      <c r="A2583" s="16">
        <v>2012</v>
      </c>
      <c r="B2583" s="17">
        <v>56961</v>
      </c>
      <c r="C2583" s="18" t="s">
        <v>2091</v>
      </c>
      <c r="D2583" s="16" t="s">
        <v>97</v>
      </c>
      <c r="E2583" s="18" t="s">
        <v>25</v>
      </c>
      <c r="F2583" s="16" t="s">
        <v>26</v>
      </c>
      <c r="G2583" s="18" t="s">
        <v>98</v>
      </c>
      <c r="H2583" s="18" t="s">
        <v>44</v>
      </c>
      <c r="I2583" s="19">
        <v>956.7</v>
      </c>
      <c r="J2583" s="20">
        <v>10416</v>
      </c>
      <c r="K2583" s="20">
        <v>796</v>
      </c>
      <c r="L2583" s="21">
        <v>22.5</v>
      </c>
      <c r="M2583" s="22">
        <v>379</v>
      </c>
      <c r="N2583" s="22">
        <v>11</v>
      </c>
      <c r="O2583" s="23">
        <v>0</v>
      </c>
      <c r="P2583" s="24">
        <v>0</v>
      </c>
      <c r="Q2583" s="24">
        <v>0</v>
      </c>
      <c r="R2583" s="25">
        <v>0</v>
      </c>
      <c r="S2583" s="26">
        <v>0</v>
      </c>
      <c r="T2583" s="26">
        <v>0</v>
      </c>
      <c r="U2583" s="19">
        <v>979.2</v>
      </c>
      <c r="V2583" s="20">
        <v>10795</v>
      </c>
      <c r="W2583" s="20">
        <v>807</v>
      </c>
    </row>
    <row r="2584" spans="1:23" x14ac:dyDescent="0.35">
      <c r="A2584" s="16">
        <v>2012</v>
      </c>
      <c r="B2584" s="17">
        <v>56974</v>
      </c>
      <c r="C2584" s="18" t="s">
        <v>2092</v>
      </c>
      <c r="D2584" s="16" t="s">
        <v>24</v>
      </c>
      <c r="E2584" s="18" t="s">
        <v>25</v>
      </c>
      <c r="F2584" s="16" t="s">
        <v>26</v>
      </c>
      <c r="G2584" s="18" t="s">
        <v>130</v>
      </c>
      <c r="H2584" s="18" t="s">
        <v>119</v>
      </c>
      <c r="I2584" s="19" t="s">
        <v>37</v>
      </c>
      <c r="J2584" s="20" t="s">
        <v>37</v>
      </c>
      <c r="K2584" s="20" t="s">
        <v>37</v>
      </c>
      <c r="L2584" s="21">
        <v>195</v>
      </c>
      <c r="M2584" s="22">
        <v>5353</v>
      </c>
      <c r="N2584" s="22">
        <v>1</v>
      </c>
      <c r="O2584" s="23" t="s">
        <v>37</v>
      </c>
      <c r="P2584" s="24" t="s">
        <v>37</v>
      </c>
      <c r="Q2584" s="24" t="s">
        <v>37</v>
      </c>
      <c r="R2584" s="25" t="s">
        <v>37</v>
      </c>
      <c r="S2584" s="26" t="s">
        <v>37</v>
      </c>
      <c r="T2584" s="26" t="s">
        <v>37</v>
      </c>
      <c r="U2584" s="19">
        <v>195</v>
      </c>
      <c r="V2584" s="20">
        <v>5353</v>
      </c>
      <c r="W2584" s="20">
        <v>1</v>
      </c>
    </row>
    <row r="2585" spans="1:23" x14ac:dyDescent="0.35">
      <c r="A2585" s="16">
        <v>2012</v>
      </c>
      <c r="B2585" s="17">
        <v>56975</v>
      </c>
      <c r="C2585" s="18" t="s">
        <v>2093</v>
      </c>
      <c r="D2585" s="16" t="s">
        <v>24</v>
      </c>
      <c r="E2585" s="18" t="s">
        <v>25</v>
      </c>
      <c r="F2585" s="16" t="s">
        <v>26</v>
      </c>
      <c r="G2585" s="18" t="s">
        <v>32</v>
      </c>
      <c r="H2585" s="18" t="s">
        <v>119</v>
      </c>
      <c r="I2585" s="19" t="s">
        <v>37</v>
      </c>
      <c r="J2585" s="20" t="s">
        <v>37</v>
      </c>
      <c r="K2585" s="20" t="s">
        <v>37</v>
      </c>
      <c r="L2585" s="21" t="s">
        <v>37</v>
      </c>
      <c r="M2585" s="22" t="s">
        <v>37</v>
      </c>
      <c r="N2585" s="22" t="s">
        <v>37</v>
      </c>
      <c r="O2585" s="23">
        <v>228</v>
      </c>
      <c r="P2585" s="24">
        <v>2360</v>
      </c>
      <c r="Q2585" s="24">
        <v>1</v>
      </c>
      <c r="R2585" s="25" t="s">
        <v>37</v>
      </c>
      <c r="S2585" s="26" t="s">
        <v>37</v>
      </c>
      <c r="T2585" s="26" t="s">
        <v>37</v>
      </c>
      <c r="U2585" s="19">
        <v>228</v>
      </c>
      <c r="V2585" s="20">
        <v>2360</v>
      </c>
      <c r="W2585" s="20">
        <v>1</v>
      </c>
    </row>
    <row r="2586" spans="1:23" x14ac:dyDescent="0.35">
      <c r="A2586" s="16">
        <v>2012</v>
      </c>
      <c r="B2586" s="17">
        <v>56976</v>
      </c>
      <c r="C2586" s="18" t="s">
        <v>2094</v>
      </c>
      <c r="D2586" s="16" t="s">
        <v>24</v>
      </c>
      <c r="E2586" s="18" t="s">
        <v>25</v>
      </c>
      <c r="F2586" s="16" t="s">
        <v>26</v>
      </c>
      <c r="G2586" s="18" t="s">
        <v>32</v>
      </c>
      <c r="H2586" s="18" t="s">
        <v>119</v>
      </c>
      <c r="I2586" s="19" t="s">
        <v>37</v>
      </c>
      <c r="J2586" s="20" t="s">
        <v>37</v>
      </c>
      <c r="K2586" s="20" t="s">
        <v>37</v>
      </c>
      <c r="L2586" s="21" t="s">
        <v>37</v>
      </c>
      <c r="M2586" s="22" t="s">
        <v>37</v>
      </c>
      <c r="N2586" s="22" t="s">
        <v>37</v>
      </c>
      <c r="O2586" s="23">
        <v>0</v>
      </c>
      <c r="P2586" s="24">
        <v>4937</v>
      </c>
      <c r="Q2586" s="24">
        <v>1</v>
      </c>
      <c r="R2586" s="25" t="s">
        <v>37</v>
      </c>
      <c r="S2586" s="26" t="s">
        <v>37</v>
      </c>
      <c r="T2586" s="26" t="s">
        <v>37</v>
      </c>
      <c r="U2586" s="19">
        <v>0</v>
      </c>
      <c r="V2586" s="20">
        <v>4937</v>
      </c>
      <c r="W2586" s="20">
        <v>1</v>
      </c>
    </row>
    <row r="2587" spans="1:23" x14ac:dyDescent="0.35">
      <c r="A2587" s="16">
        <v>2012</v>
      </c>
      <c r="B2587" s="17">
        <v>56976</v>
      </c>
      <c r="C2587" s="18" t="s">
        <v>2094</v>
      </c>
      <c r="D2587" s="16" t="s">
        <v>24</v>
      </c>
      <c r="E2587" s="18" t="s">
        <v>25</v>
      </c>
      <c r="F2587" s="16" t="s">
        <v>26</v>
      </c>
      <c r="G2587" s="18" t="s">
        <v>32</v>
      </c>
      <c r="H2587" s="18" t="s">
        <v>119</v>
      </c>
      <c r="I2587" s="19" t="s">
        <v>37</v>
      </c>
      <c r="J2587" s="20" t="s">
        <v>37</v>
      </c>
      <c r="K2587" s="20" t="s">
        <v>37</v>
      </c>
      <c r="L2587" s="21" t="s">
        <v>37</v>
      </c>
      <c r="M2587" s="22" t="s">
        <v>37</v>
      </c>
      <c r="N2587" s="22" t="s">
        <v>37</v>
      </c>
      <c r="O2587" s="23">
        <v>370</v>
      </c>
      <c r="P2587" s="24">
        <v>6208</v>
      </c>
      <c r="Q2587" s="24">
        <v>1</v>
      </c>
      <c r="R2587" s="25" t="s">
        <v>37</v>
      </c>
      <c r="S2587" s="26" t="s">
        <v>37</v>
      </c>
      <c r="T2587" s="26" t="s">
        <v>37</v>
      </c>
      <c r="U2587" s="19">
        <v>370</v>
      </c>
      <c r="V2587" s="20">
        <v>6208</v>
      </c>
      <c r="W2587" s="20">
        <v>1</v>
      </c>
    </row>
    <row r="2588" spans="1:23" x14ac:dyDescent="0.35">
      <c r="A2588" s="16">
        <v>2012</v>
      </c>
      <c r="B2588" s="17">
        <v>56982</v>
      </c>
      <c r="C2588" s="18" t="s">
        <v>2095</v>
      </c>
      <c r="D2588" s="16" t="s">
        <v>41</v>
      </c>
      <c r="E2588" s="18" t="s">
        <v>42</v>
      </c>
      <c r="F2588" s="16" t="s">
        <v>26</v>
      </c>
      <c r="G2588" s="18" t="s">
        <v>136</v>
      </c>
      <c r="H2588" s="18" t="s">
        <v>44</v>
      </c>
      <c r="I2588" s="19">
        <v>0</v>
      </c>
      <c r="J2588" s="20">
        <v>0</v>
      </c>
      <c r="K2588" s="20">
        <v>0</v>
      </c>
      <c r="L2588" s="21">
        <v>0</v>
      </c>
      <c r="M2588" s="22">
        <v>0</v>
      </c>
      <c r="N2588" s="22">
        <v>0</v>
      </c>
      <c r="O2588" s="23">
        <v>4363</v>
      </c>
      <c r="P2588" s="24">
        <v>79196</v>
      </c>
      <c r="Q2588" s="24">
        <v>1</v>
      </c>
      <c r="R2588" s="25">
        <v>0</v>
      </c>
      <c r="S2588" s="26">
        <v>0</v>
      </c>
      <c r="T2588" s="26">
        <v>0</v>
      </c>
      <c r="U2588" s="19">
        <v>4363</v>
      </c>
      <c r="V2588" s="20">
        <v>79196</v>
      </c>
      <c r="W2588" s="20">
        <v>1</v>
      </c>
    </row>
    <row r="2589" spans="1:23" x14ac:dyDescent="0.35">
      <c r="A2589" s="16">
        <v>2012</v>
      </c>
      <c r="B2589" s="17">
        <v>56990</v>
      </c>
      <c r="C2589" s="18" t="s">
        <v>2096</v>
      </c>
      <c r="D2589" s="16" t="s">
        <v>24</v>
      </c>
      <c r="E2589" s="18" t="s">
        <v>25</v>
      </c>
      <c r="F2589" s="16" t="s">
        <v>26</v>
      </c>
      <c r="G2589" s="18" t="s">
        <v>136</v>
      </c>
      <c r="H2589" s="18" t="s">
        <v>119</v>
      </c>
      <c r="I2589" s="19" t="s">
        <v>37</v>
      </c>
      <c r="J2589" s="20" t="s">
        <v>37</v>
      </c>
      <c r="K2589" s="20" t="s">
        <v>37</v>
      </c>
      <c r="L2589" s="21">
        <v>1</v>
      </c>
      <c r="M2589" s="22">
        <v>19</v>
      </c>
      <c r="N2589" s="22">
        <v>1</v>
      </c>
      <c r="O2589" s="23" t="s">
        <v>37</v>
      </c>
      <c r="P2589" s="24" t="s">
        <v>37</v>
      </c>
      <c r="Q2589" s="24" t="s">
        <v>37</v>
      </c>
      <c r="R2589" s="25" t="s">
        <v>37</v>
      </c>
      <c r="S2589" s="26" t="s">
        <v>37</v>
      </c>
      <c r="T2589" s="26" t="s">
        <v>37</v>
      </c>
      <c r="U2589" s="19">
        <v>1</v>
      </c>
      <c r="V2589" s="20">
        <v>19</v>
      </c>
      <c r="W2589" s="20">
        <v>1</v>
      </c>
    </row>
    <row r="2590" spans="1:23" x14ac:dyDescent="0.35">
      <c r="A2590" s="16">
        <v>2012</v>
      </c>
      <c r="B2590" s="17">
        <v>56990</v>
      </c>
      <c r="C2590" s="18" t="s">
        <v>2096</v>
      </c>
      <c r="D2590" s="16" t="s">
        <v>24</v>
      </c>
      <c r="E2590" s="18" t="s">
        <v>25</v>
      </c>
      <c r="F2590" s="16" t="s">
        <v>26</v>
      </c>
      <c r="G2590" s="18" t="s">
        <v>136</v>
      </c>
      <c r="H2590" s="18" t="s">
        <v>119</v>
      </c>
      <c r="I2590" s="19" t="s">
        <v>37</v>
      </c>
      <c r="J2590" s="20" t="s">
        <v>37</v>
      </c>
      <c r="K2590" s="20" t="s">
        <v>37</v>
      </c>
      <c r="L2590" s="21">
        <v>0</v>
      </c>
      <c r="M2590" s="22">
        <v>3</v>
      </c>
      <c r="N2590" s="22">
        <v>1</v>
      </c>
      <c r="O2590" s="23" t="s">
        <v>37</v>
      </c>
      <c r="P2590" s="24" t="s">
        <v>37</v>
      </c>
      <c r="Q2590" s="24" t="s">
        <v>37</v>
      </c>
      <c r="R2590" s="25" t="s">
        <v>37</v>
      </c>
      <c r="S2590" s="26" t="s">
        <v>37</v>
      </c>
      <c r="T2590" s="26" t="s">
        <v>37</v>
      </c>
      <c r="U2590" s="19">
        <v>0</v>
      </c>
      <c r="V2590" s="20">
        <v>3</v>
      </c>
      <c r="W2590" s="20">
        <v>1</v>
      </c>
    </row>
    <row r="2591" spans="1:23" x14ac:dyDescent="0.35">
      <c r="A2591" s="16">
        <v>2012</v>
      </c>
      <c r="B2591" s="17">
        <v>57005</v>
      </c>
      <c r="C2591" s="18" t="s">
        <v>2097</v>
      </c>
      <c r="D2591" s="16" t="s">
        <v>24</v>
      </c>
      <c r="E2591" s="18" t="s">
        <v>25</v>
      </c>
      <c r="F2591" s="16" t="s">
        <v>26</v>
      </c>
      <c r="G2591" s="18" t="s">
        <v>130</v>
      </c>
      <c r="H2591" s="18" t="s">
        <v>119</v>
      </c>
      <c r="I2591" s="19" t="s">
        <v>37</v>
      </c>
      <c r="J2591" s="20" t="s">
        <v>37</v>
      </c>
      <c r="K2591" s="20" t="s">
        <v>37</v>
      </c>
      <c r="L2591" s="21" t="s">
        <v>37</v>
      </c>
      <c r="M2591" s="22" t="s">
        <v>37</v>
      </c>
      <c r="N2591" s="22" t="s">
        <v>37</v>
      </c>
      <c r="O2591" s="23">
        <v>50</v>
      </c>
      <c r="P2591" s="24">
        <v>1517</v>
      </c>
      <c r="Q2591" s="24">
        <v>1</v>
      </c>
      <c r="R2591" s="25" t="s">
        <v>37</v>
      </c>
      <c r="S2591" s="26" t="s">
        <v>37</v>
      </c>
      <c r="T2591" s="26" t="s">
        <v>37</v>
      </c>
      <c r="U2591" s="19">
        <v>50</v>
      </c>
      <c r="V2591" s="20">
        <v>1517</v>
      </c>
      <c r="W2591" s="20">
        <v>1</v>
      </c>
    </row>
    <row r="2592" spans="1:23" x14ac:dyDescent="0.35">
      <c r="A2592" s="16">
        <v>2012</v>
      </c>
      <c r="B2592" s="17">
        <v>57006</v>
      </c>
      <c r="C2592" s="18" t="s">
        <v>2098</v>
      </c>
      <c r="D2592" s="16" t="s">
        <v>24</v>
      </c>
      <c r="E2592" s="18" t="s">
        <v>25</v>
      </c>
      <c r="F2592" s="16" t="s">
        <v>26</v>
      </c>
      <c r="G2592" s="18" t="s">
        <v>63</v>
      </c>
      <c r="H2592" s="18" t="s">
        <v>119</v>
      </c>
      <c r="I2592" s="19" t="s">
        <v>37</v>
      </c>
      <c r="J2592" s="20" t="s">
        <v>37</v>
      </c>
      <c r="K2592" s="20" t="s">
        <v>37</v>
      </c>
      <c r="L2592" s="21" t="s">
        <v>37</v>
      </c>
      <c r="M2592" s="22" t="s">
        <v>37</v>
      </c>
      <c r="N2592" s="22" t="s">
        <v>37</v>
      </c>
      <c r="O2592" s="23">
        <v>310</v>
      </c>
      <c r="P2592" s="24">
        <v>2594</v>
      </c>
      <c r="Q2592" s="24">
        <v>1</v>
      </c>
      <c r="R2592" s="25" t="s">
        <v>37</v>
      </c>
      <c r="S2592" s="26" t="s">
        <v>37</v>
      </c>
      <c r="T2592" s="26" t="s">
        <v>37</v>
      </c>
      <c r="U2592" s="19">
        <v>310</v>
      </c>
      <c r="V2592" s="20">
        <v>2594</v>
      </c>
      <c r="W2592" s="20">
        <v>1</v>
      </c>
    </row>
    <row r="2593" spans="1:23" x14ac:dyDescent="0.35">
      <c r="A2593" s="16">
        <v>2012</v>
      </c>
      <c r="B2593" s="17">
        <v>57037</v>
      </c>
      <c r="C2593" s="18" t="s">
        <v>2099</v>
      </c>
      <c r="D2593" s="16" t="s">
        <v>41</v>
      </c>
      <c r="E2593" s="18" t="s">
        <v>42</v>
      </c>
      <c r="F2593" s="16" t="s">
        <v>26</v>
      </c>
      <c r="G2593" s="18" t="s">
        <v>243</v>
      </c>
      <c r="H2593" s="18" t="s">
        <v>44</v>
      </c>
      <c r="I2593" s="19">
        <v>0</v>
      </c>
      <c r="J2593" s="20">
        <v>0</v>
      </c>
      <c r="K2593" s="20">
        <v>0</v>
      </c>
      <c r="L2593" s="21">
        <v>0</v>
      </c>
      <c r="M2593" s="22">
        <v>0</v>
      </c>
      <c r="N2593" s="22">
        <v>0</v>
      </c>
      <c r="O2593" s="23">
        <v>190.7</v>
      </c>
      <c r="P2593" s="24">
        <v>2948</v>
      </c>
      <c r="Q2593" s="24">
        <v>2</v>
      </c>
      <c r="R2593" s="25">
        <v>0</v>
      </c>
      <c r="S2593" s="26">
        <v>0</v>
      </c>
      <c r="T2593" s="26">
        <v>0</v>
      </c>
      <c r="U2593" s="19">
        <v>190.7</v>
      </c>
      <c r="V2593" s="20">
        <v>2948</v>
      </c>
      <c r="W2593" s="20">
        <v>2</v>
      </c>
    </row>
    <row r="2594" spans="1:23" x14ac:dyDescent="0.35">
      <c r="A2594" s="16">
        <v>2012</v>
      </c>
      <c r="B2594" s="17">
        <v>57037</v>
      </c>
      <c r="C2594" s="18" t="s">
        <v>2099</v>
      </c>
      <c r="D2594" s="16" t="s">
        <v>41</v>
      </c>
      <c r="E2594" s="18" t="s">
        <v>42</v>
      </c>
      <c r="F2594" s="16" t="s">
        <v>26</v>
      </c>
      <c r="G2594" s="18" t="s">
        <v>436</v>
      </c>
      <c r="H2594" s="18" t="s">
        <v>44</v>
      </c>
      <c r="I2594" s="19">
        <v>164.6</v>
      </c>
      <c r="J2594" s="20">
        <v>1889</v>
      </c>
      <c r="K2594" s="20">
        <v>241</v>
      </c>
      <c r="L2594" s="21">
        <v>12.7</v>
      </c>
      <c r="M2594" s="22">
        <v>161</v>
      </c>
      <c r="N2594" s="22">
        <v>8</v>
      </c>
      <c r="O2594" s="23">
        <v>3390</v>
      </c>
      <c r="P2594" s="24">
        <v>47683</v>
      </c>
      <c r="Q2594" s="24">
        <v>9</v>
      </c>
      <c r="R2594" s="25">
        <v>13152</v>
      </c>
      <c r="S2594" s="26">
        <v>200803</v>
      </c>
      <c r="T2594" s="26">
        <v>1</v>
      </c>
      <c r="U2594" s="19">
        <v>16719.3</v>
      </c>
      <c r="V2594" s="20">
        <v>250536</v>
      </c>
      <c r="W2594" s="20">
        <v>259</v>
      </c>
    </row>
    <row r="2595" spans="1:23" x14ac:dyDescent="0.35">
      <c r="A2595" s="16">
        <v>2012</v>
      </c>
      <c r="B2595" s="17">
        <v>57037</v>
      </c>
      <c r="C2595" s="18" t="s">
        <v>2099</v>
      </c>
      <c r="D2595" s="16" t="s">
        <v>41</v>
      </c>
      <c r="E2595" s="18" t="s">
        <v>42</v>
      </c>
      <c r="F2595" s="16" t="s">
        <v>26</v>
      </c>
      <c r="G2595" s="18" t="s">
        <v>198</v>
      </c>
      <c r="H2595" s="18" t="s">
        <v>44</v>
      </c>
      <c r="I2595" s="19">
        <v>245.8</v>
      </c>
      <c r="J2595" s="20">
        <v>2622</v>
      </c>
      <c r="K2595" s="20">
        <v>265</v>
      </c>
      <c r="L2595" s="21">
        <v>0</v>
      </c>
      <c r="M2595" s="22">
        <v>0</v>
      </c>
      <c r="N2595" s="22">
        <v>0</v>
      </c>
      <c r="O2595" s="23">
        <v>16380.2</v>
      </c>
      <c r="P2595" s="24">
        <v>224097</v>
      </c>
      <c r="Q2595" s="24">
        <v>22</v>
      </c>
      <c r="R2595" s="25">
        <v>0</v>
      </c>
      <c r="S2595" s="26">
        <v>0</v>
      </c>
      <c r="T2595" s="26">
        <v>0</v>
      </c>
      <c r="U2595" s="19">
        <v>16626</v>
      </c>
      <c r="V2595" s="20">
        <v>226719</v>
      </c>
      <c r="W2595" s="20">
        <v>287</v>
      </c>
    </row>
    <row r="2596" spans="1:23" x14ac:dyDescent="0.35">
      <c r="A2596" s="16">
        <v>2012</v>
      </c>
      <c r="B2596" s="17">
        <v>57037</v>
      </c>
      <c r="C2596" s="18" t="s">
        <v>2099</v>
      </c>
      <c r="D2596" s="16" t="s">
        <v>41</v>
      </c>
      <c r="E2596" s="18" t="s">
        <v>42</v>
      </c>
      <c r="F2596" s="16" t="s">
        <v>26</v>
      </c>
      <c r="G2596" s="18" t="s">
        <v>36</v>
      </c>
      <c r="H2596" s="18" t="s">
        <v>44</v>
      </c>
      <c r="I2596" s="19">
        <v>541.9</v>
      </c>
      <c r="J2596" s="20">
        <v>9016</v>
      </c>
      <c r="K2596" s="20">
        <v>1319</v>
      </c>
      <c r="L2596" s="21">
        <v>1540.2</v>
      </c>
      <c r="M2596" s="22">
        <v>27101</v>
      </c>
      <c r="N2596" s="22">
        <v>413</v>
      </c>
      <c r="O2596" s="23">
        <v>2816.9</v>
      </c>
      <c r="P2596" s="24">
        <v>64219</v>
      </c>
      <c r="Q2596" s="24">
        <v>8</v>
      </c>
      <c r="R2596" s="25">
        <v>0</v>
      </c>
      <c r="S2596" s="26">
        <v>0</v>
      </c>
      <c r="T2596" s="26">
        <v>0</v>
      </c>
      <c r="U2596" s="19">
        <v>4899</v>
      </c>
      <c r="V2596" s="20">
        <v>100336</v>
      </c>
      <c r="W2596" s="20">
        <v>1740</v>
      </c>
    </row>
    <row r="2597" spans="1:23" x14ac:dyDescent="0.35">
      <c r="A2597" s="16">
        <v>2012</v>
      </c>
      <c r="B2597" s="17">
        <v>57037</v>
      </c>
      <c r="C2597" s="18" t="s">
        <v>2099</v>
      </c>
      <c r="D2597" s="16" t="s">
        <v>41</v>
      </c>
      <c r="E2597" s="18" t="s">
        <v>42</v>
      </c>
      <c r="F2597" s="16" t="s">
        <v>26</v>
      </c>
      <c r="G2597" s="18" t="s">
        <v>184</v>
      </c>
      <c r="H2597" s="18" t="s">
        <v>44</v>
      </c>
      <c r="I2597" s="19">
        <v>924.4</v>
      </c>
      <c r="J2597" s="20">
        <v>13783</v>
      </c>
      <c r="K2597" s="20">
        <v>1830</v>
      </c>
      <c r="L2597" s="21">
        <v>0</v>
      </c>
      <c r="M2597" s="22">
        <v>0</v>
      </c>
      <c r="N2597" s="22">
        <v>0</v>
      </c>
      <c r="O2597" s="23">
        <v>3788.4</v>
      </c>
      <c r="P2597" s="24">
        <v>61245</v>
      </c>
      <c r="Q2597" s="24">
        <v>12</v>
      </c>
      <c r="R2597" s="25">
        <v>0</v>
      </c>
      <c r="S2597" s="26">
        <v>0</v>
      </c>
      <c r="T2597" s="26">
        <v>0</v>
      </c>
      <c r="U2597" s="19">
        <v>4712.8</v>
      </c>
      <c r="V2597" s="20">
        <v>75028</v>
      </c>
      <c r="W2597" s="20">
        <v>1842</v>
      </c>
    </row>
    <row r="2598" spans="1:23" x14ac:dyDescent="0.35">
      <c r="A2598" s="16">
        <v>2012</v>
      </c>
      <c r="B2598" s="17">
        <v>57037</v>
      </c>
      <c r="C2598" s="18" t="s">
        <v>2099</v>
      </c>
      <c r="D2598" s="16" t="s">
        <v>41</v>
      </c>
      <c r="E2598" s="18" t="s">
        <v>42</v>
      </c>
      <c r="F2598" s="16" t="s">
        <v>26</v>
      </c>
      <c r="G2598" s="18" t="s">
        <v>32</v>
      </c>
      <c r="H2598" s="18" t="s">
        <v>44</v>
      </c>
      <c r="I2598" s="19">
        <v>276.2</v>
      </c>
      <c r="J2598" s="20">
        <v>3424</v>
      </c>
      <c r="K2598" s="20">
        <v>225</v>
      </c>
      <c r="L2598" s="21">
        <v>1251.5999999999999</v>
      </c>
      <c r="M2598" s="22">
        <v>16124</v>
      </c>
      <c r="N2598" s="22">
        <v>208</v>
      </c>
      <c r="O2598" s="23">
        <v>26360.400000000001</v>
      </c>
      <c r="P2598" s="24">
        <v>383459</v>
      </c>
      <c r="Q2598" s="24">
        <v>218</v>
      </c>
      <c r="R2598" s="25">
        <v>10282.700000000001</v>
      </c>
      <c r="S2598" s="26">
        <v>157011</v>
      </c>
      <c r="T2598" s="26">
        <v>1</v>
      </c>
      <c r="U2598" s="19">
        <v>38170.9</v>
      </c>
      <c r="V2598" s="20">
        <v>560018</v>
      </c>
      <c r="W2598" s="20">
        <v>652</v>
      </c>
    </row>
    <row r="2599" spans="1:23" x14ac:dyDescent="0.35">
      <c r="A2599" s="16">
        <v>2012</v>
      </c>
      <c r="B2599" s="17">
        <v>57037</v>
      </c>
      <c r="C2599" s="18" t="s">
        <v>2099</v>
      </c>
      <c r="D2599" s="16" t="s">
        <v>41</v>
      </c>
      <c r="E2599" s="18" t="s">
        <v>42</v>
      </c>
      <c r="F2599" s="16" t="s">
        <v>26</v>
      </c>
      <c r="G2599" s="18" t="s">
        <v>136</v>
      </c>
      <c r="H2599" s="18" t="s">
        <v>44</v>
      </c>
      <c r="I2599" s="19">
        <v>695.8</v>
      </c>
      <c r="J2599" s="20">
        <v>7685</v>
      </c>
      <c r="K2599" s="20">
        <v>810</v>
      </c>
      <c r="L2599" s="21">
        <v>2063.6</v>
      </c>
      <c r="M2599" s="22">
        <v>23585</v>
      </c>
      <c r="N2599" s="22">
        <v>284</v>
      </c>
      <c r="O2599" s="23">
        <v>56080.800000000003</v>
      </c>
      <c r="P2599" s="24">
        <v>848545</v>
      </c>
      <c r="Q2599" s="24">
        <v>364</v>
      </c>
      <c r="R2599" s="25">
        <v>1114.3</v>
      </c>
      <c r="S2599" s="26">
        <v>15419</v>
      </c>
      <c r="T2599" s="26">
        <v>1</v>
      </c>
      <c r="U2599" s="19">
        <v>59954.5</v>
      </c>
      <c r="V2599" s="20">
        <v>895234</v>
      </c>
      <c r="W2599" s="20">
        <v>1459</v>
      </c>
    </row>
    <row r="2600" spans="1:23" x14ac:dyDescent="0.35">
      <c r="A2600" s="16">
        <v>2012</v>
      </c>
      <c r="B2600" s="17">
        <v>57037</v>
      </c>
      <c r="C2600" s="18" t="s">
        <v>2099</v>
      </c>
      <c r="D2600" s="16" t="s">
        <v>41</v>
      </c>
      <c r="E2600" s="18" t="s">
        <v>42</v>
      </c>
      <c r="F2600" s="16" t="s">
        <v>26</v>
      </c>
      <c r="G2600" s="18" t="s">
        <v>199</v>
      </c>
      <c r="H2600" s="18" t="s">
        <v>44</v>
      </c>
      <c r="I2600" s="19">
        <v>14793.7</v>
      </c>
      <c r="J2600" s="20">
        <v>205616</v>
      </c>
      <c r="K2600" s="20">
        <v>17532</v>
      </c>
      <c r="L2600" s="21">
        <v>570.70000000000005</v>
      </c>
      <c r="M2600" s="22">
        <v>7062</v>
      </c>
      <c r="N2600" s="22">
        <v>75</v>
      </c>
      <c r="O2600" s="23">
        <v>22270.9</v>
      </c>
      <c r="P2600" s="24">
        <v>357201</v>
      </c>
      <c r="Q2600" s="24">
        <v>42</v>
      </c>
      <c r="R2600" s="25">
        <v>0</v>
      </c>
      <c r="S2600" s="26">
        <v>0</v>
      </c>
      <c r="T2600" s="26">
        <v>0</v>
      </c>
      <c r="U2600" s="19">
        <v>37635.300000000003</v>
      </c>
      <c r="V2600" s="20">
        <v>569879</v>
      </c>
      <c r="W2600" s="20">
        <v>17649</v>
      </c>
    </row>
    <row r="2601" spans="1:23" x14ac:dyDescent="0.35">
      <c r="A2601" s="16">
        <v>2012</v>
      </c>
      <c r="B2601" s="17">
        <v>57038</v>
      </c>
      <c r="C2601" s="18" t="s">
        <v>2100</v>
      </c>
      <c r="D2601" s="16" t="s">
        <v>41</v>
      </c>
      <c r="E2601" s="18" t="s">
        <v>42</v>
      </c>
      <c r="F2601" s="16" t="s">
        <v>26</v>
      </c>
      <c r="G2601" s="18" t="s">
        <v>199</v>
      </c>
      <c r="H2601" s="18" t="s">
        <v>44</v>
      </c>
      <c r="I2601" s="19">
        <v>0</v>
      </c>
      <c r="J2601" s="20">
        <v>0</v>
      </c>
      <c r="K2601" s="20">
        <v>0</v>
      </c>
      <c r="L2601" s="21">
        <v>2361</v>
      </c>
      <c r="M2601" s="22">
        <v>54051</v>
      </c>
      <c r="N2601" s="22">
        <v>1</v>
      </c>
      <c r="O2601" s="23">
        <v>0</v>
      </c>
      <c r="P2601" s="24">
        <v>0</v>
      </c>
      <c r="Q2601" s="24">
        <v>0</v>
      </c>
      <c r="R2601" s="25">
        <v>0</v>
      </c>
      <c r="S2601" s="26">
        <v>0</v>
      </c>
      <c r="T2601" s="26">
        <v>0</v>
      </c>
      <c r="U2601" s="19">
        <v>2361</v>
      </c>
      <c r="V2601" s="20">
        <v>54051</v>
      </c>
      <c r="W2601" s="20">
        <v>1</v>
      </c>
    </row>
    <row r="2602" spans="1:23" x14ac:dyDescent="0.35">
      <c r="A2602" s="16">
        <v>2012</v>
      </c>
      <c r="B2602" s="17">
        <v>57040</v>
      </c>
      <c r="C2602" s="18" t="s">
        <v>2101</v>
      </c>
      <c r="D2602" s="16" t="s">
        <v>41</v>
      </c>
      <c r="E2602" s="18" t="s">
        <v>42</v>
      </c>
      <c r="F2602" s="16" t="s">
        <v>26</v>
      </c>
      <c r="G2602" s="18" t="s">
        <v>437</v>
      </c>
      <c r="H2602" s="18" t="s">
        <v>44</v>
      </c>
      <c r="I2602" s="19">
        <v>3511</v>
      </c>
      <c r="J2602" s="20">
        <v>45414</v>
      </c>
      <c r="K2602" s="20">
        <v>4905</v>
      </c>
      <c r="L2602" s="21">
        <v>1805</v>
      </c>
      <c r="M2602" s="22">
        <v>35611</v>
      </c>
      <c r="N2602" s="22">
        <v>31</v>
      </c>
      <c r="O2602" s="23">
        <v>0</v>
      </c>
      <c r="P2602" s="24">
        <v>0</v>
      </c>
      <c r="Q2602" s="24">
        <v>0</v>
      </c>
      <c r="R2602" s="25">
        <v>0</v>
      </c>
      <c r="S2602" s="26">
        <v>0</v>
      </c>
      <c r="T2602" s="26">
        <v>0</v>
      </c>
      <c r="U2602" s="19">
        <v>5316</v>
      </c>
      <c r="V2602" s="20">
        <v>81025</v>
      </c>
      <c r="W2602" s="20">
        <v>4936</v>
      </c>
    </row>
    <row r="2603" spans="1:23" x14ac:dyDescent="0.35">
      <c r="A2603" s="16">
        <v>2012</v>
      </c>
      <c r="B2603" s="17">
        <v>57044</v>
      </c>
      <c r="C2603" s="18" t="s">
        <v>2102</v>
      </c>
      <c r="D2603" s="16" t="s">
        <v>24</v>
      </c>
      <c r="E2603" s="18" t="s">
        <v>25</v>
      </c>
      <c r="F2603" s="16" t="s">
        <v>26</v>
      </c>
      <c r="G2603" s="18" t="s">
        <v>32</v>
      </c>
      <c r="H2603" s="18" t="s">
        <v>119</v>
      </c>
      <c r="I2603" s="19" t="s">
        <v>37</v>
      </c>
      <c r="J2603" s="20" t="s">
        <v>37</v>
      </c>
      <c r="K2603" s="20" t="s">
        <v>37</v>
      </c>
      <c r="L2603" s="21" t="s">
        <v>37</v>
      </c>
      <c r="M2603" s="22" t="s">
        <v>37</v>
      </c>
      <c r="N2603" s="22" t="s">
        <v>37</v>
      </c>
      <c r="O2603" s="23">
        <v>67</v>
      </c>
      <c r="P2603" s="24">
        <v>2006</v>
      </c>
      <c r="Q2603" s="24">
        <v>1</v>
      </c>
      <c r="R2603" s="25" t="s">
        <v>37</v>
      </c>
      <c r="S2603" s="26" t="s">
        <v>37</v>
      </c>
      <c r="T2603" s="26" t="s">
        <v>37</v>
      </c>
      <c r="U2603" s="19">
        <v>67</v>
      </c>
      <c r="V2603" s="20">
        <v>2006</v>
      </c>
      <c r="W2603" s="20">
        <v>1</v>
      </c>
    </row>
    <row r="2604" spans="1:23" x14ac:dyDescent="0.35">
      <c r="A2604" s="16">
        <v>2012</v>
      </c>
      <c r="B2604" s="17">
        <v>57048</v>
      </c>
      <c r="C2604" s="18" t="s">
        <v>2103</v>
      </c>
      <c r="D2604" s="16" t="s">
        <v>24</v>
      </c>
      <c r="E2604" s="18" t="s">
        <v>25</v>
      </c>
      <c r="F2604" s="16" t="s">
        <v>26</v>
      </c>
      <c r="G2604" s="18" t="s">
        <v>56</v>
      </c>
      <c r="H2604" s="18" t="s">
        <v>119</v>
      </c>
      <c r="I2604" s="19" t="s">
        <v>37</v>
      </c>
      <c r="J2604" s="20" t="s">
        <v>37</v>
      </c>
      <c r="K2604" s="20" t="s">
        <v>37</v>
      </c>
      <c r="L2604" s="21" t="s">
        <v>37</v>
      </c>
      <c r="M2604" s="22" t="s">
        <v>37</v>
      </c>
      <c r="N2604" s="22" t="s">
        <v>37</v>
      </c>
      <c r="O2604" s="23">
        <v>798</v>
      </c>
      <c r="P2604" s="24">
        <v>6883</v>
      </c>
      <c r="Q2604" s="24">
        <v>1</v>
      </c>
      <c r="R2604" s="25" t="s">
        <v>37</v>
      </c>
      <c r="S2604" s="26" t="s">
        <v>37</v>
      </c>
      <c r="T2604" s="26" t="s">
        <v>37</v>
      </c>
      <c r="U2604" s="19">
        <v>798</v>
      </c>
      <c r="V2604" s="20">
        <v>6883</v>
      </c>
      <c r="W2604" s="20">
        <v>1</v>
      </c>
    </row>
    <row r="2605" spans="1:23" x14ac:dyDescent="0.35">
      <c r="A2605" s="16">
        <v>2012</v>
      </c>
      <c r="B2605" s="17">
        <v>57065</v>
      </c>
      <c r="C2605" s="18" t="s">
        <v>2104</v>
      </c>
      <c r="D2605" s="16" t="s">
        <v>24</v>
      </c>
      <c r="E2605" s="18" t="s">
        <v>25</v>
      </c>
      <c r="F2605" s="16" t="s">
        <v>26</v>
      </c>
      <c r="G2605" s="18" t="s">
        <v>32</v>
      </c>
      <c r="H2605" s="18" t="s">
        <v>119</v>
      </c>
      <c r="I2605" s="19" t="s">
        <v>37</v>
      </c>
      <c r="J2605" s="20" t="s">
        <v>37</v>
      </c>
      <c r="K2605" s="20" t="s">
        <v>37</v>
      </c>
      <c r="L2605" s="21" t="s">
        <v>37</v>
      </c>
      <c r="M2605" s="22" t="s">
        <v>37</v>
      </c>
      <c r="N2605" s="22" t="s">
        <v>37</v>
      </c>
      <c r="O2605" s="23">
        <v>2345</v>
      </c>
      <c r="P2605" s="24">
        <v>11632</v>
      </c>
      <c r="Q2605" s="24">
        <v>1</v>
      </c>
      <c r="R2605" s="25" t="s">
        <v>37</v>
      </c>
      <c r="S2605" s="26" t="s">
        <v>37</v>
      </c>
      <c r="T2605" s="26" t="s">
        <v>37</v>
      </c>
      <c r="U2605" s="19">
        <v>2345</v>
      </c>
      <c r="V2605" s="20">
        <v>11632</v>
      </c>
      <c r="W2605" s="20">
        <v>1</v>
      </c>
    </row>
    <row r="2606" spans="1:23" x14ac:dyDescent="0.35">
      <c r="A2606" s="16">
        <v>2012</v>
      </c>
      <c r="B2606" s="17">
        <v>57067</v>
      </c>
      <c r="C2606" s="18" t="s">
        <v>2105</v>
      </c>
      <c r="D2606" s="16" t="s">
        <v>41</v>
      </c>
      <c r="E2606" s="18" t="s">
        <v>42</v>
      </c>
      <c r="F2606" s="16" t="s">
        <v>26</v>
      </c>
      <c r="G2606" s="18" t="s">
        <v>184</v>
      </c>
      <c r="H2606" s="18" t="s">
        <v>44</v>
      </c>
      <c r="I2606" s="19">
        <v>0</v>
      </c>
      <c r="J2606" s="20">
        <v>0</v>
      </c>
      <c r="K2606" s="20">
        <v>0</v>
      </c>
      <c r="L2606" s="21">
        <v>669</v>
      </c>
      <c r="M2606" s="22">
        <v>9198</v>
      </c>
      <c r="N2606" s="22">
        <v>380</v>
      </c>
      <c r="O2606" s="23">
        <v>0</v>
      </c>
      <c r="P2606" s="24">
        <v>0</v>
      </c>
      <c r="Q2606" s="24">
        <v>0</v>
      </c>
      <c r="R2606" s="25">
        <v>0</v>
      </c>
      <c r="S2606" s="26">
        <v>0</v>
      </c>
      <c r="T2606" s="26">
        <v>0</v>
      </c>
      <c r="U2606" s="19">
        <v>669</v>
      </c>
      <c r="V2606" s="20">
        <v>9198</v>
      </c>
      <c r="W2606" s="20">
        <v>380</v>
      </c>
    </row>
    <row r="2607" spans="1:23" x14ac:dyDescent="0.35">
      <c r="A2607" s="16">
        <v>2012</v>
      </c>
      <c r="B2607" s="17">
        <v>57067</v>
      </c>
      <c r="C2607" s="18" t="s">
        <v>2105</v>
      </c>
      <c r="D2607" s="16" t="s">
        <v>41</v>
      </c>
      <c r="E2607" s="18" t="s">
        <v>42</v>
      </c>
      <c r="F2607" s="16" t="s">
        <v>26</v>
      </c>
      <c r="G2607" s="18" t="s">
        <v>32</v>
      </c>
      <c r="H2607" s="18" t="s">
        <v>44</v>
      </c>
      <c r="I2607" s="19">
        <v>0</v>
      </c>
      <c r="J2607" s="20">
        <v>0</v>
      </c>
      <c r="K2607" s="20">
        <v>0</v>
      </c>
      <c r="L2607" s="21">
        <v>387</v>
      </c>
      <c r="M2607" s="22">
        <v>5864</v>
      </c>
      <c r="N2607" s="22">
        <v>188</v>
      </c>
      <c r="O2607" s="23">
        <v>0</v>
      </c>
      <c r="P2607" s="24">
        <v>0</v>
      </c>
      <c r="Q2607" s="24">
        <v>0</v>
      </c>
      <c r="R2607" s="25">
        <v>0</v>
      </c>
      <c r="S2607" s="26">
        <v>0</v>
      </c>
      <c r="T2607" s="26">
        <v>0</v>
      </c>
      <c r="U2607" s="19">
        <v>387</v>
      </c>
      <c r="V2607" s="20">
        <v>5864</v>
      </c>
      <c r="W2607" s="20">
        <v>188</v>
      </c>
    </row>
    <row r="2608" spans="1:23" x14ac:dyDescent="0.35">
      <c r="A2608" s="16">
        <v>2012</v>
      </c>
      <c r="B2608" s="17">
        <v>57067</v>
      </c>
      <c r="C2608" s="18" t="s">
        <v>2105</v>
      </c>
      <c r="D2608" s="16" t="s">
        <v>41</v>
      </c>
      <c r="E2608" s="18" t="s">
        <v>42</v>
      </c>
      <c r="F2608" s="16" t="s">
        <v>26</v>
      </c>
      <c r="G2608" s="18" t="s">
        <v>43</v>
      </c>
      <c r="H2608" s="18" t="s">
        <v>44</v>
      </c>
      <c r="I2608" s="19">
        <v>0</v>
      </c>
      <c r="J2608" s="20">
        <v>0</v>
      </c>
      <c r="K2608" s="20">
        <v>0</v>
      </c>
      <c r="L2608" s="21">
        <v>158</v>
      </c>
      <c r="M2608" s="22">
        <v>2136</v>
      </c>
      <c r="N2608" s="22">
        <v>145</v>
      </c>
      <c r="O2608" s="23">
        <v>0</v>
      </c>
      <c r="P2608" s="24">
        <v>0</v>
      </c>
      <c r="Q2608" s="24">
        <v>0</v>
      </c>
      <c r="R2608" s="25">
        <v>0</v>
      </c>
      <c r="S2608" s="26">
        <v>0</v>
      </c>
      <c r="T2608" s="26">
        <v>0</v>
      </c>
      <c r="U2608" s="19">
        <v>158</v>
      </c>
      <c r="V2608" s="20">
        <v>2136</v>
      </c>
      <c r="W2608" s="20">
        <v>145</v>
      </c>
    </row>
    <row r="2609" spans="1:23" x14ac:dyDescent="0.35">
      <c r="A2609" s="16">
        <v>2012</v>
      </c>
      <c r="B2609" s="17">
        <v>57067</v>
      </c>
      <c r="C2609" s="18" t="s">
        <v>2105</v>
      </c>
      <c r="D2609" s="16" t="s">
        <v>41</v>
      </c>
      <c r="E2609" s="18" t="s">
        <v>42</v>
      </c>
      <c r="F2609" s="16" t="s">
        <v>26</v>
      </c>
      <c r="G2609" s="18" t="s">
        <v>199</v>
      </c>
      <c r="H2609" s="18" t="s">
        <v>44</v>
      </c>
      <c r="I2609" s="19">
        <v>0</v>
      </c>
      <c r="J2609" s="20">
        <v>0</v>
      </c>
      <c r="K2609" s="20">
        <v>0</v>
      </c>
      <c r="L2609" s="21">
        <v>65</v>
      </c>
      <c r="M2609" s="22">
        <v>833</v>
      </c>
      <c r="N2609" s="22">
        <v>29</v>
      </c>
      <c r="O2609" s="23">
        <v>0</v>
      </c>
      <c r="P2609" s="24">
        <v>0</v>
      </c>
      <c r="Q2609" s="24">
        <v>0</v>
      </c>
      <c r="R2609" s="25">
        <v>0</v>
      </c>
      <c r="S2609" s="26">
        <v>0</v>
      </c>
      <c r="T2609" s="26">
        <v>0</v>
      </c>
      <c r="U2609" s="19">
        <v>65</v>
      </c>
      <c r="V2609" s="20">
        <v>833</v>
      </c>
      <c r="W2609" s="20">
        <v>29</v>
      </c>
    </row>
    <row r="2610" spans="1:23" x14ac:dyDescent="0.35">
      <c r="A2610" s="16">
        <v>2012</v>
      </c>
      <c r="B2610" s="17">
        <v>57067</v>
      </c>
      <c r="C2610" s="18" t="s">
        <v>2105</v>
      </c>
      <c r="D2610" s="16" t="s">
        <v>97</v>
      </c>
      <c r="E2610" s="18" t="s">
        <v>25</v>
      </c>
      <c r="F2610" s="16" t="s">
        <v>26</v>
      </c>
      <c r="G2610" s="18" t="s">
        <v>98</v>
      </c>
      <c r="H2610" s="18" t="s">
        <v>44</v>
      </c>
      <c r="I2610" s="19">
        <v>0</v>
      </c>
      <c r="J2610" s="20">
        <v>0</v>
      </c>
      <c r="K2610" s="20">
        <v>0</v>
      </c>
      <c r="L2610" s="21">
        <v>164</v>
      </c>
      <c r="M2610" s="22">
        <v>1526</v>
      </c>
      <c r="N2610" s="22">
        <v>99</v>
      </c>
      <c r="O2610" s="23">
        <v>0</v>
      </c>
      <c r="P2610" s="24">
        <v>0</v>
      </c>
      <c r="Q2610" s="24">
        <v>0</v>
      </c>
      <c r="R2610" s="25">
        <v>0</v>
      </c>
      <c r="S2610" s="26">
        <v>0</v>
      </c>
      <c r="T2610" s="26">
        <v>0</v>
      </c>
      <c r="U2610" s="19">
        <v>164</v>
      </c>
      <c r="V2610" s="20">
        <v>1526</v>
      </c>
      <c r="W2610" s="20">
        <v>99</v>
      </c>
    </row>
    <row r="2611" spans="1:23" x14ac:dyDescent="0.35">
      <c r="A2611" s="16">
        <v>2012</v>
      </c>
      <c r="B2611" s="17">
        <v>57072</v>
      </c>
      <c r="C2611" s="18" t="s">
        <v>2106</v>
      </c>
      <c r="D2611" s="16" t="s">
        <v>24</v>
      </c>
      <c r="E2611" s="18" t="s">
        <v>25</v>
      </c>
      <c r="F2611" s="16" t="s">
        <v>26</v>
      </c>
      <c r="G2611" s="18" t="s">
        <v>56</v>
      </c>
      <c r="H2611" s="18" t="s">
        <v>119</v>
      </c>
      <c r="I2611" s="19" t="s">
        <v>37</v>
      </c>
      <c r="J2611" s="20" t="s">
        <v>37</v>
      </c>
      <c r="K2611" s="20" t="s">
        <v>37</v>
      </c>
      <c r="L2611" s="21">
        <v>603</v>
      </c>
      <c r="M2611" s="22">
        <v>9651</v>
      </c>
      <c r="N2611" s="22">
        <v>1</v>
      </c>
      <c r="O2611" s="23" t="s">
        <v>37</v>
      </c>
      <c r="P2611" s="24" t="s">
        <v>37</v>
      </c>
      <c r="Q2611" s="24" t="s">
        <v>37</v>
      </c>
      <c r="R2611" s="25" t="s">
        <v>37</v>
      </c>
      <c r="S2611" s="26" t="s">
        <v>37</v>
      </c>
      <c r="T2611" s="26" t="s">
        <v>37</v>
      </c>
      <c r="U2611" s="19">
        <v>603</v>
      </c>
      <c r="V2611" s="20">
        <v>9651</v>
      </c>
      <c r="W2611" s="20">
        <v>1</v>
      </c>
    </row>
    <row r="2612" spans="1:23" x14ac:dyDescent="0.35">
      <c r="A2612" s="16">
        <v>2012</v>
      </c>
      <c r="B2612" s="17">
        <v>57074</v>
      </c>
      <c r="C2612" s="18" t="s">
        <v>2107</v>
      </c>
      <c r="D2612" s="16" t="s">
        <v>41</v>
      </c>
      <c r="E2612" s="18" t="s">
        <v>42</v>
      </c>
      <c r="F2612" s="16" t="s">
        <v>26</v>
      </c>
      <c r="G2612" s="18" t="s">
        <v>136</v>
      </c>
      <c r="H2612" s="18" t="s">
        <v>44</v>
      </c>
      <c r="I2612" s="19">
        <v>17222</v>
      </c>
      <c r="J2612" s="20">
        <v>179738</v>
      </c>
      <c r="K2612" s="20">
        <v>18313</v>
      </c>
      <c r="L2612" s="21">
        <v>584</v>
      </c>
      <c r="M2612" s="22">
        <v>6740</v>
      </c>
      <c r="N2612" s="22">
        <v>152</v>
      </c>
      <c r="O2612" s="23" t="s">
        <v>37</v>
      </c>
      <c r="P2612" s="24" t="s">
        <v>37</v>
      </c>
      <c r="Q2612" s="24" t="s">
        <v>37</v>
      </c>
      <c r="R2612" s="25" t="s">
        <v>37</v>
      </c>
      <c r="S2612" s="26" t="s">
        <v>37</v>
      </c>
      <c r="T2612" s="26" t="s">
        <v>37</v>
      </c>
      <c r="U2612" s="19">
        <v>17806</v>
      </c>
      <c r="V2612" s="20">
        <v>186478</v>
      </c>
      <c r="W2612" s="20">
        <v>18465</v>
      </c>
    </row>
    <row r="2613" spans="1:23" x14ac:dyDescent="0.35">
      <c r="A2613" s="16">
        <v>2012</v>
      </c>
      <c r="B2613" s="17">
        <v>57081</v>
      </c>
      <c r="C2613" s="18" t="s">
        <v>2108</v>
      </c>
      <c r="D2613" s="16" t="s">
        <v>24</v>
      </c>
      <c r="E2613" s="18" t="s">
        <v>25</v>
      </c>
      <c r="F2613" s="16" t="s">
        <v>26</v>
      </c>
      <c r="G2613" s="18" t="s">
        <v>198</v>
      </c>
      <c r="H2613" s="18" t="s">
        <v>119</v>
      </c>
      <c r="I2613" s="19" t="s">
        <v>37</v>
      </c>
      <c r="J2613" s="20" t="s">
        <v>37</v>
      </c>
      <c r="K2613" s="20" t="s">
        <v>37</v>
      </c>
      <c r="L2613" s="21">
        <v>157</v>
      </c>
      <c r="M2613" s="22">
        <v>2152</v>
      </c>
      <c r="N2613" s="22">
        <v>1</v>
      </c>
      <c r="O2613" s="23" t="s">
        <v>37</v>
      </c>
      <c r="P2613" s="24" t="s">
        <v>37</v>
      </c>
      <c r="Q2613" s="24" t="s">
        <v>37</v>
      </c>
      <c r="R2613" s="25" t="s">
        <v>37</v>
      </c>
      <c r="S2613" s="26" t="s">
        <v>37</v>
      </c>
      <c r="T2613" s="26" t="s">
        <v>37</v>
      </c>
      <c r="U2613" s="19">
        <v>157</v>
      </c>
      <c r="V2613" s="20">
        <v>2152</v>
      </c>
      <c r="W2613" s="20">
        <v>1</v>
      </c>
    </row>
    <row r="2614" spans="1:23" x14ac:dyDescent="0.35">
      <c r="A2614" s="16">
        <v>2012</v>
      </c>
      <c r="B2614" s="17">
        <v>57081</v>
      </c>
      <c r="C2614" s="18" t="s">
        <v>2108</v>
      </c>
      <c r="D2614" s="16" t="s">
        <v>24</v>
      </c>
      <c r="E2614" s="18" t="s">
        <v>25</v>
      </c>
      <c r="F2614" s="16" t="s">
        <v>26</v>
      </c>
      <c r="G2614" s="18" t="s">
        <v>32</v>
      </c>
      <c r="H2614" s="18" t="s">
        <v>119</v>
      </c>
      <c r="I2614" s="19" t="s">
        <v>37</v>
      </c>
      <c r="J2614" s="20" t="s">
        <v>37</v>
      </c>
      <c r="K2614" s="20" t="s">
        <v>37</v>
      </c>
      <c r="L2614" s="21">
        <v>125</v>
      </c>
      <c r="M2614" s="22">
        <v>1713</v>
      </c>
      <c r="N2614" s="22">
        <v>1</v>
      </c>
      <c r="O2614" s="23" t="s">
        <v>37</v>
      </c>
      <c r="P2614" s="24" t="s">
        <v>37</v>
      </c>
      <c r="Q2614" s="24" t="s">
        <v>37</v>
      </c>
      <c r="R2614" s="25" t="s">
        <v>37</v>
      </c>
      <c r="S2614" s="26" t="s">
        <v>37</v>
      </c>
      <c r="T2614" s="26" t="s">
        <v>37</v>
      </c>
      <c r="U2614" s="19">
        <v>125</v>
      </c>
      <c r="V2614" s="20">
        <v>1713</v>
      </c>
      <c r="W2614" s="20">
        <v>1</v>
      </c>
    </row>
    <row r="2615" spans="1:23" x14ac:dyDescent="0.35">
      <c r="A2615" s="16">
        <v>2012</v>
      </c>
      <c r="B2615" s="17">
        <v>57081</v>
      </c>
      <c r="C2615" s="18" t="s">
        <v>1847</v>
      </c>
      <c r="D2615" s="16" t="s">
        <v>24</v>
      </c>
      <c r="E2615" s="18" t="s">
        <v>25</v>
      </c>
      <c r="F2615" s="16" t="s">
        <v>26</v>
      </c>
      <c r="G2615" s="18" t="s">
        <v>32</v>
      </c>
      <c r="H2615" s="18" t="s">
        <v>119</v>
      </c>
      <c r="I2615" s="19" t="s">
        <v>37</v>
      </c>
      <c r="J2615" s="20" t="s">
        <v>37</v>
      </c>
      <c r="K2615" s="20" t="s">
        <v>37</v>
      </c>
      <c r="L2615" s="21">
        <v>45</v>
      </c>
      <c r="M2615" s="22">
        <v>632</v>
      </c>
      <c r="N2615" s="22">
        <v>1</v>
      </c>
      <c r="O2615" s="23" t="s">
        <v>37</v>
      </c>
      <c r="P2615" s="24" t="s">
        <v>37</v>
      </c>
      <c r="Q2615" s="24" t="s">
        <v>37</v>
      </c>
      <c r="R2615" s="25" t="s">
        <v>37</v>
      </c>
      <c r="S2615" s="26" t="s">
        <v>37</v>
      </c>
      <c r="T2615" s="26" t="s">
        <v>37</v>
      </c>
      <c r="U2615" s="19">
        <v>45</v>
      </c>
      <c r="V2615" s="20">
        <v>632</v>
      </c>
      <c r="W2615" s="20">
        <v>1</v>
      </c>
    </row>
    <row r="2616" spans="1:23" x14ac:dyDescent="0.35">
      <c r="A2616" s="16">
        <v>2012</v>
      </c>
      <c r="B2616" s="17">
        <v>57081</v>
      </c>
      <c r="C2616" s="18" t="s">
        <v>1847</v>
      </c>
      <c r="D2616" s="16" t="s">
        <v>24</v>
      </c>
      <c r="E2616" s="18" t="s">
        <v>25</v>
      </c>
      <c r="F2616" s="16" t="s">
        <v>26</v>
      </c>
      <c r="G2616" s="18" t="s">
        <v>136</v>
      </c>
      <c r="H2616" s="18" t="s">
        <v>119</v>
      </c>
      <c r="I2616" s="19" t="s">
        <v>37</v>
      </c>
      <c r="J2616" s="20" t="s">
        <v>37</v>
      </c>
      <c r="K2616" s="20" t="s">
        <v>37</v>
      </c>
      <c r="L2616" s="21">
        <v>217</v>
      </c>
      <c r="M2616" s="22">
        <v>1445</v>
      </c>
      <c r="N2616" s="22">
        <v>1</v>
      </c>
      <c r="O2616" s="23" t="s">
        <v>37</v>
      </c>
      <c r="P2616" s="24" t="s">
        <v>37</v>
      </c>
      <c r="Q2616" s="24" t="s">
        <v>37</v>
      </c>
      <c r="R2616" s="25" t="s">
        <v>37</v>
      </c>
      <c r="S2616" s="26" t="s">
        <v>37</v>
      </c>
      <c r="T2616" s="26" t="s">
        <v>37</v>
      </c>
      <c r="U2616" s="19">
        <v>217</v>
      </c>
      <c r="V2616" s="20">
        <v>1445</v>
      </c>
      <c r="W2616" s="20">
        <v>1</v>
      </c>
    </row>
    <row r="2617" spans="1:23" x14ac:dyDescent="0.35">
      <c r="A2617" s="16">
        <v>2012</v>
      </c>
      <c r="B2617" s="17">
        <v>57081</v>
      </c>
      <c r="C2617" s="18" t="s">
        <v>1847</v>
      </c>
      <c r="D2617" s="16" t="s">
        <v>24</v>
      </c>
      <c r="E2617" s="18" t="s">
        <v>25</v>
      </c>
      <c r="F2617" s="16" t="s">
        <v>26</v>
      </c>
      <c r="G2617" s="18" t="s">
        <v>136</v>
      </c>
      <c r="H2617" s="18" t="s">
        <v>119</v>
      </c>
      <c r="I2617" s="19" t="s">
        <v>37</v>
      </c>
      <c r="J2617" s="20" t="s">
        <v>37</v>
      </c>
      <c r="K2617" s="20" t="s">
        <v>37</v>
      </c>
      <c r="L2617" s="21">
        <v>9</v>
      </c>
      <c r="M2617" s="22">
        <v>113</v>
      </c>
      <c r="N2617" s="22">
        <v>1</v>
      </c>
      <c r="O2617" s="23" t="s">
        <v>37</v>
      </c>
      <c r="P2617" s="24" t="s">
        <v>37</v>
      </c>
      <c r="Q2617" s="24" t="s">
        <v>37</v>
      </c>
      <c r="R2617" s="25" t="s">
        <v>37</v>
      </c>
      <c r="S2617" s="26" t="s">
        <v>37</v>
      </c>
      <c r="T2617" s="26" t="s">
        <v>37</v>
      </c>
      <c r="U2617" s="19">
        <v>9</v>
      </c>
      <c r="V2617" s="20">
        <v>113</v>
      </c>
      <c r="W2617" s="20">
        <v>1</v>
      </c>
    </row>
    <row r="2618" spans="1:23" x14ac:dyDescent="0.35">
      <c r="A2618" s="16">
        <v>2012</v>
      </c>
      <c r="B2618" s="17">
        <v>57081</v>
      </c>
      <c r="C2618" s="18" t="s">
        <v>1847</v>
      </c>
      <c r="D2618" s="16" t="s">
        <v>24</v>
      </c>
      <c r="E2618" s="18" t="s">
        <v>25</v>
      </c>
      <c r="F2618" s="16" t="s">
        <v>26</v>
      </c>
      <c r="G2618" s="18" t="s">
        <v>136</v>
      </c>
      <c r="H2618" s="18" t="s">
        <v>119</v>
      </c>
      <c r="I2618" s="19" t="s">
        <v>37</v>
      </c>
      <c r="J2618" s="20" t="s">
        <v>37</v>
      </c>
      <c r="K2618" s="20" t="s">
        <v>37</v>
      </c>
      <c r="L2618" s="21">
        <v>63</v>
      </c>
      <c r="M2618" s="22">
        <v>811</v>
      </c>
      <c r="N2618" s="22">
        <v>1</v>
      </c>
      <c r="O2618" s="23" t="s">
        <v>37</v>
      </c>
      <c r="P2618" s="24" t="s">
        <v>37</v>
      </c>
      <c r="Q2618" s="24" t="s">
        <v>37</v>
      </c>
      <c r="R2618" s="25" t="s">
        <v>37</v>
      </c>
      <c r="S2618" s="26" t="s">
        <v>37</v>
      </c>
      <c r="T2618" s="26" t="s">
        <v>37</v>
      </c>
      <c r="U2618" s="19">
        <v>63</v>
      </c>
      <c r="V2618" s="20">
        <v>811</v>
      </c>
      <c r="W2618" s="20">
        <v>1</v>
      </c>
    </row>
    <row r="2619" spans="1:23" x14ac:dyDescent="0.35">
      <c r="A2619" s="16">
        <v>2012</v>
      </c>
      <c r="B2619" s="17">
        <v>57110</v>
      </c>
      <c r="C2619" s="18" t="s">
        <v>2109</v>
      </c>
      <c r="D2619" s="16" t="s">
        <v>24</v>
      </c>
      <c r="E2619" s="18" t="s">
        <v>25</v>
      </c>
      <c r="F2619" s="16" t="s">
        <v>26</v>
      </c>
      <c r="G2619" s="18" t="s">
        <v>63</v>
      </c>
      <c r="H2619" s="18" t="s">
        <v>119</v>
      </c>
      <c r="I2619" s="19" t="s">
        <v>37</v>
      </c>
      <c r="J2619" s="20" t="s">
        <v>37</v>
      </c>
      <c r="K2619" s="20" t="s">
        <v>37</v>
      </c>
      <c r="L2619" s="21" t="s">
        <v>37</v>
      </c>
      <c r="M2619" s="22" t="s">
        <v>37</v>
      </c>
      <c r="N2619" s="22" t="s">
        <v>37</v>
      </c>
      <c r="O2619" s="23">
        <v>205</v>
      </c>
      <c r="P2619" s="24">
        <v>3260</v>
      </c>
      <c r="Q2619" s="24">
        <v>1</v>
      </c>
      <c r="R2619" s="25" t="s">
        <v>37</v>
      </c>
      <c r="S2619" s="26" t="s">
        <v>37</v>
      </c>
      <c r="T2619" s="26" t="s">
        <v>37</v>
      </c>
      <c r="U2619" s="19">
        <v>205</v>
      </c>
      <c r="V2619" s="20">
        <v>3260</v>
      </c>
      <c r="W2619" s="20">
        <v>1</v>
      </c>
    </row>
    <row r="2620" spans="1:23" x14ac:dyDescent="0.35">
      <c r="A2620" s="16">
        <v>2012</v>
      </c>
      <c r="B2620" s="17">
        <v>57111</v>
      </c>
      <c r="C2620" s="18" t="s">
        <v>2110</v>
      </c>
      <c r="D2620" s="16" t="s">
        <v>24</v>
      </c>
      <c r="E2620" s="18" t="s">
        <v>25</v>
      </c>
      <c r="F2620" s="16" t="s">
        <v>26</v>
      </c>
      <c r="G2620" s="18" t="s">
        <v>63</v>
      </c>
      <c r="H2620" s="18" t="s">
        <v>119</v>
      </c>
      <c r="I2620" s="19" t="s">
        <v>37</v>
      </c>
      <c r="J2620" s="20" t="s">
        <v>37</v>
      </c>
      <c r="K2620" s="20" t="s">
        <v>37</v>
      </c>
      <c r="L2620" s="21" t="s">
        <v>37</v>
      </c>
      <c r="M2620" s="22" t="s">
        <v>37</v>
      </c>
      <c r="N2620" s="22" t="s">
        <v>37</v>
      </c>
      <c r="O2620" s="23">
        <v>37</v>
      </c>
      <c r="P2620" s="24">
        <v>437</v>
      </c>
      <c r="Q2620" s="24">
        <v>1</v>
      </c>
      <c r="R2620" s="25" t="s">
        <v>37</v>
      </c>
      <c r="S2620" s="26" t="s">
        <v>37</v>
      </c>
      <c r="T2620" s="26" t="s">
        <v>37</v>
      </c>
      <c r="U2620" s="19">
        <v>37</v>
      </c>
      <c r="V2620" s="20">
        <v>437</v>
      </c>
      <c r="W2620" s="20">
        <v>1</v>
      </c>
    </row>
    <row r="2621" spans="1:23" x14ac:dyDescent="0.35">
      <c r="A2621" s="16">
        <v>2012</v>
      </c>
      <c r="B2621" s="17">
        <v>57124</v>
      </c>
      <c r="C2621" s="18" t="s">
        <v>2111</v>
      </c>
      <c r="D2621" s="16" t="s">
        <v>24</v>
      </c>
      <c r="E2621" s="18" t="s">
        <v>25</v>
      </c>
      <c r="F2621" s="16" t="s">
        <v>26</v>
      </c>
      <c r="G2621" s="18" t="s">
        <v>136</v>
      </c>
      <c r="H2621" s="18" t="s">
        <v>119</v>
      </c>
      <c r="I2621" s="19" t="s">
        <v>37</v>
      </c>
      <c r="J2621" s="20" t="s">
        <v>37</v>
      </c>
      <c r="K2621" s="20" t="s">
        <v>37</v>
      </c>
      <c r="L2621" s="21">
        <v>44</v>
      </c>
      <c r="M2621" s="22">
        <v>1730</v>
      </c>
      <c r="N2621" s="22">
        <v>1</v>
      </c>
      <c r="O2621" s="23" t="s">
        <v>37</v>
      </c>
      <c r="P2621" s="24" t="s">
        <v>37</v>
      </c>
      <c r="Q2621" s="24" t="s">
        <v>37</v>
      </c>
      <c r="R2621" s="25" t="s">
        <v>37</v>
      </c>
      <c r="S2621" s="26" t="s">
        <v>37</v>
      </c>
      <c r="T2621" s="26" t="s">
        <v>37</v>
      </c>
      <c r="U2621" s="19">
        <v>44</v>
      </c>
      <c r="V2621" s="20">
        <v>1730</v>
      </c>
      <c r="W2621" s="20">
        <v>1</v>
      </c>
    </row>
    <row r="2622" spans="1:23" x14ac:dyDescent="0.35">
      <c r="A2622" s="16">
        <v>2012</v>
      </c>
      <c r="B2622" s="17">
        <v>57131</v>
      </c>
      <c r="C2622" s="18" t="s">
        <v>2112</v>
      </c>
      <c r="D2622" s="16" t="s">
        <v>41</v>
      </c>
      <c r="E2622" s="18" t="s">
        <v>42</v>
      </c>
      <c r="F2622" s="16" t="s">
        <v>26</v>
      </c>
      <c r="G2622" s="18" t="s">
        <v>32</v>
      </c>
      <c r="H2622" s="18" t="s">
        <v>44</v>
      </c>
      <c r="I2622" s="19">
        <v>5464</v>
      </c>
      <c r="J2622" s="20">
        <v>61785</v>
      </c>
      <c r="K2622" s="20">
        <v>4553</v>
      </c>
      <c r="L2622" s="21">
        <v>0</v>
      </c>
      <c r="M2622" s="22">
        <v>0</v>
      </c>
      <c r="N2622" s="22">
        <v>0</v>
      </c>
      <c r="O2622" s="23">
        <v>0</v>
      </c>
      <c r="P2622" s="24">
        <v>0</v>
      </c>
      <c r="Q2622" s="24">
        <v>0</v>
      </c>
      <c r="R2622" s="25">
        <v>0</v>
      </c>
      <c r="S2622" s="26">
        <v>0</v>
      </c>
      <c r="T2622" s="26">
        <v>0</v>
      </c>
      <c r="U2622" s="19">
        <v>5464</v>
      </c>
      <c r="V2622" s="20">
        <v>61785</v>
      </c>
      <c r="W2622" s="20">
        <v>4553</v>
      </c>
    </row>
    <row r="2623" spans="1:23" x14ac:dyDescent="0.35">
      <c r="A2623" s="16">
        <v>2012</v>
      </c>
      <c r="B2623" s="17">
        <v>57131</v>
      </c>
      <c r="C2623" s="18" t="s">
        <v>2112</v>
      </c>
      <c r="D2623" s="16" t="s">
        <v>41</v>
      </c>
      <c r="E2623" s="18" t="s">
        <v>42</v>
      </c>
      <c r="F2623" s="16" t="s">
        <v>26</v>
      </c>
      <c r="G2623" s="18" t="s">
        <v>43</v>
      </c>
      <c r="H2623" s="18" t="s">
        <v>44</v>
      </c>
      <c r="I2623" s="19">
        <v>2</v>
      </c>
      <c r="J2623" s="20">
        <v>28</v>
      </c>
      <c r="K2623" s="20">
        <v>77</v>
      </c>
      <c r="L2623" s="21">
        <v>0</v>
      </c>
      <c r="M2623" s="22">
        <v>0</v>
      </c>
      <c r="N2623" s="22">
        <v>0</v>
      </c>
      <c r="O2623" s="23">
        <v>0</v>
      </c>
      <c r="P2623" s="24">
        <v>0</v>
      </c>
      <c r="Q2623" s="24">
        <v>0</v>
      </c>
      <c r="R2623" s="25">
        <v>0</v>
      </c>
      <c r="S2623" s="26">
        <v>0</v>
      </c>
      <c r="T2623" s="26">
        <v>0</v>
      </c>
      <c r="U2623" s="19">
        <v>2</v>
      </c>
      <c r="V2623" s="20">
        <v>28</v>
      </c>
      <c r="W2623" s="20">
        <v>77</v>
      </c>
    </row>
    <row r="2624" spans="1:23" x14ac:dyDescent="0.35">
      <c r="A2624" s="16">
        <v>2012</v>
      </c>
      <c r="B2624" s="17">
        <v>57131</v>
      </c>
      <c r="C2624" s="18" t="s">
        <v>2112</v>
      </c>
      <c r="D2624" s="16" t="s">
        <v>41</v>
      </c>
      <c r="E2624" s="18" t="s">
        <v>42</v>
      </c>
      <c r="F2624" s="16" t="s">
        <v>26</v>
      </c>
      <c r="G2624" s="18" t="s">
        <v>199</v>
      </c>
      <c r="H2624" s="18" t="s">
        <v>44</v>
      </c>
      <c r="I2624" s="19">
        <v>236</v>
      </c>
      <c r="J2624" s="20">
        <v>3306</v>
      </c>
      <c r="K2624" s="20">
        <v>282</v>
      </c>
      <c r="L2624" s="21">
        <v>0</v>
      </c>
      <c r="M2624" s="22">
        <v>0</v>
      </c>
      <c r="N2624" s="22">
        <v>0</v>
      </c>
      <c r="O2624" s="23">
        <v>0</v>
      </c>
      <c r="P2624" s="24">
        <v>0</v>
      </c>
      <c r="Q2624" s="24">
        <v>0</v>
      </c>
      <c r="R2624" s="25">
        <v>0</v>
      </c>
      <c r="S2624" s="26">
        <v>0</v>
      </c>
      <c r="T2624" s="26">
        <v>0</v>
      </c>
      <c r="U2624" s="19">
        <v>236</v>
      </c>
      <c r="V2624" s="20">
        <v>3306</v>
      </c>
      <c r="W2624" s="20">
        <v>282</v>
      </c>
    </row>
    <row r="2625" spans="1:23" x14ac:dyDescent="0.35">
      <c r="A2625" s="16">
        <v>2012</v>
      </c>
      <c r="B2625" s="17">
        <v>57132</v>
      </c>
      <c r="C2625" s="18" t="s">
        <v>2113</v>
      </c>
      <c r="D2625" s="16" t="s">
        <v>97</v>
      </c>
      <c r="E2625" s="18" t="s">
        <v>25</v>
      </c>
      <c r="F2625" s="16" t="s">
        <v>26</v>
      </c>
      <c r="G2625" s="18" t="s">
        <v>98</v>
      </c>
      <c r="H2625" s="18" t="s">
        <v>44</v>
      </c>
      <c r="I2625" s="19">
        <v>32776.9</v>
      </c>
      <c r="J2625" s="20">
        <v>351530</v>
      </c>
      <c r="K2625" s="20">
        <v>19032</v>
      </c>
      <c r="L2625" s="21">
        <v>0</v>
      </c>
      <c r="M2625" s="22">
        <v>0</v>
      </c>
      <c r="N2625" s="22">
        <v>0</v>
      </c>
      <c r="O2625" s="23">
        <v>0</v>
      </c>
      <c r="P2625" s="24">
        <v>0</v>
      </c>
      <c r="Q2625" s="24">
        <v>0</v>
      </c>
      <c r="R2625" s="25">
        <v>0</v>
      </c>
      <c r="S2625" s="26">
        <v>0</v>
      </c>
      <c r="T2625" s="26">
        <v>0</v>
      </c>
      <c r="U2625" s="19">
        <v>32776.9</v>
      </c>
      <c r="V2625" s="20">
        <v>351530</v>
      </c>
      <c r="W2625" s="20">
        <v>19032</v>
      </c>
    </row>
    <row r="2626" spans="1:23" x14ac:dyDescent="0.35">
      <c r="A2626" s="16">
        <v>2012</v>
      </c>
      <c r="B2626" s="17">
        <v>57147</v>
      </c>
      <c r="C2626" s="18" t="s">
        <v>2114</v>
      </c>
      <c r="D2626" s="16" t="s">
        <v>24</v>
      </c>
      <c r="E2626" s="18" t="s">
        <v>25</v>
      </c>
      <c r="F2626" s="16" t="s">
        <v>26</v>
      </c>
      <c r="G2626" s="18" t="s">
        <v>63</v>
      </c>
      <c r="H2626" s="18" t="s">
        <v>119</v>
      </c>
      <c r="I2626" s="19" t="s">
        <v>37</v>
      </c>
      <c r="J2626" s="20" t="s">
        <v>37</v>
      </c>
      <c r="K2626" s="20" t="s">
        <v>37</v>
      </c>
      <c r="L2626" s="21">
        <v>270</v>
      </c>
      <c r="M2626" s="22">
        <v>1922</v>
      </c>
      <c r="N2626" s="22">
        <v>1</v>
      </c>
      <c r="O2626" s="23" t="s">
        <v>37</v>
      </c>
      <c r="P2626" s="24" t="s">
        <v>37</v>
      </c>
      <c r="Q2626" s="24" t="s">
        <v>37</v>
      </c>
      <c r="R2626" s="25" t="s">
        <v>37</v>
      </c>
      <c r="S2626" s="26" t="s">
        <v>37</v>
      </c>
      <c r="T2626" s="26" t="s">
        <v>37</v>
      </c>
      <c r="U2626" s="19">
        <v>270</v>
      </c>
      <c r="V2626" s="20">
        <v>1922</v>
      </c>
      <c r="W2626" s="20">
        <v>1</v>
      </c>
    </row>
    <row r="2627" spans="1:23" x14ac:dyDescent="0.35">
      <c r="A2627" s="16">
        <v>2012</v>
      </c>
      <c r="B2627" s="17">
        <v>57185</v>
      </c>
      <c r="C2627" s="18" t="s">
        <v>2115</v>
      </c>
      <c r="D2627" s="16" t="s">
        <v>41</v>
      </c>
      <c r="E2627" s="18" t="s">
        <v>42</v>
      </c>
      <c r="F2627" s="16" t="s">
        <v>26</v>
      </c>
      <c r="G2627" s="18" t="s">
        <v>32</v>
      </c>
      <c r="H2627" s="18" t="s">
        <v>44</v>
      </c>
      <c r="I2627" s="19">
        <v>4068</v>
      </c>
      <c r="J2627" s="20">
        <v>43170</v>
      </c>
      <c r="K2627" s="20">
        <v>7336</v>
      </c>
      <c r="L2627" s="21">
        <v>10</v>
      </c>
      <c r="M2627" s="22">
        <v>126</v>
      </c>
      <c r="N2627" s="22">
        <v>10</v>
      </c>
      <c r="O2627" s="23">
        <v>0</v>
      </c>
      <c r="P2627" s="24">
        <v>0</v>
      </c>
      <c r="Q2627" s="24">
        <v>0</v>
      </c>
      <c r="R2627" s="25">
        <v>0</v>
      </c>
      <c r="S2627" s="26">
        <v>0</v>
      </c>
      <c r="T2627" s="26">
        <v>0</v>
      </c>
      <c r="U2627" s="19">
        <v>4078</v>
      </c>
      <c r="V2627" s="20">
        <v>43296</v>
      </c>
      <c r="W2627" s="20">
        <v>7346</v>
      </c>
    </row>
    <row r="2628" spans="1:23" ht="27.75" x14ac:dyDescent="0.35">
      <c r="A2628" s="16">
        <v>2012</v>
      </c>
      <c r="B2628" s="17">
        <v>57192</v>
      </c>
      <c r="C2628" s="18" t="s">
        <v>2116</v>
      </c>
      <c r="D2628" s="16" t="s">
        <v>41</v>
      </c>
      <c r="E2628" s="18" t="s">
        <v>42</v>
      </c>
      <c r="F2628" s="16" t="s">
        <v>26</v>
      </c>
      <c r="G2628" s="18" t="s">
        <v>43</v>
      </c>
      <c r="H2628" s="18" t="s">
        <v>44</v>
      </c>
      <c r="I2628" s="19">
        <v>0</v>
      </c>
      <c r="J2628" s="20">
        <v>0</v>
      </c>
      <c r="K2628" s="20">
        <v>0</v>
      </c>
      <c r="L2628" s="21">
        <v>0</v>
      </c>
      <c r="M2628" s="22">
        <v>0</v>
      </c>
      <c r="N2628" s="22">
        <v>0</v>
      </c>
      <c r="O2628" s="23">
        <v>506.3</v>
      </c>
      <c r="P2628" s="24">
        <v>11609</v>
      </c>
      <c r="Q2628" s="24">
        <v>1</v>
      </c>
      <c r="R2628" s="25">
        <v>0</v>
      </c>
      <c r="S2628" s="26">
        <v>0</v>
      </c>
      <c r="T2628" s="26">
        <v>0</v>
      </c>
      <c r="U2628" s="19">
        <v>506.3</v>
      </c>
      <c r="V2628" s="20">
        <v>11609</v>
      </c>
      <c r="W2628" s="20">
        <v>1</v>
      </c>
    </row>
    <row r="2629" spans="1:23" ht="27.75" x14ac:dyDescent="0.35">
      <c r="A2629" s="16">
        <v>2012</v>
      </c>
      <c r="B2629" s="17">
        <v>57205</v>
      </c>
      <c r="C2629" s="18" t="s">
        <v>2117</v>
      </c>
      <c r="D2629" s="16" t="s">
        <v>41</v>
      </c>
      <c r="E2629" s="18" t="s">
        <v>42</v>
      </c>
      <c r="F2629" s="16" t="s">
        <v>26</v>
      </c>
      <c r="G2629" s="18" t="s">
        <v>36</v>
      </c>
      <c r="H2629" s="18" t="s">
        <v>44</v>
      </c>
      <c r="I2629" s="19">
        <v>0</v>
      </c>
      <c r="J2629" s="20">
        <v>0</v>
      </c>
      <c r="K2629" s="20">
        <v>0</v>
      </c>
      <c r="L2629" s="21">
        <v>0</v>
      </c>
      <c r="M2629" s="22">
        <v>0</v>
      </c>
      <c r="N2629" s="22">
        <v>0</v>
      </c>
      <c r="O2629" s="23">
        <v>3810</v>
      </c>
      <c r="P2629" s="24">
        <v>99720</v>
      </c>
      <c r="Q2629" s="24">
        <v>5</v>
      </c>
      <c r="R2629" s="25">
        <v>0</v>
      </c>
      <c r="S2629" s="26">
        <v>0</v>
      </c>
      <c r="T2629" s="26">
        <v>0</v>
      </c>
      <c r="U2629" s="19">
        <v>3810</v>
      </c>
      <c r="V2629" s="20">
        <v>99720</v>
      </c>
      <c r="W2629" s="20">
        <v>5</v>
      </c>
    </row>
    <row r="2630" spans="1:23" x14ac:dyDescent="0.35">
      <c r="A2630" s="16">
        <v>2012</v>
      </c>
      <c r="B2630" s="17">
        <v>57295</v>
      </c>
      <c r="C2630" s="18" t="s">
        <v>2118</v>
      </c>
      <c r="D2630" s="16" t="s">
        <v>24</v>
      </c>
      <c r="E2630" s="18" t="s">
        <v>25</v>
      </c>
      <c r="F2630" s="16" t="s">
        <v>26</v>
      </c>
      <c r="G2630" s="18" t="s">
        <v>199</v>
      </c>
      <c r="H2630" s="18" t="s">
        <v>119</v>
      </c>
      <c r="I2630" s="19" t="s">
        <v>37</v>
      </c>
      <c r="J2630" s="20" t="s">
        <v>37</v>
      </c>
      <c r="K2630" s="20" t="s">
        <v>37</v>
      </c>
      <c r="L2630" s="21" t="s">
        <v>37</v>
      </c>
      <c r="M2630" s="22" t="s">
        <v>37</v>
      </c>
      <c r="N2630" s="22" t="s">
        <v>37</v>
      </c>
      <c r="O2630" s="23">
        <v>2233</v>
      </c>
      <c r="P2630" s="24">
        <v>119526</v>
      </c>
      <c r="Q2630" s="24">
        <v>3</v>
      </c>
      <c r="R2630" s="25" t="s">
        <v>37</v>
      </c>
      <c r="S2630" s="26" t="s">
        <v>37</v>
      </c>
      <c r="T2630" s="26" t="s">
        <v>37</v>
      </c>
      <c r="U2630" s="19">
        <v>2233</v>
      </c>
      <c r="V2630" s="20">
        <v>119526</v>
      </c>
      <c r="W2630" s="20">
        <v>3</v>
      </c>
    </row>
    <row r="2631" spans="1:23" x14ac:dyDescent="0.35">
      <c r="A2631" s="16">
        <v>2012</v>
      </c>
      <c r="B2631" s="17">
        <v>57307</v>
      </c>
      <c r="C2631" s="18" t="s">
        <v>2119</v>
      </c>
      <c r="D2631" s="16" t="s">
        <v>41</v>
      </c>
      <c r="E2631" s="18" t="s">
        <v>42</v>
      </c>
      <c r="F2631" s="16" t="s">
        <v>26</v>
      </c>
      <c r="G2631" s="18" t="s">
        <v>136</v>
      </c>
      <c r="H2631" s="18" t="s">
        <v>44</v>
      </c>
      <c r="I2631" s="19">
        <v>3525.3</v>
      </c>
      <c r="J2631" s="20">
        <v>36168</v>
      </c>
      <c r="K2631" s="20">
        <v>4484</v>
      </c>
      <c r="L2631" s="21">
        <v>4823</v>
      </c>
      <c r="M2631" s="22">
        <v>64689</v>
      </c>
      <c r="N2631" s="22">
        <v>2688</v>
      </c>
      <c r="O2631" s="23">
        <v>0</v>
      </c>
      <c r="P2631" s="24">
        <v>0</v>
      </c>
      <c r="Q2631" s="24">
        <v>0</v>
      </c>
      <c r="R2631" s="25">
        <v>0</v>
      </c>
      <c r="S2631" s="26">
        <v>0</v>
      </c>
      <c r="T2631" s="26">
        <v>0</v>
      </c>
      <c r="U2631" s="19">
        <v>8348.2999999999993</v>
      </c>
      <c r="V2631" s="20">
        <v>100857</v>
      </c>
      <c r="W2631" s="20">
        <v>7172</v>
      </c>
    </row>
    <row r="2632" spans="1:23" x14ac:dyDescent="0.35">
      <c r="A2632" s="16">
        <v>2012</v>
      </c>
      <c r="B2632" s="17">
        <v>57307</v>
      </c>
      <c r="C2632" s="18" t="s">
        <v>2119</v>
      </c>
      <c r="D2632" s="16" t="s">
        <v>41</v>
      </c>
      <c r="E2632" s="18" t="s">
        <v>42</v>
      </c>
      <c r="F2632" s="16" t="s">
        <v>26</v>
      </c>
      <c r="G2632" s="18" t="s">
        <v>43</v>
      </c>
      <c r="H2632" s="18" t="s">
        <v>44</v>
      </c>
      <c r="I2632" s="19">
        <v>1878.7</v>
      </c>
      <c r="J2632" s="20">
        <v>20873</v>
      </c>
      <c r="K2632" s="20">
        <v>2564</v>
      </c>
      <c r="L2632" s="21">
        <v>42872.2</v>
      </c>
      <c r="M2632" s="22">
        <v>522168</v>
      </c>
      <c r="N2632" s="22">
        <v>7048</v>
      </c>
      <c r="O2632" s="23">
        <v>0</v>
      </c>
      <c r="P2632" s="24">
        <v>0</v>
      </c>
      <c r="Q2632" s="24">
        <v>0</v>
      </c>
      <c r="R2632" s="25">
        <v>0</v>
      </c>
      <c r="S2632" s="26">
        <v>0</v>
      </c>
      <c r="T2632" s="26">
        <v>0</v>
      </c>
      <c r="U2632" s="19">
        <v>44750.9</v>
      </c>
      <c r="V2632" s="20">
        <v>543041</v>
      </c>
      <c r="W2632" s="20">
        <v>9612</v>
      </c>
    </row>
    <row r="2633" spans="1:23" x14ac:dyDescent="0.35">
      <c r="A2633" s="16">
        <v>2012</v>
      </c>
      <c r="B2633" s="17">
        <v>57307</v>
      </c>
      <c r="C2633" s="18" t="s">
        <v>2119</v>
      </c>
      <c r="D2633" s="16" t="s">
        <v>41</v>
      </c>
      <c r="E2633" s="18" t="s">
        <v>42</v>
      </c>
      <c r="F2633" s="16" t="s">
        <v>26</v>
      </c>
      <c r="G2633" s="18" t="s">
        <v>199</v>
      </c>
      <c r="H2633" s="18" t="s">
        <v>44</v>
      </c>
      <c r="I2633" s="19">
        <v>58.9</v>
      </c>
      <c r="J2633" s="20">
        <v>665</v>
      </c>
      <c r="K2633" s="20">
        <v>757</v>
      </c>
      <c r="L2633" s="21">
        <v>0</v>
      </c>
      <c r="M2633" s="22">
        <v>0</v>
      </c>
      <c r="N2633" s="22">
        <v>0</v>
      </c>
      <c r="O2633" s="23">
        <v>0</v>
      </c>
      <c r="P2633" s="24">
        <v>0</v>
      </c>
      <c r="Q2633" s="24">
        <v>0</v>
      </c>
      <c r="R2633" s="25">
        <v>0</v>
      </c>
      <c r="S2633" s="26">
        <v>0</v>
      </c>
      <c r="T2633" s="26">
        <v>0</v>
      </c>
      <c r="U2633" s="19">
        <v>58.9</v>
      </c>
      <c r="V2633" s="20">
        <v>665</v>
      </c>
      <c r="W2633" s="20">
        <v>757</v>
      </c>
    </row>
    <row r="2634" spans="1:23" x14ac:dyDescent="0.35">
      <c r="A2634" s="16">
        <v>2012</v>
      </c>
      <c r="B2634" s="17">
        <v>57312</v>
      </c>
      <c r="C2634" s="18" t="s">
        <v>2120</v>
      </c>
      <c r="D2634" s="16" t="s">
        <v>24</v>
      </c>
      <c r="E2634" s="18" t="s">
        <v>25</v>
      </c>
      <c r="F2634" s="16" t="s">
        <v>26</v>
      </c>
      <c r="G2634" s="18" t="s">
        <v>184</v>
      </c>
      <c r="H2634" s="18" t="s">
        <v>119</v>
      </c>
      <c r="I2634" s="19" t="s">
        <v>37</v>
      </c>
      <c r="J2634" s="20" t="s">
        <v>37</v>
      </c>
      <c r="K2634" s="20" t="s">
        <v>37</v>
      </c>
      <c r="L2634" s="21">
        <v>106</v>
      </c>
      <c r="M2634" s="22">
        <v>1662</v>
      </c>
      <c r="N2634" s="22">
        <v>1</v>
      </c>
      <c r="O2634" s="23" t="s">
        <v>37</v>
      </c>
      <c r="P2634" s="24" t="s">
        <v>37</v>
      </c>
      <c r="Q2634" s="24" t="s">
        <v>37</v>
      </c>
      <c r="R2634" s="25" t="s">
        <v>37</v>
      </c>
      <c r="S2634" s="26" t="s">
        <v>37</v>
      </c>
      <c r="T2634" s="26" t="s">
        <v>37</v>
      </c>
      <c r="U2634" s="19">
        <v>106</v>
      </c>
      <c r="V2634" s="20">
        <v>1662</v>
      </c>
      <c r="W2634" s="20">
        <v>1</v>
      </c>
    </row>
    <row r="2635" spans="1:23" x14ac:dyDescent="0.35">
      <c r="A2635" s="16">
        <v>2012</v>
      </c>
      <c r="B2635" s="17">
        <v>57350</v>
      </c>
      <c r="C2635" s="18" t="s">
        <v>2121</v>
      </c>
      <c r="D2635" s="16" t="s">
        <v>97</v>
      </c>
      <c r="E2635" s="18" t="s">
        <v>25</v>
      </c>
      <c r="F2635" s="16" t="s">
        <v>26</v>
      </c>
      <c r="G2635" s="18" t="s">
        <v>98</v>
      </c>
      <c r="H2635" s="18" t="s">
        <v>44</v>
      </c>
      <c r="I2635" s="19">
        <v>5582.4</v>
      </c>
      <c r="J2635" s="20">
        <v>62090</v>
      </c>
      <c r="K2635" s="20">
        <v>4864</v>
      </c>
      <c r="L2635" s="21">
        <v>681.3</v>
      </c>
      <c r="M2635" s="22">
        <v>7900</v>
      </c>
      <c r="N2635" s="22">
        <v>123</v>
      </c>
      <c r="O2635" s="23" t="s">
        <v>37</v>
      </c>
      <c r="P2635" s="24" t="s">
        <v>37</v>
      </c>
      <c r="Q2635" s="24" t="s">
        <v>37</v>
      </c>
      <c r="R2635" s="25" t="s">
        <v>37</v>
      </c>
      <c r="S2635" s="26" t="s">
        <v>37</v>
      </c>
      <c r="T2635" s="26" t="s">
        <v>37</v>
      </c>
      <c r="U2635" s="19">
        <v>6263.7</v>
      </c>
      <c r="V2635" s="20">
        <v>69990</v>
      </c>
      <c r="W2635" s="20">
        <v>4987</v>
      </c>
    </row>
    <row r="2636" spans="1:23" x14ac:dyDescent="0.35">
      <c r="A2636" s="16">
        <v>2012</v>
      </c>
      <c r="B2636" s="17">
        <v>57354</v>
      </c>
      <c r="C2636" s="18" t="s">
        <v>2122</v>
      </c>
      <c r="D2636" s="16" t="s">
        <v>24</v>
      </c>
      <c r="E2636" s="18" t="s">
        <v>25</v>
      </c>
      <c r="F2636" s="16" t="s">
        <v>26</v>
      </c>
      <c r="G2636" s="18" t="s">
        <v>63</v>
      </c>
      <c r="H2636" s="18" t="s">
        <v>119</v>
      </c>
      <c r="I2636" s="19" t="s">
        <v>37</v>
      </c>
      <c r="J2636" s="20" t="s">
        <v>37</v>
      </c>
      <c r="K2636" s="20" t="s">
        <v>37</v>
      </c>
      <c r="L2636" s="21" t="s">
        <v>37</v>
      </c>
      <c r="M2636" s="22" t="s">
        <v>37</v>
      </c>
      <c r="N2636" s="22" t="s">
        <v>37</v>
      </c>
      <c r="O2636" s="23">
        <v>362</v>
      </c>
      <c r="P2636" s="24">
        <v>2060</v>
      </c>
      <c r="Q2636" s="24">
        <v>1</v>
      </c>
      <c r="R2636" s="25" t="s">
        <v>37</v>
      </c>
      <c r="S2636" s="26" t="s">
        <v>37</v>
      </c>
      <c r="T2636" s="26" t="s">
        <v>37</v>
      </c>
      <c r="U2636" s="19">
        <v>362</v>
      </c>
      <c r="V2636" s="20">
        <v>2060</v>
      </c>
      <c r="W2636" s="20">
        <v>1</v>
      </c>
    </row>
    <row r="2637" spans="1:23" x14ac:dyDescent="0.35">
      <c r="A2637" s="16">
        <v>2012</v>
      </c>
      <c r="B2637" s="17">
        <v>57368</v>
      </c>
      <c r="C2637" s="18" t="s">
        <v>2123</v>
      </c>
      <c r="D2637" s="16" t="s">
        <v>41</v>
      </c>
      <c r="E2637" s="18" t="s">
        <v>42</v>
      </c>
      <c r="F2637" s="16" t="s">
        <v>26</v>
      </c>
      <c r="G2637" s="18" t="s">
        <v>158</v>
      </c>
      <c r="H2637" s="18" t="s">
        <v>44</v>
      </c>
      <c r="I2637" s="19">
        <v>96881.4</v>
      </c>
      <c r="J2637" s="20">
        <v>1235674</v>
      </c>
      <c r="K2637" s="20">
        <v>297789</v>
      </c>
      <c r="L2637" s="21">
        <v>8584.1</v>
      </c>
      <c r="M2637" s="22">
        <v>109486</v>
      </c>
      <c r="N2637" s="22">
        <v>4084</v>
      </c>
      <c r="O2637" s="23">
        <v>329.1</v>
      </c>
      <c r="P2637" s="24">
        <v>4197</v>
      </c>
      <c r="Q2637" s="24">
        <v>157</v>
      </c>
      <c r="R2637" s="25" t="s">
        <v>37</v>
      </c>
      <c r="S2637" s="26" t="s">
        <v>37</v>
      </c>
      <c r="T2637" s="26" t="s">
        <v>37</v>
      </c>
      <c r="U2637" s="19">
        <v>105794.6</v>
      </c>
      <c r="V2637" s="20">
        <v>1349357</v>
      </c>
      <c r="W2637" s="20">
        <v>302030</v>
      </c>
    </row>
    <row r="2638" spans="1:23" x14ac:dyDescent="0.35">
      <c r="A2638" s="16">
        <v>2012</v>
      </c>
      <c r="B2638" s="17">
        <v>57394</v>
      </c>
      <c r="C2638" s="18" t="s">
        <v>2124</v>
      </c>
      <c r="D2638" s="16" t="s">
        <v>97</v>
      </c>
      <c r="E2638" s="18" t="s">
        <v>25</v>
      </c>
      <c r="F2638" s="16" t="s">
        <v>26</v>
      </c>
      <c r="G2638" s="18" t="s">
        <v>98</v>
      </c>
      <c r="H2638" s="18" t="s">
        <v>44</v>
      </c>
      <c r="I2638" s="19">
        <v>1332.8</v>
      </c>
      <c r="J2638" s="20">
        <v>14620</v>
      </c>
      <c r="K2638" s="20">
        <v>1465</v>
      </c>
      <c r="L2638" s="21">
        <v>0</v>
      </c>
      <c r="M2638" s="22">
        <v>0</v>
      </c>
      <c r="N2638" s="22">
        <v>0</v>
      </c>
      <c r="O2638" s="23">
        <v>0</v>
      </c>
      <c r="P2638" s="24">
        <v>0</v>
      </c>
      <c r="Q2638" s="24">
        <v>0</v>
      </c>
      <c r="R2638" s="25">
        <v>0</v>
      </c>
      <c r="S2638" s="26">
        <v>0</v>
      </c>
      <c r="T2638" s="26">
        <v>0</v>
      </c>
      <c r="U2638" s="19">
        <v>1332.8</v>
      </c>
      <c r="V2638" s="20">
        <v>14620</v>
      </c>
      <c r="W2638" s="20">
        <v>1465</v>
      </c>
    </row>
    <row r="2639" spans="1:23" x14ac:dyDescent="0.35">
      <c r="A2639" s="16">
        <v>2012</v>
      </c>
      <c r="B2639" s="17">
        <v>57411</v>
      </c>
      <c r="C2639" s="18" t="s">
        <v>2125</v>
      </c>
      <c r="D2639" s="16" t="s">
        <v>24</v>
      </c>
      <c r="E2639" s="18" t="s">
        <v>25</v>
      </c>
      <c r="F2639" s="16" t="s">
        <v>26</v>
      </c>
      <c r="G2639" s="18" t="s">
        <v>136</v>
      </c>
      <c r="H2639" s="18" t="s">
        <v>119</v>
      </c>
      <c r="I2639" s="19" t="s">
        <v>37</v>
      </c>
      <c r="J2639" s="20" t="s">
        <v>37</v>
      </c>
      <c r="K2639" s="20" t="s">
        <v>37</v>
      </c>
      <c r="L2639" s="21">
        <v>247</v>
      </c>
      <c r="M2639" s="22">
        <v>4119</v>
      </c>
      <c r="N2639" s="22">
        <v>1</v>
      </c>
      <c r="O2639" s="23" t="s">
        <v>37</v>
      </c>
      <c r="P2639" s="24" t="s">
        <v>37</v>
      </c>
      <c r="Q2639" s="24" t="s">
        <v>37</v>
      </c>
      <c r="R2639" s="25" t="s">
        <v>37</v>
      </c>
      <c r="S2639" s="26" t="s">
        <v>37</v>
      </c>
      <c r="T2639" s="26" t="s">
        <v>37</v>
      </c>
      <c r="U2639" s="19">
        <v>247</v>
      </c>
      <c r="V2639" s="20">
        <v>4119</v>
      </c>
      <c r="W2639" s="20">
        <v>1</v>
      </c>
    </row>
    <row r="2640" spans="1:23" x14ac:dyDescent="0.35">
      <c r="A2640" s="16">
        <v>2012</v>
      </c>
      <c r="B2640" s="17">
        <v>57411</v>
      </c>
      <c r="C2640" s="18" t="s">
        <v>2126</v>
      </c>
      <c r="D2640" s="16" t="s">
        <v>24</v>
      </c>
      <c r="E2640" s="18" t="s">
        <v>25</v>
      </c>
      <c r="F2640" s="16" t="s">
        <v>26</v>
      </c>
      <c r="G2640" s="18" t="s">
        <v>136</v>
      </c>
      <c r="H2640" s="18" t="s">
        <v>119</v>
      </c>
      <c r="I2640" s="19" t="s">
        <v>37</v>
      </c>
      <c r="J2640" s="20" t="s">
        <v>37</v>
      </c>
      <c r="K2640" s="20" t="s">
        <v>37</v>
      </c>
      <c r="L2640" s="21">
        <v>439</v>
      </c>
      <c r="M2640" s="22">
        <v>5855</v>
      </c>
      <c r="N2640" s="22">
        <v>1</v>
      </c>
      <c r="O2640" s="23" t="s">
        <v>37</v>
      </c>
      <c r="P2640" s="24" t="s">
        <v>37</v>
      </c>
      <c r="Q2640" s="24" t="s">
        <v>37</v>
      </c>
      <c r="R2640" s="25" t="s">
        <v>37</v>
      </c>
      <c r="S2640" s="26" t="s">
        <v>37</v>
      </c>
      <c r="T2640" s="26" t="s">
        <v>37</v>
      </c>
      <c r="U2640" s="19">
        <v>439</v>
      </c>
      <c r="V2640" s="20">
        <v>5855</v>
      </c>
      <c r="W2640" s="20">
        <v>1</v>
      </c>
    </row>
    <row r="2641" spans="1:23" x14ac:dyDescent="0.35">
      <c r="A2641" s="16">
        <v>2012</v>
      </c>
      <c r="B2641" s="17">
        <v>57411</v>
      </c>
      <c r="C2641" s="18" t="s">
        <v>2126</v>
      </c>
      <c r="D2641" s="16" t="s">
        <v>24</v>
      </c>
      <c r="E2641" s="18" t="s">
        <v>25</v>
      </c>
      <c r="F2641" s="16" t="s">
        <v>26</v>
      </c>
      <c r="G2641" s="18" t="s">
        <v>136</v>
      </c>
      <c r="H2641" s="18" t="s">
        <v>119</v>
      </c>
      <c r="I2641" s="19" t="s">
        <v>37</v>
      </c>
      <c r="J2641" s="20" t="s">
        <v>37</v>
      </c>
      <c r="K2641" s="20" t="s">
        <v>37</v>
      </c>
      <c r="L2641" s="21">
        <v>42</v>
      </c>
      <c r="M2641" s="22">
        <v>621</v>
      </c>
      <c r="N2641" s="22">
        <v>1</v>
      </c>
      <c r="O2641" s="23" t="s">
        <v>37</v>
      </c>
      <c r="P2641" s="24" t="s">
        <v>37</v>
      </c>
      <c r="Q2641" s="24" t="s">
        <v>37</v>
      </c>
      <c r="R2641" s="25" t="s">
        <v>37</v>
      </c>
      <c r="S2641" s="26" t="s">
        <v>37</v>
      </c>
      <c r="T2641" s="26" t="s">
        <v>37</v>
      </c>
      <c r="U2641" s="19">
        <v>42</v>
      </c>
      <c r="V2641" s="20">
        <v>621</v>
      </c>
      <c r="W2641" s="20">
        <v>1</v>
      </c>
    </row>
    <row r="2642" spans="1:23" x14ac:dyDescent="0.35">
      <c r="A2642" s="16">
        <v>2012</v>
      </c>
      <c r="B2642" s="17">
        <v>57411</v>
      </c>
      <c r="C2642" s="18" t="s">
        <v>2126</v>
      </c>
      <c r="D2642" s="16" t="s">
        <v>24</v>
      </c>
      <c r="E2642" s="18" t="s">
        <v>25</v>
      </c>
      <c r="F2642" s="16" t="s">
        <v>26</v>
      </c>
      <c r="G2642" s="18" t="s">
        <v>136</v>
      </c>
      <c r="H2642" s="18" t="s">
        <v>119</v>
      </c>
      <c r="I2642" s="19" t="s">
        <v>37</v>
      </c>
      <c r="J2642" s="20" t="s">
        <v>37</v>
      </c>
      <c r="K2642" s="20" t="s">
        <v>37</v>
      </c>
      <c r="L2642" s="21">
        <v>151</v>
      </c>
      <c r="M2642" s="22">
        <v>2155</v>
      </c>
      <c r="N2642" s="22">
        <v>1</v>
      </c>
      <c r="O2642" s="23" t="s">
        <v>37</v>
      </c>
      <c r="P2642" s="24" t="s">
        <v>37</v>
      </c>
      <c r="Q2642" s="24" t="s">
        <v>37</v>
      </c>
      <c r="R2642" s="25" t="s">
        <v>37</v>
      </c>
      <c r="S2642" s="26" t="s">
        <v>37</v>
      </c>
      <c r="T2642" s="26" t="s">
        <v>37</v>
      </c>
      <c r="U2642" s="19">
        <v>151</v>
      </c>
      <c r="V2642" s="20">
        <v>2155</v>
      </c>
      <c r="W2642" s="20">
        <v>1</v>
      </c>
    </row>
    <row r="2643" spans="1:23" x14ac:dyDescent="0.35">
      <c r="A2643" s="16">
        <v>2012</v>
      </c>
      <c r="B2643" s="17">
        <v>57411</v>
      </c>
      <c r="C2643" s="18" t="s">
        <v>2126</v>
      </c>
      <c r="D2643" s="16" t="s">
        <v>24</v>
      </c>
      <c r="E2643" s="18" t="s">
        <v>25</v>
      </c>
      <c r="F2643" s="16" t="s">
        <v>26</v>
      </c>
      <c r="G2643" s="18" t="s">
        <v>136</v>
      </c>
      <c r="H2643" s="18" t="s">
        <v>119</v>
      </c>
      <c r="I2643" s="19" t="s">
        <v>37</v>
      </c>
      <c r="J2643" s="20" t="s">
        <v>37</v>
      </c>
      <c r="K2643" s="20" t="s">
        <v>37</v>
      </c>
      <c r="L2643" s="21">
        <v>509</v>
      </c>
      <c r="M2643" s="22">
        <v>4624</v>
      </c>
      <c r="N2643" s="22">
        <v>1</v>
      </c>
      <c r="O2643" s="23" t="s">
        <v>37</v>
      </c>
      <c r="P2643" s="24" t="s">
        <v>37</v>
      </c>
      <c r="Q2643" s="24" t="s">
        <v>37</v>
      </c>
      <c r="R2643" s="25" t="s">
        <v>37</v>
      </c>
      <c r="S2643" s="26" t="s">
        <v>37</v>
      </c>
      <c r="T2643" s="26" t="s">
        <v>37</v>
      </c>
      <c r="U2643" s="19">
        <v>509</v>
      </c>
      <c r="V2643" s="20">
        <v>4624</v>
      </c>
      <c r="W2643" s="20">
        <v>1</v>
      </c>
    </row>
    <row r="2644" spans="1:23" x14ac:dyDescent="0.35">
      <c r="A2644" s="16">
        <v>2012</v>
      </c>
      <c r="B2644" s="17">
        <v>57426</v>
      </c>
      <c r="C2644" s="18" t="s">
        <v>2127</v>
      </c>
      <c r="D2644" s="16" t="s">
        <v>97</v>
      </c>
      <c r="E2644" s="18" t="s">
        <v>25</v>
      </c>
      <c r="F2644" s="16" t="s">
        <v>26</v>
      </c>
      <c r="G2644" s="18" t="s">
        <v>98</v>
      </c>
      <c r="H2644" s="18" t="s">
        <v>44</v>
      </c>
      <c r="I2644" s="19">
        <v>3293.7</v>
      </c>
      <c r="J2644" s="20">
        <v>29903</v>
      </c>
      <c r="K2644" s="20">
        <v>3153</v>
      </c>
      <c r="L2644" s="21" t="s">
        <v>37</v>
      </c>
      <c r="M2644" s="22" t="s">
        <v>37</v>
      </c>
      <c r="N2644" s="22" t="s">
        <v>37</v>
      </c>
      <c r="O2644" s="23" t="s">
        <v>37</v>
      </c>
      <c r="P2644" s="24" t="s">
        <v>37</v>
      </c>
      <c r="Q2644" s="24" t="s">
        <v>37</v>
      </c>
      <c r="R2644" s="25" t="s">
        <v>37</v>
      </c>
      <c r="S2644" s="26" t="s">
        <v>37</v>
      </c>
      <c r="T2644" s="26" t="s">
        <v>37</v>
      </c>
      <c r="U2644" s="19">
        <v>3293.7</v>
      </c>
      <c r="V2644" s="20">
        <v>29903</v>
      </c>
      <c r="W2644" s="20">
        <v>3153</v>
      </c>
    </row>
    <row r="2645" spans="1:23" x14ac:dyDescent="0.35">
      <c r="A2645" s="16">
        <v>2012</v>
      </c>
      <c r="B2645" s="17">
        <v>57428</v>
      </c>
      <c r="C2645" s="18" t="s">
        <v>2128</v>
      </c>
      <c r="D2645" s="16" t="s">
        <v>97</v>
      </c>
      <c r="E2645" s="18" t="s">
        <v>25</v>
      </c>
      <c r="F2645" s="16" t="s">
        <v>26</v>
      </c>
      <c r="G2645" s="18" t="s">
        <v>98</v>
      </c>
      <c r="H2645" s="18" t="s">
        <v>44</v>
      </c>
      <c r="I2645" s="19">
        <v>54</v>
      </c>
      <c r="J2645" s="20">
        <v>861</v>
      </c>
      <c r="K2645" s="20">
        <v>74</v>
      </c>
      <c r="L2645" s="21">
        <v>381</v>
      </c>
      <c r="M2645" s="22">
        <v>7425</v>
      </c>
      <c r="N2645" s="22">
        <v>38</v>
      </c>
      <c r="O2645" s="23">
        <v>0</v>
      </c>
      <c r="P2645" s="24">
        <v>0</v>
      </c>
      <c r="Q2645" s="24">
        <v>0</v>
      </c>
      <c r="R2645" s="25">
        <v>0</v>
      </c>
      <c r="S2645" s="26">
        <v>0</v>
      </c>
      <c r="T2645" s="26">
        <v>0</v>
      </c>
      <c r="U2645" s="19">
        <v>435</v>
      </c>
      <c r="V2645" s="20">
        <v>8286</v>
      </c>
      <c r="W2645" s="20">
        <v>112</v>
      </c>
    </row>
    <row r="2646" spans="1:23" x14ac:dyDescent="0.35">
      <c r="A2646" s="16">
        <v>2012</v>
      </c>
      <c r="B2646" s="17">
        <v>57453</v>
      </c>
      <c r="C2646" s="18" t="s">
        <v>2129</v>
      </c>
      <c r="D2646" s="16" t="s">
        <v>41</v>
      </c>
      <c r="E2646" s="18" t="s">
        <v>42</v>
      </c>
      <c r="F2646" s="16" t="s">
        <v>26</v>
      </c>
      <c r="G2646" s="18" t="s">
        <v>243</v>
      </c>
      <c r="H2646" s="18" t="s">
        <v>44</v>
      </c>
      <c r="I2646" s="19">
        <v>635.9</v>
      </c>
      <c r="J2646" s="20">
        <v>7218</v>
      </c>
      <c r="K2646" s="20">
        <v>1262</v>
      </c>
      <c r="L2646" s="21">
        <v>61.1</v>
      </c>
      <c r="M2646" s="22">
        <v>725</v>
      </c>
      <c r="N2646" s="22">
        <v>39</v>
      </c>
      <c r="O2646" s="23">
        <v>0</v>
      </c>
      <c r="P2646" s="24">
        <v>0</v>
      </c>
      <c r="Q2646" s="24">
        <v>0</v>
      </c>
      <c r="R2646" s="25">
        <v>0</v>
      </c>
      <c r="S2646" s="26">
        <v>0</v>
      </c>
      <c r="T2646" s="26">
        <v>0</v>
      </c>
      <c r="U2646" s="19">
        <v>697</v>
      </c>
      <c r="V2646" s="20">
        <v>7943</v>
      </c>
      <c r="W2646" s="20">
        <v>1301</v>
      </c>
    </row>
    <row r="2647" spans="1:23" x14ac:dyDescent="0.35">
      <c r="A2647" s="16">
        <v>2012</v>
      </c>
      <c r="B2647" s="17">
        <v>57453</v>
      </c>
      <c r="C2647" s="18" t="s">
        <v>2129</v>
      </c>
      <c r="D2647" s="16" t="s">
        <v>41</v>
      </c>
      <c r="E2647" s="18" t="s">
        <v>42</v>
      </c>
      <c r="F2647" s="16" t="s">
        <v>26</v>
      </c>
      <c r="G2647" s="18" t="s">
        <v>36</v>
      </c>
      <c r="H2647" s="18" t="s">
        <v>44</v>
      </c>
      <c r="I2647" s="19">
        <v>11686.9</v>
      </c>
      <c r="J2647" s="20">
        <v>134859</v>
      </c>
      <c r="K2647" s="20">
        <v>19023</v>
      </c>
      <c r="L2647" s="21">
        <v>473.3</v>
      </c>
      <c r="M2647" s="22">
        <v>6364</v>
      </c>
      <c r="N2647" s="22">
        <v>305</v>
      </c>
      <c r="O2647" s="23">
        <v>0</v>
      </c>
      <c r="P2647" s="24">
        <v>0</v>
      </c>
      <c r="Q2647" s="24">
        <v>0</v>
      </c>
      <c r="R2647" s="25">
        <v>0</v>
      </c>
      <c r="S2647" s="26">
        <v>0</v>
      </c>
      <c r="T2647" s="26">
        <v>0</v>
      </c>
      <c r="U2647" s="19">
        <v>12160.2</v>
      </c>
      <c r="V2647" s="20">
        <v>141223</v>
      </c>
      <c r="W2647" s="20">
        <v>19328</v>
      </c>
    </row>
    <row r="2648" spans="1:23" x14ac:dyDescent="0.35">
      <c r="A2648" s="16">
        <v>2012</v>
      </c>
      <c r="B2648" s="17">
        <v>57453</v>
      </c>
      <c r="C2648" s="18" t="s">
        <v>2129</v>
      </c>
      <c r="D2648" s="16" t="s">
        <v>41</v>
      </c>
      <c r="E2648" s="18" t="s">
        <v>42</v>
      </c>
      <c r="F2648" s="16" t="s">
        <v>26</v>
      </c>
      <c r="G2648" s="18" t="s">
        <v>136</v>
      </c>
      <c r="H2648" s="18" t="s">
        <v>44</v>
      </c>
      <c r="I2648" s="19">
        <v>838.8</v>
      </c>
      <c r="J2648" s="20">
        <v>7999</v>
      </c>
      <c r="K2648" s="20">
        <v>925</v>
      </c>
      <c r="L2648" s="21">
        <v>379.2</v>
      </c>
      <c r="M2648" s="22">
        <v>4028</v>
      </c>
      <c r="N2648" s="22">
        <v>168</v>
      </c>
      <c r="O2648" s="23">
        <v>0</v>
      </c>
      <c r="P2648" s="24">
        <v>0</v>
      </c>
      <c r="Q2648" s="24">
        <v>0</v>
      </c>
      <c r="R2648" s="25">
        <v>0</v>
      </c>
      <c r="S2648" s="26">
        <v>0</v>
      </c>
      <c r="T2648" s="26">
        <v>0</v>
      </c>
      <c r="U2648" s="19">
        <v>1218</v>
      </c>
      <c r="V2648" s="20">
        <v>12027</v>
      </c>
      <c r="W2648" s="20">
        <v>1093</v>
      </c>
    </row>
    <row r="2649" spans="1:23" x14ac:dyDescent="0.35">
      <c r="A2649" s="16">
        <v>2012</v>
      </c>
      <c r="B2649" s="17">
        <v>57453</v>
      </c>
      <c r="C2649" s="18" t="s">
        <v>2129</v>
      </c>
      <c r="D2649" s="16" t="s">
        <v>41</v>
      </c>
      <c r="E2649" s="18" t="s">
        <v>42</v>
      </c>
      <c r="F2649" s="16" t="s">
        <v>26</v>
      </c>
      <c r="G2649" s="18" t="s">
        <v>43</v>
      </c>
      <c r="H2649" s="18" t="s">
        <v>44</v>
      </c>
      <c r="I2649" s="19">
        <v>994.8</v>
      </c>
      <c r="J2649" s="20">
        <v>9296</v>
      </c>
      <c r="K2649" s="20">
        <v>2131</v>
      </c>
      <c r="L2649" s="21">
        <v>29.6</v>
      </c>
      <c r="M2649" s="22">
        <v>291</v>
      </c>
      <c r="N2649" s="22">
        <v>24</v>
      </c>
      <c r="O2649" s="23">
        <v>0</v>
      </c>
      <c r="P2649" s="24">
        <v>0</v>
      </c>
      <c r="Q2649" s="24">
        <v>0</v>
      </c>
      <c r="R2649" s="25">
        <v>0</v>
      </c>
      <c r="S2649" s="26">
        <v>0</v>
      </c>
      <c r="T2649" s="26">
        <v>0</v>
      </c>
      <c r="U2649" s="19">
        <v>1024.4000000000001</v>
      </c>
      <c r="V2649" s="20">
        <v>9587</v>
      </c>
      <c r="W2649" s="20">
        <v>2155</v>
      </c>
    </row>
    <row r="2650" spans="1:23" x14ac:dyDescent="0.35">
      <c r="A2650" s="16">
        <v>2012</v>
      </c>
      <c r="B2650" s="17">
        <v>57453</v>
      </c>
      <c r="C2650" s="18" t="s">
        <v>2129</v>
      </c>
      <c r="D2650" s="16" t="s">
        <v>41</v>
      </c>
      <c r="E2650" s="18" t="s">
        <v>42</v>
      </c>
      <c r="F2650" s="16" t="s">
        <v>26</v>
      </c>
      <c r="G2650" s="18" t="s">
        <v>46</v>
      </c>
      <c r="H2650" s="18" t="s">
        <v>44</v>
      </c>
      <c r="I2650" s="19">
        <v>24.4</v>
      </c>
      <c r="J2650" s="20">
        <v>423</v>
      </c>
      <c r="K2650" s="20">
        <v>393</v>
      </c>
      <c r="L2650" s="21">
        <v>0.3</v>
      </c>
      <c r="M2650" s="22">
        <v>6</v>
      </c>
      <c r="N2650" s="22">
        <v>1</v>
      </c>
      <c r="O2650" s="23">
        <v>0</v>
      </c>
      <c r="P2650" s="24">
        <v>0</v>
      </c>
      <c r="Q2650" s="24">
        <v>0</v>
      </c>
      <c r="R2650" s="25">
        <v>0</v>
      </c>
      <c r="S2650" s="26">
        <v>0</v>
      </c>
      <c r="T2650" s="26">
        <v>0</v>
      </c>
      <c r="U2650" s="19">
        <v>24.7</v>
      </c>
      <c r="V2650" s="20">
        <v>429</v>
      </c>
      <c r="W2650" s="20">
        <v>394</v>
      </c>
    </row>
    <row r="2651" spans="1:23" x14ac:dyDescent="0.35">
      <c r="A2651" s="16">
        <v>2012</v>
      </c>
      <c r="B2651" s="17">
        <v>57453</v>
      </c>
      <c r="C2651" s="18" t="s">
        <v>2129</v>
      </c>
      <c r="D2651" s="16" t="s">
        <v>41</v>
      </c>
      <c r="E2651" s="18" t="s">
        <v>42</v>
      </c>
      <c r="F2651" s="16" t="s">
        <v>26</v>
      </c>
      <c r="G2651" s="18" t="s">
        <v>199</v>
      </c>
      <c r="H2651" s="18" t="s">
        <v>44</v>
      </c>
      <c r="I2651" s="19">
        <v>1127.2</v>
      </c>
      <c r="J2651" s="20">
        <v>11609</v>
      </c>
      <c r="K2651" s="20">
        <v>1563</v>
      </c>
      <c r="L2651" s="21">
        <v>3.8</v>
      </c>
      <c r="M2651" s="22">
        <v>43</v>
      </c>
      <c r="N2651" s="22">
        <v>9</v>
      </c>
      <c r="O2651" s="23">
        <v>0</v>
      </c>
      <c r="P2651" s="24">
        <v>0</v>
      </c>
      <c r="Q2651" s="24">
        <v>0</v>
      </c>
      <c r="R2651" s="25">
        <v>0</v>
      </c>
      <c r="S2651" s="26">
        <v>0</v>
      </c>
      <c r="T2651" s="26">
        <v>0</v>
      </c>
      <c r="U2651" s="19">
        <v>1131</v>
      </c>
      <c r="V2651" s="20">
        <v>11652</v>
      </c>
      <c r="W2651" s="20">
        <v>1572</v>
      </c>
    </row>
    <row r="2652" spans="1:23" x14ac:dyDescent="0.35">
      <c r="A2652" s="16">
        <v>2012</v>
      </c>
      <c r="B2652" s="17">
        <v>57459</v>
      </c>
      <c r="C2652" s="18" t="s">
        <v>2130</v>
      </c>
      <c r="D2652" s="16" t="s">
        <v>97</v>
      </c>
      <c r="E2652" s="18" t="s">
        <v>25</v>
      </c>
      <c r="F2652" s="16" t="s">
        <v>26</v>
      </c>
      <c r="G2652" s="18" t="s">
        <v>98</v>
      </c>
      <c r="H2652" s="18" t="s">
        <v>44</v>
      </c>
      <c r="I2652" s="19">
        <v>6.3</v>
      </c>
      <c r="J2652" s="20">
        <v>88</v>
      </c>
      <c r="K2652" s="20">
        <v>11</v>
      </c>
      <c r="L2652" s="21">
        <v>0</v>
      </c>
      <c r="M2652" s="22">
        <v>0</v>
      </c>
      <c r="N2652" s="22">
        <v>0</v>
      </c>
      <c r="O2652" s="23">
        <v>0</v>
      </c>
      <c r="P2652" s="24">
        <v>0</v>
      </c>
      <c r="Q2652" s="24">
        <v>0</v>
      </c>
      <c r="R2652" s="25">
        <v>0</v>
      </c>
      <c r="S2652" s="26">
        <v>0</v>
      </c>
      <c r="T2652" s="26">
        <v>0</v>
      </c>
      <c r="U2652" s="19">
        <v>6.3</v>
      </c>
      <c r="V2652" s="20">
        <v>88</v>
      </c>
      <c r="W2652" s="20">
        <v>11</v>
      </c>
    </row>
    <row r="2653" spans="1:23" x14ac:dyDescent="0.35">
      <c r="A2653" s="16">
        <v>2012</v>
      </c>
      <c r="B2653" s="17">
        <v>57467</v>
      </c>
      <c r="C2653" s="18" t="s">
        <v>2131</v>
      </c>
      <c r="D2653" s="16" t="s">
        <v>41</v>
      </c>
      <c r="E2653" s="18" t="s">
        <v>42</v>
      </c>
      <c r="F2653" s="16" t="s">
        <v>26</v>
      </c>
      <c r="G2653" s="18" t="s">
        <v>46</v>
      </c>
      <c r="H2653" s="18" t="s">
        <v>44</v>
      </c>
      <c r="I2653" s="19">
        <v>126</v>
      </c>
      <c r="J2653" s="20">
        <v>2353</v>
      </c>
      <c r="K2653" s="20">
        <v>566</v>
      </c>
      <c r="L2653" s="21">
        <v>1</v>
      </c>
      <c r="M2653" s="22">
        <v>24</v>
      </c>
      <c r="N2653" s="22">
        <v>1</v>
      </c>
      <c r="O2653" s="23">
        <v>0</v>
      </c>
      <c r="P2653" s="24">
        <v>0</v>
      </c>
      <c r="Q2653" s="24">
        <v>0</v>
      </c>
      <c r="R2653" s="25">
        <v>0</v>
      </c>
      <c r="S2653" s="26">
        <v>0</v>
      </c>
      <c r="T2653" s="26">
        <v>0</v>
      </c>
      <c r="U2653" s="19">
        <v>127</v>
      </c>
      <c r="V2653" s="20">
        <v>2377</v>
      </c>
      <c r="W2653" s="20">
        <v>567</v>
      </c>
    </row>
    <row r="2654" spans="1:23" x14ac:dyDescent="0.35">
      <c r="A2654" s="16">
        <v>2012</v>
      </c>
      <c r="B2654" s="17">
        <v>57476</v>
      </c>
      <c r="C2654" s="18" t="s">
        <v>2132</v>
      </c>
      <c r="D2654" s="16" t="s">
        <v>24</v>
      </c>
      <c r="E2654" s="18" t="s">
        <v>25</v>
      </c>
      <c r="F2654" s="16" t="s">
        <v>26</v>
      </c>
      <c r="G2654" s="18" t="s">
        <v>63</v>
      </c>
      <c r="H2654" s="18" t="s">
        <v>119</v>
      </c>
      <c r="I2654" s="19" t="s">
        <v>37</v>
      </c>
      <c r="J2654" s="20" t="s">
        <v>37</v>
      </c>
      <c r="K2654" s="20" t="s">
        <v>37</v>
      </c>
      <c r="L2654" s="21" t="s">
        <v>37</v>
      </c>
      <c r="M2654" s="22" t="s">
        <v>37</v>
      </c>
      <c r="N2654" s="22" t="s">
        <v>37</v>
      </c>
      <c r="O2654" s="23">
        <v>7</v>
      </c>
      <c r="P2654" s="24">
        <v>88</v>
      </c>
      <c r="Q2654" s="24">
        <v>1</v>
      </c>
      <c r="R2654" s="25" t="s">
        <v>37</v>
      </c>
      <c r="S2654" s="26" t="s">
        <v>37</v>
      </c>
      <c r="T2654" s="26" t="s">
        <v>37</v>
      </c>
      <c r="U2654" s="19">
        <v>7</v>
      </c>
      <c r="V2654" s="20">
        <v>88</v>
      </c>
      <c r="W2654" s="20">
        <v>1</v>
      </c>
    </row>
    <row r="2655" spans="1:23" x14ac:dyDescent="0.35">
      <c r="A2655" s="16">
        <v>2012</v>
      </c>
      <c r="B2655" s="17">
        <v>57476</v>
      </c>
      <c r="C2655" s="18" t="s">
        <v>2133</v>
      </c>
      <c r="D2655" s="16" t="s">
        <v>24</v>
      </c>
      <c r="E2655" s="18" t="s">
        <v>25</v>
      </c>
      <c r="F2655" s="16" t="s">
        <v>26</v>
      </c>
      <c r="G2655" s="18" t="s">
        <v>63</v>
      </c>
      <c r="H2655" s="18" t="s">
        <v>119</v>
      </c>
      <c r="I2655" s="19" t="s">
        <v>37</v>
      </c>
      <c r="J2655" s="20" t="s">
        <v>37</v>
      </c>
      <c r="K2655" s="20" t="s">
        <v>37</v>
      </c>
      <c r="L2655" s="21" t="s">
        <v>37</v>
      </c>
      <c r="M2655" s="22" t="s">
        <v>37</v>
      </c>
      <c r="N2655" s="22" t="s">
        <v>37</v>
      </c>
      <c r="O2655" s="23">
        <v>9</v>
      </c>
      <c r="P2655" s="24">
        <v>115</v>
      </c>
      <c r="Q2655" s="24">
        <v>1</v>
      </c>
      <c r="R2655" s="25" t="s">
        <v>37</v>
      </c>
      <c r="S2655" s="26" t="s">
        <v>37</v>
      </c>
      <c r="T2655" s="26" t="s">
        <v>37</v>
      </c>
      <c r="U2655" s="19">
        <v>9</v>
      </c>
      <c r="V2655" s="20">
        <v>115</v>
      </c>
      <c r="W2655" s="20">
        <v>1</v>
      </c>
    </row>
    <row r="2656" spans="1:23" x14ac:dyDescent="0.35">
      <c r="A2656" s="16">
        <v>2012</v>
      </c>
      <c r="B2656" s="17">
        <v>57476</v>
      </c>
      <c r="C2656" s="18" t="s">
        <v>2133</v>
      </c>
      <c r="D2656" s="16" t="s">
        <v>24</v>
      </c>
      <c r="E2656" s="18" t="s">
        <v>25</v>
      </c>
      <c r="F2656" s="16" t="s">
        <v>26</v>
      </c>
      <c r="G2656" s="18" t="s">
        <v>63</v>
      </c>
      <c r="H2656" s="18" t="s">
        <v>119</v>
      </c>
      <c r="I2656" s="19" t="s">
        <v>37</v>
      </c>
      <c r="J2656" s="20" t="s">
        <v>37</v>
      </c>
      <c r="K2656" s="20" t="s">
        <v>37</v>
      </c>
      <c r="L2656" s="21" t="s">
        <v>37</v>
      </c>
      <c r="M2656" s="22" t="s">
        <v>37</v>
      </c>
      <c r="N2656" s="22" t="s">
        <v>37</v>
      </c>
      <c r="O2656" s="23">
        <v>4</v>
      </c>
      <c r="P2656" s="24">
        <v>78</v>
      </c>
      <c r="Q2656" s="24">
        <v>1</v>
      </c>
      <c r="R2656" s="25" t="s">
        <v>37</v>
      </c>
      <c r="S2656" s="26" t="s">
        <v>37</v>
      </c>
      <c r="T2656" s="26" t="s">
        <v>37</v>
      </c>
      <c r="U2656" s="19">
        <v>4</v>
      </c>
      <c r="V2656" s="20">
        <v>78</v>
      </c>
      <c r="W2656" s="20">
        <v>1</v>
      </c>
    </row>
    <row r="2657" spans="1:23" x14ac:dyDescent="0.35">
      <c r="A2657" s="16">
        <v>2012</v>
      </c>
      <c r="B2657" s="17">
        <v>57476</v>
      </c>
      <c r="C2657" s="18" t="s">
        <v>2133</v>
      </c>
      <c r="D2657" s="16" t="s">
        <v>24</v>
      </c>
      <c r="E2657" s="18" t="s">
        <v>25</v>
      </c>
      <c r="F2657" s="16" t="s">
        <v>26</v>
      </c>
      <c r="G2657" s="18" t="s">
        <v>63</v>
      </c>
      <c r="H2657" s="18" t="s">
        <v>119</v>
      </c>
      <c r="I2657" s="19" t="s">
        <v>37</v>
      </c>
      <c r="J2657" s="20" t="s">
        <v>37</v>
      </c>
      <c r="K2657" s="20" t="s">
        <v>37</v>
      </c>
      <c r="L2657" s="21" t="s">
        <v>37</v>
      </c>
      <c r="M2657" s="22" t="s">
        <v>37</v>
      </c>
      <c r="N2657" s="22" t="s">
        <v>37</v>
      </c>
      <c r="O2657" s="23">
        <v>0</v>
      </c>
      <c r="P2657" s="24">
        <v>26</v>
      </c>
      <c r="Q2657" s="24">
        <v>1</v>
      </c>
      <c r="R2657" s="25" t="s">
        <v>37</v>
      </c>
      <c r="S2657" s="26" t="s">
        <v>37</v>
      </c>
      <c r="T2657" s="26" t="s">
        <v>37</v>
      </c>
      <c r="U2657" s="19">
        <v>0</v>
      </c>
      <c r="V2657" s="20">
        <v>26</v>
      </c>
      <c r="W2657" s="20">
        <v>1</v>
      </c>
    </row>
    <row r="2658" spans="1:23" x14ac:dyDescent="0.35">
      <c r="A2658" s="16">
        <v>2012</v>
      </c>
      <c r="B2658" s="17">
        <v>57483</v>
      </c>
      <c r="C2658" s="18" t="s">
        <v>2134</v>
      </c>
      <c r="D2658" s="16" t="s">
        <v>24</v>
      </c>
      <c r="E2658" s="18" t="s">
        <v>25</v>
      </c>
      <c r="F2658" s="16" t="s">
        <v>26</v>
      </c>
      <c r="G2658" s="18" t="s">
        <v>63</v>
      </c>
      <c r="H2658" s="18" t="s">
        <v>57</v>
      </c>
      <c r="I2658" s="19">
        <v>37629</v>
      </c>
      <c r="J2658" s="20">
        <v>273628</v>
      </c>
      <c r="K2658" s="20">
        <v>41063</v>
      </c>
      <c r="L2658" s="21">
        <v>31321</v>
      </c>
      <c r="M2658" s="22">
        <v>271772</v>
      </c>
      <c r="N2658" s="22">
        <v>7708</v>
      </c>
      <c r="O2658" s="23">
        <v>0</v>
      </c>
      <c r="P2658" s="24">
        <v>0</v>
      </c>
      <c r="Q2658" s="24">
        <v>0</v>
      </c>
      <c r="R2658" s="25" t="s">
        <v>37</v>
      </c>
      <c r="S2658" s="26" t="s">
        <v>37</v>
      </c>
      <c r="T2658" s="26" t="s">
        <v>37</v>
      </c>
      <c r="U2658" s="19">
        <v>68950</v>
      </c>
      <c r="V2658" s="20">
        <v>545400</v>
      </c>
      <c r="W2658" s="20">
        <v>48771</v>
      </c>
    </row>
    <row r="2659" spans="1:23" x14ac:dyDescent="0.35">
      <c r="A2659" s="16">
        <v>2012</v>
      </c>
      <c r="B2659" s="17">
        <v>57484</v>
      </c>
      <c r="C2659" s="18" t="s">
        <v>2135</v>
      </c>
      <c r="D2659" s="16" t="s">
        <v>24</v>
      </c>
      <c r="E2659" s="18" t="s">
        <v>25</v>
      </c>
      <c r="F2659" s="16" t="s">
        <v>26</v>
      </c>
      <c r="G2659" s="18" t="s">
        <v>63</v>
      </c>
      <c r="H2659" s="18" t="s">
        <v>119</v>
      </c>
      <c r="I2659" s="19" t="s">
        <v>37</v>
      </c>
      <c r="J2659" s="20" t="s">
        <v>37</v>
      </c>
      <c r="K2659" s="20" t="s">
        <v>37</v>
      </c>
      <c r="L2659" s="21" t="s">
        <v>37</v>
      </c>
      <c r="M2659" s="22" t="s">
        <v>37</v>
      </c>
      <c r="N2659" s="22" t="s">
        <v>37</v>
      </c>
      <c r="O2659" s="23">
        <v>33</v>
      </c>
      <c r="P2659" s="24">
        <v>476</v>
      </c>
      <c r="Q2659" s="24">
        <v>1</v>
      </c>
      <c r="R2659" s="25" t="s">
        <v>37</v>
      </c>
      <c r="S2659" s="26" t="s">
        <v>37</v>
      </c>
      <c r="T2659" s="26" t="s">
        <v>37</v>
      </c>
      <c r="U2659" s="19">
        <v>33</v>
      </c>
      <c r="V2659" s="20">
        <v>476</v>
      </c>
      <c r="W2659" s="20">
        <v>1</v>
      </c>
    </row>
    <row r="2660" spans="1:23" x14ac:dyDescent="0.35">
      <c r="A2660" s="16">
        <v>2012</v>
      </c>
      <c r="B2660" s="17">
        <v>57484</v>
      </c>
      <c r="C2660" s="18" t="s">
        <v>2136</v>
      </c>
      <c r="D2660" s="16" t="s">
        <v>24</v>
      </c>
      <c r="E2660" s="18" t="s">
        <v>25</v>
      </c>
      <c r="F2660" s="16" t="s">
        <v>26</v>
      </c>
      <c r="G2660" s="18" t="s">
        <v>63</v>
      </c>
      <c r="H2660" s="18" t="s">
        <v>119</v>
      </c>
      <c r="I2660" s="19" t="s">
        <v>37</v>
      </c>
      <c r="J2660" s="20" t="s">
        <v>37</v>
      </c>
      <c r="K2660" s="20" t="s">
        <v>37</v>
      </c>
      <c r="L2660" s="21" t="s">
        <v>37</v>
      </c>
      <c r="M2660" s="22" t="s">
        <v>37</v>
      </c>
      <c r="N2660" s="22" t="s">
        <v>37</v>
      </c>
      <c r="O2660" s="23">
        <v>38</v>
      </c>
      <c r="P2660" s="24">
        <v>777</v>
      </c>
      <c r="Q2660" s="24">
        <v>1</v>
      </c>
      <c r="R2660" s="25" t="s">
        <v>37</v>
      </c>
      <c r="S2660" s="26" t="s">
        <v>37</v>
      </c>
      <c r="T2660" s="26" t="s">
        <v>37</v>
      </c>
      <c r="U2660" s="19">
        <v>38</v>
      </c>
      <c r="V2660" s="20">
        <v>777</v>
      </c>
      <c r="W2660" s="20">
        <v>1</v>
      </c>
    </row>
    <row r="2661" spans="1:23" x14ac:dyDescent="0.35">
      <c r="A2661" s="16">
        <v>2012</v>
      </c>
      <c r="B2661" s="17">
        <v>57484</v>
      </c>
      <c r="C2661" s="18" t="s">
        <v>2135</v>
      </c>
      <c r="D2661" s="16" t="s">
        <v>24</v>
      </c>
      <c r="E2661" s="18" t="s">
        <v>25</v>
      </c>
      <c r="F2661" s="16" t="s">
        <v>26</v>
      </c>
      <c r="G2661" s="18" t="s">
        <v>63</v>
      </c>
      <c r="H2661" s="18" t="s">
        <v>119</v>
      </c>
      <c r="I2661" s="19" t="s">
        <v>37</v>
      </c>
      <c r="J2661" s="20" t="s">
        <v>37</v>
      </c>
      <c r="K2661" s="20" t="s">
        <v>37</v>
      </c>
      <c r="L2661" s="21" t="s">
        <v>37</v>
      </c>
      <c r="M2661" s="22" t="s">
        <v>37</v>
      </c>
      <c r="N2661" s="22" t="s">
        <v>37</v>
      </c>
      <c r="O2661" s="23">
        <v>20</v>
      </c>
      <c r="P2661" s="24">
        <v>414</v>
      </c>
      <c r="Q2661" s="24">
        <v>1</v>
      </c>
      <c r="R2661" s="25" t="s">
        <v>37</v>
      </c>
      <c r="S2661" s="26" t="s">
        <v>37</v>
      </c>
      <c r="T2661" s="26" t="s">
        <v>37</v>
      </c>
      <c r="U2661" s="19">
        <v>20</v>
      </c>
      <c r="V2661" s="20">
        <v>414</v>
      </c>
      <c r="W2661" s="20">
        <v>1</v>
      </c>
    </row>
    <row r="2662" spans="1:23" x14ac:dyDescent="0.35">
      <c r="A2662" s="16">
        <v>2012</v>
      </c>
      <c r="B2662" s="17">
        <v>57486</v>
      </c>
      <c r="C2662" s="18" t="s">
        <v>2137</v>
      </c>
      <c r="D2662" s="16" t="s">
        <v>97</v>
      </c>
      <c r="E2662" s="18" t="s">
        <v>25</v>
      </c>
      <c r="F2662" s="16" t="s">
        <v>26</v>
      </c>
      <c r="G2662" s="18" t="s">
        <v>98</v>
      </c>
      <c r="H2662" s="18" t="s">
        <v>44</v>
      </c>
      <c r="I2662" s="19">
        <v>5230.2</v>
      </c>
      <c r="J2662" s="20">
        <v>51147</v>
      </c>
      <c r="K2662" s="20">
        <v>3844</v>
      </c>
      <c r="L2662" s="21">
        <v>525.6</v>
      </c>
      <c r="M2662" s="22">
        <v>8886</v>
      </c>
      <c r="N2662" s="22">
        <v>276</v>
      </c>
      <c r="O2662" s="23" t="s">
        <v>37</v>
      </c>
      <c r="P2662" s="24" t="s">
        <v>37</v>
      </c>
      <c r="Q2662" s="24" t="s">
        <v>37</v>
      </c>
      <c r="R2662" s="25" t="s">
        <v>37</v>
      </c>
      <c r="S2662" s="26" t="s">
        <v>37</v>
      </c>
      <c r="T2662" s="26" t="s">
        <v>37</v>
      </c>
      <c r="U2662" s="19">
        <v>5755.8</v>
      </c>
      <c r="V2662" s="20">
        <v>60033</v>
      </c>
      <c r="W2662" s="20">
        <v>4120</v>
      </c>
    </row>
    <row r="2663" spans="1:23" x14ac:dyDescent="0.35">
      <c r="A2663" s="16">
        <v>2012</v>
      </c>
      <c r="B2663" s="17">
        <v>57487</v>
      </c>
      <c r="C2663" s="18" t="s">
        <v>2138</v>
      </c>
      <c r="D2663" s="16" t="s">
        <v>41</v>
      </c>
      <c r="E2663" s="18" t="s">
        <v>42</v>
      </c>
      <c r="F2663" s="16" t="s">
        <v>26</v>
      </c>
      <c r="G2663" s="18" t="s">
        <v>243</v>
      </c>
      <c r="H2663" s="18" t="s">
        <v>44</v>
      </c>
      <c r="I2663" s="19">
        <v>2973.8</v>
      </c>
      <c r="J2663" s="20">
        <v>37134</v>
      </c>
      <c r="K2663" s="20">
        <v>4349</v>
      </c>
      <c r="L2663" s="21">
        <v>979.5</v>
      </c>
      <c r="M2663" s="22">
        <v>11884</v>
      </c>
      <c r="N2663" s="22">
        <v>481</v>
      </c>
      <c r="O2663" s="23">
        <v>0</v>
      </c>
      <c r="P2663" s="24">
        <v>0</v>
      </c>
      <c r="Q2663" s="24">
        <v>0</v>
      </c>
      <c r="R2663" s="25">
        <v>0</v>
      </c>
      <c r="S2663" s="26">
        <v>0</v>
      </c>
      <c r="T2663" s="26">
        <v>0</v>
      </c>
      <c r="U2663" s="19">
        <v>3953.3</v>
      </c>
      <c r="V2663" s="20">
        <v>49018</v>
      </c>
      <c r="W2663" s="20">
        <v>4830</v>
      </c>
    </row>
    <row r="2664" spans="1:23" x14ac:dyDescent="0.35">
      <c r="A2664" s="16">
        <v>2012</v>
      </c>
      <c r="B2664" s="17">
        <v>57488</v>
      </c>
      <c r="C2664" s="18" t="s">
        <v>2139</v>
      </c>
      <c r="D2664" s="16" t="s">
        <v>41</v>
      </c>
      <c r="E2664" s="18" t="s">
        <v>42</v>
      </c>
      <c r="F2664" s="16" t="s">
        <v>26</v>
      </c>
      <c r="G2664" s="18" t="s">
        <v>36</v>
      </c>
      <c r="H2664" s="18" t="s">
        <v>44</v>
      </c>
      <c r="I2664" s="19">
        <v>2363.6</v>
      </c>
      <c r="J2664" s="20">
        <v>34034</v>
      </c>
      <c r="K2664" s="20">
        <v>9520</v>
      </c>
      <c r="L2664" s="21">
        <v>766.6</v>
      </c>
      <c r="M2664" s="22">
        <v>11042</v>
      </c>
      <c r="N2664" s="22">
        <v>842</v>
      </c>
      <c r="O2664" s="23">
        <v>0</v>
      </c>
      <c r="P2664" s="24">
        <v>0</v>
      </c>
      <c r="Q2664" s="24">
        <v>0</v>
      </c>
      <c r="R2664" s="25">
        <v>0</v>
      </c>
      <c r="S2664" s="26">
        <v>0</v>
      </c>
      <c r="T2664" s="26">
        <v>0</v>
      </c>
      <c r="U2664" s="19">
        <v>3130.2</v>
      </c>
      <c r="V2664" s="20">
        <v>45076</v>
      </c>
      <c r="W2664" s="20">
        <v>10362</v>
      </c>
    </row>
    <row r="2665" spans="1:23" x14ac:dyDescent="0.35">
      <c r="A2665" s="16">
        <v>2012</v>
      </c>
      <c r="B2665" s="17">
        <v>57489</v>
      </c>
      <c r="C2665" s="18" t="s">
        <v>2140</v>
      </c>
      <c r="D2665" s="16" t="s">
        <v>41</v>
      </c>
      <c r="E2665" s="18" t="s">
        <v>42</v>
      </c>
      <c r="F2665" s="16" t="s">
        <v>26</v>
      </c>
      <c r="G2665" s="18" t="s">
        <v>184</v>
      </c>
      <c r="H2665" s="18" t="s">
        <v>44</v>
      </c>
      <c r="I2665" s="19">
        <v>1196.5999999999999</v>
      </c>
      <c r="J2665" s="20">
        <v>15720</v>
      </c>
      <c r="K2665" s="20">
        <v>1892</v>
      </c>
      <c r="L2665" s="21">
        <v>342.4</v>
      </c>
      <c r="M2665" s="22">
        <v>4504</v>
      </c>
      <c r="N2665" s="22">
        <v>167</v>
      </c>
      <c r="O2665" s="23">
        <v>0</v>
      </c>
      <c r="P2665" s="24">
        <v>0</v>
      </c>
      <c r="Q2665" s="24">
        <v>0</v>
      </c>
      <c r="R2665" s="25">
        <v>0</v>
      </c>
      <c r="S2665" s="26">
        <v>0</v>
      </c>
      <c r="T2665" s="26">
        <v>0</v>
      </c>
      <c r="U2665" s="19">
        <v>1539</v>
      </c>
      <c r="V2665" s="20">
        <v>20224</v>
      </c>
      <c r="W2665" s="20">
        <v>2059</v>
      </c>
    </row>
    <row r="2666" spans="1:23" x14ac:dyDescent="0.35">
      <c r="A2666" s="16">
        <v>2012</v>
      </c>
      <c r="B2666" s="17">
        <v>57490</v>
      </c>
      <c r="C2666" s="18" t="s">
        <v>2141</v>
      </c>
      <c r="D2666" s="16" t="s">
        <v>41</v>
      </c>
      <c r="E2666" s="18" t="s">
        <v>42</v>
      </c>
      <c r="F2666" s="16" t="s">
        <v>26</v>
      </c>
      <c r="G2666" s="18" t="s">
        <v>32</v>
      </c>
      <c r="H2666" s="18" t="s">
        <v>44</v>
      </c>
      <c r="I2666" s="19">
        <v>850.1</v>
      </c>
      <c r="J2666" s="20">
        <v>9837</v>
      </c>
      <c r="K2666" s="20">
        <v>2550</v>
      </c>
      <c r="L2666" s="21">
        <v>401.7</v>
      </c>
      <c r="M2666" s="22">
        <v>4956</v>
      </c>
      <c r="N2666" s="22">
        <v>509</v>
      </c>
      <c r="O2666" s="23">
        <v>0</v>
      </c>
      <c r="P2666" s="24">
        <v>0</v>
      </c>
      <c r="Q2666" s="24">
        <v>0</v>
      </c>
      <c r="R2666" s="25">
        <v>0</v>
      </c>
      <c r="S2666" s="26">
        <v>0</v>
      </c>
      <c r="T2666" s="26">
        <v>0</v>
      </c>
      <c r="U2666" s="19">
        <v>1251.8</v>
      </c>
      <c r="V2666" s="20">
        <v>14793</v>
      </c>
      <c r="W2666" s="20">
        <v>3059</v>
      </c>
    </row>
    <row r="2667" spans="1:23" x14ac:dyDescent="0.35">
      <c r="A2667" s="16">
        <v>2012</v>
      </c>
      <c r="B2667" s="17">
        <v>57491</v>
      </c>
      <c r="C2667" s="18" t="s">
        <v>2142</v>
      </c>
      <c r="D2667" s="16" t="s">
        <v>41</v>
      </c>
      <c r="E2667" s="18" t="s">
        <v>42</v>
      </c>
      <c r="F2667" s="16" t="s">
        <v>26</v>
      </c>
      <c r="G2667" s="18" t="s">
        <v>136</v>
      </c>
      <c r="H2667" s="18" t="s">
        <v>44</v>
      </c>
      <c r="I2667" s="19">
        <v>4074.9</v>
      </c>
      <c r="J2667" s="20">
        <v>40570</v>
      </c>
      <c r="K2667" s="20">
        <v>7269</v>
      </c>
      <c r="L2667" s="21">
        <v>1893.3</v>
      </c>
      <c r="M2667" s="22">
        <v>20923</v>
      </c>
      <c r="N2667" s="22">
        <v>999</v>
      </c>
      <c r="O2667" s="23">
        <v>0</v>
      </c>
      <c r="P2667" s="24">
        <v>0</v>
      </c>
      <c r="Q2667" s="24">
        <v>0</v>
      </c>
      <c r="R2667" s="25">
        <v>0</v>
      </c>
      <c r="S2667" s="26">
        <v>0</v>
      </c>
      <c r="T2667" s="26">
        <v>0</v>
      </c>
      <c r="U2667" s="19">
        <v>5968.2</v>
      </c>
      <c r="V2667" s="20">
        <v>61493</v>
      </c>
      <c r="W2667" s="20">
        <v>8268</v>
      </c>
    </row>
    <row r="2668" spans="1:23" x14ac:dyDescent="0.35">
      <c r="A2668" s="16">
        <v>2012</v>
      </c>
      <c r="B2668" s="17">
        <v>58085</v>
      </c>
      <c r="C2668" s="18" t="s">
        <v>2143</v>
      </c>
      <c r="D2668" s="16" t="s">
        <v>41</v>
      </c>
      <c r="E2668" s="18" t="s">
        <v>42</v>
      </c>
      <c r="F2668" s="16" t="s">
        <v>26</v>
      </c>
      <c r="G2668" s="18" t="s">
        <v>158</v>
      </c>
      <c r="H2668" s="18" t="s">
        <v>44</v>
      </c>
      <c r="I2668" s="19">
        <v>55090</v>
      </c>
      <c r="J2668" s="20">
        <v>774738</v>
      </c>
      <c r="K2668" s="20">
        <v>98062</v>
      </c>
      <c r="L2668" s="21">
        <v>7010</v>
      </c>
      <c r="M2668" s="22">
        <v>99048</v>
      </c>
      <c r="N2668" s="22">
        <v>5705</v>
      </c>
      <c r="O2668" s="23">
        <v>0</v>
      </c>
      <c r="P2668" s="24">
        <v>0</v>
      </c>
      <c r="Q2668" s="24">
        <v>0</v>
      </c>
      <c r="R2668" s="25">
        <v>0</v>
      </c>
      <c r="S2668" s="26">
        <v>0</v>
      </c>
      <c r="T2668" s="26">
        <v>0</v>
      </c>
      <c r="U2668" s="19">
        <v>62100</v>
      </c>
      <c r="V2668" s="20">
        <v>873786</v>
      </c>
      <c r="W2668" s="20">
        <v>103767</v>
      </c>
    </row>
    <row r="2669" spans="1:23" ht="27.75" x14ac:dyDescent="0.35">
      <c r="A2669" s="16">
        <v>2012</v>
      </c>
      <c r="B2669" s="17">
        <v>58086</v>
      </c>
      <c r="C2669" s="18" t="s">
        <v>2144</v>
      </c>
      <c r="D2669" s="16" t="s">
        <v>41</v>
      </c>
      <c r="E2669" s="18" t="s">
        <v>42</v>
      </c>
      <c r="F2669" s="16" t="s">
        <v>26</v>
      </c>
      <c r="G2669" s="18" t="s">
        <v>437</v>
      </c>
      <c r="H2669" s="18" t="s">
        <v>44</v>
      </c>
      <c r="I2669" s="19">
        <v>2897.2</v>
      </c>
      <c r="J2669" s="20">
        <v>41448</v>
      </c>
      <c r="K2669" s="20">
        <v>12968</v>
      </c>
      <c r="L2669" s="21">
        <v>403.8</v>
      </c>
      <c r="M2669" s="22">
        <v>5777</v>
      </c>
      <c r="N2669" s="22">
        <v>2491</v>
      </c>
      <c r="O2669" s="23">
        <v>0</v>
      </c>
      <c r="P2669" s="24">
        <v>0</v>
      </c>
      <c r="Q2669" s="24">
        <v>0</v>
      </c>
      <c r="R2669" s="25">
        <v>0</v>
      </c>
      <c r="S2669" s="26">
        <v>0</v>
      </c>
      <c r="T2669" s="26">
        <v>0</v>
      </c>
      <c r="U2669" s="19">
        <v>3301</v>
      </c>
      <c r="V2669" s="20">
        <v>47225</v>
      </c>
      <c r="W2669" s="20">
        <v>15459</v>
      </c>
    </row>
    <row r="2670" spans="1:23" ht="27.75" x14ac:dyDescent="0.35">
      <c r="A2670" s="16">
        <v>2012</v>
      </c>
      <c r="B2670" s="17">
        <v>58096</v>
      </c>
      <c r="C2670" s="18" t="s">
        <v>2145</v>
      </c>
      <c r="D2670" s="16" t="s">
        <v>97</v>
      </c>
      <c r="E2670" s="18" t="s">
        <v>25</v>
      </c>
      <c r="F2670" s="16" t="s">
        <v>26</v>
      </c>
      <c r="G2670" s="18" t="s">
        <v>98</v>
      </c>
      <c r="H2670" s="18" t="s">
        <v>44</v>
      </c>
      <c r="I2670" s="19">
        <v>5284.5</v>
      </c>
      <c r="J2670" s="20">
        <v>43869</v>
      </c>
      <c r="K2670" s="20">
        <v>3839</v>
      </c>
      <c r="L2670" s="21">
        <v>1363.6</v>
      </c>
      <c r="M2670" s="22">
        <v>11576</v>
      </c>
      <c r="N2670" s="22">
        <v>451</v>
      </c>
      <c r="O2670" s="23">
        <v>0</v>
      </c>
      <c r="P2670" s="24">
        <v>0</v>
      </c>
      <c r="Q2670" s="24">
        <v>0</v>
      </c>
      <c r="R2670" s="25">
        <v>0</v>
      </c>
      <c r="S2670" s="26">
        <v>0</v>
      </c>
      <c r="T2670" s="26">
        <v>0</v>
      </c>
      <c r="U2670" s="19">
        <v>6648.1</v>
      </c>
      <c r="V2670" s="20">
        <v>55445</v>
      </c>
      <c r="W2670" s="20">
        <v>4290</v>
      </c>
    </row>
    <row r="2671" spans="1:23" x14ac:dyDescent="0.35">
      <c r="A2671" s="16">
        <v>2012</v>
      </c>
      <c r="B2671" s="17">
        <v>58113</v>
      </c>
      <c r="C2671" s="18" t="s">
        <v>2146</v>
      </c>
      <c r="D2671" s="16" t="s">
        <v>24</v>
      </c>
      <c r="E2671" s="18" t="s">
        <v>25</v>
      </c>
      <c r="F2671" s="16" t="s">
        <v>26</v>
      </c>
      <c r="G2671" s="18" t="s">
        <v>98</v>
      </c>
      <c r="H2671" s="18" t="s">
        <v>119</v>
      </c>
      <c r="I2671" s="19" t="s">
        <v>37</v>
      </c>
      <c r="J2671" s="20" t="s">
        <v>37</v>
      </c>
      <c r="K2671" s="20" t="s">
        <v>37</v>
      </c>
      <c r="L2671" s="21">
        <v>452</v>
      </c>
      <c r="M2671" s="22">
        <v>4949</v>
      </c>
      <c r="N2671" s="22">
        <v>11</v>
      </c>
      <c r="O2671" s="23">
        <v>407</v>
      </c>
      <c r="P2671" s="24">
        <v>4493</v>
      </c>
      <c r="Q2671" s="24">
        <v>15</v>
      </c>
      <c r="R2671" s="25" t="s">
        <v>37</v>
      </c>
      <c r="S2671" s="26" t="s">
        <v>37</v>
      </c>
      <c r="T2671" s="26" t="s">
        <v>37</v>
      </c>
      <c r="U2671" s="19">
        <v>859</v>
      </c>
      <c r="V2671" s="20">
        <v>9442</v>
      </c>
      <c r="W2671" s="20">
        <v>26</v>
      </c>
    </row>
    <row r="2672" spans="1:23" ht="27.75" x14ac:dyDescent="0.35">
      <c r="A2672" s="16">
        <v>2012</v>
      </c>
      <c r="B2672" s="17">
        <v>58116</v>
      </c>
      <c r="C2672" s="18" t="s">
        <v>2147</v>
      </c>
      <c r="D2672" s="16" t="s">
        <v>41</v>
      </c>
      <c r="E2672" s="18" t="s">
        <v>42</v>
      </c>
      <c r="F2672" s="16" t="s">
        <v>26</v>
      </c>
      <c r="G2672" s="18" t="s">
        <v>32</v>
      </c>
      <c r="H2672" s="18" t="s">
        <v>44</v>
      </c>
      <c r="I2672" s="19">
        <v>29165.599999999999</v>
      </c>
      <c r="J2672" s="20">
        <v>308777</v>
      </c>
      <c r="K2672" s="20">
        <v>42177</v>
      </c>
      <c r="L2672" s="21">
        <v>1520</v>
      </c>
      <c r="M2672" s="22">
        <v>16830</v>
      </c>
      <c r="N2672" s="22">
        <v>564</v>
      </c>
      <c r="O2672" s="23">
        <v>0</v>
      </c>
      <c r="P2672" s="24">
        <v>0</v>
      </c>
      <c r="Q2672" s="24">
        <v>0</v>
      </c>
      <c r="R2672" s="25">
        <v>0</v>
      </c>
      <c r="S2672" s="26">
        <v>0</v>
      </c>
      <c r="T2672" s="26">
        <v>0</v>
      </c>
      <c r="U2672" s="19">
        <v>30685.599999999999</v>
      </c>
      <c r="V2672" s="20">
        <v>325607</v>
      </c>
      <c r="W2672" s="20">
        <v>42741</v>
      </c>
    </row>
    <row r="2673" spans="1:23" x14ac:dyDescent="0.35">
      <c r="A2673" s="16">
        <v>2012</v>
      </c>
      <c r="B2673" s="17">
        <v>58117</v>
      </c>
      <c r="C2673" s="18" t="s">
        <v>2148</v>
      </c>
      <c r="D2673" s="16" t="s">
        <v>41</v>
      </c>
      <c r="E2673" s="18" t="s">
        <v>42</v>
      </c>
      <c r="F2673" s="16" t="s">
        <v>26</v>
      </c>
      <c r="G2673" s="18" t="s">
        <v>136</v>
      </c>
      <c r="H2673" s="18" t="s">
        <v>44</v>
      </c>
      <c r="I2673" s="19">
        <v>22657.5</v>
      </c>
      <c r="J2673" s="20">
        <v>202983</v>
      </c>
      <c r="K2673" s="20">
        <v>22873</v>
      </c>
      <c r="L2673" s="21">
        <v>5250.6</v>
      </c>
      <c r="M2673" s="22">
        <v>52250</v>
      </c>
      <c r="N2673" s="22">
        <v>934</v>
      </c>
      <c r="O2673" s="23" t="s">
        <v>37</v>
      </c>
      <c r="P2673" s="24" t="s">
        <v>37</v>
      </c>
      <c r="Q2673" s="24" t="s">
        <v>37</v>
      </c>
      <c r="R2673" s="25" t="s">
        <v>37</v>
      </c>
      <c r="S2673" s="26" t="s">
        <v>37</v>
      </c>
      <c r="T2673" s="26" t="s">
        <v>37</v>
      </c>
      <c r="U2673" s="19">
        <v>27908.1</v>
      </c>
      <c r="V2673" s="20">
        <v>255233</v>
      </c>
      <c r="W2673" s="20">
        <v>23807</v>
      </c>
    </row>
    <row r="2674" spans="1:23" x14ac:dyDescent="0.35">
      <c r="A2674" s="16">
        <v>2012</v>
      </c>
      <c r="B2674" s="17">
        <v>58118</v>
      </c>
      <c r="C2674" s="18" t="s">
        <v>2149</v>
      </c>
      <c r="D2674" s="16" t="s">
        <v>41</v>
      </c>
      <c r="E2674" s="18" t="s">
        <v>42</v>
      </c>
      <c r="F2674" s="16" t="s">
        <v>26</v>
      </c>
      <c r="G2674" s="18" t="s">
        <v>199</v>
      </c>
      <c r="H2674" s="18" t="s">
        <v>44</v>
      </c>
      <c r="I2674" s="19">
        <v>10063.700000000001</v>
      </c>
      <c r="J2674" s="20">
        <v>108043</v>
      </c>
      <c r="K2674" s="20">
        <v>11704</v>
      </c>
      <c r="L2674" s="21">
        <v>771.5</v>
      </c>
      <c r="M2674" s="22">
        <v>8786</v>
      </c>
      <c r="N2674" s="22">
        <v>310</v>
      </c>
      <c r="O2674" s="23">
        <v>0</v>
      </c>
      <c r="P2674" s="24">
        <v>0</v>
      </c>
      <c r="Q2674" s="24">
        <v>0</v>
      </c>
      <c r="R2674" s="25">
        <v>0</v>
      </c>
      <c r="S2674" s="26">
        <v>0</v>
      </c>
      <c r="T2674" s="26">
        <v>0</v>
      </c>
      <c r="U2674" s="19">
        <v>10835.2</v>
      </c>
      <c r="V2674" s="20">
        <v>116829</v>
      </c>
      <c r="W2674" s="20">
        <v>12014</v>
      </c>
    </row>
    <row r="2675" spans="1:23" x14ac:dyDescent="0.35">
      <c r="A2675" s="16">
        <v>2012</v>
      </c>
      <c r="B2675" s="17">
        <v>58119</v>
      </c>
      <c r="C2675" s="18" t="s">
        <v>2150</v>
      </c>
      <c r="D2675" s="16" t="s">
        <v>41</v>
      </c>
      <c r="E2675" s="18" t="s">
        <v>42</v>
      </c>
      <c r="F2675" s="16" t="s">
        <v>26</v>
      </c>
      <c r="G2675" s="18" t="s">
        <v>243</v>
      </c>
      <c r="H2675" s="18" t="s">
        <v>44</v>
      </c>
      <c r="I2675" s="19">
        <v>95278.1</v>
      </c>
      <c r="J2675" s="20">
        <v>1033172</v>
      </c>
      <c r="K2675" s="20">
        <v>116523</v>
      </c>
      <c r="L2675" s="21">
        <v>20705.8</v>
      </c>
      <c r="M2675" s="22">
        <v>222967</v>
      </c>
      <c r="N2675" s="22">
        <v>5755</v>
      </c>
      <c r="O2675" s="23">
        <v>0</v>
      </c>
      <c r="P2675" s="24">
        <v>0</v>
      </c>
      <c r="Q2675" s="24">
        <v>0</v>
      </c>
      <c r="R2675" s="25">
        <v>0</v>
      </c>
      <c r="S2675" s="26">
        <v>0</v>
      </c>
      <c r="T2675" s="26">
        <v>0</v>
      </c>
      <c r="U2675" s="19">
        <v>115983.9</v>
      </c>
      <c r="V2675" s="20">
        <v>1256139</v>
      </c>
      <c r="W2675" s="20">
        <v>122278</v>
      </c>
    </row>
    <row r="2676" spans="1:23" x14ac:dyDescent="0.35">
      <c r="A2676" s="16">
        <v>2012</v>
      </c>
      <c r="B2676" s="17">
        <v>58119</v>
      </c>
      <c r="C2676" s="18" t="s">
        <v>2150</v>
      </c>
      <c r="D2676" s="16" t="s">
        <v>41</v>
      </c>
      <c r="E2676" s="18" t="s">
        <v>42</v>
      </c>
      <c r="F2676" s="16" t="s">
        <v>26</v>
      </c>
      <c r="G2676" s="18" t="s">
        <v>436</v>
      </c>
      <c r="H2676" s="18" t="s">
        <v>44</v>
      </c>
      <c r="I2676" s="19">
        <v>2323.9</v>
      </c>
      <c r="J2676" s="20">
        <v>25057</v>
      </c>
      <c r="K2676" s="20">
        <v>4299</v>
      </c>
      <c r="L2676" s="21">
        <v>81.8</v>
      </c>
      <c r="M2676" s="22">
        <v>879</v>
      </c>
      <c r="N2676" s="22">
        <v>29</v>
      </c>
      <c r="O2676" s="23">
        <v>0</v>
      </c>
      <c r="P2676" s="24">
        <v>0</v>
      </c>
      <c r="Q2676" s="24">
        <v>0</v>
      </c>
      <c r="R2676" s="25">
        <v>0</v>
      </c>
      <c r="S2676" s="26">
        <v>0</v>
      </c>
      <c r="T2676" s="26">
        <v>0</v>
      </c>
      <c r="U2676" s="19">
        <v>2405.6999999999998</v>
      </c>
      <c r="V2676" s="20">
        <v>25936</v>
      </c>
      <c r="W2676" s="20">
        <v>4328</v>
      </c>
    </row>
    <row r="2677" spans="1:23" x14ac:dyDescent="0.35">
      <c r="A2677" s="16">
        <v>2012</v>
      </c>
      <c r="B2677" s="17">
        <v>58119</v>
      </c>
      <c r="C2677" s="18" t="s">
        <v>2150</v>
      </c>
      <c r="D2677" s="16" t="s">
        <v>41</v>
      </c>
      <c r="E2677" s="18" t="s">
        <v>42</v>
      </c>
      <c r="F2677" s="16" t="s">
        <v>26</v>
      </c>
      <c r="G2677" s="18" t="s">
        <v>36</v>
      </c>
      <c r="H2677" s="18" t="s">
        <v>44</v>
      </c>
      <c r="I2677" s="19">
        <v>1145.5999999999999</v>
      </c>
      <c r="J2677" s="20">
        <v>15606</v>
      </c>
      <c r="K2677" s="20">
        <v>4592</v>
      </c>
      <c r="L2677" s="21">
        <v>109.6</v>
      </c>
      <c r="M2677" s="22">
        <v>1682</v>
      </c>
      <c r="N2677" s="22">
        <v>87</v>
      </c>
      <c r="O2677" s="23">
        <v>0</v>
      </c>
      <c r="P2677" s="24">
        <v>0</v>
      </c>
      <c r="Q2677" s="24">
        <v>0</v>
      </c>
      <c r="R2677" s="25">
        <v>0</v>
      </c>
      <c r="S2677" s="26">
        <v>0</v>
      </c>
      <c r="T2677" s="26">
        <v>0</v>
      </c>
      <c r="U2677" s="19">
        <v>1255.2</v>
      </c>
      <c r="V2677" s="20">
        <v>17288</v>
      </c>
      <c r="W2677" s="20">
        <v>4679</v>
      </c>
    </row>
    <row r="2678" spans="1:23" x14ac:dyDescent="0.35">
      <c r="A2678" s="16">
        <v>2012</v>
      </c>
      <c r="B2678" s="17">
        <v>58119</v>
      </c>
      <c r="C2678" s="18" t="s">
        <v>2150</v>
      </c>
      <c r="D2678" s="16" t="s">
        <v>41</v>
      </c>
      <c r="E2678" s="18" t="s">
        <v>42</v>
      </c>
      <c r="F2678" s="16" t="s">
        <v>26</v>
      </c>
      <c r="G2678" s="18" t="s">
        <v>184</v>
      </c>
      <c r="H2678" s="18" t="s">
        <v>44</v>
      </c>
      <c r="I2678" s="19">
        <v>4411.5</v>
      </c>
      <c r="J2678" s="20">
        <v>52919</v>
      </c>
      <c r="K2678" s="20">
        <v>6581</v>
      </c>
      <c r="L2678" s="21">
        <v>514.4</v>
      </c>
      <c r="M2678" s="22">
        <v>5651</v>
      </c>
      <c r="N2678" s="22">
        <v>205</v>
      </c>
      <c r="O2678" s="23">
        <v>0</v>
      </c>
      <c r="P2678" s="24">
        <v>0</v>
      </c>
      <c r="Q2678" s="24">
        <v>0</v>
      </c>
      <c r="R2678" s="25">
        <v>0</v>
      </c>
      <c r="S2678" s="26">
        <v>0</v>
      </c>
      <c r="T2678" s="26">
        <v>0</v>
      </c>
      <c r="U2678" s="19">
        <v>4925.8999999999996</v>
      </c>
      <c r="V2678" s="20">
        <v>58570</v>
      </c>
      <c r="W2678" s="20">
        <v>6786</v>
      </c>
    </row>
    <row r="2679" spans="1:23" x14ac:dyDescent="0.35">
      <c r="A2679" s="16">
        <v>2012</v>
      </c>
      <c r="B2679" s="17">
        <v>58119</v>
      </c>
      <c r="C2679" s="18" t="s">
        <v>2150</v>
      </c>
      <c r="D2679" s="16" t="s">
        <v>41</v>
      </c>
      <c r="E2679" s="18" t="s">
        <v>42</v>
      </c>
      <c r="F2679" s="16" t="s">
        <v>26</v>
      </c>
      <c r="G2679" s="18" t="s">
        <v>43</v>
      </c>
      <c r="H2679" s="18" t="s">
        <v>44</v>
      </c>
      <c r="I2679" s="19">
        <v>3385</v>
      </c>
      <c r="J2679" s="20">
        <v>33983</v>
      </c>
      <c r="K2679" s="20">
        <v>7426</v>
      </c>
      <c r="L2679" s="21">
        <v>3052.2</v>
      </c>
      <c r="M2679" s="22">
        <v>30477</v>
      </c>
      <c r="N2679" s="22">
        <v>592</v>
      </c>
      <c r="O2679" s="23">
        <v>0</v>
      </c>
      <c r="P2679" s="24">
        <v>0</v>
      </c>
      <c r="Q2679" s="24">
        <v>0</v>
      </c>
      <c r="R2679" s="25">
        <v>0</v>
      </c>
      <c r="S2679" s="26">
        <v>0</v>
      </c>
      <c r="T2679" s="26">
        <v>0</v>
      </c>
      <c r="U2679" s="19">
        <v>6437.2</v>
      </c>
      <c r="V2679" s="20">
        <v>64460</v>
      </c>
      <c r="W2679" s="20">
        <v>8018</v>
      </c>
    </row>
    <row r="2680" spans="1:23" x14ac:dyDescent="0.35">
      <c r="A2680" s="16">
        <v>2012</v>
      </c>
      <c r="B2680" s="17">
        <v>58119</v>
      </c>
      <c r="C2680" s="18" t="s">
        <v>2150</v>
      </c>
      <c r="D2680" s="16" t="s">
        <v>41</v>
      </c>
      <c r="E2680" s="18" t="s">
        <v>42</v>
      </c>
      <c r="F2680" s="16" t="s">
        <v>26</v>
      </c>
      <c r="G2680" s="18" t="s">
        <v>46</v>
      </c>
      <c r="H2680" s="18" t="s">
        <v>44</v>
      </c>
      <c r="I2680" s="19">
        <v>873.1</v>
      </c>
      <c r="J2680" s="20">
        <v>11788</v>
      </c>
      <c r="K2680" s="20">
        <v>5019</v>
      </c>
      <c r="L2680" s="21">
        <v>315.7</v>
      </c>
      <c r="M2680" s="22">
        <v>4998</v>
      </c>
      <c r="N2680" s="22">
        <v>836</v>
      </c>
      <c r="O2680" s="23">
        <v>0</v>
      </c>
      <c r="P2680" s="24">
        <v>0</v>
      </c>
      <c r="Q2680" s="24">
        <v>0</v>
      </c>
      <c r="R2680" s="25">
        <v>0</v>
      </c>
      <c r="S2680" s="26">
        <v>0</v>
      </c>
      <c r="T2680" s="26">
        <v>0</v>
      </c>
      <c r="U2680" s="19">
        <v>1188.8</v>
      </c>
      <c r="V2680" s="20">
        <v>16786</v>
      </c>
      <c r="W2680" s="20">
        <v>5855</v>
      </c>
    </row>
    <row r="2681" spans="1:23" x14ac:dyDescent="0.35">
      <c r="A2681" s="16">
        <v>2012</v>
      </c>
      <c r="B2681" s="17">
        <v>58123</v>
      </c>
      <c r="C2681" s="18" t="s">
        <v>2151</v>
      </c>
      <c r="D2681" s="16" t="s">
        <v>24</v>
      </c>
      <c r="E2681" s="18" t="s">
        <v>25</v>
      </c>
      <c r="F2681" s="16" t="s">
        <v>26</v>
      </c>
      <c r="G2681" s="18" t="s">
        <v>56</v>
      </c>
      <c r="H2681" s="18" t="s">
        <v>191</v>
      </c>
      <c r="I2681" s="19">
        <v>668</v>
      </c>
      <c r="J2681" s="20">
        <v>8067</v>
      </c>
      <c r="K2681" s="20">
        <v>687</v>
      </c>
      <c r="L2681" s="21">
        <v>1046</v>
      </c>
      <c r="M2681" s="22">
        <v>13589</v>
      </c>
      <c r="N2681" s="22">
        <v>192</v>
      </c>
      <c r="O2681" s="23">
        <v>2002</v>
      </c>
      <c r="P2681" s="24">
        <v>26132</v>
      </c>
      <c r="Q2681" s="24">
        <v>85</v>
      </c>
      <c r="R2681" s="25">
        <v>0</v>
      </c>
      <c r="S2681" s="26">
        <v>0</v>
      </c>
      <c r="T2681" s="26">
        <v>0</v>
      </c>
      <c r="U2681" s="19">
        <v>3716</v>
      </c>
      <c r="V2681" s="20">
        <v>47788</v>
      </c>
      <c r="W2681" s="20">
        <v>964</v>
      </c>
    </row>
    <row r="2682" spans="1:23" x14ac:dyDescent="0.35">
      <c r="A2682" s="16">
        <v>2012</v>
      </c>
      <c r="B2682" s="17">
        <v>58124</v>
      </c>
      <c r="C2682" s="18" t="s">
        <v>2152</v>
      </c>
      <c r="D2682" s="16" t="s">
        <v>24</v>
      </c>
      <c r="E2682" s="18" t="s">
        <v>25</v>
      </c>
      <c r="F2682" s="16" t="s">
        <v>26</v>
      </c>
      <c r="G2682" s="18" t="s">
        <v>61</v>
      </c>
      <c r="H2682" s="18" t="s">
        <v>28</v>
      </c>
      <c r="I2682" s="19">
        <v>20424.400000000001</v>
      </c>
      <c r="J2682" s="20">
        <v>178735</v>
      </c>
      <c r="K2682" s="20">
        <v>11363</v>
      </c>
      <c r="L2682" s="21">
        <v>21246.9</v>
      </c>
      <c r="M2682" s="22">
        <v>236368</v>
      </c>
      <c r="N2682" s="22">
        <v>2447</v>
      </c>
      <c r="O2682" s="23">
        <v>0</v>
      </c>
      <c r="P2682" s="24">
        <v>0</v>
      </c>
      <c r="Q2682" s="24">
        <v>0</v>
      </c>
      <c r="R2682" s="25">
        <v>0</v>
      </c>
      <c r="S2682" s="26">
        <v>0</v>
      </c>
      <c r="T2682" s="26">
        <v>0</v>
      </c>
      <c r="U2682" s="19">
        <v>41671.300000000003</v>
      </c>
      <c r="V2682" s="20">
        <v>415103</v>
      </c>
      <c r="W2682" s="20">
        <v>13810</v>
      </c>
    </row>
    <row r="2683" spans="1:23" x14ac:dyDescent="0.35">
      <c r="A2683" s="16">
        <v>2012</v>
      </c>
      <c r="B2683" s="17">
        <v>58125</v>
      </c>
      <c r="C2683" s="18" t="s">
        <v>2153</v>
      </c>
      <c r="D2683" s="16" t="s">
        <v>24</v>
      </c>
      <c r="E2683" s="18" t="s">
        <v>25</v>
      </c>
      <c r="F2683" s="16" t="s">
        <v>26</v>
      </c>
      <c r="G2683" s="18" t="s">
        <v>63</v>
      </c>
      <c r="H2683" s="18" t="s">
        <v>28</v>
      </c>
      <c r="I2683" s="19">
        <v>711.5</v>
      </c>
      <c r="J2683" s="20">
        <v>3883</v>
      </c>
      <c r="K2683" s="20">
        <v>700</v>
      </c>
      <c r="L2683" s="21">
        <v>2019.8</v>
      </c>
      <c r="M2683" s="22">
        <v>12152</v>
      </c>
      <c r="N2683" s="22">
        <v>135</v>
      </c>
      <c r="O2683" s="23">
        <v>0</v>
      </c>
      <c r="P2683" s="24" t="s">
        <v>37</v>
      </c>
      <c r="Q2683" s="24">
        <v>0</v>
      </c>
      <c r="R2683" s="25">
        <v>0</v>
      </c>
      <c r="S2683" s="26" t="s">
        <v>37</v>
      </c>
      <c r="T2683" s="26">
        <v>0</v>
      </c>
      <c r="U2683" s="19">
        <v>2731.3</v>
      </c>
      <c r="V2683" s="20">
        <v>16035</v>
      </c>
      <c r="W2683" s="20">
        <v>835</v>
      </c>
    </row>
    <row r="2684" spans="1:23" x14ac:dyDescent="0.35">
      <c r="A2684" s="16">
        <v>2012</v>
      </c>
      <c r="B2684" s="17">
        <v>58126</v>
      </c>
      <c r="C2684" s="18" t="s">
        <v>2154</v>
      </c>
      <c r="D2684" s="16" t="s">
        <v>24</v>
      </c>
      <c r="E2684" s="18" t="s">
        <v>25</v>
      </c>
      <c r="F2684" s="16" t="s">
        <v>26</v>
      </c>
      <c r="G2684" s="18" t="s">
        <v>63</v>
      </c>
      <c r="H2684" s="18" t="s">
        <v>28</v>
      </c>
      <c r="I2684" s="19">
        <v>269.3</v>
      </c>
      <c r="J2684" s="20">
        <v>1594</v>
      </c>
      <c r="K2684" s="20">
        <v>287</v>
      </c>
      <c r="L2684" s="21">
        <v>2759.4</v>
      </c>
      <c r="M2684" s="22">
        <v>15478</v>
      </c>
      <c r="N2684" s="22">
        <v>183</v>
      </c>
      <c r="O2684" s="23" t="s">
        <v>37</v>
      </c>
      <c r="P2684" s="24" t="s">
        <v>37</v>
      </c>
      <c r="Q2684" s="24" t="s">
        <v>37</v>
      </c>
      <c r="R2684" s="25" t="s">
        <v>37</v>
      </c>
      <c r="S2684" s="26" t="s">
        <v>37</v>
      </c>
      <c r="T2684" s="26" t="s">
        <v>37</v>
      </c>
      <c r="U2684" s="19">
        <v>3028.7</v>
      </c>
      <c r="V2684" s="20">
        <v>17072</v>
      </c>
      <c r="W2684" s="20">
        <v>470</v>
      </c>
    </row>
    <row r="2685" spans="1:23" x14ac:dyDescent="0.35">
      <c r="A2685" s="16">
        <v>2012</v>
      </c>
      <c r="B2685" s="17">
        <v>58139</v>
      </c>
      <c r="C2685" s="18" t="s">
        <v>2155</v>
      </c>
      <c r="D2685" s="16" t="s">
        <v>24</v>
      </c>
      <c r="E2685" s="18" t="s">
        <v>25</v>
      </c>
      <c r="F2685" s="16" t="s">
        <v>26</v>
      </c>
      <c r="G2685" s="18" t="s">
        <v>173</v>
      </c>
      <c r="H2685" s="18" t="s">
        <v>28</v>
      </c>
      <c r="I2685" s="19">
        <v>103.4</v>
      </c>
      <c r="J2685" s="20">
        <v>1653</v>
      </c>
      <c r="K2685" s="20">
        <v>126</v>
      </c>
      <c r="L2685" s="21">
        <v>53.1</v>
      </c>
      <c r="M2685" s="22">
        <v>816</v>
      </c>
      <c r="N2685" s="22">
        <v>22</v>
      </c>
      <c r="O2685" s="23" t="s">
        <v>37</v>
      </c>
      <c r="P2685" s="24" t="s">
        <v>37</v>
      </c>
      <c r="Q2685" s="24" t="s">
        <v>37</v>
      </c>
      <c r="R2685" s="25" t="s">
        <v>37</v>
      </c>
      <c r="S2685" s="26" t="s">
        <v>37</v>
      </c>
      <c r="T2685" s="26" t="s">
        <v>37</v>
      </c>
      <c r="U2685" s="19">
        <v>156.5</v>
      </c>
      <c r="V2685" s="20">
        <v>2469</v>
      </c>
      <c r="W2685" s="20">
        <v>148</v>
      </c>
    </row>
    <row r="2686" spans="1:23" x14ac:dyDescent="0.35">
      <c r="A2686" s="16">
        <v>2012</v>
      </c>
      <c r="B2686" s="17">
        <v>58142</v>
      </c>
      <c r="C2686" s="18" t="s">
        <v>2156</v>
      </c>
      <c r="D2686" s="16" t="s">
        <v>41</v>
      </c>
      <c r="E2686" s="18" t="s">
        <v>42</v>
      </c>
      <c r="F2686" s="16" t="s">
        <v>26</v>
      </c>
      <c r="G2686" s="18" t="s">
        <v>46</v>
      </c>
      <c r="H2686" s="18" t="s">
        <v>44</v>
      </c>
      <c r="I2686" s="19">
        <v>7263.7</v>
      </c>
      <c r="J2686" s="20">
        <v>122853</v>
      </c>
      <c r="K2686" s="20">
        <v>10924</v>
      </c>
      <c r="L2686" s="21">
        <v>3.8</v>
      </c>
      <c r="M2686" s="22">
        <v>77</v>
      </c>
      <c r="N2686" s="22">
        <v>4</v>
      </c>
      <c r="O2686" s="23">
        <v>0</v>
      </c>
      <c r="P2686" s="24">
        <v>0</v>
      </c>
      <c r="Q2686" s="24">
        <v>0</v>
      </c>
      <c r="R2686" s="25">
        <v>0</v>
      </c>
      <c r="S2686" s="26">
        <v>0</v>
      </c>
      <c r="T2686" s="26">
        <v>0</v>
      </c>
      <c r="U2686" s="19">
        <v>7267.5</v>
      </c>
      <c r="V2686" s="20">
        <v>122930</v>
      </c>
      <c r="W2686" s="20">
        <v>10928</v>
      </c>
    </row>
    <row r="2687" spans="1:23" x14ac:dyDescent="0.35">
      <c r="A2687" s="16">
        <v>2012</v>
      </c>
      <c r="B2687" s="17">
        <v>58155</v>
      </c>
      <c r="C2687" s="18" t="s">
        <v>2157</v>
      </c>
      <c r="D2687" s="16" t="s">
        <v>97</v>
      </c>
      <c r="E2687" s="18" t="s">
        <v>25</v>
      </c>
      <c r="F2687" s="16" t="s">
        <v>26</v>
      </c>
      <c r="G2687" s="18" t="s">
        <v>98</v>
      </c>
      <c r="H2687" s="18" t="s">
        <v>44</v>
      </c>
      <c r="I2687" s="19">
        <v>11.5</v>
      </c>
      <c r="J2687" s="20">
        <v>105</v>
      </c>
      <c r="K2687" s="20">
        <v>10</v>
      </c>
      <c r="L2687" s="21" t="s">
        <v>37</v>
      </c>
      <c r="M2687" s="22" t="s">
        <v>37</v>
      </c>
      <c r="N2687" s="22" t="s">
        <v>37</v>
      </c>
      <c r="O2687" s="23" t="s">
        <v>37</v>
      </c>
      <c r="P2687" s="24" t="s">
        <v>37</v>
      </c>
      <c r="Q2687" s="24" t="s">
        <v>37</v>
      </c>
      <c r="R2687" s="25" t="s">
        <v>37</v>
      </c>
      <c r="S2687" s="26" t="s">
        <v>37</v>
      </c>
      <c r="T2687" s="26" t="s">
        <v>37</v>
      </c>
      <c r="U2687" s="19">
        <v>11.5</v>
      </c>
      <c r="V2687" s="20">
        <v>105</v>
      </c>
      <c r="W2687" s="20">
        <v>10</v>
      </c>
    </row>
    <row r="2688" spans="1:23" x14ac:dyDescent="0.35">
      <c r="A2688" s="16">
        <v>2012</v>
      </c>
      <c r="B2688" s="17">
        <v>58158</v>
      </c>
      <c r="C2688" s="18" t="s">
        <v>2158</v>
      </c>
      <c r="D2688" s="16" t="s">
        <v>41</v>
      </c>
      <c r="E2688" s="18" t="s">
        <v>42</v>
      </c>
      <c r="F2688" s="16" t="s">
        <v>26</v>
      </c>
      <c r="G2688" s="18" t="s">
        <v>158</v>
      </c>
      <c r="H2688" s="18" t="s">
        <v>44</v>
      </c>
      <c r="I2688" s="19">
        <v>674</v>
      </c>
      <c r="J2688" s="20">
        <v>9662</v>
      </c>
      <c r="K2688" s="20">
        <v>3003</v>
      </c>
      <c r="L2688" s="21">
        <v>0</v>
      </c>
      <c r="M2688" s="22">
        <v>0</v>
      </c>
      <c r="N2688" s="22">
        <v>0</v>
      </c>
      <c r="O2688" s="23">
        <v>0</v>
      </c>
      <c r="P2688" s="24">
        <v>0</v>
      </c>
      <c r="Q2688" s="24">
        <v>0</v>
      </c>
      <c r="R2688" s="25">
        <v>0</v>
      </c>
      <c r="S2688" s="26">
        <v>0</v>
      </c>
      <c r="T2688" s="26">
        <v>0</v>
      </c>
      <c r="U2688" s="19">
        <v>674</v>
      </c>
      <c r="V2688" s="20">
        <v>9662</v>
      </c>
      <c r="W2688" s="20">
        <v>3003</v>
      </c>
    </row>
    <row r="2689" spans="1:23" x14ac:dyDescent="0.35">
      <c r="A2689" s="16">
        <v>2012</v>
      </c>
      <c r="B2689" s="17">
        <v>58158</v>
      </c>
      <c r="C2689" s="18" t="s">
        <v>2158</v>
      </c>
      <c r="D2689" s="16" t="s">
        <v>41</v>
      </c>
      <c r="E2689" s="18" t="s">
        <v>42</v>
      </c>
      <c r="F2689" s="16" t="s">
        <v>26</v>
      </c>
      <c r="G2689" s="18" t="s">
        <v>437</v>
      </c>
      <c r="H2689" s="18" t="s">
        <v>44</v>
      </c>
      <c r="I2689" s="19">
        <v>424.2</v>
      </c>
      <c r="J2689" s="20">
        <v>6142</v>
      </c>
      <c r="K2689" s="20">
        <v>1732</v>
      </c>
      <c r="L2689" s="21">
        <v>0</v>
      </c>
      <c r="M2689" s="22">
        <v>0</v>
      </c>
      <c r="N2689" s="22">
        <v>0</v>
      </c>
      <c r="O2689" s="23">
        <v>0</v>
      </c>
      <c r="P2689" s="24">
        <v>0</v>
      </c>
      <c r="Q2689" s="24">
        <v>0</v>
      </c>
      <c r="R2689" s="25">
        <v>0</v>
      </c>
      <c r="S2689" s="26">
        <v>0</v>
      </c>
      <c r="T2689" s="26">
        <v>0</v>
      </c>
      <c r="U2689" s="19">
        <v>424.2</v>
      </c>
      <c r="V2689" s="20">
        <v>6142</v>
      </c>
      <c r="W2689" s="20">
        <v>1732</v>
      </c>
    </row>
    <row r="2690" spans="1:23" x14ac:dyDescent="0.35">
      <c r="A2690" s="16">
        <v>2012</v>
      </c>
      <c r="B2690" s="17">
        <v>58160</v>
      </c>
      <c r="C2690" s="18" t="s">
        <v>2159</v>
      </c>
      <c r="D2690" s="16" t="s">
        <v>41</v>
      </c>
      <c r="E2690" s="18" t="s">
        <v>42</v>
      </c>
      <c r="F2690" s="16" t="s">
        <v>26</v>
      </c>
      <c r="G2690" s="18" t="s">
        <v>43</v>
      </c>
      <c r="H2690" s="18" t="s">
        <v>44</v>
      </c>
      <c r="I2690" s="19">
        <v>4978.5</v>
      </c>
      <c r="J2690" s="20">
        <v>66597</v>
      </c>
      <c r="K2690" s="20">
        <v>9115</v>
      </c>
      <c r="L2690" s="21">
        <v>5575.6</v>
      </c>
      <c r="M2690" s="22">
        <v>69022</v>
      </c>
      <c r="N2690" s="22">
        <v>2059</v>
      </c>
      <c r="O2690" s="23">
        <v>0</v>
      </c>
      <c r="P2690" s="24">
        <v>0</v>
      </c>
      <c r="Q2690" s="24">
        <v>0</v>
      </c>
      <c r="R2690" s="25">
        <v>0</v>
      </c>
      <c r="S2690" s="26">
        <v>0</v>
      </c>
      <c r="T2690" s="26">
        <v>0</v>
      </c>
      <c r="U2690" s="19">
        <v>10554.1</v>
      </c>
      <c r="V2690" s="20">
        <v>135619</v>
      </c>
      <c r="W2690" s="20">
        <v>11174</v>
      </c>
    </row>
    <row r="2691" spans="1:23" x14ac:dyDescent="0.35">
      <c r="A2691" s="16">
        <v>2012</v>
      </c>
      <c r="B2691" s="17">
        <v>58161</v>
      </c>
      <c r="C2691" s="18" t="s">
        <v>2160</v>
      </c>
      <c r="D2691" s="16" t="s">
        <v>41</v>
      </c>
      <c r="E2691" s="18" t="s">
        <v>42</v>
      </c>
      <c r="F2691" s="16" t="s">
        <v>26</v>
      </c>
      <c r="G2691" s="18" t="s">
        <v>243</v>
      </c>
      <c r="H2691" s="18" t="s">
        <v>44</v>
      </c>
      <c r="I2691" s="19">
        <v>17800.3</v>
      </c>
      <c r="J2691" s="20">
        <v>211788</v>
      </c>
      <c r="K2691" s="20">
        <v>21532</v>
      </c>
      <c r="L2691" s="21">
        <v>7259.6</v>
      </c>
      <c r="M2691" s="22">
        <v>82206</v>
      </c>
      <c r="N2691" s="22">
        <v>3049</v>
      </c>
      <c r="O2691" s="23">
        <v>0</v>
      </c>
      <c r="P2691" s="24">
        <v>0</v>
      </c>
      <c r="Q2691" s="24">
        <v>0</v>
      </c>
      <c r="R2691" s="25">
        <v>0</v>
      </c>
      <c r="S2691" s="26">
        <v>0</v>
      </c>
      <c r="T2691" s="26">
        <v>0</v>
      </c>
      <c r="U2691" s="19">
        <v>25059.9</v>
      </c>
      <c r="V2691" s="20">
        <v>293994</v>
      </c>
      <c r="W2691" s="20">
        <v>24581</v>
      </c>
    </row>
    <row r="2692" spans="1:23" x14ac:dyDescent="0.35">
      <c r="A2692" s="16">
        <v>2012</v>
      </c>
      <c r="B2692" s="17">
        <v>58161</v>
      </c>
      <c r="C2692" s="18" t="s">
        <v>2160</v>
      </c>
      <c r="D2692" s="16" t="s">
        <v>41</v>
      </c>
      <c r="E2692" s="18" t="s">
        <v>42</v>
      </c>
      <c r="F2692" s="16" t="s">
        <v>26</v>
      </c>
      <c r="G2692" s="18" t="s">
        <v>184</v>
      </c>
      <c r="H2692" s="18" t="s">
        <v>44</v>
      </c>
      <c r="I2692" s="19">
        <v>1537.4</v>
      </c>
      <c r="J2692" s="20">
        <v>24796</v>
      </c>
      <c r="K2692" s="20">
        <v>5008</v>
      </c>
      <c r="L2692" s="21">
        <v>596.4</v>
      </c>
      <c r="M2692" s="22">
        <v>10069</v>
      </c>
      <c r="N2692" s="22">
        <v>737</v>
      </c>
      <c r="O2692" s="23">
        <v>0</v>
      </c>
      <c r="P2692" s="24">
        <v>0</v>
      </c>
      <c r="Q2692" s="24">
        <v>0</v>
      </c>
      <c r="R2692" s="25">
        <v>0</v>
      </c>
      <c r="S2692" s="26">
        <v>0</v>
      </c>
      <c r="T2692" s="26">
        <v>0</v>
      </c>
      <c r="U2692" s="19">
        <v>2133.8000000000002</v>
      </c>
      <c r="V2692" s="20">
        <v>34865</v>
      </c>
      <c r="W2692" s="20">
        <v>5745</v>
      </c>
    </row>
    <row r="2693" spans="1:23" x14ac:dyDescent="0.35">
      <c r="A2693" s="16">
        <v>2012</v>
      </c>
      <c r="B2693" s="17">
        <v>58162</v>
      </c>
      <c r="C2693" s="18" t="s">
        <v>2161</v>
      </c>
      <c r="D2693" s="16" t="s">
        <v>41</v>
      </c>
      <c r="E2693" s="18" t="s">
        <v>42</v>
      </c>
      <c r="F2693" s="16" t="s">
        <v>26</v>
      </c>
      <c r="G2693" s="18" t="s">
        <v>36</v>
      </c>
      <c r="H2693" s="18" t="s">
        <v>44</v>
      </c>
      <c r="I2693" s="19">
        <v>11282</v>
      </c>
      <c r="J2693" s="20">
        <v>169051</v>
      </c>
      <c r="K2693" s="20">
        <v>19821</v>
      </c>
      <c r="L2693" s="21">
        <v>4455.8999999999996</v>
      </c>
      <c r="M2693" s="22">
        <v>67089</v>
      </c>
      <c r="N2693" s="22">
        <v>2240</v>
      </c>
      <c r="O2693" s="23">
        <v>0</v>
      </c>
      <c r="P2693" s="24">
        <v>0</v>
      </c>
      <c r="Q2693" s="24">
        <v>0</v>
      </c>
      <c r="R2693" s="25">
        <v>0</v>
      </c>
      <c r="S2693" s="26">
        <v>0</v>
      </c>
      <c r="T2693" s="26">
        <v>0</v>
      </c>
      <c r="U2693" s="19">
        <v>15737.9</v>
      </c>
      <c r="V2693" s="20">
        <v>236140</v>
      </c>
      <c r="W2693" s="20">
        <v>22061</v>
      </c>
    </row>
    <row r="2694" spans="1:23" x14ac:dyDescent="0.35">
      <c r="A2694" s="16">
        <v>2012</v>
      </c>
      <c r="B2694" s="17">
        <v>58162</v>
      </c>
      <c r="C2694" s="18" t="s">
        <v>2161</v>
      </c>
      <c r="D2694" s="16" t="s">
        <v>41</v>
      </c>
      <c r="E2694" s="18" t="s">
        <v>42</v>
      </c>
      <c r="F2694" s="16" t="s">
        <v>26</v>
      </c>
      <c r="G2694" s="18" t="s">
        <v>32</v>
      </c>
      <c r="H2694" s="18" t="s">
        <v>44</v>
      </c>
      <c r="I2694" s="19">
        <v>22344.2</v>
      </c>
      <c r="J2694" s="20">
        <v>237815</v>
      </c>
      <c r="K2694" s="20">
        <v>19524</v>
      </c>
      <c r="L2694" s="21">
        <v>4420.6000000000004</v>
      </c>
      <c r="M2694" s="22">
        <v>47756</v>
      </c>
      <c r="N2694" s="22">
        <v>1897</v>
      </c>
      <c r="O2694" s="23">
        <v>0</v>
      </c>
      <c r="P2694" s="24">
        <v>0</v>
      </c>
      <c r="Q2694" s="24">
        <v>0</v>
      </c>
      <c r="R2694" s="25">
        <v>0</v>
      </c>
      <c r="S2694" s="26">
        <v>0</v>
      </c>
      <c r="T2694" s="26">
        <v>0</v>
      </c>
      <c r="U2694" s="19">
        <v>26764.799999999999</v>
      </c>
      <c r="V2694" s="20">
        <v>285571</v>
      </c>
      <c r="W2694" s="20">
        <v>21421</v>
      </c>
    </row>
    <row r="2695" spans="1:23" x14ac:dyDescent="0.35">
      <c r="A2695" s="16">
        <v>2012</v>
      </c>
      <c r="B2695" s="17">
        <v>58162</v>
      </c>
      <c r="C2695" s="18" t="s">
        <v>2161</v>
      </c>
      <c r="D2695" s="16" t="s">
        <v>41</v>
      </c>
      <c r="E2695" s="18" t="s">
        <v>42</v>
      </c>
      <c r="F2695" s="16" t="s">
        <v>26</v>
      </c>
      <c r="G2695" s="18" t="s">
        <v>136</v>
      </c>
      <c r="H2695" s="18" t="s">
        <v>44</v>
      </c>
      <c r="I2695" s="19">
        <v>67581.5</v>
      </c>
      <c r="J2695" s="20">
        <v>655380</v>
      </c>
      <c r="K2695" s="20">
        <v>69699</v>
      </c>
      <c r="L2695" s="21">
        <v>19762.599999999999</v>
      </c>
      <c r="M2695" s="22">
        <v>202644</v>
      </c>
      <c r="N2695" s="22">
        <v>7764</v>
      </c>
      <c r="O2695" s="23">
        <v>0</v>
      </c>
      <c r="P2695" s="24">
        <v>0</v>
      </c>
      <c r="Q2695" s="24">
        <v>0</v>
      </c>
      <c r="R2695" s="25">
        <v>0</v>
      </c>
      <c r="S2695" s="26">
        <v>0</v>
      </c>
      <c r="T2695" s="26">
        <v>0</v>
      </c>
      <c r="U2695" s="19">
        <v>87344.1</v>
      </c>
      <c r="V2695" s="20">
        <v>858024</v>
      </c>
      <c r="W2695" s="20">
        <v>77463</v>
      </c>
    </row>
    <row r="2696" spans="1:23" x14ac:dyDescent="0.35">
      <c r="A2696" s="16">
        <v>2012</v>
      </c>
      <c r="B2696" s="17">
        <v>58162</v>
      </c>
      <c r="C2696" s="18" t="s">
        <v>2161</v>
      </c>
      <c r="D2696" s="16" t="s">
        <v>41</v>
      </c>
      <c r="E2696" s="18" t="s">
        <v>42</v>
      </c>
      <c r="F2696" s="16" t="s">
        <v>26</v>
      </c>
      <c r="G2696" s="18" t="s">
        <v>199</v>
      </c>
      <c r="H2696" s="18" t="s">
        <v>44</v>
      </c>
      <c r="I2696" s="19">
        <v>11449.4</v>
      </c>
      <c r="J2696" s="20">
        <v>128463</v>
      </c>
      <c r="K2696" s="20">
        <v>12616</v>
      </c>
      <c r="L2696" s="21">
        <v>5366.2</v>
      </c>
      <c r="M2696" s="22">
        <v>60296</v>
      </c>
      <c r="N2696" s="22">
        <v>2075</v>
      </c>
      <c r="O2696" s="23">
        <v>0</v>
      </c>
      <c r="P2696" s="24">
        <v>0</v>
      </c>
      <c r="Q2696" s="24">
        <v>0</v>
      </c>
      <c r="R2696" s="25">
        <v>0</v>
      </c>
      <c r="S2696" s="26">
        <v>0</v>
      </c>
      <c r="T2696" s="26">
        <v>0</v>
      </c>
      <c r="U2696" s="19">
        <v>16815.599999999999</v>
      </c>
      <c r="V2696" s="20">
        <v>188759</v>
      </c>
      <c r="W2696" s="20">
        <v>14691</v>
      </c>
    </row>
    <row r="2697" spans="1:23" x14ac:dyDescent="0.35">
      <c r="A2697" s="16">
        <v>2012</v>
      </c>
      <c r="B2697" s="17">
        <v>58164</v>
      </c>
      <c r="C2697" s="18" t="s">
        <v>2162</v>
      </c>
      <c r="D2697" s="16" t="s">
        <v>24</v>
      </c>
      <c r="E2697" s="18" t="s">
        <v>25</v>
      </c>
      <c r="F2697" s="16" t="s">
        <v>26</v>
      </c>
      <c r="G2697" s="18" t="s">
        <v>136</v>
      </c>
      <c r="H2697" s="18" t="s">
        <v>119</v>
      </c>
      <c r="I2697" s="19" t="s">
        <v>37</v>
      </c>
      <c r="J2697" s="20" t="s">
        <v>37</v>
      </c>
      <c r="K2697" s="20" t="s">
        <v>37</v>
      </c>
      <c r="L2697" s="21" t="s">
        <v>37</v>
      </c>
      <c r="M2697" s="22" t="s">
        <v>37</v>
      </c>
      <c r="N2697" s="22" t="s">
        <v>37</v>
      </c>
      <c r="O2697" s="23">
        <v>161</v>
      </c>
      <c r="P2697" s="24">
        <v>1460</v>
      </c>
      <c r="Q2697" s="24">
        <v>1</v>
      </c>
      <c r="R2697" s="25" t="s">
        <v>37</v>
      </c>
      <c r="S2697" s="26" t="s">
        <v>37</v>
      </c>
      <c r="T2697" s="26" t="s">
        <v>37</v>
      </c>
      <c r="U2697" s="19">
        <v>161</v>
      </c>
      <c r="V2697" s="20">
        <v>1460</v>
      </c>
      <c r="W2697" s="20">
        <v>1</v>
      </c>
    </row>
    <row r="2698" spans="1:23" x14ac:dyDescent="0.35">
      <c r="A2698" s="16">
        <v>2012</v>
      </c>
      <c r="B2698" s="17">
        <v>58204</v>
      </c>
      <c r="C2698" s="18" t="s">
        <v>2163</v>
      </c>
      <c r="D2698" s="16" t="s">
        <v>41</v>
      </c>
      <c r="E2698" s="18" t="s">
        <v>42</v>
      </c>
      <c r="F2698" s="16" t="s">
        <v>26</v>
      </c>
      <c r="G2698" s="18" t="s">
        <v>243</v>
      </c>
      <c r="H2698" s="18" t="s">
        <v>44</v>
      </c>
      <c r="I2698" s="19">
        <v>4542.7</v>
      </c>
      <c r="J2698" s="20">
        <v>54741</v>
      </c>
      <c r="K2698" s="20">
        <v>6162</v>
      </c>
      <c r="L2698" s="21">
        <v>1072.0999999999999</v>
      </c>
      <c r="M2698" s="22">
        <v>13644</v>
      </c>
      <c r="N2698" s="22">
        <v>406</v>
      </c>
      <c r="O2698" s="23">
        <v>409.2</v>
      </c>
      <c r="P2698" s="24">
        <v>5198</v>
      </c>
      <c r="Q2698" s="24">
        <v>2</v>
      </c>
      <c r="R2698" s="25" t="s">
        <v>37</v>
      </c>
      <c r="S2698" s="26" t="s">
        <v>37</v>
      </c>
      <c r="T2698" s="26" t="s">
        <v>37</v>
      </c>
      <c r="U2698" s="19">
        <v>6024</v>
      </c>
      <c r="V2698" s="20">
        <v>73583</v>
      </c>
      <c r="W2698" s="20">
        <v>6570</v>
      </c>
    </row>
    <row r="2699" spans="1:23" x14ac:dyDescent="0.35">
      <c r="A2699" s="16">
        <v>2012</v>
      </c>
      <c r="B2699" s="17">
        <v>58204</v>
      </c>
      <c r="C2699" s="18" t="s">
        <v>2163</v>
      </c>
      <c r="D2699" s="16" t="s">
        <v>41</v>
      </c>
      <c r="E2699" s="18" t="s">
        <v>42</v>
      </c>
      <c r="F2699" s="16" t="s">
        <v>26</v>
      </c>
      <c r="G2699" s="18" t="s">
        <v>184</v>
      </c>
      <c r="H2699" s="18" t="s">
        <v>44</v>
      </c>
      <c r="I2699" s="19">
        <v>0.2</v>
      </c>
      <c r="J2699" s="20">
        <v>3</v>
      </c>
      <c r="K2699" s="20">
        <v>1</v>
      </c>
      <c r="L2699" s="21">
        <v>13.6</v>
      </c>
      <c r="M2699" s="22">
        <v>174</v>
      </c>
      <c r="N2699" s="22">
        <v>7</v>
      </c>
      <c r="O2699" s="23" t="s">
        <v>37</v>
      </c>
      <c r="P2699" s="24" t="s">
        <v>37</v>
      </c>
      <c r="Q2699" s="24" t="s">
        <v>37</v>
      </c>
      <c r="R2699" s="25" t="s">
        <v>37</v>
      </c>
      <c r="S2699" s="26" t="s">
        <v>37</v>
      </c>
      <c r="T2699" s="26" t="s">
        <v>37</v>
      </c>
      <c r="U2699" s="19">
        <v>13.8</v>
      </c>
      <c r="V2699" s="20">
        <v>177</v>
      </c>
      <c r="W2699" s="20">
        <v>8</v>
      </c>
    </row>
    <row r="2700" spans="1:23" x14ac:dyDescent="0.35">
      <c r="A2700" s="16">
        <v>2012</v>
      </c>
      <c r="B2700" s="17">
        <v>58204</v>
      </c>
      <c r="C2700" s="18" t="s">
        <v>2163</v>
      </c>
      <c r="D2700" s="16" t="s">
        <v>41</v>
      </c>
      <c r="E2700" s="18" t="s">
        <v>42</v>
      </c>
      <c r="F2700" s="16" t="s">
        <v>26</v>
      </c>
      <c r="G2700" s="18" t="s">
        <v>136</v>
      </c>
      <c r="H2700" s="18" t="s">
        <v>44</v>
      </c>
      <c r="I2700" s="19">
        <v>141</v>
      </c>
      <c r="J2700" s="20">
        <v>1445</v>
      </c>
      <c r="K2700" s="20">
        <v>204</v>
      </c>
      <c r="L2700" s="21">
        <v>62.7</v>
      </c>
      <c r="M2700" s="22">
        <v>797</v>
      </c>
      <c r="N2700" s="22">
        <v>1</v>
      </c>
      <c r="O2700" s="23" t="s">
        <v>37</v>
      </c>
      <c r="P2700" s="24" t="s">
        <v>37</v>
      </c>
      <c r="Q2700" s="24" t="s">
        <v>37</v>
      </c>
      <c r="R2700" s="25" t="s">
        <v>37</v>
      </c>
      <c r="S2700" s="26" t="s">
        <v>37</v>
      </c>
      <c r="T2700" s="26" t="s">
        <v>37</v>
      </c>
      <c r="U2700" s="19">
        <v>203.7</v>
      </c>
      <c r="V2700" s="20">
        <v>2242</v>
      </c>
      <c r="W2700" s="20">
        <v>205</v>
      </c>
    </row>
    <row r="2701" spans="1:23" x14ac:dyDescent="0.35">
      <c r="A2701" s="16">
        <v>2012</v>
      </c>
      <c r="B2701" s="17">
        <v>58204</v>
      </c>
      <c r="C2701" s="18" t="s">
        <v>2163</v>
      </c>
      <c r="D2701" s="16" t="s">
        <v>41</v>
      </c>
      <c r="E2701" s="18" t="s">
        <v>42</v>
      </c>
      <c r="F2701" s="16" t="s">
        <v>26</v>
      </c>
      <c r="G2701" s="18" t="s">
        <v>43</v>
      </c>
      <c r="H2701" s="18" t="s">
        <v>44</v>
      </c>
      <c r="I2701" s="19" t="s">
        <v>37</v>
      </c>
      <c r="J2701" s="20" t="s">
        <v>37</v>
      </c>
      <c r="K2701" s="20" t="s">
        <v>37</v>
      </c>
      <c r="L2701" s="21">
        <v>256.7</v>
      </c>
      <c r="M2701" s="22">
        <v>3013</v>
      </c>
      <c r="N2701" s="22">
        <v>7</v>
      </c>
      <c r="O2701" s="23" t="s">
        <v>37</v>
      </c>
      <c r="P2701" s="24" t="s">
        <v>37</v>
      </c>
      <c r="Q2701" s="24" t="s">
        <v>37</v>
      </c>
      <c r="R2701" s="25" t="s">
        <v>37</v>
      </c>
      <c r="S2701" s="26" t="s">
        <v>37</v>
      </c>
      <c r="T2701" s="26" t="s">
        <v>37</v>
      </c>
      <c r="U2701" s="19">
        <v>256.7</v>
      </c>
      <c r="V2701" s="20">
        <v>3013</v>
      </c>
      <c r="W2701" s="20">
        <v>7</v>
      </c>
    </row>
    <row r="2702" spans="1:23" x14ac:dyDescent="0.35">
      <c r="A2702" s="16">
        <v>2012</v>
      </c>
      <c r="B2702" s="17">
        <v>58204</v>
      </c>
      <c r="C2702" s="18" t="s">
        <v>2163</v>
      </c>
      <c r="D2702" s="16" t="s">
        <v>41</v>
      </c>
      <c r="E2702" s="18" t="s">
        <v>42</v>
      </c>
      <c r="F2702" s="16" t="s">
        <v>26</v>
      </c>
      <c r="G2702" s="18" t="s">
        <v>199</v>
      </c>
      <c r="H2702" s="18" t="s">
        <v>44</v>
      </c>
      <c r="I2702" s="19">
        <v>3258.6</v>
      </c>
      <c r="J2702" s="20">
        <v>39554</v>
      </c>
      <c r="K2702" s="20">
        <v>3444</v>
      </c>
      <c r="L2702" s="21">
        <v>99</v>
      </c>
      <c r="M2702" s="22">
        <v>1191</v>
      </c>
      <c r="N2702" s="22">
        <v>56</v>
      </c>
      <c r="O2702" s="23" t="s">
        <v>37</v>
      </c>
      <c r="P2702" s="24" t="s">
        <v>37</v>
      </c>
      <c r="Q2702" s="24" t="s">
        <v>37</v>
      </c>
      <c r="R2702" s="25" t="s">
        <v>37</v>
      </c>
      <c r="S2702" s="26" t="s">
        <v>37</v>
      </c>
      <c r="T2702" s="26" t="s">
        <v>37</v>
      </c>
      <c r="U2702" s="19">
        <v>3357.6</v>
      </c>
      <c r="V2702" s="20">
        <v>40745</v>
      </c>
      <c r="W2702" s="20">
        <v>3500</v>
      </c>
    </row>
    <row r="2703" spans="1:23" x14ac:dyDescent="0.35">
      <c r="A2703" s="16">
        <v>2012</v>
      </c>
      <c r="B2703" s="17">
        <v>58206</v>
      </c>
      <c r="C2703" s="18" t="s">
        <v>2164</v>
      </c>
      <c r="D2703" s="16" t="s">
        <v>24</v>
      </c>
      <c r="E2703" s="18" t="s">
        <v>25</v>
      </c>
      <c r="F2703" s="16" t="s">
        <v>26</v>
      </c>
      <c r="G2703" s="18" t="s">
        <v>136</v>
      </c>
      <c r="H2703" s="18" t="s">
        <v>119</v>
      </c>
      <c r="I2703" s="19" t="s">
        <v>37</v>
      </c>
      <c r="J2703" s="20" t="s">
        <v>37</v>
      </c>
      <c r="K2703" s="20" t="s">
        <v>37</v>
      </c>
      <c r="L2703" s="21">
        <v>56</v>
      </c>
      <c r="M2703" s="22">
        <v>467</v>
      </c>
      <c r="N2703" s="22">
        <v>1</v>
      </c>
      <c r="O2703" s="23" t="s">
        <v>37</v>
      </c>
      <c r="P2703" s="24" t="s">
        <v>37</v>
      </c>
      <c r="Q2703" s="24" t="s">
        <v>37</v>
      </c>
      <c r="R2703" s="25" t="s">
        <v>37</v>
      </c>
      <c r="S2703" s="26" t="s">
        <v>37</v>
      </c>
      <c r="T2703" s="26" t="s">
        <v>37</v>
      </c>
      <c r="U2703" s="19">
        <v>56</v>
      </c>
      <c r="V2703" s="20">
        <v>467</v>
      </c>
      <c r="W2703" s="20">
        <v>1</v>
      </c>
    </row>
    <row r="2704" spans="1:23" x14ac:dyDescent="0.35">
      <c r="A2704" s="16">
        <v>2012</v>
      </c>
      <c r="B2704" s="17">
        <v>58219</v>
      </c>
      <c r="C2704" s="18" t="s">
        <v>2165</v>
      </c>
      <c r="D2704" s="16" t="s">
        <v>24</v>
      </c>
      <c r="E2704" s="18" t="s">
        <v>25</v>
      </c>
      <c r="F2704" s="16" t="s">
        <v>26</v>
      </c>
      <c r="G2704" s="18" t="s">
        <v>136</v>
      </c>
      <c r="H2704" s="18" t="s">
        <v>119</v>
      </c>
      <c r="I2704" s="19" t="s">
        <v>37</v>
      </c>
      <c r="J2704" s="20" t="s">
        <v>37</v>
      </c>
      <c r="K2704" s="20" t="s">
        <v>37</v>
      </c>
      <c r="L2704" s="21">
        <v>39</v>
      </c>
      <c r="M2704" s="22">
        <v>327</v>
      </c>
      <c r="N2704" s="22">
        <v>1</v>
      </c>
      <c r="O2704" s="23" t="s">
        <v>37</v>
      </c>
      <c r="P2704" s="24" t="s">
        <v>37</v>
      </c>
      <c r="Q2704" s="24" t="s">
        <v>37</v>
      </c>
      <c r="R2704" s="25" t="s">
        <v>37</v>
      </c>
      <c r="S2704" s="26" t="s">
        <v>37</v>
      </c>
      <c r="T2704" s="26" t="s">
        <v>37</v>
      </c>
      <c r="U2704" s="19">
        <v>39</v>
      </c>
      <c r="V2704" s="20">
        <v>327</v>
      </c>
      <c r="W2704" s="20">
        <v>1</v>
      </c>
    </row>
    <row r="2705" spans="1:23" x14ac:dyDescent="0.35">
      <c r="A2705" s="16">
        <v>2012</v>
      </c>
      <c r="B2705" s="17">
        <v>58238</v>
      </c>
      <c r="C2705" s="18" t="s">
        <v>2166</v>
      </c>
      <c r="D2705" s="16" t="s">
        <v>24</v>
      </c>
      <c r="E2705" s="18" t="s">
        <v>25</v>
      </c>
      <c r="F2705" s="16" t="s">
        <v>26</v>
      </c>
      <c r="G2705" s="18" t="s">
        <v>63</v>
      </c>
      <c r="H2705" s="18" t="s">
        <v>119</v>
      </c>
      <c r="I2705" s="19" t="s">
        <v>37</v>
      </c>
      <c r="J2705" s="20" t="s">
        <v>37</v>
      </c>
      <c r="K2705" s="20" t="s">
        <v>37</v>
      </c>
      <c r="L2705" s="21">
        <v>3</v>
      </c>
      <c r="M2705" s="22">
        <v>33</v>
      </c>
      <c r="N2705" s="22">
        <v>1</v>
      </c>
      <c r="O2705" s="23" t="s">
        <v>37</v>
      </c>
      <c r="P2705" s="24" t="s">
        <v>37</v>
      </c>
      <c r="Q2705" s="24" t="s">
        <v>37</v>
      </c>
      <c r="R2705" s="25" t="s">
        <v>37</v>
      </c>
      <c r="S2705" s="26" t="s">
        <v>37</v>
      </c>
      <c r="T2705" s="26" t="s">
        <v>37</v>
      </c>
      <c r="U2705" s="19">
        <v>3</v>
      </c>
      <c r="V2705" s="20">
        <v>33</v>
      </c>
      <c r="W2705" s="20">
        <v>1</v>
      </c>
    </row>
    <row r="2706" spans="1:23" x14ac:dyDescent="0.35">
      <c r="A2706" s="16">
        <v>2012</v>
      </c>
      <c r="B2706" s="17">
        <v>58248</v>
      </c>
      <c r="C2706" s="18" t="s">
        <v>2167</v>
      </c>
      <c r="D2706" s="16" t="s">
        <v>41</v>
      </c>
      <c r="E2706" s="18" t="s">
        <v>42</v>
      </c>
      <c r="F2706" s="16" t="s">
        <v>26</v>
      </c>
      <c r="G2706" s="18" t="s">
        <v>43</v>
      </c>
      <c r="H2706" s="18" t="s">
        <v>44</v>
      </c>
      <c r="I2706" s="19">
        <v>29.8</v>
      </c>
      <c r="J2706" s="20">
        <v>573</v>
      </c>
      <c r="K2706" s="20">
        <v>122</v>
      </c>
      <c r="L2706" s="21">
        <v>438.9</v>
      </c>
      <c r="M2706" s="22">
        <v>8162</v>
      </c>
      <c r="N2706" s="22">
        <v>150</v>
      </c>
      <c r="O2706" s="23">
        <v>160</v>
      </c>
      <c r="P2706" s="24">
        <v>3184</v>
      </c>
      <c r="Q2706" s="24">
        <v>5</v>
      </c>
      <c r="R2706" s="25">
        <v>0</v>
      </c>
      <c r="S2706" s="26">
        <v>0</v>
      </c>
      <c r="T2706" s="26">
        <v>0</v>
      </c>
      <c r="U2706" s="19">
        <v>628.70000000000005</v>
      </c>
      <c r="V2706" s="20">
        <v>11919</v>
      </c>
      <c r="W2706" s="20">
        <v>277</v>
      </c>
    </row>
    <row r="2707" spans="1:23" x14ac:dyDescent="0.35">
      <c r="A2707" s="16">
        <v>2012</v>
      </c>
      <c r="B2707" s="17">
        <v>58267</v>
      </c>
      <c r="C2707" s="18" t="s">
        <v>2168</v>
      </c>
      <c r="D2707" s="16" t="s">
        <v>24</v>
      </c>
      <c r="E2707" s="18" t="s">
        <v>25</v>
      </c>
      <c r="F2707" s="16" t="s">
        <v>26</v>
      </c>
      <c r="G2707" s="18" t="s">
        <v>56</v>
      </c>
      <c r="H2707" s="18" t="s">
        <v>119</v>
      </c>
      <c r="I2707" s="19" t="s">
        <v>37</v>
      </c>
      <c r="J2707" s="20" t="s">
        <v>37</v>
      </c>
      <c r="K2707" s="20" t="s">
        <v>37</v>
      </c>
      <c r="L2707" s="21">
        <v>49</v>
      </c>
      <c r="M2707" s="22">
        <v>580</v>
      </c>
      <c r="N2707" s="22">
        <v>1</v>
      </c>
      <c r="O2707" s="23" t="s">
        <v>37</v>
      </c>
      <c r="P2707" s="24" t="s">
        <v>37</v>
      </c>
      <c r="Q2707" s="24" t="s">
        <v>37</v>
      </c>
      <c r="R2707" s="25" t="s">
        <v>37</v>
      </c>
      <c r="S2707" s="26" t="s">
        <v>37</v>
      </c>
      <c r="T2707" s="26" t="s">
        <v>37</v>
      </c>
      <c r="U2707" s="19">
        <v>49</v>
      </c>
      <c r="V2707" s="20">
        <v>580</v>
      </c>
      <c r="W2707" s="20">
        <v>1</v>
      </c>
    </row>
    <row r="2708" spans="1:23" x14ac:dyDescent="0.35">
      <c r="A2708" s="16">
        <v>2012</v>
      </c>
      <c r="B2708" s="17">
        <v>58300</v>
      </c>
      <c r="C2708" s="18" t="s">
        <v>2169</v>
      </c>
      <c r="D2708" s="16" t="s">
        <v>24</v>
      </c>
      <c r="E2708" s="18" t="s">
        <v>25</v>
      </c>
      <c r="F2708" s="16" t="s">
        <v>26</v>
      </c>
      <c r="G2708" s="18" t="s">
        <v>243</v>
      </c>
      <c r="H2708" s="18" t="s">
        <v>119</v>
      </c>
      <c r="I2708" s="19" t="s">
        <v>37</v>
      </c>
      <c r="J2708" s="20" t="s">
        <v>37</v>
      </c>
      <c r="K2708" s="20" t="s">
        <v>37</v>
      </c>
      <c r="L2708" s="21">
        <v>4429</v>
      </c>
      <c r="M2708" s="22">
        <v>18435</v>
      </c>
      <c r="N2708" s="22">
        <v>1</v>
      </c>
      <c r="O2708" s="23" t="s">
        <v>37</v>
      </c>
      <c r="P2708" s="24" t="s">
        <v>37</v>
      </c>
      <c r="Q2708" s="24" t="s">
        <v>37</v>
      </c>
      <c r="R2708" s="25" t="s">
        <v>37</v>
      </c>
      <c r="S2708" s="26" t="s">
        <v>37</v>
      </c>
      <c r="T2708" s="26" t="s">
        <v>37</v>
      </c>
      <c r="U2708" s="19">
        <v>4429</v>
      </c>
      <c r="V2708" s="20">
        <v>18435</v>
      </c>
      <c r="W2708" s="20">
        <v>1</v>
      </c>
    </row>
    <row r="2709" spans="1:23" x14ac:dyDescent="0.35">
      <c r="A2709" s="16">
        <v>2012</v>
      </c>
      <c r="B2709" s="17">
        <v>58300</v>
      </c>
      <c r="C2709" s="18" t="s">
        <v>2169</v>
      </c>
      <c r="D2709" s="16" t="s">
        <v>24</v>
      </c>
      <c r="E2709" s="18" t="s">
        <v>25</v>
      </c>
      <c r="F2709" s="16" t="s">
        <v>26</v>
      </c>
      <c r="G2709" s="18" t="s">
        <v>243</v>
      </c>
      <c r="H2709" s="18" t="s">
        <v>119</v>
      </c>
      <c r="I2709" s="19" t="s">
        <v>37</v>
      </c>
      <c r="J2709" s="20" t="s">
        <v>37</v>
      </c>
      <c r="K2709" s="20" t="s">
        <v>37</v>
      </c>
      <c r="L2709" s="21">
        <v>2833</v>
      </c>
      <c r="M2709" s="22">
        <v>3562</v>
      </c>
      <c r="N2709" s="22">
        <v>1</v>
      </c>
      <c r="O2709" s="23" t="s">
        <v>37</v>
      </c>
      <c r="P2709" s="24" t="s">
        <v>37</v>
      </c>
      <c r="Q2709" s="24" t="s">
        <v>37</v>
      </c>
      <c r="R2709" s="25" t="s">
        <v>37</v>
      </c>
      <c r="S2709" s="26" t="s">
        <v>37</v>
      </c>
      <c r="T2709" s="26" t="s">
        <v>37</v>
      </c>
      <c r="U2709" s="19">
        <v>2833</v>
      </c>
      <c r="V2709" s="20">
        <v>3562</v>
      </c>
      <c r="W2709" s="20">
        <v>1</v>
      </c>
    </row>
    <row r="2710" spans="1:23" ht="27.75" x14ac:dyDescent="0.35">
      <c r="A2710" s="16">
        <v>2012</v>
      </c>
      <c r="B2710" s="17">
        <v>58364</v>
      </c>
      <c r="C2710" s="18" t="s">
        <v>2170</v>
      </c>
      <c r="D2710" s="16" t="s">
        <v>41</v>
      </c>
      <c r="E2710" s="18" t="s">
        <v>42</v>
      </c>
      <c r="F2710" s="16" t="s">
        <v>26</v>
      </c>
      <c r="G2710" s="18" t="s">
        <v>158</v>
      </c>
      <c r="H2710" s="18" t="s">
        <v>44</v>
      </c>
      <c r="I2710" s="19">
        <v>79237.8</v>
      </c>
      <c r="J2710" s="20">
        <v>1081029</v>
      </c>
      <c r="K2710" s="20">
        <v>154745</v>
      </c>
      <c r="L2710" s="21">
        <v>11173.2</v>
      </c>
      <c r="M2710" s="22">
        <v>178655</v>
      </c>
      <c r="N2710" s="22">
        <v>11306</v>
      </c>
      <c r="O2710" s="23">
        <v>5882.6</v>
      </c>
      <c r="P2710" s="24">
        <v>75781</v>
      </c>
      <c r="Q2710" s="24">
        <v>2</v>
      </c>
      <c r="R2710" s="25" t="s">
        <v>37</v>
      </c>
      <c r="S2710" s="26" t="s">
        <v>37</v>
      </c>
      <c r="T2710" s="26" t="s">
        <v>37</v>
      </c>
      <c r="U2710" s="19">
        <v>96293.6</v>
      </c>
      <c r="V2710" s="20">
        <v>1335465</v>
      </c>
      <c r="W2710" s="20">
        <v>166053</v>
      </c>
    </row>
    <row r="2711" spans="1:23" x14ac:dyDescent="0.35">
      <c r="A2711" s="16">
        <v>2012</v>
      </c>
      <c r="B2711" s="17">
        <v>88888</v>
      </c>
      <c r="C2711" s="18" t="s">
        <v>2171</v>
      </c>
      <c r="D2711" s="16" t="s">
        <v>97</v>
      </c>
      <c r="E2711" s="18" t="s">
        <v>25</v>
      </c>
      <c r="F2711" s="16" t="s">
        <v>26</v>
      </c>
      <c r="G2711" s="18" t="s">
        <v>98</v>
      </c>
      <c r="H2711" s="18" t="s">
        <v>44</v>
      </c>
      <c r="I2711" s="19">
        <v>0</v>
      </c>
      <c r="J2711" s="20">
        <v>0</v>
      </c>
      <c r="K2711" s="20">
        <v>0</v>
      </c>
      <c r="L2711" s="21">
        <v>0</v>
      </c>
      <c r="M2711" s="22">
        <v>0</v>
      </c>
      <c r="N2711" s="22">
        <v>0</v>
      </c>
      <c r="O2711" s="23">
        <v>86456</v>
      </c>
      <c r="P2711" s="24">
        <v>2135255</v>
      </c>
      <c r="Q2711" s="24">
        <v>7</v>
      </c>
      <c r="R2711" s="25">
        <v>0</v>
      </c>
      <c r="S2711" s="26">
        <v>0</v>
      </c>
      <c r="T2711" s="26">
        <v>0</v>
      </c>
      <c r="U2711" s="19">
        <v>86456</v>
      </c>
      <c r="V2711" s="20">
        <v>2135255</v>
      </c>
      <c r="W2711" s="20">
        <v>7</v>
      </c>
    </row>
    <row r="2712" spans="1:23" x14ac:dyDescent="0.35">
      <c r="A2712" s="16">
        <v>2012</v>
      </c>
      <c r="B2712" s="17">
        <v>88888</v>
      </c>
      <c r="C2712" s="18" t="s">
        <v>2171</v>
      </c>
      <c r="D2712" s="16" t="s">
        <v>97</v>
      </c>
      <c r="E2712" s="18" t="s">
        <v>25</v>
      </c>
      <c r="F2712" s="16" t="s">
        <v>26</v>
      </c>
      <c r="G2712" s="18" t="s">
        <v>98</v>
      </c>
      <c r="H2712" s="18" t="s">
        <v>44</v>
      </c>
      <c r="I2712" s="19" t="s">
        <v>37</v>
      </c>
      <c r="J2712" s="20" t="s">
        <v>37</v>
      </c>
      <c r="K2712" s="20" t="s">
        <v>37</v>
      </c>
      <c r="L2712" s="21" t="s">
        <v>37</v>
      </c>
      <c r="M2712" s="22" t="s">
        <v>37</v>
      </c>
      <c r="N2712" s="22" t="s">
        <v>37</v>
      </c>
      <c r="O2712" s="23">
        <v>1405.5</v>
      </c>
      <c r="P2712" s="24">
        <v>22910</v>
      </c>
      <c r="Q2712" s="24">
        <v>1</v>
      </c>
      <c r="R2712" s="25" t="s">
        <v>37</v>
      </c>
      <c r="S2712" s="26" t="s">
        <v>37</v>
      </c>
      <c r="T2712" s="26" t="s">
        <v>37</v>
      </c>
      <c r="U2712" s="19">
        <v>1405.5</v>
      </c>
      <c r="V2712" s="20">
        <v>22910</v>
      </c>
      <c r="W2712" s="20">
        <v>1</v>
      </c>
    </row>
    <row r="2713" spans="1:23" x14ac:dyDescent="0.35">
      <c r="A2713" s="16">
        <v>2012</v>
      </c>
      <c r="B2713" s="17">
        <v>88888</v>
      </c>
      <c r="C2713" s="18" t="s">
        <v>2171</v>
      </c>
      <c r="D2713" s="16" t="s">
        <v>97</v>
      </c>
      <c r="E2713" s="18" t="s">
        <v>25</v>
      </c>
      <c r="F2713" s="16" t="s">
        <v>26</v>
      </c>
      <c r="G2713" s="18" t="s">
        <v>98</v>
      </c>
      <c r="H2713" s="18" t="s">
        <v>44</v>
      </c>
      <c r="I2713" s="19" t="s">
        <v>37</v>
      </c>
      <c r="J2713" s="20" t="s">
        <v>37</v>
      </c>
      <c r="K2713" s="20" t="s">
        <v>37</v>
      </c>
      <c r="L2713" s="21" t="s">
        <v>37</v>
      </c>
      <c r="M2713" s="22" t="s">
        <v>37</v>
      </c>
      <c r="N2713" s="22" t="s">
        <v>37</v>
      </c>
      <c r="O2713" s="23">
        <v>71950</v>
      </c>
      <c r="P2713" s="24">
        <v>2340955</v>
      </c>
      <c r="Q2713" s="24">
        <v>14</v>
      </c>
      <c r="R2713" s="25" t="s">
        <v>37</v>
      </c>
      <c r="S2713" s="26" t="s">
        <v>37</v>
      </c>
      <c r="T2713" s="26" t="s">
        <v>37</v>
      </c>
      <c r="U2713" s="19">
        <v>71950</v>
      </c>
      <c r="V2713" s="20">
        <v>2340955</v>
      </c>
      <c r="W2713" s="20">
        <v>14</v>
      </c>
    </row>
    <row r="2714" spans="1:23" x14ac:dyDescent="0.35">
      <c r="A2714" s="16">
        <v>2012</v>
      </c>
      <c r="B2714" s="17">
        <v>99999</v>
      </c>
      <c r="C2714" s="18" t="s">
        <v>2172</v>
      </c>
      <c r="D2714" s="16" t="s">
        <v>24</v>
      </c>
      <c r="E2714" s="18" t="s">
        <v>25</v>
      </c>
      <c r="F2714" s="16" t="s">
        <v>2173</v>
      </c>
      <c r="G2714" s="18" t="s">
        <v>65</v>
      </c>
      <c r="H2714" s="18" t="s">
        <v>8</v>
      </c>
      <c r="I2714" s="19">
        <v>19607.2</v>
      </c>
      <c r="J2714" s="20">
        <v>42829</v>
      </c>
      <c r="K2714" s="20">
        <v>8238</v>
      </c>
      <c r="L2714" s="21">
        <v>33888.300000000003</v>
      </c>
      <c r="M2714" s="22">
        <v>72974</v>
      </c>
      <c r="N2714" s="22">
        <v>3226</v>
      </c>
      <c r="O2714" s="23">
        <v>4660.7</v>
      </c>
      <c r="P2714" s="24">
        <v>11678</v>
      </c>
      <c r="Q2714" s="24">
        <v>327</v>
      </c>
      <c r="R2714" s="25">
        <v>0</v>
      </c>
      <c r="S2714" s="26">
        <v>0</v>
      </c>
      <c r="T2714" s="26">
        <v>0</v>
      </c>
      <c r="U2714" s="19">
        <v>58156.2</v>
      </c>
      <c r="V2714" s="20">
        <v>127480</v>
      </c>
      <c r="W2714" s="20">
        <v>11791</v>
      </c>
    </row>
    <row r="2715" spans="1:23" x14ac:dyDescent="0.35">
      <c r="A2715" s="16">
        <v>2012</v>
      </c>
      <c r="B2715" s="17">
        <v>99999</v>
      </c>
      <c r="C2715" s="18" t="s">
        <v>2172</v>
      </c>
      <c r="D2715" s="16" t="s">
        <v>24</v>
      </c>
      <c r="E2715" s="18" t="s">
        <v>25</v>
      </c>
      <c r="F2715" s="16" t="s">
        <v>2173</v>
      </c>
      <c r="G2715" s="18" t="s">
        <v>59</v>
      </c>
      <c r="H2715" s="18" t="s">
        <v>8</v>
      </c>
      <c r="I2715" s="19">
        <v>23784.1</v>
      </c>
      <c r="J2715" s="20">
        <v>216752</v>
      </c>
      <c r="K2715" s="20">
        <v>18014</v>
      </c>
      <c r="L2715" s="21">
        <v>12652.4</v>
      </c>
      <c r="M2715" s="22">
        <v>117794</v>
      </c>
      <c r="N2715" s="22">
        <v>4875</v>
      </c>
      <c r="O2715" s="23">
        <v>15783.8</v>
      </c>
      <c r="P2715" s="24">
        <v>157274</v>
      </c>
      <c r="Q2715" s="24">
        <v>326</v>
      </c>
      <c r="R2715" s="25">
        <v>0</v>
      </c>
      <c r="S2715" s="26">
        <v>0</v>
      </c>
      <c r="T2715" s="26">
        <v>0</v>
      </c>
      <c r="U2715" s="19">
        <v>52220.4</v>
      </c>
      <c r="V2715" s="20">
        <v>491821</v>
      </c>
      <c r="W2715" s="20">
        <v>23215</v>
      </c>
    </row>
    <row r="2716" spans="1:23" x14ac:dyDescent="0.35">
      <c r="A2716" s="16">
        <v>2012</v>
      </c>
      <c r="B2716" s="17">
        <v>99999</v>
      </c>
      <c r="C2716" s="18" t="s">
        <v>2172</v>
      </c>
      <c r="D2716" s="16" t="s">
        <v>24</v>
      </c>
      <c r="E2716" s="18" t="s">
        <v>25</v>
      </c>
      <c r="F2716" s="16" t="s">
        <v>2173</v>
      </c>
      <c r="G2716" s="18" t="s">
        <v>123</v>
      </c>
      <c r="H2716" s="18" t="s">
        <v>8</v>
      </c>
      <c r="I2716" s="19">
        <v>18847.2</v>
      </c>
      <c r="J2716" s="20">
        <v>170166</v>
      </c>
      <c r="K2716" s="20">
        <v>14185</v>
      </c>
      <c r="L2716" s="21">
        <v>6713</v>
      </c>
      <c r="M2716" s="22">
        <v>69193</v>
      </c>
      <c r="N2716" s="22">
        <v>1824</v>
      </c>
      <c r="O2716" s="23">
        <v>10548.8</v>
      </c>
      <c r="P2716" s="24">
        <v>114172</v>
      </c>
      <c r="Q2716" s="24">
        <v>1023</v>
      </c>
      <c r="R2716" s="25">
        <v>0</v>
      </c>
      <c r="S2716" s="26">
        <v>0</v>
      </c>
      <c r="T2716" s="26">
        <v>0</v>
      </c>
      <c r="U2716" s="19">
        <v>36109</v>
      </c>
      <c r="V2716" s="20">
        <v>353530</v>
      </c>
      <c r="W2716" s="20">
        <v>17032</v>
      </c>
    </row>
    <row r="2717" spans="1:23" x14ac:dyDescent="0.35">
      <c r="A2717" s="16">
        <v>2012</v>
      </c>
      <c r="B2717" s="17">
        <v>99999</v>
      </c>
      <c r="C2717" s="18" t="s">
        <v>2172</v>
      </c>
      <c r="D2717" s="16" t="s">
        <v>24</v>
      </c>
      <c r="E2717" s="18" t="s">
        <v>25</v>
      </c>
      <c r="F2717" s="16" t="s">
        <v>2173</v>
      </c>
      <c r="G2717" s="18" t="s">
        <v>56</v>
      </c>
      <c r="H2717" s="18" t="s">
        <v>8</v>
      </c>
      <c r="I2717" s="19">
        <v>17958.2</v>
      </c>
      <c r="J2717" s="20">
        <v>165552</v>
      </c>
      <c r="K2717" s="20">
        <v>15508</v>
      </c>
      <c r="L2717" s="21">
        <v>23284.5</v>
      </c>
      <c r="M2717" s="22">
        <v>226582</v>
      </c>
      <c r="N2717" s="22">
        <v>3270</v>
      </c>
      <c r="O2717" s="23">
        <v>25638.1</v>
      </c>
      <c r="P2717" s="24">
        <v>438196</v>
      </c>
      <c r="Q2717" s="24">
        <v>1412</v>
      </c>
      <c r="R2717" s="25">
        <v>0</v>
      </c>
      <c r="S2717" s="26">
        <v>0</v>
      </c>
      <c r="T2717" s="26">
        <v>0</v>
      </c>
      <c r="U2717" s="19">
        <v>66880.800000000003</v>
      </c>
      <c r="V2717" s="20">
        <v>830330</v>
      </c>
      <c r="W2717" s="20">
        <v>20190</v>
      </c>
    </row>
    <row r="2718" spans="1:23" x14ac:dyDescent="0.35">
      <c r="A2718" s="16">
        <v>2012</v>
      </c>
      <c r="B2718" s="17">
        <v>99999</v>
      </c>
      <c r="C2718" s="18" t="s">
        <v>2172</v>
      </c>
      <c r="D2718" s="16" t="s">
        <v>24</v>
      </c>
      <c r="E2718" s="18" t="s">
        <v>25</v>
      </c>
      <c r="F2718" s="16" t="s">
        <v>2173</v>
      </c>
      <c r="G2718" s="18" t="s">
        <v>63</v>
      </c>
      <c r="H2718" s="18" t="s">
        <v>8</v>
      </c>
      <c r="I2718" s="19">
        <v>11605</v>
      </c>
      <c r="J2718" s="20">
        <v>115812</v>
      </c>
      <c r="K2718" s="20">
        <v>13272</v>
      </c>
      <c r="L2718" s="21">
        <v>30770.9</v>
      </c>
      <c r="M2718" s="22">
        <v>232796</v>
      </c>
      <c r="N2718" s="22">
        <v>3061</v>
      </c>
      <c r="O2718" s="23">
        <v>3032.8</v>
      </c>
      <c r="P2718" s="24">
        <v>31769</v>
      </c>
      <c r="Q2718" s="24">
        <v>76</v>
      </c>
      <c r="R2718" s="25">
        <v>0</v>
      </c>
      <c r="S2718" s="26">
        <v>0</v>
      </c>
      <c r="T2718" s="26">
        <v>0</v>
      </c>
      <c r="U2718" s="19">
        <v>45408.7</v>
      </c>
      <c r="V2718" s="20">
        <v>380376</v>
      </c>
      <c r="W2718" s="20">
        <v>16409</v>
      </c>
    </row>
    <row r="2719" spans="1:23" x14ac:dyDescent="0.35">
      <c r="A2719" s="16">
        <v>2012</v>
      </c>
      <c r="B2719" s="17">
        <v>99999</v>
      </c>
      <c r="C2719" s="18" t="s">
        <v>2172</v>
      </c>
      <c r="D2719" s="16" t="s">
        <v>24</v>
      </c>
      <c r="E2719" s="18" t="s">
        <v>25</v>
      </c>
      <c r="F2719" s="16" t="s">
        <v>2173</v>
      </c>
      <c r="G2719" s="18" t="s">
        <v>130</v>
      </c>
      <c r="H2719" s="18" t="s">
        <v>8</v>
      </c>
      <c r="I2719" s="19">
        <v>24322</v>
      </c>
      <c r="J2719" s="20">
        <v>184700</v>
      </c>
      <c r="K2719" s="20">
        <v>23416</v>
      </c>
      <c r="L2719" s="21">
        <v>24564.7</v>
      </c>
      <c r="M2719" s="22">
        <v>200976</v>
      </c>
      <c r="N2719" s="22">
        <v>6751</v>
      </c>
      <c r="O2719" s="23">
        <v>14156.3</v>
      </c>
      <c r="P2719" s="24">
        <v>132072</v>
      </c>
      <c r="Q2719" s="24">
        <v>404</v>
      </c>
      <c r="R2719" s="25">
        <v>0</v>
      </c>
      <c r="S2719" s="26">
        <v>0</v>
      </c>
      <c r="T2719" s="26">
        <v>0</v>
      </c>
      <c r="U2719" s="19">
        <v>63042.9</v>
      </c>
      <c r="V2719" s="20">
        <v>517749</v>
      </c>
      <c r="W2719" s="20">
        <v>30571</v>
      </c>
    </row>
    <row r="2720" spans="1:23" x14ac:dyDescent="0.35">
      <c r="A2720" s="16">
        <v>2012</v>
      </c>
      <c r="B2720" s="17">
        <v>99999</v>
      </c>
      <c r="C2720" s="18" t="s">
        <v>2172</v>
      </c>
      <c r="D2720" s="16" t="s">
        <v>24</v>
      </c>
      <c r="E2720" s="18" t="s">
        <v>25</v>
      </c>
      <c r="F2720" s="16" t="s">
        <v>2173</v>
      </c>
      <c r="G2720" s="18" t="s">
        <v>243</v>
      </c>
      <c r="H2720" s="18" t="s">
        <v>8</v>
      </c>
      <c r="I2720" s="19">
        <v>0</v>
      </c>
      <c r="J2720" s="20">
        <v>0</v>
      </c>
      <c r="K2720" s="20">
        <v>0</v>
      </c>
      <c r="L2720" s="21">
        <v>7286</v>
      </c>
      <c r="M2720" s="22">
        <v>22658</v>
      </c>
      <c r="N2720" s="22">
        <v>3</v>
      </c>
      <c r="O2720" s="23">
        <v>606</v>
      </c>
      <c r="P2720" s="24">
        <v>17730</v>
      </c>
      <c r="Q2720" s="24">
        <v>1</v>
      </c>
      <c r="R2720" s="25">
        <v>0</v>
      </c>
      <c r="S2720" s="26">
        <v>0</v>
      </c>
      <c r="T2720" s="26">
        <v>0</v>
      </c>
      <c r="U2720" s="19">
        <v>7892</v>
      </c>
      <c r="V2720" s="20">
        <v>40388</v>
      </c>
      <c r="W2720" s="20">
        <v>4</v>
      </c>
    </row>
    <row r="2721" spans="1:23" x14ac:dyDescent="0.35">
      <c r="A2721" s="16">
        <v>2012</v>
      </c>
      <c r="B2721" s="17">
        <v>99999</v>
      </c>
      <c r="C2721" s="18" t="s">
        <v>2172</v>
      </c>
      <c r="D2721" s="16" t="s">
        <v>24</v>
      </c>
      <c r="E2721" s="18" t="s">
        <v>25</v>
      </c>
      <c r="F2721" s="16" t="s">
        <v>2173</v>
      </c>
      <c r="G2721" s="18" t="s">
        <v>198</v>
      </c>
      <c r="H2721" s="18" t="s">
        <v>8</v>
      </c>
      <c r="I2721" s="19">
        <v>4013</v>
      </c>
      <c r="J2721" s="20">
        <v>30531</v>
      </c>
      <c r="K2721" s="20">
        <v>3238</v>
      </c>
      <c r="L2721" s="21">
        <v>5210.2</v>
      </c>
      <c r="M2721" s="22">
        <v>48512</v>
      </c>
      <c r="N2721" s="22">
        <v>441</v>
      </c>
      <c r="O2721" s="23">
        <v>459.2</v>
      </c>
      <c r="P2721" s="24">
        <v>8473</v>
      </c>
      <c r="Q2721" s="24">
        <v>1</v>
      </c>
      <c r="R2721" s="25">
        <v>0</v>
      </c>
      <c r="S2721" s="26">
        <v>0</v>
      </c>
      <c r="T2721" s="26">
        <v>0</v>
      </c>
      <c r="U2721" s="19">
        <v>9682.2999999999993</v>
      </c>
      <c r="V2721" s="20">
        <v>87516</v>
      </c>
      <c r="W2721" s="20">
        <v>3680</v>
      </c>
    </row>
    <row r="2722" spans="1:23" x14ac:dyDescent="0.35">
      <c r="A2722" s="16">
        <v>2012</v>
      </c>
      <c r="B2722" s="17">
        <v>99999</v>
      </c>
      <c r="C2722" s="18" t="s">
        <v>2172</v>
      </c>
      <c r="D2722" s="16" t="s">
        <v>24</v>
      </c>
      <c r="E2722" s="18" t="s">
        <v>25</v>
      </c>
      <c r="F2722" s="16" t="s">
        <v>2173</v>
      </c>
      <c r="G2722" s="18" t="s">
        <v>61</v>
      </c>
      <c r="H2722" s="18" t="s">
        <v>8</v>
      </c>
      <c r="I2722" s="19">
        <v>21363.8</v>
      </c>
      <c r="J2722" s="20">
        <v>160101</v>
      </c>
      <c r="K2722" s="20">
        <v>15141</v>
      </c>
      <c r="L2722" s="21">
        <v>19106.900000000001</v>
      </c>
      <c r="M2722" s="22">
        <v>145102</v>
      </c>
      <c r="N2722" s="22">
        <v>3366</v>
      </c>
      <c r="O2722" s="23">
        <v>4664</v>
      </c>
      <c r="P2722" s="24">
        <v>48382</v>
      </c>
      <c r="Q2722" s="24">
        <v>113</v>
      </c>
      <c r="R2722" s="25">
        <v>0</v>
      </c>
      <c r="S2722" s="26">
        <v>0</v>
      </c>
      <c r="T2722" s="26">
        <v>0</v>
      </c>
      <c r="U2722" s="19">
        <v>45134.8</v>
      </c>
      <c r="V2722" s="20">
        <v>353584</v>
      </c>
      <c r="W2722" s="20">
        <v>18620</v>
      </c>
    </row>
    <row r="2723" spans="1:23" x14ac:dyDescent="0.35">
      <c r="A2723" s="16">
        <v>2012</v>
      </c>
      <c r="B2723" s="17">
        <v>99999</v>
      </c>
      <c r="C2723" s="18" t="s">
        <v>2172</v>
      </c>
      <c r="D2723" s="16" t="s">
        <v>24</v>
      </c>
      <c r="E2723" s="18" t="s">
        <v>25</v>
      </c>
      <c r="F2723" s="16" t="s">
        <v>2173</v>
      </c>
      <c r="G2723" s="18" t="s">
        <v>49</v>
      </c>
      <c r="H2723" s="18" t="s">
        <v>8</v>
      </c>
      <c r="I2723" s="19">
        <v>42521</v>
      </c>
      <c r="J2723" s="20">
        <v>392405</v>
      </c>
      <c r="K2723" s="20">
        <v>33097</v>
      </c>
      <c r="L2723" s="21">
        <v>37958.1</v>
      </c>
      <c r="M2723" s="22">
        <v>351292</v>
      </c>
      <c r="N2723" s="22">
        <v>5695</v>
      </c>
      <c r="O2723" s="23">
        <v>13001.9</v>
      </c>
      <c r="P2723" s="24">
        <v>168283</v>
      </c>
      <c r="Q2723" s="24">
        <v>169</v>
      </c>
      <c r="R2723" s="25">
        <v>0</v>
      </c>
      <c r="S2723" s="26">
        <v>0</v>
      </c>
      <c r="T2723" s="26">
        <v>0</v>
      </c>
      <c r="U2723" s="19">
        <v>93481</v>
      </c>
      <c r="V2723" s="20">
        <v>911979</v>
      </c>
      <c r="W2723" s="20">
        <v>38961</v>
      </c>
    </row>
    <row r="2724" spans="1:23" x14ac:dyDescent="0.35">
      <c r="A2724" s="16">
        <v>2012</v>
      </c>
      <c r="B2724" s="17">
        <v>99999</v>
      </c>
      <c r="C2724" s="18" t="s">
        <v>2172</v>
      </c>
      <c r="D2724" s="16" t="s">
        <v>24</v>
      </c>
      <c r="E2724" s="18" t="s">
        <v>25</v>
      </c>
      <c r="F2724" s="16" t="s">
        <v>2173</v>
      </c>
      <c r="G2724" s="18" t="s">
        <v>87</v>
      </c>
      <c r="H2724" s="18" t="s">
        <v>8</v>
      </c>
      <c r="I2724" s="19">
        <v>45292.9</v>
      </c>
      <c r="J2724" s="20">
        <v>415562</v>
      </c>
      <c r="K2724" s="20">
        <v>43958</v>
      </c>
      <c r="L2724" s="21">
        <v>26031.8</v>
      </c>
      <c r="M2724" s="22">
        <v>257120</v>
      </c>
      <c r="N2724" s="22">
        <v>8626</v>
      </c>
      <c r="O2724" s="23">
        <v>10553.4</v>
      </c>
      <c r="P2724" s="24">
        <v>109615</v>
      </c>
      <c r="Q2724" s="24">
        <v>540</v>
      </c>
      <c r="R2724" s="25">
        <v>0</v>
      </c>
      <c r="S2724" s="26">
        <v>0</v>
      </c>
      <c r="T2724" s="26">
        <v>0</v>
      </c>
      <c r="U2724" s="19">
        <v>81878.100000000006</v>
      </c>
      <c r="V2724" s="20">
        <v>782297</v>
      </c>
      <c r="W2724" s="20">
        <v>53124</v>
      </c>
    </row>
    <row r="2725" spans="1:23" x14ac:dyDescent="0.35">
      <c r="A2725" s="16">
        <v>2012</v>
      </c>
      <c r="B2725" s="17">
        <v>99999</v>
      </c>
      <c r="C2725" s="18" t="s">
        <v>2172</v>
      </c>
      <c r="D2725" s="16" t="s">
        <v>24</v>
      </c>
      <c r="E2725" s="18" t="s">
        <v>25</v>
      </c>
      <c r="F2725" s="16" t="s">
        <v>2173</v>
      </c>
      <c r="G2725" s="18" t="s">
        <v>210</v>
      </c>
      <c r="H2725" s="18" t="s">
        <v>8</v>
      </c>
      <c r="I2725" s="19">
        <v>17147</v>
      </c>
      <c r="J2725" s="20">
        <v>230306</v>
      </c>
      <c r="K2725" s="20">
        <v>15644</v>
      </c>
      <c r="L2725" s="21">
        <v>6038.3</v>
      </c>
      <c r="M2725" s="22">
        <v>91006</v>
      </c>
      <c r="N2725" s="22">
        <v>2347</v>
      </c>
      <c r="O2725" s="23">
        <v>6919.1</v>
      </c>
      <c r="P2725" s="24">
        <v>131256</v>
      </c>
      <c r="Q2725" s="24">
        <v>987</v>
      </c>
      <c r="R2725" s="25">
        <v>0</v>
      </c>
      <c r="S2725" s="26">
        <v>0</v>
      </c>
      <c r="T2725" s="26">
        <v>0</v>
      </c>
      <c r="U2725" s="19">
        <v>30104.400000000001</v>
      </c>
      <c r="V2725" s="20">
        <v>452567</v>
      </c>
      <c r="W2725" s="20">
        <v>18978</v>
      </c>
    </row>
    <row r="2726" spans="1:23" x14ac:dyDescent="0.35">
      <c r="A2726" s="16">
        <v>2012</v>
      </c>
      <c r="B2726" s="17">
        <v>99999</v>
      </c>
      <c r="C2726" s="18" t="s">
        <v>2172</v>
      </c>
      <c r="D2726" s="16" t="s">
        <v>24</v>
      </c>
      <c r="E2726" s="18" t="s">
        <v>25</v>
      </c>
      <c r="F2726" s="16" t="s">
        <v>2173</v>
      </c>
      <c r="G2726" s="18" t="s">
        <v>36</v>
      </c>
      <c r="H2726" s="18" t="s">
        <v>8</v>
      </c>
      <c r="I2726" s="19">
        <v>97963.199999999997</v>
      </c>
      <c r="J2726" s="20">
        <v>800078</v>
      </c>
      <c r="K2726" s="20">
        <v>78110</v>
      </c>
      <c r="L2726" s="21">
        <v>49501.3</v>
      </c>
      <c r="M2726" s="22">
        <v>463034</v>
      </c>
      <c r="N2726" s="22">
        <v>9655</v>
      </c>
      <c r="O2726" s="23">
        <v>27132.9</v>
      </c>
      <c r="P2726" s="24">
        <v>303198</v>
      </c>
      <c r="Q2726" s="24">
        <v>501</v>
      </c>
      <c r="R2726" s="25">
        <v>0</v>
      </c>
      <c r="S2726" s="26">
        <v>0</v>
      </c>
      <c r="T2726" s="26">
        <v>0</v>
      </c>
      <c r="U2726" s="19">
        <v>174597.4</v>
      </c>
      <c r="V2726" s="20">
        <v>1566310</v>
      </c>
      <c r="W2726" s="20">
        <v>88266</v>
      </c>
    </row>
    <row r="2727" spans="1:23" x14ac:dyDescent="0.35">
      <c r="A2727" s="16">
        <v>2012</v>
      </c>
      <c r="B2727" s="17">
        <v>99999</v>
      </c>
      <c r="C2727" s="18" t="s">
        <v>2172</v>
      </c>
      <c r="D2727" s="16" t="s">
        <v>24</v>
      </c>
      <c r="E2727" s="18" t="s">
        <v>25</v>
      </c>
      <c r="F2727" s="16" t="s">
        <v>2173</v>
      </c>
      <c r="G2727" s="18" t="s">
        <v>74</v>
      </c>
      <c r="H2727" s="18" t="s">
        <v>8</v>
      </c>
      <c r="I2727" s="19">
        <v>73902.7</v>
      </c>
      <c r="J2727" s="20">
        <v>696128</v>
      </c>
      <c r="K2727" s="20">
        <v>61291</v>
      </c>
      <c r="L2727" s="21">
        <v>43481.599999999999</v>
      </c>
      <c r="M2727" s="22">
        <v>425148</v>
      </c>
      <c r="N2727" s="22">
        <v>9419</v>
      </c>
      <c r="O2727" s="23">
        <v>30861.599999999999</v>
      </c>
      <c r="P2727" s="24">
        <v>367390</v>
      </c>
      <c r="Q2727" s="24">
        <v>713</v>
      </c>
      <c r="R2727" s="25">
        <v>0</v>
      </c>
      <c r="S2727" s="26">
        <v>0</v>
      </c>
      <c r="T2727" s="26">
        <v>0</v>
      </c>
      <c r="U2727" s="19">
        <v>148246</v>
      </c>
      <c r="V2727" s="20">
        <v>1488666</v>
      </c>
      <c r="W2727" s="20">
        <v>71423</v>
      </c>
    </row>
    <row r="2728" spans="1:23" x14ac:dyDescent="0.35">
      <c r="A2728" s="16">
        <v>2012</v>
      </c>
      <c r="B2728" s="17">
        <v>99999</v>
      </c>
      <c r="C2728" s="18" t="s">
        <v>2172</v>
      </c>
      <c r="D2728" s="16" t="s">
        <v>24</v>
      </c>
      <c r="E2728" s="18" t="s">
        <v>25</v>
      </c>
      <c r="F2728" s="16" t="s">
        <v>2173</v>
      </c>
      <c r="G2728" s="18" t="s">
        <v>79</v>
      </c>
      <c r="H2728" s="18" t="s">
        <v>8</v>
      </c>
      <c r="I2728" s="19">
        <v>53836.6</v>
      </c>
      <c r="J2728" s="20">
        <v>439493</v>
      </c>
      <c r="K2728" s="20">
        <v>46024</v>
      </c>
      <c r="L2728" s="21">
        <v>36627.800000000003</v>
      </c>
      <c r="M2728" s="22">
        <v>309784</v>
      </c>
      <c r="N2728" s="22">
        <v>9465</v>
      </c>
      <c r="O2728" s="23">
        <v>5467.2</v>
      </c>
      <c r="P2728" s="24">
        <v>54474</v>
      </c>
      <c r="Q2728" s="24">
        <v>295</v>
      </c>
      <c r="R2728" s="25">
        <v>0</v>
      </c>
      <c r="S2728" s="26">
        <v>0</v>
      </c>
      <c r="T2728" s="26">
        <v>0</v>
      </c>
      <c r="U2728" s="19">
        <v>95931.6</v>
      </c>
      <c r="V2728" s="20">
        <v>803750</v>
      </c>
      <c r="W2728" s="20">
        <v>55784</v>
      </c>
    </row>
    <row r="2729" spans="1:23" x14ac:dyDescent="0.35">
      <c r="A2729" s="16">
        <v>2012</v>
      </c>
      <c r="B2729" s="17">
        <v>99999</v>
      </c>
      <c r="C2729" s="18" t="s">
        <v>2172</v>
      </c>
      <c r="D2729" s="16" t="s">
        <v>24</v>
      </c>
      <c r="E2729" s="18" t="s">
        <v>25</v>
      </c>
      <c r="F2729" s="16" t="s">
        <v>2173</v>
      </c>
      <c r="G2729" s="18" t="s">
        <v>111</v>
      </c>
      <c r="H2729" s="18" t="s">
        <v>8</v>
      </c>
      <c r="I2729" s="19">
        <v>15886.2</v>
      </c>
      <c r="J2729" s="20">
        <v>164557</v>
      </c>
      <c r="K2729" s="20">
        <v>13950</v>
      </c>
      <c r="L2729" s="21">
        <v>7611.8</v>
      </c>
      <c r="M2729" s="22">
        <v>73810</v>
      </c>
      <c r="N2729" s="22">
        <v>2027</v>
      </c>
      <c r="O2729" s="23">
        <v>5583.8</v>
      </c>
      <c r="P2729" s="24">
        <v>80433</v>
      </c>
      <c r="Q2729" s="24">
        <v>123</v>
      </c>
      <c r="R2729" s="25">
        <v>0</v>
      </c>
      <c r="S2729" s="26">
        <v>0</v>
      </c>
      <c r="T2729" s="26">
        <v>0</v>
      </c>
      <c r="U2729" s="19">
        <v>29081.9</v>
      </c>
      <c r="V2729" s="20">
        <v>318800</v>
      </c>
      <c r="W2729" s="20">
        <v>16100</v>
      </c>
    </row>
    <row r="2730" spans="1:23" x14ac:dyDescent="0.35">
      <c r="A2730" s="16">
        <v>2012</v>
      </c>
      <c r="B2730" s="17">
        <v>99999</v>
      </c>
      <c r="C2730" s="18" t="s">
        <v>2172</v>
      </c>
      <c r="D2730" s="16" t="s">
        <v>24</v>
      </c>
      <c r="E2730" s="18" t="s">
        <v>25</v>
      </c>
      <c r="F2730" s="16" t="s">
        <v>2173</v>
      </c>
      <c r="G2730" s="18" t="s">
        <v>30</v>
      </c>
      <c r="H2730" s="18" t="s">
        <v>8</v>
      </c>
      <c r="I2730" s="19">
        <v>29746</v>
      </c>
      <c r="J2730" s="20">
        <v>312178</v>
      </c>
      <c r="K2730" s="20">
        <v>24444</v>
      </c>
      <c r="L2730" s="21">
        <v>18903.599999999999</v>
      </c>
      <c r="M2730" s="22">
        <v>193874</v>
      </c>
      <c r="N2730" s="22">
        <v>4074</v>
      </c>
      <c r="O2730" s="23">
        <v>6441.7</v>
      </c>
      <c r="P2730" s="24">
        <v>79884</v>
      </c>
      <c r="Q2730" s="24">
        <v>192</v>
      </c>
      <c r="R2730" s="25">
        <v>0</v>
      </c>
      <c r="S2730" s="26">
        <v>0</v>
      </c>
      <c r="T2730" s="26">
        <v>0</v>
      </c>
      <c r="U2730" s="19">
        <v>55091.3</v>
      </c>
      <c r="V2730" s="20">
        <v>585935</v>
      </c>
      <c r="W2730" s="20">
        <v>28710</v>
      </c>
    </row>
    <row r="2731" spans="1:23" x14ac:dyDescent="0.35">
      <c r="A2731" s="16">
        <v>2012</v>
      </c>
      <c r="B2731" s="17">
        <v>99999</v>
      </c>
      <c r="C2731" s="18" t="s">
        <v>2172</v>
      </c>
      <c r="D2731" s="16" t="s">
        <v>24</v>
      </c>
      <c r="E2731" s="18" t="s">
        <v>25</v>
      </c>
      <c r="F2731" s="16" t="s">
        <v>2173</v>
      </c>
      <c r="G2731" s="18" t="s">
        <v>184</v>
      </c>
      <c r="H2731" s="18" t="s">
        <v>8</v>
      </c>
      <c r="I2731" s="19">
        <v>51190.1</v>
      </c>
      <c r="J2731" s="20">
        <v>364803</v>
      </c>
      <c r="K2731" s="20">
        <v>42202</v>
      </c>
      <c r="L2731" s="21">
        <v>16681.5</v>
      </c>
      <c r="M2731" s="22">
        <v>117693</v>
      </c>
      <c r="N2731" s="22">
        <v>4556</v>
      </c>
      <c r="O2731" s="23">
        <v>14602.5</v>
      </c>
      <c r="P2731" s="24">
        <v>121320</v>
      </c>
      <c r="Q2731" s="24">
        <v>321</v>
      </c>
      <c r="R2731" s="25">
        <v>0</v>
      </c>
      <c r="S2731" s="26">
        <v>0</v>
      </c>
      <c r="T2731" s="26">
        <v>0</v>
      </c>
      <c r="U2731" s="19">
        <v>82474.100000000006</v>
      </c>
      <c r="V2731" s="20">
        <v>603816</v>
      </c>
      <c r="W2731" s="20">
        <v>47079</v>
      </c>
    </row>
    <row r="2732" spans="1:23" x14ac:dyDescent="0.35">
      <c r="A2732" s="16">
        <v>2012</v>
      </c>
      <c r="B2732" s="17">
        <v>99999</v>
      </c>
      <c r="C2732" s="18" t="s">
        <v>2172</v>
      </c>
      <c r="D2732" s="16" t="s">
        <v>24</v>
      </c>
      <c r="E2732" s="18" t="s">
        <v>25</v>
      </c>
      <c r="F2732" s="16" t="s">
        <v>2173</v>
      </c>
      <c r="G2732" s="18" t="s">
        <v>32</v>
      </c>
      <c r="H2732" s="18" t="s">
        <v>8</v>
      </c>
      <c r="I2732" s="19">
        <v>7407.5</v>
      </c>
      <c r="J2732" s="20">
        <v>66719</v>
      </c>
      <c r="K2732" s="20">
        <v>5283</v>
      </c>
      <c r="L2732" s="21">
        <v>3260</v>
      </c>
      <c r="M2732" s="22">
        <v>34157</v>
      </c>
      <c r="N2732" s="22">
        <v>828</v>
      </c>
      <c r="O2732" s="23">
        <v>5123.8999999999996</v>
      </c>
      <c r="P2732" s="24">
        <v>58535</v>
      </c>
      <c r="Q2732" s="24">
        <v>153</v>
      </c>
      <c r="R2732" s="25">
        <v>0</v>
      </c>
      <c r="S2732" s="26">
        <v>0</v>
      </c>
      <c r="T2732" s="26">
        <v>0</v>
      </c>
      <c r="U2732" s="19">
        <v>15791.4</v>
      </c>
      <c r="V2732" s="20">
        <v>159411</v>
      </c>
      <c r="W2732" s="20">
        <v>6264</v>
      </c>
    </row>
    <row r="2733" spans="1:23" x14ac:dyDescent="0.35">
      <c r="A2733" s="16">
        <v>2012</v>
      </c>
      <c r="B2733" s="17">
        <v>99999</v>
      </c>
      <c r="C2733" s="18" t="s">
        <v>2172</v>
      </c>
      <c r="D2733" s="16" t="s">
        <v>24</v>
      </c>
      <c r="E2733" s="18" t="s">
        <v>25</v>
      </c>
      <c r="F2733" s="16" t="s">
        <v>2173</v>
      </c>
      <c r="G2733" s="18" t="s">
        <v>158</v>
      </c>
      <c r="H2733" s="18" t="s">
        <v>8</v>
      </c>
      <c r="I2733" s="19">
        <v>1662.1</v>
      </c>
      <c r="J2733" s="20">
        <v>9474</v>
      </c>
      <c r="K2733" s="20">
        <v>1832</v>
      </c>
      <c r="L2733" s="21">
        <v>438.9</v>
      </c>
      <c r="M2733" s="22">
        <v>3157</v>
      </c>
      <c r="N2733" s="22">
        <v>321</v>
      </c>
      <c r="O2733" s="23">
        <v>379.1</v>
      </c>
      <c r="P2733" s="24">
        <v>3045</v>
      </c>
      <c r="Q2733" s="24">
        <v>15</v>
      </c>
      <c r="R2733" s="25">
        <v>0</v>
      </c>
      <c r="S2733" s="26">
        <v>0</v>
      </c>
      <c r="T2733" s="26">
        <v>0</v>
      </c>
      <c r="U2733" s="19">
        <v>2480.1999999999998</v>
      </c>
      <c r="V2733" s="20">
        <v>15675</v>
      </c>
      <c r="W2733" s="20">
        <v>2168</v>
      </c>
    </row>
    <row r="2734" spans="1:23" x14ac:dyDescent="0.35">
      <c r="A2734" s="16">
        <v>2012</v>
      </c>
      <c r="B2734" s="17">
        <v>99999</v>
      </c>
      <c r="C2734" s="18" t="s">
        <v>2172</v>
      </c>
      <c r="D2734" s="16" t="s">
        <v>24</v>
      </c>
      <c r="E2734" s="18" t="s">
        <v>25</v>
      </c>
      <c r="F2734" s="16" t="s">
        <v>2173</v>
      </c>
      <c r="G2734" s="18" t="s">
        <v>83</v>
      </c>
      <c r="H2734" s="18" t="s">
        <v>8</v>
      </c>
      <c r="I2734" s="19">
        <v>28160.400000000001</v>
      </c>
      <c r="J2734" s="20">
        <v>238852</v>
      </c>
      <c r="K2734" s="20">
        <v>33567</v>
      </c>
      <c r="L2734" s="21">
        <v>26036.799999999999</v>
      </c>
      <c r="M2734" s="22">
        <v>259890</v>
      </c>
      <c r="N2734" s="22">
        <v>6205</v>
      </c>
      <c r="O2734" s="23">
        <v>23860.9</v>
      </c>
      <c r="P2734" s="24">
        <v>276336</v>
      </c>
      <c r="Q2734" s="24">
        <v>320</v>
      </c>
      <c r="R2734" s="25">
        <v>0</v>
      </c>
      <c r="S2734" s="26">
        <v>0</v>
      </c>
      <c r="T2734" s="26">
        <v>0</v>
      </c>
      <c r="U2734" s="19">
        <v>78058.2</v>
      </c>
      <c r="V2734" s="20">
        <v>775078</v>
      </c>
      <c r="W2734" s="20">
        <v>40092</v>
      </c>
    </row>
    <row r="2735" spans="1:23" x14ac:dyDescent="0.35">
      <c r="A2735" s="16">
        <v>2012</v>
      </c>
      <c r="B2735" s="17">
        <v>99999</v>
      </c>
      <c r="C2735" s="18" t="s">
        <v>2172</v>
      </c>
      <c r="D2735" s="16" t="s">
        <v>24</v>
      </c>
      <c r="E2735" s="18" t="s">
        <v>25</v>
      </c>
      <c r="F2735" s="16" t="s">
        <v>2173</v>
      </c>
      <c r="G2735" s="18" t="s">
        <v>51</v>
      </c>
      <c r="H2735" s="18" t="s">
        <v>8</v>
      </c>
      <c r="I2735" s="19">
        <v>40456.699999999997</v>
      </c>
      <c r="J2735" s="20">
        <v>378546</v>
      </c>
      <c r="K2735" s="20">
        <v>42694</v>
      </c>
      <c r="L2735" s="21">
        <v>32944.1</v>
      </c>
      <c r="M2735" s="22">
        <v>338153</v>
      </c>
      <c r="N2735" s="22">
        <v>7653</v>
      </c>
      <c r="O2735" s="23">
        <v>11005</v>
      </c>
      <c r="P2735" s="24">
        <v>121636</v>
      </c>
      <c r="Q2735" s="24">
        <v>332</v>
      </c>
      <c r="R2735" s="25">
        <v>0</v>
      </c>
      <c r="S2735" s="26">
        <v>0</v>
      </c>
      <c r="T2735" s="26">
        <v>0</v>
      </c>
      <c r="U2735" s="19">
        <v>84405.7</v>
      </c>
      <c r="V2735" s="20">
        <v>838335</v>
      </c>
      <c r="W2735" s="20">
        <v>50679</v>
      </c>
    </row>
    <row r="2736" spans="1:23" x14ac:dyDescent="0.35">
      <c r="A2736" s="16">
        <v>2012</v>
      </c>
      <c r="B2736" s="17">
        <v>99999</v>
      </c>
      <c r="C2736" s="18" t="s">
        <v>2172</v>
      </c>
      <c r="D2736" s="16" t="s">
        <v>24</v>
      </c>
      <c r="E2736" s="18" t="s">
        <v>25</v>
      </c>
      <c r="F2736" s="16" t="s">
        <v>2173</v>
      </c>
      <c r="G2736" s="18" t="s">
        <v>132</v>
      </c>
      <c r="H2736" s="18" t="s">
        <v>8</v>
      </c>
      <c r="I2736" s="19">
        <v>72201.5</v>
      </c>
      <c r="J2736" s="20">
        <v>683752</v>
      </c>
      <c r="K2736" s="20">
        <v>60296</v>
      </c>
      <c r="L2736" s="21">
        <v>55551.7</v>
      </c>
      <c r="M2736" s="22">
        <v>544450</v>
      </c>
      <c r="N2736" s="22">
        <v>12345</v>
      </c>
      <c r="O2736" s="23">
        <v>22438.5</v>
      </c>
      <c r="P2736" s="24">
        <v>279292</v>
      </c>
      <c r="Q2736" s="24">
        <v>393</v>
      </c>
      <c r="R2736" s="25">
        <v>0</v>
      </c>
      <c r="S2736" s="26">
        <v>0</v>
      </c>
      <c r="T2736" s="26">
        <v>0</v>
      </c>
      <c r="U2736" s="19">
        <v>150191.79999999999</v>
      </c>
      <c r="V2736" s="20">
        <v>1507494</v>
      </c>
      <c r="W2736" s="20">
        <v>73034</v>
      </c>
    </row>
    <row r="2737" spans="1:23" x14ac:dyDescent="0.35">
      <c r="A2737" s="16">
        <v>2012</v>
      </c>
      <c r="B2737" s="17">
        <v>99999</v>
      </c>
      <c r="C2737" s="18" t="s">
        <v>2172</v>
      </c>
      <c r="D2737" s="16" t="s">
        <v>24</v>
      </c>
      <c r="E2737" s="18" t="s">
        <v>25</v>
      </c>
      <c r="F2737" s="16" t="s">
        <v>2173</v>
      </c>
      <c r="G2737" s="18" t="s">
        <v>27</v>
      </c>
      <c r="H2737" s="18" t="s">
        <v>8</v>
      </c>
      <c r="I2737" s="19">
        <v>9162.7999999999993</v>
      </c>
      <c r="J2737" s="20">
        <v>76940</v>
      </c>
      <c r="K2737" s="20">
        <v>7105</v>
      </c>
      <c r="L2737" s="21">
        <v>7247.4</v>
      </c>
      <c r="M2737" s="22">
        <v>62376</v>
      </c>
      <c r="N2737" s="22">
        <v>1559</v>
      </c>
      <c r="O2737" s="23">
        <v>2694.7</v>
      </c>
      <c r="P2737" s="24">
        <v>36953</v>
      </c>
      <c r="Q2737" s="24">
        <v>39</v>
      </c>
      <c r="R2737" s="25">
        <v>0</v>
      </c>
      <c r="S2737" s="26">
        <v>0</v>
      </c>
      <c r="T2737" s="26">
        <v>0</v>
      </c>
      <c r="U2737" s="19">
        <v>19105</v>
      </c>
      <c r="V2737" s="20">
        <v>176269</v>
      </c>
      <c r="W2737" s="20">
        <v>8703</v>
      </c>
    </row>
    <row r="2738" spans="1:23" x14ac:dyDescent="0.35">
      <c r="A2738" s="16">
        <v>2012</v>
      </c>
      <c r="B2738" s="17">
        <v>99999</v>
      </c>
      <c r="C2738" s="18" t="s">
        <v>2172</v>
      </c>
      <c r="D2738" s="16" t="s">
        <v>24</v>
      </c>
      <c r="E2738" s="18" t="s">
        <v>25</v>
      </c>
      <c r="F2738" s="16" t="s">
        <v>2173</v>
      </c>
      <c r="G2738" s="18" t="s">
        <v>179</v>
      </c>
      <c r="H2738" s="18" t="s">
        <v>8</v>
      </c>
      <c r="I2738" s="19">
        <v>9604.2999999999993</v>
      </c>
      <c r="J2738" s="20">
        <v>81611</v>
      </c>
      <c r="K2738" s="20">
        <v>7081</v>
      </c>
      <c r="L2738" s="21">
        <v>3802.3</v>
      </c>
      <c r="M2738" s="22">
        <v>28909</v>
      </c>
      <c r="N2738" s="22">
        <v>1681</v>
      </c>
      <c r="O2738" s="23">
        <v>2277.5</v>
      </c>
      <c r="P2738" s="24">
        <v>20527</v>
      </c>
      <c r="Q2738" s="24">
        <v>44</v>
      </c>
      <c r="R2738" s="25">
        <v>0</v>
      </c>
      <c r="S2738" s="26">
        <v>0</v>
      </c>
      <c r="T2738" s="26">
        <v>0</v>
      </c>
      <c r="U2738" s="19">
        <v>15684.1</v>
      </c>
      <c r="V2738" s="20">
        <v>131047</v>
      </c>
      <c r="W2738" s="20">
        <v>8806</v>
      </c>
    </row>
    <row r="2739" spans="1:23" x14ac:dyDescent="0.35">
      <c r="A2739" s="16">
        <v>2012</v>
      </c>
      <c r="B2739" s="17">
        <v>99999</v>
      </c>
      <c r="C2739" s="18" t="s">
        <v>2172</v>
      </c>
      <c r="D2739" s="16" t="s">
        <v>24</v>
      </c>
      <c r="E2739" s="18" t="s">
        <v>25</v>
      </c>
      <c r="F2739" s="16" t="s">
        <v>2173</v>
      </c>
      <c r="G2739" s="18" t="s">
        <v>70</v>
      </c>
      <c r="H2739" s="18" t="s">
        <v>8</v>
      </c>
      <c r="I2739" s="19">
        <v>71775.100000000006</v>
      </c>
      <c r="J2739" s="20">
        <v>559074</v>
      </c>
      <c r="K2739" s="20">
        <v>49528</v>
      </c>
      <c r="L2739" s="21">
        <v>55777.1</v>
      </c>
      <c r="M2739" s="22">
        <v>503120</v>
      </c>
      <c r="N2739" s="22">
        <v>9430</v>
      </c>
      <c r="O2739" s="23">
        <v>9381.7000000000007</v>
      </c>
      <c r="P2739" s="24">
        <v>118571</v>
      </c>
      <c r="Q2739" s="24">
        <v>115</v>
      </c>
      <c r="R2739" s="25">
        <v>0</v>
      </c>
      <c r="S2739" s="26">
        <v>0</v>
      </c>
      <c r="T2739" s="26">
        <v>0</v>
      </c>
      <c r="U2739" s="19">
        <v>136933.9</v>
      </c>
      <c r="V2739" s="20">
        <v>1180765</v>
      </c>
      <c r="W2739" s="20">
        <v>59073</v>
      </c>
    </row>
    <row r="2740" spans="1:23" x14ac:dyDescent="0.35">
      <c r="A2740" s="16">
        <v>2012</v>
      </c>
      <c r="B2740" s="17">
        <v>99999</v>
      </c>
      <c r="C2740" s="18" t="s">
        <v>2172</v>
      </c>
      <c r="D2740" s="16" t="s">
        <v>24</v>
      </c>
      <c r="E2740" s="18" t="s">
        <v>25</v>
      </c>
      <c r="F2740" s="16" t="s">
        <v>2173</v>
      </c>
      <c r="G2740" s="18" t="s">
        <v>172</v>
      </c>
      <c r="H2740" s="18" t="s">
        <v>8</v>
      </c>
      <c r="I2740" s="19">
        <v>11563.9</v>
      </c>
      <c r="J2740" s="20">
        <v>114705</v>
      </c>
      <c r="K2740" s="20">
        <v>7501</v>
      </c>
      <c r="L2740" s="21">
        <v>5761.3</v>
      </c>
      <c r="M2740" s="22">
        <v>61728</v>
      </c>
      <c r="N2740" s="22">
        <v>1032</v>
      </c>
      <c r="O2740" s="23">
        <v>2544.1999999999998</v>
      </c>
      <c r="P2740" s="24">
        <v>28159</v>
      </c>
      <c r="Q2740" s="24">
        <v>51</v>
      </c>
      <c r="R2740" s="25">
        <v>0</v>
      </c>
      <c r="S2740" s="26">
        <v>0</v>
      </c>
      <c r="T2740" s="26">
        <v>0</v>
      </c>
      <c r="U2740" s="19">
        <v>19869.400000000001</v>
      </c>
      <c r="V2740" s="20">
        <v>204592</v>
      </c>
      <c r="W2740" s="20">
        <v>8584</v>
      </c>
    </row>
    <row r="2741" spans="1:23" x14ac:dyDescent="0.35">
      <c r="A2741" s="16">
        <v>2012</v>
      </c>
      <c r="B2741" s="17">
        <v>99999</v>
      </c>
      <c r="C2741" s="18" t="s">
        <v>2172</v>
      </c>
      <c r="D2741" s="16" t="s">
        <v>24</v>
      </c>
      <c r="E2741" s="18" t="s">
        <v>25</v>
      </c>
      <c r="F2741" s="16" t="s">
        <v>2173</v>
      </c>
      <c r="G2741" s="18" t="s">
        <v>90</v>
      </c>
      <c r="H2741" s="18" t="s">
        <v>8</v>
      </c>
      <c r="I2741" s="19">
        <v>32241.3</v>
      </c>
      <c r="J2741" s="20">
        <v>318762</v>
      </c>
      <c r="K2741" s="20">
        <v>28131</v>
      </c>
      <c r="L2741" s="21">
        <v>21285.8</v>
      </c>
      <c r="M2741" s="22">
        <v>220207</v>
      </c>
      <c r="N2741" s="22">
        <v>7248</v>
      </c>
      <c r="O2741" s="23">
        <v>3683</v>
      </c>
      <c r="P2741" s="24">
        <v>34868</v>
      </c>
      <c r="Q2741" s="24">
        <v>326</v>
      </c>
      <c r="R2741" s="25">
        <v>0</v>
      </c>
      <c r="S2741" s="26">
        <v>0</v>
      </c>
      <c r="T2741" s="26">
        <v>0</v>
      </c>
      <c r="U2741" s="19">
        <v>57210.1</v>
      </c>
      <c r="V2741" s="20">
        <v>573837</v>
      </c>
      <c r="W2741" s="20">
        <v>35705</v>
      </c>
    </row>
    <row r="2742" spans="1:23" x14ac:dyDescent="0.35">
      <c r="A2742" s="16">
        <v>2012</v>
      </c>
      <c r="B2742" s="17">
        <v>99999</v>
      </c>
      <c r="C2742" s="18" t="s">
        <v>2172</v>
      </c>
      <c r="D2742" s="16" t="s">
        <v>24</v>
      </c>
      <c r="E2742" s="18" t="s">
        <v>25</v>
      </c>
      <c r="F2742" s="16" t="s">
        <v>2173</v>
      </c>
      <c r="G2742" s="18" t="s">
        <v>437</v>
      </c>
      <c r="H2742" s="18" t="s">
        <v>8</v>
      </c>
      <c r="I2742" s="19">
        <v>4259.5</v>
      </c>
      <c r="J2742" s="20">
        <v>33782</v>
      </c>
      <c r="K2742" s="20">
        <v>5149</v>
      </c>
      <c r="L2742" s="21">
        <v>4307</v>
      </c>
      <c r="M2742" s="22">
        <v>29070</v>
      </c>
      <c r="N2742" s="22">
        <v>1370</v>
      </c>
      <c r="O2742" s="23">
        <v>7279.5</v>
      </c>
      <c r="P2742" s="24">
        <v>55869</v>
      </c>
      <c r="Q2742" s="24">
        <v>48</v>
      </c>
      <c r="R2742" s="25">
        <v>0</v>
      </c>
      <c r="S2742" s="26">
        <v>0</v>
      </c>
      <c r="T2742" s="26">
        <v>0</v>
      </c>
      <c r="U2742" s="19">
        <v>15846</v>
      </c>
      <c r="V2742" s="20">
        <v>118722</v>
      </c>
      <c r="W2742" s="20">
        <v>6567</v>
      </c>
    </row>
    <row r="2743" spans="1:23" x14ac:dyDescent="0.35">
      <c r="A2743" s="16">
        <v>2012</v>
      </c>
      <c r="B2743" s="17">
        <v>99999</v>
      </c>
      <c r="C2743" s="18" t="s">
        <v>2172</v>
      </c>
      <c r="D2743" s="16" t="s">
        <v>24</v>
      </c>
      <c r="E2743" s="18" t="s">
        <v>25</v>
      </c>
      <c r="F2743" s="16" t="s">
        <v>2173</v>
      </c>
      <c r="G2743" s="18" t="s">
        <v>136</v>
      </c>
      <c r="H2743" s="18" t="s">
        <v>8</v>
      </c>
      <c r="I2743" s="19">
        <v>23794.799999999999</v>
      </c>
      <c r="J2743" s="20">
        <v>122239</v>
      </c>
      <c r="K2743" s="20">
        <v>16818</v>
      </c>
      <c r="L2743" s="21">
        <v>27352.7</v>
      </c>
      <c r="M2743" s="22">
        <v>220554</v>
      </c>
      <c r="N2743" s="22">
        <v>2580</v>
      </c>
      <c r="O2743" s="23">
        <v>2254.1</v>
      </c>
      <c r="P2743" s="24">
        <v>10216</v>
      </c>
      <c r="Q2743" s="24">
        <v>20</v>
      </c>
      <c r="R2743" s="25">
        <v>0</v>
      </c>
      <c r="S2743" s="26">
        <v>0</v>
      </c>
      <c r="T2743" s="26">
        <v>0</v>
      </c>
      <c r="U2743" s="19">
        <v>53401.599999999999</v>
      </c>
      <c r="V2743" s="20">
        <v>353009</v>
      </c>
      <c r="W2743" s="20">
        <v>19418</v>
      </c>
    </row>
    <row r="2744" spans="1:23" x14ac:dyDescent="0.35">
      <c r="A2744" s="16">
        <v>2012</v>
      </c>
      <c r="B2744" s="17">
        <v>99999</v>
      </c>
      <c r="C2744" s="18" t="s">
        <v>2172</v>
      </c>
      <c r="D2744" s="16" t="s">
        <v>24</v>
      </c>
      <c r="E2744" s="18" t="s">
        <v>25</v>
      </c>
      <c r="F2744" s="16" t="s">
        <v>2173</v>
      </c>
      <c r="G2744" s="18" t="s">
        <v>330</v>
      </c>
      <c r="H2744" s="18" t="s">
        <v>8</v>
      </c>
      <c r="I2744" s="19">
        <v>12636.7</v>
      </c>
      <c r="J2744" s="20">
        <v>90570</v>
      </c>
      <c r="K2744" s="20">
        <v>14791</v>
      </c>
      <c r="L2744" s="21">
        <v>8891.7999999999993</v>
      </c>
      <c r="M2744" s="22">
        <v>69965</v>
      </c>
      <c r="N2744" s="22">
        <v>2410</v>
      </c>
      <c r="O2744" s="23">
        <v>4010.3</v>
      </c>
      <c r="P2744" s="24">
        <v>30570</v>
      </c>
      <c r="Q2744" s="24">
        <v>164</v>
      </c>
      <c r="R2744" s="25">
        <v>0</v>
      </c>
      <c r="S2744" s="26">
        <v>0</v>
      </c>
      <c r="T2744" s="26">
        <v>0</v>
      </c>
      <c r="U2744" s="19">
        <v>25538.799999999999</v>
      </c>
      <c r="V2744" s="20">
        <v>191105</v>
      </c>
      <c r="W2744" s="20">
        <v>17365</v>
      </c>
    </row>
    <row r="2745" spans="1:23" x14ac:dyDescent="0.35">
      <c r="A2745" s="16">
        <v>2012</v>
      </c>
      <c r="B2745" s="17">
        <v>99999</v>
      </c>
      <c r="C2745" s="18" t="s">
        <v>2172</v>
      </c>
      <c r="D2745" s="16" t="s">
        <v>24</v>
      </c>
      <c r="E2745" s="18" t="s">
        <v>25</v>
      </c>
      <c r="F2745" s="16" t="s">
        <v>2173</v>
      </c>
      <c r="G2745" s="18" t="s">
        <v>236</v>
      </c>
      <c r="H2745" s="18" t="s">
        <v>8</v>
      </c>
      <c r="I2745" s="19">
        <v>5825.2</v>
      </c>
      <c r="J2745" s="20">
        <v>56406</v>
      </c>
      <c r="K2745" s="20">
        <v>6681</v>
      </c>
      <c r="L2745" s="21">
        <v>7314.1</v>
      </c>
      <c r="M2745" s="22">
        <v>65060</v>
      </c>
      <c r="N2745" s="22">
        <v>1213</v>
      </c>
      <c r="O2745" s="23">
        <v>2079.1</v>
      </c>
      <c r="P2745" s="24">
        <v>30911</v>
      </c>
      <c r="Q2745" s="24">
        <v>160</v>
      </c>
      <c r="R2745" s="25">
        <v>0</v>
      </c>
      <c r="S2745" s="26">
        <v>0</v>
      </c>
      <c r="T2745" s="26">
        <v>0</v>
      </c>
      <c r="U2745" s="19">
        <v>15218.4</v>
      </c>
      <c r="V2745" s="20">
        <v>152377</v>
      </c>
      <c r="W2745" s="20">
        <v>8054</v>
      </c>
    </row>
    <row r="2746" spans="1:23" x14ac:dyDescent="0.35">
      <c r="A2746" s="16">
        <v>2012</v>
      </c>
      <c r="B2746" s="17">
        <v>99999</v>
      </c>
      <c r="C2746" s="18" t="s">
        <v>2172</v>
      </c>
      <c r="D2746" s="16" t="s">
        <v>24</v>
      </c>
      <c r="E2746" s="18" t="s">
        <v>25</v>
      </c>
      <c r="F2746" s="16" t="s">
        <v>2173</v>
      </c>
      <c r="G2746" s="18" t="s">
        <v>43</v>
      </c>
      <c r="H2746" s="18" t="s">
        <v>8</v>
      </c>
      <c r="I2746" s="19">
        <v>50928</v>
      </c>
      <c r="J2746" s="20">
        <v>787295</v>
      </c>
      <c r="K2746" s="20">
        <v>65677</v>
      </c>
      <c r="L2746" s="21">
        <v>18128.2</v>
      </c>
      <c r="M2746" s="22">
        <v>285756</v>
      </c>
      <c r="N2746" s="22">
        <v>9470</v>
      </c>
      <c r="O2746" s="23">
        <v>24012</v>
      </c>
      <c r="P2746" s="24">
        <v>509916</v>
      </c>
      <c r="Q2746" s="24">
        <v>959</v>
      </c>
      <c r="R2746" s="25">
        <v>0</v>
      </c>
      <c r="S2746" s="26">
        <v>0</v>
      </c>
      <c r="T2746" s="26">
        <v>0</v>
      </c>
      <c r="U2746" s="19">
        <v>93068.2</v>
      </c>
      <c r="V2746" s="20">
        <v>1582967</v>
      </c>
      <c r="W2746" s="20">
        <v>76106</v>
      </c>
    </row>
    <row r="2747" spans="1:23" x14ac:dyDescent="0.35">
      <c r="A2747" s="16">
        <v>2012</v>
      </c>
      <c r="B2747" s="17">
        <v>99999</v>
      </c>
      <c r="C2747" s="18" t="s">
        <v>2172</v>
      </c>
      <c r="D2747" s="16" t="s">
        <v>24</v>
      </c>
      <c r="E2747" s="18" t="s">
        <v>25</v>
      </c>
      <c r="F2747" s="16" t="s">
        <v>2173</v>
      </c>
      <c r="G2747" s="18" t="s">
        <v>46</v>
      </c>
      <c r="H2747" s="18" t="s">
        <v>8</v>
      </c>
      <c r="I2747" s="19">
        <v>61881.7</v>
      </c>
      <c r="J2747" s="20">
        <v>602135</v>
      </c>
      <c r="K2747" s="20">
        <v>58536</v>
      </c>
      <c r="L2747" s="21">
        <v>31705.5</v>
      </c>
      <c r="M2747" s="22">
        <v>337190</v>
      </c>
      <c r="N2747" s="22">
        <v>7804</v>
      </c>
      <c r="O2747" s="23">
        <v>47289.7</v>
      </c>
      <c r="P2747" s="24">
        <v>567195</v>
      </c>
      <c r="Q2747" s="24">
        <v>556</v>
      </c>
      <c r="R2747" s="25">
        <v>0</v>
      </c>
      <c r="S2747" s="26">
        <v>0</v>
      </c>
      <c r="T2747" s="26">
        <v>0</v>
      </c>
      <c r="U2747" s="19">
        <v>140876.79999999999</v>
      </c>
      <c r="V2747" s="20">
        <v>1506520</v>
      </c>
      <c r="W2747" s="20">
        <v>66896</v>
      </c>
    </row>
    <row r="2748" spans="1:23" x14ac:dyDescent="0.35">
      <c r="A2748" s="16">
        <v>2012</v>
      </c>
      <c r="B2748" s="17">
        <v>99999</v>
      </c>
      <c r="C2748" s="18" t="s">
        <v>2172</v>
      </c>
      <c r="D2748" s="16" t="s">
        <v>24</v>
      </c>
      <c r="E2748" s="18" t="s">
        <v>25</v>
      </c>
      <c r="F2748" s="16" t="s">
        <v>2173</v>
      </c>
      <c r="G2748" s="18" t="s">
        <v>80</v>
      </c>
      <c r="H2748" s="18" t="s">
        <v>8</v>
      </c>
      <c r="I2748" s="19">
        <v>59024</v>
      </c>
      <c r="J2748" s="20">
        <v>557533</v>
      </c>
      <c r="K2748" s="20">
        <v>50376</v>
      </c>
      <c r="L2748" s="21">
        <v>37884.1</v>
      </c>
      <c r="M2748" s="22">
        <v>377715</v>
      </c>
      <c r="N2748" s="22">
        <v>8964</v>
      </c>
      <c r="O2748" s="23">
        <v>10977.1</v>
      </c>
      <c r="P2748" s="24">
        <v>162616</v>
      </c>
      <c r="Q2748" s="24">
        <v>240</v>
      </c>
      <c r="R2748" s="25">
        <v>0</v>
      </c>
      <c r="S2748" s="26">
        <v>0</v>
      </c>
      <c r="T2748" s="26">
        <v>0</v>
      </c>
      <c r="U2748" s="19">
        <v>107885.2</v>
      </c>
      <c r="V2748" s="20">
        <v>1097864</v>
      </c>
      <c r="W2748" s="20">
        <v>59580</v>
      </c>
    </row>
    <row r="2749" spans="1:23" x14ac:dyDescent="0.35">
      <c r="A2749" s="16">
        <v>2012</v>
      </c>
      <c r="B2749" s="17">
        <v>99999</v>
      </c>
      <c r="C2749" s="18" t="s">
        <v>2172</v>
      </c>
      <c r="D2749" s="16" t="s">
        <v>24</v>
      </c>
      <c r="E2749" s="18" t="s">
        <v>25</v>
      </c>
      <c r="F2749" s="16" t="s">
        <v>2173</v>
      </c>
      <c r="G2749" s="18" t="s">
        <v>128</v>
      </c>
      <c r="H2749" s="18" t="s">
        <v>8</v>
      </c>
      <c r="I2749" s="19">
        <v>8472.5</v>
      </c>
      <c r="J2749" s="20">
        <v>68140</v>
      </c>
      <c r="K2749" s="20">
        <v>5171</v>
      </c>
      <c r="L2749" s="21">
        <v>1810.8</v>
      </c>
      <c r="M2749" s="22">
        <v>18639</v>
      </c>
      <c r="N2749" s="22">
        <v>509</v>
      </c>
      <c r="O2749" s="23">
        <v>1470.4</v>
      </c>
      <c r="P2749" s="24">
        <v>14913</v>
      </c>
      <c r="Q2749" s="24">
        <v>56</v>
      </c>
      <c r="R2749" s="25">
        <v>0</v>
      </c>
      <c r="S2749" s="26">
        <v>0</v>
      </c>
      <c r="T2749" s="26">
        <v>0</v>
      </c>
      <c r="U2749" s="19">
        <v>11753.7</v>
      </c>
      <c r="V2749" s="20">
        <v>101692</v>
      </c>
      <c r="W2749" s="20">
        <v>5736</v>
      </c>
    </row>
    <row r="2750" spans="1:23" x14ac:dyDescent="0.35">
      <c r="A2750" s="16">
        <v>2012</v>
      </c>
      <c r="B2750" s="17">
        <v>99999</v>
      </c>
      <c r="C2750" s="18" t="s">
        <v>2172</v>
      </c>
      <c r="D2750" s="16" t="s">
        <v>24</v>
      </c>
      <c r="E2750" s="18" t="s">
        <v>25</v>
      </c>
      <c r="F2750" s="16" t="s">
        <v>2173</v>
      </c>
      <c r="G2750" s="18" t="s">
        <v>199</v>
      </c>
      <c r="H2750" s="18" t="s">
        <v>8</v>
      </c>
      <c r="I2750" s="19">
        <v>71710.399999999994</v>
      </c>
      <c r="J2750" s="20">
        <v>490319</v>
      </c>
      <c r="K2750" s="20">
        <v>65113</v>
      </c>
      <c r="L2750" s="21">
        <v>31204.7</v>
      </c>
      <c r="M2750" s="22">
        <v>230164</v>
      </c>
      <c r="N2750" s="22">
        <v>7975</v>
      </c>
      <c r="O2750" s="23">
        <v>22868.799999999999</v>
      </c>
      <c r="P2750" s="24">
        <v>202444</v>
      </c>
      <c r="Q2750" s="24">
        <v>407</v>
      </c>
      <c r="R2750" s="25">
        <v>0</v>
      </c>
      <c r="S2750" s="26">
        <v>0</v>
      </c>
      <c r="T2750" s="26">
        <v>0</v>
      </c>
      <c r="U2750" s="19">
        <v>125784</v>
      </c>
      <c r="V2750" s="20">
        <v>922927</v>
      </c>
      <c r="W2750" s="20">
        <v>73495</v>
      </c>
    </row>
    <row r="2751" spans="1:23" x14ac:dyDescent="0.35">
      <c r="A2751" s="16">
        <v>2012</v>
      </c>
      <c r="B2751" s="17">
        <v>99999</v>
      </c>
      <c r="C2751" s="18" t="s">
        <v>2172</v>
      </c>
      <c r="D2751" s="16" t="s">
        <v>24</v>
      </c>
      <c r="E2751" s="18" t="s">
        <v>25</v>
      </c>
      <c r="F2751" s="16" t="s">
        <v>2173</v>
      </c>
      <c r="G2751" s="18" t="s">
        <v>54</v>
      </c>
      <c r="H2751" s="18" t="s">
        <v>8</v>
      </c>
      <c r="I2751" s="19">
        <v>13385.4</v>
      </c>
      <c r="J2751" s="20">
        <v>115689</v>
      </c>
      <c r="K2751" s="20">
        <v>10965</v>
      </c>
      <c r="L2751" s="21">
        <v>10102.1</v>
      </c>
      <c r="M2751" s="22">
        <v>94822</v>
      </c>
      <c r="N2751" s="22">
        <v>2030</v>
      </c>
      <c r="O2751" s="23">
        <v>1563.5</v>
      </c>
      <c r="P2751" s="24">
        <v>19520</v>
      </c>
      <c r="Q2751" s="24">
        <v>20</v>
      </c>
      <c r="R2751" s="25">
        <v>0</v>
      </c>
      <c r="S2751" s="26">
        <v>0</v>
      </c>
      <c r="T2751" s="26">
        <v>0</v>
      </c>
      <c r="U2751" s="19">
        <v>25051</v>
      </c>
      <c r="V2751" s="20">
        <v>230031</v>
      </c>
      <c r="W2751" s="20">
        <v>13015</v>
      </c>
    </row>
    <row r="2752" spans="1:23" x14ac:dyDescent="0.35">
      <c r="A2752" s="16">
        <v>2012</v>
      </c>
      <c r="B2752" s="17">
        <v>99999</v>
      </c>
      <c r="C2752" s="18" t="s">
        <v>2172</v>
      </c>
      <c r="D2752" s="16" t="s">
        <v>24</v>
      </c>
      <c r="E2752" s="18" t="s">
        <v>25</v>
      </c>
      <c r="F2752" s="16" t="s">
        <v>2173</v>
      </c>
      <c r="G2752" s="18" t="s">
        <v>173</v>
      </c>
      <c r="H2752" s="18" t="s">
        <v>8</v>
      </c>
      <c r="I2752" s="19">
        <v>11188.5</v>
      </c>
      <c r="J2752" s="20">
        <v>116089</v>
      </c>
      <c r="K2752" s="20">
        <v>8877</v>
      </c>
      <c r="L2752" s="21">
        <v>7268.7</v>
      </c>
      <c r="M2752" s="22">
        <v>76858</v>
      </c>
      <c r="N2752" s="22">
        <v>1667</v>
      </c>
      <c r="O2752" s="23">
        <v>1757.1</v>
      </c>
      <c r="P2752" s="24">
        <v>23417</v>
      </c>
      <c r="Q2752" s="24">
        <v>49</v>
      </c>
      <c r="R2752" s="25">
        <v>0</v>
      </c>
      <c r="S2752" s="26">
        <v>0</v>
      </c>
      <c r="T2752" s="26">
        <v>0</v>
      </c>
      <c r="U2752" s="19">
        <v>20214.400000000001</v>
      </c>
      <c r="V2752" s="20">
        <v>216364</v>
      </c>
      <c r="W2752" s="20">
        <v>10593</v>
      </c>
    </row>
    <row r="2753" spans="1:23" x14ac:dyDescent="0.35">
      <c r="A2753" s="16">
        <v>2012</v>
      </c>
      <c r="B2753" s="17">
        <v>99999</v>
      </c>
      <c r="C2753" s="18" t="s">
        <v>2172</v>
      </c>
      <c r="D2753" s="16" t="s">
        <v>24</v>
      </c>
      <c r="E2753" s="18" t="s">
        <v>25</v>
      </c>
      <c r="F2753" s="16" t="s">
        <v>2173</v>
      </c>
      <c r="G2753" s="18" t="s">
        <v>98</v>
      </c>
      <c r="H2753" s="18" t="s">
        <v>8</v>
      </c>
      <c r="I2753" s="19">
        <v>112776.7</v>
      </c>
      <c r="J2753" s="20">
        <v>998430</v>
      </c>
      <c r="K2753" s="20">
        <v>81087</v>
      </c>
      <c r="L2753" s="21">
        <v>101720.6</v>
      </c>
      <c r="M2753" s="22">
        <v>918804</v>
      </c>
      <c r="N2753" s="22">
        <v>19808</v>
      </c>
      <c r="O2753" s="23">
        <v>27493.7</v>
      </c>
      <c r="P2753" s="24">
        <v>634158</v>
      </c>
      <c r="Q2753" s="24">
        <v>542</v>
      </c>
      <c r="R2753" s="25">
        <v>0</v>
      </c>
      <c r="S2753" s="26">
        <v>0</v>
      </c>
      <c r="T2753" s="26">
        <v>0</v>
      </c>
      <c r="U2753" s="19">
        <v>241990.9</v>
      </c>
      <c r="V2753" s="20">
        <v>2551392</v>
      </c>
      <c r="W2753" s="20">
        <v>101437</v>
      </c>
    </row>
    <row r="2754" spans="1:23" x14ac:dyDescent="0.35">
      <c r="A2754" s="16">
        <v>2012</v>
      </c>
      <c r="B2754" s="17">
        <v>99999</v>
      </c>
      <c r="C2754" s="18" t="s">
        <v>2172</v>
      </c>
      <c r="D2754" s="16" t="s">
        <v>24</v>
      </c>
      <c r="E2754" s="18" t="s">
        <v>25</v>
      </c>
      <c r="F2754" s="16" t="s">
        <v>2173</v>
      </c>
      <c r="G2754" s="18" t="s">
        <v>238</v>
      </c>
      <c r="H2754" s="18" t="s">
        <v>8</v>
      </c>
      <c r="I2754" s="19">
        <v>20999.3</v>
      </c>
      <c r="J2754" s="20">
        <v>233635</v>
      </c>
      <c r="K2754" s="20">
        <v>27418</v>
      </c>
      <c r="L2754" s="21">
        <v>16594.400000000001</v>
      </c>
      <c r="M2754" s="22">
        <v>197457</v>
      </c>
      <c r="N2754" s="22">
        <v>3572</v>
      </c>
      <c r="O2754" s="23">
        <v>3876.9</v>
      </c>
      <c r="P2754" s="24">
        <v>62899</v>
      </c>
      <c r="Q2754" s="24">
        <v>219</v>
      </c>
      <c r="R2754" s="25">
        <v>0</v>
      </c>
      <c r="S2754" s="26">
        <v>0</v>
      </c>
      <c r="T2754" s="26">
        <v>0</v>
      </c>
      <c r="U2754" s="19">
        <v>41470.699999999997</v>
      </c>
      <c r="V2754" s="20">
        <v>493992</v>
      </c>
      <c r="W2754" s="20">
        <v>31209</v>
      </c>
    </row>
    <row r="2755" spans="1:23" x14ac:dyDescent="0.35">
      <c r="A2755" s="16">
        <v>2012</v>
      </c>
      <c r="B2755" s="17">
        <v>99999</v>
      </c>
      <c r="C2755" s="18" t="s">
        <v>2172</v>
      </c>
      <c r="D2755" s="16" t="s">
        <v>24</v>
      </c>
      <c r="E2755" s="18" t="s">
        <v>25</v>
      </c>
      <c r="F2755" s="16" t="s">
        <v>2173</v>
      </c>
      <c r="G2755" s="18" t="s">
        <v>34</v>
      </c>
      <c r="H2755" s="18" t="s">
        <v>8</v>
      </c>
      <c r="I2755" s="19">
        <v>6862.5</v>
      </c>
      <c r="J2755" s="20">
        <v>70448</v>
      </c>
      <c r="K2755" s="20">
        <v>5181</v>
      </c>
      <c r="L2755" s="21">
        <v>4183.8</v>
      </c>
      <c r="M2755" s="22">
        <v>51780</v>
      </c>
      <c r="N2755" s="22">
        <v>942</v>
      </c>
      <c r="O2755" s="23">
        <v>472.6</v>
      </c>
      <c r="P2755" s="24">
        <v>5367</v>
      </c>
      <c r="Q2755" s="24">
        <v>16</v>
      </c>
      <c r="R2755" s="25">
        <v>0</v>
      </c>
      <c r="S2755" s="26">
        <v>0</v>
      </c>
      <c r="T2755" s="26">
        <v>0</v>
      </c>
      <c r="U2755" s="19">
        <v>11519</v>
      </c>
      <c r="V2755" s="20">
        <v>127595</v>
      </c>
      <c r="W2755" s="20">
        <v>6139</v>
      </c>
    </row>
    <row r="2756" spans="1:23" x14ac:dyDescent="0.35">
      <c r="A2756" s="16">
        <v>2012</v>
      </c>
      <c r="B2756" s="17">
        <v>99999</v>
      </c>
      <c r="C2756" s="18" t="s">
        <v>2172</v>
      </c>
      <c r="D2756" s="16" t="s">
        <v>24</v>
      </c>
      <c r="E2756" s="18" t="s">
        <v>25</v>
      </c>
      <c r="F2756" s="16" t="s">
        <v>2173</v>
      </c>
      <c r="G2756" s="18" t="s">
        <v>271</v>
      </c>
      <c r="H2756" s="18" t="s">
        <v>8</v>
      </c>
      <c r="I2756" s="19">
        <v>7334.9</v>
      </c>
      <c r="J2756" s="20">
        <v>43863</v>
      </c>
      <c r="K2756" s="20">
        <v>6485</v>
      </c>
      <c r="L2756" s="21">
        <v>3010</v>
      </c>
      <c r="M2756" s="22">
        <v>17067</v>
      </c>
      <c r="N2756" s="22">
        <v>936</v>
      </c>
      <c r="O2756" s="23">
        <v>3507.1</v>
      </c>
      <c r="P2756" s="24">
        <v>23182</v>
      </c>
      <c r="Q2756" s="24">
        <v>31</v>
      </c>
      <c r="R2756" s="25">
        <v>0</v>
      </c>
      <c r="S2756" s="26">
        <v>0</v>
      </c>
      <c r="T2756" s="26">
        <v>0</v>
      </c>
      <c r="U2756" s="19">
        <v>13852</v>
      </c>
      <c r="V2756" s="20">
        <v>84113</v>
      </c>
      <c r="W2756" s="20">
        <v>7452</v>
      </c>
    </row>
    <row r="2757" spans="1:23" x14ac:dyDescent="0.35">
      <c r="A2757" s="16">
        <v>2012</v>
      </c>
      <c r="B2757" s="17">
        <v>99999</v>
      </c>
      <c r="C2757" s="18" t="s">
        <v>2172</v>
      </c>
      <c r="D2757" s="16" t="s">
        <v>24</v>
      </c>
      <c r="E2757" s="18" t="s">
        <v>25</v>
      </c>
      <c r="F2757" s="16" t="s">
        <v>2173</v>
      </c>
      <c r="G2757" s="18" t="s">
        <v>96</v>
      </c>
      <c r="H2757" s="18" t="s">
        <v>8</v>
      </c>
      <c r="I2757" s="19">
        <v>22267.9</v>
      </c>
      <c r="J2757" s="20">
        <v>274693</v>
      </c>
      <c r="K2757" s="20">
        <v>19278</v>
      </c>
      <c r="L2757" s="21">
        <v>9524.7999999999993</v>
      </c>
      <c r="M2757" s="22">
        <v>129523</v>
      </c>
      <c r="N2757" s="22">
        <v>2420</v>
      </c>
      <c r="O2757" s="23">
        <v>6879.3</v>
      </c>
      <c r="P2757" s="24">
        <v>88098</v>
      </c>
      <c r="Q2757" s="24">
        <v>508</v>
      </c>
      <c r="R2757" s="25">
        <v>0</v>
      </c>
      <c r="S2757" s="26">
        <v>0</v>
      </c>
      <c r="T2757" s="26">
        <v>0</v>
      </c>
      <c r="U2757" s="19">
        <v>38671.9</v>
      </c>
      <c r="V2757" s="20">
        <v>492314</v>
      </c>
      <c r="W2757" s="20">
        <v>22206</v>
      </c>
    </row>
    <row r="2758" spans="1:23" x14ac:dyDescent="0.35">
      <c r="A2758" s="16">
        <v>2012</v>
      </c>
      <c r="B2758" s="17">
        <v>99999</v>
      </c>
      <c r="C2758" s="18" t="s">
        <v>2172</v>
      </c>
      <c r="D2758" s="16" t="s">
        <v>24</v>
      </c>
      <c r="E2758" s="18" t="s">
        <v>25</v>
      </c>
      <c r="F2758" s="16" t="s">
        <v>2173</v>
      </c>
      <c r="G2758" s="18" t="s">
        <v>39</v>
      </c>
      <c r="H2758" s="18" t="s">
        <v>8</v>
      </c>
      <c r="I2758" s="19">
        <v>30692.3</v>
      </c>
      <c r="J2758" s="20">
        <v>267086</v>
      </c>
      <c r="K2758" s="20">
        <v>31679</v>
      </c>
      <c r="L2758" s="21">
        <v>19366.900000000001</v>
      </c>
      <c r="M2758" s="22">
        <v>195837</v>
      </c>
      <c r="N2758" s="22">
        <v>6406</v>
      </c>
      <c r="O2758" s="23">
        <v>31879.9</v>
      </c>
      <c r="P2758" s="24">
        <v>383543</v>
      </c>
      <c r="Q2758" s="24">
        <v>503</v>
      </c>
      <c r="R2758" s="25">
        <v>0</v>
      </c>
      <c r="S2758" s="26">
        <v>0</v>
      </c>
      <c r="T2758" s="26">
        <v>0</v>
      </c>
      <c r="U2758" s="19">
        <v>81939</v>
      </c>
      <c r="V2758" s="20">
        <v>846466</v>
      </c>
      <c r="W2758" s="20">
        <v>38588</v>
      </c>
    </row>
    <row r="2759" spans="1:23" x14ac:dyDescent="0.35">
      <c r="A2759" s="16">
        <v>2012</v>
      </c>
      <c r="B2759" s="17">
        <v>99999</v>
      </c>
      <c r="C2759" s="18" t="s">
        <v>2172</v>
      </c>
      <c r="D2759" s="16" t="s">
        <v>24</v>
      </c>
      <c r="E2759" s="18" t="s">
        <v>25</v>
      </c>
      <c r="F2759" s="16" t="s">
        <v>2173</v>
      </c>
      <c r="G2759" s="18" t="s">
        <v>117</v>
      </c>
      <c r="H2759" s="18" t="s">
        <v>8</v>
      </c>
      <c r="I2759" s="19">
        <v>12192.7</v>
      </c>
      <c r="J2759" s="20">
        <v>80061</v>
      </c>
      <c r="K2759" s="20">
        <v>8646</v>
      </c>
      <c r="L2759" s="21">
        <v>5811.6</v>
      </c>
      <c r="M2759" s="22">
        <v>48496</v>
      </c>
      <c r="N2759" s="22">
        <v>1494</v>
      </c>
      <c r="O2759" s="23">
        <v>1828.6</v>
      </c>
      <c r="P2759" s="24">
        <v>21097</v>
      </c>
      <c r="Q2759" s="24">
        <v>19</v>
      </c>
      <c r="R2759" s="25">
        <v>0</v>
      </c>
      <c r="S2759" s="26">
        <v>0</v>
      </c>
      <c r="T2759" s="26">
        <v>0</v>
      </c>
      <c r="U2759" s="19">
        <v>19832.900000000001</v>
      </c>
      <c r="V2759" s="20">
        <v>149654</v>
      </c>
      <c r="W2759" s="20">
        <v>10159</v>
      </c>
    </row>
    <row r="2760" spans="1:23" x14ac:dyDescent="0.35">
      <c r="A2760" s="16">
        <v>2012</v>
      </c>
      <c r="B2760" s="17">
        <v>99999</v>
      </c>
      <c r="C2760" s="18" t="s">
        <v>2172</v>
      </c>
      <c r="D2760" s="16" t="s">
        <v>24</v>
      </c>
      <c r="E2760" s="18" t="s">
        <v>25</v>
      </c>
      <c r="F2760" s="16" t="s">
        <v>2173</v>
      </c>
      <c r="G2760" s="18" t="s">
        <v>174</v>
      </c>
      <c r="H2760" s="18" t="s">
        <v>8</v>
      </c>
      <c r="I2760" s="19">
        <v>12363.1</v>
      </c>
      <c r="J2760" s="20">
        <v>95335</v>
      </c>
      <c r="K2760" s="20">
        <v>10820</v>
      </c>
      <c r="L2760" s="21">
        <v>7548.4</v>
      </c>
      <c r="M2760" s="22">
        <v>65872</v>
      </c>
      <c r="N2760" s="22">
        <v>3291</v>
      </c>
      <c r="O2760" s="23">
        <v>13656</v>
      </c>
      <c r="P2760" s="24">
        <v>148128</v>
      </c>
      <c r="Q2760" s="24">
        <v>775</v>
      </c>
      <c r="R2760" s="25">
        <v>0</v>
      </c>
      <c r="S2760" s="26">
        <v>0</v>
      </c>
      <c r="T2760" s="26">
        <v>0</v>
      </c>
      <c r="U2760" s="19">
        <v>33567.5</v>
      </c>
      <c r="V2760" s="20">
        <v>309335</v>
      </c>
      <c r="W2760" s="20">
        <v>14886</v>
      </c>
    </row>
    <row r="2761" spans="1:23" x14ac:dyDescent="0.35">
      <c r="A2761" s="16">
        <v>2012</v>
      </c>
      <c r="B2761" s="17">
        <v>99999</v>
      </c>
      <c r="C2761" s="18" t="s">
        <v>2172</v>
      </c>
      <c r="D2761" s="16" t="s">
        <v>41</v>
      </c>
      <c r="E2761" s="18" t="s">
        <v>42</v>
      </c>
      <c r="F2761" s="16" t="s">
        <v>2173</v>
      </c>
      <c r="G2761" s="18" t="s">
        <v>63</v>
      </c>
      <c r="H2761" s="18" t="s">
        <v>8</v>
      </c>
      <c r="I2761" s="19">
        <v>926.8</v>
      </c>
      <c r="J2761" s="20">
        <v>11671</v>
      </c>
      <c r="K2761" s="20">
        <v>1478</v>
      </c>
      <c r="L2761" s="21">
        <v>-72180.899999999994</v>
      </c>
      <c r="M2761" s="22">
        <v>-1267249</v>
      </c>
      <c r="N2761" s="22">
        <v>26324</v>
      </c>
      <c r="O2761" s="23">
        <v>98750.6</v>
      </c>
      <c r="P2761" s="24">
        <v>1739749</v>
      </c>
      <c r="Q2761" s="24">
        <v>-7143</v>
      </c>
      <c r="R2761" s="25">
        <v>-78.2</v>
      </c>
      <c r="S2761" s="26">
        <v>-962</v>
      </c>
      <c r="T2761" s="26">
        <v>0</v>
      </c>
      <c r="U2761" s="19">
        <v>27418.3</v>
      </c>
      <c r="V2761" s="20">
        <v>483209</v>
      </c>
      <c r="W2761" s="20">
        <v>20659</v>
      </c>
    </row>
    <row r="2762" spans="1:23" x14ac:dyDescent="0.35">
      <c r="A2762" s="16">
        <v>2012</v>
      </c>
      <c r="B2762" s="17">
        <v>99999</v>
      </c>
      <c r="C2762" s="18" t="s">
        <v>2172</v>
      </c>
      <c r="D2762" s="16" t="s">
        <v>41</v>
      </c>
      <c r="E2762" s="18" t="s">
        <v>42</v>
      </c>
      <c r="F2762" s="16" t="s">
        <v>2173</v>
      </c>
      <c r="G2762" s="18" t="s">
        <v>243</v>
      </c>
      <c r="H2762" s="18" t="s">
        <v>8</v>
      </c>
      <c r="I2762" s="19">
        <v>149619.6</v>
      </c>
      <c r="J2762" s="20">
        <v>1688562</v>
      </c>
      <c r="K2762" s="20">
        <v>178141</v>
      </c>
      <c r="L2762" s="21">
        <v>88676.800000000003</v>
      </c>
      <c r="M2762" s="22">
        <v>1083771</v>
      </c>
      <c r="N2762" s="22">
        <v>3837</v>
      </c>
      <c r="O2762" s="23">
        <v>-41854.199999999997</v>
      </c>
      <c r="P2762" s="24">
        <v>-512637</v>
      </c>
      <c r="Q2762" s="24">
        <v>1727</v>
      </c>
      <c r="R2762" s="25">
        <v>3958</v>
      </c>
      <c r="S2762" s="26">
        <v>52299</v>
      </c>
      <c r="T2762" s="26">
        <v>-1</v>
      </c>
      <c r="U2762" s="19">
        <v>200400.2</v>
      </c>
      <c r="V2762" s="20">
        <v>2311995</v>
      </c>
      <c r="W2762" s="20">
        <v>183704</v>
      </c>
    </row>
    <row r="2763" spans="1:23" x14ac:dyDescent="0.35">
      <c r="A2763" s="16">
        <v>2012</v>
      </c>
      <c r="B2763" s="17">
        <v>99999</v>
      </c>
      <c r="C2763" s="18" t="s">
        <v>2172</v>
      </c>
      <c r="D2763" s="16" t="s">
        <v>41</v>
      </c>
      <c r="E2763" s="18" t="s">
        <v>42</v>
      </c>
      <c r="F2763" s="16" t="s">
        <v>2173</v>
      </c>
      <c r="G2763" s="18" t="s">
        <v>436</v>
      </c>
      <c r="H2763" s="18" t="s">
        <v>8</v>
      </c>
      <c r="I2763" s="19">
        <v>11400.7</v>
      </c>
      <c r="J2763" s="20">
        <v>124745</v>
      </c>
      <c r="K2763" s="20">
        <v>6957</v>
      </c>
      <c r="L2763" s="21">
        <v>25689.200000000001</v>
      </c>
      <c r="M2763" s="22">
        <v>312653</v>
      </c>
      <c r="N2763" s="22">
        <v>-2610</v>
      </c>
      <c r="O2763" s="23">
        <v>-9919.1</v>
      </c>
      <c r="P2763" s="24">
        <v>-119220</v>
      </c>
      <c r="Q2763" s="24">
        <v>-18</v>
      </c>
      <c r="R2763" s="25">
        <v>-1930</v>
      </c>
      <c r="S2763" s="26">
        <v>-25126</v>
      </c>
      <c r="T2763" s="26">
        <v>-1</v>
      </c>
      <c r="U2763" s="19">
        <v>25240.799999999999</v>
      </c>
      <c r="V2763" s="20">
        <v>293052</v>
      </c>
      <c r="W2763" s="20">
        <v>4328</v>
      </c>
    </row>
    <row r="2764" spans="1:23" x14ac:dyDescent="0.35">
      <c r="A2764" s="16">
        <v>2012</v>
      </c>
      <c r="B2764" s="17">
        <v>99999</v>
      </c>
      <c r="C2764" s="18" t="s">
        <v>2172</v>
      </c>
      <c r="D2764" s="16" t="s">
        <v>41</v>
      </c>
      <c r="E2764" s="18" t="s">
        <v>42</v>
      </c>
      <c r="F2764" s="16" t="s">
        <v>2173</v>
      </c>
      <c r="G2764" s="18" t="s">
        <v>198</v>
      </c>
      <c r="H2764" s="18" t="s">
        <v>8</v>
      </c>
      <c r="I2764" s="19">
        <v>5501.4</v>
      </c>
      <c r="J2764" s="20">
        <v>59963</v>
      </c>
      <c r="K2764" s="20">
        <v>2139</v>
      </c>
      <c r="L2764" s="21">
        <v>-2600.9</v>
      </c>
      <c r="M2764" s="22">
        <v>-43505</v>
      </c>
      <c r="N2764" s="22">
        <v>1205</v>
      </c>
      <c r="O2764" s="23">
        <v>45362.8</v>
      </c>
      <c r="P2764" s="24">
        <v>644251</v>
      </c>
      <c r="Q2764" s="24">
        <v>-38</v>
      </c>
      <c r="R2764" s="25">
        <v>0</v>
      </c>
      <c r="S2764" s="26">
        <v>0</v>
      </c>
      <c r="T2764" s="26">
        <v>0</v>
      </c>
      <c r="U2764" s="19">
        <v>48263.3</v>
      </c>
      <c r="V2764" s="20">
        <v>660709</v>
      </c>
      <c r="W2764" s="20">
        <v>3306</v>
      </c>
    </row>
    <row r="2765" spans="1:23" x14ac:dyDescent="0.35">
      <c r="A2765" s="16">
        <v>2012</v>
      </c>
      <c r="B2765" s="17">
        <v>99999</v>
      </c>
      <c r="C2765" s="18" t="s">
        <v>2172</v>
      </c>
      <c r="D2765" s="16" t="s">
        <v>41</v>
      </c>
      <c r="E2765" s="18" t="s">
        <v>42</v>
      </c>
      <c r="F2765" s="16" t="s">
        <v>2173</v>
      </c>
      <c r="G2765" s="18" t="s">
        <v>210</v>
      </c>
      <c r="H2765" s="18" t="s">
        <v>8</v>
      </c>
      <c r="I2765" s="19">
        <v>0</v>
      </c>
      <c r="J2765" s="20">
        <v>0</v>
      </c>
      <c r="K2765" s="20">
        <v>0</v>
      </c>
      <c r="L2765" s="21">
        <v>0</v>
      </c>
      <c r="M2765" s="22">
        <v>0</v>
      </c>
      <c r="N2765" s="22">
        <v>0</v>
      </c>
      <c r="O2765" s="23">
        <v>1006</v>
      </c>
      <c r="P2765" s="24">
        <v>19796</v>
      </c>
      <c r="Q2765" s="24">
        <v>1</v>
      </c>
      <c r="R2765" s="25">
        <v>0</v>
      </c>
      <c r="S2765" s="26">
        <v>0</v>
      </c>
      <c r="T2765" s="26">
        <v>0</v>
      </c>
      <c r="U2765" s="19">
        <v>1006</v>
      </c>
      <c r="V2765" s="20">
        <v>19796</v>
      </c>
      <c r="W2765" s="20">
        <v>1</v>
      </c>
    </row>
    <row r="2766" spans="1:23" x14ac:dyDescent="0.35">
      <c r="A2766" s="16">
        <v>2012</v>
      </c>
      <c r="B2766" s="17">
        <v>99999</v>
      </c>
      <c r="C2766" s="18" t="s">
        <v>2172</v>
      </c>
      <c r="D2766" s="16" t="s">
        <v>41</v>
      </c>
      <c r="E2766" s="18" t="s">
        <v>42</v>
      </c>
      <c r="F2766" s="16" t="s">
        <v>2173</v>
      </c>
      <c r="G2766" s="18" t="s">
        <v>36</v>
      </c>
      <c r="H2766" s="18" t="s">
        <v>8</v>
      </c>
      <c r="I2766" s="19">
        <v>79373.899999999994</v>
      </c>
      <c r="J2766" s="20">
        <v>1431747</v>
      </c>
      <c r="K2766" s="20">
        <v>66088</v>
      </c>
      <c r="L2766" s="21">
        <v>-1067135.8999999999</v>
      </c>
      <c r="M2766" s="22">
        <v>-21290063</v>
      </c>
      <c r="N2766" s="22">
        <v>68854</v>
      </c>
      <c r="O2766" s="23">
        <v>1074473.8</v>
      </c>
      <c r="P2766" s="24">
        <v>21436233</v>
      </c>
      <c r="Q2766" s="24">
        <v>895</v>
      </c>
      <c r="R2766" s="25">
        <v>-11560.3</v>
      </c>
      <c r="S2766" s="26">
        <v>-247638</v>
      </c>
      <c r="T2766" s="26">
        <v>-1</v>
      </c>
      <c r="U2766" s="19">
        <v>75151.5</v>
      </c>
      <c r="V2766" s="20">
        <v>1330279</v>
      </c>
      <c r="W2766" s="20">
        <v>135836</v>
      </c>
    </row>
    <row r="2767" spans="1:23" x14ac:dyDescent="0.35">
      <c r="A2767" s="16">
        <v>2012</v>
      </c>
      <c r="B2767" s="17">
        <v>99999</v>
      </c>
      <c r="C2767" s="18" t="s">
        <v>2172</v>
      </c>
      <c r="D2767" s="16" t="s">
        <v>41</v>
      </c>
      <c r="E2767" s="18" t="s">
        <v>42</v>
      </c>
      <c r="F2767" s="16" t="s">
        <v>2173</v>
      </c>
      <c r="G2767" s="18" t="s">
        <v>184</v>
      </c>
      <c r="H2767" s="18" t="s">
        <v>8</v>
      </c>
      <c r="I2767" s="19">
        <v>-7544.8</v>
      </c>
      <c r="J2767" s="20">
        <v>-94919</v>
      </c>
      <c r="K2767" s="20">
        <v>2455</v>
      </c>
      <c r="L2767" s="21">
        <v>-410412.3</v>
      </c>
      <c r="M2767" s="22">
        <v>-5370925</v>
      </c>
      <c r="N2767" s="22">
        <v>43473</v>
      </c>
      <c r="O2767" s="23">
        <v>435986.6</v>
      </c>
      <c r="P2767" s="24">
        <v>5709790</v>
      </c>
      <c r="Q2767" s="24">
        <v>6394</v>
      </c>
      <c r="R2767" s="25">
        <v>398.2</v>
      </c>
      <c r="S2767" s="26">
        <v>9735</v>
      </c>
      <c r="T2767" s="26">
        <v>-2</v>
      </c>
      <c r="U2767" s="19">
        <v>18427.599999999999</v>
      </c>
      <c r="V2767" s="20">
        <v>253681</v>
      </c>
      <c r="W2767" s="20">
        <v>52320</v>
      </c>
    </row>
    <row r="2768" spans="1:23" x14ac:dyDescent="0.35">
      <c r="A2768" s="16">
        <v>2012</v>
      </c>
      <c r="B2768" s="17">
        <v>99999</v>
      </c>
      <c r="C2768" s="18" t="s">
        <v>2172</v>
      </c>
      <c r="D2768" s="16" t="s">
        <v>41</v>
      </c>
      <c r="E2768" s="18" t="s">
        <v>42</v>
      </c>
      <c r="F2768" s="16" t="s">
        <v>2173</v>
      </c>
      <c r="G2768" s="18" t="s">
        <v>32</v>
      </c>
      <c r="H2768" s="18" t="s">
        <v>8</v>
      </c>
      <c r="I2768" s="19">
        <v>73844.7</v>
      </c>
      <c r="J2768" s="20">
        <v>821911</v>
      </c>
      <c r="K2768" s="20">
        <v>49002</v>
      </c>
      <c r="L2768" s="21">
        <v>165857</v>
      </c>
      <c r="M2768" s="22">
        <v>2176502</v>
      </c>
      <c r="N2768" s="22">
        <v>12187</v>
      </c>
      <c r="O2768" s="23">
        <v>-50841.7</v>
      </c>
      <c r="P2768" s="24">
        <v>-662355</v>
      </c>
      <c r="Q2768" s="24">
        <v>2268</v>
      </c>
      <c r="R2768" s="25">
        <v>5920.9</v>
      </c>
      <c r="S2768" s="26">
        <v>88672</v>
      </c>
      <c r="T2768" s="26">
        <v>0</v>
      </c>
      <c r="U2768" s="19">
        <v>194780.9</v>
      </c>
      <c r="V2768" s="20">
        <v>2424730</v>
      </c>
      <c r="W2768" s="20">
        <v>63457</v>
      </c>
    </row>
    <row r="2769" spans="1:23" x14ac:dyDescent="0.35">
      <c r="A2769" s="16">
        <v>2012</v>
      </c>
      <c r="B2769" s="17">
        <v>99999</v>
      </c>
      <c r="C2769" s="18" t="s">
        <v>2172</v>
      </c>
      <c r="D2769" s="16" t="s">
        <v>41</v>
      </c>
      <c r="E2769" s="18" t="s">
        <v>42</v>
      </c>
      <c r="F2769" s="16" t="s">
        <v>2173</v>
      </c>
      <c r="G2769" s="18" t="s">
        <v>158</v>
      </c>
      <c r="H2769" s="18" t="s">
        <v>8</v>
      </c>
      <c r="I2769" s="19">
        <v>-7023.7</v>
      </c>
      <c r="J2769" s="20">
        <v>-99196</v>
      </c>
      <c r="K2769" s="20">
        <v>-120321</v>
      </c>
      <c r="L2769" s="21">
        <v>17486.3</v>
      </c>
      <c r="M2769" s="22">
        <v>233946</v>
      </c>
      <c r="N2769" s="22">
        <v>28708</v>
      </c>
      <c r="O2769" s="23">
        <v>59193.8</v>
      </c>
      <c r="P2769" s="24">
        <v>981028</v>
      </c>
      <c r="Q2769" s="24">
        <v>2228</v>
      </c>
      <c r="R2769" s="25">
        <v>0</v>
      </c>
      <c r="S2769" s="26">
        <v>0</v>
      </c>
      <c r="T2769" s="26">
        <v>0</v>
      </c>
      <c r="U2769" s="19">
        <v>69656.3</v>
      </c>
      <c r="V2769" s="20">
        <v>1115778</v>
      </c>
      <c r="W2769" s="20">
        <v>-89385</v>
      </c>
    </row>
    <row r="2770" spans="1:23" x14ac:dyDescent="0.35">
      <c r="A2770" s="16">
        <v>2012</v>
      </c>
      <c r="B2770" s="17">
        <v>99999</v>
      </c>
      <c r="C2770" s="18" t="s">
        <v>2172</v>
      </c>
      <c r="D2770" s="16" t="s">
        <v>41</v>
      </c>
      <c r="E2770" s="18" t="s">
        <v>42</v>
      </c>
      <c r="F2770" s="16" t="s">
        <v>2173</v>
      </c>
      <c r="G2770" s="18" t="s">
        <v>83</v>
      </c>
      <c r="H2770" s="18" t="s">
        <v>8</v>
      </c>
      <c r="I2770" s="19">
        <v>56.9</v>
      </c>
      <c r="J2770" s="20">
        <v>761</v>
      </c>
      <c r="K2770" s="20">
        <v>58</v>
      </c>
      <c r="L2770" s="21">
        <v>-29002.5</v>
      </c>
      <c r="M2770" s="22">
        <v>-522648</v>
      </c>
      <c r="N2770" s="22">
        <v>3714</v>
      </c>
      <c r="O2770" s="23">
        <v>18761</v>
      </c>
      <c r="P2770" s="24">
        <v>334584</v>
      </c>
      <c r="Q2770" s="24">
        <v>67</v>
      </c>
      <c r="R2770" s="25">
        <v>0</v>
      </c>
      <c r="S2770" s="26">
        <v>0</v>
      </c>
      <c r="T2770" s="26">
        <v>0</v>
      </c>
      <c r="U2770" s="19">
        <v>-10184.6</v>
      </c>
      <c r="V2770" s="20">
        <v>-187303</v>
      </c>
      <c r="W2770" s="20">
        <v>3839</v>
      </c>
    </row>
    <row r="2771" spans="1:23" x14ac:dyDescent="0.35">
      <c r="A2771" s="16">
        <v>2012</v>
      </c>
      <c r="B2771" s="17">
        <v>99999</v>
      </c>
      <c r="C2771" s="18" t="s">
        <v>2172</v>
      </c>
      <c r="D2771" s="16" t="s">
        <v>41</v>
      </c>
      <c r="E2771" s="18" t="s">
        <v>42</v>
      </c>
      <c r="F2771" s="16" t="s">
        <v>2173</v>
      </c>
      <c r="G2771" s="18" t="s">
        <v>179</v>
      </c>
      <c r="H2771" s="18" t="s">
        <v>8</v>
      </c>
      <c r="I2771" s="19">
        <v>7.4</v>
      </c>
      <c r="J2771" s="20">
        <v>119</v>
      </c>
      <c r="K2771" s="20">
        <v>15</v>
      </c>
      <c r="L2771" s="21">
        <v>2217.4</v>
      </c>
      <c r="M2771" s="22">
        <v>65972</v>
      </c>
      <c r="N2771" s="22">
        <v>439</v>
      </c>
      <c r="O2771" s="23">
        <v>1316.4</v>
      </c>
      <c r="P2771" s="24">
        <v>29624</v>
      </c>
      <c r="Q2771" s="24">
        <v>26</v>
      </c>
      <c r="R2771" s="25">
        <v>0</v>
      </c>
      <c r="S2771" s="26">
        <v>0</v>
      </c>
      <c r="T2771" s="26">
        <v>0</v>
      </c>
      <c r="U2771" s="19">
        <v>3541.1</v>
      </c>
      <c r="V2771" s="20">
        <v>95715</v>
      </c>
      <c r="W2771" s="20">
        <v>480</v>
      </c>
    </row>
    <row r="2772" spans="1:23" x14ac:dyDescent="0.35">
      <c r="A2772" s="16">
        <v>2012</v>
      </c>
      <c r="B2772" s="17">
        <v>99999</v>
      </c>
      <c r="C2772" s="18" t="s">
        <v>2172</v>
      </c>
      <c r="D2772" s="16" t="s">
        <v>41</v>
      </c>
      <c r="E2772" s="18" t="s">
        <v>42</v>
      </c>
      <c r="F2772" s="16" t="s">
        <v>2173</v>
      </c>
      <c r="G2772" s="18" t="s">
        <v>437</v>
      </c>
      <c r="H2772" s="18" t="s">
        <v>8</v>
      </c>
      <c r="I2772" s="19">
        <v>990.1</v>
      </c>
      <c r="J2772" s="20">
        <v>12992</v>
      </c>
      <c r="K2772" s="20">
        <v>-8560</v>
      </c>
      <c r="L2772" s="21">
        <v>18415.099999999999</v>
      </c>
      <c r="M2772" s="22">
        <v>264461</v>
      </c>
      <c r="N2772" s="22">
        <v>1297</v>
      </c>
      <c r="O2772" s="23">
        <v>-8035.5</v>
      </c>
      <c r="P2772" s="24">
        <v>-114678</v>
      </c>
      <c r="Q2772" s="24">
        <v>-8</v>
      </c>
      <c r="R2772" s="25">
        <v>0</v>
      </c>
      <c r="S2772" s="26">
        <v>0</v>
      </c>
      <c r="T2772" s="26">
        <v>0</v>
      </c>
      <c r="U2772" s="19">
        <v>11369.7</v>
      </c>
      <c r="V2772" s="20">
        <v>162775</v>
      </c>
      <c r="W2772" s="20">
        <v>-7271</v>
      </c>
    </row>
    <row r="2773" spans="1:23" x14ac:dyDescent="0.35">
      <c r="A2773" s="16">
        <v>2012</v>
      </c>
      <c r="B2773" s="17">
        <v>99999</v>
      </c>
      <c r="C2773" s="18" t="s">
        <v>2172</v>
      </c>
      <c r="D2773" s="16" t="s">
        <v>41</v>
      </c>
      <c r="E2773" s="18" t="s">
        <v>42</v>
      </c>
      <c r="F2773" s="16" t="s">
        <v>2173</v>
      </c>
      <c r="G2773" s="18" t="s">
        <v>136</v>
      </c>
      <c r="H2773" s="18" t="s">
        <v>8</v>
      </c>
      <c r="I2773" s="19">
        <v>132066.20000000001</v>
      </c>
      <c r="J2773" s="20">
        <v>1265820</v>
      </c>
      <c r="K2773" s="20">
        <v>109981</v>
      </c>
      <c r="L2773" s="21">
        <v>51101.7</v>
      </c>
      <c r="M2773" s="22">
        <v>627985</v>
      </c>
      <c r="N2773" s="22">
        <v>37666</v>
      </c>
      <c r="O2773" s="23">
        <v>43986.6</v>
      </c>
      <c r="P2773" s="24">
        <v>582012</v>
      </c>
      <c r="Q2773" s="24">
        <v>-2483</v>
      </c>
      <c r="R2773" s="25">
        <v>-5120.8999999999996</v>
      </c>
      <c r="S2773" s="26">
        <v>-75241</v>
      </c>
      <c r="T2773" s="26">
        <v>0</v>
      </c>
      <c r="U2773" s="19">
        <v>222033.7</v>
      </c>
      <c r="V2773" s="20">
        <v>2400576</v>
      </c>
      <c r="W2773" s="20">
        <v>145164</v>
      </c>
    </row>
    <row r="2774" spans="1:23" x14ac:dyDescent="0.35">
      <c r="A2774" s="16">
        <v>2012</v>
      </c>
      <c r="B2774" s="17">
        <v>99999</v>
      </c>
      <c r="C2774" s="18" t="s">
        <v>2172</v>
      </c>
      <c r="D2774" s="16" t="s">
        <v>41</v>
      </c>
      <c r="E2774" s="18" t="s">
        <v>42</v>
      </c>
      <c r="F2774" s="16" t="s">
        <v>2173</v>
      </c>
      <c r="G2774" s="18" t="s">
        <v>236</v>
      </c>
      <c r="H2774" s="18" t="s">
        <v>8</v>
      </c>
      <c r="I2774" s="19">
        <v>0</v>
      </c>
      <c r="J2774" s="20">
        <v>0</v>
      </c>
      <c r="K2774" s="20">
        <v>0</v>
      </c>
      <c r="L2774" s="21">
        <v>61.9</v>
      </c>
      <c r="M2774" s="22">
        <v>-10009</v>
      </c>
      <c r="N2774" s="22">
        <v>0</v>
      </c>
      <c r="O2774" s="23">
        <v>9774.7000000000007</v>
      </c>
      <c r="P2774" s="24">
        <v>211247</v>
      </c>
      <c r="Q2774" s="24">
        <v>2</v>
      </c>
      <c r="R2774" s="25">
        <v>0</v>
      </c>
      <c r="S2774" s="26">
        <v>0</v>
      </c>
      <c r="T2774" s="26">
        <v>0</v>
      </c>
      <c r="U2774" s="19">
        <v>9836.6</v>
      </c>
      <c r="V2774" s="20">
        <v>201238</v>
      </c>
      <c r="W2774" s="20">
        <v>2</v>
      </c>
    </row>
    <row r="2775" spans="1:23" x14ac:dyDescent="0.35">
      <c r="A2775" s="16">
        <v>2012</v>
      </c>
      <c r="B2775" s="17">
        <v>99999</v>
      </c>
      <c r="C2775" s="18" t="s">
        <v>2172</v>
      </c>
      <c r="D2775" s="16" t="s">
        <v>41</v>
      </c>
      <c r="E2775" s="18" t="s">
        <v>42</v>
      </c>
      <c r="F2775" s="16" t="s">
        <v>2173</v>
      </c>
      <c r="G2775" s="18" t="s">
        <v>43</v>
      </c>
      <c r="H2775" s="18" t="s">
        <v>8</v>
      </c>
      <c r="I2775" s="19">
        <v>94811.1</v>
      </c>
      <c r="J2775" s="20">
        <v>1125508</v>
      </c>
      <c r="K2775" s="20">
        <v>193390</v>
      </c>
      <c r="L2775" s="21">
        <v>538957.9</v>
      </c>
      <c r="M2775" s="22">
        <v>7855557</v>
      </c>
      <c r="N2775" s="22">
        <v>87584</v>
      </c>
      <c r="O2775" s="23">
        <v>-464179.7</v>
      </c>
      <c r="P2775" s="24">
        <v>-6755117</v>
      </c>
      <c r="Q2775" s="24">
        <v>-5912</v>
      </c>
      <c r="R2775" s="25">
        <v>-33883</v>
      </c>
      <c r="S2775" s="26">
        <v>-370519</v>
      </c>
      <c r="T2775" s="26">
        <v>-4</v>
      </c>
      <c r="U2775" s="19">
        <v>135706.29999999999</v>
      </c>
      <c r="V2775" s="20">
        <v>1855429</v>
      </c>
      <c r="W2775" s="20">
        <v>275058</v>
      </c>
    </row>
    <row r="2776" spans="1:23" x14ac:dyDescent="0.35">
      <c r="A2776" s="16">
        <v>2012</v>
      </c>
      <c r="B2776" s="17">
        <v>99999</v>
      </c>
      <c r="C2776" s="18" t="s">
        <v>2172</v>
      </c>
      <c r="D2776" s="16" t="s">
        <v>41</v>
      </c>
      <c r="E2776" s="18" t="s">
        <v>42</v>
      </c>
      <c r="F2776" s="16" t="s">
        <v>2173</v>
      </c>
      <c r="G2776" s="18" t="s">
        <v>46</v>
      </c>
      <c r="H2776" s="18" t="s">
        <v>8</v>
      </c>
      <c r="I2776" s="19">
        <v>103681.8</v>
      </c>
      <c r="J2776" s="20">
        <v>1719982</v>
      </c>
      <c r="K2776" s="20">
        <v>94769</v>
      </c>
      <c r="L2776" s="21">
        <v>-301274.90000000002</v>
      </c>
      <c r="M2776" s="22">
        <v>-5864614</v>
      </c>
      <c r="N2776" s="22">
        <v>42064</v>
      </c>
      <c r="O2776" s="23">
        <v>525106.80000000005</v>
      </c>
      <c r="P2776" s="24">
        <v>10108870</v>
      </c>
      <c r="Q2776" s="24">
        <v>4047</v>
      </c>
      <c r="R2776" s="25">
        <v>-1464.1</v>
      </c>
      <c r="S2776" s="26">
        <v>-30355</v>
      </c>
      <c r="T2776" s="26">
        <v>-2</v>
      </c>
      <c r="U2776" s="19">
        <v>326049.59999999998</v>
      </c>
      <c r="V2776" s="20">
        <v>5933883</v>
      </c>
      <c r="W2776" s="20">
        <v>140878</v>
      </c>
    </row>
    <row r="2777" spans="1:23" x14ac:dyDescent="0.35">
      <c r="A2777" s="16">
        <v>2012</v>
      </c>
      <c r="B2777" s="17">
        <v>99999</v>
      </c>
      <c r="C2777" s="18" t="s">
        <v>2172</v>
      </c>
      <c r="D2777" s="16" t="s">
        <v>41</v>
      </c>
      <c r="E2777" s="18" t="s">
        <v>42</v>
      </c>
      <c r="F2777" s="16" t="s">
        <v>2173</v>
      </c>
      <c r="G2777" s="18" t="s">
        <v>128</v>
      </c>
      <c r="H2777" s="18" t="s">
        <v>8</v>
      </c>
      <c r="I2777" s="19">
        <v>0</v>
      </c>
      <c r="J2777" s="20">
        <v>0</v>
      </c>
      <c r="K2777" s="20">
        <v>0</v>
      </c>
      <c r="L2777" s="21">
        <v>-13721.4</v>
      </c>
      <c r="M2777" s="22">
        <v>-393033</v>
      </c>
      <c r="N2777" s="22">
        <v>475</v>
      </c>
      <c r="O2777" s="23">
        <v>14973.1</v>
      </c>
      <c r="P2777" s="24">
        <v>424726</v>
      </c>
      <c r="Q2777" s="24">
        <v>41</v>
      </c>
      <c r="R2777" s="25">
        <v>0</v>
      </c>
      <c r="S2777" s="26">
        <v>0</v>
      </c>
      <c r="T2777" s="26">
        <v>0</v>
      </c>
      <c r="U2777" s="19">
        <v>1251.7</v>
      </c>
      <c r="V2777" s="20">
        <v>31693</v>
      </c>
      <c r="W2777" s="20">
        <v>516</v>
      </c>
    </row>
    <row r="2778" spans="1:23" x14ac:dyDescent="0.35">
      <c r="A2778" s="16">
        <v>2012</v>
      </c>
      <c r="B2778" s="17">
        <v>99999</v>
      </c>
      <c r="C2778" s="18" t="s">
        <v>2172</v>
      </c>
      <c r="D2778" s="16" t="s">
        <v>41</v>
      </c>
      <c r="E2778" s="18" t="s">
        <v>42</v>
      </c>
      <c r="F2778" s="16" t="s">
        <v>2173</v>
      </c>
      <c r="G2778" s="18" t="s">
        <v>199</v>
      </c>
      <c r="H2778" s="18" t="s">
        <v>8</v>
      </c>
      <c r="I2778" s="19">
        <v>163834.5</v>
      </c>
      <c r="J2778" s="20">
        <v>2100428</v>
      </c>
      <c r="K2778" s="20">
        <v>188997</v>
      </c>
      <c r="L2778" s="21">
        <v>-1448048</v>
      </c>
      <c r="M2778" s="22">
        <v>-22159106</v>
      </c>
      <c r="N2778" s="22">
        <v>69239</v>
      </c>
      <c r="O2778" s="23">
        <v>1560914.8</v>
      </c>
      <c r="P2778" s="24">
        <v>23878217</v>
      </c>
      <c r="Q2778" s="24">
        <v>9334</v>
      </c>
      <c r="R2778" s="25">
        <v>1764.2</v>
      </c>
      <c r="S2778" s="26">
        <v>36904</v>
      </c>
      <c r="T2778" s="26">
        <v>-1</v>
      </c>
      <c r="U2778" s="19">
        <v>278465.40000000002</v>
      </c>
      <c r="V2778" s="20">
        <v>3856443</v>
      </c>
      <c r="W2778" s="20">
        <v>267569</v>
      </c>
    </row>
    <row r="2779" spans="1:23" x14ac:dyDescent="0.35">
      <c r="A2779" s="16">
        <v>2012</v>
      </c>
      <c r="B2779" s="17">
        <v>99999</v>
      </c>
      <c r="C2779" s="18" t="s">
        <v>2172</v>
      </c>
      <c r="D2779" s="16" t="s">
        <v>41</v>
      </c>
      <c r="E2779" s="18" t="s">
        <v>42</v>
      </c>
      <c r="F2779" s="16" t="s">
        <v>2173</v>
      </c>
      <c r="G2779" s="18" t="s">
        <v>220</v>
      </c>
      <c r="H2779" s="18" t="s">
        <v>8</v>
      </c>
      <c r="I2779" s="19">
        <v>3406.3</v>
      </c>
      <c r="J2779" s="20">
        <v>44456</v>
      </c>
      <c r="K2779" s="20">
        <v>4119</v>
      </c>
      <c r="L2779" s="21">
        <v>26517.7</v>
      </c>
      <c r="M2779" s="22">
        <v>382989</v>
      </c>
      <c r="N2779" s="22">
        <v>7511</v>
      </c>
      <c r="O2779" s="23">
        <v>-15223</v>
      </c>
      <c r="P2779" s="24">
        <v>-219293</v>
      </c>
      <c r="Q2779" s="24">
        <v>57</v>
      </c>
      <c r="R2779" s="25">
        <v>-541</v>
      </c>
      <c r="S2779" s="26">
        <v>8458</v>
      </c>
      <c r="T2779" s="26">
        <v>0</v>
      </c>
      <c r="U2779" s="19">
        <v>14160</v>
      </c>
      <c r="V2779" s="20">
        <v>216610</v>
      </c>
      <c r="W2779" s="20">
        <v>11687</v>
      </c>
    </row>
    <row r="2780" spans="1:23" x14ac:dyDescent="0.35">
      <c r="A2780" s="16">
        <v>2012</v>
      </c>
      <c r="B2780" s="17">
        <v>99999</v>
      </c>
      <c r="C2780" s="18" t="s">
        <v>2172</v>
      </c>
      <c r="D2780" s="16" t="s">
        <v>41</v>
      </c>
      <c r="E2780" s="18" t="s">
        <v>42</v>
      </c>
      <c r="F2780" s="16" t="s">
        <v>2173</v>
      </c>
      <c r="G2780" s="18" t="s">
        <v>96</v>
      </c>
      <c r="H2780" s="18" t="s">
        <v>8</v>
      </c>
      <c r="I2780" s="19">
        <v>0</v>
      </c>
      <c r="J2780" s="20">
        <v>0</v>
      </c>
      <c r="K2780" s="20">
        <v>0</v>
      </c>
      <c r="L2780" s="21">
        <v>2865</v>
      </c>
      <c r="M2780" s="22">
        <v>76180</v>
      </c>
      <c r="N2780" s="22">
        <v>1</v>
      </c>
      <c r="O2780" s="23">
        <v>6384.9</v>
      </c>
      <c r="P2780" s="24">
        <v>159226</v>
      </c>
      <c r="Q2780" s="24">
        <v>9</v>
      </c>
      <c r="R2780" s="25">
        <v>0</v>
      </c>
      <c r="S2780" s="26">
        <v>0</v>
      </c>
      <c r="T2780" s="26">
        <v>0</v>
      </c>
      <c r="U2780" s="19">
        <v>9249.9</v>
      </c>
      <c r="V2780" s="20">
        <v>235406</v>
      </c>
      <c r="W2780" s="20">
        <v>10</v>
      </c>
    </row>
    <row r="2781" spans="1:23" x14ac:dyDescent="0.35">
      <c r="A2781" s="16">
        <v>2012</v>
      </c>
      <c r="B2781" s="17">
        <v>99999</v>
      </c>
      <c r="C2781" s="18" t="s">
        <v>2172</v>
      </c>
      <c r="D2781" s="16" t="s">
        <v>137</v>
      </c>
      <c r="E2781" s="18" t="s">
        <v>138</v>
      </c>
      <c r="F2781" s="16" t="s">
        <v>2173</v>
      </c>
      <c r="G2781" s="18" t="s">
        <v>210</v>
      </c>
      <c r="H2781" s="18" t="s">
        <v>8</v>
      </c>
      <c r="I2781" s="19">
        <v>0</v>
      </c>
      <c r="J2781" s="20">
        <v>0</v>
      </c>
      <c r="K2781" s="20">
        <v>0</v>
      </c>
      <c r="L2781" s="21">
        <v>0</v>
      </c>
      <c r="M2781" s="22">
        <v>0</v>
      </c>
      <c r="N2781" s="22">
        <v>0</v>
      </c>
      <c r="O2781" s="23">
        <v>1.4</v>
      </c>
      <c r="P2781" s="24">
        <v>19796</v>
      </c>
      <c r="Q2781" s="24">
        <v>1</v>
      </c>
      <c r="R2781" s="25">
        <v>0</v>
      </c>
      <c r="S2781" s="26">
        <v>0</v>
      </c>
      <c r="T2781" s="26">
        <v>0</v>
      </c>
      <c r="U2781" s="19">
        <v>1.4</v>
      </c>
      <c r="V2781" s="20">
        <v>19796</v>
      </c>
      <c r="W2781" s="20">
        <v>1</v>
      </c>
    </row>
  </sheetData>
  <autoFilter ref="A3:W2781"/>
  <mergeCells count="7">
    <mergeCell ref="R1:T1"/>
    <mergeCell ref="U1:W1"/>
    <mergeCell ref="A2:H2"/>
    <mergeCell ref="A1:H1"/>
    <mergeCell ref="I1:K1"/>
    <mergeCell ref="L1:N1"/>
    <mergeCell ref="O1:Q1"/>
  </mergeCells>
  <pageMargins left="0.75" right="0.75" top="1" bottom="1" header="0.5" footer="0.5"/>
  <pageSetup fitToWidth="4" fitToHeight="50" orientation="landscape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2" tint="-9.9978637043366805E-2"/>
    <pageSetUpPr fitToPage="1"/>
  </sheetPr>
  <dimension ref="A1:CP792"/>
  <sheetViews>
    <sheetView zoomScale="85" zoomScaleNormal="85" workbookViewId="0">
      <pane xSplit="6" ySplit="3" topLeftCell="G4" activePane="bottomRight" state="frozen"/>
      <selection activeCell="D10" sqref="D10"/>
      <selection pane="topRight" activeCell="D10" sqref="D10"/>
      <selection pane="bottomLeft" activeCell="D10" sqref="D10"/>
      <selection pane="bottomRight" sqref="A1:F1"/>
    </sheetView>
  </sheetViews>
  <sheetFormatPr defaultRowHeight="17.25" x14ac:dyDescent="0.35"/>
  <cols>
    <col min="1" max="1" width="6" style="2" bestFit="1" customWidth="1"/>
    <col min="2" max="2" width="9" style="2" bestFit="1" customWidth="1"/>
    <col min="3" max="3" width="36" style="2" bestFit="1" customWidth="1"/>
    <col min="4" max="4" width="7.5" style="2" bestFit="1" customWidth="1"/>
    <col min="5" max="5" width="18" style="2" bestFit="1" customWidth="1"/>
    <col min="6" max="6" width="7.5" style="2" bestFit="1" customWidth="1"/>
    <col min="7" max="9" width="12" style="2" bestFit="1" customWidth="1"/>
    <col min="10" max="10" width="13.5" style="2" bestFit="1" customWidth="1"/>
    <col min="11" max="14" width="12" style="2" bestFit="1" customWidth="1"/>
    <col min="15" max="15" width="13.5" style="2" bestFit="1" customWidth="1"/>
    <col min="16" max="19" width="12" style="2" bestFit="1" customWidth="1"/>
    <col min="20" max="20" width="13.5" style="2" bestFit="1" customWidth="1"/>
    <col min="21" max="24" width="12" style="2" bestFit="1" customWidth="1"/>
    <col min="25" max="25" width="13.5" style="2" bestFit="1" customWidth="1"/>
    <col min="26" max="29" width="12" style="2" bestFit="1" customWidth="1"/>
    <col min="30" max="30" width="13.5" style="2" bestFit="1" customWidth="1"/>
    <col min="31" max="34" width="12" style="2" bestFit="1" customWidth="1"/>
    <col min="35" max="35" width="13.5" style="2" bestFit="1" customWidth="1"/>
    <col min="36" max="39" width="12" style="2" bestFit="1" customWidth="1"/>
    <col min="40" max="40" width="13.5" style="2" bestFit="1" customWidth="1"/>
    <col min="41" max="44" width="12" style="2" bestFit="1" customWidth="1"/>
    <col min="45" max="45" width="13.5" style="2" bestFit="1" customWidth="1"/>
    <col min="46" max="49" width="12" style="2" bestFit="1" customWidth="1"/>
    <col min="50" max="50" width="13.5" style="2" bestFit="1" customWidth="1"/>
    <col min="51" max="54" width="12" style="2" bestFit="1" customWidth="1"/>
    <col min="55" max="55" width="13.5" style="2" bestFit="1" customWidth="1"/>
    <col min="56" max="59" width="12" style="2" bestFit="1" customWidth="1"/>
    <col min="60" max="60" width="13.5" style="2" bestFit="1" customWidth="1"/>
    <col min="61" max="64" width="12" style="2" bestFit="1" customWidth="1"/>
    <col min="65" max="65" width="13.5" style="2" bestFit="1" customWidth="1"/>
    <col min="66" max="69" width="12" style="2" bestFit="1" customWidth="1"/>
    <col min="70" max="70" width="13.5" style="2" bestFit="1" customWidth="1"/>
    <col min="71" max="74" width="12" style="2" bestFit="1" customWidth="1"/>
    <col min="75" max="75" width="13.5" style="2" bestFit="1" customWidth="1"/>
    <col min="76" max="79" width="12" style="2" bestFit="1" customWidth="1"/>
    <col min="80" max="80" width="13.5" style="2" bestFit="1" customWidth="1"/>
    <col min="81" max="84" width="12" style="2" bestFit="1" customWidth="1"/>
    <col min="85" max="85" width="13.5" style="2" bestFit="1" customWidth="1"/>
    <col min="86" max="89" width="12" style="2" bestFit="1" customWidth="1"/>
    <col min="90" max="90" width="13.5" style="2" bestFit="1" customWidth="1"/>
    <col min="91" max="94" width="12" style="2" bestFit="1" customWidth="1"/>
    <col min="95" max="256" width="9" style="2"/>
    <col min="257" max="257" width="6" style="2" bestFit="1" customWidth="1"/>
    <col min="258" max="258" width="9" style="2" bestFit="1" customWidth="1"/>
    <col min="259" max="259" width="36" style="2" bestFit="1" customWidth="1"/>
    <col min="260" max="260" width="7.5" style="2" bestFit="1" customWidth="1"/>
    <col min="261" max="261" width="18" style="2" bestFit="1" customWidth="1"/>
    <col min="262" max="262" width="7.5" style="2" bestFit="1" customWidth="1"/>
    <col min="263" max="265" width="12" style="2" bestFit="1" customWidth="1"/>
    <col min="266" max="266" width="13.5" style="2" bestFit="1" customWidth="1"/>
    <col min="267" max="270" width="12" style="2" bestFit="1" customWidth="1"/>
    <col min="271" max="271" width="13.5" style="2" bestFit="1" customWidth="1"/>
    <col min="272" max="275" width="12" style="2" bestFit="1" customWidth="1"/>
    <col min="276" max="276" width="13.5" style="2" bestFit="1" customWidth="1"/>
    <col min="277" max="280" width="12" style="2" bestFit="1" customWidth="1"/>
    <col min="281" max="281" width="13.5" style="2" bestFit="1" customWidth="1"/>
    <col min="282" max="285" width="12" style="2" bestFit="1" customWidth="1"/>
    <col min="286" max="286" width="13.5" style="2" bestFit="1" customWidth="1"/>
    <col min="287" max="290" width="12" style="2" bestFit="1" customWidth="1"/>
    <col min="291" max="291" width="13.5" style="2" bestFit="1" customWidth="1"/>
    <col min="292" max="295" width="12" style="2" bestFit="1" customWidth="1"/>
    <col min="296" max="296" width="13.5" style="2" bestFit="1" customWidth="1"/>
    <col min="297" max="300" width="12" style="2" bestFit="1" customWidth="1"/>
    <col min="301" max="301" width="13.5" style="2" bestFit="1" customWidth="1"/>
    <col min="302" max="305" width="12" style="2" bestFit="1" customWidth="1"/>
    <col min="306" max="306" width="13.5" style="2" bestFit="1" customWidth="1"/>
    <col min="307" max="310" width="12" style="2" bestFit="1" customWidth="1"/>
    <col min="311" max="311" width="13.5" style="2" bestFit="1" customWidth="1"/>
    <col min="312" max="315" width="12" style="2" bestFit="1" customWidth="1"/>
    <col min="316" max="316" width="13.5" style="2" bestFit="1" customWidth="1"/>
    <col min="317" max="320" width="12" style="2" bestFit="1" customWidth="1"/>
    <col min="321" max="321" width="13.5" style="2" bestFit="1" customWidth="1"/>
    <col min="322" max="325" width="12" style="2" bestFit="1" customWidth="1"/>
    <col min="326" max="326" width="13.5" style="2" bestFit="1" customWidth="1"/>
    <col min="327" max="330" width="12" style="2" bestFit="1" customWidth="1"/>
    <col min="331" max="331" width="13.5" style="2" bestFit="1" customWidth="1"/>
    <col min="332" max="335" width="12" style="2" bestFit="1" customWidth="1"/>
    <col min="336" max="336" width="13.5" style="2" bestFit="1" customWidth="1"/>
    <col min="337" max="340" width="12" style="2" bestFit="1" customWidth="1"/>
    <col min="341" max="341" width="13.5" style="2" bestFit="1" customWidth="1"/>
    <col min="342" max="345" width="12" style="2" bestFit="1" customWidth="1"/>
    <col min="346" max="346" width="13.5" style="2" bestFit="1" customWidth="1"/>
    <col min="347" max="350" width="12" style="2" bestFit="1" customWidth="1"/>
    <col min="351" max="512" width="9" style="2"/>
    <col min="513" max="513" width="6" style="2" bestFit="1" customWidth="1"/>
    <col min="514" max="514" width="9" style="2" bestFit="1" customWidth="1"/>
    <col min="515" max="515" width="36" style="2" bestFit="1" customWidth="1"/>
    <col min="516" max="516" width="7.5" style="2" bestFit="1" customWidth="1"/>
    <col min="517" max="517" width="18" style="2" bestFit="1" customWidth="1"/>
    <col min="518" max="518" width="7.5" style="2" bestFit="1" customWidth="1"/>
    <col min="519" max="521" width="12" style="2" bestFit="1" customWidth="1"/>
    <col min="522" max="522" width="13.5" style="2" bestFit="1" customWidth="1"/>
    <col min="523" max="526" width="12" style="2" bestFit="1" customWidth="1"/>
    <col min="527" max="527" width="13.5" style="2" bestFit="1" customWidth="1"/>
    <col min="528" max="531" width="12" style="2" bestFit="1" customWidth="1"/>
    <col min="532" max="532" width="13.5" style="2" bestFit="1" customWidth="1"/>
    <col min="533" max="536" width="12" style="2" bestFit="1" customWidth="1"/>
    <col min="537" max="537" width="13.5" style="2" bestFit="1" customWidth="1"/>
    <col min="538" max="541" width="12" style="2" bestFit="1" customWidth="1"/>
    <col min="542" max="542" width="13.5" style="2" bestFit="1" customWidth="1"/>
    <col min="543" max="546" width="12" style="2" bestFit="1" customWidth="1"/>
    <col min="547" max="547" width="13.5" style="2" bestFit="1" customWidth="1"/>
    <col min="548" max="551" width="12" style="2" bestFit="1" customWidth="1"/>
    <col min="552" max="552" width="13.5" style="2" bestFit="1" customWidth="1"/>
    <col min="553" max="556" width="12" style="2" bestFit="1" customWidth="1"/>
    <col min="557" max="557" width="13.5" style="2" bestFit="1" customWidth="1"/>
    <col min="558" max="561" width="12" style="2" bestFit="1" customWidth="1"/>
    <col min="562" max="562" width="13.5" style="2" bestFit="1" customWidth="1"/>
    <col min="563" max="566" width="12" style="2" bestFit="1" customWidth="1"/>
    <col min="567" max="567" width="13.5" style="2" bestFit="1" customWidth="1"/>
    <col min="568" max="571" width="12" style="2" bestFit="1" customWidth="1"/>
    <col min="572" max="572" width="13.5" style="2" bestFit="1" customWidth="1"/>
    <col min="573" max="576" width="12" style="2" bestFit="1" customWidth="1"/>
    <col min="577" max="577" width="13.5" style="2" bestFit="1" customWidth="1"/>
    <col min="578" max="581" width="12" style="2" bestFit="1" customWidth="1"/>
    <col min="582" max="582" width="13.5" style="2" bestFit="1" customWidth="1"/>
    <col min="583" max="586" width="12" style="2" bestFit="1" customWidth="1"/>
    <col min="587" max="587" width="13.5" style="2" bestFit="1" customWidth="1"/>
    <col min="588" max="591" width="12" style="2" bestFit="1" customWidth="1"/>
    <col min="592" max="592" width="13.5" style="2" bestFit="1" customWidth="1"/>
    <col min="593" max="596" width="12" style="2" bestFit="1" customWidth="1"/>
    <col min="597" max="597" width="13.5" style="2" bestFit="1" customWidth="1"/>
    <col min="598" max="601" width="12" style="2" bestFit="1" customWidth="1"/>
    <col min="602" max="602" width="13.5" style="2" bestFit="1" customWidth="1"/>
    <col min="603" max="606" width="12" style="2" bestFit="1" customWidth="1"/>
    <col min="607" max="768" width="9" style="2"/>
    <col min="769" max="769" width="6" style="2" bestFit="1" customWidth="1"/>
    <col min="770" max="770" width="9" style="2" bestFit="1" customWidth="1"/>
    <col min="771" max="771" width="36" style="2" bestFit="1" customWidth="1"/>
    <col min="772" max="772" width="7.5" style="2" bestFit="1" customWidth="1"/>
    <col min="773" max="773" width="18" style="2" bestFit="1" customWidth="1"/>
    <col min="774" max="774" width="7.5" style="2" bestFit="1" customWidth="1"/>
    <col min="775" max="777" width="12" style="2" bestFit="1" customWidth="1"/>
    <col min="778" max="778" width="13.5" style="2" bestFit="1" customWidth="1"/>
    <col min="779" max="782" width="12" style="2" bestFit="1" customWidth="1"/>
    <col min="783" max="783" width="13.5" style="2" bestFit="1" customWidth="1"/>
    <col min="784" max="787" width="12" style="2" bestFit="1" customWidth="1"/>
    <col min="788" max="788" width="13.5" style="2" bestFit="1" customWidth="1"/>
    <col min="789" max="792" width="12" style="2" bestFit="1" customWidth="1"/>
    <col min="793" max="793" width="13.5" style="2" bestFit="1" customWidth="1"/>
    <col min="794" max="797" width="12" style="2" bestFit="1" customWidth="1"/>
    <col min="798" max="798" width="13.5" style="2" bestFit="1" customWidth="1"/>
    <col min="799" max="802" width="12" style="2" bestFit="1" customWidth="1"/>
    <col min="803" max="803" width="13.5" style="2" bestFit="1" customWidth="1"/>
    <col min="804" max="807" width="12" style="2" bestFit="1" customWidth="1"/>
    <col min="808" max="808" width="13.5" style="2" bestFit="1" customWidth="1"/>
    <col min="809" max="812" width="12" style="2" bestFit="1" customWidth="1"/>
    <col min="813" max="813" width="13.5" style="2" bestFit="1" customWidth="1"/>
    <col min="814" max="817" width="12" style="2" bestFit="1" customWidth="1"/>
    <col min="818" max="818" width="13.5" style="2" bestFit="1" customWidth="1"/>
    <col min="819" max="822" width="12" style="2" bestFit="1" customWidth="1"/>
    <col min="823" max="823" width="13.5" style="2" bestFit="1" customWidth="1"/>
    <col min="824" max="827" width="12" style="2" bestFit="1" customWidth="1"/>
    <col min="828" max="828" width="13.5" style="2" bestFit="1" customWidth="1"/>
    <col min="829" max="832" width="12" style="2" bestFit="1" customWidth="1"/>
    <col min="833" max="833" width="13.5" style="2" bestFit="1" customWidth="1"/>
    <col min="834" max="837" width="12" style="2" bestFit="1" customWidth="1"/>
    <col min="838" max="838" width="13.5" style="2" bestFit="1" customWidth="1"/>
    <col min="839" max="842" width="12" style="2" bestFit="1" customWidth="1"/>
    <col min="843" max="843" width="13.5" style="2" bestFit="1" customWidth="1"/>
    <col min="844" max="847" width="12" style="2" bestFit="1" customWidth="1"/>
    <col min="848" max="848" width="13.5" style="2" bestFit="1" customWidth="1"/>
    <col min="849" max="852" width="12" style="2" bestFit="1" customWidth="1"/>
    <col min="853" max="853" width="13.5" style="2" bestFit="1" customWidth="1"/>
    <col min="854" max="857" width="12" style="2" bestFit="1" customWidth="1"/>
    <col min="858" max="858" width="13.5" style="2" bestFit="1" customWidth="1"/>
    <col min="859" max="862" width="12" style="2" bestFit="1" customWidth="1"/>
    <col min="863" max="1024" width="9" style="2"/>
    <col min="1025" max="1025" width="6" style="2" bestFit="1" customWidth="1"/>
    <col min="1026" max="1026" width="9" style="2" bestFit="1" customWidth="1"/>
    <col min="1027" max="1027" width="36" style="2" bestFit="1" customWidth="1"/>
    <col min="1028" max="1028" width="7.5" style="2" bestFit="1" customWidth="1"/>
    <col min="1029" max="1029" width="18" style="2" bestFit="1" customWidth="1"/>
    <col min="1030" max="1030" width="7.5" style="2" bestFit="1" customWidth="1"/>
    <col min="1031" max="1033" width="12" style="2" bestFit="1" customWidth="1"/>
    <col min="1034" max="1034" width="13.5" style="2" bestFit="1" customWidth="1"/>
    <col min="1035" max="1038" width="12" style="2" bestFit="1" customWidth="1"/>
    <col min="1039" max="1039" width="13.5" style="2" bestFit="1" customWidth="1"/>
    <col min="1040" max="1043" width="12" style="2" bestFit="1" customWidth="1"/>
    <col min="1044" max="1044" width="13.5" style="2" bestFit="1" customWidth="1"/>
    <col min="1045" max="1048" width="12" style="2" bestFit="1" customWidth="1"/>
    <col min="1049" max="1049" width="13.5" style="2" bestFit="1" customWidth="1"/>
    <col min="1050" max="1053" width="12" style="2" bestFit="1" customWidth="1"/>
    <col min="1054" max="1054" width="13.5" style="2" bestFit="1" customWidth="1"/>
    <col min="1055" max="1058" width="12" style="2" bestFit="1" customWidth="1"/>
    <col min="1059" max="1059" width="13.5" style="2" bestFit="1" customWidth="1"/>
    <col min="1060" max="1063" width="12" style="2" bestFit="1" customWidth="1"/>
    <col min="1064" max="1064" width="13.5" style="2" bestFit="1" customWidth="1"/>
    <col min="1065" max="1068" width="12" style="2" bestFit="1" customWidth="1"/>
    <col min="1069" max="1069" width="13.5" style="2" bestFit="1" customWidth="1"/>
    <col min="1070" max="1073" width="12" style="2" bestFit="1" customWidth="1"/>
    <col min="1074" max="1074" width="13.5" style="2" bestFit="1" customWidth="1"/>
    <col min="1075" max="1078" width="12" style="2" bestFit="1" customWidth="1"/>
    <col min="1079" max="1079" width="13.5" style="2" bestFit="1" customWidth="1"/>
    <col min="1080" max="1083" width="12" style="2" bestFit="1" customWidth="1"/>
    <col min="1084" max="1084" width="13.5" style="2" bestFit="1" customWidth="1"/>
    <col min="1085" max="1088" width="12" style="2" bestFit="1" customWidth="1"/>
    <col min="1089" max="1089" width="13.5" style="2" bestFit="1" customWidth="1"/>
    <col min="1090" max="1093" width="12" style="2" bestFit="1" customWidth="1"/>
    <col min="1094" max="1094" width="13.5" style="2" bestFit="1" customWidth="1"/>
    <col min="1095" max="1098" width="12" style="2" bestFit="1" customWidth="1"/>
    <col min="1099" max="1099" width="13.5" style="2" bestFit="1" customWidth="1"/>
    <col min="1100" max="1103" width="12" style="2" bestFit="1" customWidth="1"/>
    <col min="1104" max="1104" width="13.5" style="2" bestFit="1" customWidth="1"/>
    <col min="1105" max="1108" width="12" style="2" bestFit="1" customWidth="1"/>
    <col min="1109" max="1109" width="13.5" style="2" bestFit="1" customWidth="1"/>
    <col min="1110" max="1113" width="12" style="2" bestFit="1" customWidth="1"/>
    <col min="1114" max="1114" width="13.5" style="2" bestFit="1" customWidth="1"/>
    <col min="1115" max="1118" width="12" style="2" bestFit="1" customWidth="1"/>
    <col min="1119" max="1280" width="9" style="2"/>
    <col min="1281" max="1281" width="6" style="2" bestFit="1" customWidth="1"/>
    <col min="1282" max="1282" width="9" style="2" bestFit="1" customWidth="1"/>
    <col min="1283" max="1283" width="36" style="2" bestFit="1" customWidth="1"/>
    <col min="1284" max="1284" width="7.5" style="2" bestFit="1" customWidth="1"/>
    <col min="1285" max="1285" width="18" style="2" bestFit="1" customWidth="1"/>
    <col min="1286" max="1286" width="7.5" style="2" bestFit="1" customWidth="1"/>
    <col min="1287" max="1289" width="12" style="2" bestFit="1" customWidth="1"/>
    <col min="1290" max="1290" width="13.5" style="2" bestFit="1" customWidth="1"/>
    <col min="1291" max="1294" width="12" style="2" bestFit="1" customWidth="1"/>
    <col min="1295" max="1295" width="13.5" style="2" bestFit="1" customWidth="1"/>
    <col min="1296" max="1299" width="12" style="2" bestFit="1" customWidth="1"/>
    <col min="1300" max="1300" width="13.5" style="2" bestFit="1" customWidth="1"/>
    <col min="1301" max="1304" width="12" style="2" bestFit="1" customWidth="1"/>
    <col min="1305" max="1305" width="13.5" style="2" bestFit="1" customWidth="1"/>
    <col min="1306" max="1309" width="12" style="2" bestFit="1" customWidth="1"/>
    <col min="1310" max="1310" width="13.5" style="2" bestFit="1" customWidth="1"/>
    <col min="1311" max="1314" width="12" style="2" bestFit="1" customWidth="1"/>
    <col min="1315" max="1315" width="13.5" style="2" bestFit="1" customWidth="1"/>
    <col min="1316" max="1319" width="12" style="2" bestFit="1" customWidth="1"/>
    <col min="1320" max="1320" width="13.5" style="2" bestFit="1" customWidth="1"/>
    <col min="1321" max="1324" width="12" style="2" bestFit="1" customWidth="1"/>
    <col min="1325" max="1325" width="13.5" style="2" bestFit="1" customWidth="1"/>
    <col min="1326" max="1329" width="12" style="2" bestFit="1" customWidth="1"/>
    <col min="1330" max="1330" width="13.5" style="2" bestFit="1" customWidth="1"/>
    <col min="1331" max="1334" width="12" style="2" bestFit="1" customWidth="1"/>
    <col min="1335" max="1335" width="13.5" style="2" bestFit="1" customWidth="1"/>
    <col min="1336" max="1339" width="12" style="2" bestFit="1" customWidth="1"/>
    <col min="1340" max="1340" width="13.5" style="2" bestFit="1" customWidth="1"/>
    <col min="1341" max="1344" width="12" style="2" bestFit="1" customWidth="1"/>
    <col min="1345" max="1345" width="13.5" style="2" bestFit="1" customWidth="1"/>
    <col min="1346" max="1349" width="12" style="2" bestFit="1" customWidth="1"/>
    <col min="1350" max="1350" width="13.5" style="2" bestFit="1" customWidth="1"/>
    <col min="1351" max="1354" width="12" style="2" bestFit="1" customWidth="1"/>
    <col min="1355" max="1355" width="13.5" style="2" bestFit="1" customWidth="1"/>
    <col min="1356" max="1359" width="12" style="2" bestFit="1" customWidth="1"/>
    <col min="1360" max="1360" width="13.5" style="2" bestFit="1" customWidth="1"/>
    <col min="1361" max="1364" width="12" style="2" bestFit="1" customWidth="1"/>
    <col min="1365" max="1365" width="13.5" style="2" bestFit="1" customWidth="1"/>
    <col min="1366" max="1369" width="12" style="2" bestFit="1" customWidth="1"/>
    <col min="1370" max="1370" width="13.5" style="2" bestFit="1" customWidth="1"/>
    <col min="1371" max="1374" width="12" style="2" bestFit="1" customWidth="1"/>
    <col min="1375" max="1536" width="9" style="2"/>
    <col min="1537" max="1537" width="6" style="2" bestFit="1" customWidth="1"/>
    <col min="1538" max="1538" width="9" style="2" bestFit="1" customWidth="1"/>
    <col min="1539" max="1539" width="36" style="2" bestFit="1" customWidth="1"/>
    <col min="1540" max="1540" width="7.5" style="2" bestFit="1" customWidth="1"/>
    <col min="1541" max="1541" width="18" style="2" bestFit="1" customWidth="1"/>
    <col min="1542" max="1542" width="7.5" style="2" bestFit="1" customWidth="1"/>
    <col min="1543" max="1545" width="12" style="2" bestFit="1" customWidth="1"/>
    <col min="1546" max="1546" width="13.5" style="2" bestFit="1" customWidth="1"/>
    <col min="1547" max="1550" width="12" style="2" bestFit="1" customWidth="1"/>
    <col min="1551" max="1551" width="13.5" style="2" bestFit="1" customWidth="1"/>
    <col min="1552" max="1555" width="12" style="2" bestFit="1" customWidth="1"/>
    <col min="1556" max="1556" width="13.5" style="2" bestFit="1" customWidth="1"/>
    <col min="1557" max="1560" width="12" style="2" bestFit="1" customWidth="1"/>
    <col min="1561" max="1561" width="13.5" style="2" bestFit="1" customWidth="1"/>
    <col min="1562" max="1565" width="12" style="2" bestFit="1" customWidth="1"/>
    <col min="1566" max="1566" width="13.5" style="2" bestFit="1" customWidth="1"/>
    <col min="1567" max="1570" width="12" style="2" bestFit="1" customWidth="1"/>
    <col min="1571" max="1571" width="13.5" style="2" bestFit="1" customWidth="1"/>
    <col min="1572" max="1575" width="12" style="2" bestFit="1" customWidth="1"/>
    <col min="1576" max="1576" width="13.5" style="2" bestFit="1" customWidth="1"/>
    <col min="1577" max="1580" width="12" style="2" bestFit="1" customWidth="1"/>
    <col min="1581" max="1581" width="13.5" style="2" bestFit="1" customWidth="1"/>
    <col min="1582" max="1585" width="12" style="2" bestFit="1" customWidth="1"/>
    <col min="1586" max="1586" width="13.5" style="2" bestFit="1" customWidth="1"/>
    <col min="1587" max="1590" width="12" style="2" bestFit="1" customWidth="1"/>
    <col min="1591" max="1591" width="13.5" style="2" bestFit="1" customWidth="1"/>
    <col min="1592" max="1595" width="12" style="2" bestFit="1" customWidth="1"/>
    <col min="1596" max="1596" width="13.5" style="2" bestFit="1" customWidth="1"/>
    <col min="1597" max="1600" width="12" style="2" bestFit="1" customWidth="1"/>
    <col min="1601" max="1601" width="13.5" style="2" bestFit="1" customWidth="1"/>
    <col min="1602" max="1605" width="12" style="2" bestFit="1" customWidth="1"/>
    <col min="1606" max="1606" width="13.5" style="2" bestFit="1" customWidth="1"/>
    <col min="1607" max="1610" width="12" style="2" bestFit="1" customWidth="1"/>
    <col min="1611" max="1611" width="13.5" style="2" bestFit="1" customWidth="1"/>
    <col min="1612" max="1615" width="12" style="2" bestFit="1" customWidth="1"/>
    <col min="1616" max="1616" width="13.5" style="2" bestFit="1" customWidth="1"/>
    <col min="1617" max="1620" width="12" style="2" bestFit="1" customWidth="1"/>
    <col min="1621" max="1621" width="13.5" style="2" bestFit="1" customWidth="1"/>
    <col min="1622" max="1625" width="12" style="2" bestFit="1" customWidth="1"/>
    <col min="1626" max="1626" width="13.5" style="2" bestFit="1" customWidth="1"/>
    <col min="1627" max="1630" width="12" style="2" bestFit="1" customWidth="1"/>
    <col min="1631" max="1792" width="9" style="2"/>
    <col min="1793" max="1793" width="6" style="2" bestFit="1" customWidth="1"/>
    <col min="1794" max="1794" width="9" style="2" bestFit="1" customWidth="1"/>
    <col min="1795" max="1795" width="36" style="2" bestFit="1" customWidth="1"/>
    <col min="1796" max="1796" width="7.5" style="2" bestFit="1" customWidth="1"/>
    <col min="1797" max="1797" width="18" style="2" bestFit="1" customWidth="1"/>
    <col min="1798" max="1798" width="7.5" style="2" bestFit="1" customWidth="1"/>
    <col min="1799" max="1801" width="12" style="2" bestFit="1" customWidth="1"/>
    <col min="1802" max="1802" width="13.5" style="2" bestFit="1" customWidth="1"/>
    <col min="1803" max="1806" width="12" style="2" bestFit="1" customWidth="1"/>
    <col min="1807" max="1807" width="13.5" style="2" bestFit="1" customWidth="1"/>
    <col min="1808" max="1811" width="12" style="2" bestFit="1" customWidth="1"/>
    <col min="1812" max="1812" width="13.5" style="2" bestFit="1" customWidth="1"/>
    <col min="1813" max="1816" width="12" style="2" bestFit="1" customWidth="1"/>
    <col min="1817" max="1817" width="13.5" style="2" bestFit="1" customWidth="1"/>
    <col min="1818" max="1821" width="12" style="2" bestFit="1" customWidth="1"/>
    <col min="1822" max="1822" width="13.5" style="2" bestFit="1" customWidth="1"/>
    <col min="1823" max="1826" width="12" style="2" bestFit="1" customWidth="1"/>
    <col min="1827" max="1827" width="13.5" style="2" bestFit="1" customWidth="1"/>
    <col min="1828" max="1831" width="12" style="2" bestFit="1" customWidth="1"/>
    <col min="1832" max="1832" width="13.5" style="2" bestFit="1" customWidth="1"/>
    <col min="1833" max="1836" width="12" style="2" bestFit="1" customWidth="1"/>
    <col min="1837" max="1837" width="13.5" style="2" bestFit="1" customWidth="1"/>
    <col min="1838" max="1841" width="12" style="2" bestFit="1" customWidth="1"/>
    <col min="1842" max="1842" width="13.5" style="2" bestFit="1" customWidth="1"/>
    <col min="1843" max="1846" width="12" style="2" bestFit="1" customWidth="1"/>
    <col min="1847" max="1847" width="13.5" style="2" bestFit="1" customWidth="1"/>
    <col min="1848" max="1851" width="12" style="2" bestFit="1" customWidth="1"/>
    <col min="1852" max="1852" width="13.5" style="2" bestFit="1" customWidth="1"/>
    <col min="1853" max="1856" width="12" style="2" bestFit="1" customWidth="1"/>
    <col min="1857" max="1857" width="13.5" style="2" bestFit="1" customWidth="1"/>
    <col min="1858" max="1861" width="12" style="2" bestFit="1" customWidth="1"/>
    <col min="1862" max="1862" width="13.5" style="2" bestFit="1" customWidth="1"/>
    <col min="1863" max="1866" width="12" style="2" bestFit="1" customWidth="1"/>
    <col min="1867" max="1867" width="13.5" style="2" bestFit="1" customWidth="1"/>
    <col min="1868" max="1871" width="12" style="2" bestFit="1" customWidth="1"/>
    <col min="1872" max="1872" width="13.5" style="2" bestFit="1" customWidth="1"/>
    <col min="1873" max="1876" width="12" style="2" bestFit="1" customWidth="1"/>
    <col min="1877" max="1877" width="13.5" style="2" bestFit="1" customWidth="1"/>
    <col min="1878" max="1881" width="12" style="2" bestFit="1" customWidth="1"/>
    <col min="1882" max="1882" width="13.5" style="2" bestFit="1" customWidth="1"/>
    <col min="1883" max="1886" width="12" style="2" bestFit="1" customWidth="1"/>
    <col min="1887" max="2048" width="9" style="2"/>
    <col min="2049" max="2049" width="6" style="2" bestFit="1" customWidth="1"/>
    <col min="2050" max="2050" width="9" style="2" bestFit="1" customWidth="1"/>
    <col min="2051" max="2051" width="36" style="2" bestFit="1" customWidth="1"/>
    <col min="2052" max="2052" width="7.5" style="2" bestFit="1" customWidth="1"/>
    <col min="2053" max="2053" width="18" style="2" bestFit="1" customWidth="1"/>
    <col min="2054" max="2054" width="7.5" style="2" bestFit="1" customWidth="1"/>
    <col min="2055" max="2057" width="12" style="2" bestFit="1" customWidth="1"/>
    <col min="2058" max="2058" width="13.5" style="2" bestFit="1" customWidth="1"/>
    <col min="2059" max="2062" width="12" style="2" bestFit="1" customWidth="1"/>
    <col min="2063" max="2063" width="13.5" style="2" bestFit="1" customWidth="1"/>
    <col min="2064" max="2067" width="12" style="2" bestFit="1" customWidth="1"/>
    <col min="2068" max="2068" width="13.5" style="2" bestFit="1" customWidth="1"/>
    <col min="2069" max="2072" width="12" style="2" bestFit="1" customWidth="1"/>
    <col min="2073" max="2073" width="13.5" style="2" bestFit="1" customWidth="1"/>
    <col min="2074" max="2077" width="12" style="2" bestFit="1" customWidth="1"/>
    <col min="2078" max="2078" width="13.5" style="2" bestFit="1" customWidth="1"/>
    <col min="2079" max="2082" width="12" style="2" bestFit="1" customWidth="1"/>
    <col min="2083" max="2083" width="13.5" style="2" bestFit="1" customWidth="1"/>
    <col min="2084" max="2087" width="12" style="2" bestFit="1" customWidth="1"/>
    <col min="2088" max="2088" width="13.5" style="2" bestFit="1" customWidth="1"/>
    <col min="2089" max="2092" width="12" style="2" bestFit="1" customWidth="1"/>
    <col min="2093" max="2093" width="13.5" style="2" bestFit="1" customWidth="1"/>
    <col min="2094" max="2097" width="12" style="2" bestFit="1" customWidth="1"/>
    <col min="2098" max="2098" width="13.5" style="2" bestFit="1" customWidth="1"/>
    <col min="2099" max="2102" width="12" style="2" bestFit="1" customWidth="1"/>
    <col min="2103" max="2103" width="13.5" style="2" bestFit="1" customWidth="1"/>
    <col min="2104" max="2107" width="12" style="2" bestFit="1" customWidth="1"/>
    <col min="2108" max="2108" width="13.5" style="2" bestFit="1" customWidth="1"/>
    <col min="2109" max="2112" width="12" style="2" bestFit="1" customWidth="1"/>
    <col min="2113" max="2113" width="13.5" style="2" bestFit="1" customWidth="1"/>
    <col min="2114" max="2117" width="12" style="2" bestFit="1" customWidth="1"/>
    <col min="2118" max="2118" width="13.5" style="2" bestFit="1" customWidth="1"/>
    <col min="2119" max="2122" width="12" style="2" bestFit="1" customWidth="1"/>
    <col min="2123" max="2123" width="13.5" style="2" bestFit="1" customWidth="1"/>
    <col min="2124" max="2127" width="12" style="2" bestFit="1" customWidth="1"/>
    <col min="2128" max="2128" width="13.5" style="2" bestFit="1" customWidth="1"/>
    <col min="2129" max="2132" width="12" style="2" bestFit="1" customWidth="1"/>
    <col min="2133" max="2133" width="13.5" style="2" bestFit="1" customWidth="1"/>
    <col min="2134" max="2137" width="12" style="2" bestFit="1" customWidth="1"/>
    <col min="2138" max="2138" width="13.5" style="2" bestFit="1" customWidth="1"/>
    <col min="2139" max="2142" width="12" style="2" bestFit="1" customWidth="1"/>
    <col min="2143" max="2304" width="9" style="2"/>
    <col min="2305" max="2305" width="6" style="2" bestFit="1" customWidth="1"/>
    <col min="2306" max="2306" width="9" style="2" bestFit="1" customWidth="1"/>
    <col min="2307" max="2307" width="36" style="2" bestFit="1" customWidth="1"/>
    <col min="2308" max="2308" width="7.5" style="2" bestFit="1" customWidth="1"/>
    <col min="2309" max="2309" width="18" style="2" bestFit="1" customWidth="1"/>
    <col min="2310" max="2310" width="7.5" style="2" bestFit="1" customWidth="1"/>
    <col min="2311" max="2313" width="12" style="2" bestFit="1" customWidth="1"/>
    <col min="2314" max="2314" width="13.5" style="2" bestFit="1" customWidth="1"/>
    <col min="2315" max="2318" width="12" style="2" bestFit="1" customWidth="1"/>
    <col min="2319" max="2319" width="13.5" style="2" bestFit="1" customWidth="1"/>
    <col min="2320" max="2323" width="12" style="2" bestFit="1" customWidth="1"/>
    <col min="2324" max="2324" width="13.5" style="2" bestFit="1" customWidth="1"/>
    <col min="2325" max="2328" width="12" style="2" bestFit="1" customWidth="1"/>
    <col min="2329" max="2329" width="13.5" style="2" bestFit="1" customWidth="1"/>
    <col min="2330" max="2333" width="12" style="2" bestFit="1" customWidth="1"/>
    <col min="2334" max="2334" width="13.5" style="2" bestFit="1" customWidth="1"/>
    <col min="2335" max="2338" width="12" style="2" bestFit="1" customWidth="1"/>
    <col min="2339" max="2339" width="13.5" style="2" bestFit="1" customWidth="1"/>
    <col min="2340" max="2343" width="12" style="2" bestFit="1" customWidth="1"/>
    <col min="2344" max="2344" width="13.5" style="2" bestFit="1" customWidth="1"/>
    <col min="2345" max="2348" width="12" style="2" bestFit="1" customWidth="1"/>
    <col min="2349" max="2349" width="13.5" style="2" bestFit="1" customWidth="1"/>
    <col min="2350" max="2353" width="12" style="2" bestFit="1" customWidth="1"/>
    <col min="2354" max="2354" width="13.5" style="2" bestFit="1" customWidth="1"/>
    <col min="2355" max="2358" width="12" style="2" bestFit="1" customWidth="1"/>
    <col min="2359" max="2359" width="13.5" style="2" bestFit="1" customWidth="1"/>
    <col min="2360" max="2363" width="12" style="2" bestFit="1" customWidth="1"/>
    <col min="2364" max="2364" width="13.5" style="2" bestFit="1" customWidth="1"/>
    <col min="2365" max="2368" width="12" style="2" bestFit="1" customWidth="1"/>
    <col min="2369" max="2369" width="13.5" style="2" bestFit="1" customWidth="1"/>
    <col min="2370" max="2373" width="12" style="2" bestFit="1" customWidth="1"/>
    <col min="2374" max="2374" width="13.5" style="2" bestFit="1" customWidth="1"/>
    <col min="2375" max="2378" width="12" style="2" bestFit="1" customWidth="1"/>
    <col min="2379" max="2379" width="13.5" style="2" bestFit="1" customWidth="1"/>
    <col min="2380" max="2383" width="12" style="2" bestFit="1" customWidth="1"/>
    <col min="2384" max="2384" width="13.5" style="2" bestFit="1" customWidth="1"/>
    <col min="2385" max="2388" width="12" style="2" bestFit="1" customWidth="1"/>
    <col min="2389" max="2389" width="13.5" style="2" bestFit="1" customWidth="1"/>
    <col min="2390" max="2393" width="12" style="2" bestFit="1" customWidth="1"/>
    <col min="2394" max="2394" width="13.5" style="2" bestFit="1" customWidth="1"/>
    <col min="2395" max="2398" width="12" style="2" bestFit="1" customWidth="1"/>
    <col min="2399" max="2560" width="9" style="2"/>
    <col min="2561" max="2561" width="6" style="2" bestFit="1" customWidth="1"/>
    <col min="2562" max="2562" width="9" style="2" bestFit="1" customWidth="1"/>
    <col min="2563" max="2563" width="36" style="2" bestFit="1" customWidth="1"/>
    <col min="2564" max="2564" width="7.5" style="2" bestFit="1" customWidth="1"/>
    <col min="2565" max="2565" width="18" style="2" bestFit="1" customWidth="1"/>
    <col min="2566" max="2566" width="7.5" style="2" bestFit="1" customWidth="1"/>
    <col min="2567" max="2569" width="12" style="2" bestFit="1" customWidth="1"/>
    <col min="2570" max="2570" width="13.5" style="2" bestFit="1" customWidth="1"/>
    <col min="2571" max="2574" width="12" style="2" bestFit="1" customWidth="1"/>
    <col min="2575" max="2575" width="13.5" style="2" bestFit="1" customWidth="1"/>
    <col min="2576" max="2579" width="12" style="2" bestFit="1" customWidth="1"/>
    <col min="2580" max="2580" width="13.5" style="2" bestFit="1" customWidth="1"/>
    <col min="2581" max="2584" width="12" style="2" bestFit="1" customWidth="1"/>
    <col min="2585" max="2585" width="13.5" style="2" bestFit="1" customWidth="1"/>
    <col min="2586" max="2589" width="12" style="2" bestFit="1" customWidth="1"/>
    <col min="2590" max="2590" width="13.5" style="2" bestFit="1" customWidth="1"/>
    <col min="2591" max="2594" width="12" style="2" bestFit="1" customWidth="1"/>
    <col min="2595" max="2595" width="13.5" style="2" bestFit="1" customWidth="1"/>
    <col min="2596" max="2599" width="12" style="2" bestFit="1" customWidth="1"/>
    <col min="2600" max="2600" width="13.5" style="2" bestFit="1" customWidth="1"/>
    <col min="2601" max="2604" width="12" style="2" bestFit="1" customWidth="1"/>
    <col min="2605" max="2605" width="13.5" style="2" bestFit="1" customWidth="1"/>
    <col min="2606" max="2609" width="12" style="2" bestFit="1" customWidth="1"/>
    <col min="2610" max="2610" width="13.5" style="2" bestFit="1" customWidth="1"/>
    <col min="2611" max="2614" width="12" style="2" bestFit="1" customWidth="1"/>
    <col min="2615" max="2615" width="13.5" style="2" bestFit="1" customWidth="1"/>
    <col min="2616" max="2619" width="12" style="2" bestFit="1" customWidth="1"/>
    <col min="2620" max="2620" width="13.5" style="2" bestFit="1" customWidth="1"/>
    <col min="2621" max="2624" width="12" style="2" bestFit="1" customWidth="1"/>
    <col min="2625" max="2625" width="13.5" style="2" bestFit="1" customWidth="1"/>
    <col min="2626" max="2629" width="12" style="2" bestFit="1" customWidth="1"/>
    <col min="2630" max="2630" width="13.5" style="2" bestFit="1" customWidth="1"/>
    <col min="2631" max="2634" width="12" style="2" bestFit="1" customWidth="1"/>
    <col min="2635" max="2635" width="13.5" style="2" bestFit="1" customWidth="1"/>
    <col min="2636" max="2639" width="12" style="2" bestFit="1" customWidth="1"/>
    <col min="2640" max="2640" width="13.5" style="2" bestFit="1" customWidth="1"/>
    <col min="2641" max="2644" width="12" style="2" bestFit="1" customWidth="1"/>
    <col min="2645" max="2645" width="13.5" style="2" bestFit="1" customWidth="1"/>
    <col min="2646" max="2649" width="12" style="2" bestFit="1" customWidth="1"/>
    <col min="2650" max="2650" width="13.5" style="2" bestFit="1" customWidth="1"/>
    <col min="2651" max="2654" width="12" style="2" bestFit="1" customWidth="1"/>
    <col min="2655" max="2816" width="9" style="2"/>
    <col min="2817" max="2817" width="6" style="2" bestFit="1" customWidth="1"/>
    <col min="2818" max="2818" width="9" style="2" bestFit="1" customWidth="1"/>
    <col min="2819" max="2819" width="36" style="2" bestFit="1" customWidth="1"/>
    <col min="2820" max="2820" width="7.5" style="2" bestFit="1" customWidth="1"/>
    <col min="2821" max="2821" width="18" style="2" bestFit="1" customWidth="1"/>
    <col min="2822" max="2822" width="7.5" style="2" bestFit="1" customWidth="1"/>
    <col min="2823" max="2825" width="12" style="2" bestFit="1" customWidth="1"/>
    <col min="2826" max="2826" width="13.5" style="2" bestFit="1" customWidth="1"/>
    <col min="2827" max="2830" width="12" style="2" bestFit="1" customWidth="1"/>
    <col min="2831" max="2831" width="13.5" style="2" bestFit="1" customWidth="1"/>
    <col min="2832" max="2835" width="12" style="2" bestFit="1" customWidth="1"/>
    <col min="2836" max="2836" width="13.5" style="2" bestFit="1" customWidth="1"/>
    <col min="2837" max="2840" width="12" style="2" bestFit="1" customWidth="1"/>
    <col min="2841" max="2841" width="13.5" style="2" bestFit="1" customWidth="1"/>
    <col min="2842" max="2845" width="12" style="2" bestFit="1" customWidth="1"/>
    <col min="2846" max="2846" width="13.5" style="2" bestFit="1" customWidth="1"/>
    <col min="2847" max="2850" width="12" style="2" bestFit="1" customWidth="1"/>
    <col min="2851" max="2851" width="13.5" style="2" bestFit="1" customWidth="1"/>
    <col min="2852" max="2855" width="12" style="2" bestFit="1" customWidth="1"/>
    <col min="2856" max="2856" width="13.5" style="2" bestFit="1" customWidth="1"/>
    <col min="2857" max="2860" width="12" style="2" bestFit="1" customWidth="1"/>
    <col min="2861" max="2861" width="13.5" style="2" bestFit="1" customWidth="1"/>
    <col min="2862" max="2865" width="12" style="2" bestFit="1" customWidth="1"/>
    <col min="2866" max="2866" width="13.5" style="2" bestFit="1" customWidth="1"/>
    <col min="2867" max="2870" width="12" style="2" bestFit="1" customWidth="1"/>
    <col min="2871" max="2871" width="13.5" style="2" bestFit="1" customWidth="1"/>
    <col min="2872" max="2875" width="12" style="2" bestFit="1" customWidth="1"/>
    <col min="2876" max="2876" width="13.5" style="2" bestFit="1" customWidth="1"/>
    <col min="2877" max="2880" width="12" style="2" bestFit="1" customWidth="1"/>
    <col min="2881" max="2881" width="13.5" style="2" bestFit="1" customWidth="1"/>
    <col min="2882" max="2885" width="12" style="2" bestFit="1" customWidth="1"/>
    <col min="2886" max="2886" width="13.5" style="2" bestFit="1" customWidth="1"/>
    <col min="2887" max="2890" width="12" style="2" bestFit="1" customWidth="1"/>
    <col min="2891" max="2891" width="13.5" style="2" bestFit="1" customWidth="1"/>
    <col min="2892" max="2895" width="12" style="2" bestFit="1" customWidth="1"/>
    <col min="2896" max="2896" width="13.5" style="2" bestFit="1" customWidth="1"/>
    <col min="2897" max="2900" width="12" style="2" bestFit="1" customWidth="1"/>
    <col min="2901" max="2901" width="13.5" style="2" bestFit="1" customWidth="1"/>
    <col min="2902" max="2905" width="12" style="2" bestFit="1" customWidth="1"/>
    <col min="2906" max="2906" width="13.5" style="2" bestFit="1" customWidth="1"/>
    <col min="2907" max="2910" width="12" style="2" bestFit="1" customWidth="1"/>
    <col min="2911" max="3072" width="9" style="2"/>
    <col min="3073" max="3073" width="6" style="2" bestFit="1" customWidth="1"/>
    <col min="3074" max="3074" width="9" style="2" bestFit="1" customWidth="1"/>
    <col min="3075" max="3075" width="36" style="2" bestFit="1" customWidth="1"/>
    <col min="3076" max="3076" width="7.5" style="2" bestFit="1" customWidth="1"/>
    <col min="3077" max="3077" width="18" style="2" bestFit="1" customWidth="1"/>
    <col min="3078" max="3078" width="7.5" style="2" bestFit="1" customWidth="1"/>
    <col min="3079" max="3081" width="12" style="2" bestFit="1" customWidth="1"/>
    <col min="3082" max="3082" width="13.5" style="2" bestFit="1" customWidth="1"/>
    <col min="3083" max="3086" width="12" style="2" bestFit="1" customWidth="1"/>
    <col min="3087" max="3087" width="13.5" style="2" bestFit="1" customWidth="1"/>
    <col min="3088" max="3091" width="12" style="2" bestFit="1" customWidth="1"/>
    <col min="3092" max="3092" width="13.5" style="2" bestFit="1" customWidth="1"/>
    <col min="3093" max="3096" width="12" style="2" bestFit="1" customWidth="1"/>
    <col min="3097" max="3097" width="13.5" style="2" bestFit="1" customWidth="1"/>
    <col min="3098" max="3101" width="12" style="2" bestFit="1" customWidth="1"/>
    <col min="3102" max="3102" width="13.5" style="2" bestFit="1" customWidth="1"/>
    <col min="3103" max="3106" width="12" style="2" bestFit="1" customWidth="1"/>
    <col min="3107" max="3107" width="13.5" style="2" bestFit="1" customWidth="1"/>
    <col min="3108" max="3111" width="12" style="2" bestFit="1" customWidth="1"/>
    <col min="3112" max="3112" width="13.5" style="2" bestFit="1" customWidth="1"/>
    <col min="3113" max="3116" width="12" style="2" bestFit="1" customWidth="1"/>
    <col min="3117" max="3117" width="13.5" style="2" bestFit="1" customWidth="1"/>
    <col min="3118" max="3121" width="12" style="2" bestFit="1" customWidth="1"/>
    <col min="3122" max="3122" width="13.5" style="2" bestFit="1" customWidth="1"/>
    <col min="3123" max="3126" width="12" style="2" bestFit="1" customWidth="1"/>
    <col min="3127" max="3127" width="13.5" style="2" bestFit="1" customWidth="1"/>
    <col min="3128" max="3131" width="12" style="2" bestFit="1" customWidth="1"/>
    <col min="3132" max="3132" width="13.5" style="2" bestFit="1" customWidth="1"/>
    <col min="3133" max="3136" width="12" style="2" bestFit="1" customWidth="1"/>
    <col min="3137" max="3137" width="13.5" style="2" bestFit="1" customWidth="1"/>
    <col min="3138" max="3141" width="12" style="2" bestFit="1" customWidth="1"/>
    <col min="3142" max="3142" width="13.5" style="2" bestFit="1" customWidth="1"/>
    <col min="3143" max="3146" width="12" style="2" bestFit="1" customWidth="1"/>
    <col min="3147" max="3147" width="13.5" style="2" bestFit="1" customWidth="1"/>
    <col min="3148" max="3151" width="12" style="2" bestFit="1" customWidth="1"/>
    <col min="3152" max="3152" width="13.5" style="2" bestFit="1" customWidth="1"/>
    <col min="3153" max="3156" width="12" style="2" bestFit="1" customWidth="1"/>
    <col min="3157" max="3157" width="13.5" style="2" bestFit="1" customWidth="1"/>
    <col min="3158" max="3161" width="12" style="2" bestFit="1" customWidth="1"/>
    <col min="3162" max="3162" width="13.5" style="2" bestFit="1" customWidth="1"/>
    <col min="3163" max="3166" width="12" style="2" bestFit="1" customWidth="1"/>
    <col min="3167" max="3328" width="9" style="2"/>
    <col min="3329" max="3329" width="6" style="2" bestFit="1" customWidth="1"/>
    <col min="3330" max="3330" width="9" style="2" bestFit="1" customWidth="1"/>
    <col min="3331" max="3331" width="36" style="2" bestFit="1" customWidth="1"/>
    <col min="3332" max="3332" width="7.5" style="2" bestFit="1" customWidth="1"/>
    <col min="3333" max="3333" width="18" style="2" bestFit="1" customWidth="1"/>
    <col min="3334" max="3334" width="7.5" style="2" bestFit="1" customWidth="1"/>
    <col min="3335" max="3337" width="12" style="2" bestFit="1" customWidth="1"/>
    <col min="3338" max="3338" width="13.5" style="2" bestFit="1" customWidth="1"/>
    <col min="3339" max="3342" width="12" style="2" bestFit="1" customWidth="1"/>
    <col min="3343" max="3343" width="13.5" style="2" bestFit="1" customWidth="1"/>
    <col min="3344" max="3347" width="12" style="2" bestFit="1" customWidth="1"/>
    <col min="3348" max="3348" width="13.5" style="2" bestFit="1" customWidth="1"/>
    <col min="3349" max="3352" width="12" style="2" bestFit="1" customWidth="1"/>
    <col min="3353" max="3353" width="13.5" style="2" bestFit="1" customWidth="1"/>
    <col min="3354" max="3357" width="12" style="2" bestFit="1" customWidth="1"/>
    <col min="3358" max="3358" width="13.5" style="2" bestFit="1" customWidth="1"/>
    <col min="3359" max="3362" width="12" style="2" bestFit="1" customWidth="1"/>
    <col min="3363" max="3363" width="13.5" style="2" bestFit="1" customWidth="1"/>
    <col min="3364" max="3367" width="12" style="2" bestFit="1" customWidth="1"/>
    <col min="3368" max="3368" width="13.5" style="2" bestFit="1" customWidth="1"/>
    <col min="3369" max="3372" width="12" style="2" bestFit="1" customWidth="1"/>
    <col min="3373" max="3373" width="13.5" style="2" bestFit="1" customWidth="1"/>
    <col min="3374" max="3377" width="12" style="2" bestFit="1" customWidth="1"/>
    <col min="3378" max="3378" width="13.5" style="2" bestFit="1" customWidth="1"/>
    <col min="3379" max="3382" width="12" style="2" bestFit="1" customWidth="1"/>
    <col min="3383" max="3383" width="13.5" style="2" bestFit="1" customWidth="1"/>
    <col min="3384" max="3387" width="12" style="2" bestFit="1" customWidth="1"/>
    <col min="3388" max="3388" width="13.5" style="2" bestFit="1" customWidth="1"/>
    <col min="3389" max="3392" width="12" style="2" bestFit="1" customWidth="1"/>
    <col min="3393" max="3393" width="13.5" style="2" bestFit="1" customWidth="1"/>
    <col min="3394" max="3397" width="12" style="2" bestFit="1" customWidth="1"/>
    <col min="3398" max="3398" width="13.5" style="2" bestFit="1" customWidth="1"/>
    <col min="3399" max="3402" width="12" style="2" bestFit="1" customWidth="1"/>
    <col min="3403" max="3403" width="13.5" style="2" bestFit="1" customWidth="1"/>
    <col min="3404" max="3407" width="12" style="2" bestFit="1" customWidth="1"/>
    <col min="3408" max="3408" width="13.5" style="2" bestFit="1" customWidth="1"/>
    <col min="3409" max="3412" width="12" style="2" bestFit="1" customWidth="1"/>
    <col min="3413" max="3413" width="13.5" style="2" bestFit="1" customWidth="1"/>
    <col min="3414" max="3417" width="12" style="2" bestFit="1" customWidth="1"/>
    <col min="3418" max="3418" width="13.5" style="2" bestFit="1" customWidth="1"/>
    <col min="3419" max="3422" width="12" style="2" bestFit="1" customWidth="1"/>
    <col min="3423" max="3584" width="9" style="2"/>
    <col min="3585" max="3585" width="6" style="2" bestFit="1" customWidth="1"/>
    <col min="3586" max="3586" width="9" style="2" bestFit="1" customWidth="1"/>
    <col min="3587" max="3587" width="36" style="2" bestFit="1" customWidth="1"/>
    <col min="3588" max="3588" width="7.5" style="2" bestFit="1" customWidth="1"/>
    <col min="3589" max="3589" width="18" style="2" bestFit="1" customWidth="1"/>
    <col min="3590" max="3590" width="7.5" style="2" bestFit="1" customWidth="1"/>
    <col min="3591" max="3593" width="12" style="2" bestFit="1" customWidth="1"/>
    <col min="3594" max="3594" width="13.5" style="2" bestFit="1" customWidth="1"/>
    <col min="3595" max="3598" width="12" style="2" bestFit="1" customWidth="1"/>
    <col min="3599" max="3599" width="13.5" style="2" bestFit="1" customWidth="1"/>
    <col min="3600" max="3603" width="12" style="2" bestFit="1" customWidth="1"/>
    <col min="3604" max="3604" width="13.5" style="2" bestFit="1" customWidth="1"/>
    <col min="3605" max="3608" width="12" style="2" bestFit="1" customWidth="1"/>
    <col min="3609" max="3609" width="13.5" style="2" bestFit="1" customWidth="1"/>
    <col min="3610" max="3613" width="12" style="2" bestFit="1" customWidth="1"/>
    <col min="3614" max="3614" width="13.5" style="2" bestFit="1" customWidth="1"/>
    <col min="3615" max="3618" width="12" style="2" bestFit="1" customWidth="1"/>
    <col min="3619" max="3619" width="13.5" style="2" bestFit="1" customWidth="1"/>
    <col min="3620" max="3623" width="12" style="2" bestFit="1" customWidth="1"/>
    <col min="3624" max="3624" width="13.5" style="2" bestFit="1" customWidth="1"/>
    <col min="3625" max="3628" width="12" style="2" bestFit="1" customWidth="1"/>
    <col min="3629" max="3629" width="13.5" style="2" bestFit="1" customWidth="1"/>
    <col min="3630" max="3633" width="12" style="2" bestFit="1" customWidth="1"/>
    <col min="3634" max="3634" width="13.5" style="2" bestFit="1" customWidth="1"/>
    <col min="3635" max="3638" width="12" style="2" bestFit="1" customWidth="1"/>
    <col min="3639" max="3639" width="13.5" style="2" bestFit="1" customWidth="1"/>
    <col min="3640" max="3643" width="12" style="2" bestFit="1" customWidth="1"/>
    <col min="3644" max="3644" width="13.5" style="2" bestFit="1" customWidth="1"/>
    <col min="3645" max="3648" width="12" style="2" bestFit="1" customWidth="1"/>
    <col min="3649" max="3649" width="13.5" style="2" bestFit="1" customWidth="1"/>
    <col min="3650" max="3653" width="12" style="2" bestFit="1" customWidth="1"/>
    <col min="3654" max="3654" width="13.5" style="2" bestFit="1" customWidth="1"/>
    <col min="3655" max="3658" width="12" style="2" bestFit="1" customWidth="1"/>
    <col min="3659" max="3659" width="13.5" style="2" bestFit="1" customWidth="1"/>
    <col min="3660" max="3663" width="12" style="2" bestFit="1" customWidth="1"/>
    <col min="3664" max="3664" width="13.5" style="2" bestFit="1" customWidth="1"/>
    <col min="3665" max="3668" width="12" style="2" bestFit="1" customWidth="1"/>
    <col min="3669" max="3669" width="13.5" style="2" bestFit="1" customWidth="1"/>
    <col min="3670" max="3673" width="12" style="2" bestFit="1" customWidth="1"/>
    <col min="3674" max="3674" width="13.5" style="2" bestFit="1" customWidth="1"/>
    <col min="3675" max="3678" width="12" style="2" bestFit="1" customWidth="1"/>
    <col min="3679" max="3840" width="9" style="2"/>
    <col min="3841" max="3841" width="6" style="2" bestFit="1" customWidth="1"/>
    <col min="3842" max="3842" width="9" style="2" bestFit="1" customWidth="1"/>
    <col min="3843" max="3843" width="36" style="2" bestFit="1" customWidth="1"/>
    <col min="3844" max="3844" width="7.5" style="2" bestFit="1" customWidth="1"/>
    <col min="3845" max="3845" width="18" style="2" bestFit="1" customWidth="1"/>
    <col min="3846" max="3846" width="7.5" style="2" bestFit="1" customWidth="1"/>
    <col min="3847" max="3849" width="12" style="2" bestFit="1" customWidth="1"/>
    <col min="3850" max="3850" width="13.5" style="2" bestFit="1" customWidth="1"/>
    <col min="3851" max="3854" width="12" style="2" bestFit="1" customWidth="1"/>
    <col min="3855" max="3855" width="13.5" style="2" bestFit="1" customWidth="1"/>
    <col min="3856" max="3859" width="12" style="2" bestFit="1" customWidth="1"/>
    <col min="3860" max="3860" width="13.5" style="2" bestFit="1" customWidth="1"/>
    <col min="3861" max="3864" width="12" style="2" bestFit="1" customWidth="1"/>
    <col min="3865" max="3865" width="13.5" style="2" bestFit="1" customWidth="1"/>
    <col min="3866" max="3869" width="12" style="2" bestFit="1" customWidth="1"/>
    <col min="3870" max="3870" width="13.5" style="2" bestFit="1" customWidth="1"/>
    <col min="3871" max="3874" width="12" style="2" bestFit="1" customWidth="1"/>
    <col min="3875" max="3875" width="13.5" style="2" bestFit="1" customWidth="1"/>
    <col min="3876" max="3879" width="12" style="2" bestFit="1" customWidth="1"/>
    <col min="3880" max="3880" width="13.5" style="2" bestFit="1" customWidth="1"/>
    <col min="3881" max="3884" width="12" style="2" bestFit="1" customWidth="1"/>
    <col min="3885" max="3885" width="13.5" style="2" bestFit="1" customWidth="1"/>
    <col min="3886" max="3889" width="12" style="2" bestFit="1" customWidth="1"/>
    <col min="3890" max="3890" width="13.5" style="2" bestFit="1" customWidth="1"/>
    <col min="3891" max="3894" width="12" style="2" bestFit="1" customWidth="1"/>
    <col min="3895" max="3895" width="13.5" style="2" bestFit="1" customWidth="1"/>
    <col min="3896" max="3899" width="12" style="2" bestFit="1" customWidth="1"/>
    <col min="3900" max="3900" width="13.5" style="2" bestFit="1" customWidth="1"/>
    <col min="3901" max="3904" width="12" style="2" bestFit="1" customWidth="1"/>
    <col min="3905" max="3905" width="13.5" style="2" bestFit="1" customWidth="1"/>
    <col min="3906" max="3909" width="12" style="2" bestFit="1" customWidth="1"/>
    <col min="3910" max="3910" width="13.5" style="2" bestFit="1" customWidth="1"/>
    <col min="3911" max="3914" width="12" style="2" bestFit="1" customWidth="1"/>
    <col min="3915" max="3915" width="13.5" style="2" bestFit="1" customWidth="1"/>
    <col min="3916" max="3919" width="12" style="2" bestFit="1" customWidth="1"/>
    <col min="3920" max="3920" width="13.5" style="2" bestFit="1" customWidth="1"/>
    <col min="3921" max="3924" width="12" style="2" bestFit="1" customWidth="1"/>
    <col min="3925" max="3925" width="13.5" style="2" bestFit="1" customWidth="1"/>
    <col min="3926" max="3929" width="12" style="2" bestFit="1" customWidth="1"/>
    <col min="3930" max="3930" width="13.5" style="2" bestFit="1" customWidth="1"/>
    <col min="3931" max="3934" width="12" style="2" bestFit="1" customWidth="1"/>
    <col min="3935" max="4096" width="9" style="2"/>
    <col min="4097" max="4097" width="6" style="2" bestFit="1" customWidth="1"/>
    <col min="4098" max="4098" width="9" style="2" bestFit="1" customWidth="1"/>
    <col min="4099" max="4099" width="36" style="2" bestFit="1" customWidth="1"/>
    <col min="4100" max="4100" width="7.5" style="2" bestFit="1" customWidth="1"/>
    <col min="4101" max="4101" width="18" style="2" bestFit="1" customWidth="1"/>
    <col min="4102" max="4102" width="7.5" style="2" bestFit="1" customWidth="1"/>
    <col min="4103" max="4105" width="12" style="2" bestFit="1" customWidth="1"/>
    <col min="4106" max="4106" width="13.5" style="2" bestFit="1" customWidth="1"/>
    <col min="4107" max="4110" width="12" style="2" bestFit="1" customWidth="1"/>
    <col min="4111" max="4111" width="13.5" style="2" bestFit="1" customWidth="1"/>
    <col min="4112" max="4115" width="12" style="2" bestFit="1" customWidth="1"/>
    <col min="4116" max="4116" width="13.5" style="2" bestFit="1" customWidth="1"/>
    <col min="4117" max="4120" width="12" style="2" bestFit="1" customWidth="1"/>
    <col min="4121" max="4121" width="13.5" style="2" bestFit="1" customWidth="1"/>
    <col min="4122" max="4125" width="12" style="2" bestFit="1" customWidth="1"/>
    <col min="4126" max="4126" width="13.5" style="2" bestFit="1" customWidth="1"/>
    <col min="4127" max="4130" width="12" style="2" bestFit="1" customWidth="1"/>
    <col min="4131" max="4131" width="13.5" style="2" bestFit="1" customWidth="1"/>
    <col min="4132" max="4135" width="12" style="2" bestFit="1" customWidth="1"/>
    <col min="4136" max="4136" width="13.5" style="2" bestFit="1" customWidth="1"/>
    <col min="4137" max="4140" width="12" style="2" bestFit="1" customWidth="1"/>
    <col min="4141" max="4141" width="13.5" style="2" bestFit="1" customWidth="1"/>
    <col min="4142" max="4145" width="12" style="2" bestFit="1" customWidth="1"/>
    <col min="4146" max="4146" width="13.5" style="2" bestFit="1" customWidth="1"/>
    <col min="4147" max="4150" width="12" style="2" bestFit="1" customWidth="1"/>
    <col min="4151" max="4151" width="13.5" style="2" bestFit="1" customWidth="1"/>
    <col min="4152" max="4155" width="12" style="2" bestFit="1" customWidth="1"/>
    <col min="4156" max="4156" width="13.5" style="2" bestFit="1" customWidth="1"/>
    <col min="4157" max="4160" width="12" style="2" bestFit="1" customWidth="1"/>
    <col min="4161" max="4161" width="13.5" style="2" bestFit="1" customWidth="1"/>
    <col min="4162" max="4165" width="12" style="2" bestFit="1" customWidth="1"/>
    <col min="4166" max="4166" width="13.5" style="2" bestFit="1" customWidth="1"/>
    <col min="4167" max="4170" width="12" style="2" bestFit="1" customWidth="1"/>
    <col min="4171" max="4171" width="13.5" style="2" bestFit="1" customWidth="1"/>
    <col min="4172" max="4175" width="12" style="2" bestFit="1" customWidth="1"/>
    <col min="4176" max="4176" width="13.5" style="2" bestFit="1" customWidth="1"/>
    <col min="4177" max="4180" width="12" style="2" bestFit="1" customWidth="1"/>
    <col min="4181" max="4181" width="13.5" style="2" bestFit="1" customWidth="1"/>
    <col min="4182" max="4185" width="12" style="2" bestFit="1" customWidth="1"/>
    <col min="4186" max="4186" width="13.5" style="2" bestFit="1" customWidth="1"/>
    <col min="4187" max="4190" width="12" style="2" bestFit="1" customWidth="1"/>
    <col min="4191" max="4352" width="9" style="2"/>
    <col min="4353" max="4353" width="6" style="2" bestFit="1" customWidth="1"/>
    <col min="4354" max="4354" width="9" style="2" bestFit="1" customWidth="1"/>
    <col min="4355" max="4355" width="36" style="2" bestFit="1" customWidth="1"/>
    <col min="4356" max="4356" width="7.5" style="2" bestFit="1" customWidth="1"/>
    <col min="4357" max="4357" width="18" style="2" bestFit="1" customWidth="1"/>
    <col min="4358" max="4358" width="7.5" style="2" bestFit="1" customWidth="1"/>
    <col min="4359" max="4361" width="12" style="2" bestFit="1" customWidth="1"/>
    <col min="4362" max="4362" width="13.5" style="2" bestFit="1" customWidth="1"/>
    <col min="4363" max="4366" width="12" style="2" bestFit="1" customWidth="1"/>
    <col min="4367" max="4367" width="13.5" style="2" bestFit="1" customWidth="1"/>
    <col min="4368" max="4371" width="12" style="2" bestFit="1" customWidth="1"/>
    <col min="4372" max="4372" width="13.5" style="2" bestFit="1" customWidth="1"/>
    <col min="4373" max="4376" width="12" style="2" bestFit="1" customWidth="1"/>
    <col min="4377" max="4377" width="13.5" style="2" bestFit="1" customWidth="1"/>
    <col min="4378" max="4381" width="12" style="2" bestFit="1" customWidth="1"/>
    <col min="4382" max="4382" width="13.5" style="2" bestFit="1" customWidth="1"/>
    <col min="4383" max="4386" width="12" style="2" bestFit="1" customWidth="1"/>
    <col min="4387" max="4387" width="13.5" style="2" bestFit="1" customWidth="1"/>
    <col min="4388" max="4391" width="12" style="2" bestFit="1" customWidth="1"/>
    <col min="4392" max="4392" width="13.5" style="2" bestFit="1" customWidth="1"/>
    <col min="4393" max="4396" width="12" style="2" bestFit="1" customWidth="1"/>
    <col min="4397" max="4397" width="13.5" style="2" bestFit="1" customWidth="1"/>
    <col min="4398" max="4401" width="12" style="2" bestFit="1" customWidth="1"/>
    <col min="4402" max="4402" width="13.5" style="2" bestFit="1" customWidth="1"/>
    <col min="4403" max="4406" width="12" style="2" bestFit="1" customWidth="1"/>
    <col min="4407" max="4407" width="13.5" style="2" bestFit="1" customWidth="1"/>
    <col min="4408" max="4411" width="12" style="2" bestFit="1" customWidth="1"/>
    <col min="4412" max="4412" width="13.5" style="2" bestFit="1" customWidth="1"/>
    <col min="4413" max="4416" width="12" style="2" bestFit="1" customWidth="1"/>
    <col min="4417" max="4417" width="13.5" style="2" bestFit="1" customWidth="1"/>
    <col min="4418" max="4421" width="12" style="2" bestFit="1" customWidth="1"/>
    <col min="4422" max="4422" width="13.5" style="2" bestFit="1" customWidth="1"/>
    <col min="4423" max="4426" width="12" style="2" bestFit="1" customWidth="1"/>
    <col min="4427" max="4427" width="13.5" style="2" bestFit="1" customWidth="1"/>
    <col min="4428" max="4431" width="12" style="2" bestFit="1" customWidth="1"/>
    <col min="4432" max="4432" width="13.5" style="2" bestFit="1" customWidth="1"/>
    <col min="4433" max="4436" width="12" style="2" bestFit="1" customWidth="1"/>
    <col min="4437" max="4437" width="13.5" style="2" bestFit="1" customWidth="1"/>
    <col min="4438" max="4441" width="12" style="2" bestFit="1" customWidth="1"/>
    <col min="4442" max="4442" width="13.5" style="2" bestFit="1" customWidth="1"/>
    <col min="4443" max="4446" width="12" style="2" bestFit="1" customWidth="1"/>
    <col min="4447" max="4608" width="9" style="2"/>
    <col min="4609" max="4609" width="6" style="2" bestFit="1" customWidth="1"/>
    <col min="4610" max="4610" width="9" style="2" bestFit="1" customWidth="1"/>
    <col min="4611" max="4611" width="36" style="2" bestFit="1" customWidth="1"/>
    <col min="4612" max="4612" width="7.5" style="2" bestFit="1" customWidth="1"/>
    <col min="4613" max="4613" width="18" style="2" bestFit="1" customWidth="1"/>
    <col min="4614" max="4614" width="7.5" style="2" bestFit="1" customWidth="1"/>
    <col min="4615" max="4617" width="12" style="2" bestFit="1" customWidth="1"/>
    <col min="4618" max="4618" width="13.5" style="2" bestFit="1" customWidth="1"/>
    <col min="4619" max="4622" width="12" style="2" bestFit="1" customWidth="1"/>
    <col min="4623" max="4623" width="13.5" style="2" bestFit="1" customWidth="1"/>
    <col min="4624" max="4627" width="12" style="2" bestFit="1" customWidth="1"/>
    <col min="4628" max="4628" width="13.5" style="2" bestFit="1" customWidth="1"/>
    <col min="4629" max="4632" width="12" style="2" bestFit="1" customWidth="1"/>
    <col min="4633" max="4633" width="13.5" style="2" bestFit="1" customWidth="1"/>
    <col min="4634" max="4637" width="12" style="2" bestFit="1" customWidth="1"/>
    <col min="4638" max="4638" width="13.5" style="2" bestFit="1" customWidth="1"/>
    <col min="4639" max="4642" width="12" style="2" bestFit="1" customWidth="1"/>
    <col min="4643" max="4643" width="13.5" style="2" bestFit="1" customWidth="1"/>
    <col min="4644" max="4647" width="12" style="2" bestFit="1" customWidth="1"/>
    <col min="4648" max="4648" width="13.5" style="2" bestFit="1" customWidth="1"/>
    <col min="4649" max="4652" width="12" style="2" bestFit="1" customWidth="1"/>
    <col min="4653" max="4653" width="13.5" style="2" bestFit="1" customWidth="1"/>
    <col min="4654" max="4657" width="12" style="2" bestFit="1" customWidth="1"/>
    <col min="4658" max="4658" width="13.5" style="2" bestFit="1" customWidth="1"/>
    <col min="4659" max="4662" width="12" style="2" bestFit="1" customWidth="1"/>
    <col min="4663" max="4663" width="13.5" style="2" bestFit="1" customWidth="1"/>
    <col min="4664" max="4667" width="12" style="2" bestFit="1" customWidth="1"/>
    <col min="4668" max="4668" width="13.5" style="2" bestFit="1" customWidth="1"/>
    <col min="4669" max="4672" width="12" style="2" bestFit="1" customWidth="1"/>
    <col min="4673" max="4673" width="13.5" style="2" bestFit="1" customWidth="1"/>
    <col min="4674" max="4677" width="12" style="2" bestFit="1" customWidth="1"/>
    <col min="4678" max="4678" width="13.5" style="2" bestFit="1" customWidth="1"/>
    <col min="4679" max="4682" width="12" style="2" bestFit="1" customWidth="1"/>
    <col min="4683" max="4683" width="13.5" style="2" bestFit="1" customWidth="1"/>
    <col min="4684" max="4687" width="12" style="2" bestFit="1" customWidth="1"/>
    <col min="4688" max="4688" width="13.5" style="2" bestFit="1" customWidth="1"/>
    <col min="4689" max="4692" width="12" style="2" bestFit="1" customWidth="1"/>
    <col min="4693" max="4693" width="13.5" style="2" bestFit="1" customWidth="1"/>
    <col min="4694" max="4697" width="12" style="2" bestFit="1" customWidth="1"/>
    <col min="4698" max="4698" width="13.5" style="2" bestFit="1" customWidth="1"/>
    <col min="4699" max="4702" width="12" style="2" bestFit="1" customWidth="1"/>
    <col min="4703" max="4864" width="9" style="2"/>
    <col min="4865" max="4865" width="6" style="2" bestFit="1" customWidth="1"/>
    <col min="4866" max="4866" width="9" style="2" bestFit="1" customWidth="1"/>
    <col min="4867" max="4867" width="36" style="2" bestFit="1" customWidth="1"/>
    <col min="4868" max="4868" width="7.5" style="2" bestFit="1" customWidth="1"/>
    <col min="4869" max="4869" width="18" style="2" bestFit="1" customWidth="1"/>
    <col min="4870" max="4870" width="7.5" style="2" bestFit="1" customWidth="1"/>
    <col min="4871" max="4873" width="12" style="2" bestFit="1" customWidth="1"/>
    <col min="4874" max="4874" width="13.5" style="2" bestFit="1" customWidth="1"/>
    <col min="4875" max="4878" width="12" style="2" bestFit="1" customWidth="1"/>
    <col min="4879" max="4879" width="13.5" style="2" bestFit="1" customWidth="1"/>
    <col min="4880" max="4883" width="12" style="2" bestFit="1" customWidth="1"/>
    <col min="4884" max="4884" width="13.5" style="2" bestFit="1" customWidth="1"/>
    <col min="4885" max="4888" width="12" style="2" bestFit="1" customWidth="1"/>
    <col min="4889" max="4889" width="13.5" style="2" bestFit="1" customWidth="1"/>
    <col min="4890" max="4893" width="12" style="2" bestFit="1" customWidth="1"/>
    <col min="4894" max="4894" width="13.5" style="2" bestFit="1" customWidth="1"/>
    <col min="4895" max="4898" width="12" style="2" bestFit="1" customWidth="1"/>
    <col min="4899" max="4899" width="13.5" style="2" bestFit="1" customWidth="1"/>
    <col min="4900" max="4903" width="12" style="2" bestFit="1" customWidth="1"/>
    <col min="4904" max="4904" width="13.5" style="2" bestFit="1" customWidth="1"/>
    <col min="4905" max="4908" width="12" style="2" bestFit="1" customWidth="1"/>
    <col min="4909" max="4909" width="13.5" style="2" bestFit="1" customWidth="1"/>
    <col min="4910" max="4913" width="12" style="2" bestFit="1" customWidth="1"/>
    <col min="4914" max="4914" width="13.5" style="2" bestFit="1" customWidth="1"/>
    <col min="4915" max="4918" width="12" style="2" bestFit="1" customWidth="1"/>
    <col min="4919" max="4919" width="13.5" style="2" bestFit="1" customWidth="1"/>
    <col min="4920" max="4923" width="12" style="2" bestFit="1" customWidth="1"/>
    <col min="4924" max="4924" width="13.5" style="2" bestFit="1" customWidth="1"/>
    <col min="4925" max="4928" width="12" style="2" bestFit="1" customWidth="1"/>
    <col min="4929" max="4929" width="13.5" style="2" bestFit="1" customWidth="1"/>
    <col min="4930" max="4933" width="12" style="2" bestFit="1" customWidth="1"/>
    <col min="4934" max="4934" width="13.5" style="2" bestFit="1" customWidth="1"/>
    <col min="4935" max="4938" width="12" style="2" bestFit="1" customWidth="1"/>
    <col min="4939" max="4939" width="13.5" style="2" bestFit="1" customWidth="1"/>
    <col min="4940" max="4943" width="12" style="2" bestFit="1" customWidth="1"/>
    <col min="4944" max="4944" width="13.5" style="2" bestFit="1" customWidth="1"/>
    <col min="4945" max="4948" width="12" style="2" bestFit="1" customWidth="1"/>
    <col min="4949" max="4949" width="13.5" style="2" bestFit="1" customWidth="1"/>
    <col min="4950" max="4953" width="12" style="2" bestFit="1" customWidth="1"/>
    <col min="4954" max="4954" width="13.5" style="2" bestFit="1" customWidth="1"/>
    <col min="4955" max="4958" width="12" style="2" bestFit="1" customWidth="1"/>
    <col min="4959" max="5120" width="9" style="2"/>
    <col min="5121" max="5121" width="6" style="2" bestFit="1" customWidth="1"/>
    <col min="5122" max="5122" width="9" style="2" bestFit="1" customWidth="1"/>
    <col min="5123" max="5123" width="36" style="2" bestFit="1" customWidth="1"/>
    <col min="5124" max="5124" width="7.5" style="2" bestFit="1" customWidth="1"/>
    <col min="5125" max="5125" width="18" style="2" bestFit="1" customWidth="1"/>
    <col min="5126" max="5126" width="7.5" style="2" bestFit="1" customWidth="1"/>
    <col min="5127" max="5129" width="12" style="2" bestFit="1" customWidth="1"/>
    <col min="5130" max="5130" width="13.5" style="2" bestFit="1" customWidth="1"/>
    <col min="5131" max="5134" width="12" style="2" bestFit="1" customWidth="1"/>
    <col min="5135" max="5135" width="13.5" style="2" bestFit="1" customWidth="1"/>
    <col min="5136" max="5139" width="12" style="2" bestFit="1" customWidth="1"/>
    <col min="5140" max="5140" width="13.5" style="2" bestFit="1" customWidth="1"/>
    <col min="5141" max="5144" width="12" style="2" bestFit="1" customWidth="1"/>
    <col min="5145" max="5145" width="13.5" style="2" bestFit="1" customWidth="1"/>
    <col min="5146" max="5149" width="12" style="2" bestFit="1" customWidth="1"/>
    <col min="5150" max="5150" width="13.5" style="2" bestFit="1" customWidth="1"/>
    <col min="5151" max="5154" width="12" style="2" bestFit="1" customWidth="1"/>
    <col min="5155" max="5155" width="13.5" style="2" bestFit="1" customWidth="1"/>
    <col min="5156" max="5159" width="12" style="2" bestFit="1" customWidth="1"/>
    <col min="5160" max="5160" width="13.5" style="2" bestFit="1" customWidth="1"/>
    <col min="5161" max="5164" width="12" style="2" bestFit="1" customWidth="1"/>
    <col min="5165" max="5165" width="13.5" style="2" bestFit="1" customWidth="1"/>
    <col min="5166" max="5169" width="12" style="2" bestFit="1" customWidth="1"/>
    <col min="5170" max="5170" width="13.5" style="2" bestFit="1" customWidth="1"/>
    <col min="5171" max="5174" width="12" style="2" bestFit="1" customWidth="1"/>
    <col min="5175" max="5175" width="13.5" style="2" bestFit="1" customWidth="1"/>
    <col min="5176" max="5179" width="12" style="2" bestFit="1" customWidth="1"/>
    <col min="5180" max="5180" width="13.5" style="2" bestFit="1" customWidth="1"/>
    <col min="5181" max="5184" width="12" style="2" bestFit="1" customWidth="1"/>
    <col min="5185" max="5185" width="13.5" style="2" bestFit="1" customWidth="1"/>
    <col min="5186" max="5189" width="12" style="2" bestFit="1" customWidth="1"/>
    <col min="5190" max="5190" width="13.5" style="2" bestFit="1" customWidth="1"/>
    <col min="5191" max="5194" width="12" style="2" bestFit="1" customWidth="1"/>
    <col min="5195" max="5195" width="13.5" style="2" bestFit="1" customWidth="1"/>
    <col min="5196" max="5199" width="12" style="2" bestFit="1" customWidth="1"/>
    <col min="5200" max="5200" width="13.5" style="2" bestFit="1" customWidth="1"/>
    <col min="5201" max="5204" width="12" style="2" bestFit="1" customWidth="1"/>
    <col min="5205" max="5205" width="13.5" style="2" bestFit="1" customWidth="1"/>
    <col min="5206" max="5209" width="12" style="2" bestFit="1" customWidth="1"/>
    <col min="5210" max="5210" width="13.5" style="2" bestFit="1" customWidth="1"/>
    <col min="5211" max="5214" width="12" style="2" bestFit="1" customWidth="1"/>
    <col min="5215" max="5376" width="9" style="2"/>
    <col min="5377" max="5377" width="6" style="2" bestFit="1" customWidth="1"/>
    <col min="5378" max="5378" width="9" style="2" bestFit="1" customWidth="1"/>
    <col min="5379" max="5379" width="36" style="2" bestFit="1" customWidth="1"/>
    <col min="5380" max="5380" width="7.5" style="2" bestFit="1" customWidth="1"/>
    <col min="5381" max="5381" width="18" style="2" bestFit="1" customWidth="1"/>
    <col min="5382" max="5382" width="7.5" style="2" bestFit="1" customWidth="1"/>
    <col min="5383" max="5385" width="12" style="2" bestFit="1" customWidth="1"/>
    <col min="5386" max="5386" width="13.5" style="2" bestFit="1" customWidth="1"/>
    <col min="5387" max="5390" width="12" style="2" bestFit="1" customWidth="1"/>
    <col min="5391" max="5391" width="13.5" style="2" bestFit="1" customWidth="1"/>
    <col min="5392" max="5395" width="12" style="2" bestFit="1" customWidth="1"/>
    <col min="5396" max="5396" width="13.5" style="2" bestFit="1" customWidth="1"/>
    <col min="5397" max="5400" width="12" style="2" bestFit="1" customWidth="1"/>
    <col min="5401" max="5401" width="13.5" style="2" bestFit="1" customWidth="1"/>
    <col min="5402" max="5405" width="12" style="2" bestFit="1" customWidth="1"/>
    <col min="5406" max="5406" width="13.5" style="2" bestFit="1" customWidth="1"/>
    <col min="5407" max="5410" width="12" style="2" bestFit="1" customWidth="1"/>
    <col min="5411" max="5411" width="13.5" style="2" bestFit="1" customWidth="1"/>
    <col min="5412" max="5415" width="12" style="2" bestFit="1" customWidth="1"/>
    <col min="5416" max="5416" width="13.5" style="2" bestFit="1" customWidth="1"/>
    <col min="5417" max="5420" width="12" style="2" bestFit="1" customWidth="1"/>
    <col min="5421" max="5421" width="13.5" style="2" bestFit="1" customWidth="1"/>
    <col min="5422" max="5425" width="12" style="2" bestFit="1" customWidth="1"/>
    <col min="5426" max="5426" width="13.5" style="2" bestFit="1" customWidth="1"/>
    <col min="5427" max="5430" width="12" style="2" bestFit="1" customWidth="1"/>
    <col min="5431" max="5431" width="13.5" style="2" bestFit="1" customWidth="1"/>
    <col min="5432" max="5435" width="12" style="2" bestFit="1" customWidth="1"/>
    <col min="5436" max="5436" width="13.5" style="2" bestFit="1" customWidth="1"/>
    <col min="5437" max="5440" width="12" style="2" bestFit="1" customWidth="1"/>
    <col min="5441" max="5441" width="13.5" style="2" bestFit="1" customWidth="1"/>
    <col min="5442" max="5445" width="12" style="2" bestFit="1" customWidth="1"/>
    <col min="5446" max="5446" width="13.5" style="2" bestFit="1" customWidth="1"/>
    <col min="5447" max="5450" width="12" style="2" bestFit="1" customWidth="1"/>
    <col min="5451" max="5451" width="13.5" style="2" bestFit="1" customWidth="1"/>
    <col min="5452" max="5455" width="12" style="2" bestFit="1" customWidth="1"/>
    <col min="5456" max="5456" width="13.5" style="2" bestFit="1" customWidth="1"/>
    <col min="5457" max="5460" width="12" style="2" bestFit="1" customWidth="1"/>
    <col min="5461" max="5461" width="13.5" style="2" bestFit="1" customWidth="1"/>
    <col min="5462" max="5465" width="12" style="2" bestFit="1" customWidth="1"/>
    <col min="5466" max="5466" width="13.5" style="2" bestFit="1" customWidth="1"/>
    <col min="5467" max="5470" width="12" style="2" bestFit="1" customWidth="1"/>
    <col min="5471" max="5632" width="9" style="2"/>
    <col min="5633" max="5633" width="6" style="2" bestFit="1" customWidth="1"/>
    <col min="5634" max="5634" width="9" style="2" bestFit="1" customWidth="1"/>
    <col min="5635" max="5635" width="36" style="2" bestFit="1" customWidth="1"/>
    <col min="5636" max="5636" width="7.5" style="2" bestFit="1" customWidth="1"/>
    <col min="5637" max="5637" width="18" style="2" bestFit="1" customWidth="1"/>
    <col min="5638" max="5638" width="7.5" style="2" bestFit="1" customWidth="1"/>
    <col min="5639" max="5641" width="12" style="2" bestFit="1" customWidth="1"/>
    <col min="5642" max="5642" width="13.5" style="2" bestFit="1" customWidth="1"/>
    <col min="5643" max="5646" width="12" style="2" bestFit="1" customWidth="1"/>
    <col min="5647" max="5647" width="13.5" style="2" bestFit="1" customWidth="1"/>
    <col min="5648" max="5651" width="12" style="2" bestFit="1" customWidth="1"/>
    <col min="5652" max="5652" width="13.5" style="2" bestFit="1" customWidth="1"/>
    <col min="5653" max="5656" width="12" style="2" bestFit="1" customWidth="1"/>
    <col min="5657" max="5657" width="13.5" style="2" bestFit="1" customWidth="1"/>
    <col min="5658" max="5661" width="12" style="2" bestFit="1" customWidth="1"/>
    <col min="5662" max="5662" width="13.5" style="2" bestFit="1" customWidth="1"/>
    <col min="5663" max="5666" width="12" style="2" bestFit="1" customWidth="1"/>
    <col min="5667" max="5667" width="13.5" style="2" bestFit="1" customWidth="1"/>
    <col min="5668" max="5671" width="12" style="2" bestFit="1" customWidth="1"/>
    <col min="5672" max="5672" width="13.5" style="2" bestFit="1" customWidth="1"/>
    <col min="5673" max="5676" width="12" style="2" bestFit="1" customWidth="1"/>
    <col min="5677" max="5677" width="13.5" style="2" bestFit="1" customWidth="1"/>
    <col min="5678" max="5681" width="12" style="2" bestFit="1" customWidth="1"/>
    <col min="5682" max="5682" width="13.5" style="2" bestFit="1" customWidth="1"/>
    <col min="5683" max="5686" width="12" style="2" bestFit="1" customWidth="1"/>
    <col min="5687" max="5687" width="13.5" style="2" bestFit="1" customWidth="1"/>
    <col min="5688" max="5691" width="12" style="2" bestFit="1" customWidth="1"/>
    <col min="5692" max="5692" width="13.5" style="2" bestFit="1" customWidth="1"/>
    <col min="5693" max="5696" width="12" style="2" bestFit="1" customWidth="1"/>
    <col min="5697" max="5697" width="13.5" style="2" bestFit="1" customWidth="1"/>
    <col min="5698" max="5701" width="12" style="2" bestFit="1" customWidth="1"/>
    <col min="5702" max="5702" width="13.5" style="2" bestFit="1" customWidth="1"/>
    <col min="5703" max="5706" width="12" style="2" bestFit="1" customWidth="1"/>
    <col min="5707" max="5707" width="13.5" style="2" bestFit="1" customWidth="1"/>
    <col min="5708" max="5711" width="12" style="2" bestFit="1" customWidth="1"/>
    <col min="5712" max="5712" width="13.5" style="2" bestFit="1" customWidth="1"/>
    <col min="5713" max="5716" width="12" style="2" bestFit="1" customWidth="1"/>
    <col min="5717" max="5717" width="13.5" style="2" bestFit="1" customWidth="1"/>
    <col min="5718" max="5721" width="12" style="2" bestFit="1" customWidth="1"/>
    <col min="5722" max="5722" width="13.5" style="2" bestFit="1" customWidth="1"/>
    <col min="5723" max="5726" width="12" style="2" bestFit="1" customWidth="1"/>
    <col min="5727" max="5888" width="9" style="2"/>
    <col min="5889" max="5889" width="6" style="2" bestFit="1" customWidth="1"/>
    <col min="5890" max="5890" width="9" style="2" bestFit="1" customWidth="1"/>
    <col min="5891" max="5891" width="36" style="2" bestFit="1" customWidth="1"/>
    <col min="5892" max="5892" width="7.5" style="2" bestFit="1" customWidth="1"/>
    <col min="5893" max="5893" width="18" style="2" bestFit="1" customWidth="1"/>
    <col min="5894" max="5894" width="7.5" style="2" bestFit="1" customWidth="1"/>
    <col min="5895" max="5897" width="12" style="2" bestFit="1" customWidth="1"/>
    <col min="5898" max="5898" width="13.5" style="2" bestFit="1" customWidth="1"/>
    <col min="5899" max="5902" width="12" style="2" bestFit="1" customWidth="1"/>
    <col min="5903" max="5903" width="13.5" style="2" bestFit="1" customWidth="1"/>
    <col min="5904" max="5907" width="12" style="2" bestFit="1" customWidth="1"/>
    <col min="5908" max="5908" width="13.5" style="2" bestFit="1" customWidth="1"/>
    <col min="5909" max="5912" width="12" style="2" bestFit="1" customWidth="1"/>
    <col min="5913" max="5913" width="13.5" style="2" bestFit="1" customWidth="1"/>
    <col min="5914" max="5917" width="12" style="2" bestFit="1" customWidth="1"/>
    <col min="5918" max="5918" width="13.5" style="2" bestFit="1" customWidth="1"/>
    <col min="5919" max="5922" width="12" style="2" bestFit="1" customWidth="1"/>
    <col min="5923" max="5923" width="13.5" style="2" bestFit="1" customWidth="1"/>
    <col min="5924" max="5927" width="12" style="2" bestFit="1" customWidth="1"/>
    <col min="5928" max="5928" width="13.5" style="2" bestFit="1" customWidth="1"/>
    <col min="5929" max="5932" width="12" style="2" bestFit="1" customWidth="1"/>
    <col min="5933" max="5933" width="13.5" style="2" bestFit="1" customWidth="1"/>
    <col min="5934" max="5937" width="12" style="2" bestFit="1" customWidth="1"/>
    <col min="5938" max="5938" width="13.5" style="2" bestFit="1" customWidth="1"/>
    <col min="5939" max="5942" width="12" style="2" bestFit="1" customWidth="1"/>
    <col min="5943" max="5943" width="13.5" style="2" bestFit="1" customWidth="1"/>
    <col min="5944" max="5947" width="12" style="2" bestFit="1" customWidth="1"/>
    <col min="5948" max="5948" width="13.5" style="2" bestFit="1" customWidth="1"/>
    <col min="5949" max="5952" width="12" style="2" bestFit="1" customWidth="1"/>
    <col min="5953" max="5953" width="13.5" style="2" bestFit="1" customWidth="1"/>
    <col min="5954" max="5957" width="12" style="2" bestFit="1" customWidth="1"/>
    <col min="5958" max="5958" width="13.5" style="2" bestFit="1" customWidth="1"/>
    <col min="5959" max="5962" width="12" style="2" bestFit="1" customWidth="1"/>
    <col min="5963" max="5963" width="13.5" style="2" bestFit="1" customWidth="1"/>
    <col min="5964" max="5967" width="12" style="2" bestFit="1" customWidth="1"/>
    <col min="5968" max="5968" width="13.5" style="2" bestFit="1" customWidth="1"/>
    <col min="5969" max="5972" width="12" style="2" bestFit="1" customWidth="1"/>
    <col min="5973" max="5973" width="13.5" style="2" bestFit="1" customWidth="1"/>
    <col min="5974" max="5977" width="12" style="2" bestFit="1" customWidth="1"/>
    <col min="5978" max="5978" width="13.5" style="2" bestFit="1" customWidth="1"/>
    <col min="5979" max="5982" width="12" style="2" bestFit="1" customWidth="1"/>
    <col min="5983" max="6144" width="9" style="2"/>
    <col min="6145" max="6145" width="6" style="2" bestFit="1" customWidth="1"/>
    <col min="6146" max="6146" width="9" style="2" bestFit="1" customWidth="1"/>
    <col min="6147" max="6147" width="36" style="2" bestFit="1" customWidth="1"/>
    <col min="6148" max="6148" width="7.5" style="2" bestFit="1" customWidth="1"/>
    <col min="6149" max="6149" width="18" style="2" bestFit="1" customWidth="1"/>
    <col min="6150" max="6150" width="7.5" style="2" bestFit="1" customWidth="1"/>
    <col min="6151" max="6153" width="12" style="2" bestFit="1" customWidth="1"/>
    <col min="6154" max="6154" width="13.5" style="2" bestFit="1" customWidth="1"/>
    <col min="6155" max="6158" width="12" style="2" bestFit="1" customWidth="1"/>
    <col min="6159" max="6159" width="13.5" style="2" bestFit="1" customWidth="1"/>
    <col min="6160" max="6163" width="12" style="2" bestFit="1" customWidth="1"/>
    <col min="6164" max="6164" width="13.5" style="2" bestFit="1" customWidth="1"/>
    <col min="6165" max="6168" width="12" style="2" bestFit="1" customWidth="1"/>
    <col min="6169" max="6169" width="13.5" style="2" bestFit="1" customWidth="1"/>
    <col min="6170" max="6173" width="12" style="2" bestFit="1" customWidth="1"/>
    <col min="6174" max="6174" width="13.5" style="2" bestFit="1" customWidth="1"/>
    <col min="6175" max="6178" width="12" style="2" bestFit="1" customWidth="1"/>
    <col min="6179" max="6179" width="13.5" style="2" bestFit="1" customWidth="1"/>
    <col min="6180" max="6183" width="12" style="2" bestFit="1" customWidth="1"/>
    <col min="6184" max="6184" width="13.5" style="2" bestFit="1" customWidth="1"/>
    <col min="6185" max="6188" width="12" style="2" bestFit="1" customWidth="1"/>
    <col min="6189" max="6189" width="13.5" style="2" bestFit="1" customWidth="1"/>
    <col min="6190" max="6193" width="12" style="2" bestFit="1" customWidth="1"/>
    <col min="6194" max="6194" width="13.5" style="2" bestFit="1" customWidth="1"/>
    <col min="6195" max="6198" width="12" style="2" bestFit="1" customWidth="1"/>
    <col min="6199" max="6199" width="13.5" style="2" bestFit="1" customWidth="1"/>
    <col min="6200" max="6203" width="12" style="2" bestFit="1" customWidth="1"/>
    <col min="6204" max="6204" width="13.5" style="2" bestFit="1" customWidth="1"/>
    <col min="6205" max="6208" width="12" style="2" bestFit="1" customWidth="1"/>
    <col min="6209" max="6209" width="13.5" style="2" bestFit="1" customWidth="1"/>
    <col min="6210" max="6213" width="12" style="2" bestFit="1" customWidth="1"/>
    <col min="6214" max="6214" width="13.5" style="2" bestFit="1" customWidth="1"/>
    <col min="6215" max="6218" width="12" style="2" bestFit="1" customWidth="1"/>
    <col min="6219" max="6219" width="13.5" style="2" bestFit="1" customWidth="1"/>
    <col min="6220" max="6223" width="12" style="2" bestFit="1" customWidth="1"/>
    <col min="6224" max="6224" width="13.5" style="2" bestFit="1" customWidth="1"/>
    <col min="6225" max="6228" width="12" style="2" bestFit="1" customWidth="1"/>
    <col min="6229" max="6229" width="13.5" style="2" bestFit="1" customWidth="1"/>
    <col min="6230" max="6233" width="12" style="2" bestFit="1" customWidth="1"/>
    <col min="6234" max="6234" width="13.5" style="2" bestFit="1" customWidth="1"/>
    <col min="6235" max="6238" width="12" style="2" bestFit="1" customWidth="1"/>
    <col min="6239" max="6400" width="9" style="2"/>
    <col min="6401" max="6401" width="6" style="2" bestFit="1" customWidth="1"/>
    <col min="6402" max="6402" width="9" style="2" bestFit="1" customWidth="1"/>
    <col min="6403" max="6403" width="36" style="2" bestFit="1" customWidth="1"/>
    <col min="6404" max="6404" width="7.5" style="2" bestFit="1" customWidth="1"/>
    <col min="6405" max="6405" width="18" style="2" bestFit="1" customWidth="1"/>
    <col min="6406" max="6406" width="7.5" style="2" bestFit="1" customWidth="1"/>
    <col min="6407" max="6409" width="12" style="2" bestFit="1" customWidth="1"/>
    <col min="6410" max="6410" width="13.5" style="2" bestFit="1" customWidth="1"/>
    <col min="6411" max="6414" width="12" style="2" bestFit="1" customWidth="1"/>
    <col min="6415" max="6415" width="13.5" style="2" bestFit="1" customWidth="1"/>
    <col min="6416" max="6419" width="12" style="2" bestFit="1" customWidth="1"/>
    <col min="6420" max="6420" width="13.5" style="2" bestFit="1" customWidth="1"/>
    <col min="6421" max="6424" width="12" style="2" bestFit="1" customWidth="1"/>
    <col min="6425" max="6425" width="13.5" style="2" bestFit="1" customWidth="1"/>
    <col min="6426" max="6429" width="12" style="2" bestFit="1" customWidth="1"/>
    <col min="6430" max="6430" width="13.5" style="2" bestFit="1" customWidth="1"/>
    <col min="6431" max="6434" width="12" style="2" bestFit="1" customWidth="1"/>
    <col min="6435" max="6435" width="13.5" style="2" bestFit="1" customWidth="1"/>
    <col min="6436" max="6439" width="12" style="2" bestFit="1" customWidth="1"/>
    <col min="6440" max="6440" width="13.5" style="2" bestFit="1" customWidth="1"/>
    <col min="6441" max="6444" width="12" style="2" bestFit="1" customWidth="1"/>
    <col min="6445" max="6445" width="13.5" style="2" bestFit="1" customWidth="1"/>
    <col min="6446" max="6449" width="12" style="2" bestFit="1" customWidth="1"/>
    <col min="6450" max="6450" width="13.5" style="2" bestFit="1" customWidth="1"/>
    <col min="6451" max="6454" width="12" style="2" bestFit="1" customWidth="1"/>
    <col min="6455" max="6455" width="13.5" style="2" bestFit="1" customWidth="1"/>
    <col min="6456" max="6459" width="12" style="2" bestFit="1" customWidth="1"/>
    <col min="6460" max="6460" width="13.5" style="2" bestFit="1" customWidth="1"/>
    <col min="6461" max="6464" width="12" style="2" bestFit="1" customWidth="1"/>
    <col min="6465" max="6465" width="13.5" style="2" bestFit="1" customWidth="1"/>
    <col min="6466" max="6469" width="12" style="2" bestFit="1" customWidth="1"/>
    <col min="6470" max="6470" width="13.5" style="2" bestFit="1" customWidth="1"/>
    <col min="6471" max="6474" width="12" style="2" bestFit="1" customWidth="1"/>
    <col min="6475" max="6475" width="13.5" style="2" bestFit="1" customWidth="1"/>
    <col min="6476" max="6479" width="12" style="2" bestFit="1" customWidth="1"/>
    <col min="6480" max="6480" width="13.5" style="2" bestFit="1" customWidth="1"/>
    <col min="6481" max="6484" width="12" style="2" bestFit="1" customWidth="1"/>
    <col min="6485" max="6485" width="13.5" style="2" bestFit="1" customWidth="1"/>
    <col min="6486" max="6489" width="12" style="2" bestFit="1" customWidth="1"/>
    <col min="6490" max="6490" width="13.5" style="2" bestFit="1" customWidth="1"/>
    <col min="6491" max="6494" width="12" style="2" bestFit="1" customWidth="1"/>
    <col min="6495" max="6656" width="9" style="2"/>
    <col min="6657" max="6657" width="6" style="2" bestFit="1" customWidth="1"/>
    <col min="6658" max="6658" width="9" style="2" bestFit="1" customWidth="1"/>
    <col min="6659" max="6659" width="36" style="2" bestFit="1" customWidth="1"/>
    <col min="6660" max="6660" width="7.5" style="2" bestFit="1" customWidth="1"/>
    <col min="6661" max="6661" width="18" style="2" bestFit="1" customWidth="1"/>
    <col min="6662" max="6662" width="7.5" style="2" bestFit="1" customWidth="1"/>
    <col min="6663" max="6665" width="12" style="2" bestFit="1" customWidth="1"/>
    <col min="6666" max="6666" width="13.5" style="2" bestFit="1" customWidth="1"/>
    <col min="6667" max="6670" width="12" style="2" bestFit="1" customWidth="1"/>
    <col min="6671" max="6671" width="13.5" style="2" bestFit="1" customWidth="1"/>
    <col min="6672" max="6675" width="12" style="2" bestFit="1" customWidth="1"/>
    <col min="6676" max="6676" width="13.5" style="2" bestFit="1" customWidth="1"/>
    <col min="6677" max="6680" width="12" style="2" bestFit="1" customWidth="1"/>
    <col min="6681" max="6681" width="13.5" style="2" bestFit="1" customWidth="1"/>
    <col min="6682" max="6685" width="12" style="2" bestFit="1" customWidth="1"/>
    <col min="6686" max="6686" width="13.5" style="2" bestFit="1" customWidth="1"/>
    <col min="6687" max="6690" width="12" style="2" bestFit="1" customWidth="1"/>
    <col min="6691" max="6691" width="13.5" style="2" bestFit="1" customWidth="1"/>
    <col min="6692" max="6695" width="12" style="2" bestFit="1" customWidth="1"/>
    <col min="6696" max="6696" width="13.5" style="2" bestFit="1" customWidth="1"/>
    <col min="6697" max="6700" width="12" style="2" bestFit="1" customWidth="1"/>
    <col min="6701" max="6701" width="13.5" style="2" bestFit="1" customWidth="1"/>
    <col min="6702" max="6705" width="12" style="2" bestFit="1" customWidth="1"/>
    <col min="6706" max="6706" width="13.5" style="2" bestFit="1" customWidth="1"/>
    <col min="6707" max="6710" width="12" style="2" bestFit="1" customWidth="1"/>
    <col min="6711" max="6711" width="13.5" style="2" bestFit="1" customWidth="1"/>
    <col min="6712" max="6715" width="12" style="2" bestFit="1" customWidth="1"/>
    <col min="6716" max="6716" width="13.5" style="2" bestFit="1" customWidth="1"/>
    <col min="6717" max="6720" width="12" style="2" bestFit="1" customWidth="1"/>
    <col min="6721" max="6721" width="13.5" style="2" bestFit="1" customWidth="1"/>
    <col min="6722" max="6725" width="12" style="2" bestFit="1" customWidth="1"/>
    <col min="6726" max="6726" width="13.5" style="2" bestFit="1" customWidth="1"/>
    <col min="6727" max="6730" width="12" style="2" bestFit="1" customWidth="1"/>
    <col min="6731" max="6731" width="13.5" style="2" bestFit="1" customWidth="1"/>
    <col min="6732" max="6735" width="12" style="2" bestFit="1" customWidth="1"/>
    <col min="6736" max="6736" width="13.5" style="2" bestFit="1" customWidth="1"/>
    <col min="6737" max="6740" width="12" style="2" bestFit="1" customWidth="1"/>
    <col min="6741" max="6741" width="13.5" style="2" bestFit="1" customWidth="1"/>
    <col min="6742" max="6745" width="12" style="2" bestFit="1" customWidth="1"/>
    <col min="6746" max="6746" width="13.5" style="2" bestFit="1" customWidth="1"/>
    <col min="6747" max="6750" width="12" style="2" bestFit="1" customWidth="1"/>
    <col min="6751" max="6912" width="9" style="2"/>
    <col min="6913" max="6913" width="6" style="2" bestFit="1" customWidth="1"/>
    <col min="6914" max="6914" width="9" style="2" bestFit="1" customWidth="1"/>
    <col min="6915" max="6915" width="36" style="2" bestFit="1" customWidth="1"/>
    <col min="6916" max="6916" width="7.5" style="2" bestFit="1" customWidth="1"/>
    <col min="6917" max="6917" width="18" style="2" bestFit="1" customWidth="1"/>
    <col min="6918" max="6918" width="7.5" style="2" bestFit="1" customWidth="1"/>
    <col min="6919" max="6921" width="12" style="2" bestFit="1" customWidth="1"/>
    <col min="6922" max="6922" width="13.5" style="2" bestFit="1" customWidth="1"/>
    <col min="6923" max="6926" width="12" style="2" bestFit="1" customWidth="1"/>
    <col min="6927" max="6927" width="13.5" style="2" bestFit="1" customWidth="1"/>
    <col min="6928" max="6931" width="12" style="2" bestFit="1" customWidth="1"/>
    <col min="6932" max="6932" width="13.5" style="2" bestFit="1" customWidth="1"/>
    <col min="6933" max="6936" width="12" style="2" bestFit="1" customWidth="1"/>
    <col min="6937" max="6937" width="13.5" style="2" bestFit="1" customWidth="1"/>
    <col min="6938" max="6941" width="12" style="2" bestFit="1" customWidth="1"/>
    <col min="6942" max="6942" width="13.5" style="2" bestFit="1" customWidth="1"/>
    <col min="6943" max="6946" width="12" style="2" bestFit="1" customWidth="1"/>
    <col min="6947" max="6947" width="13.5" style="2" bestFit="1" customWidth="1"/>
    <col min="6948" max="6951" width="12" style="2" bestFit="1" customWidth="1"/>
    <col min="6952" max="6952" width="13.5" style="2" bestFit="1" customWidth="1"/>
    <col min="6953" max="6956" width="12" style="2" bestFit="1" customWidth="1"/>
    <col min="6957" max="6957" width="13.5" style="2" bestFit="1" customWidth="1"/>
    <col min="6958" max="6961" width="12" style="2" bestFit="1" customWidth="1"/>
    <col min="6962" max="6962" width="13.5" style="2" bestFit="1" customWidth="1"/>
    <col min="6963" max="6966" width="12" style="2" bestFit="1" customWidth="1"/>
    <col min="6967" max="6967" width="13.5" style="2" bestFit="1" customWidth="1"/>
    <col min="6968" max="6971" width="12" style="2" bestFit="1" customWidth="1"/>
    <col min="6972" max="6972" width="13.5" style="2" bestFit="1" customWidth="1"/>
    <col min="6973" max="6976" width="12" style="2" bestFit="1" customWidth="1"/>
    <col min="6977" max="6977" width="13.5" style="2" bestFit="1" customWidth="1"/>
    <col min="6978" max="6981" width="12" style="2" bestFit="1" customWidth="1"/>
    <col min="6982" max="6982" width="13.5" style="2" bestFit="1" customWidth="1"/>
    <col min="6983" max="6986" width="12" style="2" bestFit="1" customWidth="1"/>
    <col min="6987" max="6987" width="13.5" style="2" bestFit="1" customWidth="1"/>
    <col min="6988" max="6991" width="12" style="2" bestFit="1" customWidth="1"/>
    <col min="6992" max="6992" width="13.5" style="2" bestFit="1" customWidth="1"/>
    <col min="6993" max="6996" width="12" style="2" bestFit="1" customWidth="1"/>
    <col min="6997" max="6997" width="13.5" style="2" bestFit="1" customWidth="1"/>
    <col min="6998" max="7001" width="12" style="2" bestFit="1" customWidth="1"/>
    <col min="7002" max="7002" width="13.5" style="2" bestFit="1" customWidth="1"/>
    <col min="7003" max="7006" width="12" style="2" bestFit="1" customWidth="1"/>
    <col min="7007" max="7168" width="9" style="2"/>
    <col min="7169" max="7169" width="6" style="2" bestFit="1" customWidth="1"/>
    <col min="7170" max="7170" width="9" style="2" bestFit="1" customWidth="1"/>
    <col min="7171" max="7171" width="36" style="2" bestFit="1" customWidth="1"/>
    <col min="7172" max="7172" width="7.5" style="2" bestFit="1" customWidth="1"/>
    <col min="7173" max="7173" width="18" style="2" bestFit="1" customWidth="1"/>
    <col min="7174" max="7174" width="7.5" style="2" bestFit="1" customWidth="1"/>
    <col min="7175" max="7177" width="12" style="2" bestFit="1" customWidth="1"/>
    <col min="7178" max="7178" width="13.5" style="2" bestFit="1" customWidth="1"/>
    <col min="7179" max="7182" width="12" style="2" bestFit="1" customWidth="1"/>
    <col min="7183" max="7183" width="13.5" style="2" bestFit="1" customWidth="1"/>
    <col min="7184" max="7187" width="12" style="2" bestFit="1" customWidth="1"/>
    <col min="7188" max="7188" width="13.5" style="2" bestFit="1" customWidth="1"/>
    <col min="7189" max="7192" width="12" style="2" bestFit="1" customWidth="1"/>
    <col min="7193" max="7193" width="13.5" style="2" bestFit="1" customWidth="1"/>
    <col min="7194" max="7197" width="12" style="2" bestFit="1" customWidth="1"/>
    <col min="7198" max="7198" width="13.5" style="2" bestFit="1" customWidth="1"/>
    <col min="7199" max="7202" width="12" style="2" bestFit="1" customWidth="1"/>
    <col min="7203" max="7203" width="13.5" style="2" bestFit="1" customWidth="1"/>
    <col min="7204" max="7207" width="12" style="2" bestFit="1" customWidth="1"/>
    <col min="7208" max="7208" width="13.5" style="2" bestFit="1" customWidth="1"/>
    <col min="7209" max="7212" width="12" style="2" bestFit="1" customWidth="1"/>
    <col min="7213" max="7213" width="13.5" style="2" bestFit="1" customWidth="1"/>
    <col min="7214" max="7217" width="12" style="2" bestFit="1" customWidth="1"/>
    <col min="7218" max="7218" width="13.5" style="2" bestFit="1" customWidth="1"/>
    <col min="7219" max="7222" width="12" style="2" bestFit="1" customWidth="1"/>
    <col min="7223" max="7223" width="13.5" style="2" bestFit="1" customWidth="1"/>
    <col min="7224" max="7227" width="12" style="2" bestFit="1" customWidth="1"/>
    <col min="7228" max="7228" width="13.5" style="2" bestFit="1" customWidth="1"/>
    <col min="7229" max="7232" width="12" style="2" bestFit="1" customWidth="1"/>
    <col min="7233" max="7233" width="13.5" style="2" bestFit="1" customWidth="1"/>
    <col min="7234" max="7237" width="12" style="2" bestFit="1" customWidth="1"/>
    <col min="7238" max="7238" width="13.5" style="2" bestFit="1" customWidth="1"/>
    <col min="7239" max="7242" width="12" style="2" bestFit="1" customWidth="1"/>
    <col min="7243" max="7243" width="13.5" style="2" bestFit="1" customWidth="1"/>
    <col min="7244" max="7247" width="12" style="2" bestFit="1" customWidth="1"/>
    <col min="7248" max="7248" width="13.5" style="2" bestFit="1" customWidth="1"/>
    <col min="7249" max="7252" width="12" style="2" bestFit="1" customWidth="1"/>
    <col min="7253" max="7253" width="13.5" style="2" bestFit="1" customWidth="1"/>
    <col min="7254" max="7257" width="12" style="2" bestFit="1" customWidth="1"/>
    <col min="7258" max="7258" width="13.5" style="2" bestFit="1" customWidth="1"/>
    <col min="7259" max="7262" width="12" style="2" bestFit="1" customWidth="1"/>
    <col min="7263" max="7424" width="9" style="2"/>
    <col min="7425" max="7425" width="6" style="2" bestFit="1" customWidth="1"/>
    <col min="7426" max="7426" width="9" style="2" bestFit="1" customWidth="1"/>
    <col min="7427" max="7427" width="36" style="2" bestFit="1" customWidth="1"/>
    <col min="7428" max="7428" width="7.5" style="2" bestFit="1" customWidth="1"/>
    <col min="7429" max="7429" width="18" style="2" bestFit="1" customWidth="1"/>
    <col min="7430" max="7430" width="7.5" style="2" bestFit="1" customWidth="1"/>
    <col min="7431" max="7433" width="12" style="2" bestFit="1" customWidth="1"/>
    <col min="7434" max="7434" width="13.5" style="2" bestFit="1" customWidth="1"/>
    <col min="7435" max="7438" width="12" style="2" bestFit="1" customWidth="1"/>
    <col min="7439" max="7439" width="13.5" style="2" bestFit="1" customWidth="1"/>
    <col min="7440" max="7443" width="12" style="2" bestFit="1" customWidth="1"/>
    <col min="7444" max="7444" width="13.5" style="2" bestFit="1" customWidth="1"/>
    <col min="7445" max="7448" width="12" style="2" bestFit="1" customWidth="1"/>
    <col min="7449" max="7449" width="13.5" style="2" bestFit="1" customWidth="1"/>
    <col min="7450" max="7453" width="12" style="2" bestFit="1" customWidth="1"/>
    <col min="7454" max="7454" width="13.5" style="2" bestFit="1" customWidth="1"/>
    <col min="7455" max="7458" width="12" style="2" bestFit="1" customWidth="1"/>
    <col min="7459" max="7459" width="13.5" style="2" bestFit="1" customWidth="1"/>
    <col min="7460" max="7463" width="12" style="2" bestFit="1" customWidth="1"/>
    <col min="7464" max="7464" width="13.5" style="2" bestFit="1" customWidth="1"/>
    <col min="7465" max="7468" width="12" style="2" bestFit="1" customWidth="1"/>
    <col min="7469" max="7469" width="13.5" style="2" bestFit="1" customWidth="1"/>
    <col min="7470" max="7473" width="12" style="2" bestFit="1" customWidth="1"/>
    <col min="7474" max="7474" width="13.5" style="2" bestFit="1" customWidth="1"/>
    <col min="7475" max="7478" width="12" style="2" bestFit="1" customWidth="1"/>
    <col min="7479" max="7479" width="13.5" style="2" bestFit="1" customWidth="1"/>
    <col min="7480" max="7483" width="12" style="2" bestFit="1" customWidth="1"/>
    <col min="7484" max="7484" width="13.5" style="2" bestFit="1" customWidth="1"/>
    <col min="7485" max="7488" width="12" style="2" bestFit="1" customWidth="1"/>
    <col min="7489" max="7489" width="13.5" style="2" bestFit="1" customWidth="1"/>
    <col min="7490" max="7493" width="12" style="2" bestFit="1" customWidth="1"/>
    <col min="7494" max="7494" width="13.5" style="2" bestFit="1" customWidth="1"/>
    <col min="7495" max="7498" width="12" style="2" bestFit="1" customWidth="1"/>
    <col min="7499" max="7499" width="13.5" style="2" bestFit="1" customWidth="1"/>
    <col min="7500" max="7503" width="12" style="2" bestFit="1" customWidth="1"/>
    <col min="7504" max="7504" width="13.5" style="2" bestFit="1" customWidth="1"/>
    <col min="7505" max="7508" width="12" style="2" bestFit="1" customWidth="1"/>
    <col min="7509" max="7509" width="13.5" style="2" bestFit="1" customWidth="1"/>
    <col min="7510" max="7513" width="12" style="2" bestFit="1" customWidth="1"/>
    <col min="7514" max="7514" width="13.5" style="2" bestFit="1" customWidth="1"/>
    <col min="7515" max="7518" width="12" style="2" bestFit="1" customWidth="1"/>
    <col min="7519" max="7680" width="9" style="2"/>
    <col min="7681" max="7681" width="6" style="2" bestFit="1" customWidth="1"/>
    <col min="7682" max="7682" width="9" style="2" bestFit="1" customWidth="1"/>
    <col min="7683" max="7683" width="36" style="2" bestFit="1" customWidth="1"/>
    <col min="7684" max="7684" width="7.5" style="2" bestFit="1" customWidth="1"/>
    <col min="7685" max="7685" width="18" style="2" bestFit="1" customWidth="1"/>
    <col min="7686" max="7686" width="7.5" style="2" bestFit="1" customWidth="1"/>
    <col min="7687" max="7689" width="12" style="2" bestFit="1" customWidth="1"/>
    <col min="7690" max="7690" width="13.5" style="2" bestFit="1" customWidth="1"/>
    <col min="7691" max="7694" width="12" style="2" bestFit="1" customWidth="1"/>
    <col min="7695" max="7695" width="13.5" style="2" bestFit="1" customWidth="1"/>
    <col min="7696" max="7699" width="12" style="2" bestFit="1" customWidth="1"/>
    <col min="7700" max="7700" width="13.5" style="2" bestFit="1" customWidth="1"/>
    <col min="7701" max="7704" width="12" style="2" bestFit="1" customWidth="1"/>
    <col min="7705" max="7705" width="13.5" style="2" bestFit="1" customWidth="1"/>
    <col min="7706" max="7709" width="12" style="2" bestFit="1" customWidth="1"/>
    <col min="7710" max="7710" width="13.5" style="2" bestFit="1" customWidth="1"/>
    <col min="7711" max="7714" width="12" style="2" bestFit="1" customWidth="1"/>
    <col min="7715" max="7715" width="13.5" style="2" bestFit="1" customWidth="1"/>
    <col min="7716" max="7719" width="12" style="2" bestFit="1" customWidth="1"/>
    <col min="7720" max="7720" width="13.5" style="2" bestFit="1" customWidth="1"/>
    <col min="7721" max="7724" width="12" style="2" bestFit="1" customWidth="1"/>
    <col min="7725" max="7725" width="13.5" style="2" bestFit="1" customWidth="1"/>
    <col min="7726" max="7729" width="12" style="2" bestFit="1" customWidth="1"/>
    <col min="7730" max="7730" width="13.5" style="2" bestFit="1" customWidth="1"/>
    <col min="7731" max="7734" width="12" style="2" bestFit="1" customWidth="1"/>
    <col min="7735" max="7735" width="13.5" style="2" bestFit="1" customWidth="1"/>
    <col min="7736" max="7739" width="12" style="2" bestFit="1" customWidth="1"/>
    <col min="7740" max="7740" width="13.5" style="2" bestFit="1" customWidth="1"/>
    <col min="7741" max="7744" width="12" style="2" bestFit="1" customWidth="1"/>
    <col min="7745" max="7745" width="13.5" style="2" bestFit="1" customWidth="1"/>
    <col min="7746" max="7749" width="12" style="2" bestFit="1" customWidth="1"/>
    <col min="7750" max="7750" width="13.5" style="2" bestFit="1" customWidth="1"/>
    <col min="7751" max="7754" width="12" style="2" bestFit="1" customWidth="1"/>
    <col min="7755" max="7755" width="13.5" style="2" bestFit="1" customWidth="1"/>
    <col min="7756" max="7759" width="12" style="2" bestFit="1" customWidth="1"/>
    <col min="7760" max="7760" width="13.5" style="2" bestFit="1" customWidth="1"/>
    <col min="7761" max="7764" width="12" style="2" bestFit="1" customWidth="1"/>
    <col min="7765" max="7765" width="13.5" style="2" bestFit="1" customWidth="1"/>
    <col min="7766" max="7769" width="12" style="2" bestFit="1" customWidth="1"/>
    <col min="7770" max="7770" width="13.5" style="2" bestFit="1" customWidth="1"/>
    <col min="7771" max="7774" width="12" style="2" bestFit="1" customWidth="1"/>
    <col min="7775" max="7936" width="9" style="2"/>
    <col min="7937" max="7937" width="6" style="2" bestFit="1" customWidth="1"/>
    <col min="7938" max="7938" width="9" style="2" bestFit="1" customWidth="1"/>
    <col min="7939" max="7939" width="36" style="2" bestFit="1" customWidth="1"/>
    <col min="7940" max="7940" width="7.5" style="2" bestFit="1" customWidth="1"/>
    <col min="7941" max="7941" width="18" style="2" bestFit="1" customWidth="1"/>
    <col min="7942" max="7942" width="7.5" style="2" bestFit="1" customWidth="1"/>
    <col min="7943" max="7945" width="12" style="2" bestFit="1" customWidth="1"/>
    <col min="7946" max="7946" width="13.5" style="2" bestFit="1" customWidth="1"/>
    <col min="7947" max="7950" width="12" style="2" bestFit="1" customWidth="1"/>
    <col min="7951" max="7951" width="13.5" style="2" bestFit="1" customWidth="1"/>
    <col min="7952" max="7955" width="12" style="2" bestFit="1" customWidth="1"/>
    <col min="7956" max="7956" width="13.5" style="2" bestFit="1" customWidth="1"/>
    <col min="7957" max="7960" width="12" style="2" bestFit="1" customWidth="1"/>
    <col min="7961" max="7961" width="13.5" style="2" bestFit="1" customWidth="1"/>
    <col min="7962" max="7965" width="12" style="2" bestFit="1" customWidth="1"/>
    <col min="7966" max="7966" width="13.5" style="2" bestFit="1" customWidth="1"/>
    <col min="7967" max="7970" width="12" style="2" bestFit="1" customWidth="1"/>
    <col min="7971" max="7971" width="13.5" style="2" bestFit="1" customWidth="1"/>
    <col min="7972" max="7975" width="12" style="2" bestFit="1" customWidth="1"/>
    <col min="7976" max="7976" width="13.5" style="2" bestFit="1" customWidth="1"/>
    <col min="7977" max="7980" width="12" style="2" bestFit="1" customWidth="1"/>
    <col min="7981" max="7981" width="13.5" style="2" bestFit="1" customWidth="1"/>
    <col min="7982" max="7985" width="12" style="2" bestFit="1" customWidth="1"/>
    <col min="7986" max="7986" width="13.5" style="2" bestFit="1" customWidth="1"/>
    <col min="7987" max="7990" width="12" style="2" bestFit="1" customWidth="1"/>
    <col min="7991" max="7991" width="13.5" style="2" bestFit="1" customWidth="1"/>
    <col min="7992" max="7995" width="12" style="2" bestFit="1" customWidth="1"/>
    <col min="7996" max="7996" width="13.5" style="2" bestFit="1" customWidth="1"/>
    <col min="7997" max="8000" width="12" style="2" bestFit="1" customWidth="1"/>
    <col min="8001" max="8001" width="13.5" style="2" bestFit="1" customWidth="1"/>
    <col min="8002" max="8005" width="12" style="2" bestFit="1" customWidth="1"/>
    <col min="8006" max="8006" width="13.5" style="2" bestFit="1" customWidth="1"/>
    <col min="8007" max="8010" width="12" style="2" bestFit="1" customWidth="1"/>
    <col min="8011" max="8011" width="13.5" style="2" bestFit="1" customWidth="1"/>
    <col min="8012" max="8015" width="12" style="2" bestFit="1" customWidth="1"/>
    <col min="8016" max="8016" width="13.5" style="2" bestFit="1" customWidth="1"/>
    <col min="8017" max="8020" width="12" style="2" bestFit="1" customWidth="1"/>
    <col min="8021" max="8021" width="13.5" style="2" bestFit="1" customWidth="1"/>
    <col min="8022" max="8025" width="12" style="2" bestFit="1" customWidth="1"/>
    <col min="8026" max="8026" width="13.5" style="2" bestFit="1" customWidth="1"/>
    <col min="8027" max="8030" width="12" style="2" bestFit="1" customWidth="1"/>
    <col min="8031" max="8192" width="9" style="2"/>
    <col min="8193" max="8193" width="6" style="2" bestFit="1" customWidth="1"/>
    <col min="8194" max="8194" width="9" style="2" bestFit="1" customWidth="1"/>
    <col min="8195" max="8195" width="36" style="2" bestFit="1" customWidth="1"/>
    <col min="8196" max="8196" width="7.5" style="2" bestFit="1" customWidth="1"/>
    <col min="8197" max="8197" width="18" style="2" bestFit="1" customWidth="1"/>
    <col min="8198" max="8198" width="7.5" style="2" bestFit="1" customWidth="1"/>
    <col min="8199" max="8201" width="12" style="2" bestFit="1" customWidth="1"/>
    <col min="8202" max="8202" width="13.5" style="2" bestFit="1" customWidth="1"/>
    <col min="8203" max="8206" width="12" style="2" bestFit="1" customWidth="1"/>
    <col min="8207" max="8207" width="13.5" style="2" bestFit="1" customWidth="1"/>
    <col min="8208" max="8211" width="12" style="2" bestFit="1" customWidth="1"/>
    <col min="8212" max="8212" width="13.5" style="2" bestFit="1" customWidth="1"/>
    <col min="8213" max="8216" width="12" style="2" bestFit="1" customWidth="1"/>
    <col min="8217" max="8217" width="13.5" style="2" bestFit="1" customWidth="1"/>
    <col min="8218" max="8221" width="12" style="2" bestFit="1" customWidth="1"/>
    <col min="8222" max="8222" width="13.5" style="2" bestFit="1" customWidth="1"/>
    <col min="8223" max="8226" width="12" style="2" bestFit="1" customWidth="1"/>
    <col min="8227" max="8227" width="13.5" style="2" bestFit="1" customWidth="1"/>
    <col min="8228" max="8231" width="12" style="2" bestFit="1" customWidth="1"/>
    <col min="8232" max="8232" width="13.5" style="2" bestFit="1" customWidth="1"/>
    <col min="8233" max="8236" width="12" style="2" bestFit="1" customWidth="1"/>
    <col min="8237" max="8237" width="13.5" style="2" bestFit="1" customWidth="1"/>
    <col min="8238" max="8241" width="12" style="2" bestFit="1" customWidth="1"/>
    <col min="8242" max="8242" width="13.5" style="2" bestFit="1" customWidth="1"/>
    <col min="8243" max="8246" width="12" style="2" bestFit="1" customWidth="1"/>
    <col min="8247" max="8247" width="13.5" style="2" bestFit="1" customWidth="1"/>
    <col min="8248" max="8251" width="12" style="2" bestFit="1" customWidth="1"/>
    <col min="8252" max="8252" width="13.5" style="2" bestFit="1" customWidth="1"/>
    <col min="8253" max="8256" width="12" style="2" bestFit="1" customWidth="1"/>
    <col min="8257" max="8257" width="13.5" style="2" bestFit="1" customWidth="1"/>
    <col min="8258" max="8261" width="12" style="2" bestFit="1" customWidth="1"/>
    <col min="8262" max="8262" width="13.5" style="2" bestFit="1" customWidth="1"/>
    <col min="8263" max="8266" width="12" style="2" bestFit="1" customWidth="1"/>
    <col min="8267" max="8267" width="13.5" style="2" bestFit="1" customWidth="1"/>
    <col min="8268" max="8271" width="12" style="2" bestFit="1" customWidth="1"/>
    <col min="8272" max="8272" width="13.5" style="2" bestFit="1" customWidth="1"/>
    <col min="8273" max="8276" width="12" style="2" bestFit="1" customWidth="1"/>
    <col min="8277" max="8277" width="13.5" style="2" bestFit="1" customWidth="1"/>
    <col min="8278" max="8281" width="12" style="2" bestFit="1" customWidth="1"/>
    <col min="8282" max="8282" width="13.5" style="2" bestFit="1" customWidth="1"/>
    <col min="8283" max="8286" width="12" style="2" bestFit="1" customWidth="1"/>
    <col min="8287" max="8448" width="9" style="2"/>
    <col min="8449" max="8449" width="6" style="2" bestFit="1" customWidth="1"/>
    <col min="8450" max="8450" width="9" style="2" bestFit="1" customWidth="1"/>
    <col min="8451" max="8451" width="36" style="2" bestFit="1" customWidth="1"/>
    <col min="8452" max="8452" width="7.5" style="2" bestFit="1" customWidth="1"/>
    <col min="8453" max="8453" width="18" style="2" bestFit="1" customWidth="1"/>
    <col min="8454" max="8454" width="7.5" style="2" bestFit="1" customWidth="1"/>
    <col min="8455" max="8457" width="12" style="2" bestFit="1" customWidth="1"/>
    <col min="8458" max="8458" width="13.5" style="2" bestFit="1" customWidth="1"/>
    <col min="8459" max="8462" width="12" style="2" bestFit="1" customWidth="1"/>
    <col min="8463" max="8463" width="13.5" style="2" bestFit="1" customWidth="1"/>
    <col min="8464" max="8467" width="12" style="2" bestFit="1" customWidth="1"/>
    <col min="8468" max="8468" width="13.5" style="2" bestFit="1" customWidth="1"/>
    <col min="8469" max="8472" width="12" style="2" bestFit="1" customWidth="1"/>
    <col min="8473" max="8473" width="13.5" style="2" bestFit="1" customWidth="1"/>
    <col min="8474" max="8477" width="12" style="2" bestFit="1" customWidth="1"/>
    <col min="8478" max="8478" width="13.5" style="2" bestFit="1" customWidth="1"/>
    <col min="8479" max="8482" width="12" style="2" bestFit="1" customWidth="1"/>
    <col min="8483" max="8483" width="13.5" style="2" bestFit="1" customWidth="1"/>
    <col min="8484" max="8487" width="12" style="2" bestFit="1" customWidth="1"/>
    <col min="8488" max="8488" width="13.5" style="2" bestFit="1" customWidth="1"/>
    <col min="8489" max="8492" width="12" style="2" bestFit="1" customWidth="1"/>
    <col min="8493" max="8493" width="13.5" style="2" bestFit="1" customWidth="1"/>
    <col min="8494" max="8497" width="12" style="2" bestFit="1" customWidth="1"/>
    <col min="8498" max="8498" width="13.5" style="2" bestFit="1" customWidth="1"/>
    <col min="8499" max="8502" width="12" style="2" bestFit="1" customWidth="1"/>
    <col min="8503" max="8503" width="13.5" style="2" bestFit="1" customWidth="1"/>
    <col min="8504" max="8507" width="12" style="2" bestFit="1" customWidth="1"/>
    <col min="8508" max="8508" width="13.5" style="2" bestFit="1" customWidth="1"/>
    <col min="8509" max="8512" width="12" style="2" bestFit="1" customWidth="1"/>
    <col min="8513" max="8513" width="13.5" style="2" bestFit="1" customWidth="1"/>
    <col min="8514" max="8517" width="12" style="2" bestFit="1" customWidth="1"/>
    <col min="8518" max="8518" width="13.5" style="2" bestFit="1" customWidth="1"/>
    <col min="8519" max="8522" width="12" style="2" bestFit="1" customWidth="1"/>
    <col min="8523" max="8523" width="13.5" style="2" bestFit="1" customWidth="1"/>
    <col min="8524" max="8527" width="12" style="2" bestFit="1" customWidth="1"/>
    <col min="8528" max="8528" width="13.5" style="2" bestFit="1" customWidth="1"/>
    <col min="8529" max="8532" width="12" style="2" bestFit="1" customWidth="1"/>
    <col min="8533" max="8533" width="13.5" style="2" bestFit="1" customWidth="1"/>
    <col min="8534" max="8537" width="12" style="2" bestFit="1" customWidth="1"/>
    <col min="8538" max="8538" width="13.5" style="2" bestFit="1" customWidth="1"/>
    <col min="8539" max="8542" width="12" style="2" bestFit="1" customWidth="1"/>
    <col min="8543" max="8704" width="9" style="2"/>
    <col min="8705" max="8705" width="6" style="2" bestFit="1" customWidth="1"/>
    <col min="8706" max="8706" width="9" style="2" bestFit="1" customWidth="1"/>
    <col min="8707" max="8707" width="36" style="2" bestFit="1" customWidth="1"/>
    <col min="8708" max="8708" width="7.5" style="2" bestFit="1" customWidth="1"/>
    <col min="8709" max="8709" width="18" style="2" bestFit="1" customWidth="1"/>
    <col min="8710" max="8710" width="7.5" style="2" bestFit="1" customWidth="1"/>
    <col min="8711" max="8713" width="12" style="2" bestFit="1" customWidth="1"/>
    <col min="8714" max="8714" width="13.5" style="2" bestFit="1" customWidth="1"/>
    <col min="8715" max="8718" width="12" style="2" bestFit="1" customWidth="1"/>
    <col min="8719" max="8719" width="13.5" style="2" bestFit="1" customWidth="1"/>
    <col min="8720" max="8723" width="12" style="2" bestFit="1" customWidth="1"/>
    <col min="8724" max="8724" width="13.5" style="2" bestFit="1" customWidth="1"/>
    <col min="8725" max="8728" width="12" style="2" bestFit="1" customWidth="1"/>
    <col min="8729" max="8729" width="13.5" style="2" bestFit="1" customWidth="1"/>
    <col min="8730" max="8733" width="12" style="2" bestFit="1" customWidth="1"/>
    <col min="8734" max="8734" width="13.5" style="2" bestFit="1" customWidth="1"/>
    <col min="8735" max="8738" width="12" style="2" bestFit="1" customWidth="1"/>
    <col min="8739" max="8739" width="13.5" style="2" bestFit="1" customWidth="1"/>
    <col min="8740" max="8743" width="12" style="2" bestFit="1" customWidth="1"/>
    <col min="8744" max="8744" width="13.5" style="2" bestFit="1" customWidth="1"/>
    <col min="8745" max="8748" width="12" style="2" bestFit="1" customWidth="1"/>
    <col min="8749" max="8749" width="13.5" style="2" bestFit="1" customWidth="1"/>
    <col min="8750" max="8753" width="12" style="2" bestFit="1" customWidth="1"/>
    <col min="8754" max="8754" width="13.5" style="2" bestFit="1" customWidth="1"/>
    <col min="8755" max="8758" width="12" style="2" bestFit="1" customWidth="1"/>
    <col min="8759" max="8759" width="13.5" style="2" bestFit="1" customWidth="1"/>
    <col min="8760" max="8763" width="12" style="2" bestFit="1" customWidth="1"/>
    <col min="8764" max="8764" width="13.5" style="2" bestFit="1" customWidth="1"/>
    <col min="8765" max="8768" width="12" style="2" bestFit="1" customWidth="1"/>
    <col min="8769" max="8769" width="13.5" style="2" bestFit="1" customWidth="1"/>
    <col min="8770" max="8773" width="12" style="2" bestFit="1" customWidth="1"/>
    <col min="8774" max="8774" width="13.5" style="2" bestFit="1" customWidth="1"/>
    <col min="8775" max="8778" width="12" style="2" bestFit="1" customWidth="1"/>
    <col min="8779" max="8779" width="13.5" style="2" bestFit="1" customWidth="1"/>
    <col min="8780" max="8783" width="12" style="2" bestFit="1" customWidth="1"/>
    <col min="8784" max="8784" width="13.5" style="2" bestFit="1" customWidth="1"/>
    <col min="8785" max="8788" width="12" style="2" bestFit="1" customWidth="1"/>
    <col min="8789" max="8789" width="13.5" style="2" bestFit="1" customWidth="1"/>
    <col min="8790" max="8793" width="12" style="2" bestFit="1" customWidth="1"/>
    <col min="8794" max="8794" width="13.5" style="2" bestFit="1" customWidth="1"/>
    <col min="8795" max="8798" width="12" style="2" bestFit="1" customWidth="1"/>
    <col min="8799" max="8960" width="9" style="2"/>
    <col min="8961" max="8961" width="6" style="2" bestFit="1" customWidth="1"/>
    <col min="8962" max="8962" width="9" style="2" bestFit="1" customWidth="1"/>
    <col min="8963" max="8963" width="36" style="2" bestFit="1" customWidth="1"/>
    <col min="8964" max="8964" width="7.5" style="2" bestFit="1" customWidth="1"/>
    <col min="8965" max="8965" width="18" style="2" bestFit="1" customWidth="1"/>
    <col min="8966" max="8966" width="7.5" style="2" bestFit="1" customWidth="1"/>
    <col min="8967" max="8969" width="12" style="2" bestFit="1" customWidth="1"/>
    <col min="8970" max="8970" width="13.5" style="2" bestFit="1" customWidth="1"/>
    <col min="8971" max="8974" width="12" style="2" bestFit="1" customWidth="1"/>
    <col min="8975" max="8975" width="13.5" style="2" bestFit="1" customWidth="1"/>
    <col min="8976" max="8979" width="12" style="2" bestFit="1" customWidth="1"/>
    <col min="8980" max="8980" width="13.5" style="2" bestFit="1" customWidth="1"/>
    <col min="8981" max="8984" width="12" style="2" bestFit="1" customWidth="1"/>
    <col min="8985" max="8985" width="13.5" style="2" bestFit="1" customWidth="1"/>
    <col min="8986" max="8989" width="12" style="2" bestFit="1" customWidth="1"/>
    <col min="8990" max="8990" width="13.5" style="2" bestFit="1" customWidth="1"/>
    <col min="8991" max="8994" width="12" style="2" bestFit="1" customWidth="1"/>
    <col min="8995" max="8995" width="13.5" style="2" bestFit="1" customWidth="1"/>
    <col min="8996" max="8999" width="12" style="2" bestFit="1" customWidth="1"/>
    <col min="9000" max="9000" width="13.5" style="2" bestFit="1" customWidth="1"/>
    <col min="9001" max="9004" width="12" style="2" bestFit="1" customWidth="1"/>
    <col min="9005" max="9005" width="13.5" style="2" bestFit="1" customWidth="1"/>
    <col min="9006" max="9009" width="12" style="2" bestFit="1" customWidth="1"/>
    <col min="9010" max="9010" width="13.5" style="2" bestFit="1" customWidth="1"/>
    <col min="9011" max="9014" width="12" style="2" bestFit="1" customWidth="1"/>
    <col min="9015" max="9015" width="13.5" style="2" bestFit="1" customWidth="1"/>
    <col min="9016" max="9019" width="12" style="2" bestFit="1" customWidth="1"/>
    <col min="9020" max="9020" width="13.5" style="2" bestFit="1" customWidth="1"/>
    <col min="9021" max="9024" width="12" style="2" bestFit="1" customWidth="1"/>
    <col min="9025" max="9025" width="13.5" style="2" bestFit="1" customWidth="1"/>
    <col min="9026" max="9029" width="12" style="2" bestFit="1" customWidth="1"/>
    <col min="9030" max="9030" width="13.5" style="2" bestFit="1" customWidth="1"/>
    <col min="9031" max="9034" width="12" style="2" bestFit="1" customWidth="1"/>
    <col min="9035" max="9035" width="13.5" style="2" bestFit="1" customWidth="1"/>
    <col min="9036" max="9039" width="12" style="2" bestFit="1" customWidth="1"/>
    <col min="9040" max="9040" width="13.5" style="2" bestFit="1" customWidth="1"/>
    <col min="9041" max="9044" width="12" style="2" bestFit="1" customWidth="1"/>
    <col min="9045" max="9045" width="13.5" style="2" bestFit="1" customWidth="1"/>
    <col min="9046" max="9049" width="12" style="2" bestFit="1" customWidth="1"/>
    <col min="9050" max="9050" width="13.5" style="2" bestFit="1" customWidth="1"/>
    <col min="9051" max="9054" width="12" style="2" bestFit="1" customWidth="1"/>
    <col min="9055" max="9216" width="9" style="2"/>
    <col min="9217" max="9217" width="6" style="2" bestFit="1" customWidth="1"/>
    <col min="9218" max="9218" width="9" style="2" bestFit="1" customWidth="1"/>
    <col min="9219" max="9219" width="36" style="2" bestFit="1" customWidth="1"/>
    <col min="9220" max="9220" width="7.5" style="2" bestFit="1" customWidth="1"/>
    <col min="9221" max="9221" width="18" style="2" bestFit="1" customWidth="1"/>
    <col min="9222" max="9222" width="7.5" style="2" bestFit="1" customWidth="1"/>
    <col min="9223" max="9225" width="12" style="2" bestFit="1" customWidth="1"/>
    <col min="9226" max="9226" width="13.5" style="2" bestFit="1" customWidth="1"/>
    <col min="9227" max="9230" width="12" style="2" bestFit="1" customWidth="1"/>
    <col min="9231" max="9231" width="13.5" style="2" bestFit="1" customWidth="1"/>
    <col min="9232" max="9235" width="12" style="2" bestFit="1" customWidth="1"/>
    <col min="9236" max="9236" width="13.5" style="2" bestFit="1" customWidth="1"/>
    <col min="9237" max="9240" width="12" style="2" bestFit="1" customWidth="1"/>
    <col min="9241" max="9241" width="13.5" style="2" bestFit="1" customWidth="1"/>
    <col min="9242" max="9245" width="12" style="2" bestFit="1" customWidth="1"/>
    <col min="9246" max="9246" width="13.5" style="2" bestFit="1" customWidth="1"/>
    <col min="9247" max="9250" width="12" style="2" bestFit="1" customWidth="1"/>
    <col min="9251" max="9251" width="13.5" style="2" bestFit="1" customWidth="1"/>
    <col min="9252" max="9255" width="12" style="2" bestFit="1" customWidth="1"/>
    <col min="9256" max="9256" width="13.5" style="2" bestFit="1" customWidth="1"/>
    <col min="9257" max="9260" width="12" style="2" bestFit="1" customWidth="1"/>
    <col min="9261" max="9261" width="13.5" style="2" bestFit="1" customWidth="1"/>
    <col min="9262" max="9265" width="12" style="2" bestFit="1" customWidth="1"/>
    <col min="9266" max="9266" width="13.5" style="2" bestFit="1" customWidth="1"/>
    <col min="9267" max="9270" width="12" style="2" bestFit="1" customWidth="1"/>
    <col min="9271" max="9271" width="13.5" style="2" bestFit="1" customWidth="1"/>
    <col min="9272" max="9275" width="12" style="2" bestFit="1" customWidth="1"/>
    <col min="9276" max="9276" width="13.5" style="2" bestFit="1" customWidth="1"/>
    <col min="9277" max="9280" width="12" style="2" bestFit="1" customWidth="1"/>
    <col min="9281" max="9281" width="13.5" style="2" bestFit="1" customWidth="1"/>
    <col min="9282" max="9285" width="12" style="2" bestFit="1" customWidth="1"/>
    <col min="9286" max="9286" width="13.5" style="2" bestFit="1" customWidth="1"/>
    <col min="9287" max="9290" width="12" style="2" bestFit="1" customWidth="1"/>
    <col min="9291" max="9291" width="13.5" style="2" bestFit="1" customWidth="1"/>
    <col min="9292" max="9295" width="12" style="2" bestFit="1" customWidth="1"/>
    <col min="9296" max="9296" width="13.5" style="2" bestFit="1" customWidth="1"/>
    <col min="9297" max="9300" width="12" style="2" bestFit="1" customWidth="1"/>
    <col min="9301" max="9301" width="13.5" style="2" bestFit="1" customWidth="1"/>
    <col min="9302" max="9305" width="12" style="2" bestFit="1" customWidth="1"/>
    <col min="9306" max="9306" width="13.5" style="2" bestFit="1" customWidth="1"/>
    <col min="9307" max="9310" width="12" style="2" bestFit="1" customWidth="1"/>
    <col min="9311" max="9472" width="9" style="2"/>
    <col min="9473" max="9473" width="6" style="2" bestFit="1" customWidth="1"/>
    <col min="9474" max="9474" width="9" style="2" bestFit="1" customWidth="1"/>
    <col min="9475" max="9475" width="36" style="2" bestFit="1" customWidth="1"/>
    <col min="9476" max="9476" width="7.5" style="2" bestFit="1" customWidth="1"/>
    <col min="9477" max="9477" width="18" style="2" bestFit="1" customWidth="1"/>
    <col min="9478" max="9478" width="7.5" style="2" bestFit="1" customWidth="1"/>
    <col min="9479" max="9481" width="12" style="2" bestFit="1" customWidth="1"/>
    <col min="9482" max="9482" width="13.5" style="2" bestFit="1" customWidth="1"/>
    <col min="9483" max="9486" width="12" style="2" bestFit="1" customWidth="1"/>
    <col min="9487" max="9487" width="13.5" style="2" bestFit="1" customWidth="1"/>
    <col min="9488" max="9491" width="12" style="2" bestFit="1" customWidth="1"/>
    <col min="9492" max="9492" width="13.5" style="2" bestFit="1" customWidth="1"/>
    <col min="9493" max="9496" width="12" style="2" bestFit="1" customWidth="1"/>
    <col min="9497" max="9497" width="13.5" style="2" bestFit="1" customWidth="1"/>
    <col min="9498" max="9501" width="12" style="2" bestFit="1" customWidth="1"/>
    <col min="9502" max="9502" width="13.5" style="2" bestFit="1" customWidth="1"/>
    <col min="9503" max="9506" width="12" style="2" bestFit="1" customWidth="1"/>
    <col min="9507" max="9507" width="13.5" style="2" bestFit="1" customWidth="1"/>
    <col min="9508" max="9511" width="12" style="2" bestFit="1" customWidth="1"/>
    <col min="9512" max="9512" width="13.5" style="2" bestFit="1" customWidth="1"/>
    <col min="9513" max="9516" width="12" style="2" bestFit="1" customWidth="1"/>
    <col min="9517" max="9517" width="13.5" style="2" bestFit="1" customWidth="1"/>
    <col min="9518" max="9521" width="12" style="2" bestFit="1" customWidth="1"/>
    <col min="9522" max="9522" width="13.5" style="2" bestFit="1" customWidth="1"/>
    <col min="9523" max="9526" width="12" style="2" bestFit="1" customWidth="1"/>
    <col min="9527" max="9527" width="13.5" style="2" bestFit="1" customWidth="1"/>
    <col min="9528" max="9531" width="12" style="2" bestFit="1" customWidth="1"/>
    <col min="9532" max="9532" width="13.5" style="2" bestFit="1" customWidth="1"/>
    <col min="9533" max="9536" width="12" style="2" bestFit="1" customWidth="1"/>
    <col min="9537" max="9537" width="13.5" style="2" bestFit="1" customWidth="1"/>
    <col min="9538" max="9541" width="12" style="2" bestFit="1" customWidth="1"/>
    <col min="9542" max="9542" width="13.5" style="2" bestFit="1" customWidth="1"/>
    <col min="9543" max="9546" width="12" style="2" bestFit="1" customWidth="1"/>
    <col min="9547" max="9547" width="13.5" style="2" bestFit="1" customWidth="1"/>
    <col min="9548" max="9551" width="12" style="2" bestFit="1" customWidth="1"/>
    <col min="9552" max="9552" width="13.5" style="2" bestFit="1" customWidth="1"/>
    <col min="9553" max="9556" width="12" style="2" bestFit="1" customWidth="1"/>
    <col min="9557" max="9557" width="13.5" style="2" bestFit="1" customWidth="1"/>
    <col min="9558" max="9561" width="12" style="2" bestFit="1" customWidth="1"/>
    <col min="9562" max="9562" width="13.5" style="2" bestFit="1" customWidth="1"/>
    <col min="9563" max="9566" width="12" style="2" bestFit="1" customWidth="1"/>
    <col min="9567" max="9728" width="9" style="2"/>
    <col min="9729" max="9729" width="6" style="2" bestFit="1" customWidth="1"/>
    <col min="9730" max="9730" width="9" style="2" bestFit="1" customWidth="1"/>
    <col min="9731" max="9731" width="36" style="2" bestFit="1" customWidth="1"/>
    <col min="9732" max="9732" width="7.5" style="2" bestFit="1" customWidth="1"/>
    <col min="9733" max="9733" width="18" style="2" bestFit="1" customWidth="1"/>
    <col min="9734" max="9734" width="7.5" style="2" bestFit="1" customWidth="1"/>
    <col min="9735" max="9737" width="12" style="2" bestFit="1" customWidth="1"/>
    <col min="9738" max="9738" width="13.5" style="2" bestFit="1" customWidth="1"/>
    <col min="9739" max="9742" width="12" style="2" bestFit="1" customWidth="1"/>
    <col min="9743" max="9743" width="13.5" style="2" bestFit="1" customWidth="1"/>
    <col min="9744" max="9747" width="12" style="2" bestFit="1" customWidth="1"/>
    <col min="9748" max="9748" width="13.5" style="2" bestFit="1" customWidth="1"/>
    <col min="9749" max="9752" width="12" style="2" bestFit="1" customWidth="1"/>
    <col min="9753" max="9753" width="13.5" style="2" bestFit="1" customWidth="1"/>
    <col min="9754" max="9757" width="12" style="2" bestFit="1" customWidth="1"/>
    <col min="9758" max="9758" width="13.5" style="2" bestFit="1" customWidth="1"/>
    <col min="9759" max="9762" width="12" style="2" bestFit="1" customWidth="1"/>
    <col min="9763" max="9763" width="13.5" style="2" bestFit="1" customWidth="1"/>
    <col min="9764" max="9767" width="12" style="2" bestFit="1" customWidth="1"/>
    <col min="9768" max="9768" width="13.5" style="2" bestFit="1" customWidth="1"/>
    <col min="9769" max="9772" width="12" style="2" bestFit="1" customWidth="1"/>
    <col min="9773" max="9773" width="13.5" style="2" bestFit="1" customWidth="1"/>
    <col min="9774" max="9777" width="12" style="2" bestFit="1" customWidth="1"/>
    <col min="9778" max="9778" width="13.5" style="2" bestFit="1" customWidth="1"/>
    <col min="9779" max="9782" width="12" style="2" bestFit="1" customWidth="1"/>
    <col min="9783" max="9783" width="13.5" style="2" bestFit="1" customWidth="1"/>
    <col min="9784" max="9787" width="12" style="2" bestFit="1" customWidth="1"/>
    <col min="9788" max="9788" width="13.5" style="2" bestFit="1" customWidth="1"/>
    <col min="9789" max="9792" width="12" style="2" bestFit="1" customWidth="1"/>
    <col min="9793" max="9793" width="13.5" style="2" bestFit="1" customWidth="1"/>
    <col min="9794" max="9797" width="12" style="2" bestFit="1" customWidth="1"/>
    <col min="9798" max="9798" width="13.5" style="2" bestFit="1" customWidth="1"/>
    <col min="9799" max="9802" width="12" style="2" bestFit="1" customWidth="1"/>
    <col min="9803" max="9803" width="13.5" style="2" bestFit="1" customWidth="1"/>
    <col min="9804" max="9807" width="12" style="2" bestFit="1" customWidth="1"/>
    <col min="9808" max="9808" width="13.5" style="2" bestFit="1" customWidth="1"/>
    <col min="9809" max="9812" width="12" style="2" bestFit="1" customWidth="1"/>
    <col min="9813" max="9813" width="13.5" style="2" bestFit="1" customWidth="1"/>
    <col min="9814" max="9817" width="12" style="2" bestFit="1" customWidth="1"/>
    <col min="9818" max="9818" width="13.5" style="2" bestFit="1" customWidth="1"/>
    <col min="9819" max="9822" width="12" style="2" bestFit="1" customWidth="1"/>
    <col min="9823" max="9984" width="9" style="2"/>
    <col min="9985" max="9985" width="6" style="2" bestFit="1" customWidth="1"/>
    <col min="9986" max="9986" width="9" style="2" bestFit="1" customWidth="1"/>
    <col min="9987" max="9987" width="36" style="2" bestFit="1" customWidth="1"/>
    <col min="9988" max="9988" width="7.5" style="2" bestFit="1" customWidth="1"/>
    <col min="9989" max="9989" width="18" style="2" bestFit="1" customWidth="1"/>
    <col min="9990" max="9990" width="7.5" style="2" bestFit="1" customWidth="1"/>
    <col min="9991" max="9993" width="12" style="2" bestFit="1" customWidth="1"/>
    <col min="9994" max="9994" width="13.5" style="2" bestFit="1" customWidth="1"/>
    <col min="9995" max="9998" width="12" style="2" bestFit="1" customWidth="1"/>
    <col min="9999" max="9999" width="13.5" style="2" bestFit="1" customWidth="1"/>
    <col min="10000" max="10003" width="12" style="2" bestFit="1" customWidth="1"/>
    <col min="10004" max="10004" width="13.5" style="2" bestFit="1" customWidth="1"/>
    <col min="10005" max="10008" width="12" style="2" bestFit="1" customWidth="1"/>
    <col min="10009" max="10009" width="13.5" style="2" bestFit="1" customWidth="1"/>
    <col min="10010" max="10013" width="12" style="2" bestFit="1" customWidth="1"/>
    <col min="10014" max="10014" width="13.5" style="2" bestFit="1" customWidth="1"/>
    <col min="10015" max="10018" width="12" style="2" bestFit="1" customWidth="1"/>
    <col min="10019" max="10019" width="13.5" style="2" bestFit="1" customWidth="1"/>
    <col min="10020" max="10023" width="12" style="2" bestFit="1" customWidth="1"/>
    <col min="10024" max="10024" width="13.5" style="2" bestFit="1" customWidth="1"/>
    <col min="10025" max="10028" width="12" style="2" bestFit="1" customWidth="1"/>
    <col min="10029" max="10029" width="13.5" style="2" bestFit="1" customWidth="1"/>
    <col min="10030" max="10033" width="12" style="2" bestFit="1" customWidth="1"/>
    <col min="10034" max="10034" width="13.5" style="2" bestFit="1" customWidth="1"/>
    <col min="10035" max="10038" width="12" style="2" bestFit="1" customWidth="1"/>
    <col min="10039" max="10039" width="13.5" style="2" bestFit="1" customWidth="1"/>
    <col min="10040" max="10043" width="12" style="2" bestFit="1" customWidth="1"/>
    <col min="10044" max="10044" width="13.5" style="2" bestFit="1" customWidth="1"/>
    <col min="10045" max="10048" width="12" style="2" bestFit="1" customWidth="1"/>
    <col min="10049" max="10049" width="13.5" style="2" bestFit="1" customWidth="1"/>
    <col min="10050" max="10053" width="12" style="2" bestFit="1" customWidth="1"/>
    <col min="10054" max="10054" width="13.5" style="2" bestFit="1" customWidth="1"/>
    <col min="10055" max="10058" width="12" style="2" bestFit="1" customWidth="1"/>
    <col min="10059" max="10059" width="13.5" style="2" bestFit="1" customWidth="1"/>
    <col min="10060" max="10063" width="12" style="2" bestFit="1" customWidth="1"/>
    <col min="10064" max="10064" width="13.5" style="2" bestFit="1" customWidth="1"/>
    <col min="10065" max="10068" width="12" style="2" bestFit="1" customWidth="1"/>
    <col min="10069" max="10069" width="13.5" style="2" bestFit="1" customWidth="1"/>
    <col min="10070" max="10073" width="12" style="2" bestFit="1" customWidth="1"/>
    <col min="10074" max="10074" width="13.5" style="2" bestFit="1" customWidth="1"/>
    <col min="10075" max="10078" width="12" style="2" bestFit="1" customWidth="1"/>
    <col min="10079" max="10240" width="9" style="2"/>
    <col min="10241" max="10241" width="6" style="2" bestFit="1" customWidth="1"/>
    <col min="10242" max="10242" width="9" style="2" bestFit="1" customWidth="1"/>
    <col min="10243" max="10243" width="36" style="2" bestFit="1" customWidth="1"/>
    <col min="10244" max="10244" width="7.5" style="2" bestFit="1" customWidth="1"/>
    <col min="10245" max="10245" width="18" style="2" bestFit="1" customWidth="1"/>
    <col min="10246" max="10246" width="7.5" style="2" bestFit="1" customWidth="1"/>
    <col min="10247" max="10249" width="12" style="2" bestFit="1" customWidth="1"/>
    <col min="10250" max="10250" width="13.5" style="2" bestFit="1" customWidth="1"/>
    <col min="10251" max="10254" width="12" style="2" bestFit="1" customWidth="1"/>
    <col min="10255" max="10255" width="13.5" style="2" bestFit="1" customWidth="1"/>
    <col min="10256" max="10259" width="12" style="2" bestFit="1" customWidth="1"/>
    <col min="10260" max="10260" width="13.5" style="2" bestFit="1" customWidth="1"/>
    <col min="10261" max="10264" width="12" style="2" bestFit="1" customWidth="1"/>
    <col min="10265" max="10265" width="13.5" style="2" bestFit="1" customWidth="1"/>
    <col min="10266" max="10269" width="12" style="2" bestFit="1" customWidth="1"/>
    <col min="10270" max="10270" width="13.5" style="2" bestFit="1" customWidth="1"/>
    <col min="10271" max="10274" width="12" style="2" bestFit="1" customWidth="1"/>
    <col min="10275" max="10275" width="13.5" style="2" bestFit="1" customWidth="1"/>
    <col min="10276" max="10279" width="12" style="2" bestFit="1" customWidth="1"/>
    <col min="10280" max="10280" width="13.5" style="2" bestFit="1" customWidth="1"/>
    <col min="10281" max="10284" width="12" style="2" bestFit="1" customWidth="1"/>
    <col min="10285" max="10285" width="13.5" style="2" bestFit="1" customWidth="1"/>
    <col min="10286" max="10289" width="12" style="2" bestFit="1" customWidth="1"/>
    <col min="10290" max="10290" width="13.5" style="2" bestFit="1" customWidth="1"/>
    <col min="10291" max="10294" width="12" style="2" bestFit="1" customWidth="1"/>
    <col min="10295" max="10295" width="13.5" style="2" bestFit="1" customWidth="1"/>
    <col min="10296" max="10299" width="12" style="2" bestFit="1" customWidth="1"/>
    <col min="10300" max="10300" width="13.5" style="2" bestFit="1" customWidth="1"/>
    <col min="10301" max="10304" width="12" style="2" bestFit="1" customWidth="1"/>
    <col min="10305" max="10305" width="13.5" style="2" bestFit="1" customWidth="1"/>
    <col min="10306" max="10309" width="12" style="2" bestFit="1" customWidth="1"/>
    <col min="10310" max="10310" width="13.5" style="2" bestFit="1" customWidth="1"/>
    <col min="10311" max="10314" width="12" style="2" bestFit="1" customWidth="1"/>
    <col min="10315" max="10315" width="13.5" style="2" bestFit="1" customWidth="1"/>
    <col min="10316" max="10319" width="12" style="2" bestFit="1" customWidth="1"/>
    <col min="10320" max="10320" width="13.5" style="2" bestFit="1" customWidth="1"/>
    <col min="10321" max="10324" width="12" style="2" bestFit="1" customWidth="1"/>
    <col min="10325" max="10325" width="13.5" style="2" bestFit="1" customWidth="1"/>
    <col min="10326" max="10329" width="12" style="2" bestFit="1" customWidth="1"/>
    <col min="10330" max="10330" width="13.5" style="2" bestFit="1" customWidth="1"/>
    <col min="10331" max="10334" width="12" style="2" bestFit="1" customWidth="1"/>
    <col min="10335" max="10496" width="9" style="2"/>
    <col min="10497" max="10497" width="6" style="2" bestFit="1" customWidth="1"/>
    <col min="10498" max="10498" width="9" style="2" bestFit="1" customWidth="1"/>
    <col min="10499" max="10499" width="36" style="2" bestFit="1" customWidth="1"/>
    <col min="10500" max="10500" width="7.5" style="2" bestFit="1" customWidth="1"/>
    <col min="10501" max="10501" width="18" style="2" bestFit="1" customWidth="1"/>
    <col min="10502" max="10502" width="7.5" style="2" bestFit="1" customWidth="1"/>
    <col min="10503" max="10505" width="12" style="2" bestFit="1" customWidth="1"/>
    <col min="10506" max="10506" width="13.5" style="2" bestFit="1" customWidth="1"/>
    <col min="10507" max="10510" width="12" style="2" bestFit="1" customWidth="1"/>
    <col min="10511" max="10511" width="13.5" style="2" bestFit="1" customWidth="1"/>
    <col min="10512" max="10515" width="12" style="2" bestFit="1" customWidth="1"/>
    <col min="10516" max="10516" width="13.5" style="2" bestFit="1" customWidth="1"/>
    <col min="10517" max="10520" width="12" style="2" bestFit="1" customWidth="1"/>
    <col min="10521" max="10521" width="13.5" style="2" bestFit="1" customWidth="1"/>
    <col min="10522" max="10525" width="12" style="2" bestFit="1" customWidth="1"/>
    <col min="10526" max="10526" width="13.5" style="2" bestFit="1" customWidth="1"/>
    <col min="10527" max="10530" width="12" style="2" bestFit="1" customWidth="1"/>
    <col min="10531" max="10531" width="13.5" style="2" bestFit="1" customWidth="1"/>
    <col min="10532" max="10535" width="12" style="2" bestFit="1" customWidth="1"/>
    <col min="10536" max="10536" width="13.5" style="2" bestFit="1" customWidth="1"/>
    <col min="10537" max="10540" width="12" style="2" bestFit="1" customWidth="1"/>
    <col min="10541" max="10541" width="13.5" style="2" bestFit="1" customWidth="1"/>
    <col min="10542" max="10545" width="12" style="2" bestFit="1" customWidth="1"/>
    <col min="10546" max="10546" width="13.5" style="2" bestFit="1" customWidth="1"/>
    <col min="10547" max="10550" width="12" style="2" bestFit="1" customWidth="1"/>
    <col min="10551" max="10551" width="13.5" style="2" bestFit="1" customWidth="1"/>
    <col min="10552" max="10555" width="12" style="2" bestFit="1" customWidth="1"/>
    <col min="10556" max="10556" width="13.5" style="2" bestFit="1" customWidth="1"/>
    <col min="10557" max="10560" width="12" style="2" bestFit="1" customWidth="1"/>
    <col min="10561" max="10561" width="13.5" style="2" bestFit="1" customWidth="1"/>
    <col min="10562" max="10565" width="12" style="2" bestFit="1" customWidth="1"/>
    <col min="10566" max="10566" width="13.5" style="2" bestFit="1" customWidth="1"/>
    <col min="10567" max="10570" width="12" style="2" bestFit="1" customWidth="1"/>
    <col min="10571" max="10571" width="13.5" style="2" bestFit="1" customWidth="1"/>
    <col min="10572" max="10575" width="12" style="2" bestFit="1" customWidth="1"/>
    <col min="10576" max="10576" width="13.5" style="2" bestFit="1" customWidth="1"/>
    <col min="10577" max="10580" width="12" style="2" bestFit="1" customWidth="1"/>
    <col min="10581" max="10581" width="13.5" style="2" bestFit="1" customWidth="1"/>
    <col min="10582" max="10585" width="12" style="2" bestFit="1" customWidth="1"/>
    <col min="10586" max="10586" width="13.5" style="2" bestFit="1" customWidth="1"/>
    <col min="10587" max="10590" width="12" style="2" bestFit="1" customWidth="1"/>
    <col min="10591" max="10752" width="9" style="2"/>
    <col min="10753" max="10753" width="6" style="2" bestFit="1" customWidth="1"/>
    <col min="10754" max="10754" width="9" style="2" bestFit="1" customWidth="1"/>
    <col min="10755" max="10755" width="36" style="2" bestFit="1" customWidth="1"/>
    <col min="10756" max="10756" width="7.5" style="2" bestFit="1" customWidth="1"/>
    <col min="10757" max="10757" width="18" style="2" bestFit="1" customWidth="1"/>
    <col min="10758" max="10758" width="7.5" style="2" bestFit="1" customWidth="1"/>
    <col min="10759" max="10761" width="12" style="2" bestFit="1" customWidth="1"/>
    <col min="10762" max="10762" width="13.5" style="2" bestFit="1" customWidth="1"/>
    <col min="10763" max="10766" width="12" style="2" bestFit="1" customWidth="1"/>
    <col min="10767" max="10767" width="13.5" style="2" bestFit="1" customWidth="1"/>
    <col min="10768" max="10771" width="12" style="2" bestFit="1" customWidth="1"/>
    <col min="10772" max="10772" width="13.5" style="2" bestFit="1" customWidth="1"/>
    <col min="10773" max="10776" width="12" style="2" bestFit="1" customWidth="1"/>
    <col min="10777" max="10777" width="13.5" style="2" bestFit="1" customWidth="1"/>
    <col min="10778" max="10781" width="12" style="2" bestFit="1" customWidth="1"/>
    <col min="10782" max="10782" width="13.5" style="2" bestFit="1" customWidth="1"/>
    <col min="10783" max="10786" width="12" style="2" bestFit="1" customWidth="1"/>
    <col min="10787" max="10787" width="13.5" style="2" bestFit="1" customWidth="1"/>
    <col min="10788" max="10791" width="12" style="2" bestFit="1" customWidth="1"/>
    <col min="10792" max="10792" width="13.5" style="2" bestFit="1" customWidth="1"/>
    <col min="10793" max="10796" width="12" style="2" bestFit="1" customWidth="1"/>
    <col min="10797" max="10797" width="13.5" style="2" bestFit="1" customWidth="1"/>
    <col min="10798" max="10801" width="12" style="2" bestFit="1" customWidth="1"/>
    <col min="10802" max="10802" width="13.5" style="2" bestFit="1" customWidth="1"/>
    <col min="10803" max="10806" width="12" style="2" bestFit="1" customWidth="1"/>
    <col min="10807" max="10807" width="13.5" style="2" bestFit="1" customWidth="1"/>
    <col min="10808" max="10811" width="12" style="2" bestFit="1" customWidth="1"/>
    <col min="10812" max="10812" width="13.5" style="2" bestFit="1" customWidth="1"/>
    <col min="10813" max="10816" width="12" style="2" bestFit="1" customWidth="1"/>
    <col min="10817" max="10817" width="13.5" style="2" bestFit="1" customWidth="1"/>
    <col min="10818" max="10821" width="12" style="2" bestFit="1" customWidth="1"/>
    <col min="10822" max="10822" width="13.5" style="2" bestFit="1" customWidth="1"/>
    <col min="10823" max="10826" width="12" style="2" bestFit="1" customWidth="1"/>
    <col min="10827" max="10827" width="13.5" style="2" bestFit="1" customWidth="1"/>
    <col min="10828" max="10831" width="12" style="2" bestFit="1" customWidth="1"/>
    <col min="10832" max="10832" width="13.5" style="2" bestFit="1" customWidth="1"/>
    <col min="10833" max="10836" width="12" style="2" bestFit="1" customWidth="1"/>
    <col min="10837" max="10837" width="13.5" style="2" bestFit="1" customWidth="1"/>
    <col min="10838" max="10841" width="12" style="2" bestFit="1" customWidth="1"/>
    <col min="10842" max="10842" width="13.5" style="2" bestFit="1" customWidth="1"/>
    <col min="10843" max="10846" width="12" style="2" bestFit="1" customWidth="1"/>
    <col min="10847" max="11008" width="9" style="2"/>
    <col min="11009" max="11009" width="6" style="2" bestFit="1" customWidth="1"/>
    <col min="11010" max="11010" width="9" style="2" bestFit="1" customWidth="1"/>
    <col min="11011" max="11011" width="36" style="2" bestFit="1" customWidth="1"/>
    <col min="11012" max="11012" width="7.5" style="2" bestFit="1" customWidth="1"/>
    <col min="11013" max="11013" width="18" style="2" bestFit="1" customWidth="1"/>
    <col min="11014" max="11014" width="7.5" style="2" bestFit="1" customWidth="1"/>
    <col min="11015" max="11017" width="12" style="2" bestFit="1" customWidth="1"/>
    <col min="11018" max="11018" width="13.5" style="2" bestFit="1" customWidth="1"/>
    <col min="11019" max="11022" width="12" style="2" bestFit="1" customWidth="1"/>
    <col min="11023" max="11023" width="13.5" style="2" bestFit="1" customWidth="1"/>
    <col min="11024" max="11027" width="12" style="2" bestFit="1" customWidth="1"/>
    <col min="11028" max="11028" width="13.5" style="2" bestFit="1" customWidth="1"/>
    <col min="11029" max="11032" width="12" style="2" bestFit="1" customWidth="1"/>
    <col min="11033" max="11033" width="13.5" style="2" bestFit="1" customWidth="1"/>
    <col min="11034" max="11037" width="12" style="2" bestFit="1" customWidth="1"/>
    <col min="11038" max="11038" width="13.5" style="2" bestFit="1" customWidth="1"/>
    <col min="11039" max="11042" width="12" style="2" bestFit="1" customWidth="1"/>
    <col min="11043" max="11043" width="13.5" style="2" bestFit="1" customWidth="1"/>
    <col min="11044" max="11047" width="12" style="2" bestFit="1" customWidth="1"/>
    <col min="11048" max="11048" width="13.5" style="2" bestFit="1" customWidth="1"/>
    <col min="11049" max="11052" width="12" style="2" bestFit="1" customWidth="1"/>
    <col min="11053" max="11053" width="13.5" style="2" bestFit="1" customWidth="1"/>
    <col min="11054" max="11057" width="12" style="2" bestFit="1" customWidth="1"/>
    <col min="11058" max="11058" width="13.5" style="2" bestFit="1" customWidth="1"/>
    <col min="11059" max="11062" width="12" style="2" bestFit="1" customWidth="1"/>
    <col min="11063" max="11063" width="13.5" style="2" bestFit="1" customWidth="1"/>
    <col min="11064" max="11067" width="12" style="2" bestFit="1" customWidth="1"/>
    <col min="11068" max="11068" width="13.5" style="2" bestFit="1" customWidth="1"/>
    <col min="11069" max="11072" width="12" style="2" bestFit="1" customWidth="1"/>
    <col min="11073" max="11073" width="13.5" style="2" bestFit="1" customWidth="1"/>
    <col min="11074" max="11077" width="12" style="2" bestFit="1" customWidth="1"/>
    <col min="11078" max="11078" width="13.5" style="2" bestFit="1" customWidth="1"/>
    <col min="11079" max="11082" width="12" style="2" bestFit="1" customWidth="1"/>
    <col min="11083" max="11083" width="13.5" style="2" bestFit="1" customWidth="1"/>
    <col min="11084" max="11087" width="12" style="2" bestFit="1" customWidth="1"/>
    <col min="11088" max="11088" width="13.5" style="2" bestFit="1" customWidth="1"/>
    <col min="11089" max="11092" width="12" style="2" bestFit="1" customWidth="1"/>
    <col min="11093" max="11093" width="13.5" style="2" bestFit="1" customWidth="1"/>
    <col min="11094" max="11097" width="12" style="2" bestFit="1" customWidth="1"/>
    <col min="11098" max="11098" width="13.5" style="2" bestFit="1" customWidth="1"/>
    <col min="11099" max="11102" width="12" style="2" bestFit="1" customWidth="1"/>
    <col min="11103" max="11264" width="9" style="2"/>
    <col min="11265" max="11265" width="6" style="2" bestFit="1" customWidth="1"/>
    <col min="11266" max="11266" width="9" style="2" bestFit="1" customWidth="1"/>
    <col min="11267" max="11267" width="36" style="2" bestFit="1" customWidth="1"/>
    <col min="11268" max="11268" width="7.5" style="2" bestFit="1" customWidth="1"/>
    <col min="11269" max="11269" width="18" style="2" bestFit="1" customWidth="1"/>
    <col min="11270" max="11270" width="7.5" style="2" bestFit="1" customWidth="1"/>
    <col min="11271" max="11273" width="12" style="2" bestFit="1" customWidth="1"/>
    <col min="11274" max="11274" width="13.5" style="2" bestFit="1" customWidth="1"/>
    <col min="11275" max="11278" width="12" style="2" bestFit="1" customWidth="1"/>
    <col min="11279" max="11279" width="13.5" style="2" bestFit="1" customWidth="1"/>
    <col min="11280" max="11283" width="12" style="2" bestFit="1" customWidth="1"/>
    <col min="11284" max="11284" width="13.5" style="2" bestFit="1" customWidth="1"/>
    <col min="11285" max="11288" width="12" style="2" bestFit="1" customWidth="1"/>
    <col min="11289" max="11289" width="13.5" style="2" bestFit="1" customWidth="1"/>
    <col min="11290" max="11293" width="12" style="2" bestFit="1" customWidth="1"/>
    <col min="11294" max="11294" width="13.5" style="2" bestFit="1" customWidth="1"/>
    <col min="11295" max="11298" width="12" style="2" bestFit="1" customWidth="1"/>
    <col min="11299" max="11299" width="13.5" style="2" bestFit="1" customWidth="1"/>
    <col min="11300" max="11303" width="12" style="2" bestFit="1" customWidth="1"/>
    <col min="11304" max="11304" width="13.5" style="2" bestFit="1" customWidth="1"/>
    <col min="11305" max="11308" width="12" style="2" bestFit="1" customWidth="1"/>
    <col min="11309" max="11309" width="13.5" style="2" bestFit="1" customWidth="1"/>
    <col min="11310" max="11313" width="12" style="2" bestFit="1" customWidth="1"/>
    <col min="11314" max="11314" width="13.5" style="2" bestFit="1" customWidth="1"/>
    <col min="11315" max="11318" width="12" style="2" bestFit="1" customWidth="1"/>
    <col min="11319" max="11319" width="13.5" style="2" bestFit="1" customWidth="1"/>
    <col min="11320" max="11323" width="12" style="2" bestFit="1" customWidth="1"/>
    <col min="11324" max="11324" width="13.5" style="2" bestFit="1" customWidth="1"/>
    <col min="11325" max="11328" width="12" style="2" bestFit="1" customWidth="1"/>
    <col min="11329" max="11329" width="13.5" style="2" bestFit="1" customWidth="1"/>
    <col min="11330" max="11333" width="12" style="2" bestFit="1" customWidth="1"/>
    <col min="11334" max="11334" width="13.5" style="2" bestFit="1" customWidth="1"/>
    <col min="11335" max="11338" width="12" style="2" bestFit="1" customWidth="1"/>
    <col min="11339" max="11339" width="13.5" style="2" bestFit="1" customWidth="1"/>
    <col min="11340" max="11343" width="12" style="2" bestFit="1" customWidth="1"/>
    <col min="11344" max="11344" width="13.5" style="2" bestFit="1" customWidth="1"/>
    <col min="11345" max="11348" width="12" style="2" bestFit="1" customWidth="1"/>
    <col min="11349" max="11349" width="13.5" style="2" bestFit="1" customWidth="1"/>
    <col min="11350" max="11353" width="12" style="2" bestFit="1" customWidth="1"/>
    <col min="11354" max="11354" width="13.5" style="2" bestFit="1" customWidth="1"/>
    <col min="11355" max="11358" width="12" style="2" bestFit="1" customWidth="1"/>
    <col min="11359" max="11520" width="9" style="2"/>
    <col min="11521" max="11521" width="6" style="2" bestFit="1" customWidth="1"/>
    <col min="11522" max="11522" width="9" style="2" bestFit="1" customWidth="1"/>
    <col min="11523" max="11523" width="36" style="2" bestFit="1" customWidth="1"/>
    <col min="11524" max="11524" width="7.5" style="2" bestFit="1" customWidth="1"/>
    <col min="11525" max="11525" width="18" style="2" bestFit="1" customWidth="1"/>
    <col min="11526" max="11526" width="7.5" style="2" bestFit="1" customWidth="1"/>
    <col min="11527" max="11529" width="12" style="2" bestFit="1" customWidth="1"/>
    <col min="11530" max="11530" width="13.5" style="2" bestFit="1" customWidth="1"/>
    <col min="11531" max="11534" width="12" style="2" bestFit="1" customWidth="1"/>
    <col min="11535" max="11535" width="13.5" style="2" bestFit="1" customWidth="1"/>
    <col min="11536" max="11539" width="12" style="2" bestFit="1" customWidth="1"/>
    <col min="11540" max="11540" width="13.5" style="2" bestFit="1" customWidth="1"/>
    <col min="11541" max="11544" width="12" style="2" bestFit="1" customWidth="1"/>
    <col min="11545" max="11545" width="13.5" style="2" bestFit="1" customWidth="1"/>
    <col min="11546" max="11549" width="12" style="2" bestFit="1" customWidth="1"/>
    <col min="11550" max="11550" width="13.5" style="2" bestFit="1" customWidth="1"/>
    <col min="11551" max="11554" width="12" style="2" bestFit="1" customWidth="1"/>
    <col min="11555" max="11555" width="13.5" style="2" bestFit="1" customWidth="1"/>
    <col min="11556" max="11559" width="12" style="2" bestFit="1" customWidth="1"/>
    <col min="11560" max="11560" width="13.5" style="2" bestFit="1" customWidth="1"/>
    <col min="11561" max="11564" width="12" style="2" bestFit="1" customWidth="1"/>
    <col min="11565" max="11565" width="13.5" style="2" bestFit="1" customWidth="1"/>
    <col min="11566" max="11569" width="12" style="2" bestFit="1" customWidth="1"/>
    <col min="11570" max="11570" width="13.5" style="2" bestFit="1" customWidth="1"/>
    <col min="11571" max="11574" width="12" style="2" bestFit="1" customWidth="1"/>
    <col min="11575" max="11575" width="13.5" style="2" bestFit="1" customWidth="1"/>
    <col min="11576" max="11579" width="12" style="2" bestFit="1" customWidth="1"/>
    <col min="11580" max="11580" width="13.5" style="2" bestFit="1" customWidth="1"/>
    <col min="11581" max="11584" width="12" style="2" bestFit="1" customWidth="1"/>
    <col min="11585" max="11585" width="13.5" style="2" bestFit="1" customWidth="1"/>
    <col min="11586" max="11589" width="12" style="2" bestFit="1" customWidth="1"/>
    <col min="11590" max="11590" width="13.5" style="2" bestFit="1" customWidth="1"/>
    <col min="11591" max="11594" width="12" style="2" bestFit="1" customWidth="1"/>
    <col min="11595" max="11595" width="13.5" style="2" bestFit="1" customWidth="1"/>
    <col min="11596" max="11599" width="12" style="2" bestFit="1" customWidth="1"/>
    <col min="11600" max="11600" width="13.5" style="2" bestFit="1" customWidth="1"/>
    <col min="11601" max="11604" width="12" style="2" bestFit="1" customWidth="1"/>
    <col min="11605" max="11605" width="13.5" style="2" bestFit="1" customWidth="1"/>
    <col min="11606" max="11609" width="12" style="2" bestFit="1" customWidth="1"/>
    <col min="11610" max="11610" width="13.5" style="2" bestFit="1" customWidth="1"/>
    <col min="11611" max="11614" width="12" style="2" bestFit="1" customWidth="1"/>
    <col min="11615" max="11776" width="9" style="2"/>
    <col min="11777" max="11777" width="6" style="2" bestFit="1" customWidth="1"/>
    <col min="11778" max="11778" width="9" style="2" bestFit="1" customWidth="1"/>
    <col min="11779" max="11779" width="36" style="2" bestFit="1" customWidth="1"/>
    <col min="11780" max="11780" width="7.5" style="2" bestFit="1" customWidth="1"/>
    <col min="11781" max="11781" width="18" style="2" bestFit="1" customWidth="1"/>
    <col min="11782" max="11782" width="7.5" style="2" bestFit="1" customWidth="1"/>
    <col min="11783" max="11785" width="12" style="2" bestFit="1" customWidth="1"/>
    <col min="11786" max="11786" width="13.5" style="2" bestFit="1" customWidth="1"/>
    <col min="11787" max="11790" width="12" style="2" bestFit="1" customWidth="1"/>
    <col min="11791" max="11791" width="13.5" style="2" bestFit="1" customWidth="1"/>
    <col min="11792" max="11795" width="12" style="2" bestFit="1" customWidth="1"/>
    <col min="11796" max="11796" width="13.5" style="2" bestFit="1" customWidth="1"/>
    <col min="11797" max="11800" width="12" style="2" bestFit="1" customWidth="1"/>
    <col min="11801" max="11801" width="13.5" style="2" bestFit="1" customWidth="1"/>
    <col min="11802" max="11805" width="12" style="2" bestFit="1" customWidth="1"/>
    <col min="11806" max="11806" width="13.5" style="2" bestFit="1" customWidth="1"/>
    <col min="11807" max="11810" width="12" style="2" bestFit="1" customWidth="1"/>
    <col min="11811" max="11811" width="13.5" style="2" bestFit="1" customWidth="1"/>
    <col min="11812" max="11815" width="12" style="2" bestFit="1" customWidth="1"/>
    <col min="11816" max="11816" width="13.5" style="2" bestFit="1" customWidth="1"/>
    <col min="11817" max="11820" width="12" style="2" bestFit="1" customWidth="1"/>
    <col min="11821" max="11821" width="13.5" style="2" bestFit="1" customWidth="1"/>
    <col min="11822" max="11825" width="12" style="2" bestFit="1" customWidth="1"/>
    <col min="11826" max="11826" width="13.5" style="2" bestFit="1" customWidth="1"/>
    <col min="11827" max="11830" width="12" style="2" bestFit="1" customWidth="1"/>
    <col min="11831" max="11831" width="13.5" style="2" bestFit="1" customWidth="1"/>
    <col min="11832" max="11835" width="12" style="2" bestFit="1" customWidth="1"/>
    <col min="11836" max="11836" width="13.5" style="2" bestFit="1" customWidth="1"/>
    <col min="11837" max="11840" width="12" style="2" bestFit="1" customWidth="1"/>
    <col min="11841" max="11841" width="13.5" style="2" bestFit="1" customWidth="1"/>
    <col min="11842" max="11845" width="12" style="2" bestFit="1" customWidth="1"/>
    <col min="11846" max="11846" width="13.5" style="2" bestFit="1" customWidth="1"/>
    <col min="11847" max="11850" width="12" style="2" bestFit="1" customWidth="1"/>
    <col min="11851" max="11851" width="13.5" style="2" bestFit="1" customWidth="1"/>
    <col min="11852" max="11855" width="12" style="2" bestFit="1" customWidth="1"/>
    <col min="11856" max="11856" width="13.5" style="2" bestFit="1" customWidth="1"/>
    <col min="11857" max="11860" width="12" style="2" bestFit="1" customWidth="1"/>
    <col min="11861" max="11861" width="13.5" style="2" bestFit="1" customWidth="1"/>
    <col min="11862" max="11865" width="12" style="2" bestFit="1" customWidth="1"/>
    <col min="11866" max="11866" width="13.5" style="2" bestFit="1" customWidth="1"/>
    <col min="11867" max="11870" width="12" style="2" bestFit="1" customWidth="1"/>
    <col min="11871" max="12032" width="9" style="2"/>
    <col min="12033" max="12033" width="6" style="2" bestFit="1" customWidth="1"/>
    <col min="12034" max="12034" width="9" style="2" bestFit="1" customWidth="1"/>
    <col min="12035" max="12035" width="36" style="2" bestFit="1" customWidth="1"/>
    <col min="12036" max="12036" width="7.5" style="2" bestFit="1" customWidth="1"/>
    <col min="12037" max="12037" width="18" style="2" bestFit="1" customWidth="1"/>
    <col min="12038" max="12038" width="7.5" style="2" bestFit="1" customWidth="1"/>
    <col min="12039" max="12041" width="12" style="2" bestFit="1" customWidth="1"/>
    <col min="12042" max="12042" width="13.5" style="2" bestFit="1" customWidth="1"/>
    <col min="12043" max="12046" width="12" style="2" bestFit="1" customWidth="1"/>
    <col min="12047" max="12047" width="13.5" style="2" bestFit="1" customWidth="1"/>
    <col min="12048" max="12051" width="12" style="2" bestFit="1" customWidth="1"/>
    <col min="12052" max="12052" width="13.5" style="2" bestFit="1" customWidth="1"/>
    <col min="12053" max="12056" width="12" style="2" bestFit="1" customWidth="1"/>
    <col min="12057" max="12057" width="13.5" style="2" bestFit="1" customWidth="1"/>
    <col min="12058" max="12061" width="12" style="2" bestFit="1" customWidth="1"/>
    <col min="12062" max="12062" width="13.5" style="2" bestFit="1" customWidth="1"/>
    <col min="12063" max="12066" width="12" style="2" bestFit="1" customWidth="1"/>
    <col min="12067" max="12067" width="13.5" style="2" bestFit="1" customWidth="1"/>
    <col min="12068" max="12071" width="12" style="2" bestFit="1" customWidth="1"/>
    <col min="12072" max="12072" width="13.5" style="2" bestFit="1" customWidth="1"/>
    <col min="12073" max="12076" width="12" style="2" bestFit="1" customWidth="1"/>
    <col min="12077" max="12077" width="13.5" style="2" bestFit="1" customWidth="1"/>
    <col min="12078" max="12081" width="12" style="2" bestFit="1" customWidth="1"/>
    <col min="12082" max="12082" width="13.5" style="2" bestFit="1" customWidth="1"/>
    <col min="12083" max="12086" width="12" style="2" bestFit="1" customWidth="1"/>
    <col min="12087" max="12087" width="13.5" style="2" bestFit="1" customWidth="1"/>
    <col min="12088" max="12091" width="12" style="2" bestFit="1" customWidth="1"/>
    <col min="12092" max="12092" width="13.5" style="2" bestFit="1" customWidth="1"/>
    <col min="12093" max="12096" width="12" style="2" bestFit="1" customWidth="1"/>
    <col min="12097" max="12097" width="13.5" style="2" bestFit="1" customWidth="1"/>
    <col min="12098" max="12101" width="12" style="2" bestFit="1" customWidth="1"/>
    <col min="12102" max="12102" width="13.5" style="2" bestFit="1" customWidth="1"/>
    <col min="12103" max="12106" width="12" style="2" bestFit="1" customWidth="1"/>
    <col min="12107" max="12107" width="13.5" style="2" bestFit="1" customWidth="1"/>
    <col min="12108" max="12111" width="12" style="2" bestFit="1" customWidth="1"/>
    <col min="12112" max="12112" width="13.5" style="2" bestFit="1" customWidth="1"/>
    <col min="12113" max="12116" width="12" style="2" bestFit="1" customWidth="1"/>
    <col min="12117" max="12117" width="13.5" style="2" bestFit="1" customWidth="1"/>
    <col min="12118" max="12121" width="12" style="2" bestFit="1" customWidth="1"/>
    <col min="12122" max="12122" width="13.5" style="2" bestFit="1" customWidth="1"/>
    <col min="12123" max="12126" width="12" style="2" bestFit="1" customWidth="1"/>
    <col min="12127" max="12288" width="9" style="2"/>
    <col min="12289" max="12289" width="6" style="2" bestFit="1" customWidth="1"/>
    <col min="12290" max="12290" width="9" style="2" bestFit="1" customWidth="1"/>
    <col min="12291" max="12291" width="36" style="2" bestFit="1" customWidth="1"/>
    <col min="12292" max="12292" width="7.5" style="2" bestFit="1" customWidth="1"/>
    <col min="12293" max="12293" width="18" style="2" bestFit="1" customWidth="1"/>
    <col min="12294" max="12294" width="7.5" style="2" bestFit="1" customWidth="1"/>
    <col min="12295" max="12297" width="12" style="2" bestFit="1" customWidth="1"/>
    <col min="12298" max="12298" width="13.5" style="2" bestFit="1" customWidth="1"/>
    <col min="12299" max="12302" width="12" style="2" bestFit="1" customWidth="1"/>
    <col min="12303" max="12303" width="13.5" style="2" bestFit="1" customWidth="1"/>
    <col min="12304" max="12307" width="12" style="2" bestFit="1" customWidth="1"/>
    <col min="12308" max="12308" width="13.5" style="2" bestFit="1" customWidth="1"/>
    <col min="12309" max="12312" width="12" style="2" bestFit="1" customWidth="1"/>
    <col min="12313" max="12313" width="13.5" style="2" bestFit="1" customWidth="1"/>
    <col min="12314" max="12317" width="12" style="2" bestFit="1" customWidth="1"/>
    <col min="12318" max="12318" width="13.5" style="2" bestFit="1" customWidth="1"/>
    <col min="12319" max="12322" width="12" style="2" bestFit="1" customWidth="1"/>
    <col min="12323" max="12323" width="13.5" style="2" bestFit="1" customWidth="1"/>
    <col min="12324" max="12327" width="12" style="2" bestFit="1" customWidth="1"/>
    <col min="12328" max="12328" width="13.5" style="2" bestFit="1" customWidth="1"/>
    <col min="12329" max="12332" width="12" style="2" bestFit="1" customWidth="1"/>
    <col min="12333" max="12333" width="13.5" style="2" bestFit="1" customWidth="1"/>
    <col min="12334" max="12337" width="12" style="2" bestFit="1" customWidth="1"/>
    <col min="12338" max="12338" width="13.5" style="2" bestFit="1" customWidth="1"/>
    <col min="12339" max="12342" width="12" style="2" bestFit="1" customWidth="1"/>
    <col min="12343" max="12343" width="13.5" style="2" bestFit="1" customWidth="1"/>
    <col min="12344" max="12347" width="12" style="2" bestFit="1" customWidth="1"/>
    <col min="12348" max="12348" width="13.5" style="2" bestFit="1" customWidth="1"/>
    <col min="12349" max="12352" width="12" style="2" bestFit="1" customWidth="1"/>
    <col min="12353" max="12353" width="13.5" style="2" bestFit="1" customWidth="1"/>
    <col min="12354" max="12357" width="12" style="2" bestFit="1" customWidth="1"/>
    <col min="12358" max="12358" width="13.5" style="2" bestFit="1" customWidth="1"/>
    <col min="12359" max="12362" width="12" style="2" bestFit="1" customWidth="1"/>
    <col min="12363" max="12363" width="13.5" style="2" bestFit="1" customWidth="1"/>
    <col min="12364" max="12367" width="12" style="2" bestFit="1" customWidth="1"/>
    <col min="12368" max="12368" width="13.5" style="2" bestFit="1" customWidth="1"/>
    <col min="12369" max="12372" width="12" style="2" bestFit="1" customWidth="1"/>
    <col min="12373" max="12373" width="13.5" style="2" bestFit="1" customWidth="1"/>
    <col min="12374" max="12377" width="12" style="2" bestFit="1" customWidth="1"/>
    <col min="12378" max="12378" width="13.5" style="2" bestFit="1" customWidth="1"/>
    <col min="12379" max="12382" width="12" style="2" bestFit="1" customWidth="1"/>
    <col min="12383" max="12544" width="9" style="2"/>
    <col min="12545" max="12545" width="6" style="2" bestFit="1" customWidth="1"/>
    <col min="12546" max="12546" width="9" style="2" bestFit="1" customWidth="1"/>
    <col min="12547" max="12547" width="36" style="2" bestFit="1" customWidth="1"/>
    <col min="12548" max="12548" width="7.5" style="2" bestFit="1" customWidth="1"/>
    <col min="12549" max="12549" width="18" style="2" bestFit="1" customWidth="1"/>
    <col min="12550" max="12550" width="7.5" style="2" bestFit="1" customWidth="1"/>
    <col min="12551" max="12553" width="12" style="2" bestFit="1" customWidth="1"/>
    <col min="12554" max="12554" width="13.5" style="2" bestFit="1" customWidth="1"/>
    <col min="12555" max="12558" width="12" style="2" bestFit="1" customWidth="1"/>
    <col min="12559" max="12559" width="13.5" style="2" bestFit="1" customWidth="1"/>
    <col min="12560" max="12563" width="12" style="2" bestFit="1" customWidth="1"/>
    <col min="12564" max="12564" width="13.5" style="2" bestFit="1" customWidth="1"/>
    <col min="12565" max="12568" width="12" style="2" bestFit="1" customWidth="1"/>
    <col min="12569" max="12569" width="13.5" style="2" bestFit="1" customWidth="1"/>
    <col min="12570" max="12573" width="12" style="2" bestFit="1" customWidth="1"/>
    <col min="12574" max="12574" width="13.5" style="2" bestFit="1" customWidth="1"/>
    <col min="12575" max="12578" width="12" style="2" bestFit="1" customWidth="1"/>
    <col min="12579" max="12579" width="13.5" style="2" bestFit="1" customWidth="1"/>
    <col min="12580" max="12583" width="12" style="2" bestFit="1" customWidth="1"/>
    <col min="12584" max="12584" width="13.5" style="2" bestFit="1" customWidth="1"/>
    <col min="12585" max="12588" width="12" style="2" bestFit="1" customWidth="1"/>
    <col min="12589" max="12589" width="13.5" style="2" bestFit="1" customWidth="1"/>
    <col min="12590" max="12593" width="12" style="2" bestFit="1" customWidth="1"/>
    <col min="12594" max="12594" width="13.5" style="2" bestFit="1" customWidth="1"/>
    <col min="12595" max="12598" width="12" style="2" bestFit="1" customWidth="1"/>
    <col min="12599" max="12599" width="13.5" style="2" bestFit="1" customWidth="1"/>
    <col min="12600" max="12603" width="12" style="2" bestFit="1" customWidth="1"/>
    <col min="12604" max="12604" width="13.5" style="2" bestFit="1" customWidth="1"/>
    <col min="12605" max="12608" width="12" style="2" bestFit="1" customWidth="1"/>
    <col min="12609" max="12609" width="13.5" style="2" bestFit="1" customWidth="1"/>
    <col min="12610" max="12613" width="12" style="2" bestFit="1" customWidth="1"/>
    <col min="12614" max="12614" width="13.5" style="2" bestFit="1" customWidth="1"/>
    <col min="12615" max="12618" width="12" style="2" bestFit="1" customWidth="1"/>
    <col min="12619" max="12619" width="13.5" style="2" bestFit="1" customWidth="1"/>
    <col min="12620" max="12623" width="12" style="2" bestFit="1" customWidth="1"/>
    <col min="12624" max="12624" width="13.5" style="2" bestFit="1" customWidth="1"/>
    <col min="12625" max="12628" width="12" style="2" bestFit="1" customWidth="1"/>
    <col min="12629" max="12629" width="13.5" style="2" bestFit="1" customWidth="1"/>
    <col min="12630" max="12633" width="12" style="2" bestFit="1" customWidth="1"/>
    <col min="12634" max="12634" width="13.5" style="2" bestFit="1" customWidth="1"/>
    <col min="12635" max="12638" width="12" style="2" bestFit="1" customWidth="1"/>
    <col min="12639" max="12800" width="9" style="2"/>
    <col min="12801" max="12801" width="6" style="2" bestFit="1" customWidth="1"/>
    <col min="12802" max="12802" width="9" style="2" bestFit="1" customWidth="1"/>
    <col min="12803" max="12803" width="36" style="2" bestFit="1" customWidth="1"/>
    <col min="12804" max="12804" width="7.5" style="2" bestFit="1" customWidth="1"/>
    <col min="12805" max="12805" width="18" style="2" bestFit="1" customWidth="1"/>
    <col min="12806" max="12806" width="7.5" style="2" bestFit="1" customWidth="1"/>
    <col min="12807" max="12809" width="12" style="2" bestFit="1" customWidth="1"/>
    <col min="12810" max="12810" width="13.5" style="2" bestFit="1" customWidth="1"/>
    <col min="12811" max="12814" width="12" style="2" bestFit="1" customWidth="1"/>
    <col min="12815" max="12815" width="13.5" style="2" bestFit="1" customWidth="1"/>
    <col min="12816" max="12819" width="12" style="2" bestFit="1" customWidth="1"/>
    <col min="12820" max="12820" width="13.5" style="2" bestFit="1" customWidth="1"/>
    <col min="12821" max="12824" width="12" style="2" bestFit="1" customWidth="1"/>
    <col min="12825" max="12825" width="13.5" style="2" bestFit="1" customWidth="1"/>
    <col min="12826" max="12829" width="12" style="2" bestFit="1" customWidth="1"/>
    <col min="12830" max="12830" width="13.5" style="2" bestFit="1" customWidth="1"/>
    <col min="12831" max="12834" width="12" style="2" bestFit="1" customWidth="1"/>
    <col min="12835" max="12835" width="13.5" style="2" bestFit="1" customWidth="1"/>
    <col min="12836" max="12839" width="12" style="2" bestFit="1" customWidth="1"/>
    <col min="12840" max="12840" width="13.5" style="2" bestFit="1" customWidth="1"/>
    <col min="12841" max="12844" width="12" style="2" bestFit="1" customWidth="1"/>
    <col min="12845" max="12845" width="13.5" style="2" bestFit="1" customWidth="1"/>
    <col min="12846" max="12849" width="12" style="2" bestFit="1" customWidth="1"/>
    <col min="12850" max="12850" width="13.5" style="2" bestFit="1" customWidth="1"/>
    <col min="12851" max="12854" width="12" style="2" bestFit="1" customWidth="1"/>
    <col min="12855" max="12855" width="13.5" style="2" bestFit="1" customWidth="1"/>
    <col min="12856" max="12859" width="12" style="2" bestFit="1" customWidth="1"/>
    <col min="12860" max="12860" width="13.5" style="2" bestFit="1" customWidth="1"/>
    <col min="12861" max="12864" width="12" style="2" bestFit="1" customWidth="1"/>
    <col min="12865" max="12865" width="13.5" style="2" bestFit="1" customWidth="1"/>
    <col min="12866" max="12869" width="12" style="2" bestFit="1" customWidth="1"/>
    <col min="12870" max="12870" width="13.5" style="2" bestFit="1" customWidth="1"/>
    <col min="12871" max="12874" width="12" style="2" bestFit="1" customWidth="1"/>
    <col min="12875" max="12875" width="13.5" style="2" bestFit="1" customWidth="1"/>
    <col min="12876" max="12879" width="12" style="2" bestFit="1" customWidth="1"/>
    <col min="12880" max="12880" width="13.5" style="2" bestFit="1" customWidth="1"/>
    <col min="12881" max="12884" width="12" style="2" bestFit="1" customWidth="1"/>
    <col min="12885" max="12885" width="13.5" style="2" bestFit="1" customWidth="1"/>
    <col min="12886" max="12889" width="12" style="2" bestFit="1" customWidth="1"/>
    <col min="12890" max="12890" width="13.5" style="2" bestFit="1" customWidth="1"/>
    <col min="12891" max="12894" width="12" style="2" bestFit="1" customWidth="1"/>
    <col min="12895" max="13056" width="9" style="2"/>
    <col min="13057" max="13057" width="6" style="2" bestFit="1" customWidth="1"/>
    <col min="13058" max="13058" width="9" style="2" bestFit="1" customWidth="1"/>
    <col min="13059" max="13059" width="36" style="2" bestFit="1" customWidth="1"/>
    <col min="13060" max="13060" width="7.5" style="2" bestFit="1" customWidth="1"/>
    <col min="13061" max="13061" width="18" style="2" bestFit="1" customWidth="1"/>
    <col min="13062" max="13062" width="7.5" style="2" bestFit="1" customWidth="1"/>
    <col min="13063" max="13065" width="12" style="2" bestFit="1" customWidth="1"/>
    <col min="13066" max="13066" width="13.5" style="2" bestFit="1" customWidth="1"/>
    <col min="13067" max="13070" width="12" style="2" bestFit="1" customWidth="1"/>
    <col min="13071" max="13071" width="13.5" style="2" bestFit="1" customWidth="1"/>
    <col min="13072" max="13075" width="12" style="2" bestFit="1" customWidth="1"/>
    <col min="13076" max="13076" width="13.5" style="2" bestFit="1" customWidth="1"/>
    <col min="13077" max="13080" width="12" style="2" bestFit="1" customWidth="1"/>
    <col min="13081" max="13081" width="13.5" style="2" bestFit="1" customWidth="1"/>
    <col min="13082" max="13085" width="12" style="2" bestFit="1" customWidth="1"/>
    <col min="13086" max="13086" width="13.5" style="2" bestFit="1" customWidth="1"/>
    <col min="13087" max="13090" width="12" style="2" bestFit="1" customWidth="1"/>
    <col min="13091" max="13091" width="13.5" style="2" bestFit="1" customWidth="1"/>
    <col min="13092" max="13095" width="12" style="2" bestFit="1" customWidth="1"/>
    <col min="13096" max="13096" width="13.5" style="2" bestFit="1" customWidth="1"/>
    <col min="13097" max="13100" width="12" style="2" bestFit="1" customWidth="1"/>
    <col min="13101" max="13101" width="13.5" style="2" bestFit="1" customWidth="1"/>
    <col min="13102" max="13105" width="12" style="2" bestFit="1" customWidth="1"/>
    <col min="13106" max="13106" width="13.5" style="2" bestFit="1" customWidth="1"/>
    <col min="13107" max="13110" width="12" style="2" bestFit="1" customWidth="1"/>
    <col min="13111" max="13111" width="13.5" style="2" bestFit="1" customWidth="1"/>
    <col min="13112" max="13115" width="12" style="2" bestFit="1" customWidth="1"/>
    <col min="13116" max="13116" width="13.5" style="2" bestFit="1" customWidth="1"/>
    <col min="13117" max="13120" width="12" style="2" bestFit="1" customWidth="1"/>
    <col min="13121" max="13121" width="13.5" style="2" bestFit="1" customWidth="1"/>
    <col min="13122" max="13125" width="12" style="2" bestFit="1" customWidth="1"/>
    <col min="13126" max="13126" width="13.5" style="2" bestFit="1" customWidth="1"/>
    <col min="13127" max="13130" width="12" style="2" bestFit="1" customWidth="1"/>
    <col min="13131" max="13131" width="13.5" style="2" bestFit="1" customWidth="1"/>
    <col min="13132" max="13135" width="12" style="2" bestFit="1" customWidth="1"/>
    <col min="13136" max="13136" width="13.5" style="2" bestFit="1" customWidth="1"/>
    <col min="13137" max="13140" width="12" style="2" bestFit="1" customWidth="1"/>
    <col min="13141" max="13141" width="13.5" style="2" bestFit="1" customWidth="1"/>
    <col min="13142" max="13145" width="12" style="2" bestFit="1" customWidth="1"/>
    <col min="13146" max="13146" width="13.5" style="2" bestFit="1" customWidth="1"/>
    <col min="13147" max="13150" width="12" style="2" bestFit="1" customWidth="1"/>
    <col min="13151" max="13312" width="9" style="2"/>
    <col min="13313" max="13313" width="6" style="2" bestFit="1" customWidth="1"/>
    <col min="13314" max="13314" width="9" style="2" bestFit="1" customWidth="1"/>
    <col min="13315" max="13315" width="36" style="2" bestFit="1" customWidth="1"/>
    <col min="13316" max="13316" width="7.5" style="2" bestFit="1" customWidth="1"/>
    <col min="13317" max="13317" width="18" style="2" bestFit="1" customWidth="1"/>
    <col min="13318" max="13318" width="7.5" style="2" bestFit="1" customWidth="1"/>
    <col min="13319" max="13321" width="12" style="2" bestFit="1" customWidth="1"/>
    <col min="13322" max="13322" width="13.5" style="2" bestFit="1" customWidth="1"/>
    <col min="13323" max="13326" width="12" style="2" bestFit="1" customWidth="1"/>
    <col min="13327" max="13327" width="13.5" style="2" bestFit="1" customWidth="1"/>
    <col min="13328" max="13331" width="12" style="2" bestFit="1" customWidth="1"/>
    <col min="13332" max="13332" width="13.5" style="2" bestFit="1" customWidth="1"/>
    <col min="13333" max="13336" width="12" style="2" bestFit="1" customWidth="1"/>
    <col min="13337" max="13337" width="13.5" style="2" bestFit="1" customWidth="1"/>
    <col min="13338" max="13341" width="12" style="2" bestFit="1" customWidth="1"/>
    <col min="13342" max="13342" width="13.5" style="2" bestFit="1" customWidth="1"/>
    <col min="13343" max="13346" width="12" style="2" bestFit="1" customWidth="1"/>
    <col min="13347" max="13347" width="13.5" style="2" bestFit="1" customWidth="1"/>
    <col min="13348" max="13351" width="12" style="2" bestFit="1" customWidth="1"/>
    <col min="13352" max="13352" width="13.5" style="2" bestFit="1" customWidth="1"/>
    <col min="13353" max="13356" width="12" style="2" bestFit="1" customWidth="1"/>
    <col min="13357" max="13357" width="13.5" style="2" bestFit="1" customWidth="1"/>
    <col min="13358" max="13361" width="12" style="2" bestFit="1" customWidth="1"/>
    <col min="13362" max="13362" width="13.5" style="2" bestFit="1" customWidth="1"/>
    <col min="13363" max="13366" width="12" style="2" bestFit="1" customWidth="1"/>
    <col min="13367" max="13367" width="13.5" style="2" bestFit="1" customWidth="1"/>
    <col min="13368" max="13371" width="12" style="2" bestFit="1" customWidth="1"/>
    <col min="13372" max="13372" width="13.5" style="2" bestFit="1" customWidth="1"/>
    <col min="13373" max="13376" width="12" style="2" bestFit="1" customWidth="1"/>
    <col min="13377" max="13377" width="13.5" style="2" bestFit="1" customWidth="1"/>
    <col min="13378" max="13381" width="12" style="2" bestFit="1" customWidth="1"/>
    <col min="13382" max="13382" width="13.5" style="2" bestFit="1" customWidth="1"/>
    <col min="13383" max="13386" width="12" style="2" bestFit="1" customWidth="1"/>
    <col min="13387" max="13387" width="13.5" style="2" bestFit="1" customWidth="1"/>
    <col min="13388" max="13391" width="12" style="2" bestFit="1" customWidth="1"/>
    <col min="13392" max="13392" width="13.5" style="2" bestFit="1" customWidth="1"/>
    <col min="13393" max="13396" width="12" style="2" bestFit="1" customWidth="1"/>
    <col min="13397" max="13397" width="13.5" style="2" bestFit="1" customWidth="1"/>
    <col min="13398" max="13401" width="12" style="2" bestFit="1" customWidth="1"/>
    <col min="13402" max="13402" width="13.5" style="2" bestFit="1" customWidth="1"/>
    <col min="13403" max="13406" width="12" style="2" bestFit="1" customWidth="1"/>
    <col min="13407" max="13568" width="9" style="2"/>
    <col min="13569" max="13569" width="6" style="2" bestFit="1" customWidth="1"/>
    <col min="13570" max="13570" width="9" style="2" bestFit="1" customWidth="1"/>
    <col min="13571" max="13571" width="36" style="2" bestFit="1" customWidth="1"/>
    <col min="13572" max="13572" width="7.5" style="2" bestFit="1" customWidth="1"/>
    <col min="13573" max="13573" width="18" style="2" bestFit="1" customWidth="1"/>
    <col min="13574" max="13574" width="7.5" style="2" bestFit="1" customWidth="1"/>
    <col min="13575" max="13577" width="12" style="2" bestFit="1" customWidth="1"/>
    <col min="13578" max="13578" width="13.5" style="2" bestFit="1" customWidth="1"/>
    <col min="13579" max="13582" width="12" style="2" bestFit="1" customWidth="1"/>
    <col min="13583" max="13583" width="13.5" style="2" bestFit="1" customWidth="1"/>
    <col min="13584" max="13587" width="12" style="2" bestFit="1" customWidth="1"/>
    <col min="13588" max="13588" width="13.5" style="2" bestFit="1" customWidth="1"/>
    <col min="13589" max="13592" width="12" style="2" bestFit="1" customWidth="1"/>
    <col min="13593" max="13593" width="13.5" style="2" bestFit="1" customWidth="1"/>
    <col min="13594" max="13597" width="12" style="2" bestFit="1" customWidth="1"/>
    <col min="13598" max="13598" width="13.5" style="2" bestFit="1" customWidth="1"/>
    <col min="13599" max="13602" width="12" style="2" bestFit="1" customWidth="1"/>
    <col min="13603" max="13603" width="13.5" style="2" bestFit="1" customWidth="1"/>
    <col min="13604" max="13607" width="12" style="2" bestFit="1" customWidth="1"/>
    <col min="13608" max="13608" width="13.5" style="2" bestFit="1" customWidth="1"/>
    <col min="13609" max="13612" width="12" style="2" bestFit="1" customWidth="1"/>
    <col min="13613" max="13613" width="13.5" style="2" bestFit="1" customWidth="1"/>
    <col min="13614" max="13617" width="12" style="2" bestFit="1" customWidth="1"/>
    <col min="13618" max="13618" width="13.5" style="2" bestFit="1" customWidth="1"/>
    <col min="13619" max="13622" width="12" style="2" bestFit="1" customWidth="1"/>
    <col min="13623" max="13623" width="13.5" style="2" bestFit="1" customWidth="1"/>
    <col min="13624" max="13627" width="12" style="2" bestFit="1" customWidth="1"/>
    <col min="13628" max="13628" width="13.5" style="2" bestFit="1" customWidth="1"/>
    <col min="13629" max="13632" width="12" style="2" bestFit="1" customWidth="1"/>
    <col min="13633" max="13633" width="13.5" style="2" bestFit="1" customWidth="1"/>
    <col min="13634" max="13637" width="12" style="2" bestFit="1" customWidth="1"/>
    <col min="13638" max="13638" width="13.5" style="2" bestFit="1" customWidth="1"/>
    <col min="13639" max="13642" width="12" style="2" bestFit="1" customWidth="1"/>
    <col min="13643" max="13643" width="13.5" style="2" bestFit="1" customWidth="1"/>
    <col min="13644" max="13647" width="12" style="2" bestFit="1" customWidth="1"/>
    <col min="13648" max="13648" width="13.5" style="2" bestFit="1" customWidth="1"/>
    <col min="13649" max="13652" width="12" style="2" bestFit="1" customWidth="1"/>
    <col min="13653" max="13653" width="13.5" style="2" bestFit="1" customWidth="1"/>
    <col min="13654" max="13657" width="12" style="2" bestFit="1" customWidth="1"/>
    <col min="13658" max="13658" width="13.5" style="2" bestFit="1" customWidth="1"/>
    <col min="13659" max="13662" width="12" style="2" bestFit="1" customWidth="1"/>
    <col min="13663" max="13824" width="9" style="2"/>
    <col min="13825" max="13825" width="6" style="2" bestFit="1" customWidth="1"/>
    <col min="13826" max="13826" width="9" style="2" bestFit="1" customWidth="1"/>
    <col min="13827" max="13827" width="36" style="2" bestFit="1" customWidth="1"/>
    <col min="13828" max="13828" width="7.5" style="2" bestFit="1" customWidth="1"/>
    <col min="13829" max="13829" width="18" style="2" bestFit="1" customWidth="1"/>
    <col min="13830" max="13830" width="7.5" style="2" bestFit="1" customWidth="1"/>
    <col min="13831" max="13833" width="12" style="2" bestFit="1" customWidth="1"/>
    <col min="13834" max="13834" width="13.5" style="2" bestFit="1" customWidth="1"/>
    <col min="13835" max="13838" width="12" style="2" bestFit="1" customWidth="1"/>
    <col min="13839" max="13839" width="13.5" style="2" bestFit="1" customWidth="1"/>
    <col min="13840" max="13843" width="12" style="2" bestFit="1" customWidth="1"/>
    <col min="13844" max="13844" width="13.5" style="2" bestFit="1" customWidth="1"/>
    <col min="13845" max="13848" width="12" style="2" bestFit="1" customWidth="1"/>
    <col min="13849" max="13849" width="13.5" style="2" bestFit="1" customWidth="1"/>
    <col min="13850" max="13853" width="12" style="2" bestFit="1" customWidth="1"/>
    <col min="13854" max="13854" width="13.5" style="2" bestFit="1" customWidth="1"/>
    <col min="13855" max="13858" width="12" style="2" bestFit="1" customWidth="1"/>
    <col min="13859" max="13859" width="13.5" style="2" bestFit="1" customWidth="1"/>
    <col min="13860" max="13863" width="12" style="2" bestFit="1" customWidth="1"/>
    <col min="13864" max="13864" width="13.5" style="2" bestFit="1" customWidth="1"/>
    <col min="13865" max="13868" width="12" style="2" bestFit="1" customWidth="1"/>
    <col min="13869" max="13869" width="13.5" style="2" bestFit="1" customWidth="1"/>
    <col min="13870" max="13873" width="12" style="2" bestFit="1" customWidth="1"/>
    <col min="13874" max="13874" width="13.5" style="2" bestFit="1" customWidth="1"/>
    <col min="13875" max="13878" width="12" style="2" bestFit="1" customWidth="1"/>
    <col min="13879" max="13879" width="13.5" style="2" bestFit="1" customWidth="1"/>
    <col min="13880" max="13883" width="12" style="2" bestFit="1" customWidth="1"/>
    <col min="13884" max="13884" width="13.5" style="2" bestFit="1" customWidth="1"/>
    <col min="13885" max="13888" width="12" style="2" bestFit="1" customWidth="1"/>
    <col min="13889" max="13889" width="13.5" style="2" bestFit="1" customWidth="1"/>
    <col min="13890" max="13893" width="12" style="2" bestFit="1" customWidth="1"/>
    <col min="13894" max="13894" width="13.5" style="2" bestFit="1" customWidth="1"/>
    <col min="13895" max="13898" width="12" style="2" bestFit="1" customWidth="1"/>
    <col min="13899" max="13899" width="13.5" style="2" bestFit="1" customWidth="1"/>
    <col min="13900" max="13903" width="12" style="2" bestFit="1" customWidth="1"/>
    <col min="13904" max="13904" width="13.5" style="2" bestFit="1" customWidth="1"/>
    <col min="13905" max="13908" width="12" style="2" bestFit="1" customWidth="1"/>
    <col min="13909" max="13909" width="13.5" style="2" bestFit="1" customWidth="1"/>
    <col min="13910" max="13913" width="12" style="2" bestFit="1" customWidth="1"/>
    <col min="13914" max="13914" width="13.5" style="2" bestFit="1" customWidth="1"/>
    <col min="13915" max="13918" width="12" style="2" bestFit="1" customWidth="1"/>
    <col min="13919" max="14080" width="9" style="2"/>
    <col min="14081" max="14081" width="6" style="2" bestFit="1" customWidth="1"/>
    <col min="14082" max="14082" width="9" style="2" bestFit="1" customWidth="1"/>
    <col min="14083" max="14083" width="36" style="2" bestFit="1" customWidth="1"/>
    <col min="14084" max="14084" width="7.5" style="2" bestFit="1" customWidth="1"/>
    <col min="14085" max="14085" width="18" style="2" bestFit="1" customWidth="1"/>
    <col min="14086" max="14086" width="7.5" style="2" bestFit="1" customWidth="1"/>
    <col min="14087" max="14089" width="12" style="2" bestFit="1" customWidth="1"/>
    <col min="14090" max="14090" width="13.5" style="2" bestFit="1" customWidth="1"/>
    <col min="14091" max="14094" width="12" style="2" bestFit="1" customWidth="1"/>
    <col min="14095" max="14095" width="13.5" style="2" bestFit="1" customWidth="1"/>
    <col min="14096" max="14099" width="12" style="2" bestFit="1" customWidth="1"/>
    <col min="14100" max="14100" width="13.5" style="2" bestFit="1" customWidth="1"/>
    <col min="14101" max="14104" width="12" style="2" bestFit="1" customWidth="1"/>
    <col min="14105" max="14105" width="13.5" style="2" bestFit="1" customWidth="1"/>
    <col min="14106" max="14109" width="12" style="2" bestFit="1" customWidth="1"/>
    <col min="14110" max="14110" width="13.5" style="2" bestFit="1" customWidth="1"/>
    <col min="14111" max="14114" width="12" style="2" bestFit="1" customWidth="1"/>
    <col min="14115" max="14115" width="13.5" style="2" bestFit="1" customWidth="1"/>
    <col min="14116" max="14119" width="12" style="2" bestFit="1" customWidth="1"/>
    <col min="14120" max="14120" width="13.5" style="2" bestFit="1" customWidth="1"/>
    <col min="14121" max="14124" width="12" style="2" bestFit="1" customWidth="1"/>
    <col min="14125" max="14125" width="13.5" style="2" bestFit="1" customWidth="1"/>
    <col min="14126" max="14129" width="12" style="2" bestFit="1" customWidth="1"/>
    <col min="14130" max="14130" width="13.5" style="2" bestFit="1" customWidth="1"/>
    <col min="14131" max="14134" width="12" style="2" bestFit="1" customWidth="1"/>
    <col min="14135" max="14135" width="13.5" style="2" bestFit="1" customWidth="1"/>
    <col min="14136" max="14139" width="12" style="2" bestFit="1" customWidth="1"/>
    <col min="14140" max="14140" width="13.5" style="2" bestFit="1" customWidth="1"/>
    <col min="14141" max="14144" width="12" style="2" bestFit="1" customWidth="1"/>
    <col min="14145" max="14145" width="13.5" style="2" bestFit="1" customWidth="1"/>
    <col min="14146" max="14149" width="12" style="2" bestFit="1" customWidth="1"/>
    <col min="14150" max="14150" width="13.5" style="2" bestFit="1" customWidth="1"/>
    <col min="14151" max="14154" width="12" style="2" bestFit="1" customWidth="1"/>
    <col min="14155" max="14155" width="13.5" style="2" bestFit="1" customWidth="1"/>
    <col min="14156" max="14159" width="12" style="2" bestFit="1" customWidth="1"/>
    <col min="14160" max="14160" width="13.5" style="2" bestFit="1" customWidth="1"/>
    <col min="14161" max="14164" width="12" style="2" bestFit="1" customWidth="1"/>
    <col min="14165" max="14165" width="13.5" style="2" bestFit="1" customWidth="1"/>
    <col min="14166" max="14169" width="12" style="2" bestFit="1" customWidth="1"/>
    <col min="14170" max="14170" width="13.5" style="2" bestFit="1" customWidth="1"/>
    <col min="14171" max="14174" width="12" style="2" bestFit="1" customWidth="1"/>
    <col min="14175" max="14336" width="9" style="2"/>
    <col min="14337" max="14337" width="6" style="2" bestFit="1" customWidth="1"/>
    <col min="14338" max="14338" width="9" style="2" bestFit="1" customWidth="1"/>
    <col min="14339" max="14339" width="36" style="2" bestFit="1" customWidth="1"/>
    <col min="14340" max="14340" width="7.5" style="2" bestFit="1" customWidth="1"/>
    <col min="14341" max="14341" width="18" style="2" bestFit="1" customWidth="1"/>
    <col min="14342" max="14342" width="7.5" style="2" bestFit="1" customWidth="1"/>
    <col min="14343" max="14345" width="12" style="2" bestFit="1" customWidth="1"/>
    <col min="14346" max="14346" width="13.5" style="2" bestFit="1" customWidth="1"/>
    <col min="14347" max="14350" width="12" style="2" bestFit="1" customWidth="1"/>
    <col min="14351" max="14351" width="13.5" style="2" bestFit="1" customWidth="1"/>
    <col min="14352" max="14355" width="12" style="2" bestFit="1" customWidth="1"/>
    <col min="14356" max="14356" width="13.5" style="2" bestFit="1" customWidth="1"/>
    <col min="14357" max="14360" width="12" style="2" bestFit="1" customWidth="1"/>
    <col min="14361" max="14361" width="13.5" style="2" bestFit="1" customWidth="1"/>
    <col min="14362" max="14365" width="12" style="2" bestFit="1" customWidth="1"/>
    <col min="14366" max="14366" width="13.5" style="2" bestFit="1" customWidth="1"/>
    <col min="14367" max="14370" width="12" style="2" bestFit="1" customWidth="1"/>
    <col min="14371" max="14371" width="13.5" style="2" bestFit="1" customWidth="1"/>
    <col min="14372" max="14375" width="12" style="2" bestFit="1" customWidth="1"/>
    <col min="14376" max="14376" width="13.5" style="2" bestFit="1" customWidth="1"/>
    <col min="14377" max="14380" width="12" style="2" bestFit="1" customWidth="1"/>
    <col min="14381" max="14381" width="13.5" style="2" bestFit="1" customWidth="1"/>
    <col min="14382" max="14385" width="12" style="2" bestFit="1" customWidth="1"/>
    <col min="14386" max="14386" width="13.5" style="2" bestFit="1" customWidth="1"/>
    <col min="14387" max="14390" width="12" style="2" bestFit="1" customWidth="1"/>
    <col min="14391" max="14391" width="13.5" style="2" bestFit="1" customWidth="1"/>
    <col min="14392" max="14395" width="12" style="2" bestFit="1" customWidth="1"/>
    <col min="14396" max="14396" width="13.5" style="2" bestFit="1" customWidth="1"/>
    <col min="14397" max="14400" width="12" style="2" bestFit="1" customWidth="1"/>
    <col min="14401" max="14401" width="13.5" style="2" bestFit="1" customWidth="1"/>
    <col min="14402" max="14405" width="12" style="2" bestFit="1" customWidth="1"/>
    <col min="14406" max="14406" width="13.5" style="2" bestFit="1" customWidth="1"/>
    <col min="14407" max="14410" width="12" style="2" bestFit="1" customWidth="1"/>
    <col min="14411" max="14411" width="13.5" style="2" bestFit="1" customWidth="1"/>
    <col min="14412" max="14415" width="12" style="2" bestFit="1" customWidth="1"/>
    <col min="14416" max="14416" width="13.5" style="2" bestFit="1" customWidth="1"/>
    <col min="14417" max="14420" width="12" style="2" bestFit="1" customWidth="1"/>
    <col min="14421" max="14421" width="13.5" style="2" bestFit="1" customWidth="1"/>
    <col min="14422" max="14425" width="12" style="2" bestFit="1" customWidth="1"/>
    <col min="14426" max="14426" width="13.5" style="2" bestFit="1" customWidth="1"/>
    <col min="14427" max="14430" width="12" style="2" bestFit="1" customWidth="1"/>
    <col min="14431" max="14592" width="9" style="2"/>
    <col min="14593" max="14593" width="6" style="2" bestFit="1" customWidth="1"/>
    <col min="14594" max="14594" width="9" style="2" bestFit="1" customWidth="1"/>
    <col min="14595" max="14595" width="36" style="2" bestFit="1" customWidth="1"/>
    <col min="14596" max="14596" width="7.5" style="2" bestFit="1" customWidth="1"/>
    <col min="14597" max="14597" width="18" style="2" bestFit="1" customWidth="1"/>
    <col min="14598" max="14598" width="7.5" style="2" bestFit="1" customWidth="1"/>
    <col min="14599" max="14601" width="12" style="2" bestFit="1" customWidth="1"/>
    <col min="14602" max="14602" width="13.5" style="2" bestFit="1" customWidth="1"/>
    <col min="14603" max="14606" width="12" style="2" bestFit="1" customWidth="1"/>
    <col min="14607" max="14607" width="13.5" style="2" bestFit="1" customWidth="1"/>
    <col min="14608" max="14611" width="12" style="2" bestFit="1" customWidth="1"/>
    <col min="14612" max="14612" width="13.5" style="2" bestFit="1" customWidth="1"/>
    <col min="14613" max="14616" width="12" style="2" bestFit="1" customWidth="1"/>
    <col min="14617" max="14617" width="13.5" style="2" bestFit="1" customWidth="1"/>
    <col min="14618" max="14621" width="12" style="2" bestFit="1" customWidth="1"/>
    <col min="14622" max="14622" width="13.5" style="2" bestFit="1" customWidth="1"/>
    <col min="14623" max="14626" width="12" style="2" bestFit="1" customWidth="1"/>
    <col min="14627" max="14627" width="13.5" style="2" bestFit="1" customWidth="1"/>
    <col min="14628" max="14631" width="12" style="2" bestFit="1" customWidth="1"/>
    <col min="14632" max="14632" width="13.5" style="2" bestFit="1" customWidth="1"/>
    <col min="14633" max="14636" width="12" style="2" bestFit="1" customWidth="1"/>
    <col min="14637" max="14637" width="13.5" style="2" bestFit="1" customWidth="1"/>
    <col min="14638" max="14641" width="12" style="2" bestFit="1" customWidth="1"/>
    <col min="14642" max="14642" width="13.5" style="2" bestFit="1" customWidth="1"/>
    <col min="14643" max="14646" width="12" style="2" bestFit="1" customWidth="1"/>
    <col min="14647" max="14647" width="13.5" style="2" bestFit="1" customWidth="1"/>
    <col min="14648" max="14651" width="12" style="2" bestFit="1" customWidth="1"/>
    <col min="14652" max="14652" width="13.5" style="2" bestFit="1" customWidth="1"/>
    <col min="14653" max="14656" width="12" style="2" bestFit="1" customWidth="1"/>
    <col min="14657" max="14657" width="13.5" style="2" bestFit="1" customWidth="1"/>
    <col min="14658" max="14661" width="12" style="2" bestFit="1" customWidth="1"/>
    <col min="14662" max="14662" width="13.5" style="2" bestFit="1" customWidth="1"/>
    <col min="14663" max="14666" width="12" style="2" bestFit="1" customWidth="1"/>
    <col min="14667" max="14667" width="13.5" style="2" bestFit="1" customWidth="1"/>
    <col min="14668" max="14671" width="12" style="2" bestFit="1" customWidth="1"/>
    <col min="14672" max="14672" width="13.5" style="2" bestFit="1" customWidth="1"/>
    <col min="14673" max="14676" width="12" style="2" bestFit="1" customWidth="1"/>
    <col min="14677" max="14677" width="13.5" style="2" bestFit="1" customWidth="1"/>
    <col min="14678" max="14681" width="12" style="2" bestFit="1" customWidth="1"/>
    <col min="14682" max="14682" width="13.5" style="2" bestFit="1" customWidth="1"/>
    <col min="14683" max="14686" width="12" style="2" bestFit="1" customWidth="1"/>
    <col min="14687" max="14848" width="9" style="2"/>
    <col min="14849" max="14849" width="6" style="2" bestFit="1" customWidth="1"/>
    <col min="14850" max="14850" width="9" style="2" bestFit="1" customWidth="1"/>
    <col min="14851" max="14851" width="36" style="2" bestFit="1" customWidth="1"/>
    <col min="14852" max="14852" width="7.5" style="2" bestFit="1" customWidth="1"/>
    <col min="14853" max="14853" width="18" style="2" bestFit="1" customWidth="1"/>
    <col min="14854" max="14854" width="7.5" style="2" bestFit="1" customWidth="1"/>
    <col min="14855" max="14857" width="12" style="2" bestFit="1" customWidth="1"/>
    <col min="14858" max="14858" width="13.5" style="2" bestFit="1" customWidth="1"/>
    <col min="14859" max="14862" width="12" style="2" bestFit="1" customWidth="1"/>
    <col min="14863" max="14863" width="13.5" style="2" bestFit="1" customWidth="1"/>
    <col min="14864" max="14867" width="12" style="2" bestFit="1" customWidth="1"/>
    <col min="14868" max="14868" width="13.5" style="2" bestFit="1" customWidth="1"/>
    <col min="14869" max="14872" width="12" style="2" bestFit="1" customWidth="1"/>
    <col min="14873" max="14873" width="13.5" style="2" bestFit="1" customWidth="1"/>
    <col min="14874" max="14877" width="12" style="2" bestFit="1" customWidth="1"/>
    <col min="14878" max="14878" width="13.5" style="2" bestFit="1" customWidth="1"/>
    <col min="14879" max="14882" width="12" style="2" bestFit="1" customWidth="1"/>
    <col min="14883" max="14883" width="13.5" style="2" bestFit="1" customWidth="1"/>
    <col min="14884" max="14887" width="12" style="2" bestFit="1" customWidth="1"/>
    <col min="14888" max="14888" width="13.5" style="2" bestFit="1" customWidth="1"/>
    <col min="14889" max="14892" width="12" style="2" bestFit="1" customWidth="1"/>
    <col min="14893" max="14893" width="13.5" style="2" bestFit="1" customWidth="1"/>
    <col min="14894" max="14897" width="12" style="2" bestFit="1" customWidth="1"/>
    <col min="14898" max="14898" width="13.5" style="2" bestFit="1" customWidth="1"/>
    <col min="14899" max="14902" width="12" style="2" bestFit="1" customWidth="1"/>
    <col min="14903" max="14903" width="13.5" style="2" bestFit="1" customWidth="1"/>
    <col min="14904" max="14907" width="12" style="2" bestFit="1" customWidth="1"/>
    <col min="14908" max="14908" width="13.5" style="2" bestFit="1" customWidth="1"/>
    <col min="14909" max="14912" width="12" style="2" bestFit="1" customWidth="1"/>
    <col min="14913" max="14913" width="13.5" style="2" bestFit="1" customWidth="1"/>
    <col min="14914" max="14917" width="12" style="2" bestFit="1" customWidth="1"/>
    <col min="14918" max="14918" width="13.5" style="2" bestFit="1" customWidth="1"/>
    <col min="14919" max="14922" width="12" style="2" bestFit="1" customWidth="1"/>
    <col min="14923" max="14923" width="13.5" style="2" bestFit="1" customWidth="1"/>
    <col min="14924" max="14927" width="12" style="2" bestFit="1" customWidth="1"/>
    <col min="14928" max="14928" width="13.5" style="2" bestFit="1" customWidth="1"/>
    <col min="14929" max="14932" width="12" style="2" bestFit="1" customWidth="1"/>
    <col min="14933" max="14933" width="13.5" style="2" bestFit="1" customWidth="1"/>
    <col min="14934" max="14937" width="12" style="2" bestFit="1" customWidth="1"/>
    <col min="14938" max="14938" width="13.5" style="2" bestFit="1" customWidth="1"/>
    <col min="14939" max="14942" width="12" style="2" bestFit="1" customWidth="1"/>
    <col min="14943" max="15104" width="9" style="2"/>
    <col min="15105" max="15105" width="6" style="2" bestFit="1" customWidth="1"/>
    <col min="15106" max="15106" width="9" style="2" bestFit="1" customWidth="1"/>
    <col min="15107" max="15107" width="36" style="2" bestFit="1" customWidth="1"/>
    <col min="15108" max="15108" width="7.5" style="2" bestFit="1" customWidth="1"/>
    <col min="15109" max="15109" width="18" style="2" bestFit="1" customWidth="1"/>
    <col min="15110" max="15110" width="7.5" style="2" bestFit="1" customWidth="1"/>
    <col min="15111" max="15113" width="12" style="2" bestFit="1" customWidth="1"/>
    <col min="15114" max="15114" width="13.5" style="2" bestFit="1" customWidth="1"/>
    <col min="15115" max="15118" width="12" style="2" bestFit="1" customWidth="1"/>
    <col min="15119" max="15119" width="13.5" style="2" bestFit="1" customWidth="1"/>
    <col min="15120" max="15123" width="12" style="2" bestFit="1" customWidth="1"/>
    <col min="15124" max="15124" width="13.5" style="2" bestFit="1" customWidth="1"/>
    <col min="15125" max="15128" width="12" style="2" bestFit="1" customWidth="1"/>
    <col min="15129" max="15129" width="13.5" style="2" bestFit="1" customWidth="1"/>
    <col min="15130" max="15133" width="12" style="2" bestFit="1" customWidth="1"/>
    <col min="15134" max="15134" width="13.5" style="2" bestFit="1" customWidth="1"/>
    <col min="15135" max="15138" width="12" style="2" bestFit="1" customWidth="1"/>
    <col min="15139" max="15139" width="13.5" style="2" bestFit="1" customWidth="1"/>
    <col min="15140" max="15143" width="12" style="2" bestFit="1" customWidth="1"/>
    <col min="15144" max="15144" width="13.5" style="2" bestFit="1" customWidth="1"/>
    <col min="15145" max="15148" width="12" style="2" bestFit="1" customWidth="1"/>
    <col min="15149" max="15149" width="13.5" style="2" bestFit="1" customWidth="1"/>
    <col min="15150" max="15153" width="12" style="2" bestFit="1" customWidth="1"/>
    <col min="15154" max="15154" width="13.5" style="2" bestFit="1" customWidth="1"/>
    <col min="15155" max="15158" width="12" style="2" bestFit="1" customWidth="1"/>
    <col min="15159" max="15159" width="13.5" style="2" bestFit="1" customWidth="1"/>
    <col min="15160" max="15163" width="12" style="2" bestFit="1" customWidth="1"/>
    <col min="15164" max="15164" width="13.5" style="2" bestFit="1" customWidth="1"/>
    <col min="15165" max="15168" width="12" style="2" bestFit="1" customWidth="1"/>
    <col min="15169" max="15169" width="13.5" style="2" bestFit="1" customWidth="1"/>
    <col min="15170" max="15173" width="12" style="2" bestFit="1" customWidth="1"/>
    <col min="15174" max="15174" width="13.5" style="2" bestFit="1" customWidth="1"/>
    <col min="15175" max="15178" width="12" style="2" bestFit="1" customWidth="1"/>
    <col min="15179" max="15179" width="13.5" style="2" bestFit="1" customWidth="1"/>
    <col min="15180" max="15183" width="12" style="2" bestFit="1" customWidth="1"/>
    <col min="15184" max="15184" width="13.5" style="2" bestFit="1" customWidth="1"/>
    <col min="15185" max="15188" width="12" style="2" bestFit="1" customWidth="1"/>
    <col min="15189" max="15189" width="13.5" style="2" bestFit="1" customWidth="1"/>
    <col min="15190" max="15193" width="12" style="2" bestFit="1" customWidth="1"/>
    <col min="15194" max="15194" width="13.5" style="2" bestFit="1" customWidth="1"/>
    <col min="15195" max="15198" width="12" style="2" bestFit="1" customWidth="1"/>
    <col min="15199" max="15360" width="9" style="2"/>
    <col min="15361" max="15361" width="6" style="2" bestFit="1" customWidth="1"/>
    <col min="15362" max="15362" width="9" style="2" bestFit="1" customWidth="1"/>
    <col min="15363" max="15363" width="36" style="2" bestFit="1" customWidth="1"/>
    <col min="15364" max="15364" width="7.5" style="2" bestFit="1" customWidth="1"/>
    <col min="15365" max="15365" width="18" style="2" bestFit="1" customWidth="1"/>
    <col min="15366" max="15366" width="7.5" style="2" bestFit="1" customWidth="1"/>
    <col min="15367" max="15369" width="12" style="2" bestFit="1" customWidth="1"/>
    <col min="15370" max="15370" width="13.5" style="2" bestFit="1" customWidth="1"/>
    <col min="15371" max="15374" width="12" style="2" bestFit="1" customWidth="1"/>
    <col min="15375" max="15375" width="13.5" style="2" bestFit="1" customWidth="1"/>
    <col min="15376" max="15379" width="12" style="2" bestFit="1" customWidth="1"/>
    <col min="15380" max="15380" width="13.5" style="2" bestFit="1" customWidth="1"/>
    <col min="15381" max="15384" width="12" style="2" bestFit="1" customWidth="1"/>
    <col min="15385" max="15385" width="13.5" style="2" bestFit="1" customWidth="1"/>
    <col min="15386" max="15389" width="12" style="2" bestFit="1" customWidth="1"/>
    <col min="15390" max="15390" width="13.5" style="2" bestFit="1" customWidth="1"/>
    <col min="15391" max="15394" width="12" style="2" bestFit="1" customWidth="1"/>
    <col min="15395" max="15395" width="13.5" style="2" bestFit="1" customWidth="1"/>
    <col min="15396" max="15399" width="12" style="2" bestFit="1" customWidth="1"/>
    <col min="15400" max="15400" width="13.5" style="2" bestFit="1" customWidth="1"/>
    <col min="15401" max="15404" width="12" style="2" bestFit="1" customWidth="1"/>
    <col min="15405" max="15405" width="13.5" style="2" bestFit="1" customWidth="1"/>
    <col min="15406" max="15409" width="12" style="2" bestFit="1" customWidth="1"/>
    <col min="15410" max="15410" width="13.5" style="2" bestFit="1" customWidth="1"/>
    <col min="15411" max="15414" width="12" style="2" bestFit="1" customWidth="1"/>
    <col min="15415" max="15415" width="13.5" style="2" bestFit="1" customWidth="1"/>
    <col min="15416" max="15419" width="12" style="2" bestFit="1" customWidth="1"/>
    <col min="15420" max="15420" width="13.5" style="2" bestFit="1" customWidth="1"/>
    <col min="15421" max="15424" width="12" style="2" bestFit="1" customWidth="1"/>
    <col min="15425" max="15425" width="13.5" style="2" bestFit="1" customWidth="1"/>
    <col min="15426" max="15429" width="12" style="2" bestFit="1" customWidth="1"/>
    <col min="15430" max="15430" width="13.5" style="2" bestFit="1" customWidth="1"/>
    <col min="15431" max="15434" width="12" style="2" bestFit="1" customWidth="1"/>
    <col min="15435" max="15435" width="13.5" style="2" bestFit="1" customWidth="1"/>
    <col min="15436" max="15439" width="12" style="2" bestFit="1" customWidth="1"/>
    <col min="15440" max="15440" width="13.5" style="2" bestFit="1" customWidth="1"/>
    <col min="15441" max="15444" width="12" style="2" bestFit="1" customWidth="1"/>
    <col min="15445" max="15445" width="13.5" style="2" bestFit="1" customWidth="1"/>
    <col min="15446" max="15449" width="12" style="2" bestFit="1" customWidth="1"/>
    <col min="15450" max="15450" width="13.5" style="2" bestFit="1" customWidth="1"/>
    <col min="15451" max="15454" width="12" style="2" bestFit="1" customWidth="1"/>
    <col min="15455" max="15616" width="9" style="2"/>
    <col min="15617" max="15617" width="6" style="2" bestFit="1" customWidth="1"/>
    <col min="15618" max="15618" width="9" style="2" bestFit="1" customWidth="1"/>
    <col min="15619" max="15619" width="36" style="2" bestFit="1" customWidth="1"/>
    <col min="15620" max="15620" width="7.5" style="2" bestFit="1" customWidth="1"/>
    <col min="15621" max="15621" width="18" style="2" bestFit="1" customWidth="1"/>
    <col min="15622" max="15622" width="7.5" style="2" bestFit="1" customWidth="1"/>
    <col min="15623" max="15625" width="12" style="2" bestFit="1" customWidth="1"/>
    <col min="15626" max="15626" width="13.5" style="2" bestFit="1" customWidth="1"/>
    <col min="15627" max="15630" width="12" style="2" bestFit="1" customWidth="1"/>
    <col min="15631" max="15631" width="13.5" style="2" bestFit="1" customWidth="1"/>
    <col min="15632" max="15635" width="12" style="2" bestFit="1" customWidth="1"/>
    <col min="15636" max="15636" width="13.5" style="2" bestFit="1" customWidth="1"/>
    <col min="15637" max="15640" width="12" style="2" bestFit="1" customWidth="1"/>
    <col min="15641" max="15641" width="13.5" style="2" bestFit="1" customWidth="1"/>
    <col min="15642" max="15645" width="12" style="2" bestFit="1" customWidth="1"/>
    <col min="15646" max="15646" width="13.5" style="2" bestFit="1" customWidth="1"/>
    <col min="15647" max="15650" width="12" style="2" bestFit="1" customWidth="1"/>
    <col min="15651" max="15651" width="13.5" style="2" bestFit="1" customWidth="1"/>
    <col min="15652" max="15655" width="12" style="2" bestFit="1" customWidth="1"/>
    <col min="15656" max="15656" width="13.5" style="2" bestFit="1" customWidth="1"/>
    <col min="15657" max="15660" width="12" style="2" bestFit="1" customWidth="1"/>
    <col min="15661" max="15661" width="13.5" style="2" bestFit="1" customWidth="1"/>
    <col min="15662" max="15665" width="12" style="2" bestFit="1" customWidth="1"/>
    <col min="15666" max="15666" width="13.5" style="2" bestFit="1" customWidth="1"/>
    <col min="15667" max="15670" width="12" style="2" bestFit="1" customWidth="1"/>
    <col min="15671" max="15671" width="13.5" style="2" bestFit="1" customWidth="1"/>
    <col min="15672" max="15675" width="12" style="2" bestFit="1" customWidth="1"/>
    <col min="15676" max="15676" width="13.5" style="2" bestFit="1" customWidth="1"/>
    <col min="15677" max="15680" width="12" style="2" bestFit="1" customWidth="1"/>
    <col min="15681" max="15681" width="13.5" style="2" bestFit="1" customWidth="1"/>
    <col min="15682" max="15685" width="12" style="2" bestFit="1" customWidth="1"/>
    <col min="15686" max="15686" width="13.5" style="2" bestFit="1" customWidth="1"/>
    <col min="15687" max="15690" width="12" style="2" bestFit="1" customWidth="1"/>
    <col min="15691" max="15691" width="13.5" style="2" bestFit="1" customWidth="1"/>
    <col min="15692" max="15695" width="12" style="2" bestFit="1" customWidth="1"/>
    <col min="15696" max="15696" width="13.5" style="2" bestFit="1" customWidth="1"/>
    <col min="15697" max="15700" width="12" style="2" bestFit="1" customWidth="1"/>
    <col min="15701" max="15701" width="13.5" style="2" bestFit="1" customWidth="1"/>
    <col min="15702" max="15705" width="12" style="2" bestFit="1" customWidth="1"/>
    <col min="15706" max="15706" width="13.5" style="2" bestFit="1" customWidth="1"/>
    <col min="15707" max="15710" width="12" style="2" bestFit="1" customWidth="1"/>
    <col min="15711" max="15872" width="9" style="2"/>
    <col min="15873" max="15873" width="6" style="2" bestFit="1" customWidth="1"/>
    <col min="15874" max="15874" width="9" style="2" bestFit="1" customWidth="1"/>
    <col min="15875" max="15875" width="36" style="2" bestFit="1" customWidth="1"/>
    <col min="15876" max="15876" width="7.5" style="2" bestFit="1" customWidth="1"/>
    <col min="15877" max="15877" width="18" style="2" bestFit="1" customWidth="1"/>
    <col min="15878" max="15878" width="7.5" style="2" bestFit="1" customWidth="1"/>
    <col min="15879" max="15881" width="12" style="2" bestFit="1" customWidth="1"/>
    <col min="15882" max="15882" width="13.5" style="2" bestFit="1" customWidth="1"/>
    <col min="15883" max="15886" width="12" style="2" bestFit="1" customWidth="1"/>
    <col min="15887" max="15887" width="13.5" style="2" bestFit="1" customWidth="1"/>
    <col min="15888" max="15891" width="12" style="2" bestFit="1" customWidth="1"/>
    <col min="15892" max="15892" width="13.5" style="2" bestFit="1" customWidth="1"/>
    <col min="15893" max="15896" width="12" style="2" bestFit="1" customWidth="1"/>
    <col min="15897" max="15897" width="13.5" style="2" bestFit="1" customWidth="1"/>
    <col min="15898" max="15901" width="12" style="2" bestFit="1" customWidth="1"/>
    <col min="15902" max="15902" width="13.5" style="2" bestFit="1" customWidth="1"/>
    <col min="15903" max="15906" width="12" style="2" bestFit="1" customWidth="1"/>
    <col min="15907" max="15907" width="13.5" style="2" bestFit="1" customWidth="1"/>
    <col min="15908" max="15911" width="12" style="2" bestFit="1" customWidth="1"/>
    <col min="15912" max="15912" width="13.5" style="2" bestFit="1" customWidth="1"/>
    <col min="15913" max="15916" width="12" style="2" bestFit="1" customWidth="1"/>
    <col min="15917" max="15917" width="13.5" style="2" bestFit="1" customWidth="1"/>
    <col min="15918" max="15921" width="12" style="2" bestFit="1" customWidth="1"/>
    <col min="15922" max="15922" width="13.5" style="2" bestFit="1" customWidth="1"/>
    <col min="15923" max="15926" width="12" style="2" bestFit="1" customWidth="1"/>
    <col min="15927" max="15927" width="13.5" style="2" bestFit="1" customWidth="1"/>
    <col min="15928" max="15931" width="12" style="2" bestFit="1" customWidth="1"/>
    <col min="15932" max="15932" width="13.5" style="2" bestFit="1" customWidth="1"/>
    <col min="15933" max="15936" width="12" style="2" bestFit="1" customWidth="1"/>
    <col min="15937" max="15937" width="13.5" style="2" bestFit="1" customWidth="1"/>
    <col min="15938" max="15941" width="12" style="2" bestFit="1" customWidth="1"/>
    <col min="15942" max="15942" width="13.5" style="2" bestFit="1" customWidth="1"/>
    <col min="15943" max="15946" width="12" style="2" bestFit="1" customWidth="1"/>
    <col min="15947" max="15947" width="13.5" style="2" bestFit="1" customWidth="1"/>
    <col min="15948" max="15951" width="12" style="2" bestFit="1" customWidth="1"/>
    <col min="15952" max="15952" width="13.5" style="2" bestFit="1" customWidth="1"/>
    <col min="15953" max="15956" width="12" style="2" bestFit="1" customWidth="1"/>
    <col min="15957" max="15957" width="13.5" style="2" bestFit="1" customWidth="1"/>
    <col min="15958" max="15961" width="12" style="2" bestFit="1" customWidth="1"/>
    <col min="15962" max="15962" width="13.5" style="2" bestFit="1" customWidth="1"/>
    <col min="15963" max="15966" width="12" style="2" bestFit="1" customWidth="1"/>
    <col min="15967" max="16128" width="9" style="2"/>
    <col min="16129" max="16129" width="6" style="2" bestFit="1" customWidth="1"/>
    <col min="16130" max="16130" width="9" style="2" bestFit="1" customWidth="1"/>
    <col min="16131" max="16131" width="36" style="2" bestFit="1" customWidth="1"/>
    <col min="16132" max="16132" width="7.5" style="2" bestFit="1" customWidth="1"/>
    <col min="16133" max="16133" width="18" style="2" bestFit="1" customWidth="1"/>
    <col min="16134" max="16134" width="7.5" style="2" bestFit="1" customWidth="1"/>
    <col min="16135" max="16137" width="12" style="2" bestFit="1" customWidth="1"/>
    <col min="16138" max="16138" width="13.5" style="2" bestFit="1" customWidth="1"/>
    <col min="16139" max="16142" width="12" style="2" bestFit="1" customWidth="1"/>
    <col min="16143" max="16143" width="13.5" style="2" bestFit="1" customWidth="1"/>
    <col min="16144" max="16147" width="12" style="2" bestFit="1" customWidth="1"/>
    <col min="16148" max="16148" width="13.5" style="2" bestFit="1" customWidth="1"/>
    <col min="16149" max="16152" width="12" style="2" bestFit="1" customWidth="1"/>
    <col min="16153" max="16153" width="13.5" style="2" bestFit="1" customWidth="1"/>
    <col min="16154" max="16157" width="12" style="2" bestFit="1" customWidth="1"/>
    <col min="16158" max="16158" width="13.5" style="2" bestFit="1" customWidth="1"/>
    <col min="16159" max="16162" width="12" style="2" bestFit="1" customWidth="1"/>
    <col min="16163" max="16163" width="13.5" style="2" bestFit="1" customWidth="1"/>
    <col min="16164" max="16167" width="12" style="2" bestFit="1" customWidth="1"/>
    <col min="16168" max="16168" width="13.5" style="2" bestFit="1" customWidth="1"/>
    <col min="16169" max="16172" width="12" style="2" bestFit="1" customWidth="1"/>
    <col min="16173" max="16173" width="13.5" style="2" bestFit="1" customWidth="1"/>
    <col min="16174" max="16177" width="12" style="2" bestFit="1" customWidth="1"/>
    <col min="16178" max="16178" width="13.5" style="2" bestFit="1" customWidth="1"/>
    <col min="16179" max="16182" width="12" style="2" bestFit="1" customWidth="1"/>
    <col min="16183" max="16183" width="13.5" style="2" bestFit="1" customWidth="1"/>
    <col min="16184" max="16187" width="12" style="2" bestFit="1" customWidth="1"/>
    <col min="16188" max="16188" width="13.5" style="2" bestFit="1" customWidth="1"/>
    <col min="16189" max="16192" width="12" style="2" bestFit="1" customWidth="1"/>
    <col min="16193" max="16193" width="13.5" style="2" bestFit="1" customWidth="1"/>
    <col min="16194" max="16197" width="12" style="2" bestFit="1" customWidth="1"/>
    <col min="16198" max="16198" width="13.5" style="2" bestFit="1" customWidth="1"/>
    <col min="16199" max="16202" width="12" style="2" bestFit="1" customWidth="1"/>
    <col min="16203" max="16203" width="13.5" style="2" bestFit="1" customWidth="1"/>
    <col min="16204" max="16207" width="12" style="2" bestFit="1" customWidth="1"/>
    <col min="16208" max="16208" width="13.5" style="2" bestFit="1" customWidth="1"/>
    <col min="16209" max="16212" width="12" style="2" bestFit="1" customWidth="1"/>
    <col min="16213" max="16213" width="13.5" style="2" bestFit="1" customWidth="1"/>
    <col min="16214" max="16217" width="12" style="2" bestFit="1" customWidth="1"/>
    <col min="16218" max="16218" width="13.5" style="2" bestFit="1" customWidth="1"/>
    <col min="16219" max="16222" width="12" style="2" bestFit="1" customWidth="1"/>
    <col min="16223" max="16384" width="9" style="2"/>
  </cols>
  <sheetData>
    <row r="1" spans="1:94" x14ac:dyDescent="0.35">
      <c r="A1" s="347" t="s">
        <v>2</v>
      </c>
      <c r="B1" s="348"/>
      <c r="C1" s="348"/>
      <c r="D1" s="348"/>
      <c r="E1" s="348"/>
      <c r="F1" s="349"/>
      <c r="G1" s="344" t="s">
        <v>2174</v>
      </c>
      <c r="H1" s="345"/>
      <c r="I1" s="345"/>
      <c r="J1" s="345"/>
      <c r="K1" s="345"/>
      <c r="L1" s="345"/>
      <c r="M1" s="345"/>
      <c r="N1" s="345"/>
      <c r="O1" s="345"/>
      <c r="P1" s="346"/>
      <c r="Q1" s="350" t="s">
        <v>2175</v>
      </c>
      <c r="R1" s="351"/>
      <c r="S1" s="351"/>
      <c r="T1" s="351"/>
      <c r="U1" s="351"/>
      <c r="V1" s="351"/>
      <c r="W1" s="351"/>
      <c r="X1" s="351"/>
      <c r="Y1" s="351"/>
      <c r="Z1" s="352"/>
      <c r="AA1" s="344" t="s">
        <v>2176</v>
      </c>
      <c r="AB1" s="345"/>
      <c r="AC1" s="345"/>
      <c r="AD1" s="345"/>
      <c r="AE1" s="345"/>
      <c r="AF1" s="345"/>
      <c r="AG1" s="345"/>
      <c r="AH1" s="345"/>
      <c r="AI1" s="345"/>
      <c r="AJ1" s="345"/>
      <c r="AK1" s="345"/>
      <c r="AL1" s="345"/>
      <c r="AM1" s="345"/>
      <c r="AN1" s="345"/>
      <c r="AO1" s="346"/>
      <c r="AP1" s="350" t="s">
        <v>2177</v>
      </c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2"/>
      <c r="BE1" s="344" t="s">
        <v>2178</v>
      </c>
      <c r="BF1" s="345"/>
      <c r="BG1" s="345"/>
      <c r="BH1" s="345"/>
      <c r="BI1" s="345"/>
      <c r="BJ1" s="345"/>
      <c r="BK1" s="345"/>
      <c r="BL1" s="345"/>
      <c r="BM1" s="345"/>
      <c r="BN1" s="346"/>
      <c r="BO1" s="350" t="s">
        <v>2179</v>
      </c>
      <c r="BP1" s="351"/>
      <c r="BQ1" s="351"/>
      <c r="BR1" s="351"/>
      <c r="BS1" s="351"/>
      <c r="BT1" s="351"/>
      <c r="BU1" s="351"/>
      <c r="BV1" s="351"/>
      <c r="BW1" s="351"/>
      <c r="BX1" s="352"/>
      <c r="BY1" s="353" t="s">
        <v>2180</v>
      </c>
      <c r="BZ1" s="354"/>
      <c r="CA1" s="354"/>
      <c r="CB1" s="354"/>
      <c r="CC1" s="354"/>
      <c r="CD1" s="354"/>
      <c r="CE1" s="354"/>
      <c r="CF1" s="354"/>
      <c r="CG1" s="354"/>
      <c r="CH1" s="355"/>
      <c r="CI1" s="350" t="s">
        <v>2181</v>
      </c>
      <c r="CJ1" s="351"/>
      <c r="CK1" s="351"/>
      <c r="CL1" s="352"/>
      <c r="CM1" s="344" t="s">
        <v>2182</v>
      </c>
      <c r="CN1" s="345"/>
      <c r="CO1" s="345"/>
      <c r="CP1" s="346"/>
    </row>
    <row r="2" spans="1:94" x14ac:dyDescent="0.35">
      <c r="A2" s="347" t="s">
        <v>8</v>
      </c>
      <c r="B2" s="348"/>
      <c r="C2" s="348"/>
      <c r="D2" s="348"/>
      <c r="E2" s="348"/>
      <c r="F2" s="349"/>
      <c r="G2" s="344" t="s">
        <v>2183</v>
      </c>
      <c r="H2" s="345"/>
      <c r="I2" s="345"/>
      <c r="J2" s="345"/>
      <c r="K2" s="346"/>
      <c r="L2" s="344" t="s">
        <v>2184</v>
      </c>
      <c r="M2" s="345"/>
      <c r="N2" s="345"/>
      <c r="O2" s="345"/>
      <c r="P2" s="346"/>
      <c r="Q2" s="350" t="s">
        <v>2183</v>
      </c>
      <c r="R2" s="351"/>
      <c r="S2" s="351"/>
      <c r="T2" s="351"/>
      <c r="U2" s="352"/>
      <c r="V2" s="350" t="s">
        <v>2184</v>
      </c>
      <c r="W2" s="351"/>
      <c r="X2" s="351"/>
      <c r="Y2" s="351"/>
      <c r="Z2" s="352"/>
      <c r="AA2" s="344" t="s">
        <v>2183</v>
      </c>
      <c r="AB2" s="345"/>
      <c r="AC2" s="345"/>
      <c r="AD2" s="345"/>
      <c r="AE2" s="346"/>
      <c r="AF2" s="344" t="s">
        <v>2184</v>
      </c>
      <c r="AG2" s="345"/>
      <c r="AH2" s="345"/>
      <c r="AI2" s="345"/>
      <c r="AJ2" s="346"/>
      <c r="AK2" s="344" t="s">
        <v>2185</v>
      </c>
      <c r="AL2" s="345"/>
      <c r="AM2" s="345"/>
      <c r="AN2" s="345"/>
      <c r="AO2" s="346"/>
      <c r="AP2" s="350" t="s">
        <v>2183</v>
      </c>
      <c r="AQ2" s="351"/>
      <c r="AR2" s="351"/>
      <c r="AS2" s="351"/>
      <c r="AT2" s="352"/>
      <c r="AU2" s="350" t="s">
        <v>2184</v>
      </c>
      <c r="AV2" s="351"/>
      <c r="AW2" s="351"/>
      <c r="AX2" s="351"/>
      <c r="AY2" s="352"/>
      <c r="AZ2" s="350" t="s">
        <v>2185</v>
      </c>
      <c r="BA2" s="351"/>
      <c r="BB2" s="351"/>
      <c r="BC2" s="351"/>
      <c r="BD2" s="352"/>
      <c r="BE2" s="344" t="s">
        <v>2186</v>
      </c>
      <c r="BF2" s="345"/>
      <c r="BG2" s="345"/>
      <c r="BH2" s="345"/>
      <c r="BI2" s="346"/>
      <c r="BJ2" s="344" t="s">
        <v>2187</v>
      </c>
      <c r="BK2" s="345"/>
      <c r="BL2" s="345"/>
      <c r="BM2" s="345"/>
      <c r="BN2" s="346"/>
      <c r="BO2" s="350" t="s">
        <v>2186</v>
      </c>
      <c r="BP2" s="351"/>
      <c r="BQ2" s="351"/>
      <c r="BR2" s="351"/>
      <c r="BS2" s="352"/>
      <c r="BT2" s="350" t="s">
        <v>2187</v>
      </c>
      <c r="BU2" s="351"/>
      <c r="BV2" s="351"/>
      <c r="BW2" s="351"/>
      <c r="BX2" s="352"/>
      <c r="BY2" s="353" t="s">
        <v>2188</v>
      </c>
      <c r="BZ2" s="354"/>
      <c r="CA2" s="354"/>
      <c r="CB2" s="354"/>
      <c r="CC2" s="355"/>
      <c r="CD2" s="353" t="s">
        <v>2189</v>
      </c>
      <c r="CE2" s="354"/>
      <c r="CF2" s="354"/>
      <c r="CG2" s="354"/>
      <c r="CH2" s="355"/>
      <c r="CI2" s="350" t="s">
        <v>2190</v>
      </c>
      <c r="CJ2" s="351"/>
      <c r="CK2" s="351"/>
      <c r="CL2" s="352"/>
      <c r="CM2" s="344" t="s">
        <v>2190</v>
      </c>
      <c r="CN2" s="345"/>
      <c r="CO2" s="345"/>
      <c r="CP2" s="346"/>
    </row>
    <row r="3" spans="1:94" ht="25.5" x14ac:dyDescent="0.35">
      <c r="A3" s="7" t="s">
        <v>12</v>
      </c>
      <c r="B3" s="7" t="s">
        <v>13</v>
      </c>
      <c r="C3" s="7" t="s">
        <v>14</v>
      </c>
      <c r="D3" s="7" t="s">
        <v>18</v>
      </c>
      <c r="E3" s="7" t="s">
        <v>19</v>
      </c>
      <c r="F3" s="7" t="s">
        <v>2191</v>
      </c>
      <c r="G3" s="9" t="s">
        <v>2192</v>
      </c>
      <c r="H3" s="9" t="s">
        <v>2193</v>
      </c>
      <c r="I3" s="9" t="s">
        <v>2194</v>
      </c>
      <c r="J3" s="9" t="s">
        <v>2195</v>
      </c>
      <c r="K3" s="9" t="s">
        <v>2196</v>
      </c>
      <c r="L3" s="8" t="s">
        <v>2192</v>
      </c>
      <c r="M3" s="8" t="s">
        <v>2193</v>
      </c>
      <c r="N3" s="8" t="s">
        <v>2194</v>
      </c>
      <c r="O3" s="8" t="s">
        <v>2195</v>
      </c>
      <c r="P3" s="8" t="s">
        <v>2196</v>
      </c>
      <c r="Q3" s="11" t="s">
        <v>2192</v>
      </c>
      <c r="R3" s="11" t="s">
        <v>2193</v>
      </c>
      <c r="S3" s="11" t="s">
        <v>2194</v>
      </c>
      <c r="T3" s="11" t="s">
        <v>2195</v>
      </c>
      <c r="U3" s="11" t="s">
        <v>2196</v>
      </c>
      <c r="V3" s="10" t="s">
        <v>2192</v>
      </c>
      <c r="W3" s="10" t="s">
        <v>2197</v>
      </c>
      <c r="X3" s="10" t="s">
        <v>2194</v>
      </c>
      <c r="Y3" s="10" t="s">
        <v>2195</v>
      </c>
      <c r="Z3" s="10" t="s">
        <v>2196</v>
      </c>
      <c r="AA3" s="9" t="s">
        <v>2192</v>
      </c>
      <c r="AB3" s="9" t="s">
        <v>2193</v>
      </c>
      <c r="AC3" s="9" t="s">
        <v>2194</v>
      </c>
      <c r="AD3" s="9" t="s">
        <v>2195</v>
      </c>
      <c r="AE3" s="9" t="s">
        <v>2196</v>
      </c>
      <c r="AF3" s="8" t="s">
        <v>2192</v>
      </c>
      <c r="AG3" s="8" t="s">
        <v>2193</v>
      </c>
      <c r="AH3" s="8" t="s">
        <v>2194</v>
      </c>
      <c r="AI3" s="8" t="s">
        <v>2195</v>
      </c>
      <c r="AJ3" s="8" t="s">
        <v>2196</v>
      </c>
      <c r="AK3" s="8" t="s">
        <v>2192</v>
      </c>
      <c r="AL3" s="8" t="s">
        <v>2193</v>
      </c>
      <c r="AM3" s="8" t="s">
        <v>2194</v>
      </c>
      <c r="AN3" s="8" t="s">
        <v>2195</v>
      </c>
      <c r="AO3" s="8" t="s">
        <v>2196</v>
      </c>
      <c r="AP3" s="11" t="s">
        <v>2192</v>
      </c>
      <c r="AQ3" s="11" t="s">
        <v>2193</v>
      </c>
      <c r="AR3" s="11" t="s">
        <v>2194</v>
      </c>
      <c r="AS3" s="11" t="s">
        <v>2195</v>
      </c>
      <c r="AT3" s="11" t="s">
        <v>2196</v>
      </c>
      <c r="AU3" s="10" t="s">
        <v>2192</v>
      </c>
      <c r="AV3" s="10" t="s">
        <v>2193</v>
      </c>
      <c r="AW3" s="10" t="s">
        <v>2194</v>
      </c>
      <c r="AX3" s="10" t="s">
        <v>2195</v>
      </c>
      <c r="AY3" s="10" t="s">
        <v>2196</v>
      </c>
      <c r="AZ3" s="10" t="s">
        <v>2192</v>
      </c>
      <c r="BA3" s="10" t="s">
        <v>2193</v>
      </c>
      <c r="BB3" s="10" t="s">
        <v>2194</v>
      </c>
      <c r="BC3" s="10" t="s">
        <v>2195</v>
      </c>
      <c r="BD3" s="10" t="s">
        <v>2196</v>
      </c>
      <c r="BE3" s="9" t="s">
        <v>2192</v>
      </c>
      <c r="BF3" s="9" t="s">
        <v>2193</v>
      </c>
      <c r="BG3" s="9" t="s">
        <v>2194</v>
      </c>
      <c r="BH3" s="9" t="s">
        <v>2195</v>
      </c>
      <c r="BI3" s="9" t="s">
        <v>2196</v>
      </c>
      <c r="BJ3" s="9" t="s">
        <v>2192</v>
      </c>
      <c r="BK3" s="9" t="s">
        <v>2193</v>
      </c>
      <c r="BL3" s="9" t="s">
        <v>2194</v>
      </c>
      <c r="BM3" s="9" t="s">
        <v>2195</v>
      </c>
      <c r="BN3" s="9" t="s">
        <v>2196</v>
      </c>
      <c r="BO3" s="11" t="s">
        <v>2192</v>
      </c>
      <c r="BP3" s="11" t="s">
        <v>2193</v>
      </c>
      <c r="BQ3" s="11" t="s">
        <v>2194</v>
      </c>
      <c r="BR3" s="11" t="s">
        <v>2195</v>
      </c>
      <c r="BS3" s="11" t="s">
        <v>2196</v>
      </c>
      <c r="BT3" s="11" t="s">
        <v>2192</v>
      </c>
      <c r="BU3" s="11" t="s">
        <v>2193</v>
      </c>
      <c r="BV3" s="11" t="s">
        <v>2194</v>
      </c>
      <c r="BW3" s="11" t="s">
        <v>2195</v>
      </c>
      <c r="BX3" s="11" t="s">
        <v>2196</v>
      </c>
      <c r="BY3" s="13" t="s">
        <v>2192</v>
      </c>
      <c r="BZ3" s="13" t="s">
        <v>2193</v>
      </c>
      <c r="CA3" s="13" t="s">
        <v>2194</v>
      </c>
      <c r="CB3" s="13" t="s">
        <v>2195</v>
      </c>
      <c r="CC3" s="13" t="s">
        <v>2196</v>
      </c>
      <c r="CD3" s="13" t="s">
        <v>2192</v>
      </c>
      <c r="CE3" s="13" t="s">
        <v>2193</v>
      </c>
      <c r="CF3" s="13" t="s">
        <v>2194</v>
      </c>
      <c r="CG3" s="13" t="s">
        <v>2195</v>
      </c>
      <c r="CH3" s="13" t="s">
        <v>2196</v>
      </c>
      <c r="CI3" s="11" t="s">
        <v>2192</v>
      </c>
      <c r="CJ3" s="11" t="s">
        <v>2197</v>
      </c>
      <c r="CK3" s="11" t="s">
        <v>2194</v>
      </c>
      <c r="CL3" s="11" t="s">
        <v>2198</v>
      </c>
      <c r="CM3" s="9" t="s">
        <v>2192</v>
      </c>
      <c r="CN3" s="9" t="s">
        <v>2197</v>
      </c>
      <c r="CO3" s="9" t="s">
        <v>2194</v>
      </c>
      <c r="CP3" s="9" t="s">
        <v>2198</v>
      </c>
    </row>
    <row r="4" spans="1:94" x14ac:dyDescent="0.35">
      <c r="A4" s="16">
        <v>2012</v>
      </c>
      <c r="B4" s="17">
        <v>84</v>
      </c>
      <c r="C4" s="18" t="s">
        <v>31</v>
      </c>
      <c r="D4" s="18" t="s">
        <v>34</v>
      </c>
      <c r="E4" s="18" t="s">
        <v>33</v>
      </c>
      <c r="F4" s="16" t="s">
        <v>8</v>
      </c>
      <c r="G4" s="20">
        <v>100</v>
      </c>
      <c r="H4" s="20" t="s">
        <v>37</v>
      </c>
      <c r="I4" s="20" t="s">
        <v>37</v>
      </c>
      <c r="J4" s="20" t="s">
        <v>37</v>
      </c>
      <c r="K4" s="20">
        <v>100</v>
      </c>
      <c r="L4" s="19" t="s">
        <v>37</v>
      </c>
      <c r="M4" s="19" t="s">
        <v>37</v>
      </c>
      <c r="N4" s="19" t="s">
        <v>37</v>
      </c>
      <c r="O4" s="19" t="s">
        <v>37</v>
      </c>
      <c r="P4" s="19">
        <v>0</v>
      </c>
      <c r="Q4" s="22">
        <v>1300</v>
      </c>
      <c r="R4" s="22" t="s">
        <v>37</v>
      </c>
      <c r="S4" s="22" t="s">
        <v>37</v>
      </c>
      <c r="T4" s="22" t="s">
        <v>37</v>
      </c>
      <c r="U4" s="22">
        <v>1300</v>
      </c>
      <c r="V4" s="21" t="s">
        <v>37</v>
      </c>
      <c r="W4" s="21" t="s">
        <v>37</v>
      </c>
      <c r="X4" s="21" t="s">
        <v>37</v>
      </c>
      <c r="Y4" s="21" t="s">
        <v>37</v>
      </c>
      <c r="Z4" s="21">
        <v>0</v>
      </c>
      <c r="AA4" s="20" t="s">
        <v>37</v>
      </c>
      <c r="AB4" s="20" t="s">
        <v>37</v>
      </c>
      <c r="AC4" s="20" t="s">
        <v>37</v>
      </c>
      <c r="AD4" s="20" t="s">
        <v>37</v>
      </c>
      <c r="AE4" s="20">
        <v>0</v>
      </c>
      <c r="AF4" s="19">
        <v>0.3</v>
      </c>
      <c r="AG4" s="19" t="s">
        <v>37</v>
      </c>
      <c r="AH4" s="19" t="s">
        <v>37</v>
      </c>
      <c r="AI4" s="19" t="s">
        <v>37</v>
      </c>
      <c r="AJ4" s="19">
        <v>0.3</v>
      </c>
      <c r="AK4" s="19">
        <v>0.3</v>
      </c>
      <c r="AL4" s="19" t="s">
        <v>37</v>
      </c>
      <c r="AM4" s="19" t="s">
        <v>37</v>
      </c>
      <c r="AN4" s="19" t="s">
        <v>37</v>
      </c>
      <c r="AO4" s="19">
        <v>0.3</v>
      </c>
      <c r="AP4" s="22" t="s">
        <v>37</v>
      </c>
      <c r="AQ4" s="22" t="s">
        <v>37</v>
      </c>
      <c r="AR4" s="22" t="s">
        <v>37</v>
      </c>
      <c r="AS4" s="22" t="s">
        <v>37</v>
      </c>
      <c r="AT4" s="22">
        <v>0</v>
      </c>
      <c r="AU4" s="21">
        <v>2.2999999999999998</v>
      </c>
      <c r="AV4" s="21" t="s">
        <v>37</v>
      </c>
      <c r="AW4" s="21" t="s">
        <v>37</v>
      </c>
      <c r="AX4" s="21" t="s">
        <v>37</v>
      </c>
      <c r="AY4" s="21">
        <v>2.2999999999999998</v>
      </c>
      <c r="AZ4" s="21">
        <v>2.2999999999999998</v>
      </c>
      <c r="BA4" s="21" t="s">
        <v>37</v>
      </c>
      <c r="BB4" s="21" t="s">
        <v>37</v>
      </c>
      <c r="BC4" s="21" t="s">
        <v>37</v>
      </c>
      <c r="BD4" s="21">
        <v>2.2999999999999998</v>
      </c>
      <c r="BE4" s="20">
        <v>17</v>
      </c>
      <c r="BF4" s="20" t="s">
        <v>37</v>
      </c>
      <c r="BG4" s="20" t="s">
        <v>37</v>
      </c>
      <c r="BH4" s="20" t="s">
        <v>37</v>
      </c>
      <c r="BI4" s="20">
        <v>17</v>
      </c>
      <c r="BJ4" s="20" t="s">
        <v>37</v>
      </c>
      <c r="BK4" s="20" t="s">
        <v>37</v>
      </c>
      <c r="BL4" s="20" t="s">
        <v>37</v>
      </c>
      <c r="BM4" s="20" t="s">
        <v>37</v>
      </c>
      <c r="BN4" s="20">
        <v>0</v>
      </c>
      <c r="BO4" s="22">
        <v>17</v>
      </c>
      <c r="BP4" s="22" t="s">
        <v>37</v>
      </c>
      <c r="BQ4" s="22" t="s">
        <v>37</v>
      </c>
      <c r="BR4" s="22" t="s">
        <v>37</v>
      </c>
      <c r="BS4" s="22">
        <v>17</v>
      </c>
      <c r="BT4" s="22" t="s">
        <v>37</v>
      </c>
      <c r="BU4" s="22" t="s">
        <v>37</v>
      </c>
      <c r="BV4" s="22" t="s">
        <v>37</v>
      </c>
      <c r="BW4" s="22" t="s">
        <v>37</v>
      </c>
      <c r="BX4" s="22">
        <v>0</v>
      </c>
      <c r="BY4" s="24" t="s">
        <v>37</v>
      </c>
      <c r="BZ4" s="24" t="s">
        <v>37</v>
      </c>
      <c r="CA4" s="24" t="s">
        <v>37</v>
      </c>
      <c r="CB4" s="24" t="s">
        <v>37</v>
      </c>
      <c r="CC4" s="24">
        <v>0</v>
      </c>
      <c r="CD4" s="24">
        <v>34</v>
      </c>
      <c r="CE4" s="24">
        <v>0</v>
      </c>
      <c r="CF4" s="24">
        <v>0</v>
      </c>
      <c r="CG4" s="24">
        <v>0</v>
      </c>
      <c r="CH4" s="24">
        <v>34</v>
      </c>
      <c r="CI4" s="22">
        <v>2190</v>
      </c>
      <c r="CJ4" s="22">
        <v>0</v>
      </c>
      <c r="CK4" s="22">
        <v>0</v>
      </c>
      <c r="CL4" s="22">
        <v>0</v>
      </c>
      <c r="CM4" s="20">
        <v>3</v>
      </c>
      <c r="CN4" s="20">
        <v>0</v>
      </c>
      <c r="CO4" s="20">
        <v>0</v>
      </c>
      <c r="CP4" s="20">
        <v>0</v>
      </c>
    </row>
    <row r="5" spans="1:94" x14ac:dyDescent="0.35">
      <c r="A5" s="16">
        <v>2012</v>
      </c>
      <c r="B5" s="17">
        <v>97</v>
      </c>
      <c r="C5" s="18" t="s">
        <v>35</v>
      </c>
      <c r="D5" s="18" t="s">
        <v>36</v>
      </c>
      <c r="E5" s="18" t="s">
        <v>33</v>
      </c>
      <c r="F5" s="16" t="s">
        <v>8</v>
      </c>
      <c r="G5" s="20" t="s">
        <v>37</v>
      </c>
      <c r="H5" s="20" t="s">
        <v>37</v>
      </c>
      <c r="I5" s="20" t="s">
        <v>37</v>
      </c>
      <c r="J5" s="20" t="s">
        <v>37</v>
      </c>
      <c r="K5" s="20">
        <v>0</v>
      </c>
      <c r="L5" s="19" t="s">
        <v>37</v>
      </c>
      <c r="M5" s="19" t="s">
        <v>37</v>
      </c>
      <c r="N5" s="19" t="s">
        <v>37</v>
      </c>
      <c r="O5" s="19" t="s">
        <v>37</v>
      </c>
      <c r="P5" s="19">
        <v>0</v>
      </c>
      <c r="Q5" s="22" t="s">
        <v>37</v>
      </c>
      <c r="R5" s="22" t="s">
        <v>37</v>
      </c>
      <c r="S5" s="22" t="s">
        <v>37</v>
      </c>
      <c r="T5" s="22" t="s">
        <v>37</v>
      </c>
      <c r="U5" s="22">
        <v>0</v>
      </c>
      <c r="V5" s="21" t="s">
        <v>37</v>
      </c>
      <c r="W5" s="21" t="s">
        <v>37</v>
      </c>
      <c r="X5" s="21" t="s">
        <v>37</v>
      </c>
      <c r="Y5" s="21" t="s">
        <v>37</v>
      </c>
      <c r="Z5" s="21">
        <v>0</v>
      </c>
      <c r="AA5" s="20" t="s">
        <v>37</v>
      </c>
      <c r="AB5" s="20" t="s">
        <v>37</v>
      </c>
      <c r="AC5" s="20" t="s">
        <v>37</v>
      </c>
      <c r="AD5" s="20" t="s">
        <v>37</v>
      </c>
      <c r="AE5" s="20">
        <v>0</v>
      </c>
      <c r="AF5" s="19" t="s">
        <v>37</v>
      </c>
      <c r="AG5" s="19" t="s">
        <v>37</v>
      </c>
      <c r="AH5" s="19" t="s">
        <v>37</v>
      </c>
      <c r="AI5" s="19" t="s">
        <v>37</v>
      </c>
      <c r="AJ5" s="19">
        <v>0</v>
      </c>
      <c r="AK5" s="19" t="s">
        <v>37</v>
      </c>
      <c r="AL5" s="19" t="s">
        <v>37</v>
      </c>
      <c r="AM5" s="19" t="s">
        <v>37</v>
      </c>
      <c r="AN5" s="19" t="s">
        <v>37</v>
      </c>
      <c r="AO5" s="19">
        <v>0</v>
      </c>
      <c r="AP5" s="22" t="s">
        <v>37</v>
      </c>
      <c r="AQ5" s="22" t="s">
        <v>37</v>
      </c>
      <c r="AR5" s="22" t="s">
        <v>37</v>
      </c>
      <c r="AS5" s="22" t="s">
        <v>37</v>
      </c>
      <c r="AT5" s="22">
        <v>0</v>
      </c>
      <c r="AU5" s="21">
        <v>3.5</v>
      </c>
      <c r="AV5" s="21" t="s">
        <v>37</v>
      </c>
      <c r="AW5" s="21" t="s">
        <v>37</v>
      </c>
      <c r="AX5" s="21" t="s">
        <v>37</v>
      </c>
      <c r="AY5" s="21">
        <v>3.5</v>
      </c>
      <c r="AZ5" s="21">
        <v>3.5</v>
      </c>
      <c r="BA5" s="21">
        <v>3.5</v>
      </c>
      <c r="BB5" s="21" t="s">
        <v>37</v>
      </c>
      <c r="BC5" s="21" t="s">
        <v>37</v>
      </c>
      <c r="BD5" s="21">
        <v>7</v>
      </c>
      <c r="BE5" s="20" t="s">
        <v>37</v>
      </c>
      <c r="BF5" s="20" t="s">
        <v>37</v>
      </c>
      <c r="BG5" s="20" t="s">
        <v>37</v>
      </c>
      <c r="BH5" s="20" t="s">
        <v>37</v>
      </c>
      <c r="BI5" s="20">
        <v>0</v>
      </c>
      <c r="BJ5" s="20" t="s">
        <v>37</v>
      </c>
      <c r="BK5" s="20" t="s">
        <v>37</v>
      </c>
      <c r="BL5" s="20" t="s">
        <v>37</v>
      </c>
      <c r="BM5" s="20" t="s">
        <v>37</v>
      </c>
      <c r="BN5" s="20">
        <v>0</v>
      </c>
      <c r="BO5" s="22">
        <v>8</v>
      </c>
      <c r="BP5" s="22" t="s">
        <v>37</v>
      </c>
      <c r="BQ5" s="22" t="s">
        <v>37</v>
      </c>
      <c r="BR5" s="22" t="s">
        <v>37</v>
      </c>
      <c r="BS5" s="22">
        <v>8</v>
      </c>
      <c r="BT5" s="22" t="s">
        <v>37</v>
      </c>
      <c r="BU5" s="22" t="s">
        <v>37</v>
      </c>
      <c r="BV5" s="22" t="s">
        <v>37</v>
      </c>
      <c r="BW5" s="22" t="s">
        <v>37</v>
      </c>
      <c r="BX5" s="22">
        <v>0</v>
      </c>
      <c r="BY5" s="24" t="s">
        <v>37</v>
      </c>
      <c r="BZ5" s="24" t="s">
        <v>37</v>
      </c>
      <c r="CA5" s="24" t="s">
        <v>37</v>
      </c>
      <c r="CB5" s="24" t="s">
        <v>37</v>
      </c>
      <c r="CC5" s="24">
        <v>0</v>
      </c>
      <c r="CD5" s="24">
        <v>8</v>
      </c>
      <c r="CE5" s="24">
        <v>0</v>
      </c>
      <c r="CF5" s="24">
        <v>0</v>
      </c>
      <c r="CG5" s="24">
        <v>0</v>
      </c>
      <c r="CH5" s="24">
        <v>8</v>
      </c>
      <c r="CI5" s="22">
        <v>4094</v>
      </c>
      <c r="CJ5" s="22">
        <v>54</v>
      </c>
      <c r="CK5" s="22" t="s">
        <v>37</v>
      </c>
      <c r="CL5" s="22" t="s">
        <v>37</v>
      </c>
      <c r="CM5" s="20" t="s">
        <v>37</v>
      </c>
      <c r="CN5" s="20">
        <v>39</v>
      </c>
      <c r="CO5" s="20" t="s">
        <v>37</v>
      </c>
      <c r="CP5" s="20" t="s">
        <v>37</v>
      </c>
    </row>
    <row r="6" spans="1:94" x14ac:dyDescent="0.35">
      <c r="A6" s="16">
        <v>2012</v>
      </c>
      <c r="B6" s="17">
        <v>108</v>
      </c>
      <c r="C6" s="18" t="s">
        <v>38</v>
      </c>
      <c r="D6" s="18" t="s">
        <v>39</v>
      </c>
      <c r="E6" s="18" t="s">
        <v>33</v>
      </c>
      <c r="F6" s="16" t="s">
        <v>8</v>
      </c>
      <c r="G6" s="20" t="s">
        <v>37</v>
      </c>
      <c r="H6" s="20" t="s">
        <v>37</v>
      </c>
      <c r="I6" s="20" t="s">
        <v>37</v>
      </c>
      <c r="J6" s="20" t="s">
        <v>37</v>
      </c>
      <c r="K6" s="20">
        <v>0</v>
      </c>
      <c r="L6" s="19" t="s">
        <v>37</v>
      </c>
      <c r="M6" s="19" t="s">
        <v>37</v>
      </c>
      <c r="N6" s="19" t="s">
        <v>37</v>
      </c>
      <c r="O6" s="19" t="s">
        <v>37</v>
      </c>
      <c r="P6" s="19">
        <v>0</v>
      </c>
      <c r="Q6" s="22" t="s">
        <v>37</v>
      </c>
      <c r="R6" s="22" t="s">
        <v>37</v>
      </c>
      <c r="S6" s="22" t="s">
        <v>37</v>
      </c>
      <c r="T6" s="22" t="s">
        <v>37</v>
      </c>
      <c r="U6" s="22">
        <v>0</v>
      </c>
      <c r="V6" s="21" t="s">
        <v>37</v>
      </c>
      <c r="W6" s="21" t="s">
        <v>37</v>
      </c>
      <c r="X6" s="21" t="s">
        <v>37</v>
      </c>
      <c r="Y6" s="21" t="s">
        <v>37</v>
      </c>
      <c r="Z6" s="21">
        <v>0</v>
      </c>
      <c r="AA6" s="20" t="s">
        <v>37</v>
      </c>
      <c r="AB6" s="20" t="s">
        <v>37</v>
      </c>
      <c r="AC6" s="20" t="s">
        <v>37</v>
      </c>
      <c r="AD6" s="20" t="s">
        <v>37</v>
      </c>
      <c r="AE6" s="20">
        <v>0</v>
      </c>
      <c r="AF6" s="19" t="s">
        <v>37</v>
      </c>
      <c r="AG6" s="19" t="s">
        <v>37</v>
      </c>
      <c r="AH6" s="19" t="s">
        <v>37</v>
      </c>
      <c r="AI6" s="19" t="s">
        <v>37</v>
      </c>
      <c r="AJ6" s="19">
        <v>0</v>
      </c>
      <c r="AK6" s="19" t="s">
        <v>37</v>
      </c>
      <c r="AL6" s="19" t="s">
        <v>37</v>
      </c>
      <c r="AM6" s="19" t="s">
        <v>37</v>
      </c>
      <c r="AN6" s="19" t="s">
        <v>37</v>
      </c>
      <c r="AO6" s="19">
        <v>0</v>
      </c>
      <c r="AP6" s="22">
        <v>1743</v>
      </c>
      <c r="AQ6" s="22" t="s">
        <v>37</v>
      </c>
      <c r="AR6" s="22">
        <v>9512</v>
      </c>
      <c r="AS6" s="22" t="s">
        <v>37</v>
      </c>
      <c r="AT6" s="22">
        <v>11255</v>
      </c>
      <c r="AU6" s="21">
        <v>6.7</v>
      </c>
      <c r="AV6" s="21" t="s">
        <v>37</v>
      </c>
      <c r="AW6" s="21">
        <v>16.100000000000001</v>
      </c>
      <c r="AX6" s="21" t="s">
        <v>37</v>
      </c>
      <c r="AY6" s="21">
        <v>22.8</v>
      </c>
      <c r="AZ6" s="21">
        <v>22.3</v>
      </c>
      <c r="BA6" s="21" t="s">
        <v>37</v>
      </c>
      <c r="BB6" s="21">
        <v>51.4</v>
      </c>
      <c r="BC6" s="21" t="s">
        <v>37</v>
      </c>
      <c r="BD6" s="21">
        <v>73.7</v>
      </c>
      <c r="BE6" s="20" t="s">
        <v>37</v>
      </c>
      <c r="BF6" s="20" t="s">
        <v>37</v>
      </c>
      <c r="BG6" s="20" t="s">
        <v>37</v>
      </c>
      <c r="BH6" s="20" t="s">
        <v>37</v>
      </c>
      <c r="BI6" s="20">
        <v>0</v>
      </c>
      <c r="BJ6" s="20" t="s">
        <v>37</v>
      </c>
      <c r="BK6" s="20" t="s">
        <v>37</v>
      </c>
      <c r="BL6" s="20" t="s">
        <v>37</v>
      </c>
      <c r="BM6" s="20" t="s">
        <v>37</v>
      </c>
      <c r="BN6" s="20">
        <v>0</v>
      </c>
      <c r="BO6" s="22">
        <v>115</v>
      </c>
      <c r="BP6" s="22" t="s">
        <v>37</v>
      </c>
      <c r="BQ6" s="22" t="s">
        <v>37</v>
      </c>
      <c r="BR6" s="22" t="s">
        <v>37</v>
      </c>
      <c r="BS6" s="22">
        <v>115</v>
      </c>
      <c r="BT6" s="22" t="s">
        <v>37</v>
      </c>
      <c r="BU6" s="22" t="s">
        <v>37</v>
      </c>
      <c r="BV6" s="22" t="s">
        <v>37</v>
      </c>
      <c r="BW6" s="22" t="s">
        <v>37</v>
      </c>
      <c r="BX6" s="22">
        <v>0</v>
      </c>
      <c r="BY6" s="24">
        <v>19</v>
      </c>
      <c r="BZ6" s="24" t="s">
        <v>37</v>
      </c>
      <c r="CA6" s="24" t="s">
        <v>37</v>
      </c>
      <c r="CB6" s="24" t="s">
        <v>37</v>
      </c>
      <c r="CC6" s="24">
        <v>19</v>
      </c>
      <c r="CD6" s="24">
        <v>134</v>
      </c>
      <c r="CE6" s="24">
        <v>0</v>
      </c>
      <c r="CF6" s="24">
        <v>0</v>
      </c>
      <c r="CG6" s="24">
        <v>0</v>
      </c>
      <c r="CH6" s="24">
        <v>134</v>
      </c>
      <c r="CI6" s="22">
        <v>4302</v>
      </c>
      <c r="CJ6" s="22" t="s">
        <v>37</v>
      </c>
      <c r="CK6" s="22">
        <v>792</v>
      </c>
      <c r="CL6" s="22" t="s">
        <v>37</v>
      </c>
      <c r="CM6" s="20">
        <v>369</v>
      </c>
      <c r="CN6" s="20">
        <v>81</v>
      </c>
      <c r="CO6" s="20" t="s">
        <v>37</v>
      </c>
      <c r="CP6" s="20" t="s">
        <v>37</v>
      </c>
    </row>
    <row r="7" spans="1:94" x14ac:dyDescent="0.35">
      <c r="A7" s="16">
        <v>2012</v>
      </c>
      <c r="B7" s="17">
        <v>118</v>
      </c>
      <c r="C7" s="18" t="s">
        <v>45</v>
      </c>
      <c r="D7" s="18" t="s">
        <v>46</v>
      </c>
      <c r="E7" s="18" t="s">
        <v>33</v>
      </c>
      <c r="F7" s="16" t="s">
        <v>8</v>
      </c>
      <c r="G7" s="20" t="s">
        <v>37</v>
      </c>
      <c r="H7" s="20" t="s">
        <v>37</v>
      </c>
      <c r="I7" s="20" t="s">
        <v>37</v>
      </c>
      <c r="J7" s="20" t="s">
        <v>37</v>
      </c>
      <c r="K7" s="20">
        <v>0</v>
      </c>
      <c r="L7" s="19" t="s">
        <v>37</v>
      </c>
      <c r="M7" s="19" t="s">
        <v>37</v>
      </c>
      <c r="N7" s="19" t="s">
        <v>37</v>
      </c>
      <c r="O7" s="19" t="s">
        <v>37</v>
      </c>
      <c r="P7" s="19">
        <v>0</v>
      </c>
      <c r="Q7" s="22" t="s">
        <v>37</v>
      </c>
      <c r="R7" s="22" t="s">
        <v>37</v>
      </c>
      <c r="S7" s="22" t="s">
        <v>37</v>
      </c>
      <c r="T7" s="22" t="s">
        <v>37</v>
      </c>
      <c r="U7" s="22">
        <v>0</v>
      </c>
      <c r="V7" s="21" t="s">
        <v>37</v>
      </c>
      <c r="W7" s="21" t="s">
        <v>37</v>
      </c>
      <c r="X7" s="21" t="s">
        <v>37</v>
      </c>
      <c r="Y7" s="21" t="s">
        <v>37</v>
      </c>
      <c r="Z7" s="21">
        <v>0</v>
      </c>
      <c r="AA7" s="20">
        <v>1</v>
      </c>
      <c r="AB7" s="20" t="s">
        <v>37</v>
      </c>
      <c r="AC7" s="20" t="s">
        <v>37</v>
      </c>
      <c r="AD7" s="20" t="s">
        <v>37</v>
      </c>
      <c r="AE7" s="20">
        <v>1</v>
      </c>
      <c r="AF7" s="19" t="s">
        <v>37</v>
      </c>
      <c r="AG7" s="19" t="s">
        <v>37</v>
      </c>
      <c r="AH7" s="19" t="s">
        <v>37</v>
      </c>
      <c r="AI7" s="19" t="s">
        <v>37</v>
      </c>
      <c r="AJ7" s="19">
        <v>0</v>
      </c>
      <c r="AK7" s="19" t="s">
        <v>37</v>
      </c>
      <c r="AL7" s="19" t="s">
        <v>37</v>
      </c>
      <c r="AM7" s="19" t="s">
        <v>37</v>
      </c>
      <c r="AN7" s="19" t="s">
        <v>37</v>
      </c>
      <c r="AO7" s="19">
        <v>0</v>
      </c>
      <c r="AP7" s="22" t="s">
        <v>37</v>
      </c>
      <c r="AQ7" s="22" t="s">
        <v>37</v>
      </c>
      <c r="AR7" s="22" t="s">
        <v>37</v>
      </c>
      <c r="AS7" s="22" t="s">
        <v>37</v>
      </c>
      <c r="AT7" s="22">
        <v>0</v>
      </c>
      <c r="AU7" s="21" t="s">
        <v>37</v>
      </c>
      <c r="AV7" s="21" t="s">
        <v>37</v>
      </c>
      <c r="AW7" s="21" t="s">
        <v>37</v>
      </c>
      <c r="AX7" s="21" t="s">
        <v>37</v>
      </c>
      <c r="AY7" s="21">
        <v>0</v>
      </c>
      <c r="AZ7" s="21" t="s">
        <v>37</v>
      </c>
      <c r="BA7" s="21" t="s">
        <v>37</v>
      </c>
      <c r="BB7" s="21" t="s">
        <v>37</v>
      </c>
      <c r="BC7" s="21" t="s">
        <v>37</v>
      </c>
      <c r="BD7" s="21">
        <v>0</v>
      </c>
      <c r="BE7" s="20" t="s">
        <v>37</v>
      </c>
      <c r="BF7" s="20" t="s">
        <v>37</v>
      </c>
      <c r="BG7" s="20" t="s">
        <v>37</v>
      </c>
      <c r="BH7" s="20" t="s">
        <v>37</v>
      </c>
      <c r="BI7" s="20">
        <v>0</v>
      </c>
      <c r="BJ7" s="20" t="s">
        <v>37</v>
      </c>
      <c r="BK7" s="20" t="s">
        <v>37</v>
      </c>
      <c r="BL7" s="20" t="s">
        <v>37</v>
      </c>
      <c r="BM7" s="20" t="s">
        <v>37</v>
      </c>
      <c r="BN7" s="20">
        <v>0</v>
      </c>
      <c r="BO7" s="22" t="s">
        <v>37</v>
      </c>
      <c r="BP7" s="22" t="s">
        <v>37</v>
      </c>
      <c r="BQ7" s="22" t="s">
        <v>37</v>
      </c>
      <c r="BR7" s="22" t="s">
        <v>37</v>
      </c>
      <c r="BS7" s="22">
        <v>0</v>
      </c>
      <c r="BT7" s="22">
        <v>35</v>
      </c>
      <c r="BU7" s="22" t="s">
        <v>37</v>
      </c>
      <c r="BV7" s="22" t="s">
        <v>37</v>
      </c>
      <c r="BW7" s="22" t="s">
        <v>37</v>
      </c>
      <c r="BX7" s="22">
        <v>35</v>
      </c>
      <c r="BY7" s="24" t="s">
        <v>37</v>
      </c>
      <c r="BZ7" s="24" t="s">
        <v>37</v>
      </c>
      <c r="CA7" s="24" t="s">
        <v>37</v>
      </c>
      <c r="CB7" s="24" t="s">
        <v>37</v>
      </c>
      <c r="CC7" s="24">
        <v>0</v>
      </c>
      <c r="CD7" s="24">
        <v>35</v>
      </c>
      <c r="CE7" s="24">
        <v>0</v>
      </c>
      <c r="CF7" s="24">
        <v>0</v>
      </c>
      <c r="CG7" s="24">
        <v>0</v>
      </c>
      <c r="CH7" s="24">
        <v>35</v>
      </c>
      <c r="CI7" s="22" t="s">
        <v>37</v>
      </c>
      <c r="CJ7" s="22" t="s">
        <v>37</v>
      </c>
      <c r="CK7" s="22" t="s">
        <v>37</v>
      </c>
      <c r="CL7" s="22" t="s">
        <v>37</v>
      </c>
      <c r="CM7" s="20" t="s">
        <v>37</v>
      </c>
      <c r="CN7" s="20" t="s">
        <v>37</v>
      </c>
      <c r="CO7" s="20" t="s">
        <v>37</v>
      </c>
      <c r="CP7" s="20" t="s">
        <v>37</v>
      </c>
    </row>
    <row r="8" spans="1:94" x14ac:dyDescent="0.35">
      <c r="A8" s="16">
        <v>2012</v>
      </c>
      <c r="B8" s="17">
        <v>122</v>
      </c>
      <c r="C8" s="18" t="s">
        <v>47</v>
      </c>
      <c r="D8" s="18" t="s">
        <v>43</v>
      </c>
      <c r="E8" s="18" t="s">
        <v>28</v>
      </c>
      <c r="F8" s="16" t="s">
        <v>8</v>
      </c>
      <c r="G8" s="20">
        <v>0</v>
      </c>
      <c r="H8" s="20" t="s">
        <v>37</v>
      </c>
      <c r="I8" s="20" t="s">
        <v>37</v>
      </c>
      <c r="J8" s="20" t="s">
        <v>37</v>
      </c>
      <c r="K8" s="20">
        <v>0</v>
      </c>
      <c r="L8" s="19">
        <v>0</v>
      </c>
      <c r="M8" s="19" t="s">
        <v>37</v>
      </c>
      <c r="N8" s="19" t="s">
        <v>37</v>
      </c>
      <c r="O8" s="19" t="s">
        <v>37</v>
      </c>
      <c r="P8" s="19">
        <v>0</v>
      </c>
      <c r="Q8" s="22">
        <v>7</v>
      </c>
      <c r="R8" s="22" t="s">
        <v>37</v>
      </c>
      <c r="S8" s="22" t="s">
        <v>37</v>
      </c>
      <c r="T8" s="22" t="s">
        <v>37</v>
      </c>
      <c r="U8" s="22">
        <v>7</v>
      </c>
      <c r="V8" s="21">
        <v>0.5</v>
      </c>
      <c r="W8" s="21" t="s">
        <v>37</v>
      </c>
      <c r="X8" s="21" t="s">
        <v>37</v>
      </c>
      <c r="Y8" s="21" t="s">
        <v>37</v>
      </c>
      <c r="Z8" s="21">
        <v>0.5</v>
      </c>
      <c r="AA8" s="20">
        <v>0</v>
      </c>
      <c r="AB8" s="20">
        <v>0</v>
      </c>
      <c r="AC8" s="20">
        <v>0</v>
      </c>
      <c r="AD8" s="20">
        <v>0</v>
      </c>
      <c r="AE8" s="20">
        <v>0</v>
      </c>
      <c r="AF8" s="19">
        <v>0</v>
      </c>
      <c r="AG8" s="19">
        <v>0</v>
      </c>
      <c r="AH8" s="19">
        <v>0</v>
      </c>
      <c r="AI8" s="19">
        <v>0</v>
      </c>
      <c r="AJ8" s="19">
        <v>0</v>
      </c>
      <c r="AK8" s="19">
        <v>0</v>
      </c>
      <c r="AL8" s="19">
        <v>0</v>
      </c>
      <c r="AM8" s="19">
        <v>0</v>
      </c>
      <c r="AN8" s="19">
        <v>0</v>
      </c>
      <c r="AO8" s="19">
        <v>0</v>
      </c>
      <c r="AP8" s="22">
        <v>0</v>
      </c>
      <c r="AQ8" s="22">
        <v>0</v>
      </c>
      <c r="AR8" s="22">
        <v>0</v>
      </c>
      <c r="AS8" s="22">
        <v>0</v>
      </c>
      <c r="AT8" s="22">
        <v>0</v>
      </c>
      <c r="AU8" s="21">
        <v>0</v>
      </c>
      <c r="AV8" s="21">
        <v>0</v>
      </c>
      <c r="AW8" s="21">
        <v>0</v>
      </c>
      <c r="AX8" s="21">
        <v>0</v>
      </c>
      <c r="AY8" s="21">
        <v>0</v>
      </c>
      <c r="AZ8" s="21">
        <v>0</v>
      </c>
      <c r="BA8" s="21">
        <v>0</v>
      </c>
      <c r="BB8" s="21">
        <v>0</v>
      </c>
      <c r="BC8" s="21">
        <v>0</v>
      </c>
      <c r="BD8" s="21">
        <v>0</v>
      </c>
      <c r="BE8" s="20" t="s">
        <v>37</v>
      </c>
      <c r="BF8" s="20" t="s">
        <v>37</v>
      </c>
      <c r="BG8" s="20" t="s">
        <v>37</v>
      </c>
      <c r="BH8" s="20" t="s">
        <v>37</v>
      </c>
      <c r="BI8" s="20">
        <v>0</v>
      </c>
      <c r="BJ8" s="20" t="s">
        <v>37</v>
      </c>
      <c r="BK8" s="20" t="s">
        <v>37</v>
      </c>
      <c r="BL8" s="20" t="s">
        <v>37</v>
      </c>
      <c r="BM8" s="20" t="s">
        <v>37</v>
      </c>
      <c r="BN8" s="20">
        <v>0</v>
      </c>
      <c r="BO8" s="22">
        <v>50</v>
      </c>
      <c r="BP8" s="22" t="s">
        <v>37</v>
      </c>
      <c r="BQ8" s="22" t="s">
        <v>37</v>
      </c>
      <c r="BR8" s="22" t="s">
        <v>37</v>
      </c>
      <c r="BS8" s="22">
        <v>50</v>
      </c>
      <c r="BT8" s="22" t="s">
        <v>37</v>
      </c>
      <c r="BU8" s="22" t="s">
        <v>37</v>
      </c>
      <c r="BV8" s="22" t="s">
        <v>37</v>
      </c>
      <c r="BW8" s="22" t="s">
        <v>37</v>
      </c>
      <c r="BX8" s="22">
        <v>0</v>
      </c>
      <c r="BY8" s="24" t="s">
        <v>37</v>
      </c>
      <c r="BZ8" s="24" t="s">
        <v>37</v>
      </c>
      <c r="CA8" s="24" t="s">
        <v>37</v>
      </c>
      <c r="CB8" s="24" t="s">
        <v>37</v>
      </c>
      <c r="CC8" s="24">
        <v>0</v>
      </c>
      <c r="CD8" s="24">
        <v>50</v>
      </c>
      <c r="CE8" s="24">
        <v>0</v>
      </c>
      <c r="CF8" s="24">
        <v>0</v>
      </c>
      <c r="CG8" s="24">
        <v>0</v>
      </c>
      <c r="CH8" s="24">
        <v>50</v>
      </c>
      <c r="CI8" s="22" t="s">
        <v>37</v>
      </c>
      <c r="CJ8" s="22" t="s">
        <v>37</v>
      </c>
      <c r="CK8" s="22" t="s">
        <v>37</v>
      </c>
      <c r="CL8" s="22" t="s">
        <v>37</v>
      </c>
      <c r="CM8" s="20" t="s">
        <v>37</v>
      </c>
      <c r="CN8" s="20" t="s">
        <v>37</v>
      </c>
      <c r="CO8" s="20" t="s">
        <v>37</v>
      </c>
      <c r="CP8" s="20" t="s">
        <v>37</v>
      </c>
    </row>
    <row r="9" spans="1:94" x14ac:dyDescent="0.35">
      <c r="A9" s="16">
        <v>2012</v>
      </c>
      <c r="B9" s="17">
        <v>162</v>
      </c>
      <c r="C9" s="18" t="s">
        <v>53</v>
      </c>
      <c r="D9" s="18" t="s">
        <v>54</v>
      </c>
      <c r="E9" s="18" t="s">
        <v>33</v>
      </c>
      <c r="F9" s="16" t="s">
        <v>8</v>
      </c>
      <c r="G9" s="20" t="s">
        <v>37</v>
      </c>
      <c r="H9" s="20" t="s">
        <v>37</v>
      </c>
      <c r="I9" s="20" t="s">
        <v>37</v>
      </c>
      <c r="J9" s="20" t="s">
        <v>37</v>
      </c>
      <c r="K9" s="20">
        <v>0</v>
      </c>
      <c r="L9" s="19" t="s">
        <v>37</v>
      </c>
      <c r="M9" s="19" t="s">
        <v>37</v>
      </c>
      <c r="N9" s="19" t="s">
        <v>37</v>
      </c>
      <c r="O9" s="19" t="s">
        <v>37</v>
      </c>
      <c r="P9" s="19">
        <v>0</v>
      </c>
      <c r="Q9" s="22">
        <v>8730</v>
      </c>
      <c r="R9" s="22" t="s">
        <v>37</v>
      </c>
      <c r="S9" s="22" t="s">
        <v>37</v>
      </c>
      <c r="T9" s="22" t="s">
        <v>37</v>
      </c>
      <c r="U9" s="22">
        <v>8730</v>
      </c>
      <c r="V9" s="21">
        <v>7</v>
      </c>
      <c r="W9" s="21" t="s">
        <v>37</v>
      </c>
      <c r="X9" s="21" t="s">
        <v>37</v>
      </c>
      <c r="Y9" s="21" t="s">
        <v>37</v>
      </c>
      <c r="Z9" s="21">
        <v>7</v>
      </c>
      <c r="AA9" s="20" t="s">
        <v>37</v>
      </c>
      <c r="AB9" s="20" t="s">
        <v>37</v>
      </c>
      <c r="AC9" s="20" t="s">
        <v>37</v>
      </c>
      <c r="AD9" s="20" t="s">
        <v>37</v>
      </c>
      <c r="AE9" s="20">
        <v>0</v>
      </c>
      <c r="AF9" s="19" t="s">
        <v>37</v>
      </c>
      <c r="AG9" s="19" t="s">
        <v>37</v>
      </c>
      <c r="AH9" s="19" t="s">
        <v>37</v>
      </c>
      <c r="AI9" s="19" t="s">
        <v>37</v>
      </c>
      <c r="AJ9" s="19">
        <v>0</v>
      </c>
      <c r="AK9" s="19" t="s">
        <v>37</v>
      </c>
      <c r="AL9" s="19" t="s">
        <v>37</v>
      </c>
      <c r="AM9" s="19" t="s">
        <v>37</v>
      </c>
      <c r="AN9" s="19" t="s">
        <v>37</v>
      </c>
      <c r="AO9" s="19">
        <v>0</v>
      </c>
      <c r="AP9" s="22" t="s">
        <v>37</v>
      </c>
      <c r="AQ9" s="22" t="s">
        <v>37</v>
      </c>
      <c r="AR9" s="22" t="s">
        <v>37</v>
      </c>
      <c r="AS9" s="22" t="s">
        <v>37</v>
      </c>
      <c r="AT9" s="22">
        <v>0</v>
      </c>
      <c r="AU9" s="21">
        <v>1</v>
      </c>
      <c r="AV9" s="21" t="s">
        <v>37</v>
      </c>
      <c r="AW9" s="21" t="s">
        <v>37</v>
      </c>
      <c r="AX9" s="21" t="s">
        <v>37</v>
      </c>
      <c r="AY9" s="21">
        <v>1</v>
      </c>
      <c r="AZ9" s="21">
        <v>1</v>
      </c>
      <c r="BA9" s="21" t="s">
        <v>37</v>
      </c>
      <c r="BB9" s="21" t="s">
        <v>37</v>
      </c>
      <c r="BC9" s="21" t="s">
        <v>37</v>
      </c>
      <c r="BD9" s="21">
        <v>1</v>
      </c>
      <c r="BE9" s="20" t="s">
        <v>37</v>
      </c>
      <c r="BF9" s="20" t="s">
        <v>37</v>
      </c>
      <c r="BG9" s="20" t="s">
        <v>37</v>
      </c>
      <c r="BH9" s="20" t="s">
        <v>37</v>
      </c>
      <c r="BI9" s="20" t="s">
        <v>37</v>
      </c>
      <c r="BJ9" s="20" t="s">
        <v>37</v>
      </c>
      <c r="BK9" s="20" t="s">
        <v>37</v>
      </c>
      <c r="BL9" s="20" t="s">
        <v>37</v>
      </c>
      <c r="BM9" s="20" t="s">
        <v>37</v>
      </c>
      <c r="BN9" s="20" t="s">
        <v>37</v>
      </c>
      <c r="BO9" s="22" t="s">
        <v>37</v>
      </c>
      <c r="BP9" s="22" t="s">
        <v>37</v>
      </c>
      <c r="BQ9" s="22" t="s">
        <v>37</v>
      </c>
      <c r="BR9" s="22" t="s">
        <v>37</v>
      </c>
      <c r="BS9" s="22" t="s">
        <v>37</v>
      </c>
      <c r="BT9" s="22" t="s">
        <v>37</v>
      </c>
      <c r="BU9" s="22" t="s">
        <v>37</v>
      </c>
      <c r="BV9" s="22" t="s">
        <v>37</v>
      </c>
      <c r="BW9" s="22" t="s">
        <v>37</v>
      </c>
      <c r="BX9" s="22" t="s">
        <v>37</v>
      </c>
      <c r="BY9" s="24" t="s">
        <v>37</v>
      </c>
      <c r="BZ9" s="24" t="s">
        <v>37</v>
      </c>
      <c r="CA9" s="24" t="s">
        <v>37</v>
      </c>
      <c r="CB9" s="24" t="s">
        <v>37</v>
      </c>
      <c r="CC9" s="24" t="s">
        <v>37</v>
      </c>
      <c r="CD9" s="24" t="s">
        <v>37</v>
      </c>
      <c r="CE9" s="24" t="s">
        <v>37</v>
      </c>
      <c r="CF9" s="24" t="s">
        <v>37</v>
      </c>
      <c r="CG9" s="24" t="s">
        <v>37</v>
      </c>
      <c r="CH9" s="24" t="s">
        <v>37</v>
      </c>
      <c r="CI9" s="22" t="s">
        <v>37</v>
      </c>
      <c r="CJ9" s="22" t="s">
        <v>37</v>
      </c>
      <c r="CK9" s="22" t="s">
        <v>37</v>
      </c>
      <c r="CL9" s="22" t="s">
        <v>37</v>
      </c>
      <c r="CM9" s="20" t="s">
        <v>37</v>
      </c>
      <c r="CN9" s="20" t="s">
        <v>37</v>
      </c>
      <c r="CO9" s="20" t="s">
        <v>37</v>
      </c>
      <c r="CP9" s="20" t="s">
        <v>37</v>
      </c>
    </row>
    <row r="10" spans="1:94" x14ac:dyDescent="0.35">
      <c r="A10" s="16">
        <v>2012</v>
      </c>
      <c r="B10" s="17">
        <v>189</v>
      </c>
      <c r="C10" s="18" t="s">
        <v>2199</v>
      </c>
      <c r="D10" s="18" t="s">
        <v>59</v>
      </c>
      <c r="E10" s="18" t="s">
        <v>33</v>
      </c>
      <c r="F10" s="16" t="s">
        <v>8</v>
      </c>
      <c r="G10" s="20">
        <v>4281</v>
      </c>
      <c r="H10" s="20" t="s">
        <v>37</v>
      </c>
      <c r="I10" s="20" t="s">
        <v>37</v>
      </c>
      <c r="J10" s="20" t="s">
        <v>37</v>
      </c>
      <c r="K10" s="20">
        <v>4281</v>
      </c>
      <c r="L10" s="19">
        <v>0.6</v>
      </c>
      <c r="M10" s="19" t="s">
        <v>37</v>
      </c>
      <c r="N10" s="19" t="s">
        <v>37</v>
      </c>
      <c r="O10" s="19" t="s">
        <v>37</v>
      </c>
      <c r="P10" s="19">
        <v>0.6</v>
      </c>
      <c r="Q10" s="22">
        <v>251957</v>
      </c>
      <c r="R10" s="22" t="s">
        <v>37</v>
      </c>
      <c r="S10" s="22" t="s">
        <v>37</v>
      </c>
      <c r="T10" s="22" t="s">
        <v>37</v>
      </c>
      <c r="U10" s="22">
        <v>251957</v>
      </c>
      <c r="V10" s="21">
        <v>34</v>
      </c>
      <c r="W10" s="21" t="s">
        <v>37</v>
      </c>
      <c r="X10" s="21" t="s">
        <v>37</v>
      </c>
      <c r="Y10" s="21" t="s">
        <v>37</v>
      </c>
      <c r="Z10" s="21">
        <v>34</v>
      </c>
      <c r="AA10" s="20">
        <v>0</v>
      </c>
      <c r="AB10" s="20" t="s">
        <v>37</v>
      </c>
      <c r="AC10" s="20" t="s">
        <v>37</v>
      </c>
      <c r="AD10" s="20" t="s">
        <v>37</v>
      </c>
      <c r="AE10" s="20">
        <v>0</v>
      </c>
      <c r="AF10" s="19" t="s">
        <v>37</v>
      </c>
      <c r="AG10" s="19" t="s">
        <v>37</v>
      </c>
      <c r="AH10" s="19" t="s">
        <v>37</v>
      </c>
      <c r="AI10" s="19" t="s">
        <v>37</v>
      </c>
      <c r="AJ10" s="19">
        <v>0</v>
      </c>
      <c r="AK10" s="19">
        <v>1.2</v>
      </c>
      <c r="AL10" s="19" t="s">
        <v>37</v>
      </c>
      <c r="AM10" s="19" t="s">
        <v>37</v>
      </c>
      <c r="AN10" s="19" t="s">
        <v>37</v>
      </c>
      <c r="AO10" s="19">
        <v>1.2</v>
      </c>
      <c r="AP10" s="22">
        <v>0</v>
      </c>
      <c r="AQ10" s="22" t="s">
        <v>37</v>
      </c>
      <c r="AR10" s="22" t="s">
        <v>37</v>
      </c>
      <c r="AS10" s="22" t="s">
        <v>37</v>
      </c>
      <c r="AT10" s="22">
        <v>0</v>
      </c>
      <c r="AU10" s="21" t="s">
        <v>37</v>
      </c>
      <c r="AV10" s="21" t="s">
        <v>37</v>
      </c>
      <c r="AW10" s="21" t="s">
        <v>37</v>
      </c>
      <c r="AX10" s="21" t="s">
        <v>37</v>
      </c>
      <c r="AY10" s="21">
        <v>0</v>
      </c>
      <c r="AZ10" s="21">
        <v>7.9</v>
      </c>
      <c r="BA10" s="21" t="s">
        <v>37</v>
      </c>
      <c r="BB10" s="21" t="s">
        <v>37</v>
      </c>
      <c r="BC10" s="21" t="s">
        <v>37</v>
      </c>
      <c r="BD10" s="21">
        <v>7.9</v>
      </c>
      <c r="BE10" s="20" t="s">
        <v>37</v>
      </c>
      <c r="BF10" s="20" t="s">
        <v>37</v>
      </c>
      <c r="BG10" s="20" t="s">
        <v>37</v>
      </c>
      <c r="BH10" s="20" t="s">
        <v>37</v>
      </c>
      <c r="BI10" s="20">
        <v>0</v>
      </c>
      <c r="BJ10" s="20">
        <v>454</v>
      </c>
      <c r="BK10" s="20" t="s">
        <v>37</v>
      </c>
      <c r="BL10" s="20" t="s">
        <v>37</v>
      </c>
      <c r="BM10" s="20" t="s">
        <v>37</v>
      </c>
      <c r="BN10" s="20">
        <v>454</v>
      </c>
      <c r="BO10" s="22">
        <v>243</v>
      </c>
      <c r="BP10" s="22" t="s">
        <v>37</v>
      </c>
      <c r="BQ10" s="22" t="s">
        <v>37</v>
      </c>
      <c r="BR10" s="22" t="s">
        <v>37</v>
      </c>
      <c r="BS10" s="22">
        <v>243</v>
      </c>
      <c r="BT10" s="22" t="s">
        <v>37</v>
      </c>
      <c r="BU10" s="22" t="s">
        <v>37</v>
      </c>
      <c r="BV10" s="22" t="s">
        <v>37</v>
      </c>
      <c r="BW10" s="22" t="s">
        <v>37</v>
      </c>
      <c r="BX10" s="22">
        <v>0</v>
      </c>
      <c r="BY10" s="24">
        <v>384</v>
      </c>
      <c r="BZ10" s="24" t="s">
        <v>37</v>
      </c>
      <c r="CA10" s="24" t="s">
        <v>37</v>
      </c>
      <c r="CB10" s="24" t="s">
        <v>37</v>
      </c>
      <c r="CC10" s="24">
        <v>384</v>
      </c>
      <c r="CD10" s="24">
        <v>1081</v>
      </c>
      <c r="CE10" s="24">
        <v>0</v>
      </c>
      <c r="CF10" s="24">
        <v>0</v>
      </c>
      <c r="CG10" s="24">
        <v>0</v>
      </c>
      <c r="CH10" s="24">
        <v>1081</v>
      </c>
      <c r="CI10" s="22" t="s">
        <v>37</v>
      </c>
      <c r="CJ10" s="22" t="s">
        <v>37</v>
      </c>
      <c r="CK10" s="22" t="s">
        <v>37</v>
      </c>
      <c r="CL10" s="22" t="s">
        <v>37</v>
      </c>
      <c r="CM10" s="20" t="s">
        <v>37</v>
      </c>
      <c r="CN10" s="20" t="s">
        <v>37</v>
      </c>
      <c r="CO10" s="20" t="s">
        <v>37</v>
      </c>
      <c r="CP10" s="20" t="s">
        <v>37</v>
      </c>
    </row>
    <row r="11" spans="1:94" x14ac:dyDescent="0.35">
      <c r="A11" s="16">
        <v>2012</v>
      </c>
      <c r="B11" s="17">
        <v>195</v>
      </c>
      <c r="C11" s="18" t="s">
        <v>58</v>
      </c>
      <c r="D11" s="18" t="s">
        <v>59</v>
      </c>
      <c r="E11" s="18" t="s">
        <v>57</v>
      </c>
      <c r="F11" s="16" t="s">
        <v>8</v>
      </c>
      <c r="G11" s="20">
        <v>9406</v>
      </c>
      <c r="H11" s="20">
        <v>5376</v>
      </c>
      <c r="I11" s="20">
        <v>759</v>
      </c>
      <c r="J11" s="20" t="s">
        <v>37</v>
      </c>
      <c r="K11" s="20">
        <v>15541</v>
      </c>
      <c r="L11" s="19">
        <v>2.4</v>
      </c>
      <c r="M11" s="19">
        <v>74.400000000000006</v>
      </c>
      <c r="N11" s="19">
        <v>0.1</v>
      </c>
      <c r="O11" s="19" t="s">
        <v>37</v>
      </c>
      <c r="P11" s="19">
        <v>76.900000000000006</v>
      </c>
      <c r="Q11" s="22">
        <v>49775</v>
      </c>
      <c r="R11" s="22">
        <v>10712</v>
      </c>
      <c r="S11" s="22">
        <v>5443</v>
      </c>
      <c r="T11" s="22" t="s">
        <v>37</v>
      </c>
      <c r="U11" s="22">
        <v>65930</v>
      </c>
      <c r="V11" s="21">
        <v>15.7</v>
      </c>
      <c r="W11" s="21">
        <v>476.9</v>
      </c>
      <c r="X11" s="21">
        <v>1</v>
      </c>
      <c r="Y11" s="21" t="s">
        <v>37</v>
      </c>
      <c r="Z11" s="21">
        <v>493.6</v>
      </c>
      <c r="AA11" s="20" t="s">
        <v>37</v>
      </c>
      <c r="AB11" s="20">
        <v>266</v>
      </c>
      <c r="AC11" s="20">
        <v>83</v>
      </c>
      <c r="AD11" s="20" t="s">
        <v>37</v>
      </c>
      <c r="AE11" s="20">
        <v>349</v>
      </c>
      <c r="AF11" s="19" t="s">
        <v>37</v>
      </c>
      <c r="AG11" s="19" t="s">
        <v>37</v>
      </c>
      <c r="AH11" s="19" t="s">
        <v>37</v>
      </c>
      <c r="AI11" s="19" t="s">
        <v>37</v>
      </c>
      <c r="AJ11" s="19">
        <v>0</v>
      </c>
      <c r="AK11" s="19" t="s">
        <v>37</v>
      </c>
      <c r="AL11" s="19" t="s">
        <v>37</v>
      </c>
      <c r="AM11" s="19">
        <v>146.4</v>
      </c>
      <c r="AN11" s="19" t="s">
        <v>37</v>
      </c>
      <c r="AO11" s="19">
        <v>146.4</v>
      </c>
      <c r="AP11" s="22">
        <v>327</v>
      </c>
      <c r="AQ11" s="22">
        <v>2032</v>
      </c>
      <c r="AR11" s="22">
        <v>2230</v>
      </c>
      <c r="AS11" s="22" t="s">
        <v>37</v>
      </c>
      <c r="AT11" s="22">
        <v>4589</v>
      </c>
      <c r="AU11" s="21">
        <v>6.5</v>
      </c>
      <c r="AV11" s="21" t="s">
        <v>37</v>
      </c>
      <c r="AW11" s="21">
        <v>22.7</v>
      </c>
      <c r="AX11" s="21" t="s">
        <v>37</v>
      </c>
      <c r="AY11" s="21">
        <v>29.2</v>
      </c>
      <c r="AZ11" s="21">
        <v>14.9</v>
      </c>
      <c r="BA11" s="21">
        <v>83.4</v>
      </c>
      <c r="BB11" s="21">
        <v>1151.4000000000001</v>
      </c>
      <c r="BC11" s="21" t="s">
        <v>37</v>
      </c>
      <c r="BD11" s="21">
        <v>1249.7</v>
      </c>
      <c r="BE11" s="20">
        <v>255</v>
      </c>
      <c r="BF11" s="20">
        <v>120</v>
      </c>
      <c r="BG11" s="20">
        <v>0</v>
      </c>
      <c r="BH11" s="20">
        <v>0</v>
      </c>
      <c r="BI11" s="20">
        <v>375</v>
      </c>
      <c r="BJ11" s="20">
        <v>442</v>
      </c>
      <c r="BK11" s="20">
        <v>0</v>
      </c>
      <c r="BL11" s="20">
        <v>0</v>
      </c>
      <c r="BM11" s="20">
        <v>0</v>
      </c>
      <c r="BN11" s="20">
        <v>442</v>
      </c>
      <c r="BO11" s="22">
        <v>1347</v>
      </c>
      <c r="BP11" s="22">
        <v>1877</v>
      </c>
      <c r="BQ11" s="22">
        <v>19282</v>
      </c>
      <c r="BR11" s="22">
        <v>0</v>
      </c>
      <c r="BS11" s="22">
        <v>22506</v>
      </c>
      <c r="BT11" s="22">
        <v>82</v>
      </c>
      <c r="BU11" s="22">
        <v>0</v>
      </c>
      <c r="BV11" s="22">
        <v>0</v>
      </c>
      <c r="BW11" s="22">
        <v>0</v>
      </c>
      <c r="BX11" s="22">
        <v>82</v>
      </c>
      <c r="BY11" s="24">
        <v>2225</v>
      </c>
      <c r="BZ11" s="24">
        <v>1017</v>
      </c>
      <c r="CA11" s="24">
        <v>570</v>
      </c>
      <c r="CB11" s="24" t="s">
        <v>37</v>
      </c>
      <c r="CC11" s="24">
        <v>3812</v>
      </c>
      <c r="CD11" s="24">
        <v>4351</v>
      </c>
      <c r="CE11" s="24">
        <v>3014</v>
      </c>
      <c r="CF11" s="24">
        <v>19852</v>
      </c>
      <c r="CG11" s="24">
        <v>0</v>
      </c>
      <c r="CH11" s="24">
        <v>27217</v>
      </c>
      <c r="CI11" s="22">
        <v>4100</v>
      </c>
      <c r="CJ11" s="22">
        <v>77</v>
      </c>
      <c r="CK11" s="22">
        <v>121</v>
      </c>
      <c r="CL11" s="22" t="s">
        <v>37</v>
      </c>
      <c r="CM11" s="20">
        <v>283</v>
      </c>
      <c r="CN11" s="20">
        <v>3037</v>
      </c>
      <c r="CO11" s="20">
        <v>40</v>
      </c>
      <c r="CP11" s="20">
        <v>0</v>
      </c>
    </row>
    <row r="12" spans="1:94" x14ac:dyDescent="0.35">
      <c r="A12" s="16">
        <v>2012</v>
      </c>
      <c r="B12" s="17">
        <v>207</v>
      </c>
      <c r="C12" s="18" t="s">
        <v>62</v>
      </c>
      <c r="D12" s="18" t="s">
        <v>63</v>
      </c>
      <c r="E12" s="18" t="s">
        <v>28</v>
      </c>
      <c r="F12" s="16" t="s">
        <v>8</v>
      </c>
      <c r="G12" s="20">
        <v>138</v>
      </c>
      <c r="H12" s="20">
        <v>2389</v>
      </c>
      <c r="I12" s="20" t="s">
        <v>37</v>
      </c>
      <c r="J12" s="20" t="s">
        <v>37</v>
      </c>
      <c r="K12" s="20">
        <v>2527</v>
      </c>
      <c r="L12" s="19" t="s">
        <v>37</v>
      </c>
      <c r="M12" s="19">
        <v>0.3</v>
      </c>
      <c r="N12" s="19" t="s">
        <v>37</v>
      </c>
      <c r="O12" s="19" t="s">
        <v>37</v>
      </c>
      <c r="P12" s="19">
        <v>0.3</v>
      </c>
      <c r="Q12" s="22">
        <v>5929</v>
      </c>
      <c r="R12" s="22">
        <v>14116</v>
      </c>
      <c r="S12" s="22" t="s">
        <v>37</v>
      </c>
      <c r="T12" s="22" t="s">
        <v>37</v>
      </c>
      <c r="U12" s="22">
        <v>20045</v>
      </c>
      <c r="V12" s="21">
        <v>3.1</v>
      </c>
      <c r="W12" s="21">
        <v>2.4</v>
      </c>
      <c r="X12" s="21" t="s">
        <v>37</v>
      </c>
      <c r="Y12" s="21" t="s">
        <v>37</v>
      </c>
      <c r="Z12" s="21">
        <v>5.5</v>
      </c>
      <c r="AA12" s="20" t="s">
        <v>37</v>
      </c>
      <c r="AB12" s="20" t="s">
        <v>37</v>
      </c>
      <c r="AC12" s="20" t="s">
        <v>37</v>
      </c>
      <c r="AD12" s="20" t="s">
        <v>37</v>
      </c>
      <c r="AE12" s="20">
        <v>0</v>
      </c>
      <c r="AF12" s="19" t="s">
        <v>37</v>
      </c>
      <c r="AG12" s="19" t="s">
        <v>37</v>
      </c>
      <c r="AH12" s="19" t="s">
        <v>37</v>
      </c>
      <c r="AI12" s="19" t="s">
        <v>37</v>
      </c>
      <c r="AJ12" s="19">
        <v>0</v>
      </c>
      <c r="AK12" s="19" t="s">
        <v>37</v>
      </c>
      <c r="AL12" s="19" t="s">
        <v>37</v>
      </c>
      <c r="AM12" s="19" t="s">
        <v>37</v>
      </c>
      <c r="AN12" s="19" t="s">
        <v>37</v>
      </c>
      <c r="AO12" s="19">
        <v>0</v>
      </c>
      <c r="AP12" s="22" t="s">
        <v>37</v>
      </c>
      <c r="AQ12" s="22" t="s">
        <v>37</v>
      </c>
      <c r="AR12" s="22" t="s">
        <v>37</v>
      </c>
      <c r="AS12" s="22" t="s">
        <v>37</v>
      </c>
      <c r="AT12" s="22">
        <v>0</v>
      </c>
      <c r="AU12" s="21" t="s">
        <v>37</v>
      </c>
      <c r="AV12" s="21" t="s">
        <v>37</v>
      </c>
      <c r="AW12" s="21" t="s">
        <v>37</v>
      </c>
      <c r="AX12" s="21" t="s">
        <v>37</v>
      </c>
      <c r="AY12" s="21">
        <v>0</v>
      </c>
      <c r="AZ12" s="21" t="s">
        <v>37</v>
      </c>
      <c r="BA12" s="21" t="s">
        <v>37</v>
      </c>
      <c r="BB12" s="21" t="s">
        <v>37</v>
      </c>
      <c r="BC12" s="21" t="s">
        <v>37</v>
      </c>
      <c r="BD12" s="21">
        <v>0</v>
      </c>
      <c r="BE12" s="20">
        <v>9</v>
      </c>
      <c r="BF12" s="20">
        <v>446</v>
      </c>
      <c r="BG12" s="20" t="s">
        <v>37</v>
      </c>
      <c r="BH12" s="20" t="s">
        <v>37</v>
      </c>
      <c r="BI12" s="20">
        <v>455</v>
      </c>
      <c r="BJ12" s="20">
        <v>35</v>
      </c>
      <c r="BK12" s="20">
        <v>392</v>
      </c>
      <c r="BL12" s="20" t="s">
        <v>37</v>
      </c>
      <c r="BM12" s="20" t="s">
        <v>37</v>
      </c>
      <c r="BN12" s="20">
        <v>427</v>
      </c>
      <c r="BO12" s="22" t="s">
        <v>37</v>
      </c>
      <c r="BP12" s="22" t="s">
        <v>37</v>
      </c>
      <c r="BQ12" s="22" t="s">
        <v>37</v>
      </c>
      <c r="BR12" s="22" t="s">
        <v>37</v>
      </c>
      <c r="BS12" s="22">
        <v>0</v>
      </c>
      <c r="BT12" s="22" t="s">
        <v>37</v>
      </c>
      <c r="BU12" s="22" t="s">
        <v>37</v>
      </c>
      <c r="BV12" s="22" t="s">
        <v>37</v>
      </c>
      <c r="BW12" s="22" t="s">
        <v>37</v>
      </c>
      <c r="BX12" s="22">
        <v>0</v>
      </c>
      <c r="BY12" s="24" t="s">
        <v>37</v>
      </c>
      <c r="BZ12" s="24" t="s">
        <v>37</v>
      </c>
      <c r="CA12" s="24" t="s">
        <v>37</v>
      </c>
      <c r="CB12" s="24" t="s">
        <v>37</v>
      </c>
      <c r="CC12" s="24">
        <v>0</v>
      </c>
      <c r="CD12" s="24">
        <v>44</v>
      </c>
      <c r="CE12" s="24">
        <v>838</v>
      </c>
      <c r="CF12" s="24">
        <v>0</v>
      </c>
      <c r="CG12" s="24">
        <v>0</v>
      </c>
      <c r="CH12" s="24">
        <v>882</v>
      </c>
      <c r="CI12" s="22" t="s">
        <v>37</v>
      </c>
      <c r="CJ12" s="22" t="s">
        <v>37</v>
      </c>
      <c r="CK12" s="22" t="s">
        <v>37</v>
      </c>
      <c r="CL12" s="22" t="s">
        <v>37</v>
      </c>
      <c r="CM12" s="20" t="s">
        <v>37</v>
      </c>
      <c r="CN12" s="20" t="s">
        <v>37</v>
      </c>
      <c r="CO12" s="20" t="s">
        <v>37</v>
      </c>
      <c r="CP12" s="20" t="s">
        <v>37</v>
      </c>
    </row>
    <row r="13" spans="1:94" x14ac:dyDescent="0.35">
      <c r="A13" s="16">
        <v>2012</v>
      </c>
      <c r="B13" s="17">
        <v>213</v>
      </c>
      <c r="C13" s="18" t="s">
        <v>64</v>
      </c>
      <c r="D13" s="18" t="s">
        <v>65</v>
      </c>
      <c r="E13" s="18" t="s">
        <v>57</v>
      </c>
      <c r="F13" s="16" t="s">
        <v>8</v>
      </c>
      <c r="G13" s="20" t="s">
        <v>37</v>
      </c>
      <c r="H13" s="20" t="s">
        <v>37</v>
      </c>
      <c r="I13" s="20" t="s">
        <v>37</v>
      </c>
      <c r="J13" s="20" t="s">
        <v>37</v>
      </c>
      <c r="K13" s="20">
        <v>0</v>
      </c>
      <c r="L13" s="19" t="s">
        <v>37</v>
      </c>
      <c r="M13" s="19" t="s">
        <v>37</v>
      </c>
      <c r="N13" s="19" t="s">
        <v>37</v>
      </c>
      <c r="O13" s="19" t="s">
        <v>37</v>
      </c>
      <c r="P13" s="19">
        <v>0</v>
      </c>
      <c r="Q13" s="22" t="s">
        <v>37</v>
      </c>
      <c r="R13" s="22" t="s">
        <v>37</v>
      </c>
      <c r="S13" s="22" t="s">
        <v>37</v>
      </c>
      <c r="T13" s="22" t="s">
        <v>37</v>
      </c>
      <c r="U13" s="22">
        <v>0</v>
      </c>
      <c r="V13" s="21" t="s">
        <v>37</v>
      </c>
      <c r="W13" s="21" t="s">
        <v>37</v>
      </c>
      <c r="X13" s="21" t="s">
        <v>37</v>
      </c>
      <c r="Y13" s="21" t="s">
        <v>37</v>
      </c>
      <c r="Z13" s="21">
        <v>0</v>
      </c>
      <c r="AA13" s="20" t="s">
        <v>37</v>
      </c>
      <c r="AB13" s="20" t="s">
        <v>37</v>
      </c>
      <c r="AC13" s="20" t="s">
        <v>37</v>
      </c>
      <c r="AD13" s="20" t="s">
        <v>37</v>
      </c>
      <c r="AE13" s="20">
        <v>0</v>
      </c>
      <c r="AF13" s="19" t="s">
        <v>37</v>
      </c>
      <c r="AG13" s="19" t="s">
        <v>37</v>
      </c>
      <c r="AH13" s="19" t="s">
        <v>37</v>
      </c>
      <c r="AI13" s="19" t="s">
        <v>37</v>
      </c>
      <c r="AJ13" s="19">
        <v>0</v>
      </c>
      <c r="AK13" s="19" t="s">
        <v>37</v>
      </c>
      <c r="AL13" s="19" t="s">
        <v>37</v>
      </c>
      <c r="AM13" s="19" t="s">
        <v>37</v>
      </c>
      <c r="AN13" s="19" t="s">
        <v>37</v>
      </c>
      <c r="AO13" s="19">
        <v>0</v>
      </c>
      <c r="AP13" s="22">
        <v>0</v>
      </c>
      <c r="AQ13" s="22">
        <v>1910</v>
      </c>
      <c r="AR13" s="22">
        <v>29277</v>
      </c>
      <c r="AS13" s="22" t="s">
        <v>37</v>
      </c>
      <c r="AT13" s="22">
        <v>31187</v>
      </c>
      <c r="AU13" s="21" t="s">
        <v>37</v>
      </c>
      <c r="AV13" s="21">
        <v>10</v>
      </c>
      <c r="AW13" s="21">
        <v>9</v>
      </c>
      <c r="AX13" s="21" t="s">
        <v>37</v>
      </c>
      <c r="AY13" s="21">
        <v>19</v>
      </c>
      <c r="AZ13" s="21">
        <v>5</v>
      </c>
      <c r="BA13" s="21">
        <v>13</v>
      </c>
      <c r="BB13" s="21">
        <v>9</v>
      </c>
      <c r="BC13" s="21" t="s">
        <v>37</v>
      </c>
      <c r="BD13" s="21">
        <v>27</v>
      </c>
      <c r="BE13" s="20" t="s">
        <v>37</v>
      </c>
      <c r="BF13" s="20" t="s">
        <v>37</v>
      </c>
      <c r="BG13" s="20" t="s">
        <v>37</v>
      </c>
      <c r="BH13" s="20" t="s">
        <v>37</v>
      </c>
      <c r="BI13" s="20">
        <v>0</v>
      </c>
      <c r="BJ13" s="20" t="s">
        <v>37</v>
      </c>
      <c r="BK13" s="20" t="s">
        <v>37</v>
      </c>
      <c r="BL13" s="20" t="s">
        <v>37</v>
      </c>
      <c r="BM13" s="20" t="s">
        <v>37</v>
      </c>
      <c r="BN13" s="20">
        <v>0</v>
      </c>
      <c r="BO13" s="22" t="s">
        <v>37</v>
      </c>
      <c r="BP13" s="22" t="s">
        <v>37</v>
      </c>
      <c r="BQ13" s="22" t="s">
        <v>37</v>
      </c>
      <c r="BR13" s="22" t="s">
        <v>37</v>
      </c>
      <c r="BS13" s="22">
        <v>0</v>
      </c>
      <c r="BT13" s="22">
        <v>66</v>
      </c>
      <c r="BU13" s="22">
        <v>1</v>
      </c>
      <c r="BV13" s="22" t="s">
        <v>37</v>
      </c>
      <c r="BW13" s="22" t="s">
        <v>37</v>
      </c>
      <c r="BX13" s="22">
        <v>67</v>
      </c>
      <c r="BY13" s="24">
        <v>22</v>
      </c>
      <c r="BZ13" s="24" t="s">
        <v>37</v>
      </c>
      <c r="CA13" s="24" t="s">
        <v>37</v>
      </c>
      <c r="CB13" s="24" t="s">
        <v>37</v>
      </c>
      <c r="CC13" s="24">
        <v>22</v>
      </c>
      <c r="CD13" s="24">
        <v>88</v>
      </c>
      <c r="CE13" s="24">
        <v>1</v>
      </c>
      <c r="CF13" s="24">
        <v>0</v>
      </c>
      <c r="CG13" s="24">
        <v>0</v>
      </c>
      <c r="CH13" s="24">
        <v>89</v>
      </c>
      <c r="CI13" s="22">
        <v>2385</v>
      </c>
      <c r="CJ13" s="22">
        <v>46</v>
      </c>
      <c r="CK13" s="22">
        <v>1</v>
      </c>
      <c r="CL13" s="22" t="s">
        <v>37</v>
      </c>
      <c r="CM13" s="20">
        <v>36</v>
      </c>
      <c r="CN13" s="20">
        <v>2</v>
      </c>
      <c r="CO13" s="20" t="s">
        <v>37</v>
      </c>
      <c r="CP13" s="20" t="s">
        <v>37</v>
      </c>
    </row>
    <row r="14" spans="1:94" x14ac:dyDescent="0.35">
      <c r="A14" s="16">
        <v>2012</v>
      </c>
      <c r="B14" s="17">
        <v>295</v>
      </c>
      <c r="C14" s="18" t="s">
        <v>77</v>
      </c>
      <c r="D14" s="18" t="s">
        <v>51</v>
      </c>
      <c r="E14" s="18" t="s">
        <v>28</v>
      </c>
      <c r="F14" s="16" t="s">
        <v>8</v>
      </c>
      <c r="G14" s="20">
        <v>30</v>
      </c>
      <c r="H14" s="20" t="s">
        <v>37</v>
      </c>
      <c r="I14" s="20">
        <v>1066</v>
      </c>
      <c r="J14" s="20" t="s">
        <v>37</v>
      </c>
      <c r="K14" s="20">
        <v>1096</v>
      </c>
      <c r="L14" s="19">
        <v>0</v>
      </c>
      <c r="M14" s="19" t="s">
        <v>37</v>
      </c>
      <c r="N14" s="19">
        <v>0.2</v>
      </c>
      <c r="O14" s="19" t="s">
        <v>37</v>
      </c>
      <c r="P14" s="19">
        <v>0.2</v>
      </c>
      <c r="Q14" s="22">
        <v>256</v>
      </c>
      <c r="R14" s="22" t="s">
        <v>37</v>
      </c>
      <c r="S14" s="22">
        <v>2667</v>
      </c>
      <c r="T14" s="22" t="s">
        <v>37</v>
      </c>
      <c r="U14" s="22">
        <v>2923</v>
      </c>
      <c r="V14" s="21">
        <v>0</v>
      </c>
      <c r="W14" s="21" t="s">
        <v>37</v>
      </c>
      <c r="X14" s="21">
        <v>0.5</v>
      </c>
      <c r="Y14" s="21" t="s">
        <v>37</v>
      </c>
      <c r="Z14" s="21">
        <v>0.5</v>
      </c>
      <c r="AA14" s="20" t="s">
        <v>37</v>
      </c>
      <c r="AB14" s="20" t="s">
        <v>37</v>
      </c>
      <c r="AC14" s="20" t="s">
        <v>37</v>
      </c>
      <c r="AD14" s="20" t="s">
        <v>37</v>
      </c>
      <c r="AE14" s="20">
        <v>0</v>
      </c>
      <c r="AF14" s="19">
        <v>0</v>
      </c>
      <c r="AG14" s="19" t="s">
        <v>37</v>
      </c>
      <c r="AH14" s="19">
        <v>0</v>
      </c>
      <c r="AI14" s="19" t="s">
        <v>37</v>
      </c>
      <c r="AJ14" s="19">
        <v>0</v>
      </c>
      <c r="AK14" s="19">
        <v>0</v>
      </c>
      <c r="AL14" s="19" t="s">
        <v>37</v>
      </c>
      <c r="AM14" s="19">
        <v>0</v>
      </c>
      <c r="AN14" s="19" t="s">
        <v>37</v>
      </c>
      <c r="AO14" s="19">
        <v>0</v>
      </c>
      <c r="AP14" s="22" t="s">
        <v>37</v>
      </c>
      <c r="AQ14" s="22" t="s">
        <v>37</v>
      </c>
      <c r="AR14" s="22" t="s">
        <v>37</v>
      </c>
      <c r="AS14" s="22" t="s">
        <v>37</v>
      </c>
      <c r="AT14" s="22">
        <v>0</v>
      </c>
      <c r="AU14" s="21">
        <v>0</v>
      </c>
      <c r="AV14" s="21" t="s">
        <v>37</v>
      </c>
      <c r="AW14" s="21">
        <v>0.3</v>
      </c>
      <c r="AX14" s="21" t="s">
        <v>37</v>
      </c>
      <c r="AY14" s="21">
        <v>0.3</v>
      </c>
      <c r="AZ14" s="21">
        <v>0</v>
      </c>
      <c r="BA14" s="21" t="s">
        <v>37</v>
      </c>
      <c r="BB14" s="21">
        <v>0.3</v>
      </c>
      <c r="BC14" s="21" t="s">
        <v>37</v>
      </c>
      <c r="BD14" s="21">
        <v>0.3</v>
      </c>
      <c r="BE14" s="20">
        <v>19</v>
      </c>
      <c r="BF14" s="20" t="s">
        <v>37</v>
      </c>
      <c r="BG14" s="20">
        <v>59</v>
      </c>
      <c r="BH14" s="20" t="s">
        <v>37</v>
      </c>
      <c r="BI14" s="20">
        <v>78</v>
      </c>
      <c r="BJ14" s="20">
        <v>50</v>
      </c>
      <c r="BK14" s="20" t="s">
        <v>37</v>
      </c>
      <c r="BL14" s="20">
        <v>185</v>
      </c>
      <c r="BM14" s="20" t="s">
        <v>37</v>
      </c>
      <c r="BN14" s="20">
        <v>235</v>
      </c>
      <c r="BO14" s="22">
        <v>59</v>
      </c>
      <c r="BP14" s="22" t="s">
        <v>37</v>
      </c>
      <c r="BQ14" s="22" t="s">
        <v>37</v>
      </c>
      <c r="BR14" s="22" t="s">
        <v>37</v>
      </c>
      <c r="BS14" s="22">
        <v>59</v>
      </c>
      <c r="BT14" s="22">
        <v>4</v>
      </c>
      <c r="BU14" s="22" t="s">
        <v>37</v>
      </c>
      <c r="BV14" s="22" t="s">
        <v>37</v>
      </c>
      <c r="BW14" s="22" t="s">
        <v>37</v>
      </c>
      <c r="BX14" s="22">
        <v>4</v>
      </c>
      <c r="BY14" s="24">
        <v>14</v>
      </c>
      <c r="BZ14" s="24" t="s">
        <v>37</v>
      </c>
      <c r="CA14" s="24">
        <v>22</v>
      </c>
      <c r="CB14" s="24" t="s">
        <v>37</v>
      </c>
      <c r="CC14" s="24">
        <v>36</v>
      </c>
      <c r="CD14" s="24">
        <v>146</v>
      </c>
      <c r="CE14" s="24">
        <v>0</v>
      </c>
      <c r="CF14" s="24">
        <v>266</v>
      </c>
      <c r="CG14" s="24">
        <v>0</v>
      </c>
      <c r="CH14" s="24">
        <v>412</v>
      </c>
      <c r="CI14" s="22" t="s">
        <v>37</v>
      </c>
      <c r="CJ14" s="22" t="s">
        <v>37</v>
      </c>
      <c r="CK14" s="22" t="s">
        <v>37</v>
      </c>
      <c r="CL14" s="22" t="s">
        <v>37</v>
      </c>
      <c r="CM14" s="20" t="s">
        <v>37</v>
      </c>
      <c r="CN14" s="20" t="s">
        <v>37</v>
      </c>
      <c r="CO14" s="20" t="s">
        <v>37</v>
      </c>
      <c r="CP14" s="20" t="s">
        <v>37</v>
      </c>
    </row>
    <row r="15" spans="1:94" x14ac:dyDescent="0.35">
      <c r="A15" s="16">
        <v>2012</v>
      </c>
      <c r="B15" s="17">
        <v>307</v>
      </c>
      <c r="C15" s="18" t="s">
        <v>84</v>
      </c>
      <c r="D15" s="18" t="s">
        <v>39</v>
      </c>
      <c r="E15" s="18" t="s">
        <v>28</v>
      </c>
      <c r="F15" s="16" t="s">
        <v>8</v>
      </c>
      <c r="G15" s="20" t="s">
        <v>37</v>
      </c>
      <c r="H15" s="20" t="s">
        <v>37</v>
      </c>
      <c r="I15" s="20" t="s">
        <v>37</v>
      </c>
      <c r="J15" s="20" t="s">
        <v>37</v>
      </c>
      <c r="K15" s="20" t="s">
        <v>37</v>
      </c>
      <c r="L15" s="19" t="s">
        <v>37</v>
      </c>
      <c r="M15" s="19" t="s">
        <v>37</v>
      </c>
      <c r="N15" s="19" t="s">
        <v>37</v>
      </c>
      <c r="O15" s="19" t="s">
        <v>37</v>
      </c>
      <c r="P15" s="19" t="s">
        <v>37</v>
      </c>
      <c r="Q15" s="22" t="s">
        <v>37</v>
      </c>
      <c r="R15" s="22" t="s">
        <v>37</v>
      </c>
      <c r="S15" s="22" t="s">
        <v>37</v>
      </c>
      <c r="T15" s="22" t="s">
        <v>37</v>
      </c>
      <c r="U15" s="22" t="s">
        <v>37</v>
      </c>
      <c r="V15" s="21" t="s">
        <v>37</v>
      </c>
      <c r="W15" s="21" t="s">
        <v>37</v>
      </c>
      <c r="X15" s="21" t="s">
        <v>37</v>
      </c>
      <c r="Y15" s="21" t="s">
        <v>37</v>
      </c>
      <c r="Z15" s="21" t="s">
        <v>37</v>
      </c>
      <c r="AA15" s="20" t="s">
        <v>37</v>
      </c>
      <c r="AB15" s="20" t="s">
        <v>37</v>
      </c>
      <c r="AC15" s="20" t="s">
        <v>37</v>
      </c>
      <c r="AD15" s="20" t="s">
        <v>37</v>
      </c>
      <c r="AE15" s="20" t="s">
        <v>37</v>
      </c>
      <c r="AF15" s="19" t="s">
        <v>37</v>
      </c>
      <c r="AG15" s="19" t="s">
        <v>37</v>
      </c>
      <c r="AH15" s="19" t="s">
        <v>37</v>
      </c>
      <c r="AI15" s="19" t="s">
        <v>37</v>
      </c>
      <c r="AJ15" s="19" t="s">
        <v>37</v>
      </c>
      <c r="AK15" s="19" t="s">
        <v>37</v>
      </c>
      <c r="AL15" s="19" t="s">
        <v>37</v>
      </c>
      <c r="AM15" s="19" t="s">
        <v>37</v>
      </c>
      <c r="AN15" s="19" t="s">
        <v>37</v>
      </c>
      <c r="AO15" s="19" t="s">
        <v>37</v>
      </c>
      <c r="AP15" s="22" t="s">
        <v>37</v>
      </c>
      <c r="AQ15" s="22" t="s">
        <v>37</v>
      </c>
      <c r="AR15" s="22" t="s">
        <v>37</v>
      </c>
      <c r="AS15" s="22" t="s">
        <v>37</v>
      </c>
      <c r="AT15" s="22" t="s">
        <v>37</v>
      </c>
      <c r="AU15" s="21" t="s">
        <v>37</v>
      </c>
      <c r="AV15" s="21" t="s">
        <v>37</v>
      </c>
      <c r="AW15" s="21" t="s">
        <v>37</v>
      </c>
      <c r="AX15" s="21" t="s">
        <v>37</v>
      </c>
      <c r="AY15" s="21" t="s">
        <v>37</v>
      </c>
      <c r="AZ15" s="21" t="s">
        <v>37</v>
      </c>
      <c r="BA15" s="21" t="s">
        <v>37</v>
      </c>
      <c r="BB15" s="21" t="s">
        <v>37</v>
      </c>
      <c r="BC15" s="21" t="s">
        <v>37</v>
      </c>
      <c r="BD15" s="21" t="s">
        <v>37</v>
      </c>
      <c r="BE15" s="20" t="s">
        <v>37</v>
      </c>
      <c r="BF15" s="20" t="s">
        <v>37</v>
      </c>
      <c r="BG15" s="20" t="s">
        <v>37</v>
      </c>
      <c r="BH15" s="20" t="s">
        <v>37</v>
      </c>
      <c r="BI15" s="20" t="s">
        <v>37</v>
      </c>
      <c r="BJ15" s="20" t="s">
        <v>37</v>
      </c>
      <c r="BK15" s="20" t="s">
        <v>37</v>
      </c>
      <c r="BL15" s="20" t="s">
        <v>37</v>
      </c>
      <c r="BM15" s="20" t="s">
        <v>37</v>
      </c>
      <c r="BN15" s="20" t="s">
        <v>37</v>
      </c>
      <c r="BO15" s="22" t="s">
        <v>37</v>
      </c>
      <c r="BP15" s="22" t="s">
        <v>37</v>
      </c>
      <c r="BQ15" s="22" t="s">
        <v>37</v>
      </c>
      <c r="BR15" s="22" t="s">
        <v>37</v>
      </c>
      <c r="BS15" s="22" t="s">
        <v>37</v>
      </c>
      <c r="BT15" s="22" t="s">
        <v>37</v>
      </c>
      <c r="BU15" s="22" t="s">
        <v>37</v>
      </c>
      <c r="BV15" s="22" t="s">
        <v>37</v>
      </c>
      <c r="BW15" s="22" t="s">
        <v>37</v>
      </c>
      <c r="BX15" s="22" t="s">
        <v>37</v>
      </c>
      <c r="BY15" s="24" t="s">
        <v>37</v>
      </c>
      <c r="BZ15" s="24" t="s">
        <v>37</v>
      </c>
      <c r="CA15" s="24" t="s">
        <v>37</v>
      </c>
      <c r="CB15" s="24" t="s">
        <v>37</v>
      </c>
      <c r="CC15" s="24" t="s">
        <v>37</v>
      </c>
      <c r="CD15" s="24" t="s">
        <v>37</v>
      </c>
      <c r="CE15" s="24" t="s">
        <v>37</v>
      </c>
      <c r="CF15" s="24" t="s">
        <v>37</v>
      </c>
      <c r="CG15" s="24" t="s">
        <v>37</v>
      </c>
      <c r="CH15" s="24" t="s">
        <v>37</v>
      </c>
      <c r="CI15" s="22" t="s">
        <v>37</v>
      </c>
      <c r="CJ15" s="22" t="s">
        <v>37</v>
      </c>
      <c r="CK15" s="22" t="s">
        <v>37</v>
      </c>
      <c r="CL15" s="22" t="s">
        <v>37</v>
      </c>
      <c r="CM15" s="20">
        <v>1</v>
      </c>
      <c r="CN15" s="20">
        <v>3</v>
      </c>
      <c r="CO15" s="20">
        <v>2</v>
      </c>
      <c r="CP15" s="20">
        <v>0</v>
      </c>
    </row>
    <row r="16" spans="1:94" x14ac:dyDescent="0.35">
      <c r="A16" s="16">
        <v>2012</v>
      </c>
      <c r="B16" s="17">
        <v>309</v>
      </c>
      <c r="C16" s="18" t="s">
        <v>86</v>
      </c>
      <c r="D16" s="18" t="s">
        <v>87</v>
      </c>
      <c r="E16" s="18" t="s">
        <v>28</v>
      </c>
      <c r="F16" s="16" t="s">
        <v>8</v>
      </c>
      <c r="G16" s="20">
        <v>437</v>
      </c>
      <c r="H16" s="20">
        <v>516</v>
      </c>
      <c r="I16" s="20">
        <v>272</v>
      </c>
      <c r="J16" s="20" t="s">
        <v>37</v>
      </c>
      <c r="K16" s="20">
        <v>1225</v>
      </c>
      <c r="L16" s="19">
        <v>0.2</v>
      </c>
      <c r="M16" s="19">
        <v>0.1</v>
      </c>
      <c r="N16" s="19">
        <v>0.1</v>
      </c>
      <c r="O16" s="19" t="s">
        <v>37</v>
      </c>
      <c r="P16" s="19">
        <v>0.4</v>
      </c>
      <c r="Q16" s="22">
        <v>923</v>
      </c>
      <c r="R16" s="22">
        <v>830</v>
      </c>
      <c r="S16" s="22">
        <v>372</v>
      </c>
      <c r="T16" s="22" t="s">
        <v>37</v>
      </c>
      <c r="U16" s="22">
        <v>2125</v>
      </c>
      <c r="V16" s="21">
        <v>0.6</v>
      </c>
      <c r="W16" s="21">
        <v>0.2</v>
      </c>
      <c r="X16" s="21">
        <v>0.1</v>
      </c>
      <c r="Y16" s="21" t="s">
        <v>37</v>
      </c>
      <c r="Z16" s="21">
        <v>0.9</v>
      </c>
      <c r="AA16" s="20">
        <v>8</v>
      </c>
      <c r="AB16" s="20" t="s">
        <v>37</v>
      </c>
      <c r="AC16" s="20" t="s">
        <v>37</v>
      </c>
      <c r="AD16" s="20" t="s">
        <v>37</v>
      </c>
      <c r="AE16" s="20">
        <v>8</v>
      </c>
      <c r="AF16" s="19">
        <v>0.2</v>
      </c>
      <c r="AG16" s="19" t="s">
        <v>37</v>
      </c>
      <c r="AH16" s="19" t="s">
        <v>37</v>
      </c>
      <c r="AI16" s="19" t="s">
        <v>37</v>
      </c>
      <c r="AJ16" s="19">
        <v>0.2</v>
      </c>
      <c r="AK16" s="19">
        <v>0.2</v>
      </c>
      <c r="AL16" s="19" t="s">
        <v>37</v>
      </c>
      <c r="AM16" s="19" t="s">
        <v>37</v>
      </c>
      <c r="AN16" s="19" t="s">
        <v>37</v>
      </c>
      <c r="AO16" s="19">
        <v>0.2</v>
      </c>
      <c r="AP16" s="22">
        <v>8</v>
      </c>
      <c r="AQ16" s="22" t="s">
        <v>37</v>
      </c>
      <c r="AR16" s="22" t="s">
        <v>37</v>
      </c>
      <c r="AS16" s="22" t="s">
        <v>37</v>
      </c>
      <c r="AT16" s="22">
        <v>8</v>
      </c>
      <c r="AU16" s="21">
        <v>0.2</v>
      </c>
      <c r="AV16" s="21" t="s">
        <v>37</v>
      </c>
      <c r="AW16" s="21" t="s">
        <v>37</v>
      </c>
      <c r="AX16" s="21" t="s">
        <v>37</v>
      </c>
      <c r="AY16" s="21">
        <v>0.2</v>
      </c>
      <c r="AZ16" s="21">
        <v>0.2</v>
      </c>
      <c r="BA16" s="21" t="s">
        <v>37</v>
      </c>
      <c r="BB16" s="21" t="s">
        <v>37</v>
      </c>
      <c r="BC16" s="21" t="s">
        <v>37</v>
      </c>
      <c r="BD16" s="21">
        <v>0.2</v>
      </c>
      <c r="BE16" s="20">
        <v>23</v>
      </c>
      <c r="BF16" s="20">
        <v>63</v>
      </c>
      <c r="BG16" s="20">
        <v>23</v>
      </c>
      <c r="BH16" s="20" t="s">
        <v>37</v>
      </c>
      <c r="BI16" s="20">
        <v>109</v>
      </c>
      <c r="BJ16" s="20">
        <v>78</v>
      </c>
      <c r="BK16" s="20">
        <v>17</v>
      </c>
      <c r="BL16" s="20">
        <v>12</v>
      </c>
      <c r="BM16" s="20" t="s">
        <v>37</v>
      </c>
      <c r="BN16" s="20">
        <v>107</v>
      </c>
      <c r="BO16" s="22">
        <v>110</v>
      </c>
      <c r="BP16" s="22" t="s">
        <v>37</v>
      </c>
      <c r="BQ16" s="22" t="s">
        <v>37</v>
      </c>
      <c r="BR16" s="22" t="s">
        <v>37</v>
      </c>
      <c r="BS16" s="22">
        <v>110</v>
      </c>
      <c r="BT16" s="22" t="s">
        <v>37</v>
      </c>
      <c r="BU16" s="22" t="s">
        <v>37</v>
      </c>
      <c r="BV16" s="22" t="s">
        <v>37</v>
      </c>
      <c r="BW16" s="22" t="s">
        <v>37</v>
      </c>
      <c r="BX16" s="22">
        <v>0</v>
      </c>
      <c r="BY16" s="24">
        <v>5</v>
      </c>
      <c r="BZ16" s="24">
        <v>6</v>
      </c>
      <c r="CA16" s="24">
        <v>4</v>
      </c>
      <c r="CB16" s="24" t="s">
        <v>37</v>
      </c>
      <c r="CC16" s="24">
        <v>15</v>
      </c>
      <c r="CD16" s="24">
        <v>216</v>
      </c>
      <c r="CE16" s="24">
        <v>86</v>
      </c>
      <c r="CF16" s="24">
        <v>39</v>
      </c>
      <c r="CG16" s="24">
        <v>0</v>
      </c>
      <c r="CH16" s="24">
        <v>341</v>
      </c>
      <c r="CI16" s="22">
        <v>100</v>
      </c>
      <c r="CJ16" s="22" t="s">
        <v>37</v>
      </c>
      <c r="CK16" s="22" t="s">
        <v>37</v>
      </c>
      <c r="CL16" s="22" t="s">
        <v>37</v>
      </c>
      <c r="CM16" s="20" t="s">
        <v>37</v>
      </c>
      <c r="CN16" s="20" t="s">
        <v>37</v>
      </c>
      <c r="CO16" s="20" t="s">
        <v>37</v>
      </c>
      <c r="CP16" s="20" t="s">
        <v>37</v>
      </c>
    </row>
    <row r="17" spans="1:94" x14ac:dyDescent="0.35">
      <c r="A17" s="16">
        <v>2012</v>
      </c>
      <c r="B17" s="17">
        <v>329</v>
      </c>
      <c r="C17" s="18" t="s">
        <v>88</v>
      </c>
      <c r="D17" s="18" t="s">
        <v>87</v>
      </c>
      <c r="E17" s="18" t="s">
        <v>33</v>
      </c>
      <c r="F17" s="16" t="s">
        <v>8</v>
      </c>
      <c r="G17" s="20">
        <v>201</v>
      </c>
      <c r="H17" s="20">
        <v>147</v>
      </c>
      <c r="I17" s="20">
        <v>266</v>
      </c>
      <c r="J17" s="20" t="s">
        <v>37</v>
      </c>
      <c r="K17" s="20">
        <v>614</v>
      </c>
      <c r="L17" s="19" t="s">
        <v>37</v>
      </c>
      <c r="M17" s="19" t="s">
        <v>37</v>
      </c>
      <c r="N17" s="19" t="s">
        <v>37</v>
      </c>
      <c r="O17" s="19" t="s">
        <v>37</v>
      </c>
      <c r="P17" s="19">
        <v>0</v>
      </c>
      <c r="Q17" s="22">
        <v>2235</v>
      </c>
      <c r="R17" s="22">
        <v>239</v>
      </c>
      <c r="S17" s="22">
        <v>1438</v>
      </c>
      <c r="T17" s="22">
        <v>0</v>
      </c>
      <c r="U17" s="22">
        <v>3912</v>
      </c>
      <c r="V17" s="21">
        <v>1</v>
      </c>
      <c r="W17" s="21" t="s">
        <v>37</v>
      </c>
      <c r="X17" s="21" t="s">
        <v>37</v>
      </c>
      <c r="Y17" s="21">
        <v>0</v>
      </c>
      <c r="Z17" s="21">
        <v>1</v>
      </c>
      <c r="AA17" s="20">
        <v>5</v>
      </c>
      <c r="AB17" s="20" t="s">
        <v>37</v>
      </c>
      <c r="AC17" s="20" t="s">
        <v>37</v>
      </c>
      <c r="AD17" s="20" t="s">
        <v>37</v>
      </c>
      <c r="AE17" s="20">
        <v>5</v>
      </c>
      <c r="AF17" s="19" t="s">
        <v>37</v>
      </c>
      <c r="AG17" s="19" t="s">
        <v>37</v>
      </c>
      <c r="AH17" s="19" t="s">
        <v>37</v>
      </c>
      <c r="AI17" s="19" t="s">
        <v>37</v>
      </c>
      <c r="AJ17" s="19">
        <v>0</v>
      </c>
      <c r="AK17" s="19" t="s">
        <v>37</v>
      </c>
      <c r="AL17" s="19" t="s">
        <v>37</v>
      </c>
      <c r="AM17" s="19" t="s">
        <v>37</v>
      </c>
      <c r="AN17" s="19" t="s">
        <v>37</v>
      </c>
      <c r="AO17" s="19">
        <v>0</v>
      </c>
      <c r="AP17" s="22">
        <v>3889</v>
      </c>
      <c r="AQ17" s="22" t="s">
        <v>37</v>
      </c>
      <c r="AR17" s="22" t="s">
        <v>37</v>
      </c>
      <c r="AS17" s="22" t="s">
        <v>37</v>
      </c>
      <c r="AT17" s="22">
        <v>3889</v>
      </c>
      <c r="AU17" s="21" t="s">
        <v>37</v>
      </c>
      <c r="AV17" s="21" t="s">
        <v>37</v>
      </c>
      <c r="AW17" s="21" t="s">
        <v>37</v>
      </c>
      <c r="AX17" s="21" t="s">
        <v>37</v>
      </c>
      <c r="AY17" s="21">
        <v>0</v>
      </c>
      <c r="AZ17" s="21">
        <v>6</v>
      </c>
      <c r="BA17" s="21" t="s">
        <v>37</v>
      </c>
      <c r="BB17" s="21" t="s">
        <v>37</v>
      </c>
      <c r="BC17" s="21" t="s">
        <v>37</v>
      </c>
      <c r="BD17" s="21">
        <v>6</v>
      </c>
      <c r="BE17" s="20">
        <v>96</v>
      </c>
      <c r="BF17" s="20">
        <v>5</v>
      </c>
      <c r="BG17" s="20" t="s">
        <v>37</v>
      </c>
      <c r="BH17" s="20" t="s">
        <v>37</v>
      </c>
      <c r="BI17" s="20">
        <v>101</v>
      </c>
      <c r="BJ17" s="20">
        <v>42</v>
      </c>
      <c r="BK17" s="20">
        <v>5</v>
      </c>
      <c r="BL17" s="20">
        <v>15</v>
      </c>
      <c r="BM17" s="20" t="s">
        <v>37</v>
      </c>
      <c r="BN17" s="20">
        <v>62</v>
      </c>
      <c r="BO17" s="22">
        <v>242</v>
      </c>
      <c r="BP17" s="22">
        <v>13</v>
      </c>
      <c r="BQ17" s="22" t="s">
        <v>37</v>
      </c>
      <c r="BR17" s="22" t="s">
        <v>37</v>
      </c>
      <c r="BS17" s="22">
        <v>255</v>
      </c>
      <c r="BT17" s="22" t="s">
        <v>37</v>
      </c>
      <c r="BU17" s="22" t="s">
        <v>37</v>
      </c>
      <c r="BV17" s="22" t="s">
        <v>37</v>
      </c>
      <c r="BW17" s="22" t="s">
        <v>37</v>
      </c>
      <c r="BX17" s="22">
        <v>0</v>
      </c>
      <c r="BY17" s="24" t="s">
        <v>37</v>
      </c>
      <c r="BZ17" s="24" t="s">
        <v>37</v>
      </c>
      <c r="CA17" s="24" t="s">
        <v>37</v>
      </c>
      <c r="CB17" s="24" t="s">
        <v>37</v>
      </c>
      <c r="CC17" s="24">
        <v>0</v>
      </c>
      <c r="CD17" s="24">
        <v>380</v>
      </c>
      <c r="CE17" s="24">
        <v>23</v>
      </c>
      <c r="CF17" s="24">
        <v>15</v>
      </c>
      <c r="CG17" s="24">
        <v>0</v>
      </c>
      <c r="CH17" s="24">
        <v>418</v>
      </c>
      <c r="CI17" s="22">
        <v>3574</v>
      </c>
      <c r="CJ17" s="22">
        <v>39</v>
      </c>
      <c r="CK17" s="22" t="s">
        <v>37</v>
      </c>
      <c r="CL17" s="22" t="s">
        <v>37</v>
      </c>
      <c r="CM17" s="20" t="s">
        <v>37</v>
      </c>
      <c r="CN17" s="20" t="s">
        <v>37</v>
      </c>
      <c r="CO17" s="20" t="s">
        <v>37</v>
      </c>
      <c r="CP17" s="20" t="s">
        <v>37</v>
      </c>
    </row>
    <row r="18" spans="1:94" x14ac:dyDescent="0.35">
      <c r="A18" s="16">
        <v>2012</v>
      </c>
      <c r="B18" s="17">
        <v>332</v>
      </c>
      <c r="C18" s="18" t="s">
        <v>2200</v>
      </c>
      <c r="D18" s="18" t="s">
        <v>199</v>
      </c>
      <c r="E18" s="18" t="s">
        <v>33</v>
      </c>
      <c r="F18" s="16" t="s">
        <v>8</v>
      </c>
      <c r="G18" s="20" t="s">
        <v>37</v>
      </c>
      <c r="H18" s="20" t="s">
        <v>37</v>
      </c>
      <c r="I18" s="20" t="s">
        <v>37</v>
      </c>
      <c r="J18" s="20" t="s">
        <v>37</v>
      </c>
      <c r="K18" s="20" t="s">
        <v>37</v>
      </c>
      <c r="L18" s="19" t="s">
        <v>37</v>
      </c>
      <c r="M18" s="19" t="s">
        <v>37</v>
      </c>
      <c r="N18" s="19" t="s">
        <v>37</v>
      </c>
      <c r="O18" s="19" t="s">
        <v>37</v>
      </c>
      <c r="P18" s="19" t="s">
        <v>37</v>
      </c>
      <c r="Q18" s="22" t="s">
        <v>37</v>
      </c>
      <c r="R18" s="22" t="s">
        <v>37</v>
      </c>
      <c r="S18" s="22" t="s">
        <v>37</v>
      </c>
      <c r="T18" s="22" t="s">
        <v>37</v>
      </c>
      <c r="U18" s="22" t="s">
        <v>37</v>
      </c>
      <c r="V18" s="21" t="s">
        <v>37</v>
      </c>
      <c r="W18" s="21" t="s">
        <v>37</v>
      </c>
      <c r="X18" s="21" t="s">
        <v>37</v>
      </c>
      <c r="Y18" s="21" t="s">
        <v>37</v>
      </c>
      <c r="Z18" s="21" t="s">
        <v>37</v>
      </c>
      <c r="AA18" s="20" t="s">
        <v>37</v>
      </c>
      <c r="AB18" s="20" t="s">
        <v>37</v>
      </c>
      <c r="AC18" s="20" t="s">
        <v>37</v>
      </c>
      <c r="AD18" s="20" t="s">
        <v>37</v>
      </c>
      <c r="AE18" s="20" t="s">
        <v>37</v>
      </c>
      <c r="AF18" s="19" t="s">
        <v>37</v>
      </c>
      <c r="AG18" s="19" t="s">
        <v>37</v>
      </c>
      <c r="AH18" s="19" t="s">
        <v>37</v>
      </c>
      <c r="AI18" s="19" t="s">
        <v>37</v>
      </c>
      <c r="AJ18" s="19" t="s">
        <v>37</v>
      </c>
      <c r="AK18" s="19" t="s">
        <v>37</v>
      </c>
      <c r="AL18" s="19" t="s">
        <v>37</v>
      </c>
      <c r="AM18" s="19" t="s">
        <v>37</v>
      </c>
      <c r="AN18" s="19" t="s">
        <v>37</v>
      </c>
      <c r="AO18" s="19" t="s">
        <v>37</v>
      </c>
      <c r="AP18" s="22" t="s">
        <v>37</v>
      </c>
      <c r="AQ18" s="22" t="s">
        <v>37</v>
      </c>
      <c r="AR18" s="22" t="s">
        <v>37</v>
      </c>
      <c r="AS18" s="22" t="s">
        <v>37</v>
      </c>
      <c r="AT18" s="22" t="s">
        <v>37</v>
      </c>
      <c r="AU18" s="21" t="s">
        <v>37</v>
      </c>
      <c r="AV18" s="21" t="s">
        <v>37</v>
      </c>
      <c r="AW18" s="21" t="s">
        <v>37</v>
      </c>
      <c r="AX18" s="21" t="s">
        <v>37</v>
      </c>
      <c r="AY18" s="21" t="s">
        <v>37</v>
      </c>
      <c r="AZ18" s="21" t="s">
        <v>37</v>
      </c>
      <c r="BA18" s="21" t="s">
        <v>37</v>
      </c>
      <c r="BB18" s="21" t="s">
        <v>37</v>
      </c>
      <c r="BC18" s="21" t="s">
        <v>37</v>
      </c>
      <c r="BD18" s="21" t="s">
        <v>37</v>
      </c>
      <c r="BE18" s="20" t="s">
        <v>37</v>
      </c>
      <c r="BF18" s="20" t="s">
        <v>37</v>
      </c>
      <c r="BG18" s="20" t="s">
        <v>37</v>
      </c>
      <c r="BH18" s="20" t="s">
        <v>37</v>
      </c>
      <c r="BI18" s="20">
        <v>0</v>
      </c>
      <c r="BJ18" s="20" t="s">
        <v>37</v>
      </c>
      <c r="BK18" s="20" t="s">
        <v>37</v>
      </c>
      <c r="BL18" s="20" t="s">
        <v>37</v>
      </c>
      <c r="BM18" s="20" t="s">
        <v>37</v>
      </c>
      <c r="BN18" s="20">
        <v>0</v>
      </c>
      <c r="BO18" s="22">
        <v>1829</v>
      </c>
      <c r="BP18" s="22" t="s">
        <v>37</v>
      </c>
      <c r="BQ18" s="22" t="s">
        <v>37</v>
      </c>
      <c r="BR18" s="22" t="s">
        <v>37</v>
      </c>
      <c r="BS18" s="22">
        <v>1829</v>
      </c>
      <c r="BT18" s="22" t="s">
        <v>37</v>
      </c>
      <c r="BU18" s="22" t="s">
        <v>37</v>
      </c>
      <c r="BV18" s="22" t="s">
        <v>37</v>
      </c>
      <c r="BW18" s="22" t="s">
        <v>37</v>
      </c>
      <c r="BX18" s="22">
        <v>0</v>
      </c>
      <c r="BY18" s="24" t="s">
        <v>37</v>
      </c>
      <c r="BZ18" s="24" t="s">
        <v>37</v>
      </c>
      <c r="CA18" s="24" t="s">
        <v>37</v>
      </c>
      <c r="CB18" s="24" t="s">
        <v>37</v>
      </c>
      <c r="CC18" s="24">
        <v>0</v>
      </c>
      <c r="CD18" s="24">
        <v>1829</v>
      </c>
      <c r="CE18" s="24">
        <v>0</v>
      </c>
      <c r="CF18" s="24">
        <v>0</v>
      </c>
      <c r="CG18" s="24">
        <v>0</v>
      </c>
      <c r="CH18" s="24">
        <v>1829</v>
      </c>
      <c r="CI18" s="22" t="s">
        <v>37</v>
      </c>
      <c r="CJ18" s="22" t="s">
        <v>37</v>
      </c>
      <c r="CK18" s="22" t="s">
        <v>37</v>
      </c>
      <c r="CL18" s="22" t="s">
        <v>37</v>
      </c>
      <c r="CM18" s="20" t="s">
        <v>37</v>
      </c>
      <c r="CN18" s="20" t="s">
        <v>37</v>
      </c>
      <c r="CO18" s="20" t="s">
        <v>37</v>
      </c>
      <c r="CP18" s="20" t="s">
        <v>37</v>
      </c>
    </row>
    <row r="19" spans="1:94" x14ac:dyDescent="0.35">
      <c r="A19" s="16">
        <v>2012</v>
      </c>
      <c r="B19" s="17">
        <v>367</v>
      </c>
      <c r="C19" s="18" t="s">
        <v>89</v>
      </c>
      <c r="D19" s="18" t="s">
        <v>90</v>
      </c>
      <c r="E19" s="18" t="s">
        <v>28</v>
      </c>
      <c r="F19" s="16" t="s">
        <v>8</v>
      </c>
      <c r="G19" s="20" t="s">
        <v>37</v>
      </c>
      <c r="H19" s="20" t="s">
        <v>37</v>
      </c>
      <c r="I19" s="20" t="s">
        <v>37</v>
      </c>
      <c r="J19" s="20" t="s">
        <v>37</v>
      </c>
      <c r="K19" s="20">
        <v>0</v>
      </c>
      <c r="L19" s="19" t="s">
        <v>37</v>
      </c>
      <c r="M19" s="19" t="s">
        <v>37</v>
      </c>
      <c r="N19" s="19" t="s">
        <v>37</v>
      </c>
      <c r="O19" s="19" t="s">
        <v>37</v>
      </c>
      <c r="P19" s="19">
        <v>0</v>
      </c>
      <c r="Q19" s="22" t="s">
        <v>37</v>
      </c>
      <c r="R19" s="22" t="s">
        <v>37</v>
      </c>
      <c r="S19" s="22" t="s">
        <v>37</v>
      </c>
      <c r="T19" s="22" t="s">
        <v>37</v>
      </c>
      <c r="U19" s="22">
        <v>0</v>
      </c>
      <c r="V19" s="21" t="s">
        <v>37</v>
      </c>
      <c r="W19" s="21" t="s">
        <v>37</v>
      </c>
      <c r="X19" s="21" t="s">
        <v>37</v>
      </c>
      <c r="Y19" s="21" t="s">
        <v>37</v>
      </c>
      <c r="Z19" s="21">
        <v>0</v>
      </c>
      <c r="AA19" s="20">
        <v>126</v>
      </c>
      <c r="AB19" s="20">
        <v>2650</v>
      </c>
      <c r="AC19" s="20">
        <v>0</v>
      </c>
      <c r="AD19" s="20">
        <v>0</v>
      </c>
      <c r="AE19" s="20">
        <v>2776</v>
      </c>
      <c r="AF19" s="19">
        <v>1</v>
      </c>
      <c r="AG19" s="19">
        <v>9</v>
      </c>
      <c r="AH19" s="19">
        <v>0</v>
      </c>
      <c r="AI19" s="19">
        <v>0</v>
      </c>
      <c r="AJ19" s="19">
        <v>10</v>
      </c>
      <c r="AK19" s="19">
        <v>1</v>
      </c>
      <c r="AL19" s="19">
        <v>9</v>
      </c>
      <c r="AM19" s="19">
        <v>0</v>
      </c>
      <c r="AN19" s="19">
        <v>0</v>
      </c>
      <c r="AO19" s="19">
        <v>10</v>
      </c>
      <c r="AP19" s="22" t="s">
        <v>37</v>
      </c>
      <c r="AQ19" s="22" t="s">
        <v>37</v>
      </c>
      <c r="AR19" s="22" t="s">
        <v>37</v>
      </c>
      <c r="AS19" s="22" t="s">
        <v>37</v>
      </c>
      <c r="AT19" s="22">
        <v>0</v>
      </c>
      <c r="AU19" s="21" t="s">
        <v>37</v>
      </c>
      <c r="AV19" s="21" t="s">
        <v>37</v>
      </c>
      <c r="AW19" s="21" t="s">
        <v>37</v>
      </c>
      <c r="AX19" s="21" t="s">
        <v>37</v>
      </c>
      <c r="AY19" s="21">
        <v>0</v>
      </c>
      <c r="AZ19" s="21" t="s">
        <v>37</v>
      </c>
      <c r="BA19" s="21" t="s">
        <v>37</v>
      </c>
      <c r="BB19" s="21" t="s">
        <v>37</v>
      </c>
      <c r="BC19" s="21" t="s">
        <v>37</v>
      </c>
      <c r="BD19" s="21">
        <v>0</v>
      </c>
      <c r="BE19" s="20" t="s">
        <v>37</v>
      </c>
      <c r="BF19" s="20" t="s">
        <v>37</v>
      </c>
      <c r="BG19" s="20" t="s">
        <v>37</v>
      </c>
      <c r="BH19" s="20" t="s">
        <v>37</v>
      </c>
      <c r="BI19" s="20">
        <v>0</v>
      </c>
      <c r="BJ19" s="20" t="s">
        <v>37</v>
      </c>
      <c r="BK19" s="20" t="s">
        <v>37</v>
      </c>
      <c r="BL19" s="20" t="s">
        <v>37</v>
      </c>
      <c r="BM19" s="20" t="s">
        <v>37</v>
      </c>
      <c r="BN19" s="20">
        <v>0</v>
      </c>
      <c r="BO19" s="22" t="s">
        <v>37</v>
      </c>
      <c r="BP19" s="22" t="s">
        <v>37</v>
      </c>
      <c r="BQ19" s="22" t="s">
        <v>37</v>
      </c>
      <c r="BR19" s="22" t="s">
        <v>37</v>
      </c>
      <c r="BS19" s="22">
        <v>0</v>
      </c>
      <c r="BT19" s="22" t="s">
        <v>37</v>
      </c>
      <c r="BU19" s="22" t="s">
        <v>37</v>
      </c>
      <c r="BV19" s="22" t="s">
        <v>37</v>
      </c>
      <c r="BW19" s="22" t="s">
        <v>37</v>
      </c>
      <c r="BX19" s="22">
        <v>0</v>
      </c>
      <c r="BY19" s="24">
        <v>2</v>
      </c>
      <c r="BZ19" s="24">
        <v>15</v>
      </c>
      <c r="CA19" s="24">
        <v>0</v>
      </c>
      <c r="CB19" s="24">
        <v>0</v>
      </c>
      <c r="CC19" s="24">
        <v>17</v>
      </c>
      <c r="CD19" s="24">
        <v>2</v>
      </c>
      <c r="CE19" s="24">
        <v>15</v>
      </c>
      <c r="CF19" s="24">
        <v>0</v>
      </c>
      <c r="CG19" s="24">
        <v>0</v>
      </c>
      <c r="CH19" s="24">
        <v>17</v>
      </c>
      <c r="CI19" s="22">
        <v>25</v>
      </c>
      <c r="CJ19" s="22">
        <v>186</v>
      </c>
      <c r="CK19" s="22">
        <v>0</v>
      </c>
      <c r="CL19" s="22">
        <v>0</v>
      </c>
      <c r="CM19" s="20" t="s">
        <v>37</v>
      </c>
      <c r="CN19" s="20" t="s">
        <v>37</v>
      </c>
      <c r="CO19" s="20" t="s">
        <v>37</v>
      </c>
      <c r="CP19" s="20" t="s">
        <v>37</v>
      </c>
    </row>
    <row r="20" spans="1:94" x14ac:dyDescent="0.35">
      <c r="A20" s="16">
        <v>2012</v>
      </c>
      <c r="B20" s="17">
        <v>392</v>
      </c>
      <c r="C20" s="18" t="s">
        <v>91</v>
      </c>
      <c r="D20" s="18" t="s">
        <v>83</v>
      </c>
      <c r="E20" s="18" t="s">
        <v>57</v>
      </c>
      <c r="F20" s="16" t="s">
        <v>8</v>
      </c>
      <c r="G20" s="20" t="s">
        <v>37</v>
      </c>
      <c r="H20" s="20" t="s">
        <v>37</v>
      </c>
      <c r="I20" s="20" t="s">
        <v>37</v>
      </c>
      <c r="J20" s="20" t="s">
        <v>37</v>
      </c>
      <c r="K20" s="20" t="s">
        <v>37</v>
      </c>
      <c r="L20" s="19" t="s">
        <v>37</v>
      </c>
      <c r="M20" s="19" t="s">
        <v>37</v>
      </c>
      <c r="N20" s="19" t="s">
        <v>37</v>
      </c>
      <c r="O20" s="19" t="s">
        <v>37</v>
      </c>
      <c r="P20" s="19" t="s">
        <v>37</v>
      </c>
      <c r="Q20" s="22" t="s">
        <v>37</v>
      </c>
      <c r="R20" s="22" t="s">
        <v>37</v>
      </c>
      <c r="S20" s="22" t="s">
        <v>37</v>
      </c>
      <c r="T20" s="22" t="s">
        <v>37</v>
      </c>
      <c r="U20" s="22" t="s">
        <v>37</v>
      </c>
      <c r="V20" s="21" t="s">
        <v>37</v>
      </c>
      <c r="W20" s="21" t="s">
        <v>37</v>
      </c>
      <c r="X20" s="21" t="s">
        <v>37</v>
      </c>
      <c r="Y20" s="21" t="s">
        <v>37</v>
      </c>
      <c r="Z20" s="21" t="s">
        <v>37</v>
      </c>
      <c r="AA20" s="20" t="s">
        <v>37</v>
      </c>
      <c r="AB20" s="20" t="s">
        <v>37</v>
      </c>
      <c r="AC20" s="20" t="s">
        <v>37</v>
      </c>
      <c r="AD20" s="20" t="s">
        <v>37</v>
      </c>
      <c r="AE20" s="20" t="s">
        <v>37</v>
      </c>
      <c r="AF20" s="19" t="s">
        <v>37</v>
      </c>
      <c r="AG20" s="19" t="s">
        <v>37</v>
      </c>
      <c r="AH20" s="19" t="s">
        <v>37</v>
      </c>
      <c r="AI20" s="19" t="s">
        <v>37</v>
      </c>
      <c r="AJ20" s="19" t="s">
        <v>37</v>
      </c>
      <c r="AK20" s="19" t="s">
        <v>37</v>
      </c>
      <c r="AL20" s="19" t="s">
        <v>37</v>
      </c>
      <c r="AM20" s="19" t="s">
        <v>37</v>
      </c>
      <c r="AN20" s="19" t="s">
        <v>37</v>
      </c>
      <c r="AO20" s="19" t="s">
        <v>37</v>
      </c>
      <c r="AP20" s="22" t="s">
        <v>37</v>
      </c>
      <c r="AQ20" s="22" t="s">
        <v>37</v>
      </c>
      <c r="AR20" s="22" t="s">
        <v>37</v>
      </c>
      <c r="AS20" s="22" t="s">
        <v>37</v>
      </c>
      <c r="AT20" s="22" t="s">
        <v>37</v>
      </c>
      <c r="AU20" s="21" t="s">
        <v>37</v>
      </c>
      <c r="AV20" s="21" t="s">
        <v>37</v>
      </c>
      <c r="AW20" s="21" t="s">
        <v>37</v>
      </c>
      <c r="AX20" s="21" t="s">
        <v>37</v>
      </c>
      <c r="AY20" s="21" t="s">
        <v>37</v>
      </c>
      <c r="AZ20" s="21" t="s">
        <v>37</v>
      </c>
      <c r="BA20" s="21" t="s">
        <v>37</v>
      </c>
      <c r="BB20" s="21" t="s">
        <v>37</v>
      </c>
      <c r="BC20" s="21" t="s">
        <v>37</v>
      </c>
      <c r="BD20" s="21" t="s">
        <v>37</v>
      </c>
      <c r="BE20" s="20" t="s">
        <v>37</v>
      </c>
      <c r="BF20" s="20" t="s">
        <v>37</v>
      </c>
      <c r="BG20" s="20" t="s">
        <v>37</v>
      </c>
      <c r="BH20" s="20" t="s">
        <v>37</v>
      </c>
      <c r="BI20" s="20" t="s">
        <v>37</v>
      </c>
      <c r="BJ20" s="20" t="s">
        <v>37</v>
      </c>
      <c r="BK20" s="20" t="s">
        <v>37</v>
      </c>
      <c r="BL20" s="20" t="s">
        <v>37</v>
      </c>
      <c r="BM20" s="20" t="s">
        <v>37</v>
      </c>
      <c r="BN20" s="20" t="s">
        <v>37</v>
      </c>
      <c r="BO20" s="22" t="s">
        <v>37</v>
      </c>
      <c r="BP20" s="22" t="s">
        <v>37</v>
      </c>
      <c r="BQ20" s="22" t="s">
        <v>37</v>
      </c>
      <c r="BR20" s="22" t="s">
        <v>37</v>
      </c>
      <c r="BS20" s="22" t="s">
        <v>37</v>
      </c>
      <c r="BT20" s="22" t="s">
        <v>37</v>
      </c>
      <c r="BU20" s="22" t="s">
        <v>37</v>
      </c>
      <c r="BV20" s="22" t="s">
        <v>37</v>
      </c>
      <c r="BW20" s="22" t="s">
        <v>37</v>
      </c>
      <c r="BX20" s="22" t="s">
        <v>37</v>
      </c>
      <c r="BY20" s="24" t="s">
        <v>37</v>
      </c>
      <c r="BZ20" s="24" t="s">
        <v>37</v>
      </c>
      <c r="CA20" s="24" t="s">
        <v>37</v>
      </c>
      <c r="CB20" s="24" t="s">
        <v>37</v>
      </c>
      <c r="CC20" s="24" t="s">
        <v>37</v>
      </c>
      <c r="CD20" s="24" t="s">
        <v>37</v>
      </c>
      <c r="CE20" s="24" t="s">
        <v>37</v>
      </c>
      <c r="CF20" s="24" t="s">
        <v>37</v>
      </c>
      <c r="CG20" s="24" t="s">
        <v>37</v>
      </c>
      <c r="CH20" s="24" t="s">
        <v>37</v>
      </c>
      <c r="CI20" s="22" t="s">
        <v>37</v>
      </c>
      <c r="CJ20" s="22" t="s">
        <v>37</v>
      </c>
      <c r="CK20" s="22" t="s">
        <v>37</v>
      </c>
      <c r="CL20" s="22" t="s">
        <v>37</v>
      </c>
      <c r="CM20" s="20" t="s">
        <v>37</v>
      </c>
      <c r="CN20" s="20" t="s">
        <v>37</v>
      </c>
      <c r="CO20" s="20">
        <v>2</v>
      </c>
      <c r="CP20" s="20" t="s">
        <v>37</v>
      </c>
    </row>
    <row r="21" spans="1:94" x14ac:dyDescent="0.35">
      <c r="A21" s="16">
        <v>2012</v>
      </c>
      <c r="B21" s="17">
        <v>407</v>
      </c>
      <c r="C21" s="18" t="s">
        <v>92</v>
      </c>
      <c r="D21" s="18" t="s">
        <v>49</v>
      </c>
      <c r="E21" s="18" t="s">
        <v>33</v>
      </c>
      <c r="F21" s="16" t="s">
        <v>8</v>
      </c>
      <c r="G21" s="20" t="s">
        <v>37</v>
      </c>
      <c r="H21" s="20" t="s">
        <v>37</v>
      </c>
      <c r="I21" s="20" t="s">
        <v>37</v>
      </c>
      <c r="J21" s="20" t="s">
        <v>37</v>
      </c>
      <c r="K21" s="20">
        <v>0</v>
      </c>
      <c r="L21" s="19" t="s">
        <v>37</v>
      </c>
      <c r="M21" s="19" t="s">
        <v>37</v>
      </c>
      <c r="N21" s="19" t="s">
        <v>37</v>
      </c>
      <c r="O21" s="19" t="s">
        <v>37</v>
      </c>
      <c r="P21" s="19">
        <v>0</v>
      </c>
      <c r="Q21" s="22" t="s">
        <v>37</v>
      </c>
      <c r="R21" s="22" t="s">
        <v>37</v>
      </c>
      <c r="S21" s="22" t="s">
        <v>37</v>
      </c>
      <c r="T21" s="22" t="s">
        <v>37</v>
      </c>
      <c r="U21" s="22">
        <v>0</v>
      </c>
      <c r="V21" s="21" t="s">
        <v>37</v>
      </c>
      <c r="W21" s="21" t="s">
        <v>37</v>
      </c>
      <c r="X21" s="21" t="s">
        <v>37</v>
      </c>
      <c r="Y21" s="21" t="s">
        <v>37</v>
      </c>
      <c r="Z21" s="21">
        <v>0</v>
      </c>
      <c r="AA21" s="20" t="s">
        <v>37</v>
      </c>
      <c r="AB21" s="20" t="s">
        <v>37</v>
      </c>
      <c r="AC21" s="20">
        <v>91</v>
      </c>
      <c r="AD21" s="20" t="s">
        <v>37</v>
      </c>
      <c r="AE21" s="20">
        <v>91</v>
      </c>
      <c r="AF21" s="19" t="s">
        <v>37</v>
      </c>
      <c r="AG21" s="19" t="s">
        <v>37</v>
      </c>
      <c r="AH21" s="19">
        <v>3</v>
      </c>
      <c r="AI21" s="19" t="s">
        <v>37</v>
      </c>
      <c r="AJ21" s="19">
        <v>3</v>
      </c>
      <c r="AK21" s="19" t="s">
        <v>37</v>
      </c>
      <c r="AL21" s="19" t="s">
        <v>37</v>
      </c>
      <c r="AM21" s="19">
        <v>4</v>
      </c>
      <c r="AN21" s="19" t="s">
        <v>37</v>
      </c>
      <c r="AO21" s="19">
        <v>4</v>
      </c>
      <c r="AP21" s="22" t="s">
        <v>37</v>
      </c>
      <c r="AQ21" s="22" t="s">
        <v>37</v>
      </c>
      <c r="AR21" s="22">
        <v>91</v>
      </c>
      <c r="AS21" s="22" t="s">
        <v>37</v>
      </c>
      <c r="AT21" s="22">
        <v>91</v>
      </c>
      <c r="AU21" s="21" t="s">
        <v>37</v>
      </c>
      <c r="AV21" s="21" t="s">
        <v>37</v>
      </c>
      <c r="AW21" s="21">
        <v>3</v>
      </c>
      <c r="AX21" s="21" t="s">
        <v>37</v>
      </c>
      <c r="AY21" s="21">
        <v>3</v>
      </c>
      <c r="AZ21" s="21" t="s">
        <v>37</v>
      </c>
      <c r="BA21" s="21" t="s">
        <v>37</v>
      </c>
      <c r="BB21" s="21">
        <v>4</v>
      </c>
      <c r="BC21" s="21" t="s">
        <v>37</v>
      </c>
      <c r="BD21" s="21">
        <v>4</v>
      </c>
      <c r="BE21" s="20" t="s">
        <v>37</v>
      </c>
      <c r="BF21" s="20" t="s">
        <v>37</v>
      </c>
      <c r="BG21" s="20" t="s">
        <v>37</v>
      </c>
      <c r="BH21" s="20" t="s">
        <v>37</v>
      </c>
      <c r="BI21" s="20">
        <v>0</v>
      </c>
      <c r="BJ21" s="20" t="s">
        <v>37</v>
      </c>
      <c r="BK21" s="20" t="s">
        <v>37</v>
      </c>
      <c r="BL21" s="20" t="s">
        <v>37</v>
      </c>
      <c r="BM21" s="20" t="s">
        <v>37</v>
      </c>
      <c r="BN21" s="20">
        <v>0</v>
      </c>
      <c r="BO21" s="22" t="s">
        <v>37</v>
      </c>
      <c r="BP21" s="22" t="s">
        <v>37</v>
      </c>
      <c r="BQ21" s="22">
        <v>37</v>
      </c>
      <c r="BR21" s="22" t="s">
        <v>37</v>
      </c>
      <c r="BS21" s="22">
        <v>37</v>
      </c>
      <c r="BT21" s="22" t="s">
        <v>37</v>
      </c>
      <c r="BU21" s="22" t="s">
        <v>37</v>
      </c>
      <c r="BV21" s="22" t="s">
        <v>37</v>
      </c>
      <c r="BW21" s="22" t="s">
        <v>37</v>
      </c>
      <c r="BX21" s="22">
        <v>0</v>
      </c>
      <c r="BY21" s="24" t="s">
        <v>37</v>
      </c>
      <c r="BZ21" s="24" t="s">
        <v>37</v>
      </c>
      <c r="CA21" s="24" t="s">
        <v>37</v>
      </c>
      <c r="CB21" s="24" t="s">
        <v>37</v>
      </c>
      <c r="CC21" s="24">
        <v>0</v>
      </c>
      <c r="CD21" s="24">
        <v>0</v>
      </c>
      <c r="CE21" s="24">
        <v>0</v>
      </c>
      <c r="CF21" s="24">
        <v>37</v>
      </c>
      <c r="CG21" s="24">
        <v>0</v>
      </c>
      <c r="CH21" s="24">
        <v>37</v>
      </c>
      <c r="CI21" s="22" t="s">
        <v>37</v>
      </c>
      <c r="CJ21" s="22" t="s">
        <v>37</v>
      </c>
      <c r="CK21" s="22" t="s">
        <v>37</v>
      </c>
      <c r="CL21" s="22" t="s">
        <v>37</v>
      </c>
      <c r="CM21" s="20" t="s">
        <v>37</v>
      </c>
      <c r="CN21" s="20" t="s">
        <v>37</v>
      </c>
      <c r="CO21" s="20" t="s">
        <v>37</v>
      </c>
      <c r="CP21" s="20" t="s">
        <v>37</v>
      </c>
    </row>
    <row r="22" spans="1:94" x14ac:dyDescent="0.35">
      <c r="A22" s="16">
        <v>2012</v>
      </c>
      <c r="B22" s="17">
        <v>554</v>
      </c>
      <c r="C22" s="18" t="s">
        <v>99</v>
      </c>
      <c r="D22" s="18" t="s">
        <v>87</v>
      </c>
      <c r="E22" s="18" t="s">
        <v>28</v>
      </c>
      <c r="F22" s="16" t="s">
        <v>8</v>
      </c>
      <c r="G22" s="20">
        <v>560</v>
      </c>
      <c r="H22" s="20">
        <v>1041</v>
      </c>
      <c r="I22" s="20" t="s">
        <v>37</v>
      </c>
      <c r="J22" s="20" t="s">
        <v>37</v>
      </c>
      <c r="K22" s="20">
        <v>1601</v>
      </c>
      <c r="L22" s="19">
        <v>0.4</v>
      </c>
      <c r="M22" s="19">
        <v>0.7</v>
      </c>
      <c r="N22" s="19" t="s">
        <v>37</v>
      </c>
      <c r="O22" s="19" t="s">
        <v>37</v>
      </c>
      <c r="P22" s="19">
        <v>1.1000000000000001</v>
      </c>
      <c r="Q22" s="22">
        <v>4502</v>
      </c>
      <c r="R22" s="22">
        <v>5668</v>
      </c>
      <c r="S22" s="22" t="s">
        <v>37</v>
      </c>
      <c r="T22" s="22" t="s">
        <v>37</v>
      </c>
      <c r="U22" s="22">
        <v>10170</v>
      </c>
      <c r="V22" s="21">
        <v>3.6</v>
      </c>
      <c r="W22" s="21">
        <v>1.7</v>
      </c>
      <c r="X22" s="21" t="s">
        <v>37</v>
      </c>
      <c r="Y22" s="21" t="s">
        <v>37</v>
      </c>
      <c r="Z22" s="21">
        <v>5.3</v>
      </c>
      <c r="AA22" s="20">
        <v>2</v>
      </c>
      <c r="AB22" s="20" t="s">
        <v>37</v>
      </c>
      <c r="AC22" s="20" t="s">
        <v>37</v>
      </c>
      <c r="AD22" s="20" t="s">
        <v>37</v>
      </c>
      <c r="AE22" s="20">
        <v>2</v>
      </c>
      <c r="AF22" s="19">
        <v>0.3</v>
      </c>
      <c r="AG22" s="19" t="s">
        <v>37</v>
      </c>
      <c r="AH22" s="19" t="s">
        <v>37</v>
      </c>
      <c r="AI22" s="19" t="s">
        <v>37</v>
      </c>
      <c r="AJ22" s="19">
        <v>0.3</v>
      </c>
      <c r="AK22" s="19">
        <v>0.9</v>
      </c>
      <c r="AL22" s="19" t="s">
        <v>37</v>
      </c>
      <c r="AM22" s="19" t="s">
        <v>37</v>
      </c>
      <c r="AN22" s="19" t="s">
        <v>37</v>
      </c>
      <c r="AO22" s="19">
        <v>0.9</v>
      </c>
      <c r="AP22" s="22">
        <v>25</v>
      </c>
      <c r="AQ22" s="22" t="s">
        <v>37</v>
      </c>
      <c r="AR22" s="22" t="s">
        <v>37</v>
      </c>
      <c r="AS22" s="22" t="s">
        <v>37</v>
      </c>
      <c r="AT22" s="22">
        <v>25</v>
      </c>
      <c r="AU22" s="21">
        <v>3.3</v>
      </c>
      <c r="AV22" s="21" t="s">
        <v>37</v>
      </c>
      <c r="AW22" s="21" t="s">
        <v>37</v>
      </c>
      <c r="AX22" s="21" t="s">
        <v>37</v>
      </c>
      <c r="AY22" s="21">
        <v>3.3</v>
      </c>
      <c r="AZ22" s="21">
        <v>12.3</v>
      </c>
      <c r="BA22" s="21">
        <v>0.4</v>
      </c>
      <c r="BB22" s="21" t="s">
        <v>37</v>
      </c>
      <c r="BC22" s="21" t="s">
        <v>37</v>
      </c>
      <c r="BD22" s="21">
        <v>12.7</v>
      </c>
      <c r="BE22" s="20">
        <v>17</v>
      </c>
      <c r="BF22" s="20">
        <v>2</v>
      </c>
      <c r="BG22" s="20" t="s">
        <v>37</v>
      </c>
      <c r="BH22" s="20" t="s">
        <v>37</v>
      </c>
      <c r="BI22" s="20">
        <v>19</v>
      </c>
      <c r="BJ22" s="20">
        <v>476</v>
      </c>
      <c r="BK22" s="20">
        <v>120</v>
      </c>
      <c r="BL22" s="20" t="s">
        <v>37</v>
      </c>
      <c r="BM22" s="20" t="s">
        <v>37</v>
      </c>
      <c r="BN22" s="20">
        <v>596</v>
      </c>
      <c r="BO22" s="22">
        <v>21</v>
      </c>
      <c r="BP22" s="22">
        <v>1</v>
      </c>
      <c r="BQ22" s="22" t="s">
        <v>37</v>
      </c>
      <c r="BR22" s="22" t="s">
        <v>37</v>
      </c>
      <c r="BS22" s="22">
        <v>22</v>
      </c>
      <c r="BT22" s="22">
        <v>185</v>
      </c>
      <c r="BU22" s="22">
        <v>5</v>
      </c>
      <c r="BV22" s="22" t="s">
        <v>37</v>
      </c>
      <c r="BW22" s="22" t="s">
        <v>37</v>
      </c>
      <c r="BX22" s="22">
        <v>190</v>
      </c>
      <c r="BY22" s="24">
        <v>85</v>
      </c>
      <c r="BZ22" s="24">
        <v>21</v>
      </c>
      <c r="CA22" s="24" t="s">
        <v>37</v>
      </c>
      <c r="CB22" s="24" t="s">
        <v>37</v>
      </c>
      <c r="CC22" s="24">
        <v>106</v>
      </c>
      <c r="CD22" s="24">
        <v>784</v>
      </c>
      <c r="CE22" s="24">
        <v>149</v>
      </c>
      <c r="CF22" s="24">
        <v>0</v>
      </c>
      <c r="CG22" s="24">
        <v>0</v>
      </c>
      <c r="CH22" s="24">
        <v>933</v>
      </c>
      <c r="CI22" s="22" t="s">
        <v>37</v>
      </c>
      <c r="CJ22" s="22" t="s">
        <v>37</v>
      </c>
      <c r="CK22" s="22" t="s">
        <v>37</v>
      </c>
      <c r="CL22" s="22" t="s">
        <v>37</v>
      </c>
      <c r="CM22" s="20" t="s">
        <v>37</v>
      </c>
      <c r="CN22" s="20" t="s">
        <v>37</v>
      </c>
      <c r="CO22" s="20" t="s">
        <v>37</v>
      </c>
      <c r="CP22" s="20" t="s">
        <v>37</v>
      </c>
    </row>
    <row r="23" spans="1:94" x14ac:dyDescent="0.35">
      <c r="A23" s="16">
        <v>2012</v>
      </c>
      <c r="B23" s="17">
        <v>562</v>
      </c>
      <c r="C23" s="18" t="s">
        <v>101</v>
      </c>
      <c r="D23" s="18" t="s">
        <v>49</v>
      </c>
      <c r="E23" s="18" t="s">
        <v>33</v>
      </c>
      <c r="F23" s="16" t="s">
        <v>8</v>
      </c>
      <c r="G23" s="20">
        <v>0</v>
      </c>
      <c r="H23" s="20" t="s">
        <v>37</v>
      </c>
      <c r="I23" s="20" t="s">
        <v>37</v>
      </c>
      <c r="J23" s="20" t="s">
        <v>37</v>
      </c>
      <c r="K23" s="20">
        <v>0</v>
      </c>
      <c r="L23" s="19" t="s">
        <v>37</v>
      </c>
      <c r="M23" s="19" t="s">
        <v>37</v>
      </c>
      <c r="N23" s="19" t="s">
        <v>37</v>
      </c>
      <c r="O23" s="19" t="s">
        <v>37</v>
      </c>
      <c r="P23" s="19">
        <v>0</v>
      </c>
      <c r="Q23" s="22">
        <v>0</v>
      </c>
      <c r="R23" s="22" t="s">
        <v>37</v>
      </c>
      <c r="S23" s="22" t="s">
        <v>37</v>
      </c>
      <c r="T23" s="22" t="s">
        <v>37</v>
      </c>
      <c r="U23" s="22">
        <v>0</v>
      </c>
      <c r="V23" s="21" t="s">
        <v>37</v>
      </c>
      <c r="W23" s="21" t="s">
        <v>37</v>
      </c>
      <c r="X23" s="21" t="s">
        <v>37</v>
      </c>
      <c r="Y23" s="21" t="s">
        <v>37</v>
      </c>
      <c r="Z23" s="21">
        <v>0</v>
      </c>
      <c r="AA23" s="20" t="s">
        <v>37</v>
      </c>
      <c r="AB23" s="20" t="s">
        <v>37</v>
      </c>
      <c r="AC23" s="20" t="s">
        <v>37</v>
      </c>
      <c r="AD23" s="20" t="s">
        <v>37</v>
      </c>
      <c r="AE23" s="20">
        <v>0</v>
      </c>
      <c r="AF23" s="19" t="s">
        <v>37</v>
      </c>
      <c r="AG23" s="19" t="s">
        <v>37</v>
      </c>
      <c r="AH23" s="19" t="s">
        <v>37</v>
      </c>
      <c r="AI23" s="19" t="s">
        <v>37</v>
      </c>
      <c r="AJ23" s="19">
        <v>0</v>
      </c>
      <c r="AK23" s="19" t="s">
        <v>37</v>
      </c>
      <c r="AL23" s="19" t="s">
        <v>37</v>
      </c>
      <c r="AM23" s="19" t="s">
        <v>37</v>
      </c>
      <c r="AN23" s="19" t="s">
        <v>37</v>
      </c>
      <c r="AO23" s="19">
        <v>0</v>
      </c>
      <c r="AP23" s="22" t="s">
        <v>37</v>
      </c>
      <c r="AQ23" s="22" t="s">
        <v>37</v>
      </c>
      <c r="AR23" s="22" t="s">
        <v>37</v>
      </c>
      <c r="AS23" s="22" t="s">
        <v>37</v>
      </c>
      <c r="AT23" s="22">
        <v>0</v>
      </c>
      <c r="AU23" s="21" t="s">
        <v>37</v>
      </c>
      <c r="AV23" s="21" t="s">
        <v>37</v>
      </c>
      <c r="AW23" s="21" t="s">
        <v>37</v>
      </c>
      <c r="AX23" s="21" t="s">
        <v>37</v>
      </c>
      <c r="AY23" s="21">
        <v>0</v>
      </c>
      <c r="AZ23" s="21" t="s">
        <v>37</v>
      </c>
      <c r="BA23" s="21" t="s">
        <v>37</v>
      </c>
      <c r="BB23" s="21" t="s">
        <v>37</v>
      </c>
      <c r="BC23" s="21" t="s">
        <v>37</v>
      </c>
      <c r="BD23" s="21">
        <v>0</v>
      </c>
      <c r="BE23" s="20">
        <v>61</v>
      </c>
      <c r="BF23" s="20" t="s">
        <v>37</v>
      </c>
      <c r="BG23" s="20" t="s">
        <v>37</v>
      </c>
      <c r="BH23" s="20" t="s">
        <v>37</v>
      </c>
      <c r="BI23" s="20">
        <v>61</v>
      </c>
      <c r="BJ23" s="20" t="s">
        <v>37</v>
      </c>
      <c r="BK23" s="20" t="s">
        <v>37</v>
      </c>
      <c r="BL23" s="20" t="s">
        <v>37</v>
      </c>
      <c r="BM23" s="20" t="s">
        <v>37</v>
      </c>
      <c r="BN23" s="20">
        <v>0</v>
      </c>
      <c r="BO23" s="22" t="s">
        <v>37</v>
      </c>
      <c r="BP23" s="22" t="s">
        <v>37</v>
      </c>
      <c r="BQ23" s="22" t="s">
        <v>37</v>
      </c>
      <c r="BR23" s="22" t="s">
        <v>37</v>
      </c>
      <c r="BS23" s="22">
        <v>0</v>
      </c>
      <c r="BT23" s="22" t="s">
        <v>37</v>
      </c>
      <c r="BU23" s="22" t="s">
        <v>37</v>
      </c>
      <c r="BV23" s="22" t="s">
        <v>37</v>
      </c>
      <c r="BW23" s="22" t="s">
        <v>37</v>
      </c>
      <c r="BX23" s="22">
        <v>0</v>
      </c>
      <c r="BY23" s="24" t="s">
        <v>37</v>
      </c>
      <c r="BZ23" s="24" t="s">
        <v>37</v>
      </c>
      <c r="CA23" s="24" t="s">
        <v>37</v>
      </c>
      <c r="CB23" s="24" t="s">
        <v>37</v>
      </c>
      <c r="CC23" s="24">
        <v>0</v>
      </c>
      <c r="CD23" s="24">
        <v>61</v>
      </c>
      <c r="CE23" s="24">
        <v>0</v>
      </c>
      <c r="CF23" s="24">
        <v>0</v>
      </c>
      <c r="CG23" s="24">
        <v>0</v>
      </c>
      <c r="CH23" s="24">
        <v>61</v>
      </c>
      <c r="CI23" s="22" t="s">
        <v>37</v>
      </c>
      <c r="CJ23" s="22" t="s">
        <v>37</v>
      </c>
      <c r="CK23" s="22" t="s">
        <v>37</v>
      </c>
      <c r="CL23" s="22" t="s">
        <v>37</v>
      </c>
      <c r="CM23" s="20" t="s">
        <v>37</v>
      </c>
      <c r="CN23" s="20" t="s">
        <v>37</v>
      </c>
      <c r="CO23" s="20" t="s">
        <v>37</v>
      </c>
      <c r="CP23" s="20" t="s">
        <v>37</v>
      </c>
    </row>
    <row r="24" spans="1:94" x14ac:dyDescent="0.35">
      <c r="A24" s="16">
        <v>2012</v>
      </c>
      <c r="B24" s="17">
        <v>590</v>
      </c>
      <c r="C24" s="18" t="s">
        <v>105</v>
      </c>
      <c r="D24" s="18" t="s">
        <v>63</v>
      </c>
      <c r="E24" s="18" t="s">
        <v>28</v>
      </c>
      <c r="F24" s="16" t="s">
        <v>8</v>
      </c>
      <c r="G24" s="20">
        <v>13984</v>
      </c>
      <c r="H24" s="20">
        <v>7615</v>
      </c>
      <c r="I24" s="20">
        <v>3263</v>
      </c>
      <c r="J24" s="20" t="s">
        <v>37</v>
      </c>
      <c r="K24" s="20">
        <v>24862</v>
      </c>
      <c r="L24" s="19">
        <v>6.1</v>
      </c>
      <c r="M24" s="19">
        <v>1.4</v>
      </c>
      <c r="N24" s="19">
        <v>0.6</v>
      </c>
      <c r="O24" s="19" t="s">
        <v>37</v>
      </c>
      <c r="P24" s="19">
        <v>8.1</v>
      </c>
      <c r="Q24" s="22">
        <v>63955</v>
      </c>
      <c r="R24" s="22">
        <v>120805</v>
      </c>
      <c r="S24" s="22">
        <v>52112</v>
      </c>
      <c r="T24" s="22" t="s">
        <v>37</v>
      </c>
      <c r="U24" s="22">
        <v>236872</v>
      </c>
      <c r="V24" s="21">
        <v>34.299999999999997</v>
      </c>
      <c r="W24" s="21">
        <v>29.7</v>
      </c>
      <c r="X24" s="21">
        <v>12.2</v>
      </c>
      <c r="Y24" s="21" t="s">
        <v>37</v>
      </c>
      <c r="Z24" s="21">
        <v>76.2</v>
      </c>
      <c r="AA24" s="20" t="s">
        <v>37</v>
      </c>
      <c r="AB24" s="20" t="s">
        <v>37</v>
      </c>
      <c r="AC24" s="20" t="s">
        <v>37</v>
      </c>
      <c r="AD24" s="20" t="s">
        <v>37</v>
      </c>
      <c r="AE24" s="20">
        <v>0</v>
      </c>
      <c r="AF24" s="19" t="s">
        <v>37</v>
      </c>
      <c r="AG24" s="19" t="s">
        <v>37</v>
      </c>
      <c r="AH24" s="19" t="s">
        <v>37</v>
      </c>
      <c r="AI24" s="19" t="s">
        <v>37</v>
      </c>
      <c r="AJ24" s="19">
        <v>0</v>
      </c>
      <c r="AK24" s="19" t="s">
        <v>37</v>
      </c>
      <c r="AL24" s="19">
        <v>16</v>
      </c>
      <c r="AM24" s="19">
        <v>14</v>
      </c>
      <c r="AN24" s="19" t="s">
        <v>37</v>
      </c>
      <c r="AO24" s="19">
        <v>30</v>
      </c>
      <c r="AP24" s="22" t="s">
        <v>37</v>
      </c>
      <c r="AQ24" s="22" t="s">
        <v>37</v>
      </c>
      <c r="AR24" s="22" t="s">
        <v>37</v>
      </c>
      <c r="AS24" s="22" t="s">
        <v>37</v>
      </c>
      <c r="AT24" s="22">
        <v>0</v>
      </c>
      <c r="AU24" s="21" t="s">
        <v>37</v>
      </c>
      <c r="AV24" s="21" t="s">
        <v>37</v>
      </c>
      <c r="AW24" s="21" t="s">
        <v>37</v>
      </c>
      <c r="AX24" s="21" t="s">
        <v>37</v>
      </c>
      <c r="AY24" s="21">
        <v>0</v>
      </c>
      <c r="AZ24" s="21" t="s">
        <v>37</v>
      </c>
      <c r="BA24" s="21">
        <v>16</v>
      </c>
      <c r="BB24" s="21">
        <v>14</v>
      </c>
      <c r="BC24" s="21" t="s">
        <v>37</v>
      </c>
      <c r="BD24" s="21">
        <v>30</v>
      </c>
      <c r="BE24" s="20">
        <v>2002</v>
      </c>
      <c r="BF24" s="20">
        <v>1176</v>
      </c>
      <c r="BG24" s="20">
        <v>504</v>
      </c>
      <c r="BH24" s="20" t="s">
        <v>37</v>
      </c>
      <c r="BI24" s="20">
        <v>3682</v>
      </c>
      <c r="BJ24" s="20">
        <v>212</v>
      </c>
      <c r="BK24" s="20">
        <v>924</v>
      </c>
      <c r="BL24" s="20">
        <v>396</v>
      </c>
      <c r="BM24" s="20" t="s">
        <v>37</v>
      </c>
      <c r="BN24" s="20">
        <v>1532</v>
      </c>
      <c r="BO24" s="22" t="s">
        <v>37</v>
      </c>
      <c r="BP24" s="22" t="s">
        <v>37</v>
      </c>
      <c r="BQ24" s="22" t="s">
        <v>37</v>
      </c>
      <c r="BR24" s="22" t="s">
        <v>37</v>
      </c>
      <c r="BS24" s="22">
        <v>0</v>
      </c>
      <c r="BT24" s="22" t="s">
        <v>37</v>
      </c>
      <c r="BU24" s="22" t="s">
        <v>37</v>
      </c>
      <c r="BV24" s="22" t="s">
        <v>37</v>
      </c>
      <c r="BW24" s="22" t="s">
        <v>37</v>
      </c>
      <c r="BX24" s="22">
        <v>0</v>
      </c>
      <c r="BY24" s="24" t="s">
        <v>37</v>
      </c>
      <c r="BZ24" s="24" t="s">
        <v>37</v>
      </c>
      <c r="CA24" s="24" t="s">
        <v>37</v>
      </c>
      <c r="CB24" s="24" t="s">
        <v>37</v>
      </c>
      <c r="CC24" s="24">
        <v>0</v>
      </c>
      <c r="CD24" s="24">
        <v>2214</v>
      </c>
      <c r="CE24" s="24">
        <v>2100</v>
      </c>
      <c r="CF24" s="24">
        <v>900</v>
      </c>
      <c r="CG24" s="24">
        <v>0</v>
      </c>
      <c r="CH24" s="24">
        <v>5214</v>
      </c>
      <c r="CI24" s="22" t="s">
        <v>37</v>
      </c>
      <c r="CJ24" s="22" t="s">
        <v>37</v>
      </c>
      <c r="CK24" s="22" t="s">
        <v>37</v>
      </c>
      <c r="CL24" s="22" t="s">
        <v>37</v>
      </c>
      <c r="CM24" s="20" t="s">
        <v>37</v>
      </c>
      <c r="CN24" s="20" t="s">
        <v>37</v>
      </c>
      <c r="CO24" s="20">
        <v>46</v>
      </c>
      <c r="CP24" s="20" t="s">
        <v>37</v>
      </c>
    </row>
    <row r="25" spans="1:94" x14ac:dyDescent="0.35">
      <c r="A25" s="16">
        <v>2012</v>
      </c>
      <c r="B25" s="17">
        <v>691</v>
      </c>
      <c r="C25" s="18" t="s">
        <v>112</v>
      </c>
      <c r="D25" s="18" t="s">
        <v>51</v>
      </c>
      <c r="E25" s="18" t="s">
        <v>28</v>
      </c>
      <c r="F25" s="16" t="s">
        <v>8</v>
      </c>
      <c r="G25" s="20">
        <v>492</v>
      </c>
      <c r="H25" s="20">
        <v>1557</v>
      </c>
      <c r="I25" s="20" t="s">
        <v>37</v>
      </c>
      <c r="J25" s="20" t="s">
        <v>37</v>
      </c>
      <c r="K25" s="20">
        <v>2049</v>
      </c>
      <c r="L25" s="19">
        <v>0.3</v>
      </c>
      <c r="M25" s="19">
        <v>0.8</v>
      </c>
      <c r="N25" s="19" t="s">
        <v>37</v>
      </c>
      <c r="O25" s="19" t="s">
        <v>37</v>
      </c>
      <c r="P25" s="19">
        <v>1.1000000000000001</v>
      </c>
      <c r="Q25" s="22">
        <v>712</v>
      </c>
      <c r="R25" s="22">
        <v>3571</v>
      </c>
      <c r="S25" s="22" t="s">
        <v>37</v>
      </c>
      <c r="T25" s="22" t="s">
        <v>37</v>
      </c>
      <c r="U25" s="22">
        <v>4283</v>
      </c>
      <c r="V25" s="21">
        <v>0.4</v>
      </c>
      <c r="W25" s="21">
        <v>1.2</v>
      </c>
      <c r="X25" s="21" t="s">
        <v>37</v>
      </c>
      <c r="Y25" s="21" t="s">
        <v>37</v>
      </c>
      <c r="Z25" s="21">
        <v>1.6</v>
      </c>
      <c r="AA25" s="20" t="s">
        <v>37</v>
      </c>
      <c r="AB25" s="20" t="s">
        <v>37</v>
      </c>
      <c r="AC25" s="20" t="s">
        <v>37</v>
      </c>
      <c r="AD25" s="20" t="s">
        <v>37</v>
      </c>
      <c r="AE25" s="20">
        <v>0</v>
      </c>
      <c r="AF25" s="19" t="s">
        <v>37</v>
      </c>
      <c r="AG25" s="19" t="s">
        <v>37</v>
      </c>
      <c r="AH25" s="19" t="s">
        <v>37</v>
      </c>
      <c r="AI25" s="19" t="s">
        <v>37</v>
      </c>
      <c r="AJ25" s="19">
        <v>0</v>
      </c>
      <c r="AK25" s="19" t="s">
        <v>37</v>
      </c>
      <c r="AL25" s="19" t="s">
        <v>37</v>
      </c>
      <c r="AM25" s="19" t="s">
        <v>37</v>
      </c>
      <c r="AN25" s="19" t="s">
        <v>37</v>
      </c>
      <c r="AO25" s="19">
        <v>0</v>
      </c>
      <c r="AP25" s="22" t="s">
        <v>37</v>
      </c>
      <c r="AQ25" s="22" t="s">
        <v>37</v>
      </c>
      <c r="AR25" s="22" t="s">
        <v>37</v>
      </c>
      <c r="AS25" s="22" t="s">
        <v>37</v>
      </c>
      <c r="AT25" s="22">
        <v>0</v>
      </c>
      <c r="AU25" s="21" t="s">
        <v>37</v>
      </c>
      <c r="AV25" s="21" t="s">
        <v>37</v>
      </c>
      <c r="AW25" s="21" t="s">
        <v>37</v>
      </c>
      <c r="AX25" s="21" t="s">
        <v>37</v>
      </c>
      <c r="AY25" s="21">
        <v>0</v>
      </c>
      <c r="AZ25" s="21" t="s">
        <v>37</v>
      </c>
      <c r="BA25" s="21" t="s">
        <v>37</v>
      </c>
      <c r="BB25" s="21" t="s">
        <v>37</v>
      </c>
      <c r="BC25" s="21" t="s">
        <v>37</v>
      </c>
      <c r="BD25" s="21">
        <v>0</v>
      </c>
      <c r="BE25" s="20">
        <v>185</v>
      </c>
      <c r="BF25" s="20">
        <v>36</v>
      </c>
      <c r="BG25" s="20" t="s">
        <v>37</v>
      </c>
      <c r="BH25" s="20" t="s">
        <v>37</v>
      </c>
      <c r="BI25" s="20">
        <v>221</v>
      </c>
      <c r="BJ25" s="20">
        <v>34</v>
      </c>
      <c r="BK25" s="20">
        <v>94</v>
      </c>
      <c r="BL25" s="20" t="s">
        <v>37</v>
      </c>
      <c r="BM25" s="20" t="s">
        <v>37</v>
      </c>
      <c r="BN25" s="20">
        <v>128</v>
      </c>
      <c r="BO25" s="22" t="s">
        <v>37</v>
      </c>
      <c r="BP25" s="22" t="s">
        <v>37</v>
      </c>
      <c r="BQ25" s="22" t="s">
        <v>37</v>
      </c>
      <c r="BR25" s="22" t="s">
        <v>37</v>
      </c>
      <c r="BS25" s="22">
        <v>0</v>
      </c>
      <c r="BT25" s="22" t="s">
        <v>37</v>
      </c>
      <c r="BU25" s="22" t="s">
        <v>37</v>
      </c>
      <c r="BV25" s="22" t="s">
        <v>37</v>
      </c>
      <c r="BW25" s="22" t="s">
        <v>37</v>
      </c>
      <c r="BX25" s="22">
        <v>0</v>
      </c>
      <c r="BY25" s="24">
        <v>31</v>
      </c>
      <c r="BZ25" s="24">
        <v>0</v>
      </c>
      <c r="CA25" s="24" t="s">
        <v>37</v>
      </c>
      <c r="CB25" s="24" t="s">
        <v>37</v>
      </c>
      <c r="CC25" s="24">
        <v>31</v>
      </c>
      <c r="CD25" s="24">
        <v>250</v>
      </c>
      <c r="CE25" s="24">
        <v>130</v>
      </c>
      <c r="CF25" s="24">
        <v>0</v>
      </c>
      <c r="CG25" s="24">
        <v>0</v>
      </c>
      <c r="CH25" s="24">
        <v>380</v>
      </c>
      <c r="CI25" s="22" t="s">
        <v>37</v>
      </c>
      <c r="CJ25" s="22">
        <v>1</v>
      </c>
      <c r="CK25" s="22" t="s">
        <v>37</v>
      </c>
      <c r="CL25" s="22" t="s">
        <v>37</v>
      </c>
      <c r="CM25" s="20" t="s">
        <v>37</v>
      </c>
      <c r="CN25" s="20">
        <v>1</v>
      </c>
      <c r="CO25" s="20" t="s">
        <v>37</v>
      </c>
      <c r="CP25" s="20" t="s">
        <v>37</v>
      </c>
    </row>
    <row r="26" spans="1:94" x14ac:dyDescent="0.35">
      <c r="A26" s="16">
        <v>2012</v>
      </c>
      <c r="B26" s="17">
        <v>719</v>
      </c>
      <c r="C26" s="18" t="s">
        <v>114</v>
      </c>
      <c r="D26" s="18" t="s">
        <v>70</v>
      </c>
      <c r="E26" s="18" t="s">
        <v>28</v>
      </c>
      <c r="F26" s="16" t="s">
        <v>8</v>
      </c>
      <c r="G26" s="20" t="s">
        <v>37</v>
      </c>
      <c r="H26" s="20" t="s">
        <v>37</v>
      </c>
      <c r="I26" s="20" t="s">
        <v>37</v>
      </c>
      <c r="J26" s="20" t="s">
        <v>37</v>
      </c>
      <c r="K26" s="20" t="s">
        <v>37</v>
      </c>
      <c r="L26" s="19" t="s">
        <v>37</v>
      </c>
      <c r="M26" s="19" t="s">
        <v>37</v>
      </c>
      <c r="N26" s="19" t="s">
        <v>37</v>
      </c>
      <c r="O26" s="19" t="s">
        <v>37</v>
      </c>
      <c r="P26" s="19" t="s">
        <v>37</v>
      </c>
      <c r="Q26" s="22" t="s">
        <v>37</v>
      </c>
      <c r="R26" s="22" t="s">
        <v>37</v>
      </c>
      <c r="S26" s="22" t="s">
        <v>37</v>
      </c>
      <c r="T26" s="22" t="s">
        <v>37</v>
      </c>
      <c r="U26" s="22" t="s">
        <v>37</v>
      </c>
      <c r="V26" s="21" t="s">
        <v>37</v>
      </c>
      <c r="W26" s="21" t="s">
        <v>37</v>
      </c>
      <c r="X26" s="21" t="s">
        <v>37</v>
      </c>
      <c r="Y26" s="21" t="s">
        <v>37</v>
      </c>
      <c r="Z26" s="21" t="s">
        <v>37</v>
      </c>
      <c r="AA26" s="20" t="s">
        <v>37</v>
      </c>
      <c r="AB26" s="20" t="s">
        <v>37</v>
      </c>
      <c r="AC26" s="20" t="s">
        <v>37</v>
      </c>
      <c r="AD26" s="20" t="s">
        <v>37</v>
      </c>
      <c r="AE26" s="20" t="s">
        <v>37</v>
      </c>
      <c r="AF26" s="19" t="s">
        <v>37</v>
      </c>
      <c r="AG26" s="19" t="s">
        <v>37</v>
      </c>
      <c r="AH26" s="19" t="s">
        <v>37</v>
      </c>
      <c r="AI26" s="19" t="s">
        <v>37</v>
      </c>
      <c r="AJ26" s="19" t="s">
        <v>37</v>
      </c>
      <c r="AK26" s="19" t="s">
        <v>37</v>
      </c>
      <c r="AL26" s="19" t="s">
        <v>37</v>
      </c>
      <c r="AM26" s="19" t="s">
        <v>37</v>
      </c>
      <c r="AN26" s="19" t="s">
        <v>37</v>
      </c>
      <c r="AO26" s="19" t="s">
        <v>37</v>
      </c>
      <c r="AP26" s="22" t="s">
        <v>37</v>
      </c>
      <c r="AQ26" s="22" t="s">
        <v>37</v>
      </c>
      <c r="AR26" s="22" t="s">
        <v>37</v>
      </c>
      <c r="AS26" s="22" t="s">
        <v>37</v>
      </c>
      <c r="AT26" s="22" t="s">
        <v>37</v>
      </c>
      <c r="AU26" s="21" t="s">
        <v>37</v>
      </c>
      <c r="AV26" s="21" t="s">
        <v>37</v>
      </c>
      <c r="AW26" s="21" t="s">
        <v>37</v>
      </c>
      <c r="AX26" s="21" t="s">
        <v>37</v>
      </c>
      <c r="AY26" s="21" t="s">
        <v>37</v>
      </c>
      <c r="AZ26" s="21" t="s">
        <v>37</v>
      </c>
      <c r="BA26" s="21" t="s">
        <v>37</v>
      </c>
      <c r="BB26" s="21" t="s">
        <v>37</v>
      </c>
      <c r="BC26" s="21" t="s">
        <v>37</v>
      </c>
      <c r="BD26" s="21" t="s">
        <v>37</v>
      </c>
      <c r="BE26" s="20" t="s">
        <v>37</v>
      </c>
      <c r="BF26" s="20" t="s">
        <v>37</v>
      </c>
      <c r="BG26" s="20" t="s">
        <v>37</v>
      </c>
      <c r="BH26" s="20" t="s">
        <v>37</v>
      </c>
      <c r="BI26" s="20" t="s">
        <v>37</v>
      </c>
      <c r="BJ26" s="20" t="s">
        <v>37</v>
      </c>
      <c r="BK26" s="20" t="s">
        <v>37</v>
      </c>
      <c r="BL26" s="20" t="s">
        <v>37</v>
      </c>
      <c r="BM26" s="20" t="s">
        <v>37</v>
      </c>
      <c r="BN26" s="20" t="s">
        <v>37</v>
      </c>
      <c r="BO26" s="22" t="s">
        <v>37</v>
      </c>
      <c r="BP26" s="22" t="s">
        <v>37</v>
      </c>
      <c r="BQ26" s="22" t="s">
        <v>37</v>
      </c>
      <c r="BR26" s="22" t="s">
        <v>37</v>
      </c>
      <c r="BS26" s="22" t="s">
        <v>37</v>
      </c>
      <c r="BT26" s="22" t="s">
        <v>37</v>
      </c>
      <c r="BU26" s="22" t="s">
        <v>37</v>
      </c>
      <c r="BV26" s="22" t="s">
        <v>37</v>
      </c>
      <c r="BW26" s="22" t="s">
        <v>37</v>
      </c>
      <c r="BX26" s="22" t="s">
        <v>37</v>
      </c>
      <c r="BY26" s="24" t="s">
        <v>37</v>
      </c>
      <c r="BZ26" s="24" t="s">
        <v>37</v>
      </c>
      <c r="CA26" s="24" t="s">
        <v>37</v>
      </c>
      <c r="CB26" s="24" t="s">
        <v>37</v>
      </c>
      <c r="CC26" s="24" t="s">
        <v>37</v>
      </c>
      <c r="CD26" s="24" t="s">
        <v>37</v>
      </c>
      <c r="CE26" s="24" t="s">
        <v>37</v>
      </c>
      <c r="CF26" s="24" t="s">
        <v>37</v>
      </c>
      <c r="CG26" s="24" t="s">
        <v>37</v>
      </c>
      <c r="CH26" s="24" t="s">
        <v>37</v>
      </c>
      <c r="CI26" s="22" t="s">
        <v>37</v>
      </c>
      <c r="CJ26" s="22" t="s">
        <v>37</v>
      </c>
      <c r="CK26" s="22" t="s">
        <v>37</v>
      </c>
      <c r="CL26" s="22" t="s">
        <v>37</v>
      </c>
      <c r="CM26" s="20">
        <v>5</v>
      </c>
      <c r="CN26" s="20">
        <v>14</v>
      </c>
      <c r="CO26" s="20" t="s">
        <v>37</v>
      </c>
      <c r="CP26" s="20" t="s">
        <v>37</v>
      </c>
    </row>
    <row r="27" spans="1:94" x14ac:dyDescent="0.35">
      <c r="A27" s="16">
        <v>2012</v>
      </c>
      <c r="B27" s="17">
        <v>733</v>
      </c>
      <c r="C27" s="18" t="s">
        <v>116</v>
      </c>
      <c r="D27" s="18" t="s">
        <v>34</v>
      </c>
      <c r="E27" s="18" t="s">
        <v>57</v>
      </c>
      <c r="F27" s="16" t="s">
        <v>8</v>
      </c>
      <c r="G27" s="20" t="s">
        <v>37</v>
      </c>
      <c r="H27" s="20" t="s">
        <v>37</v>
      </c>
      <c r="I27" s="20" t="s">
        <v>37</v>
      </c>
      <c r="J27" s="20" t="s">
        <v>37</v>
      </c>
      <c r="K27" s="20">
        <v>0</v>
      </c>
      <c r="L27" s="19" t="s">
        <v>37</v>
      </c>
      <c r="M27" s="19" t="s">
        <v>37</v>
      </c>
      <c r="N27" s="19" t="s">
        <v>37</v>
      </c>
      <c r="O27" s="19" t="s">
        <v>37</v>
      </c>
      <c r="P27" s="19">
        <v>0</v>
      </c>
      <c r="Q27" s="22" t="s">
        <v>37</v>
      </c>
      <c r="R27" s="22">
        <v>194</v>
      </c>
      <c r="S27" s="22" t="s">
        <v>37</v>
      </c>
      <c r="T27" s="22" t="s">
        <v>37</v>
      </c>
      <c r="U27" s="22">
        <v>194</v>
      </c>
      <c r="V27" s="21" t="s">
        <v>37</v>
      </c>
      <c r="W27" s="21" t="s">
        <v>37</v>
      </c>
      <c r="X27" s="21" t="s">
        <v>37</v>
      </c>
      <c r="Y27" s="21" t="s">
        <v>37</v>
      </c>
      <c r="Z27" s="21">
        <v>0</v>
      </c>
      <c r="AA27" s="20" t="s">
        <v>37</v>
      </c>
      <c r="AB27" s="20" t="s">
        <v>37</v>
      </c>
      <c r="AC27" s="20" t="s">
        <v>37</v>
      </c>
      <c r="AD27" s="20" t="s">
        <v>37</v>
      </c>
      <c r="AE27" s="20">
        <v>0</v>
      </c>
      <c r="AF27" s="19" t="s">
        <v>37</v>
      </c>
      <c r="AG27" s="19" t="s">
        <v>37</v>
      </c>
      <c r="AH27" s="19" t="s">
        <v>37</v>
      </c>
      <c r="AI27" s="19" t="s">
        <v>37</v>
      </c>
      <c r="AJ27" s="19">
        <v>0</v>
      </c>
      <c r="AK27" s="19" t="s">
        <v>37</v>
      </c>
      <c r="AL27" s="19" t="s">
        <v>37</v>
      </c>
      <c r="AM27" s="19" t="s">
        <v>37</v>
      </c>
      <c r="AN27" s="19" t="s">
        <v>37</v>
      </c>
      <c r="AO27" s="19">
        <v>0</v>
      </c>
      <c r="AP27" s="22" t="s">
        <v>37</v>
      </c>
      <c r="AQ27" s="22" t="s">
        <v>37</v>
      </c>
      <c r="AR27" s="22" t="s">
        <v>37</v>
      </c>
      <c r="AS27" s="22" t="s">
        <v>37</v>
      </c>
      <c r="AT27" s="22">
        <v>0</v>
      </c>
      <c r="AU27" s="21" t="s">
        <v>37</v>
      </c>
      <c r="AV27" s="21" t="s">
        <v>37</v>
      </c>
      <c r="AW27" s="21">
        <v>12</v>
      </c>
      <c r="AX27" s="21" t="s">
        <v>37</v>
      </c>
      <c r="AY27" s="21">
        <v>12</v>
      </c>
      <c r="AZ27" s="21" t="s">
        <v>37</v>
      </c>
      <c r="BA27" s="21" t="s">
        <v>37</v>
      </c>
      <c r="BB27" s="21">
        <v>52.3</v>
      </c>
      <c r="BC27" s="21" t="s">
        <v>37</v>
      </c>
      <c r="BD27" s="21">
        <v>52.3</v>
      </c>
      <c r="BE27" s="20">
        <v>0</v>
      </c>
      <c r="BF27" s="20">
        <v>0</v>
      </c>
      <c r="BG27" s="20">
        <v>0</v>
      </c>
      <c r="BH27" s="20">
        <v>0</v>
      </c>
      <c r="BI27" s="20">
        <v>0</v>
      </c>
      <c r="BJ27" s="20">
        <v>0</v>
      </c>
      <c r="BK27" s="20">
        <v>0</v>
      </c>
      <c r="BL27" s="20">
        <v>0</v>
      </c>
      <c r="BM27" s="20">
        <v>0</v>
      </c>
      <c r="BN27" s="20">
        <v>0</v>
      </c>
      <c r="BO27" s="22">
        <v>0</v>
      </c>
      <c r="BP27" s="22">
        <v>0</v>
      </c>
      <c r="BQ27" s="22">
        <v>0</v>
      </c>
      <c r="BR27" s="22">
        <v>0</v>
      </c>
      <c r="BS27" s="22">
        <v>0</v>
      </c>
      <c r="BT27" s="22">
        <v>0</v>
      </c>
      <c r="BU27" s="22">
        <v>0</v>
      </c>
      <c r="BV27" s="22">
        <v>0</v>
      </c>
      <c r="BW27" s="22">
        <v>0</v>
      </c>
      <c r="BX27" s="22">
        <v>0</v>
      </c>
      <c r="BY27" s="24">
        <v>0</v>
      </c>
      <c r="BZ27" s="24">
        <v>0</v>
      </c>
      <c r="CA27" s="24">
        <v>0</v>
      </c>
      <c r="CB27" s="24">
        <v>0</v>
      </c>
      <c r="CC27" s="24">
        <v>0</v>
      </c>
      <c r="CD27" s="24">
        <v>0</v>
      </c>
      <c r="CE27" s="24">
        <v>0</v>
      </c>
      <c r="CF27" s="24">
        <v>0</v>
      </c>
      <c r="CG27" s="24">
        <v>0</v>
      </c>
      <c r="CH27" s="24">
        <v>0</v>
      </c>
      <c r="CI27" s="22" t="s">
        <v>37</v>
      </c>
      <c r="CJ27" s="22" t="s">
        <v>37</v>
      </c>
      <c r="CK27" s="22">
        <v>12</v>
      </c>
      <c r="CL27" s="22" t="s">
        <v>37</v>
      </c>
      <c r="CM27" s="20">
        <v>1459</v>
      </c>
      <c r="CN27" s="20">
        <v>449</v>
      </c>
      <c r="CO27" s="20">
        <v>31</v>
      </c>
      <c r="CP27" s="20" t="s">
        <v>37</v>
      </c>
    </row>
    <row r="28" spans="1:94" x14ac:dyDescent="0.35">
      <c r="A28" s="16">
        <v>2012</v>
      </c>
      <c r="B28" s="17">
        <v>733</v>
      </c>
      <c r="C28" s="18" t="s">
        <v>116</v>
      </c>
      <c r="D28" s="18" t="s">
        <v>117</v>
      </c>
      <c r="E28" s="18" t="s">
        <v>57</v>
      </c>
      <c r="F28" s="16" t="s">
        <v>8</v>
      </c>
      <c r="G28" s="20">
        <v>19097</v>
      </c>
      <c r="H28" s="20">
        <v>25951</v>
      </c>
      <c r="I28" s="20">
        <v>2884</v>
      </c>
      <c r="J28" s="20" t="s">
        <v>37</v>
      </c>
      <c r="K28" s="20">
        <v>47932</v>
      </c>
      <c r="L28" s="19">
        <v>2.1</v>
      </c>
      <c r="M28" s="19">
        <v>4.0999999999999996</v>
      </c>
      <c r="N28" s="19">
        <v>0.5</v>
      </c>
      <c r="O28" s="19" t="s">
        <v>37</v>
      </c>
      <c r="P28" s="19">
        <v>6.7</v>
      </c>
      <c r="Q28" s="22">
        <v>23863</v>
      </c>
      <c r="R28" s="22">
        <v>28888</v>
      </c>
      <c r="S28" s="22">
        <v>3117</v>
      </c>
      <c r="T28" s="22" t="s">
        <v>37</v>
      </c>
      <c r="U28" s="22">
        <v>55868</v>
      </c>
      <c r="V28" s="21">
        <v>2.2000000000000002</v>
      </c>
      <c r="W28" s="21">
        <v>4.0999999999999996</v>
      </c>
      <c r="X28" s="21">
        <v>0.5</v>
      </c>
      <c r="Y28" s="21" t="s">
        <v>37</v>
      </c>
      <c r="Z28" s="21">
        <v>6.8</v>
      </c>
      <c r="AA28" s="20" t="s">
        <v>37</v>
      </c>
      <c r="AB28" s="20" t="s">
        <v>37</v>
      </c>
      <c r="AC28" s="20" t="s">
        <v>37</v>
      </c>
      <c r="AD28" s="20" t="s">
        <v>37</v>
      </c>
      <c r="AE28" s="20">
        <v>0</v>
      </c>
      <c r="AF28" s="19" t="s">
        <v>37</v>
      </c>
      <c r="AG28" s="19" t="s">
        <v>37</v>
      </c>
      <c r="AH28" s="19" t="s">
        <v>37</v>
      </c>
      <c r="AI28" s="19" t="s">
        <v>37</v>
      </c>
      <c r="AJ28" s="19">
        <v>0</v>
      </c>
      <c r="AK28" s="19" t="s">
        <v>37</v>
      </c>
      <c r="AL28" s="19" t="s">
        <v>37</v>
      </c>
      <c r="AM28" s="19" t="s">
        <v>37</v>
      </c>
      <c r="AN28" s="19" t="s">
        <v>37</v>
      </c>
      <c r="AO28" s="19">
        <v>0</v>
      </c>
      <c r="AP28" s="22" t="s">
        <v>37</v>
      </c>
      <c r="AQ28" s="22" t="s">
        <v>37</v>
      </c>
      <c r="AR28" s="22" t="s">
        <v>37</v>
      </c>
      <c r="AS28" s="22" t="s">
        <v>37</v>
      </c>
      <c r="AT28" s="22">
        <v>0</v>
      </c>
      <c r="AU28" s="21" t="s">
        <v>37</v>
      </c>
      <c r="AV28" s="21" t="s">
        <v>37</v>
      </c>
      <c r="AW28" s="21">
        <v>52</v>
      </c>
      <c r="AX28" s="21" t="s">
        <v>37</v>
      </c>
      <c r="AY28" s="21">
        <v>52</v>
      </c>
      <c r="AZ28" s="21" t="s">
        <v>37</v>
      </c>
      <c r="BA28" s="21" t="s">
        <v>37</v>
      </c>
      <c r="BB28" s="21">
        <v>276</v>
      </c>
      <c r="BC28" s="21" t="s">
        <v>37</v>
      </c>
      <c r="BD28" s="21">
        <v>276</v>
      </c>
      <c r="BE28" s="20">
        <v>1716</v>
      </c>
      <c r="BF28" s="20">
        <v>416</v>
      </c>
      <c r="BG28" s="20">
        <v>46</v>
      </c>
      <c r="BH28" s="20">
        <v>0</v>
      </c>
      <c r="BI28" s="20">
        <v>2178</v>
      </c>
      <c r="BJ28" s="20">
        <v>461</v>
      </c>
      <c r="BK28" s="20">
        <v>1336</v>
      </c>
      <c r="BL28" s="20">
        <v>149</v>
      </c>
      <c r="BM28" s="20">
        <v>0</v>
      </c>
      <c r="BN28" s="20">
        <v>1946</v>
      </c>
      <c r="BO28" s="22">
        <v>0</v>
      </c>
      <c r="BP28" s="22">
        <v>0</v>
      </c>
      <c r="BQ28" s="22">
        <v>0</v>
      </c>
      <c r="BR28" s="22">
        <v>0</v>
      </c>
      <c r="BS28" s="22">
        <v>0</v>
      </c>
      <c r="BT28" s="22">
        <v>0</v>
      </c>
      <c r="BU28" s="22">
        <v>0</v>
      </c>
      <c r="BV28" s="22">
        <v>0</v>
      </c>
      <c r="BW28" s="22">
        <v>0</v>
      </c>
      <c r="BX28" s="22">
        <v>0</v>
      </c>
      <c r="BY28" s="24">
        <v>223</v>
      </c>
      <c r="BZ28" s="24">
        <v>89</v>
      </c>
      <c r="CA28" s="24">
        <v>10</v>
      </c>
      <c r="CB28" s="24">
        <v>0</v>
      </c>
      <c r="CC28" s="24">
        <v>322</v>
      </c>
      <c r="CD28" s="24">
        <v>2400</v>
      </c>
      <c r="CE28" s="24">
        <v>1841</v>
      </c>
      <c r="CF28" s="24">
        <v>205</v>
      </c>
      <c r="CG28" s="24">
        <v>0</v>
      </c>
      <c r="CH28" s="24">
        <v>4446</v>
      </c>
      <c r="CI28" s="22" t="s">
        <v>37</v>
      </c>
      <c r="CJ28" s="22">
        <v>1</v>
      </c>
      <c r="CK28" s="22">
        <v>5</v>
      </c>
      <c r="CL28" s="22" t="s">
        <v>37</v>
      </c>
      <c r="CM28" s="20">
        <v>427</v>
      </c>
      <c r="CN28" s="20">
        <v>302</v>
      </c>
      <c r="CO28" s="20">
        <v>11</v>
      </c>
      <c r="CP28" s="20" t="s">
        <v>37</v>
      </c>
    </row>
    <row r="29" spans="1:94" x14ac:dyDescent="0.35">
      <c r="A29" s="16">
        <v>2012</v>
      </c>
      <c r="B29" s="17">
        <v>803</v>
      </c>
      <c r="C29" s="18" t="s">
        <v>121</v>
      </c>
      <c r="D29" s="18" t="s">
        <v>56</v>
      </c>
      <c r="E29" s="18" t="s">
        <v>57</v>
      </c>
      <c r="F29" s="16" t="s">
        <v>8</v>
      </c>
      <c r="G29" s="20">
        <v>224953</v>
      </c>
      <c r="H29" s="20">
        <v>274286</v>
      </c>
      <c r="I29" s="20">
        <v>0</v>
      </c>
      <c r="J29" s="20">
        <v>0</v>
      </c>
      <c r="K29" s="20">
        <v>499239</v>
      </c>
      <c r="L29" s="19">
        <v>43.9</v>
      </c>
      <c r="M29" s="19">
        <v>39.4</v>
      </c>
      <c r="N29" s="19">
        <v>0</v>
      </c>
      <c r="O29" s="19">
        <v>0</v>
      </c>
      <c r="P29" s="19">
        <v>83.3</v>
      </c>
      <c r="Q29" s="22">
        <v>1218577</v>
      </c>
      <c r="R29" s="22">
        <v>1027736</v>
      </c>
      <c r="S29" s="22">
        <v>0</v>
      </c>
      <c r="T29" s="22">
        <v>0</v>
      </c>
      <c r="U29" s="22">
        <v>2246313</v>
      </c>
      <c r="V29" s="21">
        <v>220.1</v>
      </c>
      <c r="W29" s="21">
        <v>132.1</v>
      </c>
      <c r="X29" s="21">
        <v>0</v>
      </c>
      <c r="Y29" s="21">
        <v>0</v>
      </c>
      <c r="Z29" s="21">
        <v>352.2</v>
      </c>
      <c r="AA29" s="20">
        <v>0</v>
      </c>
      <c r="AB29" s="20">
        <v>0</v>
      </c>
      <c r="AC29" s="20">
        <v>0</v>
      </c>
      <c r="AD29" s="20">
        <v>0</v>
      </c>
      <c r="AE29" s="20">
        <v>0</v>
      </c>
      <c r="AF29" s="19">
        <v>0</v>
      </c>
      <c r="AG29" s="19">
        <v>0</v>
      </c>
      <c r="AH29" s="19">
        <v>0</v>
      </c>
      <c r="AI29" s="19">
        <v>0</v>
      </c>
      <c r="AJ29" s="19">
        <v>0</v>
      </c>
      <c r="AK29" s="19">
        <v>0</v>
      </c>
      <c r="AL29" s="19">
        <v>0</v>
      </c>
      <c r="AM29" s="19">
        <v>0</v>
      </c>
      <c r="AN29" s="19">
        <v>0</v>
      </c>
      <c r="AO29" s="19">
        <v>0</v>
      </c>
      <c r="AP29" s="22">
        <v>0</v>
      </c>
      <c r="AQ29" s="22">
        <v>275940</v>
      </c>
      <c r="AR29" s="22">
        <v>0</v>
      </c>
      <c r="AS29" s="22" t="s">
        <v>37</v>
      </c>
      <c r="AT29" s="22">
        <v>275940</v>
      </c>
      <c r="AU29" s="21">
        <v>0</v>
      </c>
      <c r="AV29" s="21">
        <v>63</v>
      </c>
      <c r="AW29" s="21">
        <v>0</v>
      </c>
      <c r="AX29" s="21">
        <v>0</v>
      </c>
      <c r="AY29" s="21">
        <v>63</v>
      </c>
      <c r="AZ29" s="21">
        <v>0</v>
      </c>
      <c r="BA29" s="21">
        <v>63</v>
      </c>
      <c r="BB29" s="21">
        <v>0</v>
      </c>
      <c r="BC29" s="21">
        <v>0</v>
      </c>
      <c r="BD29" s="21">
        <v>63</v>
      </c>
      <c r="BE29" s="20">
        <v>10549</v>
      </c>
      <c r="BF29" s="20">
        <v>6044</v>
      </c>
      <c r="BG29" s="20">
        <v>0</v>
      </c>
      <c r="BH29" s="20">
        <v>0</v>
      </c>
      <c r="BI29" s="20">
        <v>16593</v>
      </c>
      <c r="BJ29" s="20">
        <v>17551</v>
      </c>
      <c r="BK29" s="20">
        <v>25672</v>
      </c>
      <c r="BL29" s="20">
        <v>0</v>
      </c>
      <c r="BM29" s="20">
        <v>0</v>
      </c>
      <c r="BN29" s="20">
        <v>43223</v>
      </c>
      <c r="BO29" s="22">
        <v>80</v>
      </c>
      <c r="BP29" s="22">
        <v>2588</v>
      </c>
      <c r="BQ29" s="22">
        <v>0</v>
      </c>
      <c r="BR29" s="22">
        <v>0</v>
      </c>
      <c r="BS29" s="22">
        <v>2668</v>
      </c>
      <c r="BT29" s="22">
        <v>0</v>
      </c>
      <c r="BU29" s="22">
        <v>0</v>
      </c>
      <c r="BV29" s="22">
        <v>0</v>
      </c>
      <c r="BW29" s="22">
        <v>0</v>
      </c>
      <c r="BX29" s="22">
        <v>0</v>
      </c>
      <c r="BY29" s="24">
        <v>4752</v>
      </c>
      <c r="BZ29" s="24">
        <v>5808</v>
      </c>
      <c r="CA29" s="24">
        <v>0</v>
      </c>
      <c r="CB29" s="24">
        <v>0</v>
      </c>
      <c r="CC29" s="24">
        <v>10560</v>
      </c>
      <c r="CD29" s="24">
        <v>32932</v>
      </c>
      <c r="CE29" s="24">
        <v>40112</v>
      </c>
      <c r="CF29" s="24">
        <v>0</v>
      </c>
      <c r="CG29" s="24">
        <v>0</v>
      </c>
      <c r="CH29" s="24">
        <v>73044</v>
      </c>
      <c r="CI29" s="22">
        <v>848</v>
      </c>
      <c r="CJ29" s="22">
        <v>2443</v>
      </c>
      <c r="CK29" s="22">
        <v>0</v>
      </c>
      <c r="CL29" s="22">
        <v>0</v>
      </c>
      <c r="CM29" s="20">
        <v>527169</v>
      </c>
      <c r="CN29" s="20">
        <v>928</v>
      </c>
      <c r="CO29" s="20" t="s">
        <v>37</v>
      </c>
      <c r="CP29" s="20" t="s">
        <v>37</v>
      </c>
    </row>
    <row r="30" spans="1:94" x14ac:dyDescent="0.35">
      <c r="A30" s="16">
        <v>2012</v>
      </c>
      <c r="B30" s="17">
        <v>807</v>
      </c>
      <c r="C30" s="18" t="s">
        <v>2201</v>
      </c>
      <c r="D30" s="18" t="s">
        <v>123</v>
      </c>
      <c r="E30" s="18" t="s">
        <v>33</v>
      </c>
      <c r="F30" s="16" t="s">
        <v>8</v>
      </c>
      <c r="G30" s="20" t="s">
        <v>37</v>
      </c>
      <c r="H30" s="20" t="s">
        <v>37</v>
      </c>
      <c r="I30" s="20" t="s">
        <v>37</v>
      </c>
      <c r="J30" s="20" t="s">
        <v>37</v>
      </c>
      <c r="K30" s="20">
        <v>0</v>
      </c>
      <c r="L30" s="19" t="s">
        <v>37</v>
      </c>
      <c r="M30" s="19" t="s">
        <v>37</v>
      </c>
      <c r="N30" s="19" t="s">
        <v>37</v>
      </c>
      <c r="O30" s="19" t="s">
        <v>37</v>
      </c>
      <c r="P30" s="19">
        <v>0</v>
      </c>
      <c r="Q30" s="22" t="s">
        <v>37</v>
      </c>
      <c r="R30" s="22" t="s">
        <v>37</v>
      </c>
      <c r="S30" s="22" t="s">
        <v>37</v>
      </c>
      <c r="T30" s="22" t="s">
        <v>37</v>
      </c>
      <c r="U30" s="22">
        <v>0</v>
      </c>
      <c r="V30" s="21" t="s">
        <v>37</v>
      </c>
      <c r="W30" s="21" t="s">
        <v>37</v>
      </c>
      <c r="X30" s="21" t="s">
        <v>37</v>
      </c>
      <c r="Y30" s="21" t="s">
        <v>37</v>
      </c>
      <c r="Z30" s="21">
        <v>0</v>
      </c>
      <c r="AA30" s="20" t="s">
        <v>37</v>
      </c>
      <c r="AB30" s="20" t="s">
        <v>37</v>
      </c>
      <c r="AC30" s="20" t="s">
        <v>37</v>
      </c>
      <c r="AD30" s="20" t="s">
        <v>37</v>
      </c>
      <c r="AE30" s="20">
        <v>0</v>
      </c>
      <c r="AF30" s="19" t="s">
        <v>37</v>
      </c>
      <c r="AG30" s="19" t="s">
        <v>37</v>
      </c>
      <c r="AH30" s="19" t="s">
        <v>37</v>
      </c>
      <c r="AI30" s="19" t="s">
        <v>37</v>
      </c>
      <c r="AJ30" s="19">
        <v>0</v>
      </c>
      <c r="AK30" s="19" t="s">
        <v>37</v>
      </c>
      <c r="AL30" s="19" t="s">
        <v>37</v>
      </c>
      <c r="AM30" s="19" t="s">
        <v>37</v>
      </c>
      <c r="AN30" s="19" t="s">
        <v>37</v>
      </c>
      <c r="AO30" s="19">
        <v>0</v>
      </c>
      <c r="AP30" s="22" t="s">
        <v>37</v>
      </c>
      <c r="AQ30" s="22" t="s">
        <v>37</v>
      </c>
      <c r="AR30" s="22" t="s">
        <v>37</v>
      </c>
      <c r="AS30" s="22" t="s">
        <v>37</v>
      </c>
      <c r="AT30" s="22">
        <v>0</v>
      </c>
      <c r="AU30" s="21" t="s">
        <v>37</v>
      </c>
      <c r="AV30" s="21" t="s">
        <v>37</v>
      </c>
      <c r="AW30" s="21">
        <v>38</v>
      </c>
      <c r="AX30" s="21" t="s">
        <v>37</v>
      </c>
      <c r="AY30" s="21">
        <v>38</v>
      </c>
      <c r="AZ30" s="21" t="s">
        <v>37</v>
      </c>
      <c r="BA30" s="21" t="s">
        <v>37</v>
      </c>
      <c r="BB30" s="21">
        <v>533</v>
      </c>
      <c r="BC30" s="21" t="s">
        <v>37</v>
      </c>
      <c r="BD30" s="21">
        <v>533</v>
      </c>
      <c r="BE30" s="20" t="s">
        <v>37</v>
      </c>
      <c r="BF30" s="20" t="s">
        <v>37</v>
      </c>
      <c r="BG30" s="20" t="s">
        <v>37</v>
      </c>
      <c r="BH30" s="20" t="s">
        <v>37</v>
      </c>
      <c r="BI30" s="20">
        <v>0</v>
      </c>
      <c r="BJ30" s="20" t="s">
        <v>37</v>
      </c>
      <c r="BK30" s="20" t="s">
        <v>37</v>
      </c>
      <c r="BL30" s="20" t="s">
        <v>37</v>
      </c>
      <c r="BM30" s="20" t="s">
        <v>37</v>
      </c>
      <c r="BN30" s="20">
        <v>0</v>
      </c>
      <c r="BO30" s="22" t="s">
        <v>37</v>
      </c>
      <c r="BP30" s="22" t="s">
        <v>37</v>
      </c>
      <c r="BQ30" s="22" t="s">
        <v>37</v>
      </c>
      <c r="BR30" s="22" t="s">
        <v>37</v>
      </c>
      <c r="BS30" s="22">
        <v>0</v>
      </c>
      <c r="BT30" s="22" t="s">
        <v>37</v>
      </c>
      <c r="BU30" s="22" t="s">
        <v>37</v>
      </c>
      <c r="BV30" s="22">
        <v>27778</v>
      </c>
      <c r="BW30" s="22" t="s">
        <v>37</v>
      </c>
      <c r="BX30" s="22">
        <v>27778</v>
      </c>
      <c r="BY30" s="24" t="s">
        <v>37</v>
      </c>
      <c r="BZ30" s="24" t="s">
        <v>37</v>
      </c>
      <c r="CA30" s="24" t="s">
        <v>37</v>
      </c>
      <c r="CB30" s="24" t="s">
        <v>37</v>
      </c>
      <c r="CC30" s="24">
        <v>0</v>
      </c>
      <c r="CD30" s="24">
        <v>0</v>
      </c>
      <c r="CE30" s="24">
        <v>0</v>
      </c>
      <c r="CF30" s="24">
        <v>27778</v>
      </c>
      <c r="CG30" s="24">
        <v>0</v>
      </c>
      <c r="CH30" s="24">
        <v>27778</v>
      </c>
      <c r="CI30" s="22" t="s">
        <v>37</v>
      </c>
      <c r="CJ30" s="22" t="s">
        <v>37</v>
      </c>
      <c r="CK30" s="22">
        <v>9</v>
      </c>
      <c r="CL30" s="22" t="s">
        <v>37</v>
      </c>
      <c r="CM30" s="20" t="s">
        <v>37</v>
      </c>
      <c r="CN30" s="20" t="s">
        <v>37</v>
      </c>
      <c r="CO30" s="20" t="s">
        <v>37</v>
      </c>
      <c r="CP30" s="20" t="s">
        <v>37</v>
      </c>
    </row>
    <row r="31" spans="1:94" x14ac:dyDescent="0.35">
      <c r="A31" s="16">
        <v>2012</v>
      </c>
      <c r="B31" s="17">
        <v>814</v>
      </c>
      <c r="C31" s="18" t="s">
        <v>122</v>
      </c>
      <c r="D31" s="18" t="s">
        <v>123</v>
      </c>
      <c r="E31" s="18" t="s">
        <v>57</v>
      </c>
      <c r="F31" s="16" t="s">
        <v>8</v>
      </c>
      <c r="G31" s="20">
        <v>16097</v>
      </c>
      <c r="H31" s="20">
        <v>5462</v>
      </c>
      <c r="I31" s="20">
        <v>4741</v>
      </c>
      <c r="J31" s="20" t="s">
        <v>37</v>
      </c>
      <c r="K31" s="20">
        <v>26300</v>
      </c>
      <c r="L31" s="19" t="s">
        <v>37</v>
      </c>
      <c r="M31" s="19" t="s">
        <v>37</v>
      </c>
      <c r="N31" s="19" t="s">
        <v>37</v>
      </c>
      <c r="O31" s="19" t="s">
        <v>37</v>
      </c>
      <c r="P31" s="19">
        <v>0</v>
      </c>
      <c r="Q31" s="22">
        <v>52368</v>
      </c>
      <c r="R31" s="22">
        <v>30369</v>
      </c>
      <c r="S31" s="22">
        <v>24890</v>
      </c>
      <c r="T31" s="22" t="s">
        <v>37</v>
      </c>
      <c r="U31" s="22">
        <v>107627</v>
      </c>
      <c r="V31" s="21">
        <v>5.9</v>
      </c>
      <c r="W31" s="21">
        <v>5.3</v>
      </c>
      <c r="X31" s="21">
        <v>3.4</v>
      </c>
      <c r="Y31" s="21" t="s">
        <v>37</v>
      </c>
      <c r="Z31" s="21">
        <v>14.6</v>
      </c>
      <c r="AA31" s="20" t="s">
        <v>37</v>
      </c>
      <c r="AB31" s="20" t="s">
        <v>37</v>
      </c>
      <c r="AC31" s="20" t="s">
        <v>37</v>
      </c>
      <c r="AD31" s="20" t="s">
        <v>37</v>
      </c>
      <c r="AE31" s="20">
        <v>0</v>
      </c>
      <c r="AF31" s="19" t="s">
        <v>37</v>
      </c>
      <c r="AG31" s="19" t="s">
        <v>37</v>
      </c>
      <c r="AH31" s="19" t="s">
        <v>37</v>
      </c>
      <c r="AI31" s="19" t="s">
        <v>37</v>
      </c>
      <c r="AJ31" s="19">
        <v>0</v>
      </c>
      <c r="AK31" s="19">
        <v>2.6</v>
      </c>
      <c r="AL31" s="19" t="s">
        <v>37</v>
      </c>
      <c r="AM31" s="19">
        <v>6</v>
      </c>
      <c r="AN31" s="19" t="s">
        <v>37</v>
      </c>
      <c r="AO31" s="19">
        <v>8.6</v>
      </c>
      <c r="AP31" s="22" t="s">
        <v>37</v>
      </c>
      <c r="AQ31" s="22" t="s">
        <v>37</v>
      </c>
      <c r="AR31" s="22" t="s">
        <v>37</v>
      </c>
      <c r="AS31" s="22" t="s">
        <v>37</v>
      </c>
      <c r="AT31" s="22">
        <v>0</v>
      </c>
      <c r="AU31" s="21">
        <v>7.3</v>
      </c>
      <c r="AV31" s="21" t="s">
        <v>37</v>
      </c>
      <c r="AW31" s="21">
        <v>8.4</v>
      </c>
      <c r="AX31" s="21" t="s">
        <v>37</v>
      </c>
      <c r="AY31" s="21">
        <v>15.7</v>
      </c>
      <c r="AZ31" s="21">
        <v>7.3</v>
      </c>
      <c r="BA31" s="21" t="s">
        <v>37</v>
      </c>
      <c r="BB31" s="21">
        <v>8.4</v>
      </c>
      <c r="BC31" s="21" t="s">
        <v>37</v>
      </c>
      <c r="BD31" s="21">
        <v>15.7</v>
      </c>
      <c r="BE31" s="20">
        <v>7121</v>
      </c>
      <c r="BF31" s="20">
        <v>3641</v>
      </c>
      <c r="BG31" s="20">
        <v>2918</v>
      </c>
      <c r="BH31" s="20" t="s">
        <v>37</v>
      </c>
      <c r="BI31" s="20">
        <v>13680</v>
      </c>
      <c r="BJ31" s="20">
        <v>2642</v>
      </c>
      <c r="BK31" s="20">
        <v>2752</v>
      </c>
      <c r="BL31" s="20">
        <v>2843</v>
      </c>
      <c r="BM31" s="20" t="s">
        <v>37</v>
      </c>
      <c r="BN31" s="20">
        <v>8237</v>
      </c>
      <c r="BO31" s="22">
        <v>2007</v>
      </c>
      <c r="BP31" s="22" t="s">
        <v>37</v>
      </c>
      <c r="BQ31" s="22">
        <v>3602</v>
      </c>
      <c r="BR31" s="22" t="s">
        <v>37</v>
      </c>
      <c r="BS31" s="22">
        <v>5609</v>
      </c>
      <c r="BT31" s="22">
        <v>664</v>
      </c>
      <c r="BU31" s="22" t="s">
        <v>37</v>
      </c>
      <c r="BV31" s="22">
        <v>323</v>
      </c>
      <c r="BW31" s="22" t="s">
        <v>37</v>
      </c>
      <c r="BX31" s="22">
        <v>987</v>
      </c>
      <c r="BY31" s="24" t="s">
        <v>37</v>
      </c>
      <c r="BZ31" s="24" t="s">
        <v>37</v>
      </c>
      <c r="CA31" s="24" t="s">
        <v>37</v>
      </c>
      <c r="CB31" s="24" t="s">
        <v>37</v>
      </c>
      <c r="CC31" s="24">
        <v>0</v>
      </c>
      <c r="CD31" s="24">
        <v>12434</v>
      </c>
      <c r="CE31" s="24">
        <v>6393</v>
      </c>
      <c r="CF31" s="24">
        <v>9686</v>
      </c>
      <c r="CG31" s="24">
        <v>0</v>
      </c>
      <c r="CH31" s="24">
        <v>28513</v>
      </c>
      <c r="CI31" s="22">
        <v>7726</v>
      </c>
      <c r="CJ31" s="22">
        <v>0</v>
      </c>
      <c r="CK31" s="22">
        <v>1033</v>
      </c>
      <c r="CL31" s="22">
        <v>0</v>
      </c>
      <c r="CM31" s="20">
        <v>74</v>
      </c>
      <c r="CN31" s="20">
        <v>395</v>
      </c>
      <c r="CO31" s="20">
        <v>263</v>
      </c>
      <c r="CP31" s="20">
        <v>0</v>
      </c>
    </row>
    <row r="32" spans="1:94" x14ac:dyDescent="0.35">
      <c r="A32" s="16">
        <v>2012</v>
      </c>
      <c r="B32" s="17">
        <v>828</v>
      </c>
      <c r="C32" s="18" t="s">
        <v>125</v>
      </c>
      <c r="D32" s="18" t="s">
        <v>51</v>
      </c>
      <c r="E32" s="18" t="s">
        <v>28</v>
      </c>
      <c r="F32" s="16" t="s">
        <v>8</v>
      </c>
      <c r="G32" s="20">
        <v>10</v>
      </c>
      <c r="H32" s="20">
        <v>180</v>
      </c>
      <c r="I32" s="20">
        <v>0</v>
      </c>
      <c r="J32" s="20">
        <v>0</v>
      </c>
      <c r="K32" s="20">
        <v>190</v>
      </c>
      <c r="L32" s="19" t="s">
        <v>37</v>
      </c>
      <c r="M32" s="19" t="s">
        <v>37</v>
      </c>
      <c r="N32" s="19" t="s">
        <v>37</v>
      </c>
      <c r="O32" s="19" t="s">
        <v>37</v>
      </c>
      <c r="P32" s="19">
        <v>0</v>
      </c>
      <c r="Q32" s="22">
        <v>10</v>
      </c>
      <c r="R32" s="22">
        <v>180</v>
      </c>
      <c r="S32" s="22">
        <v>0</v>
      </c>
      <c r="T32" s="22">
        <v>0</v>
      </c>
      <c r="U32" s="22">
        <v>190</v>
      </c>
      <c r="V32" s="21" t="s">
        <v>37</v>
      </c>
      <c r="W32" s="21" t="s">
        <v>37</v>
      </c>
      <c r="X32" s="21" t="s">
        <v>37</v>
      </c>
      <c r="Y32" s="21" t="s">
        <v>37</v>
      </c>
      <c r="Z32" s="21">
        <v>0</v>
      </c>
      <c r="AA32" s="20" t="s">
        <v>37</v>
      </c>
      <c r="AB32" s="20" t="s">
        <v>37</v>
      </c>
      <c r="AC32" s="20" t="s">
        <v>37</v>
      </c>
      <c r="AD32" s="20" t="s">
        <v>37</v>
      </c>
      <c r="AE32" s="20">
        <v>0</v>
      </c>
      <c r="AF32" s="19" t="s">
        <v>37</v>
      </c>
      <c r="AG32" s="19" t="s">
        <v>37</v>
      </c>
      <c r="AH32" s="19" t="s">
        <v>37</v>
      </c>
      <c r="AI32" s="19" t="s">
        <v>37</v>
      </c>
      <c r="AJ32" s="19">
        <v>0</v>
      </c>
      <c r="AK32" s="19" t="s">
        <v>37</v>
      </c>
      <c r="AL32" s="19" t="s">
        <v>37</v>
      </c>
      <c r="AM32" s="19" t="s">
        <v>37</v>
      </c>
      <c r="AN32" s="19" t="s">
        <v>37</v>
      </c>
      <c r="AO32" s="19">
        <v>0</v>
      </c>
      <c r="AP32" s="22" t="s">
        <v>37</v>
      </c>
      <c r="AQ32" s="22" t="s">
        <v>37</v>
      </c>
      <c r="AR32" s="22" t="s">
        <v>37</v>
      </c>
      <c r="AS32" s="22" t="s">
        <v>37</v>
      </c>
      <c r="AT32" s="22">
        <v>0</v>
      </c>
      <c r="AU32" s="21" t="s">
        <v>37</v>
      </c>
      <c r="AV32" s="21" t="s">
        <v>37</v>
      </c>
      <c r="AW32" s="21" t="s">
        <v>37</v>
      </c>
      <c r="AX32" s="21" t="s">
        <v>37</v>
      </c>
      <c r="AY32" s="21">
        <v>0</v>
      </c>
      <c r="AZ32" s="21" t="s">
        <v>37</v>
      </c>
      <c r="BA32" s="21" t="s">
        <v>37</v>
      </c>
      <c r="BB32" s="21" t="s">
        <v>37</v>
      </c>
      <c r="BC32" s="21" t="s">
        <v>37</v>
      </c>
      <c r="BD32" s="21">
        <v>0</v>
      </c>
      <c r="BE32" s="20">
        <v>0</v>
      </c>
      <c r="BF32" s="20">
        <v>0</v>
      </c>
      <c r="BG32" s="20">
        <v>0</v>
      </c>
      <c r="BH32" s="20">
        <v>0</v>
      </c>
      <c r="BI32" s="20">
        <v>0</v>
      </c>
      <c r="BJ32" s="20">
        <v>3</v>
      </c>
      <c r="BK32" s="20">
        <v>19</v>
      </c>
      <c r="BL32" s="20">
        <v>0</v>
      </c>
      <c r="BM32" s="20">
        <v>0</v>
      </c>
      <c r="BN32" s="20">
        <v>22</v>
      </c>
      <c r="BO32" s="22">
        <v>0</v>
      </c>
      <c r="BP32" s="22">
        <v>0</v>
      </c>
      <c r="BQ32" s="22">
        <v>0</v>
      </c>
      <c r="BR32" s="22">
        <v>0</v>
      </c>
      <c r="BS32" s="22">
        <v>0</v>
      </c>
      <c r="BT32" s="22">
        <v>12</v>
      </c>
      <c r="BU32" s="22">
        <v>1</v>
      </c>
      <c r="BV32" s="22">
        <v>0</v>
      </c>
      <c r="BW32" s="22">
        <v>0</v>
      </c>
      <c r="BX32" s="22">
        <v>13</v>
      </c>
      <c r="BY32" s="24">
        <v>0</v>
      </c>
      <c r="BZ32" s="24">
        <v>0</v>
      </c>
      <c r="CA32" s="24">
        <v>0</v>
      </c>
      <c r="CB32" s="24">
        <v>0</v>
      </c>
      <c r="CC32" s="24">
        <v>0</v>
      </c>
      <c r="CD32" s="24">
        <v>15</v>
      </c>
      <c r="CE32" s="24">
        <v>20</v>
      </c>
      <c r="CF32" s="24">
        <v>0</v>
      </c>
      <c r="CG32" s="24">
        <v>0</v>
      </c>
      <c r="CH32" s="24">
        <v>35</v>
      </c>
      <c r="CI32" s="22" t="s">
        <v>37</v>
      </c>
      <c r="CJ32" s="22" t="s">
        <v>37</v>
      </c>
      <c r="CK32" s="22" t="s">
        <v>37</v>
      </c>
      <c r="CL32" s="22" t="s">
        <v>37</v>
      </c>
      <c r="CM32" s="20" t="s">
        <v>37</v>
      </c>
      <c r="CN32" s="20" t="s">
        <v>37</v>
      </c>
      <c r="CO32" s="20" t="s">
        <v>37</v>
      </c>
      <c r="CP32" s="20" t="s">
        <v>37</v>
      </c>
    </row>
    <row r="33" spans="1:94" x14ac:dyDescent="0.35">
      <c r="A33" s="16">
        <v>2012</v>
      </c>
      <c r="B33" s="17">
        <v>878</v>
      </c>
      <c r="C33" s="18" t="s">
        <v>2202</v>
      </c>
      <c r="D33" s="18" t="s">
        <v>65</v>
      </c>
      <c r="E33" s="18" t="s">
        <v>28</v>
      </c>
      <c r="F33" s="16" t="s">
        <v>2203</v>
      </c>
      <c r="G33" s="20" t="s">
        <v>37</v>
      </c>
      <c r="H33" s="20" t="s">
        <v>37</v>
      </c>
      <c r="I33" s="20" t="s">
        <v>37</v>
      </c>
      <c r="J33" s="20" t="s">
        <v>37</v>
      </c>
      <c r="K33" s="20" t="s">
        <v>37</v>
      </c>
      <c r="L33" s="19" t="s">
        <v>37</v>
      </c>
      <c r="M33" s="19" t="s">
        <v>37</v>
      </c>
      <c r="N33" s="19" t="s">
        <v>37</v>
      </c>
      <c r="O33" s="19" t="s">
        <v>37</v>
      </c>
      <c r="P33" s="19" t="s">
        <v>37</v>
      </c>
      <c r="Q33" s="22" t="s">
        <v>37</v>
      </c>
      <c r="R33" s="22" t="s">
        <v>37</v>
      </c>
      <c r="S33" s="22" t="s">
        <v>37</v>
      </c>
      <c r="T33" s="22" t="s">
        <v>37</v>
      </c>
      <c r="U33" s="22" t="s">
        <v>37</v>
      </c>
      <c r="V33" s="21" t="s">
        <v>37</v>
      </c>
      <c r="W33" s="21" t="s">
        <v>37</v>
      </c>
      <c r="X33" s="21" t="s">
        <v>37</v>
      </c>
      <c r="Y33" s="21" t="s">
        <v>37</v>
      </c>
      <c r="Z33" s="21" t="s">
        <v>37</v>
      </c>
      <c r="AA33" s="20" t="s">
        <v>37</v>
      </c>
      <c r="AB33" s="20" t="s">
        <v>37</v>
      </c>
      <c r="AC33" s="20" t="s">
        <v>37</v>
      </c>
      <c r="AD33" s="20" t="s">
        <v>37</v>
      </c>
      <c r="AE33" s="20" t="s">
        <v>37</v>
      </c>
      <c r="AF33" s="19" t="s">
        <v>37</v>
      </c>
      <c r="AG33" s="19" t="s">
        <v>37</v>
      </c>
      <c r="AH33" s="19" t="s">
        <v>37</v>
      </c>
      <c r="AI33" s="19" t="s">
        <v>37</v>
      </c>
      <c r="AJ33" s="19" t="s">
        <v>37</v>
      </c>
      <c r="AK33" s="19" t="s">
        <v>37</v>
      </c>
      <c r="AL33" s="19" t="s">
        <v>37</v>
      </c>
      <c r="AM33" s="19" t="s">
        <v>37</v>
      </c>
      <c r="AN33" s="19" t="s">
        <v>37</v>
      </c>
      <c r="AO33" s="19" t="s">
        <v>37</v>
      </c>
      <c r="AP33" s="22" t="s">
        <v>37</v>
      </c>
      <c r="AQ33" s="22" t="s">
        <v>37</v>
      </c>
      <c r="AR33" s="22" t="s">
        <v>37</v>
      </c>
      <c r="AS33" s="22" t="s">
        <v>37</v>
      </c>
      <c r="AT33" s="22" t="s">
        <v>37</v>
      </c>
      <c r="AU33" s="21" t="s">
        <v>37</v>
      </c>
      <c r="AV33" s="21" t="s">
        <v>37</v>
      </c>
      <c r="AW33" s="21" t="s">
        <v>37</v>
      </c>
      <c r="AX33" s="21" t="s">
        <v>37</v>
      </c>
      <c r="AY33" s="21" t="s">
        <v>37</v>
      </c>
      <c r="AZ33" s="21" t="s">
        <v>37</v>
      </c>
      <c r="BA33" s="21" t="s">
        <v>37</v>
      </c>
      <c r="BB33" s="21" t="s">
        <v>37</v>
      </c>
      <c r="BC33" s="21" t="s">
        <v>37</v>
      </c>
      <c r="BD33" s="21" t="s">
        <v>37</v>
      </c>
      <c r="BE33" s="20" t="s">
        <v>37</v>
      </c>
      <c r="BF33" s="20" t="s">
        <v>37</v>
      </c>
      <c r="BG33" s="20" t="s">
        <v>37</v>
      </c>
      <c r="BH33" s="20" t="s">
        <v>37</v>
      </c>
      <c r="BI33" s="20" t="s">
        <v>37</v>
      </c>
      <c r="BJ33" s="20" t="s">
        <v>37</v>
      </c>
      <c r="BK33" s="20" t="s">
        <v>37</v>
      </c>
      <c r="BL33" s="20" t="s">
        <v>37</v>
      </c>
      <c r="BM33" s="20" t="s">
        <v>37</v>
      </c>
      <c r="BN33" s="20" t="s">
        <v>37</v>
      </c>
      <c r="BO33" s="22" t="s">
        <v>37</v>
      </c>
      <c r="BP33" s="22" t="s">
        <v>37</v>
      </c>
      <c r="BQ33" s="22" t="s">
        <v>37</v>
      </c>
      <c r="BR33" s="22" t="s">
        <v>37</v>
      </c>
      <c r="BS33" s="22" t="s">
        <v>37</v>
      </c>
      <c r="BT33" s="22" t="s">
        <v>37</v>
      </c>
      <c r="BU33" s="22" t="s">
        <v>37</v>
      </c>
      <c r="BV33" s="22" t="s">
        <v>37</v>
      </c>
      <c r="BW33" s="22" t="s">
        <v>37</v>
      </c>
      <c r="BX33" s="22" t="s">
        <v>37</v>
      </c>
      <c r="BY33" s="24" t="s">
        <v>37</v>
      </c>
      <c r="BZ33" s="24" t="s">
        <v>37</v>
      </c>
      <c r="CA33" s="24" t="s">
        <v>37</v>
      </c>
      <c r="CB33" s="24" t="s">
        <v>37</v>
      </c>
      <c r="CC33" s="24" t="s">
        <v>37</v>
      </c>
      <c r="CD33" s="24" t="s">
        <v>37</v>
      </c>
      <c r="CE33" s="24" t="s">
        <v>37</v>
      </c>
      <c r="CF33" s="24" t="s">
        <v>37</v>
      </c>
      <c r="CG33" s="24" t="s">
        <v>37</v>
      </c>
      <c r="CH33" s="24" t="s">
        <v>37</v>
      </c>
      <c r="CI33" s="22" t="s">
        <v>37</v>
      </c>
      <c r="CJ33" s="22" t="s">
        <v>37</v>
      </c>
      <c r="CK33" s="22" t="s">
        <v>37</v>
      </c>
      <c r="CL33" s="22" t="s">
        <v>37</v>
      </c>
      <c r="CM33" s="20">
        <v>302</v>
      </c>
      <c r="CN33" s="20">
        <v>342</v>
      </c>
      <c r="CO33" s="20" t="s">
        <v>37</v>
      </c>
      <c r="CP33" s="20" t="s">
        <v>37</v>
      </c>
    </row>
    <row r="34" spans="1:94" x14ac:dyDescent="0.35">
      <c r="A34" s="16">
        <v>2012</v>
      </c>
      <c r="B34" s="17">
        <v>906</v>
      </c>
      <c r="C34" s="18" t="s">
        <v>2204</v>
      </c>
      <c r="D34" s="18" t="s">
        <v>437</v>
      </c>
      <c r="E34" s="18" t="s">
        <v>28</v>
      </c>
      <c r="F34" s="16" t="s">
        <v>2203</v>
      </c>
      <c r="G34" s="20" t="s">
        <v>37</v>
      </c>
      <c r="H34" s="20" t="s">
        <v>37</v>
      </c>
      <c r="I34" s="20" t="s">
        <v>37</v>
      </c>
      <c r="J34" s="20" t="s">
        <v>37</v>
      </c>
      <c r="K34" s="20" t="s">
        <v>37</v>
      </c>
      <c r="L34" s="19" t="s">
        <v>37</v>
      </c>
      <c r="M34" s="19" t="s">
        <v>37</v>
      </c>
      <c r="N34" s="19" t="s">
        <v>37</v>
      </c>
      <c r="O34" s="19" t="s">
        <v>37</v>
      </c>
      <c r="P34" s="19" t="s">
        <v>37</v>
      </c>
      <c r="Q34" s="22" t="s">
        <v>37</v>
      </c>
      <c r="R34" s="22" t="s">
        <v>37</v>
      </c>
      <c r="S34" s="22" t="s">
        <v>37</v>
      </c>
      <c r="T34" s="22" t="s">
        <v>37</v>
      </c>
      <c r="U34" s="22" t="s">
        <v>37</v>
      </c>
      <c r="V34" s="21" t="s">
        <v>37</v>
      </c>
      <c r="W34" s="21" t="s">
        <v>37</v>
      </c>
      <c r="X34" s="21" t="s">
        <v>37</v>
      </c>
      <c r="Y34" s="21" t="s">
        <v>37</v>
      </c>
      <c r="Z34" s="21" t="s">
        <v>37</v>
      </c>
      <c r="AA34" s="20" t="s">
        <v>37</v>
      </c>
      <c r="AB34" s="20" t="s">
        <v>37</v>
      </c>
      <c r="AC34" s="20" t="s">
        <v>37</v>
      </c>
      <c r="AD34" s="20" t="s">
        <v>37</v>
      </c>
      <c r="AE34" s="20" t="s">
        <v>37</v>
      </c>
      <c r="AF34" s="19" t="s">
        <v>37</v>
      </c>
      <c r="AG34" s="19" t="s">
        <v>37</v>
      </c>
      <c r="AH34" s="19" t="s">
        <v>37</v>
      </c>
      <c r="AI34" s="19" t="s">
        <v>37</v>
      </c>
      <c r="AJ34" s="19" t="s">
        <v>37</v>
      </c>
      <c r="AK34" s="19" t="s">
        <v>37</v>
      </c>
      <c r="AL34" s="19" t="s">
        <v>37</v>
      </c>
      <c r="AM34" s="19" t="s">
        <v>37</v>
      </c>
      <c r="AN34" s="19" t="s">
        <v>37</v>
      </c>
      <c r="AO34" s="19" t="s">
        <v>37</v>
      </c>
      <c r="AP34" s="22" t="s">
        <v>37</v>
      </c>
      <c r="AQ34" s="22" t="s">
        <v>37</v>
      </c>
      <c r="AR34" s="22" t="s">
        <v>37</v>
      </c>
      <c r="AS34" s="22" t="s">
        <v>37</v>
      </c>
      <c r="AT34" s="22" t="s">
        <v>37</v>
      </c>
      <c r="AU34" s="21" t="s">
        <v>37</v>
      </c>
      <c r="AV34" s="21" t="s">
        <v>37</v>
      </c>
      <c r="AW34" s="21" t="s">
        <v>37</v>
      </c>
      <c r="AX34" s="21" t="s">
        <v>37</v>
      </c>
      <c r="AY34" s="21" t="s">
        <v>37</v>
      </c>
      <c r="AZ34" s="21" t="s">
        <v>37</v>
      </c>
      <c r="BA34" s="21" t="s">
        <v>37</v>
      </c>
      <c r="BB34" s="21" t="s">
        <v>37</v>
      </c>
      <c r="BC34" s="21" t="s">
        <v>37</v>
      </c>
      <c r="BD34" s="21" t="s">
        <v>37</v>
      </c>
      <c r="BE34" s="20" t="s">
        <v>37</v>
      </c>
      <c r="BF34" s="20" t="s">
        <v>37</v>
      </c>
      <c r="BG34" s="20" t="s">
        <v>37</v>
      </c>
      <c r="BH34" s="20" t="s">
        <v>37</v>
      </c>
      <c r="BI34" s="20" t="s">
        <v>37</v>
      </c>
      <c r="BJ34" s="20" t="s">
        <v>37</v>
      </c>
      <c r="BK34" s="20" t="s">
        <v>37</v>
      </c>
      <c r="BL34" s="20" t="s">
        <v>37</v>
      </c>
      <c r="BM34" s="20" t="s">
        <v>37</v>
      </c>
      <c r="BN34" s="20" t="s">
        <v>37</v>
      </c>
      <c r="BO34" s="22" t="s">
        <v>37</v>
      </c>
      <c r="BP34" s="22" t="s">
        <v>37</v>
      </c>
      <c r="BQ34" s="22" t="s">
        <v>37</v>
      </c>
      <c r="BR34" s="22" t="s">
        <v>37</v>
      </c>
      <c r="BS34" s="22" t="s">
        <v>37</v>
      </c>
      <c r="BT34" s="22" t="s">
        <v>37</v>
      </c>
      <c r="BU34" s="22" t="s">
        <v>37</v>
      </c>
      <c r="BV34" s="22" t="s">
        <v>37</v>
      </c>
      <c r="BW34" s="22" t="s">
        <v>37</v>
      </c>
      <c r="BX34" s="22" t="s">
        <v>37</v>
      </c>
      <c r="BY34" s="24" t="s">
        <v>37</v>
      </c>
      <c r="BZ34" s="24" t="s">
        <v>37</v>
      </c>
      <c r="CA34" s="24" t="s">
        <v>37</v>
      </c>
      <c r="CB34" s="24" t="s">
        <v>37</v>
      </c>
      <c r="CC34" s="24" t="s">
        <v>37</v>
      </c>
      <c r="CD34" s="24" t="s">
        <v>37</v>
      </c>
      <c r="CE34" s="24" t="s">
        <v>37</v>
      </c>
      <c r="CF34" s="24" t="s">
        <v>37</v>
      </c>
      <c r="CG34" s="24" t="s">
        <v>37</v>
      </c>
      <c r="CH34" s="24" t="s">
        <v>37</v>
      </c>
      <c r="CI34" s="22" t="s">
        <v>37</v>
      </c>
      <c r="CJ34" s="22" t="s">
        <v>37</v>
      </c>
      <c r="CK34" s="22" t="s">
        <v>37</v>
      </c>
      <c r="CL34" s="22" t="s">
        <v>37</v>
      </c>
      <c r="CM34" s="20">
        <v>1308</v>
      </c>
      <c r="CN34" s="20">
        <v>278</v>
      </c>
      <c r="CO34" s="20">
        <v>4</v>
      </c>
      <c r="CP34" s="20">
        <v>0</v>
      </c>
    </row>
    <row r="35" spans="1:94" x14ac:dyDescent="0.35">
      <c r="A35" s="16">
        <v>2012</v>
      </c>
      <c r="B35" s="17">
        <v>918</v>
      </c>
      <c r="C35" s="18" t="s">
        <v>129</v>
      </c>
      <c r="D35" s="18" t="s">
        <v>130</v>
      </c>
      <c r="E35" s="18" t="s">
        <v>28</v>
      </c>
      <c r="F35" s="16" t="s">
        <v>8</v>
      </c>
      <c r="G35" s="20">
        <v>764</v>
      </c>
      <c r="H35" s="20">
        <v>698</v>
      </c>
      <c r="I35" s="20" t="s">
        <v>37</v>
      </c>
      <c r="J35" s="20" t="s">
        <v>37</v>
      </c>
      <c r="K35" s="20">
        <v>1462</v>
      </c>
      <c r="L35" s="19" t="s">
        <v>37</v>
      </c>
      <c r="M35" s="19" t="s">
        <v>37</v>
      </c>
      <c r="N35" s="19" t="s">
        <v>37</v>
      </c>
      <c r="O35" s="19" t="s">
        <v>37</v>
      </c>
      <c r="P35" s="19">
        <v>0</v>
      </c>
      <c r="Q35" s="22">
        <v>1541</v>
      </c>
      <c r="R35" s="22">
        <v>1878</v>
      </c>
      <c r="S35" s="22" t="s">
        <v>37</v>
      </c>
      <c r="T35" s="22" t="s">
        <v>37</v>
      </c>
      <c r="U35" s="22">
        <v>3419</v>
      </c>
      <c r="V35" s="21" t="s">
        <v>37</v>
      </c>
      <c r="W35" s="21" t="s">
        <v>37</v>
      </c>
      <c r="X35" s="21" t="s">
        <v>37</v>
      </c>
      <c r="Y35" s="21" t="s">
        <v>37</v>
      </c>
      <c r="Z35" s="21">
        <v>0</v>
      </c>
      <c r="AA35" s="20" t="s">
        <v>37</v>
      </c>
      <c r="AB35" s="20" t="s">
        <v>37</v>
      </c>
      <c r="AC35" s="20" t="s">
        <v>37</v>
      </c>
      <c r="AD35" s="20" t="s">
        <v>37</v>
      </c>
      <c r="AE35" s="20">
        <v>0</v>
      </c>
      <c r="AF35" s="19" t="s">
        <v>37</v>
      </c>
      <c r="AG35" s="19" t="s">
        <v>37</v>
      </c>
      <c r="AH35" s="19" t="s">
        <v>37</v>
      </c>
      <c r="AI35" s="19" t="s">
        <v>37</v>
      </c>
      <c r="AJ35" s="19">
        <v>0</v>
      </c>
      <c r="AK35" s="19" t="s">
        <v>37</v>
      </c>
      <c r="AL35" s="19" t="s">
        <v>37</v>
      </c>
      <c r="AM35" s="19" t="s">
        <v>37</v>
      </c>
      <c r="AN35" s="19" t="s">
        <v>37</v>
      </c>
      <c r="AO35" s="19">
        <v>0</v>
      </c>
      <c r="AP35" s="22" t="s">
        <v>37</v>
      </c>
      <c r="AQ35" s="22" t="s">
        <v>37</v>
      </c>
      <c r="AR35" s="22" t="s">
        <v>37</v>
      </c>
      <c r="AS35" s="22" t="s">
        <v>37</v>
      </c>
      <c r="AT35" s="22">
        <v>0</v>
      </c>
      <c r="AU35" s="21" t="s">
        <v>37</v>
      </c>
      <c r="AV35" s="21" t="s">
        <v>37</v>
      </c>
      <c r="AW35" s="21" t="s">
        <v>37</v>
      </c>
      <c r="AX35" s="21" t="s">
        <v>37</v>
      </c>
      <c r="AY35" s="21">
        <v>0</v>
      </c>
      <c r="AZ35" s="21" t="s">
        <v>37</v>
      </c>
      <c r="BA35" s="21" t="s">
        <v>37</v>
      </c>
      <c r="BB35" s="21" t="s">
        <v>37</v>
      </c>
      <c r="BC35" s="21" t="s">
        <v>37</v>
      </c>
      <c r="BD35" s="21">
        <v>0</v>
      </c>
      <c r="BE35" s="20">
        <v>19</v>
      </c>
      <c r="BF35" s="20">
        <v>30</v>
      </c>
      <c r="BG35" s="20" t="s">
        <v>37</v>
      </c>
      <c r="BH35" s="20" t="s">
        <v>37</v>
      </c>
      <c r="BI35" s="20">
        <v>49</v>
      </c>
      <c r="BJ35" s="20" t="s">
        <v>37</v>
      </c>
      <c r="BK35" s="20" t="s">
        <v>37</v>
      </c>
      <c r="BL35" s="20" t="s">
        <v>37</v>
      </c>
      <c r="BM35" s="20" t="s">
        <v>37</v>
      </c>
      <c r="BN35" s="20">
        <v>0</v>
      </c>
      <c r="BO35" s="22" t="s">
        <v>37</v>
      </c>
      <c r="BP35" s="22" t="s">
        <v>37</v>
      </c>
      <c r="BQ35" s="22" t="s">
        <v>37</v>
      </c>
      <c r="BR35" s="22" t="s">
        <v>37</v>
      </c>
      <c r="BS35" s="22">
        <v>0</v>
      </c>
      <c r="BT35" s="22" t="s">
        <v>37</v>
      </c>
      <c r="BU35" s="22" t="s">
        <v>37</v>
      </c>
      <c r="BV35" s="22" t="s">
        <v>37</v>
      </c>
      <c r="BW35" s="22" t="s">
        <v>37</v>
      </c>
      <c r="BX35" s="22">
        <v>0</v>
      </c>
      <c r="BY35" s="24" t="s">
        <v>37</v>
      </c>
      <c r="BZ35" s="24" t="s">
        <v>37</v>
      </c>
      <c r="CA35" s="24" t="s">
        <v>37</v>
      </c>
      <c r="CB35" s="24" t="s">
        <v>37</v>
      </c>
      <c r="CC35" s="24">
        <v>0</v>
      </c>
      <c r="CD35" s="24">
        <v>19</v>
      </c>
      <c r="CE35" s="24">
        <v>30</v>
      </c>
      <c r="CF35" s="24">
        <v>0</v>
      </c>
      <c r="CG35" s="24">
        <v>0</v>
      </c>
      <c r="CH35" s="24">
        <v>49</v>
      </c>
      <c r="CI35" s="22" t="s">
        <v>37</v>
      </c>
      <c r="CJ35" s="22" t="s">
        <v>37</v>
      </c>
      <c r="CK35" s="22" t="s">
        <v>37</v>
      </c>
      <c r="CL35" s="22" t="s">
        <v>37</v>
      </c>
      <c r="CM35" s="20" t="s">
        <v>37</v>
      </c>
      <c r="CN35" s="20" t="s">
        <v>37</v>
      </c>
      <c r="CO35" s="20" t="s">
        <v>37</v>
      </c>
      <c r="CP35" s="20" t="s">
        <v>37</v>
      </c>
    </row>
    <row r="36" spans="1:94" x14ac:dyDescent="0.35">
      <c r="A36" s="16">
        <v>2012</v>
      </c>
      <c r="B36" s="17">
        <v>924</v>
      </c>
      <c r="C36" s="18" t="s">
        <v>2205</v>
      </c>
      <c r="D36" s="18" t="s">
        <v>132</v>
      </c>
      <c r="E36" s="18" t="s">
        <v>33</v>
      </c>
      <c r="F36" s="16" t="s">
        <v>8</v>
      </c>
      <c r="G36" s="20">
        <v>2942</v>
      </c>
      <c r="H36" s="20">
        <v>3819</v>
      </c>
      <c r="I36" s="20" t="s">
        <v>37</v>
      </c>
      <c r="J36" s="20" t="s">
        <v>37</v>
      </c>
      <c r="K36" s="20">
        <v>6761</v>
      </c>
      <c r="L36" s="19">
        <v>1.2</v>
      </c>
      <c r="M36" s="19">
        <v>0.8</v>
      </c>
      <c r="N36" s="19" t="s">
        <v>37</v>
      </c>
      <c r="O36" s="19" t="s">
        <v>37</v>
      </c>
      <c r="P36" s="19">
        <v>2</v>
      </c>
      <c r="Q36" s="22">
        <v>110650</v>
      </c>
      <c r="R36" s="22">
        <v>13729</v>
      </c>
      <c r="S36" s="22" t="s">
        <v>37</v>
      </c>
      <c r="T36" s="22" t="s">
        <v>37</v>
      </c>
      <c r="U36" s="22">
        <v>124379</v>
      </c>
      <c r="V36" s="21">
        <v>56.9</v>
      </c>
      <c r="W36" s="21">
        <v>3.5</v>
      </c>
      <c r="X36" s="21" t="s">
        <v>37</v>
      </c>
      <c r="Y36" s="21" t="s">
        <v>37</v>
      </c>
      <c r="Z36" s="21">
        <v>60.4</v>
      </c>
      <c r="AA36" s="20" t="s">
        <v>37</v>
      </c>
      <c r="AB36" s="20" t="s">
        <v>37</v>
      </c>
      <c r="AC36" s="20" t="s">
        <v>37</v>
      </c>
      <c r="AD36" s="20" t="s">
        <v>37</v>
      </c>
      <c r="AE36" s="20">
        <v>0</v>
      </c>
      <c r="AF36" s="19" t="s">
        <v>37</v>
      </c>
      <c r="AG36" s="19" t="s">
        <v>37</v>
      </c>
      <c r="AH36" s="19" t="s">
        <v>37</v>
      </c>
      <c r="AI36" s="19" t="s">
        <v>37</v>
      </c>
      <c r="AJ36" s="19">
        <v>0</v>
      </c>
      <c r="AK36" s="19" t="s">
        <v>37</v>
      </c>
      <c r="AL36" s="19" t="s">
        <v>37</v>
      </c>
      <c r="AM36" s="19" t="s">
        <v>37</v>
      </c>
      <c r="AN36" s="19" t="s">
        <v>37</v>
      </c>
      <c r="AO36" s="19">
        <v>0</v>
      </c>
      <c r="AP36" s="22" t="s">
        <v>37</v>
      </c>
      <c r="AQ36" s="22" t="s">
        <v>37</v>
      </c>
      <c r="AR36" s="22" t="s">
        <v>37</v>
      </c>
      <c r="AS36" s="22" t="s">
        <v>37</v>
      </c>
      <c r="AT36" s="22">
        <v>0</v>
      </c>
      <c r="AU36" s="21" t="s">
        <v>37</v>
      </c>
      <c r="AV36" s="21" t="s">
        <v>37</v>
      </c>
      <c r="AW36" s="21" t="s">
        <v>37</v>
      </c>
      <c r="AX36" s="21" t="s">
        <v>37</v>
      </c>
      <c r="AY36" s="21">
        <v>0</v>
      </c>
      <c r="AZ36" s="21" t="s">
        <v>37</v>
      </c>
      <c r="BA36" s="21" t="s">
        <v>37</v>
      </c>
      <c r="BB36" s="21" t="s">
        <v>37</v>
      </c>
      <c r="BC36" s="21" t="s">
        <v>37</v>
      </c>
      <c r="BD36" s="21">
        <v>0</v>
      </c>
      <c r="BE36" s="20">
        <v>45</v>
      </c>
      <c r="BF36" s="20" t="s">
        <v>37</v>
      </c>
      <c r="BG36" s="20" t="s">
        <v>37</v>
      </c>
      <c r="BH36" s="20" t="s">
        <v>37</v>
      </c>
      <c r="BI36" s="20">
        <v>45</v>
      </c>
      <c r="BJ36" s="20">
        <v>4134</v>
      </c>
      <c r="BK36" s="20">
        <v>498</v>
      </c>
      <c r="BL36" s="20" t="s">
        <v>37</v>
      </c>
      <c r="BM36" s="20" t="s">
        <v>37</v>
      </c>
      <c r="BN36" s="20">
        <v>4632</v>
      </c>
      <c r="BO36" s="22" t="s">
        <v>37</v>
      </c>
      <c r="BP36" s="22" t="s">
        <v>37</v>
      </c>
      <c r="BQ36" s="22" t="s">
        <v>37</v>
      </c>
      <c r="BR36" s="22" t="s">
        <v>37</v>
      </c>
      <c r="BS36" s="22">
        <v>0</v>
      </c>
      <c r="BT36" s="22" t="s">
        <v>37</v>
      </c>
      <c r="BU36" s="22" t="s">
        <v>37</v>
      </c>
      <c r="BV36" s="22" t="s">
        <v>37</v>
      </c>
      <c r="BW36" s="22" t="s">
        <v>37</v>
      </c>
      <c r="BX36" s="22">
        <v>0</v>
      </c>
      <c r="BY36" s="24" t="s">
        <v>37</v>
      </c>
      <c r="BZ36" s="24" t="s">
        <v>37</v>
      </c>
      <c r="CA36" s="24" t="s">
        <v>37</v>
      </c>
      <c r="CB36" s="24" t="s">
        <v>37</v>
      </c>
      <c r="CC36" s="24">
        <v>0</v>
      </c>
      <c r="CD36" s="24">
        <v>4179</v>
      </c>
      <c r="CE36" s="24">
        <v>498</v>
      </c>
      <c r="CF36" s="24">
        <v>0</v>
      </c>
      <c r="CG36" s="24">
        <v>0</v>
      </c>
      <c r="CH36" s="24">
        <v>4677</v>
      </c>
      <c r="CI36" s="22" t="s">
        <v>37</v>
      </c>
      <c r="CJ36" s="22" t="s">
        <v>37</v>
      </c>
      <c r="CK36" s="22" t="s">
        <v>37</v>
      </c>
      <c r="CL36" s="22" t="s">
        <v>37</v>
      </c>
      <c r="CM36" s="20" t="s">
        <v>37</v>
      </c>
      <c r="CN36" s="20" t="s">
        <v>37</v>
      </c>
      <c r="CO36" s="20" t="s">
        <v>37</v>
      </c>
      <c r="CP36" s="20" t="s">
        <v>37</v>
      </c>
    </row>
    <row r="37" spans="1:94" x14ac:dyDescent="0.35">
      <c r="A37" s="16">
        <v>2012</v>
      </c>
      <c r="B37" s="17">
        <v>963</v>
      </c>
      <c r="C37" s="18" t="s">
        <v>135</v>
      </c>
      <c r="D37" s="18" t="s">
        <v>136</v>
      </c>
      <c r="E37" s="18" t="s">
        <v>57</v>
      </c>
      <c r="F37" s="16" t="s">
        <v>8</v>
      </c>
      <c r="G37" s="20" t="s">
        <v>37</v>
      </c>
      <c r="H37" s="20" t="s">
        <v>37</v>
      </c>
      <c r="I37" s="20" t="s">
        <v>37</v>
      </c>
      <c r="J37" s="20" t="s">
        <v>37</v>
      </c>
      <c r="K37" s="20">
        <v>0</v>
      </c>
      <c r="L37" s="19" t="s">
        <v>37</v>
      </c>
      <c r="M37" s="19" t="s">
        <v>37</v>
      </c>
      <c r="N37" s="19" t="s">
        <v>37</v>
      </c>
      <c r="O37" s="19" t="s">
        <v>37</v>
      </c>
      <c r="P37" s="19">
        <v>0</v>
      </c>
      <c r="Q37" s="22" t="s">
        <v>37</v>
      </c>
      <c r="R37" s="22" t="s">
        <v>37</v>
      </c>
      <c r="S37" s="22" t="s">
        <v>37</v>
      </c>
      <c r="T37" s="22" t="s">
        <v>37</v>
      </c>
      <c r="U37" s="22">
        <v>0</v>
      </c>
      <c r="V37" s="21" t="s">
        <v>37</v>
      </c>
      <c r="W37" s="21" t="s">
        <v>37</v>
      </c>
      <c r="X37" s="21" t="s">
        <v>37</v>
      </c>
      <c r="Y37" s="21" t="s">
        <v>37</v>
      </c>
      <c r="Z37" s="21">
        <v>0</v>
      </c>
      <c r="AA37" s="20">
        <v>66</v>
      </c>
      <c r="AB37" s="20" t="s">
        <v>37</v>
      </c>
      <c r="AC37" s="20" t="s">
        <v>37</v>
      </c>
      <c r="AD37" s="20" t="s">
        <v>37</v>
      </c>
      <c r="AE37" s="20">
        <v>66</v>
      </c>
      <c r="AF37" s="19" t="s">
        <v>37</v>
      </c>
      <c r="AG37" s="19" t="s">
        <v>37</v>
      </c>
      <c r="AH37" s="19" t="s">
        <v>37</v>
      </c>
      <c r="AI37" s="19" t="s">
        <v>37</v>
      </c>
      <c r="AJ37" s="19">
        <v>0</v>
      </c>
      <c r="AK37" s="19">
        <v>9.1999999999999993</v>
      </c>
      <c r="AL37" s="19" t="s">
        <v>37</v>
      </c>
      <c r="AM37" s="19" t="s">
        <v>37</v>
      </c>
      <c r="AN37" s="19" t="s">
        <v>37</v>
      </c>
      <c r="AO37" s="19">
        <v>9.1999999999999993</v>
      </c>
      <c r="AP37" s="22">
        <v>205</v>
      </c>
      <c r="AQ37" s="22" t="s">
        <v>37</v>
      </c>
      <c r="AR37" s="22" t="s">
        <v>37</v>
      </c>
      <c r="AS37" s="22" t="s">
        <v>37</v>
      </c>
      <c r="AT37" s="22">
        <v>205</v>
      </c>
      <c r="AU37" s="21" t="s">
        <v>37</v>
      </c>
      <c r="AV37" s="21" t="s">
        <v>37</v>
      </c>
      <c r="AW37" s="21" t="s">
        <v>37</v>
      </c>
      <c r="AX37" s="21" t="s">
        <v>37</v>
      </c>
      <c r="AY37" s="21">
        <v>0</v>
      </c>
      <c r="AZ37" s="21">
        <v>28.7</v>
      </c>
      <c r="BA37" s="21" t="s">
        <v>37</v>
      </c>
      <c r="BB37" s="21" t="s">
        <v>37</v>
      </c>
      <c r="BC37" s="21" t="s">
        <v>37</v>
      </c>
      <c r="BD37" s="21">
        <v>28.7</v>
      </c>
      <c r="BE37" s="20" t="s">
        <v>37</v>
      </c>
      <c r="BF37" s="20" t="s">
        <v>37</v>
      </c>
      <c r="BG37" s="20" t="s">
        <v>37</v>
      </c>
      <c r="BH37" s="20" t="s">
        <v>37</v>
      </c>
      <c r="BI37" s="20">
        <v>0</v>
      </c>
      <c r="BJ37" s="20" t="s">
        <v>37</v>
      </c>
      <c r="BK37" s="20" t="s">
        <v>37</v>
      </c>
      <c r="BL37" s="20" t="s">
        <v>37</v>
      </c>
      <c r="BM37" s="20" t="s">
        <v>37</v>
      </c>
      <c r="BN37" s="20">
        <v>0</v>
      </c>
      <c r="BO37" s="22">
        <v>1515</v>
      </c>
      <c r="BP37" s="22" t="s">
        <v>37</v>
      </c>
      <c r="BQ37" s="22" t="s">
        <v>37</v>
      </c>
      <c r="BR37" s="22" t="s">
        <v>37</v>
      </c>
      <c r="BS37" s="22">
        <v>1515</v>
      </c>
      <c r="BT37" s="22">
        <v>600</v>
      </c>
      <c r="BU37" s="22" t="s">
        <v>37</v>
      </c>
      <c r="BV37" s="22" t="s">
        <v>37</v>
      </c>
      <c r="BW37" s="22" t="s">
        <v>37</v>
      </c>
      <c r="BX37" s="22">
        <v>600</v>
      </c>
      <c r="BY37" s="24">
        <v>2153</v>
      </c>
      <c r="BZ37" s="24" t="s">
        <v>37</v>
      </c>
      <c r="CA37" s="24" t="s">
        <v>37</v>
      </c>
      <c r="CB37" s="24" t="s">
        <v>37</v>
      </c>
      <c r="CC37" s="24">
        <v>2153</v>
      </c>
      <c r="CD37" s="24">
        <v>4268</v>
      </c>
      <c r="CE37" s="24">
        <v>0</v>
      </c>
      <c r="CF37" s="24">
        <v>0</v>
      </c>
      <c r="CG37" s="24">
        <v>0</v>
      </c>
      <c r="CH37" s="24">
        <v>4268</v>
      </c>
      <c r="CI37" s="22">
        <v>25518</v>
      </c>
      <c r="CJ37" s="22" t="s">
        <v>37</v>
      </c>
      <c r="CK37" s="22" t="s">
        <v>37</v>
      </c>
      <c r="CL37" s="22" t="s">
        <v>37</v>
      </c>
      <c r="CM37" s="20">
        <v>256</v>
      </c>
      <c r="CN37" s="20" t="s">
        <v>37</v>
      </c>
      <c r="CO37" s="20" t="s">
        <v>37</v>
      </c>
      <c r="CP37" s="20" t="s">
        <v>37</v>
      </c>
    </row>
    <row r="38" spans="1:94" x14ac:dyDescent="0.35">
      <c r="A38" s="16">
        <v>2012</v>
      </c>
      <c r="B38" s="17">
        <v>965</v>
      </c>
      <c r="C38" s="18" t="s">
        <v>139</v>
      </c>
      <c r="D38" s="18" t="s">
        <v>87</v>
      </c>
      <c r="E38" s="18" t="s">
        <v>28</v>
      </c>
      <c r="F38" s="16" t="s">
        <v>8</v>
      </c>
      <c r="G38" s="20">
        <v>231</v>
      </c>
      <c r="H38" s="20">
        <v>83</v>
      </c>
      <c r="I38" s="20" t="s">
        <v>37</v>
      </c>
      <c r="J38" s="20" t="s">
        <v>37</v>
      </c>
      <c r="K38" s="20">
        <v>314</v>
      </c>
      <c r="L38" s="19">
        <v>0.1</v>
      </c>
      <c r="M38" s="19">
        <v>0.1</v>
      </c>
      <c r="N38" s="19" t="s">
        <v>37</v>
      </c>
      <c r="O38" s="19" t="s">
        <v>37</v>
      </c>
      <c r="P38" s="19">
        <v>0.2</v>
      </c>
      <c r="Q38" s="22">
        <v>806</v>
      </c>
      <c r="R38" s="22">
        <v>843</v>
      </c>
      <c r="S38" s="22" t="s">
        <v>37</v>
      </c>
      <c r="T38" s="22" t="s">
        <v>37</v>
      </c>
      <c r="U38" s="22">
        <v>1649</v>
      </c>
      <c r="V38" s="21">
        <v>0.4</v>
      </c>
      <c r="W38" s="21">
        <v>0.3</v>
      </c>
      <c r="X38" s="21" t="s">
        <v>37</v>
      </c>
      <c r="Y38" s="21" t="s">
        <v>37</v>
      </c>
      <c r="Z38" s="21">
        <v>0.7</v>
      </c>
      <c r="AA38" s="20" t="s">
        <v>37</v>
      </c>
      <c r="AB38" s="20" t="s">
        <v>37</v>
      </c>
      <c r="AC38" s="20" t="s">
        <v>37</v>
      </c>
      <c r="AD38" s="20" t="s">
        <v>37</v>
      </c>
      <c r="AE38" s="20">
        <v>0</v>
      </c>
      <c r="AF38" s="19" t="s">
        <v>37</v>
      </c>
      <c r="AG38" s="19" t="s">
        <v>37</v>
      </c>
      <c r="AH38" s="19" t="s">
        <v>37</v>
      </c>
      <c r="AI38" s="19" t="s">
        <v>37</v>
      </c>
      <c r="AJ38" s="19">
        <v>0</v>
      </c>
      <c r="AK38" s="19" t="s">
        <v>37</v>
      </c>
      <c r="AL38" s="19" t="s">
        <v>37</v>
      </c>
      <c r="AM38" s="19" t="s">
        <v>37</v>
      </c>
      <c r="AN38" s="19" t="s">
        <v>37</v>
      </c>
      <c r="AO38" s="19">
        <v>0</v>
      </c>
      <c r="AP38" s="22" t="s">
        <v>37</v>
      </c>
      <c r="AQ38" s="22" t="s">
        <v>37</v>
      </c>
      <c r="AR38" s="22" t="s">
        <v>37</v>
      </c>
      <c r="AS38" s="22" t="s">
        <v>37</v>
      </c>
      <c r="AT38" s="22">
        <v>0</v>
      </c>
      <c r="AU38" s="21" t="s">
        <v>37</v>
      </c>
      <c r="AV38" s="21" t="s">
        <v>37</v>
      </c>
      <c r="AW38" s="21" t="s">
        <v>37</v>
      </c>
      <c r="AX38" s="21" t="s">
        <v>37</v>
      </c>
      <c r="AY38" s="21">
        <v>0</v>
      </c>
      <c r="AZ38" s="21" t="s">
        <v>37</v>
      </c>
      <c r="BA38" s="21" t="s">
        <v>37</v>
      </c>
      <c r="BB38" s="21" t="s">
        <v>37</v>
      </c>
      <c r="BC38" s="21" t="s">
        <v>37</v>
      </c>
      <c r="BD38" s="21">
        <v>0</v>
      </c>
      <c r="BE38" s="20" t="s">
        <v>37</v>
      </c>
      <c r="BF38" s="20" t="s">
        <v>37</v>
      </c>
      <c r="BG38" s="20" t="s">
        <v>37</v>
      </c>
      <c r="BH38" s="20" t="s">
        <v>37</v>
      </c>
      <c r="BI38" s="20">
        <v>0</v>
      </c>
      <c r="BJ38" s="20">
        <v>29</v>
      </c>
      <c r="BK38" s="20">
        <v>16</v>
      </c>
      <c r="BL38" s="20" t="s">
        <v>37</v>
      </c>
      <c r="BM38" s="20" t="s">
        <v>37</v>
      </c>
      <c r="BN38" s="20">
        <v>45</v>
      </c>
      <c r="BO38" s="22" t="s">
        <v>37</v>
      </c>
      <c r="BP38" s="22" t="s">
        <v>37</v>
      </c>
      <c r="BQ38" s="22" t="s">
        <v>37</v>
      </c>
      <c r="BR38" s="22" t="s">
        <v>37</v>
      </c>
      <c r="BS38" s="22">
        <v>0</v>
      </c>
      <c r="BT38" s="22" t="s">
        <v>37</v>
      </c>
      <c r="BU38" s="22" t="s">
        <v>37</v>
      </c>
      <c r="BV38" s="22" t="s">
        <v>37</v>
      </c>
      <c r="BW38" s="22" t="s">
        <v>37</v>
      </c>
      <c r="BX38" s="22">
        <v>0</v>
      </c>
      <c r="BY38" s="24">
        <v>5</v>
      </c>
      <c r="BZ38" s="24">
        <v>2</v>
      </c>
      <c r="CA38" s="24" t="s">
        <v>37</v>
      </c>
      <c r="CB38" s="24" t="s">
        <v>37</v>
      </c>
      <c r="CC38" s="24">
        <v>7</v>
      </c>
      <c r="CD38" s="24">
        <v>34</v>
      </c>
      <c r="CE38" s="24">
        <v>18</v>
      </c>
      <c r="CF38" s="24">
        <v>0</v>
      </c>
      <c r="CG38" s="24">
        <v>0</v>
      </c>
      <c r="CH38" s="24">
        <v>52</v>
      </c>
      <c r="CI38" s="22">
        <v>247</v>
      </c>
      <c r="CJ38" s="22">
        <v>34</v>
      </c>
      <c r="CK38" s="22" t="s">
        <v>37</v>
      </c>
      <c r="CL38" s="22" t="s">
        <v>37</v>
      </c>
      <c r="CM38" s="20" t="s">
        <v>37</v>
      </c>
      <c r="CN38" s="20" t="s">
        <v>37</v>
      </c>
      <c r="CO38" s="20" t="s">
        <v>37</v>
      </c>
      <c r="CP38" s="20" t="s">
        <v>37</v>
      </c>
    </row>
    <row r="39" spans="1:94" x14ac:dyDescent="0.35">
      <c r="A39" s="16">
        <v>2012</v>
      </c>
      <c r="B39" s="17">
        <v>1009</v>
      </c>
      <c r="C39" s="18" t="s">
        <v>144</v>
      </c>
      <c r="D39" s="18" t="s">
        <v>51</v>
      </c>
      <c r="E39" s="18" t="s">
        <v>28</v>
      </c>
      <c r="F39" s="16" t="s">
        <v>8</v>
      </c>
      <c r="G39" s="20">
        <v>1967</v>
      </c>
      <c r="H39" s="20">
        <v>1736</v>
      </c>
      <c r="I39" s="20">
        <v>1064</v>
      </c>
      <c r="J39" s="20" t="s">
        <v>37</v>
      </c>
      <c r="K39" s="20">
        <v>4767</v>
      </c>
      <c r="L39" s="19">
        <v>0.7</v>
      </c>
      <c r="M39" s="19">
        <v>0.5</v>
      </c>
      <c r="N39" s="19">
        <v>0.1</v>
      </c>
      <c r="O39" s="19" t="s">
        <v>37</v>
      </c>
      <c r="P39" s="19">
        <v>1.3</v>
      </c>
      <c r="Q39" s="22">
        <v>7726</v>
      </c>
      <c r="R39" s="22">
        <v>5903</v>
      </c>
      <c r="S39" s="22">
        <v>3507</v>
      </c>
      <c r="T39" s="22" t="s">
        <v>37</v>
      </c>
      <c r="U39" s="22">
        <v>17136</v>
      </c>
      <c r="V39" s="21" t="s">
        <v>37</v>
      </c>
      <c r="W39" s="21" t="s">
        <v>37</v>
      </c>
      <c r="X39" s="21" t="s">
        <v>37</v>
      </c>
      <c r="Y39" s="21" t="s">
        <v>37</v>
      </c>
      <c r="Z39" s="21">
        <v>0</v>
      </c>
      <c r="AA39" s="20">
        <v>658</v>
      </c>
      <c r="AB39" s="20">
        <v>58</v>
      </c>
      <c r="AC39" s="20">
        <v>2384</v>
      </c>
      <c r="AD39" s="20" t="s">
        <v>37</v>
      </c>
      <c r="AE39" s="20">
        <v>3100</v>
      </c>
      <c r="AF39" s="19">
        <v>3.4</v>
      </c>
      <c r="AG39" s="19">
        <v>0.8</v>
      </c>
      <c r="AH39" s="19">
        <v>12.7</v>
      </c>
      <c r="AI39" s="19" t="s">
        <v>37</v>
      </c>
      <c r="AJ39" s="19">
        <v>16.899999999999999</v>
      </c>
      <c r="AK39" s="19">
        <v>3.4</v>
      </c>
      <c r="AL39" s="19">
        <v>0.9</v>
      </c>
      <c r="AM39" s="19">
        <v>14</v>
      </c>
      <c r="AN39" s="19" t="s">
        <v>37</v>
      </c>
      <c r="AO39" s="19">
        <v>18.3</v>
      </c>
      <c r="AP39" s="22">
        <v>2976</v>
      </c>
      <c r="AQ39" s="22">
        <v>81</v>
      </c>
      <c r="AR39" s="22">
        <v>2384</v>
      </c>
      <c r="AS39" s="22" t="s">
        <v>37</v>
      </c>
      <c r="AT39" s="22">
        <v>5441</v>
      </c>
      <c r="AU39" s="21">
        <v>15</v>
      </c>
      <c r="AV39" s="21">
        <v>2.6</v>
      </c>
      <c r="AW39" s="21">
        <v>12.7</v>
      </c>
      <c r="AX39" s="21" t="s">
        <v>37</v>
      </c>
      <c r="AY39" s="21">
        <v>30.3</v>
      </c>
      <c r="AZ39" s="21">
        <v>15</v>
      </c>
      <c r="BA39" s="21">
        <v>4.4000000000000004</v>
      </c>
      <c r="BB39" s="21">
        <v>14</v>
      </c>
      <c r="BC39" s="21" t="s">
        <v>37</v>
      </c>
      <c r="BD39" s="21">
        <v>33.4</v>
      </c>
      <c r="BE39" s="20">
        <v>24</v>
      </c>
      <c r="BF39" s="20" t="s">
        <v>37</v>
      </c>
      <c r="BG39" s="20" t="s">
        <v>37</v>
      </c>
      <c r="BH39" s="20" t="s">
        <v>37</v>
      </c>
      <c r="BI39" s="20">
        <v>24</v>
      </c>
      <c r="BJ39" s="20">
        <v>177</v>
      </c>
      <c r="BK39" s="20">
        <v>131</v>
      </c>
      <c r="BL39" s="20">
        <v>47</v>
      </c>
      <c r="BM39" s="20" t="s">
        <v>37</v>
      </c>
      <c r="BN39" s="20">
        <v>355</v>
      </c>
      <c r="BO39" s="22">
        <v>20</v>
      </c>
      <c r="BP39" s="22" t="s">
        <v>37</v>
      </c>
      <c r="BQ39" s="22" t="s">
        <v>37</v>
      </c>
      <c r="BR39" s="22" t="s">
        <v>37</v>
      </c>
      <c r="BS39" s="22">
        <v>20</v>
      </c>
      <c r="BT39" s="22" t="s">
        <v>37</v>
      </c>
      <c r="BU39" s="22">
        <v>21</v>
      </c>
      <c r="BV39" s="22">
        <v>1224</v>
      </c>
      <c r="BW39" s="22" t="s">
        <v>37</v>
      </c>
      <c r="BX39" s="22">
        <v>1245</v>
      </c>
      <c r="BY39" s="24">
        <v>81</v>
      </c>
      <c r="BZ39" s="24">
        <v>5</v>
      </c>
      <c r="CA39" s="24">
        <v>43</v>
      </c>
      <c r="CB39" s="24" t="s">
        <v>37</v>
      </c>
      <c r="CC39" s="24">
        <v>129</v>
      </c>
      <c r="CD39" s="24">
        <v>302</v>
      </c>
      <c r="CE39" s="24">
        <v>157</v>
      </c>
      <c r="CF39" s="24">
        <v>1314</v>
      </c>
      <c r="CG39" s="24">
        <v>0</v>
      </c>
      <c r="CH39" s="24">
        <v>1773</v>
      </c>
      <c r="CI39" s="22" t="s">
        <v>37</v>
      </c>
      <c r="CJ39" s="22">
        <v>5</v>
      </c>
      <c r="CK39" s="22">
        <v>1</v>
      </c>
      <c r="CL39" s="22" t="s">
        <v>37</v>
      </c>
      <c r="CM39" s="20" t="s">
        <v>37</v>
      </c>
      <c r="CN39" s="20">
        <v>10</v>
      </c>
      <c r="CO39" s="20" t="s">
        <v>37</v>
      </c>
      <c r="CP39" s="20" t="s">
        <v>37</v>
      </c>
    </row>
    <row r="40" spans="1:94" x14ac:dyDescent="0.35">
      <c r="A40" s="16">
        <v>2012</v>
      </c>
      <c r="B40" s="17">
        <v>1015</v>
      </c>
      <c r="C40" s="18" t="s">
        <v>145</v>
      </c>
      <c r="D40" s="18" t="s">
        <v>98</v>
      </c>
      <c r="E40" s="18" t="s">
        <v>28</v>
      </c>
      <c r="F40" s="16" t="s">
        <v>8</v>
      </c>
      <c r="G40" s="20">
        <v>36300</v>
      </c>
      <c r="H40" s="20">
        <v>43206</v>
      </c>
      <c r="I40" s="20">
        <v>19288</v>
      </c>
      <c r="J40" s="20" t="s">
        <v>37</v>
      </c>
      <c r="K40" s="20">
        <v>98794</v>
      </c>
      <c r="L40" s="19">
        <v>18.600000000000001</v>
      </c>
      <c r="M40" s="19">
        <v>4.3</v>
      </c>
      <c r="N40" s="19">
        <v>1.9</v>
      </c>
      <c r="O40" s="19" t="s">
        <v>37</v>
      </c>
      <c r="P40" s="19">
        <v>24.8</v>
      </c>
      <c r="Q40" s="22">
        <v>665949</v>
      </c>
      <c r="R40" s="22">
        <v>402272</v>
      </c>
      <c r="S40" s="22">
        <v>179586</v>
      </c>
      <c r="T40" s="22" t="s">
        <v>37</v>
      </c>
      <c r="U40" s="22">
        <v>1247807</v>
      </c>
      <c r="V40" s="21">
        <v>193</v>
      </c>
      <c r="W40" s="21">
        <v>104</v>
      </c>
      <c r="X40" s="21">
        <v>46.6</v>
      </c>
      <c r="Y40" s="21" t="s">
        <v>37</v>
      </c>
      <c r="Z40" s="21">
        <v>343.6</v>
      </c>
      <c r="AA40" s="20">
        <v>12</v>
      </c>
      <c r="AB40" s="20" t="s">
        <v>37</v>
      </c>
      <c r="AC40" s="20" t="s">
        <v>37</v>
      </c>
      <c r="AD40" s="20" t="s">
        <v>37</v>
      </c>
      <c r="AE40" s="20">
        <v>12</v>
      </c>
      <c r="AF40" s="19">
        <v>0.8</v>
      </c>
      <c r="AG40" s="19">
        <v>3.1</v>
      </c>
      <c r="AH40" s="19">
        <v>1.4</v>
      </c>
      <c r="AI40" s="19" t="s">
        <v>37</v>
      </c>
      <c r="AJ40" s="19">
        <v>5.3</v>
      </c>
      <c r="AK40" s="19">
        <v>0.8</v>
      </c>
      <c r="AL40" s="19">
        <v>4.3</v>
      </c>
      <c r="AM40" s="19">
        <v>1.9</v>
      </c>
      <c r="AN40" s="19" t="s">
        <v>37</v>
      </c>
      <c r="AO40" s="19">
        <v>7</v>
      </c>
      <c r="AP40" s="22">
        <v>1831</v>
      </c>
      <c r="AQ40" s="22">
        <v>1016</v>
      </c>
      <c r="AR40" s="22">
        <v>454</v>
      </c>
      <c r="AS40" s="22" t="s">
        <v>37</v>
      </c>
      <c r="AT40" s="22">
        <v>3301</v>
      </c>
      <c r="AU40" s="21">
        <v>24.8</v>
      </c>
      <c r="AV40" s="21">
        <v>13.9</v>
      </c>
      <c r="AW40" s="21">
        <v>6.2</v>
      </c>
      <c r="AX40" s="21" t="s">
        <v>37</v>
      </c>
      <c r="AY40" s="21">
        <v>44.9</v>
      </c>
      <c r="AZ40" s="21">
        <v>39.799999999999997</v>
      </c>
      <c r="BA40" s="21">
        <v>22.4</v>
      </c>
      <c r="BB40" s="21">
        <v>10</v>
      </c>
      <c r="BC40" s="21" t="s">
        <v>37</v>
      </c>
      <c r="BD40" s="21">
        <v>72.2</v>
      </c>
      <c r="BE40" s="20">
        <v>4016</v>
      </c>
      <c r="BF40" s="20">
        <v>1351</v>
      </c>
      <c r="BG40" s="20">
        <v>603</v>
      </c>
      <c r="BH40" s="20" t="s">
        <v>37</v>
      </c>
      <c r="BI40" s="20">
        <v>5970</v>
      </c>
      <c r="BJ40" s="20">
        <v>11071</v>
      </c>
      <c r="BK40" s="20">
        <v>2380</v>
      </c>
      <c r="BL40" s="20">
        <v>1062</v>
      </c>
      <c r="BM40" s="20" t="s">
        <v>37</v>
      </c>
      <c r="BN40" s="20">
        <v>14513</v>
      </c>
      <c r="BO40" s="22">
        <v>988</v>
      </c>
      <c r="BP40" s="22">
        <v>409</v>
      </c>
      <c r="BQ40" s="22">
        <v>182</v>
      </c>
      <c r="BR40" s="22" t="s">
        <v>37</v>
      </c>
      <c r="BS40" s="22">
        <v>1579</v>
      </c>
      <c r="BT40" s="22">
        <v>730</v>
      </c>
      <c r="BU40" s="22">
        <v>156</v>
      </c>
      <c r="BV40" s="22">
        <v>70</v>
      </c>
      <c r="BW40" s="22" t="s">
        <v>37</v>
      </c>
      <c r="BX40" s="22">
        <v>956</v>
      </c>
      <c r="BY40" s="24" t="s">
        <v>37</v>
      </c>
      <c r="BZ40" s="24" t="s">
        <v>37</v>
      </c>
      <c r="CA40" s="24" t="s">
        <v>37</v>
      </c>
      <c r="CB40" s="24" t="s">
        <v>37</v>
      </c>
      <c r="CC40" s="24">
        <v>0</v>
      </c>
      <c r="CD40" s="24">
        <v>16805</v>
      </c>
      <c r="CE40" s="24">
        <v>4296</v>
      </c>
      <c r="CF40" s="24">
        <v>1917</v>
      </c>
      <c r="CG40" s="24">
        <v>0</v>
      </c>
      <c r="CH40" s="24">
        <v>23018</v>
      </c>
      <c r="CI40" s="22" t="s">
        <v>37</v>
      </c>
      <c r="CJ40" s="22">
        <v>54</v>
      </c>
      <c r="CK40" s="22" t="s">
        <v>37</v>
      </c>
      <c r="CL40" s="22" t="s">
        <v>37</v>
      </c>
      <c r="CM40" s="20" t="s">
        <v>37</v>
      </c>
      <c r="CN40" s="20">
        <v>284</v>
      </c>
      <c r="CO40" s="20">
        <v>61</v>
      </c>
      <c r="CP40" s="20" t="s">
        <v>37</v>
      </c>
    </row>
    <row r="41" spans="1:94" x14ac:dyDescent="0.35">
      <c r="A41" s="16">
        <v>2012</v>
      </c>
      <c r="B41" s="17">
        <v>1050</v>
      </c>
      <c r="C41" s="18" t="s">
        <v>148</v>
      </c>
      <c r="D41" s="18" t="s">
        <v>63</v>
      </c>
      <c r="E41" s="18" t="s">
        <v>28</v>
      </c>
      <c r="F41" s="16" t="s">
        <v>8</v>
      </c>
      <c r="G41" s="20">
        <v>1050</v>
      </c>
      <c r="H41" s="20">
        <v>1929</v>
      </c>
      <c r="I41" s="20">
        <v>56</v>
      </c>
      <c r="J41" s="20" t="s">
        <v>37</v>
      </c>
      <c r="K41" s="20">
        <v>3035</v>
      </c>
      <c r="L41" s="19" t="s">
        <v>37</v>
      </c>
      <c r="M41" s="19" t="s">
        <v>37</v>
      </c>
      <c r="N41" s="19" t="s">
        <v>37</v>
      </c>
      <c r="O41" s="19" t="s">
        <v>37</v>
      </c>
      <c r="P41" s="19">
        <v>0</v>
      </c>
      <c r="Q41" s="22">
        <v>2872</v>
      </c>
      <c r="R41" s="22">
        <v>6168</v>
      </c>
      <c r="S41" s="22">
        <v>256</v>
      </c>
      <c r="T41" s="22" t="s">
        <v>37</v>
      </c>
      <c r="U41" s="22">
        <v>9296</v>
      </c>
      <c r="V41" s="21" t="s">
        <v>37</v>
      </c>
      <c r="W41" s="21" t="s">
        <v>37</v>
      </c>
      <c r="X41" s="21" t="s">
        <v>37</v>
      </c>
      <c r="Y41" s="21" t="s">
        <v>37</v>
      </c>
      <c r="Z41" s="21">
        <v>0</v>
      </c>
      <c r="AA41" s="20" t="s">
        <v>37</v>
      </c>
      <c r="AB41" s="20" t="s">
        <v>37</v>
      </c>
      <c r="AC41" s="20" t="s">
        <v>37</v>
      </c>
      <c r="AD41" s="20" t="s">
        <v>37</v>
      </c>
      <c r="AE41" s="20">
        <v>0</v>
      </c>
      <c r="AF41" s="19">
        <v>0.2</v>
      </c>
      <c r="AG41" s="19">
        <v>0.5</v>
      </c>
      <c r="AH41" s="19" t="s">
        <v>37</v>
      </c>
      <c r="AI41" s="19" t="s">
        <v>37</v>
      </c>
      <c r="AJ41" s="19">
        <v>0.7</v>
      </c>
      <c r="AK41" s="19">
        <v>0.2</v>
      </c>
      <c r="AL41" s="19">
        <v>0.5</v>
      </c>
      <c r="AM41" s="19" t="s">
        <v>37</v>
      </c>
      <c r="AN41" s="19" t="s">
        <v>37</v>
      </c>
      <c r="AO41" s="19">
        <v>0.7</v>
      </c>
      <c r="AP41" s="22" t="s">
        <v>37</v>
      </c>
      <c r="AQ41" s="22" t="s">
        <v>37</v>
      </c>
      <c r="AR41" s="22" t="s">
        <v>37</v>
      </c>
      <c r="AS41" s="22" t="s">
        <v>37</v>
      </c>
      <c r="AT41" s="22">
        <v>0</v>
      </c>
      <c r="AU41" s="21">
        <v>0.2</v>
      </c>
      <c r="AV41" s="21">
        <v>0.5</v>
      </c>
      <c r="AW41" s="21" t="s">
        <v>37</v>
      </c>
      <c r="AX41" s="21" t="s">
        <v>37</v>
      </c>
      <c r="AY41" s="21">
        <v>0.7</v>
      </c>
      <c r="AZ41" s="21">
        <v>0.9</v>
      </c>
      <c r="BA41" s="21">
        <v>1.6</v>
      </c>
      <c r="BB41" s="21">
        <v>0.1</v>
      </c>
      <c r="BC41" s="21" t="s">
        <v>37</v>
      </c>
      <c r="BD41" s="21">
        <v>2.6</v>
      </c>
      <c r="BE41" s="20" t="s">
        <v>37</v>
      </c>
      <c r="BF41" s="20" t="s">
        <v>37</v>
      </c>
      <c r="BG41" s="20" t="s">
        <v>37</v>
      </c>
      <c r="BH41" s="20" t="s">
        <v>37</v>
      </c>
      <c r="BI41" s="20">
        <v>0</v>
      </c>
      <c r="BJ41" s="20">
        <v>462</v>
      </c>
      <c r="BK41" s="20">
        <v>816</v>
      </c>
      <c r="BL41" s="20">
        <v>60</v>
      </c>
      <c r="BM41" s="20" t="s">
        <v>37</v>
      </c>
      <c r="BN41" s="20">
        <v>1338</v>
      </c>
      <c r="BO41" s="22" t="s">
        <v>37</v>
      </c>
      <c r="BP41" s="22" t="s">
        <v>37</v>
      </c>
      <c r="BQ41" s="22" t="s">
        <v>37</v>
      </c>
      <c r="BR41" s="22" t="s">
        <v>37</v>
      </c>
      <c r="BS41" s="22">
        <v>0</v>
      </c>
      <c r="BT41" s="22" t="s">
        <v>37</v>
      </c>
      <c r="BU41" s="22" t="s">
        <v>37</v>
      </c>
      <c r="BV41" s="22" t="s">
        <v>37</v>
      </c>
      <c r="BW41" s="22" t="s">
        <v>37</v>
      </c>
      <c r="BX41" s="22">
        <v>0</v>
      </c>
      <c r="BY41" s="24">
        <v>36</v>
      </c>
      <c r="BZ41" s="24">
        <v>63</v>
      </c>
      <c r="CA41" s="24">
        <v>3</v>
      </c>
      <c r="CB41" s="24" t="s">
        <v>37</v>
      </c>
      <c r="CC41" s="24">
        <v>102</v>
      </c>
      <c r="CD41" s="24">
        <v>498</v>
      </c>
      <c r="CE41" s="24">
        <v>879</v>
      </c>
      <c r="CF41" s="24">
        <v>63</v>
      </c>
      <c r="CG41" s="24">
        <v>0</v>
      </c>
      <c r="CH41" s="24">
        <v>1440</v>
      </c>
      <c r="CI41" s="22" t="s">
        <v>37</v>
      </c>
      <c r="CJ41" s="22" t="s">
        <v>37</v>
      </c>
      <c r="CK41" s="22" t="s">
        <v>37</v>
      </c>
      <c r="CL41" s="22" t="s">
        <v>37</v>
      </c>
      <c r="CM41" s="20">
        <v>2</v>
      </c>
      <c r="CN41" s="20">
        <v>20</v>
      </c>
      <c r="CO41" s="20">
        <v>21</v>
      </c>
      <c r="CP41" s="20" t="s">
        <v>37</v>
      </c>
    </row>
    <row r="42" spans="1:94" x14ac:dyDescent="0.35">
      <c r="A42" s="16">
        <v>2012</v>
      </c>
      <c r="B42" s="17">
        <v>1062</v>
      </c>
      <c r="C42" s="18" t="s">
        <v>149</v>
      </c>
      <c r="D42" s="18" t="s">
        <v>34</v>
      </c>
      <c r="E42" s="18" t="s">
        <v>33</v>
      </c>
      <c r="F42" s="16" t="s">
        <v>8</v>
      </c>
      <c r="G42" s="20" t="s">
        <v>37</v>
      </c>
      <c r="H42" s="20" t="s">
        <v>37</v>
      </c>
      <c r="I42" s="20" t="s">
        <v>37</v>
      </c>
      <c r="J42" s="20" t="s">
        <v>37</v>
      </c>
      <c r="K42" s="20">
        <v>0</v>
      </c>
      <c r="L42" s="19" t="s">
        <v>37</v>
      </c>
      <c r="M42" s="19" t="s">
        <v>37</v>
      </c>
      <c r="N42" s="19" t="s">
        <v>37</v>
      </c>
      <c r="O42" s="19" t="s">
        <v>37</v>
      </c>
      <c r="P42" s="19">
        <v>0</v>
      </c>
      <c r="Q42" s="22" t="s">
        <v>37</v>
      </c>
      <c r="R42" s="22" t="s">
        <v>37</v>
      </c>
      <c r="S42" s="22" t="s">
        <v>37</v>
      </c>
      <c r="T42" s="22" t="s">
        <v>37</v>
      </c>
      <c r="U42" s="22">
        <v>0</v>
      </c>
      <c r="V42" s="21" t="s">
        <v>37</v>
      </c>
      <c r="W42" s="21" t="s">
        <v>37</v>
      </c>
      <c r="X42" s="21" t="s">
        <v>37</v>
      </c>
      <c r="Y42" s="21" t="s">
        <v>37</v>
      </c>
      <c r="Z42" s="21">
        <v>0</v>
      </c>
      <c r="AA42" s="20" t="s">
        <v>37</v>
      </c>
      <c r="AB42" s="20" t="s">
        <v>37</v>
      </c>
      <c r="AC42" s="20" t="s">
        <v>37</v>
      </c>
      <c r="AD42" s="20" t="s">
        <v>37</v>
      </c>
      <c r="AE42" s="20">
        <v>0</v>
      </c>
      <c r="AF42" s="19" t="s">
        <v>37</v>
      </c>
      <c r="AG42" s="19" t="s">
        <v>37</v>
      </c>
      <c r="AH42" s="19" t="s">
        <v>37</v>
      </c>
      <c r="AI42" s="19" t="s">
        <v>37</v>
      </c>
      <c r="AJ42" s="19">
        <v>0</v>
      </c>
      <c r="AK42" s="19" t="s">
        <v>37</v>
      </c>
      <c r="AL42" s="19" t="s">
        <v>37</v>
      </c>
      <c r="AM42" s="19" t="s">
        <v>37</v>
      </c>
      <c r="AN42" s="19" t="s">
        <v>37</v>
      </c>
      <c r="AO42" s="19">
        <v>0</v>
      </c>
      <c r="AP42" s="22">
        <v>1701</v>
      </c>
      <c r="AQ42" s="22" t="s">
        <v>37</v>
      </c>
      <c r="AR42" s="22" t="s">
        <v>37</v>
      </c>
      <c r="AS42" s="22" t="s">
        <v>37</v>
      </c>
      <c r="AT42" s="22">
        <v>1701</v>
      </c>
      <c r="AU42" s="21">
        <v>2.1</v>
      </c>
      <c r="AV42" s="21" t="s">
        <v>37</v>
      </c>
      <c r="AW42" s="21" t="s">
        <v>37</v>
      </c>
      <c r="AX42" s="21" t="s">
        <v>37</v>
      </c>
      <c r="AY42" s="21">
        <v>2.1</v>
      </c>
      <c r="AZ42" s="21">
        <v>4.4000000000000004</v>
      </c>
      <c r="BA42" s="21" t="s">
        <v>37</v>
      </c>
      <c r="BB42" s="21" t="s">
        <v>37</v>
      </c>
      <c r="BC42" s="21" t="s">
        <v>37</v>
      </c>
      <c r="BD42" s="21">
        <v>4.4000000000000004</v>
      </c>
      <c r="BE42" s="20" t="s">
        <v>37</v>
      </c>
      <c r="BF42" s="20" t="s">
        <v>37</v>
      </c>
      <c r="BG42" s="20" t="s">
        <v>37</v>
      </c>
      <c r="BH42" s="20" t="s">
        <v>37</v>
      </c>
      <c r="BI42" s="20">
        <v>0</v>
      </c>
      <c r="BJ42" s="20" t="s">
        <v>37</v>
      </c>
      <c r="BK42" s="20" t="s">
        <v>37</v>
      </c>
      <c r="BL42" s="20" t="s">
        <v>37</v>
      </c>
      <c r="BM42" s="20" t="s">
        <v>37</v>
      </c>
      <c r="BN42" s="20">
        <v>0</v>
      </c>
      <c r="BO42" s="22" t="s">
        <v>37</v>
      </c>
      <c r="BP42" s="22" t="s">
        <v>37</v>
      </c>
      <c r="BQ42" s="22" t="s">
        <v>37</v>
      </c>
      <c r="BR42" s="22" t="s">
        <v>37</v>
      </c>
      <c r="BS42" s="22">
        <v>0</v>
      </c>
      <c r="BT42" s="22" t="s">
        <v>37</v>
      </c>
      <c r="BU42" s="22" t="s">
        <v>37</v>
      </c>
      <c r="BV42" s="22" t="s">
        <v>37</v>
      </c>
      <c r="BW42" s="22" t="s">
        <v>37</v>
      </c>
      <c r="BX42" s="22">
        <v>0</v>
      </c>
      <c r="BY42" s="24" t="s">
        <v>37</v>
      </c>
      <c r="BZ42" s="24" t="s">
        <v>37</v>
      </c>
      <c r="CA42" s="24" t="s">
        <v>37</v>
      </c>
      <c r="CB42" s="24" t="s">
        <v>37</v>
      </c>
      <c r="CC42" s="24">
        <v>0</v>
      </c>
      <c r="CD42" s="24">
        <v>0</v>
      </c>
      <c r="CE42" s="24">
        <v>0</v>
      </c>
      <c r="CF42" s="24">
        <v>0</v>
      </c>
      <c r="CG42" s="24">
        <v>0</v>
      </c>
      <c r="CH42" s="24">
        <v>0</v>
      </c>
      <c r="CI42" s="22" t="s">
        <v>37</v>
      </c>
      <c r="CJ42" s="22" t="s">
        <v>37</v>
      </c>
      <c r="CK42" s="22" t="s">
        <v>37</v>
      </c>
      <c r="CL42" s="22" t="s">
        <v>37</v>
      </c>
      <c r="CM42" s="20" t="s">
        <v>37</v>
      </c>
      <c r="CN42" s="20" t="s">
        <v>37</v>
      </c>
      <c r="CO42" s="20" t="s">
        <v>37</v>
      </c>
      <c r="CP42" s="20" t="s">
        <v>37</v>
      </c>
    </row>
    <row r="43" spans="1:94" x14ac:dyDescent="0.35">
      <c r="A43" s="16">
        <v>2012</v>
      </c>
      <c r="B43" s="17">
        <v>1167</v>
      </c>
      <c r="C43" s="18" t="s">
        <v>153</v>
      </c>
      <c r="D43" s="18" t="s">
        <v>32</v>
      </c>
      <c r="E43" s="18" t="s">
        <v>57</v>
      </c>
      <c r="F43" s="16" t="s">
        <v>8</v>
      </c>
      <c r="G43" s="20">
        <v>165852</v>
      </c>
      <c r="H43" s="20">
        <v>110102</v>
      </c>
      <c r="I43" s="20">
        <v>0</v>
      </c>
      <c r="J43" s="20">
        <v>0</v>
      </c>
      <c r="K43" s="20">
        <v>275954</v>
      </c>
      <c r="L43" s="19">
        <v>21.7</v>
      </c>
      <c r="M43" s="19">
        <v>17.8</v>
      </c>
      <c r="N43" s="19">
        <v>0</v>
      </c>
      <c r="O43" s="19">
        <v>0</v>
      </c>
      <c r="P43" s="19">
        <v>39.5</v>
      </c>
      <c r="Q43" s="22">
        <v>573426</v>
      </c>
      <c r="R43" s="22">
        <v>349203</v>
      </c>
      <c r="S43" s="22">
        <v>0</v>
      </c>
      <c r="T43" s="22">
        <v>0</v>
      </c>
      <c r="U43" s="22">
        <v>922629</v>
      </c>
      <c r="V43" s="21">
        <v>76.7</v>
      </c>
      <c r="W43" s="21">
        <v>59.3</v>
      </c>
      <c r="X43" s="21">
        <v>0</v>
      </c>
      <c r="Y43" s="21">
        <v>0</v>
      </c>
      <c r="Z43" s="21">
        <v>136</v>
      </c>
      <c r="AA43" s="20">
        <v>1802</v>
      </c>
      <c r="AB43" s="20">
        <v>0</v>
      </c>
      <c r="AC43" s="20">
        <v>0</v>
      </c>
      <c r="AD43" s="20">
        <v>0</v>
      </c>
      <c r="AE43" s="20">
        <v>1802</v>
      </c>
      <c r="AF43" s="19">
        <v>0</v>
      </c>
      <c r="AG43" s="19">
        <v>0</v>
      </c>
      <c r="AH43" s="19">
        <v>0</v>
      </c>
      <c r="AI43" s="19">
        <v>0</v>
      </c>
      <c r="AJ43" s="19">
        <v>0</v>
      </c>
      <c r="AK43" s="19">
        <v>17.2</v>
      </c>
      <c r="AL43" s="19">
        <v>7.4</v>
      </c>
      <c r="AM43" s="19">
        <v>0</v>
      </c>
      <c r="AN43" s="19">
        <v>0</v>
      </c>
      <c r="AO43" s="19">
        <v>24.6</v>
      </c>
      <c r="AP43" s="22">
        <v>12548</v>
      </c>
      <c r="AQ43" s="22">
        <v>375</v>
      </c>
      <c r="AR43" s="22">
        <v>0</v>
      </c>
      <c r="AS43" s="22">
        <v>0</v>
      </c>
      <c r="AT43" s="22">
        <v>12923</v>
      </c>
      <c r="AU43" s="21">
        <v>0</v>
      </c>
      <c r="AV43" s="21">
        <v>0</v>
      </c>
      <c r="AW43" s="21">
        <v>0</v>
      </c>
      <c r="AX43" s="21">
        <v>0</v>
      </c>
      <c r="AY43" s="21">
        <v>0</v>
      </c>
      <c r="AZ43" s="21">
        <v>501.1</v>
      </c>
      <c r="BA43" s="21">
        <v>47.2</v>
      </c>
      <c r="BB43" s="21">
        <v>0</v>
      </c>
      <c r="BC43" s="21">
        <v>0</v>
      </c>
      <c r="BD43" s="21">
        <v>548.29999999999995</v>
      </c>
      <c r="BE43" s="20">
        <v>11859</v>
      </c>
      <c r="BF43" s="20">
        <v>9748</v>
      </c>
      <c r="BG43" s="20">
        <v>0</v>
      </c>
      <c r="BH43" s="20">
        <v>0</v>
      </c>
      <c r="BI43" s="20">
        <v>21607</v>
      </c>
      <c r="BJ43" s="20">
        <v>34660</v>
      </c>
      <c r="BK43" s="20">
        <v>30571</v>
      </c>
      <c r="BL43" s="20">
        <v>0</v>
      </c>
      <c r="BM43" s="20">
        <v>0</v>
      </c>
      <c r="BN43" s="20">
        <v>65231</v>
      </c>
      <c r="BO43" s="22">
        <v>12493</v>
      </c>
      <c r="BP43" s="22">
        <v>0</v>
      </c>
      <c r="BQ43" s="22">
        <v>0</v>
      </c>
      <c r="BR43" s="22">
        <v>0</v>
      </c>
      <c r="BS43" s="22">
        <v>12493</v>
      </c>
      <c r="BT43" s="22">
        <v>23433</v>
      </c>
      <c r="BU43" s="22">
        <v>0</v>
      </c>
      <c r="BV43" s="22">
        <v>0</v>
      </c>
      <c r="BW43" s="22">
        <v>0</v>
      </c>
      <c r="BX43" s="22">
        <v>23433</v>
      </c>
      <c r="BY43" s="24" t="s">
        <v>37</v>
      </c>
      <c r="BZ43" s="24" t="s">
        <v>37</v>
      </c>
      <c r="CA43" s="24" t="s">
        <v>37</v>
      </c>
      <c r="CB43" s="24" t="s">
        <v>37</v>
      </c>
      <c r="CC43" s="24">
        <v>0</v>
      </c>
      <c r="CD43" s="24">
        <v>82445</v>
      </c>
      <c r="CE43" s="24">
        <v>40319</v>
      </c>
      <c r="CF43" s="24">
        <v>0</v>
      </c>
      <c r="CG43" s="24">
        <v>0</v>
      </c>
      <c r="CH43" s="24">
        <v>122764</v>
      </c>
      <c r="CI43" s="22">
        <v>387644</v>
      </c>
      <c r="CJ43" s="22">
        <v>43</v>
      </c>
      <c r="CK43" s="22" t="s">
        <v>37</v>
      </c>
      <c r="CL43" s="22" t="s">
        <v>37</v>
      </c>
      <c r="CM43" s="20">
        <v>62002</v>
      </c>
      <c r="CN43" s="20">
        <v>12871</v>
      </c>
      <c r="CO43" s="20" t="s">
        <v>37</v>
      </c>
      <c r="CP43" s="20" t="s">
        <v>37</v>
      </c>
    </row>
    <row r="44" spans="1:94" x14ac:dyDescent="0.35">
      <c r="A44" s="16">
        <v>2012</v>
      </c>
      <c r="B44" s="17">
        <v>1233</v>
      </c>
      <c r="C44" s="18" t="s">
        <v>163</v>
      </c>
      <c r="D44" s="18" t="s">
        <v>51</v>
      </c>
      <c r="E44" s="18" t="s">
        <v>28</v>
      </c>
      <c r="F44" s="16" t="s">
        <v>8</v>
      </c>
      <c r="G44" s="20">
        <v>13</v>
      </c>
      <c r="H44" s="20" t="s">
        <v>37</v>
      </c>
      <c r="I44" s="20" t="s">
        <v>37</v>
      </c>
      <c r="J44" s="20" t="s">
        <v>37</v>
      </c>
      <c r="K44" s="20">
        <v>13</v>
      </c>
      <c r="L44" s="19">
        <v>0</v>
      </c>
      <c r="M44" s="19" t="s">
        <v>37</v>
      </c>
      <c r="N44" s="19" t="s">
        <v>37</v>
      </c>
      <c r="O44" s="19" t="s">
        <v>37</v>
      </c>
      <c r="P44" s="19">
        <v>0</v>
      </c>
      <c r="Q44" s="22">
        <v>13</v>
      </c>
      <c r="R44" s="22" t="s">
        <v>37</v>
      </c>
      <c r="S44" s="22" t="s">
        <v>37</v>
      </c>
      <c r="T44" s="22" t="s">
        <v>37</v>
      </c>
      <c r="U44" s="22">
        <v>13</v>
      </c>
      <c r="V44" s="21">
        <v>0</v>
      </c>
      <c r="W44" s="21" t="s">
        <v>37</v>
      </c>
      <c r="X44" s="21" t="s">
        <v>37</v>
      </c>
      <c r="Y44" s="21" t="s">
        <v>37</v>
      </c>
      <c r="Z44" s="21">
        <v>0</v>
      </c>
      <c r="AA44" s="20">
        <v>0</v>
      </c>
      <c r="AB44" s="20">
        <v>0</v>
      </c>
      <c r="AC44" s="20" t="s">
        <v>37</v>
      </c>
      <c r="AD44" s="20" t="s">
        <v>37</v>
      </c>
      <c r="AE44" s="20">
        <v>0</v>
      </c>
      <c r="AF44" s="19">
        <v>0</v>
      </c>
      <c r="AG44" s="19">
        <v>0</v>
      </c>
      <c r="AH44" s="19" t="s">
        <v>37</v>
      </c>
      <c r="AI44" s="19" t="s">
        <v>37</v>
      </c>
      <c r="AJ44" s="19">
        <v>0</v>
      </c>
      <c r="AK44" s="19">
        <v>0</v>
      </c>
      <c r="AL44" s="19">
        <v>0</v>
      </c>
      <c r="AM44" s="19" t="s">
        <v>37</v>
      </c>
      <c r="AN44" s="19" t="s">
        <v>37</v>
      </c>
      <c r="AO44" s="19">
        <v>0</v>
      </c>
      <c r="AP44" s="22">
        <v>8</v>
      </c>
      <c r="AQ44" s="22" t="s">
        <v>37</v>
      </c>
      <c r="AR44" s="22" t="s">
        <v>37</v>
      </c>
      <c r="AS44" s="22" t="s">
        <v>37</v>
      </c>
      <c r="AT44" s="22">
        <v>8</v>
      </c>
      <c r="AU44" s="21">
        <v>0.8</v>
      </c>
      <c r="AV44" s="21">
        <v>0</v>
      </c>
      <c r="AW44" s="21" t="s">
        <v>37</v>
      </c>
      <c r="AX44" s="21" t="s">
        <v>37</v>
      </c>
      <c r="AY44" s="21">
        <v>0.8</v>
      </c>
      <c r="AZ44" s="21">
        <v>1</v>
      </c>
      <c r="BA44" s="21">
        <v>0.3</v>
      </c>
      <c r="BB44" s="21" t="s">
        <v>37</v>
      </c>
      <c r="BC44" s="21" t="s">
        <v>37</v>
      </c>
      <c r="BD44" s="21">
        <v>1.3</v>
      </c>
      <c r="BE44" s="20">
        <v>1</v>
      </c>
      <c r="BF44" s="20" t="s">
        <v>37</v>
      </c>
      <c r="BG44" s="20" t="s">
        <v>37</v>
      </c>
      <c r="BH44" s="20" t="s">
        <v>37</v>
      </c>
      <c r="BI44" s="20">
        <v>1</v>
      </c>
      <c r="BJ44" s="20">
        <v>9</v>
      </c>
      <c r="BK44" s="20" t="s">
        <v>37</v>
      </c>
      <c r="BL44" s="20" t="s">
        <v>37</v>
      </c>
      <c r="BM44" s="20" t="s">
        <v>37</v>
      </c>
      <c r="BN44" s="20">
        <v>9</v>
      </c>
      <c r="BO44" s="22">
        <v>10</v>
      </c>
      <c r="BP44" s="22" t="s">
        <v>37</v>
      </c>
      <c r="BQ44" s="22" t="s">
        <v>37</v>
      </c>
      <c r="BR44" s="22" t="s">
        <v>37</v>
      </c>
      <c r="BS44" s="22">
        <v>10</v>
      </c>
      <c r="BT44" s="22">
        <v>3</v>
      </c>
      <c r="BU44" s="22" t="s">
        <v>37</v>
      </c>
      <c r="BV44" s="22" t="s">
        <v>37</v>
      </c>
      <c r="BW44" s="22" t="s">
        <v>37</v>
      </c>
      <c r="BX44" s="22">
        <v>3</v>
      </c>
      <c r="BY44" s="24" t="s">
        <v>37</v>
      </c>
      <c r="BZ44" s="24" t="s">
        <v>37</v>
      </c>
      <c r="CA44" s="24" t="s">
        <v>37</v>
      </c>
      <c r="CB44" s="24" t="s">
        <v>37</v>
      </c>
      <c r="CC44" s="24">
        <v>0</v>
      </c>
      <c r="CD44" s="24">
        <v>23</v>
      </c>
      <c r="CE44" s="24">
        <v>0</v>
      </c>
      <c r="CF44" s="24">
        <v>0</v>
      </c>
      <c r="CG44" s="24">
        <v>0</v>
      </c>
      <c r="CH44" s="24">
        <v>23</v>
      </c>
      <c r="CI44" s="22">
        <v>828</v>
      </c>
      <c r="CJ44" s="22">
        <v>50</v>
      </c>
      <c r="CK44" s="22" t="s">
        <v>37</v>
      </c>
      <c r="CL44" s="22" t="s">
        <v>37</v>
      </c>
      <c r="CM44" s="20" t="s">
        <v>37</v>
      </c>
      <c r="CN44" s="20" t="s">
        <v>37</v>
      </c>
      <c r="CO44" s="20" t="s">
        <v>37</v>
      </c>
      <c r="CP44" s="20" t="s">
        <v>37</v>
      </c>
    </row>
    <row r="45" spans="1:94" x14ac:dyDescent="0.35">
      <c r="A45" s="16">
        <v>2012</v>
      </c>
      <c r="B45" s="17">
        <v>1251</v>
      </c>
      <c r="C45" s="18" t="s">
        <v>164</v>
      </c>
      <c r="D45" s="18" t="s">
        <v>39</v>
      </c>
      <c r="E45" s="18" t="s">
        <v>33</v>
      </c>
      <c r="F45" s="16" t="s">
        <v>8</v>
      </c>
      <c r="G45" s="20">
        <v>138</v>
      </c>
      <c r="H45" s="20">
        <v>4950</v>
      </c>
      <c r="I45" s="20">
        <v>2435</v>
      </c>
      <c r="J45" s="20" t="s">
        <v>37</v>
      </c>
      <c r="K45" s="20">
        <v>7523</v>
      </c>
      <c r="L45" s="19">
        <v>0</v>
      </c>
      <c r="M45" s="19">
        <v>1</v>
      </c>
      <c r="N45" s="19">
        <v>0</v>
      </c>
      <c r="O45" s="19" t="s">
        <v>37</v>
      </c>
      <c r="P45" s="19">
        <v>1</v>
      </c>
      <c r="Q45" s="22">
        <v>3220</v>
      </c>
      <c r="R45" s="22">
        <v>5049</v>
      </c>
      <c r="S45" s="22">
        <v>3713</v>
      </c>
      <c r="T45" s="22" t="s">
        <v>37</v>
      </c>
      <c r="U45" s="22">
        <v>11982</v>
      </c>
      <c r="V45" s="21">
        <v>1</v>
      </c>
      <c r="W45" s="21">
        <v>1</v>
      </c>
      <c r="X45" s="21">
        <v>1</v>
      </c>
      <c r="Y45" s="21" t="s">
        <v>37</v>
      </c>
      <c r="Z45" s="21">
        <v>3</v>
      </c>
      <c r="AA45" s="20" t="s">
        <v>37</v>
      </c>
      <c r="AB45" s="20" t="s">
        <v>37</v>
      </c>
      <c r="AC45" s="20" t="s">
        <v>37</v>
      </c>
      <c r="AD45" s="20" t="s">
        <v>37</v>
      </c>
      <c r="AE45" s="20">
        <v>0</v>
      </c>
      <c r="AF45" s="19" t="s">
        <v>37</v>
      </c>
      <c r="AG45" s="19" t="s">
        <v>37</v>
      </c>
      <c r="AH45" s="19" t="s">
        <v>37</v>
      </c>
      <c r="AI45" s="19" t="s">
        <v>37</v>
      </c>
      <c r="AJ45" s="19">
        <v>0</v>
      </c>
      <c r="AK45" s="19" t="s">
        <v>37</v>
      </c>
      <c r="AL45" s="19" t="s">
        <v>37</v>
      </c>
      <c r="AM45" s="19" t="s">
        <v>37</v>
      </c>
      <c r="AN45" s="19" t="s">
        <v>37</v>
      </c>
      <c r="AO45" s="19">
        <v>0</v>
      </c>
      <c r="AP45" s="22">
        <v>2487</v>
      </c>
      <c r="AQ45" s="22" t="s">
        <v>37</v>
      </c>
      <c r="AR45" s="22" t="s">
        <v>37</v>
      </c>
      <c r="AS45" s="22" t="s">
        <v>37</v>
      </c>
      <c r="AT45" s="22">
        <v>2487</v>
      </c>
      <c r="AU45" s="21" t="s">
        <v>37</v>
      </c>
      <c r="AV45" s="21" t="s">
        <v>37</v>
      </c>
      <c r="AW45" s="21" t="s">
        <v>37</v>
      </c>
      <c r="AX45" s="21" t="s">
        <v>37</v>
      </c>
      <c r="AY45" s="21">
        <v>0</v>
      </c>
      <c r="AZ45" s="21">
        <v>9</v>
      </c>
      <c r="BA45" s="21">
        <v>1</v>
      </c>
      <c r="BB45" s="21" t="s">
        <v>37</v>
      </c>
      <c r="BC45" s="21" t="s">
        <v>37</v>
      </c>
      <c r="BD45" s="21">
        <v>10</v>
      </c>
      <c r="BE45" s="20">
        <v>82</v>
      </c>
      <c r="BF45" s="20">
        <v>1</v>
      </c>
      <c r="BG45" s="20">
        <v>1</v>
      </c>
      <c r="BH45" s="20" t="s">
        <v>37</v>
      </c>
      <c r="BI45" s="20">
        <v>84</v>
      </c>
      <c r="BJ45" s="20">
        <v>119</v>
      </c>
      <c r="BK45" s="20">
        <v>59</v>
      </c>
      <c r="BL45" s="20">
        <v>31</v>
      </c>
      <c r="BM45" s="20" t="s">
        <v>37</v>
      </c>
      <c r="BN45" s="20">
        <v>209</v>
      </c>
      <c r="BO45" s="22">
        <v>231</v>
      </c>
      <c r="BP45" s="22">
        <v>2</v>
      </c>
      <c r="BQ45" s="22">
        <v>2</v>
      </c>
      <c r="BR45" s="22" t="s">
        <v>37</v>
      </c>
      <c r="BS45" s="22">
        <v>235</v>
      </c>
      <c r="BT45" s="22">
        <v>28</v>
      </c>
      <c r="BU45" s="22" t="s">
        <v>37</v>
      </c>
      <c r="BV45" s="22" t="s">
        <v>37</v>
      </c>
      <c r="BW45" s="22" t="s">
        <v>37</v>
      </c>
      <c r="BX45" s="22">
        <v>28</v>
      </c>
      <c r="BY45" s="24" t="s">
        <v>37</v>
      </c>
      <c r="BZ45" s="24" t="s">
        <v>37</v>
      </c>
      <c r="CA45" s="24" t="s">
        <v>37</v>
      </c>
      <c r="CB45" s="24" t="s">
        <v>37</v>
      </c>
      <c r="CC45" s="24">
        <v>0</v>
      </c>
      <c r="CD45" s="24">
        <v>460</v>
      </c>
      <c r="CE45" s="24">
        <v>62</v>
      </c>
      <c r="CF45" s="24">
        <v>34</v>
      </c>
      <c r="CG45" s="24">
        <v>0</v>
      </c>
      <c r="CH45" s="24">
        <v>556</v>
      </c>
      <c r="CI45" s="22" t="s">
        <v>37</v>
      </c>
      <c r="CJ45" s="22" t="s">
        <v>37</v>
      </c>
      <c r="CK45" s="22" t="s">
        <v>37</v>
      </c>
      <c r="CL45" s="22" t="s">
        <v>37</v>
      </c>
      <c r="CM45" s="20" t="s">
        <v>37</v>
      </c>
      <c r="CN45" s="20" t="s">
        <v>37</v>
      </c>
      <c r="CO45" s="20">
        <v>12</v>
      </c>
      <c r="CP45" s="20" t="s">
        <v>37</v>
      </c>
    </row>
    <row r="46" spans="1:94" x14ac:dyDescent="0.35">
      <c r="A46" s="16">
        <v>2012</v>
      </c>
      <c r="B46" s="17">
        <v>1278</v>
      </c>
      <c r="C46" s="18" t="s">
        <v>2206</v>
      </c>
      <c r="D46" s="18" t="s">
        <v>39</v>
      </c>
      <c r="E46" s="18" t="s">
        <v>28</v>
      </c>
      <c r="F46" s="16" t="s">
        <v>2203</v>
      </c>
      <c r="G46" s="20" t="s">
        <v>37</v>
      </c>
      <c r="H46" s="20" t="s">
        <v>37</v>
      </c>
      <c r="I46" s="20" t="s">
        <v>37</v>
      </c>
      <c r="J46" s="20" t="s">
        <v>37</v>
      </c>
      <c r="K46" s="20" t="s">
        <v>37</v>
      </c>
      <c r="L46" s="19" t="s">
        <v>37</v>
      </c>
      <c r="M46" s="19" t="s">
        <v>37</v>
      </c>
      <c r="N46" s="19" t="s">
        <v>37</v>
      </c>
      <c r="O46" s="19" t="s">
        <v>37</v>
      </c>
      <c r="P46" s="19" t="s">
        <v>37</v>
      </c>
      <c r="Q46" s="22" t="s">
        <v>37</v>
      </c>
      <c r="R46" s="22" t="s">
        <v>37</v>
      </c>
      <c r="S46" s="22" t="s">
        <v>37</v>
      </c>
      <c r="T46" s="22" t="s">
        <v>37</v>
      </c>
      <c r="U46" s="22" t="s">
        <v>37</v>
      </c>
      <c r="V46" s="21" t="s">
        <v>37</v>
      </c>
      <c r="W46" s="21" t="s">
        <v>37</v>
      </c>
      <c r="X46" s="21" t="s">
        <v>37</v>
      </c>
      <c r="Y46" s="21" t="s">
        <v>37</v>
      </c>
      <c r="Z46" s="21" t="s">
        <v>37</v>
      </c>
      <c r="AA46" s="20" t="s">
        <v>37</v>
      </c>
      <c r="AB46" s="20" t="s">
        <v>37</v>
      </c>
      <c r="AC46" s="20" t="s">
        <v>37</v>
      </c>
      <c r="AD46" s="20" t="s">
        <v>37</v>
      </c>
      <c r="AE46" s="20" t="s">
        <v>37</v>
      </c>
      <c r="AF46" s="19" t="s">
        <v>37</v>
      </c>
      <c r="AG46" s="19" t="s">
        <v>37</v>
      </c>
      <c r="AH46" s="19" t="s">
        <v>37</v>
      </c>
      <c r="AI46" s="19" t="s">
        <v>37</v>
      </c>
      <c r="AJ46" s="19" t="s">
        <v>37</v>
      </c>
      <c r="AK46" s="19" t="s">
        <v>37</v>
      </c>
      <c r="AL46" s="19" t="s">
        <v>37</v>
      </c>
      <c r="AM46" s="19" t="s">
        <v>37</v>
      </c>
      <c r="AN46" s="19" t="s">
        <v>37</v>
      </c>
      <c r="AO46" s="19" t="s">
        <v>37</v>
      </c>
      <c r="AP46" s="22" t="s">
        <v>37</v>
      </c>
      <c r="AQ46" s="22" t="s">
        <v>37</v>
      </c>
      <c r="AR46" s="22" t="s">
        <v>37</v>
      </c>
      <c r="AS46" s="22" t="s">
        <v>37</v>
      </c>
      <c r="AT46" s="22" t="s">
        <v>37</v>
      </c>
      <c r="AU46" s="21" t="s">
        <v>37</v>
      </c>
      <c r="AV46" s="21" t="s">
        <v>37</v>
      </c>
      <c r="AW46" s="21" t="s">
        <v>37</v>
      </c>
      <c r="AX46" s="21" t="s">
        <v>37</v>
      </c>
      <c r="AY46" s="21" t="s">
        <v>37</v>
      </c>
      <c r="AZ46" s="21" t="s">
        <v>37</v>
      </c>
      <c r="BA46" s="21" t="s">
        <v>37</v>
      </c>
      <c r="BB46" s="21" t="s">
        <v>37</v>
      </c>
      <c r="BC46" s="21" t="s">
        <v>37</v>
      </c>
      <c r="BD46" s="21" t="s">
        <v>37</v>
      </c>
      <c r="BE46" s="20" t="s">
        <v>37</v>
      </c>
      <c r="BF46" s="20" t="s">
        <v>37</v>
      </c>
      <c r="BG46" s="20" t="s">
        <v>37</v>
      </c>
      <c r="BH46" s="20" t="s">
        <v>37</v>
      </c>
      <c r="BI46" s="20" t="s">
        <v>37</v>
      </c>
      <c r="BJ46" s="20" t="s">
        <v>37</v>
      </c>
      <c r="BK46" s="20" t="s">
        <v>37</v>
      </c>
      <c r="BL46" s="20" t="s">
        <v>37</v>
      </c>
      <c r="BM46" s="20" t="s">
        <v>37</v>
      </c>
      <c r="BN46" s="20" t="s">
        <v>37</v>
      </c>
      <c r="BO46" s="22" t="s">
        <v>37</v>
      </c>
      <c r="BP46" s="22" t="s">
        <v>37</v>
      </c>
      <c r="BQ46" s="22" t="s">
        <v>37</v>
      </c>
      <c r="BR46" s="22" t="s">
        <v>37</v>
      </c>
      <c r="BS46" s="22" t="s">
        <v>37</v>
      </c>
      <c r="BT46" s="22" t="s">
        <v>37</v>
      </c>
      <c r="BU46" s="22" t="s">
        <v>37</v>
      </c>
      <c r="BV46" s="22" t="s">
        <v>37</v>
      </c>
      <c r="BW46" s="22" t="s">
        <v>37</v>
      </c>
      <c r="BX46" s="22" t="s">
        <v>37</v>
      </c>
      <c r="BY46" s="24" t="s">
        <v>37</v>
      </c>
      <c r="BZ46" s="24" t="s">
        <v>37</v>
      </c>
      <c r="CA46" s="24" t="s">
        <v>37</v>
      </c>
      <c r="CB46" s="24" t="s">
        <v>37</v>
      </c>
      <c r="CC46" s="24" t="s">
        <v>37</v>
      </c>
      <c r="CD46" s="24" t="s">
        <v>37</v>
      </c>
      <c r="CE46" s="24" t="s">
        <v>37</v>
      </c>
      <c r="CF46" s="24" t="s">
        <v>37</v>
      </c>
      <c r="CG46" s="24" t="s">
        <v>37</v>
      </c>
      <c r="CH46" s="24" t="s">
        <v>37</v>
      </c>
      <c r="CI46" s="22" t="s">
        <v>37</v>
      </c>
      <c r="CJ46" s="22" t="s">
        <v>37</v>
      </c>
      <c r="CK46" s="22" t="s">
        <v>37</v>
      </c>
      <c r="CL46" s="22" t="s">
        <v>37</v>
      </c>
      <c r="CM46" s="20">
        <v>8</v>
      </c>
      <c r="CN46" s="20" t="s">
        <v>37</v>
      </c>
      <c r="CO46" s="20">
        <v>1</v>
      </c>
      <c r="CP46" s="20" t="s">
        <v>37</v>
      </c>
    </row>
    <row r="47" spans="1:94" x14ac:dyDescent="0.35">
      <c r="A47" s="16">
        <v>2012</v>
      </c>
      <c r="B47" s="17">
        <v>1283</v>
      </c>
      <c r="C47" s="18" t="s">
        <v>168</v>
      </c>
      <c r="D47" s="18" t="s">
        <v>74</v>
      </c>
      <c r="E47" s="18" t="s">
        <v>33</v>
      </c>
      <c r="F47" s="16" t="s">
        <v>8</v>
      </c>
      <c r="G47" s="20">
        <v>1447</v>
      </c>
      <c r="H47" s="20" t="s">
        <v>37</v>
      </c>
      <c r="I47" s="20">
        <v>60</v>
      </c>
      <c r="J47" s="20" t="s">
        <v>37</v>
      </c>
      <c r="K47" s="20">
        <v>1507</v>
      </c>
      <c r="L47" s="19">
        <v>0.6</v>
      </c>
      <c r="M47" s="19" t="s">
        <v>37</v>
      </c>
      <c r="N47" s="19">
        <v>0</v>
      </c>
      <c r="O47" s="19" t="s">
        <v>37</v>
      </c>
      <c r="P47" s="19">
        <v>0.6</v>
      </c>
      <c r="Q47" s="22">
        <v>1447</v>
      </c>
      <c r="R47" s="22" t="s">
        <v>37</v>
      </c>
      <c r="S47" s="22">
        <v>60</v>
      </c>
      <c r="T47" s="22" t="s">
        <v>37</v>
      </c>
      <c r="U47" s="22">
        <v>1507</v>
      </c>
      <c r="V47" s="21">
        <v>0.6</v>
      </c>
      <c r="W47" s="21" t="s">
        <v>37</v>
      </c>
      <c r="X47" s="21">
        <v>0</v>
      </c>
      <c r="Y47" s="21" t="s">
        <v>37</v>
      </c>
      <c r="Z47" s="21">
        <v>0.6</v>
      </c>
      <c r="AA47" s="20" t="s">
        <v>37</v>
      </c>
      <c r="AB47" s="20" t="s">
        <v>37</v>
      </c>
      <c r="AC47" s="20" t="s">
        <v>37</v>
      </c>
      <c r="AD47" s="20" t="s">
        <v>37</v>
      </c>
      <c r="AE47" s="20">
        <v>0</v>
      </c>
      <c r="AF47" s="19">
        <v>0.2</v>
      </c>
      <c r="AG47" s="19" t="s">
        <v>37</v>
      </c>
      <c r="AH47" s="19" t="s">
        <v>37</v>
      </c>
      <c r="AI47" s="19" t="s">
        <v>37</v>
      </c>
      <c r="AJ47" s="19">
        <v>0.2</v>
      </c>
      <c r="AK47" s="19">
        <v>0.2</v>
      </c>
      <c r="AL47" s="19" t="s">
        <v>37</v>
      </c>
      <c r="AM47" s="19" t="s">
        <v>37</v>
      </c>
      <c r="AN47" s="19" t="s">
        <v>37</v>
      </c>
      <c r="AO47" s="19">
        <v>0.2</v>
      </c>
      <c r="AP47" s="22" t="s">
        <v>37</v>
      </c>
      <c r="AQ47" s="22" t="s">
        <v>37</v>
      </c>
      <c r="AR47" s="22" t="s">
        <v>37</v>
      </c>
      <c r="AS47" s="22" t="s">
        <v>37</v>
      </c>
      <c r="AT47" s="22">
        <v>0</v>
      </c>
      <c r="AU47" s="21">
        <v>0.2</v>
      </c>
      <c r="AV47" s="21" t="s">
        <v>37</v>
      </c>
      <c r="AW47" s="21" t="s">
        <v>37</v>
      </c>
      <c r="AX47" s="21" t="s">
        <v>37</v>
      </c>
      <c r="AY47" s="21">
        <v>0.2</v>
      </c>
      <c r="AZ47" s="21">
        <v>0.2</v>
      </c>
      <c r="BA47" s="21" t="s">
        <v>37</v>
      </c>
      <c r="BB47" s="21" t="s">
        <v>37</v>
      </c>
      <c r="BC47" s="21" t="s">
        <v>37</v>
      </c>
      <c r="BD47" s="21">
        <v>0.2</v>
      </c>
      <c r="BE47" s="20" t="s">
        <v>37</v>
      </c>
      <c r="BF47" s="20" t="s">
        <v>37</v>
      </c>
      <c r="BG47" s="20" t="s">
        <v>37</v>
      </c>
      <c r="BH47" s="20" t="s">
        <v>37</v>
      </c>
      <c r="BI47" s="20">
        <v>0</v>
      </c>
      <c r="BJ47" s="20">
        <v>3</v>
      </c>
      <c r="BK47" s="20" t="s">
        <v>37</v>
      </c>
      <c r="BL47" s="20" t="s">
        <v>37</v>
      </c>
      <c r="BM47" s="20" t="s">
        <v>37</v>
      </c>
      <c r="BN47" s="20">
        <v>3</v>
      </c>
      <c r="BO47" s="22">
        <v>3</v>
      </c>
      <c r="BP47" s="22" t="s">
        <v>37</v>
      </c>
      <c r="BQ47" s="22" t="s">
        <v>37</v>
      </c>
      <c r="BR47" s="22" t="s">
        <v>37</v>
      </c>
      <c r="BS47" s="22">
        <v>3</v>
      </c>
      <c r="BT47" s="22">
        <v>1</v>
      </c>
      <c r="BU47" s="22" t="s">
        <v>37</v>
      </c>
      <c r="BV47" s="22" t="s">
        <v>37</v>
      </c>
      <c r="BW47" s="22" t="s">
        <v>37</v>
      </c>
      <c r="BX47" s="22">
        <v>1</v>
      </c>
      <c r="BY47" s="24" t="s">
        <v>37</v>
      </c>
      <c r="BZ47" s="24" t="s">
        <v>37</v>
      </c>
      <c r="CA47" s="24" t="s">
        <v>37</v>
      </c>
      <c r="CB47" s="24" t="s">
        <v>37</v>
      </c>
      <c r="CC47" s="24">
        <v>0</v>
      </c>
      <c r="CD47" s="24">
        <v>7</v>
      </c>
      <c r="CE47" s="24">
        <v>0</v>
      </c>
      <c r="CF47" s="24">
        <v>0</v>
      </c>
      <c r="CG47" s="24">
        <v>0</v>
      </c>
      <c r="CH47" s="24">
        <v>7</v>
      </c>
      <c r="CI47" s="22">
        <v>143</v>
      </c>
      <c r="CJ47" s="22" t="s">
        <v>37</v>
      </c>
      <c r="CK47" s="22" t="s">
        <v>37</v>
      </c>
      <c r="CL47" s="22" t="s">
        <v>37</v>
      </c>
      <c r="CM47" s="20" t="s">
        <v>37</v>
      </c>
      <c r="CN47" s="20" t="s">
        <v>37</v>
      </c>
      <c r="CO47" s="20" t="s">
        <v>37</v>
      </c>
      <c r="CP47" s="20" t="s">
        <v>37</v>
      </c>
    </row>
    <row r="48" spans="1:94" x14ac:dyDescent="0.35">
      <c r="A48" s="16">
        <v>2012</v>
      </c>
      <c r="B48" s="17">
        <v>1367</v>
      </c>
      <c r="C48" s="18" t="s">
        <v>177</v>
      </c>
      <c r="D48" s="18" t="s">
        <v>39</v>
      </c>
      <c r="E48" s="18" t="s">
        <v>33</v>
      </c>
      <c r="F48" s="16" t="s">
        <v>8</v>
      </c>
      <c r="G48" s="20">
        <v>27</v>
      </c>
      <c r="H48" s="20">
        <v>7</v>
      </c>
      <c r="I48" s="20">
        <v>11</v>
      </c>
      <c r="J48" s="20" t="s">
        <v>37</v>
      </c>
      <c r="K48" s="20">
        <v>45</v>
      </c>
      <c r="L48" s="19" t="s">
        <v>37</v>
      </c>
      <c r="M48" s="19" t="s">
        <v>37</v>
      </c>
      <c r="N48" s="19" t="s">
        <v>37</v>
      </c>
      <c r="O48" s="19" t="s">
        <v>37</v>
      </c>
      <c r="P48" s="19">
        <v>0</v>
      </c>
      <c r="Q48" s="22">
        <v>906</v>
      </c>
      <c r="R48" s="22">
        <v>7</v>
      </c>
      <c r="S48" s="22">
        <v>156</v>
      </c>
      <c r="T48" s="22" t="s">
        <v>37</v>
      </c>
      <c r="U48" s="22">
        <v>1069</v>
      </c>
      <c r="V48" s="21" t="s">
        <v>37</v>
      </c>
      <c r="W48" s="21" t="s">
        <v>37</v>
      </c>
      <c r="X48" s="21" t="s">
        <v>37</v>
      </c>
      <c r="Y48" s="21" t="s">
        <v>37</v>
      </c>
      <c r="Z48" s="21">
        <v>0</v>
      </c>
      <c r="AA48" s="20">
        <v>3</v>
      </c>
      <c r="AB48" s="20" t="s">
        <v>37</v>
      </c>
      <c r="AC48" s="20" t="s">
        <v>37</v>
      </c>
      <c r="AD48" s="20" t="s">
        <v>37</v>
      </c>
      <c r="AE48" s="20">
        <v>3</v>
      </c>
      <c r="AF48" s="19" t="s">
        <v>37</v>
      </c>
      <c r="AG48" s="19" t="s">
        <v>37</v>
      </c>
      <c r="AH48" s="19" t="s">
        <v>37</v>
      </c>
      <c r="AI48" s="19" t="s">
        <v>37</v>
      </c>
      <c r="AJ48" s="19">
        <v>0</v>
      </c>
      <c r="AK48" s="19" t="s">
        <v>37</v>
      </c>
      <c r="AL48" s="19" t="s">
        <v>37</v>
      </c>
      <c r="AM48" s="19" t="s">
        <v>37</v>
      </c>
      <c r="AN48" s="19" t="s">
        <v>37</v>
      </c>
      <c r="AO48" s="19">
        <v>0</v>
      </c>
      <c r="AP48" s="22">
        <v>3319</v>
      </c>
      <c r="AQ48" s="22" t="s">
        <v>37</v>
      </c>
      <c r="AR48" s="22" t="s">
        <v>37</v>
      </c>
      <c r="AS48" s="22" t="s">
        <v>37</v>
      </c>
      <c r="AT48" s="22">
        <v>3319</v>
      </c>
      <c r="AU48" s="21">
        <v>1</v>
      </c>
      <c r="AV48" s="21">
        <v>1</v>
      </c>
      <c r="AW48" s="21" t="s">
        <v>37</v>
      </c>
      <c r="AX48" s="21" t="s">
        <v>37</v>
      </c>
      <c r="AY48" s="21">
        <v>2</v>
      </c>
      <c r="AZ48" s="21">
        <v>3</v>
      </c>
      <c r="BA48" s="21">
        <v>2</v>
      </c>
      <c r="BB48" s="21" t="s">
        <v>37</v>
      </c>
      <c r="BC48" s="21" t="s">
        <v>37</v>
      </c>
      <c r="BD48" s="21">
        <v>5</v>
      </c>
      <c r="BE48" s="20">
        <v>5</v>
      </c>
      <c r="BF48" s="20">
        <v>0</v>
      </c>
      <c r="BG48" s="20" t="s">
        <v>37</v>
      </c>
      <c r="BH48" s="20" t="s">
        <v>37</v>
      </c>
      <c r="BI48" s="20">
        <v>5</v>
      </c>
      <c r="BJ48" s="20">
        <v>18</v>
      </c>
      <c r="BK48" s="20">
        <v>1</v>
      </c>
      <c r="BL48" s="20" t="s">
        <v>37</v>
      </c>
      <c r="BM48" s="20" t="s">
        <v>37</v>
      </c>
      <c r="BN48" s="20">
        <v>19</v>
      </c>
      <c r="BO48" s="22">
        <v>19</v>
      </c>
      <c r="BP48" s="22" t="s">
        <v>37</v>
      </c>
      <c r="BQ48" s="22" t="s">
        <v>37</v>
      </c>
      <c r="BR48" s="22" t="s">
        <v>37</v>
      </c>
      <c r="BS48" s="22">
        <v>19</v>
      </c>
      <c r="BT48" s="22">
        <v>3</v>
      </c>
      <c r="BU48" s="22" t="s">
        <v>37</v>
      </c>
      <c r="BV48" s="22" t="s">
        <v>37</v>
      </c>
      <c r="BW48" s="22" t="s">
        <v>37</v>
      </c>
      <c r="BX48" s="22">
        <v>3</v>
      </c>
      <c r="BY48" s="24" t="s">
        <v>37</v>
      </c>
      <c r="BZ48" s="24" t="s">
        <v>37</v>
      </c>
      <c r="CA48" s="24" t="s">
        <v>37</v>
      </c>
      <c r="CB48" s="24" t="s">
        <v>37</v>
      </c>
      <c r="CC48" s="24">
        <v>0</v>
      </c>
      <c r="CD48" s="24">
        <v>45</v>
      </c>
      <c r="CE48" s="24">
        <v>1</v>
      </c>
      <c r="CF48" s="24">
        <v>0</v>
      </c>
      <c r="CG48" s="24">
        <v>0</v>
      </c>
      <c r="CH48" s="24">
        <v>46</v>
      </c>
      <c r="CI48" s="22" t="s">
        <v>37</v>
      </c>
      <c r="CJ48" s="22" t="s">
        <v>37</v>
      </c>
      <c r="CK48" s="22" t="s">
        <v>37</v>
      </c>
      <c r="CL48" s="22" t="s">
        <v>37</v>
      </c>
      <c r="CM48" s="20" t="s">
        <v>37</v>
      </c>
      <c r="CN48" s="20" t="s">
        <v>37</v>
      </c>
      <c r="CO48" s="20" t="s">
        <v>37</v>
      </c>
      <c r="CP48" s="20" t="s">
        <v>37</v>
      </c>
    </row>
    <row r="49" spans="1:94" x14ac:dyDescent="0.35">
      <c r="A49" s="16">
        <v>2012</v>
      </c>
      <c r="B49" s="17">
        <v>1427</v>
      </c>
      <c r="C49" s="18" t="s">
        <v>180</v>
      </c>
      <c r="D49" s="18" t="s">
        <v>90</v>
      </c>
      <c r="E49" s="18" t="s">
        <v>28</v>
      </c>
      <c r="F49" s="16" t="s">
        <v>8</v>
      </c>
      <c r="G49" s="20" t="s">
        <v>37</v>
      </c>
      <c r="H49" s="20" t="s">
        <v>37</v>
      </c>
      <c r="I49" s="20" t="s">
        <v>37</v>
      </c>
      <c r="J49" s="20" t="s">
        <v>37</v>
      </c>
      <c r="K49" s="20" t="s">
        <v>37</v>
      </c>
      <c r="L49" s="19" t="s">
        <v>37</v>
      </c>
      <c r="M49" s="19" t="s">
        <v>37</v>
      </c>
      <c r="N49" s="19" t="s">
        <v>37</v>
      </c>
      <c r="O49" s="19" t="s">
        <v>37</v>
      </c>
      <c r="P49" s="19" t="s">
        <v>37</v>
      </c>
      <c r="Q49" s="22" t="s">
        <v>37</v>
      </c>
      <c r="R49" s="22" t="s">
        <v>37</v>
      </c>
      <c r="S49" s="22" t="s">
        <v>37</v>
      </c>
      <c r="T49" s="22" t="s">
        <v>37</v>
      </c>
      <c r="U49" s="22" t="s">
        <v>37</v>
      </c>
      <c r="V49" s="21" t="s">
        <v>37</v>
      </c>
      <c r="W49" s="21" t="s">
        <v>37</v>
      </c>
      <c r="X49" s="21" t="s">
        <v>37</v>
      </c>
      <c r="Y49" s="21" t="s">
        <v>37</v>
      </c>
      <c r="Z49" s="21" t="s">
        <v>37</v>
      </c>
      <c r="AA49" s="20" t="s">
        <v>37</v>
      </c>
      <c r="AB49" s="20" t="s">
        <v>37</v>
      </c>
      <c r="AC49" s="20" t="s">
        <v>37</v>
      </c>
      <c r="AD49" s="20" t="s">
        <v>37</v>
      </c>
      <c r="AE49" s="20" t="s">
        <v>37</v>
      </c>
      <c r="AF49" s="19" t="s">
        <v>37</v>
      </c>
      <c r="AG49" s="19" t="s">
        <v>37</v>
      </c>
      <c r="AH49" s="19" t="s">
        <v>37</v>
      </c>
      <c r="AI49" s="19" t="s">
        <v>37</v>
      </c>
      <c r="AJ49" s="19" t="s">
        <v>37</v>
      </c>
      <c r="AK49" s="19" t="s">
        <v>37</v>
      </c>
      <c r="AL49" s="19" t="s">
        <v>37</v>
      </c>
      <c r="AM49" s="19" t="s">
        <v>37</v>
      </c>
      <c r="AN49" s="19" t="s">
        <v>37</v>
      </c>
      <c r="AO49" s="19" t="s">
        <v>37</v>
      </c>
      <c r="AP49" s="22" t="s">
        <v>37</v>
      </c>
      <c r="AQ49" s="22" t="s">
        <v>37</v>
      </c>
      <c r="AR49" s="22" t="s">
        <v>37</v>
      </c>
      <c r="AS49" s="22" t="s">
        <v>37</v>
      </c>
      <c r="AT49" s="22" t="s">
        <v>37</v>
      </c>
      <c r="AU49" s="21" t="s">
        <v>37</v>
      </c>
      <c r="AV49" s="21" t="s">
        <v>37</v>
      </c>
      <c r="AW49" s="21" t="s">
        <v>37</v>
      </c>
      <c r="AX49" s="21" t="s">
        <v>37</v>
      </c>
      <c r="AY49" s="21" t="s">
        <v>37</v>
      </c>
      <c r="AZ49" s="21" t="s">
        <v>37</v>
      </c>
      <c r="BA49" s="21" t="s">
        <v>37</v>
      </c>
      <c r="BB49" s="21" t="s">
        <v>37</v>
      </c>
      <c r="BC49" s="21" t="s">
        <v>37</v>
      </c>
      <c r="BD49" s="21" t="s">
        <v>37</v>
      </c>
      <c r="BE49" s="20" t="s">
        <v>37</v>
      </c>
      <c r="BF49" s="20" t="s">
        <v>37</v>
      </c>
      <c r="BG49" s="20" t="s">
        <v>37</v>
      </c>
      <c r="BH49" s="20" t="s">
        <v>37</v>
      </c>
      <c r="BI49" s="20">
        <v>0</v>
      </c>
      <c r="BJ49" s="20" t="s">
        <v>37</v>
      </c>
      <c r="BK49" s="20" t="s">
        <v>37</v>
      </c>
      <c r="BL49" s="20" t="s">
        <v>37</v>
      </c>
      <c r="BM49" s="20" t="s">
        <v>37</v>
      </c>
      <c r="BN49" s="20">
        <v>0</v>
      </c>
      <c r="BO49" s="22">
        <v>104</v>
      </c>
      <c r="BP49" s="22" t="s">
        <v>37</v>
      </c>
      <c r="BQ49" s="22" t="s">
        <v>37</v>
      </c>
      <c r="BR49" s="22" t="s">
        <v>37</v>
      </c>
      <c r="BS49" s="22">
        <v>104</v>
      </c>
      <c r="BT49" s="22">
        <v>77</v>
      </c>
      <c r="BU49" s="22" t="s">
        <v>37</v>
      </c>
      <c r="BV49" s="22" t="s">
        <v>37</v>
      </c>
      <c r="BW49" s="22" t="s">
        <v>37</v>
      </c>
      <c r="BX49" s="22">
        <v>77</v>
      </c>
      <c r="BY49" s="24" t="s">
        <v>37</v>
      </c>
      <c r="BZ49" s="24" t="s">
        <v>37</v>
      </c>
      <c r="CA49" s="24" t="s">
        <v>37</v>
      </c>
      <c r="CB49" s="24" t="s">
        <v>37</v>
      </c>
      <c r="CC49" s="24">
        <v>0</v>
      </c>
      <c r="CD49" s="24">
        <v>181</v>
      </c>
      <c r="CE49" s="24">
        <v>0</v>
      </c>
      <c r="CF49" s="24">
        <v>0</v>
      </c>
      <c r="CG49" s="24">
        <v>0</v>
      </c>
      <c r="CH49" s="24">
        <v>181</v>
      </c>
      <c r="CI49" s="22" t="s">
        <v>37</v>
      </c>
      <c r="CJ49" s="22" t="s">
        <v>37</v>
      </c>
      <c r="CK49" s="22" t="s">
        <v>37</v>
      </c>
      <c r="CL49" s="22" t="s">
        <v>37</v>
      </c>
      <c r="CM49" s="20" t="s">
        <v>37</v>
      </c>
      <c r="CN49" s="20" t="s">
        <v>37</v>
      </c>
      <c r="CO49" s="20" t="s">
        <v>37</v>
      </c>
      <c r="CP49" s="20" t="s">
        <v>37</v>
      </c>
    </row>
    <row r="50" spans="1:94" x14ac:dyDescent="0.35">
      <c r="A50" s="16">
        <v>2012</v>
      </c>
      <c r="B50" s="17">
        <v>1529</v>
      </c>
      <c r="C50" s="18" t="s">
        <v>186</v>
      </c>
      <c r="D50" s="18" t="s">
        <v>51</v>
      </c>
      <c r="E50" s="18" t="s">
        <v>33</v>
      </c>
      <c r="F50" s="16" t="s">
        <v>8</v>
      </c>
      <c r="G50" s="20">
        <v>1350</v>
      </c>
      <c r="H50" s="20">
        <v>331</v>
      </c>
      <c r="I50" s="20" t="s">
        <v>37</v>
      </c>
      <c r="J50" s="20">
        <v>0</v>
      </c>
      <c r="K50" s="20">
        <v>1681</v>
      </c>
      <c r="L50" s="19" t="s">
        <v>37</v>
      </c>
      <c r="M50" s="19" t="s">
        <v>37</v>
      </c>
      <c r="N50" s="19" t="s">
        <v>37</v>
      </c>
      <c r="O50" s="19" t="s">
        <v>37</v>
      </c>
      <c r="P50" s="19">
        <v>0</v>
      </c>
      <c r="Q50" s="22">
        <v>2312</v>
      </c>
      <c r="R50" s="22">
        <v>485</v>
      </c>
      <c r="S50" s="22" t="s">
        <v>37</v>
      </c>
      <c r="T50" s="22" t="s">
        <v>37</v>
      </c>
      <c r="U50" s="22">
        <v>2797</v>
      </c>
      <c r="V50" s="21" t="s">
        <v>37</v>
      </c>
      <c r="W50" s="21" t="s">
        <v>37</v>
      </c>
      <c r="X50" s="21" t="s">
        <v>37</v>
      </c>
      <c r="Y50" s="21" t="s">
        <v>37</v>
      </c>
      <c r="Z50" s="21">
        <v>0</v>
      </c>
      <c r="AA50" s="20">
        <v>2590</v>
      </c>
      <c r="AB50" s="20">
        <v>0</v>
      </c>
      <c r="AC50" s="20" t="s">
        <v>37</v>
      </c>
      <c r="AD50" s="20">
        <v>0</v>
      </c>
      <c r="AE50" s="20">
        <v>2590</v>
      </c>
      <c r="AF50" s="19" t="s">
        <v>37</v>
      </c>
      <c r="AG50" s="19" t="s">
        <v>37</v>
      </c>
      <c r="AH50" s="19" t="s">
        <v>37</v>
      </c>
      <c r="AI50" s="19" t="s">
        <v>37</v>
      </c>
      <c r="AJ50" s="19">
        <v>0</v>
      </c>
      <c r="AK50" s="19" t="s">
        <v>37</v>
      </c>
      <c r="AL50" s="19" t="s">
        <v>37</v>
      </c>
      <c r="AM50" s="19" t="s">
        <v>37</v>
      </c>
      <c r="AN50" s="19" t="s">
        <v>37</v>
      </c>
      <c r="AO50" s="19">
        <v>0</v>
      </c>
      <c r="AP50" s="22">
        <v>4533</v>
      </c>
      <c r="AQ50" s="22">
        <v>0</v>
      </c>
      <c r="AR50" s="22" t="s">
        <v>37</v>
      </c>
      <c r="AS50" s="22">
        <v>0</v>
      </c>
      <c r="AT50" s="22">
        <v>4533</v>
      </c>
      <c r="AU50" s="21" t="s">
        <v>37</v>
      </c>
      <c r="AV50" s="21" t="s">
        <v>37</v>
      </c>
      <c r="AW50" s="21" t="s">
        <v>37</v>
      </c>
      <c r="AX50" s="21" t="s">
        <v>37</v>
      </c>
      <c r="AY50" s="21">
        <v>0</v>
      </c>
      <c r="AZ50" s="21" t="s">
        <v>37</v>
      </c>
      <c r="BA50" s="21" t="s">
        <v>37</v>
      </c>
      <c r="BB50" s="21" t="s">
        <v>37</v>
      </c>
      <c r="BC50" s="21" t="s">
        <v>37</v>
      </c>
      <c r="BD50" s="21">
        <v>0</v>
      </c>
      <c r="BE50" s="20">
        <v>169</v>
      </c>
      <c r="BF50" s="20" t="s">
        <v>37</v>
      </c>
      <c r="BG50" s="20" t="s">
        <v>37</v>
      </c>
      <c r="BH50" s="20" t="s">
        <v>37</v>
      </c>
      <c r="BI50" s="20">
        <v>169</v>
      </c>
      <c r="BJ50" s="20">
        <v>124</v>
      </c>
      <c r="BK50" s="20">
        <v>62</v>
      </c>
      <c r="BL50" s="20" t="s">
        <v>37</v>
      </c>
      <c r="BM50" s="20" t="s">
        <v>37</v>
      </c>
      <c r="BN50" s="20">
        <v>186</v>
      </c>
      <c r="BO50" s="22">
        <v>139</v>
      </c>
      <c r="BP50" s="22" t="s">
        <v>37</v>
      </c>
      <c r="BQ50" s="22" t="s">
        <v>37</v>
      </c>
      <c r="BR50" s="22" t="s">
        <v>37</v>
      </c>
      <c r="BS50" s="22">
        <v>139</v>
      </c>
      <c r="BT50" s="22" t="s">
        <v>37</v>
      </c>
      <c r="BU50" s="22" t="s">
        <v>37</v>
      </c>
      <c r="BV50" s="22" t="s">
        <v>37</v>
      </c>
      <c r="BW50" s="22" t="s">
        <v>37</v>
      </c>
      <c r="BX50" s="22">
        <v>0</v>
      </c>
      <c r="BY50" s="24" t="s">
        <v>37</v>
      </c>
      <c r="BZ50" s="24" t="s">
        <v>37</v>
      </c>
      <c r="CA50" s="24" t="s">
        <v>37</v>
      </c>
      <c r="CB50" s="24" t="s">
        <v>37</v>
      </c>
      <c r="CC50" s="24">
        <v>0</v>
      </c>
      <c r="CD50" s="24">
        <v>432</v>
      </c>
      <c r="CE50" s="24">
        <v>62</v>
      </c>
      <c r="CF50" s="24">
        <v>0</v>
      </c>
      <c r="CG50" s="24">
        <v>0</v>
      </c>
      <c r="CH50" s="24">
        <v>494</v>
      </c>
      <c r="CI50" s="22" t="s">
        <v>37</v>
      </c>
      <c r="CJ50" s="22" t="s">
        <v>37</v>
      </c>
      <c r="CK50" s="22" t="s">
        <v>37</v>
      </c>
      <c r="CL50" s="22" t="s">
        <v>37</v>
      </c>
      <c r="CM50" s="20" t="s">
        <v>37</v>
      </c>
      <c r="CN50" s="20" t="s">
        <v>37</v>
      </c>
      <c r="CO50" s="20" t="s">
        <v>37</v>
      </c>
      <c r="CP50" s="20" t="s">
        <v>37</v>
      </c>
    </row>
    <row r="51" spans="1:94" x14ac:dyDescent="0.35">
      <c r="A51" s="16">
        <v>2012</v>
      </c>
      <c r="B51" s="17">
        <v>1573</v>
      </c>
      <c r="C51" s="18" t="s">
        <v>188</v>
      </c>
      <c r="D51" s="18" t="s">
        <v>51</v>
      </c>
      <c r="E51" s="18" t="s">
        <v>28</v>
      </c>
      <c r="F51" s="16" t="s">
        <v>8</v>
      </c>
      <c r="G51" s="20">
        <v>43</v>
      </c>
      <c r="H51" s="20">
        <v>184</v>
      </c>
      <c r="I51" s="20">
        <v>365</v>
      </c>
      <c r="J51" s="20" t="s">
        <v>37</v>
      </c>
      <c r="K51" s="20">
        <v>592</v>
      </c>
      <c r="L51" s="19">
        <v>0</v>
      </c>
      <c r="M51" s="19">
        <v>0</v>
      </c>
      <c r="N51" s="19">
        <v>0.1</v>
      </c>
      <c r="O51" s="19" t="s">
        <v>37</v>
      </c>
      <c r="P51" s="19">
        <v>0.1</v>
      </c>
      <c r="Q51" s="22">
        <v>432</v>
      </c>
      <c r="R51" s="22">
        <v>683</v>
      </c>
      <c r="S51" s="22">
        <v>1090</v>
      </c>
      <c r="T51" s="22" t="s">
        <v>37</v>
      </c>
      <c r="U51" s="22">
        <v>2205</v>
      </c>
      <c r="V51" s="21">
        <v>0.2</v>
      </c>
      <c r="W51" s="21">
        <v>0.2</v>
      </c>
      <c r="X51" s="21">
        <v>0.2</v>
      </c>
      <c r="Y51" s="21" t="s">
        <v>37</v>
      </c>
      <c r="Z51" s="21">
        <v>0.6</v>
      </c>
      <c r="AA51" s="20" t="s">
        <v>37</v>
      </c>
      <c r="AB51" s="20" t="s">
        <v>37</v>
      </c>
      <c r="AC51" s="20" t="s">
        <v>37</v>
      </c>
      <c r="AD51" s="20" t="s">
        <v>37</v>
      </c>
      <c r="AE51" s="20">
        <v>0</v>
      </c>
      <c r="AF51" s="19" t="s">
        <v>37</v>
      </c>
      <c r="AG51" s="19" t="s">
        <v>37</v>
      </c>
      <c r="AH51" s="19" t="s">
        <v>37</v>
      </c>
      <c r="AI51" s="19" t="s">
        <v>37</v>
      </c>
      <c r="AJ51" s="19">
        <v>0</v>
      </c>
      <c r="AK51" s="19" t="s">
        <v>37</v>
      </c>
      <c r="AL51" s="19" t="s">
        <v>37</v>
      </c>
      <c r="AM51" s="19" t="s">
        <v>37</v>
      </c>
      <c r="AN51" s="19" t="s">
        <v>37</v>
      </c>
      <c r="AO51" s="19">
        <v>0</v>
      </c>
      <c r="AP51" s="22" t="s">
        <v>37</v>
      </c>
      <c r="AQ51" s="22" t="s">
        <v>37</v>
      </c>
      <c r="AR51" s="22" t="s">
        <v>37</v>
      </c>
      <c r="AS51" s="22" t="s">
        <v>37</v>
      </c>
      <c r="AT51" s="22">
        <v>0</v>
      </c>
      <c r="AU51" s="21">
        <v>2.1</v>
      </c>
      <c r="AV51" s="21">
        <v>0.3</v>
      </c>
      <c r="AW51" s="21" t="s">
        <v>37</v>
      </c>
      <c r="AX51" s="21" t="s">
        <v>37</v>
      </c>
      <c r="AY51" s="21">
        <v>2.4</v>
      </c>
      <c r="AZ51" s="21">
        <v>2.6</v>
      </c>
      <c r="BA51" s="21">
        <v>0.3</v>
      </c>
      <c r="BB51" s="21" t="s">
        <v>37</v>
      </c>
      <c r="BC51" s="21" t="s">
        <v>37</v>
      </c>
      <c r="BD51" s="21">
        <v>2.9</v>
      </c>
      <c r="BE51" s="20" t="s">
        <v>37</v>
      </c>
      <c r="BF51" s="20" t="s">
        <v>37</v>
      </c>
      <c r="BG51" s="20" t="s">
        <v>37</v>
      </c>
      <c r="BH51" s="20" t="s">
        <v>37</v>
      </c>
      <c r="BI51" s="20">
        <v>0</v>
      </c>
      <c r="BJ51" s="20">
        <v>5</v>
      </c>
      <c r="BK51" s="20">
        <v>37</v>
      </c>
      <c r="BL51" s="20" t="s">
        <v>37</v>
      </c>
      <c r="BM51" s="20" t="s">
        <v>37</v>
      </c>
      <c r="BN51" s="20">
        <v>42</v>
      </c>
      <c r="BO51" s="22">
        <v>12</v>
      </c>
      <c r="BP51" s="22" t="s">
        <v>37</v>
      </c>
      <c r="BQ51" s="22" t="s">
        <v>37</v>
      </c>
      <c r="BR51" s="22" t="s">
        <v>37</v>
      </c>
      <c r="BS51" s="22">
        <v>12</v>
      </c>
      <c r="BT51" s="22">
        <v>1</v>
      </c>
      <c r="BU51" s="22" t="s">
        <v>37</v>
      </c>
      <c r="BV51" s="22" t="s">
        <v>37</v>
      </c>
      <c r="BW51" s="22" t="s">
        <v>37</v>
      </c>
      <c r="BX51" s="22">
        <v>1</v>
      </c>
      <c r="BY51" s="24" t="s">
        <v>37</v>
      </c>
      <c r="BZ51" s="24" t="s">
        <v>37</v>
      </c>
      <c r="CA51" s="24" t="s">
        <v>37</v>
      </c>
      <c r="CB51" s="24" t="s">
        <v>37</v>
      </c>
      <c r="CC51" s="24">
        <v>0</v>
      </c>
      <c r="CD51" s="24">
        <v>18</v>
      </c>
      <c r="CE51" s="24">
        <v>37</v>
      </c>
      <c r="CF51" s="24">
        <v>0</v>
      </c>
      <c r="CG51" s="24">
        <v>0</v>
      </c>
      <c r="CH51" s="24">
        <v>55</v>
      </c>
      <c r="CI51" s="22" t="s">
        <v>37</v>
      </c>
      <c r="CJ51" s="22" t="s">
        <v>37</v>
      </c>
      <c r="CK51" s="22" t="s">
        <v>37</v>
      </c>
      <c r="CL51" s="22" t="s">
        <v>37</v>
      </c>
      <c r="CM51" s="20" t="s">
        <v>37</v>
      </c>
      <c r="CN51" s="20" t="s">
        <v>37</v>
      </c>
      <c r="CO51" s="20" t="s">
        <v>37</v>
      </c>
      <c r="CP51" s="20" t="s">
        <v>37</v>
      </c>
    </row>
    <row r="52" spans="1:94" x14ac:dyDescent="0.35">
      <c r="A52" s="16">
        <v>2012</v>
      </c>
      <c r="B52" s="17">
        <v>1579</v>
      </c>
      <c r="C52" s="18" t="s">
        <v>190</v>
      </c>
      <c r="D52" s="18" t="s">
        <v>96</v>
      </c>
      <c r="E52" s="18" t="s">
        <v>191</v>
      </c>
      <c r="F52" s="16" t="s">
        <v>8</v>
      </c>
      <c r="G52" s="20">
        <v>2958</v>
      </c>
      <c r="H52" s="20">
        <v>4790</v>
      </c>
      <c r="I52" s="20">
        <v>3803</v>
      </c>
      <c r="J52" s="20">
        <v>0</v>
      </c>
      <c r="K52" s="20">
        <v>11551</v>
      </c>
      <c r="L52" s="19" t="s">
        <v>37</v>
      </c>
      <c r="M52" s="19" t="s">
        <v>37</v>
      </c>
      <c r="N52" s="19" t="s">
        <v>37</v>
      </c>
      <c r="O52" s="19" t="s">
        <v>37</v>
      </c>
      <c r="P52" s="19">
        <v>0</v>
      </c>
      <c r="Q52" s="22">
        <v>2958</v>
      </c>
      <c r="R52" s="22">
        <v>4790</v>
      </c>
      <c r="S52" s="22">
        <v>3803</v>
      </c>
      <c r="T52" s="22" t="s">
        <v>37</v>
      </c>
      <c r="U52" s="22">
        <v>11551</v>
      </c>
      <c r="V52" s="21" t="s">
        <v>37</v>
      </c>
      <c r="W52" s="21" t="s">
        <v>37</v>
      </c>
      <c r="X52" s="21" t="s">
        <v>37</v>
      </c>
      <c r="Y52" s="21" t="s">
        <v>37</v>
      </c>
      <c r="Z52" s="21">
        <v>0</v>
      </c>
      <c r="AA52" s="20" t="s">
        <v>37</v>
      </c>
      <c r="AB52" s="20" t="s">
        <v>37</v>
      </c>
      <c r="AC52" s="20" t="s">
        <v>37</v>
      </c>
      <c r="AD52" s="20" t="s">
        <v>37</v>
      </c>
      <c r="AE52" s="20">
        <v>0</v>
      </c>
      <c r="AF52" s="19" t="s">
        <v>37</v>
      </c>
      <c r="AG52" s="19" t="s">
        <v>37</v>
      </c>
      <c r="AH52" s="19" t="s">
        <v>37</v>
      </c>
      <c r="AI52" s="19" t="s">
        <v>37</v>
      </c>
      <c r="AJ52" s="19">
        <v>0</v>
      </c>
      <c r="AK52" s="19" t="s">
        <v>37</v>
      </c>
      <c r="AL52" s="19" t="s">
        <v>37</v>
      </c>
      <c r="AM52" s="19" t="s">
        <v>37</v>
      </c>
      <c r="AN52" s="19" t="s">
        <v>37</v>
      </c>
      <c r="AO52" s="19">
        <v>0</v>
      </c>
      <c r="AP52" s="22" t="s">
        <v>37</v>
      </c>
      <c r="AQ52" s="22" t="s">
        <v>37</v>
      </c>
      <c r="AR52" s="22" t="s">
        <v>37</v>
      </c>
      <c r="AS52" s="22" t="s">
        <v>37</v>
      </c>
      <c r="AT52" s="22">
        <v>0</v>
      </c>
      <c r="AU52" s="21" t="s">
        <v>37</v>
      </c>
      <c r="AV52" s="21" t="s">
        <v>37</v>
      </c>
      <c r="AW52" s="21" t="s">
        <v>37</v>
      </c>
      <c r="AX52" s="21" t="s">
        <v>37</v>
      </c>
      <c r="AY52" s="21">
        <v>0</v>
      </c>
      <c r="AZ52" s="21" t="s">
        <v>37</v>
      </c>
      <c r="BA52" s="21" t="s">
        <v>37</v>
      </c>
      <c r="BB52" s="21" t="s">
        <v>37</v>
      </c>
      <c r="BC52" s="21" t="s">
        <v>37</v>
      </c>
      <c r="BD52" s="21">
        <v>0</v>
      </c>
      <c r="BE52" s="20">
        <v>0</v>
      </c>
      <c r="BF52" s="20">
        <v>0</v>
      </c>
      <c r="BG52" s="20">
        <v>0</v>
      </c>
      <c r="BH52" s="20">
        <v>0</v>
      </c>
      <c r="BI52" s="20">
        <v>0</v>
      </c>
      <c r="BJ52" s="20">
        <v>930</v>
      </c>
      <c r="BK52" s="20">
        <v>1079</v>
      </c>
      <c r="BL52" s="20">
        <v>892</v>
      </c>
      <c r="BM52" s="20">
        <v>0</v>
      </c>
      <c r="BN52" s="20">
        <v>2901</v>
      </c>
      <c r="BO52" s="22">
        <v>0</v>
      </c>
      <c r="BP52" s="22">
        <v>0</v>
      </c>
      <c r="BQ52" s="22">
        <v>0</v>
      </c>
      <c r="BR52" s="22">
        <v>0</v>
      </c>
      <c r="BS52" s="22">
        <v>0</v>
      </c>
      <c r="BT52" s="22">
        <v>0</v>
      </c>
      <c r="BU52" s="22">
        <v>0</v>
      </c>
      <c r="BV52" s="22">
        <v>0</v>
      </c>
      <c r="BW52" s="22">
        <v>0</v>
      </c>
      <c r="BX52" s="22">
        <v>0</v>
      </c>
      <c r="BY52" s="24">
        <v>312</v>
      </c>
      <c r="BZ52" s="24">
        <v>108</v>
      </c>
      <c r="CA52" s="24">
        <v>36</v>
      </c>
      <c r="CB52" s="24">
        <v>0</v>
      </c>
      <c r="CC52" s="24">
        <v>456</v>
      </c>
      <c r="CD52" s="24">
        <v>1242</v>
      </c>
      <c r="CE52" s="24">
        <v>1187</v>
      </c>
      <c r="CF52" s="24">
        <v>928</v>
      </c>
      <c r="CG52" s="24">
        <v>0</v>
      </c>
      <c r="CH52" s="24">
        <v>3357</v>
      </c>
      <c r="CI52" s="22" t="s">
        <v>37</v>
      </c>
      <c r="CJ52" s="22" t="s">
        <v>37</v>
      </c>
      <c r="CK52" s="22" t="s">
        <v>37</v>
      </c>
      <c r="CL52" s="22" t="s">
        <v>37</v>
      </c>
      <c r="CM52" s="20" t="s">
        <v>37</v>
      </c>
      <c r="CN52" s="20" t="s">
        <v>37</v>
      </c>
      <c r="CO52" s="20" t="s">
        <v>37</v>
      </c>
      <c r="CP52" s="20" t="s">
        <v>37</v>
      </c>
    </row>
    <row r="53" spans="1:94" x14ac:dyDescent="0.35">
      <c r="A53" s="16">
        <v>2012</v>
      </c>
      <c r="B53" s="17">
        <v>1613</v>
      </c>
      <c r="C53" s="18" t="s">
        <v>200</v>
      </c>
      <c r="D53" s="18" t="s">
        <v>54</v>
      </c>
      <c r="E53" s="18" t="s">
        <v>33</v>
      </c>
      <c r="F53" s="16" t="s">
        <v>8</v>
      </c>
      <c r="G53" s="20">
        <v>263</v>
      </c>
      <c r="H53" s="20">
        <v>108</v>
      </c>
      <c r="I53" s="20" t="s">
        <v>37</v>
      </c>
      <c r="J53" s="20" t="s">
        <v>37</v>
      </c>
      <c r="K53" s="20">
        <v>371</v>
      </c>
      <c r="L53" s="19">
        <v>1</v>
      </c>
      <c r="M53" s="19">
        <v>1</v>
      </c>
      <c r="N53" s="19" t="s">
        <v>37</v>
      </c>
      <c r="O53" s="19" t="s">
        <v>37</v>
      </c>
      <c r="P53" s="19">
        <v>2</v>
      </c>
      <c r="Q53" s="22">
        <v>12363</v>
      </c>
      <c r="R53" s="22">
        <v>4108</v>
      </c>
      <c r="S53" s="22" t="s">
        <v>37</v>
      </c>
      <c r="T53" s="22" t="s">
        <v>37</v>
      </c>
      <c r="U53" s="22">
        <v>16471</v>
      </c>
      <c r="V53" s="21">
        <v>13</v>
      </c>
      <c r="W53" s="21">
        <v>2</v>
      </c>
      <c r="X53" s="21" t="s">
        <v>37</v>
      </c>
      <c r="Y53" s="21" t="s">
        <v>37</v>
      </c>
      <c r="Z53" s="21">
        <v>15</v>
      </c>
      <c r="AA53" s="20">
        <v>3</v>
      </c>
      <c r="AB53" s="20" t="s">
        <v>37</v>
      </c>
      <c r="AC53" s="20" t="s">
        <v>37</v>
      </c>
      <c r="AD53" s="20" t="s">
        <v>37</v>
      </c>
      <c r="AE53" s="20">
        <v>3</v>
      </c>
      <c r="AF53" s="19">
        <v>1</v>
      </c>
      <c r="AG53" s="19" t="s">
        <v>37</v>
      </c>
      <c r="AH53" s="19" t="s">
        <v>37</v>
      </c>
      <c r="AI53" s="19" t="s">
        <v>37</v>
      </c>
      <c r="AJ53" s="19">
        <v>1</v>
      </c>
      <c r="AK53" s="19">
        <v>2</v>
      </c>
      <c r="AL53" s="19" t="s">
        <v>37</v>
      </c>
      <c r="AM53" s="19" t="s">
        <v>37</v>
      </c>
      <c r="AN53" s="19" t="s">
        <v>37</v>
      </c>
      <c r="AO53" s="19">
        <v>2</v>
      </c>
      <c r="AP53" s="22" t="s">
        <v>37</v>
      </c>
      <c r="AQ53" s="22" t="s">
        <v>37</v>
      </c>
      <c r="AR53" s="22" t="s">
        <v>37</v>
      </c>
      <c r="AS53" s="22" t="s">
        <v>37</v>
      </c>
      <c r="AT53" s="22">
        <v>0</v>
      </c>
      <c r="AU53" s="21">
        <v>13</v>
      </c>
      <c r="AV53" s="21" t="s">
        <v>37</v>
      </c>
      <c r="AW53" s="21" t="s">
        <v>37</v>
      </c>
      <c r="AX53" s="21" t="s">
        <v>37</v>
      </c>
      <c r="AY53" s="21">
        <v>13</v>
      </c>
      <c r="AZ53" s="21">
        <v>22</v>
      </c>
      <c r="BA53" s="21" t="s">
        <v>37</v>
      </c>
      <c r="BB53" s="21" t="s">
        <v>37</v>
      </c>
      <c r="BC53" s="21" t="s">
        <v>37</v>
      </c>
      <c r="BD53" s="21">
        <v>22</v>
      </c>
      <c r="BE53" s="20">
        <v>36</v>
      </c>
      <c r="BF53" s="20">
        <v>10</v>
      </c>
      <c r="BG53" s="20" t="s">
        <v>37</v>
      </c>
      <c r="BH53" s="20" t="s">
        <v>37</v>
      </c>
      <c r="BI53" s="20">
        <v>46</v>
      </c>
      <c r="BJ53" s="20">
        <v>284</v>
      </c>
      <c r="BK53" s="20">
        <v>24</v>
      </c>
      <c r="BL53" s="20" t="s">
        <v>37</v>
      </c>
      <c r="BM53" s="20" t="s">
        <v>37</v>
      </c>
      <c r="BN53" s="20">
        <v>308</v>
      </c>
      <c r="BO53" s="22">
        <v>176</v>
      </c>
      <c r="BP53" s="22" t="s">
        <v>37</v>
      </c>
      <c r="BQ53" s="22" t="s">
        <v>37</v>
      </c>
      <c r="BR53" s="22" t="s">
        <v>37</v>
      </c>
      <c r="BS53" s="22">
        <v>176</v>
      </c>
      <c r="BT53" s="22">
        <v>130</v>
      </c>
      <c r="BU53" s="22" t="s">
        <v>37</v>
      </c>
      <c r="BV53" s="22" t="s">
        <v>37</v>
      </c>
      <c r="BW53" s="22" t="s">
        <v>37</v>
      </c>
      <c r="BX53" s="22">
        <v>130</v>
      </c>
      <c r="BY53" s="24" t="s">
        <v>37</v>
      </c>
      <c r="BZ53" s="24" t="s">
        <v>37</v>
      </c>
      <c r="CA53" s="24" t="s">
        <v>37</v>
      </c>
      <c r="CB53" s="24" t="s">
        <v>37</v>
      </c>
      <c r="CC53" s="24">
        <v>0</v>
      </c>
      <c r="CD53" s="24">
        <v>626</v>
      </c>
      <c r="CE53" s="24">
        <v>34</v>
      </c>
      <c r="CF53" s="24">
        <v>0</v>
      </c>
      <c r="CG53" s="24">
        <v>0</v>
      </c>
      <c r="CH53" s="24">
        <v>660</v>
      </c>
      <c r="CI53" s="22" t="s">
        <v>37</v>
      </c>
      <c r="CJ53" s="22" t="s">
        <v>37</v>
      </c>
      <c r="CK53" s="22" t="s">
        <v>37</v>
      </c>
      <c r="CL53" s="22" t="s">
        <v>37</v>
      </c>
      <c r="CM53" s="20" t="s">
        <v>37</v>
      </c>
      <c r="CN53" s="20" t="s">
        <v>37</v>
      </c>
      <c r="CO53" s="20" t="s">
        <v>37</v>
      </c>
      <c r="CP53" s="20" t="s">
        <v>37</v>
      </c>
    </row>
    <row r="54" spans="1:94" x14ac:dyDescent="0.35">
      <c r="A54" s="16">
        <v>2012</v>
      </c>
      <c r="B54" s="17">
        <v>1692</v>
      </c>
      <c r="C54" s="18" t="s">
        <v>2207</v>
      </c>
      <c r="D54" s="18" t="s">
        <v>111</v>
      </c>
      <c r="E54" s="18" t="s">
        <v>33</v>
      </c>
      <c r="F54" s="16" t="s">
        <v>8</v>
      </c>
      <c r="G54" s="20">
        <v>2774</v>
      </c>
      <c r="H54" s="20">
        <v>2193</v>
      </c>
      <c r="I54" s="20" t="s">
        <v>37</v>
      </c>
      <c r="J54" s="20" t="s">
        <v>37</v>
      </c>
      <c r="K54" s="20">
        <v>4967</v>
      </c>
      <c r="L54" s="19">
        <v>0.8</v>
      </c>
      <c r="M54" s="19">
        <v>0.4</v>
      </c>
      <c r="N54" s="19" t="s">
        <v>37</v>
      </c>
      <c r="O54" s="19" t="s">
        <v>37</v>
      </c>
      <c r="P54" s="19">
        <v>1.2</v>
      </c>
      <c r="Q54" s="22">
        <v>11604</v>
      </c>
      <c r="R54" s="22">
        <v>3269</v>
      </c>
      <c r="S54" s="22" t="s">
        <v>37</v>
      </c>
      <c r="T54" s="22" t="s">
        <v>37</v>
      </c>
      <c r="U54" s="22">
        <v>14873</v>
      </c>
      <c r="V54" s="21">
        <v>2.2999999999999998</v>
      </c>
      <c r="W54" s="21">
        <v>0.7</v>
      </c>
      <c r="X54" s="21" t="s">
        <v>37</v>
      </c>
      <c r="Y54" s="21" t="s">
        <v>37</v>
      </c>
      <c r="Z54" s="21">
        <v>3</v>
      </c>
      <c r="AA54" s="20" t="s">
        <v>37</v>
      </c>
      <c r="AB54" s="20" t="s">
        <v>37</v>
      </c>
      <c r="AC54" s="20" t="s">
        <v>37</v>
      </c>
      <c r="AD54" s="20" t="s">
        <v>37</v>
      </c>
      <c r="AE54" s="20">
        <v>0</v>
      </c>
      <c r="AF54" s="19" t="s">
        <v>37</v>
      </c>
      <c r="AG54" s="19" t="s">
        <v>37</v>
      </c>
      <c r="AH54" s="19" t="s">
        <v>37</v>
      </c>
      <c r="AI54" s="19" t="s">
        <v>37</v>
      </c>
      <c r="AJ54" s="19">
        <v>0</v>
      </c>
      <c r="AK54" s="19" t="s">
        <v>37</v>
      </c>
      <c r="AL54" s="19" t="s">
        <v>37</v>
      </c>
      <c r="AM54" s="19" t="s">
        <v>37</v>
      </c>
      <c r="AN54" s="19" t="s">
        <v>37</v>
      </c>
      <c r="AO54" s="19">
        <v>0</v>
      </c>
      <c r="AP54" s="22" t="s">
        <v>37</v>
      </c>
      <c r="AQ54" s="22" t="s">
        <v>37</v>
      </c>
      <c r="AR54" s="22" t="s">
        <v>37</v>
      </c>
      <c r="AS54" s="22" t="s">
        <v>37</v>
      </c>
      <c r="AT54" s="22">
        <v>0</v>
      </c>
      <c r="AU54" s="21" t="s">
        <v>37</v>
      </c>
      <c r="AV54" s="21" t="s">
        <v>37</v>
      </c>
      <c r="AW54" s="21" t="s">
        <v>37</v>
      </c>
      <c r="AX54" s="21" t="s">
        <v>37</v>
      </c>
      <c r="AY54" s="21">
        <v>0</v>
      </c>
      <c r="AZ54" s="21" t="s">
        <v>37</v>
      </c>
      <c r="BA54" s="21" t="s">
        <v>37</v>
      </c>
      <c r="BB54" s="21" t="s">
        <v>37</v>
      </c>
      <c r="BC54" s="21" t="s">
        <v>37</v>
      </c>
      <c r="BD54" s="21">
        <v>0</v>
      </c>
      <c r="BE54" s="20">
        <v>269</v>
      </c>
      <c r="BF54" s="20">
        <v>52</v>
      </c>
      <c r="BG54" s="20" t="s">
        <v>37</v>
      </c>
      <c r="BH54" s="20" t="s">
        <v>37</v>
      </c>
      <c r="BI54" s="20">
        <v>321</v>
      </c>
      <c r="BJ54" s="20">
        <v>135</v>
      </c>
      <c r="BK54" s="20">
        <v>195</v>
      </c>
      <c r="BL54" s="20" t="s">
        <v>37</v>
      </c>
      <c r="BM54" s="20" t="s">
        <v>37</v>
      </c>
      <c r="BN54" s="20">
        <v>330</v>
      </c>
      <c r="BO54" s="22" t="s">
        <v>37</v>
      </c>
      <c r="BP54" s="22" t="s">
        <v>37</v>
      </c>
      <c r="BQ54" s="22" t="s">
        <v>37</v>
      </c>
      <c r="BR54" s="22" t="s">
        <v>37</v>
      </c>
      <c r="BS54" s="22">
        <v>0</v>
      </c>
      <c r="BT54" s="22" t="s">
        <v>37</v>
      </c>
      <c r="BU54" s="22" t="s">
        <v>37</v>
      </c>
      <c r="BV54" s="22" t="s">
        <v>37</v>
      </c>
      <c r="BW54" s="22" t="s">
        <v>37</v>
      </c>
      <c r="BX54" s="22">
        <v>0</v>
      </c>
      <c r="BY54" s="24" t="s">
        <v>37</v>
      </c>
      <c r="BZ54" s="24" t="s">
        <v>37</v>
      </c>
      <c r="CA54" s="24" t="s">
        <v>37</v>
      </c>
      <c r="CB54" s="24" t="s">
        <v>37</v>
      </c>
      <c r="CC54" s="24">
        <v>0</v>
      </c>
      <c r="CD54" s="24">
        <v>404</v>
      </c>
      <c r="CE54" s="24">
        <v>247</v>
      </c>
      <c r="CF54" s="24">
        <v>0</v>
      </c>
      <c r="CG54" s="24">
        <v>0</v>
      </c>
      <c r="CH54" s="24">
        <v>651</v>
      </c>
      <c r="CI54" s="22" t="s">
        <v>37</v>
      </c>
      <c r="CJ54" s="22" t="s">
        <v>37</v>
      </c>
      <c r="CK54" s="22" t="s">
        <v>37</v>
      </c>
      <c r="CL54" s="22" t="s">
        <v>37</v>
      </c>
      <c r="CM54" s="20" t="s">
        <v>37</v>
      </c>
      <c r="CN54" s="20" t="s">
        <v>37</v>
      </c>
      <c r="CO54" s="20" t="s">
        <v>37</v>
      </c>
      <c r="CP54" s="20" t="s">
        <v>37</v>
      </c>
    </row>
    <row r="55" spans="1:94" x14ac:dyDescent="0.35">
      <c r="A55" s="16">
        <v>2012</v>
      </c>
      <c r="B55" s="17">
        <v>1763</v>
      </c>
      <c r="C55" s="18" t="s">
        <v>212</v>
      </c>
      <c r="D55" s="18" t="s">
        <v>54</v>
      </c>
      <c r="E55" s="18" t="s">
        <v>33</v>
      </c>
      <c r="F55" s="16" t="s">
        <v>8</v>
      </c>
      <c r="G55" s="20" t="s">
        <v>37</v>
      </c>
      <c r="H55" s="20" t="s">
        <v>37</v>
      </c>
      <c r="I55" s="20" t="s">
        <v>37</v>
      </c>
      <c r="J55" s="20" t="s">
        <v>37</v>
      </c>
      <c r="K55" s="20">
        <v>0</v>
      </c>
      <c r="L55" s="19" t="s">
        <v>37</v>
      </c>
      <c r="M55" s="19" t="s">
        <v>37</v>
      </c>
      <c r="N55" s="19" t="s">
        <v>37</v>
      </c>
      <c r="O55" s="19" t="s">
        <v>37</v>
      </c>
      <c r="P55" s="19">
        <v>0</v>
      </c>
      <c r="Q55" s="22">
        <v>8651</v>
      </c>
      <c r="R55" s="22" t="s">
        <v>37</v>
      </c>
      <c r="S55" s="22" t="s">
        <v>37</v>
      </c>
      <c r="T55" s="22" t="s">
        <v>37</v>
      </c>
      <c r="U55" s="22">
        <v>8651</v>
      </c>
      <c r="V55" s="21">
        <v>7</v>
      </c>
      <c r="W55" s="21" t="s">
        <v>37</v>
      </c>
      <c r="X55" s="21" t="s">
        <v>37</v>
      </c>
      <c r="Y55" s="21" t="s">
        <v>37</v>
      </c>
      <c r="Z55" s="21">
        <v>7</v>
      </c>
      <c r="AA55" s="20" t="s">
        <v>37</v>
      </c>
      <c r="AB55" s="20" t="s">
        <v>37</v>
      </c>
      <c r="AC55" s="20" t="s">
        <v>37</v>
      </c>
      <c r="AD55" s="20" t="s">
        <v>37</v>
      </c>
      <c r="AE55" s="20">
        <v>0</v>
      </c>
      <c r="AF55" s="19" t="s">
        <v>37</v>
      </c>
      <c r="AG55" s="19" t="s">
        <v>37</v>
      </c>
      <c r="AH55" s="19" t="s">
        <v>37</v>
      </c>
      <c r="AI55" s="19" t="s">
        <v>37</v>
      </c>
      <c r="AJ55" s="19">
        <v>0</v>
      </c>
      <c r="AK55" s="19" t="s">
        <v>37</v>
      </c>
      <c r="AL55" s="19" t="s">
        <v>37</v>
      </c>
      <c r="AM55" s="19" t="s">
        <v>37</v>
      </c>
      <c r="AN55" s="19" t="s">
        <v>37</v>
      </c>
      <c r="AO55" s="19">
        <v>0</v>
      </c>
      <c r="AP55" s="22" t="s">
        <v>37</v>
      </c>
      <c r="AQ55" s="22" t="s">
        <v>37</v>
      </c>
      <c r="AR55" s="22" t="s">
        <v>37</v>
      </c>
      <c r="AS55" s="22" t="s">
        <v>37</v>
      </c>
      <c r="AT55" s="22">
        <v>0</v>
      </c>
      <c r="AU55" s="21">
        <v>1</v>
      </c>
      <c r="AV55" s="21" t="s">
        <v>37</v>
      </c>
      <c r="AW55" s="21" t="s">
        <v>37</v>
      </c>
      <c r="AX55" s="21" t="s">
        <v>37</v>
      </c>
      <c r="AY55" s="21">
        <v>1</v>
      </c>
      <c r="AZ55" s="21">
        <v>1</v>
      </c>
      <c r="BA55" s="21" t="s">
        <v>37</v>
      </c>
      <c r="BB55" s="21" t="s">
        <v>37</v>
      </c>
      <c r="BC55" s="21" t="s">
        <v>37</v>
      </c>
      <c r="BD55" s="21">
        <v>1</v>
      </c>
      <c r="BE55" s="20">
        <v>96</v>
      </c>
      <c r="BF55" s="20" t="s">
        <v>37</v>
      </c>
      <c r="BG55" s="20" t="s">
        <v>37</v>
      </c>
      <c r="BH55" s="20" t="s">
        <v>37</v>
      </c>
      <c r="BI55" s="20">
        <v>96</v>
      </c>
      <c r="BJ55" s="20">
        <v>4</v>
      </c>
      <c r="BK55" s="20" t="s">
        <v>37</v>
      </c>
      <c r="BL55" s="20" t="s">
        <v>37</v>
      </c>
      <c r="BM55" s="20" t="s">
        <v>37</v>
      </c>
      <c r="BN55" s="20">
        <v>4</v>
      </c>
      <c r="BO55" s="22" t="s">
        <v>37</v>
      </c>
      <c r="BP55" s="22" t="s">
        <v>37</v>
      </c>
      <c r="BQ55" s="22" t="s">
        <v>37</v>
      </c>
      <c r="BR55" s="22" t="s">
        <v>37</v>
      </c>
      <c r="BS55" s="22">
        <v>0</v>
      </c>
      <c r="BT55" s="22" t="s">
        <v>37</v>
      </c>
      <c r="BU55" s="22" t="s">
        <v>37</v>
      </c>
      <c r="BV55" s="22" t="s">
        <v>37</v>
      </c>
      <c r="BW55" s="22" t="s">
        <v>37</v>
      </c>
      <c r="BX55" s="22">
        <v>0</v>
      </c>
      <c r="BY55" s="24">
        <v>87</v>
      </c>
      <c r="BZ55" s="24" t="s">
        <v>37</v>
      </c>
      <c r="CA55" s="24" t="s">
        <v>37</v>
      </c>
      <c r="CB55" s="24" t="s">
        <v>37</v>
      </c>
      <c r="CC55" s="24">
        <v>87</v>
      </c>
      <c r="CD55" s="24">
        <v>187</v>
      </c>
      <c r="CE55" s="24">
        <v>0</v>
      </c>
      <c r="CF55" s="24">
        <v>0</v>
      </c>
      <c r="CG55" s="24">
        <v>0</v>
      </c>
      <c r="CH55" s="24">
        <v>187</v>
      </c>
      <c r="CI55" s="22" t="s">
        <v>37</v>
      </c>
      <c r="CJ55" s="22" t="s">
        <v>37</v>
      </c>
      <c r="CK55" s="22" t="s">
        <v>37</v>
      </c>
      <c r="CL55" s="22" t="s">
        <v>37</v>
      </c>
      <c r="CM55" s="20" t="s">
        <v>37</v>
      </c>
      <c r="CN55" s="20" t="s">
        <v>37</v>
      </c>
      <c r="CO55" s="20" t="s">
        <v>37</v>
      </c>
      <c r="CP55" s="20" t="s">
        <v>37</v>
      </c>
    </row>
    <row r="56" spans="1:94" x14ac:dyDescent="0.35">
      <c r="A56" s="16">
        <v>2012</v>
      </c>
      <c r="B56" s="17">
        <v>1769</v>
      </c>
      <c r="C56" s="18" t="s">
        <v>214</v>
      </c>
      <c r="D56" s="18" t="s">
        <v>173</v>
      </c>
      <c r="E56" s="18" t="s">
        <v>33</v>
      </c>
      <c r="F56" s="16" t="s">
        <v>8</v>
      </c>
      <c r="G56" s="20" t="s">
        <v>37</v>
      </c>
      <c r="H56" s="20" t="s">
        <v>37</v>
      </c>
      <c r="I56" s="20" t="s">
        <v>37</v>
      </c>
      <c r="J56" s="20" t="s">
        <v>37</v>
      </c>
      <c r="K56" s="20">
        <v>0</v>
      </c>
      <c r="L56" s="19" t="s">
        <v>37</v>
      </c>
      <c r="M56" s="19" t="s">
        <v>37</v>
      </c>
      <c r="N56" s="19" t="s">
        <v>37</v>
      </c>
      <c r="O56" s="19" t="s">
        <v>37</v>
      </c>
      <c r="P56" s="19">
        <v>0</v>
      </c>
      <c r="Q56" s="22" t="s">
        <v>37</v>
      </c>
      <c r="R56" s="22" t="s">
        <v>37</v>
      </c>
      <c r="S56" s="22" t="s">
        <v>37</v>
      </c>
      <c r="T56" s="22" t="s">
        <v>37</v>
      </c>
      <c r="U56" s="22">
        <v>0</v>
      </c>
      <c r="V56" s="21" t="s">
        <v>37</v>
      </c>
      <c r="W56" s="21" t="s">
        <v>37</v>
      </c>
      <c r="X56" s="21" t="s">
        <v>37</v>
      </c>
      <c r="Y56" s="21" t="s">
        <v>37</v>
      </c>
      <c r="Z56" s="21">
        <v>0</v>
      </c>
      <c r="AA56" s="20" t="s">
        <v>37</v>
      </c>
      <c r="AB56" s="20" t="s">
        <v>37</v>
      </c>
      <c r="AC56" s="20" t="s">
        <v>37</v>
      </c>
      <c r="AD56" s="20" t="s">
        <v>37</v>
      </c>
      <c r="AE56" s="20">
        <v>0</v>
      </c>
      <c r="AF56" s="19" t="s">
        <v>37</v>
      </c>
      <c r="AG56" s="19" t="s">
        <v>37</v>
      </c>
      <c r="AH56" s="19" t="s">
        <v>37</v>
      </c>
      <c r="AI56" s="19" t="s">
        <v>37</v>
      </c>
      <c r="AJ56" s="19">
        <v>0</v>
      </c>
      <c r="AK56" s="19" t="s">
        <v>37</v>
      </c>
      <c r="AL56" s="19" t="s">
        <v>37</v>
      </c>
      <c r="AM56" s="19" t="s">
        <v>37</v>
      </c>
      <c r="AN56" s="19" t="s">
        <v>37</v>
      </c>
      <c r="AO56" s="19">
        <v>0</v>
      </c>
      <c r="AP56" s="22" t="s">
        <v>37</v>
      </c>
      <c r="AQ56" s="22" t="s">
        <v>37</v>
      </c>
      <c r="AR56" s="22" t="s">
        <v>37</v>
      </c>
      <c r="AS56" s="22" t="s">
        <v>37</v>
      </c>
      <c r="AT56" s="22">
        <v>0</v>
      </c>
      <c r="AU56" s="21">
        <v>0.3</v>
      </c>
      <c r="AV56" s="21" t="s">
        <v>37</v>
      </c>
      <c r="AW56" s="21" t="s">
        <v>37</v>
      </c>
      <c r="AX56" s="21" t="s">
        <v>37</v>
      </c>
      <c r="AY56" s="21">
        <v>0.3</v>
      </c>
      <c r="AZ56" s="21">
        <v>1</v>
      </c>
      <c r="BA56" s="21" t="s">
        <v>37</v>
      </c>
      <c r="BB56" s="21" t="s">
        <v>37</v>
      </c>
      <c r="BC56" s="21" t="s">
        <v>37</v>
      </c>
      <c r="BD56" s="21">
        <v>1</v>
      </c>
      <c r="BE56" s="20" t="s">
        <v>37</v>
      </c>
      <c r="BF56" s="20" t="s">
        <v>37</v>
      </c>
      <c r="BG56" s="20" t="s">
        <v>37</v>
      </c>
      <c r="BH56" s="20" t="s">
        <v>37</v>
      </c>
      <c r="BI56" s="20" t="s">
        <v>37</v>
      </c>
      <c r="BJ56" s="20" t="s">
        <v>37</v>
      </c>
      <c r="BK56" s="20" t="s">
        <v>37</v>
      </c>
      <c r="BL56" s="20" t="s">
        <v>37</v>
      </c>
      <c r="BM56" s="20" t="s">
        <v>37</v>
      </c>
      <c r="BN56" s="20" t="s">
        <v>37</v>
      </c>
      <c r="BO56" s="22" t="s">
        <v>37</v>
      </c>
      <c r="BP56" s="22" t="s">
        <v>37</v>
      </c>
      <c r="BQ56" s="22" t="s">
        <v>37</v>
      </c>
      <c r="BR56" s="22" t="s">
        <v>37</v>
      </c>
      <c r="BS56" s="22" t="s">
        <v>37</v>
      </c>
      <c r="BT56" s="22" t="s">
        <v>37</v>
      </c>
      <c r="BU56" s="22" t="s">
        <v>37</v>
      </c>
      <c r="BV56" s="22" t="s">
        <v>37</v>
      </c>
      <c r="BW56" s="22" t="s">
        <v>37</v>
      </c>
      <c r="BX56" s="22" t="s">
        <v>37</v>
      </c>
      <c r="BY56" s="24" t="s">
        <v>37</v>
      </c>
      <c r="BZ56" s="24" t="s">
        <v>37</v>
      </c>
      <c r="CA56" s="24" t="s">
        <v>37</v>
      </c>
      <c r="CB56" s="24" t="s">
        <v>37</v>
      </c>
      <c r="CC56" s="24" t="s">
        <v>37</v>
      </c>
      <c r="CD56" s="24" t="s">
        <v>37</v>
      </c>
      <c r="CE56" s="24" t="s">
        <v>37</v>
      </c>
      <c r="CF56" s="24" t="s">
        <v>37</v>
      </c>
      <c r="CG56" s="24" t="s">
        <v>37</v>
      </c>
      <c r="CH56" s="24" t="s">
        <v>37</v>
      </c>
      <c r="CI56" s="22">
        <v>244</v>
      </c>
      <c r="CJ56" s="22" t="s">
        <v>37</v>
      </c>
      <c r="CK56" s="22" t="s">
        <v>37</v>
      </c>
      <c r="CL56" s="22" t="s">
        <v>37</v>
      </c>
      <c r="CM56" s="20" t="s">
        <v>37</v>
      </c>
      <c r="CN56" s="20" t="s">
        <v>37</v>
      </c>
      <c r="CO56" s="20" t="s">
        <v>37</v>
      </c>
      <c r="CP56" s="20" t="s">
        <v>37</v>
      </c>
    </row>
    <row r="57" spans="1:94" x14ac:dyDescent="0.35">
      <c r="A57" s="16">
        <v>2012</v>
      </c>
      <c r="B57" s="17">
        <v>1776</v>
      </c>
      <c r="C57" s="18" t="s">
        <v>216</v>
      </c>
      <c r="D57" s="18" t="s">
        <v>39</v>
      </c>
      <c r="E57" s="18" t="s">
        <v>28</v>
      </c>
      <c r="F57" s="16" t="s">
        <v>8</v>
      </c>
      <c r="G57" s="20" t="s">
        <v>37</v>
      </c>
      <c r="H57" s="20" t="s">
        <v>37</v>
      </c>
      <c r="I57" s="20" t="s">
        <v>37</v>
      </c>
      <c r="J57" s="20" t="s">
        <v>37</v>
      </c>
      <c r="K57" s="20" t="s">
        <v>37</v>
      </c>
      <c r="L57" s="19" t="s">
        <v>37</v>
      </c>
      <c r="M57" s="19" t="s">
        <v>37</v>
      </c>
      <c r="N57" s="19" t="s">
        <v>37</v>
      </c>
      <c r="O57" s="19" t="s">
        <v>37</v>
      </c>
      <c r="P57" s="19" t="s">
        <v>37</v>
      </c>
      <c r="Q57" s="22" t="s">
        <v>37</v>
      </c>
      <c r="R57" s="22" t="s">
        <v>37</v>
      </c>
      <c r="S57" s="22" t="s">
        <v>37</v>
      </c>
      <c r="T57" s="22" t="s">
        <v>37</v>
      </c>
      <c r="U57" s="22" t="s">
        <v>37</v>
      </c>
      <c r="V57" s="21" t="s">
        <v>37</v>
      </c>
      <c r="W57" s="21" t="s">
        <v>37</v>
      </c>
      <c r="X57" s="21" t="s">
        <v>37</v>
      </c>
      <c r="Y57" s="21" t="s">
        <v>37</v>
      </c>
      <c r="Z57" s="21" t="s">
        <v>37</v>
      </c>
      <c r="AA57" s="20" t="s">
        <v>37</v>
      </c>
      <c r="AB57" s="20" t="s">
        <v>37</v>
      </c>
      <c r="AC57" s="20" t="s">
        <v>37</v>
      </c>
      <c r="AD57" s="20" t="s">
        <v>37</v>
      </c>
      <c r="AE57" s="20" t="s">
        <v>37</v>
      </c>
      <c r="AF57" s="19" t="s">
        <v>37</v>
      </c>
      <c r="AG57" s="19" t="s">
        <v>37</v>
      </c>
      <c r="AH57" s="19" t="s">
        <v>37</v>
      </c>
      <c r="AI57" s="19" t="s">
        <v>37</v>
      </c>
      <c r="AJ57" s="19" t="s">
        <v>37</v>
      </c>
      <c r="AK57" s="19" t="s">
        <v>37</v>
      </c>
      <c r="AL57" s="19" t="s">
        <v>37</v>
      </c>
      <c r="AM57" s="19" t="s">
        <v>37</v>
      </c>
      <c r="AN57" s="19" t="s">
        <v>37</v>
      </c>
      <c r="AO57" s="19" t="s">
        <v>37</v>
      </c>
      <c r="AP57" s="22" t="s">
        <v>37</v>
      </c>
      <c r="AQ57" s="22" t="s">
        <v>37</v>
      </c>
      <c r="AR57" s="22" t="s">
        <v>37</v>
      </c>
      <c r="AS57" s="22" t="s">
        <v>37</v>
      </c>
      <c r="AT57" s="22" t="s">
        <v>37</v>
      </c>
      <c r="AU57" s="21" t="s">
        <v>37</v>
      </c>
      <c r="AV57" s="21" t="s">
        <v>37</v>
      </c>
      <c r="AW57" s="21" t="s">
        <v>37</v>
      </c>
      <c r="AX57" s="21" t="s">
        <v>37</v>
      </c>
      <c r="AY57" s="21" t="s">
        <v>37</v>
      </c>
      <c r="AZ57" s="21" t="s">
        <v>37</v>
      </c>
      <c r="BA57" s="21" t="s">
        <v>37</v>
      </c>
      <c r="BB57" s="21" t="s">
        <v>37</v>
      </c>
      <c r="BC57" s="21" t="s">
        <v>37</v>
      </c>
      <c r="BD57" s="21" t="s">
        <v>37</v>
      </c>
      <c r="BE57" s="20" t="s">
        <v>37</v>
      </c>
      <c r="BF57" s="20" t="s">
        <v>37</v>
      </c>
      <c r="BG57" s="20" t="s">
        <v>37</v>
      </c>
      <c r="BH57" s="20" t="s">
        <v>37</v>
      </c>
      <c r="BI57" s="20" t="s">
        <v>37</v>
      </c>
      <c r="BJ57" s="20" t="s">
        <v>37</v>
      </c>
      <c r="BK57" s="20" t="s">
        <v>37</v>
      </c>
      <c r="BL57" s="20" t="s">
        <v>37</v>
      </c>
      <c r="BM57" s="20" t="s">
        <v>37</v>
      </c>
      <c r="BN57" s="20" t="s">
        <v>37</v>
      </c>
      <c r="BO57" s="22" t="s">
        <v>37</v>
      </c>
      <c r="BP57" s="22" t="s">
        <v>37</v>
      </c>
      <c r="BQ57" s="22" t="s">
        <v>37</v>
      </c>
      <c r="BR57" s="22" t="s">
        <v>37</v>
      </c>
      <c r="BS57" s="22" t="s">
        <v>37</v>
      </c>
      <c r="BT57" s="22" t="s">
        <v>37</v>
      </c>
      <c r="BU57" s="22" t="s">
        <v>37</v>
      </c>
      <c r="BV57" s="22" t="s">
        <v>37</v>
      </c>
      <c r="BW57" s="22" t="s">
        <v>37</v>
      </c>
      <c r="BX57" s="22" t="s">
        <v>37</v>
      </c>
      <c r="BY57" s="24" t="s">
        <v>37</v>
      </c>
      <c r="BZ57" s="24" t="s">
        <v>37</v>
      </c>
      <c r="CA57" s="24" t="s">
        <v>37</v>
      </c>
      <c r="CB57" s="24" t="s">
        <v>37</v>
      </c>
      <c r="CC57" s="24" t="s">
        <v>37</v>
      </c>
      <c r="CD57" s="24" t="s">
        <v>37</v>
      </c>
      <c r="CE57" s="24" t="s">
        <v>37</v>
      </c>
      <c r="CF57" s="24" t="s">
        <v>37</v>
      </c>
      <c r="CG57" s="24" t="s">
        <v>37</v>
      </c>
      <c r="CH57" s="24" t="s">
        <v>37</v>
      </c>
      <c r="CI57" s="22" t="s">
        <v>37</v>
      </c>
      <c r="CJ57" s="22" t="s">
        <v>37</v>
      </c>
      <c r="CK57" s="22" t="s">
        <v>37</v>
      </c>
      <c r="CL57" s="22" t="s">
        <v>37</v>
      </c>
      <c r="CM57" s="20" t="s">
        <v>37</v>
      </c>
      <c r="CN57" s="20">
        <v>11</v>
      </c>
      <c r="CO57" s="20" t="s">
        <v>37</v>
      </c>
      <c r="CP57" s="20" t="s">
        <v>37</v>
      </c>
    </row>
    <row r="58" spans="1:94" x14ac:dyDescent="0.35">
      <c r="A58" s="16">
        <v>2012</v>
      </c>
      <c r="B58" s="17">
        <v>1818</v>
      </c>
      <c r="C58" s="18" t="s">
        <v>218</v>
      </c>
      <c r="D58" s="18" t="s">
        <v>96</v>
      </c>
      <c r="E58" s="18" t="s">
        <v>28</v>
      </c>
      <c r="F58" s="16" t="s">
        <v>8</v>
      </c>
      <c r="G58" s="20">
        <v>63</v>
      </c>
      <c r="H58" s="20">
        <v>327</v>
      </c>
      <c r="I58" s="20">
        <v>0</v>
      </c>
      <c r="J58" s="20">
        <v>0</v>
      </c>
      <c r="K58" s="20">
        <v>390</v>
      </c>
      <c r="L58" s="19" t="s">
        <v>37</v>
      </c>
      <c r="M58" s="19" t="s">
        <v>37</v>
      </c>
      <c r="N58" s="19" t="s">
        <v>37</v>
      </c>
      <c r="O58" s="19" t="s">
        <v>37</v>
      </c>
      <c r="P58" s="19">
        <v>0</v>
      </c>
      <c r="Q58" s="22">
        <v>390</v>
      </c>
      <c r="R58" s="22">
        <v>2046</v>
      </c>
      <c r="S58" s="22">
        <v>877</v>
      </c>
      <c r="T58" s="22" t="s">
        <v>37</v>
      </c>
      <c r="U58" s="22">
        <v>3313</v>
      </c>
      <c r="V58" s="21" t="s">
        <v>37</v>
      </c>
      <c r="W58" s="21" t="s">
        <v>37</v>
      </c>
      <c r="X58" s="21" t="s">
        <v>37</v>
      </c>
      <c r="Y58" s="21" t="s">
        <v>37</v>
      </c>
      <c r="Z58" s="21">
        <v>0</v>
      </c>
      <c r="AA58" s="20" t="s">
        <v>37</v>
      </c>
      <c r="AB58" s="20" t="s">
        <v>37</v>
      </c>
      <c r="AC58" s="20" t="s">
        <v>37</v>
      </c>
      <c r="AD58" s="20" t="s">
        <v>37</v>
      </c>
      <c r="AE58" s="20">
        <v>0</v>
      </c>
      <c r="AF58" s="19" t="s">
        <v>37</v>
      </c>
      <c r="AG58" s="19" t="s">
        <v>37</v>
      </c>
      <c r="AH58" s="19" t="s">
        <v>37</v>
      </c>
      <c r="AI58" s="19" t="s">
        <v>37</v>
      </c>
      <c r="AJ58" s="19">
        <v>0</v>
      </c>
      <c r="AK58" s="19" t="s">
        <v>37</v>
      </c>
      <c r="AL58" s="19" t="s">
        <v>37</v>
      </c>
      <c r="AM58" s="19" t="s">
        <v>37</v>
      </c>
      <c r="AN58" s="19" t="s">
        <v>37</v>
      </c>
      <c r="AO58" s="19">
        <v>0</v>
      </c>
      <c r="AP58" s="22" t="s">
        <v>37</v>
      </c>
      <c r="AQ58" s="22" t="s">
        <v>37</v>
      </c>
      <c r="AR58" s="22" t="s">
        <v>37</v>
      </c>
      <c r="AS58" s="22" t="s">
        <v>37</v>
      </c>
      <c r="AT58" s="22">
        <v>0</v>
      </c>
      <c r="AU58" s="21" t="s">
        <v>37</v>
      </c>
      <c r="AV58" s="21" t="s">
        <v>37</v>
      </c>
      <c r="AW58" s="21" t="s">
        <v>37</v>
      </c>
      <c r="AX58" s="21" t="s">
        <v>37</v>
      </c>
      <c r="AY58" s="21">
        <v>0</v>
      </c>
      <c r="AZ58" s="21" t="s">
        <v>37</v>
      </c>
      <c r="BA58" s="21" t="s">
        <v>37</v>
      </c>
      <c r="BB58" s="21" t="s">
        <v>37</v>
      </c>
      <c r="BC58" s="21" t="s">
        <v>37</v>
      </c>
      <c r="BD58" s="21">
        <v>0</v>
      </c>
      <c r="BE58" s="20" t="s">
        <v>37</v>
      </c>
      <c r="BF58" s="20" t="s">
        <v>37</v>
      </c>
      <c r="BG58" s="20" t="s">
        <v>37</v>
      </c>
      <c r="BH58" s="20" t="s">
        <v>37</v>
      </c>
      <c r="BI58" s="20" t="s">
        <v>37</v>
      </c>
      <c r="BJ58" s="20" t="s">
        <v>37</v>
      </c>
      <c r="BK58" s="20" t="s">
        <v>37</v>
      </c>
      <c r="BL58" s="20" t="s">
        <v>37</v>
      </c>
      <c r="BM58" s="20" t="s">
        <v>37</v>
      </c>
      <c r="BN58" s="20" t="s">
        <v>37</v>
      </c>
      <c r="BO58" s="22" t="s">
        <v>37</v>
      </c>
      <c r="BP58" s="22" t="s">
        <v>37</v>
      </c>
      <c r="BQ58" s="22" t="s">
        <v>37</v>
      </c>
      <c r="BR58" s="22" t="s">
        <v>37</v>
      </c>
      <c r="BS58" s="22" t="s">
        <v>37</v>
      </c>
      <c r="BT58" s="22" t="s">
        <v>37</v>
      </c>
      <c r="BU58" s="22" t="s">
        <v>37</v>
      </c>
      <c r="BV58" s="22" t="s">
        <v>37</v>
      </c>
      <c r="BW58" s="22" t="s">
        <v>37</v>
      </c>
      <c r="BX58" s="22" t="s">
        <v>37</v>
      </c>
      <c r="BY58" s="24" t="s">
        <v>37</v>
      </c>
      <c r="BZ58" s="24" t="s">
        <v>37</v>
      </c>
      <c r="CA58" s="24" t="s">
        <v>37</v>
      </c>
      <c r="CB58" s="24" t="s">
        <v>37</v>
      </c>
      <c r="CC58" s="24" t="s">
        <v>37</v>
      </c>
      <c r="CD58" s="24" t="s">
        <v>37</v>
      </c>
      <c r="CE58" s="24" t="s">
        <v>37</v>
      </c>
      <c r="CF58" s="24" t="s">
        <v>37</v>
      </c>
      <c r="CG58" s="24" t="s">
        <v>37</v>
      </c>
      <c r="CH58" s="24" t="s">
        <v>37</v>
      </c>
      <c r="CI58" s="22" t="s">
        <v>37</v>
      </c>
      <c r="CJ58" s="22" t="s">
        <v>37</v>
      </c>
      <c r="CK58" s="22" t="s">
        <v>37</v>
      </c>
      <c r="CL58" s="22" t="s">
        <v>37</v>
      </c>
      <c r="CM58" s="20" t="s">
        <v>37</v>
      </c>
      <c r="CN58" s="20" t="s">
        <v>37</v>
      </c>
      <c r="CO58" s="20" t="s">
        <v>37</v>
      </c>
      <c r="CP58" s="20" t="s">
        <v>37</v>
      </c>
    </row>
    <row r="59" spans="1:94" x14ac:dyDescent="0.35">
      <c r="A59" s="16">
        <v>2012</v>
      </c>
      <c r="B59" s="17">
        <v>1892</v>
      </c>
      <c r="C59" s="18" t="s">
        <v>228</v>
      </c>
      <c r="D59" s="18" t="s">
        <v>98</v>
      </c>
      <c r="E59" s="18" t="s">
        <v>33</v>
      </c>
      <c r="F59" s="16" t="s">
        <v>8</v>
      </c>
      <c r="G59" s="20" t="s">
        <v>37</v>
      </c>
      <c r="H59" s="20" t="s">
        <v>37</v>
      </c>
      <c r="I59" s="20" t="s">
        <v>37</v>
      </c>
      <c r="J59" s="20" t="s">
        <v>37</v>
      </c>
      <c r="K59" s="20">
        <v>0</v>
      </c>
      <c r="L59" s="19" t="s">
        <v>37</v>
      </c>
      <c r="M59" s="19" t="s">
        <v>37</v>
      </c>
      <c r="N59" s="19" t="s">
        <v>37</v>
      </c>
      <c r="O59" s="19" t="s">
        <v>37</v>
      </c>
      <c r="P59" s="19">
        <v>0</v>
      </c>
      <c r="Q59" s="22" t="s">
        <v>37</v>
      </c>
      <c r="R59" s="22" t="s">
        <v>37</v>
      </c>
      <c r="S59" s="22" t="s">
        <v>37</v>
      </c>
      <c r="T59" s="22" t="s">
        <v>37</v>
      </c>
      <c r="U59" s="22">
        <v>0</v>
      </c>
      <c r="V59" s="21" t="s">
        <v>37</v>
      </c>
      <c r="W59" s="21" t="s">
        <v>37</v>
      </c>
      <c r="X59" s="21" t="s">
        <v>37</v>
      </c>
      <c r="Y59" s="21" t="s">
        <v>37</v>
      </c>
      <c r="Z59" s="21">
        <v>0</v>
      </c>
      <c r="AA59" s="20">
        <v>2</v>
      </c>
      <c r="AB59" s="20" t="s">
        <v>37</v>
      </c>
      <c r="AC59" s="20" t="s">
        <v>37</v>
      </c>
      <c r="AD59" s="20" t="s">
        <v>37</v>
      </c>
      <c r="AE59" s="20">
        <v>2</v>
      </c>
      <c r="AF59" s="19">
        <v>0.3</v>
      </c>
      <c r="AG59" s="19" t="s">
        <v>37</v>
      </c>
      <c r="AH59" s="19" t="s">
        <v>37</v>
      </c>
      <c r="AI59" s="19" t="s">
        <v>37</v>
      </c>
      <c r="AJ59" s="19">
        <v>0.3</v>
      </c>
      <c r="AK59" s="19" t="s">
        <v>37</v>
      </c>
      <c r="AL59" s="19" t="s">
        <v>37</v>
      </c>
      <c r="AM59" s="19" t="s">
        <v>37</v>
      </c>
      <c r="AN59" s="19" t="s">
        <v>37</v>
      </c>
      <c r="AO59" s="19">
        <v>0</v>
      </c>
      <c r="AP59" s="22">
        <v>2</v>
      </c>
      <c r="AQ59" s="22" t="s">
        <v>37</v>
      </c>
      <c r="AR59" s="22" t="s">
        <v>37</v>
      </c>
      <c r="AS59" s="22" t="s">
        <v>37</v>
      </c>
      <c r="AT59" s="22">
        <v>2</v>
      </c>
      <c r="AU59" s="21">
        <v>0.3</v>
      </c>
      <c r="AV59" s="21" t="s">
        <v>37</v>
      </c>
      <c r="AW59" s="21" t="s">
        <v>37</v>
      </c>
      <c r="AX59" s="21" t="s">
        <v>37</v>
      </c>
      <c r="AY59" s="21">
        <v>0.3</v>
      </c>
      <c r="AZ59" s="21" t="s">
        <v>37</v>
      </c>
      <c r="BA59" s="21" t="s">
        <v>37</v>
      </c>
      <c r="BB59" s="21" t="s">
        <v>37</v>
      </c>
      <c r="BC59" s="21" t="s">
        <v>37</v>
      </c>
      <c r="BD59" s="21">
        <v>0</v>
      </c>
      <c r="BE59" s="20" t="s">
        <v>37</v>
      </c>
      <c r="BF59" s="20" t="s">
        <v>37</v>
      </c>
      <c r="BG59" s="20" t="s">
        <v>37</v>
      </c>
      <c r="BH59" s="20" t="s">
        <v>37</v>
      </c>
      <c r="BI59" s="20">
        <v>0</v>
      </c>
      <c r="BJ59" s="20" t="s">
        <v>37</v>
      </c>
      <c r="BK59" s="20" t="s">
        <v>37</v>
      </c>
      <c r="BL59" s="20" t="s">
        <v>37</v>
      </c>
      <c r="BM59" s="20" t="s">
        <v>37</v>
      </c>
      <c r="BN59" s="20">
        <v>0</v>
      </c>
      <c r="BO59" s="22">
        <v>29</v>
      </c>
      <c r="BP59" s="22" t="s">
        <v>37</v>
      </c>
      <c r="BQ59" s="22" t="s">
        <v>37</v>
      </c>
      <c r="BR59" s="22" t="s">
        <v>37</v>
      </c>
      <c r="BS59" s="22">
        <v>29</v>
      </c>
      <c r="BT59" s="22" t="s">
        <v>37</v>
      </c>
      <c r="BU59" s="22" t="s">
        <v>37</v>
      </c>
      <c r="BV59" s="22" t="s">
        <v>37</v>
      </c>
      <c r="BW59" s="22" t="s">
        <v>37</v>
      </c>
      <c r="BX59" s="22">
        <v>0</v>
      </c>
      <c r="BY59" s="24" t="s">
        <v>37</v>
      </c>
      <c r="BZ59" s="24" t="s">
        <v>37</v>
      </c>
      <c r="CA59" s="24" t="s">
        <v>37</v>
      </c>
      <c r="CB59" s="24" t="s">
        <v>37</v>
      </c>
      <c r="CC59" s="24">
        <v>0</v>
      </c>
      <c r="CD59" s="24">
        <v>29</v>
      </c>
      <c r="CE59" s="24">
        <v>0</v>
      </c>
      <c r="CF59" s="24">
        <v>0</v>
      </c>
      <c r="CG59" s="24">
        <v>0</v>
      </c>
      <c r="CH59" s="24">
        <v>29</v>
      </c>
      <c r="CI59" s="22" t="s">
        <v>37</v>
      </c>
      <c r="CJ59" s="22" t="s">
        <v>37</v>
      </c>
      <c r="CK59" s="22" t="s">
        <v>37</v>
      </c>
      <c r="CL59" s="22" t="s">
        <v>37</v>
      </c>
      <c r="CM59" s="20" t="s">
        <v>37</v>
      </c>
      <c r="CN59" s="20" t="s">
        <v>37</v>
      </c>
      <c r="CO59" s="20" t="s">
        <v>37</v>
      </c>
      <c r="CP59" s="20" t="s">
        <v>37</v>
      </c>
    </row>
    <row r="60" spans="1:94" x14ac:dyDescent="0.35">
      <c r="A60" s="16">
        <v>2012</v>
      </c>
      <c r="B60" s="17">
        <v>1997</v>
      </c>
      <c r="C60" s="18" t="s">
        <v>233</v>
      </c>
      <c r="D60" s="18" t="s">
        <v>39</v>
      </c>
      <c r="E60" s="18" t="s">
        <v>28</v>
      </c>
      <c r="F60" s="16" t="s">
        <v>8</v>
      </c>
      <c r="G60" s="20" t="s">
        <v>37</v>
      </c>
      <c r="H60" s="20" t="s">
        <v>37</v>
      </c>
      <c r="I60" s="20" t="s">
        <v>37</v>
      </c>
      <c r="J60" s="20" t="s">
        <v>37</v>
      </c>
      <c r="K60" s="20" t="s">
        <v>37</v>
      </c>
      <c r="L60" s="19" t="s">
        <v>37</v>
      </c>
      <c r="M60" s="19" t="s">
        <v>37</v>
      </c>
      <c r="N60" s="19" t="s">
        <v>37</v>
      </c>
      <c r="O60" s="19" t="s">
        <v>37</v>
      </c>
      <c r="P60" s="19" t="s">
        <v>37</v>
      </c>
      <c r="Q60" s="22" t="s">
        <v>37</v>
      </c>
      <c r="R60" s="22" t="s">
        <v>37</v>
      </c>
      <c r="S60" s="22" t="s">
        <v>37</v>
      </c>
      <c r="T60" s="22" t="s">
        <v>37</v>
      </c>
      <c r="U60" s="22" t="s">
        <v>37</v>
      </c>
      <c r="V60" s="21" t="s">
        <v>37</v>
      </c>
      <c r="W60" s="21" t="s">
        <v>37</v>
      </c>
      <c r="X60" s="21" t="s">
        <v>37</v>
      </c>
      <c r="Y60" s="21" t="s">
        <v>37</v>
      </c>
      <c r="Z60" s="21" t="s">
        <v>37</v>
      </c>
      <c r="AA60" s="20" t="s">
        <v>37</v>
      </c>
      <c r="AB60" s="20" t="s">
        <v>37</v>
      </c>
      <c r="AC60" s="20" t="s">
        <v>37</v>
      </c>
      <c r="AD60" s="20" t="s">
        <v>37</v>
      </c>
      <c r="AE60" s="20" t="s">
        <v>37</v>
      </c>
      <c r="AF60" s="19" t="s">
        <v>37</v>
      </c>
      <c r="AG60" s="19" t="s">
        <v>37</v>
      </c>
      <c r="AH60" s="19" t="s">
        <v>37</v>
      </c>
      <c r="AI60" s="19" t="s">
        <v>37</v>
      </c>
      <c r="AJ60" s="19" t="s">
        <v>37</v>
      </c>
      <c r="AK60" s="19" t="s">
        <v>37</v>
      </c>
      <c r="AL60" s="19" t="s">
        <v>37</v>
      </c>
      <c r="AM60" s="19" t="s">
        <v>37</v>
      </c>
      <c r="AN60" s="19" t="s">
        <v>37</v>
      </c>
      <c r="AO60" s="19" t="s">
        <v>37</v>
      </c>
      <c r="AP60" s="22" t="s">
        <v>37</v>
      </c>
      <c r="AQ60" s="22" t="s">
        <v>37</v>
      </c>
      <c r="AR60" s="22" t="s">
        <v>37</v>
      </c>
      <c r="AS60" s="22" t="s">
        <v>37</v>
      </c>
      <c r="AT60" s="22" t="s">
        <v>37</v>
      </c>
      <c r="AU60" s="21" t="s">
        <v>37</v>
      </c>
      <c r="AV60" s="21" t="s">
        <v>37</v>
      </c>
      <c r="AW60" s="21" t="s">
        <v>37</v>
      </c>
      <c r="AX60" s="21" t="s">
        <v>37</v>
      </c>
      <c r="AY60" s="21" t="s">
        <v>37</v>
      </c>
      <c r="AZ60" s="21" t="s">
        <v>37</v>
      </c>
      <c r="BA60" s="21" t="s">
        <v>37</v>
      </c>
      <c r="BB60" s="21" t="s">
        <v>37</v>
      </c>
      <c r="BC60" s="21" t="s">
        <v>37</v>
      </c>
      <c r="BD60" s="21" t="s">
        <v>37</v>
      </c>
      <c r="BE60" s="20" t="s">
        <v>37</v>
      </c>
      <c r="BF60" s="20" t="s">
        <v>37</v>
      </c>
      <c r="BG60" s="20" t="s">
        <v>37</v>
      </c>
      <c r="BH60" s="20" t="s">
        <v>37</v>
      </c>
      <c r="BI60" s="20" t="s">
        <v>37</v>
      </c>
      <c r="BJ60" s="20" t="s">
        <v>37</v>
      </c>
      <c r="BK60" s="20" t="s">
        <v>37</v>
      </c>
      <c r="BL60" s="20" t="s">
        <v>37</v>
      </c>
      <c r="BM60" s="20" t="s">
        <v>37</v>
      </c>
      <c r="BN60" s="20" t="s">
        <v>37</v>
      </c>
      <c r="BO60" s="22" t="s">
        <v>37</v>
      </c>
      <c r="BP60" s="22" t="s">
        <v>37</v>
      </c>
      <c r="BQ60" s="22" t="s">
        <v>37</v>
      </c>
      <c r="BR60" s="22" t="s">
        <v>37</v>
      </c>
      <c r="BS60" s="22" t="s">
        <v>37</v>
      </c>
      <c r="BT60" s="22" t="s">
        <v>37</v>
      </c>
      <c r="BU60" s="22" t="s">
        <v>37</v>
      </c>
      <c r="BV60" s="22" t="s">
        <v>37</v>
      </c>
      <c r="BW60" s="22" t="s">
        <v>37</v>
      </c>
      <c r="BX60" s="22" t="s">
        <v>37</v>
      </c>
      <c r="BY60" s="24" t="s">
        <v>37</v>
      </c>
      <c r="BZ60" s="24" t="s">
        <v>37</v>
      </c>
      <c r="CA60" s="24" t="s">
        <v>37</v>
      </c>
      <c r="CB60" s="24" t="s">
        <v>37</v>
      </c>
      <c r="CC60" s="24" t="s">
        <v>37</v>
      </c>
      <c r="CD60" s="24" t="s">
        <v>37</v>
      </c>
      <c r="CE60" s="24" t="s">
        <v>37</v>
      </c>
      <c r="CF60" s="24" t="s">
        <v>37</v>
      </c>
      <c r="CG60" s="24" t="s">
        <v>37</v>
      </c>
      <c r="CH60" s="24" t="s">
        <v>37</v>
      </c>
      <c r="CI60" s="22" t="s">
        <v>37</v>
      </c>
      <c r="CJ60" s="22" t="s">
        <v>37</v>
      </c>
      <c r="CK60" s="22" t="s">
        <v>37</v>
      </c>
      <c r="CL60" s="22" t="s">
        <v>37</v>
      </c>
      <c r="CM60" s="20" t="s">
        <v>37</v>
      </c>
      <c r="CN60" s="20">
        <v>7</v>
      </c>
      <c r="CO60" s="20" t="s">
        <v>37</v>
      </c>
      <c r="CP60" s="20" t="s">
        <v>37</v>
      </c>
    </row>
    <row r="61" spans="1:94" x14ac:dyDescent="0.35">
      <c r="A61" s="16">
        <v>2012</v>
      </c>
      <c r="B61" s="17">
        <v>2008</v>
      </c>
      <c r="C61" s="18" t="s">
        <v>235</v>
      </c>
      <c r="D61" s="18" t="s">
        <v>236</v>
      </c>
      <c r="E61" s="18" t="s">
        <v>28</v>
      </c>
      <c r="F61" s="16" t="s">
        <v>8</v>
      </c>
      <c r="G61" s="20">
        <v>155</v>
      </c>
      <c r="H61" s="20" t="s">
        <v>37</v>
      </c>
      <c r="I61" s="20" t="s">
        <v>37</v>
      </c>
      <c r="J61" s="20" t="s">
        <v>37</v>
      </c>
      <c r="K61" s="20">
        <v>155</v>
      </c>
      <c r="L61" s="19">
        <v>0.1</v>
      </c>
      <c r="M61" s="19">
        <v>0</v>
      </c>
      <c r="N61" s="19" t="s">
        <v>37</v>
      </c>
      <c r="O61" s="19" t="s">
        <v>37</v>
      </c>
      <c r="P61" s="19">
        <v>0.1</v>
      </c>
      <c r="Q61" s="22">
        <v>2184</v>
      </c>
      <c r="R61" s="22">
        <v>37</v>
      </c>
      <c r="S61" s="22" t="s">
        <v>37</v>
      </c>
      <c r="T61" s="22" t="s">
        <v>37</v>
      </c>
      <c r="U61" s="22">
        <v>2221</v>
      </c>
      <c r="V61" s="21">
        <v>2</v>
      </c>
      <c r="W61" s="21">
        <v>0</v>
      </c>
      <c r="X61" s="21" t="s">
        <v>37</v>
      </c>
      <c r="Y61" s="21" t="s">
        <v>37</v>
      </c>
      <c r="Z61" s="21">
        <v>2</v>
      </c>
      <c r="AA61" s="20" t="s">
        <v>37</v>
      </c>
      <c r="AB61" s="20" t="s">
        <v>37</v>
      </c>
      <c r="AC61" s="20" t="s">
        <v>37</v>
      </c>
      <c r="AD61" s="20" t="s">
        <v>37</v>
      </c>
      <c r="AE61" s="20">
        <v>0</v>
      </c>
      <c r="AF61" s="19" t="s">
        <v>37</v>
      </c>
      <c r="AG61" s="19" t="s">
        <v>37</v>
      </c>
      <c r="AH61" s="19" t="s">
        <v>37</v>
      </c>
      <c r="AI61" s="19" t="s">
        <v>37</v>
      </c>
      <c r="AJ61" s="19">
        <v>0</v>
      </c>
      <c r="AK61" s="19" t="s">
        <v>37</v>
      </c>
      <c r="AL61" s="19" t="s">
        <v>37</v>
      </c>
      <c r="AM61" s="19" t="s">
        <v>37</v>
      </c>
      <c r="AN61" s="19" t="s">
        <v>37</v>
      </c>
      <c r="AO61" s="19">
        <v>0</v>
      </c>
      <c r="AP61" s="22" t="s">
        <v>37</v>
      </c>
      <c r="AQ61" s="22" t="s">
        <v>37</v>
      </c>
      <c r="AR61" s="22" t="s">
        <v>37</v>
      </c>
      <c r="AS61" s="22" t="s">
        <v>37</v>
      </c>
      <c r="AT61" s="22">
        <v>0</v>
      </c>
      <c r="AU61" s="21" t="s">
        <v>37</v>
      </c>
      <c r="AV61" s="21" t="s">
        <v>37</v>
      </c>
      <c r="AW61" s="21" t="s">
        <v>37</v>
      </c>
      <c r="AX61" s="21" t="s">
        <v>37</v>
      </c>
      <c r="AY61" s="21">
        <v>0</v>
      </c>
      <c r="AZ61" s="21" t="s">
        <v>37</v>
      </c>
      <c r="BA61" s="21" t="s">
        <v>37</v>
      </c>
      <c r="BB61" s="21" t="s">
        <v>37</v>
      </c>
      <c r="BC61" s="21" t="s">
        <v>37</v>
      </c>
      <c r="BD61" s="21">
        <v>0</v>
      </c>
      <c r="BE61" s="20">
        <v>1</v>
      </c>
      <c r="BF61" s="20" t="s">
        <v>37</v>
      </c>
      <c r="BG61" s="20" t="s">
        <v>37</v>
      </c>
      <c r="BH61" s="20" t="s">
        <v>37</v>
      </c>
      <c r="BI61" s="20">
        <v>1</v>
      </c>
      <c r="BJ61" s="20">
        <v>20</v>
      </c>
      <c r="BK61" s="20" t="s">
        <v>37</v>
      </c>
      <c r="BL61" s="20" t="s">
        <v>37</v>
      </c>
      <c r="BM61" s="20" t="s">
        <v>37</v>
      </c>
      <c r="BN61" s="20">
        <v>20</v>
      </c>
      <c r="BO61" s="22" t="s">
        <v>37</v>
      </c>
      <c r="BP61" s="22" t="s">
        <v>37</v>
      </c>
      <c r="BQ61" s="22" t="s">
        <v>37</v>
      </c>
      <c r="BR61" s="22" t="s">
        <v>37</v>
      </c>
      <c r="BS61" s="22">
        <v>0</v>
      </c>
      <c r="BT61" s="22" t="s">
        <v>37</v>
      </c>
      <c r="BU61" s="22" t="s">
        <v>37</v>
      </c>
      <c r="BV61" s="22" t="s">
        <v>37</v>
      </c>
      <c r="BW61" s="22" t="s">
        <v>37</v>
      </c>
      <c r="BX61" s="22">
        <v>0</v>
      </c>
      <c r="BY61" s="24">
        <v>48</v>
      </c>
      <c r="BZ61" s="24" t="s">
        <v>37</v>
      </c>
      <c r="CA61" s="24" t="s">
        <v>37</v>
      </c>
      <c r="CB61" s="24" t="s">
        <v>37</v>
      </c>
      <c r="CC61" s="24">
        <v>48</v>
      </c>
      <c r="CD61" s="24">
        <v>69</v>
      </c>
      <c r="CE61" s="24">
        <v>0</v>
      </c>
      <c r="CF61" s="24">
        <v>0</v>
      </c>
      <c r="CG61" s="24">
        <v>0</v>
      </c>
      <c r="CH61" s="24">
        <v>69</v>
      </c>
      <c r="CI61" s="22" t="s">
        <v>37</v>
      </c>
      <c r="CJ61" s="22" t="s">
        <v>37</v>
      </c>
      <c r="CK61" s="22" t="s">
        <v>37</v>
      </c>
      <c r="CL61" s="22" t="s">
        <v>37</v>
      </c>
      <c r="CM61" s="20" t="s">
        <v>37</v>
      </c>
      <c r="CN61" s="20" t="s">
        <v>37</v>
      </c>
      <c r="CO61" s="20" t="s">
        <v>37</v>
      </c>
      <c r="CP61" s="20" t="s">
        <v>37</v>
      </c>
    </row>
    <row r="62" spans="1:94" x14ac:dyDescent="0.35">
      <c r="A62" s="16">
        <v>2012</v>
      </c>
      <c r="B62" s="17">
        <v>2054</v>
      </c>
      <c r="C62" s="18" t="s">
        <v>240</v>
      </c>
      <c r="D62" s="18" t="s">
        <v>46</v>
      </c>
      <c r="E62" s="18" t="s">
        <v>28</v>
      </c>
      <c r="F62" s="16" t="s">
        <v>8</v>
      </c>
      <c r="G62" s="20" t="s">
        <v>37</v>
      </c>
      <c r="H62" s="20" t="s">
        <v>37</v>
      </c>
      <c r="I62" s="20" t="s">
        <v>37</v>
      </c>
      <c r="J62" s="20" t="s">
        <v>37</v>
      </c>
      <c r="K62" s="20" t="s">
        <v>37</v>
      </c>
      <c r="L62" s="19" t="s">
        <v>37</v>
      </c>
      <c r="M62" s="19" t="s">
        <v>37</v>
      </c>
      <c r="N62" s="19" t="s">
        <v>37</v>
      </c>
      <c r="O62" s="19" t="s">
        <v>37</v>
      </c>
      <c r="P62" s="19" t="s">
        <v>37</v>
      </c>
      <c r="Q62" s="22" t="s">
        <v>37</v>
      </c>
      <c r="R62" s="22" t="s">
        <v>37</v>
      </c>
      <c r="S62" s="22" t="s">
        <v>37</v>
      </c>
      <c r="T62" s="22" t="s">
        <v>37</v>
      </c>
      <c r="U62" s="22" t="s">
        <v>37</v>
      </c>
      <c r="V62" s="21" t="s">
        <v>37</v>
      </c>
      <c r="W62" s="21" t="s">
        <v>37</v>
      </c>
      <c r="X62" s="21" t="s">
        <v>37</v>
      </c>
      <c r="Y62" s="21" t="s">
        <v>37</v>
      </c>
      <c r="Z62" s="21" t="s">
        <v>37</v>
      </c>
      <c r="AA62" s="20" t="s">
        <v>37</v>
      </c>
      <c r="AB62" s="20" t="s">
        <v>37</v>
      </c>
      <c r="AC62" s="20" t="s">
        <v>37</v>
      </c>
      <c r="AD62" s="20" t="s">
        <v>37</v>
      </c>
      <c r="AE62" s="20" t="s">
        <v>37</v>
      </c>
      <c r="AF62" s="19" t="s">
        <v>37</v>
      </c>
      <c r="AG62" s="19" t="s">
        <v>37</v>
      </c>
      <c r="AH62" s="19" t="s">
        <v>37</v>
      </c>
      <c r="AI62" s="19" t="s">
        <v>37</v>
      </c>
      <c r="AJ62" s="19" t="s">
        <v>37</v>
      </c>
      <c r="AK62" s="19" t="s">
        <v>37</v>
      </c>
      <c r="AL62" s="19" t="s">
        <v>37</v>
      </c>
      <c r="AM62" s="19" t="s">
        <v>37</v>
      </c>
      <c r="AN62" s="19" t="s">
        <v>37</v>
      </c>
      <c r="AO62" s="19" t="s">
        <v>37</v>
      </c>
      <c r="AP62" s="22" t="s">
        <v>37</v>
      </c>
      <c r="AQ62" s="22" t="s">
        <v>37</v>
      </c>
      <c r="AR62" s="22" t="s">
        <v>37</v>
      </c>
      <c r="AS62" s="22" t="s">
        <v>37</v>
      </c>
      <c r="AT62" s="22" t="s">
        <v>37</v>
      </c>
      <c r="AU62" s="21" t="s">
        <v>37</v>
      </c>
      <c r="AV62" s="21" t="s">
        <v>37</v>
      </c>
      <c r="AW62" s="21" t="s">
        <v>37</v>
      </c>
      <c r="AX62" s="21" t="s">
        <v>37</v>
      </c>
      <c r="AY62" s="21" t="s">
        <v>37</v>
      </c>
      <c r="AZ62" s="21" t="s">
        <v>37</v>
      </c>
      <c r="BA62" s="21" t="s">
        <v>37</v>
      </c>
      <c r="BB62" s="21" t="s">
        <v>37</v>
      </c>
      <c r="BC62" s="21" t="s">
        <v>37</v>
      </c>
      <c r="BD62" s="21" t="s">
        <v>37</v>
      </c>
      <c r="BE62" s="20" t="s">
        <v>37</v>
      </c>
      <c r="BF62" s="20" t="s">
        <v>37</v>
      </c>
      <c r="BG62" s="20" t="s">
        <v>37</v>
      </c>
      <c r="BH62" s="20" t="s">
        <v>37</v>
      </c>
      <c r="BI62" s="20" t="s">
        <v>37</v>
      </c>
      <c r="BJ62" s="20" t="s">
        <v>37</v>
      </c>
      <c r="BK62" s="20" t="s">
        <v>37</v>
      </c>
      <c r="BL62" s="20" t="s">
        <v>37</v>
      </c>
      <c r="BM62" s="20" t="s">
        <v>37</v>
      </c>
      <c r="BN62" s="20" t="s">
        <v>37</v>
      </c>
      <c r="BO62" s="22" t="s">
        <v>37</v>
      </c>
      <c r="BP62" s="22" t="s">
        <v>37</v>
      </c>
      <c r="BQ62" s="22" t="s">
        <v>37</v>
      </c>
      <c r="BR62" s="22" t="s">
        <v>37</v>
      </c>
      <c r="BS62" s="22" t="s">
        <v>37</v>
      </c>
      <c r="BT62" s="22" t="s">
        <v>37</v>
      </c>
      <c r="BU62" s="22" t="s">
        <v>37</v>
      </c>
      <c r="BV62" s="22" t="s">
        <v>37</v>
      </c>
      <c r="BW62" s="22" t="s">
        <v>37</v>
      </c>
      <c r="BX62" s="22" t="s">
        <v>37</v>
      </c>
      <c r="BY62" s="24" t="s">
        <v>37</v>
      </c>
      <c r="BZ62" s="24" t="s">
        <v>37</v>
      </c>
      <c r="CA62" s="24" t="s">
        <v>37</v>
      </c>
      <c r="CB62" s="24" t="s">
        <v>37</v>
      </c>
      <c r="CC62" s="24" t="s">
        <v>37</v>
      </c>
      <c r="CD62" s="24" t="s">
        <v>37</v>
      </c>
      <c r="CE62" s="24" t="s">
        <v>37</v>
      </c>
      <c r="CF62" s="24" t="s">
        <v>37</v>
      </c>
      <c r="CG62" s="24" t="s">
        <v>37</v>
      </c>
      <c r="CH62" s="24" t="s">
        <v>37</v>
      </c>
      <c r="CI62" s="22" t="s">
        <v>37</v>
      </c>
      <c r="CJ62" s="22" t="s">
        <v>37</v>
      </c>
      <c r="CK62" s="22" t="s">
        <v>37</v>
      </c>
      <c r="CL62" s="22" t="s">
        <v>37</v>
      </c>
      <c r="CM62" s="20" t="s">
        <v>37</v>
      </c>
      <c r="CN62" s="20">
        <v>1</v>
      </c>
      <c r="CO62" s="20">
        <v>4</v>
      </c>
      <c r="CP62" s="20" t="s">
        <v>37</v>
      </c>
    </row>
    <row r="63" spans="1:94" x14ac:dyDescent="0.35">
      <c r="A63" s="16">
        <v>2012</v>
      </c>
      <c r="B63" s="17">
        <v>2089</v>
      </c>
      <c r="C63" s="18" t="s">
        <v>242</v>
      </c>
      <c r="D63" s="18" t="s">
        <v>243</v>
      </c>
      <c r="E63" s="18" t="s">
        <v>28</v>
      </c>
      <c r="F63" s="16" t="s">
        <v>8</v>
      </c>
      <c r="G63" s="20">
        <v>392</v>
      </c>
      <c r="H63" s="20">
        <v>105</v>
      </c>
      <c r="I63" s="20" t="s">
        <v>37</v>
      </c>
      <c r="J63" s="20" t="s">
        <v>37</v>
      </c>
      <c r="K63" s="20">
        <v>497</v>
      </c>
      <c r="L63" s="19" t="s">
        <v>37</v>
      </c>
      <c r="M63" s="19" t="s">
        <v>37</v>
      </c>
      <c r="N63" s="19" t="s">
        <v>37</v>
      </c>
      <c r="O63" s="19" t="s">
        <v>37</v>
      </c>
      <c r="P63" s="19">
        <v>0</v>
      </c>
      <c r="Q63" s="22">
        <v>461</v>
      </c>
      <c r="R63" s="22">
        <v>105</v>
      </c>
      <c r="S63" s="22" t="s">
        <v>37</v>
      </c>
      <c r="T63" s="22" t="s">
        <v>37</v>
      </c>
      <c r="U63" s="22">
        <v>566</v>
      </c>
      <c r="V63" s="21" t="s">
        <v>37</v>
      </c>
      <c r="W63" s="21" t="s">
        <v>37</v>
      </c>
      <c r="X63" s="21" t="s">
        <v>37</v>
      </c>
      <c r="Y63" s="21" t="s">
        <v>37</v>
      </c>
      <c r="Z63" s="21">
        <v>0</v>
      </c>
      <c r="AA63" s="20" t="s">
        <v>37</v>
      </c>
      <c r="AB63" s="20" t="s">
        <v>37</v>
      </c>
      <c r="AC63" s="20" t="s">
        <v>37</v>
      </c>
      <c r="AD63" s="20" t="s">
        <v>37</v>
      </c>
      <c r="AE63" s="20">
        <v>0</v>
      </c>
      <c r="AF63" s="19" t="s">
        <v>37</v>
      </c>
      <c r="AG63" s="19" t="s">
        <v>37</v>
      </c>
      <c r="AH63" s="19" t="s">
        <v>37</v>
      </c>
      <c r="AI63" s="19" t="s">
        <v>37</v>
      </c>
      <c r="AJ63" s="19">
        <v>0</v>
      </c>
      <c r="AK63" s="19" t="s">
        <v>37</v>
      </c>
      <c r="AL63" s="19" t="s">
        <v>37</v>
      </c>
      <c r="AM63" s="19" t="s">
        <v>37</v>
      </c>
      <c r="AN63" s="19" t="s">
        <v>37</v>
      </c>
      <c r="AO63" s="19">
        <v>0</v>
      </c>
      <c r="AP63" s="22" t="s">
        <v>37</v>
      </c>
      <c r="AQ63" s="22" t="s">
        <v>37</v>
      </c>
      <c r="AR63" s="22" t="s">
        <v>37</v>
      </c>
      <c r="AS63" s="22" t="s">
        <v>37</v>
      </c>
      <c r="AT63" s="22">
        <v>0</v>
      </c>
      <c r="AU63" s="21" t="s">
        <v>37</v>
      </c>
      <c r="AV63" s="21" t="s">
        <v>37</v>
      </c>
      <c r="AW63" s="21" t="s">
        <v>37</v>
      </c>
      <c r="AX63" s="21" t="s">
        <v>37</v>
      </c>
      <c r="AY63" s="21">
        <v>0</v>
      </c>
      <c r="AZ63" s="21" t="s">
        <v>37</v>
      </c>
      <c r="BA63" s="21" t="s">
        <v>37</v>
      </c>
      <c r="BB63" s="21" t="s">
        <v>37</v>
      </c>
      <c r="BC63" s="21" t="s">
        <v>37</v>
      </c>
      <c r="BD63" s="21">
        <v>0</v>
      </c>
      <c r="BE63" s="20">
        <v>16</v>
      </c>
      <c r="BF63" s="20">
        <v>2</v>
      </c>
      <c r="BG63" s="20" t="s">
        <v>37</v>
      </c>
      <c r="BH63" s="20" t="s">
        <v>37</v>
      </c>
      <c r="BI63" s="20">
        <v>18</v>
      </c>
      <c r="BJ63" s="20">
        <v>112</v>
      </c>
      <c r="BK63" s="20">
        <v>15</v>
      </c>
      <c r="BL63" s="20" t="s">
        <v>37</v>
      </c>
      <c r="BM63" s="20" t="s">
        <v>37</v>
      </c>
      <c r="BN63" s="20">
        <v>127</v>
      </c>
      <c r="BO63" s="22" t="s">
        <v>37</v>
      </c>
      <c r="BP63" s="22" t="s">
        <v>37</v>
      </c>
      <c r="BQ63" s="22" t="s">
        <v>37</v>
      </c>
      <c r="BR63" s="22" t="s">
        <v>37</v>
      </c>
      <c r="BS63" s="22">
        <v>0</v>
      </c>
      <c r="BT63" s="22" t="s">
        <v>37</v>
      </c>
      <c r="BU63" s="22" t="s">
        <v>37</v>
      </c>
      <c r="BV63" s="22" t="s">
        <v>37</v>
      </c>
      <c r="BW63" s="22" t="s">
        <v>37</v>
      </c>
      <c r="BX63" s="22">
        <v>0</v>
      </c>
      <c r="BY63" s="24" t="s">
        <v>37</v>
      </c>
      <c r="BZ63" s="24" t="s">
        <v>37</v>
      </c>
      <c r="CA63" s="24" t="s">
        <v>37</v>
      </c>
      <c r="CB63" s="24" t="s">
        <v>37</v>
      </c>
      <c r="CC63" s="24">
        <v>0</v>
      </c>
      <c r="CD63" s="24">
        <v>128</v>
      </c>
      <c r="CE63" s="24">
        <v>17</v>
      </c>
      <c r="CF63" s="24">
        <v>0</v>
      </c>
      <c r="CG63" s="24">
        <v>0</v>
      </c>
      <c r="CH63" s="24">
        <v>145</v>
      </c>
      <c r="CI63" s="22" t="s">
        <v>37</v>
      </c>
      <c r="CJ63" s="22" t="s">
        <v>37</v>
      </c>
      <c r="CK63" s="22" t="s">
        <v>37</v>
      </c>
      <c r="CL63" s="22" t="s">
        <v>37</v>
      </c>
      <c r="CM63" s="20" t="s">
        <v>37</v>
      </c>
      <c r="CN63" s="20" t="s">
        <v>37</v>
      </c>
      <c r="CO63" s="20" t="s">
        <v>37</v>
      </c>
      <c r="CP63" s="20" t="s">
        <v>37</v>
      </c>
    </row>
    <row r="64" spans="1:94" x14ac:dyDescent="0.35">
      <c r="A64" s="16">
        <v>2012</v>
      </c>
      <c r="B64" s="17">
        <v>2172</v>
      </c>
      <c r="C64" s="18" t="s">
        <v>2208</v>
      </c>
      <c r="D64" s="18" t="s">
        <v>98</v>
      </c>
      <c r="E64" s="18" t="s">
        <v>33</v>
      </c>
      <c r="F64" s="16" t="s">
        <v>8</v>
      </c>
      <c r="G64" s="20" t="s">
        <v>37</v>
      </c>
      <c r="H64" s="20" t="s">
        <v>37</v>
      </c>
      <c r="I64" s="20" t="s">
        <v>37</v>
      </c>
      <c r="J64" s="20" t="s">
        <v>37</v>
      </c>
      <c r="K64" s="20">
        <v>0</v>
      </c>
      <c r="L64" s="19" t="s">
        <v>37</v>
      </c>
      <c r="M64" s="19" t="s">
        <v>37</v>
      </c>
      <c r="N64" s="19" t="s">
        <v>37</v>
      </c>
      <c r="O64" s="19" t="s">
        <v>37</v>
      </c>
      <c r="P64" s="19">
        <v>0</v>
      </c>
      <c r="Q64" s="22">
        <v>13153</v>
      </c>
      <c r="R64" s="22">
        <v>2614</v>
      </c>
      <c r="S64" s="22" t="s">
        <v>37</v>
      </c>
      <c r="T64" s="22" t="s">
        <v>37</v>
      </c>
      <c r="U64" s="22">
        <v>15767</v>
      </c>
      <c r="V64" s="21">
        <v>3</v>
      </c>
      <c r="W64" s="21">
        <v>1</v>
      </c>
      <c r="X64" s="21" t="s">
        <v>37</v>
      </c>
      <c r="Y64" s="21" t="s">
        <v>37</v>
      </c>
      <c r="Z64" s="21">
        <v>4</v>
      </c>
      <c r="AA64" s="20" t="s">
        <v>37</v>
      </c>
      <c r="AB64" s="20" t="s">
        <v>37</v>
      </c>
      <c r="AC64" s="20" t="s">
        <v>37</v>
      </c>
      <c r="AD64" s="20" t="s">
        <v>37</v>
      </c>
      <c r="AE64" s="20">
        <v>0</v>
      </c>
      <c r="AF64" s="19" t="s">
        <v>37</v>
      </c>
      <c r="AG64" s="19" t="s">
        <v>37</v>
      </c>
      <c r="AH64" s="19" t="s">
        <v>37</v>
      </c>
      <c r="AI64" s="19" t="s">
        <v>37</v>
      </c>
      <c r="AJ64" s="19">
        <v>0</v>
      </c>
      <c r="AK64" s="19" t="s">
        <v>37</v>
      </c>
      <c r="AL64" s="19" t="s">
        <v>37</v>
      </c>
      <c r="AM64" s="19" t="s">
        <v>37</v>
      </c>
      <c r="AN64" s="19" t="s">
        <v>37</v>
      </c>
      <c r="AO64" s="19">
        <v>0</v>
      </c>
      <c r="AP64" s="22" t="s">
        <v>37</v>
      </c>
      <c r="AQ64" s="22" t="s">
        <v>37</v>
      </c>
      <c r="AR64" s="22">
        <v>11</v>
      </c>
      <c r="AS64" s="22" t="s">
        <v>37</v>
      </c>
      <c r="AT64" s="22">
        <v>11</v>
      </c>
      <c r="AU64" s="21" t="s">
        <v>37</v>
      </c>
      <c r="AV64" s="21" t="s">
        <v>37</v>
      </c>
      <c r="AW64" s="21">
        <v>1</v>
      </c>
      <c r="AX64" s="21" t="s">
        <v>37</v>
      </c>
      <c r="AY64" s="21">
        <v>1</v>
      </c>
      <c r="AZ64" s="21" t="s">
        <v>37</v>
      </c>
      <c r="BA64" s="21" t="s">
        <v>37</v>
      </c>
      <c r="BB64" s="21">
        <v>2</v>
      </c>
      <c r="BC64" s="21" t="s">
        <v>37</v>
      </c>
      <c r="BD64" s="21">
        <v>2</v>
      </c>
      <c r="BE64" s="20">
        <v>63</v>
      </c>
      <c r="BF64" s="20" t="s">
        <v>37</v>
      </c>
      <c r="BG64" s="20" t="s">
        <v>37</v>
      </c>
      <c r="BH64" s="20" t="s">
        <v>37</v>
      </c>
      <c r="BI64" s="20">
        <v>63</v>
      </c>
      <c r="BJ64" s="20">
        <v>1615</v>
      </c>
      <c r="BK64" s="20">
        <v>259</v>
      </c>
      <c r="BL64" s="20" t="s">
        <v>37</v>
      </c>
      <c r="BM64" s="20" t="s">
        <v>37</v>
      </c>
      <c r="BN64" s="20">
        <v>1874</v>
      </c>
      <c r="BO64" s="22" t="s">
        <v>37</v>
      </c>
      <c r="BP64" s="22" t="s">
        <v>37</v>
      </c>
      <c r="BQ64" s="22">
        <v>31</v>
      </c>
      <c r="BR64" s="22" t="s">
        <v>37</v>
      </c>
      <c r="BS64" s="22">
        <v>31</v>
      </c>
      <c r="BT64" s="22" t="s">
        <v>37</v>
      </c>
      <c r="BU64" s="22" t="s">
        <v>37</v>
      </c>
      <c r="BV64" s="22">
        <v>22</v>
      </c>
      <c r="BW64" s="22" t="s">
        <v>37</v>
      </c>
      <c r="BX64" s="22">
        <v>22</v>
      </c>
      <c r="BY64" s="24" t="s">
        <v>37</v>
      </c>
      <c r="BZ64" s="24" t="s">
        <v>37</v>
      </c>
      <c r="CA64" s="24" t="s">
        <v>37</v>
      </c>
      <c r="CB64" s="24" t="s">
        <v>37</v>
      </c>
      <c r="CC64" s="24">
        <v>0</v>
      </c>
      <c r="CD64" s="24">
        <v>1678</v>
      </c>
      <c r="CE64" s="24">
        <v>259</v>
      </c>
      <c r="CF64" s="24">
        <v>53</v>
      </c>
      <c r="CG64" s="24">
        <v>0</v>
      </c>
      <c r="CH64" s="24">
        <v>1990</v>
      </c>
      <c r="CI64" s="22" t="s">
        <v>37</v>
      </c>
      <c r="CJ64" s="22" t="s">
        <v>37</v>
      </c>
      <c r="CK64" s="22">
        <v>3</v>
      </c>
      <c r="CL64" s="22" t="s">
        <v>37</v>
      </c>
      <c r="CM64" s="20" t="s">
        <v>37</v>
      </c>
      <c r="CN64" s="20" t="s">
        <v>37</v>
      </c>
      <c r="CO64" s="20" t="s">
        <v>37</v>
      </c>
      <c r="CP64" s="20" t="s">
        <v>37</v>
      </c>
    </row>
    <row r="65" spans="1:94" x14ac:dyDescent="0.35">
      <c r="A65" s="16">
        <v>2012</v>
      </c>
      <c r="B65" s="17">
        <v>2182</v>
      </c>
      <c r="C65" s="18" t="s">
        <v>246</v>
      </c>
      <c r="D65" s="18" t="s">
        <v>51</v>
      </c>
      <c r="E65" s="18" t="s">
        <v>28</v>
      </c>
      <c r="F65" s="16" t="s">
        <v>8</v>
      </c>
      <c r="G65" s="20">
        <v>2</v>
      </c>
      <c r="H65" s="20">
        <v>2</v>
      </c>
      <c r="I65" s="20" t="s">
        <v>37</v>
      </c>
      <c r="J65" s="20" t="s">
        <v>37</v>
      </c>
      <c r="K65" s="20">
        <v>4</v>
      </c>
      <c r="L65" s="19">
        <v>0.5</v>
      </c>
      <c r="M65" s="19">
        <v>0.5</v>
      </c>
      <c r="N65" s="19" t="s">
        <v>37</v>
      </c>
      <c r="O65" s="19" t="s">
        <v>37</v>
      </c>
      <c r="P65" s="19">
        <v>1</v>
      </c>
      <c r="Q65" s="22">
        <v>2</v>
      </c>
      <c r="R65" s="22">
        <v>2</v>
      </c>
      <c r="S65" s="22" t="s">
        <v>37</v>
      </c>
      <c r="T65" s="22" t="s">
        <v>37</v>
      </c>
      <c r="U65" s="22">
        <v>4</v>
      </c>
      <c r="V65" s="21">
        <v>0.5</v>
      </c>
      <c r="W65" s="21">
        <v>0.5</v>
      </c>
      <c r="X65" s="21" t="s">
        <v>37</v>
      </c>
      <c r="Y65" s="21" t="s">
        <v>37</v>
      </c>
      <c r="Z65" s="21">
        <v>1</v>
      </c>
      <c r="AA65" s="20">
        <v>1</v>
      </c>
      <c r="AB65" s="20" t="s">
        <v>37</v>
      </c>
      <c r="AC65" s="20" t="s">
        <v>37</v>
      </c>
      <c r="AD65" s="20" t="s">
        <v>37</v>
      </c>
      <c r="AE65" s="20">
        <v>1</v>
      </c>
      <c r="AF65" s="19" t="s">
        <v>37</v>
      </c>
      <c r="AG65" s="19" t="s">
        <v>37</v>
      </c>
      <c r="AH65" s="19" t="s">
        <v>37</v>
      </c>
      <c r="AI65" s="19" t="s">
        <v>37</v>
      </c>
      <c r="AJ65" s="19">
        <v>0</v>
      </c>
      <c r="AK65" s="19">
        <v>0.5</v>
      </c>
      <c r="AL65" s="19" t="s">
        <v>37</v>
      </c>
      <c r="AM65" s="19" t="s">
        <v>37</v>
      </c>
      <c r="AN65" s="19" t="s">
        <v>37</v>
      </c>
      <c r="AO65" s="19">
        <v>0.5</v>
      </c>
      <c r="AP65" s="22">
        <v>1</v>
      </c>
      <c r="AQ65" s="22" t="s">
        <v>37</v>
      </c>
      <c r="AR65" s="22" t="s">
        <v>37</v>
      </c>
      <c r="AS65" s="22" t="s">
        <v>37</v>
      </c>
      <c r="AT65" s="22">
        <v>1</v>
      </c>
      <c r="AU65" s="21" t="s">
        <v>37</v>
      </c>
      <c r="AV65" s="21" t="s">
        <v>37</v>
      </c>
      <c r="AW65" s="21" t="s">
        <v>37</v>
      </c>
      <c r="AX65" s="21" t="s">
        <v>37</v>
      </c>
      <c r="AY65" s="21">
        <v>0</v>
      </c>
      <c r="AZ65" s="21">
        <v>0.5</v>
      </c>
      <c r="BA65" s="21" t="s">
        <v>37</v>
      </c>
      <c r="BB65" s="21" t="s">
        <v>37</v>
      </c>
      <c r="BC65" s="21" t="s">
        <v>37</v>
      </c>
      <c r="BD65" s="21">
        <v>0.5</v>
      </c>
      <c r="BE65" s="20">
        <v>1</v>
      </c>
      <c r="BF65" s="20">
        <v>1</v>
      </c>
      <c r="BG65" s="20" t="s">
        <v>37</v>
      </c>
      <c r="BH65" s="20" t="s">
        <v>37</v>
      </c>
      <c r="BI65" s="20">
        <v>2</v>
      </c>
      <c r="BJ65" s="20" t="s">
        <v>37</v>
      </c>
      <c r="BK65" s="20" t="s">
        <v>37</v>
      </c>
      <c r="BL65" s="20" t="s">
        <v>37</v>
      </c>
      <c r="BM65" s="20" t="s">
        <v>37</v>
      </c>
      <c r="BN65" s="20">
        <v>0</v>
      </c>
      <c r="BO65" s="22" t="s">
        <v>37</v>
      </c>
      <c r="BP65" s="22" t="s">
        <v>37</v>
      </c>
      <c r="BQ65" s="22" t="s">
        <v>37</v>
      </c>
      <c r="BR65" s="22" t="s">
        <v>37</v>
      </c>
      <c r="BS65" s="22">
        <v>0</v>
      </c>
      <c r="BT65" s="22" t="s">
        <v>37</v>
      </c>
      <c r="BU65" s="22" t="s">
        <v>37</v>
      </c>
      <c r="BV65" s="22" t="s">
        <v>37</v>
      </c>
      <c r="BW65" s="22" t="s">
        <v>37</v>
      </c>
      <c r="BX65" s="22">
        <v>0</v>
      </c>
      <c r="BY65" s="24">
        <v>1</v>
      </c>
      <c r="BZ65" s="24" t="s">
        <v>37</v>
      </c>
      <c r="CA65" s="24" t="s">
        <v>37</v>
      </c>
      <c r="CB65" s="24" t="s">
        <v>37</v>
      </c>
      <c r="CC65" s="24">
        <v>1</v>
      </c>
      <c r="CD65" s="24">
        <v>2</v>
      </c>
      <c r="CE65" s="24">
        <v>1</v>
      </c>
      <c r="CF65" s="24">
        <v>0</v>
      </c>
      <c r="CG65" s="24">
        <v>0</v>
      </c>
      <c r="CH65" s="24">
        <v>3</v>
      </c>
      <c r="CI65" s="22" t="s">
        <v>37</v>
      </c>
      <c r="CJ65" s="22" t="s">
        <v>37</v>
      </c>
      <c r="CK65" s="22" t="s">
        <v>37</v>
      </c>
      <c r="CL65" s="22" t="s">
        <v>37</v>
      </c>
      <c r="CM65" s="20" t="s">
        <v>37</v>
      </c>
      <c r="CN65" s="20" t="s">
        <v>37</v>
      </c>
      <c r="CO65" s="20" t="s">
        <v>37</v>
      </c>
      <c r="CP65" s="20" t="s">
        <v>37</v>
      </c>
    </row>
    <row r="66" spans="1:94" x14ac:dyDescent="0.35">
      <c r="A66" s="16">
        <v>2012</v>
      </c>
      <c r="B66" s="17">
        <v>2192</v>
      </c>
      <c r="C66" s="18" t="s">
        <v>247</v>
      </c>
      <c r="D66" s="18" t="s">
        <v>74</v>
      </c>
      <c r="E66" s="18" t="s">
        <v>28</v>
      </c>
      <c r="F66" s="16" t="s">
        <v>8</v>
      </c>
      <c r="G66" s="20" t="s">
        <v>37</v>
      </c>
      <c r="H66" s="20" t="s">
        <v>37</v>
      </c>
      <c r="I66" s="20" t="s">
        <v>37</v>
      </c>
      <c r="J66" s="20" t="s">
        <v>37</v>
      </c>
      <c r="K66" s="20">
        <v>0</v>
      </c>
      <c r="L66" s="19" t="s">
        <v>37</v>
      </c>
      <c r="M66" s="19" t="s">
        <v>37</v>
      </c>
      <c r="N66" s="19" t="s">
        <v>37</v>
      </c>
      <c r="O66" s="19" t="s">
        <v>37</v>
      </c>
      <c r="P66" s="19">
        <v>0</v>
      </c>
      <c r="Q66" s="22" t="s">
        <v>37</v>
      </c>
      <c r="R66" s="22" t="s">
        <v>37</v>
      </c>
      <c r="S66" s="22" t="s">
        <v>37</v>
      </c>
      <c r="T66" s="22" t="s">
        <v>37</v>
      </c>
      <c r="U66" s="22">
        <v>0</v>
      </c>
      <c r="V66" s="21" t="s">
        <v>37</v>
      </c>
      <c r="W66" s="21" t="s">
        <v>37</v>
      </c>
      <c r="X66" s="21" t="s">
        <v>37</v>
      </c>
      <c r="Y66" s="21" t="s">
        <v>37</v>
      </c>
      <c r="Z66" s="21">
        <v>0</v>
      </c>
      <c r="AA66" s="20" t="s">
        <v>37</v>
      </c>
      <c r="AB66" s="20" t="s">
        <v>37</v>
      </c>
      <c r="AC66" s="20" t="s">
        <v>37</v>
      </c>
      <c r="AD66" s="20" t="s">
        <v>37</v>
      </c>
      <c r="AE66" s="20">
        <v>0</v>
      </c>
      <c r="AF66" s="19" t="s">
        <v>37</v>
      </c>
      <c r="AG66" s="19" t="s">
        <v>37</v>
      </c>
      <c r="AH66" s="19" t="s">
        <v>37</v>
      </c>
      <c r="AI66" s="19" t="s">
        <v>37</v>
      </c>
      <c r="AJ66" s="19">
        <v>0</v>
      </c>
      <c r="AK66" s="19" t="s">
        <v>37</v>
      </c>
      <c r="AL66" s="19" t="s">
        <v>37</v>
      </c>
      <c r="AM66" s="19" t="s">
        <v>37</v>
      </c>
      <c r="AN66" s="19" t="s">
        <v>37</v>
      </c>
      <c r="AO66" s="19">
        <v>0</v>
      </c>
      <c r="AP66" s="22" t="s">
        <v>37</v>
      </c>
      <c r="AQ66" s="22" t="s">
        <v>37</v>
      </c>
      <c r="AR66" s="22" t="s">
        <v>37</v>
      </c>
      <c r="AS66" s="22" t="s">
        <v>37</v>
      </c>
      <c r="AT66" s="22">
        <v>0</v>
      </c>
      <c r="AU66" s="21" t="s">
        <v>37</v>
      </c>
      <c r="AV66" s="21" t="s">
        <v>37</v>
      </c>
      <c r="AW66" s="21">
        <v>4.0999999999999996</v>
      </c>
      <c r="AX66" s="21" t="s">
        <v>37</v>
      </c>
      <c r="AY66" s="21">
        <v>4.0999999999999996</v>
      </c>
      <c r="AZ66" s="21" t="s">
        <v>37</v>
      </c>
      <c r="BA66" s="21" t="s">
        <v>37</v>
      </c>
      <c r="BB66" s="21">
        <v>4.5999999999999996</v>
      </c>
      <c r="BC66" s="21" t="s">
        <v>37</v>
      </c>
      <c r="BD66" s="21">
        <v>4.5999999999999996</v>
      </c>
      <c r="BE66" s="20" t="s">
        <v>37</v>
      </c>
      <c r="BF66" s="20" t="s">
        <v>37</v>
      </c>
      <c r="BG66" s="20" t="s">
        <v>37</v>
      </c>
      <c r="BH66" s="20" t="s">
        <v>37</v>
      </c>
      <c r="BI66" s="20">
        <v>0</v>
      </c>
      <c r="BJ66" s="20" t="s">
        <v>37</v>
      </c>
      <c r="BK66" s="20" t="s">
        <v>37</v>
      </c>
      <c r="BL66" s="20" t="s">
        <v>37</v>
      </c>
      <c r="BM66" s="20" t="s">
        <v>37</v>
      </c>
      <c r="BN66" s="20">
        <v>0</v>
      </c>
      <c r="BO66" s="22" t="s">
        <v>37</v>
      </c>
      <c r="BP66" s="22" t="s">
        <v>37</v>
      </c>
      <c r="BQ66" s="22" t="s">
        <v>37</v>
      </c>
      <c r="BR66" s="22" t="s">
        <v>37</v>
      </c>
      <c r="BS66" s="22">
        <v>0</v>
      </c>
      <c r="BT66" s="22" t="s">
        <v>37</v>
      </c>
      <c r="BU66" s="22" t="s">
        <v>37</v>
      </c>
      <c r="BV66" s="22">
        <v>4</v>
      </c>
      <c r="BW66" s="22" t="s">
        <v>37</v>
      </c>
      <c r="BX66" s="22">
        <v>4</v>
      </c>
      <c r="BY66" s="24" t="s">
        <v>37</v>
      </c>
      <c r="BZ66" s="24" t="s">
        <v>37</v>
      </c>
      <c r="CA66" s="24" t="s">
        <v>37</v>
      </c>
      <c r="CB66" s="24" t="s">
        <v>37</v>
      </c>
      <c r="CC66" s="24">
        <v>0</v>
      </c>
      <c r="CD66" s="24">
        <v>0</v>
      </c>
      <c r="CE66" s="24">
        <v>0</v>
      </c>
      <c r="CF66" s="24">
        <v>4</v>
      </c>
      <c r="CG66" s="24">
        <v>0</v>
      </c>
      <c r="CH66" s="24">
        <v>4</v>
      </c>
      <c r="CI66" s="22" t="s">
        <v>37</v>
      </c>
      <c r="CJ66" s="22" t="s">
        <v>37</v>
      </c>
      <c r="CK66" s="22" t="s">
        <v>37</v>
      </c>
      <c r="CL66" s="22" t="s">
        <v>37</v>
      </c>
      <c r="CM66" s="20" t="s">
        <v>37</v>
      </c>
      <c r="CN66" s="20" t="s">
        <v>37</v>
      </c>
      <c r="CO66" s="20">
        <v>1</v>
      </c>
      <c r="CP66" s="20" t="s">
        <v>37</v>
      </c>
    </row>
    <row r="67" spans="1:94" x14ac:dyDescent="0.35">
      <c r="A67" s="16">
        <v>2012</v>
      </c>
      <c r="B67" s="17">
        <v>2206</v>
      </c>
      <c r="C67" s="18" t="s">
        <v>249</v>
      </c>
      <c r="D67" s="18" t="s">
        <v>51</v>
      </c>
      <c r="E67" s="18" t="s">
        <v>28</v>
      </c>
      <c r="F67" s="16" t="s">
        <v>8</v>
      </c>
      <c r="G67" s="20">
        <v>1</v>
      </c>
      <c r="H67" s="20" t="s">
        <v>37</v>
      </c>
      <c r="I67" s="20" t="s">
        <v>37</v>
      </c>
      <c r="J67" s="20" t="s">
        <v>37</v>
      </c>
      <c r="K67" s="20">
        <v>1</v>
      </c>
      <c r="L67" s="19">
        <v>0.1</v>
      </c>
      <c r="M67" s="19" t="s">
        <v>37</v>
      </c>
      <c r="N67" s="19" t="s">
        <v>37</v>
      </c>
      <c r="O67" s="19" t="s">
        <v>37</v>
      </c>
      <c r="P67" s="19">
        <v>0.1</v>
      </c>
      <c r="Q67" s="22">
        <v>1</v>
      </c>
      <c r="R67" s="22" t="s">
        <v>37</v>
      </c>
      <c r="S67" s="22" t="s">
        <v>37</v>
      </c>
      <c r="T67" s="22" t="s">
        <v>37</v>
      </c>
      <c r="U67" s="22">
        <v>1</v>
      </c>
      <c r="V67" s="21">
        <v>0.1</v>
      </c>
      <c r="W67" s="21" t="s">
        <v>37</v>
      </c>
      <c r="X67" s="21" t="s">
        <v>37</v>
      </c>
      <c r="Y67" s="21" t="s">
        <v>37</v>
      </c>
      <c r="Z67" s="21">
        <v>0.1</v>
      </c>
      <c r="AA67" s="20" t="s">
        <v>37</v>
      </c>
      <c r="AB67" s="20" t="s">
        <v>37</v>
      </c>
      <c r="AC67" s="20" t="s">
        <v>37</v>
      </c>
      <c r="AD67" s="20" t="s">
        <v>37</v>
      </c>
      <c r="AE67" s="20">
        <v>0</v>
      </c>
      <c r="AF67" s="19" t="s">
        <v>37</v>
      </c>
      <c r="AG67" s="19" t="s">
        <v>37</v>
      </c>
      <c r="AH67" s="19" t="s">
        <v>37</v>
      </c>
      <c r="AI67" s="19" t="s">
        <v>37</v>
      </c>
      <c r="AJ67" s="19">
        <v>0</v>
      </c>
      <c r="AK67" s="19" t="s">
        <v>37</v>
      </c>
      <c r="AL67" s="19" t="s">
        <v>37</v>
      </c>
      <c r="AM67" s="19" t="s">
        <v>37</v>
      </c>
      <c r="AN67" s="19" t="s">
        <v>37</v>
      </c>
      <c r="AO67" s="19">
        <v>0</v>
      </c>
      <c r="AP67" s="22" t="s">
        <v>37</v>
      </c>
      <c r="AQ67" s="22" t="s">
        <v>37</v>
      </c>
      <c r="AR67" s="22" t="s">
        <v>37</v>
      </c>
      <c r="AS67" s="22" t="s">
        <v>37</v>
      </c>
      <c r="AT67" s="22">
        <v>0</v>
      </c>
      <c r="AU67" s="21" t="s">
        <v>37</v>
      </c>
      <c r="AV67" s="21" t="s">
        <v>37</v>
      </c>
      <c r="AW67" s="21" t="s">
        <v>37</v>
      </c>
      <c r="AX67" s="21" t="s">
        <v>37</v>
      </c>
      <c r="AY67" s="21">
        <v>0</v>
      </c>
      <c r="AZ67" s="21" t="s">
        <v>37</v>
      </c>
      <c r="BA67" s="21" t="s">
        <v>37</v>
      </c>
      <c r="BB67" s="21" t="s">
        <v>37</v>
      </c>
      <c r="BC67" s="21" t="s">
        <v>37</v>
      </c>
      <c r="BD67" s="21">
        <v>0</v>
      </c>
      <c r="BE67" s="20" t="s">
        <v>37</v>
      </c>
      <c r="BF67" s="20" t="s">
        <v>37</v>
      </c>
      <c r="BG67" s="20" t="s">
        <v>37</v>
      </c>
      <c r="BH67" s="20" t="s">
        <v>37</v>
      </c>
      <c r="BI67" s="20">
        <v>0</v>
      </c>
      <c r="BJ67" s="20">
        <v>4</v>
      </c>
      <c r="BK67" s="20" t="s">
        <v>37</v>
      </c>
      <c r="BL67" s="20" t="s">
        <v>37</v>
      </c>
      <c r="BM67" s="20" t="s">
        <v>37</v>
      </c>
      <c r="BN67" s="20">
        <v>4</v>
      </c>
      <c r="BO67" s="22" t="s">
        <v>37</v>
      </c>
      <c r="BP67" s="22" t="s">
        <v>37</v>
      </c>
      <c r="BQ67" s="22" t="s">
        <v>37</v>
      </c>
      <c r="BR67" s="22" t="s">
        <v>37</v>
      </c>
      <c r="BS67" s="22">
        <v>0</v>
      </c>
      <c r="BT67" s="22" t="s">
        <v>37</v>
      </c>
      <c r="BU67" s="22" t="s">
        <v>37</v>
      </c>
      <c r="BV67" s="22" t="s">
        <v>37</v>
      </c>
      <c r="BW67" s="22" t="s">
        <v>37</v>
      </c>
      <c r="BX67" s="22">
        <v>0</v>
      </c>
      <c r="BY67" s="24">
        <v>0</v>
      </c>
      <c r="BZ67" s="24" t="s">
        <v>37</v>
      </c>
      <c r="CA67" s="24" t="s">
        <v>37</v>
      </c>
      <c r="CB67" s="24" t="s">
        <v>37</v>
      </c>
      <c r="CC67" s="24">
        <v>0</v>
      </c>
      <c r="CD67" s="24">
        <v>4</v>
      </c>
      <c r="CE67" s="24">
        <v>0</v>
      </c>
      <c r="CF67" s="24">
        <v>0</v>
      </c>
      <c r="CG67" s="24">
        <v>0</v>
      </c>
      <c r="CH67" s="24">
        <v>4</v>
      </c>
      <c r="CI67" s="22" t="s">
        <v>37</v>
      </c>
      <c r="CJ67" s="22" t="s">
        <v>37</v>
      </c>
      <c r="CK67" s="22" t="s">
        <v>37</v>
      </c>
      <c r="CL67" s="22" t="s">
        <v>37</v>
      </c>
      <c r="CM67" s="20" t="s">
        <v>37</v>
      </c>
      <c r="CN67" s="20" t="s">
        <v>37</v>
      </c>
      <c r="CO67" s="20" t="s">
        <v>37</v>
      </c>
      <c r="CP67" s="20" t="s">
        <v>37</v>
      </c>
    </row>
    <row r="68" spans="1:94" x14ac:dyDescent="0.35">
      <c r="A68" s="16">
        <v>2012</v>
      </c>
      <c r="B68" s="17">
        <v>2212</v>
      </c>
      <c r="C68" s="18" t="s">
        <v>250</v>
      </c>
      <c r="D68" s="18" t="s">
        <v>54</v>
      </c>
      <c r="E68" s="18" t="s">
        <v>33</v>
      </c>
      <c r="F68" s="16" t="s">
        <v>8</v>
      </c>
      <c r="G68" s="20" t="s">
        <v>37</v>
      </c>
      <c r="H68" s="20" t="s">
        <v>37</v>
      </c>
      <c r="I68" s="20" t="s">
        <v>37</v>
      </c>
      <c r="J68" s="20" t="s">
        <v>37</v>
      </c>
      <c r="K68" s="20" t="s">
        <v>37</v>
      </c>
      <c r="L68" s="19" t="s">
        <v>37</v>
      </c>
      <c r="M68" s="19" t="s">
        <v>37</v>
      </c>
      <c r="N68" s="19" t="s">
        <v>37</v>
      </c>
      <c r="O68" s="19" t="s">
        <v>37</v>
      </c>
      <c r="P68" s="19" t="s">
        <v>37</v>
      </c>
      <c r="Q68" s="22" t="s">
        <v>37</v>
      </c>
      <c r="R68" s="22" t="s">
        <v>37</v>
      </c>
      <c r="S68" s="22" t="s">
        <v>37</v>
      </c>
      <c r="T68" s="22" t="s">
        <v>37</v>
      </c>
      <c r="U68" s="22" t="s">
        <v>37</v>
      </c>
      <c r="V68" s="21" t="s">
        <v>37</v>
      </c>
      <c r="W68" s="21" t="s">
        <v>37</v>
      </c>
      <c r="X68" s="21" t="s">
        <v>37</v>
      </c>
      <c r="Y68" s="21" t="s">
        <v>37</v>
      </c>
      <c r="Z68" s="21" t="s">
        <v>37</v>
      </c>
      <c r="AA68" s="20" t="s">
        <v>37</v>
      </c>
      <c r="AB68" s="20" t="s">
        <v>37</v>
      </c>
      <c r="AC68" s="20" t="s">
        <v>37</v>
      </c>
      <c r="AD68" s="20" t="s">
        <v>37</v>
      </c>
      <c r="AE68" s="20" t="s">
        <v>37</v>
      </c>
      <c r="AF68" s="19" t="s">
        <v>37</v>
      </c>
      <c r="AG68" s="19" t="s">
        <v>37</v>
      </c>
      <c r="AH68" s="19" t="s">
        <v>37</v>
      </c>
      <c r="AI68" s="19" t="s">
        <v>37</v>
      </c>
      <c r="AJ68" s="19" t="s">
        <v>37</v>
      </c>
      <c r="AK68" s="19" t="s">
        <v>37</v>
      </c>
      <c r="AL68" s="19" t="s">
        <v>37</v>
      </c>
      <c r="AM68" s="19" t="s">
        <v>37</v>
      </c>
      <c r="AN68" s="19" t="s">
        <v>37</v>
      </c>
      <c r="AO68" s="19" t="s">
        <v>37</v>
      </c>
      <c r="AP68" s="22" t="s">
        <v>37</v>
      </c>
      <c r="AQ68" s="22" t="s">
        <v>37</v>
      </c>
      <c r="AR68" s="22" t="s">
        <v>37</v>
      </c>
      <c r="AS68" s="22" t="s">
        <v>37</v>
      </c>
      <c r="AT68" s="22" t="s">
        <v>37</v>
      </c>
      <c r="AU68" s="21" t="s">
        <v>37</v>
      </c>
      <c r="AV68" s="21" t="s">
        <v>37</v>
      </c>
      <c r="AW68" s="21" t="s">
        <v>37</v>
      </c>
      <c r="AX68" s="21" t="s">
        <v>37</v>
      </c>
      <c r="AY68" s="21" t="s">
        <v>37</v>
      </c>
      <c r="AZ68" s="21" t="s">
        <v>37</v>
      </c>
      <c r="BA68" s="21" t="s">
        <v>37</v>
      </c>
      <c r="BB68" s="21" t="s">
        <v>37</v>
      </c>
      <c r="BC68" s="21" t="s">
        <v>37</v>
      </c>
      <c r="BD68" s="21" t="s">
        <v>37</v>
      </c>
      <c r="BE68" s="20" t="s">
        <v>37</v>
      </c>
      <c r="BF68" s="20" t="s">
        <v>37</v>
      </c>
      <c r="BG68" s="20" t="s">
        <v>37</v>
      </c>
      <c r="BH68" s="20" t="s">
        <v>37</v>
      </c>
      <c r="BI68" s="20" t="s">
        <v>37</v>
      </c>
      <c r="BJ68" s="20" t="s">
        <v>37</v>
      </c>
      <c r="BK68" s="20" t="s">
        <v>37</v>
      </c>
      <c r="BL68" s="20" t="s">
        <v>37</v>
      </c>
      <c r="BM68" s="20" t="s">
        <v>37</v>
      </c>
      <c r="BN68" s="20" t="s">
        <v>37</v>
      </c>
      <c r="BO68" s="22" t="s">
        <v>37</v>
      </c>
      <c r="BP68" s="22" t="s">
        <v>37</v>
      </c>
      <c r="BQ68" s="22" t="s">
        <v>37</v>
      </c>
      <c r="BR68" s="22" t="s">
        <v>37</v>
      </c>
      <c r="BS68" s="22" t="s">
        <v>37</v>
      </c>
      <c r="BT68" s="22" t="s">
        <v>37</v>
      </c>
      <c r="BU68" s="22" t="s">
        <v>37</v>
      </c>
      <c r="BV68" s="22" t="s">
        <v>37</v>
      </c>
      <c r="BW68" s="22" t="s">
        <v>37</v>
      </c>
      <c r="BX68" s="22" t="s">
        <v>37</v>
      </c>
      <c r="BY68" s="24" t="s">
        <v>37</v>
      </c>
      <c r="BZ68" s="24" t="s">
        <v>37</v>
      </c>
      <c r="CA68" s="24" t="s">
        <v>37</v>
      </c>
      <c r="CB68" s="24" t="s">
        <v>37</v>
      </c>
      <c r="CC68" s="24" t="s">
        <v>37</v>
      </c>
      <c r="CD68" s="24" t="s">
        <v>37</v>
      </c>
      <c r="CE68" s="24" t="s">
        <v>37</v>
      </c>
      <c r="CF68" s="24" t="s">
        <v>37</v>
      </c>
      <c r="CG68" s="24" t="s">
        <v>37</v>
      </c>
      <c r="CH68" s="24" t="s">
        <v>37</v>
      </c>
      <c r="CI68" s="22" t="s">
        <v>37</v>
      </c>
      <c r="CJ68" s="22" t="s">
        <v>37</v>
      </c>
      <c r="CK68" s="22" t="s">
        <v>37</v>
      </c>
      <c r="CL68" s="22" t="s">
        <v>37</v>
      </c>
      <c r="CM68" s="20">
        <v>19089</v>
      </c>
      <c r="CN68" s="20">
        <v>961</v>
      </c>
      <c r="CO68" s="20">
        <v>4</v>
      </c>
      <c r="CP68" s="20" t="s">
        <v>37</v>
      </c>
    </row>
    <row r="69" spans="1:94" x14ac:dyDescent="0.35">
      <c r="A69" s="16">
        <v>2012</v>
      </c>
      <c r="B69" s="17">
        <v>2212</v>
      </c>
      <c r="C69" s="18" t="s">
        <v>250</v>
      </c>
      <c r="D69" s="18" t="s">
        <v>70</v>
      </c>
      <c r="E69" s="18" t="s">
        <v>33</v>
      </c>
      <c r="F69" s="16" t="s">
        <v>8</v>
      </c>
      <c r="G69" s="20" t="s">
        <v>37</v>
      </c>
      <c r="H69" s="20" t="s">
        <v>37</v>
      </c>
      <c r="I69" s="20" t="s">
        <v>37</v>
      </c>
      <c r="J69" s="20" t="s">
        <v>37</v>
      </c>
      <c r="K69" s="20" t="s">
        <v>37</v>
      </c>
      <c r="L69" s="19" t="s">
        <v>37</v>
      </c>
      <c r="M69" s="19" t="s">
        <v>37</v>
      </c>
      <c r="N69" s="19" t="s">
        <v>37</v>
      </c>
      <c r="O69" s="19" t="s">
        <v>37</v>
      </c>
      <c r="P69" s="19" t="s">
        <v>37</v>
      </c>
      <c r="Q69" s="22" t="s">
        <v>37</v>
      </c>
      <c r="R69" s="22" t="s">
        <v>37</v>
      </c>
      <c r="S69" s="22" t="s">
        <v>37</v>
      </c>
      <c r="T69" s="22" t="s">
        <v>37</v>
      </c>
      <c r="U69" s="22" t="s">
        <v>37</v>
      </c>
      <c r="V69" s="21" t="s">
        <v>37</v>
      </c>
      <c r="W69" s="21" t="s">
        <v>37</v>
      </c>
      <c r="X69" s="21" t="s">
        <v>37</v>
      </c>
      <c r="Y69" s="21" t="s">
        <v>37</v>
      </c>
      <c r="Z69" s="21" t="s">
        <v>37</v>
      </c>
      <c r="AA69" s="20" t="s">
        <v>37</v>
      </c>
      <c r="AB69" s="20" t="s">
        <v>37</v>
      </c>
      <c r="AC69" s="20" t="s">
        <v>37</v>
      </c>
      <c r="AD69" s="20" t="s">
        <v>37</v>
      </c>
      <c r="AE69" s="20" t="s">
        <v>37</v>
      </c>
      <c r="AF69" s="19" t="s">
        <v>37</v>
      </c>
      <c r="AG69" s="19" t="s">
        <v>37</v>
      </c>
      <c r="AH69" s="19" t="s">
        <v>37</v>
      </c>
      <c r="AI69" s="19" t="s">
        <v>37</v>
      </c>
      <c r="AJ69" s="19" t="s">
        <v>37</v>
      </c>
      <c r="AK69" s="19" t="s">
        <v>37</v>
      </c>
      <c r="AL69" s="19" t="s">
        <v>37</v>
      </c>
      <c r="AM69" s="19" t="s">
        <v>37</v>
      </c>
      <c r="AN69" s="19" t="s">
        <v>37</v>
      </c>
      <c r="AO69" s="19" t="s">
        <v>37</v>
      </c>
      <c r="AP69" s="22" t="s">
        <v>37</v>
      </c>
      <c r="AQ69" s="22" t="s">
        <v>37</v>
      </c>
      <c r="AR69" s="22" t="s">
        <v>37</v>
      </c>
      <c r="AS69" s="22" t="s">
        <v>37</v>
      </c>
      <c r="AT69" s="22" t="s">
        <v>37</v>
      </c>
      <c r="AU69" s="21" t="s">
        <v>37</v>
      </c>
      <c r="AV69" s="21" t="s">
        <v>37</v>
      </c>
      <c r="AW69" s="21" t="s">
        <v>37</v>
      </c>
      <c r="AX69" s="21" t="s">
        <v>37</v>
      </c>
      <c r="AY69" s="21" t="s">
        <v>37</v>
      </c>
      <c r="AZ69" s="21" t="s">
        <v>37</v>
      </c>
      <c r="BA69" s="21" t="s">
        <v>37</v>
      </c>
      <c r="BB69" s="21" t="s">
        <v>37</v>
      </c>
      <c r="BC69" s="21" t="s">
        <v>37</v>
      </c>
      <c r="BD69" s="21" t="s">
        <v>37</v>
      </c>
      <c r="BE69" s="20" t="s">
        <v>37</v>
      </c>
      <c r="BF69" s="20" t="s">
        <v>37</v>
      </c>
      <c r="BG69" s="20" t="s">
        <v>37</v>
      </c>
      <c r="BH69" s="20" t="s">
        <v>37</v>
      </c>
      <c r="BI69" s="20" t="s">
        <v>37</v>
      </c>
      <c r="BJ69" s="20" t="s">
        <v>37</v>
      </c>
      <c r="BK69" s="20" t="s">
        <v>37</v>
      </c>
      <c r="BL69" s="20" t="s">
        <v>37</v>
      </c>
      <c r="BM69" s="20" t="s">
        <v>37</v>
      </c>
      <c r="BN69" s="20" t="s">
        <v>37</v>
      </c>
      <c r="BO69" s="22" t="s">
        <v>37</v>
      </c>
      <c r="BP69" s="22" t="s">
        <v>37</v>
      </c>
      <c r="BQ69" s="22" t="s">
        <v>37</v>
      </c>
      <c r="BR69" s="22" t="s">
        <v>37</v>
      </c>
      <c r="BS69" s="22" t="s">
        <v>37</v>
      </c>
      <c r="BT69" s="22" t="s">
        <v>37</v>
      </c>
      <c r="BU69" s="22" t="s">
        <v>37</v>
      </c>
      <c r="BV69" s="22" t="s">
        <v>37</v>
      </c>
      <c r="BW69" s="22" t="s">
        <v>37</v>
      </c>
      <c r="BX69" s="22" t="s">
        <v>37</v>
      </c>
      <c r="BY69" s="24" t="s">
        <v>37</v>
      </c>
      <c r="BZ69" s="24" t="s">
        <v>37</v>
      </c>
      <c r="CA69" s="24" t="s">
        <v>37</v>
      </c>
      <c r="CB69" s="24" t="s">
        <v>37</v>
      </c>
      <c r="CC69" s="24" t="s">
        <v>37</v>
      </c>
      <c r="CD69" s="24" t="s">
        <v>37</v>
      </c>
      <c r="CE69" s="24" t="s">
        <v>37</v>
      </c>
      <c r="CF69" s="24" t="s">
        <v>37</v>
      </c>
      <c r="CG69" s="24" t="s">
        <v>37</v>
      </c>
      <c r="CH69" s="24" t="s">
        <v>37</v>
      </c>
      <c r="CI69" s="22" t="s">
        <v>37</v>
      </c>
      <c r="CJ69" s="22" t="s">
        <v>37</v>
      </c>
      <c r="CK69" s="22" t="s">
        <v>37</v>
      </c>
      <c r="CL69" s="22" t="s">
        <v>37</v>
      </c>
      <c r="CM69" s="20">
        <v>405</v>
      </c>
      <c r="CN69" s="20" t="s">
        <v>37</v>
      </c>
      <c r="CO69" s="20" t="s">
        <v>37</v>
      </c>
      <c r="CP69" s="20" t="s">
        <v>37</v>
      </c>
    </row>
    <row r="70" spans="1:94" x14ac:dyDescent="0.35">
      <c r="A70" s="16">
        <v>2012</v>
      </c>
      <c r="B70" s="17">
        <v>2273</v>
      </c>
      <c r="C70" s="18" t="s">
        <v>255</v>
      </c>
      <c r="D70" s="18" t="s">
        <v>39</v>
      </c>
      <c r="E70" s="18" t="s">
        <v>28</v>
      </c>
      <c r="F70" s="16" t="s">
        <v>8</v>
      </c>
      <c r="G70" s="20" t="s">
        <v>37</v>
      </c>
      <c r="H70" s="20" t="s">
        <v>37</v>
      </c>
      <c r="I70" s="20" t="s">
        <v>37</v>
      </c>
      <c r="J70" s="20" t="s">
        <v>37</v>
      </c>
      <c r="K70" s="20" t="s">
        <v>37</v>
      </c>
      <c r="L70" s="19" t="s">
        <v>37</v>
      </c>
      <c r="M70" s="19" t="s">
        <v>37</v>
      </c>
      <c r="N70" s="19" t="s">
        <v>37</v>
      </c>
      <c r="O70" s="19" t="s">
        <v>37</v>
      </c>
      <c r="P70" s="19" t="s">
        <v>37</v>
      </c>
      <c r="Q70" s="22" t="s">
        <v>37</v>
      </c>
      <c r="R70" s="22" t="s">
        <v>37</v>
      </c>
      <c r="S70" s="22" t="s">
        <v>37</v>
      </c>
      <c r="T70" s="22" t="s">
        <v>37</v>
      </c>
      <c r="U70" s="22" t="s">
        <v>37</v>
      </c>
      <c r="V70" s="21" t="s">
        <v>37</v>
      </c>
      <c r="W70" s="21" t="s">
        <v>37</v>
      </c>
      <c r="X70" s="21" t="s">
        <v>37</v>
      </c>
      <c r="Y70" s="21" t="s">
        <v>37</v>
      </c>
      <c r="Z70" s="21" t="s">
        <v>37</v>
      </c>
      <c r="AA70" s="20" t="s">
        <v>37</v>
      </c>
      <c r="AB70" s="20" t="s">
        <v>37</v>
      </c>
      <c r="AC70" s="20" t="s">
        <v>37</v>
      </c>
      <c r="AD70" s="20" t="s">
        <v>37</v>
      </c>
      <c r="AE70" s="20" t="s">
        <v>37</v>
      </c>
      <c r="AF70" s="19" t="s">
        <v>37</v>
      </c>
      <c r="AG70" s="19" t="s">
        <v>37</v>
      </c>
      <c r="AH70" s="19" t="s">
        <v>37</v>
      </c>
      <c r="AI70" s="19" t="s">
        <v>37</v>
      </c>
      <c r="AJ70" s="19" t="s">
        <v>37</v>
      </c>
      <c r="AK70" s="19" t="s">
        <v>37</v>
      </c>
      <c r="AL70" s="19" t="s">
        <v>37</v>
      </c>
      <c r="AM70" s="19" t="s">
        <v>37</v>
      </c>
      <c r="AN70" s="19" t="s">
        <v>37</v>
      </c>
      <c r="AO70" s="19" t="s">
        <v>37</v>
      </c>
      <c r="AP70" s="22" t="s">
        <v>37</v>
      </c>
      <c r="AQ70" s="22" t="s">
        <v>37</v>
      </c>
      <c r="AR70" s="22" t="s">
        <v>37</v>
      </c>
      <c r="AS70" s="22" t="s">
        <v>37</v>
      </c>
      <c r="AT70" s="22" t="s">
        <v>37</v>
      </c>
      <c r="AU70" s="21" t="s">
        <v>37</v>
      </c>
      <c r="AV70" s="21" t="s">
        <v>37</v>
      </c>
      <c r="AW70" s="21" t="s">
        <v>37</v>
      </c>
      <c r="AX70" s="21" t="s">
        <v>37</v>
      </c>
      <c r="AY70" s="21" t="s">
        <v>37</v>
      </c>
      <c r="AZ70" s="21" t="s">
        <v>37</v>
      </c>
      <c r="BA70" s="21" t="s">
        <v>37</v>
      </c>
      <c r="BB70" s="21" t="s">
        <v>37</v>
      </c>
      <c r="BC70" s="21" t="s">
        <v>37</v>
      </c>
      <c r="BD70" s="21" t="s">
        <v>37</v>
      </c>
      <c r="BE70" s="20" t="s">
        <v>37</v>
      </c>
      <c r="BF70" s="20" t="s">
        <v>37</v>
      </c>
      <c r="BG70" s="20" t="s">
        <v>37</v>
      </c>
      <c r="BH70" s="20" t="s">
        <v>37</v>
      </c>
      <c r="BI70" s="20" t="s">
        <v>37</v>
      </c>
      <c r="BJ70" s="20" t="s">
        <v>37</v>
      </c>
      <c r="BK70" s="20" t="s">
        <v>37</v>
      </c>
      <c r="BL70" s="20" t="s">
        <v>37</v>
      </c>
      <c r="BM70" s="20" t="s">
        <v>37</v>
      </c>
      <c r="BN70" s="20" t="s">
        <v>37</v>
      </c>
      <c r="BO70" s="22" t="s">
        <v>37</v>
      </c>
      <c r="BP70" s="22" t="s">
        <v>37</v>
      </c>
      <c r="BQ70" s="22" t="s">
        <v>37</v>
      </c>
      <c r="BR70" s="22" t="s">
        <v>37</v>
      </c>
      <c r="BS70" s="22" t="s">
        <v>37</v>
      </c>
      <c r="BT70" s="22" t="s">
        <v>37</v>
      </c>
      <c r="BU70" s="22" t="s">
        <v>37</v>
      </c>
      <c r="BV70" s="22" t="s">
        <v>37</v>
      </c>
      <c r="BW70" s="22" t="s">
        <v>37</v>
      </c>
      <c r="BX70" s="22" t="s">
        <v>37</v>
      </c>
      <c r="BY70" s="24" t="s">
        <v>37</v>
      </c>
      <c r="BZ70" s="24" t="s">
        <v>37</v>
      </c>
      <c r="CA70" s="24" t="s">
        <v>37</v>
      </c>
      <c r="CB70" s="24" t="s">
        <v>37</v>
      </c>
      <c r="CC70" s="24" t="s">
        <v>37</v>
      </c>
      <c r="CD70" s="24" t="s">
        <v>37</v>
      </c>
      <c r="CE70" s="24" t="s">
        <v>37</v>
      </c>
      <c r="CF70" s="24" t="s">
        <v>37</v>
      </c>
      <c r="CG70" s="24" t="s">
        <v>37</v>
      </c>
      <c r="CH70" s="24" t="s">
        <v>37</v>
      </c>
      <c r="CI70" s="22" t="s">
        <v>37</v>
      </c>
      <c r="CJ70" s="22" t="s">
        <v>37</v>
      </c>
      <c r="CK70" s="22" t="s">
        <v>37</v>
      </c>
      <c r="CL70" s="22" t="s">
        <v>37</v>
      </c>
      <c r="CM70" s="20">
        <v>0</v>
      </c>
      <c r="CN70" s="20">
        <v>1</v>
      </c>
      <c r="CO70" s="20">
        <v>2</v>
      </c>
      <c r="CP70" s="20">
        <v>0</v>
      </c>
    </row>
    <row r="71" spans="1:94" x14ac:dyDescent="0.35">
      <c r="A71" s="16">
        <v>2012</v>
      </c>
      <c r="B71" s="17">
        <v>2285</v>
      </c>
      <c r="C71" s="18" t="s">
        <v>257</v>
      </c>
      <c r="D71" s="18" t="s">
        <v>173</v>
      </c>
      <c r="E71" s="18" t="s">
        <v>28</v>
      </c>
      <c r="F71" s="16" t="s">
        <v>8</v>
      </c>
      <c r="G71" s="20">
        <v>108</v>
      </c>
      <c r="H71" s="20">
        <v>765</v>
      </c>
      <c r="I71" s="20" t="s">
        <v>37</v>
      </c>
      <c r="J71" s="20" t="s">
        <v>37</v>
      </c>
      <c r="K71" s="20">
        <v>873</v>
      </c>
      <c r="L71" s="19">
        <v>0</v>
      </c>
      <c r="M71" s="19">
        <v>0.2</v>
      </c>
      <c r="N71" s="19" t="s">
        <v>37</v>
      </c>
      <c r="O71" s="19" t="s">
        <v>37</v>
      </c>
      <c r="P71" s="19">
        <v>0.2</v>
      </c>
      <c r="Q71" s="22">
        <v>108</v>
      </c>
      <c r="R71" s="22">
        <v>765</v>
      </c>
      <c r="S71" s="22" t="s">
        <v>37</v>
      </c>
      <c r="T71" s="22" t="s">
        <v>37</v>
      </c>
      <c r="U71" s="22">
        <v>873</v>
      </c>
      <c r="V71" s="21">
        <v>0</v>
      </c>
      <c r="W71" s="21">
        <v>0.2</v>
      </c>
      <c r="X71" s="21" t="s">
        <v>37</v>
      </c>
      <c r="Y71" s="21" t="s">
        <v>37</v>
      </c>
      <c r="Z71" s="21">
        <v>0.2</v>
      </c>
      <c r="AA71" s="20" t="s">
        <v>37</v>
      </c>
      <c r="AB71" s="20" t="s">
        <v>37</v>
      </c>
      <c r="AC71" s="20" t="s">
        <v>37</v>
      </c>
      <c r="AD71" s="20" t="s">
        <v>37</v>
      </c>
      <c r="AE71" s="20">
        <v>0</v>
      </c>
      <c r="AF71" s="19" t="s">
        <v>37</v>
      </c>
      <c r="AG71" s="19" t="s">
        <v>37</v>
      </c>
      <c r="AH71" s="19" t="s">
        <v>37</v>
      </c>
      <c r="AI71" s="19" t="s">
        <v>37</v>
      </c>
      <c r="AJ71" s="19">
        <v>0</v>
      </c>
      <c r="AK71" s="19" t="s">
        <v>37</v>
      </c>
      <c r="AL71" s="19" t="s">
        <v>37</v>
      </c>
      <c r="AM71" s="19" t="s">
        <v>37</v>
      </c>
      <c r="AN71" s="19" t="s">
        <v>37</v>
      </c>
      <c r="AO71" s="19">
        <v>0</v>
      </c>
      <c r="AP71" s="22" t="s">
        <v>37</v>
      </c>
      <c r="AQ71" s="22" t="s">
        <v>37</v>
      </c>
      <c r="AR71" s="22" t="s">
        <v>37</v>
      </c>
      <c r="AS71" s="22" t="s">
        <v>37</v>
      </c>
      <c r="AT71" s="22">
        <v>0</v>
      </c>
      <c r="AU71" s="21" t="s">
        <v>37</v>
      </c>
      <c r="AV71" s="21" t="s">
        <v>37</v>
      </c>
      <c r="AW71" s="21" t="s">
        <v>37</v>
      </c>
      <c r="AX71" s="21" t="s">
        <v>37</v>
      </c>
      <c r="AY71" s="21">
        <v>0</v>
      </c>
      <c r="AZ71" s="21" t="s">
        <v>37</v>
      </c>
      <c r="BA71" s="21" t="s">
        <v>37</v>
      </c>
      <c r="BB71" s="21" t="s">
        <v>37</v>
      </c>
      <c r="BC71" s="21" t="s">
        <v>37</v>
      </c>
      <c r="BD71" s="21">
        <v>0</v>
      </c>
      <c r="BE71" s="20" t="s">
        <v>37</v>
      </c>
      <c r="BF71" s="20" t="s">
        <v>37</v>
      </c>
      <c r="BG71" s="20" t="s">
        <v>37</v>
      </c>
      <c r="BH71" s="20" t="s">
        <v>37</v>
      </c>
      <c r="BI71" s="20">
        <v>0</v>
      </c>
      <c r="BJ71" s="20">
        <v>14</v>
      </c>
      <c r="BK71" s="20">
        <v>63</v>
      </c>
      <c r="BL71" s="20" t="s">
        <v>37</v>
      </c>
      <c r="BM71" s="20" t="s">
        <v>37</v>
      </c>
      <c r="BN71" s="20">
        <v>77</v>
      </c>
      <c r="BO71" s="22" t="s">
        <v>37</v>
      </c>
      <c r="BP71" s="22" t="s">
        <v>37</v>
      </c>
      <c r="BQ71" s="22" t="s">
        <v>37</v>
      </c>
      <c r="BR71" s="22" t="s">
        <v>37</v>
      </c>
      <c r="BS71" s="22">
        <v>0</v>
      </c>
      <c r="BT71" s="22" t="s">
        <v>37</v>
      </c>
      <c r="BU71" s="22" t="s">
        <v>37</v>
      </c>
      <c r="BV71" s="22" t="s">
        <v>37</v>
      </c>
      <c r="BW71" s="22" t="s">
        <v>37</v>
      </c>
      <c r="BX71" s="22">
        <v>0</v>
      </c>
      <c r="BY71" s="24" t="s">
        <v>37</v>
      </c>
      <c r="BZ71" s="24" t="s">
        <v>37</v>
      </c>
      <c r="CA71" s="24" t="s">
        <v>37</v>
      </c>
      <c r="CB71" s="24" t="s">
        <v>37</v>
      </c>
      <c r="CC71" s="24">
        <v>0</v>
      </c>
      <c r="CD71" s="24">
        <v>14</v>
      </c>
      <c r="CE71" s="24">
        <v>63</v>
      </c>
      <c r="CF71" s="24">
        <v>0</v>
      </c>
      <c r="CG71" s="24">
        <v>0</v>
      </c>
      <c r="CH71" s="24">
        <v>77</v>
      </c>
      <c r="CI71" s="22" t="s">
        <v>37</v>
      </c>
      <c r="CJ71" s="22" t="s">
        <v>37</v>
      </c>
      <c r="CK71" s="22" t="s">
        <v>37</v>
      </c>
      <c r="CL71" s="22" t="s">
        <v>37</v>
      </c>
      <c r="CM71" s="20" t="s">
        <v>37</v>
      </c>
      <c r="CN71" s="20" t="s">
        <v>37</v>
      </c>
      <c r="CO71" s="20" t="s">
        <v>37</v>
      </c>
      <c r="CP71" s="20" t="s">
        <v>37</v>
      </c>
    </row>
    <row r="72" spans="1:94" x14ac:dyDescent="0.35">
      <c r="A72" s="16">
        <v>2012</v>
      </c>
      <c r="B72" s="17">
        <v>2442</v>
      </c>
      <c r="C72" s="18" t="s">
        <v>264</v>
      </c>
      <c r="D72" s="18" t="s">
        <v>98</v>
      </c>
      <c r="E72" s="18" t="s">
        <v>28</v>
      </c>
      <c r="F72" s="16" t="s">
        <v>8</v>
      </c>
      <c r="G72" s="20">
        <v>595</v>
      </c>
      <c r="H72" s="20">
        <v>401</v>
      </c>
      <c r="I72" s="20" t="s">
        <v>37</v>
      </c>
      <c r="J72" s="20" t="s">
        <v>37</v>
      </c>
      <c r="K72" s="20">
        <v>996</v>
      </c>
      <c r="L72" s="19" t="s">
        <v>37</v>
      </c>
      <c r="M72" s="19" t="s">
        <v>37</v>
      </c>
      <c r="N72" s="19" t="s">
        <v>37</v>
      </c>
      <c r="O72" s="19" t="s">
        <v>37</v>
      </c>
      <c r="P72" s="19">
        <v>0</v>
      </c>
      <c r="Q72" s="22">
        <v>66700</v>
      </c>
      <c r="R72" s="22">
        <v>5014</v>
      </c>
      <c r="S72" s="22" t="s">
        <v>37</v>
      </c>
      <c r="T72" s="22" t="s">
        <v>37</v>
      </c>
      <c r="U72" s="22">
        <v>71714</v>
      </c>
      <c r="V72" s="21">
        <v>31</v>
      </c>
      <c r="W72" s="21">
        <v>2</v>
      </c>
      <c r="X72" s="21" t="s">
        <v>37</v>
      </c>
      <c r="Y72" s="21" t="s">
        <v>37</v>
      </c>
      <c r="Z72" s="21">
        <v>33</v>
      </c>
      <c r="AA72" s="20">
        <v>4</v>
      </c>
      <c r="AB72" s="20">
        <v>23</v>
      </c>
      <c r="AC72" s="20">
        <v>0</v>
      </c>
      <c r="AD72" s="20" t="s">
        <v>37</v>
      </c>
      <c r="AE72" s="20">
        <v>27</v>
      </c>
      <c r="AF72" s="19" t="s">
        <v>37</v>
      </c>
      <c r="AG72" s="19" t="s">
        <v>37</v>
      </c>
      <c r="AH72" s="19" t="s">
        <v>37</v>
      </c>
      <c r="AI72" s="19" t="s">
        <v>37</v>
      </c>
      <c r="AJ72" s="19">
        <v>0</v>
      </c>
      <c r="AK72" s="19" t="s">
        <v>37</v>
      </c>
      <c r="AL72" s="19" t="s">
        <v>37</v>
      </c>
      <c r="AM72" s="19" t="s">
        <v>37</v>
      </c>
      <c r="AN72" s="19" t="s">
        <v>37</v>
      </c>
      <c r="AO72" s="19">
        <v>0</v>
      </c>
      <c r="AP72" s="22">
        <v>107</v>
      </c>
      <c r="AQ72" s="22">
        <v>155</v>
      </c>
      <c r="AR72" s="22">
        <v>12</v>
      </c>
      <c r="AS72" s="22" t="s">
        <v>37</v>
      </c>
      <c r="AT72" s="22">
        <v>274</v>
      </c>
      <c r="AU72" s="21" t="s">
        <v>37</v>
      </c>
      <c r="AV72" s="21">
        <v>3</v>
      </c>
      <c r="AW72" s="21" t="s">
        <v>37</v>
      </c>
      <c r="AX72" s="21" t="s">
        <v>37</v>
      </c>
      <c r="AY72" s="21">
        <v>3</v>
      </c>
      <c r="AZ72" s="21" t="s">
        <v>37</v>
      </c>
      <c r="BA72" s="21">
        <v>3</v>
      </c>
      <c r="BB72" s="21" t="s">
        <v>37</v>
      </c>
      <c r="BC72" s="21" t="s">
        <v>37</v>
      </c>
      <c r="BD72" s="21">
        <v>3</v>
      </c>
      <c r="BE72" s="20">
        <v>41</v>
      </c>
      <c r="BF72" s="20">
        <v>9</v>
      </c>
      <c r="BG72" s="20" t="s">
        <v>37</v>
      </c>
      <c r="BH72" s="20" t="s">
        <v>37</v>
      </c>
      <c r="BI72" s="20">
        <v>50</v>
      </c>
      <c r="BJ72" s="20">
        <v>89</v>
      </c>
      <c r="BK72" s="20">
        <v>17</v>
      </c>
      <c r="BL72" s="20" t="s">
        <v>37</v>
      </c>
      <c r="BM72" s="20" t="s">
        <v>37</v>
      </c>
      <c r="BN72" s="20">
        <v>106</v>
      </c>
      <c r="BO72" s="22">
        <v>27</v>
      </c>
      <c r="BP72" s="22">
        <v>6</v>
      </c>
      <c r="BQ72" s="22" t="s">
        <v>37</v>
      </c>
      <c r="BR72" s="22" t="s">
        <v>37</v>
      </c>
      <c r="BS72" s="22">
        <v>33</v>
      </c>
      <c r="BT72" s="22">
        <v>44</v>
      </c>
      <c r="BU72" s="22">
        <v>40</v>
      </c>
      <c r="BV72" s="22" t="s">
        <v>37</v>
      </c>
      <c r="BW72" s="22" t="s">
        <v>37</v>
      </c>
      <c r="BX72" s="22">
        <v>84</v>
      </c>
      <c r="BY72" s="24">
        <v>48</v>
      </c>
      <c r="BZ72" s="24">
        <v>8</v>
      </c>
      <c r="CA72" s="24" t="s">
        <v>37</v>
      </c>
      <c r="CB72" s="24" t="s">
        <v>37</v>
      </c>
      <c r="CC72" s="24">
        <v>56</v>
      </c>
      <c r="CD72" s="24">
        <v>249</v>
      </c>
      <c r="CE72" s="24">
        <v>80</v>
      </c>
      <c r="CF72" s="24">
        <v>0</v>
      </c>
      <c r="CG72" s="24">
        <v>0</v>
      </c>
      <c r="CH72" s="24">
        <v>329</v>
      </c>
      <c r="CI72" s="22" t="s">
        <v>37</v>
      </c>
      <c r="CJ72" s="22" t="s">
        <v>37</v>
      </c>
      <c r="CK72" s="22" t="s">
        <v>37</v>
      </c>
      <c r="CL72" s="22" t="s">
        <v>37</v>
      </c>
      <c r="CM72" s="20" t="s">
        <v>37</v>
      </c>
      <c r="CN72" s="20">
        <v>19</v>
      </c>
      <c r="CO72" s="20">
        <v>1</v>
      </c>
      <c r="CP72" s="20" t="s">
        <v>37</v>
      </c>
    </row>
    <row r="73" spans="1:94" x14ac:dyDescent="0.35">
      <c r="A73" s="16">
        <v>2012</v>
      </c>
      <c r="B73" s="17">
        <v>2502</v>
      </c>
      <c r="C73" s="18" t="s">
        <v>267</v>
      </c>
      <c r="D73" s="18" t="s">
        <v>46</v>
      </c>
      <c r="E73" s="18" t="s">
        <v>33</v>
      </c>
      <c r="F73" s="16" t="s">
        <v>8</v>
      </c>
      <c r="G73" s="20" t="s">
        <v>37</v>
      </c>
      <c r="H73" s="20" t="s">
        <v>37</v>
      </c>
      <c r="I73" s="20" t="s">
        <v>37</v>
      </c>
      <c r="J73" s="20" t="s">
        <v>37</v>
      </c>
      <c r="K73" s="20">
        <v>0</v>
      </c>
      <c r="L73" s="19" t="s">
        <v>37</v>
      </c>
      <c r="M73" s="19" t="s">
        <v>37</v>
      </c>
      <c r="N73" s="19" t="s">
        <v>37</v>
      </c>
      <c r="O73" s="19" t="s">
        <v>37</v>
      </c>
      <c r="P73" s="19">
        <v>0</v>
      </c>
      <c r="Q73" s="22" t="s">
        <v>37</v>
      </c>
      <c r="R73" s="22" t="s">
        <v>37</v>
      </c>
      <c r="S73" s="22" t="s">
        <v>37</v>
      </c>
      <c r="T73" s="22" t="s">
        <v>37</v>
      </c>
      <c r="U73" s="22">
        <v>0</v>
      </c>
      <c r="V73" s="21" t="s">
        <v>37</v>
      </c>
      <c r="W73" s="21" t="s">
        <v>37</v>
      </c>
      <c r="X73" s="21" t="s">
        <v>37</v>
      </c>
      <c r="Y73" s="21" t="s">
        <v>37</v>
      </c>
      <c r="Z73" s="21">
        <v>0</v>
      </c>
      <c r="AA73" s="20" t="s">
        <v>37</v>
      </c>
      <c r="AB73" s="20" t="s">
        <v>37</v>
      </c>
      <c r="AC73" s="20" t="s">
        <v>37</v>
      </c>
      <c r="AD73" s="20" t="s">
        <v>37</v>
      </c>
      <c r="AE73" s="20">
        <v>0</v>
      </c>
      <c r="AF73" s="19" t="s">
        <v>37</v>
      </c>
      <c r="AG73" s="19" t="s">
        <v>37</v>
      </c>
      <c r="AH73" s="19" t="s">
        <v>37</v>
      </c>
      <c r="AI73" s="19" t="s">
        <v>37</v>
      </c>
      <c r="AJ73" s="19">
        <v>0</v>
      </c>
      <c r="AK73" s="19">
        <v>13.2</v>
      </c>
      <c r="AL73" s="19" t="s">
        <v>37</v>
      </c>
      <c r="AM73" s="19" t="s">
        <v>37</v>
      </c>
      <c r="AN73" s="19" t="s">
        <v>37</v>
      </c>
      <c r="AO73" s="19">
        <v>13.2</v>
      </c>
      <c r="AP73" s="22" t="s">
        <v>37</v>
      </c>
      <c r="AQ73" s="22" t="s">
        <v>37</v>
      </c>
      <c r="AR73" s="22" t="s">
        <v>37</v>
      </c>
      <c r="AS73" s="22" t="s">
        <v>37</v>
      </c>
      <c r="AT73" s="22">
        <v>0</v>
      </c>
      <c r="AU73" s="21" t="s">
        <v>37</v>
      </c>
      <c r="AV73" s="21" t="s">
        <v>37</v>
      </c>
      <c r="AW73" s="21" t="s">
        <v>37</v>
      </c>
      <c r="AX73" s="21" t="s">
        <v>37</v>
      </c>
      <c r="AY73" s="21">
        <v>0</v>
      </c>
      <c r="AZ73" s="21">
        <v>13.2</v>
      </c>
      <c r="BA73" s="21" t="s">
        <v>37</v>
      </c>
      <c r="BB73" s="21" t="s">
        <v>37</v>
      </c>
      <c r="BC73" s="21" t="s">
        <v>37</v>
      </c>
      <c r="BD73" s="21">
        <v>13.2</v>
      </c>
      <c r="BE73" s="20" t="s">
        <v>37</v>
      </c>
      <c r="BF73" s="20" t="s">
        <v>37</v>
      </c>
      <c r="BG73" s="20" t="s">
        <v>37</v>
      </c>
      <c r="BH73" s="20" t="s">
        <v>37</v>
      </c>
      <c r="BI73" s="20" t="s">
        <v>37</v>
      </c>
      <c r="BJ73" s="20" t="s">
        <v>37</v>
      </c>
      <c r="BK73" s="20" t="s">
        <v>37</v>
      </c>
      <c r="BL73" s="20" t="s">
        <v>37</v>
      </c>
      <c r="BM73" s="20" t="s">
        <v>37</v>
      </c>
      <c r="BN73" s="20" t="s">
        <v>37</v>
      </c>
      <c r="BO73" s="22" t="s">
        <v>37</v>
      </c>
      <c r="BP73" s="22" t="s">
        <v>37</v>
      </c>
      <c r="BQ73" s="22" t="s">
        <v>37</v>
      </c>
      <c r="BR73" s="22" t="s">
        <v>37</v>
      </c>
      <c r="BS73" s="22" t="s">
        <v>37</v>
      </c>
      <c r="BT73" s="22" t="s">
        <v>37</v>
      </c>
      <c r="BU73" s="22" t="s">
        <v>37</v>
      </c>
      <c r="BV73" s="22" t="s">
        <v>37</v>
      </c>
      <c r="BW73" s="22" t="s">
        <v>37</v>
      </c>
      <c r="BX73" s="22" t="s">
        <v>37</v>
      </c>
      <c r="BY73" s="24" t="s">
        <v>37</v>
      </c>
      <c r="BZ73" s="24" t="s">
        <v>37</v>
      </c>
      <c r="CA73" s="24" t="s">
        <v>37</v>
      </c>
      <c r="CB73" s="24" t="s">
        <v>37</v>
      </c>
      <c r="CC73" s="24" t="s">
        <v>37</v>
      </c>
      <c r="CD73" s="24" t="s">
        <v>37</v>
      </c>
      <c r="CE73" s="24" t="s">
        <v>37</v>
      </c>
      <c r="CF73" s="24" t="s">
        <v>37</v>
      </c>
      <c r="CG73" s="24" t="s">
        <v>37</v>
      </c>
      <c r="CH73" s="24" t="s">
        <v>37</v>
      </c>
      <c r="CI73" s="22" t="s">
        <v>37</v>
      </c>
      <c r="CJ73" s="22" t="s">
        <v>37</v>
      </c>
      <c r="CK73" s="22" t="s">
        <v>37</v>
      </c>
      <c r="CL73" s="22" t="s">
        <v>37</v>
      </c>
      <c r="CM73" s="20" t="s">
        <v>37</v>
      </c>
      <c r="CN73" s="20" t="s">
        <v>37</v>
      </c>
      <c r="CO73" s="20" t="s">
        <v>37</v>
      </c>
      <c r="CP73" s="20" t="s">
        <v>37</v>
      </c>
    </row>
    <row r="74" spans="1:94" x14ac:dyDescent="0.35">
      <c r="A74" s="16">
        <v>2012</v>
      </c>
      <c r="B74" s="17">
        <v>2507</v>
      </c>
      <c r="C74" s="18" t="s">
        <v>268</v>
      </c>
      <c r="D74" s="18" t="s">
        <v>63</v>
      </c>
      <c r="E74" s="18" t="s">
        <v>28</v>
      </c>
      <c r="F74" s="16" t="s">
        <v>8</v>
      </c>
      <c r="G74" s="20">
        <v>3454</v>
      </c>
      <c r="H74" s="20">
        <v>7497</v>
      </c>
      <c r="I74" s="20" t="s">
        <v>37</v>
      </c>
      <c r="J74" s="20" t="s">
        <v>37</v>
      </c>
      <c r="K74" s="20">
        <v>10951</v>
      </c>
      <c r="L74" s="19">
        <v>1.4</v>
      </c>
      <c r="M74" s="19">
        <v>3</v>
      </c>
      <c r="N74" s="19" t="s">
        <v>37</v>
      </c>
      <c r="O74" s="19" t="s">
        <v>37</v>
      </c>
      <c r="P74" s="19">
        <v>4.4000000000000004</v>
      </c>
      <c r="Q74" s="22">
        <v>27347</v>
      </c>
      <c r="R74" s="22">
        <v>63245</v>
      </c>
      <c r="S74" s="22" t="s">
        <v>37</v>
      </c>
      <c r="T74" s="22" t="s">
        <v>37</v>
      </c>
      <c r="U74" s="22">
        <v>90592</v>
      </c>
      <c r="V74" s="21">
        <v>6.6</v>
      </c>
      <c r="W74" s="21">
        <v>18.600000000000001</v>
      </c>
      <c r="X74" s="21" t="s">
        <v>37</v>
      </c>
      <c r="Y74" s="21" t="s">
        <v>37</v>
      </c>
      <c r="Z74" s="21">
        <v>25.2</v>
      </c>
      <c r="AA74" s="20" t="s">
        <v>37</v>
      </c>
      <c r="AB74" s="20" t="s">
        <v>37</v>
      </c>
      <c r="AC74" s="20" t="s">
        <v>37</v>
      </c>
      <c r="AD74" s="20" t="s">
        <v>37</v>
      </c>
      <c r="AE74" s="20">
        <v>0</v>
      </c>
      <c r="AF74" s="19" t="s">
        <v>37</v>
      </c>
      <c r="AG74" s="19" t="s">
        <v>37</v>
      </c>
      <c r="AH74" s="19" t="s">
        <v>37</v>
      </c>
      <c r="AI74" s="19" t="s">
        <v>37</v>
      </c>
      <c r="AJ74" s="19">
        <v>0</v>
      </c>
      <c r="AK74" s="19" t="s">
        <v>37</v>
      </c>
      <c r="AL74" s="19" t="s">
        <v>37</v>
      </c>
      <c r="AM74" s="19" t="s">
        <v>37</v>
      </c>
      <c r="AN74" s="19" t="s">
        <v>37</v>
      </c>
      <c r="AO74" s="19">
        <v>0</v>
      </c>
      <c r="AP74" s="22" t="s">
        <v>37</v>
      </c>
      <c r="AQ74" s="22" t="s">
        <v>37</v>
      </c>
      <c r="AR74" s="22" t="s">
        <v>37</v>
      </c>
      <c r="AS74" s="22" t="s">
        <v>37</v>
      </c>
      <c r="AT74" s="22">
        <v>0</v>
      </c>
      <c r="AU74" s="21" t="s">
        <v>37</v>
      </c>
      <c r="AV74" s="21" t="s">
        <v>37</v>
      </c>
      <c r="AW74" s="21" t="s">
        <v>37</v>
      </c>
      <c r="AX74" s="21" t="s">
        <v>37</v>
      </c>
      <c r="AY74" s="21">
        <v>0</v>
      </c>
      <c r="AZ74" s="21" t="s">
        <v>37</v>
      </c>
      <c r="BA74" s="21" t="s">
        <v>37</v>
      </c>
      <c r="BB74" s="21" t="s">
        <v>37</v>
      </c>
      <c r="BC74" s="21" t="s">
        <v>37</v>
      </c>
      <c r="BD74" s="21">
        <v>0</v>
      </c>
      <c r="BE74" s="20">
        <v>270</v>
      </c>
      <c r="BF74" s="20">
        <v>725</v>
      </c>
      <c r="BG74" s="20" t="s">
        <v>37</v>
      </c>
      <c r="BH74" s="20" t="s">
        <v>37</v>
      </c>
      <c r="BI74" s="20">
        <v>995</v>
      </c>
      <c r="BJ74" s="20">
        <v>1781</v>
      </c>
      <c r="BK74" s="20">
        <v>1014</v>
      </c>
      <c r="BL74" s="20" t="s">
        <v>37</v>
      </c>
      <c r="BM74" s="20" t="s">
        <v>37</v>
      </c>
      <c r="BN74" s="20">
        <v>2795</v>
      </c>
      <c r="BO74" s="22" t="s">
        <v>37</v>
      </c>
      <c r="BP74" s="22" t="s">
        <v>37</v>
      </c>
      <c r="BQ74" s="22" t="s">
        <v>37</v>
      </c>
      <c r="BR74" s="22" t="s">
        <v>37</v>
      </c>
      <c r="BS74" s="22">
        <v>0</v>
      </c>
      <c r="BT74" s="22" t="s">
        <v>37</v>
      </c>
      <c r="BU74" s="22" t="s">
        <v>37</v>
      </c>
      <c r="BV74" s="22" t="s">
        <v>37</v>
      </c>
      <c r="BW74" s="22" t="s">
        <v>37</v>
      </c>
      <c r="BX74" s="22">
        <v>0</v>
      </c>
      <c r="BY74" s="24" t="s">
        <v>37</v>
      </c>
      <c r="BZ74" s="24" t="s">
        <v>37</v>
      </c>
      <c r="CA74" s="24" t="s">
        <v>37</v>
      </c>
      <c r="CB74" s="24" t="s">
        <v>37</v>
      </c>
      <c r="CC74" s="24">
        <v>0</v>
      </c>
      <c r="CD74" s="24">
        <v>2051</v>
      </c>
      <c r="CE74" s="24">
        <v>1739</v>
      </c>
      <c r="CF74" s="24">
        <v>0</v>
      </c>
      <c r="CG74" s="24">
        <v>0</v>
      </c>
      <c r="CH74" s="24">
        <v>3790</v>
      </c>
      <c r="CI74" s="22" t="s">
        <v>37</v>
      </c>
      <c r="CJ74" s="22" t="s">
        <v>37</v>
      </c>
      <c r="CK74" s="22" t="s">
        <v>37</v>
      </c>
      <c r="CL74" s="22" t="s">
        <v>37</v>
      </c>
      <c r="CM74" s="20">
        <v>10</v>
      </c>
      <c r="CN74" s="20">
        <v>140</v>
      </c>
      <c r="CO74" s="20" t="s">
        <v>37</v>
      </c>
      <c r="CP74" s="20" t="s">
        <v>37</v>
      </c>
    </row>
    <row r="75" spans="1:94" x14ac:dyDescent="0.35">
      <c r="A75" s="16">
        <v>2012</v>
      </c>
      <c r="B75" s="17">
        <v>2548</v>
      </c>
      <c r="C75" s="18" t="s">
        <v>270</v>
      </c>
      <c r="D75" s="18" t="s">
        <v>271</v>
      </c>
      <c r="E75" s="18" t="s">
        <v>28</v>
      </c>
      <c r="F75" s="16" t="s">
        <v>8</v>
      </c>
      <c r="G75" s="20">
        <v>2023</v>
      </c>
      <c r="H75" s="20">
        <v>4406</v>
      </c>
      <c r="I75" s="20" t="s">
        <v>37</v>
      </c>
      <c r="J75" s="20" t="s">
        <v>37</v>
      </c>
      <c r="K75" s="20">
        <v>6429</v>
      </c>
      <c r="L75" s="19" t="s">
        <v>37</v>
      </c>
      <c r="M75" s="19" t="s">
        <v>37</v>
      </c>
      <c r="N75" s="19" t="s">
        <v>37</v>
      </c>
      <c r="O75" s="19" t="s">
        <v>37</v>
      </c>
      <c r="P75" s="19">
        <v>0</v>
      </c>
      <c r="Q75" s="22">
        <v>2023</v>
      </c>
      <c r="R75" s="22">
        <v>4406</v>
      </c>
      <c r="S75" s="22" t="s">
        <v>37</v>
      </c>
      <c r="T75" s="22" t="s">
        <v>37</v>
      </c>
      <c r="U75" s="22">
        <v>6429</v>
      </c>
      <c r="V75" s="21" t="s">
        <v>37</v>
      </c>
      <c r="W75" s="21" t="s">
        <v>37</v>
      </c>
      <c r="X75" s="21" t="s">
        <v>37</v>
      </c>
      <c r="Y75" s="21" t="s">
        <v>37</v>
      </c>
      <c r="Z75" s="21">
        <v>0</v>
      </c>
      <c r="AA75" s="20" t="s">
        <v>37</v>
      </c>
      <c r="AB75" s="20" t="s">
        <v>37</v>
      </c>
      <c r="AC75" s="20" t="s">
        <v>37</v>
      </c>
      <c r="AD75" s="20" t="s">
        <v>37</v>
      </c>
      <c r="AE75" s="20">
        <v>0</v>
      </c>
      <c r="AF75" s="19" t="s">
        <v>37</v>
      </c>
      <c r="AG75" s="19" t="s">
        <v>37</v>
      </c>
      <c r="AH75" s="19" t="s">
        <v>37</v>
      </c>
      <c r="AI75" s="19" t="s">
        <v>37</v>
      </c>
      <c r="AJ75" s="19">
        <v>0</v>
      </c>
      <c r="AK75" s="19" t="s">
        <v>37</v>
      </c>
      <c r="AL75" s="19" t="s">
        <v>37</v>
      </c>
      <c r="AM75" s="19" t="s">
        <v>37</v>
      </c>
      <c r="AN75" s="19" t="s">
        <v>37</v>
      </c>
      <c r="AO75" s="19">
        <v>0</v>
      </c>
      <c r="AP75" s="22" t="s">
        <v>37</v>
      </c>
      <c r="AQ75" s="22" t="s">
        <v>37</v>
      </c>
      <c r="AR75" s="22" t="s">
        <v>37</v>
      </c>
      <c r="AS75" s="22" t="s">
        <v>37</v>
      </c>
      <c r="AT75" s="22">
        <v>0</v>
      </c>
      <c r="AU75" s="21" t="s">
        <v>37</v>
      </c>
      <c r="AV75" s="21" t="s">
        <v>37</v>
      </c>
      <c r="AW75" s="21" t="s">
        <v>37</v>
      </c>
      <c r="AX75" s="21" t="s">
        <v>37</v>
      </c>
      <c r="AY75" s="21">
        <v>0</v>
      </c>
      <c r="AZ75" s="21" t="s">
        <v>37</v>
      </c>
      <c r="BA75" s="21" t="s">
        <v>37</v>
      </c>
      <c r="BB75" s="21" t="s">
        <v>37</v>
      </c>
      <c r="BC75" s="21" t="s">
        <v>37</v>
      </c>
      <c r="BD75" s="21">
        <v>0</v>
      </c>
      <c r="BE75" s="20">
        <v>274</v>
      </c>
      <c r="BF75" s="20">
        <v>511</v>
      </c>
      <c r="BG75" s="20" t="s">
        <v>37</v>
      </c>
      <c r="BH75" s="20" t="s">
        <v>37</v>
      </c>
      <c r="BI75" s="20">
        <v>785</v>
      </c>
      <c r="BJ75" s="20">
        <v>314</v>
      </c>
      <c r="BK75" s="20">
        <v>721</v>
      </c>
      <c r="BL75" s="20" t="s">
        <v>37</v>
      </c>
      <c r="BM75" s="20" t="s">
        <v>37</v>
      </c>
      <c r="BN75" s="20">
        <v>1035</v>
      </c>
      <c r="BO75" s="22" t="s">
        <v>37</v>
      </c>
      <c r="BP75" s="22" t="s">
        <v>37</v>
      </c>
      <c r="BQ75" s="22" t="s">
        <v>37</v>
      </c>
      <c r="BR75" s="22" t="s">
        <v>37</v>
      </c>
      <c r="BS75" s="22">
        <v>0</v>
      </c>
      <c r="BT75" s="22" t="s">
        <v>37</v>
      </c>
      <c r="BU75" s="22" t="s">
        <v>37</v>
      </c>
      <c r="BV75" s="22" t="s">
        <v>37</v>
      </c>
      <c r="BW75" s="22" t="s">
        <v>37</v>
      </c>
      <c r="BX75" s="22">
        <v>0</v>
      </c>
      <c r="BY75" s="24" t="s">
        <v>37</v>
      </c>
      <c r="BZ75" s="24" t="s">
        <v>37</v>
      </c>
      <c r="CA75" s="24" t="s">
        <v>37</v>
      </c>
      <c r="CB75" s="24" t="s">
        <v>37</v>
      </c>
      <c r="CC75" s="24">
        <v>0</v>
      </c>
      <c r="CD75" s="24">
        <v>588</v>
      </c>
      <c r="CE75" s="24">
        <v>1232</v>
      </c>
      <c r="CF75" s="24">
        <v>0</v>
      </c>
      <c r="CG75" s="24">
        <v>0</v>
      </c>
      <c r="CH75" s="24">
        <v>1820</v>
      </c>
      <c r="CI75" s="22" t="s">
        <v>37</v>
      </c>
      <c r="CJ75" s="22" t="s">
        <v>37</v>
      </c>
      <c r="CK75" s="22" t="s">
        <v>37</v>
      </c>
      <c r="CL75" s="22" t="s">
        <v>37</v>
      </c>
      <c r="CM75" s="20">
        <v>37</v>
      </c>
      <c r="CN75" s="20">
        <v>11</v>
      </c>
      <c r="CO75" s="20">
        <v>12</v>
      </c>
      <c r="CP75" s="20" t="s">
        <v>37</v>
      </c>
    </row>
    <row r="76" spans="1:94" x14ac:dyDescent="0.35">
      <c r="A76" s="16">
        <v>2012</v>
      </c>
      <c r="B76" s="17">
        <v>2599</v>
      </c>
      <c r="C76" s="18" t="s">
        <v>273</v>
      </c>
      <c r="D76" s="18" t="s">
        <v>90</v>
      </c>
      <c r="E76" s="18" t="s">
        <v>191</v>
      </c>
      <c r="F76" s="16" t="s">
        <v>8</v>
      </c>
      <c r="G76" s="20">
        <v>6</v>
      </c>
      <c r="H76" s="20" t="s">
        <v>37</v>
      </c>
      <c r="I76" s="20" t="s">
        <v>37</v>
      </c>
      <c r="J76" s="20" t="s">
        <v>37</v>
      </c>
      <c r="K76" s="20">
        <v>6</v>
      </c>
      <c r="L76" s="19">
        <v>1</v>
      </c>
      <c r="M76" s="19" t="s">
        <v>37</v>
      </c>
      <c r="N76" s="19" t="s">
        <v>37</v>
      </c>
      <c r="O76" s="19" t="s">
        <v>37</v>
      </c>
      <c r="P76" s="19">
        <v>1</v>
      </c>
      <c r="Q76" s="22">
        <v>348</v>
      </c>
      <c r="R76" s="22" t="s">
        <v>37</v>
      </c>
      <c r="S76" s="22" t="s">
        <v>37</v>
      </c>
      <c r="T76" s="22" t="s">
        <v>37</v>
      </c>
      <c r="U76" s="22">
        <v>348</v>
      </c>
      <c r="V76" s="21">
        <v>3</v>
      </c>
      <c r="W76" s="21" t="s">
        <v>37</v>
      </c>
      <c r="X76" s="21" t="s">
        <v>37</v>
      </c>
      <c r="Y76" s="21" t="s">
        <v>37</v>
      </c>
      <c r="Z76" s="21">
        <v>3</v>
      </c>
      <c r="AA76" s="20" t="s">
        <v>37</v>
      </c>
      <c r="AB76" s="20" t="s">
        <v>37</v>
      </c>
      <c r="AC76" s="20" t="s">
        <v>37</v>
      </c>
      <c r="AD76" s="20" t="s">
        <v>37</v>
      </c>
      <c r="AE76" s="20">
        <v>0</v>
      </c>
      <c r="AF76" s="19" t="s">
        <v>37</v>
      </c>
      <c r="AG76" s="19" t="s">
        <v>37</v>
      </c>
      <c r="AH76" s="19">
        <v>0.5</v>
      </c>
      <c r="AI76" s="19" t="s">
        <v>37</v>
      </c>
      <c r="AJ76" s="19">
        <v>0.5</v>
      </c>
      <c r="AK76" s="19" t="s">
        <v>37</v>
      </c>
      <c r="AL76" s="19" t="s">
        <v>37</v>
      </c>
      <c r="AM76" s="19">
        <v>0.5</v>
      </c>
      <c r="AN76" s="19" t="s">
        <v>37</v>
      </c>
      <c r="AO76" s="19">
        <v>0.5</v>
      </c>
      <c r="AP76" s="22" t="s">
        <v>37</v>
      </c>
      <c r="AQ76" s="22" t="s">
        <v>37</v>
      </c>
      <c r="AR76" s="22" t="s">
        <v>37</v>
      </c>
      <c r="AS76" s="22" t="s">
        <v>37</v>
      </c>
      <c r="AT76" s="22">
        <v>0</v>
      </c>
      <c r="AU76" s="21" t="s">
        <v>37</v>
      </c>
      <c r="AV76" s="21" t="s">
        <v>37</v>
      </c>
      <c r="AW76" s="21">
        <v>12</v>
      </c>
      <c r="AX76" s="21" t="s">
        <v>37</v>
      </c>
      <c r="AY76" s="21">
        <v>12</v>
      </c>
      <c r="AZ76" s="21" t="s">
        <v>37</v>
      </c>
      <c r="BA76" s="21" t="s">
        <v>37</v>
      </c>
      <c r="BB76" s="21">
        <v>12</v>
      </c>
      <c r="BC76" s="21" t="s">
        <v>37</v>
      </c>
      <c r="BD76" s="21">
        <v>12</v>
      </c>
      <c r="BE76" s="20">
        <v>3</v>
      </c>
      <c r="BF76" s="20" t="s">
        <v>37</v>
      </c>
      <c r="BG76" s="20" t="s">
        <v>37</v>
      </c>
      <c r="BH76" s="20" t="s">
        <v>37</v>
      </c>
      <c r="BI76" s="20">
        <v>3</v>
      </c>
      <c r="BJ76" s="20">
        <v>1</v>
      </c>
      <c r="BK76" s="20" t="s">
        <v>37</v>
      </c>
      <c r="BL76" s="20" t="s">
        <v>37</v>
      </c>
      <c r="BM76" s="20" t="s">
        <v>37</v>
      </c>
      <c r="BN76" s="20">
        <v>1</v>
      </c>
      <c r="BO76" s="22" t="s">
        <v>37</v>
      </c>
      <c r="BP76" s="22" t="s">
        <v>37</v>
      </c>
      <c r="BQ76" s="22">
        <v>2</v>
      </c>
      <c r="BR76" s="22" t="s">
        <v>37</v>
      </c>
      <c r="BS76" s="22">
        <v>2</v>
      </c>
      <c r="BT76" s="22" t="s">
        <v>37</v>
      </c>
      <c r="BU76" s="22" t="s">
        <v>37</v>
      </c>
      <c r="BV76" s="22" t="s">
        <v>37</v>
      </c>
      <c r="BW76" s="22" t="s">
        <v>37</v>
      </c>
      <c r="BX76" s="22">
        <v>0</v>
      </c>
      <c r="BY76" s="24" t="s">
        <v>37</v>
      </c>
      <c r="BZ76" s="24" t="s">
        <v>37</v>
      </c>
      <c r="CA76" s="24" t="s">
        <v>37</v>
      </c>
      <c r="CB76" s="24" t="s">
        <v>37</v>
      </c>
      <c r="CC76" s="24">
        <v>0</v>
      </c>
      <c r="CD76" s="24">
        <v>4</v>
      </c>
      <c r="CE76" s="24">
        <v>0</v>
      </c>
      <c r="CF76" s="24">
        <v>2</v>
      </c>
      <c r="CG76" s="24">
        <v>0</v>
      </c>
      <c r="CH76" s="24">
        <v>6</v>
      </c>
      <c r="CI76" s="22" t="s">
        <v>37</v>
      </c>
      <c r="CJ76" s="22" t="s">
        <v>37</v>
      </c>
      <c r="CK76" s="22" t="s">
        <v>37</v>
      </c>
      <c r="CL76" s="22" t="s">
        <v>37</v>
      </c>
      <c r="CM76" s="20" t="s">
        <v>37</v>
      </c>
      <c r="CN76" s="20" t="s">
        <v>37</v>
      </c>
      <c r="CO76" s="20" t="s">
        <v>37</v>
      </c>
      <c r="CP76" s="20" t="s">
        <v>37</v>
      </c>
    </row>
    <row r="77" spans="1:94" x14ac:dyDescent="0.35">
      <c r="A77" s="16">
        <v>2012</v>
      </c>
      <c r="B77" s="17">
        <v>2643</v>
      </c>
      <c r="C77" s="18" t="s">
        <v>275</v>
      </c>
      <c r="D77" s="18" t="s">
        <v>90</v>
      </c>
      <c r="E77" s="18" t="s">
        <v>191</v>
      </c>
      <c r="F77" s="16" t="s">
        <v>8</v>
      </c>
      <c r="G77" s="20">
        <v>38</v>
      </c>
      <c r="H77" s="20" t="s">
        <v>37</v>
      </c>
      <c r="I77" s="20" t="s">
        <v>37</v>
      </c>
      <c r="J77" s="20" t="s">
        <v>37</v>
      </c>
      <c r="K77" s="20">
        <v>38</v>
      </c>
      <c r="L77" s="19">
        <v>0</v>
      </c>
      <c r="M77" s="19" t="s">
        <v>37</v>
      </c>
      <c r="N77" s="19" t="s">
        <v>37</v>
      </c>
      <c r="O77" s="19" t="s">
        <v>37</v>
      </c>
      <c r="P77" s="19">
        <v>0</v>
      </c>
      <c r="Q77" s="22">
        <v>275</v>
      </c>
      <c r="R77" s="22">
        <v>53</v>
      </c>
      <c r="S77" s="22">
        <v>109</v>
      </c>
      <c r="T77" s="22" t="s">
        <v>37</v>
      </c>
      <c r="U77" s="22">
        <v>437</v>
      </c>
      <c r="V77" s="21">
        <v>0.1</v>
      </c>
      <c r="W77" s="21" t="s">
        <v>37</v>
      </c>
      <c r="X77" s="21" t="s">
        <v>37</v>
      </c>
      <c r="Y77" s="21" t="s">
        <v>37</v>
      </c>
      <c r="Z77" s="21">
        <v>0.1</v>
      </c>
      <c r="AA77" s="20" t="s">
        <v>37</v>
      </c>
      <c r="AB77" s="20" t="s">
        <v>37</v>
      </c>
      <c r="AC77" s="20" t="s">
        <v>37</v>
      </c>
      <c r="AD77" s="20" t="s">
        <v>37</v>
      </c>
      <c r="AE77" s="20">
        <v>0</v>
      </c>
      <c r="AF77" s="19" t="s">
        <v>37</v>
      </c>
      <c r="AG77" s="19" t="s">
        <v>37</v>
      </c>
      <c r="AH77" s="19" t="s">
        <v>37</v>
      </c>
      <c r="AI77" s="19" t="s">
        <v>37</v>
      </c>
      <c r="AJ77" s="19">
        <v>0</v>
      </c>
      <c r="AK77" s="19" t="s">
        <v>37</v>
      </c>
      <c r="AL77" s="19" t="s">
        <v>37</v>
      </c>
      <c r="AM77" s="19" t="s">
        <v>37</v>
      </c>
      <c r="AN77" s="19" t="s">
        <v>37</v>
      </c>
      <c r="AO77" s="19">
        <v>0</v>
      </c>
      <c r="AP77" s="22" t="s">
        <v>37</v>
      </c>
      <c r="AQ77" s="22" t="s">
        <v>37</v>
      </c>
      <c r="AR77" s="22" t="s">
        <v>37</v>
      </c>
      <c r="AS77" s="22" t="s">
        <v>37</v>
      </c>
      <c r="AT77" s="22">
        <v>0</v>
      </c>
      <c r="AU77" s="21" t="s">
        <v>37</v>
      </c>
      <c r="AV77" s="21" t="s">
        <v>37</v>
      </c>
      <c r="AW77" s="21" t="s">
        <v>37</v>
      </c>
      <c r="AX77" s="21" t="s">
        <v>37</v>
      </c>
      <c r="AY77" s="21">
        <v>0</v>
      </c>
      <c r="AZ77" s="21" t="s">
        <v>37</v>
      </c>
      <c r="BA77" s="21" t="s">
        <v>37</v>
      </c>
      <c r="BB77" s="21" t="s">
        <v>37</v>
      </c>
      <c r="BC77" s="21" t="s">
        <v>37</v>
      </c>
      <c r="BD77" s="21">
        <v>0</v>
      </c>
      <c r="BE77" s="20" t="s">
        <v>37</v>
      </c>
      <c r="BF77" s="20" t="s">
        <v>37</v>
      </c>
      <c r="BG77" s="20" t="s">
        <v>37</v>
      </c>
      <c r="BH77" s="20" t="s">
        <v>37</v>
      </c>
      <c r="BI77" s="20">
        <v>0</v>
      </c>
      <c r="BJ77" s="20">
        <v>4</v>
      </c>
      <c r="BK77" s="20">
        <v>1</v>
      </c>
      <c r="BL77" s="20">
        <v>0</v>
      </c>
      <c r="BM77" s="20">
        <v>0</v>
      </c>
      <c r="BN77" s="20">
        <v>5</v>
      </c>
      <c r="BO77" s="22" t="s">
        <v>37</v>
      </c>
      <c r="BP77" s="22">
        <v>4</v>
      </c>
      <c r="BQ77" s="22" t="s">
        <v>37</v>
      </c>
      <c r="BR77" s="22" t="s">
        <v>37</v>
      </c>
      <c r="BS77" s="22">
        <v>4</v>
      </c>
      <c r="BT77" s="22" t="s">
        <v>37</v>
      </c>
      <c r="BU77" s="22" t="s">
        <v>37</v>
      </c>
      <c r="BV77" s="22" t="s">
        <v>37</v>
      </c>
      <c r="BW77" s="22" t="s">
        <v>37</v>
      </c>
      <c r="BX77" s="22">
        <v>0</v>
      </c>
      <c r="BY77" s="24" t="s">
        <v>37</v>
      </c>
      <c r="BZ77" s="24" t="s">
        <v>37</v>
      </c>
      <c r="CA77" s="24" t="s">
        <v>37</v>
      </c>
      <c r="CB77" s="24" t="s">
        <v>37</v>
      </c>
      <c r="CC77" s="24">
        <v>0</v>
      </c>
      <c r="CD77" s="24">
        <v>4</v>
      </c>
      <c r="CE77" s="24">
        <v>5</v>
      </c>
      <c r="CF77" s="24">
        <v>0</v>
      </c>
      <c r="CG77" s="24">
        <v>0</v>
      </c>
      <c r="CH77" s="24">
        <v>9</v>
      </c>
      <c r="CI77" s="22" t="s">
        <v>37</v>
      </c>
      <c r="CJ77" s="22" t="s">
        <v>37</v>
      </c>
      <c r="CK77" s="22" t="s">
        <v>37</v>
      </c>
      <c r="CL77" s="22" t="s">
        <v>37</v>
      </c>
      <c r="CM77" s="20" t="s">
        <v>37</v>
      </c>
      <c r="CN77" s="20" t="s">
        <v>37</v>
      </c>
      <c r="CO77" s="20" t="s">
        <v>37</v>
      </c>
      <c r="CP77" s="20" t="s">
        <v>37</v>
      </c>
    </row>
    <row r="78" spans="1:94" x14ac:dyDescent="0.35">
      <c r="A78" s="16">
        <v>2012</v>
      </c>
      <c r="B78" s="17">
        <v>2652</v>
      </c>
      <c r="C78" s="18" t="s">
        <v>278</v>
      </c>
      <c r="D78" s="18" t="s">
        <v>87</v>
      </c>
      <c r="E78" s="18" t="s">
        <v>33</v>
      </c>
      <c r="F78" s="16" t="s">
        <v>8</v>
      </c>
      <c r="G78" s="20">
        <v>1601</v>
      </c>
      <c r="H78" s="20">
        <v>23</v>
      </c>
      <c r="I78" s="20" t="s">
        <v>37</v>
      </c>
      <c r="J78" s="20" t="s">
        <v>37</v>
      </c>
      <c r="K78" s="20">
        <v>1624</v>
      </c>
      <c r="L78" s="19" t="s">
        <v>37</v>
      </c>
      <c r="M78" s="19" t="s">
        <v>37</v>
      </c>
      <c r="N78" s="19" t="s">
        <v>37</v>
      </c>
      <c r="O78" s="19" t="s">
        <v>37</v>
      </c>
      <c r="P78" s="19">
        <v>0</v>
      </c>
      <c r="Q78" s="22">
        <v>1601</v>
      </c>
      <c r="R78" s="22">
        <v>23</v>
      </c>
      <c r="S78" s="22">
        <v>1</v>
      </c>
      <c r="T78" s="22" t="s">
        <v>37</v>
      </c>
      <c r="U78" s="22">
        <v>1625</v>
      </c>
      <c r="V78" s="21" t="s">
        <v>37</v>
      </c>
      <c r="W78" s="21" t="s">
        <v>37</v>
      </c>
      <c r="X78" s="21" t="s">
        <v>37</v>
      </c>
      <c r="Y78" s="21" t="s">
        <v>37</v>
      </c>
      <c r="Z78" s="21">
        <v>0</v>
      </c>
      <c r="AA78" s="20" t="s">
        <v>37</v>
      </c>
      <c r="AB78" s="20" t="s">
        <v>37</v>
      </c>
      <c r="AC78" s="20" t="s">
        <v>37</v>
      </c>
      <c r="AD78" s="20" t="s">
        <v>37</v>
      </c>
      <c r="AE78" s="20">
        <v>0</v>
      </c>
      <c r="AF78" s="19" t="s">
        <v>37</v>
      </c>
      <c r="AG78" s="19" t="s">
        <v>37</v>
      </c>
      <c r="AH78" s="19" t="s">
        <v>37</v>
      </c>
      <c r="AI78" s="19" t="s">
        <v>37</v>
      </c>
      <c r="AJ78" s="19">
        <v>0</v>
      </c>
      <c r="AK78" s="19" t="s">
        <v>37</v>
      </c>
      <c r="AL78" s="19" t="s">
        <v>37</v>
      </c>
      <c r="AM78" s="19" t="s">
        <v>37</v>
      </c>
      <c r="AN78" s="19" t="s">
        <v>37</v>
      </c>
      <c r="AO78" s="19">
        <v>0</v>
      </c>
      <c r="AP78" s="22" t="s">
        <v>37</v>
      </c>
      <c r="AQ78" s="22" t="s">
        <v>37</v>
      </c>
      <c r="AR78" s="22" t="s">
        <v>37</v>
      </c>
      <c r="AS78" s="22" t="s">
        <v>37</v>
      </c>
      <c r="AT78" s="22">
        <v>0</v>
      </c>
      <c r="AU78" s="21" t="s">
        <v>37</v>
      </c>
      <c r="AV78" s="21" t="s">
        <v>37</v>
      </c>
      <c r="AW78" s="21" t="s">
        <v>37</v>
      </c>
      <c r="AX78" s="21" t="s">
        <v>37</v>
      </c>
      <c r="AY78" s="21">
        <v>0</v>
      </c>
      <c r="AZ78" s="21" t="s">
        <v>37</v>
      </c>
      <c r="BA78" s="21" t="s">
        <v>37</v>
      </c>
      <c r="BB78" s="21" t="s">
        <v>37</v>
      </c>
      <c r="BC78" s="21" t="s">
        <v>37</v>
      </c>
      <c r="BD78" s="21">
        <v>0</v>
      </c>
      <c r="BE78" s="20">
        <v>38</v>
      </c>
      <c r="BF78" s="20">
        <v>4</v>
      </c>
      <c r="BG78" s="20" t="s">
        <v>37</v>
      </c>
      <c r="BH78" s="20" t="s">
        <v>37</v>
      </c>
      <c r="BI78" s="20">
        <v>42</v>
      </c>
      <c r="BJ78" s="20">
        <v>151</v>
      </c>
      <c r="BK78" s="20">
        <v>23</v>
      </c>
      <c r="BL78" s="20">
        <v>3</v>
      </c>
      <c r="BM78" s="20" t="s">
        <v>37</v>
      </c>
      <c r="BN78" s="20">
        <v>177</v>
      </c>
      <c r="BO78" s="22" t="s">
        <v>37</v>
      </c>
      <c r="BP78" s="22" t="s">
        <v>37</v>
      </c>
      <c r="BQ78" s="22" t="s">
        <v>37</v>
      </c>
      <c r="BR78" s="22" t="s">
        <v>37</v>
      </c>
      <c r="BS78" s="22">
        <v>0</v>
      </c>
      <c r="BT78" s="22" t="s">
        <v>37</v>
      </c>
      <c r="BU78" s="22" t="s">
        <v>37</v>
      </c>
      <c r="BV78" s="22" t="s">
        <v>37</v>
      </c>
      <c r="BW78" s="22" t="s">
        <v>37</v>
      </c>
      <c r="BX78" s="22">
        <v>0</v>
      </c>
      <c r="BY78" s="24" t="s">
        <v>37</v>
      </c>
      <c r="BZ78" s="24" t="s">
        <v>37</v>
      </c>
      <c r="CA78" s="24" t="s">
        <v>37</v>
      </c>
      <c r="CB78" s="24" t="s">
        <v>37</v>
      </c>
      <c r="CC78" s="24">
        <v>0</v>
      </c>
      <c r="CD78" s="24">
        <v>189</v>
      </c>
      <c r="CE78" s="24">
        <v>27</v>
      </c>
      <c r="CF78" s="24">
        <v>3</v>
      </c>
      <c r="CG78" s="24">
        <v>0</v>
      </c>
      <c r="CH78" s="24">
        <v>219</v>
      </c>
      <c r="CI78" s="22" t="s">
        <v>37</v>
      </c>
      <c r="CJ78" s="22" t="s">
        <v>37</v>
      </c>
      <c r="CK78" s="22" t="s">
        <v>37</v>
      </c>
      <c r="CL78" s="22" t="s">
        <v>37</v>
      </c>
      <c r="CM78" s="20" t="s">
        <v>37</v>
      </c>
      <c r="CN78" s="20">
        <v>17</v>
      </c>
      <c r="CO78" s="20">
        <v>4</v>
      </c>
      <c r="CP78" s="20" t="s">
        <v>37</v>
      </c>
    </row>
    <row r="79" spans="1:94" x14ac:dyDescent="0.35">
      <c r="A79" s="16">
        <v>2012</v>
      </c>
      <c r="B79" s="17">
        <v>2655</v>
      </c>
      <c r="C79" s="18" t="s">
        <v>279</v>
      </c>
      <c r="D79" s="18" t="s">
        <v>173</v>
      </c>
      <c r="E79" s="18" t="s">
        <v>33</v>
      </c>
      <c r="F79" s="16" t="s">
        <v>8</v>
      </c>
      <c r="G79" s="20" t="s">
        <v>37</v>
      </c>
      <c r="H79" s="20" t="s">
        <v>37</v>
      </c>
      <c r="I79" s="20" t="s">
        <v>37</v>
      </c>
      <c r="J79" s="20" t="s">
        <v>37</v>
      </c>
      <c r="K79" s="20">
        <v>0</v>
      </c>
      <c r="L79" s="19" t="s">
        <v>37</v>
      </c>
      <c r="M79" s="19" t="s">
        <v>37</v>
      </c>
      <c r="N79" s="19" t="s">
        <v>37</v>
      </c>
      <c r="O79" s="19" t="s">
        <v>37</v>
      </c>
      <c r="P79" s="19">
        <v>0</v>
      </c>
      <c r="Q79" s="22" t="s">
        <v>37</v>
      </c>
      <c r="R79" s="22" t="s">
        <v>37</v>
      </c>
      <c r="S79" s="22" t="s">
        <v>37</v>
      </c>
      <c r="T79" s="22" t="s">
        <v>37</v>
      </c>
      <c r="U79" s="22">
        <v>0</v>
      </c>
      <c r="V79" s="21" t="s">
        <v>37</v>
      </c>
      <c r="W79" s="21" t="s">
        <v>37</v>
      </c>
      <c r="X79" s="21" t="s">
        <v>37</v>
      </c>
      <c r="Y79" s="21" t="s">
        <v>37</v>
      </c>
      <c r="Z79" s="21">
        <v>0</v>
      </c>
      <c r="AA79" s="20" t="s">
        <v>37</v>
      </c>
      <c r="AB79" s="20" t="s">
        <v>37</v>
      </c>
      <c r="AC79" s="20" t="s">
        <v>37</v>
      </c>
      <c r="AD79" s="20" t="s">
        <v>37</v>
      </c>
      <c r="AE79" s="20">
        <v>0</v>
      </c>
      <c r="AF79" s="19" t="s">
        <v>37</v>
      </c>
      <c r="AG79" s="19" t="s">
        <v>37</v>
      </c>
      <c r="AH79" s="19" t="s">
        <v>37</v>
      </c>
      <c r="AI79" s="19" t="s">
        <v>37</v>
      </c>
      <c r="AJ79" s="19">
        <v>0</v>
      </c>
      <c r="AK79" s="19">
        <v>1</v>
      </c>
      <c r="AL79" s="19" t="s">
        <v>37</v>
      </c>
      <c r="AM79" s="19" t="s">
        <v>37</v>
      </c>
      <c r="AN79" s="19" t="s">
        <v>37</v>
      </c>
      <c r="AO79" s="19">
        <v>1</v>
      </c>
      <c r="AP79" s="22" t="s">
        <v>37</v>
      </c>
      <c r="AQ79" s="22" t="s">
        <v>37</v>
      </c>
      <c r="AR79" s="22" t="s">
        <v>37</v>
      </c>
      <c r="AS79" s="22" t="s">
        <v>37</v>
      </c>
      <c r="AT79" s="22">
        <v>0</v>
      </c>
      <c r="AU79" s="21" t="s">
        <v>37</v>
      </c>
      <c r="AV79" s="21" t="s">
        <v>37</v>
      </c>
      <c r="AW79" s="21" t="s">
        <v>37</v>
      </c>
      <c r="AX79" s="21" t="s">
        <v>37</v>
      </c>
      <c r="AY79" s="21">
        <v>0</v>
      </c>
      <c r="AZ79" s="21">
        <v>1.5</v>
      </c>
      <c r="BA79" s="21" t="s">
        <v>37</v>
      </c>
      <c r="BB79" s="21" t="s">
        <v>37</v>
      </c>
      <c r="BC79" s="21" t="s">
        <v>37</v>
      </c>
      <c r="BD79" s="21">
        <v>1.5</v>
      </c>
      <c r="BE79" s="20">
        <v>0</v>
      </c>
      <c r="BF79" s="20" t="s">
        <v>37</v>
      </c>
      <c r="BG79" s="20" t="s">
        <v>37</v>
      </c>
      <c r="BH79" s="20" t="s">
        <v>37</v>
      </c>
      <c r="BI79" s="20">
        <v>0</v>
      </c>
      <c r="BJ79" s="20" t="s">
        <v>37</v>
      </c>
      <c r="BK79" s="20" t="s">
        <v>37</v>
      </c>
      <c r="BL79" s="20" t="s">
        <v>37</v>
      </c>
      <c r="BM79" s="20" t="s">
        <v>37</v>
      </c>
      <c r="BN79" s="20">
        <v>0</v>
      </c>
      <c r="BO79" s="22">
        <v>39</v>
      </c>
      <c r="BP79" s="22" t="s">
        <v>37</v>
      </c>
      <c r="BQ79" s="22" t="s">
        <v>37</v>
      </c>
      <c r="BR79" s="22" t="s">
        <v>37</v>
      </c>
      <c r="BS79" s="22">
        <v>39</v>
      </c>
      <c r="BT79" s="22">
        <v>15</v>
      </c>
      <c r="BU79" s="22" t="s">
        <v>37</v>
      </c>
      <c r="BV79" s="22" t="s">
        <v>37</v>
      </c>
      <c r="BW79" s="22" t="s">
        <v>37</v>
      </c>
      <c r="BX79" s="22">
        <v>15</v>
      </c>
      <c r="BY79" s="24" t="s">
        <v>37</v>
      </c>
      <c r="BZ79" s="24" t="s">
        <v>37</v>
      </c>
      <c r="CA79" s="24" t="s">
        <v>37</v>
      </c>
      <c r="CB79" s="24" t="s">
        <v>37</v>
      </c>
      <c r="CC79" s="24">
        <v>0</v>
      </c>
      <c r="CD79" s="24">
        <v>54</v>
      </c>
      <c r="CE79" s="24">
        <v>0</v>
      </c>
      <c r="CF79" s="24">
        <v>0</v>
      </c>
      <c r="CG79" s="24">
        <v>0</v>
      </c>
      <c r="CH79" s="24">
        <v>54</v>
      </c>
      <c r="CI79" s="22" t="s">
        <v>37</v>
      </c>
      <c r="CJ79" s="22" t="s">
        <v>37</v>
      </c>
      <c r="CK79" s="22" t="s">
        <v>37</v>
      </c>
      <c r="CL79" s="22" t="s">
        <v>37</v>
      </c>
      <c r="CM79" s="20" t="s">
        <v>37</v>
      </c>
      <c r="CN79" s="20" t="s">
        <v>37</v>
      </c>
      <c r="CO79" s="20" t="s">
        <v>37</v>
      </c>
      <c r="CP79" s="20" t="s">
        <v>37</v>
      </c>
    </row>
    <row r="80" spans="1:94" x14ac:dyDescent="0.35">
      <c r="A80" s="16">
        <v>2012</v>
      </c>
      <c r="B80" s="17">
        <v>2678</v>
      </c>
      <c r="C80" s="18" t="s">
        <v>280</v>
      </c>
      <c r="D80" s="18" t="s">
        <v>123</v>
      </c>
      <c r="E80" s="18" t="s">
        <v>33</v>
      </c>
      <c r="F80" s="16" t="s">
        <v>8</v>
      </c>
      <c r="G80" s="20" t="s">
        <v>37</v>
      </c>
      <c r="H80" s="20" t="s">
        <v>37</v>
      </c>
      <c r="I80" s="20" t="s">
        <v>37</v>
      </c>
      <c r="J80" s="20" t="s">
        <v>37</v>
      </c>
      <c r="K80" s="20">
        <v>0</v>
      </c>
      <c r="L80" s="19" t="s">
        <v>37</v>
      </c>
      <c r="M80" s="19" t="s">
        <v>37</v>
      </c>
      <c r="N80" s="19" t="s">
        <v>37</v>
      </c>
      <c r="O80" s="19" t="s">
        <v>37</v>
      </c>
      <c r="P80" s="19">
        <v>0</v>
      </c>
      <c r="Q80" s="22" t="s">
        <v>37</v>
      </c>
      <c r="R80" s="22" t="s">
        <v>37</v>
      </c>
      <c r="S80" s="22" t="s">
        <v>37</v>
      </c>
      <c r="T80" s="22" t="s">
        <v>37</v>
      </c>
      <c r="U80" s="22">
        <v>0</v>
      </c>
      <c r="V80" s="21" t="s">
        <v>37</v>
      </c>
      <c r="W80" s="21" t="s">
        <v>37</v>
      </c>
      <c r="X80" s="21" t="s">
        <v>37</v>
      </c>
      <c r="Y80" s="21" t="s">
        <v>37</v>
      </c>
      <c r="Z80" s="21">
        <v>0</v>
      </c>
      <c r="AA80" s="20" t="s">
        <v>37</v>
      </c>
      <c r="AB80" s="20" t="s">
        <v>37</v>
      </c>
      <c r="AC80" s="20" t="s">
        <v>37</v>
      </c>
      <c r="AD80" s="20" t="s">
        <v>37</v>
      </c>
      <c r="AE80" s="20">
        <v>0</v>
      </c>
      <c r="AF80" s="19" t="s">
        <v>37</v>
      </c>
      <c r="AG80" s="19" t="s">
        <v>37</v>
      </c>
      <c r="AH80" s="19" t="s">
        <v>37</v>
      </c>
      <c r="AI80" s="19" t="s">
        <v>37</v>
      </c>
      <c r="AJ80" s="19">
        <v>0</v>
      </c>
      <c r="AK80" s="19" t="s">
        <v>37</v>
      </c>
      <c r="AL80" s="19" t="s">
        <v>37</v>
      </c>
      <c r="AM80" s="19" t="s">
        <v>37</v>
      </c>
      <c r="AN80" s="19" t="s">
        <v>37</v>
      </c>
      <c r="AO80" s="19">
        <v>0</v>
      </c>
      <c r="AP80" s="22" t="s">
        <v>37</v>
      </c>
      <c r="AQ80" s="22" t="s">
        <v>37</v>
      </c>
      <c r="AR80" s="22" t="s">
        <v>37</v>
      </c>
      <c r="AS80" s="22" t="s">
        <v>37</v>
      </c>
      <c r="AT80" s="22">
        <v>0</v>
      </c>
      <c r="AU80" s="21" t="s">
        <v>37</v>
      </c>
      <c r="AV80" s="21">
        <v>1</v>
      </c>
      <c r="AW80" s="21" t="s">
        <v>37</v>
      </c>
      <c r="AX80" s="21" t="s">
        <v>37</v>
      </c>
      <c r="AY80" s="21">
        <v>1</v>
      </c>
      <c r="AZ80" s="21" t="s">
        <v>37</v>
      </c>
      <c r="BA80" s="21">
        <v>1.7</v>
      </c>
      <c r="BB80" s="21" t="s">
        <v>37</v>
      </c>
      <c r="BC80" s="21" t="s">
        <v>37</v>
      </c>
      <c r="BD80" s="21">
        <v>1.7</v>
      </c>
      <c r="BE80" s="20" t="s">
        <v>37</v>
      </c>
      <c r="BF80" s="20" t="s">
        <v>37</v>
      </c>
      <c r="BG80" s="20" t="s">
        <v>37</v>
      </c>
      <c r="BH80" s="20" t="s">
        <v>37</v>
      </c>
      <c r="BI80" s="20">
        <v>0</v>
      </c>
      <c r="BJ80" s="20" t="s">
        <v>37</v>
      </c>
      <c r="BK80" s="20" t="s">
        <v>37</v>
      </c>
      <c r="BL80" s="20" t="s">
        <v>37</v>
      </c>
      <c r="BM80" s="20" t="s">
        <v>37</v>
      </c>
      <c r="BN80" s="20">
        <v>0</v>
      </c>
      <c r="BO80" s="22" t="s">
        <v>37</v>
      </c>
      <c r="BP80" s="22">
        <v>3</v>
      </c>
      <c r="BQ80" s="22" t="s">
        <v>37</v>
      </c>
      <c r="BR80" s="22" t="s">
        <v>37</v>
      </c>
      <c r="BS80" s="22">
        <v>3</v>
      </c>
      <c r="BT80" s="22" t="s">
        <v>37</v>
      </c>
      <c r="BU80" s="22">
        <v>23</v>
      </c>
      <c r="BV80" s="22" t="s">
        <v>37</v>
      </c>
      <c r="BW80" s="22" t="s">
        <v>37</v>
      </c>
      <c r="BX80" s="22">
        <v>23</v>
      </c>
      <c r="BY80" s="24" t="s">
        <v>37</v>
      </c>
      <c r="BZ80" s="24" t="s">
        <v>37</v>
      </c>
      <c r="CA80" s="24" t="s">
        <v>37</v>
      </c>
      <c r="CB80" s="24" t="s">
        <v>37</v>
      </c>
      <c r="CC80" s="24">
        <v>0</v>
      </c>
      <c r="CD80" s="24">
        <v>0</v>
      </c>
      <c r="CE80" s="24">
        <v>26</v>
      </c>
      <c r="CF80" s="24">
        <v>0</v>
      </c>
      <c r="CG80" s="24">
        <v>0</v>
      </c>
      <c r="CH80" s="24">
        <v>26</v>
      </c>
      <c r="CI80" s="22" t="s">
        <v>37</v>
      </c>
      <c r="CJ80" s="22" t="s">
        <v>37</v>
      </c>
      <c r="CK80" s="22" t="s">
        <v>37</v>
      </c>
      <c r="CL80" s="22" t="s">
        <v>37</v>
      </c>
      <c r="CM80" s="20" t="s">
        <v>37</v>
      </c>
      <c r="CN80" s="20" t="s">
        <v>37</v>
      </c>
      <c r="CO80" s="20" t="s">
        <v>37</v>
      </c>
      <c r="CP80" s="20" t="s">
        <v>37</v>
      </c>
    </row>
    <row r="81" spans="1:94" x14ac:dyDescent="0.35">
      <c r="A81" s="16">
        <v>2012</v>
      </c>
      <c r="B81" s="17">
        <v>2890</v>
      </c>
      <c r="C81" s="18" t="s">
        <v>289</v>
      </c>
      <c r="D81" s="18" t="s">
        <v>54</v>
      </c>
      <c r="E81" s="18" t="s">
        <v>28</v>
      </c>
      <c r="F81" s="16" t="s">
        <v>8</v>
      </c>
      <c r="G81" s="20" t="s">
        <v>37</v>
      </c>
      <c r="H81" s="20" t="s">
        <v>37</v>
      </c>
      <c r="I81" s="20" t="s">
        <v>37</v>
      </c>
      <c r="J81" s="20" t="s">
        <v>37</v>
      </c>
      <c r="K81" s="20">
        <v>0</v>
      </c>
      <c r="L81" s="19" t="s">
        <v>37</v>
      </c>
      <c r="M81" s="19" t="s">
        <v>37</v>
      </c>
      <c r="N81" s="19" t="s">
        <v>37</v>
      </c>
      <c r="O81" s="19" t="s">
        <v>37</v>
      </c>
      <c r="P81" s="19">
        <v>0</v>
      </c>
      <c r="Q81" s="22" t="s">
        <v>37</v>
      </c>
      <c r="R81" s="22" t="s">
        <v>37</v>
      </c>
      <c r="S81" s="22" t="s">
        <v>37</v>
      </c>
      <c r="T81" s="22" t="s">
        <v>37</v>
      </c>
      <c r="U81" s="22">
        <v>0</v>
      </c>
      <c r="V81" s="21" t="s">
        <v>37</v>
      </c>
      <c r="W81" s="21" t="s">
        <v>37</v>
      </c>
      <c r="X81" s="21" t="s">
        <v>37</v>
      </c>
      <c r="Y81" s="21" t="s">
        <v>37</v>
      </c>
      <c r="Z81" s="21">
        <v>0</v>
      </c>
      <c r="AA81" s="20" t="s">
        <v>37</v>
      </c>
      <c r="AB81" s="20" t="s">
        <v>37</v>
      </c>
      <c r="AC81" s="20" t="s">
        <v>37</v>
      </c>
      <c r="AD81" s="20" t="s">
        <v>37</v>
      </c>
      <c r="AE81" s="20">
        <v>0</v>
      </c>
      <c r="AF81" s="19" t="s">
        <v>37</v>
      </c>
      <c r="AG81" s="19" t="s">
        <v>37</v>
      </c>
      <c r="AH81" s="19" t="s">
        <v>37</v>
      </c>
      <c r="AI81" s="19" t="s">
        <v>37</v>
      </c>
      <c r="AJ81" s="19">
        <v>0</v>
      </c>
      <c r="AK81" s="19" t="s">
        <v>37</v>
      </c>
      <c r="AL81" s="19" t="s">
        <v>37</v>
      </c>
      <c r="AM81" s="19" t="s">
        <v>37</v>
      </c>
      <c r="AN81" s="19" t="s">
        <v>37</v>
      </c>
      <c r="AO81" s="19">
        <v>0</v>
      </c>
      <c r="AP81" s="22">
        <v>1080</v>
      </c>
      <c r="AQ81" s="22">
        <v>720</v>
      </c>
      <c r="AR81" s="22" t="s">
        <v>37</v>
      </c>
      <c r="AS81" s="22" t="s">
        <v>37</v>
      </c>
      <c r="AT81" s="22">
        <v>1800</v>
      </c>
      <c r="AU81" s="21">
        <v>9</v>
      </c>
      <c r="AV81" s="21">
        <v>6</v>
      </c>
      <c r="AW81" s="21" t="s">
        <v>37</v>
      </c>
      <c r="AX81" s="21" t="s">
        <v>37</v>
      </c>
      <c r="AY81" s="21">
        <v>15</v>
      </c>
      <c r="AZ81" s="21">
        <v>9</v>
      </c>
      <c r="BA81" s="21">
        <v>6</v>
      </c>
      <c r="BB81" s="21" t="s">
        <v>37</v>
      </c>
      <c r="BC81" s="21" t="s">
        <v>37</v>
      </c>
      <c r="BD81" s="21">
        <v>15</v>
      </c>
      <c r="BE81" s="20" t="s">
        <v>37</v>
      </c>
      <c r="BF81" s="20" t="s">
        <v>37</v>
      </c>
      <c r="BG81" s="20" t="s">
        <v>37</v>
      </c>
      <c r="BH81" s="20" t="s">
        <v>37</v>
      </c>
      <c r="BI81" s="20">
        <v>0</v>
      </c>
      <c r="BJ81" s="20" t="s">
        <v>37</v>
      </c>
      <c r="BK81" s="20" t="s">
        <v>37</v>
      </c>
      <c r="BL81" s="20" t="s">
        <v>37</v>
      </c>
      <c r="BM81" s="20" t="s">
        <v>37</v>
      </c>
      <c r="BN81" s="20">
        <v>0</v>
      </c>
      <c r="BO81" s="22">
        <v>2</v>
      </c>
      <c r="BP81" s="22">
        <v>1</v>
      </c>
      <c r="BQ81" s="22" t="s">
        <v>37</v>
      </c>
      <c r="BR81" s="22" t="s">
        <v>37</v>
      </c>
      <c r="BS81" s="22">
        <v>3</v>
      </c>
      <c r="BT81" s="22" t="s">
        <v>37</v>
      </c>
      <c r="BU81" s="22" t="s">
        <v>37</v>
      </c>
      <c r="BV81" s="22" t="s">
        <v>37</v>
      </c>
      <c r="BW81" s="22" t="s">
        <v>37</v>
      </c>
      <c r="BX81" s="22">
        <v>0</v>
      </c>
      <c r="BY81" s="24">
        <v>6</v>
      </c>
      <c r="BZ81" s="24">
        <v>5</v>
      </c>
      <c r="CA81" s="24" t="s">
        <v>37</v>
      </c>
      <c r="CB81" s="24" t="s">
        <v>37</v>
      </c>
      <c r="CC81" s="24">
        <v>11</v>
      </c>
      <c r="CD81" s="24">
        <v>8</v>
      </c>
      <c r="CE81" s="24">
        <v>6</v>
      </c>
      <c r="CF81" s="24">
        <v>0</v>
      </c>
      <c r="CG81" s="24">
        <v>0</v>
      </c>
      <c r="CH81" s="24">
        <v>14</v>
      </c>
      <c r="CI81" s="22" t="s">
        <v>37</v>
      </c>
      <c r="CJ81" s="22" t="s">
        <v>37</v>
      </c>
      <c r="CK81" s="22" t="s">
        <v>37</v>
      </c>
      <c r="CL81" s="22" t="s">
        <v>37</v>
      </c>
      <c r="CM81" s="20" t="s">
        <v>37</v>
      </c>
      <c r="CN81" s="20" t="s">
        <v>37</v>
      </c>
      <c r="CO81" s="20" t="s">
        <v>37</v>
      </c>
      <c r="CP81" s="20" t="s">
        <v>37</v>
      </c>
    </row>
    <row r="82" spans="1:94" x14ac:dyDescent="0.35">
      <c r="A82" s="16">
        <v>2012</v>
      </c>
      <c r="B82" s="17">
        <v>2961</v>
      </c>
      <c r="C82" s="18" t="s">
        <v>296</v>
      </c>
      <c r="D82" s="18" t="s">
        <v>79</v>
      </c>
      <c r="E82" s="18" t="s">
        <v>33</v>
      </c>
      <c r="F82" s="16" t="s">
        <v>8</v>
      </c>
      <c r="G82" s="20" t="s">
        <v>37</v>
      </c>
      <c r="H82" s="20" t="s">
        <v>37</v>
      </c>
      <c r="I82" s="20" t="s">
        <v>37</v>
      </c>
      <c r="J82" s="20" t="s">
        <v>37</v>
      </c>
      <c r="K82" s="20" t="s">
        <v>37</v>
      </c>
      <c r="L82" s="19" t="s">
        <v>37</v>
      </c>
      <c r="M82" s="19" t="s">
        <v>37</v>
      </c>
      <c r="N82" s="19" t="s">
        <v>37</v>
      </c>
      <c r="O82" s="19" t="s">
        <v>37</v>
      </c>
      <c r="P82" s="19" t="s">
        <v>37</v>
      </c>
      <c r="Q82" s="22" t="s">
        <v>37</v>
      </c>
      <c r="R82" s="22" t="s">
        <v>37</v>
      </c>
      <c r="S82" s="22" t="s">
        <v>37</v>
      </c>
      <c r="T82" s="22" t="s">
        <v>37</v>
      </c>
      <c r="U82" s="22" t="s">
        <v>37</v>
      </c>
      <c r="V82" s="21" t="s">
        <v>37</v>
      </c>
      <c r="W82" s="21" t="s">
        <v>37</v>
      </c>
      <c r="X82" s="21" t="s">
        <v>37</v>
      </c>
      <c r="Y82" s="21" t="s">
        <v>37</v>
      </c>
      <c r="Z82" s="21" t="s">
        <v>37</v>
      </c>
      <c r="AA82" s="20" t="s">
        <v>37</v>
      </c>
      <c r="AB82" s="20" t="s">
        <v>37</v>
      </c>
      <c r="AC82" s="20" t="s">
        <v>37</v>
      </c>
      <c r="AD82" s="20" t="s">
        <v>37</v>
      </c>
      <c r="AE82" s="20" t="s">
        <v>37</v>
      </c>
      <c r="AF82" s="19" t="s">
        <v>37</v>
      </c>
      <c r="AG82" s="19" t="s">
        <v>37</v>
      </c>
      <c r="AH82" s="19" t="s">
        <v>37</v>
      </c>
      <c r="AI82" s="19" t="s">
        <v>37</v>
      </c>
      <c r="AJ82" s="19" t="s">
        <v>37</v>
      </c>
      <c r="AK82" s="19" t="s">
        <v>37</v>
      </c>
      <c r="AL82" s="19" t="s">
        <v>37</v>
      </c>
      <c r="AM82" s="19" t="s">
        <v>37</v>
      </c>
      <c r="AN82" s="19" t="s">
        <v>37</v>
      </c>
      <c r="AO82" s="19" t="s">
        <v>37</v>
      </c>
      <c r="AP82" s="22" t="s">
        <v>37</v>
      </c>
      <c r="AQ82" s="22" t="s">
        <v>37</v>
      </c>
      <c r="AR82" s="22" t="s">
        <v>37</v>
      </c>
      <c r="AS82" s="22" t="s">
        <v>37</v>
      </c>
      <c r="AT82" s="22" t="s">
        <v>37</v>
      </c>
      <c r="AU82" s="21" t="s">
        <v>37</v>
      </c>
      <c r="AV82" s="21" t="s">
        <v>37</v>
      </c>
      <c r="AW82" s="21" t="s">
        <v>37</v>
      </c>
      <c r="AX82" s="21" t="s">
        <v>37</v>
      </c>
      <c r="AY82" s="21" t="s">
        <v>37</v>
      </c>
      <c r="AZ82" s="21" t="s">
        <v>37</v>
      </c>
      <c r="BA82" s="21" t="s">
        <v>37</v>
      </c>
      <c r="BB82" s="21" t="s">
        <v>37</v>
      </c>
      <c r="BC82" s="21" t="s">
        <v>37</v>
      </c>
      <c r="BD82" s="21" t="s">
        <v>37</v>
      </c>
      <c r="BE82" s="20" t="s">
        <v>37</v>
      </c>
      <c r="BF82" s="20" t="s">
        <v>37</v>
      </c>
      <c r="BG82" s="20" t="s">
        <v>37</v>
      </c>
      <c r="BH82" s="20" t="s">
        <v>37</v>
      </c>
      <c r="BI82" s="20" t="s">
        <v>37</v>
      </c>
      <c r="BJ82" s="20" t="s">
        <v>37</v>
      </c>
      <c r="BK82" s="20" t="s">
        <v>37</v>
      </c>
      <c r="BL82" s="20" t="s">
        <v>37</v>
      </c>
      <c r="BM82" s="20" t="s">
        <v>37</v>
      </c>
      <c r="BN82" s="20" t="s">
        <v>37</v>
      </c>
      <c r="BO82" s="22" t="s">
        <v>37</v>
      </c>
      <c r="BP82" s="22" t="s">
        <v>37</v>
      </c>
      <c r="BQ82" s="22" t="s">
        <v>37</v>
      </c>
      <c r="BR82" s="22" t="s">
        <v>37</v>
      </c>
      <c r="BS82" s="22" t="s">
        <v>37</v>
      </c>
      <c r="BT82" s="22" t="s">
        <v>37</v>
      </c>
      <c r="BU82" s="22" t="s">
        <v>37</v>
      </c>
      <c r="BV82" s="22" t="s">
        <v>37</v>
      </c>
      <c r="BW82" s="22" t="s">
        <v>37</v>
      </c>
      <c r="BX82" s="22" t="s">
        <v>37</v>
      </c>
      <c r="BY82" s="24" t="s">
        <v>37</v>
      </c>
      <c r="BZ82" s="24" t="s">
        <v>37</v>
      </c>
      <c r="CA82" s="24" t="s">
        <v>37</v>
      </c>
      <c r="CB82" s="24" t="s">
        <v>37</v>
      </c>
      <c r="CC82" s="24" t="s">
        <v>37</v>
      </c>
      <c r="CD82" s="24" t="s">
        <v>37</v>
      </c>
      <c r="CE82" s="24" t="s">
        <v>37</v>
      </c>
      <c r="CF82" s="24" t="s">
        <v>37</v>
      </c>
      <c r="CG82" s="24" t="s">
        <v>37</v>
      </c>
      <c r="CH82" s="24" t="s">
        <v>37</v>
      </c>
      <c r="CI82" s="22" t="s">
        <v>37</v>
      </c>
      <c r="CJ82" s="22" t="s">
        <v>37</v>
      </c>
      <c r="CK82" s="22" t="s">
        <v>37</v>
      </c>
      <c r="CL82" s="22" t="s">
        <v>37</v>
      </c>
      <c r="CM82" s="20" t="s">
        <v>37</v>
      </c>
      <c r="CN82" s="20">
        <v>4</v>
      </c>
      <c r="CO82" s="20" t="s">
        <v>37</v>
      </c>
      <c r="CP82" s="20" t="s">
        <v>37</v>
      </c>
    </row>
    <row r="83" spans="1:94" x14ac:dyDescent="0.35">
      <c r="A83" s="16">
        <v>2012</v>
      </c>
      <c r="B83" s="17">
        <v>2985</v>
      </c>
      <c r="C83" s="18" t="s">
        <v>299</v>
      </c>
      <c r="D83" s="18" t="s">
        <v>172</v>
      </c>
      <c r="E83" s="18" t="s">
        <v>33</v>
      </c>
      <c r="F83" s="16" t="s">
        <v>8</v>
      </c>
      <c r="G83" s="20">
        <v>151</v>
      </c>
      <c r="H83" s="20">
        <v>10</v>
      </c>
      <c r="I83" s="20" t="s">
        <v>37</v>
      </c>
      <c r="J83" s="20" t="s">
        <v>37</v>
      </c>
      <c r="K83" s="20">
        <v>161</v>
      </c>
      <c r="L83" s="19" t="s">
        <v>37</v>
      </c>
      <c r="M83" s="19" t="s">
        <v>37</v>
      </c>
      <c r="N83" s="19" t="s">
        <v>37</v>
      </c>
      <c r="O83" s="19" t="s">
        <v>37</v>
      </c>
      <c r="P83" s="19">
        <v>0</v>
      </c>
      <c r="Q83" s="22">
        <v>788</v>
      </c>
      <c r="R83" s="22">
        <v>43</v>
      </c>
      <c r="S83" s="22" t="s">
        <v>37</v>
      </c>
      <c r="T83" s="22" t="s">
        <v>37</v>
      </c>
      <c r="U83" s="22">
        <v>831</v>
      </c>
      <c r="V83" s="21" t="s">
        <v>37</v>
      </c>
      <c r="W83" s="21" t="s">
        <v>37</v>
      </c>
      <c r="X83" s="21" t="s">
        <v>37</v>
      </c>
      <c r="Y83" s="21" t="s">
        <v>37</v>
      </c>
      <c r="Z83" s="21">
        <v>0</v>
      </c>
      <c r="AA83" s="20" t="s">
        <v>37</v>
      </c>
      <c r="AB83" s="20" t="s">
        <v>37</v>
      </c>
      <c r="AC83" s="20" t="s">
        <v>37</v>
      </c>
      <c r="AD83" s="20" t="s">
        <v>37</v>
      </c>
      <c r="AE83" s="20">
        <v>0</v>
      </c>
      <c r="AF83" s="19" t="s">
        <v>37</v>
      </c>
      <c r="AG83" s="19" t="s">
        <v>37</v>
      </c>
      <c r="AH83" s="19" t="s">
        <v>37</v>
      </c>
      <c r="AI83" s="19" t="s">
        <v>37</v>
      </c>
      <c r="AJ83" s="19">
        <v>0</v>
      </c>
      <c r="AK83" s="19" t="s">
        <v>37</v>
      </c>
      <c r="AL83" s="19" t="s">
        <v>37</v>
      </c>
      <c r="AM83" s="19" t="s">
        <v>37</v>
      </c>
      <c r="AN83" s="19" t="s">
        <v>37</v>
      </c>
      <c r="AO83" s="19">
        <v>0</v>
      </c>
      <c r="AP83" s="22" t="s">
        <v>37</v>
      </c>
      <c r="AQ83" s="22" t="s">
        <v>37</v>
      </c>
      <c r="AR83" s="22" t="s">
        <v>37</v>
      </c>
      <c r="AS83" s="22" t="s">
        <v>37</v>
      </c>
      <c r="AT83" s="22">
        <v>0</v>
      </c>
      <c r="AU83" s="21">
        <v>0.9</v>
      </c>
      <c r="AV83" s="21">
        <v>1.1000000000000001</v>
      </c>
      <c r="AW83" s="21" t="s">
        <v>37</v>
      </c>
      <c r="AX83" s="21" t="s">
        <v>37</v>
      </c>
      <c r="AY83" s="21">
        <v>2</v>
      </c>
      <c r="AZ83" s="21">
        <v>0.9</v>
      </c>
      <c r="BA83" s="21">
        <v>1.1000000000000001</v>
      </c>
      <c r="BB83" s="21" t="s">
        <v>37</v>
      </c>
      <c r="BC83" s="21" t="s">
        <v>37</v>
      </c>
      <c r="BD83" s="21">
        <v>2</v>
      </c>
      <c r="BE83" s="20">
        <v>85</v>
      </c>
      <c r="BF83" s="20">
        <v>2</v>
      </c>
      <c r="BG83" s="20" t="s">
        <v>37</v>
      </c>
      <c r="BH83" s="20" t="s">
        <v>37</v>
      </c>
      <c r="BI83" s="20">
        <v>87</v>
      </c>
      <c r="BJ83" s="20" t="s">
        <v>37</v>
      </c>
      <c r="BK83" s="20" t="s">
        <v>37</v>
      </c>
      <c r="BL83" s="20" t="s">
        <v>37</v>
      </c>
      <c r="BM83" s="20" t="s">
        <v>37</v>
      </c>
      <c r="BN83" s="20">
        <v>0</v>
      </c>
      <c r="BO83" s="22">
        <v>33</v>
      </c>
      <c r="BP83" s="22" t="s">
        <v>37</v>
      </c>
      <c r="BQ83" s="22" t="s">
        <v>37</v>
      </c>
      <c r="BR83" s="22" t="s">
        <v>37</v>
      </c>
      <c r="BS83" s="22">
        <v>33</v>
      </c>
      <c r="BT83" s="22">
        <v>42</v>
      </c>
      <c r="BU83" s="22" t="s">
        <v>37</v>
      </c>
      <c r="BV83" s="22" t="s">
        <v>37</v>
      </c>
      <c r="BW83" s="22" t="s">
        <v>37</v>
      </c>
      <c r="BX83" s="22">
        <v>42</v>
      </c>
      <c r="BY83" s="24" t="s">
        <v>37</v>
      </c>
      <c r="BZ83" s="24" t="s">
        <v>37</v>
      </c>
      <c r="CA83" s="24" t="s">
        <v>37</v>
      </c>
      <c r="CB83" s="24" t="s">
        <v>37</v>
      </c>
      <c r="CC83" s="24">
        <v>0</v>
      </c>
      <c r="CD83" s="24">
        <v>160</v>
      </c>
      <c r="CE83" s="24">
        <v>2</v>
      </c>
      <c r="CF83" s="24">
        <v>0</v>
      </c>
      <c r="CG83" s="24">
        <v>0</v>
      </c>
      <c r="CH83" s="24">
        <v>162</v>
      </c>
      <c r="CI83" s="22" t="s">
        <v>37</v>
      </c>
      <c r="CJ83" s="22" t="s">
        <v>37</v>
      </c>
      <c r="CK83" s="22" t="s">
        <v>37</v>
      </c>
      <c r="CL83" s="22" t="s">
        <v>37</v>
      </c>
      <c r="CM83" s="20" t="s">
        <v>37</v>
      </c>
      <c r="CN83" s="20" t="s">
        <v>37</v>
      </c>
      <c r="CO83" s="20" t="s">
        <v>37</v>
      </c>
      <c r="CP83" s="20" t="s">
        <v>37</v>
      </c>
    </row>
    <row r="84" spans="1:94" x14ac:dyDescent="0.35">
      <c r="A84" s="16">
        <v>2012</v>
      </c>
      <c r="B84" s="17">
        <v>3037</v>
      </c>
      <c r="C84" s="18" t="s">
        <v>2209</v>
      </c>
      <c r="D84" s="18" t="s">
        <v>36</v>
      </c>
      <c r="E84" s="18" t="s">
        <v>28</v>
      </c>
      <c r="F84" s="16" t="s">
        <v>2203</v>
      </c>
      <c r="G84" s="20" t="s">
        <v>37</v>
      </c>
      <c r="H84" s="20" t="s">
        <v>37</v>
      </c>
      <c r="I84" s="20" t="s">
        <v>37</v>
      </c>
      <c r="J84" s="20" t="s">
        <v>37</v>
      </c>
      <c r="K84" s="20" t="s">
        <v>37</v>
      </c>
      <c r="L84" s="19" t="s">
        <v>37</v>
      </c>
      <c r="M84" s="19" t="s">
        <v>37</v>
      </c>
      <c r="N84" s="19" t="s">
        <v>37</v>
      </c>
      <c r="O84" s="19" t="s">
        <v>37</v>
      </c>
      <c r="P84" s="19" t="s">
        <v>37</v>
      </c>
      <c r="Q84" s="22" t="s">
        <v>37</v>
      </c>
      <c r="R84" s="22" t="s">
        <v>37</v>
      </c>
      <c r="S84" s="22" t="s">
        <v>37</v>
      </c>
      <c r="T84" s="22" t="s">
        <v>37</v>
      </c>
      <c r="U84" s="22" t="s">
        <v>37</v>
      </c>
      <c r="V84" s="21" t="s">
        <v>37</v>
      </c>
      <c r="W84" s="21" t="s">
        <v>37</v>
      </c>
      <c r="X84" s="21" t="s">
        <v>37</v>
      </c>
      <c r="Y84" s="21" t="s">
        <v>37</v>
      </c>
      <c r="Z84" s="21" t="s">
        <v>37</v>
      </c>
      <c r="AA84" s="20" t="s">
        <v>37</v>
      </c>
      <c r="AB84" s="20" t="s">
        <v>37</v>
      </c>
      <c r="AC84" s="20" t="s">
        <v>37</v>
      </c>
      <c r="AD84" s="20" t="s">
        <v>37</v>
      </c>
      <c r="AE84" s="20" t="s">
        <v>37</v>
      </c>
      <c r="AF84" s="19" t="s">
        <v>37</v>
      </c>
      <c r="AG84" s="19" t="s">
        <v>37</v>
      </c>
      <c r="AH84" s="19" t="s">
        <v>37</v>
      </c>
      <c r="AI84" s="19" t="s">
        <v>37</v>
      </c>
      <c r="AJ84" s="19" t="s">
        <v>37</v>
      </c>
      <c r="AK84" s="19" t="s">
        <v>37</v>
      </c>
      <c r="AL84" s="19" t="s">
        <v>37</v>
      </c>
      <c r="AM84" s="19" t="s">
        <v>37</v>
      </c>
      <c r="AN84" s="19" t="s">
        <v>37</v>
      </c>
      <c r="AO84" s="19" t="s">
        <v>37</v>
      </c>
      <c r="AP84" s="22" t="s">
        <v>37</v>
      </c>
      <c r="AQ84" s="22" t="s">
        <v>37</v>
      </c>
      <c r="AR84" s="22" t="s">
        <v>37</v>
      </c>
      <c r="AS84" s="22" t="s">
        <v>37</v>
      </c>
      <c r="AT84" s="22" t="s">
        <v>37</v>
      </c>
      <c r="AU84" s="21" t="s">
        <v>37</v>
      </c>
      <c r="AV84" s="21" t="s">
        <v>37</v>
      </c>
      <c r="AW84" s="21" t="s">
        <v>37</v>
      </c>
      <c r="AX84" s="21" t="s">
        <v>37</v>
      </c>
      <c r="AY84" s="21" t="s">
        <v>37</v>
      </c>
      <c r="AZ84" s="21" t="s">
        <v>37</v>
      </c>
      <c r="BA84" s="21" t="s">
        <v>37</v>
      </c>
      <c r="BB84" s="21" t="s">
        <v>37</v>
      </c>
      <c r="BC84" s="21" t="s">
        <v>37</v>
      </c>
      <c r="BD84" s="21" t="s">
        <v>37</v>
      </c>
      <c r="BE84" s="20" t="s">
        <v>37</v>
      </c>
      <c r="BF84" s="20" t="s">
        <v>37</v>
      </c>
      <c r="BG84" s="20" t="s">
        <v>37</v>
      </c>
      <c r="BH84" s="20" t="s">
        <v>37</v>
      </c>
      <c r="BI84" s="20" t="s">
        <v>37</v>
      </c>
      <c r="BJ84" s="20" t="s">
        <v>37</v>
      </c>
      <c r="BK84" s="20" t="s">
        <v>37</v>
      </c>
      <c r="BL84" s="20" t="s">
        <v>37</v>
      </c>
      <c r="BM84" s="20" t="s">
        <v>37</v>
      </c>
      <c r="BN84" s="20" t="s">
        <v>37</v>
      </c>
      <c r="BO84" s="22" t="s">
        <v>37</v>
      </c>
      <c r="BP84" s="22" t="s">
        <v>37</v>
      </c>
      <c r="BQ84" s="22" t="s">
        <v>37</v>
      </c>
      <c r="BR84" s="22" t="s">
        <v>37</v>
      </c>
      <c r="BS84" s="22" t="s">
        <v>37</v>
      </c>
      <c r="BT84" s="22" t="s">
        <v>37</v>
      </c>
      <c r="BU84" s="22" t="s">
        <v>37</v>
      </c>
      <c r="BV84" s="22" t="s">
        <v>37</v>
      </c>
      <c r="BW84" s="22" t="s">
        <v>37</v>
      </c>
      <c r="BX84" s="22" t="s">
        <v>37</v>
      </c>
      <c r="BY84" s="24" t="s">
        <v>37</v>
      </c>
      <c r="BZ84" s="24" t="s">
        <v>37</v>
      </c>
      <c r="CA84" s="24" t="s">
        <v>37</v>
      </c>
      <c r="CB84" s="24" t="s">
        <v>37</v>
      </c>
      <c r="CC84" s="24" t="s">
        <v>37</v>
      </c>
      <c r="CD84" s="24" t="s">
        <v>37</v>
      </c>
      <c r="CE84" s="24" t="s">
        <v>37</v>
      </c>
      <c r="CF84" s="24" t="s">
        <v>37</v>
      </c>
      <c r="CG84" s="24" t="s">
        <v>37</v>
      </c>
      <c r="CH84" s="24" t="s">
        <v>37</v>
      </c>
      <c r="CI84" s="22" t="s">
        <v>37</v>
      </c>
      <c r="CJ84" s="22" t="s">
        <v>37</v>
      </c>
      <c r="CK84" s="22" t="s">
        <v>37</v>
      </c>
      <c r="CL84" s="22" t="s">
        <v>37</v>
      </c>
      <c r="CM84" s="20">
        <v>0</v>
      </c>
      <c r="CN84" s="20">
        <v>7</v>
      </c>
      <c r="CO84" s="20">
        <v>0</v>
      </c>
      <c r="CP84" s="20">
        <v>0</v>
      </c>
    </row>
    <row r="85" spans="1:94" x14ac:dyDescent="0.35">
      <c r="A85" s="16">
        <v>2012</v>
      </c>
      <c r="B85" s="17">
        <v>3046</v>
      </c>
      <c r="C85" s="18" t="s">
        <v>303</v>
      </c>
      <c r="D85" s="18" t="s">
        <v>54</v>
      </c>
      <c r="E85" s="18" t="s">
        <v>57</v>
      </c>
      <c r="F85" s="16" t="s">
        <v>8</v>
      </c>
      <c r="G85" s="20">
        <v>13519</v>
      </c>
      <c r="H85" s="20">
        <v>2875</v>
      </c>
      <c r="I85" s="20">
        <v>444</v>
      </c>
      <c r="J85" s="20" t="s">
        <v>37</v>
      </c>
      <c r="K85" s="20">
        <v>16838</v>
      </c>
      <c r="L85" s="19">
        <v>2</v>
      </c>
      <c r="M85" s="19">
        <v>0.6</v>
      </c>
      <c r="N85" s="19">
        <v>0.1</v>
      </c>
      <c r="O85" s="19" t="s">
        <v>37</v>
      </c>
      <c r="P85" s="19">
        <v>2.7</v>
      </c>
      <c r="Q85" s="22">
        <v>38717</v>
      </c>
      <c r="R85" s="22">
        <v>10051</v>
      </c>
      <c r="S85" s="22">
        <v>5079</v>
      </c>
      <c r="T85" s="22" t="s">
        <v>37</v>
      </c>
      <c r="U85" s="22">
        <v>53847</v>
      </c>
      <c r="V85" s="21">
        <v>6.2</v>
      </c>
      <c r="W85" s="21">
        <v>2.2000000000000002</v>
      </c>
      <c r="X85" s="21">
        <v>1</v>
      </c>
      <c r="Y85" s="21" t="s">
        <v>37</v>
      </c>
      <c r="Z85" s="21">
        <v>9.4</v>
      </c>
      <c r="AA85" s="20" t="s">
        <v>37</v>
      </c>
      <c r="AB85" s="20" t="s">
        <v>37</v>
      </c>
      <c r="AC85" s="20" t="s">
        <v>37</v>
      </c>
      <c r="AD85" s="20" t="s">
        <v>37</v>
      </c>
      <c r="AE85" s="20">
        <v>0</v>
      </c>
      <c r="AF85" s="19">
        <v>0.7</v>
      </c>
      <c r="AG85" s="19">
        <v>7.3</v>
      </c>
      <c r="AH85" s="19">
        <v>0.1</v>
      </c>
      <c r="AI85" s="19" t="s">
        <v>37</v>
      </c>
      <c r="AJ85" s="19">
        <v>8.1</v>
      </c>
      <c r="AK85" s="19">
        <v>1.3</v>
      </c>
      <c r="AL85" s="19">
        <v>14.5</v>
      </c>
      <c r="AM85" s="19">
        <v>0.2</v>
      </c>
      <c r="AN85" s="19" t="s">
        <v>37</v>
      </c>
      <c r="AO85" s="19">
        <v>16</v>
      </c>
      <c r="AP85" s="22" t="s">
        <v>37</v>
      </c>
      <c r="AQ85" s="22" t="s">
        <v>37</v>
      </c>
      <c r="AR85" s="22" t="s">
        <v>37</v>
      </c>
      <c r="AS85" s="22" t="s">
        <v>37</v>
      </c>
      <c r="AT85" s="22">
        <v>0</v>
      </c>
      <c r="AU85" s="21">
        <v>12.6</v>
      </c>
      <c r="AV85" s="21">
        <v>0.2</v>
      </c>
      <c r="AW85" s="21">
        <v>0</v>
      </c>
      <c r="AX85" s="21" t="s">
        <v>37</v>
      </c>
      <c r="AY85" s="21">
        <v>12.8</v>
      </c>
      <c r="AZ85" s="21">
        <v>18.3</v>
      </c>
      <c r="BA85" s="21">
        <v>123.6</v>
      </c>
      <c r="BB85" s="21">
        <v>6.3</v>
      </c>
      <c r="BC85" s="21" t="s">
        <v>37</v>
      </c>
      <c r="BD85" s="21">
        <v>148.19999999999999</v>
      </c>
      <c r="BE85" s="20">
        <v>938</v>
      </c>
      <c r="BF85" s="20">
        <v>415</v>
      </c>
      <c r="BG85" s="20" t="s">
        <v>37</v>
      </c>
      <c r="BH85" s="20" t="s">
        <v>37</v>
      </c>
      <c r="BI85" s="20">
        <v>1353</v>
      </c>
      <c r="BJ85" s="20">
        <v>1579</v>
      </c>
      <c r="BK85" s="20">
        <v>748</v>
      </c>
      <c r="BL85" s="20" t="s">
        <v>37</v>
      </c>
      <c r="BM85" s="20" t="s">
        <v>37</v>
      </c>
      <c r="BN85" s="20">
        <v>2327</v>
      </c>
      <c r="BO85" s="22">
        <v>4114</v>
      </c>
      <c r="BP85" s="22">
        <v>4682</v>
      </c>
      <c r="BQ85" s="22" t="s">
        <v>37</v>
      </c>
      <c r="BR85" s="22" t="s">
        <v>37</v>
      </c>
      <c r="BS85" s="22">
        <v>8796</v>
      </c>
      <c r="BT85" s="22">
        <v>327</v>
      </c>
      <c r="BU85" s="22">
        <v>89</v>
      </c>
      <c r="BV85" s="22" t="s">
        <v>37</v>
      </c>
      <c r="BW85" s="22" t="s">
        <v>37</v>
      </c>
      <c r="BX85" s="22">
        <v>416</v>
      </c>
      <c r="BY85" s="24">
        <v>186</v>
      </c>
      <c r="BZ85" s="24">
        <v>160</v>
      </c>
      <c r="CA85" s="24" t="s">
        <v>37</v>
      </c>
      <c r="CB85" s="24" t="s">
        <v>37</v>
      </c>
      <c r="CC85" s="24">
        <v>346</v>
      </c>
      <c r="CD85" s="24">
        <v>7144</v>
      </c>
      <c r="CE85" s="24">
        <v>6094</v>
      </c>
      <c r="CF85" s="24">
        <v>0</v>
      </c>
      <c r="CG85" s="24">
        <v>0</v>
      </c>
      <c r="CH85" s="24">
        <v>13238</v>
      </c>
      <c r="CI85" s="22">
        <v>6295</v>
      </c>
      <c r="CJ85" s="22">
        <v>1</v>
      </c>
      <c r="CK85" s="22">
        <v>25</v>
      </c>
      <c r="CL85" s="22" t="s">
        <v>37</v>
      </c>
      <c r="CM85" s="20">
        <v>2060</v>
      </c>
      <c r="CN85" s="20">
        <v>3395</v>
      </c>
      <c r="CO85" s="20" t="s">
        <v>37</v>
      </c>
      <c r="CP85" s="20" t="s">
        <v>37</v>
      </c>
    </row>
    <row r="86" spans="1:94" x14ac:dyDescent="0.35">
      <c r="A86" s="16">
        <v>2012</v>
      </c>
      <c r="B86" s="17">
        <v>3046</v>
      </c>
      <c r="C86" s="18" t="s">
        <v>303</v>
      </c>
      <c r="D86" s="18" t="s">
        <v>70</v>
      </c>
      <c r="E86" s="18" t="s">
        <v>57</v>
      </c>
      <c r="F86" s="16" t="s">
        <v>8</v>
      </c>
      <c r="G86" s="20">
        <v>114853</v>
      </c>
      <c r="H86" s="20">
        <v>36069</v>
      </c>
      <c r="I86" s="20">
        <v>10330</v>
      </c>
      <c r="J86" s="20" t="s">
        <v>37</v>
      </c>
      <c r="K86" s="20">
        <v>161252</v>
      </c>
      <c r="L86" s="19">
        <v>20.8</v>
      </c>
      <c r="M86" s="19">
        <v>7</v>
      </c>
      <c r="N86" s="19">
        <v>3.8</v>
      </c>
      <c r="O86" s="19" t="s">
        <v>37</v>
      </c>
      <c r="P86" s="19">
        <v>31.6</v>
      </c>
      <c r="Q86" s="22">
        <v>335960</v>
      </c>
      <c r="R86" s="22">
        <v>98546</v>
      </c>
      <c r="S86" s="22">
        <v>41323</v>
      </c>
      <c r="T86" s="22" t="s">
        <v>37</v>
      </c>
      <c r="U86" s="22">
        <v>475829</v>
      </c>
      <c r="V86" s="21">
        <v>518.1</v>
      </c>
      <c r="W86" s="21">
        <v>21.8</v>
      </c>
      <c r="X86" s="21">
        <v>9.5</v>
      </c>
      <c r="Y86" s="21" t="s">
        <v>37</v>
      </c>
      <c r="Z86" s="21">
        <v>549.4</v>
      </c>
      <c r="AA86" s="20" t="s">
        <v>37</v>
      </c>
      <c r="AB86" s="20" t="s">
        <v>37</v>
      </c>
      <c r="AC86" s="20" t="s">
        <v>37</v>
      </c>
      <c r="AD86" s="20" t="s">
        <v>37</v>
      </c>
      <c r="AE86" s="20">
        <v>0</v>
      </c>
      <c r="AF86" s="19">
        <v>7.7</v>
      </c>
      <c r="AG86" s="19" t="s">
        <v>37</v>
      </c>
      <c r="AH86" s="19">
        <v>1</v>
      </c>
      <c r="AI86" s="19" t="s">
        <v>37</v>
      </c>
      <c r="AJ86" s="19">
        <v>8.6999999999999993</v>
      </c>
      <c r="AK86" s="19">
        <v>15.4</v>
      </c>
      <c r="AL86" s="19" t="s">
        <v>37</v>
      </c>
      <c r="AM86" s="19">
        <v>1.9</v>
      </c>
      <c r="AN86" s="19" t="s">
        <v>37</v>
      </c>
      <c r="AO86" s="19">
        <v>17.3</v>
      </c>
      <c r="AP86" s="22" t="s">
        <v>37</v>
      </c>
      <c r="AQ86" s="22" t="s">
        <v>37</v>
      </c>
      <c r="AR86" s="22" t="s">
        <v>37</v>
      </c>
      <c r="AS86" s="22" t="s">
        <v>37</v>
      </c>
      <c r="AT86" s="22">
        <v>0</v>
      </c>
      <c r="AU86" s="21">
        <v>162.19999999999999</v>
      </c>
      <c r="AV86" s="21">
        <v>9.8000000000000007</v>
      </c>
      <c r="AW86" s="21">
        <v>5.5</v>
      </c>
      <c r="AX86" s="21" t="s">
        <v>37</v>
      </c>
      <c r="AY86" s="21">
        <v>177.5</v>
      </c>
      <c r="AZ86" s="21">
        <v>163.80000000000001</v>
      </c>
      <c r="BA86" s="21">
        <v>265.39999999999998</v>
      </c>
      <c r="BB86" s="21">
        <v>44.5</v>
      </c>
      <c r="BC86" s="21" t="s">
        <v>37</v>
      </c>
      <c r="BD86" s="21">
        <v>473.7</v>
      </c>
      <c r="BE86" s="20">
        <v>5665</v>
      </c>
      <c r="BF86" s="20">
        <v>2503</v>
      </c>
      <c r="BG86" s="20" t="s">
        <v>37</v>
      </c>
      <c r="BH86" s="20" t="s">
        <v>37</v>
      </c>
      <c r="BI86" s="20">
        <v>8168</v>
      </c>
      <c r="BJ86" s="20">
        <v>9530</v>
      </c>
      <c r="BK86" s="20">
        <v>4516</v>
      </c>
      <c r="BL86" s="20" t="s">
        <v>37</v>
      </c>
      <c r="BM86" s="20" t="s">
        <v>37</v>
      </c>
      <c r="BN86" s="20">
        <v>14046</v>
      </c>
      <c r="BO86" s="22">
        <v>26542</v>
      </c>
      <c r="BP86" s="22">
        <v>30205</v>
      </c>
      <c r="BQ86" s="22" t="s">
        <v>37</v>
      </c>
      <c r="BR86" s="22" t="s">
        <v>37</v>
      </c>
      <c r="BS86" s="22">
        <v>56747</v>
      </c>
      <c r="BT86" s="22">
        <v>2108</v>
      </c>
      <c r="BU86" s="22">
        <v>576</v>
      </c>
      <c r="BV86" s="22" t="s">
        <v>37</v>
      </c>
      <c r="BW86" s="22" t="s">
        <v>37</v>
      </c>
      <c r="BX86" s="22">
        <v>2684</v>
      </c>
      <c r="BY86" s="24">
        <v>1123</v>
      </c>
      <c r="BZ86" s="24">
        <v>966</v>
      </c>
      <c r="CA86" s="24" t="s">
        <v>37</v>
      </c>
      <c r="CB86" s="24" t="s">
        <v>37</v>
      </c>
      <c r="CC86" s="24">
        <v>2089</v>
      </c>
      <c r="CD86" s="24">
        <v>44968</v>
      </c>
      <c r="CE86" s="24">
        <v>38766</v>
      </c>
      <c r="CF86" s="24">
        <v>0</v>
      </c>
      <c r="CG86" s="24">
        <v>0</v>
      </c>
      <c r="CH86" s="24">
        <v>83734</v>
      </c>
      <c r="CI86" s="22">
        <v>81186</v>
      </c>
      <c r="CJ86" s="22">
        <v>27</v>
      </c>
      <c r="CK86" s="22">
        <v>75</v>
      </c>
      <c r="CL86" s="22" t="s">
        <v>37</v>
      </c>
      <c r="CM86" s="20">
        <v>26121</v>
      </c>
      <c r="CN86" s="20">
        <v>25678</v>
      </c>
      <c r="CO86" s="20" t="s">
        <v>37</v>
      </c>
      <c r="CP86" s="20" t="s">
        <v>37</v>
      </c>
    </row>
    <row r="87" spans="1:94" x14ac:dyDescent="0.35">
      <c r="A87" s="16">
        <v>2012</v>
      </c>
      <c r="B87" s="17">
        <v>3081</v>
      </c>
      <c r="C87" s="18" t="s">
        <v>306</v>
      </c>
      <c r="D87" s="18" t="s">
        <v>49</v>
      </c>
      <c r="E87" s="18" t="s">
        <v>33</v>
      </c>
      <c r="F87" s="16" t="s">
        <v>8</v>
      </c>
      <c r="G87" s="20" t="s">
        <v>37</v>
      </c>
      <c r="H87" s="20" t="s">
        <v>37</v>
      </c>
      <c r="I87" s="20" t="s">
        <v>37</v>
      </c>
      <c r="J87" s="20" t="s">
        <v>37</v>
      </c>
      <c r="K87" s="20">
        <v>0</v>
      </c>
      <c r="L87" s="19" t="s">
        <v>37</v>
      </c>
      <c r="M87" s="19" t="s">
        <v>37</v>
      </c>
      <c r="N87" s="19" t="s">
        <v>37</v>
      </c>
      <c r="O87" s="19" t="s">
        <v>37</v>
      </c>
      <c r="P87" s="19">
        <v>0</v>
      </c>
      <c r="Q87" s="22" t="s">
        <v>37</v>
      </c>
      <c r="R87" s="22" t="s">
        <v>37</v>
      </c>
      <c r="S87" s="22" t="s">
        <v>37</v>
      </c>
      <c r="T87" s="22" t="s">
        <v>37</v>
      </c>
      <c r="U87" s="22">
        <v>0</v>
      </c>
      <c r="V87" s="21" t="s">
        <v>37</v>
      </c>
      <c r="W87" s="21" t="s">
        <v>37</v>
      </c>
      <c r="X87" s="21" t="s">
        <v>37</v>
      </c>
      <c r="Y87" s="21" t="s">
        <v>37</v>
      </c>
      <c r="Z87" s="21">
        <v>0</v>
      </c>
      <c r="AA87" s="20">
        <v>33</v>
      </c>
      <c r="AB87" s="20" t="s">
        <v>37</v>
      </c>
      <c r="AC87" s="20" t="s">
        <v>37</v>
      </c>
      <c r="AD87" s="20" t="s">
        <v>37</v>
      </c>
      <c r="AE87" s="20">
        <v>33</v>
      </c>
      <c r="AF87" s="19">
        <v>1.3</v>
      </c>
      <c r="AG87" s="19" t="s">
        <v>37</v>
      </c>
      <c r="AH87" s="19" t="s">
        <v>37</v>
      </c>
      <c r="AI87" s="19" t="s">
        <v>37</v>
      </c>
      <c r="AJ87" s="19">
        <v>1.3</v>
      </c>
      <c r="AK87" s="19">
        <v>1.3</v>
      </c>
      <c r="AL87" s="19" t="s">
        <v>37</v>
      </c>
      <c r="AM87" s="19" t="s">
        <v>37</v>
      </c>
      <c r="AN87" s="19" t="s">
        <v>37</v>
      </c>
      <c r="AO87" s="19">
        <v>1.3</v>
      </c>
      <c r="AP87" s="22">
        <v>52</v>
      </c>
      <c r="AQ87" s="22" t="s">
        <v>37</v>
      </c>
      <c r="AR87" s="22">
        <v>234</v>
      </c>
      <c r="AS87" s="22" t="s">
        <v>37</v>
      </c>
      <c r="AT87" s="22">
        <v>286</v>
      </c>
      <c r="AU87" s="21">
        <v>2.1</v>
      </c>
      <c r="AV87" s="21" t="s">
        <v>37</v>
      </c>
      <c r="AW87" s="21">
        <v>9.4</v>
      </c>
      <c r="AX87" s="21" t="s">
        <v>37</v>
      </c>
      <c r="AY87" s="21">
        <v>11.5</v>
      </c>
      <c r="AZ87" s="21">
        <v>3</v>
      </c>
      <c r="BA87" s="21" t="s">
        <v>37</v>
      </c>
      <c r="BB87" s="21">
        <v>9.4</v>
      </c>
      <c r="BC87" s="21" t="s">
        <v>37</v>
      </c>
      <c r="BD87" s="21">
        <v>12.4</v>
      </c>
      <c r="BE87" s="20">
        <v>0</v>
      </c>
      <c r="BF87" s="20" t="s">
        <v>37</v>
      </c>
      <c r="BG87" s="20" t="s">
        <v>37</v>
      </c>
      <c r="BH87" s="20" t="s">
        <v>37</v>
      </c>
      <c r="BI87" s="20">
        <v>0</v>
      </c>
      <c r="BJ87" s="20">
        <v>0</v>
      </c>
      <c r="BK87" s="20" t="s">
        <v>37</v>
      </c>
      <c r="BL87" s="20" t="s">
        <v>37</v>
      </c>
      <c r="BM87" s="20" t="s">
        <v>37</v>
      </c>
      <c r="BN87" s="20">
        <v>0</v>
      </c>
      <c r="BO87" s="22">
        <v>26</v>
      </c>
      <c r="BP87" s="22" t="s">
        <v>37</v>
      </c>
      <c r="BQ87" s="22" t="s">
        <v>37</v>
      </c>
      <c r="BR87" s="22" t="s">
        <v>37</v>
      </c>
      <c r="BS87" s="22">
        <v>26</v>
      </c>
      <c r="BT87" s="22">
        <v>75</v>
      </c>
      <c r="BU87" s="22" t="s">
        <v>37</v>
      </c>
      <c r="BV87" s="22" t="s">
        <v>37</v>
      </c>
      <c r="BW87" s="22" t="s">
        <v>37</v>
      </c>
      <c r="BX87" s="22">
        <v>75</v>
      </c>
      <c r="BY87" s="24">
        <v>0</v>
      </c>
      <c r="BZ87" s="24" t="s">
        <v>37</v>
      </c>
      <c r="CA87" s="24" t="s">
        <v>37</v>
      </c>
      <c r="CB87" s="24" t="s">
        <v>37</v>
      </c>
      <c r="CC87" s="24">
        <v>0</v>
      </c>
      <c r="CD87" s="24">
        <v>101</v>
      </c>
      <c r="CE87" s="24">
        <v>0</v>
      </c>
      <c r="CF87" s="24">
        <v>0</v>
      </c>
      <c r="CG87" s="24">
        <v>0</v>
      </c>
      <c r="CH87" s="24">
        <v>101</v>
      </c>
      <c r="CI87" s="22">
        <v>6778</v>
      </c>
      <c r="CJ87" s="22" t="s">
        <v>37</v>
      </c>
      <c r="CK87" s="22" t="s">
        <v>37</v>
      </c>
      <c r="CL87" s="22" t="s">
        <v>37</v>
      </c>
      <c r="CM87" s="20" t="s">
        <v>37</v>
      </c>
      <c r="CN87" s="20" t="s">
        <v>37</v>
      </c>
      <c r="CO87" s="20" t="s">
        <v>37</v>
      </c>
      <c r="CP87" s="20" t="s">
        <v>37</v>
      </c>
    </row>
    <row r="88" spans="1:94" x14ac:dyDescent="0.35">
      <c r="A88" s="16">
        <v>2012</v>
      </c>
      <c r="B88" s="17">
        <v>3093</v>
      </c>
      <c r="C88" s="18" t="s">
        <v>307</v>
      </c>
      <c r="D88" s="18" t="s">
        <v>132</v>
      </c>
      <c r="E88" s="18" t="s">
        <v>33</v>
      </c>
      <c r="F88" s="16" t="s">
        <v>8</v>
      </c>
      <c r="G88" s="20" t="s">
        <v>37</v>
      </c>
      <c r="H88" s="20" t="s">
        <v>37</v>
      </c>
      <c r="I88" s="20" t="s">
        <v>37</v>
      </c>
      <c r="J88" s="20" t="s">
        <v>37</v>
      </c>
      <c r="K88" s="20" t="s">
        <v>37</v>
      </c>
      <c r="L88" s="19" t="s">
        <v>37</v>
      </c>
      <c r="M88" s="19" t="s">
        <v>37</v>
      </c>
      <c r="N88" s="19" t="s">
        <v>37</v>
      </c>
      <c r="O88" s="19" t="s">
        <v>37</v>
      </c>
      <c r="P88" s="19" t="s">
        <v>37</v>
      </c>
      <c r="Q88" s="22" t="s">
        <v>37</v>
      </c>
      <c r="R88" s="22" t="s">
        <v>37</v>
      </c>
      <c r="S88" s="22" t="s">
        <v>37</v>
      </c>
      <c r="T88" s="22" t="s">
        <v>37</v>
      </c>
      <c r="U88" s="22" t="s">
        <v>37</v>
      </c>
      <c r="V88" s="21" t="s">
        <v>37</v>
      </c>
      <c r="W88" s="21" t="s">
        <v>37</v>
      </c>
      <c r="X88" s="21" t="s">
        <v>37</v>
      </c>
      <c r="Y88" s="21" t="s">
        <v>37</v>
      </c>
      <c r="Z88" s="21" t="s">
        <v>37</v>
      </c>
      <c r="AA88" s="20" t="s">
        <v>37</v>
      </c>
      <c r="AB88" s="20" t="s">
        <v>37</v>
      </c>
      <c r="AC88" s="20" t="s">
        <v>37</v>
      </c>
      <c r="AD88" s="20" t="s">
        <v>37</v>
      </c>
      <c r="AE88" s="20" t="s">
        <v>37</v>
      </c>
      <c r="AF88" s="19" t="s">
        <v>37</v>
      </c>
      <c r="AG88" s="19" t="s">
        <v>37</v>
      </c>
      <c r="AH88" s="19" t="s">
        <v>37</v>
      </c>
      <c r="AI88" s="19" t="s">
        <v>37</v>
      </c>
      <c r="AJ88" s="19" t="s">
        <v>37</v>
      </c>
      <c r="AK88" s="19" t="s">
        <v>37</v>
      </c>
      <c r="AL88" s="19" t="s">
        <v>37</v>
      </c>
      <c r="AM88" s="19" t="s">
        <v>37</v>
      </c>
      <c r="AN88" s="19" t="s">
        <v>37</v>
      </c>
      <c r="AO88" s="19" t="s">
        <v>37</v>
      </c>
      <c r="AP88" s="22" t="s">
        <v>37</v>
      </c>
      <c r="AQ88" s="22" t="s">
        <v>37</v>
      </c>
      <c r="AR88" s="22" t="s">
        <v>37</v>
      </c>
      <c r="AS88" s="22" t="s">
        <v>37</v>
      </c>
      <c r="AT88" s="22" t="s">
        <v>37</v>
      </c>
      <c r="AU88" s="21" t="s">
        <v>37</v>
      </c>
      <c r="AV88" s="21" t="s">
        <v>37</v>
      </c>
      <c r="AW88" s="21" t="s">
        <v>37</v>
      </c>
      <c r="AX88" s="21" t="s">
        <v>37</v>
      </c>
      <c r="AY88" s="21" t="s">
        <v>37</v>
      </c>
      <c r="AZ88" s="21" t="s">
        <v>37</v>
      </c>
      <c r="BA88" s="21" t="s">
        <v>37</v>
      </c>
      <c r="BB88" s="21" t="s">
        <v>37</v>
      </c>
      <c r="BC88" s="21" t="s">
        <v>37</v>
      </c>
      <c r="BD88" s="21" t="s">
        <v>37</v>
      </c>
      <c r="BE88" s="20" t="s">
        <v>37</v>
      </c>
      <c r="BF88" s="20" t="s">
        <v>37</v>
      </c>
      <c r="BG88" s="20" t="s">
        <v>37</v>
      </c>
      <c r="BH88" s="20" t="s">
        <v>37</v>
      </c>
      <c r="BI88" s="20" t="s">
        <v>37</v>
      </c>
      <c r="BJ88" s="20" t="s">
        <v>37</v>
      </c>
      <c r="BK88" s="20" t="s">
        <v>37</v>
      </c>
      <c r="BL88" s="20" t="s">
        <v>37</v>
      </c>
      <c r="BM88" s="20" t="s">
        <v>37</v>
      </c>
      <c r="BN88" s="20" t="s">
        <v>37</v>
      </c>
      <c r="BO88" s="22" t="s">
        <v>37</v>
      </c>
      <c r="BP88" s="22" t="s">
        <v>37</v>
      </c>
      <c r="BQ88" s="22" t="s">
        <v>37</v>
      </c>
      <c r="BR88" s="22" t="s">
        <v>37</v>
      </c>
      <c r="BS88" s="22" t="s">
        <v>37</v>
      </c>
      <c r="BT88" s="22" t="s">
        <v>37</v>
      </c>
      <c r="BU88" s="22" t="s">
        <v>37</v>
      </c>
      <c r="BV88" s="22" t="s">
        <v>37</v>
      </c>
      <c r="BW88" s="22" t="s">
        <v>37</v>
      </c>
      <c r="BX88" s="22" t="s">
        <v>37</v>
      </c>
      <c r="BY88" s="24" t="s">
        <v>37</v>
      </c>
      <c r="BZ88" s="24" t="s">
        <v>37</v>
      </c>
      <c r="CA88" s="24" t="s">
        <v>37</v>
      </c>
      <c r="CB88" s="24" t="s">
        <v>37</v>
      </c>
      <c r="CC88" s="24" t="s">
        <v>37</v>
      </c>
      <c r="CD88" s="24" t="s">
        <v>37</v>
      </c>
      <c r="CE88" s="24" t="s">
        <v>37</v>
      </c>
      <c r="CF88" s="24" t="s">
        <v>37</v>
      </c>
      <c r="CG88" s="24" t="s">
        <v>37</v>
      </c>
      <c r="CH88" s="24" t="s">
        <v>37</v>
      </c>
      <c r="CI88" s="22">
        <v>310</v>
      </c>
      <c r="CJ88" s="22">
        <v>6</v>
      </c>
      <c r="CK88" s="22" t="s">
        <v>37</v>
      </c>
      <c r="CL88" s="22" t="s">
        <v>37</v>
      </c>
      <c r="CM88" s="20" t="s">
        <v>37</v>
      </c>
      <c r="CN88" s="20" t="s">
        <v>37</v>
      </c>
      <c r="CO88" s="20" t="s">
        <v>37</v>
      </c>
      <c r="CP88" s="20" t="s">
        <v>37</v>
      </c>
    </row>
    <row r="89" spans="1:94" x14ac:dyDescent="0.35">
      <c r="A89" s="16">
        <v>2012</v>
      </c>
      <c r="B89" s="17">
        <v>3093</v>
      </c>
      <c r="C89" s="18" t="s">
        <v>307</v>
      </c>
      <c r="D89" s="18" t="s">
        <v>123</v>
      </c>
      <c r="E89" s="18" t="s">
        <v>33</v>
      </c>
      <c r="F89" s="16" t="s">
        <v>8</v>
      </c>
      <c r="G89" s="20" t="s">
        <v>37</v>
      </c>
      <c r="H89" s="20" t="s">
        <v>37</v>
      </c>
      <c r="I89" s="20" t="s">
        <v>37</v>
      </c>
      <c r="J89" s="20" t="s">
        <v>37</v>
      </c>
      <c r="K89" s="20">
        <v>0</v>
      </c>
      <c r="L89" s="19" t="s">
        <v>37</v>
      </c>
      <c r="M89" s="19" t="s">
        <v>37</v>
      </c>
      <c r="N89" s="19" t="s">
        <v>37</v>
      </c>
      <c r="O89" s="19" t="s">
        <v>37</v>
      </c>
      <c r="P89" s="19">
        <v>0</v>
      </c>
      <c r="Q89" s="22" t="s">
        <v>37</v>
      </c>
      <c r="R89" s="22" t="s">
        <v>37</v>
      </c>
      <c r="S89" s="22" t="s">
        <v>37</v>
      </c>
      <c r="T89" s="22" t="s">
        <v>37</v>
      </c>
      <c r="U89" s="22">
        <v>0</v>
      </c>
      <c r="V89" s="21" t="s">
        <v>37</v>
      </c>
      <c r="W89" s="21" t="s">
        <v>37</v>
      </c>
      <c r="X89" s="21" t="s">
        <v>37</v>
      </c>
      <c r="Y89" s="21" t="s">
        <v>37</v>
      </c>
      <c r="Z89" s="21">
        <v>0</v>
      </c>
      <c r="AA89" s="20" t="s">
        <v>37</v>
      </c>
      <c r="AB89" s="20" t="s">
        <v>37</v>
      </c>
      <c r="AC89" s="20" t="s">
        <v>37</v>
      </c>
      <c r="AD89" s="20" t="s">
        <v>37</v>
      </c>
      <c r="AE89" s="20">
        <v>0</v>
      </c>
      <c r="AF89" s="19" t="s">
        <v>37</v>
      </c>
      <c r="AG89" s="19" t="s">
        <v>37</v>
      </c>
      <c r="AH89" s="19" t="s">
        <v>37</v>
      </c>
      <c r="AI89" s="19" t="s">
        <v>37</v>
      </c>
      <c r="AJ89" s="19">
        <v>0</v>
      </c>
      <c r="AK89" s="19" t="s">
        <v>37</v>
      </c>
      <c r="AL89" s="19" t="s">
        <v>37</v>
      </c>
      <c r="AM89" s="19" t="s">
        <v>37</v>
      </c>
      <c r="AN89" s="19" t="s">
        <v>37</v>
      </c>
      <c r="AO89" s="19">
        <v>0</v>
      </c>
      <c r="AP89" s="22">
        <v>31</v>
      </c>
      <c r="AQ89" s="22" t="s">
        <v>37</v>
      </c>
      <c r="AR89" s="22" t="s">
        <v>37</v>
      </c>
      <c r="AS89" s="22" t="s">
        <v>37</v>
      </c>
      <c r="AT89" s="22">
        <v>31</v>
      </c>
      <c r="AU89" s="21">
        <v>2.7</v>
      </c>
      <c r="AV89" s="21" t="s">
        <v>37</v>
      </c>
      <c r="AW89" s="21" t="s">
        <v>37</v>
      </c>
      <c r="AX89" s="21" t="s">
        <v>37</v>
      </c>
      <c r="AY89" s="21">
        <v>2.7</v>
      </c>
      <c r="AZ89" s="21">
        <v>15</v>
      </c>
      <c r="BA89" s="21" t="s">
        <v>37</v>
      </c>
      <c r="BB89" s="21" t="s">
        <v>37</v>
      </c>
      <c r="BC89" s="21" t="s">
        <v>37</v>
      </c>
      <c r="BD89" s="21">
        <v>15</v>
      </c>
      <c r="BE89" s="20" t="s">
        <v>37</v>
      </c>
      <c r="BF89" s="20" t="s">
        <v>37</v>
      </c>
      <c r="BG89" s="20" t="s">
        <v>37</v>
      </c>
      <c r="BH89" s="20" t="s">
        <v>37</v>
      </c>
      <c r="BI89" s="20">
        <v>0</v>
      </c>
      <c r="BJ89" s="20" t="s">
        <v>37</v>
      </c>
      <c r="BK89" s="20" t="s">
        <v>37</v>
      </c>
      <c r="BL89" s="20" t="s">
        <v>37</v>
      </c>
      <c r="BM89" s="20" t="s">
        <v>37</v>
      </c>
      <c r="BN89" s="20">
        <v>0</v>
      </c>
      <c r="BO89" s="22">
        <v>60</v>
      </c>
      <c r="BP89" s="22" t="s">
        <v>37</v>
      </c>
      <c r="BQ89" s="22" t="s">
        <v>37</v>
      </c>
      <c r="BR89" s="22" t="s">
        <v>37</v>
      </c>
      <c r="BS89" s="22">
        <v>60</v>
      </c>
      <c r="BT89" s="22" t="s">
        <v>37</v>
      </c>
      <c r="BU89" s="22" t="s">
        <v>37</v>
      </c>
      <c r="BV89" s="22" t="s">
        <v>37</v>
      </c>
      <c r="BW89" s="22" t="s">
        <v>37</v>
      </c>
      <c r="BX89" s="22">
        <v>0</v>
      </c>
      <c r="BY89" s="24">
        <v>3</v>
      </c>
      <c r="BZ89" s="24" t="s">
        <v>37</v>
      </c>
      <c r="CA89" s="24" t="s">
        <v>37</v>
      </c>
      <c r="CB89" s="24" t="s">
        <v>37</v>
      </c>
      <c r="CC89" s="24">
        <v>3</v>
      </c>
      <c r="CD89" s="24">
        <v>63</v>
      </c>
      <c r="CE89" s="24">
        <v>0</v>
      </c>
      <c r="CF89" s="24">
        <v>0</v>
      </c>
      <c r="CG89" s="24">
        <v>0</v>
      </c>
      <c r="CH89" s="24">
        <v>63</v>
      </c>
      <c r="CI89" s="22">
        <v>3441</v>
      </c>
      <c r="CJ89" s="22">
        <v>24</v>
      </c>
      <c r="CK89" s="22" t="s">
        <v>37</v>
      </c>
      <c r="CL89" s="22" t="s">
        <v>37</v>
      </c>
      <c r="CM89" s="20" t="s">
        <v>37</v>
      </c>
      <c r="CN89" s="20" t="s">
        <v>37</v>
      </c>
      <c r="CO89" s="20" t="s">
        <v>37</v>
      </c>
      <c r="CP89" s="20" t="s">
        <v>37</v>
      </c>
    </row>
    <row r="90" spans="1:94" x14ac:dyDescent="0.35">
      <c r="A90" s="16">
        <v>2012</v>
      </c>
      <c r="B90" s="17">
        <v>3203</v>
      </c>
      <c r="C90" s="18" t="s">
        <v>311</v>
      </c>
      <c r="D90" s="18" t="s">
        <v>87</v>
      </c>
      <c r="E90" s="18" t="s">
        <v>28</v>
      </c>
      <c r="F90" s="16" t="s">
        <v>8</v>
      </c>
      <c r="G90" s="20">
        <v>2195</v>
      </c>
      <c r="H90" s="20">
        <v>615</v>
      </c>
      <c r="I90" s="20">
        <v>765</v>
      </c>
      <c r="J90" s="20" t="s">
        <v>37</v>
      </c>
      <c r="K90" s="20">
        <v>3575</v>
      </c>
      <c r="L90" s="19">
        <v>0.7</v>
      </c>
      <c r="M90" s="19">
        <v>0.2</v>
      </c>
      <c r="N90" s="19">
        <v>0.1</v>
      </c>
      <c r="O90" s="19" t="s">
        <v>37</v>
      </c>
      <c r="P90" s="19">
        <v>1</v>
      </c>
      <c r="Q90" s="22">
        <v>11606</v>
      </c>
      <c r="R90" s="22">
        <v>7204</v>
      </c>
      <c r="S90" s="22">
        <v>2524</v>
      </c>
      <c r="T90" s="22" t="s">
        <v>37</v>
      </c>
      <c r="U90" s="22">
        <v>21334</v>
      </c>
      <c r="V90" s="21">
        <v>5</v>
      </c>
      <c r="W90" s="21">
        <v>1.3</v>
      </c>
      <c r="X90" s="21">
        <v>0.4</v>
      </c>
      <c r="Y90" s="21" t="s">
        <v>37</v>
      </c>
      <c r="Z90" s="21">
        <v>6.7</v>
      </c>
      <c r="AA90" s="20">
        <v>11</v>
      </c>
      <c r="AB90" s="20">
        <v>0</v>
      </c>
      <c r="AC90" s="20">
        <v>0</v>
      </c>
      <c r="AD90" s="20" t="s">
        <v>37</v>
      </c>
      <c r="AE90" s="20">
        <v>11</v>
      </c>
      <c r="AF90" s="19">
        <v>0.1</v>
      </c>
      <c r="AG90" s="19">
        <v>0</v>
      </c>
      <c r="AH90" s="19">
        <v>0</v>
      </c>
      <c r="AI90" s="19" t="s">
        <v>37</v>
      </c>
      <c r="AJ90" s="19">
        <v>0.1</v>
      </c>
      <c r="AK90" s="19">
        <v>0.1</v>
      </c>
      <c r="AL90" s="19">
        <v>0</v>
      </c>
      <c r="AM90" s="19">
        <v>0</v>
      </c>
      <c r="AN90" s="19" t="s">
        <v>37</v>
      </c>
      <c r="AO90" s="19">
        <v>0.1</v>
      </c>
      <c r="AP90" s="22">
        <v>44</v>
      </c>
      <c r="AQ90" s="22">
        <v>0</v>
      </c>
      <c r="AR90" s="22">
        <v>0</v>
      </c>
      <c r="AS90" s="22" t="s">
        <v>37</v>
      </c>
      <c r="AT90" s="22">
        <v>44</v>
      </c>
      <c r="AU90" s="21">
        <v>0.3</v>
      </c>
      <c r="AV90" s="21">
        <v>0</v>
      </c>
      <c r="AW90" s="21">
        <v>0</v>
      </c>
      <c r="AX90" s="21" t="s">
        <v>37</v>
      </c>
      <c r="AY90" s="21">
        <v>0.3</v>
      </c>
      <c r="AZ90" s="21">
        <v>0.3</v>
      </c>
      <c r="BA90" s="21">
        <v>0</v>
      </c>
      <c r="BB90" s="21">
        <v>0</v>
      </c>
      <c r="BC90" s="21" t="s">
        <v>37</v>
      </c>
      <c r="BD90" s="21">
        <v>0.3</v>
      </c>
      <c r="BE90" s="20">
        <v>87</v>
      </c>
      <c r="BF90" s="20">
        <v>32</v>
      </c>
      <c r="BG90" s="20">
        <v>13</v>
      </c>
      <c r="BH90" s="20" t="s">
        <v>37</v>
      </c>
      <c r="BI90" s="20">
        <v>132</v>
      </c>
      <c r="BJ90" s="20">
        <v>261</v>
      </c>
      <c r="BK90" s="20">
        <v>101</v>
      </c>
      <c r="BL90" s="20">
        <v>30</v>
      </c>
      <c r="BM90" s="20" t="s">
        <v>37</v>
      </c>
      <c r="BN90" s="20">
        <v>392</v>
      </c>
      <c r="BO90" s="22">
        <v>16</v>
      </c>
      <c r="BP90" s="22">
        <v>0</v>
      </c>
      <c r="BQ90" s="22">
        <v>0</v>
      </c>
      <c r="BR90" s="22" t="s">
        <v>37</v>
      </c>
      <c r="BS90" s="22">
        <v>16</v>
      </c>
      <c r="BT90" s="22">
        <v>2</v>
      </c>
      <c r="BU90" s="22">
        <v>0</v>
      </c>
      <c r="BV90" s="22">
        <v>0</v>
      </c>
      <c r="BW90" s="22" t="s">
        <v>37</v>
      </c>
      <c r="BX90" s="22">
        <v>2</v>
      </c>
      <c r="BY90" s="24">
        <v>81</v>
      </c>
      <c r="BZ90" s="24">
        <v>17</v>
      </c>
      <c r="CA90" s="24">
        <v>13</v>
      </c>
      <c r="CB90" s="24" t="s">
        <v>37</v>
      </c>
      <c r="CC90" s="24">
        <v>111</v>
      </c>
      <c r="CD90" s="24">
        <v>447</v>
      </c>
      <c r="CE90" s="24">
        <v>150</v>
      </c>
      <c r="CF90" s="24">
        <v>56</v>
      </c>
      <c r="CG90" s="24">
        <v>0</v>
      </c>
      <c r="CH90" s="24">
        <v>653</v>
      </c>
      <c r="CI90" s="22">
        <v>496</v>
      </c>
      <c r="CJ90" s="22">
        <v>0</v>
      </c>
      <c r="CK90" s="22">
        <v>0</v>
      </c>
      <c r="CL90" s="22" t="s">
        <v>37</v>
      </c>
      <c r="CM90" s="20" t="s">
        <v>37</v>
      </c>
      <c r="CN90" s="20" t="s">
        <v>37</v>
      </c>
      <c r="CO90" s="20" t="s">
        <v>37</v>
      </c>
      <c r="CP90" s="20" t="s">
        <v>37</v>
      </c>
    </row>
    <row r="91" spans="1:94" x14ac:dyDescent="0.35">
      <c r="A91" s="16">
        <v>2012</v>
      </c>
      <c r="B91" s="17">
        <v>3208</v>
      </c>
      <c r="C91" s="18" t="s">
        <v>313</v>
      </c>
      <c r="D91" s="18" t="s">
        <v>39</v>
      </c>
      <c r="E91" s="18" t="s">
        <v>28</v>
      </c>
      <c r="F91" s="16" t="s">
        <v>8</v>
      </c>
      <c r="G91" s="20" t="s">
        <v>37</v>
      </c>
      <c r="H91" s="20" t="s">
        <v>37</v>
      </c>
      <c r="I91" s="20" t="s">
        <v>37</v>
      </c>
      <c r="J91" s="20" t="s">
        <v>37</v>
      </c>
      <c r="K91" s="20" t="s">
        <v>37</v>
      </c>
      <c r="L91" s="19" t="s">
        <v>37</v>
      </c>
      <c r="M91" s="19" t="s">
        <v>37</v>
      </c>
      <c r="N91" s="19" t="s">
        <v>37</v>
      </c>
      <c r="O91" s="19" t="s">
        <v>37</v>
      </c>
      <c r="P91" s="19" t="s">
        <v>37</v>
      </c>
      <c r="Q91" s="22" t="s">
        <v>37</v>
      </c>
      <c r="R91" s="22" t="s">
        <v>37</v>
      </c>
      <c r="S91" s="22" t="s">
        <v>37</v>
      </c>
      <c r="T91" s="22" t="s">
        <v>37</v>
      </c>
      <c r="U91" s="22" t="s">
        <v>37</v>
      </c>
      <c r="V91" s="21" t="s">
        <v>37</v>
      </c>
      <c r="W91" s="21" t="s">
        <v>37</v>
      </c>
      <c r="X91" s="21" t="s">
        <v>37</v>
      </c>
      <c r="Y91" s="21" t="s">
        <v>37</v>
      </c>
      <c r="Z91" s="21" t="s">
        <v>37</v>
      </c>
      <c r="AA91" s="20" t="s">
        <v>37</v>
      </c>
      <c r="AB91" s="20" t="s">
        <v>37</v>
      </c>
      <c r="AC91" s="20" t="s">
        <v>37</v>
      </c>
      <c r="AD91" s="20" t="s">
        <v>37</v>
      </c>
      <c r="AE91" s="20" t="s">
        <v>37</v>
      </c>
      <c r="AF91" s="19" t="s">
        <v>37</v>
      </c>
      <c r="AG91" s="19" t="s">
        <v>37</v>
      </c>
      <c r="AH91" s="19" t="s">
        <v>37</v>
      </c>
      <c r="AI91" s="19" t="s">
        <v>37</v>
      </c>
      <c r="AJ91" s="19" t="s">
        <v>37</v>
      </c>
      <c r="AK91" s="19" t="s">
        <v>37</v>
      </c>
      <c r="AL91" s="19" t="s">
        <v>37</v>
      </c>
      <c r="AM91" s="19" t="s">
        <v>37</v>
      </c>
      <c r="AN91" s="19" t="s">
        <v>37</v>
      </c>
      <c r="AO91" s="19" t="s">
        <v>37</v>
      </c>
      <c r="AP91" s="22" t="s">
        <v>37</v>
      </c>
      <c r="AQ91" s="22" t="s">
        <v>37</v>
      </c>
      <c r="AR91" s="22" t="s">
        <v>37</v>
      </c>
      <c r="AS91" s="22" t="s">
        <v>37</v>
      </c>
      <c r="AT91" s="22" t="s">
        <v>37</v>
      </c>
      <c r="AU91" s="21" t="s">
        <v>37</v>
      </c>
      <c r="AV91" s="21" t="s">
        <v>37</v>
      </c>
      <c r="AW91" s="21" t="s">
        <v>37</v>
      </c>
      <c r="AX91" s="21" t="s">
        <v>37</v>
      </c>
      <c r="AY91" s="21" t="s">
        <v>37</v>
      </c>
      <c r="AZ91" s="21" t="s">
        <v>37</v>
      </c>
      <c r="BA91" s="21" t="s">
        <v>37</v>
      </c>
      <c r="BB91" s="21" t="s">
        <v>37</v>
      </c>
      <c r="BC91" s="21" t="s">
        <v>37</v>
      </c>
      <c r="BD91" s="21" t="s">
        <v>37</v>
      </c>
      <c r="BE91" s="20" t="s">
        <v>37</v>
      </c>
      <c r="BF91" s="20" t="s">
        <v>37</v>
      </c>
      <c r="BG91" s="20" t="s">
        <v>37</v>
      </c>
      <c r="BH91" s="20" t="s">
        <v>37</v>
      </c>
      <c r="BI91" s="20" t="s">
        <v>37</v>
      </c>
      <c r="BJ91" s="20" t="s">
        <v>37</v>
      </c>
      <c r="BK91" s="20" t="s">
        <v>37</v>
      </c>
      <c r="BL91" s="20" t="s">
        <v>37</v>
      </c>
      <c r="BM91" s="20" t="s">
        <v>37</v>
      </c>
      <c r="BN91" s="20" t="s">
        <v>37</v>
      </c>
      <c r="BO91" s="22" t="s">
        <v>37</v>
      </c>
      <c r="BP91" s="22" t="s">
        <v>37</v>
      </c>
      <c r="BQ91" s="22" t="s">
        <v>37</v>
      </c>
      <c r="BR91" s="22" t="s">
        <v>37</v>
      </c>
      <c r="BS91" s="22" t="s">
        <v>37</v>
      </c>
      <c r="BT91" s="22" t="s">
        <v>37</v>
      </c>
      <c r="BU91" s="22" t="s">
        <v>37</v>
      </c>
      <c r="BV91" s="22" t="s">
        <v>37</v>
      </c>
      <c r="BW91" s="22" t="s">
        <v>37</v>
      </c>
      <c r="BX91" s="22" t="s">
        <v>37</v>
      </c>
      <c r="BY91" s="24" t="s">
        <v>37</v>
      </c>
      <c r="BZ91" s="24" t="s">
        <v>37</v>
      </c>
      <c r="CA91" s="24" t="s">
        <v>37</v>
      </c>
      <c r="CB91" s="24" t="s">
        <v>37</v>
      </c>
      <c r="CC91" s="24" t="s">
        <v>37</v>
      </c>
      <c r="CD91" s="24" t="s">
        <v>37</v>
      </c>
      <c r="CE91" s="24" t="s">
        <v>37</v>
      </c>
      <c r="CF91" s="24" t="s">
        <v>37</v>
      </c>
      <c r="CG91" s="24" t="s">
        <v>37</v>
      </c>
      <c r="CH91" s="24" t="s">
        <v>37</v>
      </c>
      <c r="CI91" s="22" t="s">
        <v>37</v>
      </c>
      <c r="CJ91" s="22" t="s">
        <v>37</v>
      </c>
      <c r="CK91" s="22" t="s">
        <v>37</v>
      </c>
      <c r="CL91" s="22" t="s">
        <v>37</v>
      </c>
      <c r="CM91" s="20">
        <v>60</v>
      </c>
      <c r="CN91" s="20">
        <v>26</v>
      </c>
      <c r="CO91" s="20">
        <v>2</v>
      </c>
      <c r="CP91" s="20" t="s">
        <v>37</v>
      </c>
    </row>
    <row r="92" spans="1:94" x14ac:dyDescent="0.35">
      <c r="A92" s="16">
        <v>2012</v>
      </c>
      <c r="B92" s="17">
        <v>3222</v>
      </c>
      <c r="C92" s="18" t="s">
        <v>316</v>
      </c>
      <c r="D92" s="18" t="s">
        <v>59</v>
      </c>
      <c r="E92" s="18" t="s">
        <v>33</v>
      </c>
      <c r="F92" s="16" t="s">
        <v>8</v>
      </c>
      <c r="G92" s="20">
        <v>570</v>
      </c>
      <c r="H92" s="20" t="s">
        <v>37</v>
      </c>
      <c r="I92" s="20" t="s">
        <v>37</v>
      </c>
      <c r="J92" s="20" t="s">
        <v>37</v>
      </c>
      <c r="K92" s="20">
        <v>570</v>
      </c>
      <c r="L92" s="19" t="s">
        <v>37</v>
      </c>
      <c r="M92" s="19" t="s">
        <v>37</v>
      </c>
      <c r="N92" s="19" t="s">
        <v>37</v>
      </c>
      <c r="O92" s="19" t="s">
        <v>37</v>
      </c>
      <c r="P92" s="19">
        <v>0</v>
      </c>
      <c r="Q92" s="22">
        <v>570</v>
      </c>
      <c r="R92" s="22" t="s">
        <v>37</v>
      </c>
      <c r="S92" s="22" t="s">
        <v>37</v>
      </c>
      <c r="T92" s="22" t="s">
        <v>37</v>
      </c>
      <c r="U92" s="22">
        <v>570</v>
      </c>
      <c r="V92" s="21" t="s">
        <v>37</v>
      </c>
      <c r="W92" s="21" t="s">
        <v>37</v>
      </c>
      <c r="X92" s="21" t="s">
        <v>37</v>
      </c>
      <c r="Y92" s="21" t="s">
        <v>37</v>
      </c>
      <c r="Z92" s="21">
        <v>0</v>
      </c>
      <c r="AA92" s="20" t="s">
        <v>37</v>
      </c>
      <c r="AB92" s="20" t="s">
        <v>37</v>
      </c>
      <c r="AC92" s="20" t="s">
        <v>37</v>
      </c>
      <c r="AD92" s="20" t="s">
        <v>37</v>
      </c>
      <c r="AE92" s="20">
        <v>0</v>
      </c>
      <c r="AF92" s="19" t="s">
        <v>37</v>
      </c>
      <c r="AG92" s="19" t="s">
        <v>37</v>
      </c>
      <c r="AH92" s="19" t="s">
        <v>37</v>
      </c>
      <c r="AI92" s="19" t="s">
        <v>37</v>
      </c>
      <c r="AJ92" s="19">
        <v>0</v>
      </c>
      <c r="AK92" s="19" t="s">
        <v>37</v>
      </c>
      <c r="AL92" s="19" t="s">
        <v>37</v>
      </c>
      <c r="AM92" s="19" t="s">
        <v>37</v>
      </c>
      <c r="AN92" s="19" t="s">
        <v>37</v>
      </c>
      <c r="AO92" s="19">
        <v>0</v>
      </c>
      <c r="AP92" s="22" t="s">
        <v>37</v>
      </c>
      <c r="AQ92" s="22" t="s">
        <v>37</v>
      </c>
      <c r="AR92" s="22" t="s">
        <v>37</v>
      </c>
      <c r="AS92" s="22" t="s">
        <v>37</v>
      </c>
      <c r="AT92" s="22">
        <v>0</v>
      </c>
      <c r="AU92" s="21" t="s">
        <v>37</v>
      </c>
      <c r="AV92" s="21" t="s">
        <v>37</v>
      </c>
      <c r="AW92" s="21" t="s">
        <v>37</v>
      </c>
      <c r="AX92" s="21" t="s">
        <v>37</v>
      </c>
      <c r="AY92" s="21">
        <v>0</v>
      </c>
      <c r="AZ92" s="21" t="s">
        <v>37</v>
      </c>
      <c r="BA92" s="21" t="s">
        <v>37</v>
      </c>
      <c r="BB92" s="21" t="s">
        <v>37</v>
      </c>
      <c r="BC92" s="21" t="s">
        <v>37</v>
      </c>
      <c r="BD92" s="21">
        <v>0</v>
      </c>
      <c r="BE92" s="20">
        <v>13</v>
      </c>
      <c r="BF92" s="20" t="s">
        <v>37</v>
      </c>
      <c r="BG92" s="20" t="s">
        <v>37</v>
      </c>
      <c r="BH92" s="20" t="s">
        <v>37</v>
      </c>
      <c r="BI92" s="20">
        <v>13</v>
      </c>
      <c r="BJ92" s="20" t="s">
        <v>37</v>
      </c>
      <c r="BK92" s="20" t="s">
        <v>37</v>
      </c>
      <c r="BL92" s="20" t="s">
        <v>37</v>
      </c>
      <c r="BM92" s="20" t="s">
        <v>37</v>
      </c>
      <c r="BN92" s="20">
        <v>0</v>
      </c>
      <c r="BO92" s="22">
        <v>46</v>
      </c>
      <c r="BP92" s="22" t="s">
        <v>37</v>
      </c>
      <c r="BQ92" s="22" t="s">
        <v>37</v>
      </c>
      <c r="BR92" s="22" t="s">
        <v>37</v>
      </c>
      <c r="BS92" s="22">
        <v>46</v>
      </c>
      <c r="BT92" s="22" t="s">
        <v>37</v>
      </c>
      <c r="BU92" s="22" t="s">
        <v>37</v>
      </c>
      <c r="BV92" s="22" t="s">
        <v>37</v>
      </c>
      <c r="BW92" s="22" t="s">
        <v>37</v>
      </c>
      <c r="BX92" s="22">
        <v>0</v>
      </c>
      <c r="BY92" s="24" t="s">
        <v>37</v>
      </c>
      <c r="BZ92" s="24" t="s">
        <v>37</v>
      </c>
      <c r="CA92" s="24" t="s">
        <v>37</v>
      </c>
      <c r="CB92" s="24" t="s">
        <v>37</v>
      </c>
      <c r="CC92" s="24">
        <v>0</v>
      </c>
      <c r="CD92" s="24">
        <v>59</v>
      </c>
      <c r="CE92" s="24">
        <v>0</v>
      </c>
      <c r="CF92" s="24">
        <v>0</v>
      </c>
      <c r="CG92" s="24">
        <v>0</v>
      </c>
      <c r="CH92" s="24">
        <v>59</v>
      </c>
      <c r="CI92" s="22" t="s">
        <v>37</v>
      </c>
      <c r="CJ92" s="22" t="s">
        <v>37</v>
      </c>
      <c r="CK92" s="22" t="s">
        <v>37</v>
      </c>
      <c r="CL92" s="22" t="s">
        <v>37</v>
      </c>
      <c r="CM92" s="20" t="s">
        <v>37</v>
      </c>
      <c r="CN92" s="20" t="s">
        <v>37</v>
      </c>
      <c r="CO92" s="20" t="s">
        <v>37</v>
      </c>
      <c r="CP92" s="20" t="s">
        <v>37</v>
      </c>
    </row>
    <row r="93" spans="1:94" x14ac:dyDescent="0.35">
      <c r="A93" s="16">
        <v>2012</v>
      </c>
      <c r="B93" s="17">
        <v>3226</v>
      </c>
      <c r="C93" s="18" t="s">
        <v>317</v>
      </c>
      <c r="D93" s="18" t="s">
        <v>80</v>
      </c>
      <c r="E93" s="18" t="s">
        <v>33</v>
      </c>
      <c r="F93" s="16" t="s">
        <v>8</v>
      </c>
      <c r="G93" s="20" t="s">
        <v>37</v>
      </c>
      <c r="H93" s="20" t="s">
        <v>37</v>
      </c>
      <c r="I93" s="20" t="s">
        <v>37</v>
      </c>
      <c r="J93" s="20" t="s">
        <v>37</v>
      </c>
      <c r="K93" s="20" t="s">
        <v>37</v>
      </c>
      <c r="L93" s="19" t="s">
        <v>37</v>
      </c>
      <c r="M93" s="19" t="s">
        <v>37</v>
      </c>
      <c r="N93" s="19" t="s">
        <v>37</v>
      </c>
      <c r="O93" s="19" t="s">
        <v>37</v>
      </c>
      <c r="P93" s="19" t="s">
        <v>37</v>
      </c>
      <c r="Q93" s="22" t="s">
        <v>37</v>
      </c>
      <c r="R93" s="22" t="s">
        <v>37</v>
      </c>
      <c r="S93" s="22" t="s">
        <v>37</v>
      </c>
      <c r="T93" s="22" t="s">
        <v>37</v>
      </c>
      <c r="U93" s="22" t="s">
        <v>37</v>
      </c>
      <c r="V93" s="21" t="s">
        <v>37</v>
      </c>
      <c r="W93" s="21" t="s">
        <v>37</v>
      </c>
      <c r="X93" s="21" t="s">
        <v>37</v>
      </c>
      <c r="Y93" s="21" t="s">
        <v>37</v>
      </c>
      <c r="Z93" s="21" t="s">
        <v>37</v>
      </c>
      <c r="AA93" s="20" t="s">
        <v>37</v>
      </c>
      <c r="AB93" s="20" t="s">
        <v>37</v>
      </c>
      <c r="AC93" s="20" t="s">
        <v>37</v>
      </c>
      <c r="AD93" s="20" t="s">
        <v>37</v>
      </c>
      <c r="AE93" s="20" t="s">
        <v>37</v>
      </c>
      <c r="AF93" s="19" t="s">
        <v>37</v>
      </c>
      <c r="AG93" s="19" t="s">
        <v>37</v>
      </c>
      <c r="AH93" s="19" t="s">
        <v>37</v>
      </c>
      <c r="AI93" s="19" t="s">
        <v>37</v>
      </c>
      <c r="AJ93" s="19" t="s">
        <v>37</v>
      </c>
      <c r="AK93" s="19" t="s">
        <v>37</v>
      </c>
      <c r="AL93" s="19" t="s">
        <v>37</v>
      </c>
      <c r="AM93" s="19" t="s">
        <v>37</v>
      </c>
      <c r="AN93" s="19" t="s">
        <v>37</v>
      </c>
      <c r="AO93" s="19" t="s">
        <v>37</v>
      </c>
      <c r="AP93" s="22" t="s">
        <v>37</v>
      </c>
      <c r="AQ93" s="22" t="s">
        <v>37</v>
      </c>
      <c r="AR93" s="22" t="s">
        <v>37</v>
      </c>
      <c r="AS93" s="22" t="s">
        <v>37</v>
      </c>
      <c r="AT93" s="22" t="s">
        <v>37</v>
      </c>
      <c r="AU93" s="21" t="s">
        <v>37</v>
      </c>
      <c r="AV93" s="21" t="s">
        <v>37</v>
      </c>
      <c r="AW93" s="21" t="s">
        <v>37</v>
      </c>
      <c r="AX93" s="21" t="s">
        <v>37</v>
      </c>
      <c r="AY93" s="21" t="s">
        <v>37</v>
      </c>
      <c r="AZ93" s="21" t="s">
        <v>37</v>
      </c>
      <c r="BA93" s="21" t="s">
        <v>37</v>
      </c>
      <c r="BB93" s="21" t="s">
        <v>37</v>
      </c>
      <c r="BC93" s="21" t="s">
        <v>37</v>
      </c>
      <c r="BD93" s="21" t="s">
        <v>37</v>
      </c>
      <c r="BE93" s="20" t="s">
        <v>37</v>
      </c>
      <c r="BF93" s="20" t="s">
        <v>37</v>
      </c>
      <c r="BG93" s="20" t="s">
        <v>37</v>
      </c>
      <c r="BH93" s="20" t="s">
        <v>37</v>
      </c>
      <c r="BI93" s="20" t="s">
        <v>37</v>
      </c>
      <c r="BJ93" s="20" t="s">
        <v>37</v>
      </c>
      <c r="BK93" s="20" t="s">
        <v>37</v>
      </c>
      <c r="BL93" s="20" t="s">
        <v>37</v>
      </c>
      <c r="BM93" s="20" t="s">
        <v>37</v>
      </c>
      <c r="BN93" s="20" t="s">
        <v>37</v>
      </c>
      <c r="BO93" s="22" t="s">
        <v>37</v>
      </c>
      <c r="BP93" s="22" t="s">
        <v>37</v>
      </c>
      <c r="BQ93" s="22" t="s">
        <v>37</v>
      </c>
      <c r="BR93" s="22" t="s">
        <v>37</v>
      </c>
      <c r="BS93" s="22" t="s">
        <v>37</v>
      </c>
      <c r="BT93" s="22" t="s">
        <v>37</v>
      </c>
      <c r="BU93" s="22" t="s">
        <v>37</v>
      </c>
      <c r="BV93" s="22" t="s">
        <v>37</v>
      </c>
      <c r="BW93" s="22" t="s">
        <v>37</v>
      </c>
      <c r="BX93" s="22" t="s">
        <v>37</v>
      </c>
      <c r="BY93" s="24" t="s">
        <v>37</v>
      </c>
      <c r="BZ93" s="24" t="s">
        <v>37</v>
      </c>
      <c r="CA93" s="24" t="s">
        <v>37</v>
      </c>
      <c r="CB93" s="24" t="s">
        <v>37</v>
      </c>
      <c r="CC93" s="24" t="s">
        <v>37</v>
      </c>
      <c r="CD93" s="24" t="s">
        <v>37</v>
      </c>
      <c r="CE93" s="24" t="s">
        <v>37</v>
      </c>
      <c r="CF93" s="24" t="s">
        <v>37</v>
      </c>
      <c r="CG93" s="24" t="s">
        <v>37</v>
      </c>
      <c r="CH93" s="24" t="s">
        <v>37</v>
      </c>
      <c r="CI93" s="22" t="s">
        <v>37</v>
      </c>
      <c r="CJ93" s="22" t="s">
        <v>37</v>
      </c>
      <c r="CK93" s="22" t="s">
        <v>37</v>
      </c>
      <c r="CL93" s="22" t="s">
        <v>37</v>
      </c>
      <c r="CM93" s="20">
        <v>0</v>
      </c>
      <c r="CN93" s="20">
        <v>12</v>
      </c>
      <c r="CO93" s="20">
        <v>0</v>
      </c>
      <c r="CP93" s="20">
        <v>0</v>
      </c>
    </row>
    <row r="94" spans="1:94" x14ac:dyDescent="0.35">
      <c r="A94" s="16">
        <v>2012</v>
      </c>
      <c r="B94" s="17">
        <v>3248</v>
      </c>
      <c r="C94" s="18" t="s">
        <v>322</v>
      </c>
      <c r="D94" s="18" t="s">
        <v>49</v>
      </c>
      <c r="E94" s="18" t="s">
        <v>33</v>
      </c>
      <c r="F94" s="16" t="s">
        <v>8</v>
      </c>
      <c r="G94" s="20">
        <v>393</v>
      </c>
      <c r="H94" s="20" t="s">
        <v>37</v>
      </c>
      <c r="I94" s="20" t="s">
        <v>37</v>
      </c>
      <c r="J94" s="20" t="s">
        <v>37</v>
      </c>
      <c r="K94" s="20">
        <v>393</v>
      </c>
      <c r="L94" s="19">
        <v>1</v>
      </c>
      <c r="M94" s="19" t="s">
        <v>37</v>
      </c>
      <c r="N94" s="19" t="s">
        <v>37</v>
      </c>
      <c r="O94" s="19" t="s">
        <v>37</v>
      </c>
      <c r="P94" s="19">
        <v>1</v>
      </c>
      <c r="Q94" s="22">
        <v>1888</v>
      </c>
      <c r="R94" s="22" t="s">
        <v>37</v>
      </c>
      <c r="S94" s="22" t="s">
        <v>37</v>
      </c>
      <c r="T94" s="22" t="s">
        <v>37</v>
      </c>
      <c r="U94" s="22">
        <v>1888</v>
      </c>
      <c r="V94" s="21">
        <v>1</v>
      </c>
      <c r="W94" s="21" t="s">
        <v>37</v>
      </c>
      <c r="X94" s="21" t="s">
        <v>37</v>
      </c>
      <c r="Y94" s="21" t="s">
        <v>37</v>
      </c>
      <c r="Z94" s="21">
        <v>1</v>
      </c>
      <c r="AA94" s="20" t="s">
        <v>37</v>
      </c>
      <c r="AB94" s="20" t="s">
        <v>37</v>
      </c>
      <c r="AC94" s="20" t="s">
        <v>37</v>
      </c>
      <c r="AD94" s="20" t="s">
        <v>37</v>
      </c>
      <c r="AE94" s="20">
        <v>0</v>
      </c>
      <c r="AF94" s="19" t="s">
        <v>37</v>
      </c>
      <c r="AG94" s="19" t="s">
        <v>37</v>
      </c>
      <c r="AH94" s="19" t="s">
        <v>37</v>
      </c>
      <c r="AI94" s="19" t="s">
        <v>37</v>
      </c>
      <c r="AJ94" s="19">
        <v>0</v>
      </c>
      <c r="AK94" s="19" t="s">
        <v>37</v>
      </c>
      <c r="AL94" s="19" t="s">
        <v>37</v>
      </c>
      <c r="AM94" s="19" t="s">
        <v>37</v>
      </c>
      <c r="AN94" s="19" t="s">
        <v>37</v>
      </c>
      <c r="AO94" s="19">
        <v>0</v>
      </c>
      <c r="AP94" s="22">
        <v>336</v>
      </c>
      <c r="AQ94" s="22">
        <v>144</v>
      </c>
      <c r="AR94" s="22" t="s">
        <v>37</v>
      </c>
      <c r="AS94" s="22" t="s">
        <v>37</v>
      </c>
      <c r="AT94" s="22">
        <v>480</v>
      </c>
      <c r="AU94" s="21">
        <v>7</v>
      </c>
      <c r="AV94" s="21">
        <v>3</v>
      </c>
      <c r="AW94" s="21" t="s">
        <v>37</v>
      </c>
      <c r="AX94" s="21" t="s">
        <v>37</v>
      </c>
      <c r="AY94" s="21">
        <v>10</v>
      </c>
      <c r="AZ94" s="21">
        <v>7</v>
      </c>
      <c r="BA94" s="21">
        <v>3</v>
      </c>
      <c r="BB94" s="21" t="s">
        <v>37</v>
      </c>
      <c r="BC94" s="21" t="s">
        <v>37</v>
      </c>
      <c r="BD94" s="21">
        <v>10</v>
      </c>
      <c r="BE94" s="20">
        <v>38</v>
      </c>
      <c r="BF94" s="20" t="s">
        <v>37</v>
      </c>
      <c r="BG94" s="20" t="s">
        <v>37</v>
      </c>
      <c r="BH94" s="20" t="s">
        <v>37</v>
      </c>
      <c r="BI94" s="20">
        <v>38</v>
      </c>
      <c r="BJ94" s="20">
        <v>27</v>
      </c>
      <c r="BK94" s="20" t="s">
        <v>37</v>
      </c>
      <c r="BL94" s="20" t="s">
        <v>37</v>
      </c>
      <c r="BM94" s="20" t="s">
        <v>37</v>
      </c>
      <c r="BN94" s="20">
        <v>27</v>
      </c>
      <c r="BO94" s="22">
        <v>102</v>
      </c>
      <c r="BP94" s="22" t="s">
        <v>37</v>
      </c>
      <c r="BQ94" s="22" t="s">
        <v>37</v>
      </c>
      <c r="BR94" s="22" t="s">
        <v>37</v>
      </c>
      <c r="BS94" s="22">
        <v>102</v>
      </c>
      <c r="BT94" s="22">
        <v>102</v>
      </c>
      <c r="BU94" s="22" t="s">
        <v>37</v>
      </c>
      <c r="BV94" s="22" t="s">
        <v>37</v>
      </c>
      <c r="BW94" s="22" t="s">
        <v>37</v>
      </c>
      <c r="BX94" s="22">
        <v>102</v>
      </c>
      <c r="BY94" s="24">
        <v>12</v>
      </c>
      <c r="BZ94" s="24" t="s">
        <v>37</v>
      </c>
      <c r="CA94" s="24" t="s">
        <v>37</v>
      </c>
      <c r="CB94" s="24" t="s">
        <v>37</v>
      </c>
      <c r="CC94" s="24">
        <v>12</v>
      </c>
      <c r="CD94" s="24">
        <v>281</v>
      </c>
      <c r="CE94" s="24">
        <v>0</v>
      </c>
      <c r="CF94" s="24">
        <v>0</v>
      </c>
      <c r="CG94" s="24">
        <v>0</v>
      </c>
      <c r="CH94" s="24">
        <v>281</v>
      </c>
      <c r="CI94" s="22" t="s">
        <v>37</v>
      </c>
      <c r="CJ94" s="22" t="s">
        <v>37</v>
      </c>
      <c r="CK94" s="22" t="s">
        <v>37</v>
      </c>
      <c r="CL94" s="22" t="s">
        <v>37</v>
      </c>
      <c r="CM94" s="20" t="s">
        <v>37</v>
      </c>
      <c r="CN94" s="20">
        <v>4</v>
      </c>
      <c r="CO94" s="20" t="s">
        <v>37</v>
      </c>
      <c r="CP94" s="20" t="s">
        <v>37</v>
      </c>
    </row>
    <row r="95" spans="1:94" x14ac:dyDescent="0.35">
      <c r="A95" s="16">
        <v>2012</v>
      </c>
      <c r="B95" s="17">
        <v>3249</v>
      </c>
      <c r="C95" s="18" t="s">
        <v>323</v>
      </c>
      <c r="D95" s="18" t="s">
        <v>43</v>
      </c>
      <c r="E95" s="18" t="s">
        <v>57</v>
      </c>
      <c r="F95" s="16" t="s">
        <v>8</v>
      </c>
      <c r="G95" s="20" t="s">
        <v>37</v>
      </c>
      <c r="H95" s="20" t="s">
        <v>37</v>
      </c>
      <c r="I95" s="20" t="s">
        <v>37</v>
      </c>
      <c r="J95" s="20" t="s">
        <v>37</v>
      </c>
      <c r="K95" s="20">
        <v>0</v>
      </c>
      <c r="L95" s="19" t="s">
        <v>37</v>
      </c>
      <c r="M95" s="19" t="s">
        <v>37</v>
      </c>
      <c r="N95" s="19" t="s">
        <v>37</v>
      </c>
      <c r="O95" s="19" t="s">
        <v>37</v>
      </c>
      <c r="P95" s="19">
        <v>0</v>
      </c>
      <c r="Q95" s="22">
        <v>1295</v>
      </c>
      <c r="R95" s="22">
        <v>43301</v>
      </c>
      <c r="S95" s="22" t="s">
        <v>37</v>
      </c>
      <c r="T95" s="22" t="s">
        <v>37</v>
      </c>
      <c r="U95" s="22">
        <v>44596</v>
      </c>
      <c r="V95" s="21">
        <v>0.9</v>
      </c>
      <c r="W95" s="21">
        <v>2.4</v>
      </c>
      <c r="X95" s="21" t="s">
        <v>37</v>
      </c>
      <c r="Y95" s="21" t="s">
        <v>37</v>
      </c>
      <c r="Z95" s="21">
        <v>3.3</v>
      </c>
      <c r="AA95" s="20" t="s">
        <v>37</v>
      </c>
      <c r="AB95" s="20" t="s">
        <v>37</v>
      </c>
      <c r="AC95" s="20" t="s">
        <v>37</v>
      </c>
      <c r="AD95" s="20" t="s">
        <v>37</v>
      </c>
      <c r="AE95" s="20">
        <v>0</v>
      </c>
      <c r="AF95" s="19" t="s">
        <v>37</v>
      </c>
      <c r="AG95" s="19" t="s">
        <v>37</v>
      </c>
      <c r="AH95" s="19" t="s">
        <v>37</v>
      </c>
      <c r="AI95" s="19" t="s">
        <v>37</v>
      </c>
      <c r="AJ95" s="19">
        <v>0</v>
      </c>
      <c r="AK95" s="19" t="s">
        <v>37</v>
      </c>
      <c r="AL95" s="19" t="s">
        <v>37</v>
      </c>
      <c r="AM95" s="19" t="s">
        <v>37</v>
      </c>
      <c r="AN95" s="19" t="s">
        <v>37</v>
      </c>
      <c r="AO95" s="19">
        <v>0</v>
      </c>
      <c r="AP95" s="22" t="s">
        <v>37</v>
      </c>
      <c r="AQ95" s="22" t="s">
        <v>37</v>
      </c>
      <c r="AR95" s="22" t="s">
        <v>37</v>
      </c>
      <c r="AS95" s="22" t="s">
        <v>37</v>
      </c>
      <c r="AT95" s="22">
        <v>0</v>
      </c>
      <c r="AU95" s="21" t="s">
        <v>37</v>
      </c>
      <c r="AV95" s="21" t="s">
        <v>37</v>
      </c>
      <c r="AW95" s="21" t="s">
        <v>37</v>
      </c>
      <c r="AX95" s="21" t="s">
        <v>37</v>
      </c>
      <c r="AY95" s="21">
        <v>0</v>
      </c>
      <c r="AZ95" s="21" t="s">
        <v>37</v>
      </c>
      <c r="BA95" s="21" t="s">
        <v>37</v>
      </c>
      <c r="BB95" s="21" t="s">
        <v>37</v>
      </c>
      <c r="BC95" s="21" t="s">
        <v>37</v>
      </c>
      <c r="BD95" s="21">
        <v>0</v>
      </c>
      <c r="BE95" s="20">
        <v>1804</v>
      </c>
      <c r="BF95" s="20">
        <v>522</v>
      </c>
      <c r="BG95" s="20" t="s">
        <v>37</v>
      </c>
      <c r="BH95" s="20" t="s">
        <v>37</v>
      </c>
      <c r="BI95" s="20">
        <v>2326</v>
      </c>
      <c r="BJ95" s="20">
        <v>745</v>
      </c>
      <c r="BK95" s="20">
        <v>1679</v>
      </c>
      <c r="BL95" s="20" t="s">
        <v>37</v>
      </c>
      <c r="BM95" s="20" t="s">
        <v>37</v>
      </c>
      <c r="BN95" s="20">
        <v>2424</v>
      </c>
      <c r="BO95" s="22" t="s">
        <v>37</v>
      </c>
      <c r="BP95" s="22" t="s">
        <v>37</v>
      </c>
      <c r="BQ95" s="22" t="s">
        <v>37</v>
      </c>
      <c r="BR95" s="22" t="s">
        <v>37</v>
      </c>
      <c r="BS95" s="22">
        <v>0</v>
      </c>
      <c r="BT95" s="22" t="s">
        <v>37</v>
      </c>
      <c r="BU95" s="22" t="s">
        <v>37</v>
      </c>
      <c r="BV95" s="22" t="s">
        <v>37</v>
      </c>
      <c r="BW95" s="22" t="s">
        <v>37</v>
      </c>
      <c r="BX95" s="22">
        <v>0</v>
      </c>
      <c r="BY95" s="24" t="s">
        <v>37</v>
      </c>
      <c r="BZ95" s="24" t="s">
        <v>37</v>
      </c>
      <c r="CA95" s="24" t="s">
        <v>37</v>
      </c>
      <c r="CB95" s="24" t="s">
        <v>37</v>
      </c>
      <c r="CC95" s="24">
        <v>0</v>
      </c>
      <c r="CD95" s="24">
        <v>2549</v>
      </c>
      <c r="CE95" s="24">
        <v>2201</v>
      </c>
      <c r="CF95" s="24">
        <v>0</v>
      </c>
      <c r="CG95" s="24">
        <v>0</v>
      </c>
      <c r="CH95" s="24">
        <v>4750</v>
      </c>
      <c r="CI95" s="22" t="s">
        <v>37</v>
      </c>
      <c r="CJ95" s="22" t="s">
        <v>37</v>
      </c>
      <c r="CK95" s="22" t="s">
        <v>37</v>
      </c>
      <c r="CL95" s="22" t="s">
        <v>37</v>
      </c>
      <c r="CM95" s="20">
        <v>1198</v>
      </c>
      <c r="CN95" s="20">
        <v>243</v>
      </c>
      <c r="CO95" s="20">
        <v>57</v>
      </c>
      <c r="CP95" s="20">
        <v>0</v>
      </c>
    </row>
    <row r="96" spans="1:94" x14ac:dyDescent="0.35">
      <c r="A96" s="16">
        <v>2012</v>
      </c>
      <c r="B96" s="17">
        <v>3258</v>
      </c>
      <c r="C96" s="18" t="s">
        <v>2210</v>
      </c>
      <c r="D96" s="18" t="s">
        <v>87</v>
      </c>
      <c r="E96" s="18" t="s">
        <v>33</v>
      </c>
      <c r="F96" s="16" t="s">
        <v>8</v>
      </c>
      <c r="G96" s="20">
        <v>10589</v>
      </c>
      <c r="H96" s="20">
        <v>4418</v>
      </c>
      <c r="I96" s="20">
        <v>913</v>
      </c>
      <c r="J96" s="20" t="s">
        <v>37</v>
      </c>
      <c r="K96" s="20">
        <v>15920</v>
      </c>
      <c r="L96" s="19">
        <v>5.5</v>
      </c>
      <c r="M96" s="19">
        <v>0.4</v>
      </c>
      <c r="N96" s="19">
        <v>0.5</v>
      </c>
      <c r="O96" s="19" t="s">
        <v>37</v>
      </c>
      <c r="P96" s="19">
        <v>6.4</v>
      </c>
      <c r="Q96" s="22">
        <v>30093</v>
      </c>
      <c r="R96" s="22">
        <v>11429</v>
      </c>
      <c r="S96" s="22">
        <v>2612</v>
      </c>
      <c r="T96" s="22" t="s">
        <v>37</v>
      </c>
      <c r="U96" s="22">
        <v>44134</v>
      </c>
      <c r="V96" s="21">
        <v>17.5</v>
      </c>
      <c r="W96" s="21">
        <v>1.3</v>
      </c>
      <c r="X96" s="21">
        <v>0.6</v>
      </c>
      <c r="Y96" s="21" t="s">
        <v>37</v>
      </c>
      <c r="Z96" s="21">
        <v>19.399999999999999</v>
      </c>
      <c r="AA96" s="20" t="s">
        <v>37</v>
      </c>
      <c r="AB96" s="20" t="s">
        <v>37</v>
      </c>
      <c r="AC96" s="20" t="s">
        <v>37</v>
      </c>
      <c r="AD96" s="20" t="s">
        <v>37</v>
      </c>
      <c r="AE96" s="20">
        <v>0</v>
      </c>
      <c r="AF96" s="19">
        <v>0.2</v>
      </c>
      <c r="AG96" s="19">
        <v>0</v>
      </c>
      <c r="AH96" s="19">
        <v>1.6</v>
      </c>
      <c r="AI96" s="19" t="s">
        <v>37</v>
      </c>
      <c r="AJ96" s="19">
        <v>1.8</v>
      </c>
      <c r="AK96" s="19">
        <v>2.2999999999999998</v>
      </c>
      <c r="AL96" s="19">
        <v>0.1</v>
      </c>
      <c r="AM96" s="19">
        <v>1.6</v>
      </c>
      <c r="AN96" s="19" t="s">
        <v>37</v>
      </c>
      <c r="AO96" s="19">
        <v>4</v>
      </c>
      <c r="AP96" s="22" t="s">
        <v>37</v>
      </c>
      <c r="AQ96" s="22" t="s">
        <v>37</v>
      </c>
      <c r="AR96" s="22" t="s">
        <v>37</v>
      </c>
      <c r="AS96" s="22" t="s">
        <v>37</v>
      </c>
      <c r="AT96" s="22">
        <v>0</v>
      </c>
      <c r="AU96" s="21" t="s">
        <v>37</v>
      </c>
      <c r="AV96" s="21">
        <v>0.6</v>
      </c>
      <c r="AW96" s="21">
        <v>24.9</v>
      </c>
      <c r="AX96" s="21" t="s">
        <v>37</v>
      </c>
      <c r="AY96" s="21">
        <v>25.5</v>
      </c>
      <c r="AZ96" s="21">
        <v>47.6</v>
      </c>
      <c r="BA96" s="21">
        <v>2.2999999999999998</v>
      </c>
      <c r="BB96" s="21">
        <v>24.9</v>
      </c>
      <c r="BC96" s="21" t="s">
        <v>37</v>
      </c>
      <c r="BD96" s="21">
        <v>74.8</v>
      </c>
      <c r="BE96" s="20">
        <v>708</v>
      </c>
      <c r="BF96" s="20">
        <v>124</v>
      </c>
      <c r="BG96" s="20">
        <v>41</v>
      </c>
      <c r="BH96" s="20" t="s">
        <v>37</v>
      </c>
      <c r="BI96" s="20">
        <v>873</v>
      </c>
      <c r="BJ96" s="20">
        <v>2325</v>
      </c>
      <c r="BK96" s="20">
        <v>408</v>
      </c>
      <c r="BL96" s="20">
        <v>134</v>
      </c>
      <c r="BM96" s="20" t="s">
        <v>37</v>
      </c>
      <c r="BN96" s="20">
        <v>2867</v>
      </c>
      <c r="BO96" s="22" t="s">
        <v>37</v>
      </c>
      <c r="BP96" s="22" t="s">
        <v>37</v>
      </c>
      <c r="BQ96" s="22" t="s">
        <v>37</v>
      </c>
      <c r="BR96" s="22" t="s">
        <v>37</v>
      </c>
      <c r="BS96" s="22">
        <v>0</v>
      </c>
      <c r="BT96" s="22" t="s">
        <v>37</v>
      </c>
      <c r="BU96" s="22" t="s">
        <v>37</v>
      </c>
      <c r="BV96" s="22" t="s">
        <v>37</v>
      </c>
      <c r="BW96" s="22" t="s">
        <v>37</v>
      </c>
      <c r="BX96" s="22">
        <v>0</v>
      </c>
      <c r="BY96" s="24">
        <v>335</v>
      </c>
      <c r="BZ96" s="24">
        <v>49</v>
      </c>
      <c r="CA96" s="24">
        <v>9</v>
      </c>
      <c r="CB96" s="24" t="s">
        <v>37</v>
      </c>
      <c r="CC96" s="24">
        <v>393</v>
      </c>
      <c r="CD96" s="24">
        <v>3368</v>
      </c>
      <c r="CE96" s="24">
        <v>581</v>
      </c>
      <c r="CF96" s="24">
        <v>184</v>
      </c>
      <c r="CG96" s="24">
        <v>0</v>
      </c>
      <c r="CH96" s="24">
        <v>4133</v>
      </c>
      <c r="CI96" s="22" t="s">
        <v>37</v>
      </c>
      <c r="CJ96" s="22">
        <v>3</v>
      </c>
      <c r="CK96" s="22">
        <v>13</v>
      </c>
      <c r="CL96" s="22" t="s">
        <v>37</v>
      </c>
      <c r="CM96" s="20" t="s">
        <v>37</v>
      </c>
      <c r="CN96" s="20" t="s">
        <v>37</v>
      </c>
      <c r="CO96" s="20" t="s">
        <v>37</v>
      </c>
      <c r="CP96" s="20" t="s">
        <v>37</v>
      </c>
    </row>
    <row r="97" spans="1:94" x14ac:dyDescent="0.35">
      <c r="A97" s="16">
        <v>2012</v>
      </c>
      <c r="B97" s="17">
        <v>3266</v>
      </c>
      <c r="C97" s="18" t="s">
        <v>327</v>
      </c>
      <c r="D97" s="18" t="s">
        <v>158</v>
      </c>
      <c r="E97" s="18" t="s">
        <v>57</v>
      </c>
      <c r="F97" s="16" t="s">
        <v>8</v>
      </c>
      <c r="G97" s="20">
        <v>134</v>
      </c>
      <c r="H97" s="20">
        <v>3</v>
      </c>
      <c r="I97" s="20" t="s">
        <v>37</v>
      </c>
      <c r="J97" s="20" t="s">
        <v>37</v>
      </c>
      <c r="K97" s="20">
        <v>137</v>
      </c>
      <c r="L97" s="19">
        <v>0</v>
      </c>
      <c r="M97" s="19">
        <v>0</v>
      </c>
      <c r="N97" s="19" t="s">
        <v>37</v>
      </c>
      <c r="O97" s="19" t="s">
        <v>37</v>
      </c>
      <c r="P97" s="19">
        <v>0</v>
      </c>
      <c r="Q97" s="22">
        <v>1410</v>
      </c>
      <c r="R97" s="22">
        <v>5</v>
      </c>
      <c r="S97" s="22" t="s">
        <v>37</v>
      </c>
      <c r="T97" s="22" t="s">
        <v>37</v>
      </c>
      <c r="U97" s="22">
        <v>1415</v>
      </c>
      <c r="V97" s="21">
        <v>0.2</v>
      </c>
      <c r="W97" s="21">
        <v>0</v>
      </c>
      <c r="X97" s="21" t="s">
        <v>37</v>
      </c>
      <c r="Y97" s="21" t="s">
        <v>37</v>
      </c>
      <c r="Z97" s="21">
        <v>0.2</v>
      </c>
      <c r="AA97" s="20" t="s">
        <v>37</v>
      </c>
      <c r="AB97" s="20" t="s">
        <v>37</v>
      </c>
      <c r="AC97" s="20" t="s">
        <v>37</v>
      </c>
      <c r="AD97" s="20" t="s">
        <v>37</v>
      </c>
      <c r="AE97" s="20">
        <v>0</v>
      </c>
      <c r="AF97" s="19" t="s">
        <v>37</v>
      </c>
      <c r="AG97" s="19" t="s">
        <v>37</v>
      </c>
      <c r="AH97" s="19" t="s">
        <v>37</v>
      </c>
      <c r="AI97" s="19" t="s">
        <v>37</v>
      </c>
      <c r="AJ97" s="19">
        <v>0</v>
      </c>
      <c r="AK97" s="19" t="s">
        <v>37</v>
      </c>
      <c r="AL97" s="19" t="s">
        <v>37</v>
      </c>
      <c r="AM97" s="19" t="s">
        <v>37</v>
      </c>
      <c r="AN97" s="19" t="s">
        <v>37</v>
      </c>
      <c r="AO97" s="19">
        <v>0</v>
      </c>
      <c r="AP97" s="22" t="s">
        <v>37</v>
      </c>
      <c r="AQ97" s="22" t="s">
        <v>37</v>
      </c>
      <c r="AR97" s="22" t="s">
        <v>37</v>
      </c>
      <c r="AS97" s="22" t="s">
        <v>37</v>
      </c>
      <c r="AT97" s="22">
        <v>0</v>
      </c>
      <c r="AU97" s="21" t="s">
        <v>37</v>
      </c>
      <c r="AV97" s="21" t="s">
        <v>37</v>
      </c>
      <c r="AW97" s="21" t="s">
        <v>37</v>
      </c>
      <c r="AX97" s="21" t="s">
        <v>37</v>
      </c>
      <c r="AY97" s="21">
        <v>0</v>
      </c>
      <c r="AZ97" s="21" t="s">
        <v>37</v>
      </c>
      <c r="BA97" s="21" t="s">
        <v>37</v>
      </c>
      <c r="BB97" s="21" t="s">
        <v>37</v>
      </c>
      <c r="BC97" s="21" t="s">
        <v>37</v>
      </c>
      <c r="BD97" s="21">
        <v>0</v>
      </c>
      <c r="BE97" s="20">
        <v>118</v>
      </c>
      <c r="BF97" s="20" t="s">
        <v>37</v>
      </c>
      <c r="BG97" s="20" t="s">
        <v>37</v>
      </c>
      <c r="BH97" s="20" t="s">
        <v>37</v>
      </c>
      <c r="BI97" s="20">
        <v>118</v>
      </c>
      <c r="BJ97" s="20" t="s">
        <v>37</v>
      </c>
      <c r="BK97" s="20" t="s">
        <v>37</v>
      </c>
      <c r="BL97" s="20" t="s">
        <v>37</v>
      </c>
      <c r="BM97" s="20" t="s">
        <v>37</v>
      </c>
      <c r="BN97" s="20">
        <v>0</v>
      </c>
      <c r="BO97" s="22" t="s">
        <v>37</v>
      </c>
      <c r="BP97" s="22" t="s">
        <v>37</v>
      </c>
      <c r="BQ97" s="22" t="s">
        <v>37</v>
      </c>
      <c r="BR97" s="22" t="s">
        <v>37</v>
      </c>
      <c r="BS97" s="22">
        <v>0</v>
      </c>
      <c r="BT97" s="22" t="s">
        <v>37</v>
      </c>
      <c r="BU97" s="22" t="s">
        <v>37</v>
      </c>
      <c r="BV97" s="22" t="s">
        <v>37</v>
      </c>
      <c r="BW97" s="22" t="s">
        <v>37</v>
      </c>
      <c r="BX97" s="22">
        <v>0</v>
      </c>
      <c r="BY97" s="24">
        <v>1</v>
      </c>
      <c r="BZ97" s="24" t="s">
        <v>37</v>
      </c>
      <c r="CA97" s="24" t="s">
        <v>37</v>
      </c>
      <c r="CB97" s="24" t="s">
        <v>37</v>
      </c>
      <c r="CC97" s="24">
        <v>1</v>
      </c>
      <c r="CD97" s="24">
        <v>119</v>
      </c>
      <c r="CE97" s="24">
        <v>0</v>
      </c>
      <c r="CF97" s="24">
        <v>0</v>
      </c>
      <c r="CG97" s="24">
        <v>0</v>
      </c>
      <c r="CH97" s="24">
        <v>119</v>
      </c>
      <c r="CI97" s="22" t="s">
        <v>37</v>
      </c>
      <c r="CJ97" s="22" t="s">
        <v>37</v>
      </c>
      <c r="CK97" s="22" t="s">
        <v>37</v>
      </c>
      <c r="CL97" s="22" t="s">
        <v>37</v>
      </c>
      <c r="CM97" s="20">
        <v>6543</v>
      </c>
      <c r="CN97" s="20">
        <v>942</v>
      </c>
      <c r="CO97" s="20">
        <v>422</v>
      </c>
      <c r="CP97" s="20">
        <v>0</v>
      </c>
    </row>
    <row r="98" spans="1:94" x14ac:dyDescent="0.35">
      <c r="A98" s="16">
        <v>2012</v>
      </c>
      <c r="B98" s="17">
        <v>3278</v>
      </c>
      <c r="C98" s="18" t="s">
        <v>2211</v>
      </c>
      <c r="D98" s="18" t="s">
        <v>98</v>
      </c>
      <c r="E98" s="18" t="s">
        <v>57</v>
      </c>
      <c r="F98" s="16" t="s">
        <v>8</v>
      </c>
      <c r="G98" s="20">
        <v>23923</v>
      </c>
      <c r="H98" s="20">
        <v>23823</v>
      </c>
      <c r="I98" s="20" t="s">
        <v>37</v>
      </c>
      <c r="J98" s="20" t="s">
        <v>37</v>
      </c>
      <c r="K98" s="20">
        <v>47746</v>
      </c>
      <c r="L98" s="19">
        <v>10.199999999999999</v>
      </c>
      <c r="M98" s="19">
        <v>6</v>
      </c>
      <c r="N98" s="19" t="s">
        <v>37</v>
      </c>
      <c r="O98" s="19" t="s">
        <v>37</v>
      </c>
      <c r="P98" s="19">
        <v>16.2</v>
      </c>
      <c r="Q98" s="22">
        <v>364546</v>
      </c>
      <c r="R98" s="22">
        <v>239187</v>
      </c>
      <c r="S98" s="22" t="s">
        <v>37</v>
      </c>
      <c r="T98" s="22" t="s">
        <v>37</v>
      </c>
      <c r="U98" s="22">
        <v>603733</v>
      </c>
      <c r="V98" s="21">
        <v>134.4</v>
      </c>
      <c r="W98" s="21">
        <v>76.7</v>
      </c>
      <c r="X98" s="21" t="s">
        <v>37</v>
      </c>
      <c r="Y98" s="21" t="s">
        <v>37</v>
      </c>
      <c r="Z98" s="21">
        <v>211.1</v>
      </c>
      <c r="AA98" s="20" t="s">
        <v>37</v>
      </c>
      <c r="AB98" s="20">
        <v>109</v>
      </c>
      <c r="AC98" s="20" t="s">
        <v>37</v>
      </c>
      <c r="AD98" s="20" t="s">
        <v>37</v>
      </c>
      <c r="AE98" s="20">
        <v>109</v>
      </c>
      <c r="AF98" s="19" t="s">
        <v>37</v>
      </c>
      <c r="AG98" s="19">
        <v>19.5</v>
      </c>
      <c r="AH98" s="19" t="s">
        <v>37</v>
      </c>
      <c r="AI98" s="19" t="s">
        <v>37</v>
      </c>
      <c r="AJ98" s="19">
        <v>19.5</v>
      </c>
      <c r="AK98" s="19" t="s">
        <v>37</v>
      </c>
      <c r="AL98" s="19" t="s">
        <v>37</v>
      </c>
      <c r="AM98" s="19" t="s">
        <v>37</v>
      </c>
      <c r="AN98" s="19" t="s">
        <v>37</v>
      </c>
      <c r="AO98" s="19">
        <v>0</v>
      </c>
      <c r="AP98" s="22" t="s">
        <v>37</v>
      </c>
      <c r="AQ98" s="22" t="s">
        <v>37</v>
      </c>
      <c r="AR98" s="22" t="s">
        <v>37</v>
      </c>
      <c r="AS98" s="22" t="s">
        <v>37</v>
      </c>
      <c r="AT98" s="22">
        <v>0</v>
      </c>
      <c r="AU98" s="21" t="s">
        <v>37</v>
      </c>
      <c r="AV98" s="21" t="s">
        <v>37</v>
      </c>
      <c r="AW98" s="21" t="s">
        <v>37</v>
      </c>
      <c r="AX98" s="21" t="s">
        <v>37</v>
      </c>
      <c r="AY98" s="21">
        <v>0</v>
      </c>
      <c r="AZ98" s="21" t="s">
        <v>37</v>
      </c>
      <c r="BA98" s="21" t="s">
        <v>37</v>
      </c>
      <c r="BB98" s="21" t="s">
        <v>37</v>
      </c>
      <c r="BC98" s="21" t="s">
        <v>37</v>
      </c>
      <c r="BD98" s="21">
        <v>0</v>
      </c>
      <c r="BE98" s="20">
        <v>737</v>
      </c>
      <c r="BF98" s="20">
        <v>298</v>
      </c>
      <c r="BG98" s="20" t="s">
        <v>37</v>
      </c>
      <c r="BH98" s="20" t="s">
        <v>37</v>
      </c>
      <c r="BI98" s="20">
        <v>1035</v>
      </c>
      <c r="BJ98" s="20">
        <v>7505</v>
      </c>
      <c r="BK98" s="20">
        <v>2632</v>
      </c>
      <c r="BL98" s="20" t="s">
        <v>37</v>
      </c>
      <c r="BM98" s="20" t="s">
        <v>37</v>
      </c>
      <c r="BN98" s="20">
        <v>10137</v>
      </c>
      <c r="BO98" s="22" t="s">
        <v>37</v>
      </c>
      <c r="BP98" s="22">
        <v>55</v>
      </c>
      <c r="BQ98" s="22" t="s">
        <v>37</v>
      </c>
      <c r="BR98" s="22" t="s">
        <v>37</v>
      </c>
      <c r="BS98" s="22">
        <v>55</v>
      </c>
      <c r="BT98" s="22" t="s">
        <v>37</v>
      </c>
      <c r="BU98" s="22">
        <v>506</v>
      </c>
      <c r="BV98" s="22" t="s">
        <v>37</v>
      </c>
      <c r="BW98" s="22" t="s">
        <v>37</v>
      </c>
      <c r="BX98" s="22">
        <v>506</v>
      </c>
      <c r="BY98" s="24" t="s">
        <v>37</v>
      </c>
      <c r="BZ98" s="24" t="s">
        <v>37</v>
      </c>
      <c r="CA98" s="24" t="s">
        <v>37</v>
      </c>
      <c r="CB98" s="24" t="s">
        <v>37</v>
      </c>
      <c r="CC98" s="24">
        <v>0</v>
      </c>
      <c r="CD98" s="24">
        <v>8242</v>
      </c>
      <c r="CE98" s="24">
        <v>3491</v>
      </c>
      <c r="CF98" s="24">
        <v>0</v>
      </c>
      <c r="CG98" s="24">
        <v>0</v>
      </c>
      <c r="CH98" s="24">
        <v>11733</v>
      </c>
      <c r="CI98" s="22" t="s">
        <v>37</v>
      </c>
      <c r="CJ98" s="22">
        <v>79</v>
      </c>
      <c r="CK98" s="22" t="s">
        <v>37</v>
      </c>
      <c r="CL98" s="22" t="s">
        <v>37</v>
      </c>
      <c r="CM98" s="20" t="s">
        <v>37</v>
      </c>
      <c r="CN98" s="20" t="s">
        <v>37</v>
      </c>
      <c r="CO98" s="20" t="s">
        <v>37</v>
      </c>
      <c r="CP98" s="20" t="s">
        <v>37</v>
      </c>
    </row>
    <row r="99" spans="1:94" x14ac:dyDescent="0.35">
      <c r="A99" s="16">
        <v>2012</v>
      </c>
      <c r="B99" s="17">
        <v>3279</v>
      </c>
      <c r="C99" s="18" t="s">
        <v>2212</v>
      </c>
      <c r="D99" s="18" t="s">
        <v>172</v>
      </c>
      <c r="E99" s="18" t="s">
        <v>33</v>
      </c>
      <c r="F99" s="16" t="s">
        <v>8</v>
      </c>
      <c r="G99" s="20" t="s">
        <v>37</v>
      </c>
      <c r="H99" s="20" t="s">
        <v>37</v>
      </c>
      <c r="I99" s="20" t="s">
        <v>37</v>
      </c>
      <c r="J99" s="20" t="s">
        <v>37</v>
      </c>
      <c r="K99" s="20">
        <v>0</v>
      </c>
      <c r="L99" s="19" t="s">
        <v>37</v>
      </c>
      <c r="M99" s="19" t="s">
        <v>37</v>
      </c>
      <c r="N99" s="19" t="s">
        <v>37</v>
      </c>
      <c r="O99" s="19" t="s">
        <v>37</v>
      </c>
      <c r="P99" s="19">
        <v>0</v>
      </c>
      <c r="Q99" s="22" t="s">
        <v>37</v>
      </c>
      <c r="R99" s="22" t="s">
        <v>37</v>
      </c>
      <c r="S99" s="22" t="s">
        <v>37</v>
      </c>
      <c r="T99" s="22" t="s">
        <v>37</v>
      </c>
      <c r="U99" s="22">
        <v>0</v>
      </c>
      <c r="V99" s="21" t="s">
        <v>37</v>
      </c>
      <c r="W99" s="21" t="s">
        <v>37</v>
      </c>
      <c r="X99" s="21" t="s">
        <v>37</v>
      </c>
      <c r="Y99" s="21" t="s">
        <v>37</v>
      </c>
      <c r="Z99" s="21">
        <v>0</v>
      </c>
      <c r="AA99" s="20">
        <v>144</v>
      </c>
      <c r="AB99" s="20">
        <v>0</v>
      </c>
      <c r="AC99" s="20">
        <v>0</v>
      </c>
      <c r="AD99" s="20" t="s">
        <v>37</v>
      </c>
      <c r="AE99" s="20">
        <v>144</v>
      </c>
      <c r="AF99" s="19">
        <v>3.1</v>
      </c>
      <c r="AG99" s="19">
        <v>0</v>
      </c>
      <c r="AH99" s="19">
        <v>0</v>
      </c>
      <c r="AI99" s="19" t="s">
        <v>37</v>
      </c>
      <c r="AJ99" s="19">
        <v>3.1</v>
      </c>
      <c r="AK99" s="19">
        <v>3.1</v>
      </c>
      <c r="AL99" s="19">
        <v>0</v>
      </c>
      <c r="AM99" s="19">
        <v>0</v>
      </c>
      <c r="AN99" s="19" t="s">
        <v>37</v>
      </c>
      <c r="AO99" s="19">
        <v>3.1</v>
      </c>
      <c r="AP99" s="22">
        <v>2558</v>
      </c>
      <c r="AQ99" s="22">
        <v>0</v>
      </c>
      <c r="AR99" s="22">
        <v>4984</v>
      </c>
      <c r="AS99" s="22" t="s">
        <v>37</v>
      </c>
      <c r="AT99" s="22">
        <v>7542</v>
      </c>
      <c r="AU99" s="21">
        <v>12.2</v>
      </c>
      <c r="AV99" s="21">
        <v>0</v>
      </c>
      <c r="AW99" s="21">
        <v>1.4</v>
      </c>
      <c r="AX99" s="21" t="s">
        <v>37</v>
      </c>
      <c r="AY99" s="21">
        <v>13.6</v>
      </c>
      <c r="AZ99" s="21">
        <v>12.2</v>
      </c>
      <c r="BA99" s="21">
        <v>0</v>
      </c>
      <c r="BB99" s="21">
        <v>1.4</v>
      </c>
      <c r="BC99" s="21" t="s">
        <v>37</v>
      </c>
      <c r="BD99" s="21">
        <v>13.6</v>
      </c>
      <c r="BE99" s="20" t="s">
        <v>37</v>
      </c>
      <c r="BF99" s="20" t="s">
        <v>37</v>
      </c>
      <c r="BG99" s="20" t="s">
        <v>37</v>
      </c>
      <c r="BH99" s="20" t="s">
        <v>37</v>
      </c>
      <c r="BI99" s="20">
        <v>0</v>
      </c>
      <c r="BJ99" s="20" t="s">
        <v>37</v>
      </c>
      <c r="BK99" s="20" t="s">
        <v>37</v>
      </c>
      <c r="BL99" s="20" t="s">
        <v>37</v>
      </c>
      <c r="BM99" s="20" t="s">
        <v>37</v>
      </c>
      <c r="BN99" s="20">
        <v>0</v>
      </c>
      <c r="BO99" s="22">
        <v>84</v>
      </c>
      <c r="BP99" s="22">
        <v>112</v>
      </c>
      <c r="BQ99" s="22">
        <v>11</v>
      </c>
      <c r="BR99" s="22" t="s">
        <v>37</v>
      </c>
      <c r="BS99" s="22">
        <v>207</v>
      </c>
      <c r="BT99" s="22">
        <v>85</v>
      </c>
      <c r="BU99" s="22">
        <v>113</v>
      </c>
      <c r="BV99" s="22">
        <v>11</v>
      </c>
      <c r="BW99" s="22" t="s">
        <v>37</v>
      </c>
      <c r="BX99" s="22">
        <v>209</v>
      </c>
      <c r="BY99" s="24">
        <v>9</v>
      </c>
      <c r="BZ99" s="24">
        <v>11</v>
      </c>
      <c r="CA99" s="24">
        <v>1</v>
      </c>
      <c r="CB99" s="24" t="s">
        <v>37</v>
      </c>
      <c r="CC99" s="24">
        <v>21</v>
      </c>
      <c r="CD99" s="24">
        <v>178</v>
      </c>
      <c r="CE99" s="24">
        <v>236</v>
      </c>
      <c r="CF99" s="24">
        <v>23</v>
      </c>
      <c r="CG99" s="24">
        <v>0</v>
      </c>
      <c r="CH99" s="24">
        <v>437</v>
      </c>
      <c r="CI99" s="22" t="s">
        <v>37</v>
      </c>
      <c r="CJ99" s="22" t="s">
        <v>37</v>
      </c>
      <c r="CK99" s="22" t="s">
        <v>37</v>
      </c>
      <c r="CL99" s="22" t="s">
        <v>37</v>
      </c>
      <c r="CM99" s="20" t="s">
        <v>37</v>
      </c>
      <c r="CN99" s="20" t="s">
        <v>37</v>
      </c>
      <c r="CO99" s="20" t="s">
        <v>37</v>
      </c>
      <c r="CP99" s="20" t="s">
        <v>37</v>
      </c>
    </row>
    <row r="100" spans="1:94" x14ac:dyDescent="0.35">
      <c r="A100" s="16">
        <v>2012</v>
      </c>
      <c r="B100" s="17">
        <v>3287</v>
      </c>
      <c r="C100" s="18" t="s">
        <v>332</v>
      </c>
      <c r="D100" s="18" t="s">
        <v>330</v>
      </c>
      <c r="E100" s="18" t="s">
        <v>33</v>
      </c>
      <c r="F100" s="16" t="s">
        <v>8</v>
      </c>
      <c r="G100" s="20">
        <v>63</v>
      </c>
      <c r="H100" s="20">
        <v>95</v>
      </c>
      <c r="I100" s="20" t="s">
        <v>37</v>
      </c>
      <c r="J100" s="20" t="s">
        <v>37</v>
      </c>
      <c r="K100" s="20">
        <v>158</v>
      </c>
      <c r="L100" s="19" t="s">
        <v>37</v>
      </c>
      <c r="M100" s="19" t="s">
        <v>37</v>
      </c>
      <c r="N100" s="19" t="s">
        <v>37</v>
      </c>
      <c r="O100" s="19" t="s">
        <v>37</v>
      </c>
      <c r="P100" s="19">
        <v>0</v>
      </c>
      <c r="Q100" s="22">
        <v>172</v>
      </c>
      <c r="R100" s="22">
        <v>102</v>
      </c>
      <c r="S100" s="22" t="s">
        <v>37</v>
      </c>
      <c r="T100" s="22" t="s">
        <v>37</v>
      </c>
      <c r="U100" s="22">
        <v>274</v>
      </c>
      <c r="V100" s="21" t="s">
        <v>37</v>
      </c>
      <c r="W100" s="21" t="s">
        <v>37</v>
      </c>
      <c r="X100" s="21" t="s">
        <v>37</v>
      </c>
      <c r="Y100" s="21" t="s">
        <v>37</v>
      </c>
      <c r="Z100" s="21">
        <v>0</v>
      </c>
      <c r="AA100" s="20" t="s">
        <v>37</v>
      </c>
      <c r="AB100" s="20" t="s">
        <v>37</v>
      </c>
      <c r="AC100" s="20" t="s">
        <v>37</v>
      </c>
      <c r="AD100" s="20" t="s">
        <v>37</v>
      </c>
      <c r="AE100" s="20">
        <v>0</v>
      </c>
      <c r="AF100" s="19" t="s">
        <v>37</v>
      </c>
      <c r="AG100" s="19" t="s">
        <v>37</v>
      </c>
      <c r="AH100" s="19" t="s">
        <v>37</v>
      </c>
      <c r="AI100" s="19" t="s">
        <v>37</v>
      </c>
      <c r="AJ100" s="19">
        <v>0</v>
      </c>
      <c r="AK100" s="19" t="s">
        <v>37</v>
      </c>
      <c r="AL100" s="19" t="s">
        <v>37</v>
      </c>
      <c r="AM100" s="19" t="s">
        <v>37</v>
      </c>
      <c r="AN100" s="19" t="s">
        <v>37</v>
      </c>
      <c r="AO100" s="19">
        <v>0</v>
      </c>
      <c r="AP100" s="22" t="s">
        <v>37</v>
      </c>
      <c r="AQ100" s="22" t="s">
        <v>37</v>
      </c>
      <c r="AR100" s="22" t="s">
        <v>37</v>
      </c>
      <c r="AS100" s="22" t="s">
        <v>37</v>
      </c>
      <c r="AT100" s="22">
        <v>0</v>
      </c>
      <c r="AU100" s="21" t="s">
        <v>37</v>
      </c>
      <c r="AV100" s="21" t="s">
        <v>37</v>
      </c>
      <c r="AW100" s="21" t="s">
        <v>37</v>
      </c>
      <c r="AX100" s="21" t="s">
        <v>37</v>
      </c>
      <c r="AY100" s="21">
        <v>0</v>
      </c>
      <c r="AZ100" s="21" t="s">
        <v>37</v>
      </c>
      <c r="BA100" s="21" t="s">
        <v>37</v>
      </c>
      <c r="BB100" s="21" t="s">
        <v>37</v>
      </c>
      <c r="BC100" s="21" t="s">
        <v>37</v>
      </c>
      <c r="BD100" s="21">
        <v>0</v>
      </c>
      <c r="BE100" s="20">
        <v>25</v>
      </c>
      <c r="BF100" s="20">
        <v>1</v>
      </c>
      <c r="BG100" s="20" t="s">
        <v>37</v>
      </c>
      <c r="BH100" s="20" t="s">
        <v>37</v>
      </c>
      <c r="BI100" s="20">
        <v>26</v>
      </c>
      <c r="BJ100" s="20" t="s">
        <v>37</v>
      </c>
      <c r="BK100" s="20" t="s">
        <v>37</v>
      </c>
      <c r="BL100" s="20" t="s">
        <v>37</v>
      </c>
      <c r="BM100" s="20" t="s">
        <v>37</v>
      </c>
      <c r="BN100" s="20">
        <v>0</v>
      </c>
      <c r="BO100" s="22" t="s">
        <v>37</v>
      </c>
      <c r="BP100" s="22" t="s">
        <v>37</v>
      </c>
      <c r="BQ100" s="22" t="s">
        <v>37</v>
      </c>
      <c r="BR100" s="22" t="s">
        <v>37</v>
      </c>
      <c r="BS100" s="22">
        <v>0</v>
      </c>
      <c r="BT100" s="22" t="s">
        <v>37</v>
      </c>
      <c r="BU100" s="22" t="s">
        <v>37</v>
      </c>
      <c r="BV100" s="22" t="s">
        <v>37</v>
      </c>
      <c r="BW100" s="22" t="s">
        <v>37</v>
      </c>
      <c r="BX100" s="22">
        <v>0</v>
      </c>
      <c r="BY100" s="24" t="s">
        <v>37</v>
      </c>
      <c r="BZ100" s="24" t="s">
        <v>37</v>
      </c>
      <c r="CA100" s="24" t="s">
        <v>37</v>
      </c>
      <c r="CB100" s="24" t="s">
        <v>37</v>
      </c>
      <c r="CC100" s="24">
        <v>0</v>
      </c>
      <c r="CD100" s="24">
        <v>25</v>
      </c>
      <c r="CE100" s="24">
        <v>1</v>
      </c>
      <c r="CF100" s="24">
        <v>0</v>
      </c>
      <c r="CG100" s="24">
        <v>0</v>
      </c>
      <c r="CH100" s="24">
        <v>26</v>
      </c>
      <c r="CI100" s="22" t="s">
        <v>37</v>
      </c>
      <c r="CJ100" s="22" t="s">
        <v>37</v>
      </c>
      <c r="CK100" s="22" t="s">
        <v>37</v>
      </c>
      <c r="CL100" s="22" t="s">
        <v>37</v>
      </c>
      <c r="CM100" s="20" t="s">
        <v>37</v>
      </c>
      <c r="CN100" s="20" t="s">
        <v>37</v>
      </c>
      <c r="CO100" s="20" t="s">
        <v>37</v>
      </c>
      <c r="CP100" s="20" t="s">
        <v>37</v>
      </c>
    </row>
    <row r="101" spans="1:94" x14ac:dyDescent="0.35">
      <c r="A101" s="16">
        <v>2012</v>
      </c>
      <c r="B101" s="17">
        <v>3292</v>
      </c>
      <c r="C101" s="18" t="s">
        <v>334</v>
      </c>
      <c r="D101" s="18" t="s">
        <v>271</v>
      </c>
      <c r="E101" s="18" t="s">
        <v>57</v>
      </c>
      <c r="F101" s="16" t="s">
        <v>8</v>
      </c>
      <c r="G101" s="20" t="s">
        <v>37</v>
      </c>
      <c r="H101" s="20" t="s">
        <v>37</v>
      </c>
      <c r="I101" s="20" t="s">
        <v>37</v>
      </c>
      <c r="J101" s="20" t="s">
        <v>37</v>
      </c>
      <c r="K101" s="20">
        <v>0</v>
      </c>
      <c r="L101" s="19" t="s">
        <v>37</v>
      </c>
      <c r="M101" s="19" t="s">
        <v>37</v>
      </c>
      <c r="N101" s="19" t="s">
        <v>37</v>
      </c>
      <c r="O101" s="19" t="s">
        <v>37</v>
      </c>
      <c r="P101" s="19">
        <v>0</v>
      </c>
      <c r="Q101" s="22">
        <v>70</v>
      </c>
      <c r="R101" s="22">
        <v>66</v>
      </c>
      <c r="S101" s="22">
        <v>38</v>
      </c>
      <c r="T101" s="22" t="s">
        <v>37</v>
      </c>
      <c r="U101" s="22">
        <v>174</v>
      </c>
      <c r="V101" s="21">
        <v>0.1</v>
      </c>
      <c r="W101" s="21">
        <v>0.1</v>
      </c>
      <c r="X101" s="21">
        <v>0.1</v>
      </c>
      <c r="Y101" s="21" t="s">
        <v>37</v>
      </c>
      <c r="Z101" s="21">
        <v>0.3</v>
      </c>
      <c r="AA101" s="20" t="s">
        <v>37</v>
      </c>
      <c r="AB101" s="20" t="s">
        <v>37</v>
      </c>
      <c r="AC101" s="20" t="s">
        <v>37</v>
      </c>
      <c r="AD101" s="20" t="s">
        <v>37</v>
      </c>
      <c r="AE101" s="20">
        <v>0</v>
      </c>
      <c r="AF101" s="19" t="s">
        <v>37</v>
      </c>
      <c r="AG101" s="19" t="s">
        <v>37</v>
      </c>
      <c r="AH101" s="19" t="s">
        <v>37</v>
      </c>
      <c r="AI101" s="19" t="s">
        <v>37</v>
      </c>
      <c r="AJ101" s="19">
        <v>0</v>
      </c>
      <c r="AK101" s="19" t="s">
        <v>37</v>
      </c>
      <c r="AL101" s="19" t="s">
        <v>37</v>
      </c>
      <c r="AM101" s="19" t="s">
        <v>37</v>
      </c>
      <c r="AN101" s="19" t="s">
        <v>37</v>
      </c>
      <c r="AO101" s="19">
        <v>0</v>
      </c>
      <c r="AP101" s="22">
        <v>10</v>
      </c>
      <c r="AQ101" s="22">
        <v>40</v>
      </c>
      <c r="AR101" s="22" t="s">
        <v>37</v>
      </c>
      <c r="AS101" s="22" t="s">
        <v>37</v>
      </c>
      <c r="AT101" s="22">
        <v>50</v>
      </c>
      <c r="AU101" s="21" t="s">
        <v>37</v>
      </c>
      <c r="AV101" s="21" t="s">
        <v>37</v>
      </c>
      <c r="AW101" s="21" t="s">
        <v>37</v>
      </c>
      <c r="AX101" s="21" t="s">
        <v>37</v>
      </c>
      <c r="AY101" s="21">
        <v>0</v>
      </c>
      <c r="AZ101" s="21">
        <v>5</v>
      </c>
      <c r="BA101" s="21">
        <v>15</v>
      </c>
      <c r="BB101" s="21" t="s">
        <v>37</v>
      </c>
      <c r="BC101" s="21" t="s">
        <v>37</v>
      </c>
      <c r="BD101" s="21">
        <v>20</v>
      </c>
      <c r="BE101" s="20" t="s">
        <v>37</v>
      </c>
      <c r="BF101" s="20" t="s">
        <v>37</v>
      </c>
      <c r="BG101" s="20" t="s">
        <v>37</v>
      </c>
      <c r="BH101" s="20" t="s">
        <v>37</v>
      </c>
      <c r="BI101" s="20" t="s">
        <v>37</v>
      </c>
      <c r="BJ101" s="20" t="s">
        <v>37</v>
      </c>
      <c r="BK101" s="20" t="s">
        <v>37</v>
      </c>
      <c r="BL101" s="20" t="s">
        <v>37</v>
      </c>
      <c r="BM101" s="20" t="s">
        <v>37</v>
      </c>
      <c r="BN101" s="20" t="s">
        <v>37</v>
      </c>
      <c r="BO101" s="22" t="s">
        <v>37</v>
      </c>
      <c r="BP101" s="22" t="s">
        <v>37</v>
      </c>
      <c r="BQ101" s="22" t="s">
        <v>37</v>
      </c>
      <c r="BR101" s="22" t="s">
        <v>37</v>
      </c>
      <c r="BS101" s="22" t="s">
        <v>37</v>
      </c>
      <c r="BT101" s="22" t="s">
        <v>37</v>
      </c>
      <c r="BU101" s="22" t="s">
        <v>37</v>
      </c>
      <c r="BV101" s="22" t="s">
        <v>37</v>
      </c>
      <c r="BW101" s="22" t="s">
        <v>37</v>
      </c>
      <c r="BX101" s="22" t="s">
        <v>37</v>
      </c>
      <c r="BY101" s="24" t="s">
        <v>37</v>
      </c>
      <c r="BZ101" s="24" t="s">
        <v>37</v>
      </c>
      <c r="CA101" s="24" t="s">
        <v>37</v>
      </c>
      <c r="CB101" s="24" t="s">
        <v>37</v>
      </c>
      <c r="CC101" s="24" t="s">
        <v>37</v>
      </c>
      <c r="CD101" s="24" t="s">
        <v>37</v>
      </c>
      <c r="CE101" s="24" t="s">
        <v>37</v>
      </c>
      <c r="CF101" s="24" t="s">
        <v>37</v>
      </c>
      <c r="CG101" s="24" t="s">
        <v>37</v>
      </c>
      <c r="CH101" s="24" t="s">
        <v>37</v>
      </c>
      <c r="CI101" s="22" t="s">
        <v>37</v>
      </c>
      <c r="CJ101" s="22">
        <v>23</v>
      </c>
      <c r="CK101" s="22">
        <v>1</v>
      </c>
      <c r="CL101" s="22" t="s">
        <v>37</v>
      </c>
      <c r="CM101" s="20">
        <v>21606</v>
      </c>
      <c r="CN101" s="20">
        <v>1315</v>
      </c>
      <c r="CO101" s="20">
        <v>38</v>
      </c>
      <c r="CP101" s="20">
        <v>0</v>
      </c>
    </row>
    <row r="102" spans="1:94" x14ac:dyDescent="0.35">
      <c r="A102" s="16">
        <v>2012</v>
      </c>
      <c r="B102" s="17">
        <v>3293</v>
      </c>
      <c r="C102" s="18" t="s">
        <v>335</v>
      </c>
      <c r="D102" s="18" t="s">
        <v>39</v>
      </c>
      <c r="E102" s="18" t="s">
        <v>33</v>
      </c>
      <c r="F102" s="16" t="s">
        <v>8</v>
      </c>
      <c r="G102" s="20" t="s">
        <v>37</v>
      </c>
      <c r="H102" s="20" t="s">
        <v>37</v>
      </c>
      <c r="I102" s="20" t="s">
        <v>37</v>
      </c>
      <c r="J102" s="20" t="s">
        <v>37</v>
      </c>
      <c r="K102" s="20">
        <v>0</v>
      </c>
      <c r="L102" s="19" t="s">
        <v>37</v>
      </c>
      <c r="M102" s="19" t="s">
        <v>37</v>
      </c>
      <c r="N102" s="19" t="s">
        <v>37</v>
      </c>
      <c r="O102" s="19" t="s">
        <v>37</v>
      </c>
      <c r="P102" s="19">
        <v>0</v>
      </c>
      <c r="Q102" s="22">
        <v>69</v>
      </c>
      <c r="R102" s="22" t="s">
        <v>37</v>
      </c>
      <c r="S102" s="22" t="s">
        <v>37</v>
      </c>
      <c r="T102" s="22" t="s">
        <v>37</v>
      </c>
      <c r="U102" s="22">
        <v>69</v>
      </c>
      <c r="V102" s="21" t="s">
        <v>37</v>
      </c>
      <c r="W102" s="21" t="s">
        <v>37</v>
      </c>
      <c r="X102" s="21" t="s">
        <v>37</v>
      </c>
      <c r="Y102" s="21" t="s">
        <v>37</v>
      </c>
      <c r="Z102" s="21">
        <v>0</v>
      </c>
      <c r="AA102" s="20" t="s">
        <v>37</v>
      </c>
      <c r="AB102" s="20" t="s">
        <v>37</v>
      </c>
      <c r="AC102" s="20" t="s">
        <v>37</v>
      </c>
      <c r="AD102" s="20" t="s">
        <v>37</v>
      </c>
      <c r="AE102" s="20">
        <v>0</v>
      </c>
      <c r="AF102" s="19" t="s">
        <v>37</v>
      </c>
      <c r="AG102" s="19" t="s">
        <v>37</v>
      </c>
      <c r="AH102" s="19" t="s">
        <v>37</v>
      </c>
      <c r="AI102" s="19" t="s">
        <v>37</v>
      </c>
      <c r="AJ102" s="19">
        <v>0</v>
      </c>
      <c r="AK102" s="19" t="s">
        <v>37</v>
      </c>
      <c r="AL102" s="19" t="s">
        <v>37</v>
      </c>
      <c r="AM102" s="19" t="s">
        <v>37</v>
      </c>
      <c r="AN102" s="19" t="s">
        <v>37</v>
      </c>
      <c r="AO102" s="19">
        <v>0</v>
      </c>
      <c r="AP102" s="22">
        <v>1</v>
      </c>
      <c r="AQ102" s="22">
        <v>1</v>
      </c>
      <c r="AR102" s="22" t="s">
        <v>37</v>
      </c>
      <c r="AS102" s="22" t="s">
        <v>37</v>
      </c>
      <c r="AT102" s="22">
        <v>2</v>
      </c>
      <c r="AU102" s="21" t="s">
        <v>37</v>
      </c>
      <c r="AV102" s="21" t="s">
        <v>37</v>
      </c>
      <c r="AW102" s="21" t="s">
        <v>37</v>
      </c>
      <c r="AX102" s="21" t="s">
        <v>37</v>
      </c>
      <c r="AY102" s="21">
        <v>0</v>
      </c>
      <c r="AZ102" s="21">
        <v>1</v>
      </c>
      <c r="BA102" s="21">
        <v>1</v>
      </c>
      <c r="BB102" s="21" t="s">
        <v>37</v>
      </c>
      <c r="BC102" s="21" t="s">
        <v>37</v>
      </c>
      <c r="BD102" s="21">
        <v>2</v>
      </c>
      <c r="BE102" s="20" t="s">
        <v>37</v>
      </c>
      <c r="BF102" s="20" t="s">
        <v>37</v>
      </c>
      <c r="BG102" s="20" t="s">
        <v>37</v>
      </c>
      <c r="BH102" s="20" t="s">
        <v>37</v>
      </c>
      <c r="BI102" s="20" t="s">
        <v>37</v>
      </c>
      <c r="BJ102" s="20" t="s">
        <v>37</v>
      </c>
      <c r="BK102" s="20" t="s">
        <v>37</v>
      </c>
      <c r="BL102" s="20" t="s">
        <v>37</v>
      </c>
      <c r="BM102" s="20" t="s">
        <v>37</v>
      </c>
      <c r="BN102" s="20" t="s">
        <v>37</v>
      </c>
      <c r="BO102" s="22" t="s">
        <v>37</v>
      </c>
      <c r="BP102" s="22" t="s">
        <v>37</v>
      </c>
      <c r="BQ102" s="22" t="s">
        <v>37</v>
      </c>
      <c r="BR102" s="22" t="s">
        <v>37</v>
      </c>
      <c r="BS102" s="22" t="s">
        <v>37</v>
      </c>
      <c r="BT102" s="22" t="s">
        <v>37</v>
      </c>
      <c r="BU102" s="22" t="s">
        <v>37</v>
      </c>
      <c r="BV102" s="22" t="s">
        <v>37</v>
      </c>
      <c r="BW102" s="22" t="s">
        <v>37</v>
      </c>
      <c r="BX102" s="22" t="s">
        <v>37</v>
      </c>
      <c r="BY102" s="24" t="s">
        <v>37</v>
      </c>
      <c r="BZ102" s="24" t="s">
        <v>37</v>
      </c>
      <c r="CA102" s="24" t="s">
        <v>37</v>
      </c>
      <c r="CB102" s="24" t="s">
        <v>37</v>
      </c>
      <c r="CC102" s="24" t="s">
        <v>37</v>
      </c>
      <c r="CD102" s="24" t="s">
        <v>37</v>
      </c>
      <c r="CE102" s="24" t="s">
        <v>37</v>
      </c>
      <c r="CF102" s="24" t="s">
        <v>37</v>
      </c>
      <c r="CG102" s="24" t="s">
        <v>37</v>
      </c>
      <c r="CH102" s="24" t="s">
        <v>37</v>
      </c>
      <c r="CI102" s="22" t="s">
        <v>37</v>
      </c>
      <c r="CJ102" s="22" t="s">
        <v>37</v>
      </c>
      <c r="CK102" s="22" t="s">
        <v>37</v>
      </c>
      <c r="CL102" s="22" t="s">
        <v>37</v>
      </c>
      <c r="CM102" s="20">
        <v>86</v>
      </c>
      <c r="CN102" s="20">
        <v>27</v>
      </c>
      <c r="CO102" s="20" t="s">
        <v>37</v>
      </c>
      <c r="CP102" s="20" t="s">
        <v>37</v>
      </c>
    </row>
    <row r="103" spans="1:94" x14ac:dyDescent="0.35">
      <c r="A103" s="16">
        <v>2012</v>
      </c>
      <c r="B103" s="17">
        <v>3329</v>
      </c>
      <c r="C103" s="18" t="s">
        <v>339</v>
      </c>
      <c r="D103" s="18" t="s">
        <v>199</v>
      </c>
      <c r="E103" s="18" t="s">
        <v>28</v>
      </c>
      <c r="F103" s="16" t="s">
        <v>8</v>
      </c>
      <c r="G103" s="20" t="s">
        <v>37</v>
      </c>
      <c r="H103" s="20" t="s">
        <v>37</v>
      </c>
      <c r="I103" s="20" t="s">
        <v>37</v>
      </c>
      <c r="J103" s="20" t="s">
        <v>37</v>
      </c>
      <c r="K103" s="20">
        <v>0</v>
      </c>
      <c r="L103" s="19" t="s">
        <v>37</v>
      </c>
      <c r="M103" s="19" t="s">
        <v>37</v>
      </c>
      <c r="N103" s="19" t="s">
        <v>37</v>
      </c>
      <c r="O103" s="19" t="s">
        <v>37</v>
      </c>
      <c r="P103" s="19">
        <v>0</v>
      </c>
      <c r="Q103" s="22" t="s">
        <v>37</v>
      </c>
      <c r="R103" s="22" t="s">
        <v>37</v>
      </c>
      <c r="S103" s="22" t="s">
        <v>37</v>
      </c>
      <c r="T103" s="22" t="s">
        <v>37</v>
      </c>
      <c r="U103" s="22">
        <v>0</v>
      </c>
      <c r="V103" s="21" t="s">
        <v>37</v>
      </c>
      <c r="W103" s="21" t="s">
        <v>37</v>
      </c>
      <c r="X103" s="21" t="s">
        <v>37</v>
      </c>
      <c r="Y103" s="21" t="s">
        <v>37</v>
      </c>
      <c r="Z103" s="21">
        <v>0</v>
      </c>
      <c r="AA103" s="20" t="s">
        <v>37</v>
      </c>
      <c r="AB103" s="20" t="s">
        <v>37</v>
      </c>
      <c r="AC103" s="20" t="s">
        <v>37</v>
      </c>
      <c r="AD103" s="20" t="s">
        <v>37</v>
      </c>
      <c r="AE103" s="20">
        <v>0</v>
      </c>
      <c r="AF103" s="19" t="s">
        <v>37</v>
      </c>
      <c r="AG103" s="19" t="s">
        <v>37</v>
      </c>
      <c r="AH103" s="19" t="s">
        <v>37</v>
      </c>
      <c r="AI103" s="19" t="s">
        <v>37</v>
      </c>
      <c r="AJ103" s="19">
        <v>0</v>
      </c>
      <c r="AK103" s="19" t="s">
        <v>37</v>
      </c>
      <c r="AL103" s="19" t="s">
        <v>37</v>
      </c>
      <c r="AM103" s="19" t="s">
        <v>37</v>
      </c>
      <c r="AN103" s="19" t="s">
        <v>37</v>
      </c>
      <c r="AO103" s="19">
        <v>0</v>
      </c>
      <c r="AP103" s="22" t="s">
        <v>37</v>
      </c>
      <c r="AQ103" s="22" t="s">
        <v>37</v>
      </c>
      <c r="AR103" s="22">
        <v>125</v>
      </c>
      <c r="AS103" s="22" t="s">
        <v>37</v>
      </c>
      <c r="AT103" s="22">
        <v>125</v>
      </c>
      <c r="AU103" s="21" t="s">
        <v>37</v>
      </c>
      <c r="AV103" s="21" t="s">
        <v>37</v>
      </c>
      <c r="AW103" s="21">
        <v>2.1</v>
      </c>
      <c r="AX103" s="21" t="s">
        <v>37</v>
      </c>
      <c r="AY103" s="21">
        <v>2.1</v>
      </c>
      <c r="AZ103" s="21" t="s">
        <v>37</v>
      </c>
      <c r="BA103" s="21" t="s">
        <v>37</v>
      </c>
      <c r="BB103" s="21">
        <v>2.1</v>
      </c>
      <c r="BC103" s="21" t="s">
        <v>37</v>
      </c>
      <c r="BD103" s="21">
        <v>2.1</v>
      </c>
      <c r="BE103" s="20" t="s">
        <v>37</v>
      </c>
      <c r="BF103" s="20" t="s">
        <v>37</v>
      </c>
      <c r="BG103" s="20" t="s">
        <v>37</v>
      </c>
      <c r="BH103" s="20" t="s">
        <v>37</v>
      </c>
      <c r="BI103" s="20">
        <v>0</v>
      </c>
      <c r="BJ103" s="20" t="s">
        <v>37</v>
      </c>
      <c r="BK103" s="20" t="s">
        <v>37</v>
      </c>
      <c r="BL103" s="20" t="s">
        <v>37</v>
      </c>
      <c r="BM103" s="20" t="s">
        <v>37</v>
      </c>
      <c r="BN103" s="20">
        <v>0</v>
      </c>
      <c r="BO103" s="22" t="s">
        <v>37</v>
      </c>
      <c r="BP103" s="22" t="s">
        <v>37</v>
      </c>
      <c r="BQ103" s="22" t="s">
        <v>37</v>
      </c>
      <c r="BR103" s="22" t="s">
        <v>37</v>
      </c>
      <c r="BS103" s="22">
        <v>0</v>
      </c>
      <c r="BT103" s="22" t="s">
        <v>37</v>
      </c>
      <c r="BU103" s="22" t="s">
        <v>37</v>
      </c>
      <c r="BV103" s="22">
        <v>30</v>
      </c>
      <c r="BW103" s="22" t="s">
        <v>37</v>
      </c>
      <c r="BX103" s="22">
        <v>30</v>
      </c>
      <c r="BY103" s="24" t="s">
        <v>37</v>
      </c>
      <c r="BZ103" s="24" t="s">
        <v>37</v>
      </c>
      <c r="CA103" s="24">
        <v>7</v>
      </c>
      <c r="CB103" s="24" t="s">
        <v>37</v>
      </c>
      <c r="CC103" s="24">
        <v>7</v>
      </c>
      <c r="CD103" s="24">
        <v>0</v>
      </c>
      <c r="CE103" s="24">
        <v>0</v>
      </c>
      <c r="CF103" s="24">
        <v>37</v>
      </c>
      <c r="CG103" s="24">
        <v>0</v>
      </c>
      <c r="CH103" s="24">
        <v>37</v>
      </c>
      <c r="CI103" s="22" t="s">
        <v>37</v>
      </c>
      <c r="CJ103" s="22" t="s">
        <v>37</v>
      </c>
      <c r="CK103" s="22">
        <v>4</v>
      </c>
      <c r="CL103" s="22" t="s">
        <v>37</v>
      </c>
      <c r="CM103" s="20" t="s">
        <v>37</v>
      </c>
      <c r="CN103" s="20" t="s">
        <v>37</v>
      </c>
      <c r="CO103" s="20">
        <v>1</v>
      </c>
      <c r="CP103" s="20" t="s">
        <v>37</v>
      </c>
    </row>
    <row r="104" spans="1:94" x14ac:dyDescent="0.35">
      <c r="A104" s="16">
        <v>2012</v>
      </c>
      <c r="B104" s="17">
        <v>3390</v>
      </c>
      <c r="C104" s="18" t="s">
        <v>341</v>
      </c>
      <c r="D104" s="18" t="s">
        <v>80</v>
      </c>
      <c r="E104" s="18" t="s">
        <v>33</v>
      </c>
      <c r="F104" s="16" t="s">
        <v>8</v>
      </c>
      <c r="G104" s="20" t="s">
        <v>37</v>
      </c>
      <c r="H104" s="20" t="s">
        <v>37</v>
      </c>
      <c r="I104" s="20" t="s">
        <v>37</v>
      </c>
      <c r="J104" s="20" t="s">
        <v>37</v>
      </c>
      <c r="K104" s="20">
        <v>0</v>
      </c>
      <c r="L104" s="19" t="s">
        <v>37</v>
      </c>
      <c r="M104" s="19" t="s">
        <v>37</v>
      </c>
      <c r="N104" s="19" t="s">
        <v>37</v>
      </c>
      <c r="O104" s="19" t="s">
        <v>37</v>
      </c>
      <c r="P104" s="19">
        <v>0</v>
      </c>
      <c r="Q104" s="22">
        <v>418</v>
      </c>
      <c r="R104" s="22" t="s">
        <v>37</v>
      </c>
      <c r="S104" s="22" t="s">
        <v>37</v>
      </c>
      <c r="T104" s="22" t="s">
        <v>37</v>
      </c>
      <c r="U104" s="22">
        <v>418</v>
      </c>
      <c r="V104" s="21" t="s">
        <v>37</v>
      </c>
      <c r="W104" s="21" t="s">
        <v>37</v>
      </c>
      <c r="X104" s="21" t="s">
        <v>37</v>
      </c>
      <c r="Y104" s="21" t="s">
        <v>37</v>
      </c>
      <c r="Z104" s="21">
        <v>0</v>
      </c>
      <c r="AA104" s="20">
        <v>672</v>
      </c>
      <c r="AB104" s="20">
        <v>179</v>
      </c>
      <c r="AC104" s="20">
        <v>184</v>
      </c>
      <c r="AD104" s="20" t="s">
        <v>37</v>
      </c>
      <c r="AE104" s="20">
        <v>1035</v>
      </c>
      <c r="AF104" s="19">
        <v>5.8</v>
      </c>
      <c r="AG104" s="19">
        <v>3.3</v>
      </c>
      <c r="AH104" s="19">
        <v>3.2</v>
      </c>
      <c r="AI104" s="19" t="s">
        <v>37</v>
      </c>
      <c r="AJ104" s="19">
        <v>12.3</v>
      </c>
      <c r="AK104" s="19">
        <v>16.8</v>
      </c>
      <c r="AL104" s="19">
        <v>4.4000000000000004</v>
      </c>
      <c r="AM104" s="19">
        <v>3.2</v>
      </c>
      <c r="AN104" s="19" t="s">
        <v>37</v>
      </c>
      <c r="AO104" s="19">
        <v>24.4</v>
      </c>
      <c r="AP104" s="22">
        <v>18</v>
      </c>
      <c r="AQ104" s="22">
        <v>59</v>
      </c>
      <c r="AR104" s="22">
        <v>44</v>
      </c>
      <c r="AS104" s="22" t="s">
        <v>37</v>
      </c>
      <c r="AT104" s="22">
        <v>121</v>
      </c>
      <c r="AU104" s="21">
        <v>4.7</v>
      </c>
      <c r="AV104" s="21">
        <v>14.9</v>
      </c>
      <c r="AW104" s="21">
        <v>10.3</v>
      </c>
      <c r="AX104" s="21" t="s">
        <v>37</v>
      </c>
      <c r="AY104" s="21">
        <v>29.9</v>
      </c>
      <c r="AZ104" s="21">
        <v>22.8</v>
      </c>
      <c r="BA104" s="21">
        <v>42.5</v>
      </c>
      <c r="BB104" s="21">
        <v>17.2</v>
      </c>
      <c r="BC104" s="21" t="s">
        <v>37</v>
      </c>
      <c r="BD104" s="21">
        <v>82.5</v>
      </c>
      <c r="BE104" s="20">
        <v>251</v>
      </c>
      <c r="BF104" s="20" t="s">
        <v>37</v>
      </c>
      <c r="BG104" s="20" t="s">
        <v>37</v>
      </c>
      <c r="BH104" s="20" t="s">
        <v>37</v>
      </c>
      <c r="BI104" s="20">
        <v>251</v>
      </c>
      <c r="BJ104" s="20">
        <v>160</v>
      </c>
      <c r="BK104" s="20" t="s">
        <v>37</v>
      </c>
      <c r="BL104" s="20" t="s">
        <v>37</v>
      </c>
      <c r="BM104" s="20" t="s">
        <v>37</v>
      </c>
      <c r="BN104" s="20">
        <v>160</v>
      </c>
      <c r="BO104" s="22">
        <v>195</v>
      </c>
      <c r="BP104" s="22">
        <v>904</v>
      </c>
      <c r="BQ104" s="22">
        <v>412</v>
      </c>
      <c r="BR104" s="22" t="s">
        <v>37</v>
      </c>
      <c r="BS104" s="22">
        <v>1511</v>
      </c>
      <c r="BT104" s="22" t="s">
        <v>37</v>
      </c>
      <c r="BU104" s="22" t="s">
        <v>37</v>
      </c>
      <c r="BV104" s="22" t="s">
        <v>37</v>
      </c>
      <c r="BW104" s="22" t="s">
        <v>37</v>
      </c>
      <c r="BX104" s="22">
        <v>0</v>
      </c>
      <c r="BY104" s="24" t="s">
        <v>37</v>
      </c>
      <c r="BZ104" s="24" t="s">
        <v>37</v>
      </c>
      <c r="CA104" s="24" t="s">
        <v>37</v>
      </c>
      <c r="CB104" s="24" t="s">
        <v>37</v>
      </c>
      <c r="CC104" s="24">
        <v>0</v>
      </c>
      <c r="CD104" s="24">
        <v>606</v>
      </c>
      <c r="CE104" s="24">
        <v>904</v>
      </c>
      <c r="CF104" s="24">
        <v>412</v>
      </c>
      <c r="CG104" s="24">
        <v>0</v>
      </c>
      <c r="CH104" s="24">
        <v>1922</v>
      </c>
      <c r="CI104" s="22" t="s">
        <v>37</v>
      </c>
      <c r="CJ104" s="22" t="s">
        <v>37</v>
      </c>
      <c r="CK104" s="22" t="s">
        <v>37</v>
      </c>
      <c r="CL104" s="22" t="s">
        <v>37</v>
      </c>
      <c r="CM104" s="20" t="s">
        <v>37</v>
      </c>
      <c r="CN104" s="20" t="s">
        <v>37</v>
      </c>
      <c r="CO104" s="20" t="s">
        <v>37</v>
      </c>
      <c r="CP104" s="20" t="s">
        <v>37</v>
      </c>
    </row>
    <row r="105" spans="1:94" x14ac:dyDescent="0.35">
      <c r="A105" s="16">
        <v>2012</v>
      </c>
      <c r="B105" s="17">
        <v>3400</v>
      </c>
      <c r="C105" s="18" t="s">
        <v>342</v>
      </c>
      <c r="D105" s="18" t="s">
        <v>51</v>
      </c>
      <c r="E105" s="18" t="s">
        <v>28</v>
      </c>
      <c r="F105" s="16" t="s">
        <v>8</v>
      </c>
      <c r="G105" s="20">
        <v>137</v>
      </c>
      <c r="H105" s="20">
        <v>535</v>
      </c>
      <c r="I105" s="20">
        <v>4815</v>
      </c>
      <c r="J105" s="20" t="s">
        <v>37</v>
      </c>
      <c r="K105" s="20">
        <v>5487</v>
      </c>
      <c r="L105" s="19">
        <v>0.1</v>
      </c>
      <c r="M105" s="19">
        <v>0.2</v>
      </c>
      <c r="N105" s="19">
        <v>1</v>
      </c>
      <c r="O105" s="19" t="s">
        <v>37</v>
      </c>
      <c r="P105" s="19">
        <v>1.3</v>
      </c>
      <c r="Q105" s="22">
        <v>685</v>
      </c>
      <c r="R105" s="22">
        <v>2675</v>
      </c>
      <c r="S105" s="22">
        <v>24075</v>
      </c>
      <c r="T105" s="22" t="s">
        <v>37</v>
      </c>
      <c r="U105" s="22">
        <v>27435</v>
      </c>
      <c r="V105" s="21">
        <v>0.4</v>
      </c>
      <c r="W105" s="21">
        <v>0.6</v>
      </c>
      <c r="X105" s="21">
        <v>5</v>
      </c>
      <c r="Y105" s="21" t="s">
        <v>37</v>
      </c>
      <c r="Z105" s="21">
        <v>6</v>
      </c>
      <c r="AA105" s="20" t="s">
        <v>37</v>
      </c>
      <c r="AB105" s="20" t="s">
        <v>37</v>
      </c>
      <c r="AC105" s="20" t="s">
        <v>37</v>
      </c>
      <c r="AD105" s="20" t="s">
        <v>37</v>
      </c>
      <c r="AE105" s="20">
        <v>0</v>
      </c>
      <c r="AF105" s="19" t="s">
        <v>37</v>
      </c>
      <c r="AG105" s="19" t="s">
        <v>37</v>
      </c>
      <c r="AH105" s="19" t="s">
        <v>37</v>
      </c>
      <c r="AI105" s="19" t="s">
        <v>37</v>
      </c>
      <c r="AJ105" s="19">
        <v>0</v>
      </c>
      <c r="AK105" s="19" t="s">
        <v>37</v>
      </c>
      <c r="AL105" s="19" t="s">
        <v>37</v>
      </c>
      <c r="AM105" s="19" t="s">
        <v>37</v>
      </c>
      <c r="AN105" s="19" t="s">
        <v>37</v>
      </c>
      <c r="AO105" s="19">
        <v>0</v>
      </c>
      <c r="AP105" s="22" t="s">
        <v>37</v>
      </c>
      <c r="AQ105" s="22" t="s">
        <v>37</v>
      </c>
      <c r="AR105" s="22" t="s">
        <v>37</v>
      </c>
      <c r="AS105" s="22" t="s">
        <v>37</v>
      </c>
      <c r="AT105" s="22">
        <v>0</v>
      </c>
      <c r="AU105" s="21" t="s">
        <v>37</v>
      </c>
      <c r="AV105" s="21" t="s">
        <v>37</v>
      </c>
      <c r="AW105" s="21" t="s">
        <v>37</v>
      </c>
      <c r="AX105" s="21" t="s">
        <v>37</v>
      </c>
      <c r="AY105" s="21">
        <v>0</v>
      </c>
      <c r="AZ105" s="21" t="s">
        <v>37</v>
      </c>
      <c r="BA105" s="21" t="s">
        <v>37</v>
      </c>
      <c r="BB105" s="21" t="s">
        <v>37</v>
      </c>
      <c r="BC105" s="21" t="s">
        <v>37</v>
      </c>
      <c r="BD105" s="21">
        <v>0</v>
      </c>
      <c r="BE105" s="20">
        <v>4</v>
      </c>
      <c r="BF105" s="20">
        <v>8</v>
      </c>
      <c r="BG105" s="20">
        <v>68</v>
      </c>
      <c r="BH105" s="20" t="s">
        <v>37</v>
      </c>
      <c r="BI105" s="20">
        <v>80</v>
      </c>
      <c r="BJ105" s="20">
        <v>18</v>
      </c>
      <c r="BK105" s="20">
        <v>35</v>
      </c>
      <c r="BL105" s="20">
        <v>298</v>
      </c>
      <c r="BM105" s="20" t="s">
        <v>37</v>
      </c>
      <c r="BN105" s="20">
        <v>351</v>
      </c>
      <c r="BO105" s="22" t="s">
        <v>37</v>
      </c>
      <c r="BP105" s="22" t="s">
        <v>37</v>
      </c>
      <c r="BQ105" s="22" t="s">
        <v>37</v>
      </c>
      <c r="BR105" s="22" t="s">
        <v>37</v>
      </c>
      <c r="BS105" s="22">
        <v>0</v>
      </c>
      <c r="BT105" s="22" t="s">
        <v>37</v>
      </c>
      <c r="BU105" s="22" t="s">
        <v>37</v>
      </c>
      <c r="BV105" s="22" t="s">
        <v>37</v>
      </c>
      <c r="BW105" s="22" t="s">
        <v>37</v>
      </c>
      <c r="BX105" s="22">
        <v>0</v>
      </c>
      <c r="BY105" s="24">
        <v>1</v>
      </c>
      <c r="BZ105" s="24">
        <v>2</v>
      </c>
      <c r="CA105" s="24">
        <v>14</v>
      </c>
      <c r="CB105" s="24" t="s">
        <v>37</v>
      </c>
      <c r="CC105" s="24">
        <v>17</v>
      </c>
      <c r="CD105" s="24">
        <v>23</v>
      </c>
      <c r="CE105" s="24">
        <v>45</v>
      </c>
      <c r="CF105" s="24">
        <v>380</v>
      </c>
      <c r="CG105" s="24">
        <v>0</v>
      </c>
      <c r="CH105" s="24">
        <v>448</v>
      </c>
      <c r="CI105" s="22" t="s">
        <v>37</v>
      </c>
      <c r="CJ105" s="22" t="s">
        <v>37</v>
      </c>
      <c r="CK105" s="22" t="s">
        <v>37</v>
      </c>
      <c r="CL105" s="22" t="s">
        <v>37</v>
      </c>
      <c r="CM105" s="20">
        <v>8</v>
      </c>
      <c r="CN105" s="20" t="s">
        <v>37</v>
      </c>
      <c r="CO105" s="20" t="s">
        <v>37</v>
      </c>
      <c r="CP105" s="20" t="s">
        <v>37</v>
      </c>
    </row>
    <row r="106" spans="1:94" x14ac:dyDescent="0.35">
      <c r="A106" s="16">
        <v>2012</v>
      </c>
      <c r="B106" s="17">
        <v>3413</v>
      </c>
      <c r="C106" s="18" t="s">
        <v>344</v>
      </c>
      <c r="D106" s="18" t="s">
        <v>96</v>
      </c>
      <c r="E106" s="18" t="s">
        <v>191</v>
      </c>
      <c r="F106" s="16" t="s">
        <v>8</v>
      </c>
      <c r="G106" s="20">
        <v>3899</v>
      </c>
      <c r="H106" s="20">
        <v>2828</v>
      </c>
      <c r="I106" s="20">
        <v>4450</v>
      </c>
      <c r="J106" s="20">
        <v>0</v>
      </c>
      <c r="K106" s="20">
        <v>11177</v>
      </c>
      <c r="L106" s="19">
        <v>0.7</v>
      </c>
      <c r="M106" s="19">
        <v>0.5</v>
      </c>
      <c r="N106" s="19">
        <v>0.8</v>
      </c>
      <c r="O106" s="19">
        <v>0</v>
      </c>
      <c r="P106" s="19">
        <v>2</v>
      </c>
      <c r="Q106" s="22">
        <v>3899</v>
      </c>
      <c r="R106" s="22">
        <v>2828</v>
      </c>
      <c r="S106" s="22">
        <v>4450</v>
      </c>
      <c r="T106" s="22">
        <v>0</v>
      </c>
      <c r="U106" s="22">
        <v>11177</v>
      </c>
      <c r="V106" s="21">
        <v>0.7</v>
      </c>
      <c r="W106" s="21">
        <v>0.5</v>
      </c>
      <c r="X106" s="21">
        <v>0.8</v>
      </c>
      <c r="Y106" s="21">
        <v>0</v>
      </c>
      <c r="Z106" s="21">
        <v>2</v>
      </c>
      <c r="AA106" s="20" t="s">
        <v>37</v>
      </c>
      <c r="AB106" s="20" t="s">
        <v>37</v>
      </c>
      <c r="AC106" s="20" t="s">
        <v>37</v>
      </c>
      <c r="AD106" s="20" t="s">
        <v>37</v>
      </c>
      <c r="AE106" s="20">
        <v>0</v>
      </c>
      <c r="AF106" s="19" t="s">
        <v>37</v>
      </c>
      <c r="AG106" s="19" t="s">
        <v>37</v>
      </c>
      <c r="AH106" s="19" t="s">
        <v>37</v>
      </c>
      <c r="AI106" s="19" t="s">
        <v>37</v>
      </c>
      <c r="AJ106" s="19">
        <v>0</v>
      </c>
      <c r="AK106" s="19" t="s">
        <v>37</v>
      </c>
      <c r="AL106" s="19" t="s">
        <v>37</v>
      </c>
      <c r="AM106" s="19" t="s">
        <v>37</v>
      </c>
      <c r="AN106" s="19" t="s">
        <v>37</v>
      </c>
      <c r="AO106" s="19">
        <v>0</v>
      </c>
      <c r="AP106" s="22" t="s">
        <v>37</v>
      </c>
      <c r="AQ106" s="22" t="s">
        <v>37</v>
      </c>
      <c r="AR106" s="22" t="s">
        <v>37</v>
      </c>
      <c r="AS106" s="22" t="s">
        <v>37</v>
      </c>
      <c r="AT106" s="22">
        <v>0</v>
      </c>
      <c r="AU106" s="21" t="s">
        <v>37</v>
      </c>
      <c r="AV106" s="21" t="s">
        <v>37</v>
      </c>
      <c r="AW106" s="21" t="s">
        <v>37</v>
      </c>
      <c r="AX106" s="21" t="s">
        <v>37</v>
      </c>
      <c r="AY106" s="21">
        <v>0</v>
      </c>
      <c r="AZ106" s="21" t="s">
        <v>37</v>
      </c>
      <c r="BA106" s="21" t="s">
        <v>37</v>
      </c>
      <c r="BB106" s="21" t="s">
        <v>37</v>
      </c>
      <c r="BC106" s="21" t="s">
        <v>37</v>
      </c>
      <c r="BD106" s="21">
        <v>0</v>
      </c>
      <c r="BE106" s="20">
        <v>416</v>
      </c>
      <c r="BF106" s="20">
        <v>97</v>
      </c>
      <c r="BG106" s="20">
        <v>114</v>
      </c>
      <c r="BH106" s="20">
        <v>0</v>
      </c>
      <c r="BI106" s="20">
        <v>627</v>
      </c>
      <c r="BJ106" s="20">
        <v>757</v>
      </c>
      <c r="BK106" s="20">
        <v>163</v>
      </c>
      <c r="BL106" s="20">
        <v>670</v>
      </c>
      <c r="BM106" s="20">
        <v>0</v>
      </c>
      <c r="BN106" s="20">
        <v>1590</v>
      </c>
      <c r="BO106" s="22" t="s">
        <v>37</v>
      </c>
      <c r="BP106" s="22" t="s">
        <v>37</v>
      </c>
      <c r="BQ106" s="22" t="s">
        <v>37</v>
      </c>
      <c r="BR106" s="22" t="s">
        <v>37</v>
      </c>
      <c r="BS106" s="22">
        <v>0</v>
      </c>
      <c r="BT106" s="22" t="s">
        <v>37</v>
      </c>
      <c r="BU106" s="22" t="s">
        <v>37</v>
      </c>
      <c r="BV106" s="22" t="s">
        <v>37</v>
      </c>
      <c r="BW106" s="22" t="s">
        <v>37</v>
      </c>
      <c r="BX106" s="22">
        <v>0</v>
      </c>
      <c r="BY106" s="24" t="s">
        <v>37</v>
      </c>
      <c r="BZ106" s="24" t="s">
        <v>37</v>
      </c>
      <c r="CA106" s="24" t="s">
        <v>37</v>
      </c>
      <c r="CB106" s="24" t="s">
        <v>37</v>
      </c>
      <c r="CC106" s="24">
        <v>0</v>
      </c>
      <c r="CD106" s="24">
        <v>1173</v>
      </c>
      <c r="CE106" s="24">
        <v>260</v>
      </c>
      <c r="CF106" s="24">
        <v>784</v>
      </c>
      <c r="CG106" s="24">
        <v>0</v>
      </c>
      <c r="CH106" s="24">
        <v>2217</v>
      </c>
      <c r="CI106" s="22" t="s">
        <v>37</v>
      </c>
      <c r="CJ106" s="22" t="s">
        <v>37</v>
      </c>
      <c r="CK106" s="22" t="s">
        <v>37</v>
      </c>
      <c r="CL106" s="22" t="s">
        <v>37</v>
      </c>
      <c r="CM106" s="20">
        <v>0</v>
      </c>
      <c r="CN106" s="20">
        <v>0</v>
      </c>
      <c r="CO106" s="20">
        <v>23</v>
      </c>
      <c r="CP106" s="20">
        <v>0</v>
      </c>
    </row>
    <row r="107" spans="1:94" x14ac:dyDescent="0.35">
      <c r="A107" s="16">
        <v>2012</v>
      </c>
      <c r="B107" s="17">
        <v>3436</v>
      </c>
      <c r="C107" s="18" t="s">
        <v>348</v>
      </c>
      <c r="D107" s="18" t="s">
        <v>83</v>
      </c>
      <c r="E107" s="18" t="s">
        <v>33</v>
      </c>
      <c r="F107" s="16" t="s">
        <v>8</v>
      </c>
      <c r="G107" s="20">
        <v>962</v>
      </c>
      <c r="H107" s="20">
        <v>1258</v>
      </c>
      <c r="I107" s="20" t="s">
        <v>37</v>
      </c>
      <c r="J107" s="20" t="s">
        <v>37</v>
      </c>
      <c r="K107" s="20">
        <v>2220</v>
      </c>
      <c r="L107" s="19" t="s">
        <v>37</v>
      </c>
      <c r="M107" s="19" t="s">
        <v>37</v>
      </c>
      <c r="N107" s="19" t="s">
        <v>37</v>
      </c>
      <c r="O107" s="19" t="s">
        <v>37</v>
      </c>
      <c r="P107" s="19">
        <v>0</v>
      </c>
      <c r="Q107" s="22">
        <v>3767</v>
      </c>
      <c r="R107" s="22">
        <v>5486</v>
      </c>
      <c r="S107" s="22" t="s">
        <v>37</v>
      </c>
      <c r="T107" s="22" t="s">
        <v>37</v>
      </c>
      <c r="U107" s="22">
        <v>9253</v>
      </c>
      <c r="V107" s="21" t="s">
        <v>37</v>
      </c>
      <c r="W107" s="21" t="s">
        <v>37</v>
      </c>
      <c r="X107" s="21" t="s">
        <v>37</v>
      </c>
      <c r="Y107" s="21" t="s">
        <v>37</v>
      </c>
      <c r="Z107" s="21">
        <v>0</v>
      </c>
      <c r="AA107" s="20" t="s">
        <v>37</v>
      </c>
      <c r="AB107" s="20" t="s">
        <v>37</v>
      </c>
      <c r="AC107" s="20" t="s">
        <v>37</v>
      </c>
      <c r="AD107" s="20" t="s">
        <v>37</v>
      </c>
      <c r="AE107" s="20">
        <v>0</v>
      </c>
      <c r="AF107" s="19" t="s">
        <v>37</v>
      </c>
      <c r="AG107" s="19" t="s">
        <v>37</v>
      </c>
      <c r="AH107" s="19" t="s">
        <v>37</v>
      </c>
      <c r="AI107" s="19" t="s">
        <v>37</v>
      </c>
      <c r="AJ107" s="19">
        <v>0</v>
      </c>
      <c r="AK107" s="19" t="s">
        <v>37</v>
      </c>
      <c r="AL107" s="19" t="s">
        <v>37</v>
      </c>
      <c r="AM107" s="19" t="s">
        <v>37</v>
      </c>
      <c r="AN107" s="19" t="s">
        <v>37</v>
      </c>
      <c r="AO107" s="19">
        <v>0</v>
      </c>
      <c r="AP107" s="22" t="s">
        <v>37</v>
      </c>
      <c r="AQ107" s="22" t="s">
        <v>37</v>
      </c>
      <c r="AR107" s="22" t="s">
        <v>37</v>
      </c>
      <c r="AS107" s="22" t="s">
        <v>37</v>
      </c>
      <c r="AT107" s="22">
        <v>0</v>
      </c>
      <c r="AU107" s="21" t="s">
        <v>37</v>
      </c>
      <c r="AV107" s="21" t="s">
        <v>37</v>
      </c>
      <c r="AW107" s="21" t="s">
        <v>37</v>
      </c>
      <c r="AX107" s="21" t="s">
        <v>37</v>
      </c>
      <c r="AY107" s="21">
        <v>0</v>
      </c>
      <c r="AZ107" s="21" t="s">
        <v>37</v>
      </c>
      <c r="BA107" s="21" t="s">
        <v>37</v>
      </c>
      <c r="BB107" s="21" t="s">
        <v>37</v>
      </c>
      <c r="BC107" s="21" t="s">
        <v>37</v>
      </c>
      <c r="BD107" s="21">
        <v>0</v>
      </c>
      <c r="BE107" s="20">
        <v>117</v>
      </c>
      <c r="BF107" s="20">
        <v>58</v>
      </c>
      <c r="BG107" s="20" t="s">
        <v>37</v>
      </c>
      <c r="BH107" s="20" t="s">
        <v>37</v>
      </c>
      <c r="BI107" s="20">
        <v>175</v>
      </c>
      <c r="BJ107" s="20" t="s">
        <v>37</v>
      </c>
      <c r="BK107" s="20" t="s">
        <v>37</v>
      </c>
      <c r="BL107" s="20" t="s">
        <v>37</v>
      </c>
      <c r="BM107" s="20" t="s">
        <v>37</v>
      </c>
      <c r="BN107" s="20">
        <v>0</v>
      </c>
      <c r="BO107" s="22" t="s">
        <v>37</v>
      </c>
      <c r="BP107" s="22" t="s">
        <v>37</v>
      </c>
      <c r="BQ107" s="22" t="s">
        <v>37</v>
      </c>
      <c r="BR107" s="22" t="s">
        <v>37</v>
      </c>
      <c r="BS107" s="22">
        <v>0</v>
      </c>
      <c r="BT107" s="22" t="s">
        <v>37</v>
      </c>
      <c r="BU107" s="22" t="s">
        <v>37</v>
      </c>
      <c r="BV107" s="22" t="s">
        <v>37</v>
      </c>
      <c r="BW107" s="22" t="s">
        <v>37</v>
      </c>
      <c r="BX107" s="22">
        <v>0</v>
      </c>
      <c r="BY107" s="24" t="s">
        <v>37</v>
      </c>
      <c r="BZ107" s="24" t="s">
        <v>37</v>
      </c>
      <c r="CA107" s="24" t="s">
        <v>37</v>
      </c>
      <c r="CB107" s="24" t="s">
        <v>37</v>
      </c>
      <c r="CC107" s="24">
        <v>0</v>
      </c>
      <c r="CD107" s="24">
        <v>117</v>
      </c>
      <c r="CE107" s="24">
        <v>58</v>
      </c>
      <c r="CF107" s="24">
        <v>0</v>
      </c>
      <c r="CG107" s="24">
        <v>0</v>
      </c>
      <c r="CH107" s="24">
        <v>175</v>
      </c>
      <c r="CI107" s="22" t="s">
        <v>37</v>
      </c>
      <c r="CJ107" s="22" t="s">
        <v>37</v>
      </c>
      <c r="CK107" s="22" t="s">
        <v>37</v>
      </c>
      <c r="CL107" s="22" t="s">
        <v>37</v>
      </c>
      <c r="CM107" s="20" t="s">
        <v>37</v>
      </c>
      <c r="CN107" s="20" t="s">
        <v>37</v>
      </c>
      <c r="CO107" s="20" t="s">
        <v>37</v>
      </c>
      <c r="CP107" s="20" t="s">
        <v>37</v>
      </c>
    </row>
    <row r="108" spans="1:94" x14ac:dyDescent="0.35">
      <c r="A108" s="16">
        <v>2012</v>
      </c>
      <c r="B108" s="17">
        <v>3461</v>
      </c>
      <c r="C108" s="18" t="s">
        <v>349</v>
      </c>
      <c r="D108" s="18" t="s">
        <v>174</v>
      </c>
      <c r="E108" s="18" t="s">
        <v>57</v>
      </c>
      <c r="F108" s="16" t="s">
        <v>8</v>
      </c>
      <c r="G108" s="20">
        <v>1019</v>
      </c>
      <c r="H108" s="20">
        <v>1064</v>
      </c>
      <c r="I108" s="20" t="s">
        <v>37</v>
      </c>
      <c r="J108" s="20" t="s">
        <v>37</v>
      </c>
      <c r="K108" s="20">
        <v>2083</v>
      </c>
      <c r="L108" s="19">
        <v>0.1</v>
      </c>
      <c r="M108" s="19">
        <v>0.1</v>
      </c>
      <c r="N108" s="19" t="s">
        <v>37</v>
      </c>
      <c r="O108" s="19" t="s">
        <v>37</v>
      </c>
      <c r="P108" s="19">
        <v>0.2</v>
      </c>
      <c r="Q108" s="22">
        <v>1019</v>
      </c>
      <c r="R108" s="22">
        <v>1064</v>
      </c>
      <c r="S108" s="22" t="s">
        <v>37</v>
      </c>
      <c r="T108" s="22" t="s">
        <v>37</v>
      </c>
      <c r="U108" s="22">
        <v>2083</v>
      </c>
      <c r="V108" s="21">
        <v>0.1</v>
      </c>
      <c r="W108" s="21">
        <v>0.1</v>
      </c>
      <c r="X108" s="21" t="s">
        <v>37</v>
      </c>
      <c r="Y108" s="21" t="s">
        <v>37</v>
      </c>
      <c r="Z108" s="21">
        <v>0.2</v>
      </c>
      <c r="AA108" s="20" t="s">
        <v>37</v>
      </c>
      <c r="AB108" s="20" t="s">
        <v>37</v>
      </c>
      <c r="AC108" s="20" t="s">
        <v>37</v>
      </c>
      <c r="AD108" s="20" t="s">
        <v>37</v>
      </c>
      <c r="AE108" s="20">
        <v>0</v>
      </c>
      <c r="AF108" s="19" t="s">
        <v>37</v>
      </c>
      <c r="AG108" s="19" t="s">
        <v>37</v>
      </c>
      <c r="AH108" s="19" t="s">
        <v>37</v>
      </c>
      <c r="AI108" s="19" t="s">
        <v>37</v>
      </c>
      <c r="AJ108" s="19">
        <v>0</v>
      </c>
      <c r="AK108" s="19" t="s">
        <v>37</v>
      </c>
      <c r="AL108" s="19" t="s">
        <v>37</v>
      </c>
      <c r="AM108" s="19" t="s">
        <v>37</v>
      </c>
      <c r="AN108" s="19" t="s">
        <v>37</v>
      </c>
      <c r="AO108" s="19">
        <v>0</v>
      </c>
      <c r="AP108" s="22" t="s">
        <v>37</v>
      </c>
      <c r="AQ108" s="22" t="s">
        <v>37</v>
      </c>
      <c r="AR108" s="22" t="s">
        <v>37</v>
      </c>
      <c r="AS108" s="22" t="s">
        <v>37</v>
      </c>
      <c r="AT108" s="22">
        <v>0</v>
      </c>
      <c r="AU108" s="21" t="s">
        <v>37</v>
      </c>
      <c r="AV108" s="21" t="s">
        <v>37</v>
      </c>
      <c r="AW108" s="21" t="s">
        <v>37</v>
      </c>
      <c r="AX108" s="21" t="s">
        <v>37</v>
      </c>
      <c r="AY108" s="21">
        <v>0</v>
      </c>
      <c r="AZ108" s="21" t="s">
        <v>37</v>
      </c>
      <c r="BA108" s="21" t="s">
        <v>37</v>
      </c>
      <c r="BB108" s="21" t="s">
        <v>37</v>
      </c>
      <c r="BC108" s="21" t="s">
        <v>37</v>
      </c>
      <c r="BD108" s="21">
        <v>0</v>
      </c>
      <c r="BE108" s="20">
        <v>287</v>
      </c>
      <c r="BF108" s="20">
        <v>182</v>
      </c>
      <c r="BG108" s="20" t="s">
        <v>37</v>
      </c>
      <c r="BH108" s="20" t="s">
        <v>37</v>
      </c>
      <c r="BI108" s="20">
        <v>469</v>
      </c>
      <c r="BJ108" s="20">
        <v>22</v>
      </c>
      <c r="BK108" s="20">
        <v>119</v>
      </c>
      <c r="BL108" s="20" t="s">
        <v>37</v>
      </c>
      <c r="BM108" s="20" t="s">
        <v>37</v>
      </c>
      <c r="BN108" s="20">
        <v>141</v>
      </c>
      <c r="BO108" s="22" t="s">
        <v>37</v>
      </c>
      <c r="BP108" s="22" t="s">
        <v>37</v>
      </c>
      <c r="BQ108" s="22" t="s">
        <v>37</v>
      </c>
      <c r="BR108" s="22" t="s">
        <v>37</v>
      </c>
      <c r="BS108" s="22">
        <v>0</v>
      </c>
      <c r="BT108" s="22" t="s">
        <v>37</v>
      </c>
      <c r="BU108" s="22" t="s">
        <v>37</v>
      </c>
      <c r="BV108" s="22" t="s">
        <v>37</v>
      </c>
      <c r="BW108" s="22" t="s">
        <v>37</v>
      </c>
      <c r="BX108" s="22">
        <v>0</v>
      </c>
      <c r="BY108" s="24" t="s">
        <v>37</v>
      </c>
      <c r="BZ108" s="24" t="s">
        <v>37</v>
      </c>
      <c r="CA108" s="24" t="s">
        <v>37</v>
      </c>
      <c r="CB108" s="24" t="s">
        <v>37</v>
      </c>
      <c r="CC108" s="24">
        <v>0</v>
      </c>
      <c r="CD108" s="24">
        <v>309</v>
      </c>
      <c r="CE108" s="24">
        <v>301</v>
      </c>
      <c r="CF108" s="24">
        <v>0</v>
      </c>
      <c r="CG108" s="24">
        <v>0</v>
      </c>
      <c r="CH108" s="24">
        <v>610</v>
      </c>
      <c r="CI108" s="22" t="s">
        <v>37</v>
      </c>
      <c r="CJ108" s="22" t="s">
        <v>37</v>
      </c>
      <c r="CK108" s="22" t="s">
        <v>37</v>
      </c>
      <c r="CL108" s="22" t="s">
        <v>37</v>
      </c>
      <c r="CM108" s="20" t="s">
        <v>37</v>
      </c>
      <c r="CN108" s="20" t="s">
        <v>37</v>
      </c>
      <c r="CO108" s="20" t="s">
        <v>37</v>
      </c>
      <c r="CP108" s="20" t="s">
        <v>37</v>
      </c>
    </row>
    <row r="109" spans="1:94" x14ac:dyDescent="0.35">
      <c r="A109" s="16">
        <v>2012</v>
      </c>
      <c r="B109" s="17">
        <v>3477</v>
      </c>
      <c r="C109" s="18" t="s">
        <v>352</v>
      </c>
      <c r="D109" s="18" t="s">
        <v>184</v>
      </c>
      <c r="E109" s="18" t="s">
        <v>28</v>
      </c>
      <c r="F109" s="16" t="s">
        <v>8</v>
      </c>
      <c r="G109" s="20">
        <v>113</v>
      </c>
      <c r="H109" s="20">
        <v>85</v>
      </c>
      <c r="I109" s="20">
        <v>503</v>
      </c>
      <c r="J109" s="20" t="s">
        <v>37</v>
      </c>
      <c r="K109" s="20">
        <v>701</v>
      </c>
      <c r="L109" s="19">
        <v>0.1</v>
      </c>
      <c r="M109" s="19">
        <v>0.1</v>
      </c>
      <c r="N109" s="19">
        <v>0.3</v>
      </c>
      <c r="O109" s="19" t="s">
        <v>37</v>
      </c>
      <c r="P109" s="19">
        <v>0.5</v>
      </c>
      <c r="Q109" s="22">
        <v>4072</v>
      </c>
      <c r="R109" s="22">
        <v>7473</v>
      </c>
      <c r="S109" s="22">
        <v>8751</v>
      </c>
      <c r="T109" s="22" t="s">
        <v>37</v>
      </c>
      <c r="U109" s="22">
        <v>20296</v>
      </c>
      <c r="V109" s="21">
        <v>1</v>
      </c>
      <c r="W109" s="21">
        <v>1.8</v>
      </c>
      <c r="X109" s="21">
        <v>2.1</v>
      </c>
      <c r="Y109" s="21" t="s">
        <v>37</v>
      </c>
      <c r="Z109" s="21">
        <v>4.9000000000000004</v>
      </c>
      <c r="AA109" s="20" t="s">
        <v>37</v>
      </c>
      <c r="AB109" s="20" t="s">
        <v>37</v>
      </c>
      <c r="AC109" s="20" t="s">
        <v>37</v>
      </c>
      <c r="AD109" s="20" t="s">
        <v>37</v>
      </c>
      <c r="AE109" s="20">
        <v>0</v>
      </c>
      <c r="AF109" s="19" t="s">
        <v>37</v>
      </c>
      <c r="AG109" s="19" t="s">
        <v>37</v>
      </c>
      <c r="AH109" s="19" t="s">
        <v>37</v>
      </c>
      <c r="AI109" s="19" t="s">
        <v>37</v>
      </c>
      <c r="AJ109" s="19">
        <v>0</v>
      </c>
      <c r="AK109" s="19" t="s">
        <v>37</v>
      </c>
      <c r="AL109" s="19" t="s">
        <v>37</v>
      </c>
      <c r="AM109" s="19" t="s">
        <v>37</v>
      </c>
      <c r="AN109" s="19" t="s">
        <v>37</v>
      </c>
      <c r="AO109" s="19">
        <v>0</v>
      </c>
      <c r="AP109" s="22" t="s">
        <v>37</v>
      </c>
      <c r="AQ109" s="22" t="s">
        <v>37</v>
      </c>
      <c r="AR109" s="22" t="s">
        <v>37</v>
      </c>
      <c r="AS109" s="22" t="s">
        <v>37</v>
      </c>
      <c r="AT109" s="22">
        <v>0</v>
      </c>
      <c r="AU109" s="21" t="s">
        <v>37</v>
      </c>
      <c r="AV109" s="21" t="s">
        <v>37</v>
      </c>
      <c r="AW109" s="21" t="s">
        <v>37</v>
      </c>
      <c r="AX109" s="21" t="s">
        <v>37</v>
      </c>
      <c r="AY109" s="21">
        <v>0</v>
      </c>
      <c r="AZ109" s="21" t="s">
        <v>37</v>
      </c>
      <c r="BA109" s="21" t="s">
        <v>37</v>
      </c>
      <c r="BB109" s="21" t="s">
        <v>37</v>
      </c>
      <c r="BC109" s="21" t="s">
        <v>37</v>
      </c>
      <c r="BD109" s="21">
        <v>0</v>
      </c>
      <c r="BE109" s="20">
        <v>30</v>
      </c>
      <c r="BF109" s="20" t="s">
        <v>37</v>
      </c>
      <c r="BG109" s="20" t="s">
        <v>37</v>
      </c>
      <c r="BH109" s="20" t="s">
        <v>37</v>
      </c>
      <c r="BI109" s="20">
        <v>30</v>
      </c>
      <c r="BJ109" s="20">
        <v>52</v>
      </c>
      <c r="BK109" s="20">
        <v>47</v>
      </c>
      <c r="BL109" s="20">
        <v>105</v>
      </c>
      <c r="BM109" s="20" t="s">
        <v>37</v>
      </c>
      <c r="BN109" s="20">
        <v>204</v>
      </c>
      <c r="BO109" s="22" t="s">
        <v>37</v>
      </c>
      <c r="BP109" s="22" t="s">
        <v>37</v>
      </c>
      <c r="BQ109" s="22" t="s">
        <v>37</v>
      </c>
      <c r="BR109" s="22" t="s">
        <v>37</v>
      </c>
      <c r="BS109" s="22">
        <v>0</v>
      </c>
      <c r="BT109" s="22" t="s">
        <v>37</v>
      </c>
      <c r="BU109" s="22" t="s">
        <v>37</v>
      </c>
      <c r="BV109" s="22" t="s">
        <v>37</v>
      </c>
      <c r="BW109" s="22" t="s">
        <v>37</v>
      </c>
      <c r="BX109" s="22">
        <v>0</v>
      </c>
      <c r="BY109" s="24">
        <v>16</v>
      </c>
      <c r="BZ109" s="24">
        <v>19</v>
      </c>
      <c r="CA109" s="24">
        <v>42</v>
      </c>
      <c r="CB109" s="24" t="s">
        <v>37</v>
      </c>
      <c r="CC109" s="24">
        <v>77</v>
      </c>
      <c r="CD109" s="24">
        <v>98</v>
      </c>
      <c r="CE109" s="24">
        <v>66</v>
      </c>
      <c r="CF109" s="24">
        <v>147</v>
      </c>
      <c r="CG109" s="24">
        <v>0</v>
      </c>
      <c r="CH109" s="24">
        <v>311</v>
      </c>
      <c r="CI109" s="22" t="s">
        <v>37</v>
      </c>
      <c r="CJ109" s="22" t="s">
        <v>37</v>
      </c>
      <c r="CK109" s="22" t="s">
        <v>37</v>
      </c>
      <c r="CL109" s="22" t="s">
        <v>37</v>
      </c>
      <c r="CM109" s="20" t="s">
        <v>37</v>
      </c>
      <c r="CN109" s="20" t="s">
        <v>37</v>
      </c>
      <c r="CO109" s="20" t="s">
        <v>37</v>
      </c>
      <c r="CP109" s="20" t="s">
        <v>37</v>
      </c>
    </row>
    <row r="110" spans="1:94" x14ac:dyDescent="0.35">
      <c r="A110" s="16">
        <v>2012</v>
      </c>
      <c r="B110" s="17">
        <v>3478</v>
      </c>
      <c r="C110" s="18" t="s">
        <v>353</v>
      </c>
      <c r="D110" s="18" t="s">
        <v>80</v>
      </c>
      <c r="E110" s="18" t="s">
        <v>33</v>
      </c>
      <c r="F110" s="16" t="s">
        <v>8</v>
      </c>
      <c r="G110" s="20" t="s">
        <v>37</v>
      </c>
      <c r="H110" s="20" t="s">
        <v>37</v>
      </c>
      <c r="I110" s="20" t="s">
        <v>37</v>
      </c>
      <c r="J110" s="20" t="s">
        <v>37</v>
      </c>
      <c r="K110" s="20" t="s">
        <v>37</v>
      </c>
      <c r="L110" s="19" t="s">
        <v>37</v>
      </c>
      <c r="M110" s="19" t="s">
        <v>37</v>
      </c>
      <c r="N110" s="19" t="s">
        <v>37</v>
      </c>
      <c r="O110" s="19" t="s">
        <v>37</v>
      </c>
      <c r="P110" s="19" t="s">
        <v>37</v>
      </c>
      <c r="Q110" s="22" t="s">
        <v>37</v>
      </c>
      <c r="R110" s="22" t="s">
        <v>37</v>
      </c>
      <c r="S110" s="22" t="s">
        <v>37</v>
      </c>
      <c r="T110" s="22" t="s">
        <v>37</v>
      </c>
      <c r="U110" s="22" t="s">
        <v>37</v>
      </c>
      <c r="V110" s="21" t="s">
        <v>37</v>
      </c>
      <c r="W110" s="21" t="s">
        <v>37</v>
      </c>
      <c r="X110" s="21" t="s">
        <v>37</v>
      </c>
      <c r="Y110" s="21" t="s">
        <v>37</v>
      </c>
      <c r="Z110" s="21" t="s">
        <v>37</v>
      </c>
      <c r="AA110" s="20" t="s">
        <v>37</v>
      </c>
      <c r="AB110" s="20" t="s">
        <v>37</v>
      </c>
      <c r="AC110" s="20" t="s">
        <v>37</v>
      </c>
      <c r="AD110" s="20" t="s">
        <v>37</v>
      </c>
      <c r="AE110" s="20" t="s">
        <v>37</v>
      </c>
      <c r="AF110" s="19" t="s">
        <v>37</v>
      </c>
      <c r="AG110" s="19" t="s">
        <v>37</v>
      </c>
      <c r="AH110" s="19" t="s">
        <v>37</v>
      </c>
      <c r="AI110" s="19" t="s">
        <v>37</v>
      </c>
      <c r="AJ110" s="19" t="s">
        <v>37</v>
      </c>
      <c r="AK110" s="19" t="s">
        <v>37</v>
      </c>
      <c r="AL110" s="19" t="s">
        <v>37</v>
      </c>
      <c r="AM110" s="19" t="s">
        <v>37</v>
      </c>
      <c r="AN110" s="19" t="s">
        <v>37</v>
      </c>
      <c r="AO110" s="19" t="s">
        <v>37</v>
      </c>
      <c r="AP110" s="22" t="s">
        <v>37</v>
      </c>
      <c r="AQ110" s="22" t="s">
        <v>37</v>
      </c>
      <c r="AR110" s="22" t="s">
        <v>37</v>
      </c>
      <c r="AS110" s="22" t="s">
        <v>37</v>
      </c>
      <c r="AT110" s="22" t="s">
        <v>37</v>
      </c>
      <c r="AU110" s="21" t="s">
        <v>37</v>
      </c>
      <c r="AV110" s="21" t="s">
        <v>37</v>
      </c>
      <c r="AW110" s="21" t="s">
        <v>37</v>
      </c>
      <c r="AX110" s="21" t="s">
        <v>37</v>
      </c>
      <c r="AY110" s="21" t="s">
        <v>37</v>
      </c>
      <c r="AZ110" s="21" t="s">
        <v>37</v>
      </c>
      <c r="BA110" s="21" t="s">
        <v>37</v>
      </c>
      <c r="BB110" s="21" t="s">
        <v>37</v>
      </c>
      <c r="BC110" s="21" t="s">
        <v>37</v>
      </c>
      <c r="BD110" s="21" t="s">
        <v>37</v>
      </c>
      <c r="BE110" s="20" t="s">
        <v>37</v>
      </c>
      <c r="BF110" s="20" t="s">
        <v>37</v>
      </c>
      <c r="BG110" s="20" t="s">
        <v>37</v>
      </c>
      <c r="BH110" s="20" t="s">
        <v>37</v>
      </c>
      <c r="BI110" s="20" t="s">
        <v>37</v>
      </c>
      <c r="BJ110" s="20" t="s">
        <v>37</v>
      </c>
      <c r="BK110" s="20" t="s">
        <v>37</v>
      </c>
      <c r="BL110" s="20" t="s">
        <v>37</v>
      </c>
      <c r="BM110" s="20" t="s">
        <v>37</v>
      </c>
      <c r="BN110" s="20" t="s">
        <v>37</v>
      </c>
      <c r="BO110" s="22" t="s">
        <v>37</v>
      </c>
      <c r="BP110" s="22" t="s">
        <v>37</v>
      </c>
      <c r="BQ110" s="22" t="s">
        <v>37</v>
      </c>
      <c r="BR110" s="22" t="s">
        <v>37</v>
      </c>
      <c r="BS110" s="22" t="s">
        <v>37</v>
      </c>
      <c r="BT110" s="22" t="s">
        <v>37</v>
      </c>
      <c r="BU110" s="22" t="s">
        <v>37</v>
      </c>
      <c r="BV110" s="22" t="s">
        <v>37</v>
      </c>
      <c r="BW110" s="22" t="s">
        <v>37</v>
      </c>
      <c r="BX110" s="22" t="s">
        <v>37</v>
      </c>
      <c r="BY110" s="24" t="s">
        <v>37</v>
      </c>
      <c r="BZ110" s="24" t="s">
        <v>37</v>
      </c>
      <c r="CA110" s="24" t="s">
        <v>37</v>
      </c>
      <c r="CB110" s="24" t="s">
        <v>37</v>
      </c>
      <c r="CC110" s="24" t="s">
        <v>37</v>
      </c>
      <c r="CD110" s="24" t="s">
        <v>37</v>
      </c>
      <c r="CE110" s="24" t="s">
        <v>37</v>
      </c>
      <c r="CF110" s="24" t="s">
        <v>37</v>
      </c>
      <c r="CG110" s="24" t="s">
        <v>37</v>
      </c>
      <c r="CH110" s="24" t="s">
        <v>37</v>
      </c>
      <c r="CI110" s="22" t="s">
        <v>37</v>
      </c>
      <c r="CJ110" s="22">
        <v>320</v>
      </c>
      <c r="CK110" s="22" t="s">
        <v>37</v>
      </c>
      <c r="CL110" s="22" t="s">
        <v>37</v>
      </c>
      <c r="CM110" s="20" t="s">
        <v>37</v>
      </c>
      <c r="CN110" s="20" t="s">
        <v>37</v>
      </c>
      <c r="CO110" s="20" t="s">
        <v>37</v>
      </c>
      <c r="CP110" s="20" t="s">
        <v>37</v>
      </c>
    </row>
    <row r="111" spans="1:94" x14ac:dyDescent="0.35">
      <c r="A111" s="16">
        <v>2012</v>
      </c>
      <c r="B111" s="17">
        <v>3495</v>
      </c>
      <c r="C111" s="18" t="s">
        <v>355</v>
      </c>
      <c r="D111" s="18" t="s">
        <v>90</v>
      </c>
      <c r="E111" s="18" t="s">
        <v>191</v>
      </c>
      <c r="F111" s="16" t="s">
        <v>8</v>
      </c>
      <c r="G111" s="20" t="s">
        <v>37</v>
      </c>
      <c r="H111" s="20" t="s">
        <v>37</v>
      </c>
      <c r="I111" s="20" t="s">
        <v>37</v>
      </c>
      <c r="J111" s="20" t="s">
        <v>37</v>
      </c>
      <c r="K111" s="20" t="s">
        <v>37</v>
      </c>
      <c r="L111" s="19" t="s">
        <v>37</v>
      </c>
      <c r="M111" s="19" t="s">
        <v>37</v>
      </c>
      <c r="N111" s="19" t="s">
        <v>37</v>
      </c>
      <c r="O111" s="19" t="s">
        <v>37</v>
      </c>
      <c r="P111" s="19" t="s">
        <v>37</v>
      </c>
      <c r="Q111" s="22" t="s">
        <v>37</v>
      </c>
      <c r="R111" s="22" t="s">
        <v>37</v>
      </c>
      <c r="S111" s="22" t="s">
        <v>37</v>
      </c>
      <c r="T111" s="22" t="s">
        <v>37</v>
      </c>
      <c r="U111" s="22" t="s">
        <v>37</v>
      </c>
      <c r="V111" s="21" t="s">
        <v>37</v>
      </c>
      <c r="W111" s="21" t="s">
        <v>37</v>
      </c>
      <c r="X111" s="21" t="s">
        <v>37</v>
      </c>
      <c r="Y111" s="21" t="s">
        <v>37</v>
      </c>
      <c r="Z111" s="21" t="s">
        <v>37</v>
      </c>
      <c r="AA111" s="20" t="s">
        <v>37</v>
      </c>
      <c r="AB111" s="20" t="s">
        <v>37</v>
      </c>
      <c r="AC111" s="20" t="s">
        <v>37</v>
      </c>
      <c r="AD111" s="20" t="s">
        <v>37</v>
      </c>
      <c r="AE111" s="20" t="s">
        <v>37</v>
      </c>
      <c r="AF111" s="19" t="s">
        <v>37</v>
      </c>
      <c r="AG111" s="19" t="s">
        <v>37</v>
      </c>
      <c r="AH111" s="19" t="s">
        <v>37</v>
      </c>
      <c r="AI111" s="19" t="s">
        <v>37</v>
      </c>
      <c r="AJ111" s="19" t="s">
        <v>37</v>
      </c>
      <c r="AK111" s="19" t="s">
        <v>37</v>
      </c>
      <c r="AL111" s="19" t="s">
        <v>37</v>
      </c>
      <c r="AM111" s="19" t="s">
        <v>37</v>
      </c>
      <c r="AN111" s="19" t="s">
        <v>37</v>
      </c>
      <c r="AO111" s="19" t="s">
        <v>37</v>
      </c>
      <c r="AP111" s="22" t="s">
        <v>37</v>
      </c>
      <c r="AQ111" s="22" t="s">
        <v>37</v>
      </c>
      <c r="AR111" s="22" t="s">
        <v>37</v>
      </c>
      <c r="AS111" s="22" t="s">
        <v>37</v>
      </c>
      <c r="AT111" s="22" t="s">
        <v>37</v>
      </c>
      <c r="AU111" s="21" t="s">
        <v>37</v>
      </c>
      <c r="AV111" s="21" t="s">
        <v>37</v>
      </c>
      <c r="AW111" s="21" t="s">
        <v>37</v>
      </c>
      <c r="AX111" s="21" t="s">
        <v>37</v>
      </c>
      <c r="AY111" s="21" t="s">
        <v>37</v>
      </c>
      <c r="AZ111" s="21" t="s">
        <v>37</v>
      </c>
      <c r="BA111" s="21" t="s">
        <v>37</v>
      </c>
      <c r="BB111" s="21" t="s">
        <v>37</v>
      </c>
      <c r="BC111" s="21" t="s">
        <v>37</v>
      </c>
      <c r="BD111" s="21" t="s">
        <v>37</v>
      </c>
      <c r="BE111" s="20" t="s">
        <v>37</v>
      </c>
      <c r="BF111" s="20" t="s">
        <v>37</v>
      </c>
      <c r="BG111" s="20" t="s">
        <v>37</v>
      </c>
      <c r="BH111" s="20" t="s">
        <v>37</v>
      </c>
      <c r="BI111" s="20" t="s">
        <v>37</v>
      </c>
      <c r="BJ111" s="20" t="s">
        <v>37</v>
      </c>
      <c r="BK111" s="20" t="s">
        <v>37</v>
      </c>
      <c r="BL111" s="20" t="s">
        <v>37</v>
      </c>
      <c r="BM111" s="20" t="s">
        <v>37</v>
      </c>
      <c r="BN111" s="20" t="s">
        <v>37</v>
      </c>
      <c r="BO111" s="22" t="s">
        <v>37</v>
      </c>
      <c r="BP111" s="22" t="s">
        <v>37</v>
      </c>
      <c r="BQ111" s="22" t="s">
        <v>37</v>
      </c>
      <c r="BR111" s="22" t="s">
        <v>37</v>
      </c>
      <c r="BS111" s="22" t="s">
        <v>37</v>
      </c>
      <c r="BT111" s="22" t="s">
        <v>37</v>
      </c>
      <c r="BU111" s="22" t="s">
        <v>37</v>
      </c>
      <c r="BV111" s="22" t="s">
        <v>37</v>
      </c>
      <c r="BW111" s="22" t="s">
        <v>37</v>
      </c>
      <c r="BX111" s="22" t="s">
        <v>37</v>
      </c>
      <c r="BY111" s="24" t="s">
        <v>37</v>
      </c>
      <c r="BZ111" s="24" t="s">
        <v>37</v>
      </c>
      <c r="CA111" s="24" t="s">
        <v>37</v>
      </c>
      <c r="CB111" s="24" t="s">
        <v>37</v>
      </c>
      <c r="CC111" s="24" t="s">
        <v>37</v>
      </c>
      <c r="CD111" s="24" t="s">
        <v>37</v>
      </c>
      <c r="CE111" s="24" t="s">
        <v>37</v>
      </c>
      <c r="CF111" s="24" t="s">
        <v>37</v>
      </c>
      <c r="CG111" s="24" t="s">
        <v>37</v>
      </c>
      <c r="CH111" s="24" t="s">
        <v>37</v>
      </c>
      <c r="CI111" s="22" t="s">
        <v>37</v>
      </c>
      <c r="CJ111" s="22" t="s">
        <v>37</v>
      </c>
      <c r="CK111" s="22" t="s">
        <v>37</v>
      </c>
      <c r="CL111" s="22" t="s">
        <v>37</v>
      </c>
      <c r="CM111" s="20">
        <v>2</v>
      </c>
      <c r="CN111" s="20" t="s">
        <v>37</v>
      </c>
      <c r="CO111" s="20" t="s">
        <v>37</v>
      </c>
      <c r="CP111" s="20" t="s">
        <v>37</v>
      </c>
    </row>
    <row r="112" spans="1:94" x14ac:dyDescent="0.35">
      <c r="A112" s="16">
        <v>2012</v>
      </c>
      <c r="B112" s="17">
        <v>3498</v>
      </c>
      <c r="C112" s="18" t="s">
        <v>356</v>
      </c>
      <c r="D112" s="18" t="s">
        <v>39</v>
      </c>
      <c r="E112" s="18" t="s">
        <v>33</v>
      </c>
      <c r="F112" s="16" t="s">
        <v>8</v>
      </c>
      <c r="G112" s="20">
        <v>106</v>
      </c>
      <c r="H112" s="20">
        <v>1</v>
      </c>
      <c r="I112" s="20">
        <v>13</v>
      </c>
      <c r="J112" s="20" t="s">
        <v>37</v>
      </c>
      <c r="K112" s="20">
        <v>120</v>
      </c>
      <c r="L112" s="19" t="s">
        <v>37</v>
      </c>
      <c r="M112" s="19" t="s">
        <v>37</v>
      </c>
      <c r="N112" s="19" t="s">
        <v>37</v>
      </c>
      <c r="O112" s="19" t="s">
        <v>37</v>
      </c>
      <c r="P112" s="19">
        <v>0</v>
      </c>
      <c r="Q112" s="22">
        <v>1077</v>
      </c>
      <c r="R112" s="22">
        <v>2</v>
      </c>
      <c r="S112" s="22">
        <v>1630</v>
      </c>
      <c r="T112" s="22" t="s">
        <v>37</v>
      </c>
      <c r="U112" s="22">
        <v>2709</v>
      </c>
      <c r="V112" s="21" t="s">
        <v>37</v>
      </c>
      <c r="W112" s="21" t="s">
        <v>37</v>
      </c>
      <c r="X112" s="21">
        <v>1</v>
      </c>
      <c r="Y112" s="21" t="s">
        <v>37</v>
      </c>
      <c r="Z112" s="21">
        <v>1</v>
      </c>
      <c r="AA112" s="20">
        <v>6</v>
      </c>
      <c r="AB112" s="20" t="s">
        <v>37</v>
      </c>
      <c r="AC112" s="20" t="s">
        <v>37</v>
      </c>
      <c r="AD112" s="20" t="s">
        <v>37</v>
      </c>
      <c r="AE112" s="20">
        <v>6</v>
      </c>
      <c r="AF112" s="19" t="s">
        <v>37</v>
      </c>
      <c r="AG112" s="19" t="s">
        <v>37</v>
      </c>
      <c r="AH112" s="19" t="s">
        <v>37</v>
      </c>
      <c r="AI112" s="19" t="s">
        <v>37</v>
      </c>
      <c r="AJ112" s="19">
        <v>0</v>
      </c>
      <c r="AK112" s="19" t="s">
        <v>37</v>
      </c>
      <c r="AL112" s="19" t="s">
        <v>37</v>
      </c>
      <c r="AM112" s="19" t="s">
        <v>37</v>
      </c>
      <c r="AN112" s="19" t="s">
        <v>37</v>
      </c>
      <c r="AO112" s="19">
        <v>0</v>
      </c>
      <c r="AP112" s="22">
        <v>4966</v>
      </c>
      <c r="AQ112" s="22" t="s">
        <v>37</v>
      </c>
      <c r="AR112" s="22" t="s">
        <v>37</v>
      </c>
      <c r="AS112" s="22" t="s">
        <v>37</v>
      </c>
      <c r="AT112" s="22">
        <v>4966</v>
      </c>
      <c r="AU112" s="21">
        <v>1</v>
      </c>
      <c r="AV112" s="21">
        <v>1</v>
      </c>
      <c r="AW112" s="21" t="s">
        <v>37</v>
      </c>
      <c r="AX112" s="21" t="s">
        <v>37</v>
      </c>
      <c r="AY112" s="21">
        <v>2</v>
      </c>
      <c r="AZ112" s="21">
        <v>5</v>
      </c>
      <c r="BA112" s="21">
        <v>1</v>
      </c>
      <c r="BB112" s="21" t="s">
        <v>37</v>
      </c>
      <c r="BC112" s="21" t="s">
        <v>37</v>
      </c>
      <c r="BD112" s="21">
        <v>6</v>
      </c>
      <c r="BE112" s="20">
        <v>36</v>
      </c>
      <c r="BF112" s="20" t="s">
        <v>37</v>
      </c>
      <c r="BG112" s="20" t="s">
        <v>37</v>
      </c>
      <c r="BH112" s="20" t="s">
        <v>37</v>
      </c>
      <c r="BI112" s="20">
        <v>36</v>
      </c>
      <c r="BJ112" s="20">
        <v>13</v>
      </c>
      <c r="BK112" s="20" t="s">
        <v>37</v>
      </c>
      <c r="BL112" s="20" t="s">
        <v>37</v>
      </c>
      <c r="BM112" s="20" t="s">
        <v>37</v>
      </c>
      <c r="BN112" s="20">
        <v>13</v>
      </c>
      <c r="BO112" s="22">
        <v>205</v>
      </c>
      <c r="BP112" s="22" t="s">
        <v>37</v>
      </c>
      <c r="BQ112" s="22" t="s">
        <v>37</v>
      </c>
      <c r="BR112" s="22" t="s">
        <v>37</v>
      </c>
      <c r="BS112" s="22">
        <v>205</v>
      </c>
      <c r="BT112" s="22">
        <v>17</v>
      </c>
      <c r="BU112" s="22" t="s">
        <v>37</v>
      </c>
      <c r="BV112" s="22" t="s">
        <v>37</v>
      </c>
      <c r="BW112" s="22" t="s">
        <v>37</v>
      </c>
      <c r="BX112" s="22">
        <v>17</v>
      </c>
      <c r="BY112" s="24" t="s">
        <v>37</v>
      </c>
      <c r="BZ112" s="24" t="s">
        <v>37</v>
      </c>
      <c r="CA112" s="24" t="s">
        <v>37</v>
      </c>
      <c r="CB112" s="24" t="s">
        <v>37</v>
      </c>
      <c r="CC112" s="24">
        <v>0</v>
      </c>
      <c r="CD112" s="24">
        <v>271</v>
      </c>
      <c r="CE112" s="24">
        <v>0</v>
      </c>
      <c r="CF112" s="24">
        <v>0</v>
      </c>
      <c r="CG112" s="24">
        <v>0</v>
      </c>
      <c r="CH112" s="24">
        <v>271</v>
      </c>
      <c r="CI112" s="22">
        <v>5362</v>
      </c>
      <c r="CJ112" s="22">
        <v>23</v>
      </c>
      <c r="CK112" s="22">
        <v>19</v>
      </c>
      <c r="CL112" s="22" t="s">
        <v>37</v>
      </c>
      <c r="CM112" s="20" t="s">
        <v>37</v>
      </c>
      <c r="CN112" s="20">
        <v>3</v>
      </c>
      <c r="CO112" s="20">
        <v>2</v>
      </c>
      <c r="CP112" s="20" t="s">
        <v>37</v>
      </c>
    </row>
    <row r="113" spans="1:94" x14ac:dyDescent="0.35">
      <c r="A113" s="16">
        <v>2012</v>
      </c>
      <c r="B113" s="17">
        <v>3502</v>
      </c>
      <c r="C113" s="18" t="s">
        <v>357</v>
      </c>
      <c r="D113" s="18" t="s">
        <v>61</v>
      </c>
      <c r="E113" s="18" t="s">
        <v>33</v>
      </c>
      <c r="F113" s="16" t="s">
        <v>8</v>
      </c>
      <c r="G113" s="20" t="s">
        <v>37</v>
      </c>
      <c r="H113" s="20" t="s">
        <v>37</v>
      </c>
      <c r="I113" s="20" t="s">
        <v>37</v>
      </c>
      <c r="J113" s="20" t="s">
        <v>37</v>
      </c>
      <c r="K113" s="20">
        <v>0</v>
      </c>
      <c r="L113" s="19" t="s">
        <v>37</v>
      </c>
      <c r="M113" s="19" t="s">
        <v>37</v>
      </c>
      <c r="N113" s="19" t="s">
        <v>37</v>
      </c>
      <c r="O113" s="19" t="s">
        <v>37</v>
      </c>
      <c r="P113" s="19">
        <v>0</v>
      </c>
      <c r="Q113" s="22" t="s">
        <v>37</v>
      </c>
      <c r="R113" s="22" t="s">
        <v>37</v>
      </c>
      <c r="S113" s="22" t="s">
        <v>37</v>
      </c>
      <c r="T113" s="22" t="s">
        <v>37</v>
      </c>
      <c r="U113" s="22">
        <v>0</v>
      </c>
      <c r="V113" s="21" t="s">
        <v>37</v>
      </c>
      <c r="W113" s="21" t="s">
        <v>37</v>
      </c>
      <c r="X113" s="21" t="s">
        <v>37</v>
      </c>
      <c r="Y113" s="21" t="s">
        <v>37</v>
      </c>
      <c r="Z113" s="21">
        <v>0</v>
      </c>
      <c r="AA113" s="20">
        <v>8</v>
      </c>
      <c r="AB113" s="20" t="s">
        <v>37</v>
      </c>
      <c r="AC113" s="20" t="s">
        <v>37</v>
      </c>
      <c r="AD113" s="20" t="s">
        <v>37</v>
      </c>
      <c r="AE113" s="20">
        <v>8</v>
      </c>
      <c r="AF113" s="19">
        <v>5</v>
      </c>
      <c r="AG113" s="19" t="s">
        <v>37</v>
      </c>
      <c r="AH113" s="19" t="s">
        <v>37</v>
      </c>
      <c r="AI113" s="19" t="s">
        <v>37</v>
      </c>
      <c r="AJ113" s="19">
        <v>5</v>
      </c>
      <c r="AK113" s="19">
        <v>6</v>
      </c>
      <c r="AL113" s="19" t="s">
        <v>37</v>
      </c>
      <c r="AM113" s="19" t="s">
        <v>37</v>
      </c>
      <c r="AN113" s="19" t="s">
        <v>37</v>
      </c>
      <c r="AO113" s="19">
        <v>6</v>
      </c>
      <c r="AP113" s="22" t="s">
        <v>37</v>
      </c>
      <c r="AQ113" s="22" t="s">
        <v>37</v>
      </c>
      <c r="AR113" s="22" t="s">
        <v>37</v>
      </c>
      <c r="AS113" s="22" t="s">
        <v>37</v>
      </c>
      <c r="AT113" s="22">
        <v>0</v>
      </c>
      <c r="AU113" s="21" t="s">
        <v>37</v>
      </c>
      <c r="AV113" s="21" t="s">
        <v>37</v>
      </c>
      <c r="AW113" s="21" t="s">
        <v>37</v>
      </c>
      <c r="AX113" s="21" t="s">
        <v>37</v>
      </c>
      <c r="AY113" s="21">
        <v>0</v>
      </c>
      <c r="AZ113" s="21" t="s">
        <v>37</v>
      </c>
      <c r="BA113" s="21" t="s">
        <v>37</v>
      </c>
      <c r="BB113" s="21" t="s">
        <v>37</v>
      </c>
      <c r="BC113" s="21" t="s">
        <v>37</v>
      </c>
      <c r="BD113" s="21">
        <v>0</v>
      </c>
      <c r="BE113" s="20" t="s">
        <v>37</v>
      </c>
      <c r="BF113" s="20" t="s">
        <v>37</v>
      </c>
      <c r="BG113" s="20" t="s">
        <v>37</v>
      </c>
      <c r="BH113" s="20" t="s">
        <v>37</v>
      </c>
      <c r="BI113" s="20">
        <v>0</v>
      </c>
      <c r="BJ113" s="20" t="s">
        <v>37</v>
      </c>
      <c r="BK113" s="20" t="s">
        <v>37</v>
      </c>
      <c r="BL113" s="20" t="s">
        <v>37</v>
      </c>
      <c r="BM113" s="20" t="s">
        <v>37</v>
      </c>
      <c r="BN113" s="20">
        <v>0</v>
      </c>
      <c r="BO113" s="22">
        <v>4</v>
      </c>
      <c r="BP113" s="22" t="s">
        <v>37</v>
      </c>
      <c r="BQ113" s="22" t="s">
        <v>37</v>
      </c>
      <c r="BR113" s="22" t="s">
        <v>37</v>
      </c>
      <c r="BS113" s="22">
        <v>4</v>
      </c>
      <c r="BT113" s="22" t="s">
        <v>37</v>
      </c>
      <c r="BU113" s="22" t="s">
        <v>37</v>
      </c>
      <c r="BV113" s="22" t="s">
        <v>37</v>
      </c>
      <c r="BW113" s="22" t="s">
        <v>37</v>
      </c>
      <c r="BX113" s="22">
        <v>0</v>
      </c>
      <c r="BY113" s="24">
        <v>1</v>
      </c>
      <c r="BZ113" s="24" t="s">
        <v>37</v>
      </c>
      <c r="CA113" s="24" t="s">
        <v>37</v>
      </c>
      <c r="CB113" s="24" t="s">
        <v>37</v>
      </c>
      <c r="CC113" s="24">
        <v>1</v>
      </c>
      <c r="CD113" s="24">
        <v>5</v>
      </c>
      <c r="CE113" s="24">
        <v>0</v>
      </c>
      <c r="CF113" s="24">
        <v>0</v>
      </c>
      <c r="CG113" s="24">
        <v>0</v>
      </c>
      <c r="CH113" s="24">
        <v>5</v>
      </c>
      <c r="CI113" s="22" t="s">
        <v>37</v>
      </c>
      <c r="CJ113" s="22" t="s">
        <v>37</v>
      </c>
      <c r="CK113" s="22" t="s">
        <v>37</v>
      </c>
      <c r="CL113" s="22" t="s">
        <v>37</v>
      </c>
      <c r="CM113" s="20" t="s">
        <v>37</v>
      </c>
      <c r="CN113" s="20" t="s">
        <v>37</v>
      </c>
      <c r="CO113" s="20" t="s">
        <v>37</v>
      </c>
      <c r="CP113" s="20" t="s">
        <v>37</v>
      </c>
    </row>
    <row r="114" spans="1:94" x14ac:dyDescent="0.35">
      <c r="A114" s="16">
        <v>2012</v>
      </c>
      <c r="B114" s="17">
        <v>3503</v>
      </c>
      <c r="C114" s="18" t="s">
        <v>358</v>
      </c>
      <c r="D114" s="18" t="s">
        <v>32</v>
      </c>
      <c r="E114" s="18" t="s">
        <v>33</v>
      </c>
      <c r="F114" s="16" t="s">
        <v>8</v>
      </c>
      <c r="G114" s="20" t="s">
        <v>37</v>
      </c>
      <c r="H114" s="20" t="s">
        <v>37</v>
      </c>
      <c r="I114" s="20" t="s">
        <v>37</v>
      </c>
      <c r="J114" s="20" t="s">
        <v>37</v>
      </c>
      <c r="K114" s="20">
        <v>0</v>
      </c>
      <c r="L114" s="19" t="s">
        <v>37</v>
      </c>
      <c r="M114" s="19" t="s">
        <v>37</v>
      </c>
      <c r="N114" s="19" t="s">
        <v>37</v>
      </c>
      <c r="O114" s="19" t="s">
        <v>37</v>
      </c>
      <c r="P114" s="19">
        <v>0</v>
      </c>
      <c r="Q114" s="22" t="s">
        <v>37</v>
      </c>
      <c r="R114" s="22" t="s">
        <v>37</v>
      </c>
      <c r="S114" s="22" t="s">
        <v>37</v>
      </c>
      <c r="T114" s="22" t="s">
        <v>37</v>
      </c>
      <c r="U114" s="22">
        <v>0</v>
      </c>
      <c r="V114" s="21" t="s">
        <v>37</v>
      </c>
      <c r="W114" s="21" t="s">
        <v>37</v>
      </c>
      <c r="X114" s="21" t="s">
        <v>37</v>
      </c>
      <c r="Y114" s="21" t="s">
        <v>37</v>
      </c>
      <c r="Z114" s="21">
        <v>0</v>
      </c>
      <c r="AA114" s="20" t="s">
        <v>37</v>
      </c>
      <c r="AB114" s="20" t="s">
        <v>37</v>
      </c>
      <c r="AC114" s="20" t="s">
        <v>37</v>
      </c>
      <c r="AD114" s="20" t="s">
        <v>37</v>
      </c>
      <c r="AE114" s="20">
        <v>0</v>
      </c>
      <c r="AF114" s="19" t="s">
        <v>37</v>
      </c>
      <c r="AG114" s="19" t="s">
        <v>37</v>
      </c>
      <c r="AH114" s="19" t="s">
        <v>37</v>
      </c>
      <c r="AI114" s="19" t="s">
        <v>37</v>
      </c>
      <c r="AJ114" s="19">
        <v>0</v>
      </c>
      <c r="AK114" s="19" t="s">
        <v>37</v>
      </c>
      <c r="AL114" s="19" t="s">
        <v>37</v>
      </c>
      <c r="AM114" s="19" t="s">
        <v>37</v>
      </c>
      <c r="AN114" s="19" t="s">
        <v>37</v>
      </c>
      <c r="AO114" s="19">
        <v>0</v>
      </c>
      <c r="AP114" s="22" t="s">
        <v>37</v>
      </c>
      <c r="AQ114" s="22" t="s">
        <v>37</v>
      </c>
      <c r="AR114" s="22" t="s">
        <v>37</v>
      </c>
      <c r="AS114" s="22" t="s">
        <v>37</v>
      </c>
      <c r="AT114" s="22">
        <v>0</v>
      </c>
      <c r="AU114" s="21">
        <v>5</v>
      </c>
      <c r="AV114" s="21">
        <v>10</v>
      </c>
      <c r="AW114" s="21">
        <v>7</v>
      </c>
      <c r="AX114" s="21" t="s">
        <v>37</v>
      </c>
      <c r="AY114" s="21">
        <v>22</v>
      </c>
      <c r="AZ114" s="21">
        <v>7</v>
      </c>
      <c r="BA114" s="21">
        <v>12</v>
      </c>
      <c r="BB114" s="21">
        <v>10</v>
      </c>
      <c r="BC114" s="21" t="s">
        <v>37</v>
      </c>
      <c r="BD114" s="21">
        <v>29</v>
      </c>
      <c r="BE114" s="20" t="s">
        <v>37</v>
      </c>
      <c r="BF114" s="20" t="s">
        <v>37</v>
      </c>
      <c r="BG114" s="20" t="s">
        <v>37</v>
      </c>
      <c r="BH114" s="20" t="s">
        <v>37</v>
      </c>
      <c r="BI114" s="20">
        <v>0</v>
      </c>
      <c r="BJ114" s="20" t="s">
        <v>37</v>
      </c>
      <c r="BK114" s="20" t="s">
        <v>37</v>
      </c>
      <c r="BL114" s="20" t="s">
        <v>37</v>
      </c>
      <c r="BM114" s="20" t="s">
        <v>37</v>
      </c>
      <c r="BN114" s="20">
        <v>0</v>
      </c>
      <c r="BO114" s="22">
        <v>15</v>
      </c>
      <c r="BP114" s="22">
        <v>30</v>
      </c>
      <c r="BQ114" s="22">
        <v>21</v>
      </c>
      <c r="BR114" s="22" t="s">
        <v>37</v>
      </c>
      <c r="BS114" s="22">
        <v>66</v>
      </c>
      <c r="BT114" s="22">
        <v>109</v>
      </c>
      <c r="BU114" s="22" t="s">
        <v>37</v>
      </c>
      <c r="BV114" s="22" t="s">
        <v>37</v>
      </c>
      <c r="BW114" s="22" t="s">
        <v>37</v>
      </c>
      <c r="BX114" s="22">
        <v>109</v>
      </c>
      <c r="BY114" s="24" t="s">
        <v>37</v>
      </c>
      <c r="BZ114" s="24" t="s">
        <v>37</v>
      </c>
      <c r="CA114" s="24" t="s">
        <v>37</v>
      </c>
      <c r="CB114" s="24" t="s">
        <v>37</v>
      </c>
      <c r="CC114" s="24">
        <v>0</v>
      </c>
      <c r="CD114" s="24">
        <v>124</v>
      </c>
      <c r="CE114" s="24">
        <v>30</v>
      </c>
      <c r="CF114" s="24">
        <v>21</v>
      </c>
      <c r="CG114" s="24">
        <v>0</v>
      </c>
      <c r="CH114" s="24">
        <v>175</v>
      </c>
      <c r="CI114" s="22" t="s">
        <v>37</v>
      </c>
      <c r="CJ114" s="22" t="s">
        <v>37</v>
      </c>
      <c r="CK114" s="22" t="s">
        <v>37</v>
      </c>
      <c r="CL114" s="22" t="s">
        <v>37</v>
      </c>
      <c r="CM114" s="20">
        <v>66</v>
      </c>
      <c r="CN114" s="20">
        <v>299</v>
      </c>
      <c r="CO114" s="20">
        <v>10</v>
      </c>
      <c r="CP114" s="20" t="s">
        <v>37</v>
      </c>
    </row>
    <row r="115" spans="1:94" x14ac:dyDescent="0.35">
      <c r="A115" s="16">
        <v>2012</v>
      </c>
      <c r="B115" s="17">
        <v>3542</v>
      </c>
      <c r="C115" s="18" t="s">
        <v>361</v>
      </c>
      <c r="D115" s="18" t="s">
        <v>46</v>
      </c>
      <c r="E115" s="18" t="s">
        <v>57</v>
      </c>
      <c r="F115" s="16" t="s">
        <v>8</v>
      </c>
      <c r="G115" s="20">
        <v>108711</v>
      </c>
      <c r="H115" s="20">
        <v>58182</v>
      </c>
      <c r="I115" s="20">
        <v>38042</v>
      </c>
      <c r="J115" s="20" t="s">
        <v>37</v>
      </c>
      <c r="K115" s="20">
        <v>204935</v>
      </c>
      <c r="L115" s="19">
        <v>22.5</v>
      </c>
      <c r="M115" s="19">
        <v>10.199999999999999</v>
      </c>
      <c r="N115" s="19">
        <v>6.7</v>
      </c>
      <c r="O115" s="19" t="s">
        <v>37</v>
      </c>
      <c r="P115" s="19">
        <v>39.4</v>
      </c>
      <c r="Q115" s="22">
        <v>483643</v>
      </c>
      <c r="R115" s="22">
        <v>363176</v>
      </c>
      <c r="S115" s="22">
        <v>184274</v>
      </c>
      <c r="T115" s="22" t="s">
        <v>37</v>
      </c>
      <c r="U115" s="22">
        <v>1031093</v>
      </c>
      <c r="V115" s="21">
        <v>91.8</v>
      </c>
      <c r="W115" s="21">
        <v>43.5</v>
      </c>
      <c r="X115" s="21">
        <v>30.3</v>
      </c>
      <c r="Y115" s="21" t="s">
        <v>37</v>
      </c>
      <c r="Z115" s="21">
        <v>165.6</v>
      </c>
      <c r="AA115" s="20" t="s">
        <v>37</v>
      </c>
      <c r="AB115" s="20" t="s">
        <v>37</v>
      </c>
      <c r="AC115" s="20" t="s">
        <v>37</v>
      </c>
      <c r="AD115" s="20" t="s">
        <v>37</v>
      </c>
      <c r="AE115" s="20">
        <v>0</v>
      </c>
      <c r="AF115" s="19">
        <v>3.5</v>
      </c>
      <c r="AG115" s="19" t="s">
        <v>37</v>
      </c>
      <c r="AH115" s="19" t="s">
        <v>37</v>
      </c>
      <c r="AI115" s="19" t="s">
        <v>37</v>
      </c>
      <c r="AJ115" s="19">
        <v>3.5</v>
      </c>
      <c r="AK115" s="19">
        <v>3.8</v>
      </c>
      <c r="AL115" s="19">
        <v>7.6</v>
      </c>
      <c r="AM115" s="19">
        <v>106.5</v>
      </c>
      <c r="AN115" s="19" t="s">
        <v>37</v>
      </c>
      <c r="AO115" s="19">
        <v>117.9</v>
      </c>
      <c r="AP115" s="22" t="s">
        <v>37</v>
      </c>
      <c r="AQ115" s="22" t="s">
        <v>37</v>
      </c>
      <c r="AR115" s="22" t="s">
        <v>37</v>
      </c>
      <c r="AS115" s="22" t="s">
        <v>37</v>
      </c>
      <c r="AT115" s="22">
        <v>0</v>
      </c>
      <c r="AU115" s="21">
        <v>40.200000000000003</v>
      </c>
      <c r="AV115" s="21" t="s">
        <v>37</v>
      </c>
      <c r="AW115" s="21">
        <v>2.1</v>
      </c>
      <c r="AX115" s="21" t="s">
        <v>37</v>
      </c>
      <c r="AY115" s="21">
        <v>42.3</v>
      </c>
      <c r="AZ115" s="21">
        <v>43.3</v>
      </c>
      <c r="BA115" s="21">
        <v>42.1</v>
      </c>
      <c r="BB115" s="21">
        <v>126.1</v>
      </c>
      <c r="BC115" s="21" t="s">
        <v>37</v>
      </c>
      <c r="BD115" s="21">
        <v>211.5</v>
      </c>
      <c r="BE115" s="20">
        <v>5558</v>
      </c>
      <c r="BF115" s="20">
        <v>1200</v>
      </c>
      <c r="BG115" s="20">
        <v>783</v>
      </c>
      <c r="BH115" s="20" t="s">
        <v>37</v>
      </c>
      <c r="BI115" s="20">
        <v>7541</v>
      </c>
      <c r="BJ115" s="20">
        <v>4740</v>
      </c>
      <c r="BK115" s="20">
        <v>4104</v>
      </c>
      <c r="BL115" s="20">
        <v>2680</v>
      </c>
      <c r="BM115" s="20" t="s">
        <v>37</v>
      </c>
      <c r="BN115" s="20">
        <v>11524</v>
      </c>
      <c r="BO115" s="22">
        <v>1198</v>
      </c>
      <c r="BP115" s="22">
        <v>177</v>
      </c>
      <c r="BQ115" s="22">
        <v>116</v>
      </c>
      <c r="BR115" s="22" t="s">
        <v>37</v>
      </c>
      <c r="BS115" s="22">
        <v>1491</v>
      </c>
      <c r="BT115" s="22">
        <v>335</v>
      </c>
      <c r="BU115" s="22">
        <v>404</v>
      </c>
      <c r="BV115" s="22">
        <v>264</v>
      </c>
      <c r="BW115" s="22" t="s">
        <v>37</v>
      </c>
      <c r="BX115" s="22">
        <v>1003</v>
      </c>
      <c r="BY115" s="24">
        <v>1969</v>
      </c>
      <c r="BZ115" s="24">
        <v>979</v>
      </c>
      <c r="CA115" s="24">
        <v>639</v>
      </c>
      <c r="CB115" s="24" t="s">
        <v>37</v>
      </c>
      <c r="CC115" s="24">
        <v>3587</v>
      </c>
      <c r="CD115" s="24">
        <v>13800</v>
      </c>
      <c r="CE115" s="24">
        <v>6864</v>
      </c>
      <c r="CF115" s="24">
        <v>4482</v>
      </c>
      <c r="CG115" s="24">
        <v>0</v>
      </c>
      <c r="CH115" s="24">
        <v>25146</v>
      </c>
      <c r="CI115" s="22">
        <v>43250</v>
      </c>
      <c r="CJ115" s="22">
        <v>22</v>
      </c>
      <c r="CK115" s="22">
        <v>33</v>
      </c>
      <c r="CL115" s="22" t="s">
        <v>37</v>
      </c>
      <c r="CM115" s="20">
        <v>23</v>
      </c>
      <c r="CN115" s="20">
        <v>858</v>
      </c>
      <c r="CO115" s="20">
        <v>75</v>
      </c>
      <c r="CP115" s="20" t="s">
        <v>37</v>
      </c>
    </row>
    <row r="116" spans="1:94" x14ac:dyDescent="0.35">
      <c r="A116" s="16">
        <v>2012</v>
      </c>
      <c r="B116" s="17">
        <v>3597</v>
      </c>
      <c r="C116" s="18" t="s">
        <v>363</v>
      </c>
      <c r="D116" s="18" t="s">
        <v>199</v>
      </c>
      <c r="E116" s="18" t="s">
        <v>57</v>
      </c>
      <c r="F116" s="16" t="s">
        <v>8</v>
      </c>
      <c r="G116" s="20" t="s">
        <v>37</v>
      </c>
      <c r="H116" s="20" t="s">
        <v>37</v>
      </c>
      <c r="I116" s="20" t="s">
        <v>37</v>
      </c>
      <c r="J116" s="20" t="s">
        <v>37</v>
      </c>
      <c r="K116" s="20">
        <v>0</v>
      </c>
      <c r="L116" s="19" t="s">
        <v>37</v>
      </c>
      <c r="M116" s="19" t="s">
        <v>37</v>
      </c>
      <c r="N116" s="19" t="s">
        <v>37</v>
      </c>
      <c r="O116" s="19" t="s">
        <v>37</v>
      </c>
      <c r="P116" s="19">
        <v>0</v>
      </c>
      <c r="Q116" s="22" t="s">
        <v>37</v>
      </c>
      <c r="R116" s="22" t="s">
        <v>37</v>
      </c>
      <c r="S116" s="22" t="s">
        <v>37</v>
      </c>
      <c r="T116" s="22" t="s">
        <v>37</v>
      </c>
      <c r="U116" s="22">
        <v>0</v>
      </c>
      <c r="V116" s="21" t="s">
        <v>37</v>
      </c>
      <c r="W116" s="21" t="s">
        <v>37</v>
      </c>
      <c r="X116" s="21" t="s">
        <v>37</v>
      </c>
      <c r="Y116" s="21" t="s">
        <v>37</v>
      </c>
      <c r="Z116" s="21">
        <v>0</v>
      </c>
      <c r="AA116" s="20">
        <v>2</v>
      </c>
      <c r="AB116" s="20" t="s">
        <v>37</v>
      </c>
      <c r="AC116" s="20" t="s">
        <v>37</v>
      </c>
      <c r="AD116" s="20" t="s">
        <v>37</v>
      </c>
      <c r="AE116" s="20">
        <v>2</v>
      </c>
      <c r="AF116" s="19" t="s">
        <v>37</v>
      </c>
      <c r="AG116" s="19" t="s">
        <v>37</v>
      </c>
      <c r="AH116" s="19" t="s">
        <v>37</v>
      </c>
      <c r="AI116" s="19" t="s">
        <v>37</v>
      </c>
      <c r="AJ116" s="19">
        <v>0</v>
      </c>
      <c r="AK116" s="19">
        <v>0</v>
      </c>
      <c r="AL116" s="19" t="s">
        <v>37</v>
      </c>
      <c r="AM116" s="19" t="s">
        <v>37</v>
      </c>
      <c r="AN116" s="19" t="s">
        <v>37</v>
      </c>
      <c r="AO116" s="19">
        <v>0</v>
      </c>
      <c r="AP116" s="22">
        <v>2</v>
      </c>
      <c r="AQ116" s="22" t="s">
        <v>37</v>
      </c>
      <c r="AR116" s="22" t="s">
        <v>37</v>
      </c>
      <c r="AS116" s="22" t="s">
        <v>37</v>
      </c>
      <c r="AT116" s="22">
        <v>2</v>
      </c>
      <c r="AU116" s="21" t="s">
        <v>37</v>
      </c>
      <c r="AV116" s="21" t="s">
        <v>37</v>
      </c>
      <c r="AW116" s="21" t="s">
        <v>37</v>
      </c>
      <c r="AX116" s="21" t="s">
        <v>37</v>
      </c>
      <c r="AY116" s="21">
        <v>0</v>
      </c>
      <c r="AZ116" s="21">
        <v>0</v>
      </c>
      <c r="BA116" s="21" t="s">
        <v>37</v>
      </c>
      <c r="BB116" s="21" t="s">
        <v>37</v>
      </c>
      <c r="BC116" s="21" t="s">
        <v>37</v>
      </c>
      <c r="BD116" s="21">
        <v>0</v>
      </c>
      <c r="BE116" s="20" t="s">
        <v>37</v>
      </c>
      <c r="BF116" s="20" t="s">
        <v>37</v>
      </c>
      <c r="BG116" s="20" t="s">
        <v>37</v>
      </c>
      <c r="BH116" s="20" t="s">
        <v>37</v>
      </c>
      <c r="BI116" s="20">
        <v>0</v>
      </c>
      <c r="BJ116" s="20" t="s">
        <v>37</v>
      </c>
      <c r="BK116" s="20" t="s">
        <v>37</v>
      </c>
      <c r="BL116" s="20" t="s">
        <v>37</v>
      </c>
      <c r="BM116" s="20" t="s">
        <v>37</v>
      </c>
      <c r="BN116" s="20">
        <v>0</v>
      </c>
      <c r="BO116" s="22">
        <v>24</v>
      </c>
      <c r="BP116" s="22" t="s">
        <v>37</v>
      </c>
      <c r="BQ116" s="22" t="s">
        <v>37</v>
      </c>
      <c r="BR116" s="22" t="s">
        <v>37</v>
      </c>
      <c r="BS116" s="22">
        <v>24</v>
      </c>
      <c r="BT116" s="22">
        <v>644</v>
      </c>
      <c r="BU116" s="22" t="s">
        <v>37</v>
      </c>
      <c r="BV116" s="22" t="s">
        <v>37</v>
      </c>
      <c r="BW116" s="22" t="s">
        <v>37</v>
      </c>
      <c r="BX116" s="22">
        <v>644</v>
      </c>
      <c r="BY116" s="24" t="s">
        <v>37</v>
      </c>
      <c r="BZ116" s="24" t="s">
        <v>37</v>
      </c>
      <c r="CA116" s="24" t="s">
        <v>37</v>
      </c>
      <c r="CB116" s="24" t="s">
        <v>37</v>
      </c>
      <c r="CC116" s="24">
        <v>0</v>
      </c>
      <c r="CD116" s="24">
        <v>668</v>
      </c>
      <c r="CE116" s="24">
        <v>0</v>
      </c>
      <c r="CF116" s="24">
        <v>0</v>
      </c>
      <c r="CG116" s="24">
        <v>0</v>
      </c>
      <c r="CH116" s="24">
        <v>668</v>
      </c>
      <c r="CI116" s="22" t="s">
        <v>37</v>
      </c>
      <c r="CJ116" s="22" t="s">
        <v>37</v>
      </c>
      <c r="CK116" s="22" t="s">
        <v>37</v>
      </c>
      <c r="CL116" s="22" t="s">
        <v>37</v>
      </c>
      <c r="CM116" s="20" t="s">
        <v>37</v>
      </c>
      <c r="CN116" s="20" t="s">
        <v>37</v>
      </c>
      <c r="CO116" s="20" t="s">
        <v>37</v>
      </c>
      <c r="CP116" s="20" t="s">
        <v>37</v>
      </c>
    </row>
    <row r="117" spans="1:94" x14ac:dyDescent="0.35">
      <c r="A117" s="16">
        <v>2012</v>
      </c>
      <c r="B117" s="17">
        <v>3644</v>
      </c>
      <c r="C117" s="18" t="s">
        <v>367</v>
      </c>
      <c r="D117" s="18" t="s">
        <v>96</v>
      </c>
      <c r="E117" s="18" t="s">
        <v>191</v>
      </c>
      <c r="F117" s="16" t="s">
        <v>8</v>
      </c>
      <c r="G117" s="20">
        <v>5637</v>
      </c>
      <c r="H117" s="20">
        <v>469</v>
      </c>
      <c r="I117" s="20">
        <v>48</v>
      </c>
      <c r="J117" s="20" t="s">
        <v>37</v>
      </c>
      <c r="K117" s="20">
        <v>6154</v>
      </c>
      <c r="L117" s="19" t="s">
        <v>37</v>
      </c>
      <c r="M117" s="19" t="s">
        <v>37</v>
      </c>
      <c r="N117" s="19" t="s">
        <v>37</v>
      </c>
      <c r="O117" s="19" t="s">
        <v>37</v>
      </c>
      <c r="P117" s="19">
        <v>0</v>
      </c>
      <c r="Q117" s="22">
        <v>46264</v>
      </c>
      <c r="R117" s="22">
        <v>9246</v>
      </c>
      <c r="S117" s="22">
        <v>181</v>
      </c>
      <c r="T117" s="22" t="s">
        <v>37</v>
      </c>
      <c r="U117" s="22">
        <v>55691</v>
      </c>
      <c r="V117" s="21" t="s">
        <v>37</v>
      </c>
      <c r="W117" s="21" t="s">
        <v>37</v>
      </c>
      <c r="X117" s="21" t="s">
        <v>37</v>
      </c>
      <c r="Y117" s="21" t="s">
        <v>37</v>
      </c>
      <c r="Z117" s="21">
        <v>0</v>
      </c>
      <c r="AA117" s="20" t="s">
        <v>37</v>
      </c>
      <c r="AB117" s="20" t="s">
        <v>37</v>
      </c>
      <c r="AC117" s="20" t="s">
        <v>37</v>
      </c>
      <c r="AD117" s="20" t="s">
        <v>37</v>
      </c>
      <c r="AE117" s="20">
        <v>0</v>
      </c>
      <c r="AF117" s="19" t="s">
        <v>37</v>
      </c>
      <c r="AG117" s="19" t="s">
        <v>37</v>
      </c>
      <c r="AH117" s="19" t="s">
        <v>37</v>
      </c>
      <c r="AI117" s="19" t="s">
        <v>37</v>
      </c>
      <c r="AJ117" s="19">
        <v>0</v>
      </c>
      <c r="AK117" s="19" t="s">
        <v>37</v>
      </c>
      <c r="AL117" s="19" t="s">
        <v>37</v>
      </c>
      <c r="AM117" s="19" t="s">
        <v>37</v>
      </c>
      <c r="AN117" s="19" t="s">
        <v>37</v>
      </c>
      <c r="AO117" s="19">
        <v>0</v>
      </c>
      <c r="AP117" s="22" t="s">
        <v>37</v>
      </c>
      <c r="AQ117" s="22" t="s">
        <v>37</v>
      </c>
      <c r="AR117" s="22" t="s">
        <v>37</v>
      </c>
      <c r="AS117" s="22" t="s">
        <v>37</v>
      </c>
      <c r="AT117" s="22">
        <v>0</v>
      </c>
      <c r="AU117" s="21" t="s">
        <v>37</v>
      </c>
      <c r="AV117" s="21" t="s">
        <v>37</v>
      </c>
      <c r="AW117" s="21" t="s">
        <v>37</v>
      </c>
      <c r="AX117" s="21" t="s">
        <v>37</v>
      </c>
      <c r="AY117" s="21">
        <v>0</v>
      </c>
      <c r="AZ117" s="21" t="s">
        <v>37</v>
      </c>
      <c r="BA117" s="21" t="s">
        <v>37</v>
      </c>
      <c r="BB117" s="21" t="s">
        <v>37</v>
      </c>
      <c r="BC117" s="21" t="s">
        <v>37</v>
      </c>
      <c r="BD117" s="21">
        <v>0</v>
      </c>
      <c r="BE117" s="20">
        <v>159</v>
      </c>
      <c r="BF117" s="20">
        <v>168</v>
      </c>
      <c r="BG117" s="20">
        <v>10</v>
      </c>
      <c r="BH117" s="20" t="s">
        <v>37</v>
      </c>
      <c r="BI117" s="20">
        <v>337</v>
      </c>
      <c r="BJ117" s="20">
        <v>1281</v>
      </c>
      <c r="BK117" s="20">
        <v>0</v>
      </c>
      <c r="BL117" s="20">
        <v>0</v>
      </c>
      <c r="BM117" s="20">
        <v>0</v>
      </c>
      <c r="BN117" s="20">
        <v>1281</v>
      </c>
      <c r="BO117" s="22" t="s">
        <v>37</v>
      </c>
      <c r="BP117" s="22" t="s">
        <v>37</v>
      </c>
      <c r="BQ117" s="22" t="s">
        <v>37</v>
      </c>
      <c r="BR117" s="22" t="s">
        <v>37</v>
      </c>
      <c r="BS117" s="22">
        <v>0</v>
      </c>
      <c r="BT117" s="22" t="s">
        <v>37</v>
      </c>
      <c r="BU117" s="22" t="s">
        <v>37</v>
      </c>
      <c r="BV117" s="22" t="s">
        <v>37</v>
      </c>
      <c r="BW117" s="22" t="s">
        <v>37</v>
      </c>
      <c r="BX117" s="22">
        <v>0</v>
      </c>
      <c r="BY117" s="24" t="s">
        <v>37</v>
      </c>
      <c r="BZ117" s="24" t="s">
        <v>37</v>
      </c>
      <c r="CA117" s="24" t="s">
        <v>37</v>
      </c>
      <c r="CB117" s="24" t="s">
        <v>37</v>
      </c>
      <c r="CC117" s="24">
        <v>0</v>
      </c>
      <c r="CD117" s="24">
        <v>1440</v>
      </c>
      <c r="CE117" s="24">
        <v>168</v>
      </c>
      <c r="CF117" s="24">
        <v>10</v>
      </c>
      <c r="CG117" s="24">
        <v>0</v>
      </c>
      <c r="CH117" s="24">
        <v>1618</v>
      </c>
      <c r="CI117" s="22" t="s">
        <v>37</v>
      </c>
      <c r="CJ117" s="22" t="s">
        <v>37</v>
      </c>
      <c r="CK117" s="22" t="s">
        <v>37</v>
      </c>
      <c r="CL117" s="22" t="s">
        <v>37</v>
      </c>
      <c r="CM117" s="20" t="s">
        <v>37</v>
      </c>
      <c r="CN117" s="20" t="s">
        <v>37</v>
      </c>
      <c r="CO117" s="20" t="s">
        <v>37</v>
      </c>
      <c r="CP117" s="20" t="s">
        <v>37</v>
      </c>
    </row>
    <row r="118" spans="1:94" x14ac:dyDescent="0.35">
      <c r="A118" s="16">
        <v>2012</v>
      </c>
      <c r="B118" s="17">
        <v>3660</v>
      </c>
      <c r="C118" s="18" t="s">
        <v>369</v>
      </c>
      <c r="D118" s="18" t="s">
        <v>96</v>
      </c>
      <c r="E118" s="18" t="s">
        <v>191</v>
      </c>
      <c r="F118" s="16" t="s">
        <v>8</v>
      </c>
      <c r="G118" s="20">
        <v>19681</v>
      </c>
      <c r="H118" s="20">
        <v>20017</v>
      </c>
      <c r="I118" s="20">
        <v>17187</v>
      </c>
      <c r="J118" s="20">
        <v>0</v>
      </c>
      <c r="K118" s="20">
        <v>56885</v>
      </c>
      <c r="L118" s="19">
        <v>6.5</v>
      </c>
      <c r="M118" s="19">
        <v>6.6</v>
      </c>
      <c r="N118" s="19">
        <v>5.7</v>
      </c>
      <c r="O118" s="19" t="s">
        <v>37</v>
      </c>
      <c r="P118" s="19">
        <v>18.8</v>
      </c>
      <c r="Q118" s="22">
        <v>19681</v>
      </c>
      <c r="R118" s="22">
        <v>20017</v>
      </c>
      <c r="S118" s="22">
        <v>17187</v>
      </c>
      <c r="T118" s="22">
        <v>0</v>
      </c>
      <c r="U118" s="22">
        <v>56885</v>
      </c>
      <c r="V118" s="21">
        <v>6.5</v>
      </c>
      <c r="W118" s="21">
        <v>6.6</v>
      </c>
      <c r="X118" s="21">
        <v>5.7</v>
      </c>
      <c r="Y118" s="21">
        <v>0</v>
      </c>
      <c r="Z118" s="21">
        <v>18.8</v>
      </c>
      <c r="AA118" s="20" t="s">
        <v>37</v>
      </c>
      <c r="AB118" s="20" t="s">
        <v>37</v>
      </c>
      <c r="AC118" s="20" t="s">
        <v>37</v>
      </c>
      <c r="AD118" s="20" t="s">
        <v>37</v>
      </c>
      <c r="AE118" s="20">
        <v>0</v>
      </c>
      <c r="AF118" s="19" t="s">
        <v>37</v>
      </c>
      <c r="AG118" s="19" t="s">
        <v>37</v>
      </c>
      <c r="AH118" s="19" t="s">
        <v>37</v>
      </c>
      <c r="AI118" s="19" t="s">
        <v>37</v>
      </c>
      <c r="AJ118" s="19">
        <v>0</v>
      </c>
      <c r="AK118" s="19" t="s">
        <v>37</v>
      </c>
      <c r="AL118" s="19" t="s">
        <v>37</v>
      </c>
      <c r="AM118" s="19" t="s">
        <v>37</v>
      </c>
      <c r="AN118" s="19" t="s">
        <v>37</v>
      </c>
      <c r="AO118" s="19">
        <v>0</v>
      </c>
      <c r="AP118" s="22" t="s">
        <v>37</v>
      </c>
      <c r="AQ118" s="22" t="s">
        <v>37</v>
      </c>
      <c r="AR118" s="22" t="s">
        <v>37</v>
      </c>
      <c r="AS118" s="22" t="s">
        <v>37</v>
      </c>
      <c r="AT118" s="22">
        <v>0</v>
      </c>
      <c r="AU118" s="21" t="s">
        <v>37</v>
      </c>
      <c r="AV118" s="21" t="s">
        <v>37</v>
      </c>
      <c r="AW118" s="21" t="s">
        <v>37</v>
      </c>
      <c r="AX118" s="21" t="s">
        <v>37</v>
      </c>
      <c r="AY118" s="21">
        <v>0</v>
      </c>
      <c r="AZ118" s="21" t="s">
        <v>37</v>
      </c>
      <c r="BA118" s="21" t="s">
        <v>37</v>
      </c>
      <c r="BB118" s="21" t="s">
        <v>37</v>
      </c>
      <c r="BC118" s="21" t="s">
        <v>37</v>
      </c>
      <c r="BD118" s="21">
        <v>0</v>
      </c>
      <c r="BE118" s="20">
        <v>52</v>
      </c>
      <c r="BF118" s="20">
        <v>85</v>
      </c>
      <c r="BG118" s="20">
        <v>28</v>
      </c>
      <c r="BH118" s="20">
        <v>0</v>
      </c>
      <c r="BI118" s="20">
        <v>165</v>
      </c>
      <c r="BJ118" s="20">
        <v>5140</v>
      </c>
      <c r="BK118" s="20">
        <v>2976</v>
      </c>
      <c r="BL118" s="20">
        <v>2976</v>
      </c>
      <c r="BM118" s="20">
        <v>0</v>
      </c>
      <c r="BN118" s="20">
        <v>11092</v>
      </c>
      <c r="BO118" s="22" t="s">
        <v>37</v>
      </c>
      <c r="BP118" s="22" t="s">
        <v>37</v>
      </c>
      <c r="BQ118" s="22" t="s">
        <v>37</v>
      </c>
      <c r="BR118" s="22" t="s">
        <v>37</v>
      </c>
      <c r="BS118" s="22">
        <v>0</v>
      </c>
      <c r="BT118" s="22">
        <v>0</v>
      </c>
      <c r="BU118" s="22">
        <v>0</v>
      </c>
      <c r="BV118" s="22">
        <v>0</v>
      </c>
      <c r="BW118" s="22">
        <v>0</v>
      </c>
      <c r="BX118" s="22">
        <v>0</v>
      </c>
      <c r="BY118" s="24">
        <v>20</v>
      </c>
      <c r="BZ118" s="24">
        <v>0</v>
      </c>
      <c r="CA118" s="24">
        <v>0</v>
      </c>
      <c r="CB118" s="24">
        <v>0</v>
      </c>
      <c r="CC118" s="24">
        <v>20</v>
      </c>
      <c r="CD118" s="24">
        <v>5212</v>
      </c>
      <c r="CE118" s="24">
        <v>3061</v>
      </c>
      <c r="CF118" s="24">
        <v>3004</v>
      </c>
      <c r="CG118" s="24">
        <v>0</v>
      </c>
      <c r="CH118" s="24">
        <v>11277</v>
      </c>
      <c r="CI118" s="22" t="s">
        <v>37</v>
      </c>
      <c r="CJ118" s="22" t="s">
        <v>37</v>
      </c>
      <c r="CK118" s="22" t="s">
        <v>37</v>
      </c>
      <c r="CL118" s="22" t="s">
        <v>37</v>
      </c>
      <c r="CM118" s="20" t="s">
        <v>37</v>
      </c>
      <c r="CN118" s="20" t="s">
        <v>37</v>
      </c>
      <c r="CO118" s="20" t="s">
        <v>37</v>
      </c>
      <c r="CP118" s="20" t="s">
        <v>37</v>
      </c>
    </row>
    <row r="119" spans="1:94" x14ac:dyDescent="0.35">
      <c r="A119" s="16">
        <v>2012</v>
      </c>
      <c r="B119" s="17">
        <v>3701</v>
      </c>
      <c r="C119" s="18" t="s">
        <v>371</v>
      </c>
      <c r="D119" s="18" t="s">
        <v>39</v>
      </c>
      <c r="E119" s="18" t="s">
        <v>33</v>
      </c>
      <c r="F119" s="16" t="s">
        <v>8</v>
      </c>
      <c r="G119" s="20">
        <v>56</v>
      </c>
      <c r="H119" s="20">
        <v>13</v>
      </c>
      <c r="I119" s="20">
        <v>88</v>
      </c>
      <c r="J119" s="20">
        <v>0</v>
      </c>
      <c r="K119" s="20">
        <v>157</v>
      </c>
      <c r="L119" s="19">
        <v>0</v>
      </c>
      <c r="M119" s="19">
        <v>0</v>
      </c>
      <c r="N119" s="19">
        <v>0</v>
      </c>
      <c r="O119" s="19">
        <v>0</v>
      </c>
      <c r="P119" s="19">
        <v>0</v>
      </c>
      <c r="Q119" s="22">
        <v>1173</v>
      </c>
      <c r="R119" s="22">
        <v>36</v>
      </c>
      <c r="S119" s="22">
        <v>1209</v>
      </c>
      <c r="T119" s="22">
        <v>0</v>
      </c>
      <c r="U119" s="22">
        <v>2418</v>
      </c>
      <c r="V119" s="21">
        <v>1</v>
      </c>
      <c r="W119" s="21">
        <v>0</v>
      </c>
      <c r="X119" s="21">
        <v>0</v>
      </c>
      <c r="Y119" s="21">
        <v>0</v>
      </c>
      <c r="Z119" s="21">
        <v>1</v>
      </c>
      <c r="AA119" s="20">
        <v>3</v>
      </c>
      <c r="AB119" s="20">
        <v>0</v>
      </c>
      <c r="AC119" s="20" t="s">
        <v>37</v>
      </c>
      <c r="AD119" s="20" t="s">
        <v>37</v>
      </c>
      <c r="AE119" s="20">
        <v>3</v>
      </c>
      <c r="AF119" s="19">
        <v>0</v>
      </c>
      <c r="AG119" s="19">
        <v>0</v>
      </c>
      <c r="AH119" s="19" t="s">
        <v>37</v>
      </c>
      <c r="AI119" s="19" t="s">
        <v>37</v>
      </c>
      <c r="AJ119" s="19">
        <v>0</v>
      </c>
      <c r="AK119" s="19">
        <v>0</v>
      </c>
      <c r="AL119" s="19">
        <v>0</v>
      </c>
      <c r="AM119" s="19" t="s">
        <v>37</v>
      </c>
      <c r="AN119" s="19" t="s">
        <v>37</v>
      </c>
      <c r="AO119" s="19">
        <v>0</v>
      </c>
      <c r="AP119" s="22">
        <v>1343</v>
      </c>
      <c r="AQ119" s="22">
        <v>0</v>
      </c>
      <c r="AR119" s="22">
        <v>0</v>
      </c>
      <c r="AS119" s="22">
        <v>0</v>
      </c>
      <c r="AT119" s="22">
        <v>1343</v>
      </c>
      <c r="AU119" s="21">
        <v>2</v>
      </c>
      <c r="AV119" s="21">
        <v>0</v>
      </c>
      <c r="AW119" s="21" t="s">
        <v>37</v>
      </c>
      <c r="AX119" s="21" t="s">
        <v>37</v>
      </c>
      <c r="AY119" s="21">
        <v>2</v>
      </c>
      <c r="AZ119" s="21">
        <v>3</v>
      </c>
      <c r="BA119" s="21">
        <v>0</v>
      </c>
      <c r="BB119" s="21" t="s">
        <v>37</v>
      </c>
      <c r="BC119" s="21" t="s">
        <v>37</v>
      </c>
      <c r="BD119" s="21">
        <v>3</v>
      </c>
      <c r="BE119" s="20">
        <v>75</v>
      </c>
      <c r="BF119" s="20">
        <v>0</v>
      </c>
      <c r="BG119" s="20">
        <v>0</v>
      </c>
      <c r="BH119" s="20">
        <v>0</v>
      </c>
      <c r="BI119" s="20">
        <v>75</v>
      </c>
      <c r="BJ119" s="20">
        <v>24</v>
      </c>
      <c r="BK119" s="20">
        <v>2</v>
      </c>
      <c r="BL119" s="20">
        <v>12</v>
      </c>
      <c r="BM119" s="20" t="s">
        <v>37</v>
      </c>
      <c r="BN119" s="20">
        <v>38</v>
      </c>
      <c r="BO119" s="22">
        <v>148</v>
      </c>
      <c r="BP119" s="22" t="s">
        <v>37</v>
      </c>
      <c r="BQ119" s="22" t="s">
        <v>37</v>
      </c>
      <c r="BR119" s="22" t="s">
        <v>37</v>
      </c>
      <c r="BS119" s="22">
        <v>148</v>
      </c>
      <c r="BT119" s="22">
        <v>25</v>
      </c>
      <c r="BU119" s="22" t="s">
        <v>37</v>
      </c>
      <c r="BV119" s="22" t="s">
        <v>37</v>
      </c>
      <c r="BW119" s="22" t="s">
        <v>37</v>
      </c>
      <c r="BX119" s="22">
        <v>25</v>
      </c>
      <c r="BY119" s="24" t="s">
        <v>37</v>
      </c>
      <c r="BZ119" s="24" t="s">
        <v>37</v>
      </c>
      <c r="CA119" s="24" t="s">
        <v>37</v>
      </c>
      <c r="CB119" s="24" t="s">
        <v>37</v>
      </c>
      <c r="CC119" s="24">
        <v>0</v>
      </c>
      <c r="CD119" s="24">
        <v>272</v>
      </c>
      <c r="CE119" s="24">
        <v>2</v>
      </c>
      <c r="CF119" s="24">
        <v>12</v>
      </c>
      <c r="CG119" s="24">
        <v>0</v>
      </c>
      <c r="CH119" s="24">
        <v>286</v>
      </c>
      <c r="CI119" s="22" t="s">
        <v>37</v>
      </c>
      <c r="CJ119" s="22" t="s">
        <v>37</v>
      </c>
      <c r="CK119" s="22" t="s">
        <v>37</v>
      </c>
      <c r="CL119" s="22" t="s">
        <v>37</v>
      </c>
      <c r="CM119" s="20" t="s">
        <v>37</v>
      </c>
      <c r="CN119" s="20" t="s">
        <v>37</v>
      </c>
      <c r="CO119" s="20" t="s">
        <v>37</v>
      </c>
      <c r="CP119" s="20" t="s">
        <v>37</v>
      </c>
    </row>
    <row r="120" spans="1:94" x14ac:dyDescent="0.35">
      <c r="A120" s="16">
        <v>2012</v>
      </c>
      <c r="B120" s="17">
        <v>3755</v>
      </c>
      <c r="C120" s="18" t="s">
        <v>381</v>
      </c>
      <c r="D120" s="18" t="s">
        <v>46</v>
      </c>
      <c r="E120" s="18" t="s">
        <v>57</v>
      </c>
      <c r="F120" s="16" t="s">
        <v>8</v>
      </c>
      <c r="G120" s="20">
        <v>39247</v>
      </c>
      <c r="H120" s="20">
        <v>55780</v>
      </c>
      <c r="I120" s="20">
        <v>77305</v>
      </c>
      <c r="J120" s="20">
        <v>0</v>
      </c>
      <c r="K120" s="20">
        <v>172332</v>
      </c>
      <c r="L120" s="19">
        <v>6.6</v>
      </c>
      <c r="M120" s="19">
        <v>10.6</v>
      </c>
      <c r="N120" s="19">
        <v>10.8</v>
      </c>
      <c r="O120" s="19">
        <v>0</v>
      </c>
      <c r="P120" s="19">
        <v>28</v>
      </c>
      <c r="Q120" s="22">
        <v>144348</v>
      </c>
      <c r="R120" s="22">
        <v>131853</v>
      </c>
      <c r="S120" s="22">
        <v>501859</v>
      </c>
      <c r="T120" s="22">
        <v>0</v>
      </c>
      <c r="U120" s="22">
        <v>778060</v>
      </c>
      <c r="V120" s="21">
        <v>23.9</v>
      </c>
      <c r="W120" s="21">
        <v>25.4</v>
      </c>
      <c r="X120" s="21">
        <v>59.9</v>
      </c>
      <c r="Y120" s="21">
        <v>0</v>
      </c>
      <c r="Z120" s="21">
        <v>109.2</v>
      </c>
      <c r="AA120" s="20">
        <v>78</v>
      </c>
      <c r="AB120" s="20">
        <v>0</v>
      </c>
      <c r="AC120" s="20">
        <v>0</v>
      </c>
      <c r="AD120" s="20">
        <v>0</v>
      </c>
      <c r="AE120" s="20">
        <v>78</v>
      </c>
      <c r="AF120" s="19">
        <v>4.0999999999999996</v>
      </c>
      <c r="AG120" s="19">
        <v>0</v>
      </c>
      <c r="AH120" s="19">
        <v>32.4</v>
      </c>
      <c r="AI120" s="19">
        <v>0</v>
      </c>
      <c r="AJ120" s="19">
        <v>36.5</v>
      </c>
      <c r="AK120" s="19">
        <v>9.8000000000000007</v>
      </c>
      <c r="AL120" s="19">
        <v>0</v>
      </c>
      <c r="AM120" s="19">
        <v>75.5</v>
      </c>
      <c r="AN120" s="19">
        <v>0</v>
      </c>
      <c r="AO120" s="19">
        <v>85.3</v>
      </c>
      <c r="AP120" s="22">
        <v>78</v>
      </c>
      <c r="AQ120" s="22">
        <v>0</v>
      </c>
      <c r="AR120" s="22">
        <v>0</v>
      </c>
      <c r="AS120" s="22">
        <v>0</v>
      </c>
      <c r="AT120" s="22">
        <v>78</v>
      </c>
      <c r="AU120" s="21">
        <v>4.0999999999999996</v>
      </c>
      <c r="AV120" s="21">
        <v>0</v>
      </c>
      <c r="AW120" s="21">
        <v>32.4</v>
      </c>
      <c r="AX120" s="21">
        <v>0</v>
      </c>
      <c r="AY120" s="21">
        <v>36.5</v>
      </c>
      <c r="AZ120" s="21">
        <v>9.8000000000000007</v>
      </c>
      <c r="BA120" s="21">
        <v>0</v>
      </c>
      <c r="BB120" s="21">
        <v>75.5</v>
      </c>
      <c r="BC120" s="21">
        <v>0</v>
      </c>
      <c r="BD120" s="21">
        <v>85.3</v>
      </c>
      <c r="BE120" s="20">
        <v>1674</v>
      </c>
      <c r="BF120" s="20">
        <v>1152</v>
      </c>
      <c r="BG120" s="20">
        <v>1322</v>
      </c>
      <c r="BH120" s="20">
        <v>0</v>
      </c>
      <c r="BI120" s="20">
        <v>4148</v>
      </c>
      <c r="BJ120" s="20">
        <v>4045</v>
      </c>
      <c r="BK120" s="20">
        <v>12216</v>
      </c>
      <c r="BL120" s="20">
        <v>2266</v>
      </c>
      <c r="BM120" s="20">
        <v>0</v>
      </c>
      <c r="BN120" s="20">
        <v>18527</v>
      </c>
      <c r="BO120" s="22">
        <v>577</v>
      </c>
      <c r="BP120" s="22">
        <v>0</v>
      </c>
      <c r="BQ120" s="22">
        <v>884</v>
      </c>
      <c r="BR120" s="22">
        <v>0</v>
      </c>
      <c r="BS120" s="22">
        <v>1461</v>
      </c>
      <c r="BT120" s="22">
        <v>11</v>
      </c>
      <c r="BU120" s="22">
        <v>0</v>
      </c>
      <c r="BV120" s="22">
        <v>9</v>
      </c>
      <c r="BW120" s="22">
        <v>0</v>
      </c>
      <c r="BX120" s="22">
        <v>20</v>
      </c>
      <c r="BY120" s="24">
        <v>341</v>
      </c>
      <c r="BZ120" s="24">
        <v>66</v>
      </c>
      <c r="CA120" s="24">
        <v>17</v>
      </c>
      <c r="CB120" s="24">
        <v>0</v>
      </c>
      <c r="CC120" s="24">
        <v>424</v>
      </c>
      <c r="CD120" s="24">
        <v>6648</v>
      </c>
      <c r="CE120" s="24">
        <v>13434</v>
      </c>
      <c r="CF120" s="24">
        <v>4498</v>
      </c>
      <c r="CG120" s="24">
        <v>0</v>
      </c>
      <c r="CH120" s="24">
        <v>24580</v>
      </c>
      <c r="CI120" s="22">
        <v>5697</v>
      </c>
      <c r="CJ120" s="22">
        <v>0</v>
      </c>
      <c r="CK120" s="22">
        <v>2</v>
      </c>
      <c r="CL120" s="22">
        <v>0</v>
      </c>
      <c r="CM120" s="20">
        <v>521</v>
      </c>
      <c r="CN120" s="20">
        <v>0</v>
      </c>
      <c r="CO120" s="20">
        <v>0</v>
      </c>
      <c r="CP120" s="20">
        <v>0</v>
      </c>
    </row>
    <row r="121" spans="1:94" x14ac:dyDescent="0.35">
      <c r="A121" s="16">
        <v>2012</v>
      </c>
      <c r="B121" s="17">
        <v>3757</v>
      </c>
      <c r="C121" s="18" t="s">
        <v>382</v>
      </c>
      <c r="D121" s="18" t="s">
        <v>61</v>
      </c>
      <c r="E121" s="18" t="s">
        <v>33</v>
      </c>
      <c r="F121" s="16" t="s">
        <v>8</v>
      </c>
      <c r="G121" s="20">
        <v>3951</v>
      </c>
      <c r="H121" s="20" t="s">
        <v>37</v>
      </c>
      <c r="I121" s="20" t="s">
        <v>37</v>
      </c>
      <c r="J121" s="20" t="s">
        <v>37</v>
      </c>
      <c r="K121" s="20">
        <v>3951</v>
      </c>
      <c r="L121" s="19">
        <v>1</v>
      </c>
      <c r="M121" s="19" t="s">
        <v>37</v>
      </c>
      <c r="N121" s="19" t="s">
        <v>37</v>
      </c>
      <c r="O121" s="19" t="s">
        <v>37</v>
      </c>
      <c r="P121" s="19">
        <v>1</v>
      </c>
      <c r="Q121" s="22">
        <v>29194</v>
      </c>
      <c r="R121" s="22" t="s">
        <v>37</v>
      </c>
      <c r="S121" s="22" t="s">
        <v>37</v>
      </c>
      <c r="T121" s="22" t="s">
        <v>37</v>
      </c>
      <c r="U121" s="22">
        <v>29194</v>
      </c>
      <c r="V121" s="21">
        <v>7.4</v>
      </c>
      <c r="W121" s="21" t="s">
        <v>37</v>
      </c>
      <c r="X121" s="21" t="s">
        <v>37</v>
      </c>
      <c r="Y121" s="21" t="s">
        <v>37</v>
      </c>
      <c r="Z121" s="21">
        <v>7.4</v>
      </c>
      <c r="AA121" s="20" t="s">
        <v>37</v>
      </c>
      <c r="AB121" s="20" t="s">
        <v>37</v>
      </c>
      <c r="AC121" s="20" t="s">
        <v>37</v>
      </c>
      <c r="AD121" s="20" t="s">
        <v>37</v>
      </c>
      <c r="AE121" s="20">
        <v>0</v>
      </c>
      <c r="AF121" s="19" t="s">
        <v>37</v>
      </c>
      <c r="AG121" s="19" t="s">
        <v>37</v>
      </c>
      <c r="AH121" s="19" t="s">
        <v>37</v>
      </c>
      <c r="AI121" s="19" t="s">
        <v>37</v>
      </c>
      <c r="AJ121" s="19">
        <v>0</v>
      </c>
      <c r="AK121" s="19" t="s">
        <v>37</v>
      </c>
      <c r="AL121" s="19" t="s">
        <v>37</v>
      </c>
      <c r="AM121" s="19" t="s">
        <v>37</v>
      </c>
      <c r="AN121" s="19" t="s">
        <v>37</v>
      </c>
      <c r="AO121" s="19">
        <v>0</v>
      </c>
      <c r="AP121" s="22" t="s">
        <v>37</v>
      </c>
      <c r="AQ121" s="22" t="s">
        <v>37</v>
      </c>
      <c r="AR121" s="22" t="s">
        <v>37</v>
      </c>
      <c r="AS121" s="22" t="s">
        <v>37</v>
      </c>
      <c r="AT121" s="22">
        <v>0</v>
      </c>
      <c r="AU121" s="21" t="s">
        <v>37</v>
      </c>
      <c r="AV121" s="21" t="s">
        <v>37</v>
      </c>
      <c r="AW121" s="21" t="s">
        <v>37</v>
      </c>
      <c r="AX121" s="21" t="s">
        <v>37</v>
      </c>
      <c r="AY121" s="21">
        <v>0</v>
      </c>
      <c r="AZ121" s="21" t="s">
        <v>37</v>
      </c>
      <c r="BA121" s="21" t="s">
        <v>37</v>
      </c>
      <c r="BB121" s="21" t="s">
        <v>37</v>
      </c>
      <c r="BC121" s="21" t="s">
        <v>37</v>
      </c>
      <c r="BD121" s="21">
        <v>0</v>
      </c>
      <c r="BE121" s="20" t="s">
        <v>37</v>
      </c>
      <c r="BF121" s="20" t="s">
        <v>37</v>
      </c>
      <c r="BG121" s="20" t="s">
        <v>37</v>
      </c>
      <c r="BH121" s="20" t="s">
        <v>37</v>
      </c>
      <c r="BI121" s="20">
        <v>0</v>
      </c>
      <c r="BJ121" s="20">
        <v>204</v>
      </c>
      <c r="BK121" s="20" t="s">
        <v>37</v>
      </c>
      <c r="BL121" s="20" t="s">
        <v>37</v>
      </c>
      <c r="BM121" s="20" t="s">
        <v>37</v>
      </c>
      <c r="BN121" s="20">
        <v>204</v>
      </c>
      <c r="BO121" s="22" t="s">
        <v>37</v>
      </c>
      <c r="BP121" s="22" t="s">
        <v>37</v>
      </c>
      <c r="BQ121" s="22" t="s">
        <v>37</v>
      </c>
      <c r="BR121" s="22" t="s">
        <v>37</v>
      </c>
      <c r="BS121" s="22">
        <v>0</v>
      </c>
      <c r="BT121" s="22" t="s">
        <v>37</v>
      </c>
      <c r="BU121" s="22" t="s">
        <v>37</v>
      </c>
      <c r="BV121" s="22" t="s">
        <v>37</v>
      </c>
      <c r="BW121" s="22" t="s">
        <v>37</v>
      </c>
      <c r="BX121" s="22">
        <v>0</v>
      </c>
      <c r="BY121" s="24">
        <v>20</v>
      </c>
      <c r="BZ121" s="24" t="s">
        <v>37</v>
      </c>
      <c r="CA121" s="24" t="s">
        <v>37</v>
      </c>
      <c r="CB121" s="24" t="s">
        <v>37</v>
      </c>
      <c r="CC121" s="24">
        <v>20</v>
      </c>
      <c r="CD121" s="24">
        <v>224</v>
      </c>
      <c r="CE121" s="24">
        <v>0</v>
      </c>
      <c r="CF121" s="24">
        <v>0</v>
      </c>
      <c r="CG121" s="24">
        <v>0</v>
      </c>
      <c r="CH121" s="24">
        <v>224</v>
      </c>
      <c r="CI121" s="22" t="s">
        <v>37</v>
      </c>
      <c r="CJ121" s="22" t="s">
        <v>37</v>
      </c>
      <c r="CK121" s="22">
        <v>2</v>
      </c>
      <c r="CL121" s="22" t="s">
        <v>37</v>
      </c>
      <c r="CM121" s="20" t="s">
        <v>37</v>
      </c>
      <c r="CN121" s="20">
        <v>5</v>
      </c>
      <c r="CO121" s="20">
        <v>11</v>
      </c>
      <c r="CP121" s="20" t="s">
        <v>37</v>
      </c>
    </row>
    <row r="122" spans="1:94" x14ac:dyDescent="0.35">
      <c r="A122" s="16">
        <v>2012</v>
      </c>
      <c r="B122" s="17">
        <v>3764</v>
      </c>
      <c r="C122" s="18" t="s">
        <v>386</v>
      </c>
      <c r="D122" s="18" t="s">
        <v>51</v>
      </c>
      <c r="E122" s="18" t="s">
        <v>33</v>
      </c>
      <c r="F122" s="16" t="s">
        <v>8</v>
      </c>
      <c r="G122" s="20">
        <v>194</v>
      </c>
      <c r="H122" s="20">
        <v>16</v>
      </c>
      <c r="I122" s="20">
        <v>0</v>
      </c>
      <c r="J122" s="20">
        <v>0</v>
      </c>
      <c r="K122" s="20">
        <v>210</v>
      </c>
      <c r="L122" s="19">
        <v>0</v>
      </c>
      <c r="M122" s="19">
        <v>0</v>
      </c>
      <c r="N122" s="19">
        <v>0</v>
      </c>
      <c r="O122" s="19">
        <v>0</v>
      </c>
      <c r="P122" s="19">
        <v>0</v>
      </c>
      <c r="Q122" s="22">
        <v>741</v>
      </c>
      <c r="R122" s="22">
        <v>71</v>
      </c>
      <c r="S122" s="22">
        <v>0</v>
      </c>
      <c r="T122" s="22">
        <v>0</v>
      </c>
      <c r="U122" s="22">
        <v>812</v>
      </c>
      <c r="V122" s="21">
        <v>6</v>
      </c>
      <c r="W122" s="21">
        <v>1</v>
      </c>
      <c r="X122" s="21">
        <v>0</v>
      </c>
      <c r="Y122" s="21">
        <v>0</v>
      </c>
      <c r="Z122" s="21">
        <v>7</v>
      </c>
      <c r="AA122" s="20">
        <v>7</v>
      </c>
      <c r="AB122" s="20">
        <v>0</v>
      </c>
      <c r="AC122" s="20">
        <v>0</v>
      </c>
      <c r="AD122" s="20">
        <v>0</v>
      </c>
      <c r="AE122" s="20">
        <v>7</v>
      </c>
      <c r="AF122" s="19">
        <v>0</v>
      </c>
      <c r="AG122" s="19">
        <v>0</v>
      </c>
      <c r="AH122" s="19">
        <v>0</v>
      </c>
      <c r="AI122" s="19">
        <v>0</v>
      </c>
      <c r="AJ122" s="19">
        <v>0</v>
      </c>
      <c r="AK122" s="19">
        <v>0</v>
      </c>
      <c r="AL122" s="19">
        <v>0</v>
      </c>
      <c r="AM122" s="19">
        <v>0</v>
      </c>
      <c r="AN122" s="19">
        <v>0</v>
      </c>
      <c r="AO122" s="19">
        <v>0</v>
      </c>
      <c r="AP122" s="22">
        <v>3300</v>
      </c>
      <c r="AQ122" s="22">
        <v>360</v>
      </c>
      <c r="AR122" s="22">
        <v>0</v>
      </c>
      <c r="AS122" s="22">
        <v>0</v>
      </c>
      <c r="AT122" s="22">
        <v>3660</v>
      </c>
      <c r="AU122" s="21">
        <v>7.9</v>
      </c>
      <c r="AV122" s="21">
        <v>0.6</v>
      </c>
      <c r="AW122" s="21">
        <v>0</v>
      </c>
      <c r="AX122" s="21">
        <v>0</v>
      </c>
      <c r="AY122" s="21">
        <v>8.5</v>
      </c>
      <c r="AZ122" s="21">
        <v>7.9</v>
      </c>
      <c r="BA122" s="21">
        <v>0.6</v>
      </c>
      <c r="BB122" s="21">
        <v>0</v>
      </c>
      <c r="BC122" s="21">
        <v>0</v>
      </c>
      <c r="BD122" s="21">
        <v>8.5</v>
      </c>
      <c r="BE122" s="20">
        <v>60</v>
      </c>
      <c r="BF122" s="20">
        <v>10</v>
      </c>
      <c r="BG122" s="20" t="s">
        <v>37</v>
      </c>
      <c r="BH122" s="20" t="s">
        <v>37</v>
      </c>
      <c r="BI122" s="20">
        <v>70</v>
      </c>
      <c r="BJ122" s="20">
        <v>14</v>
      </c>
      <c r="BK122" s="20">
        <v>1</v>
      </c>
      <c r="BL122" s="20" t="s">
        <v>37</v>
      </c>
      <c r="BM122" s="20" t="s">
        <v>37</v>
      </c>
      <c r="BN122" s="20">
        <v>15</v>
      </c>
      <c r="BO122" s="22">
        <v>10</v>
      </c>
      <c r="BP122" s="22">
        <v>1</v>
      </c>
      <c r="BQ122" s="22" t="s">
        <v>37</v>
      </c>
      <c r="BR122" s="22" t="s">
        <v>37</v>
      </c>
      <c r="BS122" s="22">
        <v>11</v>
      </c>
      <c r="BT122" s="22">
        <v>16</v>
      </c>
      <c r="BU122" s="22">
        <v>0</v>
      </c>
      <c r="BV122" s="22" t="s">
        <v>37</v>
      </c>
      <c r="BW122" s="22" t="s">
        <v>37</v>
      </c>
      <c r="BX122" s="22">
        <v>16</v>
      </c>
      <c r="BY122" s="24">
        <v>5</v>
      </c>
      <c r="BZ122" s="24">
        <v>1</v>
      </c>
      <c r="CA122" s="24" t="s">
        <v>37</v>
      </c>
      <c r="CB122" s="24" t="s">
        <v>37</v>
      </c>
      <c r="CC122" s="24">
        <v>6</v>
      </c>
      <c r="CD122" s="24">
        <v>105</v>
      </c>
      <c r="CE122" s="24">
        <v>13</v>
      </c>
      <c r="CF122" s="24">
        <v>0</v>
      </c>
      <c r="CG122" s="24">
        <v>0</v>
      </c>
      <c r="CH122" s="24">
        <v>118</v>
      </c>
      <c r="CI122" s="22" t="s">
        <v>37</v>
      </c>
      <c r="CJ122" s="22" t="s">
        <v>37</v>
      </c>
      <c r="CK122" s="22" t="s">
        <v>37</v>
      </c>
      <c r="CL122" s="22" t="s">
        <v>37</v>
      </c>
      <c r="CM122" s="20" t="s">
        <v>37</v>
      </c>
      <c r="CN122" s="20" t="s">
        <v>37</v>
      </c>
      <c r="CO122" s="20" t="s">
        <v>37</v>
      </c>
      <c r="CP122" s="20" t="s">
        <v>37</v>
      </c>
    </row>
    <row r="123" spans="1:94" x14ac:dyDescent="0.35">
      <c r="A123" s="16">
        <v>2012</v>
      </c>
      <c r="B123" s="17">
        <v>3841</v>
      </c>
      <c r="C123" s="18" t="s">
        <v>397</v>
      </c>
      <c r="D123" s="18" t="s">
        <v>27</v>
      </c>
      <c r="E123" s="18" t="s">
        <v>33</v>
      </c>
      <c r="F123" s="16" t="s">
        <v>8</v>
      </c>
      <c r="G123" s="20" t="s">
        <v>37</v>
      </c>
      <c r="H123" s="20" t="s">
        <v>37</v>
      </c>
      <c r="I123" s="20" t="s">
        <v>37</v>
      </c>
      <c r="J123" s="20" t="s">
        <v>37</v>
      </c>
      <c r="K123" s="20" t="s">
        <v>37</v>
      </c>
      <c r="L123" s="19" t="s">
        <v>37</v>
      </c>
      <c r="M123" s="19" t="s">
        <v>37</v>
      </c>
      <c r="N123" s="19" t="s">
        <v>37</v>
      </c>
      <c r="O123" s="19" t="s">
        <v>37</v>
      </c>
      <c r="P123" s="19" t="s">
        <v>37</v>
      </c>
      <c r="Q123" s="22" t="s">
        <v>37</v>
      </c>
      <c r="R123" s="22" t="s">
        <v>37</v>
      </c>
      <c r="S123" s="22" t="s">
        <v>37</v>
      </c>
      <c r="T123" s="22" t="s">
        <v>37</v>
      </c>
      <c r="U123" s="22" t="s">
        <v>37</v>
      </c>
      <c r="V123" s="21" t="s">
        <v>37</v>
      </c>
      <c r="W123" s="21" t="s">
        <v>37</v>
      </c>
      <c r="X123" s="21" t="s">
        <v>37</v>
      </c>
      <c r="Y123" s="21" t="s">
        <v>37</v>
      </c>
      <c r="Z123" s="21" t="s">
        <v>37</v>
      </c>
      <c r="AA123" s="20" t="s">
        <v>37</v>
      </c>
      <c r="AB123" s="20" t="s">
        <v>37</v>
      </c>
      <c r="AC123" s="20" t="s">
        <v>37</v>
      </c>
      <c r="AD123" s="20" t="s">
        <v>37</v>
      </c>
      <c r="AE123" s="20" t="s">
        <v>37</v>
      </c>
      <c r="AF123" s="19" t="s">
        <v>37</v>
      </c>
      <c r="AG123" s="19" t="s">
        <v>37</v>
      </c>
      <c r="AH123" s="19" t="s">
        <v>37</v>
      </c>
      <c r="AI123" s="19" t="s">
        <v>37</v>
      </c>
      <c r="AJ123" s="19" t="s">
        <v>37</v>
      </c>
      <c r="AK123" s="19" t="s">
        <v>37</v>
      </c>
      <c r="AL123" s="19" t="s">
        <v>37</v>
      </c>
      <c r="AM123" s="19" t="s">
        <v>37</v>
      </c>
      <c r="AN123" s="19" t="s">
        <v>37</v>
      </c>
      <c r="AO123" s="19" t="s">
        <v>37</v>
      </c>
      <c r="AP123" s="22" t="s">
        <v>37</v>
      </c>
      <c r="AQ123" s="22" t="s">
        <v>37</v>
      </c>
      <c r="AR123" s="22" t="s">
        <v>37</v>
      </c>
      <c r="AS123" s="22" t="s">
        <v>37</v>
      </c>
      <c r="AT123" s="22" t="s">
        <v>37</v>
      </c>
      <c r="AU123" s="21" t="s">
        <v>37</v>
      </c>
      <c r="AV123" s="21" t="s">
        <v>37</v>
      </c>
      <c r="AW123" s="21" t="s">
        <v>37</v>
      </c>
      <c r="AX123" s="21" t="s">
        <v>37</v>
      </c>
      <c r="AY123" s="21" t="s">
        <v>37</v>
      </c>
      <c r="AZ123" s="21" t="s">
        <v>37</v>
      </c>
      <c r="BA123" s="21" t="s">
        <v>37</v>
      </c>
      <c r="BB123" s="21" t="s">
        <v>37</v>
      </c>
      <c r="BC123" s="21" t="s">
        <v>37</v>
      </c>
      <c r="BD123" s="21" t="s">
        <v>37</v>
      </c>
      <c r="BE123" s="20" t="s">
        <v>37</v>
      </c>
      <c r="BF123" s="20" t="s">
        <v>37</v>
      </c>
      <c r="BG123" s="20" t="s">
        <v>37</v>
      </c>
      <c r="BH123" s="20" t="s">
        <v>37</v>
      </c>
      <c r="BI123" s="20" t="s">
        <v>37</v>
      </c>
      <c r="BJ123" s="20" t="s">
        <v>37</v>
      </c>
      <c r="BK123" s="20" t="s">
        <v>37</v>
      </c>
      <c r="BL123" s="20" t="s">
        <v>37</v>
      </c>
      <c r="BM123" s="20" t="s">
        <v>37</v>
      </c>
      <c r="BN123" s="20" t="s">
        <v>37</v>
      </c>
      <c r="BO123" s="22" t="s">
        <v>37</v>
      </c>
      <c r="BP123" s="22" t="s">
        <v>37</v>
      </c>
      <c r="BQ123" s="22" t="s">
        <v>37</v>
      </c>
      <c r="BR123" s="22" t="s">
        <v>37</v>
      </c>
      <c r="BS123" s="22" t="s">
        <v>37</v>
      </c>
      <c r="BT123" s="22" t="s">
        <v>37</v>
      </c>
      <c r="BU123" s="22" t="s">
        <v>37</v>
      </c>
      <c r="BV123" s="22" t="s">
        <v>37</v>
      </c>
      <c r="BW123" s="22" t="s">
        <v>37</v>
      </c>
      <c r="BX123" s="22" t="s">
        <v>37</v>
      </c>
      <c r="BY123" s="24" t="s">
        <v>37</v>
      </c>
      <c r="BZ123" s="24" t="s">
        <v>37</v>
      </c>
      <c r="CA123" s="24" t="s">
        <v>37</v>
      </c>
      <c r="CB123" s="24" t="s">
        <v>37</v>
      </c>
      <c r="CC123" s="24" t="s">
        <v>37</v>
      </c>
      <c r="CD123" s="24" t="s">
        <v>37</v>
      </c>
      <c r="CE123" s="24" t="s">
        <v>37</v>
      </c>
      <c r="CF123" s="24" t="s">
        <v>37</v>
      </c>
      <c r="CG123" s="24" t="s">
        <v>37</v>
      </c>
      <c r="CH123" s="24" t="s">
        <v>37</v>
      </c>
      <c r="CI123" s="22" t="s">
        <v>37</v>
      </c>
      <c r="CJ123" s="22" t="s">
        <v>37</v>
      </c>
      <c r="CK123" s="22" t="s">
        <v>37</v>
      </c>
      <c r="CL123" s="22" t="s">
        <v>37</v>
      </c>
      <c r="CM123" s="20">
        <v>3869</v>
      </c>
      <c r="CN123" s="20">
        <v>47</v>
      </c>
      <c r="CO123" s="20">
        <v>0</v>
      </c>
      <c r="CP123" s="20">
        <v>0</v>
      </c>
    </row>
    <row r="124" spans="1:94" x14ac:dyDescent="0.35">
      <c r="A124" s="16">
        <v>2012</v>
      </c>
      <c r="B124" s="17">
        <v>3844</v>
      </c>
      <c r="C124" s="18" t="s">
        <v>399</v>
      </c>
      <c r="D124" s="18" t="s">
        <v>54</v>
      </c>
      <c r="E124" s="18" t="s">
        <v>33</v>
      </c>
      <c r="F124" s="16" t="s">
        <v>8</v>
      </c>
      <c r="G124" s="20" t="s">
        <v>37</v>
      </c>
      <c r="H124" s="20" t="s">
        <v>37</v>
      </c>
      <c r="I124" s="20" t="s">
        <v>37</v>
      </c>
      <c r="J124" s="20" t="s">
        <v>37</v>
      </c>
      <c r="K124" s="20" t="s">
        <v>37</v>
      </c>
      <c r="L124" s="19" t="s">
        <v>37</v>
      </c>
      <c r="M124" s="19" t="s">
        <v>37</v>
      </c>
      <c r="N124" s="19" t="s">
        <v>37</v>
      </c>
      <c r="O124" s="19" t="s">
        <v>37</v>
      </c>
      <c r="P124" s="19" t="s">
        <v>37</v>
      </c>
      <c r="Q124" s="22">
        <v>2846</v>
      </c>
      <c r="R124" s="22" t="s">
        <v>37</v>
      </c>
      <c r="S124" s="22" t="s">
        <v>37</v>
      </c>
      <c r="T124" s="22" t="s">
        <v>37</v>
      </c>
      <c r="U124" s="22">
        <v>2846</v>
      </c>
      <c r="V124" s="21" t="s">
        <v>37</v>
      </c>
      <c r="W124" s="21" t="s">
        <v>37</v>
      </c>
      <c r="X124" s="21" t="s">
        <v>37</v>
      </c>
      <c r="Y124" s="21" t="s">
        <v>37</v>
      </c>
      <c r="Z124" s="21" t="s">
        <v>37</v>
      </c>
      <c r="AA124" s="20" t="s">
        <v>37</v>
      </c>
      <c r="AB124" s="20" t="s">
        <v>37</v>
      </c>
      <c r="AC124" s="20" t="s">
        <v>37</v>
      </c>
      <c r="AD124" s="20" t="s">
        <v>37</v>
      </c>
      <c r="AE124" s="20" t="s">
        <v>37</v>
      </c>
      <c r="AF124" s="19" t="s">
        <v>37</v>
      </c>
      <c r="AG124" s="19" t="s">
        <v>37</v>
      </c>
      <c r="AH124" s="19" t="s">
        <v>37</v>
      </c>
      <c r="AI124" s="19" t="s">
        <v>37</v>
      </c>
      <c r="AJ124" s="19" t="s">
        <v>37</v>
      </c>
      <c r="AK124" s="19" t="s">
        <v>37</v>
      </c>
      <c r="AL124" s="19" t="s">
        <v>37</v>
      </c>
      <c r="AM124" s="19" t="s">
        <v>37</v>
      </c>
      <c r="AN124" s="19" t="s">
        <v>37</v>
      </c>
      <c r="AO124" s="19" t="s">
        <v>37</v>
      </c>
      <c r="AP124" s="22" t="s">
        <v>37</v>
      </c>
      <c r="AQ124" s="22" t="s">
        <v>37</v>
      </c>
      <c r="AR124" s="22" t="s">
        <v>37</v>
      </c>
      <c r="AS124" s="22" t="s">
        <v>37</v>
      </c>
      <c r="AT124" s="22" t="s">
        <v>37</v>
      </c>
      <c r="AU124" s="21" t="s">
        <v>37</v>
      </c>
      <c r="AV124" s="21" t="s">
        <v>37</v>
      </c>
      <c r="AW124" s="21" t="s">
        <v>37</v>
      </c>
      <c r="AX124" s="21" t="s">
        <v>37</v>
      </c>
      <c r="AY124" s="21" t="s">
        <v>37</v>
      </c>
      <c r="AZ124" s="21" t="s">
        <v>37</v>
      </c>
      <c r="BA124" s="21" t="s">
        <v>37</v>
      </c>
      <c r="BB124" s="21" t="s">
        <v>37</v>
      </c>
      <c r="BC124" s="21" t="s">
        <v>37</v>
      </c>
      <c r="BD124" s="21" t="s">
        <v>37</v>
      </c>
      <c r="BE124" s="20" t="s">
        <v>37</v>
      </c>
      <c r="BF124" s="20" t="s">
        <v>37</v>
      </c>
      <c r="BG124" s="20" t="s">
        <v>37</v>
      </c>
      <c r="BH124" s="20" t="s">
        <v>37</v>
      </c>
      <c r="BI124" s="20" t="s">
        <v>37</v>
      </c>
      <c r="BJ124" s="20" t="s">
        <v>37</v>
      </c>
      <c r="BK124" s="20" t="s">
        <v>37</v>
      </c>
      <c r="BL124" s="20" t="s">
        <v>37</v>
      </c>
      <c r="BM124" s="20" t="s">
        <v>37</v>
      </c>
      <c r="BN124" s="20" t="s">
        <v>37</v>
      </c>
      <c r="BO124" s="22" t="s">
        <v>37</v>
      </c>
      <c r="BP124" s="22" t="s">
        <v>37</v>
      </c>
      <c r="BQ124" s="22" t="s">
        <v>37</v>
      </c>
      <c r="BR124" s="22" t="s">
        <v>37</v>
      </c>
      <c r="BS124" s="22" t="s">
        <v>37</v>
      </c>
      <c r="BT124" s="22" t="s">
        <v>37</v>
      </c>
      <c r="BU124" s="22" t="s">
        <v>37</v>
      </c>
      <c r="BV124" s="22" t="s">
        <v>37</v>
      </c>
      <c r="BW124" s="22" t="s">
        <v>37</v>
      </c>
      <c r="BX124" s="22" t="s">
        <v>37</v>
      </c>
      <c r="BY124" s="24" t="s">
        <v>37</v>
      </c>
      <c r="BZ124" s="24" t="s">
        <v>37</v>
      </c>
      <c r="CA124" s="24" t="s">
        <v>37</v>
      </c>
      <c r="CB124" s="24" t="s">
        <v>37</v>
      </c>
      <c r="CC124" s="24" t="s">
        <v>37</v>
      </c>
      <c r="CD124" s="24" t="s">
        <v>37</v>
      </c>
      <c r="CE124" s="24" t="s">
        <v>37</v>
      </c>
      <c r="CF124" s="24" t="s">
        <v>37</v>
      </c>
      <c r="CG124" s="24" t="s">
        <v>37</v>
      </c>
      <c r="CH124" s="24" t="s">
        <v>37</v>
      </c>
      <c r="CI124" s="22" t="s">
        <v>37</v>
      </c>
      <c r="CJ124" s="22" t="s">
        <v>37</v>
      </c>
      <c r="CK124" s="22" t="s">
        <v>37</v>
      </c>
      <c r="CL124" s="22" t="s">
        <v>37</v>
      </c>
      <c r="CM124" s="20" t="s">
        <v>37</v>
      </c>
      <c r="CN124" s="20" t="s">
        <v>37</v>
      </c>
      <c r="CO124" s="20" t="s">
        <v>37</v>
      </c>
      <c r="CP124" s="20" t="s">
        <v>37</v>
      </c>
    </row>
    <row r="125" spans="1:94" x14ac:dyDescent="0.35">
      <c r="A125" s="16">
        <v>2012</v>
      </c>
      <c r="B125" s="17">
        <v>3916</v>
      </c>
      <c r="C125" s="18" t="s">
        <v>406</v>
      </c>
      <c r="D125" s="18" t="s">
        <v>49</v>
      </c>
      <c r="E125" s="18" t="s">
        <v>33</v>
      </c>
      <c r="F125" s="16" t="s">
        <v>8</v>
      </c>
      <c r="G125" s="20">
        <v>787</v>
      </c>
      <c r="H125" s="20" t="s">
        <v>37</v>
      </c>
      <c r="I125" s="20" t="s">
        <v>37</v>
      </c>
      <c r="J125" s="20" t="s">
        <v>37</v>
      </c>
      <c r="K125" s="20">
        <v>787</v>
      </c>
      <c r="L125" s="19">
        <v>1</v>
      </c>
      <c r="M125" s="19" t="s">
        <v>37</v>
      </c>
      <c r="N125" s="19" t="s">
        <v>37</v>
      </c>
      <c r="O125" s="19" t="s">
        <v>37</v>
      </c>
      <c r="P125" s="19">
        <v>1</v>
      </c>
      <c r="Q125" s="22">
        <v>787</v>
      </c>
      <c r="R125" s="22" t="s">
        <v>37</v>
      </c>
      <c r="S125" s="22" t="s">
        <v>37</v>
      </c>
      <c r="T125" s="22" t="s">
        <v>37</v>
      </c>
      <c r="U125" s="22">
        <v>787</v>
      </c>
      <c r="V125" s="21">
        <v>1</v>
      </c>
      <c r="W125" s="21" t="s">
        <v>37</v>
      </c>
      <c r="X125" s="21" t="s">
        <v>37</v>
      </c>
      <c r="Y125" s="21" t="s">
        <v>37</v>
      </c>
      <c r="Z125" s="21">
        <v>1</v>
      </c>
      <c r="AA125" s="20" t="s">
        <v>37</v>
      </c>
      <c r="AB125" s="20" t="s">
        <v>37</v>
      </c>
      <c r="AC125" s="20" t="s">
        <v>37</v>
      </c>
      <c r="AD125" s="20" t="s">
        <v>37</v>
      </c>
      <c r="AE125" s="20">
        <v>0</v>
      </c>
      <c r="AF125" s="19" t="s">
        <v>37</v>
      </c>
      <c r="AG125" s="19" t="s">
        <v>37</v>
      </c>
      <c r="AH125" s="19" t="s">
        <v>37</v>
      </c>
      <c r="AI125" s="19" t="s">
        <v>37</v>
      </c>
      <c r="AJ125" s="19">
        <v>0</v>
      </c>
      <c r="AK125" s="19" t="s">
        <v>37</v>
      </c>
      <c r="AL125" s="19" t="s">
        <v>37</v>
      </c>
      <c r="AM125" s="19" t="s">
        <v>37</v>
      </c>
      <c r="AN125" s="19" t="s">
        <v>37</v>
      </c>
      <c r="AO125" s="19">
        <v>0</v>
      </c>
      <c r="AP125" s="22" t="s">
        <v>37</v>
      </c>
      <c r="AQ125" s="22" t="s">
        <v>37</v>
      </c>
      <c r="AR125" s="22" t="s">
        <v>37</v>
      </c>
      <c r="AS125" s="22" t="s">
        <v>37</v>
      </c>
      <c r="AT125" s="22">
        <v>0</v>
      </c>
      <c r="AU125" s="21" t="s">
        <v>37</v>
      </c>
      <c r="AV125" s="21" t="s">
        <v>37</v>
      </c>
      <c r="AW125" s="21" t="s">
        <v>37</v>
      </c>
      <c r="AX125" s="21" t="s">
        <v>37</v>
      </c>
      <c r="AY125" s="21">
        <v>0</v>
      </c>
      <c r="AZ125" s="21" t="s">
        <v>37</v>
      </c>
      <c r="BA125" s="21" t="s">
        <v>37</v>
      </c>
      <c r="BB125" s="21" t="s">
        <v>37</v>
      </c>
      <c r="BC125" s="21" t="s">
        <v>37</v>
      </c>
      <c r="BD125" s="21">
        <v>0</v>
      </c>
      <c r="BE125" s="20" t="s">
        <v>37</v>
      </c>
      <c r="BF125" s="20" t="s">
        <v>37</v>
      </c>
      <c r="BG125" s="20" t="s">
        <v>37</v>
      </c>
      <c r="BH125" s="20" t="s">
        <v>37</v>
      </c>
      <c r="BI125" s="20">
        <v>0</v>
      </c>
      <c r="BJ125" s="20">
        <v>85</v>
      </c>
      <c r="BK125" s="20" t="s">
        <v>37</v>
      </c>
      <c r="BL125" s="20" t="s">
        <v>37</v>
      </c>
      <c r="BM125" s="20" t="s">
        <v>37</v>
      </c>
      <c r="BN125" s="20">
        <v>85</v>
      </c>
      <c r="BO125" s="22" t="s">
        <v>37</v>
      </c>
      <c r="BP125" s="22" t="s">
        <v>37</v>
      </c>
      <c r="BQ125" s="22" t="s">
        <v>37</v>
      </c>
      <c r="BR125" s="22" t="s">
        <v>37</v>
      </c>
      <c r="BS125" s="22">
        <v>0</v>
      </c>
      <c r="BT125" s="22" t="s">
        <v>37</v>
      </c>
      <c r="BU125" s="22" t="s">
        <v>37</v>
      </c>
      <c r="BV125" s="22" t="s">
        <v>37</v>
      </c>
      <c r="BW125" s="22" t="s">
        <v>37</v>
      </c>
      <c r="BX125" s="22">
        <v>0</v>
      </c>
      <c r="BY125" s="24" t="s">
        <v>37</v>
      </c>
      <c r="BZ125" s="24" t="s">
        <v>37</v>
      </c>
      <c r="CA125" s="24" t="s">
        <v>37</v>
      </c>
      <c r="CB125" s="24" t="s">
        <v>37</v>
      </c>
      <c r="CC125" s="24">
        <v>0</v>
      </c>
      <c r="CD125" s="24">
        <v>85</v>
      </c>
      <c r="CE125" s="24">
        <v>0</v>
      </c>
      <c r="CF125" s="24">
        <v>0</v>
      </c>
      <c r="CG125" s="24">
        <v>0</v>
      </c>
      <c r="CH125" s="24">
        <v>85</v>
      </c>
      <c r="CI125" s="22">
        <v>1359</v>
      </c>
      <c r="CJ125" s="22" t="s">
        <v>37</v>
      </c>
      <c r="CK125" s="22" t="s">
        <v>37</v>
      </c>
      <c r="CL125" s="22" t="s">
        <v>37</v>
      </c>
      <c r="CM125" s="20" t="s">
        <v>37</v>
      </c>
      <c r="CN125" s="20" t="s">
        <v>37</v>
      </c>
      <c r="CO125" s="20" t="s">
        <v>37</v>
      </c>
      <c r="CP125" s="20" t="s">
        <v>37</v>
      </c>
    </row>
    <row r="126" spans="1:94" x14ac:dyDescent="0.35">
      <c r="A126" s="16">
        <v>2012</v>
      </c>
      <c r="B126" s="17">
        <v>3931</v>
      </c>
      <c r="C126" s="18" t="s">
        <v>407</v>
      </c>
      <c r="D126" s="18" t="s">
        <v>36</v>
      </c>
      <c r="E126" s="18" t="s">
        <v>33</v>
      </c>
      <c r="F126" s="16" t="s">
        <v>8</v>
      </c>
      <c r="G126" s="20">
        <v>95</v>
      </c>
      <c r="H126" s="20" t="s">
        <v>37</v>
      </c>
      <c r="I126" s="20" t="s">
        <v>37</v>
      </c>
      <c r="J126" s="20" t="s">
        <v>37</v>
      </c>
      <c r="K126" s="20">
        <v>95</v>
      </c>
      <c r="L126" s="19" t="s">
        <v>37</v>
      </c>
      <c r="M126" s="19" t="s">
        <v>37</v>
      </c>
      <c r="N126" s="19" t="s">
        <v>37</v>
      </c>
      <c r="O126" s="19" t="s">
        <v>37</v>
      </c>
      <c r="P126" s="19">
        <v>0</v>
      </c>
      <c r="Q126" s="22">
        <v>95</v>
      </c>
      <c r="R126" s="22" t="s">
        <v>37</v>
      </c>
      <c r="S126" s="22" t="s">
        <v>37</v>
      </c>
      <c r="T126" s="22" t="s">
        <v>37</v>
      </c>
      <c r="U126" s="22">
        <v>95</v>
      </c>
      <c r="V126" s="21" t="s">
        <v>37</v>
      </c>
      <c r="W126" s="21" t="s">
        <v>37</v>
      </c>
      <c r="X126" s="21" t="s">
        <v>37</v>
      </c>
      <c r="Y126" s="21" t="s">
        <v>37</v>
      </c>
      <c r="Z126" s="21">
        <v>0</v>
      </c>
      <c r="AA126" s="20" t="s">
        <v>37</v>
      </c>
      <c r="AB126" s="20" t="s">
        <v>37</v>
      </c>
      <c r="AC126" s="20" t="s">
        <v>37</v>
      </c>
      <c r="AD126" s="20" t="s">
        <v>37</v>
      </c>
      <c r="AE126" s="20">
        <v>0</v>
      </c>
      <c r="AF126" s="19">
        <v>0.5</v>
      </c>
      <c r="AG126" s="19">
        <v>0.5</v>
      </c>
      <c r="AH126" s="19">
        <v>0.5</v>
      </c>
      <c r="AI126" s="19" t="s">
        <v>37</v>
      </c>
      <c r="AJ126" s="19">
        <v>1.5</v>
      </c>
      <c r="AK126" s="19">
        <v>0.5</v>
      </c>
      <c r="AL126" s="19">
        <v>0.5</v>
      </c>
      <c r="AM126" s="19">
        <v>0.5</v>
      </c>
      <c r="AN126" s="19" t="s">
        <v>37</v>
      </c>
      <c r="AO126" s="19">
        <v>1.5</v>
      </c>
      <c r="AP126" s="22" t="s">
        <v>37</v>
      </c>
      <c r="AQ126" s="22" t="s">
        <v>37</v>
      </c>
      <c r="AR126" s="22" t="s">
        <v>37</v>
      </c>
      <c r="AS126" s="22" t="s">
        <v>37</v>
      </c>
      <c r="AT126" s="22">
        <v>0</v>
      </c>
      <c r="AU126" s="21">
        <v>3.5</v>
      </c>
      <c r="AV126" s="21">
        <v>5.5</v>
      </c>
      <c r="AW126" s="21">
        <v>4.5</v>
      </c>
      <c r="AX126" s="21" t="s">
        <v>37</v>
      </c>
      <c r="AY126" s="21">
        <v>13.5</v>
      </c>
      <c r="AZ126" s="21">
        <v>3.5</v>
      </c>
      <c r="BA126" s="21">
        <v>5.5</v>
      </c>
      <c r="BB126" s="21">
        <v>4.5</v>
      </c>
      <c r="BC126" s="21" t="s">
        <v>37</v>
      </c>
      <c r="BD126" s="21">
        <v>13.5</v>
      </c>
      <c r="BE126" s="20">
        <v>12</v>
      </c>
      <c r="BF126" s="20" t="s">
        <v>37</v>
      </c>
      <c r="BG126" s="20" t="s">
        <v>37</v>
      </c>
      <c r="BH126" s="20" t="s">
        <v>37</v>
      </c>
      <c r="BI126" s="20">
        <v>12</v>
      </c>
      <c r="BJ126" s="20">
        <v>17</v>
      </c>
      <c r="BK126" s="20">
        <v>1</v>
      </c>
      <c r="BL126" s="20" t="s">
        <v>37</v>
      </c>
      <c r="BM126" s="20" t="s">
        <v>37</v>
      </c>
      <c r="BN126" s="20">
        <v>18</v>
      </c>
      <c r="BO126" s="22">
        <v>31</v>
      </c>
      <c r="BP126" s="22" t="s">
        <v>37</v>
      </c>
      <c r="BQ126" s="22" t="s">
        <v>37</v>
      </c>
      <c r="BR126" s="22" t="s">
        <v>37</v>
      </c>
      <c r="BS126" s="22">
        <v>31</v>
      </c>
      <c r="BT126" s="22">
        <v>47</v>
      </c>
      <c r="BU126" s="22">
        <v>668</v>
      </c>
      <c r="BV126" s="22">
        <v>1048</v>
      </c>
      <c r="BW126" s="22" t="s">
        <v>37</v>
      </c>
      <c r="BX126" s="22">
        <v>1763</v>
      </c>
      <c r="BY126" s="24">
        <v>24</v>
      </c>
      <c r="BZ126" s="24" t="s">
        <v>37</v>
      </c>
      <c r="CA126" s="24" t="s">
        <v>37</v>
      </c>
      <c r="CB126" s="24" t="s">
        <v>37</v>
      </c>
      <c r="CC126" s="24">
        <v>24</v>
      </c>
      <c r="CD126" s="24">
        <v>131</v>
      </c>
      <c r="CE126" s="24">
        <v>669</v>
      </c>
      <c r="CF126" s="24">
        <v>1048</v>
      </c>
      <c r="CG126" s="24">
        <v>0</v>
      </c>
      <c r="CH126" s="24">
        <v>1848</v>
      </c>
      <c r="CI126" s="22">
        <v>4737</v>
      </c>
      <c r="CJ126" s="22">
        <v>193</v>
      </c>
      <c r="CK126" s="22">
        <v>7</v>
      </c>
      <c r="CL126" s="22" t="s">
        <v>37</v>
      </c>
      <c r="CM126" s="20" t="s">
        <v>37</v>
      </c>
      <c r="CN126" s="20" t="s">
        <v>37</v>
      </c>
      <c r="CO126" s="20" t="s">
        <v>37</v>
      </c>
      <c r="CP126" s="20" t="s">
        <v>37</v>
      </c>
    </row>
    <row r="127" spans="1:94" x14ac:dyDescent="0.35">
      <c r="A127" s="16">
        <v>2012</v>
      </c>
      <c r="B127" s="17">
        <v>3940</v>
      </c>
      <c r="C127" s="18" t="s">
        <v>410</v>
      </c>
      <c r="D127" s="18" t="s">
        <v>98</v>
      </c>
      <c r="E127" s="18" t="s">
        <v>28</v>
      </c>
      <c r="F127" s="16" t="s">
        <v>8</v>
      </c>
      <c r="G127" s="20">
        <v>1554</v>
      </c>
      <c r="H127" s="20">
        <v>15</v>
      </c>
      <c r="I127" s="20" t="s">
        <v>37</v>
      </c>
      <c r="J127" s="20" t="s">
        <v>37</v>
      </c>
      <c r="K127" s="20">
        <v>1569</v>
      </c>
      <c r="L127" s="19">
        <v>0.8</v>
      </c>
      <c r="M127" s="19">
        <v>0</v>
      </c>
      <c r="N127" s="19" t="s">
        <v>37</v>
      </c>
      <c r="O127" s="19" t="s">
        <v>37</v>
      </c>
      <c r="P127" s="19">
        <v>0.8</v>
      </c>
      <c r="Q127" s="22">
        <v>5364</v>
      </c>
      <c r="R127" s="22">
        <v>48</v>
      </c>
      <c r="S127" s="22" t="s">
        <v>37</v>
      </c>
      <c r="T127" s="22" t="s">
        <v>37</v>
      </c>
      <c r="U127" s="22">
        <v>5412</v>
      </c>
      <c r="V127" s="21">
        <v>2.7</v>
      </c>
      <c r="W127" s="21">
        <v>0</v>
      </c>
      <c r="X127" s="21" t="s">
        <v>37</v>
      </c>
      <c r="Y127" s="21" t="s">
        <v>37</v>
      </c>
      <c r="Z127" s="21">
        <v>2.7</v>
      </c>
      <c r="AA127" s="20" t="s">
        <v>37</v>
      </c>
      <c r="AB127" s="20" t="s">
        <v>37</v>
      </c>
      <c r="AC127" s="20" t="s">
        <v>37</v>
      </c>
      <c r="AD127" s="20" t="s">
        <v>37</v>
      </c>
      <c r="AE127" s="20">
        <v>0</v>
      </c>
      <c r="AF127" s="19" t="s">
        <v>37</v>
      </c>
      <c r="AG127" s="19" t="s">
        <v>37</v>
      </c>
      <c r="AH127" s="19" t="s">
        <v>37</v>
      </c>
      <c r="AI127" s="19" t="s">
        <v>37</v>
      </c>
      <c r="AJ127" s="19">
        <v>0</v>
      </c>
      <c r="AK127" s="19" t="s">
        <v>37</v>
      </c>
      <c r="AL127" s="19" t="s">
        <v>37</v>
      </c>
      <c r="AM127" s="19" t="s">
        <v>37</v>
      </c>
      <c r="AN127" s="19" t="s">
        <v>37</v>
      </c>
      <c r="AO127" s="19">
        <v>0</v>
      </c>
      <c r="AP127" s="22" t="s">
        <v>37</v>
      </c>
      <c r="AQ127" s="22" t="s">
        <v>37</v>
      </c>
      <c r="AR127" s="22" t="s">
        <v>37</v>
      </c>
      <c r="AS127" s="22" t="s">
        <v>37</v>
      </c>
      <c r="AT127" s="22">
        <v>0</v>
      </c>
      <c r="AU127" s="21" t="s">
        <v>37</v>
      </c>
      <c r="AV127" s="21" t="s">
        <v>37</v>
      </c>
      <c r="AW127" s="21" t="s">
        <v>37</v>
      </c>
      <c r="AX127" s="21" t="s">
        <v>37</v>
      </c>
      <c r="AY127" s="21">
        <v>0</v>
      </c>
      <c r="AZ127" s="21" t="s">
        <v>37</v>
      </c>
      <c r="BA127" s="21" t="s">
        <v>37</v>
      </c>
      <c r="BB127" s="21" t="s">
        <v>37</v>
      </c>
      <c r="BC127" s="21" t="s">
        <v>37</v>
      </c>
      <c r="BD127" s="21">
        <v>0</v>
      </c>
      <c r="BE127" s="20">
        <v>239</v>
      </c>
      <c r="BF127" s="20">
        <v>9</v>
      </c>
      <c r="BG127" s="20" t="s">
        <v>37</v>
      </c>
      <c r="BH127" s="20" t="s">
        <v>37</v>
      </c>
      <c r="BI127" s="20">
        <v>248</v>
      </c>
      <c r="BJ127" s="20" t="s">
        <v>37</v>
      </c>
      <c r="BK127" s="20" t="s">
        <v>37</v>
      </c>
      <c r="BL127" s="20" t="s">
        <v>37</v>
      </c>
      <c r="BM127" s="20" t="s">
        <v>37</v>
      </c>
      <c r="BN127" s="20">
        <v>0</v>
      </c>
      <c r="BO127" s="22" t="s">
        <v>37</v>
      </c>
      <c r="BP127" s="22" t="s">
        <v>37</v>
      </c>
      <c r="BQ127" s="22" t="s">
        <v>37</v>
      </c>
      <c r="BR127" s="22" t="s">
        <v>37</v>
      </c>
      <c r="BS127" s="22">
        <v>0</v>
      </c>
      <c r="BT127" s="22" t="s">
        <v>37</v>
      </c>
      <c r="BU127" s="22" t="s">
        <v>37</v>
      </c>
      <c r="BV127" s="22" t="s">
        <v>37</v>
      </c>
      <c r="BW127" s="22" t="s">
        <v>37</v>
      </c>
      <c r="BX127" s="22">
        <v>0</v>
      </c>
      <c r="BY127" s="24">
        <v>61</v>
      </c>
      <c r="BZ127" s="24">
        <v>3</v>
      </c>
      <c r="CA127" s="24" t="s">
        <v>37</v>
      </c>
      <c r="CB127" s="24" t="s">
        <v>37</v>
      </c>
      <c r="CC127" s="24">
        <v>64</v>
      </c>
      <c r="CD127" s="24">
        <v>300</v>
      </c>
      <c r="CE127" s="24">
        <v>12</v>
      </c>
      <c r="CF127" s="24">
        <v>0</v>
      </c>
      <c r="CG127" s="24">
        <v>0</v>
      </c>
      <c r="CH127" s="24">
        <v>312</v>
      </c>
      <c r="CI127" s="22" t="s">
        <v>37</v>
      </c>
      <c r="CJ127" s="22" t="s">
        <v>37</v>
      </c>
      <c r="CK127" s="22" t="s">
        <v>37</v>
      </c>
      <c r="CL127" s="22" t="s">
        <v>37</v>
      </c>
      <c r="CM127" s="20" t="s">
        <v>37</v>
      </c>
      <c r="CN127" s="20" t="s">
        <v>37</v>
      </c>
      <c r="CO127" s="20" t="s">
        <v>37</v>
      </c>
      <c r="CP127" s="20" t="s">
        <v>37</v>
      </c>
    </row>
    <row r="128" spans="1:94" x14ac:dyDescent="0.35">
      <c r="A128" s="16">
        <v>2012</v>
      </c>
      <c r="B128" s="17">
        <v>3989</v>
      </c>
      <c r="C128" s="18" t="s">
        <v>411</v>
      </c>
      <c r="D128" s="18" t="s">
        <v>130</v>
      </c>
      <c r="E128" s="18" t="s">
        <v>28</v>
      </c>
      <c r="F128" s="16" t="s">
        <v>8</v>
      </c>
      <c r="G128" s="20">
        <v>30916</v>
      </c>
      <c r="H128" s="20">
        <v>5547</v>
      </c>
      <c r="I128" s="20" t="s">
        <v>37</v>
      </c>
      <c r="J128" s="20" t="s">
        <v>37</v>
      </c>
      <c r="K128" s="20">
        <v>36463</v>
      </c>
      <c r="L128" s="19">
        <v>5.6</v>
      </c>
      <c r="M128" s="19">
        <v>1.2</v>
      </c>
      <c r="N128" s="19" t="s">
        <v>37</v>
      </c>
      <c r="O128" s="19" t="s">
        <v>37</v>
      </c>
      <c r="P128" s="19">
        <v>6.8</v>
      </c>
      <c r="Q128" s="22">
        <v>87382</v>
      </c>
      <c r="R128" s="22">
        <v>34252</v>
      </c>
      <c r="S128" s="22" t="s">
        <v>37</v>
      </c>
      <c r="T128" s="22" t="s">
        <v>37</v>
      </c>
      <c r="U128" s="22">
        <v>121634</v>
      </c>
      <c r="V128" s="21">
        <v>17.100000000000001</v>
      </c>
      <c r="W128" s="21">
        <v>7.4</v>
      </c>
      <c r="X128" s="21" t="s">
        <v>37</v>
      </c>
      <c r="Y128" s="21" t="s">
        <v>37</v>
      </c>
      <c r="Z128" s="21">
        <v>24.5</v>
      </c>
      <c r="AA128" s="20">
        <v>10</v>
      </c>
      <c r="AB128" s="20">
        <v>2215</v>
      </c>
      <c r="AC128" s="20" t="s">
        <v>37</v>
      </c>
      <c r="AD128" s="20" t="s">
        <v>37</v>
      </c>
      <c r="AE128" s="20">
        <v>2225</v>
      </c>
      <c r="AF128" s="19">
        <v>0.4</v>
      </c>
      <c r="AG128" s="19">
        <v>3.8</v>
      </c>
      <c r="AH128" s="19" t="s">
        <v>37</v>
      </c>
      <c r="AI128" s="19" t="s">
        <v>37</v>
      </c>
      <c r="AJ128" s="19">
        <v>4.2</v>
      </c>
      <c r="AK128" s="19">
        <v>0.4</v>
      </c>
      <c r="AL128" s="19">
        <v>4.0999999999999996</v>
      </c>
      <c r="AM128" s="19" t="s">
        <v>37</v>
      </c>
      <c r="AN128" s="19" t="s">
        <v>37</v>
      </c>
      <c r="AO128" s="19">
        <v>4.5</v>
      </c>
      <c r="AP128" s="22">
        <v>10</v>
      </c>
      <c r="AQ128" s="22">
        <v>20845</v>
      </c>
      <c r="AR128" s="22" t="s">
        <v>37</v>
      </c>
      <c r="AS128" s="22" t="s">
        <v>37</v>
      </c>
      <c r="AT128" s="22">
        <v>20855</v>
      </c>
      <c r="AU128" s="21">
        <v>0.4</v>
      </c>
      <c r="AV128" s="21">
        <v>7.9</v>
      </c>
      <c r="AW128" s="21" t="s">
        <v>37</v>
      </c>
      <c r="AX128" s="21" t="s">
        <v>37</v>
      </c>
      <c r="AY128" s="21">
        <v>8.3000000000000007</v>
      </c>
      <c r="AZ128" s="21">
        <v>0.4</v>
      </c>
      <c r="BA128" s="21">
        <v>7.9</v>
      </c>
      <c r="BB128" s="21" t="s">
        <v>37</v>
      </c>
      <c r="BC128" s="21" t="s">
        <v>37</v>
      </c>
      <c r="BD128" s="21">
        <v>8.3000000000000007</v>
      </c>
      <c r="BE128" s="20">
        <v>16</v>
      </c>
      <c r="BF128" s="20">
        <v>5</v>
      </c>
      <c r="BG128" s="20" t="s">
        <v>37</v>
      </c>
      <c r="BH128" s="20" t="s">
        <v>37</v>
      </c>
      <c r="BI128" s="20">
        <v>21</v>
      </c>
      <c r="BJ128" s="20">
        <v>1323</v>
      </c>
      <c r="BK128" s="20">
        <v>553</v>
      </c>
      <c r="BL128" s="20" t="s">
        <v>37</v>
      </c>
      <c r="BM128" s="20" t="s">
        <v>37</v>
      </c>
      <c r="BN128" s="20">
        <v>1876</v>
      </c>
      <c r="BO128" s="22" t="s">
        <v>37</v>
      </c>
      <c r="BP128" s="22" t="s">
        <v>37</v>
      </c>
      <c r="BQ128" s="22" t="s">
        <v>37</v>
      </c>
      <c r="BR128" s="22" t="s">
        <v>37</v>
      </c>
      <c r="BS128" s="22">
        <v>0</v>
      </c>
      <c r="BT128" s="22">
        <v>177</v>
      </c>
      <c r="BU128" s="22">
        <v>246</v>
      </c>
      <c r="BV128" s="22" t="s">
        <v>37</v>
      </c>
      <c r="BW128" s="22" t="s">
        <v>37</v>
      </c>
      <c r="BX128" s="22">
        <v>423</v>
      </c>
      <c r="BY128" s="24">
        <v>500</v>
      </c>
      <c r="BZ128" s="24">
        <v>91</v>
      </c>
      <c r="CA128" s="24" t="s">
        <v>37</v>
      </c>
      <c r="CB128" s="24" t="s">
        <v>37</v>
      </c>
      <c r="CC128" s="24">
        <v>591</v>
      </c>
      <c r="CD128" s="24">
        <v>2016</v>
      </c>
      <c r="CE128" s="24">
        <v>895</v>
      </c>
      <c r="CF128" s="24">
        <v>0</v>
      </c>
      <c r="CG128" s="24">
        <v>0</v>
      </c>
      <c r="CH128" s="24">
        <v>2911</v>
      </c>
      <c r="CI128" s="22">
        <v>980</v>
      </c>
      <c r="CJ128" s="22" t="s">
        <v>37</v>
      </c>
      <c r="CK128" s="22" t="s">
        <v>37</v>
      </c>
      <c r="CL128" s="22" t="s">
        <v>37</v>
      </c>
      <c r="CM128" s="20" t="s">
        <v>37</v>
      </c>
      <c r="CN128" s="20">
        <v>13</v>
      </c>
      <c r="CO128" s="20" t="s">
        <v>37</v>
      </c>
      <c r="CP128" s="20" t="s">
        <v>37</v>
      </c>
    </row>
    <row r="129" spans="1:94" x14ac:dyDescent="0.35">
      <c r="A129" s="16">
        <v>2012</v>
      </c>
      <c r="B129" s="17">
        <v>4003</v>
      </c>
      <c r="C129" s="18" t="s">
        <v>413</v>
      </c>
      <c r="D129" s="18" t="s">
        <v>63</v>
      </c>
      <c r="E129" s="18" t="s">
        <v>28</v>
      </c>
      <c r="F129" s="16" t="s">
        <v>8</v>
      </c>
      <c r="G129" s="20">
        <v>0</v>
      </c>
      <c r="H129" s="20">
        <v>67</v>
      </c>
      <c r="I129" s="20" t="s">
        <v>37</v>
      </c>
      <c r="J129" s="20" t="s">
        <v>37</v>
      </c>
      <c r="K129" s="20">
        <v>67</v>
      </c>
      <c r="L129" s="19">
        <v>0.1</v>
      </c>
      <c r="M129" s="19">
        <v>0</v>
      </c>
      <c r="N129" s="19" t="s">
        <v>37</v>
      </c>
      <c r="O129" s="19" t="s">
        <v>37</v>
      </c>
      <c r="P129" s="19">
        <v>0.1</v>
      </c>
      <c r="Q129" s="22">
        <v>0</v>
      </c>
      <c r="R129" s="22">
        <v>67</v>
      </c>
      <c r="S129" s="22" t="s">
        <v>37</v>
      </c>
      <c r="T129" s="22" t="s">
        <v>37</v>
      </c>
      <c r="U129" s="22">
        <v>67</v>
      </c>
      <c r="V129" s="21">
        <v>0.1</v>
      </c>
      <c r="W129" s="21">
        <v>0</v>
      </c>
      <c r="X129" s="21" t="s">
        <v>37</v>
      </c>
      <c r="Y129" s="21" t="s">
        <v>37</v>
      </c>
      <c r="Z129" s="21">
        <v>0.1</v>
      </c>
      <c r="AA129" s="20" t="s">
        <v>37</v>
      </c>
      <c r="AB129" s="20" t="s">
        <v>37</v>
      </c>
      <c r="AC129" s="20" t="s">
        <v>37</v>
      </c>
      <c r="AD129" s="20" t="s">
        <v>37</v>
      </c>
      <c r="AE129" s="20">
        <v>0</v>
      </c>
      <c r="AF129" s="19" t="s">
        <v>37</v>
      </c>
      <c r="AG129" s="19" t="s">
        <v>37</v>
      </c>
      <c r="AH129" s="19" t="s">
        <v>37</v>
      </c>
      <c r="AI129" s="19" t="s">
        <v>37</v>
      </c>
      <c r="AJ129" s="19">
        <v>0</v>
      </c>
      <c r="AK129" s="19" t="s">
        <v>37</v>
      </c>
      <c r="AL129" s="19" t="s">
        <v>37</v>
      </c>
      <c r="AM129" s="19" t="s">
        <v>37</v>
      </c>
      <c r="AN129" s="19" t="s">
        <v>37</v>
      </c>
      <c r="AO129" s="19">
        <v>0</v>
      </c>
      <c r="AP129" s="22" t="s">
        <v>37</v>
      </c>
      <c r="AQ129" s="22" t="s">
        <v>37</v>
      </c>
      <c r="AR129" s="22" t="s">
        <v>37</v>
      </c>
      <c r="AS129" s="22" t="s">
        <v>37</v>
      </c>
      <c r="AT129" s="22">
        <v>0</v>
      </c>
      <c r="AU129" s="21" t="s">
        <v>37</v>
      </c>
      <c r="AV129" s="21" t="s">
        <v>37</v>
      </c>
      <c r="AW129" s="21" t="s">
        <v>37</v>
      </c>
      <c r="AX129" s="21" t="s">
        <v>37</v>
      </c>
      <c r="AY129" s="21">
        <v>0</v>
      </c>
      <c r="AZ129" s="21" t="s">
        <v>37</v>
      </c>
      <c r="BA129" s="21" t="s">
        <v>37</v>
      </c>
      <c r="BB129" s="21" t="s">
        <v>37</v>
      </c>
      <c r="BC129" s="21" t="s">
        <v>37</v>
      </c>
      <c r="BD129" s="21">
        <v>0</v>
      </c>
      <c r="BE129" s="20" t="s">
        <v>37</v>
      </c>
      <c r="BF129" s="20" t="s">
        <v>37</v>
      </c>
      <c r="BG129" s="20" t="s">
        <v>37</v>
      </c>
      <c r="BH129" s="20" t="s">
        <v>37</v>
      </c>
      <c r="BI129" s="20">
        <v>0</v>
      </c>
      <c r="BJ129" s="20">
        <v>39</v>
      </c>
      <c r="BK129" s="20">
        <v>6</v>
      </c>
      <c r="BL129" s="20" t="s">
        <v>37</v>
      </c>
      <c r="BM129" s="20" t="s">
        <v>37</v>
      </c>
      <c r="BN129" s="20">
        <v>45</v>
      </c>
      <c r="BO129" s="22" t="s">
        <v>37</v>
      </c>
      <c r="BP129" s="22" t="s">
        <v>37</v>
      </c>
      <c r="BQ129" s="22" t="s">
        <v>37</v>
      </c>
      <c r="BR129" s="22" t="s">
        <v>37</v>
      </c>
      <c r="BS129" s="22">
        <v>0</v>
      </c>
      <c r="BT129" s="22" t="s">
        <v>37</v>
      </c>
      <c r="BU129" s="22" t="s">
        <v>37</v>
      </c>
      <c r="BV129" s="22" t="s">
        <v>37</v>
      </c>
      <c r="BW129" s="22" t="s">
        <v>37</v>
      </c>
      <c r="BX129" s="22">
        <v>0</v>
      </c>
      <c r="BY129" s="24" t="s">
        <v>37</v>
      </c>
      <c r="BZ129" s="24" t="s">
        <v>37</v>
      </c>
      <c r="CA129" s="24" t="s">
        <v>37</v>
      </c>
      <c r="CB129" s="24" t="s">
        <v>37</v>
      </c>
      <c r="CC129" s="24">
        <v>0</v>
      </c>
      <c r="CD129" s="24">
        <v>39</v>
      </c>
      <c r="CE129" s="24">
        <v>6</v>
      </c>
      <c r="CF129" s="24">
        <v>0</v>
      </c>
      <c r="CG129" s="24">
        <v>0</v>
      </c>
      <c r="CH129" s="24">
        <v>45</v>
      </c>
      <c r="CI129" s="22" t="s">
        <v>37</v>
      </c>
      <c r="CJ129" s="22" t="s">
        <v>37</v>
      </c>
      <c r="CK129" s="22" t="s">
        <v>37</v>
      </c>
      <c r="CL129" s="22" t="s">
        <v>37</v>
      </c>
      <c r="CM129" s="20" t="s">
        <v>37</v>
      </c>
      <c r="CN129" s="20" t="s">
        <v>37</v>
      </c>
      <c r="CO129" s="20" t="s">
        <v>37</v>
      </c>
      <c r="CP129" s="20" t="s">
        <v>37</v>
      </c>
    </row>
    <row r="130" spans="1:94" x14ac:dyDescent="0.35">
      <c r="A130" s="16">
        <v>2012</v>
      </c>
      <c r="B130" s="17">
        <v>4045</v>
      </c>
      <c r="C130" s="18" t="s">
        <v>419</v>
      </c>
      <c r="D130" s="18" t="s">
        <v>132</v>
      </c>
      <c r="E130" s="18" t="s">
        <v>28</v>
      </c>
      <c r="F130" s="16" t="s">
        <v>8</v>
      </c>
      <c r="G130" s="20">
        <v>1826</v>
      </c>
      <c r="H130" s="20">
        <v>2308</v>
      </c>
      <c r="I130" s="20" t="s">
        <v>37</v>
      </c>
      <c r="J130" s="20" t="s">
        <v>37</v>
      </c>
      <c r="K130" s="20">
        <v>4134</v>
      </c>
      <c r="L130" s="19">
        <v>0.3</v>
      </c>
      <c r="M130" s="19">
        <v>0.6</v>
      </c>
      <c r="N130" s="19" t="s">
        <v>37</v>
      </c>
      <c r="O130" s="19" t="s">
        <v>37</v>
      </c>
      <c r="P130" s="19">
        <v>0.9</v>
      </c>
      <c r="Q130" s="22">
        <v>13491</v>
      </c>
      <c r="R130" s="22">
        <v>15614</v>
      </c>
      <c r="S130" s="22" t="s">
        <v>37</v>
      </c>
      <c r="T130" s="22" t="s">
        <v>37</v>
      </c>
      <c r="U130" s="22">
        <v>29105</v>
      </c>
      <c r="V130" s="21">
        <v>1.3</v>
      </c>
      <c r="W130" s="21">
        <v>2.1</v>
      </c>
      <c r="X130" s="21" t="s">
        <v>37</v>
      </c>
      <c r="Y130" s="21" t="s">
        <v>37</v>
      </c>
      <c r="Z130" s="21">
        <v>3.4</v>
      </c>
      <c r="AA130" s="20">
        <v>1</v>
      </c>
      <c r="AB130" s="20">
        <v>5</v>
      </c>
      <c r="AC130" s="20">
        <v>18</v>
      </c>
      <c r="AD130" s="20" t="s">
        <v>37</v>
      </c>
      <c r="AE130" s="20">
        <v>24</v>
      </c>
      <c r="AF130" s="19">
        <v>6</v>
      </c>
      <c r="AG130" s="19">
        <v>2</v>
      </c>
      <c r="AH130" s="19">
        <v>3</v>
      </c>
      <c r="AI130" s="19" t="s">
        <v>37</v>
      </c>
      <c r="AJ130" s="19">
        <v>11</v>
      </c>
      <c r="AK130" s="19">
        <v>24</v>
      </c>
      <c r="AL130" s="19">
        <v>4</v>
      </c>
      <c r="AM130" s="19">
        <v>5</v>
      </c>
      <c r="AN130" s="19" t="s">
        <v>37</v>
      </c>
      <c r="AO130" s="19">
        <v>33</v>
      </c>
      <c r="AP130" s="22">
        <v>5</v>
      </c>
      <c r="AQ130" s="22">
        <v>25</v>
      </c>
      <c r="AR130" s="22">
        <v>90</v>
      </c>
      <c r="AS130" s="22" t="s">
        <v>37</v>
      </c>
      <c r="AT130" s="22">
        <v>120</v>
      </c>
      <c r="AU130" s="21">
        <v>6</v>
      </c>
      <c r="AV130" s="21">
        <v>2</v>
      </c>
      <c r="AW130" s="21">
        <v>3</v>
      </c>
      <c r="AX130" s="21" t="s">
        <v>37</v>
      </c>
      <c r="AY130" s="21">
        <v>11</v>
      </c>
      <c r="AZ130" s="21">
        <v>24</v>
      </c>
      <c r="BA130" s="21">
        <v>4</v>
      </c>
      <c r="BB130" s="21">
        <v>5</v>
      </c>
      <c r="BC130" s="21" t="s">
        <v>37</v>
      </c>
      <c r="BD130" s="21">
        <v>33</v>
      </c>
      <c r="BE130" s="20">
        <v>969</v>
      </c>
      <c r="BF130" s="20">
        <v>115</v>
      </c>
      <c r="BG130" s="20">
        <v>4</v>
      </c>
      <c r="BH130" s="20" t="s">
        <v>37</v>
      </c>
      <c r="BI130" s="20">
        <v>1088</v>
      </c>
      <c r="BJ130" s="20">
        <v>773</v>
      </c>
      <c r="BK130" s="20">
        <v>390</v>
      </c>
      <c r="BL130" s="20">
        <v>0</v>
      </c>
      <c r="BM130" s="20" t="s">
        <v>37</v>
      </c>
      <c r="BN130" s="20">
        <v>1163</v>
      </c>
      <c r="BO130" s="22">
        <v>443</v>
      </c>
      <c r="BP130" s="22">
        <v>78</v>
      </c>
      <c r="BQ130" s="22">
        <v>0</v>
      </c>
      <c r="BR130" s="22" t="s">
        <v>37</v>
      </c>
      <c r="BS130" s="22">
        <v>521</v>
      </c>
      <c r="BT130" s="22">
        <v>0</v>
      </c>
      <c r="BU130" s="22">
        <v>55</v>
      </c>
      <c r="BV130" s="22">
        <v>250</v>
      </c>
      <c r="BW130" s="22" t="s">
        <v>37</v>
      </c>
      <c r="BX130" s="22">
        <v>305</v>
      </c>
      <c r="BY130" s="24">
        <v>313</v>
      </c>
      <c r="BZ130" s="24">
        <v>50</v>
      </c>
      <c r="CA130" s="24">
        <v>0</v>
      </c>
      <c r="CB130" s="24" t="s">
        <v>37</v>
      </c>
      <c r="CC130" s="24">
        <v>363</v>
      </c>
      <c r="CD130" s="24">
        <v>2498</v>
      </c>
      <c r="CE130" s="24">
        <v>688</v>
      </c>
      <c r="CF130" s="24">
        <v>254</v>
      </c>
      <c r="CG130" s="24">
        <v>0</v>
      </c>
      <c r="CH130" s="24">
        <v>3440</v>
      </c>
      <c r="CI130" s="22" t="s">
        <v>37</v>
      </c>
      <c r="CJ130" s="22" t="s">
        <v>37</v>
      </c>
      <c r="CK130" s="22">
        <v>2</v>
      </c>
      <c r="CL130" s="22" t="s">
        <v>37</v>
      </c>
      <c r="CM130" s="20" t="s">
        <v>37</v>
      </c>
      <c r="CN130" s="20" t="s">
        <v>37</v>
      </c>
      <c r="CO130" s="20">
        <v>9</v>
      </c>
      <c r="CP130" s="20" t="s">
        <v>37</v>
      </c>
    </row>
    <row r="131" spans="1:94" x14ac:dyDescent="0.35">
      <c r="A131" s="16">
        <v>2012</v>
      </c>
      <c r="B131" s="17">
        <v>4071</v>
      </c>
      <c r="C131" s="18" t="s">
        <v>423</v>
      </c>
      <c r="D131" s="18" t="s">
        <v>56</v>
      </c>
      <c r="E131" s="18" t="s">
        <v>33</v>
      </c>
      <c r="F131" s="16" t="s">
        <v>8</v>
      </c>
      <c r="G131" s="20" t="s">
        <v>37</v>
      </c>
      <c r="H131" s="20" t="s">
        <v>37</v>
      </c>
      <c r="I131" s="20" t="s">
        <v>37</v>
      </c>
      <c r="J131" s="20" t="s">
        <v>37</v>
      </c>
      <c r="K131" s="20" t="s">
        <v>37</v>
      </c>
      <c r="L131" s="19" t="s">
        <v>37</v>
      </c>
      <c r="M131" s="19" t="s">
        <v>37</v>
      </c>
      <c r="N131" s="19" t="s">
        <v>37</v>
      </c>
      <c r="O131" s="19" t="s">
        <v>37</v>
      </c>
      <c r="P131" s="19" t="s">
        <v>37</v>
      </c>
      <c r="Q131" s="22" t="s">
        <v>37</v>
      </c>
      <c r="R131" s="22" t="s">
        <v>37</v>
      </c>
      <c r="S131" s="22" t="s">
        <v>37</v>
      </c>
      <c r="T131" s="22" t="s">
        <v>37</v>
      </c>
      <c r="U131" s="22" t="s">
        <v>37</v>
      </c>
      <c r="V131" s="21" t="s">
        <v>37</v>
      </c>
      <c r="W131" s="21" t="s">
        <v>37</v>
      </c>
      <c r="X131" s="21" t="s">
        <v>37</v>
      </c>
      <c r="Y131" s="21" t="s">
        <v>37</v>
      </c>
      <c r="Z131" s="21" t="s">
        <v>37</v>
      </c>
      <c r="AA131" s="20" t="s">
        <v>37</v>
      </c>
      <c r="AB131" s="20" t="s">
        <v>37</v>
      </c>
      <c r="AC131" s="20" t="s">
        <v>37</v>
      </c>
      <c r="AD131" s="20" t="s">
        <v>37</v>
      </c>
      <c r="AE131" s="20" t="s">
        <v>37</v>
      </c>
      <c r="AF131" s="19" t="s">
        <v>37</v>
      </c>
      <c r="AG131" s="19" t="s">
        <v>37</v>
      </c>
      <c r="AH131" s="19" t="s">
        <v>37</v>
      </c>
      <c r="AI131" s="19" t="s">
        <v>37</v>
      </c>
      <c r="AJ131" s="19" t="s">
        <v>37</v>
      </c>
      <c r="AK131" s="19" t="s">
        <v>37</v>
      </c>
      <c r="AL131" s="19" t="s">
        <v>37</v>
      </c>
      <c r="AM131" s="19" t="s">
        <v>37</v>
      </c>
      <c r="AN131" s="19" t="s">
        <v>37</v>
      </c>
      <c r="AO131" s="19" t="s">
        <v>37</v>
      </c>
      <c r="AP131" s="22" t="s">
        <v>37</v>
      </c>
      <c r="AQ131" s="22" t="s">
        <v>37</v>
      </c>
      <c r="AR131" s="22" t="s">
        <v>37</v>
      </c>
      <c r="AS131" s="22" t="s">
        <v>37</v>
      </c>
      <c r="AT131" s="22" t="s">
        <v>37</v>
      </c>
      <c r="AU131" s="21" t="s">
        <v>37</v>
      </c>
      <c r="AV131" s="21" t="s">
        <v>37</v>
      </c>
      <c r="AW131" s="21" t="s">
        <v>37</v>
      </c>
      <c r="AX131" s="21" t="s">
        <v>37</v>
      </c>
      <c r="AY131" s="21" t="s">
        <v>37</v>
      </c>
      <c r="AZ131" s="21" t="s">
        <v>37</v>
      </c>
      <c r="BA131" s="21" t="s">
        <v>37</v>
      </c>
      <c r="BB131" s="21" t="s">
        <v>37</v>
      </c>
      <c r="BC131" s="21" t="s">
        <v>37</v>
      </c>
      <c r="BD131" s="21" t="s">
        <v>37</v>
      </c>
      <c r="BE131" s="20" t="s">
        <v>37</v>
      </c>
      <c r="BF131" s="20" t="s">
        <v>37</v>
      </c>
      <c r="BG131" s="20" t="s">
        <v>37</v>
      </c>
      <c r="BH131" s="20" t="s">
        <v>37</v>
      </c>
      <c r="BI131" s="20" t="s">
        <v>37</v>
      </c>
      <c r="BJ131" s="20" t="s">
        <v>37</v>
      </c>
      <c r="BK131" s="20" t="s">
        <v>37</v>
      </c>
      <c r="BL131" s="20" t="s">
        <v>37</v>
      </c>
      <c r="BM131" s="20" t="s">
        <v>37</v>
      </c>
      <c r="BN131" s="20" t="s">
        <v>37</v>
      </c>
      <c r="BO131" s="22" t="s">
        <v>37</v>
      </c>
      <c r="BP131" s="22" t="s">
        <v>37</v>
      </c>
      <c r="BQ131" s="22" t="s">
        <v>37</v>
      </c>
      <c r="BR131" s="22" t="s">
        <v>37</v>
      </c>
      <c r="BS131" s="22" t="s">
        <v>37</v>
      </c>
      <c r="BT131" s="22" t="s">
        <v>37</v>
      </c>
      <c r="BU131" s="22" t="s">
        <v>37</v>
      </c>
      <c r="BV131" s="22" t="s">
        <v>37</v>
      </c>
      <c r="BW131" s="22" t="s">
        <v>37</v>
      </c>
      <c r="BX131" s="22" t="s">
        <v>37</v>
      </c>
      <c r="BY131" s="24" t="s">
        <v>37</v>
      </c>
      <c r="BZ131" s="24" t="s">
        <v>37</v>
      </c>
      <c r="CA131" s="24" t="s">
        <v>37</v>
      </c>
      <c r="CB131" s="24" t="s">
        <v>37</v>
      </c>
      <c r="CC131" s="24" t="s">
        <v>37</v>
      </c>
      <c r="CD131" s="24" t="s">
        <v>37</v>
      </c>
      <c r="CE131" s="24" t="s">
        <v>37</v>
      </c>
      <c r="CF131" s="24" t="s">
        <v>37</v>
      </c>
      <c r="CG131" s="24" t="s">
        <v>37</v>
      </c>
      <c r="CH131" s="24" t="s">
        <v>37</v>
      </c>
      <c r="CI131" s="22" t="s">
        <v>37</v>
      </c>
      <c r="CJ131" s="22" t="s">
        <v>37</v>
      </c>
      <c r="CK131" s="22" t="s">
        <v>37</v>
      </c>
      <c r="CL131" s="22" t="s">
        <v>37</v>
      </c>
      <c r="CM131" s="20">
        <v>21</v>
      </c>
      <c r="CN131" s="20">
        <v>4</v>
      </c>
      <c r="CO131" s="20" t="s">
        <v>37</v>
      </c>
      <c r="CP131" s="20" t="s">
        <v>37</v>
      </c>
    </row>
    <row r="132" spans="1:94" x14ac:dyDescent="0.35">
      <c r="A132" s="16">
        <v>2012</v>
      </c>
      <c r="B132" s="17">
        <v>4071</v>
      </c>
      <c r="C132" s="18" t="s">
        <v>423</v>
      </c>
      <c r="D132" s="18" t="s">
        <v>330</v>
      </c>
      <c r="E132" s="18" t="s">
        <v>33</v>
      </c>
      <c r="F132" s="16" t="s">
        <v>8</v>
      </c>
      <c r="G132" s="20" t="s">
        <v>37</v>
      </c>
      <c r="H132" s="20" t="s">
        <v>37</v>
      </c>
      <c r="I132" s="20" t="s">
        <v>37</v>
      </c>
      <c r="J132" s="20" t="s">
        <v>37</v>
      </c>
      <c r="K132" s="20" t="s">
        <v>37</v>
      </c>
      <c r="L132" s="19" t="s">
        <v>37</v>
      </c>
      <c r="M132" s="19" t="s">
        <v>37</v>
      </c>
      <c r="N132" s="19" t="s">
        <v>37</v>
      </c>
      <c r="O132" s="19" t="s">
        <v>37</v>
      </c>
      <c r="P132" s="19" t="s">
        <v>37</v>
      </c>
      <c r="Q132" s="22" t="s">
        <v>37</v>
      </c>
      <c r="R132" s="22" t="s">
        <v>37</v>
      </c>
      <c r="S132" s="22" t="s">
        <v>37</v>
      </c>
      <c r="T132" s="22" t="s">
        <v>37</v>
      </c>
      <c r="U132" s="22" t="s">
        <v>37</v>
      </c>
      <c r="V132" s="21" t="s">
        <v>37</v>
      </c>
      <c r="W132" s="21" t="s">
        <v>37</v>
      </c>
      <c r="X132" s="21" t="s">
        <v>37</v>
      </c>
      <c r="Y132" s="21" t="s">
        <v>37</v>
      </c>
      <c r="Z132" s="21" t="s">
        <v>37</v>
      </c>
      <c r="AA132" s="20" t="s">
        <v>37</v>
      </c>
      <c r="AB132" s="20" t="s">
        <v>37</v>
      </c>
      <c r="AC132" s="20" t="s">
        <v>37</v>
      </c>
      <c r="AD132" s="20" t="s">
        <v>37</v>
      </c>
      <c r="AE132" s="20" t="s">
        <v>37</v>
      </c>
      <c r="AF132" s="19" t="s">
        <v>37</v>
      </c>
      <c r="AG132" s="19" t="s">
        <v>37</v>
      </c>
      <c r="AH132" s="19" t="s">
        <v>37</v>
      </c>
      <c r="AI132" s="19" t="s">
        <v>37</v>
      </c>
      <c r="AJ132" s="19" t="s">
        <v>37</v>
      </c>
      <c r="AK132" s="19" t="s">
        <v>37</v>
      </c>
      <c r="AL132" s="19" t="s">
        <v>37</v>
      </c>
      <c r="AM132" s="19" t="s">
        <v>37</v>
      </c>
      <c r="AN132" s="19" t="s">
        <v>37</v>
      </c>
      <c r="AO132" s="19" t="s">
        <v>37</v>
      </c>
      <c r="AP132" s="22" t="s">
        <v>37</v>
      </c>
      <c r="AQ132" s="22" t="s">
        <v>37</v>
      </c>
      <c r="AR132" s="22" t="s">
        <v>37</v>
      </c>
      <c r="AS132" s="22" t="s">
        <v>37</v>
      </c>
      <c r="AT132" s="22" t="s">
        <v>37</v>
      </c>
      <c r="AU132" s="21" t="s">
        <v>37</v>
      </c>
      <c r="AV132" s="21" t="s">
        <v>37</v>
      </c>
      <c r="AW132" s="21" t="s">
        <v>37</v>
      </c>
      <c r="AX132" s="21" t="s">
        <v>37</v>
      </c>
      <c r="AY132" s="21" t="s">
        <v>37</v>
      </c>
      <c r="AZ132" s="21" t="s">
        <v>37</v>
      </c>
      <c r="BA132" s="21" t="s">
        <v>37</v>
      </c>
      <c r="BB132" s="21" t="s">
        <v>37</v>
      </c>
      <c r="BC132" s="21" t="s">
        <v>37</v>
      </c>
      <c r="BD132" s="21" t="s">
        <v>37</v>
      </c>
      <c r="BE132" s="20" t="s">
        <v>37</v>
      </c>
      <c r="BF132" s="20" t="s">
        <v>37</v>
      </c>
      <c r="BG132" s="20" t="s">
        <v>37</v>
      </c>
      <c r="BH132" s="20" t="s">
        <v>37</v>
      </c>
      <c r="BI132" s="20" t="s">
        <v>37</v>
      </c>
      <c r="BJ132" s="20" t="s">
        <v>37</v>
      </c>
      <c r="BK132" s="20" t="s">
        <v>37</v>
      </c>
      <c r="BL132" s="20" t="s">
        <v>37</v>
      </c>
      <c r="BM132" s="20" t="s">
        <v>37</v>
      </c>
      <c r="BN132" s="20" t="s">
        <v>37</v>
      </c>
      <c r="BO132" s="22" t="s">
        <v>37</v>
      </c>
      <c r="BP132" s="22" t="s">
        <v>37</v>
      </c>
      <c r="BQ132" s="22" t="s">
        <v>37</v>
      </c>
      <c r="BR132" s="22" t="s">
        <v>37</v>
      </c>
      <c r="BS132" s="22" t="s">
        <v>37</v>
      </c>
      <c r="BT132" s="22" t="s">
        <v>37</v>
      </c>
      <c r="BU132" s="22" t="s">
        <v>37</v>
      </c>
      <c r="BV132" s="22" t="s">
        <v>37</v>
      </c>
      <c r="BW132" s="22" t="s">
        <v>37</v>
      </c>
      <c r="BX132" s="22" t="s">
        <v>37</v>
      </c>
      <c r="BY132" s="24" t="s">
        <v>37</v>
      </c>
      <c r="BZ132" s="24" t="s">
        <v>37</v>
      </c>
      <c r="CA132" s="24" t="s">
        <v>37</v>
      </c>
      <c r="CB132" s="24" t="s">
        <v>37</v>
      </c>
      <c r="CC132" s="24" t="s">
        <v>37</v>
      </c>
      <c r="CD132" s="24" t="s">
        <v>37</v>
      </c>
      <c r="CE132" s="24" t="s">
        <v>37</v>
      </c>
      <c r="CF132" s="24" t="s">
        <v>37</v>
      </c>
      <c r="CG132" s="24" t="s">
        <v>37</v>
      </c>
      <c r="CH132" s="24" t="s">
        <v>37</v>
      </c>
      <c r="CI132" s="22" t="s">
        <v>37</v>
      </c>
      <c r="CJ132" s="22" t="s">
        <v>37</v>
      </c>
      <c r="CK132" s="22" t="s">
        <v>37</v>
      </c>
      <c r="CL132" s="22" t="s">
        <v>37</v>
      </c>
      <c r="CM132" s="20">
        <v>57</v>
      </c>
      <c r="CN132" s="20">
        <v>50</v>
      </c>
      <c r="CO132" s="20" t="s">
        <v>37</v>
      </c>
      <c r="CP132" s="20" t="s">
        <v>37</v>
      </c>
    </row>
    <row r="133" spans="1:94" x14ac:dyDescent="0.35">
      <c r="A133" s="16">
        <v>2012</v>
      </c>
      <c r="B133" s="17">
        <v>4073</v>
      </c>
      <c r="C133" s="18" t="s">
        <v>424</v>
      </c>
      <c r="D133" s="18" t="s">
        <v>39</v>
      </c>
      <c r="E133" s="18" t="s">
        <v>28</v>
      </c>
      <c r="F133" s="16" t="s">
        <v>8</v>
      </c>
      <c r="G133" s="20" t="s">
        <v>37</v>
      </c>
      <c r="H133" s="20" t="s">
        <v>37</v>
      </c>
      <c r="I133" s="20" t="s">
        <v>37</v>
      </c>
      <c r="J133" s="20" t="s">
        <v>37</v>
      </c>
      <c r="K133" s="20" t="s">
        <v>37</v>
      </c>
      <c r="L133" s="19" t="s">
        <v>37</v>
      </c>
      <c r="M133" s="19" t="s">
        <v>37</v>
      </c>
      <c r="N133" s="19" t="s">
        <v>37</v>
      </c>
      <c r="O133" s="19" t="s">
        <v>37</v>
      </c>
      <c r="P133" s="19" t="s">
        <v>37</v>
      </c>
      <c r="Q133" s="22" t="s">
        <v>37</v>
      </c>
      <c r="R133" s="22" t="s">
        <v>37</v>
      </c>
      <c r="S133" s="22" t="s">
        <v>37</v>
      </c>
      <c r="T133" s="22" t="s">
        <v>37</v>
      </c>
      <c r="U133" s="22" t="s">
        <v>37</v>
      </c>
      <c r="V133" s="21" t="s">
        <v>37</v>
      </c>
      <c r="W133" s="21" t="s">
        <v>37</v>
      </c>
      <c r="X133" s="21" t="s">
        <v>37</v>
      </c>
      <c r="Y133" s="21" t="s">
        <v>37</v>
      </c>
      <c r="Z133" s="21" t="s">
        <v>37</v>
      </c>
      <c r="AA133" s="20" t="s">
        <v>37</v>
      </c>
      <c r="AB133" s="20" t="s">
        <v>37</v>
      </c>
      <c r="AC133" s="20" t="s">
        <v>37</v>
      </c>
      <c r="AD133" s="20" t="s">
        <v>37</v>
      </c>
      <c r="AE133" s="20" t="s">
        <v>37</v>
      </c>
      <c r="AF133" s="19" t="s">
        <v>37</v>
      </c>
      <c r="AG133" s="19" t="s">
        <v>37</v>
      </c>
      <c r="AH133" s="19" t="s">
        <v>37</v>
      </c>
      <c r="AI133" s="19" t="s">
        <v>37</v>
      </c>
      <c r="AJ133" s="19" t="s">
        <v>37</v>
      </c>
      <c r="AK133" s="19" t="s">
        <v>37</v>
      </c>
      <c r="AL133" s="19" t="s">
        <v>37</v>
      </c>
      <c r="AM133" s="19" t="s">
        <v>37</v>
      </c>
      <c r="AN133" s="19" t="s">
        <v>37</v>
      </c>
      <c r="AO133" s="19" t="s">
        <v>37</v>
      </c>
      <c r="AP133" s="22" t="s">
        <v>37</v>
      </c>
      <c r="AQ133" s="22" t="s">
        <v>37</v>
      </c>
      <c r="AR133" s="22" t="s">
        <v>37</v>
      </c>
      <c r="AS133" s="22" t="s">
        <v>37</v>
      </c>
      <c r="AT133" s="22" t="s">
        <v>37</v>
      </c>
      <c r="AU133" s="21" t="s">
        <v>37</v>
      </c>
      <c r="AV133" s="21" t="s">
        <v>37</v>
      </c>
      <c r="AW133" s="21" t="s">
        <v>37</v>
      </c>
      <c r="AX133" s="21" t="s">
        <v>37</v>
      </c>
      <c r="AY133" s="21" t="s">
        <v>37</v>
      </c>
      <c r="AZ133" s="21" t="s">
        <v>37</v>
      </c>
      <c r="BA133" s="21" t="s">
        <v>37</v>
      </c>
      <c r="BB133" s="21" t="s">
        <v>37</v>
      </c>
      <c r="BC133" s="21" t="s">
        <v>37</v>
      </c>
      <c r="BD133" s="21" t="s">
        <v>37</v>
      </c>
      <c r="BE133" s="20" t="s">
        <v>37</v>
      </c>
      <c r="BF133" s="20" t="s">
        <v>37</v>
      </c>
      <c r="BG133" s="20" t="s">
        <v>37</v>
      </c>
      <c r="BH133" s="20" t="s">
        <v>37</v>
      </c>
      <c r="BI133" s="20" t="s">
        <v>37</v>
      </c>
      <c r="BJ133" s="20" t="s">
        <v>37</v>
      </c>
      <c r="BK133" s="20" t="s">
        <v>37</v>
      </c>
      <c r="BL133" s="20" t="s">
        <v>37</v>
      </c>
      <c r="BM133" s="20" t="s">
        <v>37</v>
      </c>
      <c r="BN133" s="20" t="s">
        <v>37</v>
      </c>
      <c r="BO133" s="22" t="s">
        <v>37</v>
      </c>
      <c r="BP133" s="22" t="s">
        <v>37</v>
      </c>
      <c r="BQ133" s="22" t="s">
        <v>37</v>
      </c>
      <c r="BR133" s="22" t="s">
        <v>37</v>
      </c>
      <c r="BS133" s="22" t="s">
        <v>37</v>
      </c>
      <c r="BT133" s="22" t="s">
        <v>37</v>
      </c>
      <c r="BU133" s="22" t="s">
        <v>37</v>
      </c>
      <c r="BV133" s="22" t="s">
        <v>37</v>
      </c>
      <c r="BW133" s="22" t="s">
        <v>37</v>
      </c>
      <c r="BX133" s="22" t="s">
        <v>37</v>
      </c>
      <c r="BY133" s="24" t="s">
        <v>37</v>
      </c>
      <c r="BZ133" s="24" t="s">
        <v>37</v>
      </c>
      <c r="CA133" s="24" t="s">
        <v>37</v>
      </c>
      <c r="CB133" s="24" t="s">
        <v>37</v>
      </c>
      <c r="CC133" s="24" t="s">
        <v>37</v>
      </c>
      <c r="CD133" s="24" t="s">
        <v>37</v>
      </c>
      <c r="CE133" s="24" t="s">
        <v>37</v>
      </c>
      <c r="CF133" s="24" t="s">
        <v>37</v>
      </c>
      <c r="CG133" s="24" t="s">
        <v>37</v>
      </c>
      <c r="CH133" s="24" t="s">
        <v>37</v>
      </c>
      <c r="CI133" s="22" t="s">
        <v>37</v>
      </c>
      <c r="CJ133" s="22" t="s">
        <v>37</v>
      </c>
      <c r="CK133" s="22" t="s">
        <v>37</v>
      </c>
      <c r="CL133" s="22" t="s">
        <v>37</v>
      </c>
      <c r="CM133" s="20">
        <v>0</v>
      </c>
      <c r="CN133" s="20">
        <v>12</v>
      </c>
      <c r="CO133" s="20">
        <v>1</v>
      </c>
      <c r="CP133" s="20">
        <v>0</v>
      </c>
    </row>
    <row r="134" spans="1:94" x14ac:dyDescent="0.35">
      <c r="A134" s="16">
        <v>2012</v>
      </c>
      <c r="B134" s="17">
        <v>4110</v>
      </c>
      <c r="C134" s="18" t="s">
        <v>426</v>
      </c>
      <c r="D134" s="18" t="s">
        <v>36</v>
      </c>
      <c r="E134" s="18" t="s">
        <v>57</v>
      </c>
      <c r="F134" s="16" t="s">
        <v>8</v>
      </c>
      <c r="G134" s="20">
        <v>572979</v>
      </c>
      <c r="H134" s="20">
        <v>370884</v>
      </c>
      <c r="I134" s="20" t="s">
        <v>37</v>
      </c>
      <c r="J134" s="20" t="s">
        <v>37</v>
      </c>
      <c r="K134" s="20">
        <v>943863</v>
      </c>
      <c r="L134" s="19">
        <v>66.3</v>
      </c>
      <c r="M134" s="19">
        <v>58.5</v>
      </c>
      <c r="N134" s="19" t="s">
        <v>37</v>
      </c>
      <c r="O134" s="19" t="s">
        <v>37</v>
      </c>
      <c r="P134" s="19">
        <v>124.8</v>
      </c>
      <c r="Q134" s="22">
        <v>1291418</v>
      </c>
      <c r="R134" s="22">
        <v>879387</v>
      </c>
      <c r="S134" s="22" t="s">
        <v>37</v>
      </c>
      <c r="T134" s="22" t="s">
        <v>37</v>
      </c>
      <c r="U134" s="22">
        <v>2170805</v>
      </c>
      <c r="V134" s="21">
        <v>149.30000000000001</v>
      </c>
      <c r="W134" s="21">
        <v>135.69999999999999</v>
      </c>
      <c r="X134" s="21" t="s">
        <v>37</v>
      </c>
      <c r="Y134" s="21" t="s">
        <v>37</v>
      </c>
      <c r="Z134" s="21">
        <v>285</v>
      </c>
      <c r="AA134" s="20" t="s">
        <v>37</v>
      </c>
      <c r="AB134" s="20" t="s">
        <v>37</v>
      </c>
      <c r="AC134" s="20" t="s">
        <v>37</v>
      </c>
      <c r="AD134" s="20" t="s">
        <v>37</v>
      </c>
      <c r="AE134" s="20">
        <v>0</v>
      </c>
      <c r="AF134" s="19" t="s">
        <v>37</v>
      </c>
      <c r="AG134" s="19" t="s">
        <v>37</v>
      </c>
      <c r="AH134" s="19" t="s">
        <v>37</v>
      </c>
      <c r="AI134" s="19" t="s">
        <v>37</v>
      </c>
      <c r="AJ134" s="19">
        <v>0</v>
      </c>
      <c r="AK134" s="19" t="s">
        <v>37</v>
      </c>
      <c r="AL134" s="19" t="s">
        <v>37</v>
      </c>
      <c r="AM134" s="19" t="s">
        <v>37</v>
      </c>
      <c r="AN134" s="19" t="s">
        <v>37</v>
      </c>
      <c r="AO134" s="19">
        <v>0</v>
      </c>
      <c r="AP134" s="22">
        <v>184</v>
      </c>
      <c r="AQ134" s="22">
        <v>0</v>
      </c>
      <c r="AR134" s="22">
        <v>0</v>
      </c>
      <c r="AS134" s="22">
        <v>0</v>
      </c>
      <c r="AT134" s="22">
        <v>184</v>
      </c>
      <c r="AU134" s="21">
        <v>92</v>
      </c>
      <c r="AV134" s="21">
        <v>0</v>
      </c>
      <c r="AW134" s="21">
        <v>0</v>
      </c>
      <c r="AX134" s="21">
        <v>0</v>
      </c>
      <c r="AY134" s="21">
        <v>92</v>
      </c>
      <c r="AZ134" s="21">
        <v>92</v>
      </c>
      <c r="BA134" s="21">
        <v>318</v>
      </c>
      <c r="BB134" s="21">
        <v>736</v>
      </c>
      <c r="BC134" s="21">
        <v>0</v>
      </c>
      <c r="BD134" s="21">
        <v>1146</v>
      </c>
      <c r="BE134" s="20">
        <v>14673</v>
      </c>
      <c r="BF134" s="20">
        <v>18559</v>
      </c>
      <c r="BG134" s="20">
        <v>0</v>
      </c>
      <c r="BH134" s="20">
        <v>0</v>
      </c>
      <c r="BI134" s="20">
        <v>33232</v>
      </c>
      <c r="BJ134" s="20">
        <v>21661</v>
      </c>
      <c r="BK134" s="20">
        <v>35474</v>
      </c>
      <c r="BL134" s="20">
        <v>0</v>
      </c>
      <c r="BM134" s="20">
        <v>0</v>
      </c>
      <c r="BN134" s="20">
        <v>57135</v>
      </c>
      <c r="BO134" s="22">
        <v>2000</v>
      </c>
      <c r="BP134" s="22">
        <v>20</v>
      </c>
      <c r="BQ134" s="22">
        <v>120</v>
      </c>
      <c r="BR134" s="22">
        <v>0</v>
      </c>
      <c r="BS134" s="22">
        <v>2140</v>
      </c>
      <c r="BT134" s="22">
        <v>1700</v>
      </c>
      <c r="BU134" s="22">
        <v>0</v>
      </c>
      <c r="BV134" s="22">
        <v>0</v>
      </c>
      <c r="BW134" s="22">
        <v>0</v>
      </c>
      <c r="BX134" s="22">
        <v>1700</v>
      </c>
      <c r="BY134" s="24">
        <v>15293</v>
      </c>
      <c r="BZ134" s="24">
        <v>0</v>
      </c>
      <c r="CA134" s="24">
        <v>0</v>
      </c>
      <c r="CB134" s="24">
        <v>0</v>
      </c>
      <c r="CC134" s="24">
        <v>15293</v>
      </c>
      <c r="CD134" s="24">
        <v>55327</v>
      </c>
      <c r="CE134" s="24">
        <v>54053</v>
      </c>
      <c r="CF134" s="24">
        <v>120</v>
      </c>
      <c r="CG134" s="24">
        <v>0</v>
      </c>
      <c r="CH134" s="24">
        <v>109500</v>
      </c>
      <c r="CI134" s="22">
        <v>71900</v>
      </c>
      <c r="CJ134" s="22">
        <v>1275</v>
      </c>
      <c r="CK134" s="22">
        <v>2355</v>
      </c>
      <c r="CL134" s="22">
        <v>0</v>
      </c>
      <c r="CM134" s="20">
        <v>9600</v>
      </c>
      <c r="CN134" s="20">
        <v>0</v>
      </c>
      <c r="CO134" s="20">
        <v>0</v>
      </c>
      <c r="CP134" s="20">
        <v>0</v>
      </c>
    </row>
    <row r="135" spans="1:94" x14ac:dyDescent="0.35">
      <c r="A135" s="16">
        <v>2012</v>
      </c>
      <c r="B135" s="17">
        <v>4117</v>
      </c>
      <c r="C135" s="18" t="s">
        <v>427</v>
      </c>
      <c r="D135" s="18" t="s">
        <v>34</v>
      </c>
      <c r="E135" s="18" t="s">
        <v>33</v>
      </c>
      <c r="F135" s="16" t="s">
        <v>8</v>
      </c>
      <c r="G135" s="20" t="s">
        <v>37</v>
      </c>
      <c r="H135" s="20" t="s">
        <v>37</v>
      </c>
      <c r="I135" s="20" t="s">
        <v>37</v>
      </c>
      <c r="J135" s="20" t="s">
        <v>37</v>
      </c>
      <c r="K135" s="20">
        <v>0</v>
      </c>
      <c r="L135" s="19" t="s">
        <v>37</v>
      </c>
      <c r="M135" s="19" t="s">
        <v>37</v>
      </c>
      <c r="N135" s="19" t="s">
        <v>37</v>
      </c>
      <c r="O135" s="19" t="s">
        <v>37</v>
      </c>
      <c r="P135" s="19">
        <v>0</v>
      </c>
      <c r="Q135" s="22" t="s">
        <v>37</v>
      </c>
      <c r="R135" s="22" t="s">
        <v>37</v>
      </c>
      <c r="S135" s="22" t="s">
        <v>37</v>
      </c>
      <c r="T135" s="22" t="s">
        <v>37</v>
      </c>
      <c r="U135" s="22">
        <v>0</v>
      </c>
      <c r="V135" s="21" t="s">
        <v>37</v>
      </c>
      <c r="W135" s="21" t="s">
        <v>37</v>
      </c>
      <c r="X135" s="21" t="s">
        <v>37</v>
      </c>
      <c r="Y135" s="21" t="s">
        <v>37</v>
      </c>
      <c r="Z135" s="21">
        <v>0</v>
      </c>
      <c r="AA135" s="20" t="s">
        <v>37</v>
      </c>
      <c r="AB135" s="20" t="s">
        <v>37</v>
      </c>
      <c r="AC135" s="20" t="s">
        <v>37</v>
      </c>
      <c r="AD135" s="20" t="s">
        <v>37</v>
      </c>
      <c r="AE135" s="20">
        <v>0</v>
      </c>
      <c r="AF135" s="19" t="s">
        <v>37</v>
      </c>
      <c r="AG135" s="19" t="s">
        <v>37</v>
      </c>
      <c r="AH135" s="19" t="s">
        <v>37</v>
      </c>
      <c r="AI135" s="19" t="s">
        <v>37</v>
      </c>
      <c r="AJ135" s="19">
        <v>0</v>
      </c>
      <c r="AK135" s="19" t="s">
        <v>37</v>
      </c>
      <c r="AL135" s="19" t="s">
        <v>37</v>
      </c>
      <c r="AM135" s="19" t="s">
        <v>37</v>
      </c>
      <c r="AN135" s="19" t="s">
        <v>37</v>
      </c>
      <c r="AO135" s="19">
        <v>0</v>
      </c>
      <c r="AP135" s="22">
        <v>4</v>
      </c>
      <c r="AQ135" s="22" t="s">
        <v>37</v>
      </c>
      <c r="AR135" s="22">
        <v>1</v>
      </c>
      <c r="AS135" s="22" t="s">
        <v>37</v>
      </c>
      <c r="AT135" s="22">
        <v>5</v>
      </c>
      <c r="AU135" s="21">
        <v>3</v>
      </c>
      <c r="AV135" s="21" t="s">
        <v>37</v>
      </c>
      <c r="AW135" s="21">
        <v>2.1</v>
      </c>
      <c r="AX135" s="21" t="s">
        <v>37</v>
      </c>
      <c r="AY135" s="21">
        <v>5.0999999999999996</v>
      </c>
      <c r="AZ135" s="21">
        <v>3.4</v>
      </c>
      <c r="BA135" s="21" t="s">
        <v>37</v>
      </c>
      <c r="BB135" s="21">
        <v>2.5</v>
      </c>
      <c r="BC135" s="21" t="s">
        <v>37</v>
      </c>
      <c r="BD135" s="21">
        <v>5.9</v>
      </c>
      <c r="BE135" s="20" t="s">
        <v>37</v>
      </c>
      <c r="BF135" s="20" t="s">
        <v>37</v>
      </c>
      <c r="BG135" s="20" t="s">
        <v>37</v>
      </c>
      <c r="BH135" s="20" t="s">
        <v>37</v>
      </c>
      <c r="BI135" s="20">
        <v>0</v>
      </c>
      <c r="BJ135" s="20" t="s">
        <v>37</v>
      </c>
      <c r="BK135" s="20" t="s">
        <v>37</v>
      </c>
      <c r="BL135" s="20" t="s">
        <v>37</v>
      </c>
      <c r="BM135" s="20" t="s">
        <v>37</v>
      </c>
      <c r="BN135" s="20">
        <v>0</v>
      </c>
      <c r="BO135" s="22">
        <v>37</v>
      </c>
      <c r="BP135" s="22" t="s">
        <v>37</v>
      </c>
      <c r="BQ135" s="22">
        <v>84</v>
      </c>
      <c r="BR135" s="22" t="s">
        <v>37</v>
      </c>
      <c r="BS135" s="22">
        <v>121</v>
      </c>
      <c r="BT135" s="22">
        <v>33</v>
      </c>
      <c r="BU135" s="22" t="s">
        <v>37</v>
      </c>
      <c r="BV135" s="22">
        <v>4</v>
      </c>
      <c r="BW135" s="22" t="s">
        <v>37</v>
      </c>
      <c r="BX135" s="22">
        <v>37</v>
      </c>
      <c r="BY135" s="24" t="s">
        <v>37</v>
      </c>
      <c r="BZ135" s="24" t="s">
        <v>37</v>
      </c>
      <c r="CA135" s="24" t="s">
        <v>37</v>
      </c>
      <c r="CB135" s="24" t="s">
        <v>37</v>
      </c>
      <c r="CC135" s="24">
        <v>0</v>
      </c>
      <c r="CD135" s="24">
        <v>70</v>
      </c>
      <c r="CE135" s="24">
        <v>0</v>
      </c>
      <c r="CF135" s="24">
        <v>88</v>
      </c>
      <c r="CG135" s="24">
        <v>0</v>
      </c>
      <c r="CH135" s="24">
        <v>158</v>
      </c>
      <c r="CI135" s="22" t="s">
        <v>37</v>
      </c>
      <c r="CJ135" s="22" t="s">
        <v>37</v>
      </c>
      <c r="CK135" s="22" t="s">
        <v>37</v>
      </c>
      <c r="CL135" s="22" t="s">
        <v>37</v>
      </c>
      <c r="CM135" s="20" t="s">
        <v>37</v>
      </c>
      <c r="CN135" s="20" t="s">
        <v>37</v>
      </c>
      <c r="CO135" s="20" t="s">
        <v>37</v>
      </c>
      <c r="CP135" s="20" t="s">
        <v>37</v>
      </c>
    </row>
    <row r="136" spans="1:94" x14ac:dyDescent="0.35">
      <c r="A136" s="16">
        <v>2012</v>
      </c>
      <c r="B136" s="17">
        <v>4147</v>
      </c>
      <c r="C136" s="18" t="s">
        <v>429</v>
      </c>
      <c r="D136" s="18" t="s">
        <v>184</v>
      </c>
      <c r="E136" s="18" t="s">
        <v>28</v>
      </c>
      <c r="F136" s="16" t="s">
        <v>8</v>
      </c>
      <c r="G136" s="20">
        <v>31</v>
      </c>
      <c r="H136" s="20">
        <v>151</v>
      </c>
      <c r="I136" s="20" t="s">
        <v>37</v>
      </c>
      <c r="J136" s="20" t="s">
        <v>37</v>
      </c>
      <c r="K136" s="20">
        <v>182</v>
      </c>
      <c r="L136" s="19" t="s">
        <v>37</v>
      </c>
      <c r="M136" s="19">
        <v>0.1</v>
      </c>
      <c r="N136" s="19" t="s">
        <v>37</v>
      </c>
      <c r="O136" s="19" t="s">
        <v>37</v>
      </c>
      <c r="P136" s="19">
        <v>0.1</v>
      </c>
      <c r="Q136" s="22">
        <v>251</v>
      </c>
      <c r="R136" s="22">
        <v>151</v>
      </c>
      <c r="S136" s="22" t="s">
        <v>37</v>
      </c>
      <c r="T136" s="22" t="s">
        <v>37</v>
      </c>
      <c r="U136" s="22">
        <v>402</v>
      </c>
      <c r="V136" s="21">
        <v>0.1</v>
      </c>
      <c r="W136" s="21">
        <v>0.1</v>
      </c>
      <c r="X136" s="21" t="s">
        <v>37</v>
      </c>
      <c r="Y136" s="21" t="s">
        <v>37</v>
      </c>
      <c r="Z136" s="21">
        <v>0.2</v>
      </c>
      <c r="AA136" s="20" t="s">
        <v>37</v>
      </c>
      <c r="AB136" s="20" t="s">
        <v>37</v>
      </c>
      <c r="AC136" s="20" t="s">
        <v>37</v>
      </c>
      <c r="AD136" s="20" t="s">
        <v>37</v>
      </c>
      <c r="AE136" s="20">
        <v>0</v>
      </c>
      <c r="AF136" s="19">
        <v>3.7</v>
      </c>
      <c r="AG136" s="19">
        <v>0.4</v>
      </c>
      <c r="AH136" s="19" t="s">
        <v>37</v>
      </c>
      <c r="AI136" s="19" t="s">
        <v>37</v>
      </c>
      <c r="AJ136" s="19">
        <v>4.0999999999999996</v>
      </c>
      <c r="AK136" s="19">
        <v>5.9</v>
      </c>
      <c r="AL136" s="19">
        <v>0.5</v>
      </c>
      <c r="AM136" s="19" t="s">
        <v>37</v>
      </c>
      <c r="AN136" s="19" t="s">
        <v>37</v>
      </c>
      <c r="AO136" s="19">
        <v>6.4</v>
      </c>
      <c r="AP136" s="22" t="s">
        <v>37</v>
      </c>
      <c r="AQ136" s="22" t="s">
        <v>37</v>
      </c>
      <c r="AR136" s="22" t="s">
        <v>37</v>
      </c>
      <c r="AS136" s="22" t="s">
        <v>37</v>
      </c>
      <c r="AT136" s="22">
        <v>0</v>
      </c>
      <c r="AU136" s="21">
        <v>3.7</v>
      </c>
      <c r="AV136" s="21">
        <v>0.4</v>
      </c>
      <c r="AW136" s="21" t="s">
        <v>37</v>
      </c>
      <c r="AX136" s="21" t="s">
        <v>37</v>
      </c>
      <c r="AY136" s="21">
        <v>4.0999999999999996</v>
      </c>
      <c r="AZ136" s="21">
        <v>5.9</v>
      </c>
      <c r="BA136" s="21">
        <v>0.5</v>
      </c>
      <c r="BB136" s="21" t="s">
        <v>37</v>
      </c>
      <c r="BC136" s="21" t="s">
        <v>37</v>
      </c>
      <c r="BD136" s="21">
        <v>6.4</v>
      </c>
      <c r="BE136" s="20">
        <v>21</v>
      </c>
      <c r="BF136" s="20">
        <v>3</v>
      </c>
      <c r="BG136" s="20" t="s">
        <v>37</v>
      </c>
      <c r="BH136" s="20" t="s">
        <v>37</v>
      </c>
      <c r="BI136" s="20">
        <v>24</v>
      </c>
      <c r="BJ136" s="20">
        <v>48</v>
      </c>
      <c r="BK136" s="20">
        <v>24</v>
      </c>
      <c r="BL136" s="20" t="s">
        <v>37</v>
      </c>
      <c r="BM136" s="20" t="s">
        <v>37</v>
      </c>
      <c r="BN136" s="20">
        <v>72</v>
      </c>
      <c r="BO136" s="22" t="s">
        <v>37</v>
      </c>
      <c r="BP136" s="22" t="s">
        <v>37</v>
      </c>
      <c r="BQ136" s="22" t="s">
        <v>37</v>
      </c>
      <c r="BR136" s="22" t="s">
        <v>37</v>
      </c>
      <c r="BS136" s="22">
        <v>0</v>
      </c>
      <c r="BT136" s="22">
        <v>32</v>
      </c>
      <c r="BU136" s="22">
        <v>0</v>
      </c>
      <c r="BV136" s="22" t="s">
        <v>37</v>
      </c>
      <c r="BW136" s="22" t="s">
        <v>37</v>
      </c>
      <c r="BX136" s="22">
        <v>32</v>
      </c>
      <c r="BY136" s="24">
        <v>34</v>
      </c>
      <c r="BZ136" s="24">
        <v>34</v>
      </c>
      <c r="CA136" s="24" t="s">
        <v>37</v>
      </c>
      <c r="CB136" s="24" t="s">
        <v>37</v>
      </c>
      <c r="CC136" s="24">
        <v>68</v>
      </c>
      <c r="CD136" s="24">
        <v>135</v>
      </c>
      <c r="CE136" s="24">
        <v>61</v>
      </c>
      <c r="CF136" s="24">
        <v>0</v>
      </c>
      <c r="CG136" s="24">
        <v>0</v>
      </c>
      <c r="CH136" s="24">
        <v>196</v>
      </c>
      <c r="CI136" s="22">
        <v>468</v>
      </c>
      <c r="CJ136" s="22" t="s">
        <v>37</v>
      </c>
      <c r="CK136" s="22" t="s">
        <v>37</v>
      </c>
      <c r="CL136" s="22" t="s">
        <v>37</v>
      </c>
      <c r="CM136" s="20" t="s">
        <v>37</v>
      </c>
      <c r="CN136" s="20" t="s">
        <v>37</v>
      </c>
      <c r="CO136" s="20" t="s">
        <v>37</v>
      </c>
      <c r="CP136" s="20" t="s">
        <v>37</v>
      </c>
    </row>
    <row r="137" spans="1:94" x14ac:dyDescent="0.35">
      <c r="A137" s="16">
        <v>2012</v>
      </c>
      <c r="B137" s="17">
        <v>4176</v>
      </c>
      <c r="C137" s="18" t="s">
        <v>434</v>
      </c>
      <c r="D137" s="18" t="s">
        <v>243</v>
      </c>
      <c r="E137" s="18" t="s">
        <v>57</v>
      </c>
      <c r="F137" s="16" t="s">
        <v>8</v>
      </c>
      <c r="G137" s="20">
        <v>99589</v>
      </c>
      <c r="H137" s="20">
        <v>108795</v>
      </c>
      <c r="I137" s="20">
        <v>40933</v>
      </c>
      <c r="J137" s="20">
        <v>0</v>
      </c>
      <c r="K137" s="20">
        <v>249317</v>
      </c>
      <c r="L137" s="19">
        <v>10</v>
      </c>
      <c r="M137" s="19">
        <v>16</v>
      </c>
      <c r="N137" s="19">
        <v>7</v>
      </c>
      <c r="O137" s="19">
        <v>0</v>
      </c>
      <c r="P137" s="19">
        <v>33</v>
      </c>
      <c r="Q137" s="22">
        <v>758608</v>
      </c>
      <c r="R137" s="22">
        <v>1623490</v>
      </c>
      <c r="S137" s="22">
        <v>614623</v>
      </c>
      <c r="T137" s="22">
        <v>0</v>
      </c>
      <c r="U137" s="22">
        <v>2996721</v>
      </c>
      <c r="V137" s="21">
        <v>80</v>
      </c>
      <c r="W137" s="21">
        <v>356</v>
      </c>
      <c r="X137" s="21">
        <v>80</v>
      </c>
      <c r="Y137" s="21">
        <v>0</v>
      </c>
      <c r="Z137" s="21">
        <v>516</v>
      </c>
      <c r="AA137" s="20">
        <v>0</v>
      </c>
      <c r="AB137" s="20">
        <v>0</v>
      </c>
      <c r="AC137" s="20">
        <v>0</v>
      </c>
      <c r="AD137" s="20">
        <v>0</v>
      </c>
      <c r="AE137" s="20">
        <v>0</v>
      </c>
      <c r="AF137" s="19" t="s">
        <v>37</v>
      </c>
      <c r="AG137" s="19" t="s">
        <v>37</v>
      </c>
      <c r="AH137" s="19" t="s">
        <v>37</v>
      </c>
      <c r="AI137" s="19" t="s">
        <v>37</v>
      </c>
      <c r="AJ137" s="19">
        <v>0</v>
      </c>
      <c r="AK137" s="19">
        <v>0</v>
      </c>
      <c r="AL137" s="19">
        <v>43</v>
      </c>
      <c r="AM137" s="19">
        <v>48</v>
      </c>
      <c r="AN137" s="19">
        <v>0</v>
      </c>
      <c r="AO137" s="19">
        <v>91</v>
      </c>
      <c r="AP137" s="22">
        <v>0</v>
      </c>
      <c r="AQ137" s="22">
        <v>0</v>
      </c>
      <c r="AR137" s="22">
        <v>0</v>
      </c>
      <c r="AS137" s="22">
        <v>0</v>
      </c>
      <c r="AT137" s="22">
        <v>0</v>
      </c>
      <c r="AU137" s="21" t="s">
        <v>37</v>
      </c>
      <c r="AV137" s="21" t="s">
        <v>37</v>
      </c>
      <c r="AW137" s="21" t="s">
        <v>37</v>
      </c>
      <c r="AX137" s="21" t="s">
        <v>37</v>
      </c>
      <c r="AY137" s="21">
        <v>0</v>
      </c>
      <c r="AZ137" s="21">
        <v>0</v>
      </c>
      <c r="BA137" s="21">
        <v>43</v>
      </c>
      <c r="BB137" s="21">
        <v>48</v>
      </c>
      <c r="BC137" s="21" t="s">
        <v>37</v>
      </c>
      <c r="BD137" s="21">
        <v>91</v>
      </c>
      <c r="BE137" s="20">
        <v>9260</v>
      </c>
      <c r="BF137" s="20">
        <v>6673</v>
      </c>
      <c r="BG137" s="20">
        <v>2468</v>
      </c>
      <c r="BH137" s="20">
        <v>0</v>
      </c>
      <c r="BI137" s="20">
        <v>18401</v>
      </c>
      <c r="BJ137" s="20">
        <v>26550</v>
      </c>
      <c r="BK137" s="20">
        <v>24732</v>
      </c>
      <c r="BL137" s="20">
        <v>7387</v>
      </c>
      <c r="BM137" s="20">
        <v>0</v>
      </c>
      <c r="BN137" s="20">
        <v>58669</v>
      </c>
      <c r="BO137" s="22">
        <v>0</v>
      </c>
      <c r="BP137" s="22">
        <v>347</v>
      </c>
      <c r="BQ137" s="22">
        <v>478</v>
      </c>
      <c r="BR137" s="22">
        <v>0</v>
      </c>
      <c r="BS137" s="22">
        <v>825</v>
      </c>
      <c r="BT137" s="22">
        <v>0</v>
      </c>
      <c r="BU137" s="22">
        <v>1370</v>
      </c>
      <c r="BV137" s="22">
        <v>1545</v>
      </c>
      <c r="BW137" s="22">
        <v>0</v>
      </c>
      <c r="BX137" s="22">
        <v>2915</v>
      </c>
      <c r="BY137" s="24">
        <v>9636</v>
      </c>
      <c r="BZ137" s="24">
        <v>4534</v>
      </c>
      <c r="CA137" s="24">
        <v>1360</v>
      </c>
      <c r="CB137" s="24">
        <v>0</v>
      </c>
      <c r="CC137" s="24">
        <v>15530</v>
      </c>
      <c r="CD137" s="24">
        <v>45446</v>
      </c>
      <c r="CE137" s="24">
        <v>37656</v>
      </c>
      <c r="CF137" s="24">
        <v>13238</v>
      </c>
      <c r="CG137" s="24">
        <v>0</v>
      </c>
      <c r="CH137" s="24">
        <v>96340</v>
      </c>
      <c r="CI137" s="22">
        <v>0</v>
      </c>
      <c r="CJ137" s="22">
        <v>181</v>
      </c>
      <c r="CK137" s="22">
        <v>82</v>
      </c>
      <c r="CL137" s="22">
        <v>0</v>
      </c>
      <c r="CM137" s="20" t="s">
        <v>37</v>
      </c>
      <c r="CN137" s="20" t="s">
        <v>37</v>
      </c>
      <c r="CO137" s="20" t="s">
        <v>37</v>
      </c>
      <c r="CP137" s="20" t="s">
        <v>37</v>
      </c>
    </row>
    <row r="138" spans="1:94" x14ac:dyDescent="0.35">
      <c r="A138" s="16">
        <v>2012</v>
      </c>
      <c r="B138" s="17">
        <v>4226</v>
      </c>
      <c r="C138" s="18" t="s">
        <v>438</v>
      </c>
      <c r="D138" s="18" t="s">
        <v>43</v>
      </c>
      <c r="E138" s="18" t="s">
        <v>57</v>
      </c>
      <c r="F138" s="16" t="s">
        <v>8</v>
      </c>
      <c r="G138" s="20">
        <v>23811</v>
      </c>
      <c r="H138" s="20">
        <v>166197</v>
      </c>
      <c r="I138" s="20" t="s">
        <v>37</v>
      </c>
      <c r="J138" s="20" t="s">
        <v>37</v>
      </c>
      <c r="K138" s="20">
        <v>190008</v>
      </c>
      <c r="L138" s="19">
        <v>0.8</v>
      </c>
      <c r="M138" s="19">
        <v>9</v>
      </c>
      <c r="N138" s="19" t="s">
        <v>37</v>
      </c>
      <c r="O138" s="19" t="s">
        <v>37</v>
      </c>
      <c r="P138" s="19">
        <v>9.8000000000000007</v>
      </c>
      <c r="Q138" s="22">
        <v>129571</v>
      </c>
      <c r="R138" s="22">
        <v>563245</v>
      </c>
      <c r="S138" s="22" t="s">
        <v>37</v>
      </c>
      <c r="T138" s="22" t="s">
        <v>37</v>
      </c>
      <c r="U138" s="22">
        <v>692816</v>
      </c>
      <c r="V138" s="21">
        <v>8.6</v>
      </c>
      <c r="W138" s="21">
        <v>96.3</v>
      </c>
      <c r="X138" s="21" t="s">
        <v>37</v>
      </c>
      <c r="Y138" s="21" t="s">
        <v>37</v>
      </c>
      <c r="Z138" s="21">
        <v>104.9</v>
      </c>
      <c r="AA138" s="20">
        <v>71</v>
      </c>
      <c r="AB138" s="20">
        <v>434</v>
      </c>
      <c r="AC138" s="20" t="s">
        <v>37</v>
      </c>
      <c r="AD138" s="20" t="s">
        <v>37</v>
      </c>
      <c r="AE138" s="20">
        <v>505</v>
      </c>
      <c r="AF138" s="19" t="s">
        <v>37</v>
      </c>
      <c r="AG138" s="19" t="s">
        <v>37</v>
      </c>
      <c r="AH138" s="19" t="s">
        <v>37</v>
      </c>
      <c r="AI138" s="19" t="s">
        <v>37</v>
      </c>
      <c r="AJ138" s="19">
        <v>0</v>
      </c>
      <c r="AK138" s="19">
        <v>9</v>
      </c>
      <c r="AL138" s="19">
        <v>21</v>
      </c>
      <c r="AM138" s="19" t="s">
        <v>37</v>
      </c>
      <c r="AN138" s="19" t="s">
        <v>37</v>
      </c>
      <c r="AO138" s="19">
        <v>30</v>
      </c>
      <c r="AP138" s="22">
        <v>219</v>
      </c>
      <c r="AQ138" s="22">
        <v>1295</v>
      </c>
      <c r="AR138" s="22" t="s">
        <v>37</v>
      </c>
      <c r="AS138" s="22" t="s">
        <v>37</v>
      </c>
      <c r="AT138" s="22">
        <v>1514</v>
      </c>
      <c r="AU138" s="21">
        <v>0</v>
      </c>
      <c r="AV138" s="21">
        <v>80</v>
      </c>
      <c r="AW138" s="21" t="s">
        <v>37</v>
      </c>
      <c r="AX138" s="21" t="s">
        <v>37</v>
      </c>
      <c r="AY138" s="21">
        <v>80</v>
      </c>
      <c r="AZ138" s="21">
        <v>33</v>
      </c>
      <c r="BA138" s="21">
        <v>306</v>
      </c>
      <c r="BB138" s="21" t="s">
        <v>37</v>
      </c>
      <c r="BC138" s="21" t="s">
        <v>37</v>
      </c>
      <c r="BD138" s="21">
        <v>339</v>
      </c>
      <c r="BE138" s="20">
        <v>7444</v>
      </c>
      <c r="BF138" s="20">
        <v>20002</v>
      </c>
      <c r="BG138" s="20" t="s">
        <v>37</v>
      </c>
      <c r="BH138" s="20" t="s">
        <v>37</v>
      </c>
      <c r="BI138" s="20">
        <v>27446</v>
      </c>
      <c r="BJ138" s="20">
        <v>12264</v>
      </c>
      <c r="BK138" s="20">
        <v>43322</v>
      </c>
      <c r="BL138" s="20" t="s">
        <v>37</v>
      </c>
      <c r="BM138" s="20" t="s">
        <v>37</v>
      </c>
      <c r="BN138" s="20">
        <v>55586</v>
      </c>
      <c r="BO138" s="22">
        <v>5031</v>
      </c>
      <c r="BP138" s="22">
        <v>2321</v>
      </c>
      <c r="BQ138" s="22" t="s">
        <v>37</v>
      </c>
      <c r="BR138" s="22" t="s">
        <v>37</v>
      </c>
      <c r="BS138" s="22">
        <v>7352</v>
      </c>
      <c r="BT138" s="22">
        <v>78</v>
      </c>
      <c r="BU138" s="22">
        <v>4154</v>
      </c>
      <c r="BV138" s="22" t="s">
        <v>37</v>
      </c>
      <c r="BW138" s="22" t="s">
        <v>37</v>
      </c>
      <c r="BX138" s="22">
        <v>4232</v>
      </c>
      <c r="BY138" s="24">
        <v>142</v>
      </c>
      <c r="BZ138" s="24">
        <v>1123</v>
      </c>
      <c r="CA138" s="24" t="s">
        <v>37</v>
      </c>
      <c r="CB138" s="24" t="s">
        <v>37</v>
      </c>
      <c r="CC138" s="24">
        <v>1265</v>
      </c>
      <c r="CD138" s="24">
        <v>24959</v>
      </c>
      <c r="CE138" s="24">
        <v>70922</v>
      </c>
      <c r="CF138" s="24">
        <v>0</v>
      </c>
      <c r="CG138" s="24">
        <v>0</v>
      </c>
      <c r="CH138" s="24">
        <v>95881</v>
      </c>
      <c r="CI138" s="22">
        <v>28119</v>
      </c>
      <c r="CJ138" s="22">
        <v>10198</v>
      </c>
      <c r="CK138" s="22" t="s">
        <v>37</v>
      </c>
      <c r="CL138" s="22" t="s">
        <v>37</v>
      </c>
      <c r="CM138" s="20">
        <v>80</v>
      </c>
      <c r="CN138" s="20">
        <v>169</v>
      </c>
      <c r="CO138" s="20">
        <v>0</v>
      </c>
      <c r="CP138" s="20">
        <v>1</v>
      </c>
    </row>
    <row r="139" spans="1:94" x14ac:dyDescent="0.35">
      <c r="A139" s="16">
        <v>2012</v>
      </c>
      <c r="B139" s="17">
        <v>4254</v>
      </c>
      <c r="C139" s="18" t="s">
        <v>441</v>
      </c>
      <c r="D139" s="18" t="s">
        <v>83</v>
      </c>
      <c r="E139" s="18" t="s">
        <v>57</v>
      </c>
      <c r="F139" s="16" t="s">
        <v>8</v>
      </c>
      <c r="G139" s="20">
        <v>160417</v>
      </c>
      <c r="H139" s="20">
        <v>186974</v>
      </c>
      <c r="I139" s="20">
        <v>62557</v>
      </c>
      <c r="J139" s="20" t="s">
        <v>37</v>
      </c>
      <c r="K139" s="20">
        <v>409948</v>
      </c>
      <c r="L139" s="19">
        <v>18</v>
      </c>
      <c r="M139" s="19">
        <v>30</v>
      </c>
      <c r="N139" s="19">
        <v>10</v>
      </c>
      <c r="O139" s="19" t="s">
        <v>37</v>
      </c>
      <c r="P139" s="19">
        <v>58</v>
      </c>
      <c r="Q139" s="22">
        <v>423336</v>
      </c>
      <c r="R139" s="22">
        <v>470831</v>
      </c>
      <c r="S139" s="22">
        <v>157530</v>
      </c>
      <c r="T139" s="22" t="s">
        <v>37</v>
      </c>
      <c r="U139" s="22">
        <v>1051697</v>
      </c>
      <c r="V139" s="21">
        <v>48</v>
      </c>
      <c r="W139" s="21">
        <v>76</v>
      </c>
      <c r="X139" s="21">
        <v>29</v>
      </c>
      <c r="Y139" s="21" t="s">
        <v>37</v>
      </c>
      <c r="Z139" s="21">
        <v>153</v>
      </c>
      <c r="AA139" s="20" t="s">
        <v>37</v>
      </c>
      <c r="AB139" s="20" t="s">
        <v>37</v>
      </c>
      <c r="AC139" s="20" t="s">
        <v>37</v>
      </c>
      <c r="AD139" s="20" t="s">
        <v>37</v>
      </c>
      <c r="AE139" s="20">
        <v>0</v>
      </c>
      <c r="AF139" s="19" t="s">
        <v>37</v>
      </c>
      <c r="AG139" s="19" t="s">
        <v>37</v>
      </c>
      <c r="AH139" s="19" t="s">
        <v>37</v>
      </c>
      <c r="AI139" s="19" t="s">
        <v>37</v>
      </c>
      <c r="AJ139" s="19">
        <v>0</v>
      </c>
      <c r="AK139" s="19" t="s">
        <v>37</v>
      </c>
      <c r="AL139" s="19" t="s">
        <v>37</v>
      </c>
      <c r="AM139" s="19" t="s">
        <v>37</v>
      </c>
      <c r="AN139" s="19" t="s">
        <v>37</v>
      </c>
      <c r="AO139" s="19">
        <v>0</v>
      </c>
      <c r="AP139" s="22" t="s">
        <v>37</v>
      </c>
      <c r="AQ139" s="22" t="s">
        <v>37</v>
      </c>
      <c r="AR139" s="22" t="s">
        <v>37</v>
      </c>
      <c r="AS139" s="22" t="s">
        <v>37</v>
      </c>
      <c r="AT139" s="22">
        <v>0</v>
      </c>
      <c r="AU139" s="21" t="s">
        <v>37</v>
      </c>
      <c r="AV139" s="21" t="s">
        <v>37</v>
      </c>
      <c r="AW139" s="21" t="s">
        <v>37</v>
      </c>
      <c r="AX139" s="21" t="s">
        <v>37</v>
      </c>
      <c r="AY139" s="21">
        <v>0</v>
      </c>
      <c r="AZ139" s="21" t="s">
        <v>37</v>
      </c>
      <c r="BA139" s="21" t="s">
        <v>37</v>
      </c>
      <c r="BB139" s="21" t="s">
        <v>37</v>
      </c>
      <c r="BC139" s="21" t="s">
        <v>37</v>
      </c>
      <c r="BD139" s="21">
        <v>0</v>
      </c>
      <c r="BE139" s="20">
        <v>8949</v>
      </c>
      <c r="BF139" s="20">
        <v>6217</v>
      </c>
      <c r="BG139" s="20">
        <v>2080</v>
      </c>
      <c r="BH139" s="20" t="s">
        <v>37</v>
      </c>
      <c r="BI139" s="20">
        <v>17246</v>
      </c>
      <c r="BJ139" s="20">
        <v>9916</v>
      </c>
      <c r="BK139" s="20">
        <v>16253</v>
      </c>
      <c r="BL139" s="20">
        <v>5438</v>
      </c>
      <c r="BM139" s="20" t="s">
        <v>37</v>
      </c>
      <c r="BN139" s="20">
        <v>31607</v>
      </c>
      <c r="BO139" s="22" t="s">
        <v>37</v>
      </c>
      <c r="BP139" s="22" t="s">
        <v>37</v>
      </c>
      <c r="BQ139" s="22" t="s">
        <v>37</v>
      </c>
      <c r="BR139" s="22" t="s">
        <v>37</v>
      </c>
      <c r="BS139" s="22">
        <v>0</v>
      </c>
      <c r="BT139" s="22" t="s">
        <v>37</v>
      </c>
      <c r="BU139" s="22" t="s">
        <v>37</v>
      </c>
      <c r="BV139" s="22" t="s">
        <v>37</v>
      </c>
      <c r="BW139" s="22" t="s">
        <v>37</v>
      </c>
      <c r="BX139" s="22">
        <v>0</v>
      </c>
      <c r="BY139" s="24">
        <v>10759</v>
      </c>
      <c r="BZ139" s="24">
        <v>5813</v>
      </c>
      <c r="CA139" s="24">
        <v>1945</v>
      </c>
      <c r="CB139" s="24" t="s">
        <v>37</v>
      </c>
      <c r="CC139" s="24">
        <v>18517</v>
      </c>
      <c r="CD139" s="24">
        <v>29624</v>
      </c>
      <c r="CE139" s="24">
        <v>28283</v>
      </c>
      <c r="CF139" s="24">
        <v>9463</v>
      </c>
      <c r="CG139" s="24">
        <v>0</v>
      </c>
      <c r="CH139" s="24">
        <v>67370</v>
      </c>
      <c r="CI139" s="22">
        <v>1859</v>
      </c>
      <c r="CJ139" s="22">
        <v>0</v>
      </c>
      <c r="CK139" s="22">
        <v>21</v>
      </c>
      <c r="CL139" s="22">
        <v>0</v>
      </c>
      <c r="CM139" s="20">
        <v>1637</v>
      </c>
      <c r="CN139" s="20">
        <v>0</v>
      </c>
      <c r="CO139" s="20">
        <v>7</v>
      </c>
      <c r="CP139" s="20">
        <v>0</v>
      </c>
    </row>
    <row r="140" spans="1:94" x14ac:dyDescent="0.35">
      <c r="A140" s="16">
        <v>2012</v>
      </c>
      <c r="B140" s="17">
        <v>4327</v>
      </c>
      <c r="C140" s="18" t="s">
        <v>449</v>
      </c>
      <c r="D140" s="18" t="s">
        <v>59</v>
      </c>
      <c r="E140" s="18" t="s">
        <v>33</v>
      </c>
      <c r="F140" s="16" t="s">
        <v>8</v>
      </c>
      <c r="G140" s="20" t="s">
        <v>37</v>
      </c>
      <c r="H140" s="20" t="s">
        <v>37</v>
      </c>
      <c r="I140" s="20" t="s">
        <v>37</v>
      </c>
      <c r="J140" s="20" t="s">
        <v>37</v>
      </c>
      <c r="K140" s="20" t="s">
        <v>37</v>
      </c>
      <c r="L140" s="19" t="s">
        <v>37</v>
      </c>
      <c r="M140" s="19" t="s">
        <v>37</v>
      </c>
      <c r="N140" s="19" t="s">
        <v>37</v>
      </c>
      <c r="O140" s="19" t="s">
        <v>37</v>
      </c>
      <c r="P140" s="19" t="s">
        <v>37</v>
      </c>
      <c r="Q140" s="22" t="s">
        <v>37</v>
      </c>
      <c r="R140" s="22" t="s">
        <v>37</v>
      </c>
      <c r="S140" s="22" t="s">
        <v>37</v>
      </c>
      <c r="T140" s="22" t="s">
        <v>37</v>
      </c>
      <c r="U140" s="22" t="s">
        <v>37</v>
      </c>
      <c r="V140" s="21" t="s">
        <v>37</v>
      </c>
      <c r="W140" s="21" t="s">
        <v>37</v>
      </c>
      <c r="X140" s="21" t="s">
        <v>37</v>
      </c>
      <c r="Y140" s="21" t="s">
        <v>37</v>
      </c>
      <c r="Z140" s="21" t="s">
        <v>37</v>
      </c>
      <c r="AA140" s="20" t="s">
        <v>37</v>
      </c>
      <c r="AB140" s="20" t="s">
        <v>37</v>
      </c>
      <c r="AC140" s="20" t="s">
        <v>37</v>
      </c>
      <c r="AD140" s="20" t="s">
        <v>37</v>
      </c>
      <c r="AE140" s="20" t="s">
        <v>37</v>
      </c>
      <c r="AF140" s="19" t="s">
        <v>37</v>
      </c>
      <c r="AG140" s="19" t="s">
        <v>37</v>
      </c>
      <c r="AH140" s="19" t="s">
        <v>37</v>
      </c>
      <c r="AI140" s="19" t="s">
        <v>37</v>
      </c>
      <c r="AJ140" s="19" t="s">
        <v>37</v>
      </c>
      <c r="AK140" s="19" t="s">
        <v>37</v>
      </c>
      <c r="AL140" s="19" t="s">
        <v>37</v>
      </c>
      <c r="AM140" s="19" t="s">
        <v>37</v>
      </c>
      <c r="AN140" s="19" t="s">
        <v>37</v>
      </c>
      <c r="AO140" s="19" t="s">
        <v>37</v>
      </c>
      <c r="AP140" s="22" t="s">
        <v>37</v>
      </c>
      <c r="AQ140" s="22" t="s">
        <v>37</v>
      </c>
      <c r="AR140" s="22" t="s">
        <v>37</v>
      </c>
      <c r="AS140" s="22" t="s">
        <v>37</v>
      </c>
      <c r="AT140" s="22" t="s">
        <v>37</v>
      </c>
      <c r="AU140" s="21" t="s">
        <v>37</v>
      </c>
      <c r="AV140" s="21" t="s">
        <v>37</v>
      </c>
      <c r="AW140" s="21" t="s">
        <v>37</v>
      </c>
      <c r="AX140" s="21" t="s">
        <v>37</v>
      </c>
      <c r="AY140" s="21" t="s">
        <v>37</v>
      </c>
      <c r="AZ140" s="21" t="s">
        <v>37</v>
      </c>
      <c r="BA140" s="21" t="s">
        <v>37</v>
      </c>
      <c r="BB140" s="21" t="s">
        <v>37</v>
      </c>
      <c r="BC140" s="21" t="s">
        <v>37</v>
      </c>
      <c r="BD140" s="21" t="s">
        <v>37</v>
      </c>
      <c r="BE140" s="20" t="s">
        <v>37</v>
      </c>
      <c r="BF140" s="20" t="s">
        <v>37</v>
      </c>
      <c r="BG140" s="20" t="s">
        <v>37</v>
      </c>
      <c r="BH140" s="20" t="s">
        <v>37</v>
      </c>
      <c r="BI140" s="20" t="s">
        <v>37</v>
      </c>
      <c r="BJ140" s="20" t="s">
        <v>37</v>
      </c>
      <c r="BK140" s="20" t="s">
        <v>37</v>
      </c>
      <c r="BL140" s="20" t="s">
        <v>37</v>
      </c>
      <c r="BM140" s="20" t="s">
        <v>37</v>
      </c>
      <c r="BN140" s="20" t="s">
        <v>37</v>
      </c>
      <c r="BO140" s="22" t="s">
        <v>37</v>
      </c>
      <c r="BP140" s="22" t="s">
        <v>37</v>
      </c>
      <c r="BQ140" s="22" t="s">
        <v>37</v>
      </c>
      <c r="BR140" s="22" t="s">
        <v>37</v>
      </c>
      <c r="BS140" s="22" t="s">
        <v>37</v>
      </c>
      <c r="BT140" s="22" t="s">
        <v>37</v>
      </c>
      <c r="BU140" s="22" t="s">
        <v>37</v>
      </c>
      <c r="BV140" s="22" t="s">
        <v>37</v>
      </c>
      <c r="BW140" s="22" t="s">
        <v>37</v>
      </c>
      <c r="BX140" s="22" t="s">
        <v>37</v>
      </c>
      <c r="BY140" s="24" t="s">
        <v>37</v>
      </c>
      <c r="BZ140" s="24" t="s">
        <v>37</v>
      </c>
      <c r="CA140" s="24" t="s">
        <v>37</v>
      </c>
      <c r="CB140" s="24" t="s">
        <v>37</v>
      </c>
      <c r="CC140" s="24" t="s">
        <v>37</v>
      </c>
      <c r="CD140" s="24" t="s">
        <v>37</v>
      </c>
      <c r="CE140" s="24" t="s">
        <v>37</v>
      </c>
      <c r="CF140" s="24" t="s">
        <v>37</v>
      </c>
      <c r="CG140" s="24" t="s">
        <v>37</v>
      </c>
      <c r="CH140" s="24" t="s">
        <v>37</v>
      </c>
      <c r="CI140" s="22" t="s">
        <v>37</v>
      </c>
      <c r="CJ140" s="22" t="s">
        <v>37</v>
      </c>
      <c r="CK140" s="22" t="s">
        <v>37</v>
      </c>
      <c r="CL140" s="22" t="s">
        <v>37</v>
      </c>
      <c r="CM140" s="20" t="s">
        <v>37</v>
      </c>
      <c r="CN140" s="20" t="s">
        <v>37</v>
      </c>
      <c r="CO140" s="20">
        <v>2</v>
      </c>
      <c r="CP140" s="20" t="s">
        <v>37</v>
      </c>
    </row>
    <row r="141" spans="1:94" x14ac:dyDescent="0.35">
      <c r="A141" s="16">
        <v>2012</v>
      </c>
      <c r="B141" s="17">
        <v>4362</v>
      </c>
      <c r="C141" s="18" t="s">
        <v>453</v>
      </c>
      <c r="D141" s="18" t="s">
        <v>36</v>
      </c>
      <c r="E141" s="18" t="s">
        <v>33</v>
      </c>
      <c r="F141" s="16" t="s">
        <v>8</v>
      </c>
      <c r="G141" s="20" t="s">
        <v>37</v>
      </c>
      <c r="H141" s="20" t="s">
        <v>37</v>
      </c>
      <c r="I141" s="20" t="s">
        <v>37</v>
      </c>
      <c r="J141" s="20" t="s">
        <v>37</v>
      </c>
      <c r="K141" s="20">
        <v>0</v>
      </c>
      <c r="L141" s="19" t="s">
        <v>37</v>
      </c>
      <c r="M141" s="19" t="s">
        <v>37</v>
      </c>
      <c r="N141" s="19" t="s">
        <v>37</v>
      </c>
      <c r="O141" s="19" t="s">
        <v>37</v>
      </c>
      <c r="P141" s="19">
        <v>0</v>
      </c>
      <c r="Q141" s="22" t="s">
        <v>37</v>
      </c>
      <c r="R141" s="22" t="s">
        <v>37</v>
      </c>
      <c r="S141" s="22" t="s">
        <v>37</v>
      </c>
      <c r="T141" s="22" t="s">
        <v>37</v>
      </c>
      <c r="U141" s="22">
        <v>0</v>
      </c>
      <c r="V141" s="21" t="s">
        <v>37</v>
      </c>
      <c r="W141" s="21" t="s">
        <v>37</v>
      </c>
      <c r="X141" s="21" t="s">
        <v>37</v>
      </c>
      <c r="Y141" s="21" t="s">
        <v>37</v>
      </c>
      <c r="Z141" s="21">
        <v>0</v>
      </c>
      <c r="AA141" s="20" t="s">
        <v>37</v>
      </c>
      <c r="AB141" s="20" t="s">
        <v>37</v>
      </c>
      <c r="AC141" s="20" t="s">
        <v>37</v>
      </c>
      <c r="AD141" s="20" t="s">
        <v>37</v>
      </c>
      <c r="AE141" s="20">
        <v>0</v>
      </c>
      <c r="AF141" s="19" t="s">
        <v>37</v>
      </c>
      <c r="AG141" s="19" t="s">
        <v>37</v>
      </c>
      <c r="AH141" s="19" t="s">
        <v>37</v>
      </c>
      <c r="AI141" s="19" t="s">
        <v>37</v>
      </c>
      <c r="AJ141" s="19">
        <v>0</v>
      </c>
      <c r="AK141" s="19" t="s">
        <v>37</v>
      </c>
      <c r="AL141" s="19" t="s">
        <v>37</v>
      </c>
      <c r="AM141" s="19" t="s">
        <v>37</v>
      </c>
      <c r="AN141" s="19" t="s">
        <v>37</v>
      </c>
      <c r="AO141" s="19">
        <v>0</v>
      </c>
      <c r="AP141" s="22" t="s">
        <v>37</v>
      </c>
      <c r="AQ141" s="22" t="s">
        <v>37</v>
      </c>
      <c r="AR141" s="22" t="s">
        <v>37</v>
      </c>
      <c r="AS141" s="22" t="s">
        <v>37</v>
      </c>
      <c r="AT141" s="22">
        <v>0</v>
      </c>
      <c r="AU141" s="21">
        <v>9</v>
      </c>
      <c r="AV141" s="21">
        <v>4.5</v>
      </c>
      <c r="AW141" s="21" t="s">
        <v>37</v>
      </c>
      <c r="AX141" s="21" t="s">
        <v>37</v>
      </c>
      <c r="AY141" s="21">
        <v>13.5</v>
      </c>
      <c r="AZ141" s="21">
        <v>11</v>
      </c>
      <c r="BA141" s="21">
        <v>4.5</v>
      </c>
      <c r="BB141" s="21" t="s">
        <v>37</v>
      </c>
      <c r="BC141" s="21" t="s">
        <v>37</v>
      </c>
      <c r="BD141" s="21">
        <v>15.5</v>
      </c>
      <c r="BE141" s="20">
        <v>0</v>
      </c>
      <c r="BF141" s="20">
        <v>0</v>
      </c>
      <c r="BG141" s="20">
        <v>0</v>
      </c>
      <c r="BH141" s="20">
        <v>0</v>
      </c>
      <c r="BI141" s="20">
        <v>0</v>
      </c>
      <c r="BJ141" s="20">
        <v>0</v>
      </c>
      <c r="BK141" s="20">
        <v>0</v>
      </c>
      <c r="BL141" s="20">
        <v>0</v>
      </c>
      <c r="BM141" s="20">
        <v>0</v>
      </c>
      <c r="BN141" s="20">
        <v>0</v>
      </c>
      <c r="BO141" s="22">
        <v>0</v>
      </c>
      <c r="BP141" s="22">
        <v>0</v>
      </c>
      <c r="BQ141" s="22">
        <v>0</v>
      </c>
      <c r="BR141" s="22">
        <v>0</v>
      </c>
      <c r="BS141" s="22">
        <v>0</v>
      </c>
      <c r="BT141" s="22">
        <v>92</v>
      </c>
      <c r="BU141" s="22">
        <v>1</v>
      </c>
      <c r="BV141" s="22" t="s">
        <v>37</v>
      </c>
      <c r="BW141" s="22" t="s">
        <v>37</v>
      </c>
      <c r="BX141" s="22">
        <v>93</v>
      </c>
      <c r="BY141" s="24">
        <v>5</v>
      </c>
      <c r="BZ141" s="24" t="s">
        <v>37</v>
      </c>
      <c r="CA141" s="24" t="s">
        <v>37</v>
      </c>
      <c r="CB141" s="24" t="s">
        <v>37</v>
      </c>
      <c r="CC141" s="24">
        <v>5</v>
      </c>
      <c r="CD141" s="24">
        <v>97</v>
      </c>
      <c r="CE141" s="24">
        <v>1</v>
      </c>
      <c r="CF141" s="24">
        <v>0</v>
      </c>
      <c r="CG141" s="24">
        <v>0</v>
      </c>
      <c r="CH141" s="24">
        <v>98</v>
      </c>
      <c r="CI141" s="22">
        <v>5208</v>
      </c>
      <c r="CJ141" s="22">
        <v>34</v>
      </c>
      <c r="CK141" s="22">
        <v>0</v>
      </c>
      <c r="CL141" s="22">
        <v>0</v>
      </c>
      <c r="CM141" s="20" t="s">
        <v>37</v>
      </c>
      <c r="CN141" s="20" t="s">
        <v>37</v>
      </c>
      <c r="CO141" s="20" t="s">
        <v>37</v>
      </c>
      <c r="CP141" s="20" t="s">
        <v>37</v>
      </c>
    </row>
    <row r="142" spans="1:94" x14ac:dyDescent="0.35">
      <c r="A142" s="16">
        <v>2012</v>
      </c>
      <c r="B142" s="17">
        <v>4401</v>
      </c>
      <c r="C142" s="18" t="s">
        <v>457</v>
      </c>
      <c r="D142" s="18" t="s">
        <v>80</v>
      </c>
      <c r="E142" s="18" t="s">
        <v>33</v>
      </c>
      <c r="F142" s="16" t="s">
        <v>8</v>
      </c>
      <c r="G142" s="20">
        <v>79</v>
      </c>
      <c r="H142" s="20" t="s">
        <v>37</v>
      </c>
      <c r="I142" s="20" t="s">
        <v>37</v>
      </c>
      <c r="J142" s="20" t="s">
        <v>37</v>
      </c>
      <c r="K142" s="20">
        <v>79</v>
      </c>
      <c r="L142" s="19" t="s">
        <v>37</v>
      </c>
      <c r="M142" s="19" t="s">
        <v>37</v>
      </c>
      <c r="N142" s="19" t="s">
        <v>37</v>
      </c>
      <c r="O142" s="19" t="s">
        <v>37</v>
      </c>
      <c r="P142" s="19">
        <v>0</v>
      </c>
      <c r="Q142" s="22">
        <v>79</v>
      </c>
      <c r="R142" s="22" t="s">
        <v>37</v>
      </c>
      <c r="S142" s="22" t="s">
        <v>37</v>
      </c>
      <c r="T142" s="22" t="s">
        <v>37</v>
      </c>
      <c r="U142" s="22">
        <v>79</v>
      </c>
      <c r="V142" s="21" t="s">
        <v>37</v>
      </c>
      <c r="W142" s="21" t="s">
        <v>37</v>
      </c>
      <c r="X142" s="21" t="s">
        <v>37</v>
      </c>
      <c r="Y142" s="21" t="s">
        <v>37</v>
      </c>
      <c r="Z142" s="21">
        <v>0</v>
      </c>
      <c r="AA142" s="20" t="s">
        <v>37</v>
      </c>
      <c r="AB142" s="20" t="s">
        <v>37</v>
      </c>
      <c r="AC142" s="20" t="s">
        <v>37</v>
      </c>
      <c r="AD142" s="20" t="s">
        <v>37</v>
      </c>
      <c r="AE142" s="20">
        <v>0</v>
      </c>
      <c r="AF142" s="19" t="s">
        <v>37</v>
      </c>
      <c r="AG142" s="19" t="s">
        <v>37</v>
      </c>
      <c r="AH142" s="19" t="s">
        <v>37</v>
      </c>
      <c r="AI142" s="19" t="s">
        <v>37</v>
      </c>
      <c r="AJ142" s="19">
        <v>0</v>
      </c>
      <c r="AK142" s="19" t="s">
        <v>37</v>
      </c>
      <c r="AL142" s="19" t="s">
        <v>37</v>
      </c>
      <c r="AM142" s="19" t="s">
        <v>37</v>
      </c>
      <c r="AN142" s="19" t="s">
        <v>37</v>
      </c>
      <c r="AO142" s="19">
        <v>0</v>
      </c>
      <c r="AP142" s="22" t="s">
        <v>37</v>
      </c>
      <c r="AQ142" s="22" t="s">
        <v>37</v>
      </c>
      <c r="AR142" s="22" t="s">
        <v>37</v>
      </c>
      <c r="AS142" s="22" t="s">
        <v>37</v>
      </c>
      <c r="AT142" s="22">
        <v>0</v>
      </c>
      <c r="AU142" s="21" t="s">
        <v>37</v>
      </c>
      <c r="AV142" s="21" t="s">
        <v>37</v>
      </c>
      <c r="AW142" s="21" t="s">
        <v>37</v>
      </c>
      <c r="AX142" s="21" t="s">
        <v>37</v>
      </c>
      <c r="AY142" s="21">
        <v>0</v>
      </c>
      <c r="AZ142" s="21" t="s">
        <v>37</v>
      </c>
      <c r="BA142" s="21" t="s">
        <v>37</v>
      </c>
      <c r="BB142" s="21" t="s">
        <v>37</v>
      </c>
      <c r="BC142" s="21" t="s">
        <v>37</v>
      </c>
      <c r="BD142" s="21">
        <v>0</v>
      </c>
      <c r="BE142" s="20" t="s">
        <v>37</v>
      </c>
      <c r="BF142" s="20" t="s">
        <v>37</v>
      </c>
      <c r="BG142" s="20" t="s">
        <v>37</v>
      </c>
      <c r="BH142" s="20" t="s">
        <v>37</v>
      </c>
      <c r="BI142" s="20">
        <v>0</v>
      </c>
      <c r="BJ142" s="20">
        <v>59</v>
      </c>
      <c r="BK142" s="20" t="s">
        <v>37</v>
      </c>
      <c r="BL142" s="20" t="s">
        <v>37</v>
      </c>
      <c r="BM142" s="20" t="s">
        <v>37</v>
      </c>
      <c r="BN142" s="20">
        <v>59</v>
      </c>
      <c r="BO142" s="22" t="s">
        <v>37</v>
      </c>
      <c r="BP142" s="22" t="s">
        <v>37</v>
      </c>
      <c r="BQ142" s="22" t="s">
        <v>37</v>
      </c>
      <c r="BR142" s="22" t="s">
        <v>37</v>
      </c>
      <c r="BS142" s="22">
        <v>0</v>
      </c>
      <c r="BT142" s="22" t="s">
        <v>37</v>
      </c>
      <c r="BU142" s="22" t="s">
        <v>37</v>
      </c>
      <c r="BV142" s="22" t="s">
        <v>37</v>
      </c>
      <c r="BW142" s="22" t="s">
        <v>37</v>
      </c>
      <c r="BX142" s="22">
        <v>0</v>
      </c>
      <c r="BY142" s="24" t="s">
        <v>37</v>
      </c>
      <c r="BZ142" s="24" t="s">
        <v>37</v>
      </c>
      <c r="CA142" s="24" t="s">
        <v>37</v>
      </c>
      <c r="CB142" s="24" t="s">
        <v>37</v>
      </c>
      <c r="CC142" s="24">
        <v>0</v>
      </c>
      <c r="CD142" s="24">
        <v>59</v>
      </c>
      <c r="CE142" s="24">
        <v>0</v>
      </c>
      <c r="CF142" s="24">
        <v>0</v>
      </c>
      <c r="CG142" s="24">
        <v>0</v>
      </c>
      <c r="CH142" s="24">
        <v>59</v>
      </c>
      <c r="CI142" s="22" t="s">
        <v>37</v>
      </c>
      <c r="CJ142" s="22" t="s">
        <v>37</v>
      </c>
      <c r="CK142" s="22">
        <v>1</v>
      </c>
      <c r="CL142" s="22" t="s">
        <v>37</v>
      </c>
      <c r="CM142" s="20" t="s">
        <v>37</v>
      </c>
      <c r="CN142" s="20">
        <v>1</v>
      </c>
      <c r="CO142" s="20" t="s">
        <v>37</v>
      </c>
      <c r="CP142" s="20" t="s">
        <v>37</v>
      </c>
    </row>
    <row r="143" spans="1:94" x14ac:dyDescent="0.35">
      <c r="A143" s="16">
        <v>2012</v>
      </c>
      <c r="B143" s="17">
        <v>4430</v>
      </c>
      <c r="C143" s="18" t="s">
        <v>459</v>
      </c>
      <c r="D143" s="18" t="s">
        <v>59</v>
      </c>
      <c r="E143" s="18" t="s">
        <v>33</v>
      </c>
      <c r="F143" s="16" t="s">
        <v>8</v>
      </c>
      <c r="G143" s="20" t="s">
        <v>37</v>
      </c>
      <c r="H143" s="20" t="s">
        <v>37</v>
      </c>
      <c r="I143" s="20" t="s">
        <v>37</v>
      </c>
      <c r="J143" s="20" t="s">
        <v>37</v>
      </c>
      <c r="K143" s="20" t="s">
        <v>37</v>
      </c>
      <c r="L143" s="19" t="s">
        <v>37</v>
      </c>
      <c r="M143" s="19" t="s">
        <v>37</v>
      </c>
      <c r="N143" s="19" t="s">
        <v>37</v>
      </c>
      <c r="O143" s="19" t="s">
        <v>37</v>
      </c>
      <c r="P143" s="19" t="s">
        <v>37</v>
      </c>
      <c r="Q143" s="22" t="s">
        <v>37</v>
      </c>
      <c r="R143" s="22" t="s">
        <v>37</v>
      </c>
      <c r="S143" s="22" t="s">
        <v>37</v>
      </c>
      <c r="T143" s="22" t="s">
        <v>37</v>
      </c>
      <c r="U143" s="22" t="s">
        <v>37</v>
      </c>
      <c r="V143" s="21" t="s">
        <v>37</v>
      </c>
      <c r="W143" s="21" t="s">
        <v>37</v>
      </c>
      <c r="X143" s="21" t="s">
        <v>37</v>
      </c>
      <c r="Y143" s="21" t="s">
        <v>37</v>
      </c>
      <c r="Z143" s="21" t="s">
        <v>37</v>
      </c>
      <c r="AA143" s="20" t="s">
        <v>37</v>
      </c>
      <c r="AB143" s="20" t="s">
        <v>37</v>
      </c>
      <c r="AC143" s="20" t="s">
        <v>37</v>
      </c>
      <c r="AD143" s="20" t="s">
        <v>37</v>
      </c>
      <c r="AE143" s="20" t="s">
        <v>37</v>
      </c>
      <c r="AF143" s="19" t="s">
        <v>37</v>
      </c>
      <c r="AG143" s="19" t="s">
        <v>37</v>
      </c>
      <c r="AH143" s="19" t="s">
        <v>37</v>
      </c>
      <c r="AI143" s="19" t="s">
        <v>37</v>
      </c>
      <c r="AJ143" s="19" t="s">
        <v>37</v>
      </c>
      <c r="AK143" s="19" t="s">
        <v>37</v>
      </c>
      <c r="AL143" s="19" t="s">
        <v>37</v>
      </c>
      <c r="AM143" s="19" t="s">
        <v>37</v>
      </c>
      <c r="AN143" s="19" t="s">
        <v>37</v>
      </c>
      <c r="AO143" s="19" t="s">
        <v>37</v>
      </c>
      <c r="AP143" s="22" t="s">
        <v>37</v>
      </c>
      <c r="AQ143" s="22" t="s">
        <v>37</v>
      </c>
      <c r="AR143" s="22" t="s">
        <v>37</v>
      </c>
      <c r="AS143" s="22" t="s">
        <v>37</v>
      </c>
      <c r="AT143" s="22" t="s">
        <v>37</v>
      </c>
      <c r="AU143" s="21" t="s">
        <v>37</v>
      </c>
      <c r="AV143" s="21" t="s">
        <v>37</v>
      </c>
      <c r="AW143" s="21" t="s">
        <v>37</v>
      </c>
      <c r="AX143" s="21" t="s">
        <v>37</v>
      </c>
      <c r="AY143" s="21" t="s">
        <v>37</v>
      </c>
      <c r="AZ143" s="21" t="s">
        <v>37</v>
      </c>
      <c r="BA143" s="21" t="s">
        <v>37</v>
      </c>
      <c r="BB143" s="21" t="s">
        <v>37</v>
      </c>
      <c r="BC143" s="21" t="s">
        <v>37</v>
      </c>
      <c r="BD143" s="21" t="s">
        <v>37</v>
      </c>
      <c r="BE143" s="20" t="s">
        <v>37</v>
      </c>
      <c r="BF143" s="20" t="s">
        <v>37</v>
      </c>
      <c r="BG143" s="20" t="s">
        <v>37</v>
      </c>
      <c r="BH143" s="20" t="s">
        <v>37</v>
      </c>
      <c r="BI143" s="20" t="s">
        <v>37</v>
      </c>
      <c r="BJ143" s="20" t="s">
        <v>37</v>
      </c>
      <c r="BK143" s="20" t="s">
        <v>37</v>
      </c>
      <c r="BL143" s="20" t="s">
        <v>37</v>
      </c>
      <c r="BM143" s="20" t="s">
        <v>37</v>
      </c>
      <c r="BN143" s="20" t="s">
        <v>37</v>
      </c>
      <c r="BO143" s="22" t="s">
        <v>37</v>
      </c>
      <c r="BP143" s="22" t="s">
        <v>37</v>
      </c>
      <c r="BQ143" s="22" t="s">
        <v>37</v>
      </c>
      <c r="BR143" s="22" t="s">
        <v>37</v>
      </c>
      <c r="BS143" s="22" t="s">
        <v>37</v>
      </c>
      <c r="BT143" s="22" t="s">
        <v>37</v>
      </c>
      <c r="BU143" s="22" t="s">
        <v>37</v>
      </c>
      <c r="BV143" s="22" t="s">
        <v>37</v>
      </c>
      <c r="BW143" s="22" t="s">
        <v>37</v>
      </c>
      <c r="BX143" s="22" t="s">
        <v>37</v>
      </c>
      <c r="BY143" s="24" t="s">
        <v>37</v>
      </c>
      <c r="BZ143" s="24" t="s">
        <v>37</v>
      </c>
      <c r="CA143" s="24" t="s">
        <v>37</v>
      </c>
      <c r="CB143" s="24" t="s">
        <v>37</v>
      </c>
      <c r="CC143" s="24" t="s">
        <v>37</v>
      </c>
      <c r="CD143" s="24" t="s">
        <v>37</v>
      </c>
      <c r="CE143" s="24" t="s">
        <v>37</v>
      </c>
      <c r="CF143" s="24" t="s">
        <v>37</v>
      </c>
      <c r="CG143" s="24" t="s">
        <v>37</v>
      </c>
      <c r="CH143" s="24" t="s">
        <v>37</v>
      </c>
      <c r="CI143" s="22">
        <v>815</v>
      </c>
      <c r="CJ143" s="22" t="s">
        <v>37</v>
      </c>
      <c r="CK143" s="22" t="s">
        <v>37</v>
      </c>
      <c r="CL143" s="22" t="s">
        <v>37</v>
      </c>
      <c r="CM143" s="20" t="s">
        <v>37</v>
      </c>
      <c r="CN143" s="20" t="s">
        <v>37</v>
      </c>
      <c r="CO143" s="20" t="s">
        <v>37</v>
      </c>
      <c r="CP143" s="20" t="s">
        <v>37</v>
      </c>
    </row>
    <row r="144" spans="1:94" x14ac:dyDescent="0.35">
      <c r="A144" s="16">
        <v>2012</v>
      </c>
      <c r="B144" s="17">
        <v>4432</v>
      </c>
      <c r="C144" s="18" t="s">
        <v>460</v>
      </c>
      <c r="D144" s="18" t="s">
        <v>49</v>
      </c>
      <c r="E144" s="18" t="s">
        <v>33</v>
      </c>
      <c r="F144" s="16" t="s">
        <v>8</v>
      </c>
      <c r="G144" s="20">
        <v>393</v>
      </c>
      <c r="H144" s="20" t="s">
        <v>37</v>
      </c>
      <c r="I144" s="20" t="s">
        <v>37</v>
      </c>
      <c r="J144" s="20" t="s">
        <v>37</v>
      </c>
      <c r="K144" s="20">
        <v>393</v>
      </c>
      <c r="L144" s="19" t="s">
        <v>37</v>
      </c>
      <c r="M144" s="19" t="s">
        <v>37</v>
      </c>
      <c r="N144" s="19" t="s">
        <v>37</v>
      </c>
      <c r="O144" s="19" t="s">
        <v>37</v>
      </c>
      <c r="P144" s="19">
        <v>0</v>
      </c>
      <c r="Q144" s="22">
        <v>956</v>
      </c>
      <c r="R144" s="22" t="s">
        <v>37</v>
      </c>
      <c r="S144" s="22" t="s">
        <v>37</v>
      </c>
      <c r="T144" s="22" t="s">
        <v>37</v>
      </c>
      <c r="U144" s="22">
        <v>956</v>
      </c>
      <c r="V144" s="21" t="s">
        <v>37</v>
      </c>
      <c r="W144" s="21" t="s">
        <v>37</v>
      </c>
      <c r="X144" s="21" t="s">
        <v>37</v>
      </c>
      <c r="Y144" s="21" t="s">
        <v>37</v>
      </c>
      <c r="Z144" s="21">
        <v>0</v>
      </c>
      <c r="AA144" s="20" t="s">
        <v>37</v>
      </c>
      <c r="AB144" s="20" t="s">
        <v>37</v>
      </c>
      <c r="AC144" s="20" t="s">
        <v>37</v>
      </c>
      <c r="AD144" s="20" t="s">
        <v>37</v>
      </c>
      <c r="AE144" s="20">
        <v>0</v>
      </c>
      <c r="AF144" s="19" t="s">
        <v>37</v>
      </c>
      <c r="AG144" s="19" t="s">
        <v>37</v>
      </c>
      <c r="AH144" s="19" t="s">
        <v>37</v>
      </c>
      <c r="AI144" s="19" t="s">
        <v>37</v>
      </c>
      <c r="AJ144" s="19">
        <v>0</v>
      </c>
      <c r="AK144" s="19" t="s">
        <v>37</v>
      </c>
      <c r="AL144" s="19" t="s">
        <v>37</v>
      </c>
      <c r="AM144" s="19" t="s">
        <v>37</v>
      </c>
      <c r="AN144" s="19" t="s">
        <v>37</v>
      </c>
      <c r="AO144" s="19">
        <v>0</v>
      </c>
      <c r="AP144" s="22">
        <v>166</v>
      </c>
      <c r="AQ144" s="22" t="s">
        <v>37</v>
      </c>
      <c r="AR144" s="22" t="s">
        <v>37</v>
      </c>
      <c r="AS144" s="22" t="s">
        <v>37</v>
      </c>
      <c r="AT144" s="22">
        <v>166</v>
      </c>
      <c r="AU144" s="21">
        <v>8</v>
      </c>
      <c r="AV144" s="21" t="s">
        <v>37</v>
      </c>
      <c r="AW144" s="21" t="s">
        <v>37</v>
      </c>
      <c r="AX144" s="21" t="s">
        <v>37</v>
      </c>
      <c r="AY144" s="21">
        <v>8</v>
      </c>
      <c r="AZ144" s="21">
        <v>15</v>
      </c>
      <c r="BA144" s="21" t="s">
        <v>37</v>
      </c>
      <c r="BB144" s="21" t="s">
        <v>37</v>
      </c>
      <c r="BC144" s="21" t="s">
        <v>37</v>
      </c>
      <c r="BD144" s="21">
        <v>15</v>
      </c>
      <c r="BE144" s="20">
        <v>62</v>
      </c>
      <c r="BF144" s="20" t="s">
        <v>37</v>
      </c>
      <c r="BG144" s="20" t="s">
        <v>37</v>
      </c>
      <c r="BH144" s="20" t="s">
        <v>37</v>
      </c>
      <c r="BI144" s="20">
        <v>62</v>
      </c>
      <c r="BJ144" s="20">
        <v>72</v>
      </c>
      <c r="BK144" s="20" t="s">
        <v>37</v>
      </c>
      <c r="BL144" s="20" t="s">
        <v>37</v>
      </c>
      <c r="BM144" s="20" t="s">
        <v>37</v>
      </c>
      <c r="BN144" s="20">
        <v>72</v>
      </c>
      <c r="BO144" s="22">
        <v>60</v>
      </c>
      <c r="BP144" s="22" t="s">
        <v>37</v>
      </c>
      <c r="BQ144" s="22" t="s">
        <v>37</v>
      </c>
      <c r="BR144" s="22" t="s">
        <v>37</v>
      </c>
      <c r="BS144" s="22">
        <v>60</v>
      </c>
      <c r="BT144" s="22">
        <v>118</v>
      </c>
      <c r="BU144" s="22" t="s">
        <v>37</v>
      </c>
      <c r="BV144" s="22" t="s">
        <v>37</v>
      </c>
      <c r="BW144" s="22" t="s">
        <v>37</v>
      </c>
      <c r="BX144" s="22">
        <v>118</v>
      </c>
      <c r="BY144" s="24">
        <v>10</v>
      </c>
      <c r="BZ144" s="24" t="s">
        <v>37</v>
      </c>
      <c r="CA144" s="24" t="s">
        <v>37</v>
      </c>
      <c r="CB144" s="24" t="s">
        <v>37</v>
      </c>
      <c r="CC144" s="24">
        <v>10</v>
      </c>
      <c r="CD144" s="24">
        <v>322</v>
      </c>
      <c r="CE144" s="24">
        <v>0</v>
      </c>
      <c r="CF144" s="24">
        <v>0</v>
      </c>
      <c r="CG144" s="24">
        <v>0</v>
      </c>
      <c r="CH144" s="24">
        <v>322</v>
      </c>
      <c r="CI144" s="22">
        <v>15562</v>
      </c>
      <c r="CJ144" s="22" t="s">
        <v>37</v>
      </c>
      <c r="CK144" s="22" t="s">
        <v>37</v>
      </c>
      <c r="CL144" s="22" t="s">
        <v>37</v>
      </c>
      <c r="CM144" s="20">
        <v>51</v>
      </c>
      <c r="CN144" s="20">
        <v>3</v>
      </c>
      <c r="CO144" s="20" t="s">
        <v>37</v>
      </c>
      <c r="CP144" s="20" t="s">
        <v>37</v>
      </c>
    </row>
    <row r="145" spans="1:94" x14ac:dyDescent="0.35">
      <c r="A145" s="16">
        <v>2012</v>
      </c>
      <c r="B145" s="17">
        <v>4459</v>
      </c>
      <c r="C145" s="18" t="s">
        <v>464</v>
      </c>
      <c r="D145" s="18" t="s">
        <v>90</v>
      </c>
      <c r="E145" s="18" t="s">
        <v>28</v>
      </c>
      <c r="F145" s="16" t="s">
        <v>8</v>
      </c>
      <c r="G145" s="20" t="s">
        <v>37</v>
      </c>
      <c r="H145" s="20" t="s">
        <v>37</v>
      </c>
      <c r="I145" s="20" t="s">
        <v>37</v>
      </c>
      <c r="J145" s="20" t="s">
        <v>37</v>
      </c>
      <c r="K145" s="20" t="s">
        <v>37</v>
      </c>
      <c r="L145" s="19" t="s">
        <v>37</v>
      </c>
      <c r="M145" s="19" t="s">
        <v>37</v>
      </c>
      <c r="N145" s="19" t="s">
        <v>37</v>
      </c>
      <c r="O145" s="19" t="s">
        <v>37</v>
      </c>
      <c r="P145" s="19" t="s">
        <v>37</v>
      </c>
      <c r="Q145" s="22" t="s">
        <v>37</v>
      </c>
      <c r="R145" s="22" t="s">
        <v>37</v>
      </c>
      <c r="S145" s="22" t="s">
        <v>37</v>
      </c>
      <c r="T145" s="22" t="s">
        <v>37</v>
      </c>
      <c r="U145" s="22" t="s">
        <v>37</v>
      </c>
      <c r="V145" s="21" t="s">
        <v>37</v>
      </c>
      <c r="W145" s="21" t="s">
        <v>37</v>
      </c>
      <c r="X145" s="21" t="s">
        <v>37</v>
      </c>
      <c r="Y145" s="21" t="s">
        <v>37</v>
      </c>
      <c r="Z145" s="21" t="s">
        <v>37</v>
      </c>
      <c r="AA145" s="20" t="s">
        <v>37</v>
      </c>
      <c r="AB145" s="20" t="s">
        <v>37</v>
      </c>
      <c r="AC145" s="20" t="s">
        <v>37</v>
      </c>
      <c r="AD145" s="20" t="s">
        <v>37</v>
      </c>
      <c r="AE145" s="20" t="s">
        <v>37</v>
      </c>
      <c r="AF145" s="19" t="s">
        <v>37</v>
      </c>
      <c r="AG145" s="19" t="s">
        <v>37</v>
      </c>
      <c r="AH145" s="19" t="s">
        <v>37</v>
      </c>
      <c r="AI145" s="19" t="s">
        <v>37</v>
      </c>
      <c r="AJ145" s="19" t="s">
        <v>37</v>
      </c>
      <c r="AK145" s="19" t="s">
        <v>37</v>
      </c>
      <c r="AL145" s="19" t="s">
        <v>37</v>
      </c>
      <c r="AM145" s="19" t="s">
        <v>37</v>
      </c>
      <c r="AN145" s="19" t="s">
        <v>37</v>
      </c>
      <c r="AO145" s="19" t="s">
        <v>37</v>
      </c>
      <c r="AP145" s="22" t="s">
        <v>37</v>
      </c>
      <c r="AQ145" s="22" t="s">
        <v>37</v>
      </c>
      <c r="AR145" s="22" t="s">
        <v>37</v>
      </c>
      <c r="AS145" s="22" t="s">
        <v>37</v>
      </c>
      <c r="AT145" s="22" t="s">
        <v>37</v>
      </c>
      <c r="AU145" s="21" t="s">
        <v>37</v>
      </c>
      <c r="AV145" s="21" t="s">
        <v>37</v>
      </c>
      <c r="AW145" s="21" t="s">
        <v>37</v>
      </c>
      <c r="AX145" s="21" t="s">
        <v>37</v>
      </c>
      <c r="AY145" s="21" t="s">
        <v>37</v>
      </c>
      <c r="AZ145" s="21" t="s">
        <v>37</v>
      </c>
      <c r="BA145" s="21" t="s">
        <v>37</v>
      </c>
      <c r="BB145" s="21" t="s">
        <v>37</v>
      </c>
      <c r="BC145" s="21" t="s">
        <v>37</v>
      </c>
      <c r="BD145" s="21" t="s">
        <v>37</v>
      </c>
      <c r="BE145" s="20" t="s">
        <v>37</v>
      </c>
      <c r="BF145" s="20" t="s">
        <v>37</v>
      </c>
      <c r="BG145" s="20" t="s">
        <v>37</v>
      </c>
      <c r="BH145" s="20" t="s">
        <v>37</v>
      </c>
      <c r="BI145" s="20" t="s">
        <v>37</v>
      </c>
      <c r="BJ145" s="20" t="s">
        <v>37</v>
      </c>
      <c r="BK145" s="20" t="s">
        <v>37</v>
      </c>
      <c r="BL145" s="20" t="s">
        <v>37</v>
      </c>
      <c r="BM145" s="20" t="s">
        <v>37</v>
      </c>
      <c r="BN145" s="20" t="s">
        <v>37</v>
      </c>
      <c r="BO145" s="22" t="s">
        <v>37</v>
      </c>
      <c r="BP145" s="22" t="s">
        <v>37</v>
      </c>
      <c r="BQ145" s="22" t="s">
        <v>37</v>
      </c>
      <c r="BR145" s="22" t="s">
        <v>37</v>
      </c>
      <c r="BS145" s="22" t="s">
        <v>37</v>
      </c>
      <c r="BT145" s="22" t="s">
        <v>37</v>
      </c>
      <c r="BU145" s="22" t="s">
        <v>37</v>
      </c>
      <c r="BV145" s="22" t="s">
        <v>37</v>
      </c>
      <c r="BW145" s="22" t="s">
        <v>37</v>
      </c>
      <c r="BX145" s="22" t="s">
        <v>37</v>
      </c>
      <c r="BY145" s="24" t="s">
        <v>37</v>
      </c>
      <c r="BZ145" s="24" t="s">
        <v>37</v>
      </c>
      <c r="CA145" s="24" t="s">
        <v>37</v>
      </c>
      <c r="CB145" s="24" t="s">
        <v>37</v>
      </c>
      <c r="CC145" s="24" t="s">
        <v>37</v>
      </c>
      <c r="CD145" s="24" t="s">
        <v>37</v>
      </c>
      <c r="CE145" s="24" t="s">
        <v>37</v>
      </c>
      <c r="CF145" s="24" t="s">
        <v>37</v>
      </c>
      <c r="CG145" s="24" t="s">
        <v>37</v>
      </c>
      <c r="CH145" s="24" t="s">
        <v>37</v>
      </c>
      <c r="CI145" s="22" t="s">
        <v>37</v>
      </c>
      <c r="CJ145" s="22">
        <v>2</v>
      </c>
      <c r="CK145" s="22" t="s">
        <v>37</v>
      </c>
      <c r="CL145" s="22" t="s">
        <v>37</v>
      </c>
      <c r="CM145" s="20" t="s">
        <v>37</v>
      </c>
      <c r="CN145" s="20" t="s">
        <v>37</v>
      </c>
      <c r="CO145" s="20" t="s">
        <v>37</v>
      </c>
      <c r="CP145" s="20" t="s">
        <v>37</v>
      </c>
    </row>
    <row r="146" spans="1:94" x14ac:dyDescent="0.35">
      <c r="A146" s="16">
        <v>2012</v>
      </c>
      <c r="B146" s="17">
        <v>4509</v>
      </c>
      <c r="C146" s="18" t="s">
        <v>467</v>
      </c>
      <c r="D146" s="18" t="s">
        <v>123</v>
      </c>
      <c r="E146" s="18" t="s">
        <v>33</v>
      </c>
      <c r="F146" s="16" t="s">
        <v>8</v>
      </c>
      <c r="G146" s="20" t="s">
        <v>37</v>
      </c>
      <c r="H146" s="20" t="s">
        <v>37</v>
      </c>
      <c r="I146" s="20" t="s">
        <v>37</v>
      </c>
      <c r="J146" s="20" t="s">
        <v>37</v>
      </c>
      <c r="K146" s="20">
        <v>0</v>
      </c>
      <c r="L146" s="19" t="s">
        <v>37</v>
      </c>
      <c r="M146" s="19" t="s">
        <v>37</v>
      </c>
      <c r="N146" s="19" t="s">
        <v>37</v>
      </c>
      <c r="O146" s="19" t="s">
        <v>37</v>
      </c>
      <c r="P146" s="19">
        <v>0</v>
      </c>
      <c r="Q146" s="22" t="s">
        <v>37</v>
      </c>
      <c r="R146" s="22" t="s">
        <v>37</v>
      </c>
      <c r="S146" s="22" t="s">
        <v>37</v>
      </c>
      <c r="T146" s="22" t="s">
        <v>37</v>
      </c>
      <c r="U146" s="22">
        <v>0</v>
      </c>
      <c r="V146" s="21" t="s">
        <v>37</v>
      </c>
      <c r="W146" s="21" t="s">
        <v>37</v>
      </c>
      <c r="X146" s="21" t="s">
        <v>37</v>
      </c>
      <c r="Y146" s="21" t="s">
        <v>37</v>
      </c>
      <c r="Z146" s="21">
        <v>0</v>
      </c>
      <c r="AA146" s="20" t="s">
        <v>37</v>
      </c>
      <c r="AB146" s="20" t="s">
        <v>37</v>
      </c>
      <c r="AC146" s="20" t="s">
        <v>37</v>
      </c>
      <c r="AD146" s="20" t="s">
        <v>37</v>
      </c>
      <c r="AE146" s="20">
        <v>0</v>
      </c>
      <c r="AF146" s="19" t="s">
        <v>37</v>
      </c>
      <c r="AG146" s="19" t="s">
        <v>37</v>
      </c>
      <c r="AH146" s="19" t="s">
        <v>37</v>
      </c>
      <c r="AI146" s="19" t="s">
        <v>37</v>
      </c>
      <c r="AJ146" s="19">
        <v>0</v>
      </c>
      <c r="AK146" s="19" t="s">
        <v>37</v>
      </c>
      <c r="AL146" s="19" t="s">
        <v>37</v>
      </c>
      <c r="AM146" s="19" t="s">
        <v>37</v>
      </c>
      <c r="AN146" s="19" t="s">
        <v>37</v>
      </c>
      <c r="AO146" s="19">
        <v>0</v>
      </c>
      <c r="AP146" s="22" t="s">
        <v>37</v>
      </c>
      <c r="AQ146" s="22" t="s">
        <v>37</v>
      </c>
      <c r="AR146" s="22" t="s">
        <v>37</v>
      </c>
      <c r="AS146" s="22" t="s">
        <v>37</v>
      </c>
      <c r="AT146" s="22">
        <v>0</v>
      </c>
      <c r="AU146" s="21" t="s">
        <v>37</v>
      </c>
      <c r="AV146" s="21" t="s">
        <v>37</v>
      </c>
      <c r="AW146" s="21">
        <v>10.3</v>
      </c>
      <c r="AX146" s="21">
        <v>1.4</v>
      </c>
      <c r="AY146" s="21">
        <v>11.7</v>
      </c>
      <c r="AZ146" s="21" t="s">
        <v>37</v>
      </c>
      <c r="BA146" s="21" t="s">
        <v>37</v>
      </c>
      <c r="BB146" s="21">
        <v>10.3</v>
      </c>
      <c r="BC146" s="21">
        <v>1.5</v>
      </c>
      <c r="BD146" s="21">
        <v>11.8</v>
      </c>
      <c r="BE146" s="20" t="s">
        <v>37</v>
      </c>
      <c r="BF146" s="20" t="s">
        <v>37</v>
      </c>
      <c r="BG146" s="20" t="s">
        <v>37</v>
      </c>
      <c r="BH146" s="20" t="s">
        <v>37</v>
      </c>
      <c r="BI146" s="20">
        <v>0</v>
      </c>
      <c r="BJ146" s="20" t="s">
        <v>37</v>
      </c>
      <c r="BK146" s="20" t="s">
        <v>37</v>
      </c>
      <c r="BL146" s="20" t="s">
        <v>37</v>
      </c>
      <c r="BM146" s="20" t="s">
        <v>37</v>
      </c>
      <c r="BN146" s="20">
        <v>0</v>
      </c>
      <c r="BO146" s="22">
        <v>495</v>
      </c>
      <c r="BP146" s="22" t="s">
        <v>37</v>
      </c>
      <c r="BQ146" s="22" t="s">
        <v>37</v>
      </c>
      <c r="BR146" s="22" t="s">
        <v>37</v>
      </c>
      <c r="BS146" s="22">
        <v>495</v>
      </c>
      <c r="BT146" s="22">
        <v>3</v>
      </c>
      <c r="BU146" s="22" t="s">
        <v>37</v>
      </c>
      <c r="BV146" s="22" t="s">
        <v>37</v>
      </c>
      <c r="BW146" s="22" t="s">
        <v>37</v>
      </c>
      <c r="BX146" s="22">
        <v>3</v>
      </c>
      <c r="BY146" s="24" t="s">
        <v>37</v>
      </c>
      <c r="BZ146" s="24" t="s">
        <v>37</v>
      </c>
      <c r="CA146" s="24" t="s">
        <v>37</v>
      </c>
      <c r="CB146" s="24" t="s">
        <v>37</v>
      </c>
      <c r="CC146" s="24">
        <v>0</v>
      </c>
      <c r="CD146" s="24">
        <v>498</v>
      </c>
      <c r="CE146" s="24">
        <v>0</v>
      </c>
      <c r="CF146" s="24">
        <v>0</v>
      </c>
      <c r="CG146" s="24">
        <v>0</v>
      </c>
      <c r="CH146" s="24">
        <v>498</v>
      </c>
      <c r="CI146" s="22" t="s">
        <v>37</v>
      </c>
      <c r="CJ146" s="22" t="s">
        <v>37</v>
      </c>
      <c r="CK146" s="22" t="s">
        <v>37</v>
      </c>
      <c r="CL146" s="22" t="s">
        <v>37</v>
      </c>
      <c r="CM146" s="20" t="s">
        <v>37</v>
      </c>
      <c r="CN146" s="20" t="s">
        <v>37</v>
      </c>
      <c r="CO146" s="20" t="s">
        <v>37</v>
      </c>
      <c r="CP146" s="20" t="s">
        <v>37</v>
      </c>
    </row>
    <row r="147" spans="1:94" x14ac:dyDescent="0.35">
      <c r="A147" s="16">
        <v>2012</v>
      </c>
      <c r="B147" s="17">
        <v>4577</v>
      </c>
      <c r="C147" s="18" t="s">
        <v>471</v>
      </c>
      <c r="D147" s="18" t="s">
        <v>51</v>
      </c>
      <c r="E147" s="18" t="s">
        <v>33</v>
      </c>
      <c r="F147" s="16" t="s">
        <v>8</v>
      </c>
      <c r="G147" s="20" t="s">
        <v>37</v>
      </c>
      <c r="H147" s="20" t="s">
        <v>37</v>
      </c>
      <c r="I147" s="20" t="s">
        <v>37</v>
      </c>
      <c r="J147" s="20" t="s">
        <v>37</v>
      </c>
      <c r="K147" s="20" t="s">
        <v>37</v>
      </c>
      <c r="L147" s="19" t="s">
        <v>37</v>
      </c>
      <c r="M147" s="19" t="s">
        <v>37</v>
      </c>
      <c r="N147" s="19" t="s">
        <v>37</v>
      </c>
      <c r="O147" s="19" t="s">
        <v>37</v>
      </c>
      <c r="P147" s="19" t="s">
        <v>37</v>
      </c>
      <c r="Q147" s="22" t="s">
        <v>37</v>
      </c>
      <c r="R147" s="22" t="s">
        <v>37</v>
      </c>
      <c r="S147" s="22" t="s">
        <v>37</v>
      </c>
      <c r="T147" s="22" t="s">
        <v>37</v>
      </c>
      <c r="U147" s="22" t="s">
        <v>37</v>
      </c>
      <c r="V147" s="21" t="s">
        <v>37</v>
      </c>
      <c r="W147" s="21" t="s">
        <v>37</v>
      </c>
      <c r="X147" s="21" t="s">
        <v>37</v>
      </c>
      <c r="Y147" s="21" t="s">
        <v>37</v>
      </c>
      <c r="Z147" s="21" t="s">
        <v>37</v>
      </c>
      <c r="AA147" s="20" t="s">
        <v>37</v>
      </c>
      <c r="AB147" s="20" t="s">
        <v>37</v>
      </c>
      <c r="AC147" s="20" t="s">
        <v>37</v>
      </c>
      <c r="AD147" s="20" t="s">
        <v>37</v>
      </c>
      <c r="AE147" s="20" t="s">
        <v>37</v>
      </c>
      <c r="AF147" s="19" t="s">
        <v>37</v>
      </c>
      <c r="AG147" s="19" t="s">
        <v>37</v>
      </c>
      <c r="AH147" s="19" t="s">
        <v>37</v>
      </c>
      <c r="AI147" s="19" t="s">
        <v>37</v>
      </c>
      <c r="AJ147" s="19" t="s">
        <v>37</v>
      </c>
      <c r="AK147" s="19" t="s">
        <v>37</v>
      </c>
      <c r="AL147" s="19" t="s">
        <v>37</v>
      </c>
      <c r="AM147" s="19" t="s">
        <v>37</v>
      </c>
      <c r="AN147" s="19" t="s">
        <v>37</v>
      </c>
      <c r="AO147" s="19" t="s">
        <v>37</v>
      </c>
      <c r="AP147" s="22" t="s">
        <v>37</v>
      </c>
      <c r="AQ147" s="22" t="s">
        <v>37</v>
      </c>
      <c r="AR147" s="22" t="s">
        <v>37</v>
      </c>
      <c r="AS147" s="22" t="s">
        <v>37</v>
      </c>
      <c r="AT147" s="22" t="s">
        <v>37</v>
      </c>
      <c r="AU147" s="21" t="s">
        <v>37</v>
      </c>
      <c r="AV147" s="21" t="s">
        <v>37</v>
      </c>
      <c r="AW147" s="21" t="s">
        <v>37</v>
      </c>
      <c r="AX147" s="21" t="s">
        <v>37</v>
      </c>
      <c r="AY147" s="21" t="s">
        <v>37</v>
      </c>
      <c r="AZ147" s="21" t="s">
        <v>37</v>
      </c>
      <c r="BA147" s="21" t="s">
        <v>37</v>
      </c>
      <c r="BB147" s="21" t="s">
        <v>37</v>
      </c>
      <c r="BC147" s="21" t="s">
        <v>37</v>
      </c>
      <c r="BD147" s="21" t="s">
        <v>37</v>
      </c>
      <c r="BE147" s="20" t="s">
        <v>37</v>
      </c>
      <c r="BF147" s="20" t="s">
        <v>37</v>
      </c>
      <c r="BG147" s="20" t="s">
        <v>37</v>
      </c>
      <c r="BH147" s="20" t="s">
        <v>37</v>
      </c>
      <c r="BI147" s="20" t="s">
        <v>37</v>
      </c>
      <c r="BJ147" s="20" t="s">
        <v>37</v>
      </c>
      <c r="BK147" s="20" t="s">
        <v>37</v>
      </c>
      <c r="BL147" s="20" t="s">
        <v>37</v>
      </c>
      <c r="BM147" s="20" t="s">
        <v>37</v>
      </c>
      <c r="BN147" s="20" t="s">
        <v>37</v>
      </c>
      <c r="BO147" s="22" t="s">
        <v>37</v>
      </c>
      <c r="BP147" s="22" t="s">
        <v>37</v>
      </c>
      <c r="BQ147" s="22" t="s">
        <v>37</v>
      </c>
      <c r="BR147" s="22" t="s">
        <v>37</v>
      </c>
      <c r="BS147" s="22" t="s">
        <v>37</v>
      </c>
      <c r="BT147" s="22" t="s">
        <v>37</v>
      </c>
      <c r="BU147" s="22" t="s">
        <v>37</v>
      </c>
      <c r="BV147" s="22" t="s">
        <v>37</v>
      </c>
      <c r="BW147" s="22" t="s">
        <v>37</v>
      </c>
      <c r="BX147" s="22" t="s">
        <v>37</v>
      </c>
      <c r="BY147" s="24" t="s">
        <v>37</v>
      </c>
      <c r="BZ147" s="24" t="s">
        <v>37</v>
      </c>
      <c r="CA147" s="24" t="s">
        <v>37</v>
      </c>
      <c r="CB147" s="24" t="s">
        <v>37</v>
      </c>
      <c r="CC147" s="24" t="s">
        <v>37</v>
      </c>
      <c r="CD147" s="24" t="s">
        <v>37</v>
      </c>
      <c r="CE147" s="24" t="s">
        <v>37</v>
      </c>
      <c r="CF147" s="24" t="s">
        <v>37</v>
      </c>
      <c r="CG147" s="24" t="s">
        <v>37</v>
      </c>
      <c r="CH147" s="24" t="s">
        <v>37</v>
      </c>
      <c r="CI147" s="22" t="s">
        <v>37</v>
      </c>
      <c r="CJ147" s="22" t="s">
        <v>37</v>
      </c>
      <c r="CK147" s="22" t="s">
        <v>37</v>
      </c>
      <c r="CL147" s="22" t="s">
        <v>37</v>
      </c>
      <c r="CM147" s="20" t="s">
        <v>37</v>
      </c>
      <c r="CN147" s="20">
        <v>3</v>
      </c>
      <c r="CO147" s="20" t="s">
        <v>37</v>
      </c>
      <c r="CP147" s="20" t="s">
        <v>37</v>
      </c>
    </row>
    <row r="148" spans="1:94" x14ac:dyDescent="0.35">
      <c r="A148" s="16">
        <v>2012</v>
      </c>
      <c r="B148" s="17">
        <v>4604</v>
      </c>
      <c r="C148" s="18" t="s">
        <v>472</v>
      </c>
      <c r="D148" s="18" t="s">
        <v>39</v>
      </c>
      <c r="E148" s="18" t="s">
        <v>28</v>
      </c>
      <c r="F148" s="16" t="s">
        <v>8</v>
      </c>
      <c r="G148" s="20" t="s">
        <v>37</v>
      </c>
      <c r="H148" s="20" t="s">
        <v>37</v>
      </c>
      <c r="I148" s="20" t="s">
        <v>37</v>
      </c>
      <c r="J148" s="20" t="s">
        <v>37</v>
      </c>
      <c r="K148" s="20" t="s">
        <v>37</v>
      </c>
      <c r="L148" s="19" t="s">
        <v>37</v>
      </c>
      <c r="M148" s="19" t="s">
        <v>37</v>
      </c>
      <c r="N148" s="19" t="s">
        <v>37</v>
      </c>
      <c r="O148" s="19" t="s">
        <v>37</v>
      </c>
      <c r="P148" s="19" t="s">
        <v>37</v>
      </c>
      <c r="Q148" s="22" t="s">
        <v>37</v>
      </c>
      <c r="R148" s="22" t="s">
        <v>37</v>
      </c>
      <c r="S148" s="22" t="s">
        <v>37</v>
      </c>
      <c r="T148" s="22" t="s">
        <v>37</v>
      </c>
      <c r="U148" s="22" t="s">
        <v>37</v>
      </c>
      <c r="V148" s="21" t="s">
        <v>37</v>
      </c>
      <c r="W148" s="21" t="s">
        <v>37</v>
      </c>
      <c r="X148" s="21" t="s">
        <v>37</v>
      </c>
      <c r="Y148" s="21" t="s">
        <v>37</v>
      </c>
      <c r="Z148" s="21" t="s">
        <v>37</v>
      </c>
      <c r="AA148" s="20" t="s">
        <v>37</v>
      </c>
      <c r="AB148" s="20" t="s">
        <v>37</v>
      </c>
      <c r="AC148" s="20" t="s">
        <v>37</v>
      </c>
      <c r="AD148" s="20" t="s">
        <v>37</v>
      </c>
      <c r="AE148" s="20" t="s">
        <v>37</v>
      </c>
      <c r="AF148" s="19" t="s">
        <v>37</v>
      </c>
      <c r="AG148" s="19" t="s">
        <v>37</v>
      </c>
      <c r="AH148" s="19" t="s">
        <v>37</v>
      </c>
      <c r="AI148" s="19" t="s">
        <v>37</v>
      </c>
      <c r="AJ148" s="19" t="s">
        <v>37</v>
      </c>
      <c r="AK148" s="19" t="s">
        <v>37</v>
      </c>
      <c r="AL148" s="19" t="s">
        <v>37</v>
      </c>
      <c r="AM148" s="19" t="s">
        <v>37</v>
      </c>
      <c r="AN148" s="19" t="s">
        <v>37</v>
      </c>
      <c r="AO148" s="19" t="s">
        <v>37</v>
      </c>
      <c r="AP148" s="22" t="s">
        <v>37</v>
      </c>
      <c r="AQ148" s="22" t="s">
        <v>37</v>
      </c>
      <c r="AR148" s="22" t="s">
        <v>37</v>
      </c>
      <c r="AS148" s="22" t="s">
        <v>37</v>
      </c>
      <c r="AT148" s="22" t="s">
        <v>37</v>
      </c>
      <c r="AU148" s="21" t="s">
        <v>37</v>
      </c>
      <c r="AV148" s="21" t="s">
        <v>37</v>
      </c>
      <c r="AW148" s="21" t="s">
        <v>37</v>
      </c>
      <c r="AX148" s="21" t="s">
        <v>37</v>
      </c>
      <c r="AY148" s="21" t="s">
        <v>37</v>
      </c>
      <c r="AZ148" s="21" t="s">
        <v>37</v>
      </c>
      <c r="BA148" s="21" t="s">
        <v>37</v>
      </c>
      <c r="BB148" s="21" t="s">
        <v>37</v>
      </c>
      <c r="BC148" s="21" t="s">
        <v>37</v>
      </c>
      <c r="BD148" s="21" t="s">
        <v>37</v>
      </c>
      <c r="BE148" s="20" t="s">
        <v>37</v>
      </c>
      <c r="BF148" s="20" t="s">
        <v>37</v>
      </c>
      <c r="BG148" s="20" t="s">
        <v>37</v>
      </c>
      <c r="BH148" s="20" t="s">
        <v>37</v>
      </c>
      <c r="BI148" s="20" t="s">
        <v>37</v>
      </c>
      <c r="BJ148" s="20" t="s">
        <v>37</v>
      </c>
      <c r="BK148" s="20" t="s">
        <v>37</v>
      </c>
      <c r="BL148" s="20" t="s">
        <v>37</v>
      </c>
      <c r="BM148" s="20" t="s">
        <v>37</v>
      </c>
      <c r="BN148" s="20" t="s">
        <v>37</v>
      </c>
      <c r="BO148" s="22" t="s">
        <v>37</v>
      </c>
      <c r="BP148" s="22" t="s">
        <v>37</v>
      </c>
      <c r="BQ148" s="22" t="s">
        <v>37</v>
      </c>
      <c r="BR148" s="22" t="s">
        <v>37</v>
      </c>
      <c r="BS148" s="22" t="s">
        <v>37</v>
      </c>
      <c r="BT148" s="22" t="s">
        <v>37</v>
      </c>
      <c r="BU148" s="22" t="s">
        <v>37</v>
      </c>
      <c r="BV148" s="22" t="s">
        <v>37</v>
      </c>
      <c r="BW148" s="22" t="s">
        <v>37</v>
      </c>
      <c r="BX148" s="22" t="s">
        <v>37</v>
      </c>
      <c r="BY148" s="24" t="s">
        <v>37</v>
      </c>
      <c r="BZ148" s="24" t="s">
        <v>37</v>
      </c>
      <c r="CA148" s="24" t="s">
        <v>37</v>
      </c>
      <c r="CB148" s="24" t="s">
        <v>37</v>
      </c>
      <c r="CC148" s="24" t="s">
        <v>37</v>
      </c>
      <c r="CD148" s="24" t="s">
        <v>37</v>
      </c>
      <c r="CE148" s="24" t="s">
        <v>37</v>
      </c>
      <c r="CF148" s="24" t="s">
        <v>37</v>
      </c>
      <c r="CG148" s="24" t="s">
        <v>37</v>
      </c>
      <c r="CH148" s="24" t="s">
        <v>37</v>
      </c>
      <c r="CI148" s="22" t="s">
        <v>37</v>
      </c>
      <c r="CJ148" s="22" t="s">
        <v>37</v>
      </c>
      <c r="CK148" s="22" t="s">
        <v>37</v>
      </c>
      <c r="CL148" s="22" t="s">
        <v>37</v>
      </c>
      <c r="CM148" s="20" t="s">
        <v>37</v>
      </c>
      <c r="CN148" s="20">
        <v>5</v>
      </c>
      <c r="CO148" s="20" t="s">
        <v>37</v>
      </c>
      <c r="CP148" s="20" t="s">
        <v>37</v>
      </c>
    </row>
    <row r="149" spans="1:94" x14ac:dyDescent="0.35">
      <c r="A149" s="16">
        <v>2012</v>
      </c>
      <c r="B149" s="17">
        <v>4607</v>
      </c>
      <c r="C149" s="18" t="s">
        <v>473</v>
      </c>
      <c r="D149" s="18" t="s">
        <v>39</v>
      </c>
      <c r="E149" s="18" t="s">
        <v>28</v>
      </c>
      <c r="F149" s="16" t="s">
        <v>8</v>
      </c>
      <c r="G149" s="20" t="s">
        <v>37</v>
      </c>
      <c r="H149" s="20" t="s">
        <v>37</v>
      </c>
      <c r="I149" s="20" t="s">
        <v>37</v>
      </c>
      <c r="J149" s="20" t="s">
        <v>37</v>
      </c>
      <c r="K149" s="20" t="s">
        <v>37</v>
      </c>
      <c r="L149" s="19" t="s">
        <v>37</v>
      </c>
      <c r="M149" s="19" t="s">
        <v>37</v>
      </c>
      <c r="N149" s="19" t="s">
        <v>37</v>
      </c>
      <c r="O149" s="19" t="s">
        <v>37</v>
      </c>
      <c r="P149" s="19" t="s">
        <v>37</v>
      </c>
      <c r="Q149" s="22" t="s">
        <v>37</v>
      </c>
      <c r="R149" s="22" t="s">
        <v>37</v>
      </c>
      <c r="S149" s="22" t="s">
        <v>37</v>
      </c>
      <c r="T149" s="22" t="s">
        <v>37</v>
      </c>
      <c r="U149" s="22" t="s">
        <v>37</v>
      </c>
      <c r="V149" s="21" t="s">
        <v>37</v>
      </c>
      <c r="W149" s="21" t="s">
        <v>37</v>
      </c>
      <c r="X149" s="21" t="s">
        <v>37</v>
      </c>
      <c r="Y149" s="21" t="s">
        <v>37</v>
      </c>
      <c r="Z149" s="21" t="s">
        <v>37</v>
      </c>
      <c r="AA149" s="20" t="s">
        <v>37</v>
      </c>
      <c r="AB149" s="20" t="s">
        <v>37</v>
      </c>
      <c r="AC149" s="20" t="s">
        <v>37</v>
      </c>
      <c r="AD149" s="20" t="s">
        <v>37</v>
      </c>
      <c r="AE149" s="20" t="s">
        <v>37</v>
      </c>
      <c r="AF149" s="19" t="s">
        <v>37</v>
      </c>
      <c r="AG149" s="19" t="s">
        <v>37</v>
      </c>
      <c r="AH149" s="19" t="s">
        <v>37</v>
      </c>
      <c r="AI149" s="19" t="s">
        <v>37</v>
      </c>
      <c r="AJ149" s="19" t="s">
        <v>37</v>
      </c>
      <c r="AK149" s="19" t="s">
        <v>37</v>
      </c>
      <c r="AL149" s="19" t="s">
        <v>37</v>
      </c>
      <c r="AM149" s="19" t="s">
        <v>37</v>
      </c>
      <c r="AN149" s="19" t="s">
        <v>37</v>
      </c>
      <c r="AO149" s="19" t="s">
        <v>37</v>
      </c>
      <c r="AP149" s="22" t="s">
        <v>37</v>
      </c>
      <c r="AQ149" s="22" t="s">
        <v>37</v>
      </c>
      <c r="AR149" s="22" t="s">
        <v>37</v>
      </c>
      <c r="AS149" s="22" t="s">
        <v>37</v>
      </c>
      <c r="AT149" s="22" t="s">
        <v>37</v>
      </c>
      <c r="AU149" s="21" t="s">
        <v>37</v>
      </c>
      <c r="AV149" s="21" t="s">
        <v>37</v>
      </c>
      <c r="AW149" s="21" t="s">
        <v>37</v>
      </c>
      <c r="AX149" s="21" t="s">
        <v>37</v>
      </c>
      <c r="AY149" s="21" t="s">
        <v>37</v>
      </c>
      <c r="AZ149" s="21" t="s">
        <v>37</v>
      </c>
      <c r="BA149" s="21" t="s">
        <v>37</v>
      </c>
      <c r="BB149" s="21" t="s">
        <v>37</v>
      </c>
      <c r="BC149" s="21" t="s">
        <v>37</v>
      </c>
      <c r="BD149" s="21" t="s">
        <v>37</v>
      </c>
      <c r="BE149" s="20" t="s">
        <v>37</v>
      </c>
      <c r="BF149" s="20" t="s">
        <v>37</v>
      </c>
      <c r="BG149" s="20" t="s">
        <v>37</v>
      </c>
      <c r="BH149" s="20" t="s">
        <v>37</v>
      </c>
      <c r="BI149" s="20" t="s">
        <v>37</v>
      </c>
      <c r="BJ149" s="20" t="s">
        <v>37</v>
      </c>
      <c r="BK149" s="20" t="s">
        <v>37</v>
      </c>
      <c r="BL149" s="20" t="s">
        <v>37</v>
      </c>
      <c r="BM149" s="20" t="s">
        <v>37</v>
      </c>
      <c r="BN149" s="20" t="s">
        <v>37</v>
      </c>
      <c r="BO149" s="22" t="s">
        <v>37</v>
      </c>
      <c r="BP149" s="22" t="s">
        <v>37</v>
      </c>
      <c r="BQ149" s="22" t="s">
        <v>37</v>
      </c>
      <c r="BR149" s="22" t="s">
        <v>37</v>
      </c>
      <c r="BS149" s="22" t="s">
        <v>37</v>
      </c>
      <c r="BT149" s="22" t="s">
        <v>37</v>
      </c>
      <c r="BU149" s="22" t="s">
        <v>37</v>
      </c>
      <c r="BV149" s="22" t="s">
        <v>37</v>
      </c>
      <c r="BW149" s="22" t="s">
        <v>37</v>
      </c>
      <c r="BX149" s="22" t="s">
        <v>37</v>
      </c>
      <c r="BY149" s="24" t="s">
        <v>37</v>
      </c>
      <c r="BZ149" s="24" t="s">
        <v>37</v>
      </c>
      <c r="CA149" s="24" t="s">
        <v>37</v>
      </c>
      <c r="CB149" s="24" t="s">
        <v>37</v>
      </c>
      <c r="CC149" s="24" t="s">
        <v>37</v>
      </c>
      <c r="CD149" s="24" t="s">
        <v>37</v>
      </c>
      <c r="CE149" s="24" t="s">
        <v>37</v>
      </c>
      <c r="CF149" s="24" t="s">
        <v>37</v>
      </c>
      <c r="CG149" s="24" t="s">
        <v>37</v>
      </c>
      <c r="CH149" s="24" t="s">
        <v>37</v>
      </c>
      <c r="CI149" s="22" t="s">
        <v>37</v>
      </c>
      <c r="CJ149" s="22" t="s">
        <v>37</v>
      </c>
      <c r="CK149" s="22" t="s">
        <v>37</v>
      </c>
      <c r="CL149" s="22" t="s">
        <v>37</v>
      </c>
      <c r="CM149" s="20" t="s">
        <v>37</v>
      </c>
      <c r="CN149" s="20">
        <v>3</v>
      </c>
      <c r="CO149" s="20" t="s">
        <v>37</v>
      </c>
      <c r="CP149" s="20" t="s">
        <v>37</v>
      </c>
    </row>
    <row r="150" spans="1:94" x14ac:dyDescent="0.35">
      <c r="A150" s="16">
        <v>2012</v>
      </c>
      <c r="B150" s="17">
        <v>4622</v>
      </c>
      <c r="C150" s="18" t="s">
        <v>478</v>
      </c>
      <c r="D150" s="18" t="s">
        <v>111</v>
      </c>
      <c r="E150" s="18" t="s">
        <v>33</v>
      </c>
      <c r="F150" s="16" t="s">
        <v>8</v>
      </c>
      <c r="G150" s="20" t="s">
        <v>37</v>
      </c>
      <c r="H150" s="20" t="s">
        <v>37</v>
      </c>
      <c r="I150" s="20" t="s">
        <v>37</v>
      </c>
      <c r="J150" s="20" t="s">
        <v>37</v>
      </c>
      <c r="K150" s="20" t="s">
        <v>37</v>
      </c>
      <c r="L150" s="19" t="s">
        <v>37</v>
      </c>
      <c r="M150" s="19" t="s">
        <v>37</v>
      </c>
      <c r="N150" s="19" t="s">
        <v>37</v>
      </c>
      <c r="O150" s="19" t="s">
        <v>37</v>
      </c>
      <c r="P150" s="19" t="s">
        <v>37</v>
      </c>
      <c r="Q150" s="22" t="s">
        <v>37</v>
      </c>
      <c r="R150" s="22" t="s">
        <v>37</v>
      </c>
      <c r="S150" s="22" t="s">
        <v>37</v>
      </c>
      <c r="T150" s="22" t="s">
        <v>37</v>
      </c>
      <c r="U150" s="22" t="s">
        <v>37</v>
      </c>
      <c r="V150" s="21" t="s">
        <v>37</v>
      </c>
      <c r="W150" s="21" t="s">
        <v>37</v>
      </c>
      <c r="X150" s="21" t="s">
        <v>37</v>
      </c>
      <c r="Y150" s="21" t="s">
        <v>37</v>
      </c>
      <c r="Z150" s="21" t="s">
        <v>37</v>
      </c>
      <c r="AA150" s="20" t="s">
        <v>37</v>
      </c>
      <c r="AB150" s="20" t="s">
        <v>37</v>
      </c>
      <c r="AC150" s="20" t="s">
        <v>37</v>
      </c>
      <c r="AD150" s="20" t="s">
        <v>37</v>
      </c>
      <c r="AE150" s="20" t="s">
        <v>37</v>
      </c>
      <c r="AF150" s="19" t="s">
        <v>37</v>
      </c>
      <c r="AG150" s="19" t="s">
        <v>37</v>
      </c>
      <c r="AH150" s="19" t="s">
        <v>37</v>
      </c>
      <c r="AI150" s="19" t="s">
        <v>37</v>
      </c>
      <c r="AJ150" s="19" t="s">
        <v>37</v>
      </c>
      <c r="AK150" s="19" t="s">
        <v>37</v>
      </c>
      <c r="AL150" s="19" t="s">
        <v>37</v>
      </c>
      <c r="AM150" s="19" t="s">
        <v>37</v>
      </c>
      <c r="AN150" s="19" t="s">
        <v>37</v>
      </c>
      <c r="AO150" s="19" t="s">
        <v>37</v>
      </c>
      <c r="AP150" s="22" t="s">
        <v>37</v>
      </c>
      <c r="AQ150" s="22" t="s">
        <v>37</v>
      </c>
      <c r="AR150" s="22" t="s">
        <v>37</v>
      </c>
      <c r="AS150" s="22" t="s">
        <v>37</v>
      </c>
      <c r="AT150" s="22" t="s">
        <v>37</v>
      </c>
      <c r="AU150" s="21" t="s">
        <v>37</v>
      </c>
      <c r="AV150" s="21" t="s">
        <v>37</v>
      </c>
      <c r="AW150" s="21" t="s">
        <v>37</v>
      </c>
      <c r="AX150" s="21" t="s">
        <v>37</v>
      </c>
      <c r="AY150" s="21" t="s">
        <v>37</v>
      </c>
      <c r="AZ150" s="21" t="s">
        <v>37</v>
      </c>
      <c r="BA150" s="21" t="s">
        <v>37</v>
      </c>
      <c r="BB150" s="21" t="s">
        <v>37</v>
      </c>
      <c r="BC150" s="21" t="s">
        <v>37</v>
      </c>
      <c r="BD150" s="21" t="s">
        <v>37</v>
      </c>
      <c r="BE150" s="20" t="s">
        <v>37</v>
      </c>
      <c r="BF150" s="20" t="s">
        <v>37</v>
      </c>
      <c r="BG150" s="20" t="s">
        <v>37</v>
      </c>
      <c r="BH150" s="20" t="s">
        <v>37</v>
      </c>
      <c r="BI150" s="20" t="s">
        <v>37</v>
      </c>
      <c r="BJ150" s="20" t="s">
        <v>37</v>
      </c>
      <c r="BK150" s="20" t="s">
        <v>37</v>
      </c>
      <c r="BL150" s="20" t="s">
        <v>37</v>
      </c>
      <c r="BM150" s="20" t="s">
        <v>37</v>
      </c>
      <c r="BN150" s="20" t="s">
        <v>37</v>
      </c>
      <c r="BO150" s="22" t="s">
        <v>37</v>
      </c>
      <c r="BP150" s="22" t="s">
        <v>37</v>
      </c>
      <c r="BQ150" s="22" t="s">
        <v>37</v>
      </c>
      <c r="BR150" s="22" t="s">
        <v>37</v>
      </c>
      <c r="BS150" s="22" t="s">
        <v>37</v>
      </c>
      <c r="BT150" s="22" t="s">
        <v>37</v>
      </c>
      <c r="BU150" s="22" t="s">
        <v>37</v>
      </c>
      <c r="BV150" s="22" t="s">
        <v>37</v>
      </c>
      <c r="BW150" s="22" t="s">
        <v>37</v>
      </c>
      <c r="BX150" s="22" t="s">
        <v>37</v>
      </c>
      <c r="BY150" s="24" t="s">
        <v>37</v>
      </c>
      <c r="BZ150" s="24" t="s">
        <v>37</v>
      </c>
      <c r="CA150" s="24" t="s">
        <v>37</v>
      </c>
      <c r="CB150" s="24" t="s">
        <v>37</v>
      </c>
      <c r="CC150" s="24" t="s">
        <v>37</v>
      </c>
      <c r="CD150" s="24" t="s">
        <v>37</v>
      </c>
      <c r="CE150" s="24" t="s">
        <v>37</v>
      </c>
      <c r="CF150" s="24" t="s">
        <v>37</v>
      </c>
      <c r="CG150" s="24" t="s">
        <v>37</v>
      </c>
      <c r="CH150" s="24" t="s">
        <v>37</v>
      </c>
      <c r="CI150" s="22">
        <v>277</v>
      </c>
      <c r="CJ150" s="22" t="s">
        <v>37</v>
      </c>
      <c r="CK150" s="22" t="s">
        <v>37</v>
      </c>
      <c r="CL150" s="22" t="s">
        <v>37</v>
      </c>
      <c r="CM150" s="20" t="s">
        <v>37</v>
      </c>
      <c r="CN150" s="20" t="s">
        <v>37</v>
      </c>
      <c r="CO150" s="20" t="s">
        <v>37</v>
      </c>
      <c r="CP150" s="20" t="s">
        <v>37</v>
      </c>
    </row>
    <row r="151" spans="1:94" x14ac:dyDescent="0.35">
      <c r="A151" s="16">
        <v>2012</v>
      </c>
      <c r="B151" s="17">
        <v>4675</v>
      </c>
      <c r="C151" s="18" t="s">
        <v>483</v>
      </c>
      <c r="D151" s="18" t="s">
        <v>132</v>
      </c>
      <c r="E151" s="18" t="s">
        <v>33</v>
      </c>
      <c r="F151" s="16" t="s">
        <v>8</v>
      </c>
      <c r="G151" s="20" t="s">
        <v>37</v>
      </c>
      <c r="H151" s="20" t="s">
        <v>37</v>
      </c>
      <c r="I151" s="20" t="s">
        <v>37</v>
      </c>
      <c r="J151" s="20" t="s">
        <v>37</v>
      </c>
      <c r="K151" s="20">
        <v>0</v>
      </c>
      <c r="L151" s="19" t="s">
        <v>37</v>
      </c>
      <c r="M151" s="19" t="s">
        <v>37</v>
      </c>
      <c r="N151" s="19" t="s">
        <v>37</v>
      </c>
      <c r="O151" s="19" t="s">
        <v>37</v>
      </c>
      <c r="P151" s="19">
        <v>0</v>
      </c>
      <c r="Q151" s="22" t="s">
        <v>37</v>
      </c>
      <c r="R151" s="22" t="s">
        <v>37</v>
      </c>
      <c r="S151" s="22" t="s">
        <v>37</v>
      </c>
      <c r="T151" s="22" t="s">
        <v>37</v>
      </c>
      <c r="U151" s="22">
        <v>0</v>
      </c>
      <c r="V151" s="21" t="s">
        <v>37</v>
      </c>
      <c r="W151" s="21" t="s">
        <v>37</v>
      </c>
      <c r="X151" s="21" t="s">
        <v>37</v>
      </c>
      <c r="Y151" s="21" t="s">
        <v>37</v>
      </c>
      <c r="Z151" s="21">
        <v>0</v>
      </c>
      <c r="AA151" s="20" t="s">
        <v>37</v>
      </c>
      <c r="AB151" s="20" t="s">
        <v>37</v>
      </c>
      <c r="AC151" s="20" t="s">
        <v>37</v>
      </c>
      <c r="AD151" s="20" t="s">
        <v>37</v>
      </c>
      <c r="AE151" s="20">
        <v>0</v>
      </c>
      <c r="AF151" s="19">
        <v>1</v>
      </c>
      <c r="AG151" s="19">
        <v>0</v>
      </c>
      <c r="AH151" s="19">
        <v>6.6</v>
      </c>
      <c r="AI151" s="19" t="s">
        <v>37</v>
      </c>
      <c r="AJ151" s="19">
        <v>7.6</v>
      </c>
      <c r="AK151" s="19">
        <v>1</v>
      </c>
      <c r="AL151" s="19">
        <v>0</v>
      </c>
      <c r="AM151" s="19">
        <v>9</v>
      </c>
      <c r="AN151" s="19" t="s">
        <v>37</v>
      </c>
      <c r="AO151" s="19">
        <v>10</v>
      </c>
      <c r="AP151" s="22" t="s">
        <v>37</v>
      </c>
      <c r="AQ151" s="22" t="s">
        <v>37</v>
      </c>
      <c r="AR151" s="22" t="s">
        <v>37</v>
      </c>
      <c r="AS151" s="22" t="s">
        <v>37</v>
      </c>
      <c r="AT151" s="22">
        <v>0</v>
      </c>
      <c r="AU151" s="21" t="s">
        <v>37</v>
      </c>
      <c r="AV151" s="21" t="s">
        <v>37</v>
      </c>
      <c r="AW151" s="21" t="s">
        <v>37</v>
      </c>
      <c r="AX151" s="21" t="s">
        <v>37</v>
      </c>
      <c r="AY151" s="21">
        <v>0</v>
      </c>
      <c r="AZ151" s="21" t="s">
        <v>37</v>
      </c>
      <c r="BA151" s="21" t="s">
        <v>37</v>
      </c>
      <c r="BB151" s="21" t="s">
        <v>37</v>
      </c>
      <c r="BC151" s="21" t="s">
        <v>37</v>
      </c>
      <c r="BD151" s="21">
        <v>0</v>
      </c>
      <c r="BE151" s="20" t="s">
        <v>37</v>
      </c>
      <c r="BF151" s="20" t="s">
        <v>37</v>
      </c>
      <c r="BG151" s="20" t="s">
        <v>37</v>
      </c>
      <c r="BH151" s="20" t="s">
        <v>37</v>
      </c>
      <c r="BI151" s="20">
        <v>0</v>
      </c>
      <c r="BJ151" s="20" t="s">
        <v>37</v>
      </c>
      <c r="BK151" s="20" t="s">
        <v>37</v>
      </c>
      <c r="BL151" s="20" t="s">
        <v>37</v>
      </c>
      <c r="BM151" s="20" t="s">
        <v>37</v>
      </c>
      <c r="BN151" s="20">
        <v>0</v>
      </c>
      <c r="BO151" s="22" t="s">
        <v>37</v>
      </c>
      <c r="BP151" s="22" t="s">
        <v>37</v>
      </c>
      <c r="BQ151" s="22" t="s">
        <v>37</v>
      </c>
      <c r="BR151" s="22" t="s">
        <v>37</v>
      </c>
      <c r="BS151" s="22">
        <v>0</v>
      </c>
      <c r="BT151" s="22">
        <v>21</v>
      </c>
      <c r="BU151" s="22" t="s">
        <v>37</v>
      </c>
      <c r="BV151" s="22" t="s">
        <v>37</v>
      </c>
      <c r="BW151" s="22" t="s">
        <v>37</v>
      </c>
      <c r="BX151" s="22">
        <v>21</v>
      </c>
      <c r="BY151" s="24" t="s">
        <v>37</v>
      </c>
      <c r="BZ151" s="24" t="s">
        <v>37</v>
      </c>
      <c r="CA151" s="24" t="s">
        <v>37</v>
      </c>
      <c r="CB151" s="24" t="s">
        <v>37</v>
      </c>
      <c r="CC151" s="24">
        <v>0</v>
      </c>
      <c r="CD151" s="24">
        <v>21</v>
      </c>
      <c r="CE151" s="24">
        <v>0</v>
      </c>
      <c r="CF151" s="24">
        <v>0</v>
      </c>
      <c r="CG151" s="24">
        <v>0</v>
      </c>
      <c r="CH151" s="24">
        <v>21</v>
      </c>
      <c r="CI151" s="22" t="s">
        <v>37</v>
      </c>
      <c r="CJ151" s="22" t="s">
        <v>37</v>
      </c>
      <c r="CK151" s="22" t="s">
        <v>37</v>
      </c>
      <c r="CL151" s="22" t="s">
        <v>37</v>
      </c>
      <c r="CM151" s="20" t="s">
        <v>37</v>
      </c>
      <c r="CN151" s="20" t="s">
        <v>37</v>
      </c>
      <c r="CO151" s="20" t="s">
        <v>37</v>
      </c>
      <c r="CP151" s="20" t="s">
        <v>37</v>
      </c>
    </row>
    <row r="152" spans="1:94" x14ac:dyDescent="0.35">
      <c r="A152" s="16">
        <v>2012</v>
      </c>
      <c r="B152" s="17">
        <v>4704</v>
      </c>
      <c r="C152" s="18" t="s">
        <v>485</v>
      </c>
      <c r="D152" s="18" t="s">
        <v>79</v>
      </c>
      <c r="E152" s="18" t="s">
        <v>33</v>
      </c>
      <c r="F152" s="16" t="s">
        <v>8</v>
      </c>
      <c r="G152" s="20">
        <v>0</v>
      </c>
      <c r="H152" s="20" t="s">
        <v>37</v>
      </c>
      <c r="I152" s="20" t="s">
        <v>37</v>
      </c>
      <c r="J152" s="20" t="s">
        <v>37</v>
      </c>
      <c r="K152" s="20">
        <v>0</v>
      </c>
      <c r="L152" s="19">
        <v>0</v>
      </c>
      <c r="M152" s="19" t="s">
        <v>37</v>
      </c>
      <c r="N152" s="19" t="s">
        <v>37</v>
      </c>
      <c r="O152" s="19" t="s">
        <v>37</v>
      </c>
      <c r="P152" s="19">
        <v>0</v>
      </c>
      <c r="Q152" s="22">
        <v>10</v>
      </c>
      <c r="R152" s="22" t="s">
        <v>37</v>
      </c>
      <c r="S152" s="22" t="s">
        <v>37</v>
      </c>
      <c r="T152" s="22" t="s">
        <v>37</v>
      </c>
      <c r="U152" s="22">
        <v>10</v>
      </c>
      <c r="V152" s="21">
        <v>0.5</v>
      </c>
      <c r="W152" s="21" t="s">
        <v>37</v>
      </c>
      <c r="X152" s="21" t="s">
        <v>37</v>
      </c>
      <c r="Y152" s="21" t="s">
        <v>37</v>
      </c>
      <c r="Z152" s="21">
        <v>0.5</v>
      </c>
      <c r="AA152" s="20">
        <v>10</v>
      </c>
      <c r="AB152" s="20">
        <v>0</v>
      </c>
      <c r="AC152" s="20" t="s">
        <v>37</v>
      </c>
      <c r="AD152" s="20" t="s">
        <v>37</v>
      </c>
      <c r="AE152" s="20">
        <v>10</v>
      </c>
      <c r="AF152" s="19">
        <v>0.2</v>
      </c>
      <c r="AG152" s="19">
        <v>0</v>
      </c>
      <c r="AH152" s="19" t="s">
        <v>37</v>
      </c>
      <c r="AI152" s="19" t="s">
        <v>37</v>
      </c>
      <c r="AJ152" s="19">
        <v>0.2</v>
      </c>
      <c r="AK152" s="19">
        <v>0.5</v>
      </c>
      <c r="AL152" s="19">
        <v>0</v>
      </c>
      <c r="AM152" s="19" t="s">
        <v>37</v>
      </c>
      <c r="AN152" s="19" t="s">
        <v>37</v>
      </c>
      <c r="AO152" s="19">
        <v>0.5</v>
      </c>
      <c r="AP152" s="22">
        <v>50</v>
      </c>
      <c r="AQ152" s="22">
        <v>50</v>
      </c>
      <c r="AR152" s="22" t="s">
        <v>37</v>
      </c>
      <c r="AS152" s="22" t="s">
        <v>37</v>
      </c>
      <c r="AT152" s="22">
        <v>100</v>
      </c>
      <c r="AU152" s="21">
        <v>1</v>
      </c>
      <c r="AV152" s="21">
        <v>1</v>
      </c>
      <c r="AW152" s="21" t="s">
        <v>37</v>
      </c>
      <c r="AX152" s="21" t="s">
        <v>37</v>
      </c>
      <c r="AY152" s="21">
        <v>2</v>
      </c>
      <c r="AZ152" s="21">
        <v>2</v>
      </c>
      <c r="BA152" s="21">
        <v>3</v>
      </c>
      <c r="BB152" s="21" t="s">
        <v>37</v>
      </c>
      <c r="BC152" s="21" t="s">
        <v>37</v>
      </c>
      <c r="BD152" s="21">
        <v>5</v>
      </c>
      <c r="BE152" s="20" t="s">
        <v>37</v>
      </c>
      <c r="BF152" s="20" t="s">
        <v>37</v>
      </c>
      <c r="BG152" s="20" t="s">
        <v>37</v>
      </c>
      <c r="BH152" s="20" t="s">
        <v>37</v>
      </c>
      <c r="BI152" s="20">
        <v>0</v>
      </c>
      <c r="BJ152" s="20" t="s">
        <v>37</v>
      </c>
      <c r="BK152" s="20" t="s">
        <v>37</v>
      </c>
      <c r="BL152" s="20" t="s">
        <v>37</v>
      </c>
      <c r="BM152" s="20" t="s">
        <v>37</v>
      </c>
      <c r="BN152" s="20">
        <v>0</v>
      </c>
      <c r="BO152" s="22">
        <v>1</v>
      </c>
      <c r="BP152" s="22" t="s">
        <v>37</v>
      </c>
      <c r="BQ152" s="22" t="s">
        <v>37</v>
      </c>
      <c r="BR152" s="22" t="s">
        <v>37</v>
      </c>
      <c r="BS152" s="22">
        <v>1</v>
      </c>
      <c r="BT152" s="22">
        <v>28</v>
      </c>
      <c r="BU152" s="22" t="s">
        <v>37</v>
      </c>
      <c r="BV152" s="22" t="s">
        <v>37</v>
      </c>
      <c r="BW152" s="22" t="s">
        <v>37</v>
      </c>
      <c r="BX152" s="22">
        <v>28</v>
      </c>
      <c r="BY152" s="24">
        <v>5</v>
      </c>
      <c r="BZ152" s="24" t="s">
        <v>37</v>
      </c>
      <c r="CA152" s="24" t="s">
        <v>37</v>
      </c>
      <c r="CB152" s="24" t="s">
        <v>37</v>
      </c>
      <c r="CC152" s="24">
        <v>5</v>
      </c>
      <c r="CD152" s="24">
        <v>34</v>
      </c>
      <c r="CE152" s="24">
        <v>0</v>
      </c>
      <c r="CF152" s="24">
        <v>0</v>
      </c>
      <c r="CG152" s="24">
        <v>0</v>
      </c>
      <c r="CH152" s="24">
        <v>34</v>
      </c>
      <c r="CI152" s="22">
        <v>50</v>
      </c>
      <c r="CJ152" s="22">
        <v>25</v>
      </c>
      <c r="CK152" s="22" t="s">
        <v>37</v>
      </c>
      <c r="CL152" s="22" t="s">
        <v>37</v>
      </c>
      <c r="CM152" s="20" t="s">
        <v>37</v>
      </c>
      <c r="CN152" s="20">
        <v>4</v>
      </c>
      <c r="CO152" s="20" t="s">
        <v>37</v>
      </c>
      <c r="CP152" s="20" t="s">
        <v>37</v>
      </c>
    </row>
    <row r="153" spans="1:94" x14ac:dyDescent="0.35">
      <c r="A153" s="16">
        <v>2012</v>
      </c>
      <c r="B153" s="17">
        <v>4911</v>
      </c>
      <c r="C153" s="18" t="s">
        <v>495</v>
      </c>
      <c r="D153" s="18" t="s">
        <v>90</v>
      </c>
      <c r="E153" s="18" t="s">
        <v>191</v>
      </c>
      <c r="F153" s="16" t="s">
        <v>8</v>
      </c>
      <c r="G153" s="20" t="s">
        <v>37</v>
      </c>
      <c r="H153" s="20" t="s">
        <v>37</v>
      </c>
      <c r="I153" s="20" t="s">
        <v>37</v>
      </c>
      <c r="J153" s="20" t="s">
        <v>37</v>
      </c>
      <c r="K153" s="20">
        <v>0</v>
      </c>
      <c r="L153" s="19" t="s">
        <v>37</v>
      </c>
      <c r="M153" s="19" t="s">
        <v>37</v>
      </c>
      <c r="N153" s="19" t="s">
        <v>37</v>
      </c>
      <c r="O153" s="19" t="s">
        <v>37</v>
      </c>
      <c r="P153" s="19">
        <v>0</v>
      </c>
      <c r="Q153" s="22" t="s">
        <v>37</v>
      </c>
      <c r="R153" s="22" t="s">
        <v>37</v>
      </c>
      <c r="S153" s="22" t="s">
        <v>37</v>
      </c>
      <c r="T153" s="22" t="s">
        <v>37</v>
      </c>
      <c r="U153" s="22">
        <v>0</v>
      </c>
      <c r="V153" s="21" t="s">
        <v>37</v>
      </c>
      <c r="W153" s="21" t="s">
        <v>37</v>
      </c>
      <c r="X153" s="21" t="s">
        <v>37</v>
      </c>
      <c r="Y153" s="21" t="s">
        <v>37</v>
      </c>
      <c r="Z153" s="21">
        <v>0</v>
      </c>
      <c r="AA153" s="20" t="s">
        <v>37</v>
      </c>
      <c r="AB153" s="20" t="s">
        <v>37</v>
      </c>
      <c r="AC153" s="20" t="s">
        <v>37</v>
      </c>
      <c r="AD153" s="20" t="s">
        <v>37</v>
      </c>
      <c r="AE153" s="20">
        <v>0</v>
      </c>
      <c r="AF153" s="19" t="s">
        <v>37</v>
      </c>
      <c r="AG153" s="19" t="s">
        <v>37</v>
      </c>
      <c r="AH153" s="19">
        <v>12.7</v>
      </c>
      <c r="AI153" s="19" t="s">
        <v>37</v>
      </c>
      <c r="AJ153" s="19">
        <v>12.7</v>
      </c>
      <c r="AK153" s="19" t="s">
        <v>37</v>
      </c>
      <c r="AL153" s="19" t="s">
        <v>37</v>
      </c>
      <c r="AM153" s="19">
        <v>18.100000000000001</v>
      </c>
      <c r="AN153" s="19" t="s">
        <v>37</v>
      </c>
      <c r="AO153" s="19">
        <v>18.100000000000001</v>
      </c>
      <c r="AP153" s="22" t="s">
        <v>37</v>
      </c>
      <c r="AQ153" s="22" t="s">
        <v>37</v>
      </c>
      <c r="AR153" s="22" t="s">
        <v>37</v>
      </c>
      <c r="AS153" s="22" t="s">
        <v>37</v>
      </c>
      <c r="AT153" s="22">
        <v>0</v>
      </c>
      <c r="AU153" s="21" t="s">
        <v>37</v>
      </c>
      <c r="AV153" s="21" t="s">
        <v>37</v>
      </c>
      <c r="AW153" s="21">
        <v>86.1</v>
      </c>
      <c r="AX153" s="21" t="s">
        <v>37</v>
      </c>
      <c r="AY153" s="21">
        <v>86.1</v>
      </c>
      <c r="AZ153" s="21" t="s">
        <v>37</v>
      </c>
      <c r="BA153" s="21" t="s">
        <v>37</v>
      </c>
      <c r="BB153" s="21">
        <v>96.3</v>
      </c>
      <c r="BC153" s="21" t="s">
        <v>37</v>
      </c>
      <c r="BD153" s="21">
        <v>96.3</v>
      </c>
      <c r="BE153" s="20" t="s">
        <v>37</v>
      </c>
      <c r="BF153" s="20" t="s">
        <v>37</v>
      </c>
      <c r="BG153" s="20" t="s">
        <v>37</v>
      </c>
      <c r="BH153" s="20" t="s">
        <v>37</v>
      </c>
      <c r="BI153" s="20">
        <v>0</v>
      </c>
      <c r="BJ153" s="20" t="s">
        <v>37</v>
      </c>
      <c r="BK153" s="20" t="s">
        <v>37</v>
      </c>
      <c r="BL153" s="20" t="s">
        <v>37</v>
      </c>
      <c r="BM153" s="20" t="s">
        <v>37</v>
      </c>
      <c r="BN153" s="20">
        <v>0</v>
      </c>
      <c r="BO153" s="22" t="s">
        <v>37</v>
      </c>
      <c r="BP153" s="22" t="s">
        <v>37</v>
      </c>
      <c r="BQ153" s="22">
        <v>149</v>
      </c>
      <c r="BR153" s="22" t="s">
        <v>37</v>
      </c>
      <c r="BS153" s="22">
        <v>149</v>
      </c>
      <c r="BT153" s="22" t="s">
        <v>37</v>
      </c>
      <c r="BU153" s="22" t="s">
        <v>37</v>
      </c>
      <c r="BV153" s="22" t="s">
        <v>37</v>
      </c>
      <c r="BW153" s="22" t="s">
        <v>37</v>
      </c>
      <c r="BX153" s="22">
        <v>0</v>
      </c>
      <c r="BY153" s="24" t="s">
        <v>37</v>
      </c>
      <c r="BZ153" s="24" t="s">
        <v>37</v>
      </c>
      <c r="CA153" s="24">
        <v>86</v>
      </c>
      <c r="CB153" s="24" t="s">
        <v>37</v>
      </c>
      <c r="CC153" s="24">
        <v>86</v>
      </c>
      <c r="CD153" s="24">
        <v>0</v>
      </c>
      <c r="CE153" s="24">
        <v>0</v>
      </c>
      <c r="CF153" s="24">
        <v>235</v>
      </c>
      <c r="CG153" s="24">
        <v>0</v>
      </c>
      <c r="CH153" s="24">
        <v>235</v>
      </c>
      <c r="CI153" s="22" t="s">
        <v>37</v>
      </c>
      <c r="CJ153" s="22" t="s">
        <v>37</v>
      </c>
      <c r="CK153" s="22" t="s">
        <v>37</v>
      </c>
      <c r="CL153" s="22" t="s">
        <v>37</v>
      </c>
      <c r="CM153" s="20" t="s">
        <v>37</v>
      </c>
      <c r="CN153" s="20" t="s">
        <v>37</v>
      </c>
      <c r="CO153" s="20" t="s">
        <v>37</v>
      </c>
      <c r="CP153" s="20" t="s">
        <v>37</v>
      </c>
    </row>
    <row r="154" spans="1:94" x14ac:dyDescent="0.35">
      <c r="A154" s="16">
        <v>2012</v>
      </c>
      <c r="B154" s="17">
        <v>4922</v>
      </c>
      <c r="C154" s="18" t="s">
        <v>497</v>
      </c>
      <c r="D154" s="18" t="s">
        <v>46</v>
      </c>
      <c r="E154" s="18" t="s">
        <v>57</v>
      </c>
      <c r="F154" s="16" t="s">
        <v>8</v>
      </c>
      <c r="G154" s="20">
        <v>93653</v>
      </c>
      <c r="H154" s="20">
        <v>48656</v>
      </c>
      <c r="I154" s="20">
        <v>34802</v>
      </c>
      <c r="J154" s="20" t="s">
        <v>37</v>
      </c>
      <c r="K154" s="20">
        <v>177111</v>
      </c>
      <c r="L154" s="19">
        <v>12.6</v>
      </c>
      <c r="M154" s="19">
        <v>12.4</v>
      </c>
      <c r="N154" s="19">
        <v>6.8</v>
      </c>
      <c r="O154" s="19" t="s">
        <v>37</v>
      </c>
      <c r="P154" s="19">
        <v>31.8</v>
      </c>
      <c r="Q154" s="22">
        <v>390704</v>
      </c>
      <c r="R154" s="22">
        <v>115402</v>
      </c>
      <c r="S154" s="22">
        <v>82543</v>
      </c>
      <c r="T154" s="22" t="s">
        <v>37</v>
      </c>
      <c r="U154" s="22">
        <v>588649</v>
      </c>
      <c r="V154" s="21">
        <v>51.9</v>
      </c>
      <c r="W154" s="21">
        <v>26.7</v>
      </c>
      <c r="X154" s="21">
        <v>14.6</v>
      </c>
      <c r="Y154" s="21" t="s">
        <v>37</v>
      </c>
      <c r="Z154" s="21">
        <v>93.2</v>
      </c>
      <c r="AA154" s="20" t="s">
        <v>37</v>
      </c>
      <c r="AB154" s="20" t="s">
        <v>37</v>
      </c>
      <c r="AC154" s="20" t="s">
        <v>37</v>
      </c>
      <c r="AD154" s="20" t="s">
        <v>37</v>
      </c>
      <c r="AE154" s="20">
        <v>0</v>
      </c>
      <c r="AF154" s="19" t="s">
        <v>37</v>
      </c>
      <c r="AG154" s="19" t="s">
        <v>37</v>
      </c>
      <c r="AH154" s="19" t="s">
        <v>37</v>
      </c>
      <c r="AI154" s="19" t="s">
        <v>37</v>
      </c>
      <c r="AJ154" s="19">
        <v>0</v>
      </c>
      <c r="AK154" s="19" t="s">
        <v>37</v>
      </c>
      <c r="AL154" s="19" t="s">
        <v>37</v>
      </c>
      <c r="AM154" s="19" t="s">
        <v>37</v>
      </c>
      <c r="AN154" s="19" t="s">
        <v>37</v>
      </c>
      <c r="AO154" s="19">
        <v>0</v>
      </c>
      <c r="AP154" s="22" t="s">
        <v>37</v>
      </c>
      <c r="AQ154" s="22" t="s">
        <v>37</v>
      </c>
      <c r="AR154" s="22" t="s">
        <v>37</v>
      </c>
      <c r="AS154" s="22" t="s">
        <v>37</v>
      </c>
      <c r="AT154" s="22">
        <v>0</v>
      </c>
      <c r="AU154" s="21" t="s">
        <v>37</v>
      </c>
      <c r="AV154" s="21" t="s">
        <v>37</v>
      </c>
      <c r="AW154" s="21" t="s">
        <v>37</v>
      </c>
      <c r="AX154" s="21" t="s">
        <v>37</v>
      </c>
      <c r="AY154" s="21">
        <v>0</v>
      </c>
      <c r="AZ154" s="21" t="s">
        <v>37</v>
      </c>
      <c r="BA154" s="21" t="s">
        <v>37</v>
      </c>
      <c r="BB154" s="21" t="s">
        <v>37</v>
      </c>
      <c r="BC154" s="21" t="s">
        <v>37</v>
      </c>
      <c r="BD154" s="21">
        <v>0</v>
      </c>
      <c r="BE154" s="20">
        <v>1987</v>
      </c>
      <c r="BF154" s="20">
        <v>484</v>
      </c>
      <c r="BG154" s="20">
        <v>347</v>
      </c>
      <c r="BH154" s="20" t="s">
        <v>37</v>
      </c>
      <c r="BI154" s="20">
        <v>2818</v>
      </c>
      <c r="BJ154" s="20">
        <v>4714</v>
      </c>
      <c r="BK154" s="20">
        <v>3076</v>
      </c>
      <c r="BL154" s="20">
        <v>2200</v>
      </c>
      <c r="BM154" s="20" t="s">
        <v>37</v>
      </c>
      <c r="BN154" s="20">
        <v>9990</v>
      </c>
      <c r="BO154" s="22" t="s">
        <v>37</v>
      </c>
      <c r="BP154" s="22" t="s">
        <v>37</v>
      </c>
      <c r="BQ154" s="22" t="s">
        <v>37</v>
      </c>
      <c r="BR154" s="22" t="s">
        <v>37</v>
      </c>
      <c r="BS154" s="22">
        <v>0</v>
      </c>
      <c r="BT154" s="22" t="s">
        <v>37</v>
      </c>
      <c r="BU154" s="22" t="s">
        <v>37</v>
      </c>
      <c r="BV154" s="22" t="s">
        <v>37</v>
      </c>
      <c r="BW154" s="22" t="s">
        <v>37</v>
      </c>
      <c r="BX154" s="22">
        <v>0</v>
      </c>
      <c r="BY154" s="24">
        <v>959</v>
      </c>
      <c r="BZ154" s="24">
        <v>599</v>
      </c>
      <c r="CA154" s="24">
        <v>428</v>
      </c>
      <c r="CB154" s="24" t="s">
        <v>37</v>
      </c>
      <c r="CC154" s="24">
        <v>1986</v>
      </c>
      <c r="CD154" s="24">
        <v>7660</v>
      </c>
      <c r="CE154" s="24">
        <v>4159</v>
      </c>
      <c r="CF154" s="24">
        <v>2975</v>
      </c>
      <c r="CG154" s="24">
        <v>0</v>
      </c>
      <c r="CH154" s="24">
        <v>14794</v>
      </c>
      <c r="CI154" s="22" t="s">
        <v>37</v>
      </c>
      <c r="CJ154" s="22" t="s">
        <v>37</v>
      </c>
      <c r="CK154" s="22" t="s">
        <v>37</v>
      </c>
      <c r="CL154" s="22" t="s">
        <v>37</v>
      </c>
      <c r="CM154" s="20" t="s">
        <v>37</v>
      </c>
      <c r="CN154" s="20" t="s">
        <v>37</v>
      </c>
      <c r="CO154" s="20" t="s">
        <v>37</v>
      </c>
      <c r="CP154" s="20" t="s">
        <v>37</v>
      </c>
    </row>
    <row r="155" spans="1:94" x14ac:dyDescent="0.35">
      <c r="A155" s="16">
        <v>2012</v>
      </c>
      <c r="B155" s="17">
        <v>4960</v>
      </c>
      <c r="C155" s="18" t="s">
        <v>500</v>
      </c>
      <c r="D155" s="18" t="s">
        <v>74</v>
      </c>
      <c r="E155" s="18" t="s">
        <v>33</v>
      </c>
      <c r="F155" s="16" t="s">
        <v>8</v>
      </c>
      <c r="G155" s="20" t="s">
        <v>37</v>
      </c>
      <c r="H155" s="20" t="s">
        <v>37</v>
      </c>
      <c r="I155" s="20" t="s">
        <v>37</v>
      </c>
      <c r="J155" s="20" t="s">
        <v>37</v>
      </c>
      <c r="K155" s="20" t="s">
        <v>37</v>
      </c>
      <c r="L155" s="19" t="s">
        <v>37</v>
      </c>
      <c r="M155" s="19" t="s">
        <v>37</v>
      </c>
      <c r="N155" s="19" t="s">
        <v>37</v>
      </c>
      <c r="O155" s="19" t="s">
        <v>37</v>
      </c>
      <c r="P155" s="19" t="s">
        <v>37</v>
      </c>
      <c r="Q155" s="22" t="s">
        <v>37</v>
      </c>
      <c r="R155" s="22" t="s">
        <v>37</v>
      </c>
      <c r="S155" s="22" t="s">
        <v>37</v>
      </c>
      <c r="T155" s="22" t="s">
        <v>37</v>
      </c>
      <c r="U155" s="22" t="s">
        <v>37</v>
      </c>
      <c r="V155" s="21" t="s">
        <v>37</v>
      </c>
      <c r="W155" s="21" t="s">
        <v>37</v>
      </c>
      <c r="X155" s="21" t="s">
        <v>37</v>
      </c>
      <c r="Y155" s="21" t="s">
        <v>37</v>
      </c>
      <c r="Z155" s="21" t="s">
        <v>37</v>
      </c>
      <c r="AA155" s="20" t="s">
        <v>37</v>
      </c>
      <c r="AB155" s="20" t="s">
        <v>37</v>
      </c>
      <c r="AC155" s="20" t="s">
        <v>37</v>
      </c>
      <c r="AD155" s="20" t="s">
        <v>37</v>
      </c>
      <c r="AE155" s="20" t="s">
        <v>37</v>
      </c>
      <c r="AF155" s="19" t="s">
        <v>37</v>
      </c>
      <c r="AG155" s="19" t="s">
        <v>37</v>
      </c>
      <c r="AH155" s="19" t="s">
        <v>37</v>
      </c>
      <c r="AI155" s="19" t="s">
        <v>37</v>
      </c>
      <c r="AJ155" s="19" t="s">
        <v>37</v>
      </c>
      <c r="AK155" s="19" t="s">
        <v>37</v>
      </c>
      <c r="AL155" s="19" t="s">
        <v>37</v>
      </c>
      <c r="AM155" s="19" t="s">
        <v>37</v>
      </c>
      <c r="AN155" s="19" t="s">
        <v>37</v>
      </c>
      <c r="AO155" s="19" t="s">
        <v>37</v>
      </c>
      <c r="AP155" s="22" t="s">
        <v>37</v>
      </c>
      <c r="AQ155" s="22" t="s">
        <v>37</v>
      </c>
      <c r="AR155" s="22" t="s">
        <v>37</v>
      </c>
      <c r="AS155" s="22" t="s">
        <v>37</v>
      </c>
      <c r="AT155" s="22" t="s">
        <v>37</v>
      </c>
      <c r="AU155" s="21" t="s">
        <v>37</v>
      </c>
      <c r="AV155" s="21" t="s">
        <v>37</v>
      </c>
      <c r="AW155" s="21" t="s">
        <v>37</v>
      </c>
      <c r="AX155" s="21" t="s">
        <v>37</v>
      </c>
      <c r="AY155" s="21" t="s">
        <v>37</v>
      </c>
      <c r="AZ155" s="21" t="s">
        <v>37</v>
      </c>
      <c r="BA155" s="21" t="s">
        <v>37</v>
      </c>
      <c r="BB155" s="21" t="s">
        <v>37</v>
      </c>
      <c r="BC155" s="21" t="s">
        <v>37</v>
      </c>
      <c r="BD155" s="21" t="s">
        <v>37</v>
      </c>
      <c r="BE155" s="20" t="s">
        <v>37</v>
      </c>
      <c r="BF155" s="20" t="s">
        <v>37</v>
      </c>
      <c r="BG155" s="20" t="s">
        <v>37</v>
      </c>
      <c r="BH155" s="20" t="s">
        <v>37</v>
      </c>
      <c r="BI155" s="20">
        <v>0</v>
      </c>
      <c r="BJ155" s="20" t="s">
        <v>37</v>
      </c>
      <c r="BK155" s="20" t="s">
        <v>37</v>
      </c>
      <c r="BL155" s="20" t="s">
        <v>37</v>
      </c>
      <c r="BM155" s="20" t="s">
        <v>37</v>
      </c>
      <c r="BN155" s="20">
        <v>0</v>
      </c>
      <c r="BO155" s="22" t="s">
        <v>37</v>
      </c>
      <c r="BP155" s="22" t="s">
        <v>37</v>
      </c>
      <c r="BQ155" s="22" t="s">
        <v>37</v>
      </c>
      <c r="BR155" s="22" t="s">
        <v>37</v>
      </c>
      <c r="BS155" s="22">
        <v>0</v>
      </c>
      <c r="BT155" s="22">
        <v>2</v>
      </c>
      <c r="BU155" s="22" t="s">
        <v>37</v>
      </c>
      <c r="BV155" s="22" t="s">
        <v>37</v>
      </c>
      <c r="BW155" s="22" t="s">
        <v>37</v>
      </c>
      <c r="BX155" s="22">
        <v>2</v>
      </c>
      <c r="BY155" s="24" t="s">
        <v>37</v>
      </c>
      <c r="BZ155" s="24" t="s">
        <v>37</v>
      </c>
      <c r="CA155" s="24" t="s">
        <v>37</v>
      </c>
      <c r="CB155" s="24" t="s">
        <v>37</v>
      </c>
      <c r="CC155" s="24">
        <v>0</v>
      </c>
      <c r="CD155" s="24">
        <v>2</v>
      </c>
      <c r="CE155" s="24">
        <v>0</v>
      </c>
      <c r="CF155" s="24">
        <v>0</v>
      </c>
      <c r="CG155" s="24">
        <v>0</v>
      </c>
      <c r="CH155" s="24">
        <v>2</v>
      </c>
      <c r="CI155" s="22">
        <v>248</v>
      </c>
      <c r="CJ155" s="22" t="s">
        <v>37</v>
      </c>
      <c r="CK155" s="22" t="s">
        <v>37</v>
      </c>
      <c r="CL155" s="22" t="s">
        <v>37</v>
      </c>
      <c r="CM155" s="20">
        <v>35</v>
      </c>
      <c r="CN155" s="20" t="s">
        <v>37</v>
      </c>
      <c r="CO155" s="20" t="s">
        <v>37</v>
      </c>
      <c r="CP155" s="20" t="s">
        <v>37</v>
      </c>
    </row>
    <row r="156" spans="1:94" x14ac:dyDescent="0.35">
      <c r="A156" s="16">
        <v>2012</v>
      </c>
      <c r="B156" s="17">
        <v>5027</v>
      </c>
      <c r="C156" s="18" t="s">
        <v>503</v>
      </c>
      <c r="D156" s="18" t="s">
        <v>198</v>
      </c>
      <c r="E156" s="18" t="s">
        <v>57</v>
      </c>
      <c r="F156" s="16" t="s">
        <v>8</v>
      </c>
      <c r="G156" s="20" t="s">
        <v>37</v>
      </c>
      <c r="H156" s="20" t="s">
        <v>37</v>
      </c>
      <c r="I156" s="20" t="s">
        <v>37</v>
      </c>
      <c r="J156" s="20" t="s">
        <v>37</v>
      </c>
      <c r="K156" s="20">
        <v>0</v>
      </c>
      <c r="L156" s="19" t="s">
        <v>37</v>
      </c>
      <c r="M156" s="19" t="s">
        <v>37</v>
      </c>
      <c r="N156" s="19" t="s">
        <v>37</v>
      </c>
      <c r="O156" s="19" t="s">
        <v>37</v>
      </c>
      <c r="P156" s="19">
        <v>0</v>
      </c>
      <c r="Q156" s="22" t="s">
        <v>37</v>
      </c>
      <c r="R156" s="22" t="s">
        <v>37</v>
      </c>
      <c r="S156" s="22" t="s">
        <v>37</v>
      </c>
      <c r="T156" s="22" t="s">
        <v>37</v>
      </c>
      <c r="U156" s="22">
        <v>0</v>
      </c>
      <c r="V156" s="21" t="s">
        <v>37</v>
      </c>
      <c r="W156" s="21" t="s">
        <v>37</v>
      </c>
      <c r="X156" s="21" t="s">
        <v>37</v>
      </c>
      <c r="Y156" s="21" t="s">
        <v>37</v>
      </c>
      <c r="Z156" s="21">
        <v>0</v>
      </c>
      <c r="AA156" s="20" t="s">
        <v>37</v>
      </c>
      <c r="AB156" s="20" t="s">
        <v>37</v>
      </c>
      <c r="AC156" s="20" t="s">
        <v>37</v>
      </c>
      <c r="AD156" s="20" t="s">
        <v>37</v>
      </c>
      <c r="AE156" s="20">
        <v>0</v>
      </c>
      <c r="AF156" s="19" t="s">
        <v>37</v>
      </c>
      <c r="AG156" s="19" t="s">
        <v>37</v>
      </c>
      <c r="AH156" s="19" t="s">
        <v>37</v>
      </c>
      <c r="AI156" s="19" t="s">
        <v>37</v>
      </c>
      <c r="AJ156" s="19">
        <v>0</v>
      </c>
      <c r="AK156" s="19" t="s">
        <v>37</v>
      </c>
      <c r="AL156" s="19" t="s">
        <v>37</v>
      </c>
      <c r="AM156" s="19" t="s">
        <v>37</v>
      </c>
      <c r="AN156" s="19" t="s">
        <v>37</v>
      </c>
      <c r="AO156" s="19">
        <v>0</v>
      </c>
      <c r="AP156" s="22">
        <v>26</v>
      </c>
      <c r="AQ156" s="22" t="s">
        <v>37</v>
      </c>
      <c r="AR156" s="22" t="s">
        <v>37</v>
      </c>
      <c r="AS156" s="22" t="s">
        <v>37</v>
      </c>
      <c r="AT156" s="22">
        <v>26</v>
      </c>
      <c r="AU156" s="21" t="s">
        <v>37</v>
      </c>
      <c r="AV156" s="21" t="s">
        <v>37</v>
      </c>
      <c r="AW156" s="21" t="s">
        <v>37</v>
      </c>
      <c r="AX156" s="21" t="s">
        <v>37</v>
      </c>
      <c r="AY156" s="21">
        <v>0</v>
      </c>
      <c r="AZ156" s="21">
        <v>17</v>
      </c>
      <c r="BA156" s="21" t="s">
        <v>37</v>
      </c>
      <c r="BB156" s="21" t="s">
        <v>37</v>
      </c>
      <c r="BC156" s="21" t="s">
        <v>37</v>
      </c>
      <c r="BD156" s="21">
        <v>17</v>
      </c>
      <c r="BE156" s="20" t="s">
        <v>37</v>
      </c>
      <c r="BF156" s="20" t="s">
        <v>37</v>
      </c>
      <c r="BG156" s="20" t="s">
        <v>37</v>
      </c>
      <c r="BH156" s="20" t="s">
        <v>37</v>
      </c>
      <c r="BI156" s="20" t="s">
        <v>37</v>
      </c>
      <c r="BJ156" s="20" t="s">
        <v>37</v>
      </c>
      <c r="BK156" s="20" t="s">
        <v>37</v>
      </c>
      <c r="BL156" s="20" t="s">
        <v>37</v>
      </c>
      <c r="BM156" s="20" t="s">
        <v>37</v>
      </c>
      <c r="BN156" s="20" t="s">
        <v>37</v>
      </c>
      <c r="BO156" s="22" t="s">
        <v>37</v>
      </c>
      <c r="BP156" s="22" t="s">
        <v>37</v>
      </c>
      <c r="BQ156" s="22" t="s">
        <v>37</v>
      </c>
      <c r="BR156" s="22" t="s">
        <v>37</v>
      </c>
      <c r="BS156" s="22" t="s">
        <v>37</v>
      </c>
      <c r="BT156" s="22" t="s">
        <v>37</v>
      </c>
      <c r="BU156" s="22" t="s">
        <v>37</v>
      </c>
      <c r="BV156" s="22" t="s">
        <v>37</v>
      </c>
      <c r="BW156" s="22" t="s">
        <v>37</v>
      </c>
      <c r="BX156" s="22" t="s">
        <v>37</v>
      </c>
      <c r="BY156" s="24" t="s">
        <v>37</v>
      </c>
      <c r="BZ156" s="24" t="s">
        <v>37</v>
      </c>
      <c r="CA156" s="24" t="s">
        <v>37</v>
      </c>
      <c r="CB156" s="24" t="s">
        <v>37</v>
      </c>
      <c r="CC156" s="24" t="s">
        <v>37</v>
      </c>
      <c r="CD156" s="24" t="s">
        <v>37</v>
      </c>
      <c r="CE156" s="24" t="s">
        <v>37</v>
      </c>
      <c r="CF156" s="24" t="s">
        <v>37</v>
      </c>
      <c r="CG156" s="24" t="s">
        <v>37</v>
      </c>
      <c r="CH156" s="24" t="s">
        <v>37</v>
      </c>
      <c r="CI156" s="22">
        <v>39207</v>
      </c>
      <c r="CJ156" s="22" t="s">
        <v>37</v>
      </c>
      <c r="CK156" s="22" t="s">
        <v>37</v>
      </c>
      <c r="CL156" s="22" t="s">
        <v>37</v>
      </c>
      <c r="CM156" s="20">
        <v>127</v>
      </c>
      <c r="CN156" s="20">
        <v>828</v>
      </c>
      <c r="CO156" s="20">
        <v>90</v>
      </c>
      <c r="CP156" s="20" t="s">
        <v>37</v>
      </c>
    </row>
    <row r="157" spans="1:94" x14ac:dyDescent="0.35">
      <c r="A157" s="16">
        <v>2012</v>
      </c>
      <c r="B157" s="17">
        <v>5027</v>
      </c>
      <c r="C157" s="18" t="s">
        <v>503</v>
      </c>
      <c r="D157" s="18" t="s">
        <v>32</v>
      </c>
      <c r="E157" s="18" t="s">
        <v>57</v>
      </c>
      <c r="F157" s="16" t="s">
        <v>8</v>
      </c>
      <c r="G157" s="20">
        <v>16961</v>
      </c>
      <c r="H157" s="20">
        <v>7049</v>
      </c>
      <c r="I157" s="20" t="s">
        <v>37</v>
      </c>
      <c r="J157" s="20" t="s">
        <v>37</v>
      </c>
      <c r="K157" s="20">
        <v>24010</v>
      </c>
      <c r="L157" s="19">
        <v>2.1</v>
      </c>
      <c r="M157" s="19">
        <v>1.1000000000000001</v>
      </c>
      <c r="N157" s="19" t="s">
        <v>37</v>
      </c>
      <c r="O157" s="19" t="s">
        <v>37</v>
      </c>
      <c r="P157" s="19">
        <v>3.2</v>
      </c>
      <c r="Q157" s="22">
        <v>33759</v>
      </c>
      <c r="R157" s="22">
        <v>17931</v>
      </c>
      <c r="S157" s="22" t="s">
        <v>37</v>
      </c>
      <c r="T157" s="22" t="s">
        <v>37</v>
      </c>
      <c r="U157" s="22">
        <v>51690</v>
      </c>
      <c r="V157" s="21">
        <v>3.9</v>
      </c>
      <c r="W157" s="21">
        <v>2.8</v>
      </c>
      <c r="X157" s="21" t="s">
        <v>37</v>
      </c>
      <c r="Y157" s="21" t="s">
        <v>37</v>
      </c>
      <c r="Z157" s="21">
        <v>6.7</v>
      </c>
      <c r="AA157" s="20">
        <v>299</v>
      </c>
      <c r="AB157" s="20">
        <v>28</v>
      </c>
      <c r="AC157" s="20" t="s">
        <v>37</v>
      </c>
      <c r="AD157" s="20" t="s">
        <v>37</v>
      </c>
      <c r="AE157" s="20">
        <v>327</v>
      </c>
      <c r="AF157" s="19" t="s">
        <v>37</v>
      </c>
      <c r="AG157" s="19" t="s">
        <v>37</v>
      </c>
      <c r="AH157" s="19" t="s">
        <v>37</v>
      </c>
      <c r="AI157" s="19" t="s">
        <v>37</v>
      </c>
      <c r="AJ157" s="19">
        <v>0</v>
      </c>
      <c r="AK157" s="19">
        <v>0.7</v>
      </c>
      <c r="AL157" s="19">
        <v>0.6</v>
      </c>
      <c r="AM157" s="19" t="s">
        <v>37</v>
      </c>
      <c r="AN157" s="19" t="s">
        <v>37</v>
      </c>
      <c r="AO157" s="19">
        <v>1.3</v>
      </c>
      <c r="AP157" s="22">
        <v>2976</v>
      </c>
      <c r="AQ157" s="22">
        <v>28</v>
      </c>
      <c r="AR157" s="22" t="s">
        <v>37</v>
      </c>
      <c r="AS157" s="22" t="s">
        <v>37</v>
      </c>
      <c r="AT157" s="22">
        <v>3004</v>
      </c>
      <c r="AU157" s="21" t="s">
        <v>37</v>
      </c>
      <c r="AV157" s="21" t="s">
        <v>37</v>
      </c>
      <c r="AW157" s="21" t="s">
        <v>37</v>
      </c>
      <c r="AX157" s="21" t="s">
        <v>37</v>
      </c>
      <c r="AY157" s="21">
        <v>0</v>
      </c>
      <c r="AZ157" s="21">
        <v>25.8</v>
      </c>
      <c r="BA157" s="21">
        <v>0.6</v>
      </c>
      <c r="BB157" s="21" t="s">
        <v>37</v>
      </c>
      <c r="BC157" s="21" t="s">
        <v>37</v>
      </c>
      <c r="BD157" s="21">
        <v>26.4</v>
      </c>
      <c r="BE157" s="20">
        <v>2623</v>
      </c>
      <c r="BF157" s="20">
        <v>1771</v>
      </c>
      <c r="BG157" s="20" t="s">
        <v>37</v>
      </c>
      <c r="BH157" s="20" t="s">
        <v>37</v>
      </c>
      <c r="BI157" s="20">
        <v>4394</v>
      </c>
      <c r="BJ157" s="20">
        <v>3598</v>
      </c>
      <c r="BK157" s="20">
        <v>1559</v>
      </c>
      <c r="BL157" s="20" t="s">
        <v>37</v>
      </c>
      <c r="BM157" s="20" t="s">
        <v>37</v>
      </c>
      <c r="BN157" s="20">
        <v>5157</v>
      </c>
      <c r="BO157" s="22">
        <v>948</v>
      </c>
      <c r="BP157" s="22">
        <v>54</v>
      </c>
      <c r="BQ157" s="22" t="s">
        <v>37</v>
      </c>
      <c r="BR157" s="22" t="s">
        <v>37</v>
      </c>
      <c r="BS157" s="22">
        <v>1002</v>
      </c>
      <c r="BT157" s="22">
        <v>1552</v>
      </c>
      <c r="BU157" s="22">
        <v>34</v>
      </c>
      <c r="BV157" s="22" t="s">
        <v>37</v>
      </c>
      <c r="BW157" s="22" t="s">
        <v>37</v>
      </c>
      <c r="BX157" s="22">
        <v>1586</v>
      </c>
      <c r="BY157" s="24">
        <v>1863</v>
      </c>
      <c r="BZ157" s="24">
        <v>197</v>
      </c>
      <c r="CA157" s="24" t="s">
        <v>37</v>
      </c>
      <c r="CB157" s="24" t="s">
        <v>37</v>
      </c>
      <c r="CC157" s="24">
        <v>2060</v>
      </c>
      <c r="CD157" s="24">
        <v>10584</v>
      </c>
      <c r="CE157" s="24">
        <v>3615</v>
      </c>
      <c r="CF157" s="24">
        <v>0</v>
      </c>
      <c r="CG157" s="24">
        <v>0</v>
      </c>
      <c r="CH157" s="24">
        <v>14199</v>
      </c>
      <c r="CI157" s="22">
        <v>21902</v>
      </c>
      <c r="CJ157" s="22">
        <v>300</v>
      </c>
      <c r="CK157" s="22" t="s">
        <v>37</v>
      </c>
      <c r="CL157" s="22" t="s">
        <v>37</v>
      </c>
      <c r="CM157" s="20">
        <v>84</v>
      </c>
      <c r="CN157" s="20">
        <v>402</v>
      </c>
      <c r="CO157" s="20">
        <v>90</v>
      </c>
      <c r="CP157" s="20" t="s">
        <v>37</v>
      </c>
    </row>
    <row r="158" spans="1:94" x14ac:dyDescent="0.35">
      <c r="A158" s="16">
        <v>2012</v>
      </c>
      <c r="B158" s="17">
        <v>5056</v>
      </c>
      <c r="C158" s="18" t="s">
        <v>504</v>
      </c>
      <c r="D158" s="18" t="s">
        <v>87</v>
      </c>
      <c r="E158" s="18" t="s">
        <v>28</v>
      </c>
      <c r="F158" s="16" t="s">
        <v>8</v>
      </c>
      <c r="G158" s="20">
        <v>70</v>
      </c>
      <c r="H158" s="20">
        <v>228</v>
      </c>
      <c r="I158" s="20" t="s">
        <v>37</v>
      </c>
      <c r="J158" s="20" t="s">
        <v>37</v>
      </c>
      <c r="K158" s="20">
        <v>298</v>
      </c>
      <c r="L158" s="19">
        <v>0</v>
      </c>
      <c r="M158" s="19">
        <v>0.1</v>
      </c>
      <c r="N158" s="19" t="s">
        <v>37</v>
      </c>
      <c r="O158" s="19" t="s">
        <v>37</v>
      </c>
      <c r="P158" s="19">
        <v>0.1</v>
      </c>
      <c r="Q158" s="22">
        <v>555</v>
      </c>
      <c r="R158" s="22">
        <v>1825</v>
      </c>
      <c r="S158" s="22" t="s">
        <v>37</v>
      </c>
      <c r="T158" s="22" t="s">
        <v>37</v>
      </c>
      <c r="U158" s="22">
        <v>2380</v>
      </c>
      <c r="V158" s="21">
        <v>0.1</v>
      </c>
      <c r="W158" s="21">
        <v>0.5</v>
      </c>
      <c r="X158" s="21" t="s">
        <v>37</v>
      </c>
      <c r="Y158" s="21" t="s">
        <v>37</v>
      </c>
      <c r="Z158" s="21">
        <v>0.6</v>
      </c>
      <c r="AA158" s="20">
        <v>26</v>
      </c>
      <c r="AB158" s="20">
        <v>3</v>
      </c>
      <c r="AC158" s="20">
        <v>0</v>
      </c>
      <c r="AD158" s="20" t="s">
        <v>37</v>
      </c>
      <c r="AE158" s="20">
        <v>29</v>
      </c>
      <c r="AF158" s="19">
        <v>1.5</v>
      </c>
      <c r="AG158" s="19">
        <v>0.2</v>
      </c>
      <c r="AH158" s="19">
        <v>0</v>
      </c>
      <c r="AI158" s="19" t="s">
        <v>37</v>
      </c>
      <c r="AJ158" s="19">
        <v>1.7</v>
      </c>
      <c r="AK158" s="19">
        <v>1.5</v>
      </c>
      <c r="AL158" s="19">
        <v>0.2</v>
      </c>
      <c r="AM158" s="19">
        <v>0</v>
      </c>
      <c r="AN158" s="19" t="s">
        <v>37</v>
      </c>
      <c r="AO158" s="19">
        <v>1.7</v>
      </c>
      <c r="AP158" s="22">
        <v>26</v>
      </c>
      <c r="AQ158" s="22">
        <v>3</v>
      </c>
      <c r="AR158" s="22">
        <v>0</v>
      </c>
      <c r="AS158" s="22" t="s">
        <v>37</v>
      </c>
      <c r="AT158" s="22">
        <v>29</v>
      </c>
      <c r="AU158" s="21">
        <v>1.5</v>
      </c>
      <c r="AV158" s="21">
        <v>0.2</v>
      </c>
      <c r="AW158" s="21">
        <v>0</v>
      </c>
      <c r="AX158" s="21" t="s">
        <v>37</v>
      </c>
      <c r="AY158" s="21">
        <v>1.7</v>
      </c>
      <c r="AZ158" s="21">
        <v>1.5</v>
      </c>
      <c r="BA158" s="21">
        <v>0.2</v>
      </c>
      <c r="BB158" s="21">
        <v>0</v>
      </c>
      <c r="BC158" s="21" t="s">
        <v>37</v>
      </c>
      <c r="BD158" s="21">
        <v>1.7</v>
      </c>
      <c r="BE158" s="20">
        <v>2</v>
      </c>
      <c r="BF158" s="20" t="s">
        <v>37</v>
      </c>
      <c r="BG158" s="20" t="s">
        <v>37</v>
      </c>
      <c r="BH158" s="20" t="s">
        <v>37</v>
      </c>
      <c r="BI158" s="20">
        <v>2</v>
      </c>
      <c r="BJ158" s="20">
        <v>13</v>
      </c>
      <c r="BK158" s="20">
        <v>18</v>
      </c>
      <c r="BL158" s="20">
        <v>13</v>
      </c>
      <c r="BM158" s="20" t="s">
        <v>37</v>
      </c>
      <c r="BN158" s="20">
        <v>44</v>
      </c>
      <c r="BO158" s="22" t="s">
        <v>37</v>
      </c>
      <c r="BP158" s="22" t="s">
        <v>37</v>
      </c>
      <c r="BQ158" s="22" t="s">
        <v>37</v>
      </c>
      <c r="BR158" s="22" t="s">
        <v>37</v>
      </c>
      <c r="BS158" s="22">
        <v>0</v>
      </c>
      <c r="BT158" s="22">
        <v>75</v>
      </c>
      <c r="BU158" s="22">
        <v>3</v>
      </c>
      <c r="BV158" s="22">
        <v>5</v>
      </c>
      <c r="BW158" s="22" t="s">
        <v>37</v>
      </c>
      <c r="BX158" s="22">
        <v>83</v>
      </c>
      <c r="BY158" s="24">
        <v>2</v>
      </c>
      <c r="BZ158" s="24">
        <v>7</v>
      </c>
      <c r="CA158" s="24" t="s">
        <v>37</v>
      </c>
      <c r="CB158" s="24" t="s">
        <v>37</v>
      </c>
      <c r="CC158" s="24">
        <v>9</v>
      </c>
      <c r="CD158" s="24">
        <v>92</v>
      </c>
      <c r="CE158" s="24">
        <v>28</v>
      </c>
      <c r="CF158" s="24">
        <v>18</v>
      </c>
      <c r="CG158" s="24">
        <v>0</v>
      </c>
      <c r="CH158" s="24">
        <v>138</v>
      </c>
      <c r="CI158" s="22">
        <v>1459</v>
      </c>
      <c r="CJ158" s="22">
        <v>127</v>
      </c>
      <c r="CK158" s="22">
        <v>20</v>
      </c>
      <c r="CL158" s="22" t="s">
        <v>37</v>
      </c>
      <c r="CM158" s="20" t="s">
        <v>37</v>
      </c>
      <c r="CN158" s="20" t="s">
        <v>37</v>
      </c>
      <c r="CO158" s="20" t="s">
        <v>37</v>
      </c>
      <c r="CP158" s="20" t="s">
        <v>37</v>
      </c>
    </row>
    <row r="159" spans="1:94" x14ac:dyDescent="0.35">
      <c r="A159" s="16">
        <v>2012</v>
      </c>
      <c r="B159" s="17">
        <v>5063</v>
      </c>
      <c r="C159" s="18" t="s">
        <v>505</v>
      </c>
      <c r="D159" s="18" t="s">
        <v>98</v>
      </c>
      <c r="E159" s="18" t="s">
        <v>28</v>
      </c>
      <c r="F159" s="16" t="s">
        <v>8</v>
      </c>
      <c r="G159" s="20">
        <v>248</v>
      </c>
      <c r="H159" s="20">
        <v>62</v>
      </c>
      <c r="I159" s="20">
        <v>0</v>
      </c>
      <c r="J159" s="20">
        <v>0</v>
      </c>
      <c r="K159" s="20">
        <v>310</v>
      </c>
      <c r="L159" s="19">
        <v>1</v>
      </c>
      <c r="M159" s="19">
        <v>1</v>
      </c>
      <c r="N159" s="19">
        <v>0</v>
      </c>
      <c r="O159" s="19">
        <v>0</v>
      </c>
      <c r="P159" s="19">
        <v>2</v>
      </c>
      <c r="Q159" s="22">
        <v>248</v>
      </c>
      <c r="R159" s="22">
        <v>62</v>
      </c>
      <c r="S159" s="22">
        <v>0</v>
      </c>
      <c r="T159" s="22">
        <v>0</v>
      </c>
      <c r="U159" s="22">
        <v>310</v>
      </c>
      <c r="V159" s="21">
        <v>1</v>
      </c>
      <c r="W159" s="21">
        <v>1</v>
      </c>
      <c r="X159" s="21">
        <v>0</v>
      </c>
      <c r="Y159" s="21">
        <v>0</v>
      </c>
      <c r="Z159" s="21">
        <v>2</v>
      </c>
      <c r="AA159" s="20">
        <v>0</v>
      </c>
      <c r="AB159" s="20">
        <v>0</v>
      </c>
      <c r="AC159" s="20">
        <v>0</v>
      </c>
      <c r="AD159" s="20">
        <v>0</v>
      </c>
      <c r="AE159" s="20">
        <v>0</v>
      </c>
      <c r="AF159" s="19">
        <v>0</v>
      </c>
      <c r="AG159" s="19">
        <v>0</v>
      </c>
      <c r="AH159" s="19">
        <v>0</v>
      </c>
      <c r="AI159" s="19">
        <v>0</v>
      </c>
      <c r="AJ159" s="19">
        <v>0</v>
      </c>
      <c r="AK159" s="19">
        <v>0</v>
      </c>
      <c r="AL159" s="19">
        <v>0</v>
      </c>
      <c r="AM159" s="19">
        <v>0</v>
      </c>
      <c r="AN159" s="19">
        <v>0</v>
      </c>
      <c r="AO159" s="19">
        <v>0</v>
      </c>
      <c r="AP159" s="22">
        <v>0</v>
      </c>
      <c r="AQ159" s="22">
        <v>0</v>
      </c>
      <c r="AR159" s="22">
        <v>0</v>
      </c>
      <c r="AS159" s="22">
        <v>0</v>
      </c>
      <c r="AT159" s="22">
        <v>0</v>
      </c>
      <c r="AU159" s="21">
        <v>0</v>
      </c>
      <c r="AV159" s="21">
        <v>0</v>
      </c>
      <c r="AW159" s="21">
        <v>0</v>
      </c>
      <c r="AX159" s="21">
        <v>0</v>
      </c>
      <c r="AY159" s="21">
        <v>0</v>
      </c>
      <c r="AZ159" s="21">
        <v>0</v>
      </c>
      <c r="BA159" s="21">
        <v>0</v>
      </c>
      <c r="BB159" s="21">
        <v>0</v>
      </c>
      <c r="BC159" s="21">
        <v>0</v>
      </c>
      <c r="BD159" s="21">
        <v>0</v>
      </c>
      <c r="BE159" s="20">
        <v>0</v>
      </c>
      <c r="BF159" s="20">
        <v>0</v>
      </c>
      <c r="BG159" s="20">
        <v>0</v>
      </c>
      <c r="BH159" s="20">
        <v>0</v>
      </c>
      <c r="BI159" s="20">
        <v>0</v>
      </c>
      <c r="BJ159" s="20">
        <v>136</v>
      </c>
      <c r="BK159" s="20">
        <v>34</v>
      </c>
      <c r="BL159" s="20">
        <v>0</v>
      </c>
      <c r="BM159" s="20">
        <v>0</v>
      </c>
      <c r="BN159" s="20">
        <v>170</v>
      </c>
      <c r="BO159" s="22">
        <v>0</v>
      </c>
      <c r="BP159" s="22">
        <v>0</v>
      </c>
      <c r="BQ159" s="22">
        <v>0</v>
      </c>
      <c r="BR159" s="22">
        <v>0</v>
      </c>
      <c r="BS159" s="22">
        <v>0</v>
      </c>
      <c r="BT159" s="22">
        <v>0</v>
      </c>
      <c r="BU159" s="22">
        <v>0</v>
      </c>
      <c r="BV159" s="22">
        <v>0</v>
      </c>
      <c r="BW159" s="22">
        <v>0</v>
      </c>
      <c r="BX159" s="22">
        <v>0</v>
      </c>
      <c r="BY159" s="24">
        <v>30</v>
      </c>
      <c r="BZ159" s="24">
        <v>8</v>
      </c>
      <c r="CA159" s="24">
        <v>0</v>
      </c>
      <c r="CB159" s="24">
        <v>0</v>
      </c>
      <c r="CC159" s="24">
        <v>38</v>
      </c>
      <c r="CD159" s="24">
        <v>166</v>
      </c>
      <c r="CE159" s="24">
        <v>42</v>
      </c>
      <c r="CF159" s="24">
        <v>0</v>
      </c>
      <c r="CG159" s="24">
        <v>0</v>
      </c>
      <c r="CH159" s="24">
        <v>208</v>
      </c>
      <c r="CI159" s="22" t="s">
        <v>37</v>
      </c>
      <c r="CJ159" s="22" t="s">
        <v>37</v>
      </c>
      <c r="CK159" s="22" t="s">
        <v>37</v>
      </c>
      <c r="CL159" s="22" t="s">
        <v>37</v>
      </c>
      <c r="CM159" s="20" t="s">
        <v>37</v>
      </c>
      <c r="CN159" s="20" t="s">
        <v>37</v>
      </c>
      <c r="CO159" s="20" t="s">
        <v>37</v>
      </c>
      <c r="CP159" s="20" t="s">
        <v>37</v>
      </c>
    </row>
    <row r="160" spans="1:94" x14ac:dyDescent="0.35">
      <c r="A160" s="16">
        <v>2012</v>
      </c>
      <c r="B160" s="17">
        <v>5070</v>
      </c>
      <c r="C160" s="18" t="s">
        <v>506</v>
      </c>
      <c r="D160" s="18" t="s">
        <v>198</v>
      </c>
      <c r="E160" s="18" t="s">
        <v>33</v>
      </c>
      <c r="F160" s="16" t="s">
        <v>8</v>
      </c>
      <c r="G160" s="20" t="s">
        <v>37</v>
      </c>
      <c r="H160" s="20" t="s">
        <v>37</v>
      </c>
      <c r="I160" s="20" t="s">
        <v>37</v>
      </c>
      <c r="J160" s="20" t="s">
        <v>37</v>
      </c>
      <c r="K160" s="20">
        <v>0</v>
      </c>
      <c r="L160" s="19" t="s">
        <v>37</v>
      </c>
      <c r="M160" s="19" t="s">
        <v>37</v>
      </c>
      <c r="N160" s="19" t="s">
        <v>37</v>
      </c>
      <c r="O160" s="19" t="s">
        <v>37</v>
      </c>
      <c r="P160" s="19">
        <v>0</v>
      </c>
      <c r="Q160" s="22" t="s">
        <v>37</v>
      </c>
      <c r="R160" s="22" t="s">
        <v>37</v>
      </c>
      <c r="S160" s="22" t="s">
        <v>37</v>
      </c>
      <c r="T160" s="22" t="s">
        <v>37</v>
      </c>
      <c r="U160" s="22">
        <v>0</v>
      </c>
      <c r="V160" s="21" t="s">
        <v>37</v>
      </c>
      <c r="W160" s="21" t="s">
        <v>37</v>
      </c>
      <c r="X160" s="21" t="s">
        <v>37</v>
      </c>
      <c r="Y160" s="21" t="s">
        <v>37</v>
      </c>
      <c r="Z160" s="21">
        <v>0</v>
      </c>
      <c r="AA160" s="20" t="s">
        <v>37</v>
      </c>
      <c r="AB160" s="20" t="s">
        <v>37</v>
      </c>
      <c r="AC160" s="20" t="s">
        <v>37</v>
      </c>
      <c r="AD160" s="20" t="s">
        <v>37</v>
      </c>
      <c r="AE160" s="20">
        <v>0</v>
      </c>
      <c r="AF160" s="19">
        <v>0.9</v>
      </c>
      <c r="AG160" s="19">
        <v>6.7</v>
      </c>
      <c r="AH160" s="19" t="s">
        <v>37</v>
      </c>
      <c r="AI160" s="19" t="s">
        <v>37</v>
      </c>
      <c r="AJ160" s="19">
        <v>7.6</v>
      </c>
      <c r="AK160" s="19">
        <v>0.9</v>
      </c>
      <c r="AL160" s="19">
        <v>7.4</v>
      </c>
      <c r="AM160" s="19" t="s">
        <v>37</v>
      </c>
      <c r="AN160" s="19" t="s">
        <v>37</v>
      </c>
      <c r="AO160" s="19">
        <v>8.3000000000000007</v>
      </c>
      <c r="AP160" s="22" t="s">
        <v>37</v>
      </c>
      <c r="AQ160" s="22">
        <v>1311</v>
      </c>
      <c r="AR160" s="22" t="s">
        <v>37</v>
      </c>
      <c r="AS160" s="22" t="s">
        <v>37</v>
      </c>
      <c r="AT160" s="22">
        <v>1311</v>
      </c>
      <c r="AU160" s="21">
        <v>40</v>
      </c>
      <c r="AV160" s="21">
        <v>20.399999999999999</v>
      </c>
      <c r="AW160" s="21" t="s">
        <v>37</v>
      </c>
      <c r="AX160" s="21" t="s">
        <v>37</v>
      </c>
      <c r="AY160" s="21">
        <v>60.4</v>
      </c>
      <c r="AZ160" s="21">
        <v>48</v>
      </c>
      <c r="BA160" s="21">
        <v>28.1</v>
      </c>
      <c r="BB160" s="21" t="s">
        <v>37</v>
      </c>
      <c r="BC160" s="21" t="s">
        <v>37</v>
      </c>
      <c r="BD160" s="21">
        <v>76.099999999999994</v>
      </c>
      <c r="BE160" s="20" t="s">
        <v>37</v>
      </c>
      <c r="BF160" s="20" t="s">
        <v>37</v>
      </c>
      <c r="BG160" s="20" t="s">
        <v>37</v>
      </c>
      <c r="BH160" s="20" t="s">
        <v>37</v>
      </c>
      <c r="BI160" s="20">
        <v>0</v>
      </c>
      <c r="BJ160" s="20" t="s">
        <v>37</v>
      </c>
      <c r="BK160" s="20" t="s">
        <v>37</v>
      </c>
      <c r="BL160" s="20" t="s">
        <v>37</v>
      </c>
      <c r="BM160" s="20" t="s">
        <v>37</v>
      </c>
      <c r="BN160" s="20">
        <v>0</v>
      </c>
      <c r="BO160" s="22">
        <v>61</v>
      </c>
      <c r="BP160" s="22" t="s">
        <v>37</v>
      </c>
      <c r="BQ160" s="22" t="s">
        <v>37</v>
      </c>
      <c r="BR160" s="22" t="s">
        <v>37</v>
      </c>
      <c r="BS160" s="22">
        <v>61</v>
      </c>
      <c r="BT160" s="22">
        <v>1788</v>
      </c>
      <c r="BU160" s="22" t="s">
        <v>37</v>
      </c>
      <c r="BV160" s="22" t="s">
        <v>37</v>
      </c>
      <c r="BW160" s="22" t="s">
        <v>37</v>
      </c>
      <c r="BX160" s="22">
        <v>1788</v>
      </c>
      <c r="BY160" s="24">
        <v>11</v>
      </c>
      <c r="BZ160" s="24" t="s">
        <v>37</v>
      </c>
      <c r="CA160" s="24" t="s">
        <v>37</v>
      </c>
      <c r="CB160" s="24" t="s">
        <v>37</v>
      </c>
      <c r="CC160" s="24">
        <v>11</v>
      </c>
      <c r="CD160" s="24">
        <v>1860</v>
      </c>
      <c r="CE160" s="24">
        <v>0</v>
      </c>
      <c r="CF160" s="24">
        <v>0</v>
      </c>
      <c r="CG160" s="24">
        <v>0</v>
      </c>
      <c r="CH160" s="24">
        <v>1860</v>
      </c>
      <c r="CI160" s="22">
        <v>21138</v>
      </c>
      <c r="CJ160" s="22">
        <v>617</v>
      </c>
      <c r="CK160" s="22" t="s">
        <v>37</v>
      </c>
      <c r="CL160" s="22" t="s">
        <v>37</v>
      </c>
      <c r="CM160" s="20" t="s">
        <v>37</v>
      </c>
      <c r="CN160" s="20">
        <v>39</v>
      </c>
      <c r="CO160" s="20" t="s">
        <v>37</v>
      </c>
      <c r="CP160" s="20" t="s">
        <v>37</v>
      </c>
    </row>
    <row r="161" spans="1:94" x14ac:dyDescent="0.35">
      <c r="A161" s="16">
        <v>2012</v>
      </c>
      <c r="B161" s="17">
        <v>5078</v>
      </c>
      <c r="C161" s="18" t="s">
        <v>507</v>
      </c>
      <c r="D161" s="18" t="s">
        <v>98</v>
      </c>
      <c r="E161" s="18" t="s">
        <v>33</v>
      </c>
      <c r="F161" s="16" t="s">
        <v>8</v>
      </c>
      <c r="G161" s="20" t="s">
        <v>37</v>
      </c>
      <c r="H161" s="20" t="s">
        <v>37</v>
      </c>
      <c r="I161" s="20" t="s">
        <v>37</v>
      </c>
      <c r="J161" s="20" t="s">
        <v>37</v>
      </c>
      <c r="K161" s="20" t="s">
        <v>37</v>
      </c>
      <c r="L161" s="19" t="s">
        <v>37</v>
      </c>
      <c r="M161" s="19" t="s">
        <v>37</v>
      </c>
      <c r="N161" s="19" t="s">
        <v>37</v>
      </c>
      <c r="O161" s="19" t="s">
        <v>37</v>
      </c>
      <c r="P161" s="19" t="s">
        <v>37</v>
      </c>
      <c r="Q161" s="22" t="s">
        <v>37</v>
      </c>
      <c r="R161" s="22" t="s">
        <v>37</v>
      </c>
      <c r="S161" s="22" t="s">
        <v>37</v>
      </c>
      <c r="T161" s="22" t="s">
        <v>37</v>
      </c>
      <c r="U161" s="22" t="s">
        <v>37</v>
      </c>
      <c r="V161" s="21" t="s">
        <v>37</v>
      </c>
      <c r="W161" s="21" t="s">
        <v>37</v>
      </c>
      <c r="X161" s="21" t="s">
        <v>37</v>
      </c>
      <c r="Y161" s="21" t="s">
        <v>37</v>
      </c>
      <c r="Z161" s="21" t="s">
        <v>37</v>
      </c>
      <c r="AA161" s="20" t="s">
        <v>37</v>
      </c>
      <c r="AB161" s="20" t="s">
        <v>37</v>
      </c>
      <c r="AC161" s="20" t="s">
        <v>37</v>
      </c>
      <c r="AD161" s="20" t="s">
        <v>37</v>
      </c>
      <c r="AE161" s="20" t="s">
        <v>37</v>
      </c>
      <c r="AF161" s="19" t="s">
        <v>37</v>
      </c>
      <c r="AG161" s="19" t="s">
        <v>37</v>
      </c>
      <c r="AH161" s="19" t="s">
        <v>37</v>
      </c>
      <c r="AI161" s="19" t="s">
        <v>37</v>
      </c>
      <c r="AJ161" s="19" t="s">
        <v>37</v>
      </c>
      <c r="AK161" s="19" t="s">
        <v>37</v>
      </c>
      <c r="AL161" s="19" t="s">
        <v>37</v>
      </c>
      <c r="AM161" s="19" t="s">
        <v>37</v>
      </c>
      <c r="AN161" s="19" t="s">
        <v>37</v>
      </c>
      <c r="AO161" s="19" t="s">
        <v>37</v>
      </c>
      <c r="AP161" s="22" t="s">
        <v>37</v>
      </c>
      <c r="AQ161" s="22" t="s">
        <v>37</v>
      </c>
      <c r="AR161" s="22" t="s">
        <v>37</v>
      </c>
      <c r="AS161" s="22" t="s">
        <v>37</v>
      </c>
      <c r="AT161" s="22" t="s">
        <v>37</v>
      </c>
      <c r="AU161" s="21" t="s">
        <v>37</v>
      </c>
      <c r="AV161" s="21" t="s">
        <v>37</v>
      </c>
      <c r="AW161" s="21" t="s">
        <v>37</v>
      </c>
      <c r="AX161" s="21" t="s">
        <v>37</v>
      </c>
      <c r="AY161" s="21" t="s">
        <v>37</v>
      </c>
      <c r="AZ161" s="21" t="s">
        <v>37</v>
      </c>
      <c r="BA161" s="21" t="s">
        <v>37</v>
      </c>
      <c r="BB161" s="21" t="s">
        <v>37</v>
      </c>
      <c r="BC161" s="21" t="s">
        <v>37</v>
      </c>
      <c r="BD161" s="21" t="s">
        <v>37</v>
      </c>
      <c r="BE161" s="20" t="s">
        <v>37</v>
      </c>
      <c r="BF161" s="20" t="s">
        <v>37</v>
      </c>
      <c r="BG161" s="20" t="s">
        <v>37</v>
      </c>
      <c r="BH161" s="20" t="s">
        <v>37</v>
      </c>
      <c r="BI161" s="20" t="s">
        <v>37</v>
      </c>
      <c r="BJ161" s="20" t="s">
        <v>37</v>
      </c>
      <c r="BK161" s="20" t="s">
        <v>37</v>
      </c>
      <c r="BL161" s="20" t="s">
        <v>37</v>
      </c>
      <c r="BM161" s="20" t="s">
        <v>37</v>
      </c>
      <c r="BN161" s="20" t="s">
        <v>37</v>
      </c>
      <c r="BO161" s="22" t="s">
        <v>37</v>
      </c>
      <c r="BP161" s="22" t="s">
        <v>37</v>
      </c>
      <c r="BQ161" s="22" t="s">
        <v>37</v>
      </c>
      <c r="BR161" s="22" t="s">
        <v>37</v>
      </c>
      <c r="BS161" s="22" t="s">
        <v>37</v>
      </c>
      <c r="BT161" s="22" t="s">
        <v>37</v>
      </c>
      <c r="BU161" s="22" t="s">
        <v>37</v>
      </c>
      <c r="BV161" s="22" t="s">
        <v>37</v>
      </c>
      <c r="BW161" s="22" t="s">
        <v>37</v>
      </c>
      <c r="BX161" s="22" t="s">
        <v>37</v>
      </c>
      <c r="BY161" s="24" t="s">
        <v>37</v>
      </c>
      <c r="BZ161" s="24" t="s">
        <v>37</v>
      </c>
      <c r="CA161" s="24" t="s">
        <v>37</v>
      </c>
      <c r="CB161" s="24" t="s">
        <v>37</v>
      </c>
      <c r="CC161" s="24" t="s">
        <v>37</v>
      </c>
      <c r="CD161" s="24" t="s">
        <v>37</v>
      </c>
      <c r="CE161" s="24" t="s">
        <v>37</v>
      </c>
      <c r="CF161" s="24" t="s">
        <v>37</v>
      </c>
      <c r="CG161" s="24" t="s">
        <v>37</v>
      </c>
      <c r="CH161" s="24" t="s">
        <v>37</v>
      </c>
      <c r="CI161" s="22" t="s">
        <v>37</v>
      </c>
      <c r="CJ161" s="22" t="s">
        <v>37</v>
      </c>
      <c r="CK161" s="22" t="s">
        <v>37</v>
      </c>
      <c r="CL161" s="22" t="s">
        <v>37</v>
      </c>
      <c r="CM161" s="20">
        <v>7</v>
      </c>
      <c r="CN161" s="20">
        <v>41</v>
      </c>
      <c r="CO161" s="20">
        <v>77</v>
      </c>
      <c r="CP161" s="20" t="s">
        <v>37</v>
      </c>
    </row>
    <row r="162" spans="1:94" x14ac:dyDescent="0.35">
      <c r="A162" s="16">
        <v>2012</v>
      </c>
      <c r="B162" s="17">
        <v>5086</v>
      </c>
      <c r="C162" s="18" t="s">
        <v>508</v>
      </c>
      <c r="D162" s="18" t="s">
        <v>130</v>
      </c>
      <c r="E162" s="18" t="s">
        <v>33</v>
      </c>
      <c r="F162" s="16" t="s">
        <v>8</v>
      </c>
      <c r="G162" s="20" t="s">
        <v>37</v>
      </c>
      <c r="H162" s="20" t="s">
        <v>37</v>
      </c>
      <c r="I162" s="20" t="s">
        <v>37</v>
      </c>
      <c r="J162" s="20" t="s">
        <v>37</v>
      </c>
      <c r="K162" s="20" t="s">
        <v>37</v>
      </c>
      <c r="L162" s="19" t="s">
        <v>37</v>
      </c>
      <c r="M162" s="19" t="s">
        <v>37</v>
      </c>
      <c r="N162" s="19" t="s">
        <v>37</v>
      </c>
      <c r="O162" s="19" t="s">
        <v>37</v>
      </c>
      <c r="P162" s="19" t="s">
        <v>37</v>
      </c>
      <c r="Q162" s="22" t="s">
        <v>37</v>
      </c>
      <c r="R162" s="22" t="s">
        <v>37</v>
      </c>
      <c r="S162" s="22" t="s">
        <v>37</v>
      </c>
      <c r="T162" s="22" t="s">
        <v>37</v>
      </c>
      <c r="U162" s="22" t="s">
        <v>37</v>
      </c>
      <c r="V162" s="21" t="s">
        <v>37</v>
      </c>
      <c r="W162" s="21" t="s">
        <v>37</v>
      </c>
      <c r="X162" s="21" t="s">
        <v>37</v>
      </c>
      <c r="Y162" s="21" t="s">
        <v>37</v>
      </c>
      <c r="Z162" s="21" t="s">
        <v>37</v>
      </c>
      <c r="AA162" s="20" t="s">
        <v>37</v>
      </c>
      <c r="AB162" s="20" t="s">
        <v>37</v>
      </c>
      <c r="AC162" s="20" t="s">
        <v>37</v>
      </c>
      <c r="AD162" s="20" t="s">
        <v>37</v>
      </c>
      <c r="AE162" s="20" t="s">
        <v>37</v>
      </c>
      <c r="AF162" s="19" t="s">
        <v>37</v>
      </c>
      <c r="AG162" s="19" t="s">
        <v>37</v>
      </c>
      <c r="AH162" s="19" t="s">
        <v>37</v>
      </c>
      <c r="AI162" s="19" t="s">
        <v>37</v>
      </c>
      <c r="AJ162" s="19" t="s">
        <v>37</v>
      </c>
      <c r="AK162" s="19" t="s">
        <v>37</v>
      </c>
      <c r="AL162" s="19" t="s">
        <v>37</v>
      </c>
      <c r="AM162" s="19" t="s">
        <v>37</v>
      </c>
      <c r="AN162" s="19" t="s">
        <v>37</v>
      </c>
      <c r="AO162" s="19" t="s">
        <v>37</v>
      </c>
      <c r="AP162" s="22" t="s">
        <v>37</v>
      </c>
      <c r="AQ162" s="22" t="s">
        <v>37</v>
      </c>
      <c r="AR162" s="22" t="s">
        <v>37</v>
      </c>
      <c r="AS162" s="22" t="s">
        <v>37</v>
      </c>
      <c r="AT162" s="22" t="s">
        <v>37</v>
      </c>
      <c r="AU162" s="21" t="s">
        <v>37</v>
      </c>
      <c r="AV162" s="21" t="s">
        <v>37</v>
      </c>
      <c r="AW162" s="21" t="s">
        <v>37</v>
      </c>
      <c r="AX162" s="21" t="s">
        <v>37</v>
      </c>
      <c r="AY162" s="21" t="s">
        <v>37</v>
      </c>
      <c r="AZ162" s="21" t="s">
        <v>37</v>
      </c>
      <c r="BA162" s="21" t="s">
        <v>37</v>
      </c>
      <c r="BB162" s="21" t="s">
        <v>37</v>
      </c>
      <c r="BC162" s="21" t="s">
        <v>37</v>
      </c>
      <c r="BD162" s="21" t="s">
        <v>37</v>
      </c>
      <c r="BE162" s="20" t="s">
        <v>37</v>
      </c>
      <c r="BF162" s="20" t="s">
        <v>37</v>
      </c>
      <c r="BG162" s="20" t="s">
        <v>37</v>
      </c>
      <c r="BH162" s="20" t="s">
        <v>37</v>
      </c>
      <c r="BI162" s="20" t="s">
        <v>37</v>
      </c>
      <c r="BJ162" s="20" t="s">
        <v>37</v>
      </c>
      <c r="BK162" s="20" t="s">
        <v>37</v>
      </c>
      <c r="BL162" s="20" t="s">
        <v>37</v>
      </c>
      <c r="BM162" s="20" t="s">
        <v>37</v>
      </c>
      <c r="BN162" s="20" t="s">
        <v>37</v>
      </c>
      <c r="BO162" s="22" t="s">
        <v>37</v>
      </c>
      <c r="BP162" s="22" t="s">
        <v>37</v>
      </c>
      <c r="BQ162" s="22" t="s">
        <v>37</v>
      </c>
      <c r="BR162" s="22" t="s">
        <v>37</v>
      </c>
      <c r="BS162" s="22" t="s">
        <v>37</v>
      </c>
      <c r="BT162" s="22" t="s">
        <v>37</v>
      </c>
      <c r="BU162" s="22" t="s">
        <v>37</v>
      </c>
      <c r="BV162" s="22" t="s">
        <v>37</v>
      </c>
      <c r="BW162" s="22" t="s">
        <v>37</v>
      </c>
      <c r="BX162" s="22" t="s">
        <v>37</v>
      </c>
      <c r="BY162" s="24" t="s">
        <v>37</v>
      </c>
      <c r="BZ162" s="24" t="s">
        <v>37</v>
      </c>
      <c r="CA162" s="24" t="s">
        <v>37</v>
      </c>
      <c r="CB162" s="24" t="s">
        <v>37</v>
      </c>
      <c r="CC162" s="24" t="s">
        <v>37</v>
      </c>
      <c r="CD162" s="24" t="s">
        <v>37</v>
      </c>
      <c r="CE162" s="24" t="s">
        <v>37</v>
      </c>
      <c r="CF162" s="24" t="s">
        <v>37</v>
      </c>
      <c r="CG162" s="24" t="s">
        <v>37</v>
      </c>
      <c r="CH162" s="24" t="s">
        <v>37</v>
      </c>
      <c r="CI162" s="22" t="s">
        <v>37</v>
      </c>
      <c r="CJ162" s="22" t="s">
        <v>37</v>
      </c>
      <c r="CK162" s="22" t="s">
        <v>37</v>
      </c>
      <c r="CL162" s="22" t="s">
        <v>37</v>
      </c>
      <c r="CM162" s="20">
        <v>1979</v>
      </c>
      <c r="CN162" s="20">
        <v>21</v>
      </c>
      <c r="CO162" s="20" t="s">
        <v>37</v>
      </c>
      <c r="CP162" s="20" t="s">
        <v>37</v>
      </c>
    </row>
    <row r="163" spans="1:94" x14ac:dyDescent="0.35">
      <c r="A163" s="16">
        <v>2012</v>
      </c>
      <c r="B163" s="17">
        <v>5109</v>
      </c>
      <c r="C163" s="18" t="s">
        <v>510</v>
      </c>
      <c r="D163" s="18" t="s">
        <v>83</v>
      </c>
      <c r="E163" s="18" t="s">
        <v>57</v>
      </c>
      <c r="F163" s="16" t="s">
        <v>8</v>
      </c>
      <c r="G163" s="20">
        <v>330000</v>
      </c>
      <c r="H163" s="20">
        <v>281000</v>
      </c>
      <c r="I163" s="20" t="s">
        <v>37</v>
      </c>
      <c r="J163" s="20" t="s">
        <v>37</v>
      </c>
      <c r="K163" s="20">
        <v>611000</v>
      </c>
      <c r="L163" s="19" t="s">
        <v>37</v>
      </c>
      <c r="M163" s="19" t="s">
        <v>37</v>
      </c>
      <c r="N163" s="19" t="s">
        <v>37</v>
      </c>
      <c r="O163" s="19" t="s">
        <v>37</v>
      </c>
      <c r="P163" s="19">
        <v>0</v>
      </c>
      <c r="Q163" s="22">
        <v>981769</v>
      </c>
      <c r="R163" s="22">
        <v>753863</v>
      </c>
      <c r="S163" s="22" t="s">
        <v>37</v>
      </c>
      <c r="T163" s="22" t="s">
        <v>37</v>
      </c>
      <c r="U163" s="22">
        <v>1735632</v>
      </c>
      <c r="V163" s="21" t="s">
        <v>37</v>
      </c>
      <c r="W163" s="21" t="s">
        <v>37</v>
      </c>
      <c r="X163" s="21" t="s">
        <v>37</v>
      </c>
      <c r="Y163" s="21" t="s">
        <v>37</v>
      </c>
      <c r="Z163" s="21">
        <v>0</v>
      </c>
      <c r="AA163" s="20" t="s">
        <v>37</v>
      </c>
      <c r="AB163" s="20" t="s">
        <v>37</v>
      </c>
      <c r="AC163" s="20" t="s">
        <v>37</v>
      </c>
      <c r="AD163" s="20" t="s">
        <v>37</v>
      </c>
      <c r="AE163" s="20">
        <v>0</v>
      </c>
      <c r="AF163" s="19" t="s">
        <v>37</v>
      </c>
      <c r="AG163" s="19" t="s">
        <v>37</v>
      </c>
      <c r="AH163" s="19" t="s">
        <v>37</v>
      </c>
      <c r="AI163" s="19" t="s">
        <v>37</v>
      </c>
      <c r="AJ163" s="19">
        <v>0</v>
      </c>
      <c r="AK163" s="19" t="s">
        <v>37</v>
      </c>
      <c r="AL163" s="19" t="s">
        <v>37</v>
      </c>
      <c r="AM163" s="19" t="s">
        <v>37</v>
      </c>
      <c r="AN163" s="19" t="s">
        <v>37</v>
      </c>
      <c r="AO163" s="19">
        <v>0</v>
      </c>
      <c r="AP163" s="22" t="s">
        <v>37</v>
      </c>
      <c r="AQ163" s="22" t="s">
        <v>37</v>
      </c>
      <c r="AR163" s="22" t="s">
        <v>37</v>
      </c>
      <c r="AS163" s="22" t="s">
        <v>37</v>
      </c>
      <c r="AT163" s="22">
        <v>0</v>
      </c>
      <c r="AU163" s="21" t="s">
        <v>37</v>
      </c>
      <c r="AV163" s="21" t="s">
        <v>37</v>
      </c>
      <c r="AW163" s="21" t="s">
        <v>37</v>
      </c>
      <c r="AX163" s="21" t="s">
        <v>37</v>
      </c>
      <c r="AY163" s="21">
        <v>0</v>
      </c>
      <c r="AZ163" s="21" t="s">
        <v>37</v>
      </c>
      <c r="BA163" s="21" t="s">
        <v>37</v>
      </c>
      <c r="BB163" s="21" t="s">
        <v>37</v>
      </c>
      <c r="BC163" s="21" t="s">
        <v>37</v>
      </c>
      <c r="BD163" s="21">
        <v>0</v>
      </c>
      <c r="BE163" s="20">
        <v>15724</v>
      </c>
      <c r="BF163" s="20">
        <v>9399</v>
      </c>
      <c r="BG163" s="20" t="s">
        <v>37</v>
      </c>
      <c r="BH163" s="20" t="s">
        <v>37</v>
      </c>
      <c r="BI163" s="20">
        <v>25123</v>
      </c>
      <c r="BJ163" s="20">
        <v>16963</v>
      </c>
      <c r="BK163" s="20">
        <v>18324</v>
      </c>
      <c r="BL163" s="20" t="s">
        <v>37</v>
      </c>
      <c r="BM163" s="20" t="s">
        <v>37</v>
      </c>
      <c r="BN163" s="20">
        <v>35287</v>
      </c>
      <c r="BO163" s="22" t="s">
        <v>37</v>
      </c>
      <c r="BP163" s="22" t="s">
        <v>37</v>
      </c>
      <c r="BQ163" s="22" t="s">
        <v>37</v>
      </c>
      <c r="BR163" s="22" t="s">
        <v>37</v>
      </c>
      <c r="BS163" s="22">
        <v>0</v>
      </c>
      <c r="BT163" s="22" t="s">
        <v>37</v>
      </c>
      <c r="BU163" s="22" t="s">
        <v>37</v>
      </c>
      <c r="BV163" s="22" t="s">
        <v>37</v>
      </c>
      <c r="BW163" s="22" t="s">
        <v>37</v>
      </c>
      <c r="BX163" s="22">
        <v>0</v>
      </c>
      <c r="BY163" s="24">
        <v>5541</v>
      </c>
      <c r="BZ163" s="24">
        <v>3713</v>
      </c>
      <c r="CA163" s="24" t="s">
        <v>37</v>
      </c>
      <c r="CB163" s="24" t="s">
        <v>37</v>
      </c>
      <c r="CC163" s="24">
        <v>9254</v>
      </c>
      <c r="CD163" s="24">
        <v>38228</v>
      </c>
      <c r="CE163" s="24">
        <v>31436</v>
      </c>
      <c r="CF163" s="24">
        <v>0</v>
      </c>
      <c r="CG163" s="24">
        <v>0</v>
      </c>
      <c r="CH163" s="24">
        <v>69664</v>
      </c>
      <c r="CI163" s="22" t="s">
        <v>37</v>
      </c>
      <c r="CJ163" s="22" t="s">
        <v>37</v>
      </c>
      <c r="CK163" s="22" t="s">
        <v>37</v>
      </c>
      <c r="CL163" s="22" t="s">
        <v>37</v>
      </c>
      <c r="CM163" s="20" t="s">
        <v>37</v>
      </c>
      <c r="CN163" s="20" t="s">
        <v>37</v>
      </c>
      <c r="CO163" s="20" t="s">
        <v>37</v>
      </c>
      <c r="CP163" s="20" t="s">
        <v>37</v>
      </c>
    </row>
    <row r="164" spans="1:94" x14ac:dyDescent="0.35">
      <c r="A164" s="16">
        <v>2012</v>
      </c>
      <c r="B164" s="17">
        <v>5111</v>
      </c>
      <c r="C164" s="18" t="s">
        <v>511</v>
      </c>
      <c r="D164" s="18" t="s">
        <v>51</v>
      </c>
      <c r="E164" s="18" t="s">
        <v>28</v>
      </c>
      <c r="F164" s="16" t="s">
        <v>8</v>
      </c>
      <c r="G164" s="20">
        <v>1</v>
      </c>
      <c r="H164" s="20" t="s">
        <v>37</v>
      </c>
      <c r="I164" s="20" t="s">
        <v>37</v>
      </c>
      <c r="J164" s="20" t="s">
        <v>37</v>
      </c>
      <c r="K164" s="20">
        <v>1</v>
      </c>
      <c r="L164" s="19" t="s">
        <v>37</v>
      </c>
      <c r="M164" s="19" t="s">
        <v>37</v>
      </c>
      <c r="N164" s="19" t="s">
        <v>37</v>
      </c>
      <c r="O164" s="19" t="s">
        <v>37</v>
      </c>
      <c r="P164" s="19">
        <v>0</v>
      </c>
      <c r="Q164" s="22">
        <v>368</v>
      </c>
      <c r="R164" s="22" t="s">
        <v>37</v>
      </c>
      <c r="S164" s="22" t="s">
        <v>37</v>
      </c>
      <c r="T164" s="22" t="s">
        <v>37</v>
      </c>
      <c r="U164" s="22">
        <v>368</v>
      </c>
      <c r="V164" s="21" t="s">
        <v>37</v>
      </c>
      <c r="W164" s="21" t="s">
        <v>37</v>
      </c>
      <c r="X164" s="21" t="s">
        <v>37</v>
      </c>
      <c r="Y164" s="21" t="s">
        <v>37</v>
      </c>
      <c r="Z164" s="21">
        <v>0</v>
      </c>
      <c r="AA164" s="20" t="s">
        <v>37</v>
      </c>
      <c r="AB164" s="20" t="s">
        <v>37</v>
      </c>
      <c r="AC164" s="20" t="s">
        <v>37</v>
      </c>
      <c r="AD164" s="20" t="s">
        <v>37</v>
      </c>
      <c r="AE164" s="20">
        <v>0</v>
      </c>
      <c r="AF164" s="19">
        <v>0.1</v>
      </c>
      <c r="AG164" s="19" t="s">
        <v>37</v>
      </c>
      <c r="AH164" s="19" t="s">
        <v>37</v>
      </c>
      <c r="AI164" s="19" t="s">
        <v>37</v>
      </c>
      <c r="AJ164" s="19">
        <v>0.1</v>
      </c>
      <c r="AK164" s="19">
        <v>0.5</v>
      </c>
      <c r="AL164" s="19" t="s">
        <v>37</v>
      </c>
      <c r="AM164" s="19" t="s">
        <v>37</v>
      </c>
      <c r="AN164" s="19" t="s">
        <v>37</v>
      </c>
      <c r="AO164" s="19">
        <v>0.5</v>
      </c>
      <c r="AP164" s="22" t="s">
        <v>37</v>
      </c>
      <c r="AQ164" s="22" t="s">
        <v>37</v>
      </c>
      <c r="AR164" s="22" t="s">
        <v>37</v>
      </c>
      <c r="AS164" s="22" t="s">
        <v>37</v>
      </c>
      <c r="AT164" s="22">
        <v>0</v>
      </c>
      <c r="AU164" s="21">
        <v>1.1000000000000001</v>
      </c>
      <c r="AV164" s="21" t="s">
        <v>37</v>
      </c>
      <c r="AW164" s="21" t="s">
        <v>37</v>
      </c>
      <c r="AX164" s="21" t="s">
        <v>37</v>
      </c>
      <c r="AY164" s="21">
        <v>1.1000000000000001</v>
      </c>
      <c r="AZ164" s="21">
        <v>11.5</v>
      </c>
      <c r="BA164" s="21" t="s">
        <v>37</v>
      </c>
      <c r="BB164" s="21" t="s">
        <v>37</v>
      </c>
      <c r="BC164" s="21" t="s">
        <v>37</v>
      </c>
      <c r="BD164" s="21">
        <v>11.5</v>
      </c>
      <c r="BE164" s="20">
        <v>1</v>
      </c>
      <c r="BF164" s="20" t="s">
        <v>37</v>
      </c>
      <c r="BG164" s="20" t="s">
        <v>37</v>
      </c>
      <c r="BH164" s="20" t="s">
        <v>37</v>
      </c>
      <c r="BI164" s="20">
        <v>1</v>
      </c>
      <c r="BJ164" s="20">
        <v>1</v>
      </c>
      <c r="BK164" s="20" t="s">
        <v>37</v>
      </c>
      <c r="BL164" s="20" t="s">
        <v>37</v>
      </c>
      <c r="BM164" s="20" t="s">
        <v>37</v>
      </c>
      <c r="BN164" s="20">
        <v>1</v>
      </c>
      <c r="BO164" s="22">
        <v>27</v>
      </c>
      <c r="BP164" s="22" t="s">
        <v>37</v>
      </c>
      <c r="BQ164" s="22" t="s">
        <v>37</v>
      </c>
      <c r="BR164" s="22" t="s">
        <v>37</v>
      </c>
      <c r="BS164" s="22">
        <v>27</v>
      </c>
      <c r="BT164" s="22">
        <v>8</v>
      </c>
      <c r="BU164" s="22" t="s">
        <v>37</v>
      </c>
      <c r="BV164" s="22" t="s">
        <v>37</v>
      </c>
      <c r="BW164" s="22" t="s">
        <v>37</v>
      </c>
      <c r="BX164" s="22">
        <v>8</v>
      </c>
      <c r="BY164" s="24">
        <v>10</v>
      </c>
      <c r="BZ164" s="24" t="s">
        <v>37</v>
      </c>
      <c r="CA164" s="24" t="s">
        <v>37</v>
      </c>
      <c r="CB164" s="24" t="s">
        <v>37</v>
      </c>
      <c r="CC164" s="24">
        <v>10</v>
      </c>
      <c r="CD164" s="24">
        <v>47</v>
      </c>
      <c r="CE164" s="24">
        <v>0</v>
      </c>
      <c r="CF164" s="24">
        <v>0</v>
      </c>
      <c r="CG164" s="24">
        <v>0</v>
      </c>
      <c r="CH164" s="24">
        <v>47</v>
      </c>
      <c r="CI164" s="22" t="s">
        <v>37</v>
      </c>
      <c r="CJ164" s="22" t="s">
        <v>37</v>
      </c>
      <c r="CK164" s="22" t="s">
        <v>37</v>
      </c>
      <c r="CL164" s="22" t="s">
        <v>37</v>
      </c>
      <c r="CM164" s="20" t="s">
        <v>37</v>
      </c>
      <c r="CN164" s="20" t="s">
        <v>37</v>
      </c>
      <c r="CO164" s="20" t="s">
        <v>37</v>
      </c>
      <c r="CP164" s="20" t="s">
        <v>37</v>
      </c>
    </row>
    <row r="165" spans="1:94" x14ac:dyDescent="0.35">
      <c r="A165" s="16">
        <v>2012</v>
      </c>
      <c r="B165" s="17">
        <v>5202</v>
      </c>
      <c r="C165" s="18" t="s">
        <v>514</v>
      </c>
      <c r="D165" s="18" t="s">
        <v>30</v>
      </c>
      <c r="E165" s="18" t="s">
        <v>33</v>
      </c>
      <c r="F165" s="16" t="s">
        <v>8</v>
      </c>
      <c r="G165" s="20" t="s">
        <v>37</v>
      </c>
      <c r="H165" s="20" t="s">
        <v>37</v>
      </c>
      <c r="I165" s="20" t="s">
        <v>37</v>
      </c>
      <c r="J165" s="20" t="s">
        <v>37</v>
      </c>
      <c r="K165" s="20">
        <v>0</v>
      </c>
      <c r="L165" s="19" t="s">
        <v>37</v>
      </c>
      <c r="M165" s="19" t="s">
        <v>37</v>
      </c>
      <c r="N165" s="19" t="s">
        <v>37</v>
      </c>
      <c r="O165" s="19" t="s">
        <v>37</v>
      </c>
      <c r="P165" s="19">
        <v>0</v>
      </c>
      <c r="Q165" s="22" t="s">
        <v>37</v>
      </c>
      <c r="R165" s="22" t="s">
        <v>37</v>
      </c>
      <c r="S165" s="22" t="s">
        <v>37</v>
      </c>
      <c r="T165" s="22" t="s">
        <v>37</v>
      </c>
      <c r="U165" s="22">
        <v>0</v>
      </c>
      <c r="V165" s="21" t="s">
        <v>37</v>
      </c>
      <c r="W165" s="21" t="s">
        <v>37</v>
      </c>
      <c r="X165" s="21" t="s">
        <v>37</v>
      </c>
      <c r="Y165" s="21" t="s">
        <v>37</v>
      </c>
      <c r="Z165" s="21">
        <v>0</v>
      </c>
      <c r="AA165" s="20" t="s">
        <v>37</v>
      </c>
      <c r="AB165" s="20" t="s">
        <v>37</v>
      </c>
      <c r="AC165" s="20" t="s">
        <v>37</v>
      </c>
      <c r="AD165" s="20" t="s">
        <v>37</v>
      </c>
      <c r="AE165" s="20">
        <v>0</v>
      </c>
      <c r="AF165" s="19" t="s">
        <v>37</v>
      </c>
      <c r="AG165" s="19" t="s">
        <v>37</v>
      </c>
      <c r="AH165" s="19" t="s">
        <v>37</v>
      </c>
      <c r="AI165" s="19" t="s">
        <v>37</v>
      </c>
      <c r="AJ165" s="19">
        <v>0</v>
      </c>
      <c r="AK165" s="19">
        <v>3.2</v>
      </c>
      <c r="AL165" s="19" t="s">
        <v>37</v>
      </c>
      <c r="AM165" s="19" t="s">
        <v>37</v>
      </c>
      <c r="AN165" s="19" t="s">
        <v>37</v>
      </c>
      <c r="AO165" s="19">
        <v>3.2</v>
      </c>
      <c r="AP165" s="22" t="s">
        <v>37</v>
      </c>
      <c r="AQ165" s="22" t="s">
        <v>37</v>
      </c>
      <c r="AR165" s="22" t="s">
        <v>37</v>
      </c>
      <c r="AS165" s="22" t="s">
        <v>37</v>
      </c>
      <c r="AT165" s="22">
        <v>0</v>
      </c>
      <c r="AU165" s="21">
        <v>0</v>
      </c>
      <c r="AV165" s="21" t="s">
        <v>37</v>
      </c>
      <c r="AW165" s="21" t="s">
        <v>37</v>
      </c>
      <c r="AX165" s="21" t="s">
        <v>37</v>
      </c>
      <c r="AY165" s="21">
        <v>0</v>
      </c>
      <c r="AZ165" s="21">
        <v>70.2</v>
      </c>
      <c r="BA165" s="21" t="s">
        <v>37</v>
      </c>
      <c r="BB165" s="21" t="s">
        <v>37</v>
      </c>
      <c r="BC165" s="21" t="s">
        <v>37</v>
      </c>
      <c r="BD165" s="21">
        <v>70.2</v>
      </c>
      <c r="BE165" s="20" t="s">
        <v>37</v>
      </c>
      <c r="BF165" s="20" t="s">
        <v>37</v>
      </c>
      <c r="BG165" s="20" t="s">
        <v>37</v>
      </c>
      <c r="BH165" s="20" t="s">
        <v>37</v>
      </c>
      <c r="BI165" s="20">
        <v>0</v>
      </c>
      <c r="BJ165" s="20" t="s">
        <v>37</v>
      </c>
      <c r="BK165" s="20" t="s">
        <v>37</v>
      </c>
      <c r="BL165" s="20" t="s">
        <v>37</v>
      </c>
      <c r="BM165" s="20" t="s">
        <v>37</v>
      </c>
      <c r="BN165" s="20">
        <v>0</v>
      </c>
      <c r="BO165" s="22">
        <v>12</v>
      </c>
      <c r="BP165" s="22" t="s">
        <v>37</v>
      </c>
      <c r="BQ165" s="22" t="s">
        <v>37</v>
      </c>
      <c r="BR165" s="22" t="s">
        <v>37</v>
      </c>
      <c r="BS165" s="22">
        <v>12</v>
      </c>
      <c r="BT165" s="22">
        <v>1053</v>
      </c>
      <c r="BU165" s="22" t="s">
        <v>37</v>
      </c>
      <c r="BV165" s="22" t="s">
        <v>37</v>
      </c>
      <c r="BW165" s="22" t="s">
        <v>37</v>
      </c>
      <c r="BX165" s="22">
        <v>1053</v>
      </c>
      <c r="BY165" s="24" t="s">
        <v>37</v>
      </c>
      <c r="BZ165" s="24" t="s">
        <v>37</v>
      </c>
      <c r="CA165" s="24" t="s">
        <v>37</v>
      </c>
      <c r="CB165" s="24" t="s">
        <v>37</v>
      </c>
      <c r="CC165" s="24">
        <v>0</v>
      </c>
      <c r="CD165" s="24">
        <v>1065</v>
      </c>
      <c r="CE165" s="24">
        <v>0</v>
      </c>
      <c r="CF165" s="24">
        <v>0</v>
      </c>
      <c r="CG165" s="24">
        <v>0</v>
      </c>
      <c r="CH165" s="24">
        <v>1065</v>
      </c>
      <c r="CI165" s="22" t="s">
        <v>37</v>
      </c>
      <c r="CJ165" s="22" t="s">
        <v>37</v>
      </c>
      <c r="CK165" s="22" t="s">
        <v>37</v>
      </c>
      <c r="CL165" s="22" t="s">
        <v>37</v>
      </c>
      <c r="CM165" s="20">
        <v>3</v>
      </c>
      <c r="CN165" s="20">
        <v>9</v>
      </c>
      <c r="CO165" s="20" t="s">
        <v>37</v>
      </c>
      <c r="CP165" s="20" t="s">
        <v>37</v>
      </c>
    </row>
    <row r="166" spans="1:94" x14ac:dyDescent="0.35">
      <c r="A166" s="16">
        <v>2012</v>
      </c>
      <c r="B166" s="17">
        <v>5416</v>
      </c>
      <c r="C166" s="18" t="s">
        <v>525</v>
      </c>
      <c r="D166" s="18" t="s">
        <v>54</v>
      </c>
      <c r="E166" s="18" t="s">
        <v>57</v>
      </c>
      <c r="F166" s="16" t="s">
        <v>8</v>
      </c>
      <c r="G166" s="20">
        <v>48890</v>
      </c>
      <c r="H166" s="20">
        <v>32786</v>
      </c>
      <c r="I166" s="20">
        <v>25087</v>
      </c>
      <c r="J166" s="20" t="s">
        <v>37</v>
      </c>
      <c r="K166" s="20">
        <v>106763</v>
      </c>
      <c r="L166" s="19">
        <v>7.5</v>
      </c>
      <c r="M166" s="19">
        <v>5</v>
      </c>
      <c r="N166" s="19">
        <v>4</v>
      </c>
      <c r="O166" s="19" t="s">
        <v>37</v>
      </c>
      <c r="P166" s="19">
        <v>16.5</v>
      </c>
      <c r="Q166" s="22">
        <v>276694</v>
      </c>
      <c r="R166" s="22">
        <v>66621</v>
      </c>
      <c r="S166" s="22">
        <v>50496</v>
      </c>
      <c r="T166" s="22" t="s">
        <v>37</v>
      </c>
      <c r="U166" s="22">
        <v>393811</v>
      </c>
      <c r="V166" s="21">
        <v>32</v>
      </c>
      <c r="W166" s="21">
        <v>11.2</v>
      </c>
      <c r="X166" s="21">
        <v>8.5</v>
      </c>
      <c r="Y166" s="21" t="s">
        <v>37</v>
      </c>
      <c r="Z166" s="21">
        <v>51.7</v>
      </c>
      <c r="AA166" s="20" t="s">
        <v>37</v>
      </c>
      <c r="AB166" s="20" t="s">
        <v>37</v>
      </c>
      <c r="AC166" s="20" t="s">
        <v>37</v>
      </c>
      <c r="AD166" s="20" t="s">
        <v>37</v>
      </c>
      <c r="AE166" s="20">
        <v>0</v>
      </c>
      <c r="AF166" s="19">
        <v>7.6</v>
      </c>
      <c r="AG166" s="19">
        <v>0</v>
      </c>
      <c r="AH166" s="19">
        <v>0</v>
      </c>
      <c r="AI166" s="19" t="s">
        <v>37</v>
      </c>
      <c r="AJ166" s="19">
        <v>7.6</v>
      </c>
      <c r="AK166" s="19">
        <v>13.3</v>
      </c>
      <c r="AL166" s="19">
        <v>4.5</v>
      </c>
      <c r="AM166" s="19">
        <v>9.4</v>
      </c>
      <c r="AN166" s="19" t="s">
        <v>37</v>
      </c>
      <c r="AO166" s="19">
        <v>27.2</v>
      </c>
      <c r="AP166" s="22" t="s">
        <v>37</v>
      </c>
      <c r="AQ166" s="22" t="s">
        <v>37</v>
      </c>
      <c r="AR166" s="22" t="s">
        <v>37</v>
      </c>
      <c r="AS166" s="22" t="s">
        <v>37</v>
      </c>
      <c r="AT166" s="22">
        <v>0</v>
      </c>
      <c r="AU166" s="21">
        <v>35.700000000000003</v>
      </c>
      <c r="AV166" s="21">
        <v>0</v>
      </c>
      <c r="AW166" s="21">
        <v>0</v>
      </c>
      <c r="AX166" s="21" t="s">
        <v>37</v>
      </c>
      <c r="AY166" s="21">
        <v>35.700000000000003</v>
      </c>
      <c r="AZ166" s="21">
        <v>62.8</v>
      </c>
      <c r="BA166" s="21">
        <v>38.200000000000003</v>
      </c>
      <c r="BB166" s="21">
        <v>137.1</v>
      </c>
      <c r="BC166" s="21" t="s">
        <v>37</v>
      </c>
      <c r="BD166" s="21">
        <v>238.1</v>
      </c>
      <c r="BE166" s="20">
        <v>2747</v>
      </c>
      <c r="BF166" s="20">
        <v>831</v>
      </c>
      <c r="BG166" s="20">
        <v>629</v>
      </c>
      <c r="BH166" s="20" t="s">
        <v>37</v>
      </c>
      <c r="BI166" s="20">
        <v>4207</v>
      </c>
      <c r="BJ166" s="20">
        <v>4379</v>
      </c>
      <c r="BK166" s="20">
        <v>2176</v>
      </c>
      <c r="BL166" s="20">
        <v>1648</v>
      </c>
      <c r="BM166" s="20" t="s">
        <v>37</v>
      </c>
      <c r="BN166" s="20">
        <v>8203</v>
      </c>
      <c r="BO166" s="22">
        <v>1537</v>
      </c>
      <c r="BP166" s="22">
        <v>38</v>
      </c>
      <c r="BQ166" s="22">
        <v>28</v>
      </c>
      <c r="BR166" s="22" t="s">
        <v>37</v>
      </c>
      <c r="BS166" s="22">
        <v>1603</v>
      </c>
      <c r="BT166" s="22">
        <v>1312</v>
      </c>
      <c r="BU166" s="22">
        <v>1953</v>
      </c>
      <c r="BV166" s="22">
        <v>1479</v>
      </c>
      <c r="BW166" s="22" t="s">
        <v>37</v>
      </c>
      <c r="BX166" s="22">
        <v>4744</v>
      </c>
      <c r="BY166" s="24">
        <v>1131</v>
      </c>
      <c r="BZ166" s="24">
        <v>571</v>
      </c>
      <c r="CA166" s="24">
        <v>433</v>
      </c>
      <c r="CB166" s="24" t="s">
        <v>37</v>
      </c>
      <c r="CC166" s="24">
        <v>2135</v>
      </c>
      <c r="CD166" s="24">
        <v>11106</v>
      </c>
      <c r="CE166" s="24">
        <v>5569</v>
      </c>
      <c r="CF166" s="24">
        <v>4217</v>
      </c>
      <c r="CG166" s="24">
        <v>0</v>
      </c>
      <c r="CH166" s="24">
        <v>20892</v>
      </c>
      <c r="CI166" s="22">
        <v>50059</v>
      </c>
      <c r="CJ166" s="22">
        <v>31</v>
      </c>
      <c r="CK166" s="22">
        <v>46</v>
      </c>
      <c r="CL166" s="22" t="s">
        <v>37</v>
      </c>
      <c r="CM166" s="20">
        <v>273</v>
      </c>
      <c r="CN166" s="20">
        <v>4799</v>
      </c>
      <c r="CO166" s="20">
        <v>564</v>
      </c>
      <c r="CP166" s="20" t="s">
        <v>37</v>
      </c>
    </row>
    <row r="167" spans="1:94" x14ac:dyDescent="0.35">
      <c r="A167" s="16">
        <v>2012</v>
      </c>
      <c r="B167" s="17">
        <v>5416</v>
      </c>
      <c r="C167" s="18" t="s">
        <v>525</v>
      </c>
      <c r="D167" s="18" t="s">
        <v>70</v>
      </c>
      <c r="E167" s="18" t="s">
        <v>57</v>
      </c>
      <c r="F167" s="16" t="s">
        <v>8</v>
      </c>
      <c r="G167" s="20">
        <v>125905</v>
      </c>
      <c r="H167" s="20">
        <v>87284</v>
      </c>
      <c r="I167" s="20">
        <v>66801</v>
      </c>
      <c r="J167" s="20" t="s">
        <v>37</v>
      </c>
      <c r="K167" s="20">
        <v>279990</v>
      </c>
      <c r="L167" s="19">
        <v>19.600000000000001</v>
      </c>
      <c r="M167" s="19">
        <v>12.4</v>
      </c>
      <c r="N167" s="19">
        <v>10.199999999999999</v>
      </c>
      <c r="O167" s="19" t="s">
        <v>37</v>
      </c>
      <c r="P167" s="19">
        <v>42.2</v>
      </c>
      <c r="Q167" s="22">
        <v>740564</v>
      </c>
      <c r="R167" s="22">
        <v>178310</v>
      </c>
      <c r="S167" s="22">
        <v>135150</v>
      </c>
      <c r="T167" s="22" t="s">
        <v>37</v>
      </c>
      <c r="U167" s="22">
        <v>1054024</v>
      </c>
      <c r="V167" s="21">
        <v>85.5</v>
      </c>
      <c r="W167" s="21">
        <v>30</v>
      </c>
      <c r="X167" s="21">
        <v>22.7</v>
      </c>
      <c r="Y167" s="21" t="s">
        <v>37</v>
      </c>
      <c r="Z167" s="21">
        <v>138.19999999999999</v>
      </c>
      <c r="AA167" s="20" t="s">
        <v>37</v>
      </c>
      <c r="AB167" s="20" t="s">
        <v>37</v>
      </c>
      <c r="AC167" s="20" t="s">
        <v>37</v>
      </c>
      <c r="AD167" s="20" t="s">
        <v>37</v>
      </c>
      <c r="AE167" s="20">
        <v>0</v>
      </c>
      <c r="AF167" s="19">
        <v>18.8</v>
      </c>
      <c r="AG167" s="19">
        <v>0</v>
      </c>
      <c r="AH167" s="19">
        <v>0</v>
      </c>
      <c r="AI167" s="19" t="s">
        <v>37</v>
      </c>
      <c r="AJ167" s="19">
        <v>18.8</v>
      </c>
      <c r="AK167" s="19">
        <v>35.799999999999997</v>
      </c>
      <c r="AL167" s="19">
        <v>2.6</v>
      </c>
      <c r="AM167" s="19">
        <v>17</v>
      </c>
      <c r="AN167" s="19" t="s">
        <v>37</v>
      </c>
      <c r="AO167" s="19">
        <v>55.4</v>
      </c>
      <c r="AP167" s="22" t="s">
        <v>37</v>
      </c>
      <c r="AQ167" s="22" t="s">
        <v>37</v>
      </c>
      <c r="AR167" s="22" t="s">
        <v>37</v>
      </c>
      <c r="AS167" s="22" t="s">
        <v>37</v>
      </c>
      <c r="AT167" s="22">
        <v>0</v>
      </c>
      <c r="AU167" s="21">
        <v>97.2</v>
      </c>
      <c r="AV167" s="21">
        <v>0</v>
      </c>
      <c r="AW167" s="21">
        <v>0</v>
      </c>
      <c r="AX167" s="21" t="s">
        <v>37</v>
      </c>
      <c r="AY167" s="21">
        <v>97.2</v>
      </c>
      <c r="AZ167" s="21">
        <v>184.7</v>
      </c>
      <c r="BA167" s="21">
        <v>118.5</v>
      </c>
      <c r="BB167" s="21">
        <v>217.8</v>
      </c>
      <c r="BC167" s="21" t="s">
        <v>37</v>
      </c>
      <c r="BD167" s="21">
        <v>521</v>
      </c>
      <c r="BE167" s="20">
        <v>7323</v>
      </c>
      <c r="BF167" s="20">
        <v>2215</v>
      </c>
      <c r="BG167" s="20">
        <v>1677</v>
      </c>
      <c r="BH167" s="20" t="s">
        <v>37</v>
      </c>
      <c r="BI167" s="20">
        <v>11215</v>
      </c>
      <c r="BJ167" s="20">
        <v>11673</v>
      </c>
      <c r="BK167" s="20">
        <v>5799</v>
      </c>
      <c r="BL167" s="20">
        <v>4393</v>
      </c>
      <c r="BM167" s="20" t="s">
        <v>37</v>
      </c>
      <c r="BN167" s="20">
        <v>21865</v>
      </c>
      <c r="BO167" s="22">
        <v>4543</v>
      </c>
      <c r="BP167" s="22">
        <v>111</v>
      </c>
      <c r="BQ167" s="22">
        <v>84</v>
      </c>
      <c r="BR167" s="22" t="s">
        <v>37</v>
      </c>
      <c r="BS167" s="22">
        <v>4738</v>
      </c>
      <c r="BT167" s="22">
        <v>3879</v>
      </c>
      <c r="BU167" s="22">
        <v>5771</v>
      </c>
      <c r="BV167" s="22">
        <v>4372</v>
      </c>
      <c r="BW167" s="22" t="s">
        <v>37</v>
      </c>
      <c r="BX167" s="22">
        <v>14022</v>
      </c>
      <c r="BY167" s="24">
        <v>3126</v>
      </c>
      <c r="BZ167" s="24">
        <v>1580</v>
      </c>
      <c r="CA167" s="24">
        <v>1196</v>
      </c>
      <c r="CB167" s="24" t="s">
        <v>37</v>
      </c>
      <c r="CC167" s="24">
        <v>5902</v>
      </c>
      <c r="CD167" s="24">
        <v>30544</v>
      </c>
      <c r="CE167" s="24">
        <v>15476</v>
      </c>
      <c r="CF167" s="24">
        <v>11722</v>
      </c>
      <c r="CG167" s="24">
        <v>0</v>
      </c>
      <c r="CH167" s="24">
        <v>57742</v>
      </c>
      <c r="CI167" s="22">
        <v>137572</v>
      </c>
      <c r="CJ167" s="22">
        <v>145</v>
      </c>
      <c r="CK167" s="22">
        <v>106</v>
      </c>
      <c r="CL167" s="22" t="s">
        <v>37</v>
      </c>
      <c r="CM167" s="20">
        <v>1872</v>
      </c>
      <c r="CN167" s="20">
        <v>15741</v>
      </c>
      <c r="CO167" s="20">
        <v>1245</v>
      </c>
      <c r="CP167" s="20" t="s">
        <v>37</v>
      </c>
    </row>
    <row r="168" spans="1:94" x14ac:dyDescent="0.35">
      <c r="A168" s="16">
        <v>2012</v>
      </c>
      <c r="B168" s="17">
        <v>5417</v>
      </c>
      <c r="C168" s="18" t="s">
        <v>526</v>
      </c>
      <c r="D168" s="18" t="s">
        <v>39</v>
      </c>
      <c r="E168" s="18" t="s">
        <v>33</v>
      </c>
      <c r="F168" s="16" t="s">
        <v>8</v>
      </c>
      <c r="G168" s="20">
        <v>150</v>
      </c>
      <c r="H168" s="20">
        <v>19</v>
      </c>
      <c r="I168" s="20">
        <v>255</v>
      </c>
      <c r="J168" s="20" t="s">
        <v>37</v>
      </c>
      <c r="K168" s="20">
        <v>424</v>
      </c>
      <c r="L168" s="19" t="s">
        <v>37</v>
      </c>
      <c r="M168" s="19" t="s">
        <v>37</v>
      </c>
      <c r="N168" s="19">
        <v>0.5</v>
      </c>
      <c r="O168" s="19" t="s">
        <v>37</v>
      </c>
      <c r="P168" s="19">
        <v>0.5</v>
      </c>
      <c r="Q168" s="22">
        <v>2000</v>
      </c>
      <c r="R168" s="22">
        <v>28</v>
      </c>
      <c r="S168" s="22">
        <v>1829</v>
      </c>
      <c r="T168" s="22" t="s">
        <v>37</v>
      </c>
      <c r="U168" s="22">
        <v>3857</v>
      </c>
      <c r="V168" s="21">
        <v>1</v>
      </c>
      <c r="W168" s="21" t="s">
        <v>37</v>
      </c>
      <c r="X168" s="21">
        <v>1</v>
      </c>
      <c r="Y168" s="21" t="s">
        <v>37</v>
      </c>
      <c r="Z168" s="21">
        <v>2</v>
      </c>
      <c r="AA168" s="20">
        <v>4</v>
      </c>
      <c r="AB168" s="20" t="s">
        <v>37</v>
      </c>
      <c r="AC168" s="20" t="s">
        <v>37</v>
      </c>
      <c r="AD168" s="20" t="s">
        <v>37</v>
      </c>
      <c r="AE168" s="20">
        <v>4</v>
      </c>
      <c r="AF168" s="19" t="s">
        <v>37</v>
      </c>
      <c r="AG168" s="19" t="s">
        <v>37</v>
      </c>
      <c r="AH168" s="19" t="s">
        <v>37</v>
      </c>
      <c r="AI168" s="19" t="s">
        <v>37</v>
      </c>
      <c r="AJ168" s="19">
        <v>0</v>
      </c>
      <c r="AK168" s="19">
        <v>0.1</v>
      </c>
      <c r="AL168" s="19">
        <v>0.6</v>
      </c>
      <c r="AM168" s="19" t="s">
        <v>37</v>
      </c>
      <c r="AN168" s="19" t="s">
        <v>37</v>
      </c>
      <c r="AO168" s="19">
        <v>0.7</v>
      </c>
      <c r="AP168" s="22">
        <v>4701</v>
      </c>
      <c r="AQ168" s="22" t="s">
        <v>37</v>
      </c>
      <c r="AR168" s="22" t="s">
        <v>37</v>
      </c>
      <c r="AS168" s="22" t="s">
        <v>37</v>
      </c>
      <c r="AT168" s="22">
        <v>4701</v>
      </c>
      <c r="AU168" s="21" t="s">
        <v>37</v>
      </c>
      <c r="AV168" s="21" t="s">
        <v>37</v>
      </c>
      <c r="AW168" s="21" t="s">
        <v>37</v>
      </c>
      <c r="AX168" s="21" t="s">
        <v>37</v>
      </c>
      <c r="AY168" s="21">
        <v>0</v>
      </c>
      <c r="AZ168" s="21">
        <v>7.6</v>
      </c>
      <c r="BA168" s="21">
        <v>7.3</v>
      </c>
      <c r="BB168" s="21" t="s">
        <v>37</v>
      </c>
      <c r="BC168" s="21" t="s">
        <v>37</v>
      </c>
      <c r="BD168" s="21">
        <v>14.9</v>
      </c>
      <c r="BE168" s="20">
        <v>36</v>
      </c>
      <c r="BF168" s="20">
        <v>2</v>
      </c>
      <c r="BG168" s="20" t="s">
        <v>37</v>
      </c>
      <c r="BH168" s="20" t="s">
        <v>37</v>
      </c>
      <c r="BI168" s="20">
        <v>38</v>
      </c>
      <c r="BJ168" s="20">
        <v>40</v>
      </c>
      <c r="BK168" s="20">
        <v>4</v>
      </c>
      <c r="BL168" s="20">
        <v>25</v>
      </c>
      <c r="BM168" s="20" t="s">
        <v>37</v>
      </c>
      <c r="BN168" s="20">
        <v>69</v>
      </c>
      <c r="BO168" s="22">
        <v>237</v>
      </c>
      <c r="BP168" s="22">
        <v>13</v>
      </c>
      <c r="BQ168" s="22" t="s">
        <v>37</v>
      </c>
      <c r="BR168" s="22" t="s">
        <v>37</v>
      </c>
      <c r="BS168" s="22">
        <v>250</v>
      </c>
      <c r="BT168" s="22" t="s">
        <v>37</v>
      </c>
      <c r="BU168" s="22" t="s">
        <v>37</v>
      </c>
      <c r="BV168" s="22" t="s">
        <v>37</v>
      </c>
      <c r="BW168" s="22" t="s">
        <v>37</v>
      </c>
      <c r="BX168" s="22">
        <v>0</v>
      </c>
      <c r="BY168" s="24" t="s">
        <v>37</v>
      </c>
      <c r="BZ168" s="24" t="s">
        <v>37</v>
      </c>
      <c r="CA168" s="24" t="s">
        <v>37</v>
      </c>
      <c r="CB168" s="24" t="s">
        <v>37</v>
      </c>
      <c r="CC168" s="24">
        <v>0</v>
      </c>
      <c r="CD168" s="24">
        <v>313</v>
      </c>
      <c r="CE168" s="24">
        <v>19</v>
      </c>
      <c r="CF168" s="24">
        <v>25</v>
      </c>
      <c r="CG168" s="24">
        <v>0</v>
      </c>
      <c r="CH168" s="24">
        <v>357</v>
      </c>
      <c r="CI168" s="22" t="s">
        <v>37</v>
      </c>
      <c r="CJ168" s="22" t="s">
        <v>37</v>
      </c>
      <c r="CK168" s="22" t="s">
        <v>37</v>
      </c>
      <c r="CL168" s="22" t="s">
        <v>37</v>
      </c>
      <c r="CM168" s="20" t="s">
        <v>37</v>
      </c>
      <c r="CN168" s="20" t="s">
        <v>37</v>
      </c>
      <c r="CO168" s="20" t="s">
        <v>37</v>
      </c>
      <c r="CP168" s="20" t="s">
        <v>37</v>
      </c>
    </row>
    <row r="169" spans="1:94" x14ac:dyDescent="0.35">
      <c r="A169" s="16">
        <v>2012</v>
      </c>
      <c r="B169" s="17">
        <v>5438</v>
      </c>
      <c r="C169" s="18" t="s">
        <v>2213</v>
      </c>
      <c r="D169" s="18" t="s">
        <v>56</v>
      </c>
      <c r="E169" s="18" t="s">
        <v>33</v>
      </c>
      <c r="F169" s="16" t="s">
        <v>2203</v>
      </c>
      <c r="G169" s="20" t="s">
        <v>37</v>
      </c>
      <c r="H169" s="20" t="s">
        <v>37</v>
      </c>
      <c r="I169" s="20" t="s">
        <v>37</v>
      </c>
      <c r="J169" s="20" t="s">
        <v>37</v>
      </c>
      <c r="K169" s="20" t="s">
        <v>37</v>
      </c>
      <c r="L169" s="19" t="s">
        <v>37</v>
      </c>
      <c r="M169" s="19" t="s">
        <v>37</v>
      </c>
      <c r="N169" s="19" t="s">
        <v>37</v>
      </c>
      <c r="O169" s="19" t="s">
        <v>37</v>
      </c>
      <c r="P169" s="19" t="s">
        <v>37</v>
      </c>
      <c r="Q169" s="22" t="s">
        <v>37</v>
      </c>
      <c r="R169" s="22" t="s">
        <v>37</v>
      </c>
      <c r="S169" s="22" t="s">
        <v>37</v>
      </c>
      <c r="T169" s="22" t="s">
        <v>37</v>
      </c>
      <c r="U169" s="22" t="s">
        <v>37</v>
      </c>
      <c r="V169" s="21" t="s">
        <v>37</v>
      </c>
      <c r="W169" s="21" t="s">
        <v>37</v>
      </c>
      <c r="X169" s="21" t="s">
        <v>37</v>
      </c>
      <c r="Y169" s="21" t="s">
        <v>37</v>
      </c>
      <c r="Z169" s="21" t="s">
        <v>37</v>
      </c>
      <c r="AA169" s="20" t="s">
        <v>37</v>
      </c>
      <c r="AB169" s="20" t="s">
        <v>37</v>
      </c>
      <c r="AC169" s="20" t="s">
        <v>37</v>
      </c>
      <c r="AD169" s="20" t="s">
        <v>37</v>
      </c>
      <c r="AE169" s="20" t="s">
        <v>37</v>
      </c>
      <c r="AF169" s="19" t="s">
        <v>37</v>
      </c>
      <c r="AG169" s="19" t="s">
        <v>37</v>
      </c>
      <c r="AH169" s="19" t="s">
        <v>37</v>
      </c>
      <c r="AI169" s="19" t="s">
        <v>37</v>
      </c>
      <c r="AJ169" s="19" t="s">
        <v>37</v>
      </c>
      <c r="AK169" s="19" t="s">
        <v>37</v>
      </c>
      <c r="AL169" s="19" t="s">
        <v>37</v>
      </c>
      <c r="AM169" s="19" t="s">
        <v>37</v>
      </c>
      <c r="AN169" s="19" t="s">
        <v>37</v>
      </c>
      <c r="AO169" s="19" t="s">
        <v>37</v>
      </c>
      <c r="AP169" s="22" t="s">
        <v>37</v>
      </c>
      <c r="AQ169" s="22" t="s">
        <v>37</v>
      </c>
      <c r="AR169" s="22" t="s">
        <v>37</v>
      </c>
      <c r="AS169" s="22" t="s">
        <v>37</v>
      </c>
      <c r="AT169" s="22" t="s">
        <v>37</v>
      </c>
      <c r="AU169" s="21" t="s">
        <v>37</v>
      </c>
      <c r="AV169" s="21" t="s">
        <v>37</v>
      </c>
      <c r="AW169" s="21" t="s">
        <v>37</v>
      </c>
      <c r="AX169" s="21" t="s">
        <v>37</v>
      </c>
      <c r="AY169" s="21" t="s">
        <v>37</v>
      </c>
      <c r="AZ169" s="21" t="s">
        <v>37</v>
      </c>
      <c r="BA169" s="21" t="s">
        <v>37</v>
      </c>
      <c r="BB169" s="21" t="s">
        <v>37</v>
      </c>
      <c r="BC169" s="21" t="s">
        <v>37</v>
      </c>
      <c r="BD169" s="21" t="s">
        <v>37</v>
      </c>
      <c r="BE169" s="20" t="s">
        <v>37</v>
      </c>
      <c r="BF169" s="20" t="s">
        <v>37</v>
      </c>
      <c r="BG169" s="20" t="s">
        <v>37</v>
      </c>
      <c r="BH169" s="20" t="s">
        <v>37</v>
      </c>
      <c r="BI169" s="20" t="s">
        <v>37</v>
      </c>
      <c r="BJ169" s="20" t="s">
        <v>37</v>
      </c>
      <c r="BK169" s="20" t="s">
        <v>37</v>
      </c>
      <c r="BL169" s="20" t="s">
        <v>37</v>
      </c>
      <c r="BM169" s="20" t="s">
        <v>37</v>
      </c>
      <c r="BN169" s="20" t="s">
        <v>37</v>
      </c>
      <c r="BO169" s="22" t="s">
        <v>37</v>
      </c>
      <c r="BP169" s="22" t="s">
        <v>37</v>
      </c>
      <c r="BQ169" s="22" t="s">
        <v>37</v>
      </c>
      <c r="BR169" s="22" t="s">
        <v>37</v>
      </c>
      <c r="BS169" s="22" t="s">
        <v>37</v>
      </c>
      <c r="BT169" s="22" t="s">
        <v>37</v>
      </c>
      <c r="BU169" s="22" t="s">
        <v>37</v>
      </c>
      <c r="BV169" s="22" t="s">
        <v>37</v>
      </c>
      <c r="BW169" s="22" t="s">
        <v>37</v>
      </c>
      <c r="BX169" s="22" t="s">
        <v>37</v>
      </c>
      <c r="BY169" s="24" t="s">
        <v>37</v>
      </c>
      <c r="BZ169" s="24" t="s">
        <v>37</v>
      </c>
      <c r="CA169" s="24" t="s">
        <v>37</v>
      </c>
      <c r="CB169" s="24" t="s">
        <v>37</v>
      </c>
      <c r="CC169" s="24" t="s">
        <v>37</v>
      </c>
      <c r="CD169" s="24" t="s">
        <v>37</v>
      </c>
      <c r="CE169" s="24" t="s">
        <v>37</v>
      </c>
      <c r="CF169" s="24" t="s">
        <v>37</v>
      </c>
      <c r="CG169" s="24" t="s">
        <v>37</v>
      </c>
      <c r="CH169" s="24" t="s">
        <v>37</v>
      </c>
      <c r="CI169" s="22" t="s">
        <v>37</v>
      </c>
      <c r="CJ169" s="22" t="s">
        <v>37</v>
      </c>
      <c r="CK169" s="22" t="s">
        <v>37</v>
      </c>
      <c r="CL169" s="22" t="s">
        <v>37</v>
      </c>
      <c r="CM169" s="20">
        <v>1</v>
      </c>
      <c r="CN169" s="20">
        <v>1</v>
      </c>
      <c r="CO169" s="20" t="s">
        <v>37</v>
      </c>
      <c r="CP169" s="20" t="s">
        <v>37</v>
      </c>
    </row>
    <row r="170" spans="1:94" x14ac:dyDescent="0.35">
      <c r="A170" s="16">
        <v>2012</v>
      </c>
      <c r="B170" s="17">
        <v>5487</v>
      </c>
      <c r="C170" s="18" t="s">
        <v>530</v>
      </c>
      <c r="D170" s="18" t="s">
        <v>199</v>
      </c>
      <c r="E170" s="18" t="s">
        <v>57</v>
      </c>
      <c r="F170" s="16" t="s">
        <v>8</v>
      </c>
      <c r="G170" s="20">
        <v>74549</v>
      </c>
      <c r="H170" s="20">
        <v>62160</v>
      </c>
      <c r="I170" s="20">
        <v>21729</v>
      </c>
      <c r="J170" s="20">
        <v>0</v>
      </c>
      <c r="K170" s="20">
        <v>158438</v>
      </c>
      <c r="L170" s="19">
        <v>4.8</v>
      </c>
      <c r="M170" s="19">
        <v>12</v>
      </c>
      <c r="N170" s="19">
        <v>15.5</v>
      </c>
      <c r="O170" s="19">
        <v>0</v>
      </c>
      <c r="P170" s="19">
        <v>32.299999999999997</v>
      </c>
      <c r="Q170" s="22">
        <v>188046</v>
      </c>
      <c r="R170" s="22">
        <v>136540</v>
      </c>
      <c r="S170" s="22">
        <v>72882</v>
      </c>
      <c r="T170" s="22">
        <v>0</v>
      </c>
      <c r="U170" s="22">
        <v>397468</v>
      </c>
      <c r="V170" s="21">
        <v>12.3</v>
      </c>
      <c r="W170" s="21">
        <v>24.9</v>
      </c>
      <c r="X170" s="21">
        <v>22.3</v>
      </c>
      <c r="Y170" s="21">
        <v>0</v>
      </c>
      <c r="Z170" s="21">
        <v>59.5</v>
      </c>
      <c r="AA170" s="20" t="s">
        <v>37</v>
      </c>
      <c r="AB170" s="20" t="s">
        <v>37</v>
      </c>
      <c r="AC170" s="20" t="s">
        <v>37</v>
      </c>
      <c r="AD170" s="20" t="s">
        <v>37</v>
      </c>
      <c r="AE170" s="20">
        <v>0</v>
      </c>
      <c r="AF170" s="19">
        <v>0.5</v>
      </c>
      <c r="AG170" s="19">
        <v>20.2</v>
      </c>
      <c r="AH170" s="19">
        <v>44.8</v>
      </c>
      <c r="AI170" s="19" t="s">
        <v>37</v>
      </c>
      <c r="AJ170" s="19">
        <v>65.5</v>
      </c>
      <c r="AK170" s="19">
        <v>0.5</v>
      </c>
      <c r="AL170" s="19">
        <v>20.2</v>
      </c>
      <c r="AM170" s="19">
        <v>44.8</v>
      </c>
      <c r="AN170" s="19" t="s">
        <v>37</v>
      </c>
      <c r="AO170" s="19">
        <v>65.5</v>
      </c>
      <c r="AP170" s="22" t="s">
        <v>37</v>
      </c>
      <c r="AQ170" s="22" t="s">
        <v>37</v>
      </c>
      <c r="AR170" s="22" t="s">
        <v>37</v>
      </c>
      <c r="AS170" s="22" t="s">
        <v>37</v>
      </c>
      <c r="AT170" s="22">
        <v>0</v>
      </c>
      <c r="AU170" s="21">
        <v>0.5</v>
      </c>
      <c r="AV170" s="21">
        <v>20.2</v>
      </c>
      <c r="AW170" s="21">
        <v>44.8</v>
      </c>
      <c r="AX170" s="21" t="s">
        <v>37</v>
      </c>
      <c r="AY170" s="21">
        <v>65.5</v>
      </c>
      <c r="AZ170" s="21">
        <v>0.5</v>
      </c>
      <c r="BA170" s="21">
        <v>20.2</v>
      </c>
      <c r="BB170" s="21">
        <v>44.8</v>
      </c>
      <c r="BC170" s="21" t="s">
        <v>37</v>
      </c>
      <c r="BD170" s="21">
        <v>65.5</v>
      </c>
      <c r="BE170" s="20">
        <v>5235</v>
      </c>
      <c r="BF170" s="20">
        <v>3215</v>
      </c>
      <c r="BG170" s="20">
        <v>1331</v>
      </c>
      <c r="BH170" s="20">
        <v>0</v>
      </c>
      <c r="BI170" s="20">
        <v>9781</v>
      </c>
      <c r="BJ170" s="20">
        <v>2756</v>
      </c>
      <c r="BK170" s="20">
        <v>5405</v>
      </c>
      <c r="BL170" s="20">
        <v>2386</v>
      </c>
      <c r="BM170" s="20">
        <v>0</v>
      </c>
      <c r="BN170" s="20">
        <v>10547</v>
      </c>
      <c r="BO170" s="22">
        <v>406</v>
      </c>
      <c r="BP170" s="22">
        <v>697</v>
      </c>
      <c r="BQ170" s="22">
        <v>0</v>
      </c>
      <c r="BR170" s="22">
        <v>0</v>
      </c>
      <c r="BS170" s="22">
        <v>1103</v>
      </c>
      <c r="BT170" s="22">
        <v>0</v>
      </c>
      <c r="BU170" s="22">
        <v>0</v>
      </c>
      <c r="BV170" s="22">
        <v>0</v>
      </c>
      <c r="BW170" s="22">
        <v>0</v>
      </c>
      <c r="BX170" s="22">
        <v>0</v>
      </c>
      <c r="BY170" s="24">
        <v>1316</v>
      </c>
      <c r="BZ170" s="24">
        <v>1925</v>
      </c>
      <c r="CA170" s="24">
        <v>749</v>
      </c>
      <c r="CB170" s="24" t="s">
        <v>37</v>
      </c>
      <c r="CC170" s="24">
        <v>3990</v>
      </c>
      <c r="CD170" s="24">
        <v>9713</v>
      </c>
      <c r="CE170" s="24">
        <v>11242</v>
      </c>
      <c r="CF170" s="24">
        <v>4466</v>
      </c>
      <c r="CG170" s="24">
        <v>0</v>
      </c>
      <c r="CH170" s="24">
        <v>25421</v>
      </c>
      <c r="CI170" s="22">
        <v>1487</v>
      </c>
      <c r="CJ170" s="22" t="s">
        <v>37</v>
      </c>
      <c r="CK170" s="22" t="s">
        <v>37</v>
      </c>
      <c r="CL170" s="22" t="s">
        <v>37</v>
      </c>
      <c r="CM170" s="20" t="s">
        <v>37</v>
      </c>
      <c r="CN170" s="20">
        <v>47</v>
      </c>
      <c r="CO170" s="20">
        <v>17</v>
      </c>
      <c r="CP170" s="20" t="s">
        <v>37</v>
      </c>
    </row>
    <row r="171" spans="1:94" x14ac:dyDescent="0.35">
      <c r="A171" s="16">
        <v>2012</v>
      </c>
      <c r="B171" s="17">
        <v>5551</v>
      </c>
      <c r="C171" s="18" t="s">
        <v>534</v>
      </c>
      <c r="D171" s="18" t="s">
        <v>39</v>
      </c>
      <c r="E171" s="18" t="s">
        <v>28</v>
      </c>
      <c r="F171" s="16" t="s">
        <v>8</v>
      </c>
      <c r="G171" s="20" t="s">
        <v>37</v>
      </c>
      <c r="H171" s="20" t="s">
        <v>37</v>
      </c>
      <c r="I171" s="20" t="s">
        <v>37</v>
      </c>
      <c r="J171" s="20" t="s">
        <v>37</v>
      </c>
      <c r="K171" s="20" t="s">
        <v>37</v>
      </c>
      <c r="L171" s="19" t="s">
        <v>37</v>
      </c>
      <c r="M171" s="19" t="s">
        <v>37</v>
      </c>
      <c r="N171" s="19" t="s">
        <v>37</v>
      </c>
      <c r="O171" s="19" t="s">
        <v>37</v>
      </c>
      <c r="P171" s="19" t="s">
        <v>37</v>
      </c>
      <c r="Q171" s="22" t="s">
        <v>37</v>
      </c>
      <c r="R171" s="22" t="s">
        <v>37</v>
      </c>
      <c r="S171" s="22" t="s">
        <v>37</v>
      </c>
      <c r="T171" s="22" t="s">
        <v>37</v>
      </c>
      <c r="U171" s="22" t="s">
        <v>37</v>
      </c>
      <c r="V171" s="21" t="s">
        <v>37</v>
      </c>
      <c r="W171" s="21" t="s">
        <v>37</v>
      </c>
      <c r="X171" s="21" t="s">
        <v>37</v>
      </c>
      <c r="Y171" s="21" t="s">
        <v>37</v>
      </c>
      <c r="Z171" s="21" t="s">
        <v>37</v>
      </c>
      <c r="AA171" s="20" t="s">
        <v>37</v>
      </c>
      <c r="AB171" s="20" t="s">
        <v>37</v>
      </c>
      <c r="AC171" s="20" t="s">
        <v>37</v>
      </c>
      <c r="AD171" s="20" t="s">
        <v>37</v>
      </c>
      <c r="AE171" s="20" t="s">
        <v>37</v>
      </c>
      <c r="AF171" s="19" t="s">
        <v>37</v>
      </c>
      <c r="AG171" s="19" t="s">
        <v>37</v>
      </c>
      <c r="AH171" s="19" t="s">
        <v>37</v>
      </c>
      <c r="AI171" s="19" t="s">
        <v>37</v>
      </c>
      <c r="AJ171" s="19" t="s">
        <v>37</v>
      </c>
      <c r="AK171" s="19" t="s">
        <v>37</v>
      </c>
      <c r="AL171" s="19" t="s">
        <v>37</v>
      </c>
      <c r="AM171" s="19" t="s">
        <v>37</v>
      </c>
      <c r="AN171" s="19" t="s">
        <v>37</v>
      </c>
      <c r="AO171" s="19" t="s">
        <v>37</v>
      </c>
      <c r="AP171" s="22" t="s">
        <v>37</v>
      </c>
      <c r="AQ171" s="22" t="s">
        <v>37</v>
      </c>
      <c r="AR171" s="22" t="s">
        <v>37</v>
      </c>
      <c r="AS171" s="22" t="s">
        <v>37</v>
      </c>
      <c r="AT171" s="22" t="s">
        <v>37</v>
      </c>
      <c r="AU171" s="21" t="s">
        <v>37</v>
      </c>
      <c r="AV171" s="21" t="s">
        <v>37</v>
      </c>
      <c r="AW171" s="21" t="s">
        <v>37</v>
      </c>
      <c r="AX171" s="21" t="s">
        <v>37</v>
      </c>
      <c r="AY171" s="21" t="s">
        <v>37</v>
      </c>
      <c r="AZ171" s="21" t="s">
        <v>37</v>
      </c>
      <c r="BA171" s="21" t="s">
        <v>37</v>
      </c>
      <c r="BB171" s="21" t="s">
        <v>37</v>
      </c>
      <c r="BC171" s="21" t="s">
        <v>37</v>
      </c>
      <c r="BD171" s="21" t="s">
        <v>37</v>
      </c>
      <c r="BE171" s="20" t="s">
        <v>37</v>
      </c>
      <c r="BF171" s="20" t="s">
        <v>37</v>
      </c>
      <c r="BG171" s="20" t="s">
        <v>37</v>
      </c>
      <c r="BH171" s="20" t="s">
        <v>37</v>
      </c>
      <c r="BI171" s="20" t="s">
        <v>37</v>
      </c>
      <c r="BJ171" s="20" t="s">
        <v>37</v>
      </c>
      <c r="BK171" s="20" t="s">
        <v>37</v>
      </c>
      <c r="BL171" s="20" t="s">
        <v>37</v>
      </c>
      <c r="BM171" s="20" t="s">
        <v>37</v>
      </c>
      <c r="BN171" s="20" t="s">
        <v>37</v>
      </c>
      <c r="BO171" s="22" t="s">
        <v>37</v>
      </c>
      <c r="BP171" s="22" t="s">
        <v>37</v>
      </c>
      <c r="BQ171" s="22" t="s">
        <v>37</v>
      </c>
      <c r="BR171" s="22" t="s">
        <v>37</v>
      </c>
      <c r="BS171" s="22" t="s">
        <v>37</v>
      </c>
      <c r="BT171" s="22" t="s">
        <v>37</v>
      </c>
      <c r="BU171" s="22" t="s">
        <v>37</v>
      </c>
      <c r="BV171" s="22" t="s">
        <v>37</v>
      </c>
      <c r="BW171" s="22" t="s">
        <v>37</v>
      </c>
      <c r="BX171" s="22" t="s">
        <v>37</v>
      </c>
      <c r="BY171" s="24" t="s">
        <v>37</v>
      </c>
      <c r="BZ171" s="24" t="s">
        <v>37</v>
      </c>
      <c r="CA171" s="24" t="s">
        <v>37</v>
      </c>
      <c r="CB171" s="24" t="s">
        <v>37</v>
      </c>
      <c r="CC171" s="24" t="s">
        <v>37</v>
      </c>
      <c r="CD171" s="24" t="s">
        <v>37</v>
      </c>
      <c r="CE171" s="24" t="s">
        <v>37</v>
      </c>
      <c r="CF171" s="24" t="s">
        <v>37</v>
      </c>
      <c r="CG171" s="24" t="s">
        <v>37</v>
      </c>
      <c r="CH171" s="24" t="s">
        <v>37</v>
      </c>
      <c r="CI171" s="22" t="s">
        <v>37</v>
      </c>
      <c r="CJ171" s="22" t="s">
        <v>37</v>
      </c>
      <c r="CK171" s="22" t="s">
        <v>37</v>
      </c>
      <c r="CL171" s="22" t="s">
        <v>37</v>
      </c>
      <c r="CM171" s="20">
        <v>3</v>
      </c>
      <c r="CN171" s="20">
        <v>7</v>
      </c>
      <c r="CO171" s="20" t="s">
        <v>37</v>
      </c>
      <c r="CP171" s="20" t="s">
        <v>37</v>
      </c>
    </row>
    <row r="172" spans="1:94" x14ac:dyDescent="0.35">
      <c r="A172" s="16">
        <v>2012</v>
      </c>
      <c r="B172" s="17">
        <v>5552</v>
      </c>
      <c r="C172" s="18" t="s">
        <v>2214</v>
      </c>
      <c r="D172" s="18" t="s">
        <v>173</v>
      </c>
      <c r="E172" s="18" t="s">
        <v>33</v>
      </c>
      <c r="F172" s="16" t="s">
        <v>8</v>
      </c>
      <c r="G172" s="20" t="s">
        <v>37</v>
      </c>
      <c r="H172" s="20" t="s">
        <v>37</v>
      </c>
      <c r="I172" s="20" t="s">
        <v>37</v>
      </c>
      <c r="J172" s="20" t="s">
        <v>37</v>
      </c>
      <c r="K172" s="20">
        <v>0</v>
      </c>
      <c r="L172" s="19" t="s">
        <v>37</v>
      </c>
      <c r="M172" s="19" t="s">
        <v>37</v>
      </c>
      <c r="N172" s="19" t="s">
        <v>37</v>
      </c>
      <c r="O172" s="19" t="s">
        <v>37</v>
      </c>
      <c r="P172" s="19">
        <v>0</v>
      </c>
      <c r="Q172" s="22" t="s">
        <v>37</v>
      </c>
      <c r="R172" s="22" t="s">
        <v>37</v>
      </c>
      <c r="S172" s="22" t="s">
        <v>37</v>
      </c>
      <c r="T172" s="22" t="s">
        <v>37</v>
      </c>
      <c r="U172" s="22">
        <v>0</v>
      </c>
      <c r="V172" s="21" t="s">
        <v>37</v>
      </c>
      <c r="W172" s="21" t="s">
        <v>37</v>
      </c>
      <c r="X172" s="21" t="s">
        <v>37</v>
      </c>
      <c r="Y172" s="21" t="s">
        <v>37</v>
      </c>
      <c r="Z172" s="21">
        <v>0</v>
      </c>
      <c r="AA172" s="20" t="s">
        <v>37</v>
      </c>
      <c r="AB172" s="20" t="s">
        <v>37</v>
      </c>
      <c r="AC172" s="20" t="s">
        <v>37</v>
      </c>
      <c r="AD172" s="20" t="s">
        <v>37</v>
      </c>
      <c r="AE172" s="20">
        <v>0</v>
      </c>
      <c r="AF172" s="19">
        <v>1</v>
      </c>
      <c r="AG172" s="19" t="s">
        <v>37</v>
      </c>
      <c r="AH172" s="19" t="s">
        <v>37</v>
      </c>
      <c r="AI172" s="19" t="s">
        <v>37</v>
      </c>
      <c r="AJ172" s="19">
        <v>1</v>
      </c>
      <c r="AK172" s="19">
        <v>1</v>
      </c>
      <c r="AL172" s="19" t="s">
        <v>37</v>
      </c>
      <c r="AM172" s="19" t="s">
        <v>37</v>
      </c>
      <c r="AN172" s="19" t="s">
        <v>37</v>
      </c>
      <c r="AO172" s="19">
        <v>1</v>
      </c>
      <c r="AP172" s="22" t="s">
        <v>37</v>
      </c>
      <c r="AQ172" s="22" t="s">
        <v>37</v>
      </c>
      <c r="AR172" s="22" t="s">
        <v>37</v>
      </c>
      <c r="AS172" s="22" t="s">
        <v>37</v>
      </c>
      <c r="AT172" s="22">
        <v>0</v>
      </c>
      <c r="AU172" s="21">
        <v>33</v>
      </c>
      <c r="AV172" s="21" t="s">
        <v>37</v>
      </c>
      <c r="AW172" s="21">
        <v>37</v>
      </c>
      <c r="AX172" s="21" t="s">
        <v>37</v>
      </c>
      <c r="AY172" s="21">
        <v>70</v>
      </c>
      <c r="AZ172" s="21">
        <v>33</v>
      </c>
      <c r="BA172" s="21" t="s">
        <v>37</v>
      </c>
      <c r="BB172" s="21">
        <v>37</v>
      </c>
      <c r="BC172" s="21" t="s">
        <v>37</v>
      </c>
      <c r="BD172" s="21">
        <v>70</v>
      </c>
      <c r="BE172" s="20">
        <v>344</v>
      </c>
      <c r="BF172" s="20" t="s">
        <v>37</v>
      </c>
      <c r="BG172" s="20" t="s">
        <v>37</v>
      </c>
      <c r="BH172" s="20" t="s">
        <v>37</v>
      </c>
      <c r="BI172" s="20">
        <v>344</v>
      </c>
      <c r="BJ172" s="20">
        <v>452</v>
      </c>
      <c r="BK172" s="20" t="s">
        <v>37</v>
      </c>
      <c r="BL172" s="20" t="s">
        <v>37</v>
      </c>
      <c r="BM172" s="20" t="s">
        <v>37</v>
      </c>
      <c r="BN172" s="20">
        <v>452</v>
      </c>
      <c r="BO172" s="22">
        <v>1278</v>
      </c>
      <c r="BP172" s="22" t="s">
        <v>37</v>
      </c>
      <c r="BQ172" s="22">
        <v>319</v>
      </c>
      <c r="BR172" s="22" t="s">
        <v>37</v>
      </c>
      <c r="BS172" s="22">
        <v>1597</v>
      </c>
      <c r="BT172" s="22" t="s">
        <v>37</v>
      </c>
      <c r="BU172" s="22" t="s">
        <v>37</v>
      </c>
      <c r="BV172" s="22" t="s">
        <v>37</v>
      </c>
      <c r="BW172" s="22" t="s">
        <v>37</v>
      </c>
      <c r="BX172" s="22">
        <v>0</v>
      </c>
      <c r="BY172" s="24">
        <v>319</v>
      </c>
      <c r="BZ172" s="24" t="s">
        <v>37</v>
      </c>
      <c r="CA172" s="24">
        <v>80</v>
      </c>
      <c r="CB172" s="24" t="s">
        <v>37</v>
      </c>
      <c r="CC172" s="24">
        <v>399</v>
      </c>
      <c r="CD172" s="24">
        <v>2393</v>
      </c>
      <c r="CE172" s="24">
        <v>0</v>
      </c>
      <c r="CF172" s="24">
        <v>399</v>
      </c>
      <c r="CG172" s="24">
        <v>0</v>
      </c>
      <c r="CH172" s="24">
        <v>2792</v>
      </c>
      <c r="CI172" s="22" t="s">
        <v>37</v>
      </c>
      <c r="CJ172" s="22" t="s">
        <v>37</v>
      </c>
      <c r="CK172" s="22" t="s">
        <v>37</v>
      </c>
      <c r="CL172" s="22" t="s">
        <v>37</v>
      </c>
      <c r="CM172" s="20" t="s">
        <v>37</v>
      </c>
      <c r="CN172" s="20" t="s">
        <v>37</v>
      </c>
      <c r="CO172" s="20" t="s">
        <v>37</v>
      </c>
      <c r="CP172" s="20" t="s">
        <v>37</v>
      </c>
    </row>
    <row r="173" spans="1:94" x14ac:dyDescent="0.35">
      <c r="A173" s="16">
        <v>2012</v>
      </c>
      <c r="B173" s="17">
        <v>5575</v>
      </c>
      <c r="C173" s="18" t="s">
        <v>536</v>
      </c>
      <c r="D173" s="18" t="s">
        <v>51</v>
      </c>
      <c r="E173" s="18" t="s">
        <v>28</v>
      </c>
      <c r="F173" s="16" t="s">
        <v>8</v>
      </c>
      <c r="G173" s="20">
        <v>211</v>
      </c>
      <c r="H173" s="20">
        <v>1482</v>
      </c>
      <c r="I173" s="20">
        <v>21</v>
      </c>
      <c r="J173" s="20" t="s">
        <v>37</v>
      </c>
      <c r="K173" s="20">
        <v>1714</v>
      </c>
      <c r="L173" s="19">
        <v>0.1</v>
      </c>
      <c r="M173" s="19">
        <v>0.3</v>
      </c>
      <c r="N173" s="19">
        <v>0</v>
      </c>
      <c r="O173" s="19" t="s">
        <v>37</v>
      </c>
      <c r="P173" s="19">
        <v>0.4</v>
      </c>
      <c r="Q173" s="22">
        <v>1803</v>
      </c>
      <c r="R173" s="22">
        <v>5679</v>
      </c>
      <c r="S173" s="22">
        <v>737</v>
      </c>
      <c r="T173" s="22" t="s">
        <v>37</v>
      </c>
      <c r="U173" s="22">
        <v>8219</v>
      </c>
      <c r="V173" s="21">
        <v>0.9</v>
      </c>
      <c r="W173" s="21">
        <v>1.3</v>
      </c>
      <c r="X173" s="21">
        <v>0.1</v>
      </c>
      <c r="Y173" s="21" t="s">
        <v>37</v>
      </c>
      <c r="Z173" s="21">
        <v>2.2999999999999998</v>
      </c>
      <c r="AA173" s="20" t="s">
        <v>37</v>
      </c>
      <c r="AB173" s="20" t="s">
        <v>37</v>
      </c>
      <c r="AC173" s="20" t="s">
        <v>37</v>
      </c>
      <c r="AD173" s="20" t="s">
        <v>37</v>
      </c>
      <c r="AE173" s="20">
        <v>0</v>
      </c>
      <c r="AF173" s="19">
        <v>0.1</v>
      </c>
      <c r="AG173" s="19">
        <v>0</v>
      </c>
      <c r="AH173" s="19" t="s">
        <v>37</v>
      </c>
      <c r="AI173" s="19" t="s">
        <v>37</v>
      </c>
      <c r="AJ173" s="19">
        <v>0.1</v>
      </c>
      <c r="AK173" s="19">
        <v>0.1</v>
      </c>
      <c r="AL173" s="19">
        <v>0</v>
      </c>
      <c r="AM173" s="19" t="s">
        <v>37</v>
      </c>
      <c r="AN173" s="19" t="s">
        <v>37</v>
      </c>
      <c r="AO173" s="19">
        <v>0.1</v>
      </c>
      <c r="AP173" s="22" t="s">
        <v>37</v>
      </c>
      <c r="AQ173" s="22" t="s">
        <v>37</v>
      </c>
      <c r="AR173" s="22" t="s">
        <v>37</v>
      </c>
      <c r="AS173" s="22" t="s">
        <v>37</v>
      </c>
      <c r="AT173" s="22">
        <v>0</v>
      </c>
      <c r="AU173" s="21">
        <v>2</v>
      </c>
      <c r="AV173" s="21">
        <v>2.2999999999999998</v>
      </c>
      <c r="AW173" s="21" t="s">
        <v>37</v>
      </c>
      <c r="AX173" s="21" t="s">
        <v>37</v>
      </c>
      <c r="AY173" s="21">
        <v>4.3</v>
      </c>
      <c r="AZ173" s="21">
        <v>2</v>
      </c>
      <c r="BA173" s="21">
        <v>2.2999999999999998</v>
      </c>
      <c r="BB173" s="21" t="s">
        <v>37</v>
      </c>
      <c r="BC173" s="21" t="s">
        <v>37</v>
      </c>
      <c r="BD173" s="21">
        <v>4.3</v>
      </c>
      <c r="BE173" s="20">
        <v>53</v>
      </c>
      <c r="BF173" s="20">
        <v>45</v>
      </c>
      <c r="BG173" s="20" t="s">
        <v>37</v>
      </c>
      <c r="BH173" s="20" t="s">
        <v>37</v>
      </c>
      <c r="BI173" s="20">
        <v>98</v>
      </c>
      <c r="BJ173" s="20">
        <v>64</v>
      </c>
      <c r="BK173" s="20">
        <v>138</v>
      </c>
      <c r="BL173" s="20" t="s">
        <v>37</v>
      </c>
      <c r="BM173" s="20" t="s">
        <v>37</v>
      </c>
      <c r="BN173" s="20">
        <v>202</v>
      </c>
      <c r="BO173" s="22">
        <v>39</v>
      </c>
      <c r="BP173" s="22">
        <v>45</v>
      </c>
      <c r="BQ173" s="22" t="s">
        <v>37</v>
      </c>
      <c r="BR173" s="22" t="s">
        <v>37</v>
      </c>
      <c r="BS173" s="22">
        <v>84</v>
      </c>
      <c r="BT173" s="22">
        <v>40</v>
      </c>
      <c r="BU173" s="22">
        <v>2</v>
      </c>
      <c r="BV173" s="22" t="s">
        <v>37</v>
      </c>
      <c r="BW173" s="22" t="s">
        <v>37</v>
      </c>
      <c r="BX173" s="22">
        <v>42</v>
      </c>
      <c r="BY173" s="24">
        <v>15</v>
      </c>
      <c r="BZ173" s="24">
        <v>10</v>
      </c>
      <c r="CA173" s="24" t="s">
        <v>37</v>
      </c>
      <c r="CB173" s="24" t="s">
        <v>37</v>
      </c>
      <c r="CC173" s="24">
        <v>25</v>
      </c>
      <c r="CD173" s="24">
        <v>211</v>
      </c>
      <c r="CE173" s="24">
        <v>240</v>
      </c>
      <c r="CF173" s="24">
        <v>0</v>
      </c>
      <c r="CG173" s="24">
        <v>0</v>
      </c>
      <c r="CH173" s="24">
        <v>451</v>
      </c>
      <c r="CI173" s="22">
        <v>839</v>
      </c>
      <c r="CJ173" s="22">
        <v>73</v>
      </c>
      <c r="CK173" s="22" t="s">
        <v>37</v>
      </c>
      <c r="CL173" s="22" t="s">
        <v>37</v>
      </c>
      <c r="CM173" s="20" t="s">
        <v>37</v>
      </c>
      <c r="CN173" s="20" t="s">
        <v>37</v>
      </c>
      <c r="CO173" s="20" t="s">
        <v>37</v>
      </c>
      <c r="CP173" s="20" t="s">
        <v>37</v>
      </c>
    </row>
    <row r="174" spans="1:94" x14ac:dyDescent="0.35">
      <c r="A174" s="16">
        <v>2012</v>
      </c>
      <c r="B174" s="17">
        <v>5580</v>
      </c>
      <c r="C174" s="18" t="s">
        <v>2215</v>
      </c>
      <c r="D174" s="18" t="s">
        <v>111</v>
      </c>
      <c r="E174" s="18" t="s">
        <v>33</v>
      </c>
      <c r="F174" s="16" t="s">
        <v>8</v>
      </c>
      <c r="G174" s="20">
        <v>6620</v>
      </c>
      <c r="H174" s="20">
        <v>7528</v>
      </c>
      <c r="I174" s="20" t="s">
        <v>37</v>
      </c>
      <c r="J174" s="20" t="s">
        <v>37</v>
      </c>
      <c r="K174" s="20">
        <v>14148</v>
      </c>
      <c r="L174" s="19">
        <v>2.1</v>
      </c>
      <c r="M174" s="19">
        <v>0.7</v>
      </c>
      <c r="N174" s="19" t="s">
        <v>37</v>
      </c>
      <c r="O174" s="19" t="s">
        <v>37</v>
      </c>
      <c r="P174" s="19">
        <v>2.8</v>
      </c>
      <c r="Q174" s="22">
        <v>82885</v>
      </c>
      <c r="R174" s="22">
        <v>20765</v>
      </c>
      <c r="S174" s="22">
        <v>1564</v>
      </c>
      <c r="T174" s="22" t="s">
        <v>37</v>
      </c>
      <c r="U174" s="22">
        <v>105214</v>
      </c>
      <c r="V174" s="21">
        <v>41.6</v>
      </c>
      <c r="W174" s="21">
        <v>2.1</v>
      </c>
      <c r="X174" s="21">
        <v>0.1</v>
      </c>
      <c r="Y174" s="21" t="s">
        <v>37</v>
      </c>
      <c r="Z174" s="21">
        <v>43.8</v>
      </c>
      <c r="AA174" s="20">
        <v>23</v>
      </c>
      <c r="AB174" s="20" t="s">
        <v>37</v>
      </c>
      <c r="AC174" s="20" t="s">
        <v>37</v>
      </c>
      <c r="AD174" s="20" t="s">
        <v>37</v>
      </c>
      <c r="AE174" s="20">
        <v>23</v>
      </c>
      <c r="AF174" s="19">
        <v>1</v>
      </c>
      <c r="AG174" s="19" t="s">
        <v>37</v>
      </c>
      <c r="AH174" s="19" t="s">
        <v>37</v>
      </c>
      <c r="AI174" s="19" t="s">
        <v>37</v>
      </c>
      <c r="AJ174" s="19">
        <v>1</v>
      </c>
      <c r="AK174" s="19">
        <v>1</v>
      </c>
      <c r="AL174" s="19" t="s">
        <v>37</v>
      </c>
      <c r="AM174" s="19" t="s">
        <v>37</v>
      </c>
      <c r="AN174" s="19" t="s">
        <v>37</v>
      </c>
      <c r="AO174" s="19">
        <v>1</v>
      </c>
      <c r="AP174" s="22">
        <v>117</v>
      </c>
      <c r="AQ174" s="22" t="s">
        <v>37</v>
      </c>
      <c r="AR174" s="22" t="s">
        <v>37</v>
      </c>
      <c r="AS174" s="22" t="s">
        <v>37</v>
      </c>
      <c r="AT174" s="22">
        <v>117</v>
      </c>
      <c r="AU174" s="21">
        <v>28.8</v>
      </c>
      <c r="AV174" s="21" t="s">
        <v>37</v>
      </c>
      <c r="AW174" s="21" t="s">
        <v>37</v>
      </c>
      <c r="AX174" s="21" t="s">
        <v>37</v>
      </c>
      <c r="AY174" s="21">
        <v>28.8</v>
      </c>
      <c r="AZ174" s="21">
        <v>28.8</v>
      </c>
      <c r="BA174" s="21" t="s">
        <v>37</v>
      </c>
      <c r="BB174" s="21" t="s">
        <v>37</v>
      </c>
      <c r="BC174" s="21" t="s">
        <v>37</v>
      </c>
      <c r="BD174" s="21">
        <v>28.8</v>
      </c>
      <c r="BE174" s="20">
        <v>37</v>
      </c>
      <c r="BF174" s="20">
        <v>42</v>
      </c>
      <c r="BG174" s="20" t="s">
        <v>37</v>
      </c>
      <c r="BH174" s="20" t="s">
        <v>37</v>
      </c>
      <c r="BI174" s="20">
        <v>79</v>
      </c>
      <c r="BJ174" s="20">
        <v>368</v>
      </c>
      <c r="BK174" s="20">
        <v>377</v>
      </c>
      <c r="BL174" s="20" t="s">
        <v>37</v>
      </c>
      <c r="BM174" s="20" t="s">
        <v>37</v>
      </c>
      <c r="BN174" s="20">
        <v>745</v>
      </c>
      <c r="BO174" s="22">
        <v>2421</v>
      </c>
      <c r="BP174" s="22" t="s">
        <v>37</v>
      </c>
      <c r="BQ174" s="22" t="s">
        <v>37</v>
      </c>
      <c r="BR174" s="22" t="s">
        <v>37</v>
      </c>
      <c r="BS174" s="22">
        <v>2421</v>
      </c>
      <c r="BT174" s="22">
        <v>239</v>
      </c>
      <c r="BU174" s="22" t="s">
        <v>37</v>
      </c>
      <c r="BV174" s="22" t="s">
        <v>37</v>
      </c>
      <c r="BW174" s="22" t="s">
        <v>37</v>
      </c>
      <c r="BX174" s="22">
        <v>239</v>
      </c>
      <c r="BY174" s="24">
        <v>295</v>
      </c>
      <c r="BZ174" s="24" t="s">
        <v>37</v>
      </c>
      <c r="CA174" s="24" t="s">
        <v>37</v>
      </c>
      <c r="CB174" s="24" t="s">
        <v>37</v>
      </c>
      <c r="CC174" s="24">
        <v>295</v>
      </c>
      <c r="CD174" s="24">
        <v>3360</v>
      </c>
      <c r="CE174" s="24">
        <v>419</v>
      </c>
      <c r="CF174" s="24">
        <v>0</v>
      </c>
      <c r="CG174" s="24">
        <v>0</v>
      </c>
      <c r="CH174" s="24">
        <v>3779</v>
      </c>
      <c r="CI174" s="22">
        <v>10067</v>
      </c>
      <c r="CJ174" s="22">
        <v>1</v>
      </c>
      <c r="CK174" s="22">
        <v>6</v>
      </c>
      <c r="CL174" s="22" t="s">
        <v>37</v>
      </c>
      <c r="CM174" s="20" t="s">
        <v>37</v>
      </c>
      <c r="CN174" s="20" t="s">
        <v>37</v>
      </c>
      <c r="CO174" s="20" t="s">
        <v>37</v>
      </c>
      <c r="CP174" s="20" t="s">
        <v>37</v>
      </c>
    </row>
    <row r="175" spans="1:94" x14ac:dyDescent="0.35">
      <c r="A175" s="16">
        <v>2012</v>
      </c>
      <c r="B175" s="17">
        <v>5585</v>
      </c>
      <c r="C175" s="18" t="s">
        <v>539</v>
      </c>
      <c r="D175" s="18" t="s">
        <v>36</v>
      </c>
      <c r="E175" s="18" t="s">
        <v>33</v>
      </c>
      <c r="F175" s="16" t="s">
        <v>8</v>
      </c>
      <c r="G175" s="20">
        <v>791</v>
      </c>
      <c r="H175" s="20" t="s">
        <v>37</v>
      </c>
      <c r="I175" s="20" t="s">
        <v>37</v>
      </c>
      <c r="J175" s="20" t="s">
        <v>37</v>
      </c>
      <c r="K175" s="20">
        <v>791</v>
      </c>
      <c r="L175" s="19" t="s">
        <v>37</v>
      </c>
      <c r="M175" s="19" t="s">
        <v>37</v>
      </c>
      <c r="N175" s="19" t="s">
        <v>37</v>
      </c>
      <c r="O175" s="19" t="s">
        <v>37</v>
      </c>
      <c r="P175" s="19">
        <v>0</v>
      </c>
      <c r="Q175" s="22">
        <v>20544</v>
      </c>
      <c r="R175" s="22" t="s">
        <v>37</v>
      </c>
      <c r="S175" s="22" t="s">
        <v>37</v>
      </c>
      <c r="T175" s="22" t="s">
        <v>37</v>
      </c>
      <c r="U175" s="22">
        <v>20544</v>
      </c>
      <c r="V175" s="21" t="s">
        <v>37</v>
      </c>
      <c r="W175" s="21" t="s">
        <v>37</v>
      </c>
      <c r="X175" s="21" t="s">
        <v>37</v>
      </c>
      <c r="Y175" s="21" t="s">
        <v>37</v>
      </c>
      <c r="Z175" s="21">
        <v>0</v>
      </c>
      <c r="AA175" s="20" t="s">
        <v>37</v>
      </c>
      <c r="AB175" s="20" t="s">
        <v>37</v>
      </c>
      <c r="AC175" s="20" t="s">
        <v>37</v>
      </c>
      <c r="AD175" s="20" t="s">
        <v>37</v>
      </c>
      <c r="AE175" s="20">
        <v>0</v>
      </c>
      <c r="AF175" s="19" t="s">
        <v>37</v>
      </c>
      <c r="AG175" s="19" t="s">
        <v>37</v>
      </c>
      <c r="AH175" s="19" t="s">
        <v>37</v>
      </c>
      <c r="AI175" s="19" t="s">
        <v>37</v>
      </c>
      <c r="AJ175" s="19">
        <v>0</v>
      </c>
      <c r="AK175" s="19" t="s">
        <v>37</v>
      </c>
      <c r="AL175" s="19" t="s">
        <v>37</v>
      </c>
      <c r="AM175" s="19" t="s">
        <v>37</v>
      </c>
      <c r="AN175" s="19" t="s">
        <v>37</v>
      </c>
      <c r="AO175" s="19">
        <v>0</v>
      </c>
      <c r="AP175" s="22" t="s">
        <v>37</v>
      </c>
      <c r="AQ175" s="22" t="s">
        <v>37</v>
      </c>
      <c r="AR175" s="22" t="s">
        <v>37</v>
      </c>
      <c r="AS175" s="22" t="s">
        <v>37</v>
      </c>
      <c r="AT175" s="22">
        <v>0</v>
      </c>
      <c r="AU175" s="21">
        <v>4</v>
      </c>
      <c r="AV175" s="21" t="s">
        <v>37</v>
      </c>
      <c r="AW175" s="21">
        <v>0</v>
      </c>
      <c r="AX175" s="21" t="s">
        <v>37</v>
      </c>
      <c r="AY175" s="21">
        <v>4</v>
      </c>
      <c r="AZ175" s="21">
        <v>8</v>
      </c>
      <c r="BA175" s="21" t="s">
        <v>37</v>
      </c>
      <c r="BB175" s="21">
        <v>8</v>
      </c>
      <c r="BC175" s="21" t="s">
        <v>37</v>
      </c>
      <c r="BD175" s="21">
        <v>16</v>
      </c>
      <c r="BE175" s="20">
        <v>25</v>
      </c>
      <c r="BF175" s="20" t="s">
        <v>37</v>
      </c>
      <c r="BG175" s="20" t="s">
        <v>37</v>
      </c>
      <c r="BH175" s="20" t="s">
        <v>37</v>
      </c>
      <c r="BI175" s="20">
        <v>25</v>
      </c>
      <c r="BJ175" s="20" t="s">
        <v>37</v>
      </c>
      <c r="BK175" s="20" t="s">
        <v>37</v>
      </c>
      <c r="BL175" s="20" t="s">
        <v>37</v>
      </c>
      <c r="BM175" s="20" t="s">
        <v>37</v>
      </c>
      <c r="BN175" s="20">
        <v>0</v>
      </c>
      <c r="BO175" s="22">
        <v>25</v>
      </c>
      <c r="BP175" s="22" t="s">
        <v>37</v>
      </c>
      <c r="BQ175" s="22" t="s">
        <v>37</v>
      </c>
      <c r="BR175" s="22" t="s">
        <v>37</v>
      </c>
      <c r="BS175" s="22">
        <v>25</v>
      </c>
      <c r="BT175" s="22" t="s">
        <v>37</v>
      </c>
      <c r="BU175" s="22" t="s">
        <v>37</v>
      </c>
      <c r="BV175" s="22" t="s">
        <v>37</v>
      </c>
      <c r="BW175" s="22" t="s">
        <v>37</v>
      </c>
      <c r="BX175" s="22">
        <v>0</v>
      </c>
      <c r="BY175" s="24" t="s">
        <v>37</v>
      </c>
      <c r="BZ175" s="24" t="s">
        <v>37</v>
      </c>
      <c r="CA175" s="24" t="s">
        <v>37</v>
      </c>
      <c r="CB175" s="24" t="s">
        <v>37</v>
      </c>
      <c r="CC175" s="24">
        <v>0</v>
      </c>
      <c r="CD175" s="24">
        <v>50</v>
      </c>
      <c r="CE175" s="24">
        <v>0</v>
      </c>
      <c r="CF175" s="24">
        <v>0</v>
      </c>
      <c r="CG175" s="24">
        <v>0</v>
      </c>
      <c r="CH175" s="24">
        <v>50</v>
      </c>
      <c r="CI175" s="22">
        <v>4236</v>
      </c>
      <c r="CJ175" s="22" t="s">
        <v>37</v>
      </c>
      <c r="CK175" s="22">
        <v>166</v>
      </c>
      <c r="CL175" s="22" t="s">
        <v>37</v>
      </c>
      <c r="CM175" s="20" t="s">
        <v>37</v>
      </c>
      <c r="CN175" s="20" t="s">
        <v>37</v>
      </c>
      <c r="CO175" s="20" t="s">
        <v>37</v>
      </c>
      <c r="CP175" s="20" t="s">
        <v>37</v>
      </c>
    </row>
    <row r="176" spans="1:94" x14ac:dyDescent="0.35">
      <c r="A176" s="16">
        <v>2012</v>
      </c>
      <c r="B176" s="17">
        <v>5632</v>
      </c>
      <c r="C176" s="18" t="s">
        <v>547</v>
      </c>
      <c r="D176" s="18" t="s">
        <v>39</v>
      </c>
      <c r="E176" s="18" t="s">
        <v>33</v>
      </c>
      <c r="F176" s="16" t="s">
        <v>8</v>
      </c>
      <c r="G176" s="20">
        <v>117</v>
      </c>
      <c r="H176" s="20">
        <v>12</v>
      </c>
      <c r="I176" s="20">
        <v>202</v>
      </c>
      <c r="J176" s="20" t="s">
        <v>37</v>
      </c>
      <c r="K176" s="20">
        <v>331</v>
      </c>
      <c r="L176" s="19" t="s">
        <v>37</v>
      </c>
      <c r="M176" s="19" t="s">
        <v>37</v>
      </c>
      <c r="N176" s="19" t="s">
        <v>37</v>
      </c>
      <c r="O176" s="19" t="s">
        <v>37</v>
      </c>
      <c r="P176" s="19">
        <v>0</v>
      </c>
      <c r="Q176" s="22">
        <v>299</v>
      </c>
      <c r="R176" s="22">
        <v>101</v>
      </c>
      <c r="S176" s="22">
        <v>376</v>
      </c>
      <c r="T176" s="22" t="s">
        <v>37</v>
      </c>
      <c r="U176" s="22">
        <v>776</v>
      </c>
      <c r="V176" s="21" t="s">
        <v>37</v>
      </c>
      <c r="W176" s="21" t="s">
        <v>37</v>
      </c>
      <c r="X176" s="21">
        <v>0</v>
      </c>
      <c r="Y176" s="21" t="s">
        <v>37</v>
      </c>
      <c r="Z176" s="21">
        <v>0</v>
      </c>
      <c r="AA176" s="20">
        <v>5</v>
      </c>
      <c r="AB176" s="20" t="s">
        <v>37</v>
      </c>
      <c r="AC176" s="20" t="s">
        <v>37</v>
      </c>
      <c r="AD176" s="20" t="s">
        <v>37</v>
      </c>
      <c r="AE176" s="20">
        <v>5</v>
      </c>
      <c r="AF176" s="19" t="s">
        <v>37</v>
      </c>
      <c r="AG176" s="19" t="s">
        <v>37</v>
      </c>
      <c r="AH176" s="19" t="s">
        <v>37</v>
      </c>
      <c r="AI176" s="19" t="s">
        <v>37</v>
      </c>
      <c r="AJ176" s="19">
        <v>0</v>
      </c>
      <c r="AK176" s="19" t="s">
        <v>37</v>
      </c>
      <c r="AL176" s="19" t="s">
        <v>37</v>
      </c>
      <c r="AM176" s="19" t="s">
        <v>37</v>
      </c>
      <c r="AN176" s="19" t="s">
        <v>37</v>
      </c>
      <c r="AO176" s="19">
        <v>0</v>
      </c>
      <c r="AP176" s="22">
        <v>5</v>
      </c>
      <c r="AQ176" s="22">
        <v>0</v>
      </c>
      <c r="AR176" s="22" t="s">
        <v>37</v>
      </c>
      <c r="AS176" s="22" t="s">
        <v>37</v>
      </c>
      <c r="AT176" s="22">
        <v>5</v>
      </c>
      <c r="AU176" s="21" t="s">
        <v>37</v>
      </c>
      <c r="AV176" s="21" t="s">
        <v>37</v>
      </c>
      <c r="AW176" s="21" t="s">
        <v>37</v>
      </c>
      <c r="AX176" s="21" t="s">
        <v>37</v>
      </c>
      <c r="AY176" s="21">
        <v>0</v>
      </c>
      <c r="AZ176" s="21">
        <v>9</v>
      </c>
      <c r="BA176" s="21">
        <v>2</v>
      </c>
      <c r="BB176" s="21" t="s">
        <v>37</v>
      </c>
      <c r="BC176" s="21" t="s">
        <v>37</v>
      </c>
      <c r="BD176" s="21">
        <v>11</v>
      </c>
      <c r="BE176" s="20">
        <v>96</v>
      </c>
      <c r="BF176" s="20">
        <v>6</v>
      </c>
      <c r="BG176" s="20" t="s">
        <v>37</v>
      </c>
      <c r="BH176" s="20" t="s">
        <v>37</v>
      </c>
      <c r="BI176" s="20">
        <v>102</v>
      </c>
      <c r="BJ176" s="20">
        <v>54</v>
      </c>
      <c r="BK176" s="20">
        <v>2</v>
      </c>
      <c r="BL176" s="20">
        <v>8</v>
      </c>
      <c r="BM176" s="20" t="s">
        <v>37</v>
      </c>
      <c r="BN176" s="20">
        <v>64</v>
      </c>
      <c r="BO176" s="22">
        <v>258</v>
      </c>
      <c r="BP176" s="22">
        <v>16</v>
      </c>
      <c r="BQ176" s="22" t="s">
        <v>37</v>
      </c>
      <c r="BR176" s="22" t="s">
        <v>37</v>
      </c>
      <c r="BS176" s="22">
        <v>274</v>
      </c>
      <c r="BT176" s="22" t="s">
        <v>37</v>
      </c>
      <c r="BU176" s="22" t="s">
        <v>37</v>
      </c>
      <c r="BV176" s="22" t="s">
        <v>37</v>
      </c>
      <c r="BW176" s="22" t="s">
        <v>37</v>
      </c>
      <c r="BX176" s="22">
        <v>0</v>
      </c>
      <c r="BY176" s="24" t="s">
        <v>37</v>
      </c>
      <c r="BZ176" s="24" t="s">
        <v>37</v>
      </c>
      <c r="CA176" s="24" t="s">
        <v>37</v>
      </c>
      <c r="CB176" s="24" t="s">
        <v>37</v>
      </c>
      <c r="CC176" s="24">
        <v>0</v>
      </c>
      <c r="CD176" s="24">
        <v>408</v>
      </c>
      <c r="CE176" s="24">
        <v>24</v>
      </c>
      <c r="CF176" s="24">
        <v>8</v>
      </c>
      <c r="CG176" s="24">
        <v>0</v>
      </c>
      <c r="CH176" s="24">
        <v>440</v>
      </c>
      <c r="CI176" s="22">
        <v>6521</v>
      </c>
      <c r="CJ176" s="22">
        <v>229</v>
      </c>
      <c r="CK176" s="22">
        <v>1</v>
      </c>
      <c r="CL176" s="22" t="s">
        <v>37</v>
      </c>
      <c r="CM176" s="20">
        <v>7</v>
      </c>
      <c r="CN176" s="20">
        <v>8</v>
      </c>
      <c r="CO176" s="20">
        <v>7</v>
      </c>
      <c r="CP176" s="20" t="s">
        <v>37</v>
      </c>
    </row>
    <row r="177" spans="1:94" x14ac:dyDescent="0.35">
      <c r="A177" s="16">
        <v>2012</v>
      </c>
      <c r="B177" s="17">
        <v>5644</v>
      </c>
      <c r="C177" s="18" t="s">
        <v>548</v>
      </c>
      <c r="D177" s="18" t="s">
        <v>54</v>
      </c>
      <c r="E177" s="18" t="s">
        <v>33</v>
      </c>
      <c r="F177" s="16" t="s">
        <v>8</v>
      </c>
      <c r="G177" s="20" t="s">
        <v>37</v>
      </c>
      <c r="H177" s="20" t="s">
        <v>37</v>
      </c>
      <c r="I177" s="20" t="s">
        <v>37</v>
      </c>
      <c r="J177" s="20" t="s">
        <v>37</v>
      </c>
      <c r="K177" s="20">
        <v>0</v>
      </c>
      <c r="L177" s="19" t="s">
        <v>37</v>
      </c>
      <c r="M177" s="19" t="s">
        <v>37</v>
      </c>
      <c r="N177" s="19" t="s">
        <v>37</v>
      </c>
      <c r="O177" s="19" t="s">
        <v>37</v>
      </c>
      <c r="P177" s="19">
        <v>0</v>
      </c>
      <c r="Q177" s="22">
        <v>4716</v>
      </c>
      <c r="R177" s="22" t="s">
        <v>37</v>
      </c>
      <c r="S177" s="22" t="s">
        <v>37</v>
      </c>
      <c r="T177" s="22" t="s">
        <v>37</v>
      </c>
      <c r="U177" s="22">
        <v>4716</v>
      </c>
      <c r="V177" s="21">
        <v>4</v>
      </c>
      <c r="W177" s="21" t="s">
        <v>37</v>
      </c>
      <c r="X177" s="21" t="s">
        <v>37</v>
      </c>
      <c r="Y177" s="21" t="s">
        <v>37</v>
      </c>
      <c r="Z177" s="21">
        <v>4</v>
      </c>
      <c r="AA177" s="20" t="s">
        <v>37</v>
      </c>
      <c r="AB177" s="20" t="s">
        <v>37</v>
      </c>
      <c r="AC177" s="20" t="s">
        <v>37</v>
      </c>
      <c r="AD177" s="20" t="s">
        <v>37</v>
      </c>
      <c r="AE177" s="20">
        <v>0</v>
      </c>
      <c r="AF177" s="19" t="s">
        <v>37</v>
      </c>
      <c r="AG177" s="19" t="s">
        <v>37</v>
      </c>
      <c r="AH177" s="19" t="s">
        <v>37</v>
      </c>
      <c r="AI177" s="19" t="s">
        <v>37</v>
      </c>
      <c r="AJ177" s="19">
        <v>0</v>
      </c>
      <c r="AK177" s="19" t="s">
        <v>37</v>
      </c>
      <c r="AL177" s="19" t="s">
        <v>37</v>
      </c>
      <c r="AM177" s="19" t="s">
        <v>37</v>
      </c>
      <c r="AN177" s="19" t="s">
        <v>37</v>
      </c>
      <c r="AO177" s="19">
        <v>0</v>
      </c>
      <c r="AP177" s="22" t="s">
        <v>37</v>
      </c>
      <c r="AQ177" s="22" t="s">
        <v>37</v>
      </c>
      <c r="AR177" s="22" t="s">
        <v>37</v>
      </c>
      <c r="AS177" s="22" t="s">
        <v>37</v>
      </c>
      <c r="AT177" s="22">
        <v>0</v>
      </c>
      <c r="AU177" s="21">
        <v>1</v>
      </c>
      <c r="AV177" s="21" t="s">
        <v>37</v>
      </c>
      <c r="AW177" s="21" t="s">
        <v>37</v>
      </c>
      <c r="AX177" s="21" t="s">
        <v>37</v>
      </c>
      <c r="AY177" s="21">
        <v>1</v>
      </c>
      <c r="AZ177" s="21">
        <v>1</v>
      </c>
      <c r="BA177" s="21" t="s">
        <v>37</v>
      </c>
      <c r="BB177" s="21" t="s">
        <v>37</v>
      </c>
      <c r="BC177" s="21" t="s">
        <v>37</v>
      </c>
      <c r="BD177" s="21">
        <v>1</v>
      </c>
      <c r="BE177" s="20" t="s">
        <v>37</v>
      </c>
      <c r="BF177" s="20" t="s">
        <v>37</v>
      </c>
      <c r="BG177" s="20" t="s">
        <v>37</v>
      </c>
      <c r="BH177" s="20" t="s">
        <v>37</v>
      </c>
      <c r="BI177" s="20" t="s">
        <v>37</v>
      </c>
      <c r="BJ177" s="20" t="s">
        <v>37</v>
      </c>
      <c r="BK177" s="20" t="s">
        <v>37</v>
      </c>
      <c r="BL177" s="20" t="s">
        <v>37</v>
      </c>
      <c r="BM177" s="20" t="s">
        <v>37</v>
      </c>
      <c r="BN177" s="20" t="s">
        <v>37</v>
      </c>
      <c r="BO177" s="22" t="s">
        <v>37</v>
      </c>
      <c r="BP177" s="22" t="s">
        <v>37</v>
      </c>
      <c r="BQ177" s="22" t="s">
        <v>37</v>
      </c>
      <c r="BR177" s="22" t="s">
        <v>37</v>
      </c>
      <c r="BS177" s="22" t="s">
        <v>37</v>
      </c>
      <c r="BT177" s="22" t="s">
        <v>37</v>
      </c>
      <c r="BU177" s="22" t="s">
        <v>37</v>
      </c>
      <c r="BV177" s="22" t="s">
        <v>37</v>
      </c>
      <c r="BW177" s="22" t="s">
        <v>37</v>
      </c>
      <c r="BX177" s="22" t="s">
        <v>37</v>
      </c>
      <c r="BY177" s="24" t="s">
        <v>37</v>
      </c>
      <c r="BZ177" s="24" t="s">
        <v>37</v>
      </c>
      <c r="CA177" s="24" t="s">
        <v>37</v>
      </c>
      <c r="CB177" s="24" t="s">
        <v>37</v>
      </c>
      <c r="CC177" s="24" t="s">
        <v>37</v>
      </c>
      <c r="CD177" s="24" t="s">
        <v>37</v>
      </c>
      <c r="CE177" s="24" t="s">
        <v>37</v>
      </c>
      <c r="CF177" s="24" t="s">
        <v>37</v>
      </c>
      <c r="CG177" s="24" t="s">
        <v>37</v>
      </c>
      <c r="CH177" s="24" t="s">
        <v>37</v>
      </c>
      <c r="CI177" s="22" t="s">
        <v>37</v>
      </c>
      <c r="CJ177" s="22" t="s">
        <v>37</v>
      </c>
      <c r="CK177" s="22" t="s">
        <v>37</v>
      </c>
      <c r="CL177" s="22" t="s">
        <v>37</v>
      </c>
      <c r="CM177" s="20" t="s">
        <v>37</v>
      </c>
      <c r="CN177" s="20" t="s">
        <v>37</v>
      </c>
      <c r="CO177" s="20" t="s">
        <v>37</v>
      </c>
      <c r="CP177" s="20" t="s">
        <v>37</v>
      </c>
    </row>
    <row r="178" spans="1:94" x14ac:dyDescent="0.35">
      <c r="A178" s="16">
        <v>2012</v>
      </c>
      <c r="B178" s="17">
        <v>5656</v>
      </c>
      <c r="C178" s="18" t="s">
        <v>549</v>
      </c>
      <c r="D178" s="18" t="s">
        <v>70</v>
      </c>
      <c r="E178" s="18" t="s">
        <v>33</v>
      </c>
      <c r="F178" s="16" t="s">
        <v>8</v>
      </c>
      <c r="G178" s="20" t="s">
        <v>37</v>
      </c>
      <c r="H178" s="20" t="s">
        <v>37</v>
      </c>
      <c r="I178" s="20" t="s">
        <v>37</v>
      </c>
      <c r="J178" s="20" t="s">
        <v>37</v>
      </c>
      <c r="K178" s="20" t="s">
        <v>37</v>
      </c>
      <c r="L178" s="19" t="s">
        <v>37</v>
      </c>
      <c r="M178" s="19" t="s">
        <v>37</v>
      </c>
      <c r="N178" s="19" t="s">
        <v>37</v>
      </c>
      <c r="O178" s="19" t="s">
        <v>37</v>
      </c>
      <c r="P178" s="19" t="s">
        <v>37</v>
      </c>
      <c r="Q178" s="22" t="s">
        <v>37</v>
      </c>
      <c r="R178" s="22" t="s">
        <v>37</v>
      </c>
      <c r="S178" s="22" t="s">
        <v>37</v>
      </c>
      <c r="T178" s="22" t="s">
        <v>37</v>
      </c>
      <c r="U178" s="22" t="s">
        <v>37</v>
      </c>
      <c r="V178" s="21" t="s">
        <v>37</v>
      </c>
      <c r="W178" s="21" t="s">
        <v>37</v>
      </c>
      <c r="X178" s="21" t="s">
        <v>37</v>
      </c>
      <c r="Y178" s="21" t="s">
        <v>37</v>
      </c>
      <c r="Z178" s="21" t="s">
        <v>37</v>
      </c>
      <c r="AA178" s="20" t="s">
        <v>37</v>
      </c>
      <c r="AB178" s="20" t="s">
        <v>37</v>
      </c>
      <c r="AC178" s="20" t="s">
        <v>37</v>
      </c>
      <c r="AD178" s="20" t="s">
        <v>37</v>
      </c>
      <c r="AE178" s="20" t="s">
        <v>37</v>
      </c>
      <c r="AF178" s="19" t="s">
        <v>37</v>
      </c>
      <c r="AG178" s="19" t="s">
        <v>37</v>
      </c>
      <c r="AH178" s="19" t="s">
        <v>37</v>
      </c>
      <c r="AI178" s="19" t="s">
        <v>37</v>
      </c>
      <c r="AJ178" s="19" t="s">
        <v>37</v>
      </c>
      <c r="AK178" s="19" t="s">
        <v>37</v>
      </c>
      <c r="AL178" s="19" t="s">
        <v>37</v>
      </c>
      <c r="AM178" s="19" t="s">
        <v>37</v>
      </c>
      <c r="AN178" s="19" t="s">
        <v>37</v>
      </c>
      <c r="AO178" s="19" t="s">
        <v>37</v>
      </c>
      <c r="AP178" s="22" t="s">
        <v>37</v>
      </c>
      <c r="AQ178" s="22" t="s">
        <v>37</v>
      </c>
      <c r="AR178" s="22" t="s">
        <v>37</v>
      </c>
      <c r="AS178" s="22" t="s">
        <v>37</v>
      </c>
      <c r="AT178" s="22" t="s">
        <v>37</v>
      </c>
      <c r="AU178" s="21" t="s">
        <v>37</v>
      </c>
      <c r="AV178" s="21" t="s">
        <v>37</v>
      </c>
      <c r="AW178" s="21" t="s">
        <v>37</v>
      </c>
      <c r="AX178" s="21" t="s">
        <v>37</v>
      </c>
      <c r="AY178" s="21" t="s">
        <v>37</v>
      </c>
      <c r="AZ178" s="21" t="s">
        <v>37</v>
      </c>
      <c r="BA178" s="21" t="s">
        <v>37</v>
      </c>
      <c r="BB178" s="21" t="s">
        <v>37</v>
      </c>
      <c r="BC178" s="21" t="s">
        <v>37</v>
      </c>
      <c r="BD178" s="21" t="s">
        <v>37</v>
      </c>
      <c r="BE178" s="20" t="s">
        <v>37</v>
      </c>
      <c r="BF178" s="20" t="s">
        <v>37</v>
      </c>
      <c r="BG178" s="20" t="s">
        <v>37</v>
      </c>
      <c r="BH178" s="20" t="s">
        <v>37</v>
      </c>
      <c r="BI178" s="20" t="s">
        <v>37</v>
      </c>
      <c r="BJ178" s="20" t="s">
        <v>37</v>
      </c>
      <c r="BK178" s="20" t="s">
        <v>37</v>
      </c>
      <c r="BL178" s="20" t="s">
        <v>37</v>
      </c>
      <c r="BM178" s="20" t="s">
        <v>37</v>
      </c>
      <c r="BN178" s="20" t="s">
        <v>37</v>
      </c>
      <c r="BO178" s="22" t="s">
        <v>37</v>
      </c>
      <c r="BP178" s="22" t="s">
        <v>37</v>
      </c>
      <c r="BQ178" s="22" t="s">
        <v>37</v>
      </c>
      <c r="BR178" s="22" t="s">
        <v>37</v>
      </c>
      <c r="BS178" s="22" t="s">
        <v>37</v>
      </c>
      <c r="BT178" s="22" t="s">
        <v>37</v>
      </c>
      <c r="BU178" s="22" t="s">
        <v>37</v>
      </c>
      <c r="BV178" s="22" t="s">
        <v>37</v>
      </c>
      <c r="BW178" s="22" t="s">
        <v>37</v>
      </c>
      <c r="BX178" s="22" t="s">
        <v>37</v>
      </c>
      <c r="BY178" s="24" t="s">
        <v>37</v>
      </c>
      <c r="BZ178" s="24" t="s">
        <v>37</v>
      </c>
      <c r="CA178" s="24" t="s">
        <v>37</v>
      </c>
      <c r="CB178" s="24" t="s">
        <v>37</v>
      </c>
      <c r="CC178" s="24" t="s">
        <v>37</v>
      </c>
      <c r="CD178" s="24" t="s">
        <v>37</v>
      </c>
      <c r="CE178" s="24" t="s">
        <v>37</v>
      </c>
      <c r="CF178" s="24" t="s">
        <v>37</v>
      </c>
      <c r="CG178" s="24" t="s">
        <v>37</v>
      </c>
      <c r="CH178" s="24" t="s">
        <v>37</v>
      </c>
      <c r="CI178" s="22" t="s">
        <v>37</v>
      </c>
      <c r="CJ178" s="22" t="s">
        <v>37</v>
      </c>
      <c r="CK178" s="22" t="s">
        <v>37</v>
      </c>
      <c r="CL178" s="22" t="s">
        <v>37</v>
      </c>
      <c r="CM178" s="20">
        <v>1</v>
      </c>
      <c r="CN178" s="20" t="s">
        <v>37</v>
      </c>
      <c r="CO178" s="20" t="s">
        <v>37</v>
      </c>
      <c r="CP178" s="20" t="s">
        <v>37</v>
      </c>
    </row>
    <row r="179" spans="1:94" x14ac:dyDescent="0.35">
      <c r="A179" s="16">
        <v>2012</v>
      </c>
      <c r="B179" s="17">
        <v>5701</v>
      </c>
      <c r="C179" s="18" t="s">
        <v>552</v>
      </c>
      <c r="D179" s="18" t="s">
        <v>330</v>
      </c>
      <c r="E179" s="18" t="s">
        <v>57</v>
      </c>
      <c r="F179" s="16" t="s">
        <v>8</v>
      </c>
      <c r="G179" s="20">
        <v>7963</v>
      </c>
      <c r="H179" s="20">
        <v>10366</v>
      </c>
      <c r="I179" s="20" t="s">
        <v>37</v>
      </c>
      <c r="J179" s="20" t="s">
        <v>37</v>
      </c>
      <c r="K179" s="20">
        <v>18329</v>
      </c>
      <c r="L179" s="19">
        <v>1.9</v>
      </c>
      <c r="M179" s="19">
        <v>1.9</v>
      </c>
      <c r="N179" s="19" t="s">
        <v>37</v>
      </c>
      <c r="O179" s="19" t="s">
        <v>37</v>
      </c>
      <c r="P179" s="19">
        <v>3.8</v>
      </c>
      <c r="Q179" s="22">
        <v>17349</v>
      </c>
      <c r="R179" s="22">
        <v>27429</v>
      </c>
      <c r="S179" s="22" t="s">
        <v>37</v>
      </c>
      <c r="T179" s="22" t="s">
        <v>37</v>
      </c>
      <c r="U179" s="22">
        <v>44778</v>
      </c>
      <c r="V179" s="21">
        <v>1.9</v>
      </c>
      <c r="W179" s="21">
        <v>1.9</v>
      </c>
      <c r="X179" s="21" t="s">
        <v>37</v>
      </c>
      <c r="Y179" s="21" t="s">
        <v>37</v>
      </c>
      <c r="Z179" s="21">
        <v>3.8</v>
      </c>
      <c r="AA179" s="20" t="s">
        <v>37</v>
      </c>
      <c r="AB179" s="20" t="s">
        <v>37</v>
      </c>
      <c r="AC179" s="20" t="s">
        <v>37</v>
      </c>
      <c r="AD179" s="20" t="s">
        <v>37</v>
      </c>
      <c r="AE179" s="20">
        <v>0</v>
      </c>
      <c r="AF179" s="19" t="s">
        <v>37</v>
      </c>
      <c r="AG179" s="19" t="s">
        <v>37</v>
      </c>
      <c r="AH179" s="19" t="s">
        <v>37</v>
      </c>
      <c r="AI179" s="19" t="s">
        <v>37</v>
      </c>
      <c r="AJ179" s="19">
        <v>0</v>
      </c>
      <c r="AK179" s="19" t="s">
        <v>37</v>
      </c>
      <c r="AL179" s="19" t="s">
        <v>37</v>
      </c>
      <c r="AM179" s="19" t="s">
        <v>37</v>
      </c>
      <c r="AN179" s="19" t="s">
        <v>37</v>
      </c>
      <c r="AO179" s="19">
        <v>0</v>
      </c>
      <c r="AP179" s="22" t="s">
        <v>37</v>
      </c>
      <c r="AQ179" s="22" t="s">
        <v>37</v>
      </c>
      <c r="AR179" s="22" t="s">
        <v>37</v>
      </c>
      <c r="AS179" s="22" t="s">
        <v>37</v>
      </c>
      <c r="AT179" s="22">
        <v>0</v>
      </c>
      <c r="AU179" s="21" t="s">
        <v>37</v>
      </c>
      <c r="AV179" s="21" t="s">
        <v>37</v>
      </c>
      <c r="AW179" s="21" t="s">
        <v>37</v>
      </c>
      <c r="AX179" s="21" t="s">
        <v>37</v>
      </c>
      <c r="AY179" s="21">
        <v>0</v>
      </c>
      <c r="AZ179" s="21" t="s">
        <v>37</v>
      </c>
      <c r="BA179" s="21" t="s">
        <v>37</v>
      </c>
      <c r="BB179" s="21" t="s">
        <v>37</v>
      </c>
      <c r="BC179" s="21" t="s">
        <v>37</v>
      </c>
      <c r="BD179" s="21">
        <v>0</v>
      </c>
      <c r="BE179" s="20">
        <v>338</v>
      </c>
      <c r="BF179" s="20">
        <v>409</v>
      </c>
      <c r="BG179" s="20" t="s">
        <v>37</v>
      </c>
      <c r="BH179" s="20" t="s">
        <v>37</v>
      </c>
      <c r="BI179" s="20">
        <v>747</v>
      </c>
      <c r="BJ179" s="20">
        <v>1278</v>
      </c>
      <c r="BK179" s="20">
        <v>900</v>
      </c>
      <c r="BL179" s="20" t="s">
        <v>37</v>
      </c>
      <c r="BM179" s="20" t="s">
        <v>37</v>
      </c>
      <c r="BN179" s="20">
        <v>2178</v>
      </c>
      <c r="BO179" s="22">
        <v>0</v>
      </c>
      <c r="BP179" s="22">
        <v>0</v>
      </c>
      <c r="BQ179" s="22" t="s">
        <v>37</v>
      </c>
      <c r="BR179" s="22" t="s">
        <v>37</v>
      </c>
      <c r="BS179" s="22">
        <v>0</v>
      </c>
      <c r="BT179" s="22">
        <v>0</v>
      </c>
      <c r="BU179" s="22">
        <v>0</v>
      </c>
      <c r="BV179" s="22" t="s">
        <v>37</v>
      </c>
      <c r="BW179" s="22" t="s">
        <v>37</v>
      </c>
      <c r="BX179" s="22">
        <v>0</v>
      </c>
      <c r="BY179" s="24" t="s">
        <v>37</v>
      </c>
      <c r="BZ179" s="24">
        <v>17</v>
      </c>
      <c r="CA179" s="24" t="s">
        <v>37</v>
      </c>
      <c r="CB179" s="24" t="s">
        <v>37</v>
      </c>
      <c r="CC179" s="24">
        <v>17</v>
      </c>
      <c r="CD179" s="24">
        <v>1616</v>
      </c>
      <c r="CE179" s="24">
        <v>1326</v>
      </c>
      <c r="CF179" s="24">
        <v>0</v>
      </c>
      <c r="CG179" s="24">
        <v>0</v>
      </c>
      <c r="CH179" s="24">
        <v>2942</v>
      </c>
      <c r="CI179" s="22">
        <v>0</v>
      </c>
      <c r="CJ179" s="22">
        <v>0</v>
      </c>
      <c r="CK179" s="22">
        <v>4</v>
      </c>
      <c r="CL179" s="22">
        <v>0</v>
      </c>
      <c r="CM179" s="20">
        <v>30</v>
      </c>
      <c r="CN179" s="20">
        <v>35</v>
      </c>
      <c r="CO179" s="20">
        <v>8</v>
      </c>
      <c r="CP179" s="20">
        <v>0</v>
      </c>
    </row>
    <row r="180" spans="1:94" x14ac:dyDescent="0.35">
      <c r="A180" s="16">
        <v>2012</v>
      </c>
      <c r="B180" s="17">
        <v>5701</v>
      </c>
      <c r="C180" s="18" t="s">
        <v>552</v>
      </c>
      <c r="D180" s="18" t="s">
        <v>98</v>
      </c>
      <c r="E180" s="18" t="s">
        <v>57</v>
      </c>
      <c r="F180" s="16" t="s">
        <v>8</v>
      </c>
      <c r="G180" s="20">
        <v>5094</v>
      </c>
      <c r="H180" s="20">
        <v>15729</v>
      </c>
      <c r="I180" s="20" t="s">
        <v>37</v>
      </c>
      <c r="J180" s="20" t="s">
        <v>37</v>
      </c>
      <c r="K180" s="20">
        <v>20823</v>
      </c>
      <c r="L180" s="19">
        <v>1.5</v>
      </c>
      <c r="M180" s="19">
        <v>3.5</v>
      </c>
      <c r="N180" s="19" t="s">
        <v>37</v>
      </c>
      <c r="O180" s="19" t="s">
        <v>37</v>
      </c>
      <c r="P180" s="19">
        <v>5</v>
      </c>
      <c r="Q180" s="22">
        <v>16290</v>
      </c>
      <c r="R180" s="22">
        <v>45656</v>
      </c>
      <c r="S180" s="22" t="s">
        <v>37</v>
      </c>
      <c r="T180" s="22" t="s">
        <v>37</v>
      </c>
      <c r="U180" s="22">
        <v>61946</v>
      </c>
      <c r="V180" s="21">
        <v>4.2</v>
      </c>
      <c r="W180" s="21">
        <v>11.1</v>
      </c>
      <c r="X180" s="21" t="s">
        <v>37</v>
      </c>
      <c r="Y180" s="21" t="s">
        <v>37</v>
      </c>
      <c r="Z180" s="21">
        <v>15.3</v>
      </c>
      <c r="AA180" s="20" t="s">
        <v>37</v>
      </c>
      <c r="AB180" s="20">
        <v>24</v>
      </c>
      <c r="AC180" s="20" t="s">
        <v>37</v>
      </c>
      <c r="AD180" s="20" t="s">
        <v>37</v>
      </c>
      <c r="AE180" s="20">
        <v>24</v>
      </c>
      <c r="AF180" s="19" t="s">
        <v>37</v>
      </c>
      <c r="AG180" s="19">
        <v>7</v>
      </c>
      <c r="AH180" s="19" t="s">
        <v>37</v>
      </c>
      <c r="AI180" s="19" t="s">
        <v>37</v>
      </c>
      <c r="AJ180" s="19">
        <v>7</v>
      </c>
      <c r="AK180" s="19" t="s">
        <v>37</v>
      </c>
      <c r="AL180" s="19">
        <v>7</v>
      </c>
      <c r="AM180" s="19" t="s">
        <v>37</v>
      </c>
      <c r="AN180" s="19" t="s">
        <v>37</v>
      </c>
      <c r="AO180" s="19">
        <v>7</v>
      </c>
      <c r="AP180" s="22" t="s">
        <v>37</v>
      </c>
      <c r="AQ180" s="22">
        <v>24</v>
      </c>
      <c r="AR180" s="22" t="s">
        <v>37</v>
      </c>
      <c r="AS180" s="22" t="s">
        <v>37</v>
      </c>
      <c r="AT180" s="22">
        <v>24</v>
      </c>
      <c r="AU180" s="21" t="s">
        <v>37</v>
      </c>
      <c r="AV180" s="21">
        <v>7</v>
      </c>
      <c r="AW180" s="21" t="s">
        <v>37</v>
      </c>
      <c r="AX180" s="21" t="s">
        <v>37</v>
      </c>
      <c r="AY180" s="21">
        <v>7</v>
      </c>
      <c r="AZ180" s="21" t="s">
        <v>37</v>
      </c>
      <c r="BA180" s="21">
        <v>7</v>
      </c>
      <c r="BB180" s="21" t="s">
        <v>37</v>
      </c>
      <c r="BC180" s="21" t="s">
        <v>37</v>
      </c>
      <c r="BD180" s="21">
        <v>7</v>
      </c>
      <c r="BE180" s="20">
        <v>51</v>
      </c>
      <c r="BF180" s="20">
        <v>19</v>
      </c>
      <c r="BG180" s="20" t="s">
        <v>37</v>
      </c>
      <c r="BH180" s="20" t="s">
        <v>37</v>
      </c>
      <c r="BI180" s="20">
        <v>70</v>
      </c>
      <c r="BJ180" s="20">
        <v>1631</v>
      </c>
      <c r="BK180" s="20">
        <v>1793</v>
      </c>
      <c r="BL180" s="20" t="s">
        <v>37</v>
      </c>
      <c r="BM180" s="20" t="s">
        <v>37</v>
      </c>
      <c r="BN180" s="20">
        <v>3424</v>
      </c>
      <c r="BO180" s="22">
        <v>0</v>
      </c>
      <c r="BP180" s="22">
        <v>0</v>
      </c>
      <c r="BQ180" s="22" t="s">
        <v>37</v>
      </c>
      <c r="BR180" s="22" t="s">
        <v>37</v>
      </c>
      <c r="BS180" s="22">
        <v>0</v>
      </c>
      <c r="BT180" s="22">
        <v>0</v>
      </c>
      <c r="BU180" s="22">
        <v>380</v>
      </c>
      <c r="BV180" s="22" t="s">
        <v>37</v>
      </c>
      <c r="BW180" s="22" t="s">
        <v>37</v>
      </c>
      <c r="BX180" s="22">
        <v>380</v>
      </c>
      <c r="BY180" s="24" t="s">
        <v>37</v>
      </c>
      <c r="BZ180" s="24">
        <v>88</v>
      </c>
      <c r="CA180" s="24" t="s">
        <v>37</v>
      </c>
      <c r="CB180" s="24" t="s">
        <v>37</v>
      </c>
      <c r="CC180" s="24">
        <v>88</v>
      </c>
      <c r="CD180" s="24">
        <v>1682</v>
      </c>
      <c r="CE180" s="24">
        <v>2280</v>
      </c>
      <c r="CF180" s="24">
        <v>0</v>
      </c>
      <c r="CG180" s="24">
        <v>0</v>
      </c>
      <c r="CH180" s="24">
        <v>3962</v>
      </c>
      <c r="CI180" s="22">
        <v>0</v>
      </c>
      <c r="CJ180" s="22">
        <v>4</v>
      </c>
      <c r="CK180" s="22">
        <v>7</v>
      </c>
      <c r="CL180" s="22">
        <v>0</v>
      </c>
      <c r="CM180" s="20">
        <v>14</v>
      </c>
      <c r="CN180" s="20">
        <v>240</v>
      </c>
      <c r="CO180" s="20">
        <v>43</v>
      </c>
      <c r="CP180" s="20">
        <v>0</v>
      </c>
    </row>
    <row r="181" spans="1:94" x14ac:dyDescent="0.35">
      <c r="A181" s="16">
        <v>2012</v>
      </c>
      <c r="B181" s="17">
        <v>5729</v>
      </c>
      <c r="C181" s="18" t="s">
        <v>554</v>
      </c>
      <c r="D181" s="18" t="s">
        <v>56</v>
      </c>
      <c r="E181" s="18" t="s">
        <v>191</v>
      </c>
      <c r="F181" s="16" t="s">
        <v>8</v>
      </c>
      <c r="G181" s="20" t="s">
        <v>37</v>
      </c>
      <c r="H181" s="20" t="s">
        <v>37</v>
      </c>
      <c r="I181" s="20" t="s">
        <v>37</v>
      </c>
      <c r="J181" s="20" t="s">
        <v>37</v>
      </c>
      <c r="K181" s="20">
        <v>0</v>
      </c>
      <c r="L181" s="19" t="s">
        <v>37</v>
      </c>
      <c r="M181" s="19" t="s">
        <v>37</v>
      </c>
      <c r="N181" s="19" t="s">
        <v>37</v>
      </c>
      <c r="O181" s="19" t="s">
        <v>37</v>
      </c>
      <c r="P181" s="19">
        <v>0</v>
      </c>
      <c r="Q181" s="22" t="s">
        <v>37</v>
      </c>
      <c r="R181" s="22" t="s">
        <v>37</v>
      </c>
      <c r="S181" s="22" t="s">
        <v>37</v>
      </c>
      <c r="T181" s="22" t="s">
        <v>37</v>
      </c>
      <c r="U181" s="22">
        <v>0</v>
      </c>
      <c r="V181" s="21" t="s">
        <v>37</v>
      </c>
      <c r="W181" s="21" t="s">
        <v>37</v>
      </c>
      <c r="X181" s="21" t="s">
        <v>37</v>
      </c>
      <c r="Y181" s="21" t="s">
        <v>37</v>
      </c>
      <c r="Z181" s="21">
        <v>0</v>
      </c>
      <c r="AA181" s="20" t="s">
        <v>37</v>
      </c>
      <c r="AB181" s="20" t="s">
        <v>37</v>
      </c>
      <c r="AC181" s="20" t="s">
        <v>37</v>
      </c>
      <c r="AD181" s="20" t="s">
        <v>37</v>
      </c>
      <c r="AE181" s="20">
        <v>0</v>
      </c>
      <c r="AF181" s="19" t="s">
        <v>37</v>
      </c>
      <c r="AG181" s="19" t="s">
        <v>37</v>
      </c>
      <c r="AH181" s="19" t="s">
        <v>37</v>
      </c>
      <c r="AI181" s="19" t="s">
        <v>37</v>
      </c>
      <c r="AJ181" s="19">
        <v>0</v>
      </c>
      <c r="AK181" s="19" t="s">
        <v>37</v>
      </c>
      <c r="AL181" s="19" t="s">
        <v>37</v>
      </c>
      <c r="AM181" s="19" t="s">
        <v>37</v>
      </c>
      <c r="AN181" s="19" t="s">
        <v>37</v>
      </c>
      <c r="AO181" s="19">
        <v>0</v>
      </c>
      <c r="AP181" s="22" t="s">
        <v>37</v>
      </c>
      <c r="AQ181" s="22" t="s">
        <v>37</v>
      </c>
      <c r="AR181" s="22" t="s">
        <v>37</v>
      </c>
      <c r="AS181" s="22" t="s">
        <v>37</v>
      </c>
      <c r="AT181" s="22">
        <v>0</v>
      </c>
      <c r="AU181" s="21" t="s">
        <v>37</v>
      </c>
      <c r="AV181" s="21" t="s">
        <v>37</v>
      </c>
      <c r="AW181" s="21" t="s">
        <v>37</v>
      </c>
      <c r="AX181" s="21" t="s">
        <v>37</v>
      </c>
      <c r="AY181" s="21">
        <v>0</v>
      </c>
      <c r="AZ181" s="21" t="s">
        <v>37</v>
      </c>
      <c r="BA181" s="21" t="s">
        <v>37</v>
      </c>
      <c r="BB181" s="21" t="s">
        <v>37</v>
      </c>
      <c r="BC181" s="21" t="s">
        <v>37</v>
      </c>
      <c r="BD181" s="21">
        <v>0</v>
      </c>
      <c r="BE181" s="20" t="s">
        <v>37</v>
      </c>
      <c r="BF181" s="20" t="s">
        <v>37</v>
      </c>
      <c r="BG181" s="20" t="s">
        <v>37</v>
      </c>
      <c r="BH181" s="20" t="s">
        <v>37</v>
      </c>
      <c r="BI181" s="20">
        <v>0</v>
      </c>
      <c r="BJ181" s="20" t="s">
        <v>37</v>
      </c>
      <c r="BK181" s="20" t="s">
        <v>37</v>
      </c>
      <c r="BL181" s="20" t="s">
        <v>37</v>
      </c>
      <c r="BM181" s="20" t="s">
        <v>37</v>
      </c>
      <c r="BN181" s="20">
        <v>0</v>
      </c>
      <c r="BO181" s="22" t="s">
        <v>37</v>
      </c>
      <c r="BP181" s="22" t="s">
        <v>37</v>
      </c>
      <c r="BQ181" s="22" t="s">
        <v>37</v>
      </c>
      <c r="BR181" s="22" t="s">
        <v>37</v>
      </c>
      <c r="BS181" s="22">
        <v>0</v>
      </c>
      <c r="BT181" s="22" t="s">
        <v>37</v>
      </c>
      <c r="BU181" s="22" t="s">
        <v>37</v>
      </c>
      <c r="BV181" s="22" t="s">
        <v>37</v>
      </c>
      <c r="BW181" s="22" t="s">
        <v>37</v>
      </c>
      <c r="BX181" s="22">
        <v>0</v>
      </c>
      <c r="BY181" s="24" t="s">
        <v>37</v>
      </c>
      <c r="BZ181" s="24" t="s">
        <v>37</v>
      </c>
      <c r="CA181" s="24">
        <v>24</v>
      </c>
      <c r="CB181" s="24" t="s">
        <v>37</v>
      </c>
      <c r="CC181" s="24">
        <v>24</v>
      </c>
      <c r="CD181" s="24">
        <v>0</v>
      </c>
      <c r="CE181" s="24">
        <v>0</v>
      </c>
      <c r="CF181" s="24">
        <v>24</v>
      </c>
      <c r="CG181" s="24">
        <v>0</v>
      </c>
      <c r="CH181" s="24">
        <v>24</v>
      </c>
      <c r="CI181" s="22" t="s">
        <v>37</v>
      </c>
      <c r="CJ181" s="22" t="s">
        <v>37</v>
      </c>
      <c r="CK181" s="22" t="s">
        <v>37</v>
      </c>
      <c r="CL181" s="22" t="s">
        <v>37</v>
      </c>
      <c r="CM181" s="20" t="s">
        <v>37</v>
      </c>
      <c r="CN181" s="20" t="s">
        <v>37</v>
      </c>
      <c r="CO181" s="20" t="s">
        <v>37</v>
      </c>
      <c r="CP181" s="20" t="s">
        <v>37</v>
      </c>
    </row>
    <row r="182" spans="1:94" x14ac:dyDescent="0.35">
      <c r="A182" s="16">
        <v>2012</v>
      </c>
      <c r="B182" s="17">
        <v>5780</v>
      </c>
      <c r="C182" s="18" t="s">
        <v>562</v>
      </c>
      <c r="D182" s="18" t="s">
        <v>90</v>
      </c>
      <c r="E182" s="18" t="s">
        <v>191</v>
      </c>
      <c r="F182" s="16" t="s">
        <v>8</v>
      </c>
      <c r="G182" s="20" t="s">
        <v>37</v>
      </c>
      <c r="H182" s="20" t="s">
        <v>37</v>
      </c>
      <c r="I182" s="20" t="s">
        <v>37</v>
      </c>
      <c r="J182" s="20" t="s">
        <v>37</v>
      </c>
      <c r="K182" s="20">
        <v>0</v>
      </c>
      <c r="L182" s="19" t="s">
        <v>37</v>
      </c>
      <c r="M182" s="19" t="s">
        <v>37</v>
      </c>
      <c r="N182" s="19" t="s">
        <v>37</v>
      </c>
      <c r="O182" s="19" t="s">
        <v>37</v>
      </c>
      <c r="P182" s="19">
        <v>0</v>
      </c>
      <c r="Q182" s="22" t="s">
        <v>37</v>
      </c>
      <c r="R182" s="22" t="s">
        <v>37</v>
      </c>
      <c r="S182" s="22" t="s">
        <v>37</v>
      </c>
      <c r="T182" s="22" t="s">
        <v>37</v>
      </c>
      <c r="U182" s="22">
        <v>0</v>
      </c>
      <c r="V182" s="21" t="s">
        <v>37</v>
      </c>
      <c r="W182" s="21" t="s">
        <v>37</v>
      </c>
      <c r="X182" s="21" t="s">
        <v>37</v>
      </c>
      <c r="Y182" s="21" t="s">
        <v>37</v>
      </c>
      <c r="Z182" s="21">
        <v>0</v>
      </c>
      <c r="AA182" s="20" t="s">
        <v>37</v>
      </c>
      <c r="AB182" s="20" t="s">
        <v>37</v>
      </c>
      <c r="AC182" s="20" t="s">
        <v>37</v>
      </c>
      <c r="AD182" s="20" t="s">
        <v>37</v>
      </c>
      <c r="AE182" s="20">
        <v>0</v>
      </c>
      <c r="AF182" s="19" t="s">
        <v>37</v>
      </c>
      <c r="AG182" s="19" t="s">
        <v>37</v>
      </c>
      <c r="AH182" s="19" t="s">
        <v>37</v>
      </c>
      <c r="AI182" s="19" t="s">
        <v>37</v>
      </c>
      <c r="AJ182" s="19">
        <v>0</v>
      </c>
      <c r="AK182" s="19" t="s">
        <v>37</v>
      </c>
      <c r="AL182" s="19" t="s">
        <v>37</v>
      </c>
      <c r="AM182" s="19" t="s">
        <v>37</v>
      </c>
      <c r="AN182" s="19" t="s">
        <v>37</v>
      </c>
      <c r="AO182" s="19">
        <v>0</v>
      </c>
      <c r="AP182" s="22" t="s">
        <v>37</v>
      </c>
      <c r="AQ182" s="22" t="s">
        <v>37</v>
      </c>
      <c r="AR182" s="22" t="s">
        <v>37</v>
      </c>
      <c r="AS182" s="22" t="s">
        <v>37</v>
      </c>
      <c r="AT182" s="22">
        <v>0</v>
      </c>
      <c r="AU182" s="21" t="s">
        <v>37</v>
      </c>
      <c r="AV182" s="21">
        <v>55.9</v>
      </c>
      <c r="AW182" s="21" t="s">
        <v>37</v>
      </c>
      <c r="AX182" s="21" t="s">
        <v>37</v>
      </c>
      <c r="AY182" s="21">
        <v>55.9</v>
      </c>
      <c r="AZ182" s="21" t="s">
        <v>37</v>
      </c>
      <c r="BA182" s="21">
        <v>125.5</v>
      </c>
      <c r="BB182" s="21" t="s">
        <v>37</v>
      </c>
      <c r="BC182" s="21" t="s">
        <v>37</v>
      </c>
      <c r="BD182" s="21">
        <v>125.5</v>
      </c>
      <c r="BE182" s="20" t="s">
        <v>37</v>
      </c>
      <c r="BF182" s="20" t="s">
        <v>37</v>
      </c>
      <c r="BG182" s="20" t="s">
        <v>37</v>
      </c>
      <c r="BH182" s="20" t="s">
        <v>37</v>
      </c>
      <c r="BI182" s="20">
        <v>0</v>
      </c>
      <c r="BJ182" s="20">
        <v>3</v>
      </c>
      <c r="BK182" s="20" t="s">
        <v>37</v>
      </c>
      <c r="BL182" s="20" t="s">
        <v>37</v>
      </c>
      <c r="BM182" s="20" t="s">
        <v>37</v>
      </c>
      <c r="BN182" s="20">
        <v>3</v>
      </c>
      <c r="BO182" s="22" t="s">
        <v>37</v>
      </c>
      <c r="BP182" s="22" t="s">
        <v>37</v>
      </c>
      <c r="BQ182" s="22">
        <v>158</v>
      </c>
      <c r="BR182" s="22" t="s">
        <v>37</v>
      </c>
      <c r="BS182" s="22">
        <v>158</v>
      </c>
      <c r="BT182" s="22" t="s">
        <v>37</v>
      </c>
      <c r="BU182" s="22" t="s">
        <v>37</v>
      </c>
      <c r="BV182" s="22" t="s">
        <v>37</v>
      </c>
      <c r="BW182" s="22" t="s">
        <v>37</v>
      </c>
      <c r="BX182" s="22">
        <v>0</v>
      </c>
      <c r="BY182" s="24" t="s">
        <v>37</v>
      </c>
      <c r="BZ182" s="24" t="s">
        <v>37</v>
      </c>
      <c r="CA182" s="24" t="s">
        <v>37</v>
      </c>
      <c r="CB182" s="24" t="s">
        <v>37</v>
      </c>
      <c r="CC182" s="24">
        <v>0</v>
      </c>
      <c r="CD182" s="24">
        <v>3</v>
      </c>
      <c r="CE182" s="24">
        <v>0</v>
      </c>
      <c r="CF182" s="24">
        <v>158</v>
      </c>
      <c r="CG182" s="24">
        <v>0</v>
      </c>
      <c r="CH182" s="24">
        <v>161</v>
      </c>
      <c r="CI182" s="22" t="s">
        <v>37</v>
      </c>
      <c r="CJ182" s="22" t="s">
        <v>37</v>
      </c>
      <c r="CK182" s="22" t="s">
        <v>37</v>
      </c>
      <c r="CL182" s="22" t="s">
        <v>37</v>
      </c>
      <c r="CM182" s="20" t="s">
        <v>37</v>
      </c>
      <c r="CN182" s="20" t="s">
        <v>37</v>
      </c>
      <c r="CO182" s="20" t="s">
        <v>37</v>
      </c>
      <c r="CP182" s="20" t="s">
        <v>37</v>
      </c>
    </row>
    <row r="183" spans="1:94" x14ac:dyDescent="0.35">
      <c r="A183" s="16">
        <v>2012</v>
      </c>
      <c r="B183" s="17">
        <v>5832</v>
      </c>
      <c r="C183" s="18" t="s">
        <v>563</v>
      </c>
      <c r="D183" s="18" t="s">
        <v>96</v>
      </c>
      <c r="E183" s="18" t="s">
        <v>33</v>
      </c>
      <c r="F183" s="16" t="s">
        <v>8</v>
      </c>
      <c r="G183" s="20">
        <v>313</v>
      </c>
      <c r="H183" s="20">
        <v>65</v>
      </c>
      <c r="I183" s="20" t="s">
        <v>37</v>
      </c>
      <c r="J183" s="20" t="s">
        <v>37</v>
      </c>
      <c r="K183" s="20">
        <v>378</v>
      </c>
      <c r="L183" s="19" t="s">
        <v>37</v>
      </c>
      <c r="M183" s="19" t="s">
        <v>37</v>
      </c>
      <c r="N183" s="19" t="s">
        <v>37</v>
      </c>
      <c r="O183" s="19" t="s">
        <v>37</v>
      </c>
      <c r="P183" s="19">
        <v>0</v>
      </c>
      <c r="Q183" s="22">
        <v>2956</v>
      </c>
      <c r="R183" s="22">
        <v>2141</v>
      </c>
      <c r="S183" s="22" t="s">
        <v>37</v>
      </c>
      <c r="T183" s="22" t="s">
        <v>37</v>
      </c>
      <c r="U183" s="22">
        <v>5097</v>
      </c>
      <c r="V183" s="21" t="s">
        <v>37</v>
      </c>
      <c r="W183" s="21" t="s">
        <v>37</v>
      </c>
      <c r="X183" s="21" t="s">
        <v>37</v>
      </c>
      <c r="Y183" s="21" t="s">
        <v>37</v>
      </c>
      <c r="Z183" s="21">
        <v>0</v>
      </c>
      <c r="AA183" s="20" t="s">
        <v>37</v>
      </c>
      <c r="AB183" s="20" t="s">
        <v>37</v>
      </c>
      <c r="AC183" s="20" t="s">
        <v>37</v>
      </c>
      <c r="AD183" s="20" t="s">
        <v>37</v>
      </c>
      <c r="AE183" s="20">
        <v>0</v>
      </c>
      <c r="AF183" s="19" t="s">
        <v>37</v>
      </c>
      <c r="AG183" s="19" t="s">
        <v>37</v>
      </c>
      <c r="AH183" s="19" t="s">
        <v>37</v>
      </c>
      <c r="AI183" s="19" t="s">
        <v>37</v>
      </c>
      <c r="AJ183" s="19">
        <v>0</v>
      </c>
      <c r="AK183" s="19" t="s">
        <v>37</v>
      </c>
      <c r="AL183" s="19" t="s">
        <v>37</v>
      </c>
      <c r="AM183" s="19" t="s">
        <v>37</v>
      </c>
      <c r="AN183" s="19" t="s">
        <v>37</v>
      </c>
      <c r="AO183" s="19">
        <v>0</v>
      </c>
      <c r="AP183" s="22" t="s">
        <v>37</v>
      </c>
      <c r="AQ183" s="22" t="s">
        <v>37</v>
      </c>
      <c r="AR183" s="22" t="s">
        <v>37</v>
      </c>
      <c r="AS183" s="22" t="s">
        <v>37</v>
      </c>
      <c r="AT183" s="22">
        <v>0</v>
      </c>
      <c r="AU183" s="21" t="s">
        <v>37</v>
      </c>
      <c r="AV183" s="21" t="s">
        <v>37</v>
      </c>
      <c r="AW183" s="21" t="s">
        <v>37</v>
      </c>
      <c r="AX183" s="21" t="s">
        <v>37</v>
      </c>
      <c r="AY183" s="21">
        <v>0</v>
      </c>
      <c r="AZ183" s="21" t="s">
        <v>37</v>
      </c>
      <c r="BA183" s="21" t="s">
        <v>37</v>
      </c>
      <c r="BB183" s="21" t="s">
        <v>37</v>
      </c>
      <c r="BC183" s="21" t="s">
        <v>37</v>
      </c>
      <c r="BD183" s="21">
        <v>0</v>
      </c>
      <c r="BE183" s="20" t="s">
        <v>37</v>
      </c>
      <c r="BF183" s="20" t="s">
        <v>37</v>
      </c>
      <c r="BG183" s="20" t="s">
        <v>37</v>
      </c>
      <c r="BH183" s="20" t="s">
        <v>37</v>
      </c>
      <c r="BI183" s="20" t="s">
        <v>37</v>
      </c>
      <c r="BJ183" s="20" t="s">
        <v>37</v>
      </c>
      <c r="BK183" s="20" t="s">
        <v>37</v>
      </c>
      <c r="BL183" s="20" t="s">
        <v>37</v>
      </c>
      <c r="BM183" s="20" t="s">
        <v>37</v>
      </c>
      <c r="BN183" s="20" t="s">
        <v>37</v>
      </c>
      <c r="BO183" s="22" t="s">
        <v>37</v>
      </c>
      <c r="BP183" s="22" t="s">
        <v>37</v>
      </c>
      <c r="BQ183" s="22" t="s">
        <v>37</v>
      </c>
      <c r="BR183" s="22" t="s">
        <v>37</v>
      </c>
      <c r="BS183" s="22" t="s">
        <v>37</v>
      </c>
      <c r="BT183" s="22" t="s">
        <v>37</v>
      </c>
      <c r="BU183" s="22" t="s">
        <v>37</v>
      </c>
      <c r="BV183" s="22" t="s">
        <v>37</v>
      </c>
      <c r="BW183" s="22" t="s">
        <v>37</v>
      </c>
      <c r="BX183" s="22" t="s">
        <v>37</v>
      </c>
      <c r="BY183" s="24" t="s">
        <v>37</v>
      </c>
      <c r="BZ183" s="24" t="s">
        <v>37</v>
      </c>
      <c r="CA183" s="24" t="s">
        <v>37</v>
      </c>
      <c r="CB183" s="24" t="s">
        <v>37</v>
      </c>
      <c r="CC183" s="24" t="s">
        <v>37</v>
      </c>
      <c r="CD183" s="24" t="s">
        <v>37</v>
      </c>
      <c r="CE183" s="24" t="s">
        <v>37</v>
      </c>
      <c r="CF183" s="24" t="s">
        <v>37</v>
      </c>
      <c r="CG183" s="24" t="s">
        <v>37</v>
      </c>
      <c r="CH183" s="24" t="s">
        <v>37</v>
      </c>
      <c r="CI183" s="22" t="s">
        <v>37</v>
      </c>
      <c r="CJ183" s="22" t="s">
        <v>37</v>
      </c>
      <c r="CK183" s="22" t="s">
        <v>37</v>
      </c>
      <c r="CL183" s="22" t="s">
        <v>37</v>
      </c>
      <c r="CM183" s="20" t="s">
        <v>37</v>
      </c>
      <c r="CN183" s="20" t="s">
        <v>37</v>
      </c>
      <c r="CO183" s="20" t="s">
        <v>37</v>
      </c>
      <c r="CP183" s="20" t="s">
        <v>37</v>
      </c>
    </row>
    <row r="184" spans="1:94" x14ac:dyDescent="0.35">
      <c r="A184" s="16">
        <v>2012</v>
      </c>
      <c r="B184" s="17">
        <v>5860</v>
      </c>
      <c r="C184" s="18" t="s">
        <v>565</v>
      </c>
      <c r="D184" s="18" t="s">
        <v>80</v>
      </c>
      <c r="E184" s="18" t="s">
        <v>57</v>
      </c>
      <c r="F184" s="16" t="s">
        <v>8</v>
      </c>
      <c r="G184" s="20">
        <v>5</v>
      </c>
      <c r="H184" s="20" t="s">
        <v>37</v>
      </c>
      <c r="I184" s="20" t="s">
        <v>37</v>
      </c>
      <c r="J184" s="20" t="s">
        <v>37</v>
      </c>
      <c r="K184" s="20">
        <v>5</v>
      </c>
      <c r="L184" s="19" t="s">
        <v>37</v>
      </c>
      <c r="M184" s="19" t="s">
        <v>37</v>
      </c>
      <c r="N184" s="19" t="s">
        <v>37</v>
      </c>
      <c r="O184" s="19" t="s">
        <v>37</v>
      </c>
      <c r="P184" s="19">
        <v>0</v>
      </c>
      <c r="Q184" s="22">
        <v>24</v>
      </c>
      <c r="R184" s="22">
        <v>3</v>
      </c>
      <c r="S184" s="22" t="s">
        <v>37</v>
      </c>
      <c r="T184" s="22" t="s">
        <v>37</v>
      </c>
      <c r="U184" s="22">
        <v>27</v>
      </c>
      <c r="V184" s="21" t="s">
        <v>37</v>
      </c>
      <c r="W184" s="21" t="s">
        <v>37</v>
      </c>
      <c r="X184" s="21" t="s">
        <v>37</v>
      </c>
      <c r="Y184" s="21" t="s">
        <v>37</v>
      </c>
      <c r="Z184" s="21">
        <v>0</v>
      </c>
      <c r="AA184" s="20" t="s">
        <v>37</v>
      </c>
      <c r="AB184" s="20" t="s">
        <v>37</v>
      </c>
      <c r="AC184" s="20" t="s">
        <v>37</v>
      </c>
      <c r="AD184" s="20" t="s">
        <v>37</v>
      </c>
      <c r="AE184" s="20">
        <v>0</v>
      </c>
      <c r="AF184" s="19" t="s">
        <v>37</v>
      </c>
      <c r="AG184" s="19" t="s">
        <v>37</v>
      </c>
      <c r="AH184" s="19" t="s">
        <v>37</v>
      </c>
      <c r="AI184" s="19" t="s">
        <v>37</v>
      </c>
      <c r="AJ184" s="19">
        <v>0</v>
      </c>
      <c r="AK184" s="19" t="s">
        <v>37</v>
      </c>
      <c r="AL184" s="19" t="s">
        <v>37</v>
      </c>
      <c r="AM184" s="19" t="s">
        <v>37</v>
      </c>
      <c r="AN184" s="19" t="s">
        <v>37</v>
      </c>
      <c r="AO184" s="19">
        <v>0</v>
      </c>
      <c r="AP184" s="22" t="s">
        <v>37</v>
      </c>
      <c r="AQ184" s="22" t="s">
        <v>37</v>
      </c>
      <c r="AR184" s="22" t="s">
        <v>37</v>
      </c>
      <c r="AS184" s="22" t="s">
        <v>37</v>
      </c>
      <c r="AT184" s="22">
        <v>0</v>
      </c>
      <c r="AU184" s="21" t="s">
        <v>37</v>
      </c>
      <c r="AV184" s="21" t="s">
        <v>37</v>
      </c>
      <c r="AW184" s="21" t="s">
        <v>37</v>
      </c>
      <c r="AX184" s="21" t="s">
        <v>37</v>
      </c>
      <c r="AY184" s="21">
        <v>0</v>
      </c>
      <c r="AZ184" s="21" t="s">
        <v>37</v>
      </c>
      <c r="BA184" s="21" t="s">
        <v>37</v>
      </c>
      <c r="BB184" s="21" t="s">
        <v>37</v>
      </c>
      <c r="BC184" s="21" t="s">
        <v>37</v>
      </c>
      <c r="BD184" s="21">
        <v>0</v>
      </c>
      <c r="BE184" s="20">
        <v>1</v>
      </c>
      <c r="BF184" s="20">
        <v>2</v>
      </c>
      <c r="BG184" s="20" t="s">
        <v>37</v>
      </c>
      <c r="BH184" s="20" t="s">
        <v>37</v>
      </c>
      <c r="BI184" s="20">
        <v>3</v>
      </c>
      <c r="BJ184" s="20">
        <v>1</v>
      </c>
      <c r="BK184" s="20">
        <v>0</v>
      </c>
      <c r="BL184" s="20" t="s">
        <v>37</v>
      </c>
      <c r="BM184" s="20" t="s">
        <v>37</v>
      </c>
      <c r="BN184" s="20">
        <v>1</v>
      </c>
      <c r="BO184" s="22" t="s">
        <v>37</v>
      </c>
      <c r="BP184" s="22" t="s">
        <v>37</v>
      </c>
      <c r="BQ184" s="22" t="s">
        <v>37</v>
      </c>
      <c r="BR184" s="22" t="s">
        <v>37</v>
      </c>
      <c r="BS184" s="22">
        <v>0</v>
      </c>
      <c r="BT184" s="22" t="s">
        <v>37</v>
      </c>
      <c r="BU184" s="22" t="s">
        <v>37</v>
      </c>
      <c r="BV184" s="22" t="s">
        <v>37</v>
      </c>
      <c r="BW184" s="22" t="s">
        <v>37</v>
      </c>
      <c r="BX184" s="22">
        <v>0</v>
      </c>
      <c r="BY184" s="24">
        <v>0</v>
      </c>
      <c r="BZ184" s="24">
        <v>0</v>
      </c>
      <c r="CA184" s="24" t="s">
        <v>37</v>
      </c>
      <c r="CB184" s="24" t="s">
        <v>37</v>
      </c>
      <c r="CC184" s="24">
        <v>0</v>
      </c>
      <c r="CD184" s="24">
        <v>2</v>
      </c>
      <c r="CE184" s="24">
        <v>2</v>
      </c>
      <c r="CF184" s="24">
        <v>0</v>
      </c>
      <c r="CG184" s="24">
        <v>0</v>
      </c>
      <c r="CH184" s="24">
        <v>4</v>
      </c>
      <c r="CI184" s="22" t="s">
        <v>37</v>
      </c>
      <c r="CJ184" s="22" t="s">
        <v>37</v>
      </c>
      <c r="CK184" s="22" t="s">
        <v>37</v>
      </c>
      <c r="CL184" s="22" t="s">
        <v>37</v>
      </c>
      <c r="CM184" s="20" t="s">
        <v>37</v>
      </c>
      <c r="CN184" s="20" t="s">
        <v>37</v>
      </c>
      <c r="CO184" s="20" t="s">
        <v>37</v>
      </c>
      <c r="CP184" s="20" t="s">
        <v>37</v>
      </c>
    </row>
    <row r="185" spans="1:94" x14ac:dyDescent="0.35">
      <c r="A185" s="16">
        <v>2012</v>
      </c>
      <c r="B185" s="17">
        <v>5860</v>
      </c>
      <c r="C185" s="18" t="s">
        <v>565</v>
      </c>
      <c r="D185" s="18" t="s">
        <v>79</v>
      </c>
      <c r="E185" s="18" t="s">
        <v>57</v>
      </c>
      <c r="F185" s="16" t="s">
        <v>8</v>
      </c>
      <c r="G185" s="20">
        <v>38</v>
      </c>
      <c r="H185" s="20" t="s">
        <v>37</v>
      </c>
      <c r="I185" s="20" t="s">
        <v>37</v>
      </c>
      <c r="J185" s="20" t="s">
        <v>37</v>
      </c>
      <c r="K185" s="20">
        <v>38</v>
      </c>
      <c r="L185" s="19" t="s">
        <v>37</v>
      </c>
      <c r="M185" s="19" t="s">
        <v>37</v>
      </c>
      <c r="N185" s="19" t="s">
        <v>37</v>
      </c>
      <c r="O185" s="19" t="s">
        <v>37</v>
      </c>
      <c r="P185" s="19">
        <v>0</v>
      </c>
      <c r="Q185" s="22">
        <v>85</v>
      </c>
      <c r="R185" s="22">
        <v>8</v>
      </c>
      <c r="S185" s="22" t="s">
        <v>37</v>
      </c>
      <c r="T185" s="22" t="s">
        <v>37</v>
      </c>
      <c r="U185" s="22">
        <v>93</v>
      </c>
      <c r="V185" s="21" t="s">
        <v>37</v>
      </c>
      <c r="W185" s="21" t="s">
        <v>37</v>
      </c>
      <c r="X185" s="21" t="s">
        <v>37</v>
      </c>
      <c r="Y185" s="21" t="s">
        <v>37</v>
      </c>
      <c r="Z185" s="21">
        <v>0</v>
      </c>
      <c r="AA185" s="20" t="s">
        <v>37</v>
      </c>
      <c r="AB185" s="20" t="s">
        <v>37</v>
      </c>
      <c r="AC185" s="20" t="s">
        <v>37</v>
      </c>
      <c r="AD185" s="20" t="s">
        <v>37</v>
      </c>
      <c r="AE185" s="20">
        <v>0</v>
      </c>
      <c r="AF185" s="19" t="s">
        <v>37</v>
      </c>
      <c r="AG185" s="19" t="s">
        <v>37</v>
      </c>
      <c r="AH185" s="19" t="s">
        <v>37</v>
      </c>
      <c r="AI185" s="19" t="s">
        <v>37</v>
      </c>
      <c r="AJ185" s="19">
        <v>0</v>
      </c>
      <c r="AK185" s="19" t="s">
        <v>37</v>
      </c>
      <c r="AL185" s="19" t="s">
        <v>37</v>
      </c>
      <c r="AM185" s="19" t="s">
        <v>37</v>
      </c>
      <c r="AN185" s="19" t="s">
        <v>37</v>
      </c>
      <c r="AO185" s="19">
        <v>0</v>
      </c>
      <c r="AP185" s="22" t="s">
        <v>37</v>
      </c>
      <c r="AQ185" s="22" t="s">
        <v>37</v>
      </c>
      <c r="AR185" s="22" t="s">
        <v>37</v>
      </c>
      <c r="AS185" s="22" t="s">
        <v>37</v>
      </c>
      <c r="AT185" s="22">
        <v>0</v>
      </c>
      <c r="AU185" s="21" t="s">
        <v>37</v>
      </c>
      <c r="AV185" s="21" t="s">
        <v>37</v>
      </c>
      <c r="AW185" s="21" t="s">
        <v>37</v>
      </c>
      <c r="AX185" s="21" t="s">
        <v>37</v>
      </c>
      <c r="AY185" s="21">
        <v>0</v>
      </c>
      <c r="AZ185" s="21" t="s">
        <v>37</v>
      </c>
      <c r="BA185" s="21" t="s">
        <v>37</v>
      </c>
      <c r="BB185" s="21" t="s">
        <v>37</v>
      </c>
      <c r="BC185" s="21" t="s">
        <v>37</v>
      </c>
      <c r="BD185" s="21">
        <v>0</v>
      </c>
      <c r="BE185" s="20">
        <v>1</v>
      </c>
      <c r="BF185" s="20">
        <v>4</v>
      </c>
      <c r="BG185" s="20" t="s">
        <v>37</v>
      </c>
      <c r="BH185" s="20" t="s">
        <v>37</v>
      </c>
      <c r="BI185" s="20">
        <v>5</v>
      </c>
      <c r="BJ185" s="20">
        <v>17</v>
      </c>
      <c r="BK185" s="20">
        <v>6</v>
      </c>
      <c r="BL185" s="20" t="s">
        <v>37</v>
      </c>
      <c r="BM185" s="20" t="s">
        <v>37</v>
      </c>
      <c r="BN185" s="20">
        <v>23</v>
      </c>
      <c r="BO185" s="22" t="s">
        <v>37</v>
      </c>
      <c r="BP185" s="22" t="s">
        <v>37</v>
      </c>
      <c r="BQ185" s="22" t="s">
        <v>37</v>
      </c>
      <c r="BR185" s="22" t="s">
        <v>37</v>
      </c>
      <c r="BS185" s="22">
        <v>0</v>
      </c>
      <c r="BT185" s="22" t="s">
        <v>37</v>
      </c>
      <c r="BU185" s="22" t="s">
        <v>37</v>
      </c>
      <c r="BV185" s="22" t="s">
        <v>37</v>
      </c>
      <c r="BW185" s="22" t="s">
        <v>37</v>
      </c>
      <c r="BX185" s="22">
        <v>0</v>
      </c>
      <c r="BY185" s="24">
        <v>0</v>
      </c>
      <c r="BZ185" s="24">
        <v>1</v>
      </c>
      <c r="CA185" s="24" t="s">
        <v>37</v>
      </c>
      <c r="CB185" s="24" t="s">
        <v>37</v>
      </c>
      <c r="CC185" s="24">
        <v>1</v>
      </c>
      <c r="CD185" s="24">
        <v>18</v>
      </c>
      <c r="CE185" s="24">
        <v>11</v>
      </c>
      <c r="CF185" s="24">
        <v>0</v>
      </c>
      <c r="CG185" s="24">
        <v>0</v>
      </c>
      <c r="CH185" s="24">
        <v>29</v>
      </c>
      <c r="CI185" s="22" t="s">
        <v>37</v>
      </c>
      <c r="CJ185" s="22" t="s">
        <v>37</v>
      </c>
      <c r="CK185" s="22" t="s">
        <v>37</v>
      </c>
      <c r="CL185" s="22" t="s">
        <v>37</v>
      </c>
      <c r="CM185" s="20" t="s">
        <v>37</v>
      </c>
      <c r="CN185" s="20" t="s">
        <v>37</v>
      </c>
      <c r="CO185" s="20" t="s">
        <v>37</v>
      </c>
      <c r="CP185" s="20" t="s">
        <v>37</v>
      </c>
    </row>
    <row r="186" spans="1:94" x14ac:dyDescent="0.35">
      <c r="A186" s="16">
        <v>2012</v>
      </c>
      <c r="B186" s="17">
        <v>5860</v>
      </c>
      <c r="C186" s="18" t="s">
        <v>565</v>
      </c>
      <c r="D186" s="18" t="s">
        <v>123</v>
      </c>
      <c r="E186" s="18" t="s">
        <v>57</v>
      </c>
      <c r="F186" s="16" t="s">
        <v>8</v>
      </c>
      <c r="G186" s="20">
        <v>158</v>
      </c>
      <c r="H186" s="20" t="s">
        <v>37</v>
      </c>
      <c r="I186" s="20" t="s">
        <v>37</v>
      </c>
      <c r="J186" s="20" t="s">
        <v>37</v>
      </c>
      <c r="K186" s="20">
        <v>158</v>
      </c>
      <c r="L186" s="19">
        <v>21</v>
      </c>
      <c r="M186" s="19" t="s">
        <v>37</v>
      </c>
      <c r="N186" s="19" t="s">
        <v>37</v>
      </c>
      <c r="O186" s="19" t="s">
        <v>37</v>
      </c>
      <c r="P186" s="19">
        <v>21</v>
      </c>
      <c r="Q186" s="22">
        <v>171</v>
      </c>
      <c r="R186" s="22">
        <v>3</v>
      </c>
      <c r="S186" s="22" t="s">
        <v>37</v>
      </c>
      <c r="T186" s="22" t="s">
        <v>37</v>
      </c>
      <c r="U186" s="22">
        <v>174</v>
      </c>
      <c r="V186" s="21">
        <v>21</v>
      </c>
      <c r="W186" s="21">
        <v>1</v>
      </c>
      <c r="X186" s="21" t="s">
        <v>37</v>
      </c>
      <c r="Y186" s="21" t="s">
        <v>37</v>
      </c>
      <c r="Z186" s="21">
        <v>22</v>
      </c>
      <c r="AA186" s="20" t="s">
        <v>37</v>
      </c>
      <c r="AB186" s="20" t="s">
        <v>37</v>
      </c>
      <c r="AC186" s="20" t="s">
        <v>37</v>
      </c>
      <c r="AD186" s="20" t="s">
        <v>37</v>
      </c>
      <c r="AE186" s="20">
        <v>0</v>
      </c>
      <c r="AF186" s="19" t="s">
        <v>37</v>
      </c>
      <c r="AG186" s="19" t="s">
        <v>37</v>
      </c>
      <c r="AH186" s="19" t="s">
        <v>37</v>
      </c>
      <c r="AI186" s="19" t="s">
        <v>37</v>
      </c>
      <c r="AJ186" s="19">
        <v>0</v>
      </c>
      <c r="AK186" s="19" t="s">
        <v>37</v>
      </c>
      <c r="AL186" s="19" t="s">
        <v>37</v>
      </c>
      <c r="AM186" s="19" t="s">
        <v>37</v>
      </c>
      <c r="AN186" s="19" t="s">
        <v>37</v>
      </c>
      <c r="AO186" s="19">
        <v>0</v>
      </c>
      <c r="AP186" s="22" t="s">
        <v>37</v>
      </c>
      <c r="AQ186" s="22" t="s">
        <v>37</v>
      </c>
      <c r="AR186" s="22" t="s">
        <v>37</v>
      </c>
      <c r="AS186" s="22" t="s">
        <v>37</v>
      </c>
      <c r="AT186" s="22">
        <v>0</v>
      </c>
      <c r="AU186" s="21" t="s">
        <v>37</v>
      </c>
      <c r="AV186" s="21" t="s">
        <v>37</v>
      </c>
      <c r="AW186" s="21" t="s">
        <v>37</v>
      </c>
      <c r="AX186" s="21" t="s">
        <v>37</v>
      </c>
      <c r="AY186" s="21">
        <v>0</v>
      </c>
      <c r="AZ186" s="21" t="s">
        <v>37</v>
      </c>
      <c r="BA186" s="21" t="s">
        <v>37</v>
      </c>
      <c r="BB186" s="21" t="s">
        <v>37</v>
      </c>
      <c r="BC186" s="21" t="s">
        <v>37</v>
      </c>
      <c r="BD186" s="21">
        <v>0</v>
      </c>
      <c r="BE186" s="20">
        <v>2</v>
      </c>
      <c r="BF186" s="20">
        <v>8</v>
      </c>
      <c r="BG186" s="20" t="s">
        <v>37</v>
      </c>
      <c r="BH186" s="20" t="s">
        <v>37</v>
      </c>
      <c r="BI186" s="20">
        <v>10</v>
      </c>
      <c r="BJ186" s="20">
        <v>20</v>
      </c>
      <c r="BK186" s="20" t="s">
        <v>37</v>
      </c>
      <c r="BL186" s="20" t="s">
        <v>37</v>
      </c>
      <c r="BM186" s="20" t="s">
        <v>37</v>
      </c>
      <c r="BN186" s="20">
        <v>20</v>
      </c>
      <c r="BO186" s="22" t="s">
        <v>37</v>
      </c>
      <c r="BP186" s="22" t="s">
        <v>37</v>
      </c>
      <c r="BQ186" s="22" t="s">
        <v>37</v>
      </c>
      <c r="BR186" s="22" t="s">
        <v>37</v>
      </c>
      <c r="BS186" s="22">
        <v>0</v>
      </c>
      <c r="BT186" s="22" t="s">
        <v>37</v>
      </c>
      <c r="BU186" s="22" t="s">
        <v>37</v>
      </c>
      <c r="BV186" s="22" t="s">
        <v>37</v>
      </c>
      <c r="BW186" s="22" t="s">
        <v>37</v>
      </c>
      <c r="BX186" s="22">
        <v>0</v>
      </c>
      <c r="BY186" s="24">
        <v>4</v>
      </c>
      <c r="BZ186" s="24">
        <v>17</v>
      </c>
      <c r="CA186" s="24" t="s">
        <v>37</v>
      </c>
      <c r="CB186" s="24" t="s">
        <v>37</v>
      </c>
      <c r="CC186" s="24">
        <v>21</v>
      </c>
      <c r="CD186" s="24">
        <v>26</v>
      </c>
      <c r="CE186" s="24">
        <v>25</v>
      </c>
      <c r="CF186" s="24">
        <v>0</v>
      </c>
      <c r="CG186" s="24">
        <v>0</v>
      </c>
      <c r="CH186" s="24">
        <v>51</v>
      </c>
      <c r="CI186" s="22" t="s">
        <v>37</v>
      </c>
      <c r="CJ186" s="22" t="s">
        <v>37</v>
      </c>
      <c r="CK186" s="22" t="s">
        <v>37</v>
      </c>
      <c r="CL186" s="22" t="s">
        <v>37</v>
      </c>
      <c r="CM186" s="20" t="s">
        <v>37</v>
      </c>
      <c r="CN186" s="20" t="s">
        <v>37</v>
      </c>
      <c r="CO186" s="20" t="s">
        <v>37</v>
      </c>
      <c r="CP186" s="20" t="s">
        <v>37</v>
      </c>
    </row>
    <row r="187" spans="1:94" x14ac:dyDescent="0.35">
      <c r="A187" s="16">
        <v>2012</v>
      </c>
      <c r="B187" s="17">
        <v>5860</v>
      </c>
      <c r="C187" s="18" t="s">
        <v>565</v>
      </c>
      <c r="D187" s="18" t="s">
        <v>132</v>
      </c>
      <c r="E187" s="18" t="s">
        <v>57</v>
      </c>
      <c r="F187" s="16" t="s">
        <v>8</v>
      </c>
      <c r="G187" s="20">
        <v>1486</v>
      </c>
      <c r="H187" s="20">
        <v>4608</v>
      </c>
      <c r="I187" s="20" t="s">
        <v>37</v>
      </c>
      <c r="J187" s="20" t="s">
        <v>37</v>
      </c>
      <c r="K187" s="20">
        <v>6094</v>
      </c>
      <c r="L187" s="19">
        <v>0.7</v>
      </c>
      <c r="M187" s="19">
        <v>0.2</v>
      </c>
      <c r="N187" s="19" t="s">
        <v>37</v>
      </c>
      <c r="O187" s="19" t="s">
        <v>37</v>
      </c>
      <c r="P187" s="19">
        <v>0.9</v>
      </c>
      <c r="Q187" s="22">
        <v>10281</v>
      </c>
      <c r="R187" s="22">
        <v>14348</v>
      </c>
      <c r="S187" s="22" t="s">
        <v>37</v>
      </c>
      <c r="T187" s="22" t="s">
        <v>37</v>
      </c>
      <c r="U187" s="22">
        <v>24629</v>
      </c>
      <c r="V187" s="21" t="s">
        <v>37</v>
      </c>
      <c r="W187" s="21" t="s">
        <v>37</v>
      </c>
      <c r="X187" s="21" t="s">
        <v>37</v>
      </c>
      <c r="Y187" s="21" t="s">
        <v>37</v>
      </c>
      <c r="Z187" s="21">
        <v>0</v>
      </c>
      <c r="AA187" s="20" t="s">
        <v>37</v>
      </c>
      <c r="AB187" s="20" t="s">
        <v>37</v>
      </c>
      <c r="AC187" s="20" t="s">
        <v>37</v>
      </c>
      <c r="AD187" s="20" t="s">
        <v>37</v>
      </c>
      <c r="AE187" s="20">
        <v>0</v>
      </c>
      <c r="AF187" s="19" t="s">
        <v>37</v>
      </c>
      <c r="AG187" s="19" t="s">
        <v>37</v>
      </c>
      <c r="AH187" s="19" t="s">
        <v>37</v>
      </c>
      <c r="AI187" s="19" t="s">
        <v>37</v>
      </c>
      <c r="AJ187" s="19">
        <v>0</v>
      </c>
      <c r="AK187" s="19" t="s">
        <v>37</v>
      </c>
      <c r="AL187" s="19" t="s">
        <v>37</v>
      </c>
      <c r="AM187" s="19" t="s">
        <v>37</v>
      </c>
      <c r="AN187" s="19" t="s">
        <v>37</v>
      </c>
      <c r="AO187" s="19">
        <v>0</v>
      </c>
      <c r="AP187" s="22" t="s">
        <v>37</v>
      </c>
      <c r="AQ187" s="22" t="s">
        <v>37</v>
      </c>
      <c r="AR187" s="22" t="s">
        <v>37</v>
      </c>
      <c r="AS187" s="22" t="s">
        <v>37</v>
      </c>
      <c r="AT187" s="22">
        <v>0</v>
      </c>
      <c r="AU187" s="21" t="s">
        <v>37</v>
      </c>
      <c r="AV187" s="21" t="s">
        <v>37</v>
      </c>
      <c r="AW187" s="21" t="s">
        <v>37</v>
      </c>
      <c r="AX187" s="21" t="s">
        <v>37</v>
      </c>
      <c r="AY187" s="21">
        <v>0</v>
      </c>
      <c r="AZ187" s="21" t="s">
        <v>37</v>
      </c>
      <c r="BA187" s="21" t="s">
        <v>37</v>
      </c>
      <c r="BB187" s="21" t="s">
        <v>37</v>
      </c>
      <c r="BC187" s="21" t="s">
        <v>37</v>
      </c>
      <c r="BD187" s="21">
        <v>0</v>
      </c>
      <c r="BE187" s="20">
        <v>72</v>
      </c>
      <c r="BF187" s="20">
        <v>69</v>
      </c>
      <c r="BG187" s="20" t="s">
        <v>37</v>
      </c>
      <c r="BH187" s="20" t="s">
        <v>37</v>
      </c>
      <c r="BI187" s="20">
        <v>141</v>
      </c>
      <c r="BJ187" s="20">
        <v>541</v>
      </c>
      <c r="BK187" s="20">
        <v>510</v>
      </c>
      <c r="BL187" s="20" t="s">
        <v>37</v>
      </c>
      <c r="BM187" s="20" t="s">
        <v>37</v>
      </c>
      <c r="BN187" s="20">
        <v>1051</v>
      </c>
      <c r="BO187" s="22" t="s">
        <v>37</v>
      </c>
      <c r="BP187" s="22" t="s">
        <v>37</v>
      </c>
      <c r="BQ187" s="22" t="s">
        <v>37</v>
      </c>
      <c r="BR187" s="22" t="s">
        <v>37</v>
      </c>
      <c r="BS187" s="22">
        <v>0</v>
      </c>
      <c r="BT187" s="22" t="s">
        <v>37</v>
      </c>
      <c r="BU187" s="22" t="s">
        <v>37</v>
      </c>
      <c r="BV187" s="22" t="s">
        <v>37</v>
      </c>
      <c r="BW187" s="22" t="s">
        <v>37</v>
      </c>
      <c r="BX187" s="22">
        <v>0</v>
      </c>
      <c r="BY187" s="24">
        <v>15</v>
      </c>
      <c r="BZ187" s="24">
        <v>25</v>
      </c>
      <c r="CA187" s="24" t="s">
        <v>37</v>
      </c>
      <c r="CB187" s="24" t="s">
        <v>37</v>
      </c>
      <c r="CC187" s="24">
        <v>40</v>
      </c>
      <c r="CD187" s="24">
        <v>628</v>
      </c>
      <c r="CE187" s="24">
        <v>604</v>
      </c>
      <c r="CF187" s="24">
        <v>0</v>
      </c>
      <c r="CG187" s="24">
        <v>0</v>
      </c>
      <c r="CH187" s="24">
        <v>1232</v>
      </c>
      <c r="CI187" s="22" t="s">
        <v>37</v>
      </c>
      <c r="CJ187" s="22" t="s">
        <v>37</v>
      </c>
      <c r="CK187" s="22">
        <v>4</v>
      </c>
      <c r="CL187" s="22" t="s">
        <v>37</v>
      </c>
      <c r="CM187" s="20" t="s">
        <v>37</v>
      </c>
      <c r="CN187" s="20" t="s">
        <v>37</v>
      </c>
      <c r="CO187" s="20">
        <v>1</v>
      </c>
      <c r="CP187" s="20" t="s">
        <v>37</v>
      </c>
    </row>
    <row r="188" spans="1:94" x14ac:dyDescent="0.35">
      <c r="A188" s="16">
        <v>2012</v>
      </c>
      <c r="B188" s="17">
        <v>5862</v>
      </c>
      <c r="C188" s="18" t="s">
        <v>566</v>
      </c>
      <c r="D188" s="18" t="s">
        <v>238</v>
      </c>
      <c r="E188" s="18" t="s">
        <v>33</v>
      </c>
      <c r="F188" s="16" t="s">
        <v>8</v>
      </c>
      <c r="G188" s="20" t="s">
        <v>37</v>
      </c>
      <c r="H188" s="20" t="s">
        <v>37</v>
      </c>
      <c r="I188" s="20" t="s">
        <v>37</v>
      </c>
      <c r="J188" s="20" t="s">
        <v>37</v>
      </c>
      <c r="K188" s="20">
        <v>0</v>
      </c>
      <c r="L188" s="19" t="s">
        <v>37</v>
      </c>
      <c r="M188" s="19" t="s">
        <v>37</v>
      </c>
      <c r="N188" s="19" t="s">
        <v>37</v>
      </c>
      <c r="O188" s="19" t="s">
        <v>37</v>
      </c>
      <c r="P188" s="19">
        <v>0</v>
      </c>
      <c r="Q188" s="22">
        <v>1</v>
      </c>
      <c r="R188" s="22">
        <v>2</v>
      </c>
      <c r="S188" s="22">
        <v>2</v>
      </c>
      <c r="T188" s="22" t="s">
        <v>37</v>
      </c>
      <c r="U188" s="22">
        <v>5</v>
      </c>
      <c r="V188" s="21" t="s">
        <v>37</v>
      </c>
      <c r="W188" s="21" t="s">
        <v>37</v>
      </c>
      <c r="X188" s="21" t="s">
        <v>37</v>
      </c>
      <c r="Y188" s="21" t="s">
        <v>37</v>
      </c>
      <c r="Z188" s="21">
        <v>0</v>
      </c>
      <c r="AA188" s="20" t="s">
        <v>37</v>
      </c>
      <c r="AB188" s="20" t="s">
        <v>37</v>
      </c>
      <c r="AC188" s="20" t="s">
        <v>37</v>
      </c>
      <c r="AD188" s="20" t="s">
        <v>37</v>
      </c>
      <c r="AE188" s="20">
        <v>0</v>
      </c>
      <c r="AF188" s="19" t="s">
        <v>37</v>
      </c>
      <c r="AG188" s="19" t="s">
        <v>37</v>
      </c>
      <c r="AH188" s="19" t="s">
        <v>37</v>
      </c>
      <c r="AI188" s="19" t="s">
        <v>37</v>
      </c>
      <c r="AJ188" s="19">
        <v>0</v>
      </c>
      <c r="AK188" s="19" t="s">
        <v>37</v>
      </c>
      <c r="AL188" s="19" t="s">
        <v>37</v>
      </c>
      <c r="AM188" s="19" t="s">
        <v>37</v>
      </c>
      <c r="AN188" s="19" t="s">
        <v>37</v>
      </c>
      <c r="AO188" s="19">
        <v>0</v>
      </c>
      <c r="AP188" s="22" t="s">
        <v>37</v>
      </c>
      <c r="AQ188" s="22" t="s">
        <v>37</v>
      </c>
      <c r="AR188" s="22" t="s">
        <v>37</v>
      </c>
      <c r="AS188" s="22" t="s">
        <v>37</v>
      </c>
      <c r="AT188" s="22">
        <v>0</v>
      </c>
      <c r="AU188" s="21" t="s">
        <v>37</v>
      </c>
      <c r="AV188" s="21" t="s">
        <v>37</v>
      </c>
      <c r="AW188" s="21" t="s">
        <v>37</v>
      </c>
      <c r="AX188" s="21" t="s">
        <v>37</v>
      </c>
      <c r="AY188" s="21">
        <v>0</v>
      </c>
      <c r="AZ188" s="21" t="s">
        <v>37</v>
      </c>
      <c r="BA188" s="21" t="s">
        <v>37</v>
      </c>
      <c r="BB188" s="21" t="s">
        <v>37</v>
      </c>
      <c r="BC188" s="21" t="s">
        <v>37</v>
      </c>
      <c r="BD188" s="21">
        <v>0</v>
      </c>
      <c r="BE188" s="20" t="s">
        <v>37</v>
      </c>
      <c r="BF188" s="20" t="s">
        <v>37</v>
      </c>
      <c r="BG188" s="20" t="s">
        <v>37</v>
      </c>
      <c r="BH188" s="20" t="s">
        <v>37</v>
      </c>
      <c r="BI188" s="20" t="s">
        <v>37</v>
      </c>
      <c r="BJ188" s="20" t="s">
        <v>37</v>
      </c>
      <c r="BK188" s="20" t="s">
        <v>37</v>
      </c>
      <c r="BL188" s="20" t="s">
        <v>37</v>
      </c>
      <c r="BM188" s="20" t="s">
        <v>37</v>
      </c>
      <c r="BN188" s="20" t="s">
        <v>37</v>
      </c>
      <c r="BO188" s="22" t="s">
        <v>37</v>
      </c>
      <c r="BP188" s="22" t="s">
        <v>37</v>
      </c>
      <c r="BQ188" s="22" t="s">
        <v>37</v>
      </c>
      <c r="BR188" s="22" t="s">
        <v>37</v>
      </c>
      <c r="BS188" s="22" t="s">
        <v>37</v>
      </c>
      <c r="BT188" s="22" t="s">
        <v>37</v>
      </c>
      <c r="BU188" s="22" t="s">
        <v>37</v>
      </c>
      <c r="BV188" s="22" t="s">
        <v>37</v>
      </c>
      <c r="BW188" s="22" t="s">
        <v>37</v>
      </c>
      <c r="BX188" s="22" t="s">
        <v>37</v>
      </c>
      <c r="BY188" s="24" t="s">
        <v>37</v>
      </c>
      <c r="BZ188" s="24" t="s">
        <v>37</v>
      </c>
      <c r="CA188" s="24" t="s">
        <v>37</v>
      </c>
      <c r="CB188" s="24" t="s">
        <v>37</v>
      </c>
      <c r="CC188" s="24" t="s">
        <v>37</v>
      </c>
      <c r="CD188" s="24" t="s">
        <v>37</v>
      </c>
      <c r="CE188" s="24" t="s">
        <v>37</v>
      </c>
      <c r="CF188" s="24" t="s">
        <v>37</v>
      </c>
      <c r="CG188" s="24" t="s">
        <v>37</v>
      </c>
      <c r="CH188" s="24" t="s">
        <v>37</v>
      </c>
      <c r="CI188" s="22" t="s">
        <v>37</v>
      </c>
      <c r="CJ188" s="22" t="s">
        <v>37</v>
      </c>
      <c r="CK188" s="22" t="s">
        <v>37</v>
      </c>
      <c r="CL188" s="22" t="s">
        <v>37</v>
      </c>
      <c r="CM188" s="20" t="s">
        <v>37</v>
      </c>
      <c r="CN188" s="20" t="s">
        <v>37</v>
      </c>
      <c r="CO188" s="20" t="s">
        <v>37</v>
      </c>
      <c r="CP188" s="20" t="s">
        <v>37</v>
      </c>
    </row>
    <row r="189" spans="1:94" x14ac:dyDescent="0.35">
      <c r="A189" s="16">
        <v>2012</v>
      </c>
      <c r="B189" s="17">
        <v>5862</v>
      </c>
      <c r="C189" s="18" t="s">
        <v>566</v>
      </c>
      <c r="D189" s="18" t="s">
        <v>130</v>
      </c>
      <c r="E189" s="18" t="s">
        <v>33</v>
      </c>
      <c r="F189" s="16" t="s">
        <v>8</v>
      </c>
      <c r="G189" s="20">
        <v>331</v>
      </c>
      <c r="H189" s="20">
        <v>843</v>
      </c>
      <c r="I189" s="20">
        <v>35</v>
      </c>
      <c r="J189" s="20" t="s">
        <v>37</v>
      </c>
      <c r="K189" s="20">
        <v>1209</v>
      </c>
      <c r="L189" s="19" t="s">
        <v>37</v>
      </c>
      <c r="M189" s="19" t="s">
        <v>37</v>
      </c>
      <c r="N189" s="19" t="s">
        <v>37</v>
      </c>
      <c r="O189" s="19" t="s">
        <v>37</v>
      </c>
      <c r="P189" s="19">
        <v>0</v>
      </c>
      <c r="Q189" s="22">
        <v>350</v>
      </c>
      <c r="R189" s="22">
        <v>936</v>
      </c>
      <c r="S189" s="22">
        <v>363</v>
      </c>
      <c r="T189" s="22" t="s">
        <v>37</v>
      </c>
      <c r="U189" s="22">
        <v>1649</v>
      </c>
      <c r="V189" s="21" t="s">
        <v>37</v>
      </c>
      <c r="W189" s="21" t="s">
        <v>37</v>
      </c>
      <c r="X189" s="21" t="s">
        <v>37</v>
      </c>
      <c r="Y189" s="21" t="s">
        <v>37</v>
      </c>
      <c r="Z189" s="21">
        <v>0</v>
      </c>
      <c r="AA189" s="20" t="s">
        <v>37</v>
      </c>
      <c r="AB189" s="20" t="s">
        <v>37</v>
      </c>
      <c r="AC189" s="20" t="s">
        <v>37</v>
      </c>
      <c r="AD189" s="20" t="s">
        <v>37</v>
      </c>
      <c r="AE189" s="20">
        <v>0</v>
      </c>
      <c r="AF189" s="19" t="s">
        <v>37</v>
      </c>
      <c r="AG189" s="19" t="s">
        <v>37</v>
      </c>
      <c r="AH189" s="19" t="s">
        <v>37</v>
      </c>
      <c r="AI189" s="19" t="s">
        <v>37</v>
      </c>
      <c r="AJ189" s="19">
        <v>0</v>
      </c>
      <c r="AK189" s="19" t="s">
        <v>37</v>
      </c>
      <c r="AL189" s="19" t="s">
        <v>37</v>
      </c>
      <c r="AM189" s="19" t="s">
        <v>37</v>
      </c>
      <c r="AN189" s="19" t="s">
        <v>37</v>
      </c>
      <c r="AO189" s="19">
        <v>0</v>
      </c>
      <c r="AP189" s="22" t="s">
        <v>37</v>
      </c>
      <c r="AQ189" s="22" t="s">
        <v>37</v>
      </c>
      <c r="AR189" s="22" t="s">
        <v>37</v>
      </c>
      <c r="AS189" s="22" t="s">
        <v>37</v>
      </c>
      <c r="AT189" s="22">
        <v>0</v>
      </c>
      <c r="AU189" s="21" t="s">
        <v>37</v>
      </c>
      <c r="AV189" s="21" t="s">
        <v>37</v>
      </c>
      <c r="AW189" s="21" t="s">
        <v>37</v>
      </c>
      <c r="AX189" s="21" t="s">
        <v>37</v>
      </c>
      <c r="AY189" s="21">
        <v>0</v>
      </c>
      <c r="AZ189" s="21" t="s">
        <v>37</v>
      </c>
      <c r="BA189" s="21" t="s">
        <v>37</v>
      </c>
      <c r="BB189" s="21" t="s">
        <v>37</v>
      </c>
      <c r="BC189" s="21" t="s">
        <v>37</v>
      </c>
      <c r="BD189" s="21">
        <v>0</v>
      </c>
      <c r="BE189" s="20">
        <v>8</v>
      </c>
      <c r="BF189" s="20">
        <v>6</v>
      </c>
      <c r="BG189" s="20">
        <v>0</v>
      </c>
      <c r="BH189" s="20" t="s">
        <v>37</v>
      </c>
      <c r="BI189" s="20">
        <v>14</v>
      </c>
      <c r="BJ189" s="20">
        <v>63</v>
      </c>
      <c r="BK189" s="20">
        <v>52</v>
      </c>
      <c r="BL189" s="20">
        <v>2</v>
      </c>
      <c r="BM189" s="20" t="s">
        <v>37</v>
      </c>
      <c r="BN189" s="20">
        <v>117</v>
      </c>
      <c r="BO189" s="22">
        <v>0</v>
      </c>
      <c r="BP189" s="22">
        <v>0</v>
      </c>
      <c r="BQ189" s="22">
        <v>0</v>
      </c>
      <c r="BR189" s="22" t="s">
        <v>37</v>
      </c>
      <c r="BS189" s="22">
        <v>0</v>
      </c>
      <c r="BT189" s="22" t="s">
        <v>37</v>
      </c>
      <c r="BU189" s="22" t="s">
        <v>37</v>
      </c>
      <c r="BV189" s="22" t="s">
        <v>37</v>
      </c>
      <c r="BW189" s="22" t="s">
        <v>37</v>
      </c>
      <c r="BX189" s="22">
        <v>0</v>
      </c>
      <c r="BY189" s="24">
        <v>10</v>
      </c>
      <c r="BZ189" s="24">
        <v>4</v>
      </c>
      <c r="CA189" s="24">
        <v>1</v>
      </c>
      <c r="CB189" s="24" t="s">
        <v>37</v>
      </c>
      <c r="CC189" s="24">
        <v>15</v>
      </c>
      <c r="CD189" s="24">
        <v>81</v>
      </c>
      <c r="CE189" s="24">
        <v>62</v>
      </c>
      <c r="CF189" s="24">
        <v>3</v>
      </c>
      <c r="CG189" s="24">
        <v>0</v>
      </c>
      <c r="CH189" s="24">
        <v>146</v>
      </c>
      <c r="CI189" s="22" t="s">
        <v>37</v>
      </c>
      <c r="CJ189" s="22" t="s">
        <v>37</v>
      </c>
      <c r="CK189" s="22" t="s">
        <v>37</v>
      </c>
      <c r="CL189" s="22" t="s">
        <v>37</v>
      </c>
      <c r="CM189" s="20">
        <v>49</v>
      </c>
      <c r="CN189" s="20">
        <v>3</v>
      </c>
      <c r="CO189" s="20">
        <v>4</v>
      </c>
      <c r="CP189" s="20" t="s">
        <v>37</v>
      </c>
    </row>
    <row r="190" spans="1:94" x14ac:dyDescent="0.35">
      <c r="A190" s="16">
        <v>2012</v>
      </c>
      <c r="B190" s="17">
        <v>5880</v>
      </c>
      <c r="C190" s="18" t="s">
        <v>568</v>
      </c>
      <c r="D190" s="18" t="s">
        <v>43</v>
      </c>
      <c r="E190" s="18" t="s">
        <v>44</v>
      </c>
      <c r="F190" s="16" t="s">
        <v>8</v>
      </c>
      <c r="G190" s="20" t="s">
        <v>37</v>
      </c>
      <c r="H190" s="20" t="s">
        <v>37</v>
      </c>
      <c r="I190" s="20" t="s">
        <v>37</v>
      </c>
      <c r="J190" s="20" t="s">
        <v>37</v>
      </c>
      <c r="K190" s="20" t="s">
        <v>37</v>
      </c>
      <c r="L190" s="19" t="s">
        <v>37</v>
      </c>
      <c r="M190" s="19" t="s">
        <v>37</v>
      </c>
      <c r="N190" s="19" t="s">
        <v>37</v>
      </c>
      <c r="O190" s="19" t="s">
        <v>37</v>
      </c>
      <c r="P190" s="19" t="s">
        <v>37</v>
      </c>
      <c r="Q190" s="22" t="s">
        <v>37</v>
      </c>
      <c r="R190" s="22" t="s">
        <v>37</v>
      </c>
      <c r="S190" s="22" t="s">
        <v>37</v>
      </c>
      <c r="T190" s="22" t="s">
        <v>37</v>
      </c>
      <c r="U190" s="22" t="s">
        <v>37</v>
      </c>
      <c r="V190" s="21" t="s">
        <v>37</v>
      </c>
      <c r="W190" s="21" t="s">
        <v>37</v>
      </c>
      <c r="X190" s="21" t="s">
        <v>37</v>
      </c>
      <c r="Y190" s="21" t="s">
        <v>37</v>
      </c>
      <c r="Z190" s="21" t="s">
        <v>37</v>
      </c>
      <c r="AA190" s="20" t="s">
        <v>37</v>
      </c>
      <c r="AB190" s="20" t="s">
        <v>37</v>
      </c>
      <c r="AC190" s="20" t="s">
        <v>37</v>
      </c>
      <c r="AD190" s="20" t="s">
        <v>37</v>
      </c>
      <c r="AE190" s="20" t="s">
        <v>37</v>
      </c>
      <c r="AF190" s="19" t="s">
        <v>37</v>
      </c>
      <c r="AG190" s="19" t="s">
        <v>37</v>
      </c>
      <c r="AH190" s="19" t="s">
        <v>37</v>
      </c>
      <c r="AI190" s="19" t="s">
        <v>37</v>
      </c>
      <c r="AJ190" s="19" t="s">
        <v>37</v>
      </c>
      <c r="AK190" s="19" t="s">
        <v>37</v>
      </c>
      <c r="AL190" s="19" t="s">
        <v>37</v>
      </c>
      <c r="AM190" s="19" t="s">
        <v>37</v>
      </c>
      <c r="AN190" s="19" t="s">
        <v>37</v>
      </c>
      <c r="AO190" s="19" t="s">
        <v>37</v>
      </c>
      <c r="AP190" s="22" t="s">
        <v>37</v>
      </c>
      <c r="AQ190" s="22" t="s">
        <v>37</v>
      </c>
      <c r="AR190" s="22" t="s">
        <v>37</v>
      </c>
      <c r="AS190" s="22" t="s">
        <v>37</v>
      </c>
      <c r="AT190" s="22" t="s">
        <v>37</v>
      </c>
      <c r="AU190" s="21" t="s">
        <v>37</v>
      </c>
      <c r="AV190" s="21" t="s">
        <v>37</v>
      </c>
      <c r="AW190" s="21" t="s">
        <v>37</v>
      </c>
      <c r="AX190" s="21" t="s">
        <v>37</v>
      </c>
      <c r="AY190" s="21" t="s">
        <v>37</v>
      </c>
      <c r="AZ190" s="21" t="s">
        <v>37</v>
      </c>
      <c r="BA190" s="21" t="s">
        <v>37</v>
      </c>
      <c r="BB190" s="21" t="s">
        <v>37</v>
      </c>
      <c r="BC190" s="21" t="s">
        <v>37</v>
      </c>
      <c r="BD190" s="21" t="s">
        <v>37</v>
      </c>
      <c r="BE190" s="20" t="s">
        <v>37</v>
      </c>
      <c r="BF190" s="20" t="s">
        <v>37</v>
      </c>
      <c r="BG190" s="20" t="s">
        <v>37</v>
      </c>
      <c r="BH190" s="20" t="s">
        <v>37</v>
      </c>
      <c r="BI190" s="20" t="s">
        <v>37</v>
      </c>
      <c r="BJ190" s="20" t="s">
        <v>37</v>
      </c>
      <c r="BK190" s="20" t="s">
        <v>37</v>
      </c>
      <c r="BL190" s="20" t="s">
        <v>37</v>
      </c>
      <c r="BM190" s="20" t="s">
        <v>37</v>
      </c>
      <c r="BN190" s="20" t="s">
        <v>37</v>
      </c>
      <c r="BO190" s="22" t="s">
        <v>37</v>
      </c>
      <c r="BP190" s="22" t="s">
        <v>37</v>
      </c>
      <c r="BQ190" s="22" t="s">
        <v>37</v>
      </c>
      <c r="BR190" s="22" t="s">
        <v>37</v>
      </c>
      <c r="BS190" s="22" t="s">
        <v>37</v>
      </c>
      <c r="BT190" s="22" t="s">
        <v>37</v>
      </c>
      <c r="BU190" s="22" t="s">
        <v>37</v>
      </c>
      <c r="BV190" s="22" t="s">
        <v>37</v>
      </c>
      <c r="BW190" s="22" t="s">
        <v>37</v>
      </c>
      <c r="BX190" s="22" t="s">
        <v>37</v>
      </c>
      <c r="BY190" s="24" t="s">
        <v>37</v>
      </c>
      <c r="BZ190" s="24" t="s">
        <v>37</v>
      </c>
      <c r="CA190" s="24" t="s">
        <v>37</v>
      </c>
      <c r="CB190" s="24" t="s">
        <v>37</v>
      </c>
      <c r="CC190" s="24" t="s">
        <v>37</v>
      </c>
      <c r="CD190" s="24" t="s">
        <v>37</v>
      </c>
      <c r="CE190" s="24" t="s">
        <v>37</v>
      </c>
      <c r="CF190" s="24" t="s">
        <v>37</v>
      </c>
      <c r="CG190" s="24" t="s">
        <v>37</v>
      </c>
      <c r="CH190" s="24" t="s">
        <v>37</v>
      </c>
      <c r="CI190" s="22" t="s">
        <v>37</v>
      </c>
      <c r="CJ190" s="22">
        <v>2</v>
      </c>
      <c r="CK190" s="22" t="s">
        <v>37</v>
      </c>
      <c r="CL190" s="22" t="s">
        <v>37</v>
      </c>
      <c r="CM190" s="20" t="s">
        <v>37</v>
      </c>
      <c r="CN190" s="20" t="s">
        <v>37</v>
      </c>
      <c r="CO190" s="20" t="s">
        <v>37</v>
      </c>
      <c r="CP190" s="20" t="s">
        <v>37</v>
      </c>
    </row>
    <row r="191" spans="1:94" x14ac:dyDescent="0.35">
      <c r="A191" s="16">
        <v>2012</v>
      </c>
      <c r="B191" s="17">
        <v>5905</v>
      </c>
      <c r="C191" s="18" t="s">
        <v>569</v>
      </c>
      <c r="D191" s="18" t="s">
        <v>49</v>
      </c>
      <c r="E191" s="18" t="s">
        <v>33</v>
      </c>
      <c r="F191" s="16" t="s">
        <v>8</v>
      </c>
      <c r="G191" s="20" t="s">
        <v>37</v>
      </c>
      <c r="H191" s="20" t="s">
        <v>37</v>
      </c>
      <c r="I191" s="20" t="s">
        <v>37</v>
      </c>
      <c r="J191" s="20" t="s">
        <v>37</v>
      </c>
      <c r="K191" s="20" t="s">
        <v>37</v>
      </c>
      <c r="L191" s="19" t="s">
        <v>37</v>
      </c>
      <c r="M191" s="19" t="s">
        <v>37</v>
      </c>
      <c r="N191" s="19" t="s">
        <v>37</v>
      </c>
      <c r="O191" s="19" t="s">
        <v>37</v>
      </c>
      <c r="P191" s="19" t="s">
        <v>37</v>
      </c>
      <c r="Q191" s="22" t="s">
        <v>37</v>
      </c>
      <c r="R191" s="22" t="s">
        <v>37</v>
      </c>
      <c r="S191" s="22" t="s">
        <v>37</v>
      </c>
      <c r="T191" s="22" t="s">
        <v>37</v>
      </c>
      <c r="U191" s="22" t="s">
        <v>37</v>
      </c>
      <c r="V191" s="21" t="s">
        <v>37</v>
      </c>
      <c r="W191" s="21" t="s">
        <v>37</v>
      </c>
      <c r="X191" s="21" t="s">
        <v>37</v>
      </c>
      <c r="Y191" s="21" t="s">
        <v>37</v>
      </c>
      <c r="Z191" s="21" t="s">
        <v>37</v>
      </c>
      <c r="AA191" s="20">
        <v>0</v>
      </c>
      <c r="AB191" s="20" t="s">
        <v>37</v>
      </c>
      <c r="AC191" s="20">
        <v>8</v>
      </c>
      <c r="AD191" s="20" t="s">
        <v>37</v>
      </c>
      <c r="AE191" s="20">
        <v>8</v>
      </c>
      <c r="AF191" s="19">
        <v>0</v>
      </c>
      <c r="AG191" s="19" t="s">
        <v>37</v>
      </c>
      <c r="AH191" s="19">
        <v>0.2</v>
      </c>
      <c r="AI191" s="19" t="s">
        <v>37</v>
      </c>
      <c r="AJ191" s="19">
        <v>0.2</v>
      </c>
      <c r="AK191" s="19">
        <v>0</v>
      </c>
      <c r="AL191" s="19" t="s">
        <v>37</v>
      </c>
      <c r="AM191" s="19">
        <v>0.7</v>
      </c>
      <c r="AN191" s="19" t="s">
        <v>37</v>
      </c>
      <c r="AO191" s="19">
        <v>0.7</v>
      </c>
      <c r="AP191" s="22">
        <v>33</v>
      </c>
      <c r="AQ191" s="22" t="s">
        <v>37</v>
      </c>
      <c r="AR191" s="22">
        <v>72</v>
      </c>
      <c r="AS191" s="22" t="s">
        <v>37</v>
      </c>
      <c r="AT191" s="22">
        <v>105</v>
      </c>
      <c r="AU191" s="21">
        <v>0.7</v>
      </c>
      <c r="AV191" s="21" t="s">
        <v>37</v>
      </c>
      <c r="AW191" s="21">
        <v>1.4</v>
      </c>
      <c r="AX191" s="21" t="s">
        <v>37</v>
      </c>
      <c r="AY191" s="21">
        <v>2.1</v>
      </c>
      <c r="AZ191" s="21">
        <v>2.6</v>
      </c>
      <c r="BA191" s="21" t="s">
        <v>37</v>
      </c>
      <c r="BB191" s="21">
        <v>5.8</v>
      </c>
      <c r="BC191" s="21" t="s">
        <v>37</v>
      </c>
      <c r="BD191" s="21">
        <v>8.4</v>
      </c>
      <c r="BE191" s="20">
        <v>0</v>
      </c>
      <c r="BF191" s="20" t="s">
        <v>37</v>
      </c>
      <c r="BG191" s="20">
        <v>0</v>
      </c>
      <c r="BH191" s="20" t="s">
        <v>37</v>
      </c>
      <c r="BI191" s="20">
        <v>0</v>
      </c>
      <c r="BJ191" s="20">
        <v>0</v>
      </c>
      <c r="BK191" s="20" t="s">
        <v>37</v>
      </c>
      <c r="BL191" s="20">
        <v>0</v>
      </c>
      <c r="BM191" s="20" t="s">
        <v>37</v>
      </c>
      <c r="BN191" s="20">
        <v>0</v>
      </c>
      <c r="BO191" s="22">
        <v>0</v>
      </c>
      <c r="BP191" s="22" t="s">
        <v>37</v>
      </c>
      <c r="BQ191" s="22">
        <v>15</v>
      </c>
      <c r="BR191" s="22" t="s">
        <v>37</v>
      </c>
      <c r="BS191" s="22">
        <v>15</v>
      </c>
      <c r="BT191" s="22">
        <v>0</v>
      </c>
      <c r="BU191" s="22" t="s">
        <v>37</v>
      </c>
      <c r="BV191" s="22">
        <v>0</v>
      </c>
      <c r="BW191" s="22" t="s">
        <v>37</v>
      </c>
      <c r="BX191" s="22">
        <v>0</v>
      </c>
      <c r="BY191" s="24">
        <v>0</v>
      </c>
      <c r="BZ191" s="24" t="s">
        <v>37</v>
      </c>
      <c r="CA191" s="24">
        <v>1</v>
      </c>
      <c r="CB191" s="24" t="s">
        <v>37</v>
      </c>
      <c r="CC191" s="24">
        <v>1</v>
      </c>
      <c r="CD191" s="24">
        <v>0</v>
      </c>
      <c r="CE191" s="24">
        <v>0</v>
      </c>
      <c r="CF191" s="24">
        <v>16</v>
      </c>
      <c r="CG191" s="24">
        <v>0</v>
      </c>
      <c r="CH191" s="24">
        <v>16</v>
      </c>
      <c r="CI191" s="22" t="s">
        <v>37</v>
      </c>
      <c r="CJ191" s="22" t="s">
        <v>37</v>
      </c>
      <c r="CK191" s="22">
        <v>158</v>
      </c>
      <c r="CL191" s="22" t="s">
        <v>37</v>
      </c>
      <c r="CM191" s="20" t="s">
        <v>37</v>
      </c>
      <c r="CN191" s="20" t="s">
        <v>37</v>
      </c>
      <c r="CO191" s="20" t="s">
        <v>37</v>
      </c>
      <c r="CP191" s="20" t="s">
        <v>37</v>
      </c>
    </row>
    <row r="192" spans="1:94" x14ac:dyDescent="0.35">
      <c r="A192" s="16">
        <v>2012</v>
      </c>
      <c r="B192" s="17">
        <v>5929</v>
      </c>
      <c r="C192" s="18" t="s">
        <v>570</v>
      </c>
      <c r="D192" s="18" t="s">
        <v>54</v>
      </c>
      <c r="E192" s="18" t="s">
        <v>33</v>
      </c>
      <c r="F192" s="16" t="s">
        <v>8</v>
      </c>
      <c r="G192" s="20" t="s">
        <v>37</v>
      </c>
      <c r="H192" s="20" t="s">
        <v>37</v>
      </c>
      <c r="I192" s="20" t="s">
        <v>37</v>
      </c>
      <c r="J192" s="20" t="s">
        <v>37</v>
      </c>
      <c r="K192" s="20">
        <v>0</v>
      </c>
      <c r="L192" s="19" t="s">
        <v>37</v>
      </c>
      <c r="M192" s="19" t="s">
        <v>37</v>
      </c>
      <c r="N192" s="19" t="s">
        <v>37</v>
      </c>
      <c r="O192" s="19" t="s">
        <v>37</v>
      </c>
      <c r="P192" s="19">
        <v>0</v>
      </c>
      <c r="Q192" s="22">
        <v>6359</v>
      </c>
      <c r="R192" s="22" t="s">
        <v>37</v>
      </c>
      <c r="S192" s="22" t="s">
        <v>37</v>
      </c>
      <c r="T192" s="22" t="s">
        <v>37</v>
      </c>
      <c r="U192" s="22">
        <v>6359</v>
      </c>
      <c r="V192" s="21">
        <v>5</v>
      </c>
      <c r="W192" s="21" t="s">
        <v>37</v>
      </c>
      <c r="X192" s="21" t="s">
        <v>37</v>
      </c>
      <c r="Y192" s="21" t="s">
        <v>37</v>
      </c>
      <c r="Z192" s="21">
        <v>5</v>
      </c>
      <c r="AA192" s="20" t="s">
        <v>37</v>
      </c>
      <c r="AB192" s="20" t="s">
        <v>37</v>
      </c>
      <c r="AC192" s="20" t="s">
        <v>37</v>
      </c>
      <c r="AD192" s="20" t="s">
        <v>37</v>
      </c>
      <c r="AE192" s="20">
        <v>0</v>
      </c>
      <c r="AF192" s="19" t="s">
        <v>37</v>
      </c>
      <c r="AG192" s="19" t="s">
        <v>37</v>
      </c>
      <c r="AH192" s="19" t="s">
        <v>37</v>
      </c>
      <c r="AI192" s="19" t="s">
        <v>37</v>
      </c>
      <c r="AJ192" s="19">
        <v>0</v>
      </c>
      <c r="AK192" s="19" t="s">
        <v>37</v>
      </c>
      <c r="AL192" s="19" t="s">
        <v>37</v>
      </c>
      <c r="AM192" s="19" t="s">
        <v>37</v>
      </c>
      <c r="AN192" s="19" t="s">
        <v>37</v>
      </c>
      <c r="AO192" s="19">
        <v>0</v>
      </c>
      <c r="AP192" s="22">
        <v>0</v>
      </c>
      <c r="AQ192" s="22" t="s">
        <v>37</v>
      </c>
      <c r="AR192" s="22" t="s">
        <v>37</v>
      </c>
      <c r="AS192" s="22" t="s">
        <v>37</v>
      </c>
      <c r="AT192" s="22">
        <v>0</v>
      </c>
      <c r="AU192" s="21">
        <v>1</v>
      </c>
      <c r="AV192" s="21" t="s">
        <v>37</v>
      </c>
      <c r="AW192" s="21" t="s">
        <v>37</v>
      </c>
      <c r="AX192" s="21" t="s">
        <v>37</v>
      </c>
      <c r="AY192" s="21">
        <v>1</v>
      </c>
      <c r="AZ192" s="21">
        <v>1</v>
      </c>
      <c r="BA192" s="21" t="s">
        <v>37</v>
      </c>
      <c r="BB192" s="21" t="s">
        <v>37</v>
      </c>
      <c r="BC192" s="21" t="s">
        <v>37</v>
      </c>
      <c r="BD192" s="21">
        <v>1</v>
      </c>
      <c r="BE192" s="20">
        <v>0</v>
      </c>
      <c r="BF192" s="20" t="s">
        <v>37</v>
      </c>
      <c r="BG192" s="20" t="s">
        <v>37</v>
      </c>
      <c r="BH192" s="20" t="s">
        <v>37</v>
      </c>
      <c r="BI192" s="20">
        <v>0</v>
      </c>
      <c r="BJ192" s="20">
        <v>0</v>
      </c>
      <c r="BK192" s="20" t="s">
        <v>37</v>
      </c>
      <c r="BL192" s="20" t="s">
        <v>37</v>
      </c>
      <c r="BM192" s="20" t="s">
        <v>37</v>
      </c>
      <c r="BN192" s="20">
        <v>0</v>
      </c>
      <c r="BO192" s="22">
        <v>41</v>
      </c>
      <c r="BP192" s="22" t="s">
        <v>37</v>
      </c>
      <c r="BQ192" s="22" t="s">
        <v>37</v>
      </c>
      <c r="BR192" s="22" t="s">
        <v>37</v>
      </c>
      <c r="BS192" s="22">
        <v>41</v>
      </c>
      <c r="BT192" s="22">
        <v>3400</v>
      </c>
      <c r="BU192" s="22" t="s">
        <v>37</v>
      </c>
      <c r="BV192" s="22" t="s">
        <v>37</v>
      </c>
      <c r="BW192" s="22" t="s">
        <v>37</v>
      </c>
      <c r="BX192" s="22">
        <v>3400</v>
      </c>
      <c r="BY192" s="24">
        <v>0</v>
      </c>
      <c r="BZ192" s="24" t="s">
        <v>37</v>
      </c>
      <c r="CA192" s="24" t="s">
        <v>37</v>
      </c>
      <c r="CB192" s="24" t="s">
        <v>37</v>
      </c>
      <c r="CC192" s="24">
        <v>0</v>
      </c>
      <c r="CD192" s="24">
        <v>3441</v>
      </c>
      <c r="CE192" s="24">
        <v>0</v>
      </c>
      <c r="CF192" s="24">
        <v>0</v>
      </c>
      <c r="CG192" s="24">
        <v>0</v>
      </c>
      <c r="CH192" s="24">
        <v>3441</v>
      </c>
      <c r="CI192" s="22" t="s">
        <v>37</v>
      </c>
      <c r="CJ192" s="22" t="s">
        <v>37</v>
      </c>
      <c r="CK192" s="22" t="s">
        <v>37</v>
      </c>
      <c r="CL192" s="22" t="s">
        <v>37</v>
      </c>
      <c r="CM192" s="20" t="s">
        <v>37</v>
      </c>
      <c r="CN192" s="20" t="s">
        <v>37</v>
      </c>
      <c r="CO192" s="20" t="s">
        <v>37</v>
      </c>
      <c r="CP192" s="20" t="s">
        <v>37</v>
      </c>
    </row>
    <row r="193" spans="1:94" x14ac:dyDescent="0.35">
      <c r="A193" s="16">
        <v>2012</v>
      </c>
      <c r="B193" s="17">
        <v>5930</v>
      </c>
      <c r="C193" s="18" t="s">
        <v>571</v>
      </c>
      <c r="D193" s="18" t="s">
        <v>43</v>
      </c>
      <c r="E193" s="18" t="s">
        <v>28</v>
      </c>
      <c r="F193" s="16" t="s">
        <v>8</v>
      </c>
      <c r="G193" s="20">
        <v>448</v>
      </c>
      <c r="H193" s="20">
        <v>11</v>
      </c>
      <c r="I193" s="20" t="s">
        <v>37</v>
      </c>
      <c r="J193" s="20" t="s">
        <v>37</v>
      </c>
      <c r="K193" s="20">
        <v>459</v>
      </c>
      <c r="L193" s="19">
        <v>0.8</v>
      </c>
      <c r="M193" s="19" t="s">
        <v>37</v>
      </c>
      <c r="N193" s="19" t="s">
        <v>37</v>
      </c>
      <c r="O193" s="19" t="s">
        <v>37</v>
      </c>
      <c r="P193" s="19">
        <v>0.8</v>
      </c>
      <c r="Q193" s="22">
        <v>8285</v>
      </c>
      <c r="R193" s="22">
        <v>377</v>
      </c>
      <c r="S193" s="22" t="s">
        <v>37</v>
      </c>
      <c r="T193" s="22" t="s">
        <v>37</v>
      </c>
      <c r="U193" s="22">
        <v>8662</v>
      </c>
      <c r="V193" s="21">
        <v>15</v>
      </c>
      <c r="W193" s="21">
        <v>0.7</v>
      </c>
      <c r="X193" s="21" t="s">
        <v>37</v>
      </c>
      <c r="Y193" s="21" t="s">
        <v>37</v>
      </c>
      <c r="Z193" s="21">
        <v>15.7</v>
      </c>
      <c r="AA193" s="20" t="s">
        <v>37</v>
      </c>
      <c r="AB193" s="20" t="s">
        <v>37</v>
      </c>
      <c r="AC193" s="20" t="s">
        <v>37</v>
      </c>
      <c r="AD193" s="20" t="s">
        <v>37</v>
      </c>
      <c r="AE193" s="20">
        <v>0</v>
      </c>
      <c r="AF193" s="19" t="s">
        <v>37</v>
      </c>
      <c r="AG193" s="19" t="s">
        <v>37</v>
      </c>
      <c r="AH193" s="19" t="s">
        <v>37</v>
      </c>
      <c r="AI193" s="19" t="s">
        <v>37</v>
      </c>
      <c r="AJ193" s="19">
        <v>0</v>
      </c>
      <c r="AK193" s="19" t="s">
        <v>37</v>
      </c>
      <c r="AL193" s="19" t="s">
        <v>37</v>
      </c>
      <c r="AM193" s="19" t="s">
        <v>37</v>
      </c>
      <c r="AN193" s="19" t="s">
        <v>37</v>
      </c>
      <c r="AO193" s="19">
        <v>0</v>
      </c>
      <c r="AP193" s="22" t="s">
        <v>37</v>
      </c>
      <c r="AQ193" s="22" t="s">
        <v>37</v>
      </c>
      <c r="AR193" s="22" t="s">
        <v>37</v>
      </c>
      <c r="AS193" s="22" t="s">
        <v>37</v>
      </c>
      <c r="AT193" s="22">
        <v>0</v>
      </c>
      <c r="AU193" s="21" t="s">
        <v>37</v>
      </c>
      <c r="AV193" s="21" t="s">
        <v>37</v>
      </c>
      <c r="AW193" s="21" t="s">
        <v>37</v>
      </c>
      <c r="AX193" s="21" t="s">
        <v>37</v>
      </c>
      <c r="AY193" s="21">
        <v>0</v>
      </c>
      <c r="AZ193" s="21" t="s">
        <v>37</v>
      </c>
      <c r="BA193" s="21" t="s">
        <v>37</v>
      </c>
      <c r="BB193" s="21" t="s">
        <v>37</v>
      </c>
      <c r="BC193" s="21" t="s">
        <v>37</v>
      </c>
      <c r="BD193" s="21">
        <v>0</v>
      </c>
      <c r="BE193" s="20">
        <v>237</v>
      </c>
      <c r="BF193" s="20">
        <v>94</v>
      </c>
      <c r="BG193" s="20">
        <v>91</v>
      </c>
      <c r="BH193" s="20" t="s">
        <v>37</v>
      </c>
      <c r="BI193" s="20">
        <v>422</v>
      </c>
      <c r="BJ193" s="20" t="s">
        <v>37</v>
      </c>
      <c r="BK193" s="20" t="s">
        <v>37</v>
      </c>
      <c r="BL193" s="20" t="s">
        <v>37</v>
      </c>
      <c r="BM193" s="20" t="s">
        <v>37</v>
      </c>
      <c r="BN193" s="20">
        <v>0</v>
      </c>
      <c r="BO193" s="22" t="s">
        <v>37</v>
      </c>
      <c r="BP193" s="22" t="s">
        <v>37</v>
      </c>
      <c r="BQ193" s="22" t="s">
        <v>37</v>
      </c>
      <c r="BR193" s="22" t="s">
        <v>37</v>
      </c>
      <c r="BS193" s="22">
        <v>0</v>
      </c>
      <c r="BT193" s="22" t="s">
        <v>37</v>
      </c>
      <c r="BU193" s="22" t="s">
        <v>37</v>
      </c>
      <c r="BV193" s="22" t="s">
        <v>37</v>
      </c>
      <c r="BW193" s="22" t="s">
        <v>37</v>
      </c>
      <c r="BX193" s="22">
        <v>0</v>
      </c>
      <c r="BY193" s="24">
        <v>35</v>
      </c>
      <c r="BZ193" s="24">
        <v>14</v>
      </c>
      <c r="CA193" s="24">
        <v>14</v>
      </c>
      <c r="CB193" s="24" t="s">
        <v>37</v>
      </c>
      <c r="CC193" s="24">
        <v>63</v>
      </c>
      <c r="CD193" s="24">
        <v>272</v>
      </c>
      <c r="CE193" s="24">
        <v>108</v>
      </c>
      <c r="CF193" s="24">
        <v>105</v>
      </c>
      <c r="CG193" s="24">
        <v>0</v>
      </c>
      <c r="CH193" s="24">
        <v>485</v>
      </c>
      <c r="CI193" s="22" t="s">
        <v>37</v>
      </c>
      <c r="CJ193" s="22" t="s">
        <v>37</v>
      </c>
      <c r="CK193" s="22" t="s">
        <v>37</v>
      </c>
      <c r="CL193" s="22" t="s">
        <v>37</v>
      </c>
      <c r="CM193" s="20" t="s">
        <v>37</v>
      </c>
      <c r="CN193" s="20" t="s">
        <v>37</v>
      </c>
      <c r="CO193" s="20" t="s">
        <v>37</v>
      </c>
      <c r="CP193" s="20" t="s">
        <v>37</v>
      </c>
    </row>
    <row r="194" spans="1:94" x14ac:dyDescent="0.35">
      <c r="A194" s="16">
        <v>2012</v>
      </c>
      <c r="B194" s="17">
        <v>5964</v>
      </c>
      <c r="C194" s="18" t="s">
        <v>575</v>
      </c>
      <c r="D194" s="18" t="s">
        <v>61</v>
      </c>
      <c r="E194" s="18" t="s">
        <v>33</v>
      </c>
      <c r="F194" s="16" t="s">
        <v>8</v>
      </c>
      <c r="G194" s="20" t="s">
        <v>37</v>
      </c>
      <c r="H194" s="20" t="s">
        <v>37</v>
      </c>
      <c r="I194" s="20" t="s">
        <v>37</v>
      </c>
      <c r="J194" s="20" t="s">
        <v>37</v>
      </c>
      <c r="K194" s="20" t="s">
        <v>37</v>
      </c>
      <c r="L194" s="19" t="s">
        <v>37</v>
      </c>
      <c r="M194" s="19" t="s">
        <v>37</v>
      </c>
      <c r="N194" s="19" t="s">
        <v>37</v>
      </c>
      <c r="O194" s="19" t="s">
        <v>37</v>
      </c>
      <c r="P194" s="19" t="s">
        <v>37</v>
      </c>
      <c r="Q194" s="22" t="s">
        <v>37</v>
      </c>
      <c r="R194" s="22" t="s">
        <v>37</v>
      </c>
      <c r="S194" s="22" t="s">
        <v>37</v>
      </c>
      <c r="T194" s="22" t="s">
        <v>37</v>
      </c>
      <c r="U194" s="22" t="s">
        <v>37</v>
      </c>
      <c r="V194" s="21" t="s">
        <v>37</v>
      </c>
      <c r="W194" s="21" t="s">
        <v>37</v>
      </c>
      <c r="X194" s="21" t="s">
        <v>37</v>
      </c>
      <c r="Y194" s="21" t="s">
        <v>37</v>
      </c>
      <c r="Z194" s="21" t="s">
        <v>37</v>
      </c>
      <c r="AA194" s="20" t="s">
        <v>37</v>
      </c>
      <c r="AB194" s="20" t="s">
        <v>37</v>
      </c>
      <c r="AC194" s="20" t="s">
        <v>37</v>
      </c>
      <c r="AD194" s="20" t="s">
        <v>37</v>
      </c>
      <c r="AE194" s="20" t="s">
        <v>37</v>
      </c>
      <c r="AF194" s="19" t="s">
        <v>37</v>
      </c>
      <c r="AG194" s="19" t="s">
        <v>37</v>
      </c>
      <c r="AH194" s="19" t="s">
        <v>37</v>
      </c>
      <c r="AI194" s="19" t="s">
        <v>37</v>
      </c>
      <c r="AJ194" s="19" t="s">
        <v>37</v>
      </c>
      <c r="AK194" s="19" t="s">
        <v>37</v>
      </c>
      <c r="AL194" s="19" t="s">
        <v>37</v>
      </c>
      <c r="AM194" s="19" t="s">
        <v>37</v>
      </c>
      <c r="AN194" s="19" t="s">
        <v>37</v>
      </c>
      <c r="AO194" s="19" t="s">
        <v>37</v>
      </c>
      <c r="AP194" s="22" t="s">
        <v>37</v>
      </c>
      <c r="AQ194" s="22" t="s">
        <v>37</v>
      </c>
      <c r="AR194" s="22" t="s">
        <v>37</v>
      </c>
      <c r="AS194" s="22" t="s">
        <v>37</v>
      </c>
      <c r="AT194" s="22" t="s">
        <v>37</v>
      </c>
      <c r="AU194" s="21" t="s">
        <v>37</v>
      </c>
      <c r="AV194" s="21" t="s">
        <v>37</v>
      </c>
      <c r="AW194" s="21" t="s">
        <v>37</v>
      </c>
      <c r="AX194" s="21" t="s">
        <v>37</v>
      </c>
      <c r="AY194" s="21" t="s">
        <v>37</v>
      </c>
      <c r="AZ194" s="21" t="s">
        <v>37</v>
      </c>
      <c r="BA194" s="21" t="s">
        <v>37</v>
      </c>
      <c r="BB194" s="21" t="s">
        <v>37</v>
      </c>
      <c r="BC194" s="21" t="s">
        <v>37</v>
      </c>
      <c r="BD194" s="21" t="s">
        <v>37</v>
      </c>
      <c r="BE194" s="20" t="s">
        <v>37</v>
      </c>
      <c r="BF194" s="20" t="s">
        <v>37</v>
      </c>
      <c r="BG194" s="20" t="s">
        <v>37</v>
      </c>
      <c r="BH194" s="20" t="s">
        <v>37</v>
      </c>
      <c r="BI194" s="20" t="s">
        <v>37</v>
      </c>
      <c r="BJ194" s="20" t="s">
        <v>37</v>
      </c>
      <c r="BK194" s="20" t="s">
        <v>37</v>
      </c>
      <c r="BL194" s="20" t="s">
        <v>37</v>
      </c>
      <c r="BM194" s="20" t="s">
        <v>37</v>
      </c>
      <c r="BN194" s="20" t="s">
        <v>37</v>
      </c>
      <c r="BO194" s="22" t="s">
        <v>37</v>
      </c>
      <c r="BP194" s="22" t="s">
        <v>37</v>
      </c>
      <c r="BQ194" s="22" t="s">
        <v>37</v>
      </c>
      <c r="BR194" s="22" t="s">
        <v>37</v>
      </c>
      <c r="BS194" s="22" t="s">
        <v>37</v>
      </c>
      <c r="BT194" s="22" t="s">
        <v>37</v>
      </c>
      <c r="BU194" s="22" t="s">
        <v>37</v>
      </c>
      <c r="BV194" s="22" t="s">
        <v>37</v>
      </c>
      <c r="BW194" s="22" t="s">
        <v>37</v>
      </c>
      <c r="BX194" s="22" t="s">
        <v>37</v>
      </c>
      <c r="BY194" s="24" t="s">
        <v>37</v>
      </c>
      <c r="BZ194" s="24" t="s">
        <v>37</v>
      </c>
      <c r="CA194" s="24" t="s">
        <v>37</v>
      </c>
      <c r="CB194" s="24" t="s">
        <v>37</v>
      </c>
      <c r="CC194" s="24" t="s">
        <v>37</v>
      </c>
      <c r="CD194" s="24" t="s">
        <v>37</v>
      </c>
      <c r="CE194" s="24" t="s">
        <v>37</v>
      </c>
      <c r="CF194" s="24" t="s">
        <v>37</v>
      </c>
      <c r="CG194" s="24" t="s">
        <v>37</v>
      </c>
      <c r="CH194" s="24" t="s">
        <v>37</v>
      </c>
      <c r="CI194" s="22" t="s">
        <v>37</v>
      </c>
      <c r="CJ194" s="22" t="s">
        <v>37</v>
      </c>
      <c r="CK194" s="22" t="s">
        <v>37</v>
      </c>
      <c r="CL194" s="22" t="s">
        <v>37</v>
      </c>
      <c r="CM194" s="20" t="s">
        <v>37</v>
      </c>
      <c r="CN194" s="20">
        <v>3</v>
      </c>
      <c r="CO194" s="20" t="s">
        <v>37</v>
      </c>
      <c r="CP194" s="20" t="s">
        <v>37</v>
      </c>
    </row>
    <row r="195" spans="1:94" x14ac:dyDescent="0.35">
      <c r="A195" s="16">
        <v>2012</v>
      </c>
      <c r="B195" s="17">
        <v>5997</v>
      </c>
      <c r="C195" s="18" t="s">
        <v>577</v>
      </c>
      <c r="D195" s="18" t="s">
        <v>130</v>
      </c>
      <c r="E195" s="18" t="s">
        <v>28</v>
      </c>
      <c r="F195" s="16" t="s">
        <v>8</v>
      </c>
      <c r="G195" s="20" t="s">
        <v>37</v>
      </c>
      <c r="H195" s="20">
        <v>199</v>
      </c>
      <c r="I195" s="20" t="s">
        <v>37</v>
      </c>
      <c r="J195" s="20" t="s">
        <v>37</v>
      </c>
      <c r="K195" s="20">
        <v>199</v>
      </c>
      <c r="L195" s="19" t="s">
        <v>37</v>
      </c>
      <c r="M195" s="19">
        <v>0</v>
      </c>
      <c r="N195" s="19" t="s">
        <v>37</v>
      </c>
      <c r="O195" s="19" t="s">
        <v>37</v>
      </c>
      <c r="P195" s="19">
        <v>0</v>
      </c>
      <c r="Q195" s="22">
        <v>384</v>
      </c>
      <c r="R195" s="22">
        <v>3251</v>
      </c>
      <c r="S195" s="22">
        <v>13</v>
      </c>
      <c r="T195" s="22" t="s">
        <v>37</v>
      </c>
      <c r="U195" s="22">
        <v>3648</v>
      </c>
      <c r="V195" s="21" t="s">
        <v>37</v>
      </c>
      <c r="W195" s="21" t="s">
        <v>37</v>
      </c>
      <c r="X195" s="21" t="s">
        <v>37</v>
      </c>
      <c r="Y195" s="21" t="s">
        <v>37</v>
      </c>
      <c r="Z195" s="21">
        <v>0</v>
      </c>
      <c r="AA195" s="20" t="s">
        <v>37</v>
      </c>
      <c r="AB195" s="20" t="s">
        <v>37</v>
      </c>
      <c r="AC195" s="20" t="s">
        <v>37</v>
      </c>
      <c r="AD195" s="20" t="s">
        <v>37</v>
      </c>
      <c r="AE195" s="20">
        <v>0</v>
      </c>
      <c r="AF195" s="19" t="s">
        <v>37</v>
      </c>
      <c r="AG195" s="19" t="s">
        <v>37</v>
      </c>
      <c r="AH195" s="19" t="s">
        <v>37</v>
      </c>
      <c r="AI195" s="19" t="s">
        <v>37</v>
      </c>
      <c r="AJ195" s="19">
        <v>0</v>
      </c>
      <c r="AK195" s="19" t="s">
        <v>37</v>
      </c>
      <c r="AL195" s="19" t="s">
        <v>37</v>
      </c>
      <c r="AM195" s="19" t="s">
        <v>37</v>
      </c>
      <c r="AN195" s="19" t="s">
        <v>37</v>
      </c>
      <c r="AO195" s="19">
        <v>0</v>
      </c>
      <c r="AP195" s="22" t="s">
        <v>37</v>
      </c>
      <c r="AQ195" s="22" t="s">
        <v>37</v>
      </c>
      <c r="AR195" s="22" t="s">
        <v>37</v>
      </c>
      <c r="AS195" s="22" t="s">
        <v>37</v>
      </c>
      <c r="AT195" s="22">
        <v>0</v>
      </c>
      <c r="AU195" s="21">
        <v>4</v>
      </c>
      <c r="AV195" s="21">
        <v>1</v>
      </c>
      <c r="AW195" s="21" t="s">
        <v>37</v>
      </c>
      <c r="AX195" s="21" t="s">
        <v>37</v>
      </c>
      <c r="AY195" s="21">
        <v>5</v>
      </c>
      <c r="AZ195" s="21">
        <v>4</v>
      </c>
      <c r="BA195" s="21">
        <v>4</v>
      </c>
      <c r="BB195" s="21" t="s">
        <v>37</v>
      </c>
      <c r="BC195" s="21" t="s">
        <v>37</v>
      </c>
      <c r="BD195" s="21">
        <v>8</v>
      </c>
      <c r="BE195" s="20">
        <v>1</v>
      </c>
      <c r="BF195" s="20">
        <v>35</v>
      </c>
      <c r="BG195" s="20" t="s">
        <v>37</v>
      </c>
      <c r="BH195" s="20" t="s">
        <v>37</v>
      </c>
      <c r="BI195" s="20">
        <v>36</v>
      </c>
      <c r="BJ195" s="20" t="s">
        <v>37</v>
      </c>
      <c r="BK195" s="20">
        <v>34</v>
      </c>
      <c r="BL195" s="20" t="s">
        <v>37</v>
      </c>
      <c r="BM195" s="20" t="s">
        <v>37</v>
      </c>
      <c r="BN195" s="20">
        <v>34</v>
      </c>
      <c r="BO195" s="22" t="s">
        <v>37</v>
      </c>
      <c r="BP195" s="22" t="s">
        <v>37</v>
      </c>
      <c r="BQ195" s="22" t="s">
        <v>37</v>
      </c>
      <c r="BR195" s="22" t="s">
        <v>37</v>
      </c>
      <c r="BS195" s="22">
        <v>0</v>
      </c>
      <c r="BT195" s="22" t="s">
        <v>37</v>
      </c>
      <c r="BU195" s="22" t="s">
        <v>37</v>
      </c>
      <c r="BV195" s="22" t="s">
        <v>37</v>
      </c>
      <c r="BW195" s="22" t="s">
        <v>37</v>
      </c>
      <c r="BX195" s="22">
        <v>0</v>
      </c>
      <c r="BY195" s="24" t="s">
        <v>37</v>
      </c>
      <c r="BZ195" s="24" t="s">
        <v>37</v>
      </c>
      <c r="CA195" s="24" t="s">
        <v>37</v>
      </c>
      <c r="CB195" s="24" t="s">
        <v>37</v>
      </c>
      <c r="CC195" s="24">
        <v>0</v>
      </c>
      <c r="CD195" s="24">
        <v>1</v>
      </c>
      <c r="CE195" s="24">
        <v>69</v>
      </c>
      <c r="CF195" s="24">
        <v>0</v>
      </c>
      <c r="CG195" s="24">
        <v>0</v>
      </c>
      <c r="CH195" s="24">
        <v>70</v>
      </c>
      <c r="CI195" s="22" t="s">
        <v>37</v>
      </c>
      <c r="CJ195" s="22" t="s">
        <v>37</v>
      </c>
      <c r="CK195" s="22" t="s">
        <v>37</v>
      </c>
      <c r="CL195" s="22" t="s">
        <v>37</v>
      </c>
      <c r="CM195" s="20">
        <v>303</v>
      </c>
      <c r="CN195" s="20">
        <v>21</v>
      </c>
      <c r="CO195" s="20" t="s">
        <v>37</v>
      </c>
      <c r="CP195" s="20" t="s">
        <v>37</v>
      </c>
    </row>
    <row r="196" spans="1:94" x14ac:dyDescent="0.35">
      <c r="A196" s="16">
        <v>2012</v>
      </c>
      <c r="B196" s="17">
        <v>6022</v>
      </c>
      <c r="C196" s="18" t="s">
        <v>581</v>
      </c>
      <c r="D196" s="18" t="s">
        <v>128</v>
      </c>
      <c r="E196" s="18" t="s">
        <v>28</v>
      </c>
      <c r="F196" s="16" t="s">
        <v>8</v>
      </c>
      <c r="G196" s="20">
        <v>6607</v>
      </c>
      <c r="H196" s="20">
        <v>8053</v>
      </c>
      <c r="I196" s="20">
        <v>7478</v>
      </c>
      <c r="J196" s="20">
        <v>0</v>
      </c>
      <c r="K196" s="20">
        <v>22138</v>
      </c>
      <c r="L196" s="19">
        <v>1.5</v>
      </c>
      <c r="M196" s="19">
        <v>1.3</v>
      </c>
      <c r="N196" s="19">
        <v>0.8</v>
      </c>
      <c r="O196" s="19" t="s">
        <v>37</v>
      </c>
      <c r="P196" s="19">
        <v>3.6</v>
      </c>
      <c r="Q196" s="22">
        <v>207874</v>
      </c>
      <c r="R196" s="22">
        <v>137336</v>
      </c>
      <c r="S196" s="22">
        <v>97921</v>
      </c>
      <c r="T196" s="22" t="s">
        <v>37</v>
      </c>
      <c r="U196" s="22">
        <v>443131</v>
      </c>
      <c r="V196" s="21">
        <v>64.3</v>
      </c>
      <c r="W196" s="21">
        <v>34.299999999999997</v>
      </c>
      <c r="X196" s="21">
        <v>13.3</v>
      </c>
      <c r="Y196" s="21" t="s">
        <v>37</v>
      </c>
      <c r="Z196" s="21">
        <v>111.9</v>
      </c>
      <c r="AA196" s="20" t="s">
        <v>37</v>
      </c>
      <c r="AB196" s="20" t="s">
        <v>37</v>
      </c>
      <c r="AC196" s="20" t="s">
        <v>37</v>
      </c>
      <c r="AD196" s="20" t="s">
        <v>37</v>
      </c>
      <c r="AE196" s="20">
        <v>0</v>
      </c>
      <c r="AF196" s="19" t="s">
        <v>37</v>
      </c>
      <c r="AG196" s="19" t="s">
        <v>37</v>
      </c>
      <c r="AH196" s="19" t="s">
        <v>37</v>
      </c>
      <c r="AI196" s="19" t="s">
        <v>37</v>
      </c>
      <c r="AJ196" s="19">
        <v>0</v>
      </c>
      <c r="AK196" s="19" t="s">
        <v>37</v>
      </c>
      <c r="AL196" s="19" t="s">
        <v>37</v>
      </c>
      <c r="AM196" s="19" t="s">
        <v>37</v>
      </c>
      <c r="AN196" s="19" t="s">
        <v>37</v>
      </c>
      <c r="AO196" s="19">
        <v>0</v>
      </c>
      <c r="AP196" s="22" t="s">
        <v>37</v>
      </c>
      <c r="AQ196" s="22" t="s">
        <v>37</v>
      </c>
      <c r="AR196" s="22" t="s">
        <v>37</v>
      </c>
      <c r="AS196" s="22" t="s">
        <v>37</v>
      </c>
      <c r="AT196" s="22">
        <v>0</v>
      </c>
      <c r="AU196" s="21" t="s">
        <v>37</v>
      </c>
      <c r="AV196" s="21" t="s">
        <v>37</v>
      </c>
      <c r="AW196" s="21" t="s">
        <v>37</v>
      </c>
      <c r="AX196" s="21" t="s">
        <v>37</v>
      </c>
      <c r="AY196" s="21">
        <v>0</v>
      </c>
      <c r="AZ196" s="21" t="s">
        <v>37</v>
      </c>
      <c r="BA196" s="21" t="s">
        <v>37</v>
      </c>
      <c r="BB196" s="21" t="s">
        <v>37</v>
      </c>
      <c r="BC196" s="21" t="s">
        <v>37</v>
      </c>
      <c r="BD196" s="21">
        <v>0</v>
      </c>
      <c r="BE196" s="20">
        <v>846</v>
      </c>
      <c r="BF196" s="20">
        <v>558</v>
      </c>
      <c r="BG196" s="20">
        <v>304</v>
      </c>
      <c r="BH196" s="20">
        <v>0</v>
      </c>
      <c r="BI196" s="20">
        <v>1708</v>
      </c>
      <c r="BJ196" s="20">
        <v>1292</v>
      </c>
      <c r="BK196" s="20">
        <v>1499</v>
      </c>
      <c r="BL196" s="20">
        <v>332</v>
      </c>
      <c r="BM196" s="20">
        <v>0</v>
      </c>
      <c r="BN196" s="20">
        <v>3123</v>
      </c>
      <c r="BO196" s="22">
        <v>0</v>
      </c>
      <c r="BP196" s="22">
        <v>0</v>
      </c>
      <c r="BQ196" s="22">
        <v>0</v>
      </c>
      <c r="BR196" s="22">
        <v>0</v>
      </c>
      <c r="BS196" s="22">
        <v>0</v>
      </c>
      <c r="BT196" s="22">
        <v>0</v>
      </c>
      <c r="BU196" s="22">
        <v>0</v>
      </c>
      <c r="BV196" s="22">
        <v>0</v>
      </c>
      <c r="BW196" s="22">
        <v>0</v>
      </c>
      <c r="BX196" s="22">
        <v>0</v>
      </c>
      <c r="BY196" s="24">
        <v>511</v>
      </c>
      <c r="BZ196" s="24">
        <v>346</v>
      </c>
      <c r="CA196" s="24">
        <v>116</v>
      </c>
      <c r="CB196" s="24">
        <v>0</v>
      </c>
      <c r="CC196" s="24">
        <v>973</v>
      </c>
      <c r="CD196" s="24">
        <v>2649</v>
      </c>
      <c r="CE196" s="24">
        <v>2403</v>
      </c>
      <c r="CF196" s="24">
        <v>752</v>
      </c>
      <c r="CG196" s="24">
        <v>0</v>
      </c>
      <c r="CH196" s="24">
        <v>5804</v>
      </c>
      <c r="CI196" s="22" t="s">
        <v>37</v>
      </c>
      <c r="CJ196" s="22" t="s">
        <v>37</v>
      </c>
      <c r="CK196" s="22" t="s">
        <v>37</v>
      </c>
      <c r="CL196" s="22" t="s">
        <v>37</v>
      </c>
      <c r="CM196" s="20" t="s">
        <v>37</v>
      </c>
      <c r="CN196" s="20" t="s">
        <v>37</v>
      </c>
      <c r="CO196" s="20" t="s">
        <v>37</v>
      </c>
      <c r="CP196" s="20" t="s">
        <v>37</v>
      </c>
    </row>
    <row r="197" spans="1:94" x14ac:dyDescent="0.35">
      <c r="A197" s="16">
        <v>2012</v>
      </c>
      <c r="B197" s="17">
        <v>6043</v>
      </c>
      <c r="C197" s="18" t="s">
        <v>582</v>
      </c>
      <c r="D197" s="18" t="s">
        <v>39</v>
      </c>
      <c r="E197" s="18" t="s">
        <v>28</v>
      </c>
      <c r="F197" s="16" t="s">
        <v>8</v>
      </c>
      <c r="G197" s="20" t="s">
        <v>37</v>
      </c>
      <c r="H197" s="20" t="s">
        <v>37</v>
      </c>
      <c r="I197" s="20" t="s">
        <v>37</v>
      </c>
      <c r="J197" s="20" t="s">
        <v>37</v>
      </c>
      <c r="K197" s="20" t="s">
        <v>37</v>
      </c>
      <c r="L197" s="19" t="s">
        <v>37</v>
      </c>
      <c r="M197" s="19" t="s">
        <v>37</v>
      </c>
      <c r="N197" s="19" t="s">
        <v>37</v>
      </c>
      <c r="O197" s="19" t="s">
        <v>37</v>
      </c>
      <c r="P197" s="19" t="s">
        <v>37</v>
      </c>
      <c r="Q197" s="22" t="s">
        <v>37</v>
      </c>
      <c r="R197" s="22" t="s">
        <v>37</v>
      </c>
      <c r="S197" s="22" t="s">
        <v>37</v>
      </c>
      <c r="T197" s="22" t="s">
        <v>37</v>
      </c>
      <c r="U197" s="22" t="s">
        <v>37</v>
      </c>
      <c r="V197" s="21" t="s">
        <v>37</v>
      </c>
      <c r="W197" s="21" t="s">
        <v>37</v>
      </c>
      <c r="X197" s="21" t="s">
        <v>37</v>
      </c>
      <c r="Y197" s="21" t="s">
        <v>37</v>
      </c>
      <c r="Z197" s="21" t="s">
        <v>37</v>
      </c>
      <c r="AA197" s="20" t="s">
        <v>37</v>
      </c>
      <c r="AB197" s="20" t="s">
        <v>37</v>
      </c>
      <c r="AC197" s="20" t="s">
        <v>37</v>
      </c>
      <c r="AD197" s="20" t="s">
        <v>37</v>
      </c>
      <c r="AE197" s="20" t="s">
        <v>37</v>
      </c>
      <c r="AF197" s="19" t="s">
        <v>37</v>
      </c>
      <c r="AG197" s="19" t="s">
        <v>37</v>
      </c>
      <c r="AH197" s="19" t="s">
        <v>37</v>
      </c>
      <c r="AI197" s="19" t="s">
        <v>37</v>
      </c>
      <c r="AJ197" s="19" t="s">
        <v>37</v>
      </c>
      <c r="AK197" s="19" t="s">
        <v>37</v>
      </c>
      <c r="AL197" s="19" t="s">
        <v>37</v>
      </c>
      <c r="AM197" s="19" t="s">
        <v>37</v>
      </c>
      <c r="AN197" s="19" t="s">
        <v>37</v>
      </c>
      <c r="AO197" s="19" t="s">
        <v>37</v>
      </c>
      <c r="AP197" s="22" t="s">
        <v>37</v>
      </c>
      <c r="AQ197" s="22" t="s">
        <v>37</v>
      </c>
      <c r="AR197" s="22" t="s">
        <v>37</v>
      </c>
      <c r="AS197" s="22" t="s">
        <v>37</v>
      </c>
      <c r="AT197" s="22" t="s">
        <v>37</v>
      </c>
      <c r="AU197" s="21" t="s">
        <v>37</v>
      </c>
      <c r="AV197" s="21" t="s">
        <v>37</v>
      </c>
      <c r="AW197" s="21" t="s">
        <v>37</v>
      </c>
      <c r="AX197" s="21" t="s">
        <v>37</v>
      </c>
      <c r="AY197" s="21" t="s">
        <v>37</v>
      </c>
      <c r="AZ197" s="21" t="s">
        <v>37</v>
      </c>
      <c r="BA197" s="21" t="s">
        <v>37</v>
      </c>
      <c r="BB197" s="21" t="s">
        <v>37</v>
      </c>
      <c r="BC197" s="21" t="s">
        <v>37</v>
      </c>
      <c r="BD197" s="21" t="s">
        <v>37</v>
      </c>
      <c r="BE197" s="20" t="s">
        <v>37</v>
      </c>
      <c r="BF197" s="20" t="s">
        <v>37</v>
      </c>
      <c r="BG197" s="20" t="s">
        <v>37</v>
      </c>
      <c r="BH197" s="20" t="s">
        <v>37</v>
      </c>
      <c r="BI197" s="20" t="s">
        <v>37</v>
      </c>
      <c r="BJ197" s="20" t="s">
        <v>37</v>
      </c>
      <c r="BK197" s="20" t="s">
        <v>37</v>
      </c>
      <c r="BL197" s="20" t="s">
        <v>37</v>
      </c>
      <c r="BM197" s="20" t="s">
        <v>37</v>
      </c>
      <c r="BN197" s="20" t="s">
        <v>37</v>
      </c>
      <c r="BO197" s="22" t="s">
        <v>37</v>
      </c>
      <c r="BP197" s="22" t="s">
        <v>37</v>
      </c>
      <c r="BQ197" s="22" t="s">
        <v>37</v>
      </c>
      <c r="BR197" s="22" t="s">
        <v>37</v>
      </c>
      <c r="BS197" s="22" t="s">
        <v>37</v>
      </c>
      <c r="BT197" s="22" t="s">
        <v>37</v>
      </c>
      <c r="BU197" s="22" t="s">
        <v>37</v>
      </c>
      <c r="BV197" s="22" t="s">
        <v>37</v>
      </c>
      <c r="BW197" s="22" t="s">
        <v>37</v>
      </c>
      <c r="BX197" s="22" t="s">
        <v>37</v>
      </c>
      <c r="BY197" s="24" t="s">
        <v>37</v>
      </c>
      <c r="BZ197" s="24" t="s">
        <v>37</v>
      </c>
      <c r="CA197" s="24" t="s">
        <v>37</v>
      </c>
      <c r="CB197" s="24" t="s">
        <v>37</v>
      </c>
      <c r="CC197" s="24" t="s">
        <v>37</v>
      </c>
      <c r="CD197" s="24" t="s">
        <v>37</v>
      </c>
      <c r="CE197" s="24" t="s">
        <v>37</v>
      </c>
      <c r="CF197" s="24" t="s">
        <v>37</v>
      </c>
      <c r="CG197" s="24" t="s">
        <v>37</v>
      </c>
      <c r="CH197" s="24" t="s">
        <v>37</v>
      </c>
      <c r="CI197" s="22" t="s">
        <v>37</v>
      </c>
      <c r="CJ197" s="22" t="s">
        <v>37</v>
      </c>
      <c r="CK197" s="22" t="s">
        <v>37</v>
      </c>
      <c r="CL197" s="22" t="s">
        <v>37</v>
      </c>
      <c r="CM197" s="20">
        <v>1</v>
      </c>
      <c r="CN197" s="20">
        <v>0</v>
      </c>
      <c r="CO197" s="20">
        <v>1</v>
      </c>
      <c r="CP197" s="20">
        <v>0</v>
      </c>
    </row>
    <row r="198" spans="1:94" x14ac:dyDescent="0.35">
      <c r="A198" s="16">
        <v>2012</v>
      </c>
      <c r="B198" s="17">
        <v>6151</v>
      </c>
      <c r="C198" s="18" t="s">
        <v>588</v>
      </c>
      <c r="D198" s="18" t="s">
        <v>51</v>
      </c>
      <c r="E198" s="18" t="s">
        <v>28</v>
      </c>
      <c r="F198" s="16" t="s">
        <v>8</v>
      </c>
      <c r="G198" s="20">
        <v>147</v>
      </c>
      <c r="H198" s="20">
        <v>342</v>
      </c>
      <c r="I198" s="20">
        <v>1499</v>
      </c>
      <c r="J198" s="20" t="s">
        <v>37</v>
      </c>
      <c r="K198" s="20">
        <v>1988</v>
      </c>
      <c r="L198" s="19">
        <v>0.2</v>
      </c>
      <c r="M198" s="19">
        <v>0.1</v>
      </c>
      <c r="N198" s="19">
        <v>0.2</v>
      </c>
      <c r="O198" s="19" t="s">
        <v>37</v>
      </c>
      <c r="P198" s="19">
        <v>0.5</v>
      </c>
      <c r="Q198" s="22">
        <v>599</v>
      </c>
      <c r="R198" s="22">
        <v>2771</v>
      </c>
      <c r="S198" s="22">
        <v>1704</v>
      </c>
      <c r="T198" s="22" t="s">
        <v>37</v>
      </c>
      <c r="U198" s="22">
        <v>5074</v>
      </c>
      <c r="V198" s="21">
        <v>0.2</v>
      </c>
      <c r="W198" s="21">
        <v>0.1</v>
      </c>
      <c r="X198" s="21">
        <v>0.2</v>
      </c>
      <c r="Y198" s="21" t="s">
        <v>37</v>
      </c>
      <c r="Z198" s="21">
        <v>0.5</v>
      </c>
      <c r="AA198" s="20" t="s">
        <v>37</v>
      </c>
      <c r="AB198" s="20" t="s">
        <v>37</v>
      </c>
      <c r="AC198" s="20" t="s">
        <v>37</v>
      </c>
      <c r="AD198" s="20" t="s">
        <v>37</v>
      </c>
      <c r="AE198" s="20">
        <v>0</v>
      </c>
      <c r="AF198" s="19">
        <v>0.2</v>
      </c>
      <c r="AG198" s="19">
        <v>0.1</v>
      </c>
      <c r="AH198" s="19">
        <v>0.2</v>
      </c>
      <c r="AI198" s="19" t="s">
        <v>37</v>
      </c>
      <c r="AJ198" s="19">
        <v>0.5</v>
      </c>
      <c r="AK198" s="19">
        <v>0.2</v>
      </c>
      <c r="AL198" s="19">
        <v>0.1</v>
      </c>
      <c r="AM198" s="19">
        <v>0.2</v>
      </c>
      <c r="AN198" s="19" t="s">
        <v>37</v>
      </c>
      <c r="AO198" s="19">
        <v>0.5</v>
      </c>
      <c r="AP198" s="22" t="s">
        <v>37</v>
      </c>
      <c r="AQ198" s="22" t="s">
        <v>37</v>
      </c>
      <c r="AR198" s="22" t="s">
        <v>37</v>
      </c>
      <c r="AS198" s="22" t="s">
        <v>37</v>
      </c>
      <c r="AT198" s="22">
        <v>0</v>
      </c>
      <c r="AU198" s="21">
        <v>4</v>
      </c>
      <c r="AV198" s="21">
        <v>1</v>
      </c>
      <c r="AW198" s="21">
        <v>1</v>
      </c>
      <c r="AX198" s="21" t="s">
        <v>37</v>
      </c>
      <c r="AY198" s="21">
        <v>6</v>
      </c>
      <c r="AZ198" s="21">
        <v>5</v>
      </c>
      <c r="BA198" s="21">
        <v>1</v>
      </c>
      <c r="BB198" s="21">
        <v>1</v>
      </c>
      <c r="BC198" s="21" t="s">
        <v>37</v>
      </c>
      <c r="BD198" s="21">
        <v>7</v>
      </c>
      <c r="BE198" s="20">
        <v>13</v>
      </c>
      <c r="BF198" s="20">
        <v>0</v>
      </c>
      <c r="BG198" s="20">
        <v>0</v>
      </c>
      <c r="BH198" s="20" t="s">
        <v>37</v>
      </c>
      <c r="BI198" s="20">
        <v>13</v>
      </c>
      <c r="BJ198" s="20">
        <v>37</v>
      </c>
      <c r="BK198" s="20">
        <v>32</v>
      </c>
      <c r="BL198" s="20">
        <v>43</v>
      </c>
      <c r="BM198" s="20" t="s">
        <v>37</v>
      </c>
      <c r="BN198" s="20">
        <v>112</v>
      </c>
      <c r="BO198" s="22">
        <v>15</v>
      </c>
      <c r="BP198" s="22">
        <v>0</v>
      </c>
      <c r="BQ198" s="22">
        <v>0</v>
      </c>
      <c r="BR198" s="22" t="s">
        <v>37</v>
      </c>
      <c r="BS198" s="22">
        <v>15</v>
      </c>
      <c r="BT198" s="22" t="s">
        <v>37</v>
      </c>
      <c r="BU198" s="22" t="s">
        <v>37</v>
      </c>
      <c r="BV198" s="22" t="s">
        <v>37</v>
      </c>
      <c r="BW198" s="22" t="s">
        <v>37</v>
      </c>
      <c r="BX198" s="22">
        <v>0</v>
      </c>
      <c r="BY198" s="24">
        <v>15</v>
      </c>
      <c r="BZ198" s="24">
        <v>3</v>
      </c>
      <c r="CA198" s="24">
        <v>0</v>
      </c>
      <c r="CB198" s="24" t="s">
        <v>37</v>
      </c>
      <c r="CC198" s="24">
        <v>18</v>
      </c>
      <c r="CD198" s="24">
        <v>80</v>
      </c>
      <c r="CE198" s="24">
        <v>35</v>
      </c>
      <c r="CF198" s="24">
        <v>43</v>
      </c>
      <c r="CG198" s="24">
        <v>0</v>
      </c>
      <c r="CH198" s="24">
        <v>158</v>
      </c>
      <c r="CI198" s="22" t="s">
        <v>37</v>
      </c>
      <c r="CJ198" s="22" t="s">
        <v>37</v>
      </c>
      <c r="CK198" s="22" t="s">
        <v>37</v>
      </c>
      <c r="CL198" s="22" t="s">
        <v>37</v>
      </c>
      <c r="CM198" s="20" t="s">
        <v>37</v>
      </c>
      <c r="CN198" s="20" t="s">
        <v>37</v>
      </c>
      <c r="CO198" s="20" t="s">
        <v>37</v>
      </c>
      <c r="CP198" s="20" t="s">
        <v>37</v>
      </c>
    </row>
    <row r="199" spans="1:94" x14ac:dyDescent="0.35">
      <c r="A199" s="16">
        <v>2012</v>
      </c>
      <c r="B199" s="17">
        <v>6168</v>
      </c>
      <c r="C199" s="18" t="s">
        <v>589</v>
      </c>
      <c r="D199" s="18" t="s">
        <v>87</v>
      </c>
      <c r="E199" s="18" t="s">
        <v>33</v>
      </c>
      <c r="F199" s="16" t="s">
        <v>8</v>
      </c>
      <c r="G199" s="20">
        <v>6</v>
      </c>
      <c r="H199" s="20">
        <v>5</v>
      </c>
      <c r="I199" s="20" t="s">
        <v>37</v>
      </c>
      <c r="J199" s="20" t="s">
        <v>37</v>
      </c>
      <c r="K199" s="20">
        <v>11</v>
      </c>
      <c r="L199" s="19" t="s">
        <v>37</v>
      </c>
      <c r="M199" s="19" t="s">
        <v>37</v>
      </c>
      <c r="N199" s="19" t="s">
        <v>37</v>
      </c>
      <c r="O199" s="19" t="s">
        <v>37</v>
      </c>
      <c r="P199" s="19">
        <v>0</v>
      </c>
      <c r="Q199" s="22">
        <v>6</v>
      </c>
      <c r="R199" s="22">
        <v>5</v>
      </c>
      <c r="S199" s="22" t="s">
        <v>37</v>
      </c>
      <c r="T199" s="22" t="s">
        <v>37</v>
      </c>
      <c r="U199" s="22">
        <v>11</v>
      </c>
      <c r="V199" s="21" t="s">
        <v>37</v>
      </c>
      <c r="W199" s="21" t="s">
        <v>37</v>
      </c>
      <c r="X199" s="21" t="s">
        <v>37</v>
      </c>
      <c r="Y199" s="21" t="s">
        <v>37</v>
      </c>
      <c r="Z199" s="21">
        <v>0</v>
      </c>
      <c r="AA199" s="20" t="s">
        <v>37</v>
      </c>
      <c r="AB199" s="20" t="s">
        <v>37</v>
      </c>
      <c r="AC199" s="20" t="s">
        <v>37</v>
      </c>
      <c r="AD199" s="20" t="s">
        <v>37</v>
      </c>
      <c r="AE199" s="20">
        <v>0</v>
      </c>
      <c r="AF199" s="19" t="s">
        <v>37</v>
      </c>
      <c r="AG199" s="19" t="s">
        <v>37</v>
      </c>
      <c r="AH199" s="19" t="s">
        <v>37</v>
      </c>
      <c r="AI199" s="19" t="s">
        <v>37</v>
      </c>
      <c r="AJ199" s="19">
        <v>0</v>
      </c>
      <c r="AK199" s="19" t="s">
        <v>37</v>
      </c>
      <c r="AL199" s="19" t="s">
        <v>37</v>
      </c>
      <c r="AM199" s="19" t="s">
        <v>37</v>
      </c>
      <c r="AN199" s="19" t="s">
        <v>37</v>
      </c>
      <c r="AO199" s="19">
        <v>0</v>
      </c>
      <c r="AP199" s="22" t="s">
        <v>37</v>
      </c>
      <c r="AQ199" s="22" t="s">
        <v>37</v>
      </c>
      <c r="AR199" s="22" t="s">
        <v>37</v>
      </c>
      <c r="AS199" s="22" t="s">
        <v>37</v>
      </c>
      <c r="AT199" s="22">
        <v>0</v>
      </c>
      <c r="AU199" s="21" t="s">
        <v>37</v>
      </c>
      <c r="AV199" s="21" t="s">
        <v>37</v>
      </c>
      <c r="AW199" s="21" t="s">
        <v>37</v>
      </c>
      <c r="AX199" s="21" t="s">
        <v>37</v>
      </c>
      <c r="AY199" s="21">
        <v>0</v>
      </c>
      <c r="AZ199" s="21" t="s">
        <v>37</v>
      </c>
      <c r="BA199" s="21" t="s">
        <v>37</v>
      </c>
      <c r="BB199" s="21" t="s">
        <v>37</v>
      </c>
      <c r="BC199" s="21" t="s">
        <v>37</v>
      </c>
      <c r="BD199" s="21">
        <v>0</v>
      </c>
      <c r="BE199" s="20">
        <v>3</v>
      </c>
      <c r="BF199" s="20" t="s">
        <v>37</v>
      </c>
      <c r="BG199" s="20" t="s">
        <v>37</v>
      </c>
      <c r="BH199" s="20" t="s">
        <v>37</v>
      </c>
      <c r="BI199" s="20">
        <v>3</v>
      </c>
      <c r="BJ199" s="20">
        <v>10</v>
      </c>
      <c r="BK199" s="20">
        <v>10</v>
      </c>
      <c r="BL199" s="20" t="s">
        <v>37</v>
      </c>
      <c r="BM199" s="20" t="s">
        <v>37</v>
      </c>
      <c r="BN199" s="20">
        <v>20</v>
      </c>
      <c r="BO199" s="22" t="s">
        <v>37</v>
      </c>
      <c r="BP199" s="22" t="s">
        <v>37</v>
      </c>
      <c r="BQ199" s="22" t="s">
        <v>37</v>
      </c>
      <c r="BR199" s="22" t="s">
        <v>37</v>
      </c>
      <c r="BS199" s="22">
        <v>0</v>
      </c>
      <c r="BT199" s="22" t="s">
        <v>37</v>
      </c>
      <c r="BU199" s="22" t="s">
        <v>37</v>
      </c>
      <c r="BV199" s="22" t="s">
        <v>37</v>
      </c>
      <c r="BW199" s="22" t="s">
        <v>37</v>
      </c>
      <c r="BX199" s="22">
        <v>0</v>
      </c>
      <c r="BY199" s="24" t="s">
        <v>37</v>
      </c>
      <c r="BZ199" s="24" t="s">
        <v>37</v>
      </c>
      <c r="CA199" s="24" t="s">
        <v>37</v>
      </c>
      <c r="CB199" s="24" t="s">
        <v>37</v>
      </c>
      <c r="CC199" s="24">
        <v>0</v>
      </c>
      <c r="CD199" s="24">
        <v>13</v>
      </c>
      <c r="CE199" s="24">
        <v>10</v>
      </c>
      <c r="CF199" s="24">
        <v>0</v>
      </c>
      <c r="CG199" s="24">
        <v>0</v>
      </c>
      <c r="CH199" s="24">
        <v>23</v>
      </c>
      <c r="CI199" s="22" t="s">
        <v>37</v>
      </c>
      <c r="CJ199" s="22" t="s">
        <v>37</v>
      </c>
      <c r="CK199" s="22" t="s">
        <v>37</v>
      </c>
      <c r="CL199" s="22" t="s">
        <v>37</v>
      </c>
      <c r="CM199" s="20" t="s">
        <v>37</v>
      </c>
      <c r="CN199" s="20" t="s">
        <v>37</v>
      </c>
      <c r="CO199" s="20" t="s">
        <v>37</v>
      </c>
      <c r="CP199" s="20" t="s">
        <v>37</v>
      </c>
    </row>
    <row r="200" spans="1:94" x14ac:dyDescent="0.35">
      <c r="A200" s="16">
        <v>2012</v>
      </c>
      <c r="B200" s="17">
        <v>6181</v>
      </c>
      <c r="C200" s="18" t="s">
        <v>593</v>
      </c>
      <c r="D200" s="18" t="s">
        <v>132</v>
      </c>
      <c r="E200" s="18" t="s">
        <v>33</v>
      </c>
      <c r="F200" s="16" t="s">
        <v>8</v>
      </c>
      <c r="G200" s="20">
        <v>215</v>
      </c>
      <c r="H200" s="20">
        <v>269</v>
      </c>
      <c r="I200" s="20" t="s">
        <v>37</v>
      </c>
      <c r="J200" s="20" t="s">
        <v>37</v>
      </c>
      <c r="K200" s="20">
        <v>484</v>
      </c>
      <c r="L200" s="19" t="s">
        <v>37</v>
      </c>
      <c r="M200" s="19" t="s">
        <v>37</v>
      </c>
      <c r="N200" s="19" t="s">
        <v>37</v>
      </c>
      <c r="O200" s="19" t="s">
        <v>37</v>
      </c>
      <c r="P200" s="19">
        <v>0</v>
      </c>
      <c r="Q200" s="22">
        <v>1857</v>
      </c>
      <c r="R200" s="22">
        <v>423</v>
      </c>
      <c r="S200" s="22" t="s">
        <v>37</v>
      </c>
      <c r="T200" s="22" t="s">
        <v>37</v>
      </c>
      <c r="U200" s="22">
        <v>2280</v>
      </c>
      <c r="V200" s="21" t="s">
        <v>37</v>
      </c>
      <c r="W200" s="21" t="s">
        <v>37</v>
      </c>
      <c r="X200" s="21" t="s">
        <v>37</v>
      </c>
      <c r="Y200" s="21" t="s">
        <v>37</v>
      </c>
      <c r="Z200" s="21">
        <v>0</v>
      </c>
      <c r="AA200" s="20" t="s">
        <v>37</v>
      </c>
      <c r="AB200" s="20" t="s">
        <v>37</v>
      </c>
      <c r="AC200" s="20" t="s">
        <v>37</v>
      </c>
      <c r="AD200" s="20" t="s">
        <v>37</v>
      </c>
      <c r="AE200" s="20">
        <v>0</v>
      </c>
      <c r="AF200" s="19" t="s">
        <v>37</v>
      </c>
      <c r="AG200" s="19" t="s">
        <v>37</v>
      </c>
      <c r="AH200" s="19" t="s">
        <v>37</v>
      </c>
      <c r="AI200" s="19" t="s">
        <v>37</v>
      </c>
      <c r="AJ200" s="19">
        <v>0</v>
      </c>
      <c r="AK200" s="19" t="s">
        <v>37</v>
      </c>
      <c r="AL200" s="19" t="s">
        <v>37</v>
      </c>
      <c r="AM200" s="19" t="s">
        <v>37</v>
      </c>
      <c r="AN200" s="19" t="s">
        <v>37</v>
      </c>
      <c r="AO200" s="19">
        <v>0</v>
      </c>
      <c r="AP200" s="22" t="s">
        <v>37</v>
      </c>
      <c r="AQ200" s="22" t="s">
        <v>37</v>
      </c>
      <c r="AR200" s="22" t="s">
        <v>37</v>
      </c>
      <c r="AS200" s="22" t="s">
        <v>37</v>
      </c>
      <c r="AT200" s="22">
        <v>0</v>
      </c>
      <c r="AU200" s="21">
        <v>4.5</v>
      </c>
      <c r="AV200" s="21">
        <v>0</v>
      </c>
      <c r="AW200" s="21" t="s">
        <v>37</v>
      </c>
      <c r="AX200" s="21" t="s">
        <v>37</v>
      </c>
      <c r="AY200" s="21">
        <v>4.5</v>
      </c>
      <c r="AZ200" s="21">
        <v>6</v>
      </c>
      <c r="BA200" s="21">
        <v>0.1</v>
      </c>
      <c r="BB200" s="21" t="s">
        <v>37</v>
      </c>
      <c r="BC200" s="21" t="s">
        <v>37</v>
      </c>
      <c r="BD200" s="21">
        <v>6.1</v>
      </c>
      <c r="BE200" s="20">
        <v>8</v>
      </c>
      <c r="BF200" s="20" t="s">
        <v>37</v>
      </c>
      <c r="BG200" s="20" t="s">
        <v>37</v>
      </c>
      <c r="BH200" s="20" t="s">
        <v>37</v>
      </c>
      <c r="BI200" s="20">
        <v>8</v>
      </c>
      <c r="BJ200" s="20" t="s">
        <v>37</v>
      </c>
      <c r="BK200" s="20" t="s">
        <v>37</v>
      </c>
      <c r="BL200" s="20" t="s">
        <v>37</v>
      </c>
      <c r="BM200" s="20" t="s">
        <v>37</v>
      </c>
      <c r="BN200" s="20">
        <v>0</v>
      </c>
      <c r="BO200" s="22">
        <v>3</v>
      </c>
      <c r="BP200" s="22" t="s">
        <v>37</v>
      </c>
      <c r="BQ200" s="22" t="s">
        <v>37</v>
      </c>
      <c r="BR200" s="22" t="s">
        <v>37</v>
      </c>
      <c r="BS200" s="22">
        <v>3</v>
      </c>
      <c r="BT200" s="22">
        <v>27</v>
      </c>
      <c r="BU200" s="22" t="s">
        <v>37</v>
      </c>
      <c r="BV200" s="22" t="s">
        <v>37</v>
      </c>
      <c r="BW200" s="22" t="s">
        <v>37</v>
      </c>
      <c r="BX200" s="22">
        <v>27</v>
      </c>
      <c r="BY200" s="24" t="s">
        <v>37</v>
      </c>
      <c r="BZ200" s="24" t="s">
        <v>37</v>
      </c>
      <c r="CA200" s="24" t="s">
        <v>37</v>
      </c>
      <c r="CB200" s="24" t="s">
        <v>37</v>
      </c>
      <c r="CC200" s="24">
        <v>0</v>
      </c>
      <c r="CD200" s="24">
        <v>38</v>
      </c>
      <c r="CE200" s="24">
        <v>0</v>
      </c>
      <c r="CF200" s="24">
        <v>0</v>
      </c>
      <c r="CG200" s="24">
        <v>0</v>
      </c>
      <c r="CH200" s="24">
        <v>38</v>
      </c>
      <c r="CI200" s="22">
        <v>5618</v>
      </c>
      <c r="CJ200" s="22" t="s">
        <v>37</v>
      </c>
      <c r="CK200" s="22" t="s">
        <v>37</v>
      </c>
      <c r="CL200" s="22" t="s">
        <v>37</v>
      </c>
      <c r="CM200" s="20" t="s">
        <v>37</v>
      </c>
      <c r="CN200" s="20" t="s">
        <v>37</v>
      </c>
      <c r="CO200" s="20" t="s">
        <v>37</v>
      </c>
      <c r="CP200" s="20" t="s">
        <v>37</v>
      </c>
    </row>
    <row r="201" spans="1:94" x14ac:dyDescent="0.35">
      <c r="A201" s="16">
        <v>2012</v>
      </c>
      <c r="B201" s="17">
        <v>6198</v>
      </c>
      <c r="C201" s="18" t="s">
        <v>597</v>
      </c>
      <c r="D201" s="18" t="s">
        <v>330</v>
      </c>
      <c r="E201" s="18" t="s">
        <v>33</v>
      </c>
      <c r="F201" s="16" t="s">
        <v>8</v>
      </c>
      <c r="G201" s="20">
        <v>84</v>
      </c>
      <c r="H201" s="20" t="s">
        <v>37</v>
      </c>
      <c r="I201" s="20" t="s">
        <v>37</v>
      </c>
      <c r="J201" s="20" t="s">
        <v>37</v>
      </c>
      <c r="K201" s="20">
        <v>84</v>
      </c>
      <c r="L201" s="19">
        <v>0.1</v>
      </c>
      <c r="M201" s="19" t="s">
        <v>37</v>
      </c>
      <c r="N201" s="19" t="s">
        <v>37</v>
      </c>
      <c r="O201" s="19" t="s">
        <v>37</v>
      </c>
      <c r="P201" s="19">
        <v>0.1</v>
      </c>
      <c r="Q201" s="22">
        <v>1355</v>
      </c>
      <c r="R201" s="22">
        <v>70</v>
      </c>
      <c r="S201" s="22" t="s">
        <v>37</v>
      </c>
      <c r="T201" s="22" t="s">
        <v>37</v>
      </c>
      <c r="U201" s="22">
        <v>1425</v>
      </c>
      <c r="V201" s="21">
        <v>5</v>
      </c>
      <c r="W201" s="21">
        <v>1</v>
      </c>
      <c r="X201" s="21" t="s">
        <v>37</v>
      </c>
      <c r="Y201" s="21" t="s">
        <v>37</v>
      </c>
      <c r="Z201" s="21">
        <v>6</v>
      </c>
      <c r="AA201" s="20" t="s">
        <v>37</v>
      </c>
      <c r="AB201" s="20" t="s">
        <v>37</v>
      </c>
      <c r="AC201" s="20" t="s">
        <v>37</v>
      </c>
      <c r="AD201" s="20" t="s">
        <v>37</v>
      </c>
      <c r="AE201" s="20">
        <v>0</v>
      </c>
      <c r="AF201" s="19" t="s">
        <v>37</v>
      </c>
      <c r="AG201" s="19" t="s">
        <v>37</v>
      </c>
      <c r="AH201" s="19" t="s">
        <v>37</v>
      </c>
      <c r="AI201" s="19" t="s">
        <v>37</v>
      </c>
      <c r="AJ201" s="19">
        <v>0</v>
      </c>
      <c r="AK201" s="19" t="s">
        <v>37</v>
      </c>
      <c r="AL201" s="19" t="s">
        <v>37</v>
      </c>
      <c r="AM201" s="19" t="s">
        <v>37</v>
      </c>
      <c r="AN201" s="19" t="s">
        <v>37</v>
      </c>
      <c r="AO201" s="19">
        <v>0</v>
      </c>
      <c r="AP201" s="22" t="s">
        <v>37</v>
      </c>
      <c r="AQ201" s="22" t="s">
        <v>37</v>
      </c>
      <c r="AR201" s="22" t="s">
        <v>37</v>
      </c>
      <c r="AS201" s="22" t="s">
        <v>37</v>
      </c>
      <c r="AT201" s="22">
        <v>0</v>
      </c>
      <c r="AU201" s="21" t="s">
        <v>37</v>
      </c>
      <c r="AV201" s="21" t="s">
        <v>37</v>
      </c>
      <c r="AW201" s="21" t="s">
        <v>37</v>
      </c>
      <c r="AX201" s="21" t="s">
        <v>37</v>
      </c>
      <c r="AY201" s="21">
        <v>0</v>
      </c>
      <c r="AZ201" s="21" t="s">
        <v>37</v>
      </c>
      <c r="BA201" s="21" t="s">
        <v>37</v>
      </c>
      <c r="BB201" s="21" t="s">
        <v>37</v>
      </c>
      <c r="BC201" s="21" t="s">
        <v>37</v>
      </c>
      <c r="BD201" s="21">
        <v>0</v>
      </c>
      <c r="BE201" s="20" t="s">
        <v>37</v>
      </c>
      <c r="BF201" s="20" t="s">
        <v>37</v>
      </c>
      <c r="BG201" s="20" t="s">
        <v>37</v>
      </c>
      <c r="BH201" s="20" t="s">
        <v>37</v>
      </c>
      <c r="BI201" s="20">
        <v>0</v>
      </c>
      <c r="BJ201" s="20">
        <v>21</v>
      </c>
      <c r="BK201" s="20" t="s">
        <v>37</v>
      </c>
      <c r="BL201" s="20" t="s">
        <v>37</v>
      </c>
      <c r="BM201" s="20" t="s">
        <v>37</v>
      </c>
      <c r="BN201" s="20">
        <v>21</v>
      </c>
      <c r="BO201" s="22" t="s">
        <v>37</v>
      </c>
      <c r="BP201" s="22" t="s">
        <v>37</v>
      </c>
      <c r="BQ201" s="22" t="s">
        <v>37</v>
      </c>
      <c r="BR201" s="22" t="s">
        <v>37</v>
      </c>
      <c r="BS201" s="22">
        <v>0</v>
      </c>
      <c r="BT201" s="22" t="s">
        <v>37</v>
      </c>
      <c r="BU201" s="22" t="s">
        <v>37</v>
      </c>
      <c r="BV201" s="22" t="s">
        <v>37</v>
      </c>
      <c r="BW201" s="22" t="s">
        <v>37</v>
      </c>
      <c r="BX201" s="22">
        <v>0</v>
      </c>
      <c r="BY201" s="24">
        <v>9</v>
      </c>
      <c r="BZ201" s="24" t="s">
        <v>37</v>
      </c>
      <c r="CA201" s="24" t="s">
        <v>37</v>
      </c>
      <c r="CB201" s="24" t="s">
        <v>37</v>
      </c>
      <c r="CC201" s="24">
        <v>9</v>
      </c>
      <c r="CD201" s="24">
        <v>30</v>
      </c>
      <c r="CE201" s="24">
        <v>0</v>
      </c>
      <c r="CF201" s="24">
        <v>0</v>
      </c>
      <c r="CG201" s="24">
        <v>0</v>
      </c>
      <c r="CH201" s="24">
        <v>30</v>
      </c>
      <c r="CI201" s="22" t="s">
        <v>37</v>
      </c>
      <c r="CJ201" s="22" t="s">
        <v>37</v>
      </c>
      <c r="CK201" s="22" t="s">
        <v>37</v>
      </c>
      <c r="CL201" s="22" t="s">
        <v>37</v>
      </c>
      <c r="CM201" s="20" t="s">
        <v>37</v>
      </c>
      <c r="CN201" s="20" t="s">
        <v>37</v>
      </c>
      <c r="CO201" s="20" t="s">
        <v>37</v>
      </c>
      <c r="CP201" s="20" t="s">
        <v>37</v>
      </c>
    </row>
    <row r="202" spans="1:94" x14ac:dyDescent="0.35">
      <c r="A202" s="16">
        <v>2012</v>
      </c>
      <c r="B202" s="17">
        <v>6342</v>
      </c>
      <c r="C202" s="18" t="s">
        <v>608</v>
      </c>
      <c r="D202" s="18" t="s">
        <v>123</v>
      </c>
      <c r="E202" s="18" t="s">
        <v>33</v>
      </c>
      <c r="F202" s="16" t="s">
        <v>8</v>
      </c>
      <c r="G202" s="20" t="s">
        <v>37</v>
      </c>
      <c r="H202" s="20" t="s">
        <v>37</v>
      </c>
      <c r="I202" s="20" t="s">
        <v>37</v>
      </c>
      <c r="J202" s="20" t="s">
        <v>37</v>
      </c>
      <c r="K202" s="20">
        <v>0</v>
      </c>
      <c r="L202" s="19" t="s">
        <v>37</v>
      </c>
      <c r="M202" s="19" t="s">
        <v>37</v>
      </c>
      <c r="N202" s="19" t="s">
        <v>37</v>
      </c>
      <c r="O202" s="19" t="s">
        <v>37</v>
      </c>
      <c r="P202" s="19">
        <v>0</v>
      </c>
      <c r="Q202" s="22" t="s">
        <v>37</v>
      </c>
      <c r="R202" s="22" t="s">
        <v>37</v>
      </c>
      <c r="S202" s="22" t="s">
        <v>37</v>
      </c>
      <c r="T202" s="22" t="s">
        <v>37</v>
      </c>
      <c r="U202" s="22">
        <v>0</v>
      </c>
      <c r="V202" s="21" t="s">
        <v>37</v>
      </c>
      <c r="W202" s="21" t="s">
        <v>37</v>
      </c>
      <c r="X202" s="21" t="s">
        <v>37</v>
      </c>
      <c r="Y202" s="21" t="s">
        <v>37</v>
      </c>
      <c r="Z202" s="21">
        <v>0</v>
      </c>
      <c r="AA202" s="20">
        <v>0</v>
      </c>
      <c r="AB202" s="20">
        <v>0</v>
      </c>
      <c r="AC202" s="20">
        <v>0</v>
      </c>
      <c r="AD202" s="20">
        <v>0</v>
      </c>
      <c r="AE202" s="20">
        <v>0</v>
      </c>
      <c r="AF202" s="19">
        <v>0</v>
      </c>
      <c r="AG202" s="19">
        <v>0</v>
      </c>
      <c r="AH202" s="19">
        <v>0</v>
      </c>
      <c r="AI202" s="19">
        <v>0</v>
      </c>
      <c r="AJ202" s="19">
        <v>0</v>
      </c>
      <c r="AK202" s="19">
        <v>0</v>
      </c>
      <c r="AL202" s="19">
        <v>0</v>
      </c>
      <c r="AM202" s="19">
        <v>0</v>
      </c>
      <c r="AN202" s="19">
        <v>0</v>
      </c>
      <c r="AO202" s="19">
        <v>0</v>
      </c>
      <c r="AP202" s="22">
        <v>411</v>
      </c>
      <c r="AQ202" s="22">
        <v>62</v>
      </c>
      <c r="AR202" s="22">
        <v>1150</v>
      </c>
      <c r="AS202" s="22" t="s">
        <v>37</v>
      </c>
      <c r="AT202" s="22">
        <v>1623</v>
      </c>
      <c r="AU202" s="21">
        <v>6.5</v>
      </c>
      <c r="AV202" s="21">
        <v>0.6</v>
      </c>
      <c r="AW202" s="21">
        <v>16.100000000000001</v>
      </c>
      <c r="AX202" s="21" t="s">
        <v>37</v>
      </c>
      <c r="AY202" s="21">
        <v>23.2</v>
      </c>
      <c r="AZ202" s="21">
        <v>14.3</v>
      </c>
      <c r="BA202" s="21">
        <v>1.4</v>
      </c>
      <c r="BB202" s="21">
        <v>71.599999999999994</v>
      </c>
      <c r="BC202" s="21" t="s">
        <v>37</v>
      </c>
      <c r="BD202" s="21">
        <v>87.3</v>
      </c>
      <c r="BE202" s="20" t="s">
        <v>37</v>
      </c>
      <c r="BF202" s="20" t="s">
        <v>37</v>
      </c>
      <c r="BG202" s="20" t="s">
        <v>37</v>
      </c>
      <c r="BH202" s="20" t="s">
        <v>37</v>
      </c>
      <c r="BI202" s="20">
        <v>0</v>
      </c>
      <c r="BJ202" s="20" t="s">
        <v>37</v>
      </c>
      <c r="BK202" s="20" t="s">
        <v>37</v>
      </c>
      <c r="BL202" s="20" t="s">
        <v>37</v>
      </c>
      <c r="BM202" s="20" t="s">
        <v>37</v>
      </c>
      <c r="BN202" s="20">
        <v>0</v>
      </c>
      <c r="BO202" s="22">
        <v>10</v>
      </c>
      <c r="BP202" s="22" t="s">
        <v>37</v>
      </c>
      <c r="BQ202" s="22" t="s">
        <v>37</v>
      </c>
      <c r="BR202" s="22" t="s">
        <v>37</v>
      </c>
      <c r="BS202" s="22">
        <v>10</v>
      </c>
      <c r="BT202" s="22">
        <v>162</v>
      </c>
      <c r="BU202" s="22">
        <v>49</v>
      </c>
      <c r="BV202" s="22">
        <v>2354</v>
      </c>
      <c r="BW202" s="22" t="s">
        <v>37</v>
      </c>
      <c r="BX202" s="22">
        <v>2565</v>
      </c>
      <c r="BY202" s="24">
        <v>5</v>
      </c>
      <c r="BZ202" s="24">
        <v>3</v>
      </c>
      <c r="CA202" s="24">
        <v>2</v>
      </c>
      <c r="CB202" s="24" t="s">
        <v>37</v>
      </c>
      <c r="CC202" s="24">
        <v>10</v>
      </c>
      <c r="CD202" s="24">
        <v>177</v>
      </c>
      <c r="CE202" s="24">
        <v>52</v>
      </c>
      <c r="CF202" s="24">
        <v>2356</v>
      </c>
      <c r="CG202" s="24">
        <v>0</v>
      </c>
      <c r="CH202" s="24">
        <v>2585</v>
      </c>
      <c r="CI202" s="22" t="s">
        <v>37</v>
      </c>
      <c r="CJ202" s="22" t="s">
        <v>37</v>
      </c>
      <c r="CK202" s="22" t="s">
        <v>37</v>
      </c>
      <c r="CL202" s="22" t="s">
        <v>37</v>
      </c>
      <c r="CM202" s="20" t="s">
        <v>37</v>
      </c>
      <c r="CN202" s="20" t="s">
        <v>37</v>
      </c>
      <c r="CO202" s="20" t="s">
        <v>37</v>
      </c>
      <c r="CP202" s="20" t="s">
        <v>37</v>
      </c>
    </row>
    <row r="203" spans="1:94" x14ac:dyDescent="0.35">
      <c r="A203" s="16">
        <v>2012</v>
      </c>
      <c r="B203" s="17">
        <v>6374</v>
      </c>
      <c r="C203" s="18" t="s">
        <v>610</v>
      </c>
      <c r="D203" s="18" t="s">
        <v>184</v>
      </c>
      <c r="E203" s="18" t="s">
        <v>57</v>
      </c>
      <c r="F203" s="16" t="s">
        <v>8</v>
      </c>
      <c r="G203" s="20">
        <v>2286</v>
      </c>
      <c r="H203" s="20">
        <v>1377</v>
      </c>
      <c r="I203" s="20">
        <v>3753</v>
      </c>
      <c r="J203" s="20">
        <v>0</v>
      </c>
      <c r="K203" s="20">
        <v>7416</v>
      </c>
      <c r="L203" s="19">
        <v>0.5</v>
      </c>
      <c r="M203" s="19">
        <v>0.3</v>
      </c>
      <c r="N203" s="19">
        <v>1.8</v>
      </c>
      <c r="O203" s="19">
        <v>0</v>
      </c>
      <c r="P203" s="19">
        <v>2.6</v>
      </c>
      <c r="Q203" s="22">
        <v>12655</v>
      </c>
      <c r="R203" s="22">
        <v>13941</v>
      </c>
      <c r="S203" s="22">
        <v>11910</v>
      </c>
      <c r="T203" s="22">
        <v>0</v>
      </c>
      <c r="U203" s="22">
        <v>38506</v>
      </c>
      <c r="V203" s="21">
        <v>3.3</v>
      </c>
      <c r="W203" s="21">
        <v>2.9</v>
      </c>
      <c r="X203" s="21">
        <v>6</v>
      </c>
      <c r="Y203" s="21">
        <v>0</v>
      </c>
      <c r="Z203" s="21">
        <v>12.2</v>
      </c>
      <c r="AA203" s="20" t="s">
        <v>37</v>
      </c>
      <c r="AB203" s="20" t="s">
        <v>37</v>
      </c>
      <c r="AC203" s="20" t="s">
        <v>37</v>
      </c>
      <c r="AD203" s="20" t="s">
        <v>37</v>
      </c>
      <c r="AE203" s="20">
        <v>0</v>
      </c>
      <c r="AF203" s="19" t="s">
        <v>37</v>
      </c>
      <c r="AG203" s="19" t="s">
        <v>37</v>
      </c>
      <c r="AH203" s="19" t="s">
        <v>37</v>
      </c>
      <c r="AI203" s="19" t="s">
        <v>37</v>
      </c>
      <c r="AJ203" s="19">
        <v>0</v>
      </c>
      <c r="AK203" s="19" t="s">
        <v>37</v>
      </c>
      <c r="AL203" s="19" t="s">
        <v>37</v>
      </c>
      <c r="AM203" s="19" t="s">
        <v>37</v>
      </c>
      <c r="AN203" s="19" t="s">
        <v>37</v>
      </c>
      <c r="AO203" s="19">
        <v>0</v>
      </c>
      <c r="AP203" s="22" t="s">
        <v>37</v>
      </c>
      <c r="AQ203" s="22" t="s">
        <v>37</v>
      </c>
      <c r="AR203" s="22" t="s">
        <v>37</v>
      </c>
      <c r="AS203" s="22" t="s">
        <v>37</v>
      </c>
      <c r="AT203" s="22">
        <v>0</v>
      </c>
      <c r="AU203" s="21" t="s">
        <v>37</v>
      </c>
      <c r="AV203" s="21" t="s">
        <v>37</v>
      </c>
      <c r="AW203" s="21" t="s">
        <v>37</v>
      </c>
      <c r="AX203" s="21" t="s">
        <v>37</v>
      </c>
      <c r="AY203" s="21">
        <v>0</v>
      </c>
      <c r="AZ203" s="21" t="s">
        <v>37</v>
      </c>
      <c r="BA203" s="21" t="s">
        <v>37</v>
      </c>
      <c r="BB203" s="21" t="s">
        <v>37</v>
      </c>
      <c r="BC203" s="21" t="s">
        <v>37</v>
      </c>
      <c r="BD203" s="21">
        <v>0</v>
      </c>
      <c r="BE203" s="20">
        <v>1707</v>
      </c>
      <c r="BF203" s="20">
        <v>1121</v>
      </c>
      <c r="BG203" s="20">
        <v>1270</v>
      </c>
      <c r="BH203" s="20">
        <v>0</v>
      </c>
      <c r="BI203" s="20">
        <v>4098</v>
      </c>
      <c r="BJ203" s="20">
        <v>81</v>
      </c>
      <c r="BK203" s="20">
        <v>70</v>
      </c>
      <c r="BL203" s="20">
        <v>79</v>
      </c>
      <c r="BM203" s="20">
        <v>0</v>
      </c>
      <c r="BN203" s="20">
        <v>230</v>
      </c>
      <c r="BO203" s="22">
        <v>0</v>
      </c>
      <c r="BP203" s="22">
        <v>0</v>
      </c>
      <c r="BQ203" s="22">
        <v>0</v>
      </c>
      <c r="BR203" s="22">
        <v>0</v>
      </c>
      <c r="BS203" s="22">
        <v>0</v>
      </c>
      <c r="BT203" s="22">
        <v>0</v>
      </c>
      <c r="BU203" s="22">
        <v>0</v>
      </c>
      <c r="BV203" s="22">
        <v>0</v>
      </c>
      <c r="BW203" s="22">
        <v>0</v>
      </c>
      <c r="BX203" s="22">
        <v>0</v>
      </c>
      <c r="BY203" s="24">
        <v>0</v>
      </c>
      <c r="BZ203" s="24">
        <v>0</v>
      </c>
      <c r="CA203" s="24">
        <v>0</v>
      </c>
      <c r="CB203" s="24">
        <v>0</v>
      </c>
      <c r="CC203" s="24">
        <v>0</v>
      </c>
      <c r="CD203" s="24">
        <v>1788</v>
      </c>
      <c r="CE203" s="24">
        <v>1191</v>
      </c>
      <c r="CF203" s="24">
        <v>1349</v>
      </c>
      <c r="CG203" s="24">
        <v>0</v>
      </c>
      <c r="CH203" s="24">
        <v>4328</v>
      </c>
      <c r="CI203" s="22" t="s">
        <v>37</v>
      </c>
      <c r="CJ203" s="22" t="s">
        <v>37</v>
      </c>
      <c r="CK203" s="22" t="s">
        <v>37</v>
      </c>
      <c r="CL203" s="22" t="s">
        <v>37</v>
      </c>
      <c r="CM203" s="20" t="s">
        <v>37</v>
      </c>
      <c r="CN203" s="20" t="s">
        <v>37</v>
      </c>
      <c r="CO203" s="20" t="s">
        <v>37</v>
      </c>
      <c r="CP203" s="20" t="s">
        <v>37</v>
      </c>
    </row>
    <row r="204" spans="1:94" x14ac:dyDescent="0.35">
      <c r="A204" s="16">
        <v>2012</v>
      </c>
      <c r="B204" s="17">
        <v>6395</v>
      </c>
      <c r="C204" s="18" t="s">
        <v>613</v>
      </c>
      <c r="D204" s="18" t="s">
        <v>179</v>
      </c>
      <c r="E204" s="18" t="s">
        <v>33</v>
      </c>
      <c r="F204" s="16" t="s">
        <v>8</v>
      </c>
      <c r="G204" s="20" t="s">
        <v>37</v>
      </c>
      <c r="H204" s="20" t="s">
        <v>37</v>
      </c>
      <c r="I204" s="20" t="s">
        <v>37</v>
      </c>
      <c r="J204" s="20" t="s">
        <v>37</v>
      </c>
      <c r="K204" s="20" t="s">
        <v>37</v>
      </c>
      <c r="L204" s="19" t="s">
        <v>37</v>
      </c>
      <c r="M204" s="19" t="s">
        <v>37</v>
      </c>
      <c r="N204" s="19" t="s">
        <v>37</v>
      </c>
      <c r="O204" s="19" t="s">
        <v>37</v>
      </c>
      <c r="P204" s="19" t="s">
        <v>37</v>
      </c>
      <c r="Q204" s="22" t="s">
        <v>37</v>
      </c>
      <c r="R204" s="22" t="s">
        <v>37</v>
      </c>
      <c r="S204" s="22" t="s">
        <v>37</v>
      </c>
      <c r="T204" s="22" t="s">
        <v>37</v>
      </c>
      <c r="U204" s="22" t="s">
        <v>37</v>
      </c>
      <c r="V204" s="21" t="s">
        <v>37</v>
      </c>
      <c r="W204" s="21" t="s">
        <v>37</v>
      </c>
      <c r="X204" s="21" t="s">
        <v>37</v>
      </c>
      <c r="Y204" s="21" t="s">
        <v>37</v>
      </c>
      <c r="Z204" s="21" t="s">
        <v>37</v>
      </c>
      <c r="AA204" s="20" t="s">
        <v>37</v>
      </c>
      <c r="AB204" s="20" t="s">
        <v>37</v>
      </c>
      <c r="AC204" s="20" t="s">
        <v>37</v>
      </c>
      <c r="AD204" s="20" t="s">
        <v>37</v>
      </c>
      <c r="AE204" s="20" t="s">
        <v>37</v>
      </c>
      <c r="AF204" s="19" t="s">
        <v>37</v>
      </c>
      <c r="AG204" s="19" t="s">
        <v>37</v>
      </c>
      <c r="AH204" s="19" t="s">
        <v>37</v>
      </c>
      <c r="AI204" s="19" t="s">
        <v>37</v>
      </c>
      <c r="AJ204" s="19" t="s">
        <v>37</v>
      </c>
      <c r="AK204" s="19" t="s">
        <v>37</v>
      </c>
      <c r="AL204" s="19" t="s">
        <v>37</v>
      </c>
      <c r="AM204" s="19" t="s">
        <v>37</v>
      </c>
      <c r="AN204" s="19" t="s">
        <v>37</v>
      </c>
      <c r="AO204" s="19" t="s">
        <v>37</v>
      </c>
      <c r="AP204" s="22" t="s">
        <v>37</v>
      </c>
      <c r="AQ204" s="22" t="s">
        <v>37</v>
      </c>
      <c r="AR204" s="22" t="s">
        <v>37</v>
      </c>
      <c r="AS204" s="22" t="s">
        <v>37</v>
      </c>
      <c r="AT204" s="22" t="s">
        <v>37</v>
      </c>
      <c r="AU204" s="21" t="s">
        <v>37</v>
      </c>
      <c r="AV204" s="21" t="s">
        <v>37</v>
      </c>
      <c r="AW204" s="21" t="s">
        <v>37</v>
      </c>
      <c r="AX204" s="21" t="s">
        <v>37</v>
      </c>
      <c r="AY204" s="21" t="s">
        <v>37</v>
      </c>
      <c r="AZ204" s="21" t="s">
        <v>37</v>
      </c>
      <c r="BA204" s="21" t="s">
        <v>37</v>
      </c>
      <c r="BB204" s="21" t="s">
        <v>37</v>
      </c>
      <c r="BC204" s="21" t="s">
        <v>37</v>
      </c>
      <c r="BD204" s="21" t="s">
        <v>37</v>
      </c>
      <c r="BE204" s="20" t="s">
        <v>37</v>
      </c>
      <c r="BF204" s="20" t="s">
        <v>37</v>
      </c>
      <c r="BG204" s="20" t="s">
        <v>37</v>
      </c>
      <c r="BH204" s="20" t="s">
        <v>37</v>
      </c>
      <c r="BI204" s="20" t="s">
        <v>37</v>
      </c>
      <c r="BJ204" s="20" t="s">
        <v>37</v>
      </c>
      <c r="BK204" s="20" t="s">
        <v>37</v>
      </c>
      <c r="BL204" s="20" t="s">
        <v>37</v>
      </c>
      <c r="BM204" s="20" t="s">
        <v>37</v>
      </c>
      <c r="BN204" s="20" t="s">
        <v>37</v>
      </c>
      <c r="BO204" s="22" t="s">
        <v>37</v>
      </c>
      <c r="BP204" s="22" t="s">
        <v>37</v>
      </c>
      <c r="BQ204" s="22" t="s">
        <v>37</v>
      </c>
      <c r="BR204" s="22" t="s">
        <v>37</v>
      </c>
      <c r="BS204" s="22" t="s">
        <v>37</v>
      </c>
      <c r="BT204" s="22" t="s">
        <v>37</v>
      </c>
      <c r="BU204" s="22" t="s">
        <v>37</v>
      </c>
      <c r="BV204" s="22" t="s">
        <v>37</v>
      </c>
      <c r="BW204" s="22" t="s">
        <v>37</v>
      </c>
      <c r="BX204" s="22" t="s">
        <v>37</v>
      </c>
      <c r="BY204" s="24" t="s">
        <v>37</v>
      </c>
      <c r="BZ204" s="24" t="s">
        <v>37</v>
      </c>
      <c r="CA204" s="24" t="s">
        <v>37</v>
      </c>
      <c r="CB204" s="24" t="s">
        <v>37</v>
      </c>
      <c r="CC204" s="24" t="s">
        <v>37</v>
      </c>
      <c r="CD204" s="24" t="s">
        <v>37</v>
      </c>
      <c r="CE204" s="24" t="s">
        <v>37</v>
      </c>
      <c r="CF204" s="24" t="s">
        <v>37</v>
      </c>
      <c r="CG204" s="24" t="s">
        <v>37</v>
      </c>
      <c r="CH204" s="24" t="s">
        <v>37</v>
      </c>
      <c r="CI204" s="22" t="s">
        <v>37</v>
      </c>
      <c r="CJ204" s="22" t="s">
        <v>37</v>
      </c>
      <c r="CK204" s="22" t="s">
        <v>37</v>
      </c>
      <c r="CL204" s="22" t="s">
        <v>37</v>
      </c>
      <c r="CM204" s="20">
        <v>0</v>
      </c>
      <c r="CN204" s="20">
        <v>20</v>
      </c>
      <c r="CO204" s="20">
        <v>9</v>
      </c>
      <c r="CP204" s="20" t="s">
        <v>37</v>
      </c>
    </row>
    <row r="205" spans="1:94" x14ac:dyDescent="0.35">
      <c r="A205" s="16">
        <v>2012</v>
      </c>
      <c r="B205" s="17">
        <v>6411</v>
      </c>
      <c r="C205" s="18" t="s">
        <v>614</v>
      </c>
      <c r="D205" s="18" t="s">
        <v>49</v>
      </c>
      <c r="E205" s="18" t="s">
        <v>33</v>
      </c>
      <c r="F205" s="16" t="s">
        <v>8</v>
      </c>
      <c r="G205" s="20" t="s">
        <v>37</v>
      </c>
      <c r="H205" s="20" t="s">
        <v>37</v>
      </c>
      <c r="I205" s="20" t="s">
        <v>37</v>
      </c>
      <c r="J205" s="20" t="s">
        <v>37</v>
      </c>
      <c r="K205" s="20">
        <v>0</v>
      </c>
      <c r="L205" s="19" t="s">
        <v>37</v>
      </c>
      <c r="M205" s="19" t="s">
        <v>37</v>
      </c>
      <c r="N205" s="19" t="s">
        <v>37</v>
      </c>
      <c r="O205" s="19" t="s">
        <v>37</v>
      </c>
      <c r="P205" s="19">
        <v>0</v>
      </c>
      <c r="Q205" s="22" t="s">
        <v>37</v>
      </c>
      <c r="R205" s="22" t="s">
        <v>37</v>
      </c>
      <c r="S205" s="22" t="s">
        <v>37</v>
      </c>
      <c r="T205" s="22" t="s">
        <v>37</v>
      </c>
      <c r="U205" s="22">
        <v>0</v>
      </c>
      <c r="V205" s="21" t="s">
        <v>37</v>
      </c>
      <c r="W205" s="21" t="s">
        <v>37</v>
      </c>
      <c r="X205" s="21" t="s">
        <v>37</v>
      </c>
      <c r="Y205" s="21" t="s">
        <v>37</v>
      </c>
      <c r="Z205" s="21">
        <v>0</v>
      </c>
      <c r="AA205" s="20" t="s">
        <v>37</v>
      </c>
      <c r="AB205" s="20" t="s">
        <v>37</v>
      </c>
      <c r="AC205" s="20" t="s">
        <v>37</v>
      </c>
      <c r="AD205" s="20" t="s">
        <v>37</v>
      </c>
      <c r="AE205" s="20">
        <v>0</v>
      </c>
      <c r="AF205" s="19" t="s">
        <v>37</v>
      </c>
      <c r="AG205" s="19" t="s">
        <v>37</v>
      </c>
      <c r="AH205" s="19" t="s">
        <v>37</v>
      </c>
      <c r="AI205" s="19" t="s">
        <v>37</v>
      </c>
      <c r="AJ205" s="19">
        <v>0</v>
      </c>
      <c r="AK205" s="19" t="s">
        <v>37</v>
      </c>
      <c r="AL205" s="19" t="s">
        <v>37</v>
      </c>
      <c r="AM205" s="19" t="s">
        <v>37</v>
      </c>
      <c r="AN205" s="19" t="s">
        <v>37</v>
      </c>
      <c r="AO205" s="19">
        <v>0</v>
      </c>
      <c r="AP205" s="22">
        <v>349</v>
      </c>
      <c r="AQ205" s="22">
        <v>116</v>
      </c>
      <c r="AR205" s="22" t="s">
        <v>37</v>
      </c>
      <c r="AS205" s="22" t="s">
        <v>37</v>
      </c>
      <c r="AT205" s="22">
        <v>465</v>
      </c>
      <c r="AU205" s="21">
        <v>12</v>
      </c>
      <c r="AV205" s="21">
        <v>3</v>
      </c>
      <c r="AW205" s="21" t="s">
        <v>37</v>
      </c>
      <c r="AX205" s="21" t="s">
        <v>37</v>
      </c>
      <c r="AY205" s="21">
        <v>15</v>
      </c>
      <c r="AZ205" s="21">
        <v>20</v>
      </c>
      <c r="BA205" s="21">
        <v>10</v>
      </c>
      <c r="BB205" s="21" t="s">
        <v>37</v>
      </c>
      <c r="BC205" s="21" t="s">
        <v>37</v>
      </c>
      <c r="BD205" s="21">
        <v>30</v>
      </c>
      <c r="BE205" s="20" t="s">
        <v>37</v>
      </c>
      <c r="BF205" s="20" t="s">
        <v>37</v>
      </c>
      <c r="BG205" s="20" t="s">
        <v>37</v>
      </c>
      <c r="BH205" s="20" t="s">
        <v>37</v>
      </c>
      <c r="BI205" s="20">
        <v>0</v>
      </c>
      <c r="BJ205" s="20" t="s">
        <v>37</v>
      </c>
      <c r="BK205" s="20" t="s">
        <v>37</v>
      </c>
      <c r="BL205" s="20" t="s">
        <v>37</v>
      </c>
      <c r="BM205" s="20" t="s">
        <v>37</v>
      </c>
      <c r="BN205" s="20">
        <v>0</v>
      </c>
      <c r="BO205" s="22">
        <v>486</v>
      </c>
      <c r="BP205" s="22">
        <v>27</v>
      </c>
      <c r="BQ205" s="22">
        <v>58</v>
      </c>
      <c r="BR205" s="22" t="s">
        <v>37</v>
      </c>
      <c r="BS205" s="22">
        <v>571</v>
      </c>
      <c r="BT205" s="22">
        <v>355</v>
      </c>
      <c r="BU205" s="22">
        <v>5</v>
      </c>
      <c r="BV205" s="22">
        <v>89</v>
      </c>
      <c r="BW205" s="22" t="s">
        <v>37</v>
      </c>
      <c r="BX205" s="22">
        <v>449</v>
      </c>
      <c r="BY205" s="24" t="s">
        <v>37</v>
      </c>
      <c r="BZ205" s="24" t="s">
        <v>37</v>
      </c>
      <c r="CA205" s="24" t="s">
        <v>37</v>
      </c>
      <c r="CB205" s="24" t="s">
        <v>37</v>
      </c>
      <c r="CC205" s="24">
        <v>0</v>
      </c>
      <c r="CD205" s="24">
        <v>841</v>
      </c>
      <c r="CE205" s="24">
        <v>32</v>
      </c>
      <c r="CF205" s="24">
        <v>147</v>
      </c>
      <c r="CG205" s="24">
        <v>0</v>
      </c>
      <c r="CH205" s="24">
        <v>1020</v>
      </c>
      <c r="CI205" s="22" t="s">
        <v>37</v>
      </c>
      <c r="CJ205" s="22" t="s">
        <v>37</v>
      </c>
      <c r="CK205" s="22" t="s">
        <v>37</v>
      </c>
      <c r="CL205" s="22" t="s">
        <v>37</v>
      </c>
      <c r="CM205" s="20" t="s">
        <v>37</v>
      </c>
      <c r="CN205" s="20" t="s">
        <v>37</v>
      </c>
      <c r="CO205" s="20" t="s">
        <v>37</v>
      </c>
      <c r="CP205" s="20" t="s">
        <v>37</v>
      </c>
    </row>
    <row r="206" spans="1:94" x14ac:dyDescent="0.35">
      <c r="A206" s="16">
        <v>2012</v>
      </c>
      <c r="B206" s="17">
        <v>6424</v>
      </c>
      <c r="C206" s="18" t="s">
        <v>617</v>
      </c>
      <c r="D206" s="18" t="s">
        <v>39</v>
      </c>
      <c r="E206" s="18" t="s">
        <v>28</v>
      </c>
      <c r="F206" s="16" t="s">
        <v>8</v>
      </c>
      <c r="G206" s="20" t="s">
        <v>37</v>
      </c>
      <c r="H206" s="20" t="s">
        <v>37</v>
      </c>
      <c r="I206" s="20" t="s">
        <v>37</v>
      </c>
      <c r="J206" s="20" t="s">
        <v>37</v>
      </c>
      <c r="K206" s="20" t="s">
        <v>37</v>
      </c>
      <c r="L206" s="19" t="s">
        <v>37</v>
      </c>
      <c r="M206" s="19" t="s">
        <v>37</v>
      </c>
      <c r="N206" s="19" t="s">
        <v>37</v>
      </c>
      <c r="O206" s="19" t="s">
        <v>37</v>
      </c>
      <c r="P206" s="19" t="s">
        <v>37</v>
      </c>
      <c r="Q206" s="22" t="s">
        <v>37</v>
      </c>
      <c r="R206" s="22" t="s">
        <v>37</v>
      </c>
      <c r="S206" s="22" t="s">
        <v>37</v>
      </c>
      <c r="T206" s="22" t="s">
        <v>37</v>
      </c>
      <c r="U206" s="22" t="s">
        <v>37</v>
      </c>
      <c r="V206" s="21" t="s">
        <v>37</v>
      </c>
      <c r="W206" s="21" t="s">
        <v>37</v>
      </c>
      <c r="X206" s="21" t="s">
        <v>37</v>
      </c>
      <c r="Y206" s="21" t="s">
        <v>37</v>
      </c>
      <c r="Z206" s="21" t="s">
        <v>37</v>
      </c>
      <c r="AA206" s="20" t="s">
        <v>37</v>
      </c>
      <c r="AB206" s="20" t="s">
        <v>37</v>
      </c>
      <c r="AC206" s="20" t="s">
        <v>37</v>
      </c>
      <c r="AD206" s="20" t="s">
        <v>37</v>
      </c>
      <c r="AE206" s="20" t="s">
        <v>37</v>
      </c>
      <c r="AF206" s="19" t="s">
        <v>37</v>
      </c>
      <c r="AG206" s="19" t="s">
        <v>37</v>
      </c>
      <c r="AH206" s="19" t="s">
        <v>37</v>
      </c>
      <c r="AI206" s="19" t="s">
        <v>37</v>
      </c>
      <c r="AJ206" s="19" t="s">
        <v>37</v>
      </c>
      <c r="AK206" s="19" t="s">
        <v>37</v>
      </c>
      <c r="AL206" s="19" t="s">
        <v>37</v>
      </c>
      <c r="AM206" s="19" t="s">
        <v>37</v>
      </c>
      <c r="AN206" s="19" t="s">
        <v>37</v>
      </c>
      <c r="AO206" s="19" t="s">
        <v>37</v>
      </c>
      <c r="AP206" s="22" t="s">
        <v>37</v>
      </c>
      <c r="AQ206" s="22" t="s">
        <v>37</v>
      </c>
      <c r="AR206" s="22" t="s">
        <v>37</v>
      </c>
      <c r="AS206" s="22" t="s">
        <v>37</v>
      </c>
      <c r="AT206" s="22" t="s">
        <v>37</v>
      </c>
      <c r="AU206" s="21" t="s">
        <v>37</v>
      </c>
      <c r="AV206" s="21" t="s">
        <v>37</v>
      </c>
      <c r="AW206" s="21" t="s">
        <v>37</v>
      </c>
      <c r="AX206" s="21" t="s">
        <v>37</v>
      </c>
      <c r="AY206" s="21" t="s">
        <v>37</v>
      </c>
      <c r="AZ206" s="21" t="s">
        <v>37</v>
      </c>
      <c r="BA206" s="21" t="s">
        <v>37</v>
      </c>
      <c r="BB206" s="21" t="s">
        <v>37</v>
      </c>
      <c r="BC206" s="21" t="s">
        <v>37</v>
      </c>
      <c r="BD206" s="21" t="s">
        <v>37</v>
      </c>
      <c r="BE206" s="20" t="s">
        <v>37</v>
      </c>
      <c r="BF206" s="20" t="s">
        <v>37</v>
      </c>
      <c r="BG206" s="20" t="s">
        <v>37</v>
      </c>
      <c r="BH206" s="20" t="s">
        <v>37</v>
      </c>
      <c r="BI206" s="20" t="s">
        <v>37</v>
      </c>
      <c r="BJ206" s="20" t="s">
        <v>37</v>
      </c>
      <c r="BK206" s="20" t="s">
        <v>37</v>
      </c>
      <c r="BL206" s="20" t="s">
        <v>37</v>
      </c>
      <c r="BM206" s="20" t="s">
        <v>37</v>
      </c>
      <c r="BN206" s="20" t="s">
        <v>37</v>
      </c>
      <c r="BO206" s="22" t="s">
        <v>37</v>
      </c>
      <c r="BP206" s="22" t="s">
        <v>37</v>
      </c>
      <c r="BQ206" s="22" t="s">
        <v>37</v>
      </c>
      <c r="BR206" s="22" t="s">
        <v>37</v>
      </c>
      <c r="BS206" s="22" t="s">
        <v>37</v>
      </c>
      <c r="BT206" s="22" t="s">
        <v>37</v>
      </c>
      <c r="BU206" s="22" t="s">
        <v>37</v>
      </c>
      <c r="BV206" s="22" t="s">
        <v>37</v>
      </c>
      <c r="BW206" s="22" t="s">
        <v>37</v>
      </c>
      <c r="BX206" s="22" t="s">
        <v>37</v>
      </c>
      <c r="BY206" s="24" t="s">
        <v>37</v>
      </c>
      <c r="BZ206" s="24" t="s">
        <v>37</v>
      </c>
      <c r="CA206" s="24" t="s">
        <v>37</v>
      </c>
      <c r="CB206" s="24" t="s">
        <v>37</v>
      </c>
      <c r="CC206" s="24" t="s">
        <v>37</v>
      </c>
      <c r="CD206" s="24" t="s">
        <v>37</v>
      </c>
      <c r="CE206" s="24" t="s">
        <v>37</v>
      </c>
      <c r="CF206" s="24" t="s">
        <v>37</v>
      </c>
      <c r="CG206" s="24" t="s">
        <v>37</v>
      </c>
      <c r="CH206" s="24" t="s">
        <v>37</v>
      </c>
      <c r="CI206" s="22" t="s">
        <v>37</v>
      </c>
      <c r="CJ206" s="22" t="s">
        <v>37</v>
      </c>
      <c r="CK206" s="22" t="s">
        <v>37</v>
      </c>
      <c r="CL206" s="22" t="s">
        <v>37</v>
      </c>
      <c r="CM206" s="20">
        <v>9</v>
      </c>
      <c r="CN206" s="20">
        <v>2</v>
      </c>
      <c r="CO206" s="20" t="s">
        <v>37</v>
      </c>
      <c r="CP206" s="20" t="s">
        <v>37</v>
      </c>
    </row>
    <row r="207" spans="1:94" x14ac:dyDescent="0.35">
      <c r="A207" s="16">
        <v>2012</v>
      </c>
      <c r="B207" s="17">
        <v>6431</v>
      </c>
      <c r="C207" s="18" t="s">
        <v>619</v>
      </c>
      <c r="D207" s="18" t="s">
        <v>79</v>
      </c>
      <c r="E207" s="18" t="s">
        <v>33</v>
      </c>
      <c r="F207" s="16" t="s">
        <v>8</v>
      </c>
      <c r="G207" s="20" t="s">
        <v>37</v>
      </c>
      <c r="H207" s="20" t="s">
        <v>37</v>
      </c>
      <c r="I207" s="20" t="s">
        <v>37</v>
      </c>
      <c r="J207" s="20" t="s">
        <v>37</v>
      </c>
      <c r="K207" s="20">
        <v>0</v>
      </c>
      <c r="L207" s="19" t="s">
        <v>37</v>
      </c>
      <c r="M207" s="19" t="s">
        <v>37</v>
      </c>
      <c r="N207" s="19" t="s">
        <v>37</v>
      </c>
      <c r="O207" s="19" t="s">
        <v>37</v>
      </c>
      <c r="P207" s="19">
        <v>0</v>
      </c>
      <c r="Q207" s="22" t="s">
        <v>37</v>
      </c>
      <c r="R207" s="22" t="s">
        <v>37</v>
      </c>
      <c r="S207" s="22" t="s">
        <v>37</v>
      </c>
      <c r="T207" s="22" t="s">
        <v>37</v>
      </c>
      <c r="U207" s="22">
        <v>0</v>
      </c>
      <c r="V207" s="21" t="s">
        <v>37</v>
      </c>
      <c r="W207" s="21" t="s">
        <v>37</v>
      </c>
      <c r="X207" s="21" t="s">
        <v>37</v>
      </c>
      <c r="Y207" s="21" t="s">
        <v>37</v>
      </c>
      <c r="Z207" s="21">
        <v>0</v>
      </c>
      <c r="AA207" s="20" t="s">
        <v>37</v>
      </c>
      <c r="AB207" s="20" t="s">
        <v>37</v>
      </c>
      <c r="AC207" s="20" t="s">
        <v>37</v>
      </c>
      <c r="AD207" s="20" t="s">
        <v>37</v>
      </c>
      <c r="AE207" s="20">
        <v>0</v>
      </c>
      <c r="AF207" s="19" t="s">
        <v>37</v>
      </c>
      <c r="AG207" s="19" t="s">
        <v>37</v>
      </c>
      <c r="AH207" s="19" t="s">
        <v>37</v>
      </c>
      <c r="AI207" s="19" t="s">
        <v>37</v>
      </c>
      <c r="AJ207" s="19">
        <v>0</v>
      </c>
      <c r="AK207" s="19" t="s">
        <v>37</v>
      </c>
      <c r="AL207" s="19" t="s">
        <v>37</v>
      </c>
      <c r="AM207" s="19" t="s">
        <v>37</v>
      </c>
      <c r="AN207" s="19" t="s">
        <v>37</v>
      </c>
      <c r="AO207" s="19">
        <v>0</v>
      </c>
      <c r="AP207" s="22" t="s">
        <v>37</v>
      </c>
      <c r="AQ207" s="22" t="s">
        <v>37</v>
      </c>
      <c r="AR207" s="22" t="s">
        <v>37</v>
      </c>
      <c r="AS207" s="22" t="s">
        <v>37</v>
      </c>
      <c r="AT207" s="22">
        <v>0</v>
      </c>
      <c r="AU207" s="21">
        <v>0.2</v>
      </c>
      <c r="AV207" s="21">
        <v>0.3</v>
      </c>
      <c r="AW207" s="21">
        <v>0.1</v>
      </c>
      <c r="AX207" s="21" t="s">
        <v>37</v>
      </c>
      <c r="AY207" s="21">
        <v>0.6</v>
      </c>
      <c r="AZ207" s="21">
        <v>0.2</v>
      </c>
      <c r="BA207" s="21">
        <v>0.3</v>
      </c>
      <c r="BB207" s="21">
        <v>0.1</v>
      </c>
      <c r="BC207" s="21" t="s">
        <v>37</v>
      </c>
      <c r="BD207" s="21">
        <v>0.6</v>
      </c>
      <c r="BE207" s="20" t="s">
        <v>37</v>
      </c>
      <c r="BF207" s="20" t="s">
        <v>37</v>
      </c>
      <c r="BG207" s="20" t="s">
        <v>37</v>
      </c>
      <c r="BH207" s="20" t="s">
        <v>37</v>
      </c>
      <c r="BI207" s="20">
        <v>0</v>
      </c>
      <c r="BJ207" s="20" t="s">
        <v>37</v>
      </c>
      <c r="BK207" s="20" t="s">
        <v>37</v>
      </c>
      <c r="BL207" s="20" t="s">
        <v>37</v>
      </c>
      <c r="BM207" s="20" t="s">
        <v>37</v>
      </c>
      <c r="BN207" s="20">
        <v>0</v>
      </c>
      <c r="BO207" s="22">
        <v>3</v>
      </c>
      <c r="BP207" s="22" t="s">
        <v>37</v>
      </c>
      <c r="BQ207" s="22" t="s">
        <v>37</v>
      </c>
      <c r="BR207" s="22" t="s">
        <v>37</v>
      </c>
      <c r="BS207" s="22">
        <v>3</v>
      </c>
      <c r="BT207" s="22" t="s">
        <v>37</v>
      </c>
      <c r="BU207" s="22" t="s">
        <v>37</v>
      </c>
      <c r="BV207" s="22" t="s">
        <v>37</v>
      </c>
      <c r="BW207" s="22" t="s">
        <v>37</v>
      </c>
      <c r="BX207" s="22">
        <v>0</v>
      </c>
      <c r="BY207" s="24" t="s">
        <v>37</v>
      </c>
      <c r="BZ207" s="24" t="s">
        <v>37</v>
      </c>
      <c r="CA207" s="24" t="s">
        <v>37</v>
      </c>
      <c r="CB207" s="24" t="s">
        <v>37</v>
      </c>
      <c r="CC207" s="24">
        <v>0</v>
      </c>
      <c r="CD207" s="24">
        <v>3</v>
      </c>
      <c r="CE207" s="24">
        <v>0</v>
      </c>
      <c r="CF207" s="24">
        <v>0</v>
      </c>
      <c r="CG207" s="24">
        <v>0</v>
      </c>
      <c r="CH207" s="24">
        <v>3</v>
      </c>
      <c r="CI207" s="22">
        <v>336</v>
      </c>
      <c r="CJ207" s="22">
        <v>30</v>
      </c>
      <c r="CK207" s="22">
        <v>4</v>
      </c>
      <c r="CL207" s="22" t="s">
        <v>37</v>
      </c>
      <c r="CM207" s="20" t="s">
        <v>37</v>
      </c>
      <c r="CN207" s="20">
        <v>31</v>
      </c>
      <c r="CO207" s="20">
        <v>3</v>
      </c>
      <c r="CP207" s="20" t="s">
        <v>37</v>
      </c>
    </row>
    <row r="208" spans="1:94" x14ac:dyDescent="0.35">
      <c r="A208" s="16">
        <v>2012</v>
      </c>
      <c r="B208" s="17">
        <v>6443</v>
      </c>
      <c r="C208" s="18" t="s">
        <v>621</v>
      </c>
      <c r="D208" s="18" t="s">
        <v>61</v>
      </c>
      <c r="E208" s="18" t="s">
        <v>33</v>
      </c>
      <c r="F208" s="16" t="s">
        <v>8</v>
      </c>
      <c r="G208" s="20" t="s">
        <v>37</v>
      </c>
      <c r="H208" s="20" t="s">
        <v>37</v>
      </c>
      <c r="I208" s="20" t="s">
        <v>37</v>
      </c>
      <c r="J208" s="20" t="s">
        <v>37</v>
      </c>
      <c r="K208" s="20">
        <v>0</v>
      </c>
      <c r="L208" s="19" t="s">
        <v>37</v>
      </c>
      <c r="M208" s="19" t="s">
        <v>37</v>
      </c>
      <c r="N208" s="19" t="s">
        <v>37</v>
      </c>
      <c r="O208" s="19" t="s">
        <v>37</v>
      </c>
      <c r="P208" s="19">
        <v>0</v>
      </c>
      <c r="Q208" s="22" t="s">
        <v>37</v>
      </c>
      <c r="R208" s="22" t="s">
        <v>37</v>
      </c>
      <c r="S208" s="22" t="s">
        <v>37</v>
      </c>
      <c r="T208" s="22" t="s">
        <v>37</v>
      </c>
      <c r="U208" s="22">
        <v>0</v>
      </c>
      <c r="V208" s="21" t="s">
        <v>37</v>
      </c>
      <c r="W208" s="21" t="s">
        <v>37</v>
      </c>
      <c r="X208" s="21" t="s">
        <v>37</v>
      </c>
      <c r="Y208" s="21" t="s">
        <v>37</v>
      </c>
      <c r="Z208" s="21">
        <v>0</v>
      </c>
      <c r="AA208" s="20" t="s">
        <v>37</v>
      </c>
      <c r="AB208" s="20" t="s">
        <v>37</v>
      </c>
      <c r="AC208" s="20" t="s">
        <v>37</v>
      </c>
      <c r="AD208" s="20" t="s">
        <v>37</v>
      </c>
      <c r="AE208" s="20">
        <v>0</v>
      </c>
      <c r="AF208" s="19" t="s">
        <v>37</v>
      </c>
      <c r="AG208" s="19" t="s">
        <v>37</v>
      </c>
      <c r="AH208" s="19" t="s">
        <v>37</v>
      </c>
      <c r="AI208" s="19" t="s">
        <v>37</v>
      </c>
      <c r="AJ208" s="19">
        <v>0</v>
      </c>
      <c r="AK208" s="19" t="s">
        <v>37</v>
      </c>
      <c r="AL208" s="19" t="s">
        <v>37</v>
      </c>
      <c r="AM208" s="19" t="s">
        <v>37</v>
      </c>
      <c r="AN208" s="19" t="s">
        <v>37</v>
      </c>
      <c r="AO208" s="19">
        <v>0</v>
      </c>
      <c r="AP208" s="22">
        <v>12</v>
      </c>
      <c r="AQ208" s="22">
        <v>6</v>
      </c>
      <c r="AR208" s="22" t="s">
        <v>37</v>
      </c>
      <c r="AS208" s="22" t="s">
        <v>37</v>
      </c>
      <c r="AT208" s="22">
        <v>18</v>
      </c>
      <c r="AU208" s="21">
        <v>2</v>
      </c>
      <c r="AV208" s="21">
        <v>1</v>
      </c>
      <c r="AW208" s="21" t="s">
        <v>37</v>
      </c>
      <c r="AX208" s="21" t="s">
        <v>37</v>
      </c>
      <c r="AY208" s="21">
        <v>3</v>
      </c>
      <c r="AZ208" s="21">
        <v>2</v>
      </c>
      <c r="BA208" s="21">
        <v>1</v>
      </c>
      <c r="BB208" s="21" t="s">
        <v>37</v>
      </c>
      <c r="BC208" s="21" t="s">
        <v>37</v>
      </c>
      <c r="BD208" s="21">
        <v>3</v>
      </c>
      <c r="BE208" s="20" t="s">
        <v>37</v>
      </c>
      <c r="BF208" s="20" t="s">
        <v>37</v>
      </c>
      <c r="BG208" s="20" t="s">
        <v>37</v>
      </c>
      <c r="BH208" s="20" t="s">
        <v>37</v>
      </c>
      <c r="BI208" s="20">
        <v>0</v>
      </c>
      <c r="BJ208" s="20" t="s">
        <v>37</v>
      </c>
      <c r="BK208" s="20" t="s">
        <v>37</v>
      </c>
      <c r="BL208" s="20" t="s">
        <v>37</v>
      </c>
      <c r="BM208" s="20" t="s">
        <v>37</v>
      </c>
      <c r="BN208" s="20">
        <v>0</v>
      </c>
      <c r="BO208" s="22">
        <v>110</v>
      </c>
      <c r="BP208" s="22" t="s">
        <v>37</v>
      </c>
      <c r="BQ208" s="22" t="s">
        <v>37</v>
      </c>
      <c r="BR208" s="22" t="s">
        <v>37</v>
      </c>
      <c r="BS208" s="22">
        <v>110</v>
      </c>
      <c r="BT208" s="22" t="s">
        <v>37</v>
      </c>
      <c r="BU208" s="22" t="s">
        <v>37</v>
      </c>
      <c r="BV208" s="22" t="s">
        <v>37</v>
      </c>
      <c r="BW208" s="22" t="s">
        <v>37</v>
      </c>
      <c r="BX208" s="22">
        <v>0</v>
      </c>
      <c r="BY208" s="24">
        <v>11</v>
      </c>
      <c r="BZ208" s="24" t="s">
        <v>37</v>
      </c>
      <c r="CA208" s="24" t="s">
        <v>37</v>
      </c>
      <c r="CB208" s="24" t="s">
        <v>37</v>
      </c>
      <c r="CC208" s="24">
        <v>11</v>
      </c>
      <c r="CD208" s="24">
        <v>121</v>
      </c>
      <c r="CE208" s="24">
        <v>0</v>
      </c>
      <c r="CF208" s="24">
        <v>0</v>
      </c>
      <c r="CG208" s="24">
        <v>0</v>
      </c>
      <c r="CH208" s="24">
        <v>121</v>
      </c>
      <c r="CI208" s="22" t="s">
        <v>37</v>
      </c>
      <c r="CJ208" s="22" t="s">
        <v>37</v>
      </c>
      <c r="CK208" s="22" t="s">
        <v>37</v>
      </c>
      <c r="CL208" s="22" t="s">
        <v>37</v>
      </c>
      <c r="CM208" s="20" t="s">
        <v>37</v>
      </c>
      <c r="CN208" s="20" t="s">
        <v>37</v>
      </c>
      <c r="CO208" s="20" t="s">
        <v>37</v>
      </c>
      <c r="CP208" s="20" t="s">
        <v>37</v>
      </c>
    </row>
    <row r="209" spans="1:94" x14ac:dyDescent="0.35">
      <c r="A209" s="16">
        <v>2012</v>
      </c>
      <c r="B209" s="17">
        <v>6452</v>
      </c>
      <c r="C209" s="18" t="s">
        <v>622</v>
      </c>
      <c r="D209" s="18" t="s">
        <v>61</v>
      </c>
      <c r="E209" s="18" t="s">
        <v>57</v>
      </c>
      <c r="F209" s="16" t="s">
        <v>8</v>
      </c>
      <c r="G209" s="20">
        <v>131966</v>
      </c>
      <c r="H209" s="20">
        <v>65507</v>
      </c>
      <c r="I209" s="20" t="s">
        <v>37</v>
      </c>
      <c r="J209" s="20" t="s">
        <v>37</v>
      </c>
      <c r="K209" s="20">
        <v>197473</v>
      </c>
      <c r="L209" s="19">
        <v>65</v>
      </c>
      <c r="M209" s="19">
        <v>26</v>
      </c>
      <c r="N209" s="19" t="s">
        <v>37</v>
      </c>
      <c r="O209" s="19" t="s">
        <v>37</v>
      </c>
      <c r="P209" s="19">
        <v>91</v>
      </c>
      <c r="Q209" s="22">
        <v>1933460</v>
      </c>
      <c r="R209" s="22">
        <v>2045975</v>
      </c>
      <c r="S209" s="22" t="s">
        <v>37</v>
      </c>
      <c r="T209" s="22" t="s">
        <v>37</v>
      </c>
      <c r="U209" s="22">
        <v>3979435</v>
      </c>
      <c r="V209" s="21">
        <v>1711</v>
      </c>
      <c r="W209" s="21">
        <v>819</v>
      </c>
      <c r="X209" s="21" t="s">
        <v>37</v>
      </c>
      <c r="Y209" s="21" t="s">
        <v>37</v>
      </c>
      <c r="Z209" s="21">
        <v>2530</v>
      </c>
      <c r="AA209" s="20">
        <v>65</v>
      </c>
      <c r="AB209" s="20">
        <v>128</v>
      </c>
      <c r="AC209" s="20" t="s">
        <v>37</v>
      </c>
      <c r="AD209" s="20" t="s">
        <v>37</v>
      </c>
      <c r="AE209" s="20">
        <v>193</v>
      </c>
      <c r="AF209" s="19" t="s">
        <v>37</v>
      </c>
      <c r="AG209" s="19" t="s">
        <v>37</v>
      </c>
      <c r="AH209" s="19" t="s">
        <v>37</v>
      </c>
      <c r="AI209" s="19" t="s">
        <v>37</v>
      </c>
      <c r="AJ209" s="19">
        <v>0</v>
      </c>
      <c r="AK209" s="19">
        <v>16</v>
      </c>
      <c r="AL209" s="19">
        <v>21</v>
      </c>
      <c r="AM209" s="19" t="s">
        <v>37</v>
      </c>
      <c r="AN209" s="19" t="s">
        <v>37</v>
      </c>
      <c r="AO209" s="19">
        <v>37</v>
      </c>
      <c r="AP209" s="22">
        <v>15254</v>
      </c>
      <c r="AQ209" s="22">
        <v>5284</v>
      </c>
      <c r="AR209" s="22" t="s">
        <v>37</v>
      </c>
      <c r="AS209" s="22" t="s">
        <v>37</v>
      </c>
      <c r="AT209" s="22">
        <v>20538</v>
      </c>
      <c r="AU209" s="21" t="s">
        <v>37</v>
      </c>
      <c r="AV209" s="21" t="s">
        <v>37</v>
      </c>
      <c r="AW209" s="21" t="s">
        <v>37</v>
      </c>
      <c r="AX209" s="21" t="s">
        <v>37</v>
      </c>
      <c r="AY209" s="21">
        <v>0</v>
      </c>
      <c r="AZ209" s="21">
        <v>948</v>
      </c>
      <c r="BA209" s="21">
        <v>766</v>
      </c>
      <c r="BB209" s="21" t="s">
        <v>37</v>
      </c>
      <c r="BC209" s="21" t="s">
        <v>37</v>
      </c>
      <c r="BD209" s="21">
        <v>1714</v>
      </c>
      <c r="BE209" s="20">
        <v>17450</v>
      </c>
      <c r="BF209" s="20">
        <v>9013</v>
      </c>
      <c r="BG209" s="20" t="s">
        <v>37</v>
      </c>
      <c r="BH209" s="20" t="s">
        <v>37</v>
      </c>
      <c r="BI209" s="20">
        <v>26463</v>
      </c>
      <c r="BJ209" s="20">
        <v>70159</v>
      </c>
      <c r="BK209" s="20">
        <v>15311</v>
      </c>
      <c r="BL209" s="20" t="s">
        <v>37</v>
      </c>
      <c r="BM209" s="20" t="s">
        <v>37</v>
      </c>
      <c r="BN209" s="20">
        <v>85470</v>
      </c>
      <c r="BO209" s="22">
        <v>10478</v>
      </c>
      <c r="BP209" s="22">
        <v>1199</v>
      </c>
      <c r="BQ209" s="22" t="s">
        <v>37</v>
      </c>
      <c r="BR209" s="22" t="s">
        <v>37</v>
      </c>
      <c r="BS209" s="22">
        <v>11677</v>
      </c>
      <c r="BT209" s="22">
        <v>45361</v>
      </c>
      <c r="BU209" s="22">
        <v>38305</v>
      </c>
      <c r="BV209" s="22" t="s">
        <v>37</v>
      </c>
      <c r="BW209" s="22" t="s">
        <v>37</v>
      </c>
      <c r="BX209" s="22">
        <v>83666</v>
      </c>
      <c r="BY209" s="24">
        <v>16758</v>
      </c>
      <c r="BZ209" s="24" t="s">
        <v>37</v>
      </c>
      <c r="CA209" s="24" t="s">
        <v>37</v>
      </c>
      <c r="CB209" s="24" t="s">
        <v>37</v>
      </c>
      <c r="CC209" s="24">
        <v>16758</v>
      </c>
      <c r="CD209" s="24">
        <v>160206</v>
      </c>
      <c r="CE209" s="24">
        <v>63828</v>
      </c>
      <c r="CF209" s="24">
        <v>0</v>
      </c>
      <c r="CG209" s="24">
        <v>0</v>
      </c>
      <c r="CH209" s="24">
        <v>224034</v>
      </c>
      <c r="CI209" s="22">
        <v>810217</v>
      </c>
      <c r="CJ209" s="22">
        <v>21865</v>
      </c>
      <c r="CK209" s="22" t="s">
        <v>37</v>
      </c>
      <c r="CL209" s="22" t="s">
        <v>37</v>
      </c>
      <c r="CM209" s="20">
        <v>223</v>
      </c>
      <c r="CN209" s="20">
        <v>7502</v>
      </c>
      <c r="CO209" s="20">
        <v>359</v>
      </c>
      <c r="CP209" s="20">
        <v>0</v>
      </c>
    </row>
    <row r="210" spans="1:94" x14ac:dyDescent="0.35">
      <c r="A210" s="16">
        <v>2012</v>
      </c>
      <c r="B210" s="17">
        <v>6455</v>
      </c>
      <c r="C210" s="18" t="s">
        <v>623</v>
      </c>
      <c r="D210" s="18" t="s">
        <v>61</v>
      </c>
      <c r="E210" s="18" t="s">
        <v>57</v>
      </c>
      <c r="F210" s="16" t="s">
        <v>8</v>
      </c>
      <c r="G210" s="20">
        <v>45990</v>
      </c>
      <c r="H210" s="20">
        <v>58527</v>
      </c>
      <c r="I210" s="20">
        <v>5089</v>
      </c>
      <c r="J210" s="20">
        <v>0</v>
      </c>
      <c r="K210" s="20">
        <v>109606</v>
      </c>
      <c r="L210" s="19">
        <v>57.4</v>
      </c>
      <c r="M210" s="19">
        <v>21.2</v>
      </c>
      <c r="N210" s="19">
        <v>0.9</v>
      </c>
      <c r="O210" s="19">
        <v>0</v>
      </c>
      <c r="P210" s="19">
        <v>79.5</v>
      </c>
      <c r="Q210" s="22">
        <v>652230</v>
      </c>
      <c r="R210" s="22">
        <v>485251</v>
      </c>
      <c r="S210" s="22">
        <v>299889</v>
      </c>
      <c r="T210" s="22">
        <v>0</v>
      </c>
      <c r="U210" s="22">
        <v>1437370</v>
      </c>
      <c r="V210" s="21">
        <v>750.3</v>
      </c>
      <c r="W210" s="21">
        <v>147.19999999999999</v>
      </c>
      <c r="X210" s="21">
        <v>30.1</v>
      </c>
      <c r="Y210" s="21">
        <v>0</v>
      </c>
      <c r="Z210" s="21">
        <v>927.6</v>
      </c>
      <c r="AA210" s="20">
        <v>101</v>
      </c>
      <c r="AB210" s="20">
        <v>32</v>
      </c>
      <c r="AC210" s="20">
        <v>0</v>
      </c>
      <c r="AD210" s="20">
        <v>0</v>
      </c>
      <c r="AE210" s="20">
        <v>133</v>
      </c>
      <c r="AF210" s="19">
        <v>10.7</v>
      </c>
      <c r="AG210" s="19">
        <v>5.2</v>
      </c>
      <c r="AH210" s="19">
        <v>0</v>
      </c>
      <c r="AI210" s="19">
        <v>0</v>
      </c>
      <c r="AJ210" s="19">
        <v>15.9</v>
      </c>
      <c r="AK210" s="19">
        <v>11.6</v>
      </c>
      <c r="AL210" s="19">
        <v>5.7</v>
      </c>
      <c r="AM210" s="19">
        <v>0</v>
      </c>
      <c r="AN210" s="19">
        <v>0</v>
      </c>
      <c r="AO210" s="19">
        <v>17.3</v>
      </c>
      <c r="AP210" s="22">
        <v>932</v>
      </c>
      <c r="AQ210" s="22">
        <v>1172</v>
      </c>
      <c r="AR210" s="22">
        <v>397</v>
      </c>
      <c r="AS210" s="22">
        <v>0</v>
      </c>
      <c r="AT210" s="22">
        <v>2501</v>
      </c>
      <c r="AU210" s="21">
        <v>83.1</v>
      </c>
      <c r="AV210" s="21">
        <v>17.600000000000001</v>
      </c>
      <c r="AW210" s="21">
        <v>0</v>
      </c>
      <c r="AX210" s="21">
        <v>0</v>
      </c>
      <c r="AY210" s="21">
        <v>100.7</v>
      </c>
      <c r="AZ210" s="21">
        <v>606</v>
      </c>
      <c r="BA210" s="21">
        <v>95</v>
      </c>
      <c r="BB210" s="21">
        <v>296</v>
      </c>
      <c r="BC210" s="21">
        <v>0</v>
      </c>
      <c r="BD210" s="21">
        <v>997</v>
      </c>
      <c r="BE210" s="20">
        <v>12329</v>
      </c>
      <c r="BF210" s="20">
        <v>3156</v>
      </c>
      <c r="BG210" s="20">
        <v>0</v>
      </c>
      <c r="BH210" s="20">
        <v>0</v>
      </c>
      <c r="BI210" s="20">
        <v>15485</v>
      </c>
      <c r="BJ210" s="20">
        <v>11229</v>
      </c>
      <c r="BK210" s="20">
        <v>5201</v>
      </c>
      <c r="BL210" s="20">
        <v>0</v>
      </c>
      <c r="BM210" s="20">
        <v>0</v>
      </c>
      <c r="BN210" s="20">
        <v>16430</v>
      </c>
      <c r="BO210" s="22">
        <v>16247</v>
      </c>
      <c r="BP210" s="22">
        <v>513</v>
      </c>
      <c r="BQ210" s="22">
        <v>212</v>
      </c>
      <c r="BR210" s="22">
        <v>0</v>
      </c>
      <c r="BS210" s="22">
        <v>16972</v>
      </c>
      <c r="BT210" s="22">
        <v>19068</v>
      </c>
      <c r="BU210" s="22">
        <v>3347</v>
      </c>
      <c r="BV210" s="22">
        <v>17317</v>
      </c>
      <c r="BW210" s="22">
        <v>0</v>
      </c>
      <c r="BX210" s="22">
        <v>39732</v>
      </c>
      <c r="BY210" s="24">
        <v>2861</v>
      </c>
      <c r="BZ210" s="24">
        <v>594</v>
      </c>
      <c r="CA210" s="24">
        <v>852</v>
      </c>
      <c r="CB210" s="24">
        <v>0</v>
      </c>
      <c r="CC210" s="24">
        <v>4307</v>
      </c>
      <c r="CD210" s="24">
        <v>61734</v>
      </c>
      <c r="CE210" s="24">
        <v>12811</v>
      </c>
      <c r="CF210" s="24">
        <v>18381</v>
      </c>
      <c r="CG210" s="24">
        <v>0</v>
      </c>
      <c r="CH210" s="24">
        <v>92926</v>
      </c>
      <c r="CI210" s="22">
        <v>389050</v>
      </c>
      <c r="CJ210" s="22">
        <v>609</v>
      </c>
      <c r="CK210" s="22">
        <v>139</v>
      </c>
      <c r="CL210" s="22">
        <v>0</v>
      </c>
      <c r="CM210" s="20">
        <v>35</v>
      </c>
      <c r="CN210" s="20">
        <v>10639</v>
      </c>
      <c r="CO210" s="20">
        <v>390</v>
      </c>
      <c r="CP210" s="20">
        <v>0</v>
      </c>
    </row>
    <row r="211" spans="1:94" x14ac:dyDescent="0.35">
      <c r="A211" s="16">
        <v>2012</v>
      </c>
      <c r="B211" s="17">
        <v>6457</v>
      </c>
      <c r="C211" s="18" t="s">
        <v>624</v>
      </c>
      <c r="D211" s="18" t="s">
        <v>61</v>
      </c>
      <c r="E211" s="18" t="s">
        <v>57</v>
      </c>
      <c r="F211" s="16" t="s">
        <v>8</v>
      </c>
      <c r="G211" s="20">
        <v>1020</v>
      </c>
      <c r="H211" s="20">
        <v>190</v>
      </c>
      <c r="I211" s="20">
        <v>0</v>
      </c>
      <c r="J211" s="20">
        <v>0</v>
      </c>
      <c r="K211" s="20">
        <v>1210</v>
      </c>
      <c r="L211" s="19">
        <v>1</v>
      </c>
      <c r="M211" s="19">
        <v>1</v>
      </c>
      <c r="N211" s="19">
        <v>0</v>
      </c>
      <c r="O211" s="19">
        <v>0</v>
      </c>
      <c r="P211" s="19">
        <v>2</v>
      </c>
      <c r="Q211" s="22">
        <v>4702</v>
      </c>
      <c r="R211" s="22">
        <v>2479</v>
      </c>
      <c r="S211" s="22">
        <v>0</v>
      </c>
      <c r="T211" s="22">
        <v>0</v>
      </c>
      <c r="U211" s="22">
        <v>7181</v>
      </c>
      <c r="V211" s="21">
        <v>2</v>
      </c>
      <c r="W211" s="21">
        <v>1</v>
      </c>
      <c r="X211" s="21">
        <v>0</v>
      </c>
      <c r="Y211" s="21">
        <v>0</v>
      </c>
      <c r="Z211" s="21">
        <v>3</v>
      </c>
      <c r="AA211" s="20">
        <v>0</v>
      </c>
      <c r="AB211" s="20">
        <v>0</v>
      </c>
      <c r="AC211" s="20">
        <v>0</v>
      </c>
      <c r="AD211" s="20">
        <v>0</v>
      </c>
      <c r="AE211" s="20">
        <v>0</v>
      </c>
      <c r="AF211" s="19">
        <v>0</v>
      </c>
      <c r="AG211" s="19">
        <v>0</v>
      </c>
      <c r="AH211" s="19">
        <v>0</v>
      </c>
      <c r="AI211" s="19">
        <v>0</v>
      </c>
      <c r="AJ211" s="19">
        <v>0</v>
      </c>
      <c r="AK211" s="19">
        <v>0</v>
      </c>
      <c r="AL211" s="19">
        <v>0</v>
      </c>
      <c r="AM211" s="19">
        <v>0</v>
      </c>
      <c r="AN211" s="19">
        <v>0</v>
      </c>
      <c r="AO211" s="19">
        <v>0</v>
      </c>
      <c r="AP211" s="22">
        <v>0</v>
      </c>
      <c r="AQ211" s="22">
        <v>0</v>
      </c>
      <c r="AR211" s="22">
        <v>0</v>
      </c>
      <c r="AS211" s="22">
        <v>0</v>
      </c>
      <c r="AT211" s="22">
        <v>0</v>
      </c>
      <c r="AU211" s="21">
        <v>0</v>
      </c>
      <c r="AV211" s="21">
        <v>0</v>
      </c>
      <c r="AW211" s="21">
        <v>0</v>
      </c>
      <c r="AX211" s="21">
        <v>0</v>
      </c>
      <c r="AY211" s="21">
        <v>0</v>
      </c>
      <c r="AZ211" s="21">
        <v>0</v>
      </c>
      <c r="BA211" s="21">
        <v>0</v>
      </c>
      <c r="BB211" s="21">
        <v>0</v>
      </c>
      <c r="BC211" s="21">
        <v>0</v>
      </c>
      <c r="BD211" s="21">
        <v>0</v>
      </c>
      <c r="BE211" s="20">
        <v>155</v>
      </c>
      <c r="BF211" s="20">
        <v>165</v>
      </c>
      <c r="BG211" s="20">
        <v>31</v>
      </c>
      <c r="BH211" s="20">
        <v>0</v>
      </c>
      <c r="BI211" s="20">
        <v>351</v>
      </c>
      <c r="BJ211" s="20">
        <v>32</v>
      </c>
      <c r="BK211" s="20">
        <v>34</v>
      </c>
      <c r="BL211" s="20">
        <v>6</v>
      </c>
      <c r="BM211" s="20">
        <v>0</v>
      </c>
      <c r="BN211" s="20">
        <v>72</v>
      </c>
      <c r="BO211" s="22">
        <v>0</v>
      </c>
      <c r="BP211" s="22">
        <v>0</v>
      </c>
      <c r="BQ211" s="22">
        <v>0</v>
      </c>
      <c r="BR211" s="22">
        <v>0</v>
      </c>
      <c r="BS211" s="22">
        <v>0</v>
      </c>
      <c r="BT211" s="22">
        <v>0</v>
      </c>
      <c r="BU211" s="22">
        <v>0</v>
      </c>
      <c r="BV211" s="22">
        <v>0</v>
      </c>
      <c r="BW211" s="22">
        <v>0</v>
      </c>
      <c r="BX211" s="22">
        <v>0</v>
      </c>
      <c r="BY211" s="24">
        <v>113</v>
      </c>
      <c r="BZ211" s="24">
        <v>121</v>
      </c>
      <c r="CA211" s="24">
        <v>23</v>
      </c>
      <c r="CB211" s="24">
        <v>0</v>
      </c>
      <c r="CC211" s="24">
        <v>257</v>
      </c>
      <c r="CD211" s="24">
        <v>300</v>
      </c>
      <c r="CE211" s="24">
        <v>320</v>
      </c>
      <c r="CF211" s="24">
        <v>60</v>
      </c>
      <c r="CG211" s="24">
        <v>0</v>
      </c>
      <c r="CH211" s="24">
        <v>680</v>
      </c>
      <c r="CI211" s="22" t="s">
        <v>37</v>
      </c>
      <c r="CJ211" s="22" t="s">
        <v>37</v>
      </c>
      <c r="CK211" s="22" t="s">
        <v>37</v>
      </c>
      <c r="CL211" s="22" t="s">
        <v>37</v>
      </c>
      <c r="CM211" s="20">
        <v>6</v>
      </c>
      <c r="CN211" s="20">
        <v>1</v>
      </c>
      <c r="CO211" s="20">
        <v>0</v>
      </c>
      <c r="CP211" s="20">
        <v>0</v>
      </c>
    </row>
    <row r="212" spans="1:94" x14ac:dyDescent="0.35">
      <c r="A212" s="16">
        <v>2012</v>
      </c>
      <c r="B212" s="17">
        <v>6579</v>
      </c>
      <c r="C212" s="18" t="s">
        <v>627</v>
      </c>
      <c r="D212" s="18" t="s">
        <v>87</v>
      </c>
      <c r="E212" s="18" t="s">
        <v>28</v>
      </c>
      <c r="F212" s="16" t="s">
        <v>8</v>
      </c>
      <c r="G212" s="20">
        <v>19</v>
      </c>
      <c r="H212" s="20" t="s">
        <v>37</v>
      </c>
      <c r="I212" s="20">
        <v>247</v>
      </c>
      <c r="J212" s="20" t="s">
        <v>37</v>
      </c>
      <c r="K212" s="20">
        <v>266</v>
      </c>
      <c r="L212" s="19">
        <v>0</v>
      </c>
      <c r="M212" s="19" t="s">
        <v>37</v>
      </c>
      <c r="N212" s="19">
        <v>0.1</v>
      </c>
      <c r="O212" s="19" t="s">
        <v>37</v>
      </c>
      <c r="P212" s="19">
        <v>0.1</v>
      </c>
      <c r="Q212" s="22">
        <v>195</v>
      </c>
      <c r="R212" s="22">
        <v>27</v>
      </c>
      <c r="S212" s="22">
        <v>1145</v>
      </c>
      <c r="T212" s="22" t="s">
        <v>37</v>
      </c>
      <c r="U212" s="22">
        <v>1367</v>
      </c>
      <c r="V212" s="21">
        <v>0.1</v>
      </c>
      <c r="W212" s="21">
        <v>0</v>
      </c>
      <c r="X212" s="21">
        <v>0.2</v>
      </c>
      <c r="Y212" s="21" t="s">
        <v>37</v>
      </c>
      <c r="Z212" s="21">
        <v>0.3</v>
      </c>
      <c r="AA212" s="20" t="s">
        <v>37</v>
      </c>
      <c r="AB212" s="20" t="s">
        <v>37</v>
      </c>
      <c r="AC212" s="20" t="s">
        <v>37</v>
      </c>
      <c r="AD212" s="20" t="s">
        <v>37</v>
      </c>
      <c r="AE212" s="20">
        <v>0</v>
      </c>
      <c r="AF212" s="19" t="s">
        <v>37</v>
      </c>
      <c r="AG212" s="19" t="s">
        <v>37</v>
      </c>
      <c r="AH212" s="19" t="s">
        <v>37</v>
      </c>
      <c r="AI212" s="19" t="s">
        <v>37</v>
      </c>
      <c r="AJ212" s="19">
        <v>0</v>
      </c>
      <c r="AK212" s="19" t="s">
        <v>37</v>
      </c>
      <c r="AL212" s="19" t="s">
        <v>37</v>
      </c>
      <c r="AM212" s="19" t="s">
        <v>37</v>
      </c>
      <c r="AN212" s="19" t="s">
        <v>37</v>
      </c>
      <c r="AO212" s="19">
        <v>0</v>
      </c>
      <c r="AP212" s="22" t="s">
        <v>37</v>
      </c>
      <c r="AQ212" s="22" t="s">
        <v>37</v>
      </c>
      <c r="AR212" s="22" t="s">
        <v>37</v>
      </c>
      <c r="AS212" s="22" t="s">
        <v>37</v>
      </c>
      <c r="AT212" s="22">
        <v>0</v>
      </c>
      <c r="AU212" s="21" t="s">
        <v>37</v>
      </c>
      <c r="AV212" s="21" t="s">
        <v>37</v>
      </c>
      <c r="AW212" s="21" t="s">
        <v>37</v>
      </c>
      <c r="AX212" s="21" t="s">
        <v>37</v>
      </c>
      <c r="AY212" s="21">
        <v>0</v>
      </c>
      <c r="AZ212" s="21" t="s">
        <v>37</v>
      </c>
      <c r="BA212" s="21" t="s">
        <v>37</v>
      </c>
      <c r="BB212" s="21" t="s">
        <v>37</v>
      </c>
      <c r="BC212" s="21" t="s">
        <v>37</v>
      </c>
      <c r="BD212" s="21">
        <v>0</v>
      </c>
      <c r="BE212" s="20" t="s">
        <v>37</v>
      </c>
      <c r="BF212" s="20" t="s">
        <v>37</v>
      </c>
      <c r="BG212" s="20" t="s">
        <v>37</v>
      </c>
      <c r="BH212" s="20" t="s">
        <v>37</v>
      </c>
      <c r="BI212" s="20">
        <v>0</v>
      </c>
      <c r="BJ212" s="20">
        <v>2</v>
      </c>
      <c r="BK212" s="20" t="s">
        <v>37</v>
      </c>
      <c r="BL212" s="20">
        <v>5</v>
      </c>
      <c r="BM212" s="20" t="s">
        <v>37</v>
      </c>
      <c r="BN212" s="20">
        <v>7</v>
      </c>
      <c r="BO212" s="22" t="s">
        <v>37</v>
      </c>
      <c r="BP212" s="22" t="s">
        <v>37</v>
      </c>
      <c r="BQ212" s="22" t="s">
        <v>37</v>
      </c>
      <c r="BR212" s="22" t="s">
        <v>37</v>
      </c>
      <c r="BS212" s="22">
        <v>0</v>
      </c>
      <c r="BT212" s="22" t="s">
        <v>37</v>
      </c>
      <c r="BU212" s="22" t="s">
        <v>37</v>
      </c>
      <c r="BV212" s="22" t="s">
        <v>37</v>
      </c>
      <c r="BW212" s="22" t="s">
        <v>37</v>
      </c>
      <c r="BX212" s="22">
        <v>0</v>
      </c>
      <c r="BY212" s="24">
        <v>1</v>
      </c>
      <c r="BZ212" s="24" t="s">
        <v>37</v>
      </c>
      <c r="CA212" s="24" t="s">
        <v>37</v>
      </c>
      <c r="CB212" s="24" t="s">
        <v>37</v>
      </c>
      <c r="CC212" s="24">
        <v>1</v>
      </c>
      <c r="CD212" s="24">
        <v>3</v>
      </c>
      <c r="CE212" s="24">
        <v>0</v>
      </c>
      <c r="CF212" s="24">
        <v>5</v>
      </c>
      <c r="CG212" s="24">
        <v>0</v>
      </c>
      <c r="CH212" s="24">
        <v>8</v>
      </c>
      <c r="CI212" s="22" t="s">
        <v>37</v>
      </c>
      <c r="CJ212" s="22" t="s">
        <v>37</v>
      </c>
      <c r="CK212" s="22" t="s">
        <v>37</v>
      </c>
      <c r="CL212" s="22" t="s">
        <v>37</v>
      </c>
      <c r="CM212" s="20" t="s">
        <v>37</v>
      </c>
      <c r="CN212" s="20" t="s">
        <v>37</v>
      </c>
      <c r="CO212" s="20" t="s">
        <v>37</v>
      </c>
      <c r="CP212" s="20" t="s">
        <v>37</v>
      </c>
    </row>
    <row r="213" spans="1:94" x14ac:dyDescent="0.35">
      <c r="A213" s="16">
        <v>2012</v>
      </c>
      <c r="B213" s="17">
        <v>6582</v>
      </c>
      <c r="C213" s="18" t="s">
        <v>629</v>
      </c>
      <c r="D213" s="18" t="s">
        <v>128</v>
      </c>
      <c r="E213" s="18" t="s">
        <v>28</v>
      </c>
      <c r="F213" s="16" t="s">
        <v>8</v>
      </c>
      <c r="G213" s="20">
        <v>289</v>
      </c>
      <c r="H213" s="20">
        <v>285</v>
      </c>
      <c r="I213" s="20">
        <v>630</v>
      </c>
      <c r="J213" s="20" t="s">
        <v>37</v>
      </c>
      <c r="K213" s="20">
        <v>1204</v>
      </c>
      <c r="L213" s="19" t="s">
        <v>37</v>
      </c>
      <c r="M213" s="19" t="s">
        <v>37</v>
      </c>
      <c r="N213" s="19" t="s">
        <v>37</v>
      </c>
      <c r="O213" s="19" t="s">
        <v>37</v>
      </c>
      <c r="P213" s="19">
        <v>0</v>
      </c>
      <c r="Q213" s="22">
        <v>9554</v>
      </c>
      <c r="R213" s="22">
        <v>8063</v>
      </c>
      <c r="S213" s="22">
        <v>7178</v>
      </c>
      <c r="T213" s="22" t="s">
        <v>37</v>
      </c>
      <c r="U213" s="22">
        <v>24795</v>
      </c>
      <c r="V213" s="21" t="s">
        <v>37</v>
      </c>
      <c r="W213" s="21" t="s">
        <v>37</v>
      </c>
      <c r="X213" s="21" t="s">
        <v>37</v>
      </c>
      <c r="Y213" s="21" t="s">
        <v>37</v>
      </c>
      <c r="Z213" s="21">
        <v>0</v>
      </c>
      <c r="AA213" s="20" t="s">
        <v>37</v>
      </c>
      <c r="AB213" s="20" t="s">
        <v>37</v>
      </c>
      <c r="AC213" s="20" t="s">
        <v>37</v>
      </c>
      <c r="AD213" s="20" t="s">
        <v>37</v>
      </c>
      <c r="AE213" s="20">
        <v>0</v>
      </c>
      <c r="AF213" s="19" t="s">
        <v>37</v>
      </c>
      <c r="AG213" s="19" t="s">
        <v>37</v>
      </c>
      <c r="AH213" s="19" t="s">
        <v>37</v>
      </c>
      <c r="AI213" s="19" t="s">
        <v>37</v>
      </c>
      <c r="AJ213" s="19">
        <v>0</v>
      </c>
      <c r="AK213" s="19" t="s">
        <v>37</v>
      </c>
      <c r="AL213" s="19" t="s">
        <v>37</v>
      </c>
      <c r="AM213" s="19" t="s">
        <v>37</v>
      </c>
      <c r="AN213" s="19" t="s">
        <v>37</v>
      </c>
      <c r="AO213" s="19">
        <v>0</v>
      </c>
      <c r="AP213" s="22" t="s">
        <v>37</v>
      </c>
      <c r="AQ213" s="22" t="s">
        <v>37</v>
      </c>
      <c r="AR213" s="22" t="s">
        <v>37</v>
      </c>
      <c r="AS213" s="22" t="s">
        <v>37</v>
      </c>
      <c r="AT213" s="22">
        <v>0</v>
      </c>
      <c r="AU213" s="21" t="s">
        <v>37</v>
      </c>
      <c r="AV213" s="21" t="s">
        <v>37</v>
      </c>
      <c r="AW213" s="21" t="s">
        <v>37</v>
      </c>
      <c r="AX213" s="21" t="s">
        <v>37</v>
      </c>
      <c r="AY213" s="21">
        <v>0</v>
      </c>
      <c r="AZ213" s="21" t="s">
        <v>37</v>
      </c>
      <c r="BA213" s="21" t="s">
        <v>37</v>
      </c>
      <c r="BB213" s="21" t="s">
        <v>37</v>
      </c>
      <c r="BC213" s="21" t="s">
        <v>37</v>
      </c>
      <c r="BD213" s="21">
        <v>0</v>
      </c>
      <c r="BE213" s="20">
        <v>18</v>
      </c>
      <c r="BF213" s="20">
        <v>10</v>
      </c>
      <c r="BG213" s="20">
        <v>45</v>
      </c>
      <c r="BH213" s="20" t="s">
        <v>37</v>
      </c>
      <c r="BI213" s="20">
        <v>73</v>
      </c>
      <c r="BJ213" s="20">
        <v>83</v>
      </c>
      <c r="BK213" s="20">
        <v>36</v>
      </c>
      <c r="BL213" s="20">
        <v>97</v>
      </c>
      <c r="BM213" s="20" t="s">
        <v>37</v>
      </c>
      <c r="BN213" s="20">
        <v>216</v>
      </c>
      <c r="BO213" s="22" t="s">
        <v>37</v>
      </c>
      <c r="BP213" s="22" t="s">
        <v>37</v>
      </c>
      <c r="BQ213" s="22" t="s">
        <v>37</v>
      </c>
      <c r="BR213" s="22" t="s">
        <v>37</v>
      </c>
      <c r="BS213" s="22">
        <v>0</v>
      </c>
      <c r="BT213" s="22" t="s">
        <v>37</v>
      </c>
      <c r="BU213" s="22" t="s">
        <v>37</v>
      </c>
      <c r="BV213" s="22" t="s">
        <v>37</v>
      </c>
      <c r="BW213" s="22" t="s">
        <v>37</v>
      </c>
      <c r="BX213" s="22">
        <v>0</v>
      </c>
      <c r="BY213" s="24" t="s">
        <v>37</v>
      </c>
      <c r="BZ213" s="24" t="s">
        <v>37</v>
      </c>
      <c r="CA213" s="24" t="s">
        <v>37</v>
      </c>
      <c r="CB213" s="24" t="s">
        <v>37</v>
      </c>
      <c r="CC213" s="24">
        <v>0</v>
      </c>
      <c r="CD213" s="24">
        <v>101</v>
      </c>
      <c r="CE213" s="24">
        <v>46</v>
      </c>
      <c r="CF213" s="24">
        <v>142</v>
      </c>
      <c r="CG213" s="24">
        <v>0</v>
      </c>
      <c r="CH213" s="24">
        <v>289</v>
      </c>
      <c r="CI213" s="22" t="s">
        <v>37</v>
      </c>
      <c r="CJ213" s="22" t="s">
        <v>37</v>
      </c>
      <c r="CK213" s="22" t="s">
        <v>37</v>
      </c>
      <c r="CL213" s="22" t="s">
        <v>37</v>
      </c>
      <c r="CM213" s="20" t="s">
        <v>37</v>
      </c>
      <c r="CN213" s="20" t="s">
        <v>37</v>
      </c>
      <c r="CO213" s="20">
        <v>130</v>
      </c>
      <c r="CP213" s="20" t="s">
        <v>37</v>
      </c>
    </row>
    <row r="214" spans="1:94" x14ac:dyDescent="0.35">
      <c r="A214" s="16">
        <v>2012</v>
      </c>
      <c r="B214" s="17">
        <v>6604</v>
      </c>
      <c r="C214" s="18" t="s">
        <v>630</v>
      </c>
      <c r="D214" s="18" t="s">
        <v>130</v>
      </c>
      <c r="E214" s="18" t="s">
        <v>28</v>
      </c>
      <c r="F214" s="16" t="s">
        <v>8</v>
      </c>
      <c r="G214" s="20">
        <v>8519</v>
      </c>
      <c r="H214" s="20">
        <v>9419</v>
      </c>
      <c r="I214" s="20">
        <v>5111</v>
      </c>
      <c r="J214" s="20">
        <v>0</v>
      </c>
      <c r="K214" s="20">
        <v>23049</v>
      </c>
      <c r="L214" s="19">
        <v>0.7</v>
      </c>
      <c r="M214" s="19">
        <v>0</v>
      </c>
      <c r="N214" s="19">
        <v>1.4</v>
      </c>
      <c r="O214" s="19" t="s">
        <v>37</v>
      </c>
      <c r="P214" s="19">
        <v>2.1</v>
      </c>
      <c r="Q214" s="22">
        <v>31914</v>
      </c>
      <c r="R214" s="22">
        <v>30405</v>
      </c>
      <c r="S214" s="22">
        <v>39555</v>
      </c>
      <c r="T214" s="22">
        <v>0</v>
      </c>
      <c r="U214" s="22">
        <v>101874</v>
      </c>
      <c r="V214" s="21">
        <v>3.9</v>
      </c>
      <c r="W214" s="21">
        <v>6.6</v>
      </c>
      <c r="X214" s="21">
        <v>6.6</v>
      </c>
      <c r="Y214" s="21">
        <v>0</v>
      </c>
      <c r="Z214" s="21">
        <v>17.100000000000001</v>
      </c>
      <c r="AA214" s="20">
        <v>0</v>
      </c>
      <c r="AB214" s="20">
        <v>0</v>
      </c>
      <c r="AC214" s="20">
        <v>0</v>
      </c>
      <c r="AD214" s="20">
        <v>0</v>
      </c>
      <c r="AE214" s="20">
        <v>0</v>
      </c>
      <c r="AF214" s="19">
        <v>0</v>
      </c>
      <c r="AG214" s="19">
        <v>0</v>
      </c>
      <c r="AH214" s="19">
        <v>0</v>
      </c>
      <c r="AI214" s="19">
        <v>0</v>
      </c>
      <c r="AJ214" s="19">
        <v>0</v>
      </c>
      <c r="AK214" s="19">
        <v>0</v>
      </c>
      <c r="AL214" s="19">
        <v>0</v>
      </c>
      <c r="AM214" s="19">
        <v>0</v>
      </c>
      <c r="AN214" s="19">
        <v>0</v>
      </c>
      <c r="AO214" s="19">
        <v>0</v>
      </c>
      <c r="AP214" s="22">
        <v>0</v>
      </c>
      <c r="AQ214" s="22">
        <v>0</v>
      </c>
      <c r="AR214" s="22">
        <v>0</v>
      </c>
      <c r="AS214" s="22">
        <v>0</v>
      </c>
      <c r="AT214" s="22">
        <v>0</v>
      </c>
      <c r="AU214" s="21">
        <v>1.5</v>
      </c>
      <c r="AV214" s="21">
        <v>2</v>
      </c>
      <c r="AW214" s="21">
        <v>2</v>
      </c>
      <c r="AX214" s="21">
        <v>0</v>
      </c>
      <c r="AY214" s="21">
        <v>5.5</v>
      </c>
      <c r="AZ214" s="21">
        <v>2.2000000000000002</v>
      </c>
      <c r="BA214" s="21">
        <v>3.9</v>
      </c>
      <c r="BB214" s="21">
        <v>3.9</v>
      </c>
      <c r="BC214" s="21">
        <v>0</v>
      </c>
      <c r="BD214" s="21">
        <v>10</v>
      </c>
      <c r="BE214" s="20">
        <v>340</v>
      </c>
      <c r="BF214" s="20">
        <v>192</v>
      </c>
      <c r="BG214" s="20">
        <v>161</v>
      </c>
      <c r="BH214" s="20">
        <v>0</v>
      </c>
      <c r="BI214" s="20">
        <v>693</v>
      </c>
      <c r="BJ214" s="20">
        <v>938</v>
      </c>
      <c r="BK214" s="20">
        <v>896</v>
      </c>
      <c r="BL214" s="20">
        <v>486</v>
      </c>
      <c r="BM214" s="20">
        <v>0</v>
      </c>
      <c r="BN214" s="20">
        <v>2320</v>
      </c>
      <c r="BO214" s="22">
        <v>10</v>
      </c>
      <c r="BP214" s="22">
        <v>10</v>
      </c>
      <c r="BQ214" s="22">
        <v>0</v>
      </c>
      <c r="BR214" s="22">
        <v>0</v>
      </c>
      <c r="BS214" s="22">
        <v>20</v>
      </c>
      <c r="BT214" s="22">
        <v>115</v>
      </c>
      <c r="BU214" s="22">
        <v>0</v>
      </c>
      <c r="BV214" s="22">
        <v>0</v>
      </c>
      <c r="BW214" s="22">
        <v>0</v>
      </c>
      <c r="BX214" s="22">
        <v>115</v>
      </c>
      <c r="BY214" s="24" t="s">
        <v>37</v>
      </c>
      <c r="BZ214" s="24" t="s">
        <v>37</v>
      </c>
      <c r="CA214" s="24" t="s">
        <v>37</v>
      </c>
      <c r="CB214" s="24" t="s">
        <v>37</v>
      </c>
      <c r="CC214" s="24">
        <v>0</v>
      </c>
      <c r="CD214" s="24">
        <v>1403</v>
      </c>
      <c r="CE214" s="24">
        <v>1098</v>
      </c>
      <c r="CF214" s="24">
        <v>647</v>
      </c>
      <c r="CG214" s="24">
        <v>0</v>
      </c>
      <c r="CH214" s="24">
        <v>3148</v>
      </c>
      <c r="CI214" s="22">
        <v>2772</v>
      </c>
      <c r="CJ214" s="22">
        <v>15</v>
      </c>
      <c r="CK214" s="22">
        <v>15</v>
      </c>
      <c r="CL214" s="22">
        <v>0</v>
      </c>
      <c r="CM214" s="20" t="s">
        <v>37</v>
      </c>
      <c r="CN214" s="20" t="s">
        <v>37</v>
      </c>
      <c r="CO214" s="20" t="s">
        <v>37</v>
      </c>
      <c r="CP214" s="20" t="s">
        <v>37</v>
      </c>
    </row>
    <row r="215" spans="1:94" x14ac:dyDescent="0.35">
      <c r="A215" s="16">
        <v>2012</v>
      </c>
      <c r="B215" s="17">
        <v>6616</v>
      </c>
      <c r="C215" s="18" t="s">
        <v>636</v>
      </c>
      <c r="D215" s="18" t="s">
        <v>61</v>
      </c>
      <c r="E215" s="18" t="s">
        <v>28</v>
      </c>
      <c r="F215" s="16" t="s">
        <v>8</v>
      </c>
      <c r="G215" s="20">
        <v>357</v>
      </c>
      <c r="H215" s="20" t="s">
        <v>37</v>
      </c>
      <c r="I215" s="20" t="s">
        <v>37</v>
      </c>
      <c r="J215" s="20" t="s">
        <v>37</v>
      </c>
      <c r="K215" s="20">
        <v>357</v>
      </c>
      <c r="L215" s="19" t="s">
        <v>37</v>
      </c>
      <c r="M215" s="19" t="s">
        <v>37</v>
      </c>
      <c r="N215" s="19" t="s">
        <v>37</v>
      </c>
      <c r="O215" s="19" t="s">
        <v>37</v>
      </c>
      <c r="P215" s="19" t="s">
        <v>37</v>
      </c>
      <c r="Q215" s="22">
        <v>939</v>
      </c>
      <c r="R215" s="22" t="s">
        <v>37</v>
      </c>
      <c r="S215" s="22" t="s">
        <v>37</v>
      </c>
      <c r="T215" s="22" t="s">
        <v>37</v>
      </c>
      <c r="U215" s="22">
        <v>939</v>
      </c>
      <c r="V215" s="21" t="s">
        <v>37</v>
      </c>
      <c r="W215" s="21" t="s">
        <v>37</v>
      </c>
      <c r="X215" s="21" t="s">
        <v>37</v>
      </c>
      <c r="Y215" s="21" t="s">
        <v>37</v>
      </c>
      <c r="Z215" s="21" t="s">
        <v>37</v>
      </c>
      <c r="AA215" s="20" t="s">
        <v>37</v>
      </c>
      <c r="AB215" s="20" t="s">
        <v>37</v>
      </c>
      <c r="AC215" s="20" t="s">
        <v>37</v>
      </c>
      <c r="AD215" s="20" t="s">
        <v>37</v>
      </c>
      <c r="AE215" s="20" t="s">
        <v>37</v>
      </c>
      <c r="AF215" s="19" t="s">
        <v>37</v>
      </c>
      <c r="AG215" s="19" t="s">
        <v>37</v>
      </c>
      <c r="AH215" s="19" t="s">
        <v>37</v>
      </c>
      <c r="AI215" s="19" t="s">
        <v>37</v>
      </c>
      <c r="AJ215" s="19" t="s">
        <v>37</v>
      </c>
      <c r="AK215" s="19" t="s">
        <v>37</v>
      </c>
      <c r="AL215" s="19" t="s">
        <v>37</v>
      </c>
      <c r="AM215" s="19" t="s">
        <v>37</v>
      </c>
      <c r="AN215" s="19" t="s">
        <v>37</v>
      </c>
      <c r="AO215" s="19" t="s">
        <v>37</v>
      </c>
      <c r="AP215" s="22" t="s">
        <v>37</v>
      </c>
      <c r="AQ215" s="22" t="s">
        <v>37</v>
      </c>
      <c r="AR215" s="22" t="s">
        <v>37</v>
      </c>
      <c r="AS215" s="22" t="s">
        <v>37</v>
      </c>
      <c r="AT215" s="22" t="s">
        <v>37</v>
      </c>
      <c r="AU215" s="21" t="s">
        <v>37</v>
      </c>
      <c r="AV215" s="21" t="s">
        <v>37</v>
      </c>
      <c r="AW215" s="21" t="s">
        <v>37</v>
      </c>
      <c r="AX215" s="21" t="s">
        <v>37</v>
      </c>
      <c r="AY215" s="21" t="s">
        <v>37</v>
      </c>
      <c r="AZ215" s="21" t="s">
        <v>37</v>
      </c>
      <c r="BA215" s="21" t="s">
        <v>37</v>
      </c>
      <c r="BB215" s="21" t="s">
        <v>37</v>
      </c>
      <c r="BC215" s="21" t="s">
        <v>37</v>
      </c>
      <c r="BD215" s="21" t="s">
        <v>37</v>
      </c>
      <c r="BE215" s="20" t="s">
        <v>37</v>
      </c>
      <c r="BF215" s="20" t="s">
        <v>37</v>
      </c>
      <c r="BG215" s="20" t="s">
        <v>37</v>
      </c>
      <c r="BH215" s="20" t="s">
        <v>37</v>
      </c>
      <c r="BI215" s="20">
        <v>0</v>
      </c>
      <c r="BJ215" s="20">
        <v>64</v>
      </c>
      <c r="BK215" s="20" t="s">
        <v>37</v>
      </c>
      <c r="BL215" s="20" t="s">
        <v>37</v>
      </c>
      <c r="BM215" s="20" t="s">
        <v>37</v>
      </c>
      <c r="BN215" s="20">
        <v>64</v>
      </c>
      <c r="BO215" s="22" t="s">
        <v>37</v>
      </c>
      <c r="BP215" s="22" t="s">
        <v>37</v>
      </c>
      <c r="BQ215" s="22" t="s">
        <v>37</v>
      </c>
      <c r="BR215" s="22" t="s">
        <v>37</v>
      </c>
      <c r="BS215" s="22">
        <v>0</v>
      </c>
      <c r="BT215" s="22" t="s">
        <v>37</v>
      </c>
      <c r="BU215" s="22" t="s">
        <v>37</v>
      </c>
      <c r="BV215" s="22" t="s">
        <v>37</v>
      </c>
      <c r="BW215" s="22" t="s">
        <v>37</v>
      </c>
      <c r="BX215" s="22">
        <v>0</v>
      </c>
      <c r="BY215" s="24" t="s">
        <v>37</v>
      </c>
      <c r="BZ215" s="24" t="s">
        <v>37</v>
      </c>
      <c r="CA215" s="24" t="s">
        <v>37</v>
      </c>
      <c r="CB215" s="24" t="s">
        <v>37</v>
      </c>
      <c r="CC215" s="24">
        <v>0</v>
      </c>
      <c r="CD215" s="24">
        <v>64</v>
      </c>
      <c r="CE215" s="24">
        <v>0</v>
      </c>
      <c r="CF215" s="24">
        <v>0</v>
      </c>
      <c r="CG215" s="24">
        <v>0</v>
      </c>
      <c r="CH215" s="24">
        <v>64</v>
      </c>
      <c r="CI215" s="22" t="s">
        <v>37</v>
      </c>
      <c r="CJ215" s="22" t="s">
        <v>37</v>
      </c>
      <c r="CK215" s="22" t="s">
        <v>37</v>
      </c>
      <c r="CL215" s="22" t="s">
        <v>37</v>
      </c>
      <c r="CM215" s="20" t="s">
        <v>37</v>
      </c>
      <c r="CN215" s="20" t="s">
        <v>37</v>
      </c>
      <c r="CO215" s="20" t="s">
        <v>37</v>
      </c>
      <c r="CP215" s="20" t="s">
        <v>37</v>
      </c>
    </row>
    <row r="216" spans="1:94" x14ac:dyDescent="0.35">
      <c r="A216" s="16">
        <v>2012</v>
      </c>
      <c r="B216" s="17">
        <v>6638</v>
      </c>
      <c r="C216" s="18" t="s">
        <v>638</v>
      </c>
      <c r="D216" s="18" t="s">
        <v>130</v>
      </c>
      <c r="E216" s="18" t="s">
        <v>28</v>
      </c>
      <c r="F216" s="16" t="s">
        <v>8</v>
      </c>
      <c r="G216" s="20" t="s">
        <v>37</v>
      </c>
      <c r="H216" s="20" t="s">
        <v>37</v>
      </c>
      <c r="I216" s="20" t="s">
        <v>37</v>
      </c>
      <c r="J216" s="20" t="s">
        <v>37</v>
      </c>
      <c r="K216" s="20" t="s">
        <v>37</v>
      </c>
      <c r="L216" s="19" t="s">
        <v>37</v>
      </c>
      <c r="M216" s="19" t="s">
        <v>37</v>
      </c>
      <c r="N216" s="19" t="s">
        <v>37</v>
      </c>
      <c r="O216" s="19" t="s">
        <v>37</v>
      </c>
      <c r="P216" s="19" t="s">
        <v>37</v>
      </c>
      <c r="Q216" s="22" t="s">
        <v>37</v>
      </c>
      <c r="R216" s="22" t="s">
        <v>37</v>
      </c>
      <c r="S216" s="22" t="s">
        <v>37</v>
      </c>
      <c r="T216" s="22" t="s">
        <v>37</v>
      </c>
      <c r="U216" s="22" t="s">
        <v>37</v>
      </c>
      <c r="V216" s="21" t="s">
        <v>37</v>
      </c>
      <c r="W216" s="21" t="s">
        <v>37</v>
      </c>
      <c r="X216" s="21" t="s">
        <v>37</v>
      </c>
      <c r="Y216" s="21" t="s">
        <v>37</v>
      </c>
      <c r="Z216" s="21" t="s">
        <v>37</v>
      </c>
      <c r="AA216" s="20" t="s">
        <v>37</v>
      </c>
      <c r="AB216" s="20" t="s">
        <v>37</v>
      </c>
      <c r="AC216" s="20" t="s">
        <v>37</v>
      </c>
      <c r="AD216" s="20" t="s">
        <v>37</v>
      </c>
      <c r="AE216" s="20" t="s">
        <v>37</v>
      </c>
      <c r="AF216" s="19" t="s">
        <v>37</v>
      </c>
      <c r="AG216" s="19" t="s">
        <v>37</v>
      </c>
      <c r="AH216" s="19" t="s">
        <v>37</v>
      </c>
      <c r="AI216" s="19" t="s">
        <v>37</v>
      </c>
      <c r="AJ216" s="19" t="s">
        <v>37</v>
      </c>
      <c r="AK216" s="19" t="s">
        <v>37</v>
      </c>
      <c r="AL216" s="19" t="s">
        <v>37</v>
      </c>
      <c r="AM216" s="19" t="s">
        <v>37</v>
      </c>
      <c r="AN216" s="19" t="s">
        <v>37</v>
      </c>
      <c r="AO216" s="19" t="s">
        <v>37</v>
      </c>
      <c r="AP216" s="22" t="s">
        <v>37</v>
      </c>
      <c r="AQ216" s="22" t="s">
        <v>37</v>
      </c>
      <c r="AR216" s="22" t="s">
        <v>37</v>
      </c>
      <c r="AS216" s="22" t="s">
        <v>37</v>
      </c>
      <c r="AT216" s="22" t="s">
        <v>37</v>
      </c>
      <c r="AU216" s="21" t="s">
        <v>37</v>
      </c>
      <c r="AV216" s="21" t="s">
        <v>37</v>
      </c>
      <c r="AW216" s="21" t="s">
        <v>37</v>
      </c>
      <c r="AX216" s="21" t="s">
        <v>37</v>
      </c>
      <c r="AY216" s="21" t="s">
        <v>37</v>
      </c>
      <c r="AZ216" s="21" t="s">
        <v>37</v>
      </c>
      <c r="BA216" s="21" t="s">
        <v>37</v>
      </c>
      <c r="BB216" s="21" t="s">
        <v>37</v>
      </c>
      <c r="BC216" s="21" t="s">
        <v>37</v>
      </c>
      <c r="BD216" s="21" t="s">
        <v>37</v>
      </c>
      <c r="BE216" s="20" t="s">
        <v>37</v>
      </c>
      <c r="BF216" s="20" t="s">
        <v>37</v>
      </c>
      <c r="BG216" s="20" t="s">
        <v>37</v>
      </c>
      <c r="BH216" s="20" t="s">
        <v>37</v>
      </c>
      <c r="BI216" s="20" t="s">
        <v>37</v>
      </c>
      <c r="BJ216" s="20" t="s">
        <v>37</v>
      </c>
      <c r="BK216" s="20" t="s">
        <v>37</v>
      </c>
      <c r="BL216" s="20" t="s">
        <v>37</v>
      </c>
      <c r="BM216" s="20" t="s">
        <v>37</v>
      </c>
      <c r="BN216" s="20" t="s">
        <v>37</v>
      </c>
      <c r="BO216" s="22" t="s">
        <v>37</v>
      </c>
      <c r="BP216" s="22" t="s">
        <v>37</v>
      </c>
      <c r="BQ216" s="22" t="s">
        <v>37</v>
      </c>
      <c r="BR216" s="22" t="s">
        <v>37</v>
      </c>
      <c r="BS216" s="22" t="s">
        <v>37</v>
      </c>
      <c r="BT216" s="22" t="s">
        <v>37</v>
      </c>
      <c r="BU216" s="22" t="s">
        <v>37</v>
      </c>
      <c r="BV216" s="22" t="s">
        <v>37</v>
      </c>
      <c r="BW216" s="22" t="s">
        <v>37</v>
      </c>
      <c r="BX216" s="22" t="s">
        <v>37</v>
      </c>
      <c r="BY216" s="24" t="s">
        <v>37</v>
      </c>
      <c r="BZ216" s="24" t="s">
        <v>37</v>
      </c>
      <c r="CA216" s="24" t="s">
        <v>37</v>
      </c>
      <c r="CB216" s="24" t="s">
        <v>37</v>
      </c>
      <c r="CC216" s="24" t="s">
        <v>37</v>
      </c>
      <c r="CD216" s="24" t="s">
        <v>37</v>
      </c>
      <c r="CE216" s="24" t="s">
        <v>37</v>
      </c>
      <c r="CF216" s="24" t="s">
        <v>37</v>
      </c>
      <c r="CG216" s="24" t="s">
        <v>37</v>
      </c>
      <c r="CH216" s="24" t="s">
        <v>37</v>
      </c>
      <c r="CI216" s="22" t="s">
        <v>37</v>
      </c>
      <c r="CJ216" s="22" t="s">
        <v>37</v>
      </c>
      <c r="CK216" s="22" t="s">
        <v>37</v>
      </c>
      <c r="CL216" s="22" t="s">
        <v>37</v>
      </c>
      <c r="CM216" s="20" t="s">
        <v>37</v>
      </c>
      <c r="CN216" s="20">
        <v>35</v>
      </c>
      <c r="CO216" s="20" t="s">
        <v>37</v>
      </c>
      <c r="CP216" s="20" t="s">
        <v>37</v>
      </c>
    </row>
    <row r="217" spans="1:94" x14ac:dyDescent="0.35">
      <c r="A217" s="16">
        <v>2012</v>
      </c>
      <c r="B217" s="17">
        <v>6715</v>
      </c>
      <c r="C217" s="18" t="s">
        <v>645</v>
      </c>
      <c r="D217" s="18" t="s">
        <v>34</v>
      </c>
      <c r="E217" s="18" t="s">
        <v>28</v>
      </c>
      <c r="F217" s="16" t="s">
        <v>8</v>
      </c>
      <c r="G217" s="20" t="s">
        <v>37</v>
      </c>
      <c r="H217" s="20" t="s">
        <v>37</v>
      </c>
      <c r="I217" s="20" t="s">
        <v>37</v>
      </c>
      <c r="J217" s="20" t="s">
        <v>37</v>
      </c>
      <c r="K217" s="20">
        <v>0</v>
      </c>
      <c r="L217" s="19" t="s">
        <v>37</v>
      </c>
      <c r="M217" s="19" t="s">
        <v>37</v>
      </c>
      <c r="N217" s="19" t="s">
        <v>37</v>
      </c>
      <c r="O217" s="19" t="s">
        <v>37</v>
      </c>
      <c r="P217" s="19">
        <v>0</v>
      </c>
      <c r="Q217" s="22" t="s">
        <v>37</v>
      </c>
      <c r="R217" s="22" t="s">
        <v>37</v>
      </c>
      <c r="S217" s="22" t="s">
        <v>37</v>
      </c>
      <c r="T217" s="22" t="s">
        <v>37</v>
      </c>
      <c r="U217" s="22">
        <v>0</v>
      </c>
      <c r="V217" s="21" t="s">
        <v>37</v>
      </c>
      <c r="W217" s="21" t="s">
        <v>37</v>
      </c>
      <c r="X217" s="21" t="s">
        <v>37</v>
      </c>
      <c r="Y217" s="21" t="s">
        <v>37</v>
      </c>
      <c r="Z217" s="21">
        <v>0</v>
      </c>
      <c r="AA217" s="20" t="s">
        <v>37</v>
      </c>
      <c r="AB217" s="20" t="s">
        <v>37</v>
      </c>
      <c r="AC217" s="20" t="s">
        <v>37</v>
      </c>
      <c r="AD217" s="20" t="s">
        <v>37</v>
      </c>
      <c r="AE217" s="20">
        <v>0</v>
      </c>
      <c r="AF217" s="19" t="s">
        <v>37</v>
      </c>
      <c r="AG217" s="19" t="s">
        <v>37</v>
      </c>
      <c r="AH217" s="19" t="s">
        <v>37</v>
      </c>
      <c r="AI217" s="19" t="s">
        <v>37</v>
      </c>
      <c r="AJ217" s="19">
        <v>0</v>
      </c>
      <c r="AK217" s="19" t="s">
        <v>37</v>
      </c>
      <c r="AL217" s="19" t="s">
        <v>37</v>
      </c>
      <c r="AM217" s="19" t="s">
        <v>37</v>
      </c>
      <c r="AN217" s="19" t="s">
        <v>37</v>
      </c>
      <c r="AO217" s="19">
        <v>0</v>
      </c>
      <c r="AP217" s="22" t="s">
        <v>37</v>
      </c>
      <c r="AQ217" s="22" t="s">
        <v>37</v>
      </c>
      <c r="AR217" s="22" t="s">
        <v>37</v>
      </c>
      <c r="AS217" s="22" t="s">
        <v>37</v>
      </c>
      <c r="AT217" s="22">
        <v>0</v>
      </c>
      <c r="AU217" s="21">
        <v>1</v>
      </c>
      <c r="AV217" s="21" t="s">
        <v>37</v>
      </c>
      <c r="AW217" s="21" t="s">
        <v>37</v>
      </c>
      <c r="AX217" s="21" t="s">
        <v>37</v>
      </c>
      <c r="AY217" s="21">
        <v>1</v>
      </c>
      <c r="AZ217" s="21">
        <v>1</v>
      </c>
      <c r="BA217" s="21" t="s">
        <v>37</v>
      </c>
      <c r="BB217" s="21" t="s">
        <v>37</v>
      </c>
      <c r="BC217" s="21" t="s">
        <v>37</v>
      </c>
      <c r="BD217" s="21">
        <v>1</v>
      </c>
      <c r="BE217" s="20" t="s">
        <v>37</v>
      </c>
      <c r="BF217" s="20" t="s">
        <v>37</v>
      </c>
      <c r="BG217" s="20" t="s">
        <v>37</v>
      </c>
      <c r="BH217" s="20" t="s">
        <v>37</v>
      </c>
      <c r="BI217" s="20">
        <v>0</v>
      </c>
      <c r="BJ217" s="20" t="s">
        <v>37</v>
      </c>
      <c r="BK217" s="20" t="s">
        <v>37</v>
      </c>
      <c r="BL217" s="20" t="s">
        <v>37</v>
      </c>
      <c r="BM217" s="20" t="s">
        <v>37</v>
      </c>
      <c r="BN217" s="20">
        <v>0</v>
      </c>
      <c r="BO217" s="22" t="s">
        <v>37</v>
      </c>
      <c r="BP217" s="22" t="s">
        <v>37</v>
      </c>
      <c r="BQ217" s="22" t="s">
        <v>37</v>
      </c>
      <c r="BR217" s="22" t="s">
        <v>37</v>
      </c>
      <c r="BS217" s="22">
        <v>0</v>
      </c>
      <c r="BT217" s="22">
        <v>119</v>
      </c>
      <c r="BU217" s="22">
        <v>0</v>
      </c>
      <c r="BV217" s="22">
        <v>0</v>
      </c>
      <c r="BW217" s="22">
        <v>0</v>
      </c>
      <c r="BX217" s="22">
        <v>119</v>
      </c>
      <c r="BY217" s="24" t="s">
        <v>37</v>
      </c>
      <c r="BZ217" s="24" t="s">
        <v>37</v>
      </c>
      <c r="CA217" s="24" t="s">
        <v>37</v>
      </c>
      <c r="CB217" s="24" t="s">
        <v>37</v>
      </c>
      <c r="CC217" s="24">
        <v>0</v>
      </c>
      <c r="CD217" s="24">
        <v>119</v>
      </c>
      <c r="CE217" s="24">
        <v>0</v>
      </c>
      <c r="CF217" s="24">
        <v>0</v>
      </c>
      <c r="CG217" s="24">
        <v>0</v>
      </c>
      <c r="CH217" s="24">
        <v>119</v>
      </c>
      <c r="CI217" s="22" t="s">
        <v>37</v>
      </c>
      <c r="CJ217" s="22" t="s">
        <v>37</v>
      </c>
      <c r="CK217" s="22" t="s">
        <v>37</v>
      </c>
      <c r="CL217" s="22" t="s">
        <v>37</v>
      </c>
      <c r="CM217" s="20" t="s">
        <v>37</v>
      </c>
      <c r="CN217" s="20" t="s">
        <v>37</v>
      </c>
      <c r="CO217" s="20" t="s">
        <v>37</v>
      </c>
      <c r="CP217" s="20" t="s">
        <v>37</v>
      </c>
    </row>
    <row r="218" spans="1:94" x14ac:dyDescent="0.35">
      <c r="A218" s="16">
        <v>2012</v>
      </c>
      <c r="B218" s="17">
        <v>6722</v>
      </c>
      <c r="C218" s="18" t="s">
        <v>649</v>
      </c>
      <c r="D218" s="18" t="s">
        <v>87</v>
      </c>
      <c r="E218" s="18" t="s">
        <v>33</v>
      </c>
      <c r="F218" s="16" t="s">
        <v>8</v>
      </c>
      <c r="G218" s="20">
        <v>644</v>
      </c>
      <c r="H218" s="20">
        <v>95</v>
      </c>
      <c r="I218" s="20">
        <v>0</v>
      </c>
      <c r="J218" s="20" t="s">
        <v>37</v>
      </c>
      <c r="K218" s="20">
        <v>739</v>
      </c>
      <c r="L218" s="19" t="s">
        <v>37</v>
      </c>
      <c r="M218" s="19" t="s">
        <v>37</v>
      </c>
      <c r="N218" s="19" t="s">
        <v>37</v>
      </c>
      <c r="O218" s="19" t="s">
        <v>37</v>
      </c>
      <c r="P218" s="19">
        <v>0</v>
      </c>
      <c r="Q218" s="22">
        <v>3247</v>
      </c>
      <c r="R218" s="22">
        <v>373</v>
      </c>
      <c r="S218" s="22" t="s">
        <v>37</v>
      </c>
      <c r="T218" s="22" t="s">
        <v>37</v>
      </c>
      <c r="U218" s="22">
        <v>3620</v>
      </c>
      <c r="V218" s="21" t="s">
        <v>37</v>
      </c>
      <c r="W218" s="21" t="s">
        <v>37</v>
      </c>
      <c r="X218" s="21" t="s">
        <v>37</v>
      </c>
      <c r="Y218" s="21" t="s">
        <v>37</v>
      </c>
      <c r="Z218" s="21">
        <v>0</v>
      </c>
      <c r="AA218" s="20" t="s">
        <v>37</v>
      </c>
      <c r="AB218" s="20" t="s">
        <v>37</v>
      </c>
      <c r="AC218" s="20" t="s">
        <v>37</v>
      </c>
      <c r="AD218" s="20" t="s">
        <v>37</v>
      </c>
      <c r="AE218" s="20">
        <v>0</v>
      </c>
      <c r="AF218" s="19" t="s">
        <v>37</v>
      </c>
      <c r="AG218" s="19" t="s">
        <v>37</v>
      </c>
      <c r="AH218" s="19" t="s">
        <v>37</v>
      </c>
      <c r="AI218" s="19" t="s">
        <v>37</v>
      </c>
      <c r="AJ218" s="19">
        <v>0</v>
      </c>
      <c r="AK218" s="19" t="s">
        <v>37</v>
      </c>
      <c r="AL218" s="19" t="s">
        <v>37</v>
      </c>
      <c r="AM218" s="19" t="s">
        <v>37</v>
      </c>
      <c r="AN218" s="19" t="s">
        <v>37</v>
      </c>
      <c r="AO218" s="19">
        <v>0</v>
      </c>
      <c r="AP218" s="22" t="s">
        <v>37</v>
      </c>
      <c r="AQ218" s="22" t="s">
        <v>37</v>
      </c>
      <c r="AR218" s="22" t="s">
        <v>37</v>
      </c>
      <c r="AS218" s="22" t="s">
        <v>37</v>
      </c>
      <c r="AT218" s="22">
        <v>0</v>
      </c>
      <c r="AU218" s="21" t="s">
        <v>37</v>
      </c>
      <c r="AV218" s="21" t="s">
        <v>37</v>
      </c>
      <c r="AW218" s="21" t="s">
        <v>37</v>
      </c>
      <c r="AX218" s="21" t="s">
        <v>37</v>
      </c>
      <c r="AY218" s="21">
        <v>0</v>
      </c>
      <c r="AZ218" s="21" t="s">
        <v>37</v>
      </c>
      <c r="BA218" s="21" t="s">
        <v>37</v>
      </c>
      <c r="BB218" s="21" t="s">
        <v>37</v>
      </c>
      <c r="BC218" s="21" t="s">
        <v>37</v>
      </c>
      <c r="BD218" s="21">
        <v>0</v>
      </c>
      <c r="BE218" s="20">
        <v>37</v>
      </c>
      <c r="BF218" s="20">
        <v>2</v>
      </c>
      <c r="BG218" s="20" t="s">
        <v>37</v>
      </c>
      <c r="BH218" s="20" t="s">
        <v>37</v>
      </c>
      <c r="BI218" s="20">
        <v>39</v>
      </c>
      <c r="BJ218" s="20">
        <v>3</v>
      </c>
      <c r="BK218" s="20">
        <v>0</v>
      </c>
      <c r="BL218" s="20" t="s">
        <v>37</v>
      </c>
      <c r="BM218" s="20" t="s">
        <v>37</v>
      </c>
      <c r="BN218" s="20">
        <v>3</v>
      </c>
      <c r="BO218" s="22" t="s">
        <v>37</v>
      </c>
      <c r="BP218" s="22" t="s">
        <v>37</v>
      </c>
      <c r="BQ218" s="22" t="s">
        <v>37</v>
      </c>
      <c r="BR218" s="22" t="s">
        <v>37</v>
      </c>
      <c r="BS218" s="22">
        <v>0</v>
      </c>
      <c r="BT218" s="22" t="s">
        <v>37</v>
      </c>
      <c r="BU218" s="22" t="s">
        <v>37</v>
      </c>
      <c r="BV218" s="22" t="s">
        <v>37</v>
      </c>
      <c r="BW218" s="22" t="s">
        <v>37</v>
      </c>
      <c r="BX218" s="22">
        <v>0</v>
      </c>
      <c r="BY218" s="24" t="s">
        <v>37</v>
      </c>
      <c r="BZ218" s="24" t="s">
        <v>37</v>
      </c>
      <c r="CA218" s="24" t="s">
        <v>37</v>
      </c>
      <c r="CB218" s="24" t="s">
        <v>37</v>
      </c>
      <c r="CC218" s="24">
        <v>0</v>
      </c>
      <c r="CD218" s="24">
        <v>40</v>
      </c>
      <c r="CE218" s="24">
        <v>2</v>
      </c>
      <c r="CF218" s="24">
        <v>0</v>
      </c>
      <c r="CG218" s="24">
        <v>0</v>
      </c>
      <c r="CH218" s="24">
        <v>42</v>
      </c>
      <c r="CI218" s="22" t="s">
        <v>37</v>
      </c>
      <c r="CJ218" s="22" t="s">
        <v>37</v>
      </c>
      <c r="CK218" s="22" t="s">
        <v>37</v>
      </c>
      <c r="CL218" s="22" t="s">
        <v>37</v>
      </c>
      <c r="CM218" s="20">
        <v>27</v>
      </c>
      <c r="CN218" s="20">
        <v>5</v>
      </c>
      <c r="CO218" s="20">
        <v>2</v>
      </c>
      <c r="CP218" s="20" t="s">
        <v>37</v>
      </c>
    </row>
    <row r="219" spans="1:94" x14ac:dyDescent="0.35">
      <c r="A219" s="16">
        <v>2012</v>
      </c>
      <c r="B219" s="17">
        <v>6782</v>
      </c>
      <c r="C219" s="18" t="s">
        <v>655</v>
      </c>
      <c r="D219" s="18" t="s">
        <v>87</v>
      </c>
      <c r="E219" s="18" t="s">
        <v>33</v>
      </c>
      <c r="F219" s="16" t="s">
        <v>8</v>
      </c>
      <c r="G219" s="20" t="s">
        <v>37</v>
      </c>
      <c r="H219" s="20" t="s">
        <v>37</v>
      </c>
      <c r="I219" s="20" t="s">
        <v>37</v>
      </c>
      <c r="J219" s="20" t="s">
        <v>37</v>
      </c>
      <c r="K219" s="20" t="s">
        <v>37</v>
      </c>
      <c r="L219" s="19" t="s">
        <v>37</v>
      </c>
      <c r="M219" s="19" t="s">
        <v>37</v>
      </c>
      <c r="N219" s="19" t="s">
        <v>37</v>
      </c>
      <c r="O219" s="19" t="s">
        <v>37</v>
      </c>
      <c r="P219" s="19" t="s">
        <v>37</v>
      </c>
      <c r="Q219" s="22" t="s">
        <v>37</v>
      </c>
      <c r="R219" s="22" t="s">
        <v>37</v>
      </c>
      <c r="S219" s="22" t="s">
        <v>37</v>
      </c>
      <c r="T219" s="22" t="s">
        <v>37</v>
      </c>
      <c r="U219" s="22" t="s">
        <v>37</v>
      </c>
      <c r="V219" s="21" t="s">
        <v>37</v>
      </c>
      <c r="W219" s="21" t="s">
        <v>37</v>
      </c>
      <c r="X219" s="21" t="s">
        <v>37</v>
      </c>
      <c r="Y219" s="21" t="s">
        <v>37</v>
      </c>
      <c r="Z219" s="21" t="s">
        <v>37</v>
      </c>
      <c r="AA219" s="20" t="s">
        <v>37</v>
      </c>
      <c r="AB219" s="20" t="s">
        <v>37</v>
      </c>
      <c r="AC219" s="20" t="s">
        <v>37</v>
      </c>
      <c r="AD219" s="20" t="s">
        <v>37</v>
      </c>
      <c r="AE219" s="20" t="s">
        <v>37</v>
      </c>
      <c r="AF219" s="19" t="s">
        <v>37</v>
      </c>
      <c r="AG219" s="19" t="s">
        <v>37</v>
      </c>
      <c r="AH219" s="19" t="s">
        <v>37</v>
      </c>
      <c r="AI219" s="19" t="s">
        <v>37</v>
      </c>
      <c r="AJ219" s="19" t="s">
        <v>37</v>
      </c>
      <c r="AK219" s="19" t="s">
        <v>37</v>
      </c>
      <c r="AL219" s="19" t="s">
        <v>37</v>
      </c>
      <c r="AM219" s="19" t="s">
        <v>37</v>
      </c>
      <c r="AN219" s="19" t="s">
        <v>37</v>
      </c>
      <c r="AO219" s="19" t="s">
        <v>37</v>
      </c>
      <c r="AP219" s="22" t="s">
        <v>37</v>
      </c>
      <c r="AQ219" s="22" t="s">
        <v>37</v>
      </c>
      <c r="AR219" s="22" t="s">
        <v>37</v>
      </c>
      <c r="AS219" s="22" t="s">
        <v>37</v>
      </c>
      <c r="AT219" s="22" t="s">
        <v>37</v>
      </c>
      <c r="AU219" s="21" t="s">
        <v>37</v>
      </c>
      <c r="AV219" s="21" t="s">
        <v>37</v>
      </c>
      <c r="AW219" s="21" t="s">
        <v>37</v>
      </c>
      <c r="AX219" s="21" t="s">
        <v>37</v>
      </c>
      <c r="AY219" s="21" t="s">
        <v>37</v>
      </c>
      <c r="AZ219" s="21" t="s">
        <v>37</v>
      </c>
      <c r="BA219" s="21" t="s">
        <v>37</v>
      </c>
      <c r="BB219" s="21" t="s">
        <v>37</v>
      </c>
      <c r="BC219" s="21" t="s">
        <v>37</v>
      </c>
      <c r="BD219" s="21" t="s">
        <v>37</v>
      </c>
      <c r="BE219" s="20" t="s">
        <v>37</v>
      </c>
      <c r="BF219" s="20" t="s">
        <v>37</v>
      </c>
      <c r="BG219" s="20" t="s">
        <v>37</v>
      </c>
      <c r="BH219" s="20" t="s">
        <v>37</v>
      </c>
      <c r="BI219" s="20" t="s">
        <v>37</v>
      </c>
      <c r="BJ219" s="20" t="s">
        <v>37</v>
      </c>
      <c r="BK219" s="20" t="s">
        <v>37</v>
      </c>
      <c r="BL219" s="20" t="s">
        <v>37</v>
      </c>
      <c r="BM219" s="20" t="s">
        <v>37</v>
      </c>
      <c r="BN219" s="20" t="s">
        <v>37</v>
      </c>
      <c r="BO219" s="22" t="s">
        <v>37</v>
      </c>
      <c r="BP219" s="22" t="s">
        <v>37</v>
      </c>
      <c r="BQ219" s="22" t="s">
        <v>37</v>
      </c>
      <c r="BR219" s="22" t="s">
        <v>37</v>
      </c>
      <c r="BS219" s="22" t="s">
        <v>37</v>
      </c>
      <c r="BT219" s="22" t="s">
        <v>37</v>
      </c>
      <c r="BU219" s="22" t="s">
        <v>37</v>
      </c>
      <c r="BV219" s="22" t="s">
        <v>37</v>
      </c>
      <c r="BW219" s="22" t="s">
        <v>37</v>
      </c>
      <c r="BX219" s="22" t="s">
        <v>37</v>
      </c>
      <c r="BY219" s="24" t="s">
        <v>37</v>
      </c>
      <c r="BZ219" s="24" t="s">
        <v>37</v>
      </c>
      <c r="CA219" s="24" t="s">
        <v>37</v>
      </c>
      <c r="CB219" s="24" t="s">
        <v>37</v>
      </c>
      <c r="CC219" s="24" t="s">
        <v>37</v>
      </c>
      <c r="CD219" s="24" t="s">
        <v>37</v>
      </c>
      <c r="CE219" s="24" t="s">
        <v>37</v>
      </c>
      <c r="CF219" s="24" t="s">
        <v>37</v>
      </c>
      <c r="CG219" s="24" t="s">
        <v>37</v>
      </c>
      <c r="CH219" s="24" t="s">
        <v>37</v>
      </c>
      <c r="CI219" s="22">
        <v>4</v>
      </c>
      <c r="CJ219" s="22" t="s">
        <v>37</v>
      </c>
      <c r="CK219" s="22" t="s">
        <v>37</v>
      </c>
      <c r="CL219" s="22" t="s">
        <v>37</v>
      </c>
      <c r="CM219" s="20" t="s">
        <v>37</v>
      </c>
      <c r="CN219" s="20" t="s">
        <v>37</v>
      </c>
      <c r="CO219" s="20" t="s">
        <v>37</v>
      </c>
      <c r="CP219" s="20" t="s">
        <v>37</v>
      </c>
    </row>
    <row r="220" spans="1:94" x14ac:dyDescent="0.35">
      <c r="A220" s="16">
        <v>2012</v>
      </c>
      <c r="B220" s="17">
        <v>6782</v>
      </c>
      <c r="C220" s="18" t="s">
        <v>655</v>
      </c>
      <c r="D220" s="18" t="s">
        <v>51</v>
      </c>
      <c r="E220" s="18" t="s">
        <v>33</v>
      </c>
      <c r="F220" s="16" t="s">
        <v>8</v>
      </c>
      <c r="G220" s="20">
        <v>231</v>
      </c>
      <c r="H220" s="20">
        <v>68</v>
      </c>
      <c r="I220" s="20">
        <v>230</v>
      </c>
      <c r="J220" s="20" t="s">
        <v>37</v>
      </c>
      <c r="K220" s="20">
        <v>529</v>
      </c>
      <c r="L220" s="19" t="s">
        <v>37</v>
      </c>
      <c r="M220" s="19" t="s">
        <v>37</v>
      </c>
      <c r="N220" s="19" t="s">
        <v>37</v>
      </c>
      <c r="O220" s="19" t="s">
        <v>37</v>
      </c>
      <c r="P220" s="19">
        <v>0</v>
      </c>
      <c r="Q220" s="22">
        <v>1164</v>
      </c>
      <c r="R220" s="22">
        <v>103</v>
      </c>
      <c r="S220" s="22">
        <v>919</v>
      </c>
      <c r="T220" s="22" t="s">
        <v>37</v>
      </c>
      <c r="U220" s="22">
        <v>2186</v>
      </c>
      <c r="V220" s="21" t="s">
        <v>37</v>
      </c>
      <c r="W220" s="21" t="s">
        <v>37</v>
      </c>
      <c r="X220" s="21" t="s">
        <v>37</v>
      </c>
      <c r="Y220" s="21" t="s">
        <v>37</v>
      </c>
      <c r="Z220" s="21">
        <v>0</v>
      </c>
      <c r="AA220" s="20">
        <v>5</v>
      </c>
      <c r="AB220" s="20" t="s">
        <v>37</v>
      </c>
      <c r="AC220" s="20" t="s">
        <v>37</v>
      </c>
      <c r="AD220" s="20" t="s">
        <v>37</v>
      </c>
      <c r="AE220" s="20">
        <v>5</v>
      </c>
      <c r="AF220" s="19" t="s">
        <v>37</v>
      </c>
      <c r="AG220" s="19" t="s">
        <v>37</v>
      </c>
      <c r="AH220" s="19" t="s">
        <v>37</v>
      </c>
      <c r="AI220" s="19" t="s">
        <v>37</v>
      </c>
      <c r="AJ220" s="19">
        <v>0</v>
      </c>
      <c r="AK220" s="19" t="s">
        <v>37</v>
      </c>
      <c r="AL220" s="19" t="s">
        <v>37</v>
      </c>
      <c r="AM220" s="19" t="s">
        <v>37</v>
      </c>
      <c r="AN220" s="19" t="s">
        <v>37</v>
      </c>
      <c r="AO220" s="19">
        <v>0</v>
      </c>
      <c r="AP220" s="22">
        <v>1814</v>
      </c>
      <c r="AQ220" s="22" t="s">
        <v>37</v>
      </c>
      <c r="AR220" s="22" t="s">
        <v>37</v>
      </c>
      <c r="AS220" s="22" t="s">
        <v>37</v>
      </c>
      <c r="AT220" s="22">
        <v>1814</v>
      </c>
      <c r="AU220" s="21" t="s">
        <v>37</v>
      </c>
      <c r="AV220" s="21" t="s">
        <v>37</v>
      </c>
      <c r="AW220" s="21" t="s">
        <v>37</v>
      </c>
      <c r="AX220" s="21" t="s">
        <v>37</v>
      </c>
      <c r="AY220" s="21">
        <v>0</v>
      </c>
      <c r="AZ220" s="21">
        <v>4</v>
      </c>
      <c r="BA220" s="21">
        <v>9.1999999999999993</v>
      </c>
      <c r="BB220" s="21" t="s">
        <v>37</v>
      </c>
      <c r="BC220" s="21" t="s">
        <v>37</v>
      </c>
      <c r="BD220" s="21">
        <v>13.2</v>
      </c>
      <c r="BE220" s="20">
        <v>86</v>
      </c>
      <c r="BF220" s="20">
        <v>29</v>
      </c>
      <c r="BG220" s="20">
        <v>54</v>
      </c>
      <c r="BH220" s="20" t="s">
        <v>37</v>
      </c>
      <c r="BI220" s="20">
        <v>169</v>
      </c>
      <c r="BJ220" s="20">
        <v>59</v>
      </c>
      <c r="BK220" s="20">
        <v>5</v>
      </c>
      <c r="BL220" s="20">
        <v>6</v>
      </c>
      <c r="BM220" s="20" t="s">
        <v>37</v>
      </c>
      <c r="BN220" s="20">
        <v>70</v>
      </c>
      <c r="BO220" s="22">
        <v>213</v>
      </c>
      <c r="BP220" s="22">
        <v>71</v>
      </c>
      <c r="BQ220" s="22">
        <v>134</v>
      </c>
      <c r="BR220" s="22" t="s">
        <v>37</v>
      </c>
      <c r="BS220" s="22">
        <v>418</v>
      </c>
      <c r="BT220" s="22" t="s">
        <v>37</v>
      </c>
      <c r="BU220" s="22" t="s">
        <v>37</v>
      </c>
      <c r="BV220" s="22" t="s">
        <v>37</v>
      </c>
      <c r="BW220" s="22" t="s">
        <v>37</v>
      </c>
      <c r="BX220" s="22">
        <v>0</v>
      </c>
      <c r="BY220" s="24" t="s">
        <v>37</v>
      </c>
      <c r="BZ220" s="24" t="s">
        <v>37</v>
      </c>
      <c r="CA220" s="24" t="s">
        <v>37</v>
      </c>
      <c r="CB220" s="24" t="s">
        <v>37</v>
      </c>
      <c r="CC220" s="24">
        <v>0</v>
      </c>
      <c r="CD220" s="24">
        <v>358</v>
      </c>
      <c r="CE220" s="24">
        <v>105</v>
      </c>
      <c r="CF220" s="24">
        <v>194</v>
      </c>
      <c r="CG220" s="24">
        <v>0</v>
      </c>
      <c r="CH220" s="24">
        <v>657</v>
      </c>
      <c r="CI220" s="22">
        <v>1818</v>
      </c>
      <c r="CJ220" s="22">
        <v>33</v>
      </c>
      <c r="CK220" s="22" t="s">
        <v>37</v>
      </c>
      <c r="CL220" s="22" t="s">
        <v>37</v>
      </c>
      <c r="CM220" s="20" t="s">
        <v>37</v>
      </c>
      <c r="CN220" s="20">
        <v>10</v>
      </c>
      <c r="CO220" s="20" t="s">
        <v>37</v>
      </c>
      <c r="CP220" s="20" t="s">
        <v>37</v>
      </c>
    </row>
    <row r="221" spans="1:94" x14ac:dyDescent="0.35">
      <c r="A221" s="16">
        <v>2012</v>
      </c>
      <c r="B221" s="17">
        <v>6909</v>
      </c>
      <c r="C221" s="18" t="s">
        <v>663</v>
      </c>
      <c r="D221" s="18" t="s">
        <v>61</v>
      </c>
      <c r="E221" s="18" t="s">
        <v>28</v>
      </c>
      <c r="F221" s="16" t="s">
        <v>8</v>
      </c>
      <c r="G221" s="20">
        <v>9628</v>
      </c>
      <c r="H221" s="20">
        <v>5109</v>
      </c>
      <c r="I221" s="20" t="s">
        <v>37</v>
      </c>
      <c r="J221" s="20" t="s">
        <v>37</v>
      </c>
      <c r="K221" s="20">
        <v>14737</v>
      </c>
      <c r="L221" s="19">
        <v>2</v>
      </c>
      <c r="M221" s="19">
        <v>0.6</v>
      </c>
      <c r="N221" s="19" t="s">
        <v>37</v>
      </c>
      <c r="O221" s="19" t="s">
        <v>37</v>
      </c>
      <c r="P221" s="19">
        <v>2.6</v>
      </c>
      <c r="Q221" s="22">
        <v>143399</v>
      </c>
      <c r="R221" s="22">
        <v>68162</v>
      </c>
      <c r="S221" s="22" t="s">
        <v>37</v>
      </c>
      <c r="T221" s="22" t="s">
        <v>37</v>
      </c>
      <c r="U221" s="22">
        <v>211561</v>
      </c>
      <c r="V221" s="21">
        <v>26.2</v>
      </c>
      <c r="W221" s="21">
        <v>15.4</v>
      </c>
      <c r="X221" s="21" t="s">
        <v>37</v>
      </c>
      <c r="Y221" s="21" t="s">
        <v>37</v>
      </c>
      <c r="Z221" s="21">
        <v>41.6</v>
      </c>
      <c r="AA221" s="20" t="s">
        <v>37</v>
      </c>
      <c r="AB221" s="20" t="s">
        <v>37</v>
      </c>
      <c r="AC221" s="20" t="s">
        <v>37</v>
      </c>
      <c r="AD221" s="20" t="s">
        <v>37</v>
      </c>
      <c r="AE221" s="20">
        <v>0</v>
      </c>
      <c r="AF221" s="19" t="s">
        <v>37</v>
      </c>
      <c r="AG221" s="19" t="s">
        <v>37</v>
      </c>
      <c r="AH221" s="19" t="s">
        <v>37</v>
      </c>
      <c r="AI221" s="19" t="s">
        <v>37</v>
      </c>
      <c r="AJ221" s="19">
        <v>0</v>
      </c>
      <c r="AK221" s="19" t="s">
        <v>37</v>
      </c>
      <c r="AL221" s="19" t="s">
        <v>37</v>
      </c>
      <c r="AM221" s="19" t="s">
        <v>37</v>
      </c>
      <c r="AN221" s="19" t="s">
        <v>37</v>
      </c>
      <c r="AO221" s="19">
        <v>0</v>
      </c>
      <c r="AP221" s="22" t="s">
        <v>37</v>
      </c>
      <c r="AQ221" s="22" t="s">
        <v>37</v>
      </c>
      <c r="AR221" s="22" t="s">
        <v>37</v>
      </c>
      <c r="AS221" s="22" t="s">
        <v>37</v>
      </c>
      <c r="AT221" s="22">
        <v>0</v>
      </c>
      <c r="AU221" s="21" t="s">
        <v>37</v>
      </c>
      <c r="AV221" s="21" t="s">
        <v>37</v>
      </c>
      <c r="AW221" s="21" t="s">
        <v>37</v>
      </c>
      <c r="AX221" s="21" t="s">
        <v>37</v>
      </c>
      <c r="AY221" s="21">
        <v>0</v>
      </c>
      <c r="AZ221" s="21" t="s">
        <v>37</v>
      </c>
      <c r="BA221" s="21" t="s">
        <v>37</v>
      </c>
      <c r="BB221" s="21" t="s">
        <v>37</v>
      </c>
      <c r="BC221" s="21" t="s">
        <v>37</v>
      </c>
      <c r="BD221" s="21">
        <v>0</v>
      </c>
      <c r="BE221" s="20">
        <v>1000</v>
      </c>
      <c r="BF221" s="20">
        <v>443</v>
      </c>
      <c r="BG221" s="20" t="s">
        <v>37</v>
      </c>
      <c r="BH221" s="20" t="s">
        <v>37</v>
      </c>
      <c r="BI221" s="20">
        <v>1443</v>
      </c>
      <c r="BJ221" s="20">
        <v>1838</v>
      </c>
      <c r="BK221" s="20">
        <v>469</v>
      </c>
      <c r="BL221" s="20" t="s">
        <v>37</v>
      </c>
      <c r="BM221" s="20" t="s">
        <v>37</v>
      </c>
      <c r="BN221" s="20">
        <v>2307</v>
      </c>
      <c r="BO221" s="22" t="s">
        <v>37</v>
      </c>
      <c r="BP221" s="22" t="s">
        <v>37</v>
      </c>
      <c r="BQ221" s="22" t="s">
        <v>37</v>
      </c>
      <c r="BR221" s="22" t="s">
        <v>37</v>
      </c>
      <c r="BS221" s="22">
        <v>0</v>
      </c>
      <c r="BT221" s="22" t="s">
        <v>37</v>
      </c>
      <c r="BU221" s="22" t="s">
        <v>37</v>
      </c>
      <c r="BV221" s="22" t="s">
        <v>37</v>
      </c>
      <c r="BW221" s="22" t="s">
        <v>37</v>
      </c>
      <c r="BX221" s="22">
        <v>0</v>
      </c>
      <c r="BY221" s="24">
        <v>199</v>
      </c>
      <c r="BZ221" s="24">
        <v>96</v>
      </c>
      <c r="CA221" s="24" t="s">
        <v>37</v>
      </c>
      <c r="CB221" s="24" t="s">
        <v>37</v>
      </c>
      <c r="CC221" s="24">
        <v>295</v>
      </c>
      <c r="CD221" s="24">
        <v>3037</v>
      </c>
      <c r="CE221" s="24">
        <v>1008</v>
      </c>
      <c r="CF221" s="24">
        <v>0</v>
      </c>
      <c r="CG221" s="24">
        <v>0</v>
      </c>
      <c r="CH221" s="24">
        <v>4045</v>
      </c>
      <c r="CI221" s="22" t="s">
        <v>37</v>
      </c>
      <c r="CJ221" s="22" t="s">
        <v>37</v>
      </c>
      <c r="CK221" s="22" t="s">
        <v>37</v>
      </c>
      <c r="CL221" s="22" t="s">
        <v>37</v>
      </c>
      <c r="CM221" s="20" t="s">
        <v>37</v>
      </c>
      <c r="CN221" s="20" t="s">
        <v>37</v>
      </c>
      <c r="CO221" s="20" t="s">
        <v>37</v>
      </c>
      <c r="CP221" s="20" t="s">
        <v>37</v>
      </c>
    </row>
    <row r="222" spans="1:94" x14ac:dyDescent="0.35">
      <c r="A222" s="16">
        <v>2012</v>
      </c>
      <c r="B222" s="17">
        <v>7004</v>
      </c>
      <c r="C222" s="18" t="s">
        <v>2216</v>
      </c>
      <c r="D222" s="18" t="s">
        <v>46</v>
      </c>
      <c r="E222" s="18" t="s">
        <v>33</v>
      </c>
      <c r="F222" s="16" t="s">
        <v>8</v>
      </c>
      <c r="G222" s="20">
        <v>205</v>
      </c>
      <c r="H222" s="20" t="s">
        <v>37</v>
      </c>
      <c r="I222" s="20" t="s">
        <v>37</v>
      </c>
      <c r="J222" s="20" t="s">
        <v>37</v>
      </c>
      <c r="K222" s="20">
        <v>205</v>
      </c>
      <c r="L222" s="19">
        <v>1</v>
      </c>
      <c r="M222" s="19" t="s">
        <v>37</v>
      </c>
      <c r="N222" s="19" t="s">
        <v>37</v>
      </c>
      <c r="O222" s="19" t="s">
        <v>37</v>
      </c>
      <c r="P222" s="19">
        <v>1</v>
      </c>
      <c r="Q222" s="22">
        <v>39652</v>
      </c>
      <c r="R222" s="22" t="s">
        <v>37</v>
      </c>
      <c r="S222" s="22" t="s">
        <v>37</v>
      </c>
      <c r="T222" s="22" t="s">
        <v>37</v>
      </c>
      <c r="U222" s="22">
        <v>39652</v>
      </c>
      <c r="V222" s="21">
        <v>37.6</v>
      </c>
      <c r="W222" s="21" t="s">
        <v>37</v>
      </c>
      <c r="X222" s="21" t="s">
        <v>37</v>
      </c>
      <c r="Y222" s="21" t="s">
        <v>37</v>
      </c>
      <c r="Z222" s="21">
        <v>37.6</v>
      </c>
      <c r="AA222" s="20">
        <v>291</v>
      </c>
      <c r="AB222" s="20" t="s">
        <v>37</v>
      </c>
      <c r="AC222" s="20" t="s">
        <v>37</v>
      </c>
      <c r="AD222" s="20" t="s">
        <v>37</v>
      </c>
      <c r="AE222" s="20">
        <v>291</v>
      </c>
      <c r="AF222" s="19">
        <v>0.4</v>
      </c>
      <c r="AG222" s="19" t="s">
        <v>37</v>
      </c>
      <c r="AH222" s="19" t="s">
        <v>37</v>
      </c>
      <c r="AI222" s="19" t="s">
        <v>37</v>
      </c>
      <c r="AJ222" s="19">
        <v>0.4</v>
      </c>
      <c r="AK222" s="19">
        <v>0.4</v>
      </c>
      <c r="AL222" s="19" t="s">
        <v>37</v>
      </c>
      <c r="AM222" s="19" t="s">
        <v>37</v>
      </c>
      <c r="AN222" s="19" t="s">
        <v>37</v>
      </c>
      <c r="AO222" s="19">
        <v>0.4</v>
      </c>
      <c r="AP222" s="22">
        <v>1422</v>
      </c>
      <c r="AQ222" s="22">
        <v>258</v>
      </c>
      <c r="AR222" s="22">
        <v>432</v>
      </c>
      <c r="AS222" s="22" t="s">
        <v>37</v>
      </c>
      <c r="AT222" s="22">
        <v>2112</v>
      </c>
      <c r="AU222" s="21">
        <v>30.5</v>
      </c>
      <c r="AV222" s="21">
        <v>6</v>
      </c>
      <c r="AW222" s="21">
        <v>12</v>
      </c>
      <c r="AX222" s="21" t="s">
        <v>37</v>
      </c>
      <c r="AY222" s="21">
        <v>48.5</v>
      </c>
      <c r="AZ222" s="21">
        <v>30.5</v>
      </c>
      <c r="BA222" s="21">
        <v>6</v>
      </c>
      <c r="BB222" s="21">
        <v>12</v>
      </c>
      <c r="BC222" s="21" t="s">
        <v>37</v>
      </c>
      <c r="BD222" s="21">
        <v>48.5</v>
      </c>
      <c r="BE222" s="20">
        <v>78</v>
      </c>
      <c r="BF222" s="20" t="s">
        <v>37</v>
      </c>
      <c r="BG222" s="20" t="s">
        <v>37</v>
      </c>
      <c r="BH222" s="20" t="s">
        <v>37</v>
      </c>
      <c r="BI222" s="20">
        <v>78</v>
      </c>
      <c r="BJ222" s="20">
        <v>191</v>
      </c>
      <c r="BK222" s="20" t="s">
        <v>37</v>
      </c>
      <c r="BL222" s="20" t="s">
        <v>37</v>
      </c>
      <c r="BM222" s="20" t="s">
        <v>37</v>
      </c>
      <c r="BN222" s="20">
        <v>191</v>
      </c>
      <c r="BO222" s="22">
        <v>104</v>
      </c>
      <c r="BP222" s="22" t="s">
        <v>37</v>
      </c>
      <c r="BQ222" s="22" t="s">
        <v>37</v>
      </c>
      <c r="BR222" s="22" t="s">
        <v>37</v>
      </c>
      <c r="BS222" s="22">
        <v>104</v>
      </c>
      <c r="BT222" s="22">
        <v>62</v>
      </c>
      <c r="BU222" s="22" t="s">
        <v>37</v>
      </c>
      <c r="BV222" s="22" t="s">
        <v>37</v>
      </c>
      <c r="BW222" s="22" t="s">
        <v>37</v>
      </c>
      <c r="BX222" s="22">
        <v>62</v>
      </c>
      <c r="BY222" s="24">
        <v>1</v>
      </c>
      <c r="BZ222" s="24" t="s">
        <v>37</v>
      </c>
      <c r="CA222" s="24" t="s">
        <v>37</v>
      </c>
      <c r="CB222" s="24" t="s">
        <v>37</v>
      </c>
      <c r="CC222" s="24">
        <v>1</v>
      </c>
      <c r="CD222" s="24">
        <v>436</v>
      </c>
      <c r="CE222" s="24">
        <v>0</v>
      </c>
      <c r="CF222" s="24">
        <v>0</v>
      </c>
      <c r="CG222" s="24">
        <v>0</v>
      </c>
      <c r="CH222" s="24">
        <v>436</v>
      </c>
      <c r="CI222" s="22">
        <v>123759</v>
      </c>
      <c r="CJ222" s="22" t="s">
        <v>37</v>
      </c>
      <c r="CK222" s="22">
        <v>2</v>
      </c>
      <c r="CL222" s="22" t="s">
        <v>37</v>
      </c>
      <c r="CM222" s="20" t="s">
        <v>37</v>
      </c>
      <c r="CN222" s="20" t="s">
        <v>37</v>
      </c>
      <c r="CO222" s="20" t="s">
        <v>37</v>
      </c>
      <c r="CP222" s="20" t="s">
        <v>37</v>
      </c>
    </row>
    <row r="223" spans="1:94" x14ac:dyDescent="0.35">
      <c r="A223" s="16">
        <v>2012</v>
      </c>
      <c r="B223" s="17">
        <v>7090</v>
      </c>
      <c r="C223" s="18" t="s">
        <v>675</v>
      </c>
      <c r="D223" s="18" t="s">
        <v>49</v>
      </c>
      <c r="E223" s="18" t="s">
        <v>33</v>
      </c>
      <c r="F223" s="16" t="s">
        <v>8</v>
      </c>
      <c r="G223" s="20">
        <v>700</v>
      </c>
      <c r="H223" s="20" t="s">
        <v>37</v>
      </c>
      <c r="I223" s="20" t="s">
        <v>37</v>
      </c>
      <c r="J223" s="20" t="s">
        <v>37</v>
      </c>
      <c r="K223" s="20">
        <v>700</v>
      </c>
      <c r="L223" s="19">
        <v>1.2</v>
      </c>
      <c r="M223" s="19" t="s">
        <v>37</v>
      </c>
      <c r="N223" s="19" t="s">
        <v>37</v>
      </c>
      <c r="O223" s="19" t="s">
        <v>37</v>
      </c>
      <c r="P223" s="19">
        <v>1.2</v>
      </c>
      <c r="Q223" s="22">
        <v>700</v>
      </c>
      <c r="R223" s="22" t="s">
        <v>37</v>
      </c>
      <c r="S223" s="22" t="s">
        <v>37</v>
      </c>
      <c r="T223" s="22" t="s">
        <v>37</v>
      </c>
      <c r="U223" s="22">
        <v>700</v>
      </c>
      <c r="V223" s="21">
        <v>1.2</v>
      </c>
      <c r="W223" s="21" t="s">
        <v>37</v>
      </c>
      <c r="X223" s="21" t="s">
        <v>37</v>
      </c>
      <c r="Y223" s="21" t="s">
        <v>37</v>
      </c>
      <c r="Z223" s="21">
        <v>1.2</v>
      </c>
      <c r="AA223" s="20" t="s">
        <v>37</v>
      </c>
      <c r="AB223" s="20" t="s">
        <v>37</v>
      </c>
      <c r="AC223" s="20" t="s">
        <v>37</v>
      </c>
      <c r="AD223" s="20" t="s">
        <v>37</v>
      </c>
      <c r="AE223" s="20">
        <v>0</v>
      </c>
      <c r="AF223" s="19" t="s">
        <v>37</v>
      </c>
      <c r="AG223" s="19" t="s">
        <v>37</v>
      </c>
      <c r="AH223" s="19" t="s">
        <v>37</v>
      </c>
      <c r="AI223" s="19" t="s">
        <v>37</v>
      </c>
      <c r="AJ223" s="19">
        <v>0</v>
      </c>
      <c r="AK223" s="19" t="s">
        <v>37</v>
      </c>
      <c r="AL223" s="19" t="s">
        <v>37</v>
      </c>
      <c r="AM223" s="19" t="s">
        <v>37</v>
      </c>
      <c r="AN223" s="19" t="s">
        <v>37</v>
      </c>
      <c r="AO223" s="19">
        <v>0</v>
      </c>
      <c r="AP223" s="22" t="s">
        <v>37</v>
      </c>
      <c r="AQ223" s="22" t="s">
        <v>37</v>
      </c>
      <c r="AR223" s="22" t="s">
        <v>37</v>
      </c>
      <c r="AS223" s="22" t="s">
        <v>37</v>
      </c>
      <c r="AT223" s="22">
        <v>0</v>
      </c>
      <c r="AU223" s="21" t="s">
        <v>37</v>
      </c>
      <c r="AV223" s="21" t="s">
        <v>37</v>
      </c>
      <c r="AW223" s="21" t="s">
        <v>37</v>
      </c>
      <c r="AX223" s="21" t="s">
        <v>37</v>
      </c>
      <c r="AY223" s="21">
        <v>0</v>
      </c>
      <c r="AZ223" s="21" t="s">
        <v>37</v>
      </c>
      <c r="BA223" s="21" t="s">
        <v>37</v>
      </c>
      <c r="BB223" s="21" t="s">
        <v>37</v>
      </c>
      <c r="BC223" s="21" t="s">
        <v>37</v>
      </c>
      <c r="BD223" s="21">
        <v>0</v>
      </c>
      <c r="BE223" s="20">
        <v>20</v>
      </c>
      <c r="BF223" s="20" t="s">
        <v>37</v>
      </c>
      <c r="BG223" s="20" t="s">
        <v>37</v>
      </c>
      <c r="BH223" s="20" t="s">
        <v>37</v>
      </c>
      <c r="BI223" s="20">
        <v>20</v>
      </c>
      <c r="BJ223" s="20">
        <v>46</v>
      </c>
      <c r="BK223" s="20" t="s">
        <v>37</v>
      </c>
      <c r="BL223" s="20" t="s">
        <v>37</v>
      </c>
      <c r="BM223" s="20" t="s">
        <v>37</v>
      </c>
      <c r="BN223" s="20">
        <v>46</v>
      </c>
      <c r="BO223" s="22" t="s">
        <v>37</v>
      </c>
      <c r="BP223" s="22" t="s">
        <v>37</v>
      </c>
      <c r="BQ223" s="22" t="s">
        <v>37</v>
      </c>
      <c r="BR223" s="22" t="s">
        <v>37</v>
      </c>
      <c r="BS223" s="22">
        <v>0</v>
      </c>
      <c r="BT223" s="22" t="s">
        <v>37</v>
      </c>
      <c r="BU223" s="22" t="s">
        <v>37</v>
      </c>
      <c r="BV223" s="22" t="s">
        <v>37</v>
      </c>
      <c r="BW223" s="22" t="s">
        <v>37</v>
      </c>
      <c r="BX223" s="22">
        <v>0</v>
      </c>
      <c r="BY223" s="24">
        <v>50</v>
      </c>
      <c r="BZ223" s="24" t="s">
        <v>37</v>
      </c>
      <c r="CA223" s="24" t="s">
        <v>37</v>
      </c>
      <c r="CB223" s="24" t="s">
        <v>37</v>
      </c>
      <c r="CC223" s="24">
        <v>50</v>
      </c>
      <c r="CD223" s="24">
        <v>116</v>
      </c>
      <c r="CE223" s="24">
        <v>0</v>
      </c>
      <c r="CF223" s="24">
        <v>0</v>
      </c>
      <c r="CG223" s="24">
        <v>0</v>
      </c>
      <c r="CH223" s="24">
        <v>116</v>
      </c>
      <c r="CI223" s="22" t="s">
        <v>37</v>
      </c>
      <c r="CJ223" s="22" t="s">
        <v>37</v>
      </c>
      <c r="CK223" s="22" t="s">
        <v>37</v>
      </c>
      <c r="CL223" s="22" t="s">
        <v>37</v>
      </c>
      <c r="CM223" s="20" t="s">
        <v>37</v>
      </c>
      <c r="CN223" s="20" t="s">
        <v>37</v>
      </c>
      <c r="CO223" s="20" t="s">
        <v>37</v>
      </c>
      <c r="CP223" s="20" t="s">
        <v>37</v>
      </c>
    </row>
    <row r="224" spans="1:94" x14ac:dyDescent="0.35">
      <c r="A224" s="16">
        <v>2012</v>
      </c>
      <c r="B224" s="17">
        <v>7140</v>
      </c>
      <c r="C224" s="18" t="s">
        <v>679</v>
      </c>
      <c r="D224" s="18" t="s">
        <v>49</v>
      </c>
      <c r="E224" s="18" t="s">
        <v>57</v>
      </c>
      <c r="F224" s="16" t="s">
        <v>8</v>
      </c>
      <c r="G224" s="20">
        <v>66292</v>
      </c>
      <c r="H224" s="20">
        <v>151537</v>
      </c>
      <c r="I224" s="20">
        <v>7270</v>
      </c>
      <c r="J224" s="20">
        <v>0</v>
      </c>
      <c r="K224" s="20">
        <v>225099</v>
      </c>
      <c r="L224" s="19">
        <v>30.4</v>
      </c>
      <c r="M224" s="19">
        <v>33.799999999999997</v>
      </c>
      <c r="N224" s="19">
        <v>1</v>
      </c>
      <c r="O224" s="19" t="s">
        <v>37</v>
      </c>
      <c r="P224" s="19">
        <v>65.2</v>
      </c>
      <c r="Q224" s="22">
        <v>394333</v>
      </c>
      <c r="R224" s="22">
        <v>320747</v>
      </c>
      <c r="S224" s="22">
        <v>43463</v>
      </c>
      <c r="T224" s="22" t="s">
        <v>37</v>
      </c>
      <c r="U224" s="22">
        <v>758543</v>
      </c>
      <c r="V224" s="21">
        <v>110.7</v>
      </c>
      <c r="W224" s="21">
        <v>82.8</v>
      </c>
      <c r="X224" s="21">
        <v>10.4</v>
      </c>
      <c r="Y224" s="21" t="s">
        <v>37</v>
      </c>
      <c r="Z224" s="21">
        <v>203.9</v>
      </c>
      <c r="AA224" s="20" t="s">
        <v>37</v>
      </c>
      <c r="AB224" s="20" t="s">
        <v>37</v>
      </c>
      <c r="AC224" s="20" t="s">
        <v>37</v>
      </c>
      <c r="AD224" s="20" t="s">
        <v>37</v>
      </c>
      <c r="AE224" s="20">
        <v>0</v>
      </c>
      <c r="AF224" s="19">
        <v>5.0999999999999996</v>
      </c>
      <c r="AG224" s="19">
        <v>2.4</v>
      </c>
      <c r="AH224" s="19">
        <v>10.8</v>
      </c>
      <c r="AI224" s="19" t="s">
        <v>37</v>
      </c>
      <c r="AJ224" s="19">
        <v>18.3</v>
      </c>
      <c r="AK224" s="19">
        <v>5.0999999999999996</v>
      </c>
      <c r="AL224" s="19">
        <v>2.4</v>
      </c>
      <c r="AM224" s="19">
        <v>10.8</v>
      </c>
      <c r="AN224" s="19" t="s">
        <v>37</v>
      </c>
      <c r="AO224" s="19">
        <v>18.3</v>
      </c>
      <c r="AP224" s="22" t="s">
        <v>37</v>
      </c>
      <c r="AQ224" s="22" t="s">
        <v>37</v>
      </c>
      <c r="AR224" s="22" t="s">
        <v>37</v>
      </c>
      <c r="AS224" s="22" t="s">
        <v>37</v>
      </c>
      <c r="AT224" s="22">
        <v>0</v>
      </c>
      <c r="AU224" s="21">
        <v>105.4</v>
      </c>
      <c r="AV224" s="21">
        <v>8.1</v>
      </c>
      <c r="AW224" s="21">
        <v>231.8</v>
      </c>
      <c r="AX224" s="21" t="s">
        <v>37</v>
      </c>
      <c r="AY224" s="21">
        <v>345.3</v>
      </c>
      <c r="AZ224" s="21">
        <v>105.4</v>
      </c>
      <c r="BA224" s="21">
        <v>8.1</v>
      </c>
      <c r="BB224" s="21">
        <v>231.8</v>
      </c>
      <c r="BC224" s="21" t="s">
        <v>37</v>
      </c>
      <c r="BD224" s="21">
        <v>345.3</v>
      </c>
      <c r="BE224" s="20">
        <v>10316</v>
      </c>
      <c r="BF224" s="20">
        <v>4684</v>
      </c>
      <c r="BG224" s="20" t="s">
        <v>37</v>
      </c>
      <c r="BH224" s="20" t="s">
        <v>37</v>
      </c>
      <c r="BI224" s="20">
        <v>15000</v>
      </c>
      <c r="BJ224" s="20">
        <v>7306</v>
      </c>
      <c r="BK224" s="20">
        <v>4617</v>
      </c>
      <c r="BL224" s="20" t="s">
        <v>37</v>
      </c>
      <c r="BM224" s="20" t="s">
        <v>37</v>
      </c>
      <c r="BN224" s="20">
        <v>11923</v>
      </c>
      <c r="BO224" s="22">
        <v>4060</v>
      </c>
      <c r="BP224" s="22" t="s">
        <v>37</v>
      </c>
      <c r="BQ224" s="22">
        <v>101</v>
      </c>
      <c r="BR224" s="22" t="s">
        <v>37</v>
      </c>
      <c r="BS224" s="22">
        <v>4161</v>
      </c>
      <c r="BT224" s="22">
        <v>2</v>
      </c>
      <c r="BU224" s="22" t="s">
        <v>37</v>
      </c>
      <c r="BV224" s="22">
        <v>9963</v>
      </c>
      <c r="BW224" s="22" t="s">
        <v>37</v>
      </c>
      <c r="BX224" s="22">
        <v>9965</v>
      </c>
      <c r="BY224" s="24">
        <v>3028</v>
      </c>
      <c r="BZ224" s="24">
        <v>3399</v>
      </c>
      <c r="CA224" s="24">
        <v>479</v>
      </c>
      <c r="CB224" s="24" t="s">
        <v>37</v>
      </c>
      <c r="CC224" s="24">
        <v>6906</v>
      </c>
      <c r="CD224" s="24">
        <v>24712</v>
      </c>
      <c r="CE224" s="24">
        <v>12700</v>
      </c>
      <c r="CF224" s="24">
        <v>10543</v>
      </c>
      <c r="CG224" s="24">
        <v>0</v>
      </c>
      <c r="CH224" s="24">
        <v>47955</v>
      </c>
      <c r="CI224" s="22">
        <v>53808</v>
      </c>
      <c r="CJ224" s="22">
        <v>15</v>
      </c>
      <c r="CK224" s="22">
        <v>64</v>
      </c>
      <c r="CL224" s="22" t="s">
        <v>37</v>
      </c>
      <c r="CM224" s="20">
        <v>4771</v>
      </c>
      <c r="CN224" s="20">
        <v>13981</v>
      </c>
      <c r="CO224" s="20">
        <v>1428</v>
      </c>
      <c r="CP224" s="20" t="s">
        <v>37</v>
      </c>
    </row>
    <row r="225" spans="1:94" x14ac:dyDescent="0.35">
      <c r="A225" s="16">
        <v>2012</v>
      </c>
      <c r="B225" s="17">
        <v>7264</v>
      </c>
      <c r="C225" s="18" t="s">
        <v>685</v>
      </c>
      <c r="D225" s="18" t="s">
        <v>61</v>
      </c>
      <c r="E225" s="18" t="s">
        <v>33</v>
      </c>
      <c r="F225" s="16" t="s">
        <v>8</v>
      </c>
      <c r="G225" s="20" t="s">
        <v>37</v>
      </c>
      <c r="H225" s="20" t="s">
        <v>37</v>
      </c>
      <c r="I225" s="20" t="s">
        <v>37</v>
      </c>
      <c r="J225" s="20" t="s">
        <v>37</v>
      </c>
      <c r="K225" s="20">
        <v>0</v>
      </c>
      <c r="L225" s="19" t="s">
        <v>37</v>
      </c>
      <c r="M225" s="19" t="s">
        <v>37</v>
      </c>
      <c r="N225" s="19" t="s">
        <v>37</v>
      </c>
      <c r="O225" s="19" t="s">
        <v>37</v>
      </c>
      <c r="P225" s="19">
        <v>0</v>
      </c>
      <c r="Q225" s="22" t="s">
        <v>37</v>
      </c>
      <c r="R225" s="22" t="s">
        <v>37</v>
      </c>
      <c r="S225" s="22" t="s">
        <v>37</v>
      </c>
      <c r="T225" s="22" t="s">
        <v>37</v>
      </c>
      <c r="U225" s="22">
        <v>0</v>
      </c>
      <c r="V225" s="21" t="s">
        <v>37</v>
      </c>
      <c r="W225" s="21" t="s">
        <v>37</v>
      </c>
      <c r="X225" s="21" t="s">
        <v>37</v>
      </c>
      <c r="Y225" s="21" t="s">
        <v>37</v>
      </c>
      <c r="Z225" s="21">
        <v>0</v>
      </c>
      <c r="AA225" s="20" t="s">
        <v>37</v>
      </c>
      <c r="AB225" s="20" t="s">
        <v>37</v>
      </c>
      <c r="AC225" s="20" t="s">
        <v>37</v>
      </c>
      <c r="AD225" s="20" t="s">
        <v>37</v>
      </c>
      <c r="AE225" s="20">
        <v>0</v>
      </c>
      <c r="AF225" s="19" t="s">
        <v>37</v>
      </c>
      <c r="AG225" s="19" t="s">
        <v>37</v>
      </c>
      <c r="AH225" s="19" t="s">
        <v>37</v>
      </c>
      <c r="AI225" s="19" t="s">
        <v>37</v>
      </c>
      <c r="AJ225" s="19">
        <v>0</v>
      </c>
      <c r="AK225" s="19" t="s">
        <v>37</v>
      </c>
      <c r="AL225" s="19" t="s">
        <v>37</v>
      </c>
      <c r="AM225" s="19" t="s">
        <v>37</v>
      </c>
      <c r="AN225" s="19" t="s">
        <v>37</v>
      </c>
      <c r="AO225" s="19">
        <v>0</v>
      </c>
      <c r="AP225" s="22" t="s">
        <v>37</v>
      </c>
      <c r="AQ225" s="22" t="s">
        <v>37</v>
      </c>
      <c r="AR225" s="22" t="s">
        <v>37</v>
      </c>
      <c r="AS225" s="22" t="s">
        <v>37</v>
      </c>
      <c r="AT225" s="22">
        <v>0</v>
      </c>
      <c r="AU225" s="21" t="s">
        <v>37</v>
      </c>
      <c r="AV225" s="21" t="s">
        <v>37</v>
      </c>
      <c r="AW225" s="21">
        <v>4</v>
      </c>
      <c r="AX225" s="21" t="s">
        <v>37</v>
      </c>
      <c r="AY225" s="21">
        <v>4</v>
      </c>
      <c r="AZ225" s="21" t="s">
        <v>37</v>
      </c>
      <c r="BA225" s="21" t="s">
        <v>37</v>
      </c>
      <c r="BB225" s="21">
        <v>5</v>
      </c>
      <c r="BC225" s="21" t="s">
        <v>37</v>
      </c>
      <c r="BD225" s="21">
        <v>5</v>
      </c>
      <c r="BE225" s="20" t="s">
        <v>37</v>
      </c>
      <c r="BF225" s="20" t="s">
        <v>37</v>
      </c>
      <c r="BG225" s="20" t="s">
        <v>37</v>
      </c>
      <c r="BH225" s="20" t="s">
        <v>37</v>
      </c>
      <c r="BI225" s="20" t="s">
        <v>37</v>
      </c>
      <c r="BJ225" s="20" t="s">
        <v>37</v>
      </c>
      <c r="BK225" s="20" t="s">
        <v>37</v>
      </c>
      <c r="BL225" s="20" t="s">
        <v>37</v>
      </c>
      <c r="BM225" s="20" t="s">
        <v>37</v>
      </c>
      <c r="BN225" s="20" t="s">
        <v>37</v>
      </c>
      <c r="BO225" s="22" t="s">
        <v>37</v>
      </c>
      <c r="BP225" s="22" t="s">
        <v>37</v>
      </c>
      <c r="BQ225" s="22" t="s">
        <v>37</v>
      </c>
      <c r="BR225" s="22" t="s">
        <v>37</v>
      </c>
      <c r="BS225" s="22" t="s">
        <v>37</v>
      </c>
      <c r="BT225" s="22" t="s">
        <v>37</v>
      </c>
      <c r="BU225" s="22" t="s">
        <v>37</v>
      </c>
      <c r="BV225" s="22" t="s">
        <v>37</v>
      </c>
      <c r="BW225" s="22" t="s">
        <v>37</v>
      </c>
      <c r="BX225" s="22" t="s">
        <v>37</v>
      </c>
      <c r="BY225" s="24" t="s">
        <v>37</v>
      </c>
      <c r="BZ225" s="24" t="s">
        <v>37</v>
      </c>
      <c r="CA225" s="24" t="s">
        <v>37</v>
      </c>
      <c r="CB225" s="24" t="s">
        <v>37</v>
      </c>
      <c r="CC225" s="24" t="s">
        <v>37</v>
      </c>
      <c r="CD225" s="24" t="s">
        <v>37</v>
      </c>
      <c r="CE225" s="24" t="s">
        <v>37</v>
      </c>
      <c r="CF225" s="24" t="s">
        <v>37</v>
      </c>
      <c r="CG225" s="24" t="s">
        <v>37</v>
      </c>
      <c r="CH225" s="24" t="s">
        <v>37</v>
      </c>
      <c r="CI225" s="22" t="s">
        <v>37</v>
      </c>
      <c r="CJ225" s="22" t="s">
        <v>37</v>
      </c>
      <c r="CK225" s="22">
        <v>5</v>
      </c>
      <c r="CL225" s="22" t="s">
        <v>37</v>
      </c>
      <c r="CM225" s="20">
        <v>8</v>
      </c>
      <c r="CN225" s="20">
        <v>3</v>
      </c>
      <c r="CO225" s="20" t="s">
        <v>37</v>
      </c>
      <c r="CP225" s="20" t="s">
        <v>37</v>
      </c>
    </row>
    <row r="226" spans="1:94" x14ac:dyDescent="0.35">
      <c r="A226" s="16">
        <v>2012</v>
      </c>
      <c r="B226" s="17">
        <v>7294</v>
      </c>
      <c r="C226" s="18" t="s">
        <v>690</v>
      </c>
      <c r="D226" s="18" t="s">
        <v>63</v>
      </c>
      <c r="E226" s="18" t="s">
        <v>28</v>
      </c>
      <c r="F226" s="16" t="s">
        <v>8</v>
      </c>
      <c r="G226" s="20">
        <v>10159</v>
      </c>
      <c r="H226" s="20">
        <v>3338</v>
      </c>
      <c r="I226" s="20">
        <v>21</v>
      </c>
      <c r="J226" s="20" t="s">
        <v>37</v>
      </c>
      <c r="K226" s="20">
        <v>13518</v>
      </c>
      <c r="L226" s="19">
        <v>0.8</v>
      </c>
      <c r="M226" s="19">
        <v>0.7</v>
      </c>
      <c r="N226" s="19">
        <v>0</v>
      </c>
      <c r="O226" s="19" t="s">
        <v>37</v>
      </c>
      <c r="P226" s="19">
        <v>1.5</v>
      </c>
      <c r="Q226" s="22">
        <v>35324</v>
      </c>
      <c r="R226" s="22">
        <v>22458</v>
      </c>
      <c r="S226" s="22">
        <v>36719</v>
      </c>
      <c r="T226" s="22" t="s">
        <v>37</v>
      </c>
      <c r="U226" s="22">
        <v>94501</v>
      </c>
      <c r="V226" s="21">
        <v>9.1999999999999993</v>
      </c>
      <c r="W226" s="21">
        <v>11.9</v>
      </c>
      <c r="X226" s="21">
        <v>6.5</v>
      </c>
      <c r="Y226" s="21" t="s">
        <v>37</v>
      </c>
      <c r="Z226" s="21">
        <v>27.6</v>
      </c>
      <c r="AA226" s="20" t="s">
        <v>37</v>
      </c>
      <c r="AB226" s="20" t="s">
        <v>37</v>
      </c>
      <c r="AC226" s="20" t="s">
        <v>37</v>
      </c>
      <c r="AD226" s="20" t="s">
        <v>37</v>
      </c>
      <c r="AE226" s="20">
        <v>0</v>
      </c>
      <c r="AF226" s="19" t="s">
        <v>37</v>
      </c>
      <c r="AG226" s="19">
        <v>1.3</v>
      </c>
      <c r="AH226" s="19" t="s">
        <v>37</v>
      </c>
      <c r="AI226" s="19" t="s">
        <v>37</v>
      </c>
      <c r="AJ226" s="19">
        <v>1.3</v>
      </c>
      <c r="AK226" s="19" t="s">
        <v>37</v>
      </c>
      <c r="AL226" s="19">
        <v>1.3</v>
      </c>
      <c r="AM226" s="19" t="s">
        <v>37</v>
      </c>
      <c r="AN226" s="19" t="s">
        <v>37</v>
      </c>
      <c r="AO226" s="19">
        <v>1.3</v>
      </c>
      <c r="AP226" s="22" t="s">
        <v>37</v>
      </c>
      <c r="AQ226" s="22" t="s">
        <v>37</v>
      </c>
      <c r="AR226" s="22" t="s">
        <v>37</v>
      </c>
      <c r="AS226" s="22" t="s">
        <v>37</v>
      </c>
      <c r="AT226" s="22">
        <v>0</v>
      </c>
      <c r="AU226" s="21" t="s">
        <v>37</v>
      </c>
      <c r="AV226" s="21">
        <v>2.6</v>
      </c>
      <c r="AW226" s="21" t="s">
        <v>37</v>
      </c>
      <c r="AX226" s="21" t="s">
        <v>37</v>
      </c>
      <c r="AY226" s="21">
        <v>2.6</v>
      </c>
      <c r="AZ226" s="21" t="s">
        <v>37</v>
      </c>
      <c r="BA226" s="21">
        <v>2.6</v>
      </c>
      <c r="BB226" s="21" t="s">
        <v>37</v>
      </c>
      <c r="BC226" s="21" t="s">
        <v>37</v>
      </c>
      <c r="BD226" s="21">
        <v>2.6</v>
      </c>
      <c r="BE226" s="20">
        <v>1423</v>
      </c>
      <c r="BF226" s="20">
        <v>442</v>
      </c>
      <c r="BG226" s="20" t="s">
        <v>37</v>
      </c>
      <c r="BH226" s="20" t="s">
        <v>37</v>
      </c>
      <c r="BI226" s="20">
        <v>1865</v>
      </c>
      <c r="BJ226" s="20">
        <v>419</v>
      </c>
      <c r="BK226" s="20">
        <v>394</v>
      </c>
      <c r="BL226" s="20" t="s">
        <v>37</v>
      </c>
      <c r="BM226" s="20" t="s">
        <v>37</v>
      </c>
      <c r="BN226" s="20">
        <v>813</v>
      </c>
      <c r="BO226" s="22">
        <v>0</v>
      </c>
      <c r="BP226" s="22">
        <v>0</v>
      </c>
      <c r="BQ226" s="22" t="s">
        <v>37</v>
      </c>
      <c r="BR226" s="22" t="s">
        <v>37</v>
      </c>
      <c r="BS226" s="22">
        <v>0</v>
      </c>
      <c r="BT226" s="22">
        <v>0</v>
      </c>
      <c r="BU226" s="22">
        <v>0</v>
      </c>
      <c r="BV226" s="22" t="s">
        <v>37</v>
      </c>
      <c r="BW226" s="22" t="s">
        <v>37</v>
      </c>
      <c r="BX226" s="22">
        <v>0</v>
      </c>
      <c r="BY226" s="24">
        <v>173</v>
      </c>
      <c r="BZ226" s="24">
        <v>145</v>
      </c>
      <c r="CA226" s="24" t="s">
        <v>37</v>
      </c>
      <c r="CB226" s="24" t="s">
        <v>37</v>
      </c>
      <c r="CC226" s="24">
        <v>318</v>
      </c>
      <c r="CD226" s="24">
        <v>2015</v>
      </c>
      <c r="CE226" s="24">
        <v>981</v>
      </c>
      <c r="CF226" s="24">
        <v>0</v>
      </c>
      <c r="CG226" s="24">
        <v>0</v>
      </c>
      <c r="CH226" s="24">
        <v>2996</v>
      </c>
      <c r="CI226" s="22" t="s">
        <v>37</v>
      </c>
      <c r="CJ226" s="22" t="s">
        <v>37</v>
      </c>
      <c r="CK226" s="22" t="s">
        <v>37</v>
      </c>
      <c r="CL226" s="22" t="s">
        <v>37</v>
      </c>
      <c r="CM226" s="20">
        <v>18</v>
      </c>
      <c r="CN226" s="20">
        <v>133</v>
      </c>
      <c r="CO226" s="20">
        <v>129</v>
      </c>
      <c r="CP226" s="20" t="s">
        <v>37</v>
      </c>
    </row>
    <row r="227" spans="1:94" x14ac:dyDescent="0.35">
      <c r="A227" s="16">
        <v>2012</v>
      </c>
      <c r="B227" s="17">
        <v>7303</v>
      </c>
      <c r="C227" s="18" t="s">
        <v>692</v>
      </c>
      <c r="D227" s="18" t="s">
        <v>87</v>
      </c>
      <c r="E227" s="18" t="s">
        <v>33</v>
      </c>
      <c r="F227" s="16" t="s">
        <v>8</v>
      </c>
      <c r="G227" s="20">
        <v>554</v>
      </c>
      <c r="H227" s="20">
        <v>55</v>
      </c>
      <c r="I227" s="20" t="s">
        <v>37</v>
      </c>
      <c r="J227" s="20" t="s">
        <v>37</v>
      </c>
      <c r="K227" s="20">
        <v>609</v>
      </c>
      <c r="L227" s="19">
        <v>0.5</v>
      </c>
      <c r="M227" s="19">
        <v>0.1</v>
      </c>
      <c r="N227" s="19" t="s">
        <v>37</v>
      </c>
      <c r="O227" s="19" t="s">
        <v>37</v>
      </c>
      <c r="P227" s="19">
        <v>0.6</v>
      </c>
      <c r="Q227" s="22">
        <v>5024</v>
      </c>
      <c r="R227" s="22">
        <v>103</v>
      </c>
      <c r="S227" s="22" t="s">
        <v>37</v>
      </c>
      <c r="T227" s="22" t="s">
        <v>37</v>
      </c>
      <c r="U227" s="22">
        <v>5127</v>
      </c>
      <c r="V227" s="21">
        <v>1.5</v>
      </c>
      <c r="W227" s="21">
        <v>0.1</v>
      </c>
      <c r="X227" s="21" t="s">
        <v>37</v>
      </c>
      <c r="Y227" s="21" t="s">
        <v>37</v>
      </c>
      <c r="Z227" s="21">
        <v>1.6</v>
      </c>
      <c r="AA227" s="20" t="s">
        <v>37</v>
      </c>
      <c r="AB227" s="20" t="s">
        <v>37</v>
      </c>
      <c r="AC227" s="20" t="s">
        <v>37</v>
      </c>
      <c r="AD227" s="20" t="s">
        <v>37</v>
      </c>
      <c r="AE227" s="20">
        <v>0</v>
      </c>
      <c r="AF227" s="19" t="s">
        <v>37</v>
      </c>
      <c r="AG227" s="19" t="s">
        <v>37</v>
      </c>
      <c r="AH227" s="19" t="s">
        <v>37</v>
      </c>
      <c r="AI227" s="19" t="s">
        <v>37</v>
      </c>
      <c r="AJ227" s="19">
        <v>0</v>
      </c>
      <c r="AK227" s="19" t="s">
        <v>37</v>
      </c>
      <c r="AL227" s="19" t="s">
        <v>37</v>
      </c>
      <c r="AM227" s="19" t="s">
        <v>37</v>
      </c>
      <c r="AN227" s="19" t="s">
        <v>37</v>
      </c>
      <c r="AO227" s="19">
        <v>0</v>
      </c>
      <c r="AP227" s="22" t="s">
        <v>37</v>
      </c>
      <c r="AQ227" s="22" t="s">
        <v>37</v>
      </c>
      <c r="AR227" s="22" t="s">
        <v>37</v>
      </c>
      <c r="AS227" s="22" t="s">
        <v>37</v>
      </c>
      <c r="AT227" s="22">
        <v>0</v>
      </c>
      <c r="AU227" s="21" t="s">
        <v>37</v>
      </c>
      <c r="AV227" s="21" t="s">
        <v>37</v>
      </c>
      <c r="AW227" s="21" t="s">
        <v>37</v>
      </c>
      <c r="AX227" s="21" t="s">
        <v>37</v>
      </c>
      <c r="AY227" s="21">
        <v>0</v>
      </c>
      <c r="AZ227" s="21" t="s">
        <v>37</v>
      </c>
      <c r="BA227" s="21" t="s">
        <v>37</v>
      </c>
      <c r="BB227" s="21" t="s">
        <v>37</v>
      </c>
      <c r="BC227" s="21" t="s">
        <v>37</v>
      </c>
      <c r="BD227" s="21">
        <v>0</v>
      </c>
      <c r="BE227" s="20">
        <v>11</v>
      </c>
      <c r="BF227" s="20">
        <v>1</v>
      </c>
      <c r="BG227" s="20" t="s">
        <v>37</v>
      </c>
      <c r="BH227" s="20" t="s">
        <v>37</v>
      </c>
      <c r="BI227" s="20">
        <v>12</v>
      </c>
      <c r="BJ227" s="20">
        <v>48</v>
      </c>
      <c r="BK227" s="20">
        <v>1</v>
      </c>
      <c r="BL227" s="20" t="s">
        <v>37</v>
      </c>
      <c r="BM227" s="20" t="s">
        <v>37</v>
      </c>
      <c r="BN227" s="20">
        <v>49</v>
      </c>
      <c r="BO227" s="22" t="s">
        <v>37</v>
      </c>
      <c r="BP227" s="22" t="s">
        <v>37</v>
      </c>
      <c r="BQ227" s="22" t="s">
        <v>37</v>
      </c>
      <c r="BR227" s="22" t="s">
        <v>37</v>
      </c>
      <c r="BS227" s="22">
        <v>0</v>
      </c>
      <c r="BT227" s="22" t="s">
        <v>37</v>
      </c>
      <c r="BU227" s="22" t="s">
        <v>37</v>
      </c>
      <c r="BV227" s="22" t="s">
        <v>37</v>
      </c>
      <c r="BW227" s="22" t="s">
        <v>37</v>
      </c>
      <c r="BX227" s="22">
        <v>0</v>
      </c>
      <c r="BY227" s="24">
        <v>13</v>
      </c>
      <c r="BZ227" s="24">
        <v>1</v>
      </c>
      <c r="CA227" s="24" t="s">
        <v>37</v>
      </c>
      <c r="CB227" s="24" t="s">
        <v>37</v>
      </c>
      <c r="CC227" s="24">
        <v>14</v>
      </c>
      <c r="CD227" s="24">
        <v>72</v>
      </c>
      <c r="CE227" s="24">
        <v>3</v>
      </c>
      <c r="CF227" s="24">
        <v>0</v>
      </c>
      <c r="CG227" s="24">
        <v>0</v>
      </c>
      <c r="CH227" s="24">
        <v>75</v>
      </c>
      <c r="CI227" s="22" t="s">
        <v>37</v>
      </c>
      <c r="CJ227" s="22" t="s">
        <v>37</v>
      </c>
      <c r="CK227" s="22" t="s">
        <v>37</v>
      </c>
      <c r="CL227" s="22" t="s">
        <v>37</v>
      </c>
      <c r="CM227" s="20" t="s">
        <v>37</v>
      </c>
      <c r="CN227" s="20" t="s">
        <v>37</v>
      </c>
      <c r="CO227" s="20" t="s">
        <v>37</v>
      </c>
      <c r="CP227" s="20" t="s">
        <v>37</v>
      </c>
    </row>
    <row r="228" spans="1:94" x14ac:dyDescent="0.35">
      <c r="A228" s="16">
        <v>2012</v>
      </c>
      <c r="B228" s="17">
        <v>7349</v>
      </c>
      <c r="C228" s="18" t="s">
        <v>2217</v>
      </c>
      <c r="D228" s="18" t="s">
        <v>98</v>
      </c>
      <c r="E228" s="18" t="s">
        <v>33</v>
      </c>
      <c r="F228" s="16" t="s">
        <v>8</v>
      </c>
      <c r="G228" s="20" t="s">
        <v>37</v>
      </c>
      <c r="H228" s="20" t="s">
        <v>37</v>
      </c>
      <c r="I228" s="20" t="s">
        <v>37</v>
      </c>
      <c r="J228" s="20" t="s">
        <v>37</v>
      </c>
      <c r="K228" s="20">
        <v>0</v>
      </c>
      <c r="L228" s="19" t="s">
        <v>37</v>
      </c>
      <c r="M228" s="19" t="s">
        <v>37</v>
      </c>
      <c r="N228" s="19" t="s">
        <v>37</v>
      </c>
      <c r="O228" s="19" t="s">
        <v>37</v>
      </c>
      <c r="P228" s="19">
        <v>0</v>
      </c>
      <c r="Q228" s="22" t="s">
        <v>37</v>
      </c>
      <c r="R228" s="22" t="s">
        <v>37</v>
      </c>
      <c r="S228" s="22" t="s">
        <v>37</v>
      </c>
      <c r="T228" s="22" t="s">
        <v>37</v>
      </c>
      <c r="U228" s="22">
        <v>0</v>
      </c>
      <c r="V228" s="21" t="s">
        <v>37</v>
      </c>
      <c r="W228" s="21" t="s">
        <v>37</v>
      </c>
      <c r="X228" s="21" t="s">
        <v>37</v>
      </c>
      <c r="Y228" s="21" t="s">
        <v>37</v>
      </c>
      <c r="Z228" s="21">
        <v>0</v>
      </c>
      <c r="AA228" s="20" t="s">
        <v>37</v>
      </c>
      <c r="AB228" s="20" t="s">
        <v>37</v>
      </c>
      <c r="AC228" s="20" t="s">
        <v>37</v>
      </c>
      <c r="AD228" s="20" t="s">
        <v>37</v>
      </c>
      <c r="AE228" s="20">
        <v>0</v>
      </c>
      <c r="AF228" s="19" t="s">
        <v>37</v>
      </c>
      <c r="AG228" s="19" t="s">
        <v>37</v>
      </c>
      <c r="AH228" s="19" t="s">
        <v>37</v>
      </c>
      <c r="AI228" s="19" t="s">
        <v>37</v>
      </c>
      <c r="AJ228" s="19">
        <v>0</v>
      </c>
      <c r="AK228" s="19" t="s">
        <v>37</v>
      </c>
      <c r="AL228" s="19" t="s">
        <v>37</v>
      </c>
      <c r="AM228" s="19" t="s">
        <v>37</v>
      </c>
      <c r="AN228" s="19" t="s">
        <v>37</v>
      </c>
      <c r="AO228" s="19">
        <v>0</v>
      </c>
      <c r="AP228" s="22" t="s">
        <v>37</v>
      </c>
      <c r="AQ228" s="22" t="s">
        <v>37</v>
      </c>
      <c r="AR228" s="22" t="s">
        <v>37</v>
      </c>
      <c r="AS228" s="22" t="s">
        <v>37</v>
      </c>
      <c r="AT228" s="22">
        <v>0</v>
      </c>
      <c r="AU228" s="21" t="s">
        <v>37</v>
      </c>
      <c r="AV228" s="21" t="s">
        <v>37</v>
      </c>
      <c r="AW228" s="21">
        <v>0</v>
      </c>
      <c r="AX228" s="21" t="s">
        <v>37</v>
      </c>
      <c r="AY228" s="21">
        <v>0</v>
      </c>
      <c r="AZ228" s="21" t="s">
        <v>37</v>
      </c>
      <c r="BA228" s="21" t="s">
        <v>37</v>
      </c>
      <c r="BB228" s="21">
        <v>54.7</v>
      </c>
      <c r="BC228" s="21" t="s">
        <v>37</v>
      </c>
      <c r="BD228" s="21">
        <v>54.7</v>
      </c>
      <c r="BE228" s="20" t="s">
        <v>37</v>
      </c>
      <c r="BF228" s="20" t="s">
        <v>37</v>
      </c>
      <c r="BG228" s="20" t="s">
        <v>37</v>
      </c>
      <c r="BH228" s="20" t="s">
        <v>37</v>
      </c>
      <c r="BI228" s="20">
        <v>0</v>
      </c>
      <c r="BJ228" s="20" t="s">
        <v>37</v>
      </c>
      <c r="BK228" s="20" t="s">
        <v>37</v>
      </c>
      <c r="BL228" s="20" t="s">
        <v>37</v>
      </c>
      <c r="BM228" s="20" t="s">
        <v>37</v>
      </c>
      <c r="BN228" s="20">
        <v>0</v>
      </c>
      <c r="BO228" s="22" t="s">
        <v>37</v>
      </c>
      <c r="BP228" s="22" t="s">
        <v>37</v>
      </c>
      <c r="BQ228" s="22" t="s">
        <v>37</v>
      </c>
      <c r="BR228" s="22" t="s">
        <v>37</v>
      </c>
      <c r="BS228" s="22">
        <v>0</v>
      </c>
      <c r="BT228" s="22" t="s">
        <v>37</v>
      </c>
      <c r="BU228" s="22" t="s">
        <v>37</v>
      </c>
      <c r="BV228" s="22">
        <v>2464</v>
      </c>
      <c r="BW228" s="22" t="s">
        <v>37</v>
      </c>
      <c r="BX228" s="22">
        <v>2464</v>
      </c>
      <c r="BY228" s="24" t="s">
        <v>37</v>
      </c>
      <c r="BZ228" s="24" t="s">
        <v>37</v>
      </c>
      <c r="CA228" s="24">
        <v>16</v>
      </c>
      <c r="CB228" s="24" t="s">
        <v>37</v>
      </c>
      <c r="CC228" s="24">
        <v>16</v>
      </c>
      <c r="CD228" s="24">
        <v>0</v>
      </c>
      <c r="CE228" s="24">
        <v>0</v>
      </c>
      <c r="CF228" s="24">
        <v>2480</v>
      </c>
      <c r="CG228" s="24">
        <v>0</v>
      </c>
      <c r="CH228" s="24">
        <v>2480</v>
      </c>
      <c r="CI228" s="22" t="s">
        <v>37</v>
      </c>
      <c r="CJ228" s="22" t="s">
        <v>37</v>
      </c>
      <c r="CK228" s="22">
        <v>3837</v>
      </c>
      <c r="CL228" s="22" t="s">
        <v>37</v>
      </c>
      <c r="CM228" s="20" t="s">
        <v>37</v>
      </c>
      <c r="CN228" s="20" t="s">
        <v>37</v>
      </c>
      <c r="CO228" s="20" t="s">
        <v>37</v>
      </c>
      <c r="CP228" s="20" t="s">
        <v>37</v>
      </c>
    </row>
    <row r="229" spans="1:94" x14ac:dyDescent="0.35">
      <c r="A229" s="16">
        <v>2012</v>
      </c>
      <c r="B229" s="17">
        <v>7353</v>
      </c>
      <c r="C229" s="18" t="s">
        <v>693</v>
      </c>
      <c r="D229" s="18" t="s">
        <v>65</v>
      </c>
      <c r="E229" s="18" t="s">
        <v>33</v>
      </c>
      <c r="F229" s="16" t="s">
        <v>8</v>
      </c>
      <c r="G229" s="20">
        <v>982</v>
      </c>
      <c r="H229" s="20">
        <v>535</v>
      </c>
      <c r="I229" s="20" t="s">
        <v>37</v>
      </c>
      <c r="J229" s="20" t="s">
        <v>37</v>
      </c>
      <c r="K229" s="20">
        <v>1517</v>
      </c>
      <c r="L229" s="19">
        <v>0.2</v>
      </c>
      <c r="M229" s="19">
        <v>0.2</v>
      </c>
      <c r="N229" s="19" t="s">
        <v>37</v>
      </c>
      <c r="O229" s="19" t="s">
        <v>37</v>
      </c>
      <c r="P229" s="19">
        <v>0.4</v>
      </c>
      <c r="Q229" s="22">
        <v>4381</v>
      </c>
      <c r="R229" s="22">
        <v>1812</v>
      </c>
      <c r="S229" s="22" t="s">
        <v>37</v>
      </c>
      <c r="T229" s="22" t="s">
        <v>37</v>
      </c>
      <c r="U229" s="22">
        <v>6193</v>
      </c>
      <c r="V229" s="21">
        <v>1.1000000000000001</v>
      </c>
      <c r="W229" s="21">
        <v>0.4</v>
      </c>
      <c r="X229" s="21" t="s">
        <v>37</v>
      </c>
      <c r="Y229" s="21" t="s">
        <v>37</v>
      </c>
      <c r="Z229" s="21">
        <v>1.5</v>
      </c>
      <c r="AA229" s="20" t="s">
        <v>37</v>
      </c>
      <c r="AB229" s="20" t="s">
        <v>37</v>
      </c>
      <c r="AC229" s="20" t="s">
        <v>37</v>
      </c>
      <c r="AD229" s="20" t="s">
        <v>37</v>
      </c>
      <c r="AE229" s="20">
        <v>0</v>
      </c>
      <c r="AF229" s="19" t="s">
        <v>37</v>
      </c>
      <c r="AG229" s="19" t="s">
        <v>37</v>
      </c>
      <c r="AH229" s="19" t="s">
        <v>37</v>
      </c>
      <c r="AI229" s="19" t="s">
        <v>37</v>
      </c>
      <c r="AJ229" s="19">
        <v>0</v>
      </c>
      <c r="AK229" s="19" t="s">
        <v>37</v>
      </c>
      <c r="AL229" s="19" t="s">
        <v>37</v>
      </c>
      <c r="AM229" s="19" t="s">
        <v>37</v>
      </c>
      <c r="AN229" s="19" t="s">
        <v>37</v>
      </c>
      <c r="AO229" s="19">
        <v>0</v>
      </c>
      <c r="AP229" s="22" t="s">
        <v>37</v>
      </c>
      <c r="AQ229" s="22" t="s">
        <v>37</v>
      </c>
      <c r="AR229" s="22" t="s">
        <v>37</v>
      </c>
      <c r="AS229" s="22" t="s">
        <v>37</v>
      </c>
      <c r="AT229" s="22">
        <v>0</v>
      </c>
      <c r="AU229" s="21" t="s">
        <v>37</v>
      </c>
      <c r="AV229" s="21" t="s">
        <v>37</v>
      </c>
      <c r="AW229" s="21" t="s">
        <v>37</v>
      </c>
      <c r="AX229" s="21" t="s">
        <v>37</v>
      </c>
      <c r="AY229" s="21">
        <v>0</v>
      </c>
      <c r="AZ229" s="21" t="s">
        <v>37</v>
      </c>
      <c r="BA229" s="21" t="s">
        <v>37</v>
      </c>
      <c r="BB229" s="21" t="s">
        <v>37</v>
      </c>
      <c r="BC229" s="21" t="s">
        <v>37</v>
      </c>
      <c r="BD229" s="21">
        <v>0</v>
      </c>
      <c r="BE229" s="20">
        <v>6</v>
      </c>
      <c r="BF229" s="20">
        <v>2</v>
      </c>
      <c r="BG229" s="20" t="s">
        <v>37</v>
      </c>
      <c r="BH229" s="20" t="s">
        <v>37</v>
      </c>
      <c r="BI229" s="20">
        <v>8</v>
      </c>
      <c r="BJ229" s="20">
        <v>186</v>
      </c>
      <c r="BK229" s="20">
        <v>123</v>
      </c>
      <c r="BL229" s="20" t="s">
        <v>37</v>
      </c>
      <c r="BM229" s="20" t="s">
        <v>37</v>
      </c>
      <c r="BN229" s="20">
        <v>309</v>
      </c>
      <c r="BO229" s="22" t="s">
        <v>37</v>
      </c>
      <c r="BP229" s="22" t="s">
        <v>37</v>
      </c>
      <c r="BQ229" s="22" t="s">
        <v>37</v>
      </c>
      <c r="BR229" s="22" t="s">
        <v>37</v>
      </c>
      <c r="BS229" s="22">
        <v>0</v>
      </c>
      <c r="BT229" s="22" t="s">
        <v>37</v>
      </c>
      <c r="BU229" s="22" t="s">
        <v>37</v>
      </c>
      <c r="BV229" s="22" t="s">
        <v>37</v>
      </c>
      <c r="BW229" s="22" t="s">
        <v>37</v>
      </c>
      <c r="BX229" s="22">
        <v>0</v>
      </c>
      <c r="BY229" s="24">
        <v>83</v>
      </c>
      <c r="BZ229" s="24">
        <v>22</v>
      </c>
      <c r="CA229" s="24" t="s">
        <v>37</v>
      </c>
      <c r="CB229" s="24" t="s">
        <v>37</v>
      </c>
      <c r="CC229" s="24">
        <v>105</v>
      </c>
      <c r="CD229" s="24">
        <v>275</v>
      </c>
      <c r="CE229" s="24">
        <v>147</v>
      </c>
      <c r="CF229" s="24">
        <v>0</v>
      </c>
      <c r="CG229" s="24">
        <v>0</v>
      </c>
      <c r="CH229" s="24">
        <v>422</v>
      </c>
      <c r="CI229" s="22" t="s">
        <v>37</v>
      </c>
      <c r="CJ229" s="22" t="s">
        <v>37</v>
      </c>
      <c r="CK229" s="22" t="s">
        <v>37</v>
      </c>
      <c r="CL229" s="22" t="s">
        <v>37</v>
      </c>
      <c r="CM229" s="20" t="s">
        <v>37</v>
      </c>
      <c r="CN229" s="20" t="s">
        <v>37</v>
      </c>
      <c r="CO229" s="20" t="s">
        <v>37</v>
      </c>
      <c r="CP229" s="20" t="s">
        <v>37</v>
      </c>
    </row>
    <row r="230" spans="1:94" x14ac:dyDescent="0.35">
      <c r="A230" s="16">
        <v>2012</v>
      </c>
      <c r="B230" s="17">
        <v>7411</v>
      </c>
      <c r="C230" s="18" t="s">
        <v>695</v>
      </c>
      <c r="D230" s="18" t="s">
        <v>90</v>
      </c>
      <c r="E230" s="18" t="s">
        <v>28</v>
      </c>
      <c r="F230" s="16" t="s">
        <v>8</v>
      </c>
      <c r="G230" s="20" t="s">
        <v>37</v>
      </c>
      <c r="H230" s="20" t="s">
        <v>37</v>
      </c>
      <c r="I230" s="20" t="s">
        <v>37</v>
      </c>
      <c r="J230" s="20" t="s">
        <v>37</v>
      </c>
      <c r="K230" s="20" t="s">
        <v>37</v>
      </c>
      <c r="L230" s="19" t="s">
        <v>37</v>
      </c>
      <c r="M230" s="19" t="s">
        <v>37</v>
      </c>
      <c r="N230" s="19" t="s">
        <v>37</v>
      </c>
      <c r="O230" s="19" t="s">
        <v>37</v>
      </c>
      <c r="P230" s="19" t="s">
        <v>37</v>
      </c>
      <c r="Q230" s="22" t="s">
        <v>37</v>
      </c>
      <c r="R230" s="22" t="s">
        <v>37</v>
      </c>
      <c r="S230" s="22" t="s">
        <v>37</v>
      </c>
      <c r="T230" s="22" t="s">
        <v>37</v>
      </c>
      <c r="U230" s="22" t="s">
        <v>37</v>
      </c>
      <c r="V230" s="21" t="s">
        <v>37</v>
      </c>
      <c r="W230" s="21" t="s">
        <v>37</v>
      </c>
      <c r="X230" s="21" t="s">
        <v>37</v>
      </c>
      <c r="Y230" s="21" t="s">
        <v>37</v>
      </c>
      <c r="Z230" s="21" t="s">
        <v>37</v>
      </c>
      <c r="AA230" s="20" t="s">
        <v>37</v>
      </c>
      <c r="AB230" s="20" t="s">
        <v>37</v>
      </c>
      <c r="AC230" s="20" t="s">
        <v>37</v>
      </c>
      <c r="AD230" s="20" t="s">
        <v>37</v>
      </c>
      <c r="AE230" s="20" t="s">
        <v>37</v>
      </c>
      <c r="AF230" s="19" t="s">
        <v>37</v>
      </c>
      <c r="AG230" s="19" t="s">
        <v>37</v>
      </c>
      <c r="AH230" s="19" t="s">
        <v>37</v>
      </c>
      <c r="AI230" s="19" t="s">
        <v>37</v>
      </c>
      <c r="AJ230" s="19" t="s">
        <v>37</v>
      </c>
      <c r="AK230" s="19" t="s">
        <v>37</v>
      </c>
      <c r="AL230" s="19" t="s">
        <v>37</v>
      </c>
      <c r="AM230" s="19" t="s">
        <v>37</v>
      </c>
      <c r="AN230" s="19" t="s">
        <v>37</v>
      </c>
      <c r="AO230" s="19" t="s">
        <v>37</v>
      </c>
      <c r="AP230" s="22" t="s">
        <v>37</v>
      </c>
      <c r="AQ230" s="22" t="s">
        <v>37</v>
      </c>
      <c r="AR230" s="22" t="s">
        <v>37</v>
      </c>
      <c r="AS230" s="22" t="s">
        <v>37</v>
      </c>
      <c r="AT230" s="22" t="s">
        <v>37</v>
      </c>
      <c r="AU230" s="21" t="s">
        <v>37</v>
      </c>
      <c r="AV230" s="21" t="s">
        <v>37</v>
      </c>
      <c r="AW230" s="21" t="s">
        <v>37</v>
      </c>
      <c r="AX230" s="21" t="s">
        <v>37</v>
      </c>
      <c r="AY230" s="21" t="s">
        <v>37</v>
      </c>
      <c r="AZ230" s="21" t="s">
        <v>37</v>
      </c>
      <c r="BA230" s="21" t="s">
        <v>37</v>
      </c>
      <c r="BB230" s="21" t="s">
        <v>37</v>
      </c>
      <c r="BC230" s="21" t="s">
        <v>37</v>
      </c>
      <c r="BD230" s="21" t="s">
        <v>37</v>
      </c>
      <c r="BE230" s="20" t="s">
        <v>37</v>
      </c>
      <c r="BF230" s="20" t="s">
        <v>37</v>
      </c>
      <c r="BG230" s="20" t="s">
        <v>37</v>
      </c>
      <c r="BH230" s="20" t="s">
        <v>37</v>
      </c>
      <c r="BI230" s="20" t="s">
        <v>37</v>
      </c>
      <c r="BJ230" s="20" t="s">
        <v>37</v>
      </c>
      <c r="BK230" s="20" t="s">
        <v>37</v>
      </c>
      <c r="BL230" s="20" t="s">
        <v>37</v>
      </c>
      <c r="BM230" s="20" t="s">
        <v>37</v>
      </c>
      <c r="BN230" s="20" t="s">
        <v>37</v>
      </c>
      <c r="BO230" s="22" t="s">
        <v>37</v>
      </c>
      <c r="BP230" s="22" t="s">
        <v>37</v>
      </c>
      <c r="BQ230" s="22" t="s">
        <v>37</v>
      </c>
      <c r="BR230" s="22" t="s">
        <v>37</v>
      </c>
      <c r="BS230" s="22" t="s">
        <v>37</v>
      </c>
      <c r="BT230" s="22" t="s">
        <v>37</v>
      </c>
      <c r="BU230" s="22" t="s">
        <v>37</v>
      </c>
      <c r="BV230" s="22" t="s">
        <v>37</v>
      </c>
      <c r="BW230" s="22" t="s">
        <v>37</v>
      </c>
      <c r="BX230" s="22" t="s">
        <v>37</v>
      </c>
      <c r="BY230" s="24" t="s">
        <v>37</v>
      </c>
      <c r="BZ230" s="24" t="s">
        <v>37</v>
      </c>
      <c r="CA230" s="24" t="s">
        <v>37</v>
      </c>
      <c r="CB230" s="24" t="s">
        <v>37</v>
      </c>
      <c r="CC230" s="24" t="s">
        <v>37</v>
      </c>
      <c r="CD230" s="24" t="s">
        <v>37</v>
      </c>
      <c r="CE230" s="24" t="s">
        <v>37</v>
      </c>
      <c r="CF230" s="24" t="s">
        <v>37</v>
      </c>
      <c r="CG230" s="24" t="s">
        <v>37</v>
      </c>
      <c r="CH230" s="24" t="s">
        <v>37</v>
      </c>
      <c r="CI230" s="22">
        <v>956</v>
      </c>
      <c r="CJ230" s="22">
        <v>153</v>
      </c>
      <c r="CK230" s="22">
        <v>2</v>
      </c>
      <c r="CL230" s="22" t="s">
        <v>37</v>
      </c>
      <c r="CM230" s="20" t="s">
        <v>37</v>
      </c>
      <c r="CN230" s="20" t="s">
        <v>37</v>
      </c>
      <c r="CO230" s="20">
        <v>5</v>
      </c>
      <c r="CP230" s="20" t="s">
        <v>37</v>
      </c>
    </row>
    <row r="231" spans="1:94" x14ac:dyDescent="0.35">
      <c r="A231" s="16">
        <v>2012</v>
      </c>
      <c r="B231" s="17">
        <v>7456</v>
      </c>
      <c r="C231" s="18" t="s">
        <v>698</v>
      </c>
      <c r="D231" s="18" t="s">
        <v>56</v>
      </c>
      <c r="E231" s="18" t="s">
        <v>33</v>
      </c>
      <c r="F231" s="16" t="s">
        <v>8</v>
      </c>
      <c r="G231" s="20">
        <v>51</v>
      </c>
      <c r="H231" s="20" t="s">
        <v>37</v>
      </c>
      <c r="I231" s="20" t="s">
        <v>37</v>
      </c>
      <c r="J231" s="20" t="s">
        <v>37</v>
      </c>
      <c r="K231" s="20">
        <v>51</v>
      </c>
      <c r="L231" s="19">
        <v>0</v>
      </c>
      <c r="M231" s="19" t="s">
        <v>37</v>
      </c>
      <c r="N231" s="19" t="s">
        <v>37</v>
      </c>
      <c r="O231" s="19" t="s">
        <v>37</v>
      </c>
      <c r="P231" s="19">
        <v>0</v>
      </c>
      <c r="Q231" s="22">
        <v>75</v>
      </c>
      <c r="R231" s="22" t="s">
        <v>37</v>
      </c>
      <c r="S231" s="22" t="s">
        <v>37</v>
      </c>
      <c r="T231" s="22" t="s">
        <v>37</v>
      </c>
      <c r="U231" s="22">
        <v>75</v>
      </c>
      <c r="V231" s="21">
        <v>0</v>
      </c>
      <c r="W231" s="21" t="s">
        <v>37</v>
      </c>
      <c r="X231" s="21" t="s">
        <v>37</v>
      </c>
      <c r="Y231" s="21" t="s">
        <v>37</v>
      </c>
      <c r="Z231" s="21">
        <v>0</v>
      </c>
      <c r="AA231" s="20" t="s">
        <v>37</v>
      </c>
      <c r="AB231" s="20" t="s">
        <v>37</v>
      </c>
      <c r="AC231" s="20" t="s">
        <v>37</v>
      </c>
      <c r="AD231" s="20" t="s">
        <v>37</v>
      </c>
      <c r="AE231" s="20" t="s">
        <v>37</v>
      </c>
      <c r="AF231" s="19" t="s">
        <v>37</v>
      </c>
      <c r="AG231" s="19" t="s">
        <v>37</v>
      </c>
      <c r="AH231" s="19" t="s">
        <v>37</v>
      </c>
      <c r="AI231" s="19" t="s">
        <v>37</v>
      </c>
      <c r="AJ231" s="19" t="s">
        <v>37</v>
      </c>
      <c r="AK231" s="19" t="s">
        <v>37</v>
      </c>
      <c r="AL231" s="19" t="s">
        <v>37</v>
      </c>
      <c r="AM231" s="19" t="s">
        <v>37</v>
      </c>
      <c r="AN231" s="19" t="s">
        <v>37</v>
      </c>
      <c r="AO231" s="19" t="s">
        <v>37</v>
      </c>
      <c r="AP231" s="22" t="s">
        <v>37</v>
      </c>
      <c r="AQ231" s="22" t="s">
        <v>37</v>
      </c>
      <c r="AR231" s="22" t="s">
        <v>37</v>
      </c>
      <c r="AS231" s="22" t="s">
        <v>37</v>
      </c>
      <c r="AT231" s="22" t="s">
        <v>37</v>
      </c>
      <c r="AU231" s="21" t="s">
        <v>37</v>
      </c>
      <c r="AV231" s="21" t="s">
        <v>37</v>
      </c>
      <c r="AW231" s="21" t="s">
        <v>37</v>
      </c>
      <c r="AX231" s="21" t="s">
        <v>37</v>
      </c>
      <c r="AY231" s="21" t="s">
        <v>37</v>
      </c>
      <c r="AZ231" s="21" t="s">
        <v>37</v>
      </c>
      <c r="BA231" s="21" t="s">
        <v>37</v>
      </c>
      <c r="BB231" s="21" t="s">
        <v>37</v>
      </c>
      <c r="BC231" s="21" t="s">
        <v>37</v>
      </c>
      <c r="BD231" s="21" t="s">
        <v>37</v>
      </c>
      <c r="BE231" s="20">
        <v>8</v>
      </c>
      <c r="BF231" s="20" t="s">
        <v>37</v>
      </c>
      <c r="BG231" s="20" t="s">
        <v>37</v>
      </c>
      <c r="BH231" s="20" t="s">
        <v>37</v>
      </c>
      <c r="BI231" s="20">
        <v>8</v>
      </c>
      <c r="BJ231" s="20" t="s">
        <v>37</v>
      </c>
      <c r="BK231" s="20" t="s">
        <v>37</v>
      </c>
      <c r="BL231" s="20" t="s">
        <v>37</v>
      </c>
      <c r="BM231" s="20" t="s">
        <v>37</v>
      </c>
      <c r="BN231" s="20">
        <v>0</v>
      </c>
      <c r="BO231" s="22" t="s">
        <v>37</v>
      </c>
      <c r="BP231" s="22" t="s">
        <v>37</v>
      </c>
      <c r="BQ231" s="22" t="s">
        <v>37</v>
      </c>
      <c r="BR231" s="22" t="s">
        <v>37</v>
      </c>
      <c r="BS231" s="22">
        <v>0</v>
      </c>
      <c r="BT231" s="22" t="s">
        <v>37</v>
      </c>
      <c r="BU231" s="22" t="s">
        <v>37</v>
      </c>
      <c r="BV231" s="22" t="s">
        <v>37</v>
      </c>
      <c r="BW231" s="22" t="s">
        <v>37</v>
      </c>
      <c r="BX231" s="22">
        <v>0</v>
      </c>
      <c r="BY231" s="24">
        <v>1</v>
      </c>
      <c r="BZ231" s="24" t="s">
        <v>37</v>
      </c>
      <c r="CA231" s="24" t="s">
        <v>37</v>
      </c>
      <c r="CB231" s="24" t="s">
        <v>37</v>
      </c>
      <c r="CC231" s="24">
        <v>1</v>
      </c>
      <c r="CD231" s="24">
        <v>9</v>
      </c>
      <c r="CE231" s="24">
        <v>0</v>
      </c>
      <c r="CF231" s="24">
        <v>0</v>
      </c>
      <c r="CG231" s="24">
        <v>0</v>
      </c>
      <c r="CH231" s="24">
        <v>9</v>
      </c>
      <c r="CI231" s="22" t="s">
        <v>37</v>
      </c>
      <c r="CJ231" s="22" t="s">
        <v>37</v>
      </c>
      <c r="CK231" s="22" t="s">
        <v>37</v>
      </c>
      <c r="CL231" s="22" t="s">
        <v>37</v>
      </c>
      <c r="CM231" s="20">
        <v>2</v>
      </c>
      <c r="CN231" s="20" t="s">
        <v>37</v>
      </c>
      <c r="CO231" s="20" t="s">
        <v>37</v>
      </c>
      <c r="CP231" s="20" t="s">
        <v>37</v>
      </c>
    </row>
    <row r="232" spans="1:94" x14ac:dyDescent="0.35">
      <c r="A232" s="16">
        <v>2012</v>
      </c>
      <c r="B232" s="17">
        <v>7489</v>
      </c>
      <c r="C232" s="18" t="s">
        <v>702</v>
      </c>
      <c r="D232" s="18" t="s">
        <v>51</v>
      </c>
      <c r="E232" s="18" t="s">
        <v>28</v>
      </c>
      <c r="F232" s="16" t="s">
        <v>8</v>
      </c>
      <c r="G232" s="20" t="s">
        <v>37</v>
      </c>
      <c r="H232" s="20" t="s">
        <v>37</v>
      </c>
      <c r="I232" s="20" t="s">
        <v>37</v>
      </c>
      <c r="J232" s="20" t="s">
        <v>37</v>
      </c>
      <c r="K232" s="20">
        <v>0</v>
      </c>
      <c r="L232" s="19" t="s">
        <v>37</v>
      </c>
      <c r="M232" s="19" t="s">
        <v>37</v>
      </c>
      <c r="N232" s="19" t="s">
        <v>37</v>
      </c>
      <c r="O232" s="19" t="s">
        <v>37</v>
      </c>
      <c r="P232" s="19">
        <v>0</v>
      </c>
      <c r="Q232" s="22" t="s">
        <v>37</v>
      </c>
      <c r="R232" s="22" t="s">
        <v>37</v>
      </c>
      <c r="S232" s="22" t="s">
        <v>37</v>
      </c>
      <c r="T232" s="22" t="s">
        <v>37</v>
      </c>
      <c r="U232" s="22">
        <v>0</v>
      </c>
      <c r="V232" s="21" t="s">
        <v>37</v>
      </c>
      <c r="W232" s="21" t="s">
        <v>37</v>
      </c>
      <c r="X232" s="21" t="s">
        <v>37</v>
      </c>
      <c r="Y232" s="21" t="s">
        <v>37</v>
      </c>
      <c r="Z232" s="21">
        <v>0</v>
      </c>
      <c r="AA232" s="20" t="s">
        <v>37</v>
      </c>
      <c r="AB232" s="20" t="s">
        <v>37</v>
      </c>
      <c r="AC232" s="20" t="s">
        <v>37</v>
      </c>
      <c r="AD232" s="20" t="s">
        <v>37</v>
      </c>
      <c r="AE232" s="20">
        <v>0</v>
      </c>
      <c r="AF232" s="19" t="s">
        <v>37</v>
      </c>
      <c r="AG232" s="19" t="s">
        <v>37</v>
      </c>
      <c r="AH232" s="19" t="s">
        <v>37</v>
      </c>
      <c r="AI232" s="19" t="s">
        <v>37</v>
      </c>
      <c r="AJ232" s="19">
        <v>0</v>
      </c>
      <c r="AK232" s="19" t="s">
        <v>37</v>
      </c>
      <c r="AL232" s="19" t="s">
        <v>37</v>
      </c>
      <c r="AM232" s="19" t="s">
        <v>37</v>
      </c>
      <c r="AN232" s="19" t="s">
        <v>37</v>
      </c>
      <c r="AO232" s="19">
        <v>0</v>
      </c>
      <c r="AP232" s="22">
        <v>8</v>
      </c>
      <c r="AQ232" s="22" t="s">
        <v>37</v>
      </c>
      <c r="AR232" s="22" t="s">
        <v>37</v>
      </c>
      <c r="AS232" s="22" t="s">
        <v>37</v>
      </c>
      <c r="AT232" s="22">
        <v>8</v>
      </c>
      <c r="AU232" s="21">
        <v>3.1</v>
      </c>
      <c r="AV232" s="21" t="s">
        <v>37</v>
      </c>
      <c r="AW232" s="21" t="s">
        <v>37</v>
      </c>
      <c r="AX232" s="21" t="s">
        <v>37</v>
      </c>
      <c r="AY232" s="21">
        <v>3.1</v>
      </c>
      <c r="AZ232" s="21">
        <v>6.3</v>
      </c>
      <c r="BA232" s="21" t="s">
        <v>37</v>
      </c>
      <c r="BB232" s="21" t="s">
        <v>37</v>
      </c>
      <c r="BC232" s="21" t="s">
        <v>37</v>
      </c>
      <c r="BD232" s="21">
        <v>6.3</v>
      </c>
      <c r="BE232" s="20">
        <v>0</v>
      </c>
      <c r="BF232" s="20" t="s">
        <v>37</v>
      </c>
      <c r="BG232" s="20" t="s">
        <v>37</v>
      </c>
      <c r="BH232" s="20" t="s">
        <v>37</v>
      </c>
      <c r="BI232" s="20">
        <v>0</v>
      </c>
      <c r="BJ232" s="20">
        <v>0</v>
      </c>
      <c r="BK232" s="20" t="s">
        <v>37</v>
      </c>
      <c r="BL232" s="20" t="s">
        <v>37</v>
      </c>
      <c r="BM232" s="20" t="s">
        <v>37</v>
      </c>
      <c r="BN232" s="20">
        <v>0</v>
      </c>
      <c r="BO232" s="22">
        <v>8</v>
      </c>
      <c r="BP232" s="22" t="s">
        <v>37</v>
      </c>
      <c r="BQ232" s="22" t="s">
        <v>37</v>
      </c>
      <c r="BR232" s="22" t="s">
        <v>37</v>
      </c>
      <c r="BS232" s="22">
        <v>8</v>
      </c>
      <c r="BT232" s="22">
        <v>0</v>
      </c>
      <c r="BU232" s="22" t="s">
        <v>37</v>
      </c>
      <c r="BV232" s="22" t="s">
        <v>37</v>
      </c>
      <c r="BW232" s="22" t="s">
        <v>37</v>
      </c>
      <c r="BX232" s="22">
        <v>0</v>
      </c>
      <c r="BY232" s="24">
        <v>10</v>
      </c>
      <c r="BZ232" s="24" t="s">
        <v>37</v>
      </c>
      <c r="CA232" s="24" t="s">
        <v>37</v>
      </c>
      <c r="CB232" s="24" t="s">
        <v>37</v>
      </c>
      <c r="CC232" s="24">
        <v>10</v>
      </c>
      <c r="CD232" s="24">
        <v>18</v>
      </c>
      <c r="CE232" s="24">
        <v>0</v>
      </c>
      <c r="CF232" s="24">
        <v>0</v>
      </c>
      <c r="CG232" s="24">
        <v>0</v>
      </c>
      <c r="CH232" s="24">
        <v>18</v>
      </c>
      <c r="CI232" s="22" t="s">
        <v>37</v>
      </c>
      <c r="CJ232" s="22" t="s">
        <v>37</v>
      </c>
      <c r="CK232" s="22" t="s">
        <v>37</v>
      </c>
      <c r="CL232" s="22" t="s">
        <v>37</v>
      </c>
      <c r="CM232" s="20" t="s">
        <v>37</v>
      </c>
      <c r="CN232" s="20" t="s">
        <v>37</v>
      </c>
      <c r="CO232" s="20" t="s">
        <v>37</v>
      </c>
      <c r="CP232" s="20" t="s">
        <v>37</v>
      </c>
    </row>
    <row r="233" spans="1:94" x14ac:dyDescent="0.35">
      <c r="A233" s="16">
        <v>2012</v>
      </c>
      <c r="B233" s="17">
        <v>7490</v>
      </c>
      <c r="C233" s="18" t="s">
        <v>703</v>
      </c>
      <c r="D233" s="18" t="s">
        <v>80</v>
      </c>
      <c r="E233" s="18" t="s">
        <v>18</v>
      </c>
      <c r="F233" s="16" t="s">
        <v>8</v>
      </c>
      <c r="G233" s="20" t="s">
        <v>37</v>
      </c>
      <c r="H233" s="20" t="s">
        <v>37</v>
      </c>
      <c r="I233" s="20" t="s">
        <v>37</v>
      </c>
      <c r="J233" s="20" t="s">
        <v>37</v>
      </c>
      <c r="K233" s="20">
        <v>0</v>
      </c>
      <c r="L233" s="19" t="s">
        <v>37</v>
      </c>
      <c r="M233" s="19" t="s">
        <v>37</v>
      </c>
      <c r="N233" s="19" t="s">
        <v>37</v>
      </c>
      <c r="O233" s="19" t="s">
        <v>37</v>
      </c>
      <c r="P233" s="19">
        <v>0</v>
      </c>
      <c r="Q233" s="22" t="s">
        <v>37</v>
      </c>
      <c r="R233" s="22" t="s">
        <v>37</v>
      </c>
      <c r="S233" s="22" t="s">
        <v>37</v>
      </c>
      <c r="T233" s="22" t="s">
        <v>37</v>
      </c>
      <c r="U233" s="22">
        <v>0</v>
      </c>
      <c r="V233" s="21" t="s">
        <v>37</v>
      </c>
      <c r="W233" s="21" t="s">
        <v>37</v>
      </c>
      <c r="X233" s="21" t="s">
        <v>37</v>
      </c>
      <c r="Y233" s="21" t="s">
        <v>37</v>
      </c>
      <c r="Z233" s="21">
        <v>0</v>
      </c>
      <c r="AA233" s="20" t="s">
        <v>37</v>
      </c>
      <c r="AB233" s="20" t="s">
        <v>37</v>
      </c>
      <c r="AC233" s="20" t="s">
        <v>37</v>
      </c>
      <c r="AD233" s="20" t="s">
        <v>37</v>
      </c>
      <c r="AE233" s="20">
        <v>0</v>
      </c>
      <c r="AF233" s="19" t="s">
        <v>37</v>
      </c>
      <c r="AG233" s="19" t="s">
        <v>37</v>
      </c>
      <c r="AH233" s="19" t="s">
        <v>37</v>
      </c>
      <c r="AI233" s="19" t="s">
        <v>37</v>
      </c>
      <c r="AJ233" s="19">
        <v>0</v>
      </c>
      <c r="AK233" s="19" t="s">
        <v>37</v>
      </c>
      <c r="AL233" s="19" t="s">
        <v>37</v>
      </c>
      <c r="AM233" s="19" t="s">
        <v>37</v>
      </c>
      <c r="AN233" s="19" t="s">
        <v>37</v>
      </c>
      <c r="AO233" s="19">
        <v>0</v>
      </c>
      <c r="AP233" s="22" t="s">
        <v>37</v>
      </c>
      <c r="AQ233" s="22" t="s">
        <v>37</v>
      </c>
      <c r="AR233" s="22" t="s">
        <v>37</v>
      </c>
      <c r="AS233" s="22" t="s">
        <v>37</v>
      </c>
      <c r="AT233" s="22">
        <v>0</v>
      </c>
      <c r="AU233" s="21" t="s">
        <v>37</v>
      </c>
      <c r="AV233" s="21" t="s">
        <v>37</v>
      </c>
      <c r="AW233" s="21">
        <v>13.4</v>
      </c>
      <c r="AX233" s="21" t="s">
        <v>37</v>
      </c>
      <c r="AY233" s="21">
        <v>13.4</v>
      </c>
      <c r="AZ233" s="21" t="s">
        <v>37</v>
      </c>
      <c r="BA233" s="21" t="s">
        <v>37</v>
      </c>
      <c r="BB233" s="21">
        <v>16.600000000000001</v>
      </c>
      <c r="BC233" s="21" t="s">
        <v>37</v>
      </c>
      <c r="BD233" s="21">
        <v>16.600000000000001</v>
      </c>
      <c r="BE233" s="20" t="s">
        <v>37</v>
      </c>
      <c r="BF233" s="20" t="s">
        <v>37</v>
      </c>
      <c r="BG233" s="20" t="s">
        <v>37</v>
      </c>
      <c r="BH233" s="20" t="s">
        <v>37</v>
      </c>
      <c r="BI233" s="20" t="s">
        <v>37</v>
      </c>
      <c r="BJ233" s="20" t="s">
        <v>37</v>
      </c>
      <c r="BK233" s="20" t="s">
        <v>37</v>
      </c>
      <c r="BL233" s="20" t="s">
        <v>37</v>
      </c>
      <c r="BM233" s="20" t="s">
        <v>37</v>
      </c>
      <c r="BN233" s="20" t="s">
        <v>37</v>
      </c>
      <c r="BO233" s="22" t="s">
        <v>37</v>
      </c>
      <c r="BP233" s="22" t="s">
        <v>37</v>
      </c>
      <c r="BQ233" s="22" t="s">
        <v>37</v>
      </c>
      <c r="BR233" s="22" t="s">
        <v>37</v>
      </c>
      <c r="BS233" s="22" t="s">
        <v>37</v>
      </c>
      <c r="BT233" s="22" t="s">
        <v>37</v>
      </c>
      <c r="BU233" s="22" t="s">
        <v>37</v>
      </c>
      <c r="BV233" s="22" t="s">
        <v>37</v>
      </c>
      <c r="BW233" s="22" t="s">
        <v>37</v>
      </c>
      <c r="BX233" s="22" t="s">
        <v>37</v>
      </c>
      <c r="BY233" s="24" t="s">
        <v>37</v>
      </c>
      <c r="BZ233" s="24" t="s">
        <v>37</v>
      </c>
      <c r="CA233" s="24" t="s">
        <v>37</v>
      </c>
      <c r="CB233" s="24" t="s">
        <v>37</v>
      </c>
      <c r="CC233" s="24" t="s">
        <v>37</v>
      </c>
      <c r="CD233" s="24" t="s">
        <v>37</v>
      </c>
      <c r="CE233" s="24" t="s">
        <v>37</v>
      </c>
      <c r="CF233" s="24" t="s">
        <v>37</v>
      </c>
      <c r="CG233" s="24" t="s">
        <v>37</v>
      </c>
      <c r="CH233" s="24" t="s">
        <v>37</v>
      </c>
      <c r="CI233" s="22" t="s">
        <v>37</v>
      </c>
      <c r="CJ233" s="22" t="s">
        <v>37</v>
      </c>
      <c r="CK233" s="22" t="s">
        <v>37</v>
      </c>
      <c r="CL233" s="22" t="s">
        <v>37</v>
      </c>
      <c r="CM233" s="20" t="s">
        <v>37</v>
      </c>
      <c r="CN233" s="20" t="s">
        <v>37</v>
      </c>
      <c r="CO233" s="20" t="s">
        <v>37</v>
      </c>
      <c r="CP233" s="20" t="s">
        <v>37</v>
      </c>
    </row>
    <row r="234" spans="1:94" x14ac:dyDescent="0.35">
      <c r="A234" s="16">
        <v>2012</v>
      </c>
      <c r="B234" s="17">
        <v>7548</v>
      </c>
      <c r="C234" s="18" t="s">
        <v>704</v>
      </c>
      <c r="D234" s="18" t="s">
        <v>96</v>
      </c>
      <c r="E234" s="18" t="s">
        <v>191</v>
      </c>
      <c r="F234" s="16" t="s">
        <v>8</v>
      </c>
      <c r="G234" s="20">
        <v>1801</v>
      </c>
      <c r="H234" s="20">
        <v>3054</v>
      </c>
      <c r="I234" s="20">
        <v>573</v>
      </c>
      <c r="J234" s="20" t="s">
        <v>37</v>
      </c>
      <c r="K234" s="20">
        <v>5428</v>
      </c>
      <c r="L234" s="19" t="s">
        <v>37</v>
      </c>
      <c r="M234" s="19" t="s">
        <v>37</v>
      </c>
      <c r="N234" s="19" t="s">
        <v>37</v>
      </c>
      <c r="O234" s="19" t="s">
        <v>37</v>
      </c>
      <c r="P234" s="19">
        <v>0</v>
      </c>
      <c r="Q234" s="22">
        <v>21221</v>
      </c>
      <c r="R234" s="22">
        <v>19907</v>
      </c>
      <c r="S234" s="22">
        <v>16510</v>
      </c>
      <c r="T234" s="22" t="s">
        <v>37</v>
      </c>
      <c r="U234" s="22">
        <v>57638</v>
      </c>
      <c r="V234" s="21" t="s">
        <v>37</v>
      </c>
      <c r="W234" s="21" t="s">
        <v>37</v>
      </c>
      <c r="X234" s="21" t="s">
        <v>37</v>
      </c>
      <c r="Y234" s="21" t="s">
        <v>37</v>
      </c>
      <c r="Z234" s="21">
        <v>0</v>
      </c>
      <c r="AA234" s="20" t="s">
        <v>37</v>
      </c>
      <c r="AB234" s="20" t="s">
        <v>37</v>
      </c>
      <c r="AC234" s="20" t="s">
        <v>37</v>
      </c>
      <c r="AD234" s="20" t="s">
        <v>37</v>
      </c>
      <c r="AE234" s="20">
        <v>0</v>
      </c>
      <c r="AF234" s="19" t="s">
        <v>37</v>
      </c>
      <c r="AG234" s="19" t="s">
        <v>37</v>
      </c>
      <c r="AH234" s="19" t="s">
        <v>37</v>
      </c>
      <c r="AI234" s="19" t="s">
        <v>37</v>
      </c>
      <c r="AJ234" s="19">
        <v>0</v>
      </c>
      <c r="AK234" s="19" t="s">
        <v>37</v>
      </c>
      <c r="AL234" s="19" t="s">
        <v>37</v>
      </c>
      <c r="AM234" s="19" t="s">
        <v>37</v>
      </c>
      <c r="AN234" s="19" t="s">
        <v>37</v>
      </c>
      <c r="AO234" s="19">
        <v>0</v>
      </c>
      <c r="AP234" s="22" t="s">
        <v>37</v>
      </c>
      <c r="AQ234" s="22" t="s">
        <v>37</v>
      </c>
      <c r="AR234" s="22" t="s">
        <v>37</v>
      </c>
      <c r="AS234" s="22" t="s">
        <v>37</v>
      </c>
      <c r="AT234" s="22">
        <v>0</v>
      </c>
      <c r="AU234" s="21" t="s">
        <v>37</v>
      </c>
      <c r="AV234" s="21" t="s">
        <v>37</v>
      </c>
      <c r="AW234" s="21" t="s">
        <v>37</v>
      </c>
      <c r="AX234" s="21" t="s">
        <v>37</v>
      </c>
      <c r="AY234" s="21">
        <v>0</v>
      </c>
      <c r="AZ234" s="21" t="s">
        <v>37</v>
      </c>
      <c r="BA234" s="21" t="s">
        <v>37</v>
      </c>
      <c r="BB234" s="21" t="s">
        <v>37</v>
      </c>
      <c r="BC234" s="21" t="s">
        <v>37</v>
      </c>
      <c r="BD234" s="21">
        <v>0</v>
      </c>
      <c r="BE234" s="20">
        <v>84</v>
      </c>
      <c r="BF234" s="20">
        <v>270</v>
      </c>
      <c r="BG234" s="20">
        <v>57</v>
      </c>
      <c r="BH234" s="20" t="s">
        <v>37</v>
      </c>
      <c r="BI234" s="20">
        <v>411</v>
      </c>
      <c r="BJ234" s="20">
        <v>161</v>
      </c>
      <c r="BK234" s="20">
        <v>520</v>
      </c>
      <c r="BL234" s="20">
        <v>109</v>
      </c>
      <c r="BM234" s="20" t="s">
        <v>37</v>
      </c>
      <c r="BN234" s="20">
        <v>790</v>
      </c>
      <c r="BO234" s="22" t="s">
        <v>37</v>
      </c>
      <c r="BP234" s="22" t="s">
        <v>37</v>
      </c>
      <c r="BQ234" s="22" t="s">
        <v>37</v>
      </c>
      <c r="BR234" s="22" t="s">
        <v>37</v>
      </c>
      <c r="BS234" s="22">
        <v>0</v>
      </c>
      <c r="BT234" s="22" t="s">
        <v>37</v>
      </c>
      <c r="BU234" s="22" t="s">
        <v>37</v>
      </c>
      <c r="BV234" s="22" t="s">
        <v>37</v>
      </c>
      <c r="BW234" s="22" t="s">
        <v>37</v>
      </c>
      <c r="BX234" s="22">
        <v>0</v>
      </c>
      <c r="BY234" s="24" t="s">
        <v>37</v>
      </c>
      <c r="BZ234" s="24" t="s">
        <v>37</v>
      </c>
      <c r="CA234" s="24" t="s">
        <v>37</v>
      </c>
      <c r="CB234" s="24" t="s">
        <v>37</v>
      </c>
      <c r="CC234" s="24">
        <v>0</v>
      </c>
      <c r="CD234" s="24">
        <v>245</v>
      </c>
      <c r="CE234" s="24">
        <v>790</v>
      </c>
      <c r="CF234" s="24">
        <v>166</v>
      </c>
      <c r="CG234" s="24">
        <v>0</v>
      </c>
      <c r="CH234" s="24">
        <v>1201</v>
      </c>
      <c r="CI234" s="22" t="s">
        <v>37</v>
      </c>
      <c r="CJ234" s="22" t="s">
        <v>37</v>
      </c>
      <c r="CK234" s="22" t="s">
        <v>37</v>
      </c>
      <c r="CL234" s="22" t="s">
        <v>37</v>
      </c>
      <c r="CM234" s="20" t="s">
        <v>37</v>
      </c>
      <c r="CN234" s="20" t="s">
        <v>37</v>
      </c>
      <c r="CO234" s="20" t="s">
        <v>37</v>
      </c>
      <c r="CP234" s="20" t="s">
        <v>37</v>
      </c>
    </row>
    <row r="235" spans="1:94" x14ac:dyDescent="0.35">
      <c r="A235" s="16">
        <v>2012</v>
      </c>
      <c r="B235" s="17">
        <v>7570</v>
      </c>
      <c r="C235" s="18" t="s">
        <v>2218</v>
      </c>
      <c r="D235" s="18" t="s">
        <v>51</v>
      </c>
      <c r="E235" s="18" t="s">
        <v>33</v>
      </c>
      <c r="F235" s="16" t="s">
        <v>8</v>
      </c>
      <c r="G235" s="20">
        <v>46988</v>
      </c>
      <c r="H235" s="20">
        <v>51188</v>
      </c>
      <c r="I235" s="20" t="s">
        <v>37</v>
      </c>
      <c r="J235" s="20" t="s">
        <v>37</v>
      </c>
      <c r="K235" s="20">
        <v>98176</v>
      </c>
      <c r="L235" s="19">
        <v>9.4</v>
      </c>
      <c r="M235" s="19">
        <v>11.2</v>
      </c>
      <c r="N235" s="19" t="s">
        <v>37</v>
      </c>
      <c r="O235" s="19" t="s">
        <v>37</v>
      </c>
      <c r="P235" s="19">
        <v>20.6</v>
      </c>
      <c r="Q235" s="22">
        <v>784270</v>
      </c>
      <c r="R235" s="22">
        <v>497166</v>
      </c>
      <c r="S235" s="22" t="s">
        <v>37</v>
      </c>
      <c r="T235" s="22" t="s">
        <v>37</v>
      </c>
      <c r="U235" s="22">
        <v>1281436</v>
      </c>
      <c r="V235" s="21">
        <v>75.400000000000006</v>
      </c>
      <c r="W235" s="21">
        <v>55.2</v>
      </c>
      <c r="X235" s="21" t="s">
        <v>37</v>
      </c>
      <c r="Y235" s="21" t="s">
        <v>37</v>
      </c>
      <c r="Z235" s="21">
        <v>130.6</v>
      </c>
      <c r="AA235" s="20">
        <v>239</v>
      </c>
      <c r="AB235" s="20">
        <v>175</v>
      </c>
      <c r="AC235" s="20" t="s">
        <v>37</v>
      </c>
      <c r="AD235" s="20" t="s">
        <v>37</v>
      </c>
      <c r="AE235" s="20">
        <v>414</v>
      </c>
      <c r="AF235" s="19">
        <v>7.4</v>
      </c>
      <c r="AG235" s="19">
        <v>6.3</v>
      </c>
      <c r="AH235" s="19" t="s">
        <v>37</v>
      </c>
      <c r="AI235" s="19" t="s">
        <v>37</v>
      </c>
      <c r="AJ235" s="19">
        <v>13.7</v>
      </c>
      <c r="AK235" s="19">
        <v>7.4</v>
      </c>
      <c r="AL235" s="19">
        <v>6.3</v>
      </c>
      <c r="AM235" s="19" t="s">
        <v>37</v>
      </c>
      <c r="AN235" s="19" t="s">
        <v>37</v>
      </c>
      <c r="AO235" s="19">
        <v>13.7</v>
      </c>
      <c r="AP235" s="22">
        <v>14874</v>
      </c>
      <c r="AQ235" s="22">
        <v>4755</v>
      </c>
      <c r="AR235" s="22" t="s">
        <v>37</v>
      </c>
      <c r="AS235" s="22" t="s">
        <v>37</v>
      </c>
      <c r="AT235" s="22">
        <v>19629</v>
      </c>
      <c r="AU235" s="21">
        <v>230</v>
      </c>
      <c r="AV235" s="21">
        <v>200</v>
      </c>
      <c r="AW235" s="21" t="s">
        <v>37</v>
      </c>
      <c r="AX235" s="21" t="s">
        <v>37</v>
      </c>
      <c r="AY235" s="21">
        <v>430</v>
      </c>
      <c r="AZ235" s="21">
        <v>230</v>
      </c>
      <c r="BA235" s="21">
        <v>200</v>
      </c>
      <c r="BB235" s="21" t="s">
        <v>37</v>
      </c>
      <c r="BC235" s="21" t="s">
        <v>37</v>
      </c>
      <c r="BD235" s="21">
        <v>430</v>
      </c>
      <c r="BE235" s="20">
        <v>2918</v>
      </c>
      <c r="BF235" s="20">
        <v>1549</v>
      </c>
      <c r="BG235" s="20" t="s">
        <v>37</v>
      </c>
      <c r="BH235" s="20" t="s">
        <v>37</v>
      </c>
      <c r="BI235" s="20">
        <v>4467</v>
      </c>
      <c r="BJ235" s="20">
        <v>4137</v>
      </c>
      <c r="BK235" s="20">
        <v>3202</v>
      </c>
      <c r="BL235" s="20" t="s">
        <v>37</v>
      </c>
      <c r="BM235" s="20" t="s">
        <v>37</v>
      </c>
      <c r="BN235" s="20">
        <v>7339</v>
      </c>
      <c r="BO235" s="22">
        <v>4484</v>
      </c>
      <c r="BP235" s="22">
        <v>490</v>
      </c>
      <c r="BQ235" s="22" t="s">
        <v>37</v>
      </c>
      <c r="BR235" s="22" t="s">
        <v>37</v>
      </c>
      <c r="BS235" s="22">
        <v>4974</v>
      </c>
      <c r="BT235" s="22">
        <v>907</v>
      </c>
      <c r="BU235" s="22">
        <v>81</v>
      </c>
      <c r="BV235" s="22" t="s">
        <v>37</v>
      </c>
      <c r="BW235" s="22" t="s">
        <v>37</v>
      </c>
      <c r="BX235" s="22">
        <v>988</v>
      </c>
      <c r="BY235" s="24">
        <v>1689</v>
      </c>
      <c r="BZ235" s="24">
        <v>296</v>
      </c>
      <c r="CA235" s="24" t="s">
        <v>37</v>
      </c>
      <c r="CB235" s="24" t="s">
        <v>37</v>
      </c>
      <c r="CC235" s="24">
        <v>1985</v>
      </c>
      <c r="CD235" s="24">
        <v>14135</v>
      </c>
      <c r="CE235" s="24">
        <v>5618</v>
      </c>
      <c r="CF235" s="24">
        <v>0</v>
      </c>
      <c r="CG235" s="24">
        <v>0</v>
      </c>
      <c r="CH235" s="24">
        <v>19753</v>
      </c>
      <c r="CI235" s="22" t="s">
        <v>37</v>
      </c>
      <c r="CJ235" s="22" t="s">
        <v>37</v>
      </c>
      <c r="CK235" s="22" t="s">
        <v>37</v>
      </c>
      <c r="CL235" s="22" t="s">
        <v>37</v>
      </c>
      <c r="CM235" s="20" t="s">
        <v>37</v>
      </c>
      <c r="CN235" s="20" t="s">
        <v>37</v>
      </c>
      <c r="CO235" s="20" t="s">
        <v>37</v>
      </c>
      <c r="CP235" s="20" t="s">
        <v>37</v>
      </c>
    </row>
    <row r="236" spans="1:94" x14ac:dyDescent="0.35">
      <c r="A236" s="16">
        <v>2012</v>
      </c>
      <c r="B236" s="17">
        <v>7593</v>
      </c>
      <c r="C236" s="18" t="s">
        <v>710</v>
      </c>
      <c r="D236" s="18" t="s">
        <v>61</v>
      </c>
      <c r="E236" s="18" t="s">
        <v>28</v>
      </c>
      <c r="F236" s="16" t="s">
        <v>8</v>
      </c>
      <c r="G236" s="20">
        <v>33</v>
      </c>
      <c r="H236" s="20" t="s">
        <v>37</v>
      </c>
      <c r="I236" s="20" t="s">
        <v>37</v>
      </c>
      <c r="J236" s="20" t="s">
        <v>37</v>
      </c>
      <c r="K236" s="20">
        <v>33</v>
      </c>
      <c r="L236" s="19" t="s">
        <v>37</v>
      </c>
      <c r="M236" s="19" t="s">
        <v>37</v>
      </c>
      <c r="N236" s="19" t="s">
        <v>37</v>
      </c>
      <c r="O236" s="19" t="s">
        <v>37</v>
      </c>
      <c r="P236" s="19">
        <v>0</v>
      </c>
      <c r="Q236" s="22">
        <v>33</v>
      </c>
      <c r="R236" s="22">
        <v>100</v>
      </c>
      <c r="S236" s="22" t="s">
        <v>37</v>
      </c>
      <c r="T236" s="22" t="s">
        <v>37</v>
      </c>
      <c r="U236" s="22">
        <v>133</v>
      </c>
      <c r="V236" s="21" t="s">
        <v>37</v>
      </c>
      <c r="W236" s="21" t="s">
        <v>37</v>
      </c>
      <c r="X236" s="21" t="s">
        <v>37</v>
      </c>
      <c r="Y236" s="21" t="s">
        <v>37</v>
      </c>
      <c r="Z236" s="21">
        <v>0</v>
      </c>
      <c r="AA236" s="20" t="s">
        <v>37</v>
      </c>
      <c r="AB236" s="20" t="s">
        <v>37</v>
      </c>
      <c r="AC236" s="20" t="s">
        <v>37</v>
      </c>
      <c r="AD236" s="20" t="s">
        <v>37</v>
      </c>
      <c r="AE236" s="20">
        <v>0</v>
      </c>
      <c r="AF236" s="19" t="s">
        <v>37</v>
      </c>
      <c r="AG236" s="19" t="s">
        <v>37</v>
      </c>
      <c r="AH236" s="19" t="s">
        <v>37</v>
      </c>
      <c r="AI236" s="19" t="s">
        <v>37</v>
      </c>
      <c r="AJ236" s="19">
        <v>0</v>
      </c>
      <c r="AK236" s="19" t="s">
        <v>37</v>
      </c>
      <c r="AL236" s="19" t="s">
        <v>37</v>
      </c>
      <c r="AM236" s="19" t="s">
        <v>37</v>
      </c>
      <c r="AN236" s="19" t="s">
        <v>37</v>
      </c>
      <c r="AO236" s="19">
        <v>0</v>
      </c>
      <c r="AP236" s="22" t="s">
        <v>37</v>
      </c>
      <c r="AQ236" s="22" t="s">
        <v>37</v>
      </c>
      <c r="AR236" s="22" t="s">
        <v>37</v>
      </c>
      <c r="AS236" s="22" t="s">
        <v>37</v>
      </c>
      <c r="AT236" s="22">
        <v>0</v>
      </c>
      <c r="AU236" s="21" t="s">
        <v>37</v>
      </c>
      <c r="AV236" s="21" t="s">
        <v>37</v>
      </c>
      <c r="AW236" s="21" t="s">
        <v>37</v>
      </c>
      <c r="AX236" s="21" t="s">
        <v>37</v>
      </c>
      <c r="AY236" s="21">
        <v>0</v>
      </c>
      <c r="AZ236" s="21" t="s">
        <v>37</v>
      </c>
      <c r="BA236" s="21" t="s">
        <v>37</v>
      </c>
      <c r="BB236" s="21" t="s">
        <v>37</v>
      </c>
      <c r="BC236" s="21" t="s">
        <v>37</v>
      </c>
      <c r="BD236" s="21">
        <v>0</v>
      </c>
      <c r="BE236" s="20" t="s">
        <v>37</v>
      </c>
      <c r="BF236" s="20" t="s">
        <v>37</v>
      </c>
      <c r="BG236" s="20" t="s">
        <v>37</v>
      </c>
      <c r="BH236" s="20" t="s">
        <v>37</v>
      </c>
      <c r="BI236" s="20">
        <v>0</v>
      </c>
      <c r="BJ236" s="20">
        <v>7</v>
      </c>
      <c r="BK236" s="20" t="s">
        <v>37</v>
      </c>
      <c r="BL236" s="20" t="s">
        <v>37</v>
      </c>
      <c r="BM236" s="20" t="s">
        <v>37</v>
      </c>
      <c r="BN236" s="20">
        <v>7</v>
      </c>
      <c r="BO236" s="22" t="s">
        <v>37</v>
      </c>
      <c r="BP236" s="22" t="s">
        <v>37</v>
      </c>
      <c r="BQ236" s="22" t="s">
        <v>37</v>
      </c>
      <c r="BR236" s="22" t="s">
        <v>37</v>
      </c>
      <c r="BS236" s="22">
        <v>0</v>
      </c>
      <c r="BT236" s="22" t="s">
        <v>37</v>
      </c>
      <c r="BU236" s="22" t="s">
        <v>37</v>
      </c>
      <c r="BV236" s="22" t="s">
        <v>37</v>
      </c>
      <c r="BW236" s="22" t="s">
        <v>37</v>
      </c>
      <c r="BX236" s="22">
        <v>0</v>
      </c>
      <c r="BY236" s="24" t="s">
        <v>37</v>
      </c>
      <c r="BZ236" s="24" t="s">
        <v>37</v>
      </c>
      <c r="CA236" s="24" t="s">
        <v>37</v>
      </c>
      <c r="CB236" s="24" t="s">
        <v>37</v>
      </c>
      <c r="CC236" s="24">
        <v>0</v>
      </c>
      <c r="CD236" s="24">
        <v>7</v>
      </c>
      <c r="CE236" s="24">
        <v>0</v>
      </c>
      <c r="CF236" s="24">
        <v>0</v>
      </c>
      <c r="CG236" s="24">
        <v>0</v>
      </c>
      <c r="CH236" s="24">
        <v>7</v>
      </c>
      <c r="CI236" s="22" t="s">
        <v>37</v>
      </c>
      <c r="CJ236" s="22" t="s">
        <v>37</v>
      </c>
      <c r="CK236" s="22" t="s">
        <v>37</v>
      </c>
      <c r="CL236" s="22" t="s">
        <v>37</v>
      </c>
      <c r="CM236" s="20" t="s">
        <v>37</v>
      </c>
      <c r="CN236" s="20" t="s">
        <v>37</v>
      </c>
      <c r="CO236" s="20" t="s">
        <v>37</v>
      </c>
      <c r="CP236" s="20" t="s">
        <v>37</v>
      </c>
    </row>
    <row r="237" spans="1:94" x14ac:dyDescent="0.35">
      <c r="A237" s="16">
        <v>2012</v>
      </c>
      <c r="B237" s="17">
        <v>7601</v>
      </c>
      <c r="C237" s="18" t="s">
        <v>711</v>
      </c>
      <c r="D237" s="18" t="s">
        <v>271</v>
      </c>
      <c r="E237" s="18" t="s">
        <v>57</v>
      </c>
      <c r="F237" s="16" t="s">
        <v>8</v>
      </c>
      <c r="G237" s="20" t="s">
        <v>37</v>
      </c>
      <c r="H237" s="20" t="s">
        <v>37</v>
      </c>
      <c r="I237" s="20" t="s">
        <v>37</v>
      </c>
      <c r="J237" s="20" t="s">
        <v>37</v>
      </c>
      <c r="K237" s="20" t="s">
        <v>37</v>
      </c>
      <c r="L237" s="19" t="s">
        <v>37</v>
      </c>
      <c r="M237" s="19" t="s">
        <v>37</v>
      </c>
      <c r="N237" s="19" t="s">
        <v>37</v>
      </c>
      <c r="O237" s="19" t="s">
        <v>37</v>
      </c>
      <c r="P237" s="19" t="s">
        <v>37</v>
      </c>
      <c r="Q237" s="22">
        <v>20</v>
      </c>
      <c r="R237" s="22">
        <v>18</v>
      </c>
      <c r="S237" s="22">
        <v>12</v>
      </c>
      <c r="T237" s="22" t="s">
        <v>37</v>
      </c>
      <c r="U237" s="22">
        <v>50</v>
      </c>
      <c r="V237" s="21">
        <v>0.1</v>
      </c>
      <c r="W237" s="21">
        <v>0.1</v>
      </c>
      <c r="X237" s="21">
        <v>0.1</v>
      </c>
      <c r="Y237" s="21" t="s">
        <v>37</v>
      </c>
      <c r="Z237" s="21">
        <v>0.3</v>
      </c>
      <c r="AA237" s="20" t="s">
        <v>37</v>
      </c>
      <c r="AB237" s="20" t="s">
        <v>37</v>
      </c>
      <c r="AC237" s="20" t="s">
        <v>37</v>
      </c>
      <c r="AD237" s="20" t="s">
        <v>37</v>
      </c>
      <c r="AE237" s="20" t="s">
        <v>37</v>
      </c>
      <c r="AF237" s="19" t="s">
        <v>37</v>
      </c>
      <c r="AG237" s="19" t="s">
        <v>37</v>
      </c>
      <c r="AH237" s="19" t="s">
        <v>37</v>
      </c>
      <c r="AI237" s="19" t="s">
        <v>37</v>
      </c>
      <c r="AJ237" s="19" t="s">
        <v>37</v>
      </c>
      <c r="AK237" s="19" t="s">
        <v>37</v>
      </c>
      <c r="AL237" s="19" t="s">
        <v>37</v>
      </c>
      <c r="AM237" s="19" t="s">
        <v>37</v>
      </c>
      <c r="AN237" s="19" t="s">
        <v>37</v>
      </c>
      <c r="AO237" s="19" t="s">
        <v>37</v>
      </c>
      <c r="AP237" s="22">
        <v>2</v>
      </c>
      <c r="AQ237" s="22">
        <v>8</v>
      </c>
      <c r="AR237" s="22">
        <v>0</v>
      </c>
      <c r="AS237" s="22" t="s">
        <v>37</v>
      </c>
      <c r="AT237" s="22">
        <v>10</v>
      </c>
      <c r="AU237" s="21" t="s">
        <v>37</v>
      </c>
      <c r="AV237" s="21" t="s">
        <v>37</v>
      </c>
      <c r="AW237" s="21" t="s">
        <v>37</v>
      </c>
      <c r="AX237" s="21" t="s">
        <v>37</v>
      </c>
      <c r="AY237" s="21" t="s">
        <v>37</v>
      </c>
      <c r="AZ237" s="21">
        <v>5</v>
      </c>
      <c r="BA237" s="21">
        <v>15</v>
      </c>
      <c r="BB237" s="21">
        <v>0</v>
      </c>
      <c r="BC237" s="21" t="s">
        <v>37</v>
      </c>
      <c r="BD237" s="21">
        <v>20</v>
      </c>
      <c r="BE237" s="20" t="s">
        <v>37</v>
      </c>
      <c r="BF237" s="20" t="s">
        <v>37</v>
      </c>
      <c r="BG237" s="20" t="s">
        <v>37</v>
      </c>
      <c r="BH237" s="20" t="s">
        <v>37</v>
      </c>
      <c r="BI237" s="20" t="s">
        <v>37</v>
      </c>
      <c r="BJ237" s="20" t="s">
        <v>37</v>
      </c>
      <c r="BK237" s="20" t="s">
        <v>37</v>
      </c>
      <c r="BL237" s="20" t="s">
        <v>37</v>
      </c>
      <c r="BM237" s="20" t="s">
        <v>37</v>
      </c>
      <c r="BN237" s="20" t="s">
        <v>37</v>
      </c>
      <c r="BO237" s="22" t="s">
        <v>37</v>
      </c>
      <c r="BP237" s="22" t="s">
        <v>37</v>
      </c>
      <c r="BQ237" s="22" t="s">
        <v>37</v>
      </c>
      <c r="BR237" s="22" t="s">
        <v>37</v>
      </c>
      <c r="BS237" s="22" t="s">
        <v>37</v>
      </c>
      <c r="BT237" s="22" t="s">
        <v>37</v>
      </c>
      <c r="BU237" s="22" t="s">
        <v>37</v>
      </c>
      <c r="BV237" s="22" t="s">
        <v>37</v>
      </c>
      <c r="BW237" s="22" t="s">
        <v>37</v>
      </c>
      <c r="BX237" s="22" t="s">
        <v>37</v>
      </c>
      <c r="BY237" s="24" t="s">
        <v>37</v>
      </c>
      <c r="BZ237" s="24" t="s">
        <v>37</v>
      </c>
      <c r="CA237" s="24" t="s">
        <v>37</v>
      </c>
      <c r="CB237" s="24" t="s">
        <v>37</v>
      </c>
      <c r="CC237" s="24" t="s">
        <v>37</v>
      </c>
      <c r="CD237" s="24" t="s">
        <v>37</v>
      </c>
      <c r="CE237" s="24" t="s">
        <v>37</v>
      </c>
      <c r="CF237" s="24" t="s">
        <v>37</v>
      </c>
      <c r="CG237" s="24" t="s">
        <v>37</v>
      </c>
      <c r="CH237" s="24" t="s">
        <v>37</v>
      </c>
      <c r="CI237" s="22" t="s">
        <v>37</v>
      </c>
      <c r="CJ237" s="22">
        <v>23</v>
      </c>
      <c r="CK237" s="22">
        <v>1</v>
      </c>
      <c r="CL237" s="22" t="s">
        <v>37</v>
      </c>
      <c r="CM237" s="20">
        <v>21630</v>
      </c>
      <c r="CN237" s="20">
        <v>1326</v>
      </c>
      <c r="CO237" s="20">
        <v>38</v>
      </c>
      <c r="CP237" s="20" t="s">
        <v>37</v>
      </c>
    </row>
    <row r="238" spans="1:94" x14ac:dyDescent="0.35">
      <c r="A238" s="16">
        <v>2012</v>
      </c>
      <c r="B238" s="17">
        <v>7626</v>
      </c>
      <c r="C238" s="18" t="s">
        <v>713</v>
      </c>
      <c r="D238" s="18" t="s">
        <v>87</v>
      </c>
      <c r="E238" s="18" t="s">
        <v>28</v>
      </c>
      <c r="F238" s="16" t="s">
        <v>8</v>
      </c>
      <c r="G238" s="20">
        <v>19</v>
      </c>
      <c r="H238" s="20">
        <v>24</v>
      </c>
      <c r="I238" s="20">
        <v>587</v>
      </c>
      <c r="J238" s="20" t="s">
        <v>37</v>
      </c>
      <c r="K238" s="20">
        <v>630</v>
      </c>
      <c r="L238" s="19">
        <v>0</v>
      </c>
      <c r="M238" s="19">
        <v>0</v>
      </c>
      <c r="N238" s="19">
        <v>0.1</v>
      </c>
      <c r="O238" s="19" t="s">
        <v>37</v>
      </c>
      <c r="P238" s="19">
        <v>0.1</v>
      </c>
      <c r="Q238" s="22">
        <v>90</v>
      </c>
      <c r="R238" s="22">
        <v>56</v>
      </c>
      <c r="S238" s="22">
        <v>1456</v>
      </c>
      <c r="T238" s="22" t="s">
        <v>37</v>
      </c>
      <c r="U238" s="22">
        <v>1602</v>
      </c>
      <c r="V238" s="21">
        <v>0.1</v>
      </c>
      <c r="W238" s="21">
        <v>0</v>
      </c>
      <c r="X238" s="21">
        <v>0.2</v>
      </c>
      <c r="Y238" s="21" t="s">
        <v>37</v>
      </c>
      <c r="Z238" s="21">
        <v>0.3</v>
      </c>
      <c r="AA238" s="20" t="s">
        <v>37</v>
      </c>
      <c r="AB238" s="20" t="s">
        <v>37</v>
      </c>
      <c r="AC238" s="20" t="s">
        <v>37</v>
      </c>
      <c r="AD238" s="20" t="s">
        <v>37</v>
      </c>
      <c r="AE238" s="20">
        <v>0</v>
      </c>
      <c r="AF238" s="19" t="s">
        <v>37</v>
      </c>
      <c r="AG238" s="19" t="s">
        <v>37</v>
      </c>
      <c r="AH238" s="19" t="s">
        <v>37</v>
      </c>
      <c r="AI238" s="19" t="s">
        <v>37</v>
      </c>
      <c r="AJ238" s="19">
        <v>0</v>
      </c>
      <c r="AK238" s="19" t="s">
        <v>37</v>
      </c>
      <c r="AL238" s="19" t="s">
        <v>37</v>
      </c>
      <c r="AM238" s="19" t="s">
        <v>37</v>
      </c>
      <c r="AN238" s="19" t="s">
        <v>37</v>
      </c>
      <c r="AO238" s="19">
        <v>0</v>
      </c>
      <c r="AP238" s="22" t="s">
        <v>37</v>
      </c>
      <c r="AQ238" s="22" t="s">
        <v>37</v>
      </c>
      <c r="AR238" s="22" t="s">
        <v>37</v>
      </c>
      <c r="AS238" s="22" t="s">
        <v>37</v>
      </c>
      <c r="AT238" s="22">
        <v>0</v>
      </c>
      <c r="AU238" s="21" t="s">
        <v>37</v>
      </c>
      <c r="AV238" s="21" t="s">
        <v>37</v>
      </c>
      <c r="AW238" s="21" t="s">
        <v>37</v>
      </c>
      <c r="AX238" s="21" t="s">
        <v>37</v>
      </c>
      <c r="AY238" s="21">
        <v>0</v>
      </c>
      <c r="AZ238" s="21" t="s">
        <v>37</v>
      </c>
      <c r="BA238" s="21" t="s">
        <v>37</v>
      </c>
      <c r="BB238" s="21" t="s">
        <v>37</v>
      </c>
      <c r="BC238" s="21" t="s">
        <v>37</v>
      </c>
      <c r="BD238" s="21">
        <v>0</v>
      </c>
      <c r="BE238" s="20" t="s">
        <v>37</v>
      </c>
      <c r="BF238" s="20">
        <v>2</v>
      </c>
      <c r="BG238" s="20" t="s">
        <v>37</v>
      </c>
      <c r="BH238" s="20" t="s">
        <v>37</v>
      </c>
      <c r="BI238" s="20">
        <v>2</v>
      </c>
      <c r="BJ238" s="20">
        <v>5</v>
      </c>
      <c r="BK238" s="20">
        <v>3</v>
      </c>
      <c r="BL238" s="20">
        <v>30</v>
      </c>
      <c r="BM238" s="20" t="s">
        <v>37</v>
      </c>
      <c r="BN238" s="20">
        <v>38</v>
      </c>
      <c r="BO238" s="22" t="s">
        <v>37</v>
      </c>
      <c r="BP238" s="22" t="s">
        <v>37</v>
      </c>
      <c r="BQ238" s="22" t="s">
        <v>37</v>
      </c>
      <c r="BR238" s="22" t="s">
        <v>37</v>
      </c>
      <c r="BS238" s="22">
        <v>0</v>
      </c>
      <c r="BT238" s="22" t="s">
        <v>37</v>
      </c>
      <c r="BU238" s="22" t="s">
        <v>37</v>
      </c>
      <c r="BV238" s="22" t="s">
        <v>37</v>
      </c>
      <c r="BW238" s="22" t="s">
        <v>37</v>
      </c>
      <c r="BX238" s="22">
        <v>0</v>
      </c>
      <c r="BY238" s="24">
        <v>1</v>
      </c>
      <c r="BZ238" s="24">
        <v>0</v>
      </c>
      <c r="CA238" s="24">
        <v>21</v>
      </c>
      <c r="CB238" s="24" t="s">
        <v>37</v>
      </c>
      <c r="CC238" s="24">
        <v>22</v>
      </c>
      <c r="CD238" s="24">
        <v>6</v>
      </c>
      <c r="CE238" s="24">
        <v>5</v>
      </c>
      <c r="CF238" s="24">
        <v>51</v>
      </c>
      <c r="CG238" s="24">
        <v>0</v>
      </c>
      <c r="CH238" s="24">
        <v>62</v>
      </c>
      <c r="CI238" s="22" t="s">
        <v>37</v>
      </c>
      <c r="CJ238" s="22" t="s">
        <v>37</v>
      </c>
      <c r="CK238" s="22" t="s">
        <v>37</v>
      </c>
      <c r="CL238" s="22" t="s">
        <v>37</v>
      </c>
      <c r="CM238" s="20" t="s">
        <v>37</v>
      </c>
      <c r="CN238" s="20" t="s">
        <v>37</v>
      </c>
      <c r="CO238" s="20" t="s">
        <v>37</v>
      </c>
      <c r="CP238" s="20" t="s">
        <v>37</v>
      </c>
    </row>
    <row r="239" spans="1:94" x14ac:dyDescent="0.35">
      <c r="A239" s="16">
        <v>2012</v>
      </c>
      <c r="B239" s="17">
        <v>7630</v>
      </c>
      <c r="C239" s="18" t="s">
        <v>2219</v>
      </c>
      <c r="D239" s="18" t="s">
        <v>43</v>
      </c>
      <c r="E239" s="18" t="s">
        <v>28</v>
      </c>
      <c r="F239" s="16" t="s">
        <v>2203</v>
      </c>
      <c r="G239" s="20" t="s">
        <v>37</v>
      </c>
      <c r="H239" s="20" t="s">
        <v>37</v>
      </c>
      <c r="I239" s="20" t="s">
        <v>37</v>
      </c>
      <c r="J239" s="20" t="s">
        <v>37</v>
      </c>
      <c r="K239" s="20" t="s">
        <v>37</v>
      </c>
      <c r="L239" s="19" t="s">
        <v>37</v>
      </c>
      <c r="M239" s="19" t="s">
        <v>37</v>
      </c>
      <c r="N239" s="19" t="s">
        <v>37</v>
      </c>
      <c r="O239" s="19" t="s">
        <v>37</v>
      </c>
      <c r="P239" s="19" t="s">
        <v>37</v>
      </c>
      <c r="Q239" s="22" t="s">
        <v>37</v>
      </c>
      <c r="R239" s="22" t="s">
        <v>37</v>
      </c>
      <c r="S239" s="22" t="s">
        <v>37</v>
      </c>
      <c r="T239" s="22" t="s">
        <v>37</v>
      </c>
      <c r="U239" s="22" t="s">
        <v>37</v>
      </c>
      <c r="V239" s="21" t="s">
        <v>37</v>
      </c>
      <c r="W239" s="21" t="s">
        <v>37</v>
      </c>
      <c r="X239" s="21" t="s">
        <v>37</v>
      </c>
      <c r="Y239" s="21" t="s">
        <v>37</v>
      </c>
      <c r="Z239" s="21" t="s">
        <v>37</v>
      </c>
      <c r="AA239" s="20" t="s">
        <v>37</v>
      </c>
      <c r="AB239" s="20" t="s">
        <v>37</v>
      </c>
      <c r="AC239" s="20" t="s">
        <v>37</v>
      </c>
      <c r="AD239" s="20" t="s">
        <v>37</v>
      </c>
      <c r="AE239" s="20" t="s">
        <v>37</v>
      </c>
      <c r="AF239" s="19" t="s">
        <v>37</v>
      </c>
      <c r="AG239" s="19" t="s">
        <v>37</v>
      </c>
      <c r="AH239" s="19" t="s">
        <v>37</v>
      </c>
      <c r="AI239" s="19" t="s">
        <v>37</v>
      </c>
      <c r="AJ239" s="19" t="s">
        <v>37</v>
      </c>
      <c r="AK239" s="19" t="s">
        <v>37</v>
      </c>
      <c r="AL239" s="19" t="s">
        <v>37</v>
      </c>
      <c r="AM239" s="19" t="s">
        <v>37</v>
      </c>
      <c r="AN239" s="19" t="s">
        <v>37</v>
      </c>
      <c r="AO239" s="19" t="s">
        <v>37</v>
      </c>
      <c r="AP239" s="22" t="s">
        <v>37</v>
      </c>
      <c r="AQ239" s="22" t="s">
        <v>37</v>
      </c>
      <c r="AR239" s="22" t="s">
        <v>37</v>
      </c>
      <c r="AS239" s="22" t="s">
        <v>37</v>
      </c>
      <c r="AT239" s="22" t="s">
        <v>37</v>
      </c>
      <c r="AU239" s="21" t="s">
        <v>37</v>
      </c>
      <c r="AV239" s="21" t="s">
        <v>37</v>
      </c>
      <c r="AW239" s="21" t="s">
        <v>37</v>
      </c>
      <c r="AX239" s="21" t="s">
        <v>37</v>
      </c>
      <c r="AY239" s="21" t="s">
        <v>37</v>
      </c>
      <c r="AZ239" s="21" t="s">
        <v>37</v>
      </c>
      <c r="BA239" s="21" t="s">
        <v>37</v>
      </c>
      <c r="BB239" s="21" t="s">
        <v>37</v>
      </c>
      <c r="BC239" s="21" t="s">
        <v>37</v>
      </c>
      <c r="BD239" s="21" t="s">
        <v>37</v>
      </c>
      <c r="BE239" s="20" t="s">
        <v>37</v>
      </c>
      <c r="BF239" s="20" t="s">
        <v>37</v>
      </c>
      <c r="BG239" s="20" t="s">
        <v>37</v>
      </c>
      <c r="BH239" s="20" t="s">
        <v>37</v>
      </c>
      <c r="BI239" s="20" t="s">
        <v>37</v>
      </c>
      <c r="BJ239" s="20" t="s">
        <v>37</v>
      </c>
      <c r="BK239" s="20" t="s">
        <v>37</v>
      </c>
      <c r="BL239" s="20" t="s">
        <v>37</v>
      </c>
      <c r="BM239" s="20" t="s">
        <v>37</v>
      </c>
      <c r="BN239" s="20" t="s">
        <v>37</v>
      </c>
      <c r="BO239" s="22" t="s">
        <v>37</v>
      </c>
      <c r="BP239" s="22" t="s">
        <v>37</v>
      </c>
      <c r="BQ239" s="22" t="s">
        <v>37</v>
      </c>
      <c r="BR239" s="22" t="s">
        <v>37</v>
      </c>
      <c r="BS239" s="22" t="s">
        <v>37</v>
      </c>
      <c r="BT239" s="22" t="s">
        <v>37</v>
      </c>
      <c r="BU239" s="22" t="s">
        <v>37</v>
      </c>
      <c r="BV239" s="22" t="s">
        <v>37</v>
      </c>
      <c r="BW239" s="22" t="s">
        <v>37</v>
      </c>
      <c r="BX239" s="22" t="s">
        <v>37</v>
      </c>
      <c r="BY239" s="24" t="s">
        <v>37</v>
      </c>
      <c r="BZ239" s="24" t="s">
        <v>37</v>
      </c>
      <c r="CA239" s="24" t="s">
        <v>37</v>
      </c>
      <c r="CB239" s="24" t="s">
        <v>37</v>
      </c>
      <c r="CC239" s="24" t="s">
        <v>37</v>
      </c>
      <c r="CD239" s="24" t="s">
        <v>37</v>
      </c>
      <c r="CE239" s="24" t="s">
        <v>37</v>
      </c>
      <c r="CF239" s="24" t="s">
        <v>37</v>
      </c>
      <c r="CG239" s="24" t="s">
        <v>37</v>
      </c>
      <c r="CH239" s="24" t="s">
        <v>37</v>
      </c>
      <c r="CI239" s="22" t="s">
        <v>37</v>
      </c>
      <c r="CJ239" s="22" t="s">
        <v>37</v>
      </c>
      <c r="CK239" s="22" t="s">
        <v>37</v>
      </c>
      <c r="CL239" s="22" t="s">
        <v>37</v>
      </c>
      <c r="CM239" s="20">
        <v>15</v>
      </c>
      <c r="CN239" s="20">
        <v>0</v>
      </c>
      <c r="CO239" s="20">
        <v>0</v>
      </c>
      <c r="CP239" s="20">
        <v>0</v>
      </c>
    </row>
    <row r="240" spans="1:94" x14ac:dyDescent="0.35">
      <c r="A240" s="16">
        <v>2012</v>
      </c>
      <c r="B240" s="17">
        <v>7634</v>
      </c>
      <c r="C240" s="18" t="s">
        <v>715</v>
      </c>
      <c r="D240" s="18" t="s">
        <v>98</v>
      </c>
      <c r="E240" s="18" t="s">
        <v>28</v>
      </c>
      <c r="F240" s="16" t="s">
        <v>8</v>
      </c>
      <c r="G240" s="20">
        <v>255</v>
      </c>
      <c r="H240" s="20">
        <v>122</v>
      </c>
      <c r="I240" s="20" t="s">
        <v>37</v>
      </c>
      <c r="J240" s="20" t="s">
        <v>37</v>
      </c>
      <c r="K240" s="20">
        <v>377</v>
      </c>
      <c r="L240" s="19">
        <v>0.1</v>
      </c>
      <c r="M240" s="19">
        <v>0</v>
      </c>
      <c r="N240" s="19" t="s">
        <v>37</v>
      </c>
      <c r="O240" s="19" t="s">
        <v>37</v>
      </c>
      <c r="P240" s="19">
        <v>0.1</v>
      </c>
      <c r="Q240" s="22">
        <v>1946</v>
      </c>
      <c r="R240" s="22">
        <v>854</v>
      </c>
      <c r="S240" s="22">
        <v>69</v>
      </c>
      <c r="T240" s="22" t="s">
        <v>37</v>
      </c>
      <c r="U240" s="22">
        <v>2869</v>
      </c>
      <c r="V240" s="21">
        <v>0.9</v>
      </c>
      <c r="W240" s="21">
        <v>0.3</v>
      </c>
      <c r="X240" s="21">
        <v>0</v>
      </c>
      <c r="Y240" s="21" t="s">
        <v>37</v>
      </c>
      <c r="Z240" s="21">
        <v>1.2</v>
      </c>
      <c r="AA240" s="20" t="s">
        <v>37</v>
      </c>
      <c r="AB240" s="20" t="s">
        <v>37</v>
      </c>
      <c r="AC240" s="20" t="s">
        <v>37</v>
      </c>
      <c r="AD240" s="20" t="s">
        <v>37</v>
      </c>
      <c r="AE240" s="20">
        <v>0</v>
      </c>
      <c r="AF240" s="19" t="s">
        <v>37</v>
      </c>
      <c r="AG240" s="19" t="s">
        <v>37</v>
      </c>
      <c r="AH240" s="19" t="s">
        <v>37</v>
      </c>
      <c r="AI240" s="19" t="s">
        <v>37</v>
      </c>
      <c r="AJ240" s="19">
        <v>0</v>
      </c>
      <c r="AK240" s="19" t="s">
        <v>37</v>
      </c>
      <c r="AL240" s="19" t="s">
        <v>37</v>
      </c>
      <c r="AM240" s="19" t="s">
        <v>37</v>
      </c>
      <c r="AN240" s="19" t="s">
        <v>37</v>
      </c>
      <c r="AO240" s="19">
        <v>0</v>
      </c>
      <c r="AP240" s="22" t="s">
        <v>37</v>
      </c>
      <c r="AQ240" s="22" t="s">
        <v>37</v>
      </c>
      <c r="AR240" s="22" t="s">
        <v>37</v>
      </c>
      <c r="AS240" s="22" t="s">
        <v>37</v>
      </c>
      <c r="AT240" s="22">
        <v>0</v>
      </c>
      <c r="AU240" s="21" t="s">
        <v>37</v>
      </c>
      <c r="AV240" s="21" t="s">
        <v>37</v>
      </c>
      <c r="AW240" s="21" t="s">
        <v>37</v>
      </c>
      <c r="AX240" s="21" t="s">
        <v>37</v>
      </c>
      <c r="AY240" s="21">
        <v>0</v>
      </c>
      <c r="AZ240" s="21" t="s">
        <v>37</v>
      </c>
      <c r="BA240" s="21" t="s">
        <v>37</v>
      </c>
      <c r="BB240" s="21">
        <v>7</v>
      </c>
      <c r="BC240" s="21" t="s">
        <v>37</v>
      </c>
      <c r="BD240" s="21">
        <v>7</v>
      </c>
      <c r="BE240" s="20" t="s">
        <v>37</v>
      </c>
      <c r="BF240" s="20" t="s">
        <v>37</v>
      </c>
      <c r="BG240" s="20" t="s">
        <v>37</v>
      </c>
      <c r="BH240" s="20" t="s">
        <v>37</v>
      </c>
      <c r="BI240" s="20">
        <v>0</v>
      </c>
      <c r="BJ240" s="20">
        <v>14</v>
      </c>
      <c r="BK240" s="20">
        <v>40</v>
      </c>
      <c r="BL240" s="20" t="s">
        <v>37</v>
      </c>
      <c r="BM240" s="20" t="s">
        <v>37</v>
      </c>
      <c r="BN240" s="20">
        <v>54</v>
      </c>
      <c r="BO240" s="22" t="s">
        <v>37</v>
      </c>
      <c r="BP240" s="22" t="s">
        <v>37</v>
      </c>
      <c r="BQ240" s="22" t="s">
        <v>37</v>
      </c>
      <c r="BR240" s="22" t="s">
        <v>37</v>
      </c>
      <c r="BS240" s="22">
        <v>0</v>
      </c>
      <c r="BT240" s="22" t="s">
        <v>37</v>
      </c>
      <c r="BU240" s="22">
        <v>3</v>
      </c>
      <c r="BV240" s="22" t="s">
        <v>37</v>
      </c>
      <c r="BW240" s="22" t="s">
        <v>37</v>
      </c>
      <c r="BX240" s="22">
        <v>3</v>
      </c>
      <c r="BY240" s="24" t="s">
        <v>37</v>
      </c>
      <c r="BZ240" s="24" t="s">
        <v>37</v>
      </c>
      <c r="CA240" s="24" t="s">
        <v>37</v>
      </c>
      <c r="CB240" s="24" t="s">
        <v>37</v>
      </c>
      <c r="CC240" s="24">
        <v>0</v>
      </c>
      <c r="CD240" s="24">
        <v>14</v>
      </c>
      <c r="CE240" s="24">
        <v>43</v>
      </c>
      <c r="CF240" s="24">
        <v>0</v>
      </c>
      <c r="CG240" s="24">
        <v>0</v>
      </c>
      <c r="CH240" s="24">
        <v>57</v>
      </c>
      <c r="CI240" s="22" t="s">
        <v>37</v>
      </c>
      <c r="CJ240" s="22" t="s">
        <v>37</v>
      </c>
      <c r="CK240" s="22" t="s">
        <v>37</v>
      </c>
      <c r="CL240" s="22" t="s">
        <v>37</v>
      </c>
      <c r="CM240" s="20" t="s">
        <v>37</v>
      </c>
      <c r="CN240" s="20" t="s">
        <v>37</v>
      </c>
      <c r="CO240" s="20" t="s">
        <v>37</v>
      </c>
      <c r="CP240" s="20" t="s">
        <v>37</v>
      </c>
    </row>
    <row r="241" spans="1:94" x14ac:dyDescent="0.35">
      <c r="A241" s="16">
        <v>2012</v>
      </c>
      <c r="B241" s="17">
        <v>7715</v>
      </c>
      <c r="C241" s="18" t="s">
        <v>2220</v>
      </c>
      <c r="D241" s="18" t="s">
        <v>184</v>
      </c>
      <c r="E241" s="18" t="s">
        <v>28</v>
      </c>
      <c r="F241" s="16" t="s">
        <v>2203</v>
      </c>
      <c r="G241" s="20" t="s">
        <v>37</v>
      </c>
      <c r="H241" s="20" t="s">
        <v>37</v>
      </c>
      <c r="I241" s="20" t="s">
        <v>37</v>
      </c>
      <c r="J241" s="20" t="s">
        <v>37</v>
      </c>
      <c r="K241" s="20" t="s">
        <v>37</v>
      </c>
      <c r="L241" s="19" t="s">
        <v>37</v>
      </c>
      <c r="M241" s="19" t="s">
        <v>37</v>
      </c>
      <c r="N241" s="19" t="s">
        <v>37</v>
      </c>
      <c r="O241" s="19" t="s">
        <v>37</v>
      </c>
      <c r="P241" s="19" t="s">
        <v>37</v>
      </c>
      <c r="Q241" s="22" t="s">
        <v>37</v>
      </c>
      <c r="R241" s="22" t="s">
        <v>37</v>
      </c>
      <c r="S241" s="22" t="s">
        <v>37</v>
      </c>
      <c r="T241" s="22" t="s">
        <v>37</v>
      </c>
      <c r="U241" s="22" t="s">
        <v>37</v>
      </c>
      <c r="V241" s="21" t="s">
        <v>37</v>
      </c>
      <c r="W241" s="21" t="s">
        <v>37</v>
      </c>
      <c r="X241" s="21" t="s">
        <v>37</v>
      </c>
      <c r="Y241" s="21" t="s">
        <v>37</v>
      </c>
      <c r="Z241" s="21" t="s">
        <v>37</v>
      </c>
      <c r="AA241" s="20" t="s">
        <v>37</v>
      </c>
      <c r="AB241" s="20" t="s">
        <v>37</v>
      </c>
      <c r="AC241" s="20" t="s">
        <v>37</v>
      </c>
      <c r="AD241" s="20" t="s">
        <v>37</v>
      </c>
      <c r="AE241" s="20" t="s">
        <v>37</v>
      </c>
      <c r="AF241" s="19" t="s">
        <v>37</v>
      </c>
      <c r="AG241" s="19" t="s">
        <v>37</v>
      </c>
      <c r="AH241" s="19" t="s">
        <v>37</v>
      </c>
      <c r="AI241" s="19" t="s">
        <v>37</v>
      </c>
      <c r="AJ241" s="19" t="s">
        <v>37</v>
      </c>
      <c r="AK241" s="19" t="s">
        <v>37</v>
      </c>
      <c r="AL241" s="19" t="s">
        <v>37</v>
      </c>
      <c r="AM241" s="19" t="s">
        <v>37</v>
      </c>
      <c r="AN241" s="19" t="s">
        <v>37</v>
      </c>
      <c r="AO241" s="19" t="s">
        <v>37</v>
      </c>
      <c r="AP241" s="22" t="s">
        <v>37</v>
      </c>
      <c r="AQ241" s="22" t="s">
        <v>37</v>
      </c>
      <c r="AR241" s="22" t="s">
        <v>37</v>
      </c>
      <c r="AS241" s="22" t="s">
        <v>37</v>
      </c>
      <c r="AT241" s="22" t="s">
        <v>37</v>
      </c>
      <c r="AU241" s="21" t="s">
        <v>37</v>
      </c>
      <c r="AV241" s="21" t="s">
        <v>37</v>
      </c>
      <c r="AW241" s="21" t="s">
        <v>37</v>
      </c>
      <c r="AX241" s="21" t="s">
        <v>37</v>
      </c>
      <c r="AY241" s="21" t="s">
        <v>37</v>
      </c>
      <c r="AZ241" s="21" t="s">
        <v>37</v>
      </c>
      <c r="BA241" s="21" t="s">
        <v>37</v>
      </c>
      <c r="BB241" s="21" t="s">
        <v>37</v>
      </c>
      <c r="BC241" s="21" t="s">
        <v>37</v>
      </c>
      <c r="BD241" s="21" t="s">
        <v>37</v>
      </c>
      <c r="BE241" s="20" t="s">
        <v>37</v>
      </c>
      <c r="BF241" s="20" t="s">
        <v>37</v>
      </c>
      <c r="BG241" s="20" t="s">
        <v>37</v>
      </c>
      <c r="BH241" s="20" t="s">
        <v>37</v>
      </c>
      <c r="BI241" s="20" t="s">
        <v>37</v>
      </c>
      <c r="BJ241" s="20" t="s">
        <v>37</v>
      </c>
      <c r="BK241" s="20" t="s">
        <v>37</v>
      </c>
      <c r="BL241" s="20" t="s">
        <v>37</v>
      </c>
      <c r="BM241" s="20" t="s">
        <v>37</v>
      </c>
      <c r="BN241" s="20" t="s">
        <v>37</v>
      </c>
      <c r="BO241" s="22" t="s">
        <v>37</v>
      </c>
      <c r="BP241" s="22" t="s">
        <v>37</v>
      </c>
      <c r="BQ241" s="22" t="s">
        <v>37</v>
      </c>
      <c r="BR241" s="22" t="s">
        <v>37</v>
      </c>
      <c r="BS241" s="22" t="s">
        <v>37</v>
      </c>
      <c r="BT241" s="22" t="s">
        <v>37</v>
      </c>
      <c r="BU241" s="22" t="s">
        <v>37</v>
      </c>
      <c r="BV241" s="22" t="s">
        <v>37</v>
      </c>
      <c r="BW241" s="22" t="s">
        <v>37</v>
      </c>
      <c r="BX241" s="22" t="s">
        <v>37</v>
      </c>
      <c r="BY241" s="24" t="s">
        <v>37</v>
      </c>
      <c r="BZ241" s="24" t="s">
        <v>37</v>
      </c>
      <c r="CA241" s="24" t="s">
        <v>37</v>
      </c>
      <c r="CB241" s="24" t="s">
        <v>37</v>
      </c>
      <c r="CC241" s="24" t="s">
        <v>37</v>
      </c>
      <c r="CD241" s="24" t="s">
        <v>37</v>
      </c>
      <c r="CE241" s="24" t="s">
        <v>37</v>
      </c>
      <c r="CF241" s="24" t="s">
        <v>37</v>
      </c>
      <c r="CG241" s="24" t="s">
        <v>37</v>
      </c>
      <c r="CH241" s="24" t="s">
        <v>37</v>
      </c>
      <c r="CI241" s="22" t="s">
        <v>37</v>
      </c>
      <c r="CJ241" s="22" t="s">
        <v>37</v>
      </c>
      <c r="CK241" s="22" t="s">
        <v>37</v>
      </c>
      <c r="CL241" s="22" t="s">
        <v>37</v>
      </c>
      <c r="CM241" s="20">
        <v>46</v>
      </c>
      <c r="CN241" s="20" t="s">
        <v>37</v>
      </c>
      <c r="CO241" s="20" t="s">
        <v>37</v>
      </c>
      <c r="CP241" s="20" t="s">
        <v>37</v>
      </c>
    </row>
    <row r="242" spans="1:94" x14ac:dyDescent="0.35">
      <c r="A242" s="16">
        <v>2012</v>
      </c>
      <c r="B242" s="17">
        <v>7716</v>
      </c>
      <c r="C242" s="18" t="s">
        <v>721</v>
      </c>
      <c r="D242" s="18" t="s">
        <v>243</v>
      </c>
      <c r="E242" s="18" t="s">
        <v>28</v>
      </c>
      <c r="F242" s="16" t="s">
        <v>8</v>
      </c>
      <c r="G242" s="20">
        <v>1371</v>
      </c>
      <c r="H242" s="20">
        <v>1422</v>
      </c>
      <c r="I242" s="20">
        <v>82</v>
      </c>
      <c r="J242" s="20" t="s">
        <v>37</v>
      </c>
      <c r="K242" s="20">
        <v>2875</v>
      </c>
      <c r="L242" s="19">
        <v>0.3</v>
      </c>
      <c r="M242" s="19">
        <v>0.2</v>
      </c>
      <c r="N242" s="19" t="s">
        <v>37</v>
      </c>
      <c r="O242" s="19" t="s">
        <v>37</v>
      </c>
      <c r="P242" s="19">
        <v>0.5</v>
      </c>
      <c r="Q242" s="22">
        <v>11790</v>
      </c>
      <c r="R242" s="22">
        <v>17560</v>
      </c>
      <c r="S242" s="22">
        <v>30957</v>
      </c>
      <c r="T242" s="22" t="s">
        <v>37</v>
      </c>
      <c r="U242" s="22">
        <v>60307</v>
      </c>
      <c r="V242" s="21" t="s">
        <v>37</v>
      </c>
      <c r="W242" s="21" t="s">
        <v>37</v>
      </c>
      <c r="X242" s="21" t="s">
        <v>37</v>
      </c>
      <c r="Y242" s="21" t="s">
        <v>37</v>
      </c>
      <c r="Z242" s="21">
        <v>0</v>
      </c>
      <c r="AA242" s="20" t="s">
        <v>37</v>
      </c>
      <c r="AB242" s="20" t="s">
        <v>37</v>
      </c>
      <c r="AC242" s="20" t="s">
        <v>37</v>
      </c>
      <c r="AD242" s="20" t="s">
        <v>37</v>
      </c>
      <c r="AE242" s="20">
        <v>0</v>
      </c>
      <c r="AF242" s="19" t="s">
        <v>37</v>
      </c>
      <c r="AG242" s="19" t="s">
        <v>37</v>
      </c>
      <c r="AH242" s="19" t="s">
        <v>37</v>
      </c>
      <c r="AI242" s="19" t="s">
        <v>37</v>
      </c>
      <c r="AJ242" s="19">
        <v>0</v>
      </c>
      <c r="AK242" s="19" t="s">
        <v>37</v>
      </c>
      <c r="AL242" s="19" t="s">
        <v>37</v>
      </c>
      <c r="AM242" s="19" t="s">
        <v>37</v>
      </c>
      <c r="AN242" s="19" t="s">
        <v>37</v>
      </c>
      <c r="AO242" s="19">
        <v>0</v>
      </c>
      <c r="AP242" s="22" t="s">
        <v>37</v>
      </c>
      <c r="AQ242" s="22" t="s">
        <v>37</v>
      </c>
      <c r="AR242" s="22" t="s">
        <v>37</v>
      </c>
      <c r="AS242" s="22" t="s">
        <v>37</v>
      </c>
      <c r="AT242" s="22">
        <v>0</v>
      </c>
      <c r="AU242" s="21" t="s">
        <v>37</v>
      </c>
      <c r="AV242" s="21" t="s">
        <v>37</v>
      </c>
      <c r="AW242" s="21" t="s">
        <v>37</v>
      </c>
      <c r="AX242" s="21" t="s">
        <v>37</v>
      </c>
      <c r="AY242" s="21">
        <v>0</v>
      </c>
      <c r="AZ242" s="21" t="s">
        <v>37</v>
      </c>
      <c r="BA242" s="21" t="s">
        <v>37</v>
      </c>
      <c r="BB242" s="21" t="s">
        <v>37</v>
      </c>
      <c r="BC242" s="21" t="s">
        <v>37</v>
      </c>
      <c r="BD242" s="21">
        <v>0</v>
      </c>
      <c r="BE242" s="20">
        <v>182</v>
      </c>
      <c r="BF242" s="20">
        <v>92</v>
      </c>
      <c r="BG242" s="20">
        <v>6</v>
      </c>
      <c r="BH242" s="20" t="s">
        <v>37</v>
      </c>
      <c r="BI242" s="20">
        <v>280</v>
      </c>
      <c r="BJ242" s="20">
        <v>414</v>
      </c>
      <c r="BK242" s="20">
        <v>211</v>
      </c>
      <c r="BL242" s="20">
        <v>13</v>
      </c>
      <c r="BM242" s="20" t="s">
        <v>37</v>
      </c>
      <c r="BN242" s="20">
        <v>638</v>
      </c>
      <c r="BO242" s="22" t="s">
        <v>37</v>
      </c>
      <c r="BP242" s="22" t="s">
        <v>37</v>
      </c>
      <c r="BQ242" s="22" t="s">
        <v>37</v>
      </c>
      <c r="BR242" s="22" t="s">
        <v>37</v>
      </c>
      <c r="BS242" s="22">
        <v>0</v>
      </c>
      <c r="BT242" s="22" t="s">
        <v>37</v>
      </c>
      <c r="BU242" s="22" t="s">
        <v>37</v>
      </c>
      <c r="BV242" s="22" t="s">
        <v>37</v>
      </c>
      <c r="BW242" s="22" t="s">
        <v>37</v>
      </c>
      <c r="BX242" s="22">
        <v>0</v>
      </c>
      <c r="BY242" s="24" t="s">
        <v>37</v>
      </c>
      <c r="BZ242" s="24" t="s">
        <v>37</v>
      </c>
      <c r="CA242" s="24" t="s">
        <v>37</v>
      </c>
      <c r="CB242" s="24" t="s">
        <v>37</v>
      </c>
      <c r="CC242" s="24">
        <v>0</v>
      </c>
      <c r="CD242" s="24">
        <v>596</v>
      </c>
      <c r="CE242" s="24">
        <v>303</v>
      </c>
      <c r="CF242" s="24">
        <v>19</v>
      </c>
      <c r="CG242" s="24">
        <v>0</v>
      </c>
      <c r="CH242" s="24">
        <v>918</v>
      </c>
      <c r="CI242" s="22" t="s">
        <v>37</v>
      </c>
      <c r="CJ242" s="22" t="s">
        <v>37</v>
      </c>
      <c r="CK242" s="22" t="s">
        <v>37</v>
      </c>
      <c r="CL242" s="22" t="s">
        <v>37</v>
      </c>
      <c r="CM242" s="20" t="s">
        <v>37</v>
      </c>
      <c r="CN242" s="20" t="s">
        <v>37</v>
      </c>
      <c r="CO242" s="20" t="s">
        <v>37</v>
      </c>
      <c r="CP242" s="20" t="s">
        <v>37</v>
      </c>
    </row>
    <row r="243" spans="1:94" x14ac:dyDescent="0.35">
      <c r="A243" s="16">
        <v>2012</v>
      </c>
      <c r="B243" s="17">
        <v>7720</v>
      </c>
      <c r="C243" s="18" t="s">
        <v>722</v>
      </c>
      <c r="D243" s="18" t="s">
        <v>87</v>
      </c>
      <c r="E243" s="18" t="s">
        <v>33</v>
      </c>
      <c r="F243" s="16" t="s">
        <v>8</v>
      </c>
      <c r="G243" s="20" t="s">
        <v>37</v>
      </c>
      <c r="H243" s="20" t="s">
        <v>37</v>
      </c>
      <c r="I243" s="20" t="s">
        <v>37</v>
      </c>
      <c r="J243" s="20" t="s">
        <v>37</v>
      </c>
      <c r="K243" s="20" t="s">
        <v>37</v>
      </c>
      <c r="L243" s="19" t="s">
        <v>37</v>
      </c>
      <c r="M243" s="19" t="s">
        <v>37</v>
      </c>
      <c r="N243" s="19" t="s">
        <v>37</v>
      </c>
      <c r="O243" s="19" t="s">
        <v>37</v>
      </c>
      <c r="P243" s="19" t="s">
        <v>37</v>
      </c>
      <c r="Q243" s="22" t="s">
        <v>37</v>
      </c>
      <c r="R243" s="22" t="s">
        <v>37</v>
      </c>
      <c r="S243" s="22" t="s">
        <v>37</v>
      </c>
      <c r="T243" s="22" t="s">
        <v>37</v>
      </c>
      <c r="U243" s="22" t="s">
        <v>37</v>
      </c>
      <c r="V243" s="21" t="s">
        <v>37</v>
      </c>
      <c r="W243" s="21" t="s">
        <v>37</v>
      </c>
      <c r="X243" s="21" t="s">
        <v>37</v>
      </c>
      <c r="Y243" s="21" t="s">
        <v>37</v>
      </c>
      <c r="Z243" s="21" t="s">
        <v>37</v>
      </c>
      <c r="AA243" s="20" t="s">
        <v>37</v>
      </c>
      <c r="AB243" s="20" t="s">
        <v>37</v>
      </c>
      <c r="AC243" s="20" t="s">
        <v>37</v>
      </c>
      <c r="AD243" s="20" t="s">
        <v>37</v>
      </c>
      <c r="AE243" s="20" t="s">
        <v>37</v>
      </c>
      <c r="AF243" s="19" t="s">
        <v>37</v>
      </c>
      <c r="AG243" s="19" t="s">
        <v>37</v>
      </c>
      <c r="AH243" s="19" t="s">
        <v>37</v>
      </c>
      <c r="AI243" s="19" t="s">
        <v>37</v>
      </c>
      <c r="AJ243" s="19" t="s">
        <v>37</v>
      </c>
      <c r="AK243" s="19" t="s">
        <v>37</v>
      </c>
      <c r="AL243" s="19" t="s">
        <v>37</v>
      </c>
      <c r="AM243" s="19" t="s">
        <v>37</v>
      </c>
      <c r="AN243" s="19" t="s">
        <v>37</v>
      </c>
      <c r="AO243" s="19" t="s">
        <v>37</v>
      </c>
      <c r="AP243" s="22" t="s">
        <v>37</v>
      </c>
      <c r="AQ243" s="22" t="s">
        <v>37</v>
      </c>
      <c r="AR243" s="22" t="s">
        <v>37</v>
      </c>
      <c r="AS243" s="22" t="s">
        <v>37</v>
      </c>
      <c r="AT243" s="22" t="s">
        <v>37</v>
      </c>
      <c r="AU243" s="21" t="s">
        <v>37</v>
      </c>
      <c r="AV243" s="21" t="s">
        <v>37</v>
      </c>
      <c r="AW243" s="21" t="s">
        <v>37</v>
      </c>
      <c r="AX243" s="21" t="s">
        <v>37</v>
      </c>
      <c r="AY243" s="21" t="s">
        <v>37</v>
      </c>
      <c r="AZ243" s="21" t="s">
        <v>37</v>
      </c>
      <c r="BA243" s="21" t="s">
        <v>37</v>
      </c>
      <c r="BB243" s="21" t="s">
        <v>37</v>
      </c>
      <c r="BC243" s="21" t="s">
        <v>37</v>
      </c>
      <c r="BD243" s="21" t="s">
        <v>37</v>
      </c>
      <c r="BE243" s="20" t="s">
        <v>37</v>
      </c>
      <c r="BF243" s="20" t="s">
        <v>37</v>
      </c>
      <c r="BG243" s="20" t="s">
        <v>37</v>
      </c>
      <c r="BH243" s="20" t="s">
        <v>37</v>
      </c>
      <c r="BI243" s="20" t="s">
        <v>37</v>
      </c>
      <c r="BJ243" s="20" t="s">
        <v>37</v>
      </c>
      <c r="BK243" s="20" t="s">
        <v>37</v>
      </c>
      <c r="BL243" s="20" t="s">
        <v>37</v>
      </c>
      <c r="BM243" s="20" t="s">
        <v>37</v>
      </c>
      <c r="BN243" s="20" t="s">
        <v>37</v>
      </c>
      <c r="BO243" s="22" t="s">
        <v>37</v>
      </c>
      <c r="BP243" s="22" t="s">
        <v>37</v>
      </c>
      <c r="BQ243" s="22" t="s">
        <v>37</v>
      </c>
      <c r="BR243" s="22" t="s">
        <v>37</v>
      </c>
      <c r="BS243" s="22" t="s">
        <v>37</v>
      </c>
      <c r="BT243" s="22" t="s">
        <v>37</v>
      </c>
      <c r="BU243" s="22" t="s">
        <v>37</v>
      </c>
      <c r="BV243" s="22" t="s">
        <v>37</v>
      </c>
      <c r="BW243" s="22" t="s">
        <v>37</v>
      </c>
      <c r="BX243" s="22" t="s">
        <v>37</v>
      </c>
      <c r="BY243" s="24" t="s">
        <v>37</v>
      </c>
      <c r="BZ243" s="24" t="s">
        <v>37</v>
      </c>
      <c r="CA243" s="24" t="s">
        <v>37</v>
      </c>
      <c r="CB243" s="24" t="s">
        <v>37</v>
      </c>
      <c r="CC243" s="24" t="s">
        <v>37</v>
      </c>
      <c r="CD243" s="24" t="s">
        <v>37</v>
      </c>
      <c r="CE243" s="24" t="s">
        <v>37</v>
      </c>
      <c r="CF243" s="24" t="s">
        <v>37</v>
      </c>
      <c r="CG243" s="24" t="s">
        <v>37</v>
      </c>
      <c r="CH243" s="24" t="s">
        <v>37</v>
      </c>
      <c r="CI243" s="22">
        <v>50</v>
      </c>
      <c r="CJ243" s="22" t="s">
        <v>37</v>
      </c>
      <c r="CK243" s="22" t="s">
        <v>37</v>
      </c>
      <c r="CL243" s="22" t="s">
        <v>37</v>
      </c>
      <c r="CM243" s="20" t="s">
        <v>37</v>
      </c>
      <c r="CN243" s="20" t="s">
        <v>37</v>
      </c>
      <c r="CO243" s="20" t="s">
        <v>37</v>
      </c>
      <c r="CP243" s="20" t="s">
        <v>37</v>
      </c>
    </row>
    <row r="244" spans="1:94" x14ac:dyDescent="0.35">
      <c r="A244" s="16">
        <v>2012</v>
      </c>
      <c r="B244" s="17">
        <v>7720</v>
      </c>
      <c r="C244" s="18" t="s">
        <v>722</v>
      </c>
      <c r="D244" s="18" t="s">
        <v>132</v>
      </c>
      <c r="E244" s="18" t="s">
        <v>33</v>
      </c>
      <c r="F244" s="16" t="s">
        <v>8</v>
      </c>
      <c r="G244" s="20">
        <v>2</v>
      </c>
      <c r="H244" s="20">
        <v>1</v>
      </c>
      <c r="I244" s="20" t="s">
        <v>37</v>
      </c>
      <c r="J244" s="20" t="s">
        <v>37</v>
      </c>
      <c r="K244" s="20">
        <v>3</v>
      </c>
      <c r="L244" s="19" t="s">
        <v>37</v>
      </c>
      <c r="M244" s="19" t="s">
        <v>37</v>
      </c>
      <c r="N244" s="19" t="s">
        <v>37</v>
      </c>
      <c r="O244" s="19" t="s">
        <v>37</v>
      </c>
      <c r="P244" s="19">
        <v>0</v>
      </c>
      <c r="Q244" s="22">
        <v>2</v>
      </c>
      <c r="R244" s="22">
        <v>1</v>
      </c>
      <c r="S244" s="22" t="s">
        <v>37</v>
      </c>
      <c r="T244" s="22" t="s">
        <v>37</v>
      </c>
      <c r="U244" s="22">
        <v>3</v>
      </c>
      <c r="V244" s="21">
        <v>0</v>
      </c>
      <c r="W244" s="21">
        <v>0</v>
      </c>
      <c r="X244" s="21" t="s">
        <v>37</v>
      </c>
      <c r="Y244" s="21" t="s">
        <v>37</v>
      </c>
      <c r="Z244" s="21">
        <v>0</v>
      </c>
      <c r="AA244" s="20" t="s">
        <v>37</v>
      </c>
      <c r="AB244" s="20" t="s">
        <v>37</v>
      </c>
      <c r="AC244" s="20" t="s">
        <v>37</v>
      </c>
      <c r="AD244" s="20" t="s">
        <v>37</v>
      </c>
      <c r="AE244" s="20">
        <v>0</v>
      </c>
      <c r="AF244" s="19" t="s">
        <v>37</v>
      </c>
      <c r="AG244" s="19">
        <v>0.2</v>
      </c>
      <c r="AH244" s="19" t="s">
        <v>37</v>
      </c>
      <c r="AI244" s="19" t="s">
        <v>37</v>
      </c>
      <c r="AJ244" s="19">
        <v>0.2</v>
      </c>
      <c r="AK244" s="19" t="s">
        <v>37</v>
      </c>
      <c r="AL244" s="19">
        <v>0.5</v>
      </c>
      <c r="AM244" s="19" t="s">
        <v>37</v>
      </c>
      <c r="AN244" s="19" t="s">
        <v>37</v>
      </c>
      <c r="AO244" s="19">
        <v>0.5</v>
      </c>
      <c r="AP244" s="22" t="s">
        <v>37</v>
      </c>
      <c r="AQ244" s="22" t="s">
        <v>37</v>
      </c>
      <c r="AR244" s="22" t="s">
        <v>37</v>
      </c>
      <c r="AS244" s="22" t="s">
        <v>37</v>
      </c>
      <c r="AT244" s="22">
        <v>0</v>
      </c>
      <c r="AU244" s="21">
        <v>0.8</v>
      </c>
      <c r="AV244" s="21">
        <v>0.2</v>
      </c>
      <c r="AW244" s="21" t="s">
        <v>37</v>
      </c>
      <c r="AX244" s="21" t="s">
        <v>37</v>
      </c>
      <c r="AY244" s="21">
        <v>1</v>
      </c>
      <c r="AZ244" s="21">
        <v>1.5</v>
      </c>
      <c r="BA244" s="21">
        <v>0.5</v>
      </c>
      <c r="BB244" s="21" t="s">
        <v>37</v>
      </c>
      <c r="BC244" s="21" t="s">
        <v>37</v>
      </c>
      <c r="BD244" s="21">
        <v>2</v>
      </c>
      <c r="BE244" s="20">
        <v>70</v>
      </c>
      <c r="BF244" s="20">
        <v>5</v>
      </c>
      <c r="BG244" s="20" t="s">
        <v>37</v>
      </c>
      <c r="BH244" s="20" t="s">
        <v>37</v>
      </c>
      <c r="BI244" s="20">
        <v>75</v>
      </c>
      <c r="BJ244" s="20">
        <v>13</v>
      </c>
      <c r="BK244" s="20" t="s">
        <v>37</v>
      </c>
      <c r="BL244" s="20" t="s">
        <v>37</v>
      </c>
      <c r="BM244" s="20" t="s">
        <v>37</v>
      </c>
      <c r="BN244" s="20">
        <v>13</v>
      </c>
      <c r="BO244" s="22">
        <v>7</v>
      </c>
      <c r="BP244" s="22">
        <v>2</v>
      </c>
      <c r="BQ244" s="22" t="s">
        <v>37</v>
      </c>
      <c r="BR244" s="22" t="s">
        <v>37</v>
      </c>
      <c r="BS244" s="22">
        <v>9</v>
      </c>
      <c r="BT244" s="22">
        <v>7</v>
      </c>
      <c r="BU244" s="22" t="s">
        <v>37</v>
      </c>
      <c r="BV244" s="22" t="s">
        <v>37</v>
      </c>
      <c r="BW244" s="22" t="s">
        <v>37</v>
      </c>
      <c r="BX244" s="22">
        <v>7</v>
      </c>
      <c r="BY244" s="24" t="s">
        <v>37</v>
      </c>
      <c r="BZ244" s="24" t="s">
        <v>37</v>
      </c>
      <c r="CA244" s="24" t="s">
        <v>37</v>
      </c>
      <c r="CB244" s="24" t="s">
        <v>37</v>
      </c>
      <c r="CC244" s="24">
        <v>0</v>
      </c>
      <c r="CD244" s="24">
        <v>97</v>
      </c>
      <c r="CE244" s="24">
        <v>7</v>
      </c>
      <c r="CF244" s="24">
        <v>0</v>
      </c>
      <c r="CG244" s="24">
        <v>0</v>
      </c>
      <c r="CH244" s="24">
        <v>104</v>
      </c>
      <c r="CI244" s="22">
        <v>2250</v>
      </c>
      <c r="CJ244" s="22">
        <v>190</v>
      </c>
      <c r="CK244" s="22" t="s">
        <v>37</v>
      </c>
      <c r="CL244" s="22" t="s">
        <v>37</v>
      </c>
      <c r="CM244" s="20" t="s">
        <v>37</v>
      </c>
      <c r="CN244" s="20" t="s">
        <v>37</v>
      </c>
      <c r="CO244" s="20" t="s">
        <v>37</v>
      </c>
      <c r="CP244" s="20" t="s">
        <v>37</v>
      </c>
    </row>
    <row r="245" spans="1:94" x14ac:dyDescent="0.35">
      <c r="A245" s="16">
        <v>2012</v>
      </c>
      <c r="B245" s="17">
        <v>7752</v>
      </c>
      <c r="C245" s="18" t="s">
        <v>725</v>
      </c>
      <c r="D245" s="18" t="s">
        <v>98</v>
      </c>
      <c r="E245" s="18" t="s">
        <v>33</v>
      </c>
      <c r="F245" s="16" t="s">
        <v>8</v>
      </c>
      <c r="G245" s="20" t="s">
        <v>37</v>
      </c>
      <c r="H245" s="20" t="s">
        <v>37</v>
      </c>
      <c r="I245" s="20" t="s">
        <v>37</v>
      </c>
      <c r="J245" s="20" t="s">
        <v>37</v>
      </c>
      <c r="K245" s="20" t="s">
        <v>37</v>
      </c>
      <c r="L245" s="19" t="s">
        <v>37</v>
      </c>
      <c r="M245" s="19" t="s">
        <v>37</v>
      </c>
      <c r="N245" s="19" t="s">
        <v>37</v>
      </c>
      <c r="O245" s="19" t="s">
        <v>37</v>
      </c>
      <c r="P245" s="19" t="s">
        <v>37</v>
      </c>
      <c r="Q245" s="22" t="s">
        <v>37</v>
      </c>
      <c r="R245" s="22" t="s">
        <v>37</v>
      </c>
      <c r="S245" s="22" t="s">
        <v>37</v>
      </c>
      <c r="T245" s="22" t="s">
        <v>37</v>
      </c>
      <c r="U245" s="22" t="s">
        <v>37</v>
      </c>
      <c r="V245" s="21" t="s">
        <v>37</v>
      </c>
      <c r="W245" s="21" t="s">
        <v>37</v>
      </c>
      <c r="X245" s="21" t="s">
        <v>37</v>
      </c>
      <c r="Y245" s="21" t="s">
        <v>37</v>
      </c>
      <c r="Z245" s="21" t="s">
        <v>37</v>
      </c>
      <c r="AA245" s="20" t="s">
        <v>37</v>
      </c>
      <c r="AB245" s="20" t="s">
        <v>37</v>
      </c>
      <c r="AC245" s="20" t="s">
        <v>37</v>
      </c>
      <c r="AD245" s="20" t="s">
        <v>37</v>
      </c>
      <c r="AE245" s="20" t="s">
        <v>37</v>
      </c>
      <c r="AF245" s="19" t="s">
        <v>37</v>
      </c>
      <c r="AG245" s="19" t="s">
        <v>37</v>
      </c>
      <c r="AH245" s="19" t="s">
        <v>37</v>
      </c>
      <c r="AI245" s="19" t="s">
        <v>37</v>
      </c>
      <c r="AJ245" s="19" t="s">
        <v>37</v>
      </c>
      <c r="AK245" s="19" t="s">
        <v>37</v>
      </c>
      <c r="AL245" s="19" t="s">
        <v>37</v>
      </c>
      <c r="AM245" s="19" t="s">
        <v>37</v>
      </c>
      <c r="AN245" s="19" t="s">
        <v>37</v>
      </c>
      <c r="AO245" s="19" t="s">
        <v>37</v>
      </c>
      <c r="AP245" s="22" t="s">
        <v>37</v>
      </c>
      <c r="AQ245" s="22" t="s">
        <v>37</v>
      </c>
      <c r="AR245" s="22" t="s">
        <v>37</v>
      </c>
      <c r="AS245" s="22" t="s">
        <v>37</v>
      </c>
      <c r="AT245" s="22" t="s">
        <v>37</v>
      </c>
      <c r="AU245" s="21" t="s">
        <v>37</v>
      </c>
      <c r="AV245" s="21" t="s">
        <v>37</v>
      </c>
      <c r="AW245" s="21" t="s">
        <v>37</v>
      </c>
      <c r="AX245" s="21" t="s">
        <v>37</v>
      </c>
      <c r="AY245" s="21" t="s">
        <v>37</v>
      </c>
      <c r="AZ245" s="21" t="s">
        <v>37</v>
      </c>
      <c r="BA245" s="21" t="s">
        <v>37</v>
      </c>
      <c r="BB245" s="21" t="s">
        <v>37</v>
      </c>
      <c r="BC245" s="21" t="s">
        <v>37</v>
      </c>
      <c r="BD245" s="21" t="s">
        <v>37</v>
      </c>
      <c r="BE245" s="20" t="s">
        <v>37</v>
      </c>
      <c r="BF245" s="20" t="s">
        <v>37</v>
      </c>
      <c r="BG245" s="20" t="s">
        <v>37</v>
      </c>
      <c r="BH245" s="20" t="s">
        <v>37</v>
      </c>
      <c r="BI245" s="20" t="s">
        <v>37</v>
      </c>
      <c r="BJ245" s="20" t="s">
        <v>37</v>
      </c>
      <c r="BK245" s="20" t="s">
        <v>37</v>
      </c>
      <c r="BL245" s="20" t="s">
        <v>37</v>
      </c>
      <c r="BM245" s="20" t="s">
        <v>37</v>
      </c>
      <c r="BN245" s="20" t="s">
        <v>37</v>
      </c>
      <c r="BO245" s="22" t="s">
        <v>37</v>
      </c>
      <c r="BP245" s="22" t="s">
        <v>37</v>
      </c>
      <c r="BQ245" s="22" t="s">
        <v>37</v>
      </c>
      <c r="BR245" s="22" t="s">
        <v>37</v>
      </c>
      <c r="BS245" s="22" t="s">
        <v>37</v>
      </c>
      <c r="BT245" s="22" t="s">
        <v>37</v>
      </c>
      <c r="BU245" s="22" t="s">
        <v>37</v>
      </c>
      <c r="BV245" s="22" t="s">
        <v>37</v>
      </c>
      <c r="BW245" s="22" t="s">
        <v>37</v>
      </c>
      <c r="BX245" s="22" t="s">
        <v>37</v>
      </c>
      <c r="BY245" s="24" t="s">
        <v>37</v>
      </c>
      <c r="BZ245" s="24" t="s">
        <v>37</v>
      </c>
      <c r="CA245" s="24" t="s">
        <v>37</v>
      </c>
      <c r="CB245" s="24" t="s">
        <v>37</v>
      </c>
      <c r="CC245" s="24" t="s">
        <v>37</v>
      </c>
      <c r="CD245" s="24" t="s">
        <v>37</v>
      </c>
      <c r="CE245" s="24" t="s">
        <v>37</v>
      </c>
      <c r="CF245" s="24" t="s">
        <v>37</v>
      </c>
      <c r="CG245" s="24" t="s">
        <v>37</v>
      </c>
      <c r="CH245" s="24" t="s">
        <v>37</v>
      </c>
      <c r="CI245" s="22" t="s">
        <v>37</v>
      </c>
      <c r="CJ245" s="22" t="s">
        <v>37</v>
      </c>
      <c r="CK245" s="22">
        <v>1</v>
      </c>
      <c r="CL245" s="22" t="s">
        <v>37</v>
      </c>
      <c r="CM245" s="20" t="s">
        <v>37</v>
      </c>
      <c r="CN245" s="20">
        <v>83</v>
      </c>
      <c r="CO245" s="20" t="s">
        <v>37</v>
      </c>
      <c r="CP245" s="20" t="s">
        <v>37</v>
      </c>
    </row>
    <row r="246" spans="1:94" x14ac:dyDescent="0.35">
      <c r="A246" s="16">
        <v>2012</v>
      </c>
      <c r="B246" s="17">
        <v>7787</v>
      </c>
      <c r="C246" s="18" t="s">
        <v>727</v>
      </c>
      <c r="D246" s="18" t="s">
        <v>130</v>
      </c>
      <c r="E246" s="18" t="s">
        <v>33</v>
      </c>
      <c r="F246" s="16" t="s">
        <v>8</v>
      </c>
      <c r="G246" s="20" t="s">
        <v>37</v>
      </c>
      <c r="H246" s="20" t="s">
        <v>37</v>
      </c>
      <c r="I246" s="20" t="s">
        <v>37</v>
      </c>
      <c r="J246" s="20" t="s">
        <v>37</v>
      </c>
      <c r="K246" s="20">
        <v>0</v>
      </c>
      <c r="L246" s="19" t="s">
        <v>37</v>
      </c>
      <c r="M246" s="19" t="s">
        <v>37</v>
      </c>
      <c r="N246" s="19" t="s">
        <v>37</v>
      </c>
      <c r="O246" s="19" t="s">
        <v>37</v>
      </c>
      <c r="P246" s="19">
        <v>0</v>
      </c>
      <c r="Q246" s="22">
        <v>33</v>
      </c>
      <c r="R246" s="22">
        <v>196</v>
      </c>
      <c r="S246" s="22" t="s">
        <v>37</v>
      </c>
      <c r="T246" s="22" t="s">
        <v>37</v>
      </c>
      <c r="U246" s="22">
        <v>229</v>
      </c>
      <c r="V246" s="21">
        <v>0</v>
      </c>
      <c r="W246" s="21">
        <v>0</v>
      </c>
      <c r="X246" s="21" t="s">
        <v>37</v>
      </c>
      <c r="Y246" s="21" t="s">
        <v>37</v>
      </c>
      <c r="Z246" s="21">
        <v>0</v>
      </c>
      <c r="AA246" s="20" t="s">
        <v>37</v>
      </c>
      <c r="AB246" s="20" t="s">
        <v>37</v>
      </c>
      <c r="AC246" s="20" t="s">
        <v>37</v>
      </c>
      <c r="AD246" s="20" t="s">
        <v>37</v>
      </c>
      <c r="AE246" s="20">
        <v>0</v>
      </c>
      <c r="AF246" s="19" t="s">
        <v>37</v>
      </c>
      <c r="AG246" s="19" t="s">
        <v>37</v>
      </c>
      <c r="AH246" s="19" t="s">
        <v>37</v>
      </c>
      <c r="AI246" s="19" t="s">
        <v>37</v>
      </c>
      <c r="AJ246" s="19">
        <v>0</v>
      </c>
      <c r="AK246" s="19" t="s">
        <v>37</v>
      </c>
      <c r="AL246" s="19" t="s">
        <v>37</v>
      </c>
      <c r="AM246" s="19" t="s">
        <v>37</v>
      </c>
      <c r="AN246" s="19" t="s">
        <v>37</v>
      </c>
      <c r="AO246" s="19">
        <v>0</v>
      </c>
      <c r="AP246" s="22" t="s">
        <v>37</v>
      </c>
      <c r="AQ246" s="22" t="s">
        <v>37</v>
      </c>
      <c r="AR246" s="22" t="s">
        <v>37</v>
      </c>
      <c r="AS246" s="22" t="s">
        <v>37</v>
      </c>
      <c r="AT246" s="22">
        <v>0</v>
      </c>
      <c r="AU246" s="21" t="s">
        <v>37</v>
      </c>
      <c r="AV246" s="21">
        <v>5.0999999999999996</v>
      </c>
      <c r="AW246" s="21" t="s">
        <v>37</v>
      </c>
      <c r="AX246" s="21" t="s">
        <v>37</v>
      </c>
      <c r="AY246" s="21">
        <v>5.0999999999999996</v>
      </c>
      <c r="AZ246" s="21" t="s">
        <v>37</v>
      </c>
      <c r="BA246" s="21">
        <v>5.4</v>
      </c>
      <c r="BB246" s="21" t="s">
        <v>37</v>
      </c>
      <c r="BC246" s="21" t="s">
        <v>37</v>
      </c>
      <c r="BD246" s="21">
        <v>5.4</v>
      </c>
      <c r="BE246" s="20">
        <v>26</v>
      </c>
      <c r="BF246" s="20">
        <v>1</v>
      </c>
      <c r="BG246" s="20" t="s">
        <v>37</v>
      </c>
      <c r="BH246" s="20" t="s">
        <v>37</v>
      </c>
      <c r="BI246" s="20">
        <v>27</v>
      </c>
      <c r="BJ246" s="20">
        <v>0</v>
      </c>
      <c r="BK246" s="20" t="s">
        <v>37</v>
      </c>
      <c r="BL246" s="20" t="s">
        <v>37</v>
      </c>
      <c r="BM246" s="20" t="s">
        <v>37</v>
      </c>
      <c r="BN246" s="20">
        <v>0</v>
      </c>
      <c r="BO246" s="22">
        <v>0</v>
      </c>
      <c r="BP246" s="22">
        <v>0</v>
      </c>
      <c r="BQ246" s="22" t="s">
        <v>37</v>
      </c>
      <c r="BR246" s="22" t="s">
        <v>37</v>
      </c>
      <c r="BS246" s="22">
        <v>0</v>
      </c>
      <c r="BT246" s="22">
        <v>0</v>
      </c>
      <c r="BU246" s="22" t="s">
        <v>37</v>
      </c>
      <c r="BV246" s="22" t="s">
        <v>37</v>
      </c>
      <c r="BW246" s="22" t="s">
        <v>37</v>
      </c>
      <c r="BX246" s="22">
        <v>0</v>
      </c>
      <c r="BY246" s="24">
        <v>24</v>
      </c>
      <c r="BZ246" s="24">
        <v>24</v>
      </c>
      <c r="CA246" s="24" t="s">
        <v>37</v>
      </c>
      <c r="CB246" s="24" t="s">
        <v>37</v>
      </c>
      <c r="CC246" s="24">
        <v>48</v>
      </c>
      <c r="CD246" s="24">
        <v>50</v>
      </c>
      <c r="CE246" s="24">
        <v>25</v>
      </c>
      <c r="CF246" s="24">
        <v>0</v>
      </c>
      <c r="CG246" s="24">
        <v>0</v>
      </c>
      <c r="CH246" s="24">
        <v>75</v>
      </c>
      <c r="CI246" s="22" t="s">
        <v>37</v>
      </c>
      <c r="CJ246" s="22" t="s">
        <v>37</v>
      </c>
      <c r="CK246" s="22" t="s">
        <v>37</v>
      </c>
      <c r="CL246" s="22" t="s">
        <v>37</v>
      </c>
      <c r="CM246" s="20">
        <v>35</v>
      </c>
      <c r="CN246" s="20">
        <v>6</v>
      </c>
      <c r="CO246" s="20" t="s">
        <v>37</v>
      </c>
      <c r="CP246" s="20" t="s">
        <v>37</v>
      </c>
    </row>
    <row r="247" spans="1:94" x14ac:dyDescent="0.35">
      <c r="A247" s="16">
        <v>2012</v>
      </c>
      <c r="B247" s="17">
        <v>7801</v>
      </c>
      <c r="C247" s="18" t="s">
        <v>728</v>
      </c>
      <c r="D247" s="18" t="s">
        <v>61</v>
      </c>
      <c r="E247" s="18" t="s">
        <v>57</v>
      </c>
      <c r="F247" s="16" t="s">
        <v>8</v>
      </c>
      <c r="G247" s="20">
        <v>66087</v>
      </c>
      <c r="H247" s="20">
        <v>14958</v>
      </c>
      <c r="I247" s="20">
        <v>0</v>
      </c>
      <c r="J247" s="20">
        <v>0</v>
      </c>
      <c r="K247" s="20">
        <v>81045</v>
      </c>
      <c r="L247" s="19">
        <v>18.399999999999999</v>
      </c>
      <c r="M247" s="19">
        <v>4.5999999999999996</v>
      </c>
      <c r="N247" s="19">
        <v>0</v>
      </c>
      <c r="O247" s="19">
        <v>0</v>
      </c>
      <c r="P247" s="19">
        <v>23</v>
      </c>
      <c r="Q247" s="22">
        <v>333339</v>
      </c>
      <c r="R247" s="22">
        <v>349469</v>
      </c>
      <c r="S247" s="22">
        <v>0</v>
      </c>
      <c r="T247" s="22">
        <v>0</v>
      </c>
      <c r="U247" s="22">
        <v>682808</v>
      </c>
      <c r="V247" s="21">
        <v>102.8</v>
      </c>
      <c r="W247" s="21">
        <v>120</v>
      </c>
      <c r="X247" s="21">
        <v>0</v>
      </c>
      <c r="Y247" s="21">
        <v>0</v>
      </c>
      <c r="Z247" s="21">
        <v>222.8</v>
      </c>
      <c r="AA247" s="20">
        <v>0</v>
      </c>
      <c r="AB247" s="20">
        <v>0</v>
      </c>
      <c r="AC247" s="20">
        <v>0</v>
      </c>
      <c r="AD247" s="20">
        <v>0</v>
      </c>
      <c r="AE247" s="20">
        <v>0</v>
      </c>
      <c r="AF247" s="19">
        <v>0</v>
      </c>
      <c r="AG247" s="19">
        <v>0</v>
      </c>
      <c r="AH247" s="19">
        <v>10.5</v>
      </c>
      <c r="AI247" s="19">
        <v>0</v>
      </c>
      <c r="AJ247" s="19">
        <v>10.5</v>
      </c>
      <c r="AK247" s="19">
        <v>0</v>
      </c>
      <c r="AL247" s="19">
        <v>0</v>
      </c>
      <c r="AM247" s="19">
        <v>10.5</v>
      </c>
      <c r="AN247" s="19">
        <v>0</v>
      </c>
      <c r="AO247" s="19">
        <v>10.5</v>
      </c>
      <c r="AP247" s="22">
        <v>7671</v>
      </c>
      <c r="AQ247" s="22">
        <v>0</v>
      </c>
      <c r="AR247" s="22">
        <v>0</v>
      </c>
      <c r="AS247" s="22">
        <v>0</v>
      </c>
      <c r="AT247" s="22">
        <v>7671</v>
      </c>
      <c r="AU247" s="21">
        <v>17.2</v>
      </c>
      <c r="AV247" s="21">
        <v>0</v>
      </c>
      <c r="AW247" s="21">
        <v>64.5</v>
      </c>
      <c r="AX247" s="21">
        <v>0</v>
      </c>
      <c r="AY247" s="21">
        <v>81.7</v>
      </c>
      <c r="AZ247" s="21">
        <v>17.2</v>
      </c>
      <c r="BA247" s="21">
        <v>0</v>
      </c>
      <c r="BB247" s="21">
        <v>64.5</v>
      </c>
      <c r="BC247" s="21">
        <v>0</v>
      </c>
      <c r="BD247" s="21">
        <v>81.7</v>
      </c>
      <c r="BE247" s="20">
        <v>6799</v>
      </c>
      <c r="BF247" s="20">
        <v>1953</v>
      </c>
      <c r="BG247" s="20">
        <v>0</v>
      </c>
      <c r="BH247" s="20">
        <v>0</v>
      </c>
      <c r="BI247" s="20">
        <v>8752</v>
      </c>
      <c r="BJ247" s="20">
        <v>7488</v>
      </c>
      <c r="BK247" s="20">
        <v>1086</v>
      </c>
      <c r="BL247" s="20">
        <v>0</v>
      </c>
      <c r="BM247" s="20">
        <v>0</v>
      </c>
      <c r="BN247" s="20">
        <v>8574</v>
      </c>
      <c r="BO247" s="22">
        <v>3939</v>
      </c>
      <c r="BP247" s="22">
        <v>0</v>
      </c>
      <c r="BQ247" s="22">
        <v>132</v>
      </c>
      <c r="BR247" s="22">
        <v>0</v>
      </c>
      <c r="BS247" s="22">
        <v>4071</v>
      </c>
      <c r="BT247" s="22">
        <v>0</v>
      </c>
      <c r="BU247" s="22">
        <v>0</v>
      </c>
      <c r="BV247" s="22">
        <v>0</v>
      </c>
      <c r="BW247" s="22">
        <v>0</v>
      </c>
      <c r="BX247" s="22">
        <v>0</v>
      </c>
      <c r="BY247" s="24">
        <v>0</v>
      </c>
      <c r="BZ247" s="24">
        <v>0</v>
      </c>
      <c r="CA247" s="24">
        <v>0</v>
      </c>
      <c r="CB247" s="24">
        <v>0</v>
      </c>
      <c r="CC247" s="24">
        <v>0</v>
      </c>
      <c r="CD247" s="24">
        <v>18226</v>
      </c>
      <c r="CE247" s="24">
        <v>3039</v>
      </c>
      <c r="CF247" s="24">
        <v>132</v>
      </c>
      <c r="CG247" s="24">
        <v>0</v>
      </c>
      <c r="CH247" s="24">
        <v>21397</v>
      </c>
      <c r="CI247" s="22" t="s">
        <v>37</v>
      </c>
      <c r="CJ247" s="22" t="s">
        <v>37</v>
      </c>
      <c r="CK247" s="22" t="s">
        <v>37</v>
      </c>
      <c r="CL247" s="22" t="s">
        <v>37</v>
      </c>
      <c r="CM247" s="20">
        <v>10478</v>
      </c>
      <c r="CN247" s="20">
        <v>788</v>
      </c>
      <c r="CO247" s="20">
        <v>62</v>
      </c>
      <c r="CP247" s="20">
        <v>0</v>
      </c>
    </row>
    <row r="248" spans="1:94" x14ac:dyDescent="0.35">
      <c r="A248" s="16">
        <v>2012</v>
      </c>
      <c r="B248" s="17">
        <v>7887</v>
      </c>
      <c r="C248" s="18" t="s">
        <v>733</v>
      </c>
      <c r="D248" s="18" t="s">
        <v>49</v>
      </c>
      <c r="E248" s="18" t="s">
        <v>33</v>
      </c>
      <c r="F248" s="16" t="s">
        <v>8</v>
      </c>
      <c r="G248" s="20" t="s">
        <v>37</v>
      </c>
      <c r="H248" s="20" t="s">
        <v>37</v>
      </c>
      <c r="I248" s="20" t="s">
        <v>37</v>
      </c>
      <c r="J248" s="20" t="s">
        <v>37</v>
      </c>
      <c r="K248" s="20">
        <v>0</v>
      </c>
      <c r="L248" s="19" t="s">
        <v>37</v>
      </c>
      <c r="M248" s="19" t="s">
        <v>37</v>
      </c>
      <c r="N248" s="19" t="s">
        <v>37</v>
      </c>
      <c r="O248" s="19" t="s">
        <v>37</v>
      </c>
      <c r="P248" s="19">
        <v>0</v>
      </c>
      <c r="Q248" s="22" t="s">
        <v>37</v>
      </c>
      <c r="R248" s="22" t="s">
        <v>37</v>
      </c>
      <c r="S248" s="22" t="s">
        <v>37</v>
      </c>
      <c r="T248" s="22" t="s">
        <v>37</v>
      </c>
      <c r="U248" s="22">
        <v>0</v>
      </c>
      <c r="V248" s="21" t="s">
        <v>37</v>
      </c>
      <c r="W248" s="21" t="s">
        <v>37</v>
      </c>
      <c r="X248" s="21" t="s">
        <v>37</v>
      </c>
      <c r="Y248" s="21" t="s">
        <v>37</v>
      </c>
      <c r="Z248" s="21">
        <v>0</v>
      </c>
      <c r="AA248" s="20" t="s">
        <v>37</v>
      </c>
      <c r="AB248" s="20" t="s">
        <v>37</v>
      </c>
      <c r="AC248" s="20" t="s">
        <v>37</v>
      </c>
      <c r="AD248" s="20" t="s">
        <v>37</v>
      </c>
      <c r="AE248" s="20">
        <v>0</v>
      </c>
      <c r="AF248" s="19" t="s">
        <v>37</v>
      </c>
      <c r="AG248" s="19" t="s">
        <v>37</v>
      </c>
      <c r="AH248" s="19" t="s">
        <v>37</v>
      </c>
      <c r="AI248" s="19" t="s">
        <v>37</v>
      </c>
      <c r="AJ248" s="19">
        <v>0</v>
      </c>
      <c r="AK248" s="19" t="s">
        <v>37</v>
      </c>
      <c r="AL248" s="19" t="s">
        <v>37</v>
      </c>
      <c r="AM248" s="19" t="s">
        <v>37</v>
      </c>
      <c r="AN248" s="19" t="s">
        <v>37</v>
      </c>
      <c r="AO248" s="19">
        <v>0</v>
      </c>
      <c r="AP248" s="22">
        <v>19</v>
      </c>
      <c r="AQ248" s="22">
        <v>20</v>
      </c>
      <c r="AR248" s="22" t="s">
        <v>37</v>
      </c>
      <c r="AS248" s="22" t="s">
        <v>37</v>
      </c>
      <c r="AT248" s="22">
        <v>39</v>
      </c>
      <c r="AU248" s="21">
        <v>2</v>
      </c>
      <c r="AV248" s="21">
        <v>1</v>
      </c>
      <c r="AW248" s="21" t="s">
        <v>37</v>
      </c>
      <c r="AX248" s="21" t="s">
        <v>37</v>
      </c>
      <c r="AY248" s="21">
        <v>3</v>
      </c>
      <c r="AZ248" s="21">
        <v>2</v>
      </c>
      <c r="BA248" s="21">
        <v>1</v>
      </c>
      <c r="BB248" s="21" t="s">
        <v>37</v>
      </c>
      <c r="BC248" s="21" t="s">
        <v>37</v>
      </c>
      <c r="BD248" s="21">
        <v>3</v>
      </c>
      <c r="BE248" s="20" t="s">
        <v>37</v>
      </c>
      <c r="BF248" s="20" t="s">
        <v>37</v>
      </c>
      <c r="BG248" s="20" t="s">
        <v>37</v>
      </c>
      <c r="BH248" s="20" t="s">
        <v>37</v>
      </c>
      <c r="BI248" s="20">
        <v>0</v>
      </c>
      <c r="BJ248" s="20" t="s">
        <v>37</v>
      </c>
      <c r="BK248" s="20" t="s">
        <v>37</v>
      </c>
      <c r="BL248" s="20" t="s">
        <v>37</v>
      </c>
      <c r="BM248" s="20" t="s">
        <v>37</v>
      </c>
      <c r="BN248" s="20">
        <v>0</v>
      </c>
      <c r="BO248" s="22" t="s">
        <v>37</v>
      </c>
      <c r="BP248" s="22" t="s">
        <v>37</v>
      </c>
      <c r="BQ248" s="22" t="s">
        <v>37</v>
      </c>
      <c r="BR248" s="22" t="s">
        <v>37</v>
      </c>
      <c r="BS248" s="22">
        <v>0</v>
      </c>
      <c r="BT248" s="22">
        <v>6</v>
      </c>
      <c r="BU248" s="22" t="s">
        <v>37</v>
      </c>
      <c r="BV248" s="22" t="s">
        <v>37</v>
      </c>
      <c r="BW248" s="22" t="s">
        <v>37</v>
      </c>
      <c r="BX248" s="22">
        <v>6</v>
      </c>
      <c r="BY248" s="24" t="s">
        <v>37</v>
      </c>
      <c r="BZ248" s="24" t="s">
        <v>37</v>
      </c>
      <c r="CA248" s="24" t="s">
        <v>37</v>
      </c>
      <c r="CB248" s="24" t="s">
        <v>37</v>
      </c>
      <c r="CC248" s="24">
        <v>0</v>
      </c>
      <c r="CD248" s="24">
        <v>6</v>
      </c>
      <c r="CE248" s="24">
        <v>0</v>
      </c>
      <c r="CF248" s="24">
        <v>0</v>
      </c>
      <c r="CG248" s="24">
        <v>0</v>
      </c>
      <c r="CH248" s="24">
        <v>6</v>
      </c>
      <c r="CI248" s="22" t="s">
        <v>37</v>
      </c>
      <c r="CJ248" s="22" t="s">
        <v>37</v>
      </c>
      <c r="CK248" s="22" t="s">
        <v>37</v>
      </c>
      <c r="CL248" s="22" t="s">
        <v>37</v>
      </c>
      <c r="CM248" s="20" t="s">
        <v>37</v>
      </c>
      <c r="CN248" s="20" t="s">
        <v>37</v>
      </c>
      <c r="CO248" s="20" t="s">
        <v>37</v>
      </c>
      <c r="CP248" s="20" t="s">
        <v>37</v>
      </c>
    </row>
    <row r="249" spans="1:94" x14ac:dyDescent="0.35">
      <c r="A249" s="16">
        <v>2012</v>
      </c>
      <c r="B249" s="17">
        <v>8122</v>
      </c>
      <c r="C249" s="18" t="s">
        <v>744</v>
      </c>
      <c r="D249" s="18" t="s">
        <v>87</v>
      </c>
      <c r="E249" s="18" t="s">
        <v>28</v>
      </c>
      <c r="F249" s="16" t="s">
        <v>8</v>
      </c>
      <c r="G249" s="20">
        <v>62</v>
      </c>
      <c r="H249" s="20">
        <v>126</v>
      </c>
      <c r="I249" s="20" t="s">
        <v>37</v>
      </c>
      <c r="J249" s="20" t="s">
        <v>37</v>
      </c>
      <c r="K249" s="20">
        <v>188</v>
      </c>
      <c r="L249" s="19">
        <v>0</v>
      </c>
      <c r="M249" s="19">
        <v>0</v>
      </c>
      <c r="N249" s="19" t="s">
        <v>37</v>
      </c>
      <c r="O249" s="19" t="s">
        <v>37</v>
      </c>
      <c r="P249" s="19">
        <v>0</v>
      </c>
      <c r="Q249" s="22">
        <v>229</v>
      </c>
      <c r="R249" s="22">
        <v>226</v>
      </c>
      <c r="S249" s="22" t="s">
        <v>37</v>
      </c>
      <c r="T249" s="22" t="s">
        <v>37</v>
      </c>
      <c r="U249" s="22">
        <v>455</v>
      </c>
      <c r="V249" s="21">
        <v>0.1</v>
      </c>
      <c r="W249" s="21">
        <v>0.1</v>
      </c>
      <c r="X249" s="21" t="s">
        <v>37</v>
      </c>
      <c r="Y249" s="21" t="s">
        <v>37</v>
      </c>
      <c r="Z249" s="21">
        <v>0.2</v>
      </c>
      <c r="AA249" s="20" t="s">
        <v>37</v>
      </c>
      <c r="AB249" s="20" t="s">
        <v>37</v>
      </c>
      <c r="AC249" s="20" t="s">
        <v>37</v>
      </c>
      <c r="AD249" s="20" t="s">
        <v>37</v>
      </c>
      <c r="AE249" s="20">
        <v>0</v>
      </c>
      <c r="AF249" s="19" t="s">
        <v>37</v>
      </c>
      <c r="AG249" s="19" t="s">
        <v>37</v>
      </c>
      <c r="AH249" s="19" t="s">
        <v>37</v>
      </c>
      <c r="AI249" s="19" t="s">
        <v>37</v>
      </c>
      <c r="AJ249" s="19">
        <v>0</v>
      </c>
      <c r="AK249" s="19" t="s">
        <v>37</v>
      </c>
      <c r="AL249" s="19" t="s">
        <v>37</v>
      </c>
      <c r="AM249" s="19" t="s">
        <v>37</v>
      </c>
      <c r="AN249" s="19" t="s">
        <v>37</v>
      </c>
      <c r="AO249" s="19">
        <v>0</v>
      </c>
      <c r="AP249" s="22" t="s">
        <v>37</v>
      </c>
      <c r="AQ249" s="22" t="s">
        <v>37</v>
      </c>
      <c r="AR249" s="22" t="s">
        <v>37</v>
      </c>
      <c r="AS249" s="22" t="s">
        <v>37</v>
      </c>
      <c r="AT249" s="22">
        <v>0</v>
      </c>
      <c r="AU249" s="21" t="s">
        <v>37</v>
      </c>
      <c r="AV249" s="21" t="s">
        <v>37</v>
      </c>
      <c r="AW249" s="21" t="s">
        <v>37</v>
      </c>
      <c r="AX249" s="21" t="s">
        <v>37</v>
      </c>
      <c r="AY249" s="21">
        <v>0</v>
      </c>
      <c r="AZ249" s="21" t="s">
        <v>37</v>
      </c>
      <c r="BA249" s="21" t="s">
        <v>37</v>
      </c>
      <c r="BB249" s="21" t="s">
        <v>37</v>
      </c>
      <c r="BC249" s="21" t="s">
        <v>37</v>
      </c>
      <c r="BD249" s="21">
        <v>0</v>
      </c>
      <c r="BE249" s="20">
        <v>3</v>
      </c>
      <c r="BF249" s="20" t="s">
        <v>37</v>
      </c>
      <c r="BG249" s="20" t="s">
        <v>37</v>
      </c>
      <c r="BH249" s="20" t="s">
        <v>37</v>
      </c>
      <c r="BI249" s="20">
        <v>3</v>
      </c>
      <c r="BJ249" s="20">
        <v>13</v>
      </c>
      <c r="BK249" s="20">
        <v>15</v>
      </c>
      <c r="BL249" s="20" t="s">
        <v>37</v>
      </c>
      <c r="BM249" s="20" t="s">
        <v>37</v>
      </c>
      <c r="BN249" s="20">
        <v>28</v>
      </c>
      <c r="BO249" s="22" t="s">
        <v>37</v>
      </c>
      <c r="BP249" s="22" t="s">
        <v>37</v>
      </c>
      <c r="BQ249" s="22" t="s">
        <v>37</v>
      </c>
      <c r="BR249" s="22" t="s">
        <v>37</v>
      </c>
      <c r="BS249" s="22">
        <v>0</v>
      </c>
      <c r="BT249" s="22" t="s">
        <v>37</v>
      </c>
      <c r="BU249" s="22" t="s">
        <v>37</v>
      </c>
      <c r="BV249" s="22" t="s">
        <v>37</v>
      </c>
      <c r="BW249" s="22" t="s">
        <v>37</v>
      </c>
      <c r="BX249" s="22">
        <v>0</v>
      </c>
      <c r="BY249" s="24">
        <v>3</v>
      </c>
      <c r="BZ249" s="24">
        <v>6</v>
      </c>
      <c r="CA249" s="24" t="s">
        <v>37</v>
      </c>
      <c r="CB249" s="24" t="s">
        <v>37</v>
      </c>
      <c r="CC249" s="24">
        <v>9</v>
      </c>
      <c r="CD249" s="24">
        <v>19</v>
      </c>
      <c r="CE249" s="24">
        <v>21</v>
      </c>
      <c r="CF249" s="24">
        <v>0</v>
      </c>
      <c r="CG249" s="24">
        <v>0</v>
      </c>
      <c r="CH249" s="24">
        <v>40</v>
      </c>
      <c r="CI249" s="22" t="s">
        <v>37</v>
      </c>
      <c r="CJ249" s="22" t="s">
        <v>37</v>
      </c>
      <c r="CK249" s="22" t="s">
        <v>37</v>
      </c>
      <c r="CL249" s="22" t="s">
        <v>37</v>
      </c>
      <c r="CM249" s="20" t="s">
        <v>37</v>
      </c>
      <c r="CN249" s="20" t="s">
        <v>37</v>
      </c>
      <c r="CO249" s="20" t="s">
        <v>37</v>
      </c>
      <c r="CP249" s="20" t="s">
        <v>37</v>
      </c>
    </row>
    <row r="250" spans="1:94" x14ac:dyDescent="0.35">
      <c r="A250" s="16">
        <v>2012</v>
      </c>
      <c r="B250" s="17">
        <v>8179</v>
      </c>
      <c r="C250" s="18" t="s">
        <v>748</v>
      </c>
      <c r="D250" s="18" t="s">
        <v>74</v>
      </c>
      <c r="E250" s="18" t="s">
        <v>33</v>
      </c>
      <c r="F250" s="16" t="s">
        <v>8</v>
      </c>
      <c r="G250" s="20" t="s">
        <v>37</v>
      </c>
      <c r="H250" s="20" t="s">
        <v>37</v>
      </c>
      <c r="I250" s="20" t="s">
        <v>37</v>
      </c>
      <c r="J250" s="20" t="s">
        <v>37</v>
      </c>
      <c r="K250" s="20">
        <v>0</v>
      </c>
      <c r="L250" s="19" t="s">
        <v>37</v>
      </c>
      <c r="M250" s="19" t="s">
        <v>37</v>
      </c>
      <c r="N250" s="19" t="s">
        <v>37</v>
      </c>
      <c r="O250" s="19" t="s">
        <v>37</v>
      </c>
      <c r="P250" s="19">
        <v>0</v>
      </c>
      <c r="Q250" s="22" t="s">
        <v>37</v>
      </c>
      <c r="R250" s="22" t="s">
        <v>37</v>
      </c>
      <c r="S250" s="22" t="s">
        <v>37</v>
      </c>
      <c r="T250" s="22" t="s">
        <v>37</v>
      </c>
      <c r="U250" s="22">
        <v>0</v>
      </c>
      <c r="V250" s="21" t="s">
        <v>37</v>
      </c>
      <c r="W250" s="21" t="s">
        <v>37</v>
      </c>
      <c r="X250" s="21" t="s">
        <v>37</v>
      </c>
      <c r="Y250" s="21" t="s">
        <v>37</v>
      </c>
      <c r="Z250" s="21">
        <v>0</v>
      </c>
      <c r="AA250" s="20" t="s">
        <v>37</v>
      </c>
      <c r="AB250" s="20" t="s">
        <v>37</v>
      </c>
      <c r="AC250" s="20" t="s">
        <v>37</v>
      </c>
      <c r="AD250" s="20" t="s">
        <v>37</v>
      </c>
      <c r="AE250" s="20">
        <v>0</v>
      </c>
      <c r="AF250" s="19" t="s">
        <v>37</v>
      </c>
      <c r="AG250" s="19" t="s">
        <v>37</v>
      </c>
      <c r="AH250" s="19" t="s">
        <v>37</v>
      </c>
      <c r="AI250" s="19" t="s">
        <v>37</v>
      </c>
      <c r="AJ250" s="19">
        <v>0</v>
      </c>
      <c r="AK250" s="19" t="s">
        <v>37</v>
      </c>
      <c r="AL250" s="19" t="s">
        <v>37</v>
      </c>
      <c r="AM250" s="19" t="s">
        <v>37</v>
      </c>
      <c r="AN250" s="19" t="s">
        <v>37</v>
      </c>
      <c r="AO250" s="19">
        <v>0</v>
      </c>
      <c r="AP250" s="22" t="s">
        <v>37</v>
      </c>
      <c r="AQ250" s="22" t="s">
        <v>37</v>
      </c>
      <c r="AR250" s="22" t="s">
        <v>37</v>
      </c>
      <c r="AS250" s="22" t="s">
        <v>37</v>
      </c>
      <c r="AT250" s="22">
        <v>0</v>
      </c>
      <c r="AU250" s="21" t="s">
        <v>37</v>
      </c>
      <c r="AV250" s="21" t="s">
        <v>37</v>
      </c>
      <c r="AW250" s="21" t="s">
        <v>37</v>
      </c>
      <c r="AX250" s="21" t="s">
        <v>37</v>
      </c>
      <c r="AY250" s="21">
        <v>0</v>
      </c>
      <c r="AZ250" s="21" t="s">
        <v>37</v>
      </c>
      <c r="BA250" s="21" t="s">
        <v>37</v>
      </c>
      <c r="BB250" s="21" t="s">
        <v>37</v>
      </c>
      <c r="BC250" s="21" t="s">
        <v>37</v>
      </c>
      <c r="BD250" s="21">
        <v>0</v>
      </c>
      <c r="BE250" s="20" t="s">
        <v>37</v>
      </c>
      <c r="BF250" s="20" t="s">
        <v>37</v>
      </c>
      <c r="BG250" s="20" t="s">
        <v>37</v>
      </c>
      <c r="BH250" s="20" t="s">
        <v>37</v>
      </c>
      <c r="BI250" s="20">
        <v>0</v>
      </c>
      <c r="BJ250" s="20" t="s">
        <v>37</v>
      </c>
      <c r="BK250" s="20" t="s">
        <v>37</v>
      </c>
      <c r="BL250" s="20" t="s">
        <v>37</v>
      </c>
      <c r="BM250" s="20" t="s">
        <v>37</v>
      </c>
      <c r="BN250" s="20">
        <v>0</v>
      </c>
      <c r="BO250" s="22" t="s">
        <v>37</v>
      </c>
      <c r="BP250" s="22" t="s">
        <v>37</v>
      </c>
      <c r="BQ250" s="22" t="s">
        <v>37</v>
      </c>
      <c r="BR250" s="22" t="s">
        <v>37</v>
      </c>
      <c r="BS250" s="22">
        <v>0</v>
      </c>
      <c r="BT250" s="22" t="s">
        <v>37</v>
      </c>
      <c r="BU250" s="22" t="s">
        <v>37</v>
      </c>
      <c r="BV250" s="22" t="s">
        <v>37</v>
      </c>
      <c r="BW250" s="22" t="s">
        <v>37</v>
      </c>
      <c r="BX250" s="22">
        <v>0</v>
      </c>
      <c r="BY250" s="24" t="s">
        <v>37</v>
      </c>
      <c r="BZ250" s="24" t="s">
        <v>37</v>
      </c>
      <c r="CA250" s="24" t="s">
        <v>37</v>
      </c>
      <c r="CB250" s="24" t="s">
        <v>37</v>
      </c>
      <c r="CC250" s="24">
        <v>0</v>
      </c>
      <c r="CD250" s="24">
        <v>0</v>
      </c>
      <c r="CE250" s="24">
        <v>0</v>
      </c>
      <c r="CF250" s="24">
        <v>0</v>
      </c>
      <c r="CG250" s="24">
        <v>0</v>
      </c>
      <c r="CH250" s="24">
        <v>0</v>
      </c>
      <c r="CI250" s="22">
        <v>981</v>
      </c>
      <c r="CJ250" s="22" t="s">
        <v>37</v>
      </c>
      <c r="CK250" s="22" t="s">
        <v>37</v>
      </c>
      <c r="CL250" s="22" t="s">
        <v>37</v>
      </c>
      <c r="CM250" s="20">
        <v>159</v>
      </c>
      <c r="CN250" s="20" t="s">
        <v>37</v>
      </c>
      <c r="CO250" s="20" t="s">
        <v>37</v>
      </c>
      <c r="CP250" s="20" t="s">
        <v>37</v>
      </c>
    </row>
    <row r="251" spans="1:94" x14ac:dyDescent="0.35">
      <c r="A251" s="16">
        <v>2012</v>
      </c>
      <c r="B251" s="17">
        <v>8198</v>
      </c>
      <c r="C251" s="18" t="s">
        <v>749</v>
      </c>
      <c r="D251" s="18" t="s">
        <v>34</v>
      </c>
      <c r="E251" s="18" t="s">
        <v>28</v>
      </c>
      <c r="F251" s="16" t="s">
        <v>8</v>
      </c>
      <c r="G251" s="20" t="s">
        <v>37</v>
      </c>
      <c r="H251" s="20" t="s">
        <v>37</v>
      </c>
      <c r="I251" s="20" t="s">
        <v>37</v>
      </c>
      <c r="J251" s="20" t="s">
        <v>37</v>
      </c>
      <c r="K251" s="20">
        <v>0</v>
      </c>
      <c r="L251" s="19" t="s">
        <v>37</v>
      </c>
      <c r="M251" s="19" t="s">
        <v>37</v>
      </c>
      <c r="N251" s="19" t="s">
        <v>37</v>
      </c>
      <c r="O251" s="19" t="s">
        <v>37</v>
      </c>
      <c r="P251" s="19">
        <v>0</v>
      </c>
      <c r="Q251" s="22">
        <v>140</v>
      </c>
      <c r="R251" s="22" t="s">
        <v>37</v>
      </c>
      <c r="S251" s="22" t="s">
        <v>37</v>
      </c>
      <c r="T251" s="22" t="s">
        <v>37</v>
      </c>
      <c r="U251" s="22">
        <v>140</v>
      </c>
      <c r="V251" s="21" t="s">
        <v>37</v>
      </c>
      <c r="W251" s="21" t="s">
        <v>37</v>
      </c>
      <c r="X251" s="21" t="s">
        <v>37</v>
      </c>
      <c r="Y251" s="21" t="s">
        <v>37</v>
      </c>
      <c r="Z251" s="21">
        <v>0</v>
      </c>
      <c r="AA251" s="20" t="s">
        <v>37</v>
      </c>
      <c r="AB251" s="20" t="s">
        <v>37</v>
      </c>
      <c r="AC251" s="20" t="s">
        <v>37</v>
      </c>
      <c r="AD251" s="20" t="s">
        <v>37</v>
      </c>
      <c r="AE251" s="20">
        <v>0</v>
      </c>
      <c r="AF251" s="19" t="s">
        <v>37</v>
      </c>
      <c r="AG251" s="19" t="s">
        <v>37</v>
      </c>
      <c r="AH251" s="19" t="s">
        <v>37</v>
      </c>
      <c r="AI251" s="19" t="s">
        <v>37</v>
      </c>
      <c r="AJ251" s="19">
        <v>0</v>
      </c>
      <c r="AK251" s="19" t="s">
        <v>37</v>
      </c>
      <c r="AL251" s="19" t="s">
        <v>37</v>
      </c>
      <c r="AM251" s="19" t="s">
        <v>37</v>
      </c>
      <c r="AN251" s="19" t="s">
        <v>37</v>
      </c>
      <c r="AO251" s="19">
        <v>0</v>
      </c>
      <c r="AP251" s="22" t="s">
        <v>37</v>
      </c>
      <c r="AQ251" s="22" t="s">
        <v>37</v>
      </c>
      <c r="AR251" s="22" t="s">
        <v>37</v>
      </c>
      <c r="AS251" s="22" t="s">
        <v>37</v>
      </c>
      <c r="AT251" s="22">
        <v>0</v>
      </c>
      <c r="AU251" s="21" t="s">
        <v>37</v>
      </c>
      <c r="AV251" s="21" t="s">
        <v>37</v>
      </c>
      <c r="AW251" s="21" t="s">
        <v>37</v>
      </c>
      <c r="AX251" s="21" t="s">
        <v>37</v>
      </c>
      <c r="AY251" s="21">
        <v>0</v>
      </c>
      <c r="AZ251" s="21" t="s">
        <v>37</v>
      </c>
      <c r="BA251" s="21" t="s">
        <v>37</v>
      </c>
      <c r="BB251" s="21" t="s">
        <v>37</v>
      </c>
      <c r="BC251" s="21" t="s">
        <v>37</v>
      </c>
      <c r="BD251" s="21">
        <v>0</v>
      </c>
      <c r="BE251" s="20" t="s">
        <v>37</v>
      </c>
      <c r="BF251" s="20" t="s">
        <v>37</v>
      </c>
      <c r="BG251" s="20" t="s">
        <v>37</v>
      </c>
      <c r="BH251" s="20" t="s">
        <v>37</v>
      </c>
      <c r="BI251" s="20">
        <v>0</v>
      </c>
      <c r="BJ251" s="20" t="s">
        <v>37</v>
      </c>
      <c r="BK251" s="20" t="s">
        <v>37</v>
      </c>
      <c r="BL251" s="20" t="s">
        <v>37</v>
      </c>
      <c r="BM251" s="20" t="s">
        <v>37</v>
      </c>
      <c r="BN251" s="20">
        <v>0</v>
      </c>
      <c r="BO251" s="22" t="s">
        <v>37</v>
      </c>
      <c r="BP251" s="22">
        <v>23</v>
      </c>
      <c r="BQ251" s="22" t="s">
        <v>37</v>
      </c>
      <c r="BR251" s="22" t="s">
        <v>37</v>
      </c>
      <c r="BS251" s="22">
        <v>23</v>
      </c>
      <c r="BT251" s="22" t="s">
        <v>37</v>
      </c>
      <c r="BU251" s="22" t="s">
        <v>37</v>
      </c>
      <c r="BV251" s="22" t="s">
        <v>37</v>
      </c>
      <c r="BW251" s="22" t="s">
        <v>37</v>
      </c>
      <c r="BX251" s="22">
        <v>0</v>
      </c>
      <c r="BY251" s="24" t="s">
        <v>37</v>
      </c>
      <c r="BZ251" s="24" t="s">
        <v>37</v>
      </c>
      <c r="CA251" s="24" t="s">
        <v>37</v>
      </c>
      <c r="CB251" s="24" t="s">
        <v>37</v>
      </c>
      <c r="CC251" s="24">
        <v>0</v>
      </c>
      <c r="CD251" s="24">
        <v>0</v>
      </c>
      <c r="CE251" s="24">
        <v>23</v>
      </c>
      <c r="CF251" s="24">
        <v>0</v>
      </c>
      <c r="CG251" s="24">
        <v>0</v>
      </c>
      <c r="CH251" s="24">
        <v>23</v>
      </c>
      <c r="CI251" s="22" t="s">
        <v>37</v>
      </c>
      <c r="CJ251" s="22" t="s">
        <v>37</v>
      </c>
      <c r="CK251" s="22" t="s">
        <v>37</v>
      </c>
      <c r="CL251" s="22" t="s">
        <v>37</v>
      </c>
      <c r="CM251" s="20" t="s">
        <v>37</v>
      </c>
      <c r="CN251" s="20" t="s">
        <v>37</v>
      </c>
      <c r="CO251" s="20" t="s">
        <v>37</v>
      </c>
      <c r="CP251" s="20" t="s">
        <v>37</v>
      </c>
    </row>
    <row r="252" spans="1:94" x14ac:dyDescent="0.35">
      <c r="A252" s="16">
        <v>2012</v>
      </c>
      <c r="B252" s="17">
        <v>8210</v>
      </c>
      <c r="C252" s="18" t="s">
        <v>751</v>
      </c>
      <c r="D252" s="18" t="s">
        <v>49</v>
      </c>
      <c r="E252" s="18" t="s">
        <v>33</v>
      </c>
      <c r="F252" s="16" t="s">
        <v>8</v>
      </c>
      <c r="G252" s="20">
        <v>637</v>
      </c>
      <c r="H252" s="20" t="s">
        <v>37</v>
      </c>
      <c r="I252" s="20" t="s">
        <v>37</v>
      </c>
      <c r="J252" s="20" t="s">
        <v>37</v>
      </c>
      <c r="K252" s="20">
        <v>637</v>
      </c>
      <c r="L252" s="19">
        <v>0.3</v>
      </c>
      <c r="M252" s="19" t="s">
        <v>37</v>
      </c>
      <c r="N252" s="19" t="s">
        <v>37</v>
      </c>
      <c r="O252" s="19" t="s">
        <v>37</v>
      </c>
      <c r="P252" s="19">
        <v>0.3</v>
      </c>
      <c r="Q252" s="22">
        <v>1463</v>
      </c>
      <c r="R252" s="22">
        <v>1263</v>
      </c>
      <c r="S252" s="22" t="s">
        <v>37</v>
      </c>
      <c r="T252" s="22" t="s">
        <v>37</v>
      </c>
      <c r="U252" s="22">
        <v>2726</v>
      </c>
      <c r="V252" s="21">
        <v>0.6</v>
      </c>
      <c r="W252" s="21">
        <v>0.5</v>
      </c>
      <c r="X252" s="21" t="s">
        <v>37</v>
      </c>
      <c r="Y252" s="21" t="s">
        <v>37</v>
      </c>
      <c r="Z252" s="21">
        <v>1.1000000000000001</v>
      </c>
      <c r="AA252" s="20">
        <v>4</v>
      </c>
      <c r="AB252" s="20" t="s">
        <v>37</v>
      </c>
      <c r="AC252" s="20" t="s">
        <v>37</v>
      </c>
      <c r="AD252" s="20" t="s">
        <v>37</v>
      </c>
      <c r="AE252" s="20">
        <v>4</v>
      </c>
      <c r="AF252" s="19">
        <v>2.1</v>
      </c>
      <c r="AG252" s="19" t="s">
        <v>37</v>
      </c>
      <c r="AH252" s="19" t="s">
        <v>37</v>
      </c>
      <c r="AI252" s="19" t="s">
        <v>37</v>
      </c>
      <c r="AJ252" s="19">
        <v>2.1</v>
      </c>
      <c r="AK252" s="19">
        <v>2.1</v>
      </c>
      <c r="AL252" s="19" t="s">
        <v>37</v>
      </c>
      <c r="AM252" s="19" t="s">
        <v>37</v>
      </c>
      <c r="AN252" s="19" t="s">
        <v>37</v>
      </c>
      <c r="AO252" s="19">
        <v>2.1</v>
      </c>
      <c r="AP252" s="22">
        <v>80</v>
      </c>
      <c r="AQ252" s="22" t="s">
        <v>37</v>
      </c>
      <c r="AR252" s="22" t="s">
        <v>37</v>
      </c>
      <c r="AS252" s="22" t="s">
        <v>37</v>
      </c>
      <c r="AT252" s="22">
        <v>80</v>
      </c>
      <c r="AU252" s="21">
        <v>2.1</v>
      </c>
      <c r="AV252" s="21" t="s">
        <v>37</v>
      </c>
      <c r="AW252" s="21" t="s">
        <v>37</v>
      </c>
      <c r="AX252" s="21" t="s">
        <v>37</v>
      </c>
      <c r="AY252" s="21">
        <v>2.1</v>
      </c>
      <c r="AZ252" s="21">
        <v>2.1</v>
      </c>
      <c r="BA252" s="21" t="s">
        <v>37</v>
      </c>
      <c r="BB252" s="21" t="s">
        <v>37</v>
      </c>
      <c r="BC252" s="21" t="s">
        <v>37</v>
      </c>
      <c r="BD252" s="21">
        <v>2.1</v>
      </c>
      <c r="BE252" s="20" t="s">
        <v>37</v>
      </c>
      <c r="BF252" s="20" t="s">
        <v>37</v>
      </c>
      <c r="BG252" s="20" t="s">
        <v>37</v>
      </c>
      <c r="BH252" s="20" t="s">
        <v>37</v>
      </c>
      <c r="BI252" s="20">
        <v>0</v>
      </c>
      <c r="BJ252" s="20">
        <v>35</v>
      </c>
      <c r="BK252" s="20" t="s">
        <v>37</v>
      </c>
      <c r="BL252" s="20" t="s">
        <v>37</v>
      </c>
      <c r="BM252" s="20" t="s">
        <v>37</v>
      </c>
      <c r="BN252" s="20">
        <v>35</v>
      </c>
      <c r="BO252" s="22" t="s">
        <v>37</v>
      </c>
      <c r="BP252" s="22" t="s">
        <v>37</v>
      </c>
      <c r="BQ252" s="22" t="s">
        <v>37</v>
      </c>
      <c r="BR252" s="22" t="s">
        <v>37</v>
      </c>
      <c r="BS252" s="22">
        <v>0</v>
      </c>
      <c r="BT252" s="22" t="s">
        <v>37</v>
      </c>
      <c r="BU252" s="22" t="s">
        <v>37</v>
      </c>
      <c r="BV252" s="22" t="s">
        <v>37</v>
      </c>
      <c r="BW252" s="22" t="s">
        <v>37</v>
      </c>
      <c r="BX252" s="22">
        <v>0</v>
      </c>
      <c r="BY252" s="24" t="s">
        <v>37</v>
      </c>
      <c r="BZ252" s="24" t="s">
        <v>37</v>
      </c>
      <c r="CA252" s="24" t="s">
        <v>37</v>
      </c>
      <c r="CB252" s="24" t="s">
        <v>37</v>
      </c>
      <c r="CC252" s="24">
        <v>0</v>
      </c>
      <c r="CD252" s="24">
        <v>35</v>
      </c>
      <c r="CE252" s="24">
        <v>0</v>
      </c>
      <c r="CF252" s="24">
        <v>0</v>
      </c>
      <c r="CG252" s="24">
        <v>0</v>
      </c>
      <c r="CH252" s="24">
        <v>35</v>
      </c>
      <c r="CI252" s="22" t="s">
        <v>37</v>
      </c>
      <c r="CJ252" s="22" t="s">
        <v>37</v>
      </c>
      <c r="CK252" s="22" t="s">
        <v>37</v>
      </c>
      <c r="CL252" s="22" t="s">
        <v>37</v>
      </c>
      <c r="CM252" s="20" t="s">
        <v>37</v>
      </c>
      <c r="CN252" s="20" t="s">
        <v>37</v>
      </c>
      <c r="CO252" s="20" t="s">
        <v>37</v>
      </c>
      <c r="CP252" s="20" t="s">
        <v>37</v>
      </c>
    </row>
    <row r="253" spans="1:94" x14ac:dyDescent="0.35">
      <c r="A253" s="16">
        <v>2012</v>
      </c>
      <c r="B253" s="17">
        <v>8212</v>
      </c>
      <c r="C253" s="18" t="s">
        <v>752</v>
      </c>
      <c r="D253" s="18" t="s">
        <v>39</v>
      </c>
      <c r="E253" s="18" t="s">
        <v>28</v>
      </c>
      <c r="F253" s="16" t="s">
        <v>8</v>
      </c>
      <c r="G253" s="20" t="s">
        <v>37</v>
      </c>
      <c r="H253" s="20" t="s">
        <v>37</v>
      </c>
      <c r="I253" s="20" t="s">
        <v>37</v>
      </c>
      <c r="J253" s="20" t="s">
        <v>37</v>
      </c>
      <c r="K253" s="20" t="s">
        <v>37</v>
      </c>
      <c r="L253" s="19" t="s">
        <v>37</v>
      </c>
      <c r="M253" s="19" t="s">
        <v>37</v>
      </c>
      <c r="N253" s="19" t="s">
        <v>37</v>
      </c>
      <c r="O253" s="19" t="s">
        <v>37</v>
      </c>
      <c r="P253" s="19" t="s">
        <v>37</v>
      </c>
      <c r="Q253" s="22" t="s">
        <v>37</v>
      </c>
      <c r="R253" s="22" t="s">
        <v>37</v>
      </c>
      <c r="S253" s="22" t="s">
        <v>37</v>
      </c>
      <c r="T253" s="22" t="s">
        <v>37</v>
      </c>
      <c r="U253" s="22" t="s">
        <v>37</v>
      </c>
      <c r="V253" s="21" t="s">
        <v>37</v>
      </c>
      <c r="W253" s="21" t="s">
        <v>37</v>
      </c>
      <c r="X253" s="21" t="s">
        <v>37</v>
      </c>
      <c r="Y253" s="21" t="s">
        <v>37</v>
      </c>
      <c r="Z253" s="21" t="s">
        <v>37</v>
      </c>
      <c r="AA253" s="20" t="s">
        <v>37</v>
      </c>
      <c r="AB253" s="20" t="s">
        <v>37</v>
      </c>
      <c r="AC253" s="20" t="s">
        <v>37</v>
      </c>
      <c r="AD253" s="20" t="s">
        <v>37</v>
      </c>
      <c r="AE253" s="20" t="s">
        <v>37</v>
      </c>
      <c r="AF253" s="19" t="s">
        <v>37</v>
      </c>
      <c r="AG253" s="19" t="s">
        <v>37</v>
      </c>
      <c r="AH253" s="19" t="s">
        <v>37</v>
      </c>
      <c r="AI253" s="19" t="s">
        <v>37</v>
      </c>
      <c r="AJ253" s="19" t="s">
        <v>37</v>
      </c>
      <c r="AK253" s="19" t="s">
        <v>37</v>
      </c>
      <c r="AL253" s="19" t="s">
        <v>37</v>
      </c>
      <c r="AM253" s="19" t="s">
        <v>37</v>
      </c>
      <c r="AN253" s="19" t="s">
        <v>37</v>
      </c>
      <c r="AO253" s="19" t="s">
        <v>37</v>
      </c>
      <c r="AP253" s="22" t="s">
        <v>37</v>
      </c>
      <c r="AQ253" s="22" t="s">
        <v>37</v>
      </c>
      <c r="AR253" s="22" t="s">
        <v>37</v>
      </c>
      <c r="AS253" s="22" t="s">
        <v>37</v>
      </c>
      <c r="AT253" s="22" t="s">
        <v>37</v>
      </c>
      <c r="AU253" s="21" t="s">
        <v>37</v>
      </c>
      <c r="AV253" s="21" t="s">
        <v>37</v>
      </c>
      <c r="AW253" s="21" t="s">
        <v>37</v>
      </c>
      <c r="AX253" s="21" t="s">
        <v>37</v>
      </c>
      <c r="AY253" s="21" t="s">
        <v>37</v>
      </c>
      <c r="AZ253" s="21" t="s">
        <v>37</v>
      </c>
      <c r="BA253" s="21" t="s">
        <v>37</v>
      </c>
      <c r="BB253" s="21" t="s">
        <v>37</v>
      </c>
      <c r="BC253" s="21" t="s">
        <v>37</v>
      </c>
      <c r="BD253" s="21" t="s">
        <v>37</v>
      </c>
      <c r="BE253" s="20" t="s">
        <v>37</v>
      </c>
      <c r="BF253" s="20" t="s">
        <v>37</v>
      </c>
      <c r="BG253" s="20" t="s">
        <v>37</v>
      </c>
      <c r="BH253" s="20" t="s">
        <v>37</v>
      </c>
      <c r="BI253" s="20" t="s">
        <v>37</v>
      </c>
      <c r="BJ253" s="20" t="s">
        <v>37</v>
      </c>
      <c r="BK253" s="20" t="s">
        <v>37</v>
      </c>
      <c r="BL253" s="20" t="s">
        <v>37</v>
      </c>
      <c r="BM253" s="20" t="s">
        <v>37</v>
      </c>
      <c r="BN253" s="20" t="s">
        <v>37</v>
      </c>
      <c r="BO253" s="22" t="s">
        <v>37</v>
      </c>
      <c r="BP253" s="22" t="s">
        <v>37</v>
      </c>
      <c r="BQ253" s="22" t="s">
        <v>37</v>
      </c>
      <c r="BR253" s="22" t="s">
        <v>37</v>
      </c>
      <c r="BS253" s="22" t="s">
        <v>37</v>
      </c>
      <c r="BT253" s="22" t="s">
        <v>37</v>
      </c>
      <c r="BU253" s="22" t="s">
        <v>37</v>
      </c>
      <c r="BV253" s="22" t="s">
        <v>37</v>
      </c>
      <c r="BW253" s="22" t="s">
        <v>37</v>
      </c>
      <c r="BX253" s="22" t="s">
        <v>37</v>
      </c>
      <c r="BY253" s="24" t="s">
        <v>37</v>
      </c>
      <c r="BZ253" s="24" t="s">
        <v>37</v>
      </c>
      <c r="CA253" s="24" t="s">
        <v>37</v>
      </c>
      <c r="CB253" s="24" t="s">
        <v>37</v>
      </c>
      <c r="CC253" s="24" t="s">
        <v>37</v>
      </c>
      <c r="CD253" s="24" t="s">
        <v>37</v>
      </c>
      <c r="CE253" s="24" t="s">
        <v>37</v>
      </c>
      <c r="CF253" s="24" t="s">
        <v>37</v>
      </c>
      <c r="CG253" s="24" t="s">
        <v>37</v>
      </c>
      <c r="CH253" s="24" t="s">
        <v>37</v>
      </c>
      <c r="CI253" s="22" t="s">
        <v>37</v>
      </c>
      <c r="CJ253" s="22" t="s">
        <v>37</v>
      </c>
      <c r="CK253" s="22" t="s">
        <v>37</v>
      </c>
      <c r="CL253" s="22" t="s">
        <v>37</v>
      </c>
      <c r="CM253" s="20">
        <v>0</v>
      </c>
      <c r="CN253" s="20">
        <v>24</v>
      </c>
      <c r="CO253" s="20">
        <v>7</v>
      </c>
      <c r="CP253" s="20">
        <v>0</v>
      </c>
    </row>
    <row r="254" spans="1:94" x14ac:dyDescent="0.35">
      <c r="A254" s="16">
        <v>2012</v>
      </c>
      <c r="B254" s="17">
        <v>8287</v>
      </c>
      <c r="C254" s="18" t="s">
        <v>757</v>
      </c>
      <c r="D254" s="18" t="s">
        <v>758</v>
      </c>
      <c r="E254" s="18" t="s">
        <v>57</v>
      </c>
      <c r="F254" s="16" t="s">
        <v>8</v>
      </c>
      <c r="G254" s="20" t="s">
        <v>37</v>
      </c>
      <c r="H254" s="20" t="s">
        <v>37</v>
      </c>
      <c r="I254" s="20" t="s">
        <v>37</v>
      </c>
      <c r="J254" s="20" t="s">
        <v>37</v>
      </c>
      <c r="K254" s="20" t="s">
        <v>37</v>
      </c>
      <c r="L254" s="19" t="s">
        <v>37</v>
      </c>
      <c r="M254" s="19" t="s">
        <v>37</v>
      </c>
      <c r="N254" s="19" t="s">
        <v>37</v>
      </c>
      <c r="O254" s="19" t="s">
        <v>37</v>
      </c>
      <c r="P254" s="19" t="s">
        <v>37</v>
      </c>
      <c r="Q254" s="22" t="s">
        <v>37</v>
      </c>
      <c r="R254" s="22" t="s">
        <v>37</v>
      </c>
      <c r="S254" s="22" t="s">
        <v>37</v>
      </c>
      <c r="T254" s="22" t="s">
        <v>37</v>
      </c>
      <c r="U254" s="22" t="s">
        <v>37</v>
      </c>
      <c r="V254" s="21" t="s">
        <v>37</v>
      </c>
      <c r="W254" s="21" t="s">
        <v>37</v>
      </c>
      <c r="X254" s="21" t="s">
        <v>37</v>
      </c>
      <c r="Y254" s="21" t="s">
        <v>37</v>
      </c>
      <c r="Z254" s="21" t="s">
        <v>37</v>
      </c>
      <c r="AA254" s="20" t="s">
        <v>37</v>
      </c>
      <c r="AB254" s="20" t="s">
        <v>37</v>
      </c>
      <c r="AC254" s="20" t="s">
        <v>37</v>
      </c>
      <c r="AD254" s="20" t="s">
        <v>37</v>
      </c>
      <c r="AE254" s="20" t="s">
        <v>37</v>
      </c>
      <c r="AF254" s="19" t="s">
        <v>37</v>
      </c>
      <c r="AG254" s="19" t="s">
        <v>37</v>
      </c>
      <c r="AH254" s="19" t="s">
        <v>37</v>
      </c>
      <c r="AI254" s="19" t="s">
        <v>37</v>
      </c>
      <c r="AJ254" s="19" t="s">
        <v>37</v>
      </c>
      <c r="AK254" s="19" t="s">
        <v>37</v>
      </c>
      <c r="AL254" s="19" t="s">
        <v>37</v>
      </c>
      <c r="AM254" s="19" t="s">
        <v>37</v>
      </c>
      <c r="AN254" s="19" t="s">
        <v>37</v>
      </c>
      <c r="AO254" s="19" t="s">
        <v>37</v>
      </c>
      <c r="AP254" s="22" t="s">
        <v>37</v>
      </c>
      <c r="AQ254" s="22" t="s">
        <v>37</v>
      </c>
      <c r="AR254" s="22" t="s">
        <v>37</v>
      </c>
      <c r="AS254" s="22" t="s">
        <v>37</v>
      </c>
      <c r="AT254" s="22" t="s">
        <v>37</v>
      </c>
      <c r="AU254" s="21" t="s">
        <v>37</v>
      </c>
      <c r="AV254" s="21" t="s">
        <v>37</v>
      </c>
      <c r="AW254" s="21" t="s">
        <v>37</v>
      </c>
      <c r="AX254" s="21" t="s">
        <v>37</v>
      </c>
      <c r="AY254" s="21" t="s">
        <v>37</v>
      </c>
      <c r="AZ254" s="21" t="s">
        <v>37</v>
      </c>
      <c r="BA254" s="21" t="s">
        <v>37</v>
      </c>
      <c r="BB254" s="21" t="s">
        <v>37</v>
      </c>
      <c r="BC254" s="21" t="s">
        <v>37</v>
      </c>
      <c r="BD254" s="21" t="s">
        <v>37</v>
      </c>
      <c r="BE254" s="20" t="s">
        <v>37</v>
      </c>
      <c r="BF254" s="20" t="s">
        <v>37</v>
      </c>
      <c r="BG254" s="20" t="s">
        <v>37</v>
      </c>
      <c r="BH254" s="20" t="s">
        <v>37</v>
      </c>
      <c r="BI254" s="20" t="s">
        <v>37</v>
      </c>
      <c r="BJ254" s="20" t="s">
        <v>37</v>
      </c>
      <c r="BK254" s="20" t="s">
        <v>37</v>
      </c>
      <c r="BL254" s="20" t="s">
        <v>37</v>
      </c>
      <c r="BM254" s="20" t="s">
        <v>37</v>
      </c>
      <c r="BN254" s="20" t="s">
        <v>37</v>
      </c>
      <c r="BO254" s="22" t="s">
        <v>37</v>
      </c>
      <c r="BP254" s="22" t="s">
        <v>37</v>
      </c>
      <c r="BQ254" s="22" t="s">
        <v>37</v>
      </c>
      <c r="BR254" s="22" t="s">
        <v>37</v>
      </c>
      <c r="BS254" s="22" t="s">
        <v>37</v>
      </c>
      <c r="BT254" s="22" t="s">
        <v>37</v>
      </c>
      <c r="BU254" s="22" t="s">
        <v>37</v>
      </c>
      <c r="BV254" s="22" t="s">
        <v>37</v>
      </c>
      <c r="BW254" s="22" t="s">
        <v>37</v>
      </c>
      <c r="BX254" s="22" t="s">
        <v>37</v>
      </c>
      <c r="BY254" s="24" t="s">
        <v>37</v>
      </c>
      <c r="BZ254" s="24" t="s">
        <v>37</v>
      </c>
      <c r="CA254" s="24" t="s">
        <v>37</v>
      </c>
      <c r="CB254" s="24" t="s">
        <v>37</v>
      </c>
      <c r="CC254" s="24" t="s">
        <v>37</v>
      </c>
      <c r="CD254" s="24" t="s">
        <v>37</v>
      </c>
      <c r="CE254" s="24" t="s">
        <v>37</v>
      </c>
      <c r="CF254" s="24" t="s">
        <v>37</v>
      </c>
      <c r="CG254" s="24" t="s">
        <v>37</v>
      </c>
      <c r="CH254" s="24" t="s">
        <v>37</v>
      </c>
      <c r="CI254" s="22" t="s">
        <v>37</v>
      </c>
      <c r="CJ254" s="22" t="s">
        <v>37</v>
      </c>
      <c r="CK254" s="22" t="s">
        <v>37</v>
      </c>
      <c r="CL254" s="22" t="s">
        <v>37</v>
      </c>
      <c r="CM254" s="20">
        <v>24</v>
      </c>
      <c r="CN254" s="20">
        <v>47</v>
      </c>
      <c r="CO254" s="20">
        <v>0</v>
      </c>
      <c r="CP254" s="20">
        <v>0</v>
      </c>
    </row>
    <row r="255" spans="1:94" x14ac:dyDescent="0.35">
      <c r="A255" s="16">
        <v>2012</v>
      </c>
      <c r="B255" s="17">
        <v>8288</v>
      </c>
      <c r="C255" s="18" t="s">
        <v>759</v>
      </c>
      <c r="D255" s="18" t="s">
        <v>87</v>
      </c>
      <c r="E255" s="18" t="s">
        <v>28</v>
      </c>
      <c r="F255" s="16" t="s">
        <v>8</v>
      </c>
      <c r="G255" s="20">
        <v>20</v>
      </c>
      <c r="H255" s="20">
        <v>10</v>
      </c>
      <c r="I255" s="20" t="s">
        <v>37</v>
      </c>
      <c r="J255" s="20" t="s">
        <v>37</v>
      </c>
      <c r="K255" s="20">
        <v>30</v>
      </c>
      <c r="L255" s="19">
        <v>0</v>
      </c>
      <c r="M255" s="19">
        <v>0</v>
      </c>
      <c r="N255" s="19" t="s">
        <v>37</v>
      </c>
      <c r="O255" s="19" t="s">
        <v>37</v>
      </c>
      <c r="P255" s="19">
        <v>0</v>
      </c>
      <c r="Q255" s="22">
        <v>96</v>
      </c>
      <c r="R255" s="22">
        <v>34</v>
      </c>
      <c r="S255" s="22" t="s">
        <v>37</v>
      </c>
      <c r="T255" s="22" t="s">
        <v>37</v>
      </c>
      <c r="U255" s="22">
        <v>130</v>
      </c>
      <c r="V255" s="21" t="s">
        <v>37</v>
      </c>
      <c r="W255" s="21" t="s">
        <v>37</v>
      </c>
      <c r="X255" s="21" t="s">
        <v>37</v>
      </c>
      <c r="Y255" s="21" t="s">
        <v>37</v>
      </c>
      <c r="Z255" s="21">
        <v>0</v>
      </c>
      <c r="AA255" s="20" t="s">
        <v>37</v>
      </c>
      <c r="AB255" s="20" t="s">
        <v>37</v>
      </c>
      <c r="AC255" s="20" t="s">
        <v>37</v>
      </c>
      <c r="AD255" s="20" t="s">
        <v>37</v>
      </c>
      <c r="AE255" s="20">
        <v>0</v>
      </c>
      <c r="AF255" s="19" t="s">
        <v>37</v>
      </c>
      <c r="AG255" s="19" t="s">
        <v>37</v>
      </c>
      <c r="AH255" s="19" t="s">
        <v>37</v>
      </c>
      <c r="AI255" s="19" t="s">
        <v>37</v>
      </c>
      <c r="AJ255" s="19">
        <v>0</v>
      </c>
      <c r="AK255" s="19" t="s">
        <v>37</v>
      </c>
      <c r="AL255" s="19" t="s">
        <v>37</v>
      </c>
      <c r="AM255" s="19" t="s">
        <v>37</v>
      </c>
      <c r="AN255" s="19" t="s">
        <v>37</v>
      </c>
      <c r="AO255" s="19">
        <v>0</v>
      </c>
      <c r="AP255" s="22" t="s">
        <v>37</v>
      </c>
      <c r="AQ255" s="22" t="s">
        <v>37</v>
      </c>
      <c r="AR255" s="22" t="s">
        <v>37</v>
      </c>
      <c r="AS255" s="22" t="s">
        <v>37</v>
      </c>
      <c r="AT255" s="22">
        <v>0</v>
      </c>
      <c r="AU255" s="21" t="s">
        <v>37</v>
      </c>
      <c r="AV255" s="21" t="s">
        <v>37</v>
      </c>
      <c r="AW255" s="21" t="s">
        <v>37</v>
      </c>
      <c r="AX255" s="21" t="s">
        <v>37</v>
      </c>
      <c r="AY255" s="21">
        <v>0</v>
      </c>
      <c r="AZ255" s="21" t="s">
        <v>37</v>
      </c>
      <c r="BA255" s="21" t="s">
        <v>37</v>
      </c>
      <c r="BB255" s="21" t="s">
        <v>37</v>
      </c>
      <c r="BC255" s="21" t="s">
        <v>37</v>
      </c>
      <c r="BD255" s="21">
        <v>0</v>
      </c>
      <c r="BE255" s="20" t="s">
        <v>37</v>
      </c>
      <c r="BF255" s="20" t="s">
        <v>37</v>
      </c>
      <c r="BG255" s="20" t="s">
        <v>37</v>
      </c>
      <c r="BH255" s="20" t="s">
        <v>37</v>
      </c>
      <c r="BI255" s="20">
        <v>0</v>
      </c>
      <c r="BJ255" s="20">
        <v>1</v>
      </c>
      <c r="BK255" s="20">
        <v>1</v>
      </c>
      <c r="BL255" s="20" t="s">
        <v>37</v>
      </c>
      <c r="BM255" s="20" t="s">
        <v>37</v>
      </c>
      <c r="BN255" s="20">
        <v>2</v>
      </c>
      <c r="BO255" s="22" t="s">
        <v>37</v>
      </c>
      <c r="BP255" s="22" t="s">
        <v>37</v>
      </c>
      <c r="BQ255" s="22" t="s">
        <v>37</v>
      </c>
      <c r="BR255" s="22" t="s">
        <v>37</v>
      </c>
      <c r="BS255" s="22">
        <v>0</v>
      </c>
      <c r="BT255" s="22" t="s">
        <v>37</v>
      </c>
      <c r="BU255" s="22" t="s">
        <v>37</v>
      </c>
      <c r="BV255" s="22" t="s">
        <v>37</v>
      </c>
      <c r="BW255" s="22" t="s">
        <v>37</v>
      </c>
      <c r="BX255" s="22">
        <v>0</v>
      </c>
      <c r="BY255" s="24">
        <v>1</v>
      </c>
      <c r="BZ255" s="24">
        <v>1</v>
      </c>
      <c r="CA255" s="24" t="s">
        <v>37</v>
      </c>
      <c r="CB255" s="24" t="s">
        <v>37</v>
      </c>
      <c r="CC255" s="24">
        <v>2</v>
      </c>
      <c r="CD255" s="24">
        <v>2</v>
      </c>
      <c r="CE255" s="24">
        <v>2</v>
      </c>
      <c r="CF255" s="24">
        <v>0</v>
      </c>
      <c r="CG255" s="24">
        <v>0</v>
      </c>
      <c r="CH255" s="24">
        <v>4</v>
      </c>
      <c r="CI255" s="22" t="s">
        <v>37</v>
      </c>
      <c r="CJ255" s="22" t="s">
        <v>37</v>
      </c>
      <c r="CK255" s="22" t="s">
        <v>37</v>
      </c>
      <c r="CL255" s="22" t="s">
        <v>37</v>
      </c>
      <c r="CM255" s="20" t="s">
        <v>37</v>
      </c>
      <c r="CN255" s="20" t="s">
        <v>37</v>
      </c>
      <c r="CO255" s="20" t="s">
        <v>37</v>
      </c>
      <c r="CP255" s="20" t="s">
        <v>37</v>
      </c>
    </row>
    <row r="256" spans="1:94" x14ac:dyDescent="0.35">
      <c r="A256" s="16">
        <v>2012</v>
      </c>
      <c r="B256" s="17">
        <v>8298</v>
      </c>
      <c r="C256" s="18" t="s">
        <v>760</v>
      </c>
      <c r="D256" s="18" t="s">
        <v>87</v>
      </c>
      <c r="E256" s="18" t="s">
        <v>33</v>
      </c>
      <c r="F256" s="16" t="s">
        <v>8</v>
      </c>
      <c r="G256" s="20">
        <v>234</v>
      </c>
      <c r="H256" s="20">
        <v>22</v>
      </c>
      <c r="I256" s="20">
        <v>249</v>
      </c>
      <c r="J256" s="20">
        <v>0</v>
      </c>
      <c r="K256" s="20">
        <v>505</v>
      </c>
      <c r="L256" s="19">
        <v>0</v>
      </c>
      <c r="M256" s="19">
        <v>0</v>
      </c>
      <c r="N256" s="19">
        <v>0</v>
      </c>
      <c r="O256" s="19">
        <v>0</v>
      </c>
      <c r="P256" s="19">
        <v>0</v>
      </c>
      <c r="Q256" s="22">
        <v>2006</v>
      </c>
      <c r="R256" s="22">
        <v>194</v>
      </c>
      <c r="S256" s="22">
        <v>3756</v>
      </c>
      <c r="T256" s="22">
        <v>0</v>
      </c>
      <c r="U256" s="22">
        <v>5956</v>
      </c>
      <c r="V256" s="21">
        <v>1</v>
      </c>
      <c r="W256" s="21">
        <v>0</v>
      </c>
      <c r="X256" s="21">
        <v>1</v>
      </c>
      <c r="Y256" s="21">
        <v>0</v>
      </c>
      <c r="Z256" s="21">
        <v>2</v>
      </c>
      <c r="AA256" s="20">
        <v>2</v>
      </c>
      <c r="AB256" s="20">
        <v>0</v>
      </c>
      <c r="AC256" s="20">
        <v>0</v>
      </c>
      <c r="AD256" s="20">
        <v>0</v>
      </c>
      <c r="AE256" s="20">
        <v>2</v>
      </c>
      <c r="AF256" s="19">
        <v>0</v>
      </c>
      <c r="AG256" s="19">
        <v>0</v>
      </c>
      <c r="AH256" s="19">
        <v>0</v>
      </c>
      <c r="AI256" s="19">
        <v>0</v>
      </c>
      <c r="AJ256" s="19">
        <v>0</v>
      </c>
      <c r="AK256" s="19">
        <v>0</v>
      </c>
      <c r="AL256" s="19">
        <v>0</v>
      </c>
      <c r="AM256" s="19">
        <v>0</v>
      </c>
      <c r="AN256" s="19">
        <v>0</v>
      </c>
      <c r="AO256" s="19">
        <v>0</v>
      </c>
      <c r="AP256" s="22">
        <v>1545</v>
      </c>
      <c r="AQ256" s="22">
        <v>0</v>
      </c>
      <c r="AR256" s="22">
        <v>0</v>
      </c>
      <c r="AS256" s="22">
        <v>0</v>
      </c>
      <c r="AT256" s="22">
        <v>1545</v>
      </c>
      <c r="AU256" s="21">
        <v>0</v>
      </c>
      <c r="AV256" s="21">
        <v>0</v>
      </c>
      <c r="AW256" s="21">
        <v>0</v>
      </c>
      <c r="AX256" s="21">
        <v>0</v>
      </c>
      <c r="AY256" s="21">
        <v>0</v>
      </c>
      <c r="AZ256" s="21">
        <v>4</v>
      </c>
      <c r="BA256" s="21">
        <v>0</v>
      </c>
      <c r="BB256" s="21">
        <v>0</v>
      </c>
      <c r="BC256" s="21">
        <v>0</v>
      </c>
      <c r="BD256" s="21">
        <v>4</v>
      </c>
      <c r="BE256" s="20">
        <v>5</v>
      </c>
      <c r="BF256" s="20">
        <v>1</v>
      </c>
      <c r="BG256" s="20">
        <v>0</v>
      </c>
      <c r="BH256" s="20">
        <v>0</v>
      </c>
      <c r="BI256" s="20">
        <v>6</v>
      </c>
      <c r="BJ256" s="20">
        <v>76</v>
      </c>
      <c r="BK256" s="20">
        <v>4</v>
      </c>
      <c r="BL256" s="20">
        <v>21</v>
      </c>
      <c r="BM256" s="20">
        <v>0</v>
      </c>
      <c r="BN256" s="20">
        <v>101</v>
      </c>
      <c r="BO256" s="22">
        <v>204</v>
      </c>
      <c r="BP256" s="22">
        <v>27</v>
      </c>
      <c r="BQ256" s="22">
        <v>0</v>
      </c>
      <c r="BR256" s="22">
        <v>0</v>
      </c>
      <c r="BS256" s="22">
        <v>231</v>
      </c>
      <c r="BT256" s="22">
        <v>0</v>
      </c>
      <c r="BU256" s="22">
        <v>0</v>
      </c>
      <c r="BV256" s="22">
        <v>0</v>
      </c>
      <c r="BW256" s="22">
        <v>0</v>
      </c>
      <c r="BX256" s="22">
        <v>0</v>
      </c>
      <c r="BY256" s="24">
        <v>0</v>
      </c>
      <c r="BZ256" s="24">
        <v>0</v>
      </c>
      <c r="CA256" s="24">
        <v>0</v>
      </c>
      <c r="CB256" s="24">
        <v>0</v>
      </c>
      <c r="CC256" s="24">
        <v>0</v>
      </c>
      <c r="CD256" s="24">
        <v>285</v>
      </c>
      <c r="CE256" s="24">
        <v>32</v>
      </c>
      <c r="CF256" s="24">
        <v>21</v>
      </c>
      <c r="CG256" s="24">
        <v>0</v>
      </c>
      <c r="CH256" s="24">
        <v>338</v>
      </c>
      <c r="CI256" s="22">
        <v>3125</v>
      </c>
      <c r="CJ256" s="22" t="s">
        <v>37</v>
      </c>
      <c r="CK256" s="22" t="s">
        <v>37</v>
      </c>
      <c r="CL256" s="22" t="s">
        <v>37</v>
      </c>
      <c r="CM256" s="20" t="s">
        <v>37</v>
      </c>
      <c r="CN256" s="20">
        <v>7</v>
      </c>
      <c r="CO256" s="20" t="s">
        <v>37</v>
      </c>
      <c r="CP256" s="20" t="s">
        <v>37</v>
      </c>
    </row>
    <row r="257" spans="1:94" x14ac:dyDescent="0.35">
      <c r="A257" s="16">
        <v>2012</v>
      </c>
      <c r="B257" s="17">
        <v>8307</v>
      </c>
      <c r="C257" s="18" t="s">
        <v>761</v>
      </c>
      <c r="D257" s="18" t="s">
        <v>51</v>
      </c>
      <c r="E257" s="18" t="s">
        <v>28</v>
      </c>
      <c r="F257" s="16" t="s">
        <v>8</v>
      </c>
      <c r="G257" s="20" t="s">
        <v>37</v>
      </c>
      <c r="H257" s="20" t="s">
        <v>37</v>
      </c>
      <c r="I257" s="20" t="s">
        <v>37</v>
      </c>
      <c r="J257" s="20" t="s">
        <v>37</v>
      </c>
      <c r="K257" s="20">
        <v>0</v>
      </c>
      <c r="L257" s="19" t="s">
        <v>37</v>
      </c>
      <c r="M257" s="19" t="s">
        <v>37</v>
      </c>
      <c r="N257" s="19" t="s">
        <v>37</v>
      </c>
      <c r="O257" s="19" t="s">
        <v>37</v>
      </c>
      <c r="P257" s="19">
        <v>0</v>
      </c>
      <c r="Q257" s="22" t="s">
        <v>37</v>
      </c>
      <c r="R257" s="22" t="s">
        <v>37</v>
      </c>
      <c r="S257" s="22" t="s">
        <v>37</v>
      </c>
      <c r="T257" s="22" t="s">
        <v>37</v>
      </c>
      <c r="U257" s="22">
        <v>0</v>
      </c>
      <c r="V257" s="21" t="s">
        <v>37</v>
      </c>
      <c r="W257" s="21" t="s">
        <v>37</v>
      </c>
      <c r="X257" s="21" t="s">
        <v>37</v>
      </c>
      <c r="Y257" s="21" t="s">
        <v>37</v>
      </c>
      <c r="Z257" s="21">
        <v>0</v>
      </c>
      <c r="AA257" s="20">
        <v>1</v>
      </c>
      <c r="AB257" s="20">
        <v>1</v>
      </c>
      <c r="AC257" s="20" t="s">
        <v>37</v>
      </c>
      <c r="AD257" s="20" t="s">
        <v>37</v>
      </c>
      <c r="AE257" s="20">
        <v>2</v>
      </c>
      <c r="AF257" s="19">
        <v>0.1</v>
      </c>
      <c r="AG257" s="19">
        <v>0.7</v>
      </c>
      <c r="AH257" s="19" t="s">
        <v>37</v>
      </c>
      <c r="AI257" s="19" t="s">
        <v>37</v>
      </c>
      <c r="AJ257" s="19">
        <v>0.8</v>
      </c>
      <c r="AK257" s="19">
        <v>0.1</v>
      </c>
      <c r="AL257" s="19">
        <v>0.7</v>
      </c>
      <c r="AM257" s="19" t="s">
        <v>37</v>
      </c>
      <c r="AN257" s="19" t="s">
        <v>37</v>
      </c>
      <c r="AO257" s="19">
        <v>0.8</v>
      </c>
      <c r="AP257" s="22" t="s">
        <v>37</v>
      </c>
      <c r="AQ257" s="22" t="s">
        <v>37</v>
      </c>
      <c r="AR257" s="22" t="s">
        <v>37</v>
      </c>
      <c r="AS257" s="22" t="s">
        <v>37</v>
      </c>
      <c r="AT257" s="22">
        <v>0</v>
      </c>
      <c r="AU257" s="21" t="s">
        <v>37</v>
      </c>
      <c r="AV257" s="21" t="s">
        <v>37</v>
      </c>
      <c r="AW257" s="21" t="s">
        <v>37</v>
      </c>
      <c r="AX257" s="21" t="s">
        <v>37</v>
      </c>
      <c r="AY257" s="21">
        <v>0</v>
      </c>
      <c r="AZ257" s="21" t="s">
        <v>37</v>
      </c>
      <c r="BA257" s="21" t="s">
        <v>37</v>
      </c>
      <c r="BB257" s="21" t="s">
        <v>37</v>
      </c>
      <c r="BC257" s="21" t="s">
        <v>37</v>
      </c>
      <c r="BD257" s="21">
        <v>0</v>
      </c>
      <c r="BE257" s="20" t="s">
        <v>37</v>
      </c>
      <c r="BF257" s="20" t="s">
        <v>37</v>
      </c>
      <c r="BG257" s="20" t="s">
        <v>37</v>
      </c>
      <c r="BH257" s="20" t="s">
        <v>37</v>
      </c>
      <c r="BI257" s="20">
        <v>0</v>
      </c>
      <c r="BJ257" s="20" t="s">
        <v>37</v>
      </c>
      <c r="BK257" s="20" t="s">
        <v>37</v>
      </c>
      <c r="BL257" s="20" t="s">
        <v>37</v>
      </c>
      <c r="BM257" s="20" t="s">
        <v>37</v>
      </c>
      <c r="BN257" s="20">
        <v>0</v>
      </c>
      <c r="BO257" s="22">
        <v>7</v>
      </c>
      <c r="BP257" s="22">
        <v>1</v>
      </c>
      <c r="BQ257" s="22" t="s">
        <v>37</v>
      </c>
      <c r="BR257" s="22" t="s">
        <v>37</v>
      </c>
      <c r="BS257" s="22">
        <v>8</v>
      </c>
      <c r="BT257" s="22" t="s">
        <v>37</v>
      </c>
      <c r="BU257" s="22" t="s">
        <v>37</v>
      </c>
      <c r="BV257" s="22" t="s">
        <v>37</v>
      </c>
      <c r="BW257" s="22" t="s">
        <v>37</v>
      </c>
      <c r="BX257" s="22">
        <v>0</v>
      </c>
      <c r="BY257" s="24" t="s">
        <v>37</v>
      </c>
      <c r="BZ257" s="24" t="s">
        <v>37</v>
      </c>
      <c r="CA257" s="24" t="s">
        <v>37</v>
      </c>
      <c r="CB257" s="24" t="s">
        <v>37</v>
      </c>
      <c r="CC257" s="24">
        <v>0</v>
      </c>
      <c r="CD257" s="24">
        <v>7</v>
      </c>
      <c r="CE257" s="24">
        <v>1</v>
      </c>
      <c r="CF257" s="24">
        <v>0</v>
      </c>
      <c r="CG257" s="24">
        <v>0</v>
      </c>
      <c r="CH257" s="24">
        <v>8</v>
      </c>
      <c r="CI257" s="22" t="s">
        <v>37</v>
      </c>
      <c r="CJ257" s="22" t="s">
        <v>37</v>
      </c>
      <c r="CK257" s="22" t="s">
        <v>37</v>
      </c>
      <c r="CL257" s="22" t="s">
        <v>37</v>
      </c>
      <c r="CM257" s="20" t="s">
        <v>37</v>
      </c>
      <c r="CN257" s="20" t="s">
        <v>37</v>
      </c>
      <c r="CO257" s="20" t="s">
        <v>37</v>
      </c>
      <c r="CP257" s="20" t="s">
        <v>37</v>
      </c>
    </row>
    <row r="258" spans="1:94" x14ac:dyDescent="0.35">
      <c r="A258" s="16">
        <v>2012</v>
      </c>
      <c r="B258" s="17">
        <v>8319</v>
      </c>
      <c r="C258" s="18" t="s">
        <v>762</v>
      </c>
      <c r="D258" s="18" t="s">
        <v>87</v>
      </c>
      <c r="E258" s="18" t="s">
        <v>33</v>
      </c>
      <c r="F258" s="16" t="s">
        <v>8</v>
      </c>
      <c r="G258" s="20">
        <v>147</v>
      </c>
      <c r="H258" s="20">
        <v>133</v>
      </c>
      <c r="I258" s="20">
        <v>647</v>
      </c>
      <c r="J258" s="20">
        <v>0</v>
      </c>
      <c r="K258" s="20">
        <v>927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22">
        <v>1573</v>
      </c>
      <c r="R258" s="22">
        <v>133</v>
      </c>
      <c r="S258" s="22">
        <v>6760</v>
      </c>
      <c r="T258" s="22">
        <v>0</v>
      </c>
      <c r="U258" s="22">
        <v>8466</v>
      </c>
      <c r="V258" s="21">
        <v>1</v>
      </c>
      <c r="W258" s="21">
        <v>0</v>
      </c>
      <c r="X258" s="21">
        <v>3</v>
      </c>
      <c r="Y258" s="21">
        <v>0</v>
      </c>
      <c r="Z258" s="21">
        <v>4</v>
      </c>
      <c r="AA258" s="20">
        <v>0</v>
      </c>
      <c r="AB258" s="20">
        <v>0</v>
      </c>
      <c r="AC258" s="20">
        <v>0</v>
      </c>
      <c r="AD258" s="20">
        <v>0</v>
      </c>
      <c r="AE258" s="20">
        <v>0</v>
      </c>
      <c r="AF258" s="19">
        <v>0</v>
      </c>
      <c r="AG258" s="19">
        <v>0</v>
      </c>
      <c r="AH258" s="19">
        <v>0</v>
      </c>
      <c r="AI258" s="19">
        <v>0</v>
      </c>
      <c r="AJ258" s="19">
        <v>0</v>
      </c>
      <c r="AK258" s="19">
        <v>0.1</v>
      </c>
      <c r="AL258" s="19">
        <v>0.3</v>
      </c>
      <c r="AM258" s="19">
        <v>0</v>
      </c>
      <c r="AN258" s="19">
        <v>0</v>
      </c>
      <c r="AO258" s="19">
        <v>0.4</v>
      </c>
      <c r="AP258" s="22">
        <v>0</v>
      </c>
      <c r="AQ258" s="22">
        <v>0</v>
      </c>
      <c r="AR258" s="22">
        <v>0</v>
      </c>
      <c r="AS258" s="22">
        <v>0</v>
      </c>
      <c r="AT258" s="22">
        <v>0</v>
      </c>
      <c r="AU258" s="21">
        <v>1</v>
      </c>
      <c r="AV258" s="21">
        <v>8</v>
      </c>
      <c r="AW258" s="21">
        <v>0</v>
      </c>
      <c r="AX258" s="21">
        <v>0</v>
      </c>
      <c r="AY258" s="21">
        <v>9</v>
      </c>
      <c r="AZ258" s="21">
        <v>1</v>
      </c>
      <c r="BA258" s="21">
        <v>13</v>
      </c>
      <c r="BB258" s="21">
        <v>0</v>
      </c>
      <c r="BC258" s="21">
        <v>0</v>
      </c>
      <c r="BD258" s="21">
        <v>14</v>
      </c>
      <c r="BE258" s="20">
        <v>50</v>
      </c>
      <c r="BF258" s="20">
        <v>10</v>
      </c>
      <c r="BG258" s="20">
        <v>0</v>
      </c>
      <c r="BH258" s="20">
        <v>1</v>
      </c>
      <c r="BI258" s="20">
        <v>61</v>
      </c>
      <c r="BJ258" s="20">
        <v>54</v>
      </c>
      <c r="BK258" s="20">
        <v>16</v>
      </c>
      <c r="BL258" s="20">
        <v>89</v>
      </c>
      <c r="BM258" s="20">
        <v>0</v>
      </c>
      <c r="BN258" s="20">
        <v>159</v>
      </c>
      <c r="BO258" s="22">
        <v>111</v>
      </c>
      <c r="BP258" s="22">
        <v>21</v>
      </c>
      <c r="BQ258" s="22">
        <v>0</v>
      </c>
      <c r="BR258" s="22">
        <v>1</v>
      </c>
      <c r="BS258" s="22">
        <v>133</v>
      </c>
      <c r="BT258" s="22">
        <v>18</v>
      </c>
      <c r="BU258" s="22">
        <v>4</v>
      </c>
      <c r="BV258" s="22">
        <v>0</v>
      </c>
      <c r="BW258" s="22">
        <v>0</v>
      </c>
      <c r="BX258" s="22">
        <v>22</v>
      </c>
      <c r="BY258" s="24">
        <v>0</v>
      </c>
      <c r="BZ258" s="24">
        <v>0</v>
      </c>
      <c r="CA258" s="24">
        <v>0</v>
      </c>
      <c r="CB258" s="24">
        <v>0</v>
      </c>
      <c r="CC258" s="24">
        <v>0</v>
      </c>
      <c r="CD258" s="24">
        <v>233</v>
      </c>
      <c r="CE258" s="24">
        <v>51</v>
      </c>
      <c r="CF258" s="24">
        <v>89</v>
      </c>
      <c r="CG258" s="24">
        <v>2</v>
      </c>
      <c r="CH258" s="24">
        <v>375</v>
      </c>
      <c r="CI258" s="22">
        <v>3835</v>
      </c>
      <c r="CJ258" s="22">
        <v>29</v>
      </c>
      <c r="CK258" s="22" t="s">
        <v>37</v>
      </c>
      <c r="CL258" s="22" t="s">
        <v>37</v>
      </c>
      <c r="CM258" s="20" t="s">
        <v>37</v>
      </c>
      <c r="CN258" s="20" t="s">
        <v>37</v>
      </c>
      <c r="CO258" s="20" t="s">
        <v>37</v>
      </c>
      <c r="CP258" s="20" t="s">
        <v>37</v>
      </c>
    </row>
    <row r="259" spans="1:94" x14ac:dyDescent="0.35">
      <c r="A259" s="16">
        <v>2012</v>
      </c>
      <c r="B259" s="17">
        <v>8333</v>
      </c>
      <c r="C259" s="18" t="s">
        <v>763</v>
      </c>
      <c r="D259" s="18" t="s">
        <v>70</v>
      </c>
      <c r="E259" s="18" t="s">
        <v>33</v>
      </c>
      <c r="F259" s="16" t="s">
        <v>8</v>
      </c>
      <c r="G259" s="20">
        <v>851</v>
      </c>
      <c r="H259" s="20">
        <v>9</v>
      </c>
      <c r="I259" s="20" t="s">
        <v>37</v>
      </c>
      <c r="J259" s="20" t="s">
        <v>37</v>
      </c>
      <c r="K259" s="20">
        <v>860</v>
      </c>
      <c r="L259" s="19">
        <v>8.5</v>
      </c>
      <c r="M259" s="19">
        <v>0.9</v>
      </c>
      <c r="N259" s="19" t="s">
        <v>37</v>
      </c>
      <c r="O259" s="19" t="s">
        <v>37</v>
      </c>
      <c r="P259" s="19">
        <v>9.4</v>
      </c>
      <c r="Q259" s="22">
        <v>851</v>
      </c>
      <c r="R259" s="22">
        <v>9</v>
      </c>
      <c r="S259" s="22" t="s">
        <v>37</v>
      </c>
      <c r="T259" s="22" t="s">
        <v>37</v>
      </c>
      <c r="U259" s="22">
        <v>860</v>
      </c>
      <c r="V259" s="21">
        <v>8.5</v>
      </c>
      <c r="W259" s="21">
        <v>0.9</v>
      </c>
      <c r="X259" s="21" t="s">
        <v>37</v>
      </c>
      <c r="Y259" s="21" t="s">
        <v>37</v>
      </c>
      <c r="Z259" s="21">
        <v>9.4</v>
      </c>
      <c r="AA259" s="20" t="s">
        <v>37</v>
      </c>
      <c r="AB259" s="20" t="s">
        <v>37</v>
      </c>
      <c r="AC259" s="20" t="s">
        <v>37</v>
      </c>
      <c r="AD259" s="20" t="s">
        <v>37</v>
      </c>
      <c r="AE259" s="20">
        <v>0</v>
      </c>
      <c r="AF259" s="19" t="s">
        <v>37</v>
      </c>
      <c r="AG259" s="19" t="s">
        <v>37</v>
      </c>
      <c r="AH259" s="19" t="s">
        <v>37</v>
      </c>
      <c r="AI259" s="19" t="s">
        <v>37</v>
      </c>
      <c r="AJ259" s="19">
        <v>0</v>
      </c>
      <c r="AK259" s="19" t="s">
        <v>37</v>
      </c>
      <c r="AL259" s="19" t="s">
        <v>37</v>
      </c>
      <c r="AM259" s="19" t="s">
        <v>37</v>
      </c>
      <c r="AN259" s="19" t="s">
        <v>37</v>
      </c>
      <c r="AO259" s="19">
        <v>0</v>
      </c>
      <c r="AP259" s="22">
        <v>4</v>
      </c>
      <c r="AQ259" s="22" t="s">
        <v>37</v>
      </c>
      <c r="AR259" s="22" t="s">
        <v>37</v>
      </c>
      <c r="AS259" s="22" t="s">
        <v>37</v>
      </c>
      <c r="AT259" s="22">
        <v>4</v>
      </c>
      <c r="AU259" s="21" t="s">
        <v>37</v>
      </c>
      <c r="AV259" s="21" t="s">
        <v>37</v>
      </c>
      <c r="AW259" s="21" t="s">
        <v>37</v>
      </c>
      <c r="AX259" s="21" t="s">
        <v>37</v>
      </c>
      <c r="AY259" s="21">
        <v>0</v>
      </c>
      <c r="AZ259" s="21">
        <v>2.9</v>
      </c>
      <c r="BA259" s="21" t="s">
        <v>37</v>
      </c>
      <c r="BB259" s="21" t="s">
        <v>37</v>
      </c>
      <c r="BC259" s="21" t="s">
        <v>37</v>
      </c>
      <c r="BD259" s="21">
        <v>2.9</v>
      </c>
      <c r="BE259" s="20" t="s">
        <v>37</v>
      </c>
      <c r="BF259" s="20" t="s">
        <v>37</v>
      </c>
      <c r="BG259" s="20" t="s">
        <v>37</v>
      </c>
      <c r="BH259" s="20" t="s">
        <v>37</v>
      </c>
      <c r="BI259" s="20" t="s">
        <v>37</v>
      </c>
      <c r="BJ259" s="20" t="s">
        <v>37</v>
      </c>
      <c r="BK259" s="20" t="s">
        <v>37</v>
      </c>
      <c r="BL259" s="20" t="s">
        <v>37</v>
      </c>
      <c r="BM259" s="20" t="s">
        <v>37</v>
      </c>
      <c r="BN259" s="20" t="s">
        <v>37</v>
      </c>
      <c r="BO259" s="22" t="s">
        <v>37</v>
      </c>
      <c r="BP259" s="22" t="s">
        <v>37</v>
      </c>
      <c r="BQ259" s="22" t="s">
        <v>37</v>
      </c>
      <c r="BR259" s="22" t="s">
        <v>37</v>
      </c>
      <c r="BS259" s="22" t="s">
        <v>37</v>
      </c>
      <c r="BT259" s="22" t="s">
        <v>37</v>
      </c>
      <c r="BU259" s="22" t="s">
        <v>37</v>
      </c>
      <c r="BV259" s="22" t="s">
        <v>37</v>
      </c>
      <c r="BW259" s="22" t="s">
        <v>37</v>
      </c>
      <c r="BX259" s="22" t="s">
        <v>37</v>
      </c>
      <c r="BY259" s="24" t="s">
        <v>37</v>
      </c>
      <c r="BZ259" s="24" t="s">
        <v>37</v>
      </c>
      <c r="CA259" s="24" t="s">
        <v>37</v>
      </c>
      <c r="CB259" s="24" t="s">
        <v>37</v>
      </c>
      <c r="CC259" s="24" t="s">
        <v>37</v>
      </c>
      <c r="CD259" s="24" t="s">
        <v>37</v>
      </c>
      <c r="CE259" s="24" t="s">
        <v>37</v>
      </c>
      <c r="CF259" s="24" t="s">
        <v>37</v>
      </c>
      <c r="CG259" s="24" t="s">
        <v>37</v>
      </c>
      <c r="CH259" s="24" t="s">
        <v>37</v>
      </c>
      <c r="CI259" s="22">
        <v>2990</v>
      </c>
      <c r="CJ259" s="22" t="s">
        <v>37</v>
      </c>
      <c r="CK259" s="22" t="s">
        <v>37</v>
      </c>
      <c r="CL259" s="22" t="s">
        <v>37</v>
      </c>
      <c r="CM259" s="20">
        <v>30</v>
      </c>
      <c r="CN259" s="20" t="s">
        <v>37</v>
      </c>
      <c r="CO259" s="20" t="s">
        <v>37</v>
      </c>
      <c r="CP259" s="20" t="s">
        <v>37</v>
      </c>
    </row>
    <row r="260" spans="1:94" x14ac:dyDescent="0.35">
      <c r="A260" s="16">
        <v>2012</v>
      </c>
      <c r="B260" s="17">
        <v>8348</v>
      </c>
      <c r="C260" s="18" t="s">
        <v>764</v>
      </c>
      <c r="D260" s="18" t="s">
        <v>63</v>
      </c>
      <c r="E260" s="18" t="s">
        <v>28</v>
      </c>
      <c r="F260" s="16" t="s">
        <v>8</v>
      </c>
      <c r="G260" s="20">
        <v>21</v>
      </c>
      <c r="H260" s="20">
        <v>177</v>
      </c>
      <c r="I260" s="20">
        <v>0</v>
      </c>
      <c r="J260" s="20">
        <v>0</v>
      </c>
      <c r="K260" s="20">
        <v>198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22">
        <v>21</v>
      </c>
      <c r="R260" s="22">
        <v>177</v>
      </c>
      <c r="S260" s="22">
        <v>0</v>
      </c>
      <c r="T260" s="22">
        <v>0</v>
      </c>
      <c r="U260" s="22">
        <v>198</v>
      </c>
      <c r="V260" s="21">
        <v>0</v>
      </c>
      <c r="W260" s="21">
        <v>0</v>
      </c>
      <c r="X260" s="21">
        <v>0</v>
      </c>
      <c r="Y260" s="21">
        <v>0</v>
      </c>
      <c r="Z260" s="21">
        <v>0</v>
      </c>
      <c r="AA260" s="20" t="s">
        <v>37</v>
      </c>
      <c r="AB260" s="20" t="s">
        <v>37</v>
      </c>
      <c r="AC260" s="20">
        <v>0</v>
      </c>
      <c r="AD260" s="20">
        <v>0</v>
      </c>
      <c r="AE260" s="20">
        <v>0</v>
      </c>
      <c r="AF260" s="19" t="s">
        <v>37</v>
      </c>
      <c r="AG260" s="19" t="s">
        <v>37</v>
      </c>
      <c r="AH260" s="19">
        <v>0</v>
      </c>
      <c r="AI260" s="19">
        <v>0</v>
      </c>
      <c r="AJ260" s="19">
        <v>0</v>
      </c>
      <c r="AK260" s="19" t="s">
        <v>37</v>
      </c>
      <c r="AL260" s="19" t="s">
        <v>37</v>
      </c>
      <c r="AM260" s="19">
        <v>0</v>
      </c>
      <c r="AN260" s="19">
        <v>0</v>
      </c>
      <c r="AO260" s="19">
        <v>0</v>
      </c>
      <c r="AP260" s="22" t="s">
        <v>37</v>
      </c>
      <c r="AQ260" s="22" t="s">
        <v>37</v>
      </c>
      <c r="AR260" s="22">
        <v>0</v>
      </c>
      <c r="AS260" s="22">
        <v>0</v>
      </c>
      <c r="AT260" s="22">
        <v>0</v>
      </c>
      <c r="AU260" s="21" t="s">
        <v>37</v>
      </c>
      <c r="AV260" s="21" t="s">
        <v>37</v>
      </c>
      <c r="AW260" s="21">
        <v>0</v>
      </c>
      <c r="AX260" s="21">
        <v>0</v>
      </c>
      <c r="AY260" s="21">
        <v>0</v>
      </c>
      <c r="AZ260" s="21" t="s">
        <v>37</v>
      </c>
      <c r="BA260" s="21" t="s">
        <v>37</v>
      </c>
      <c r="BB260" s="21">
        <v>0</v>
      </c>
      <c r="BC260" s="21">
        <v>0</v>
      </c>
      <c r="BD260" s="21">
        <v>0</v>
      </c>
      <c r="BE260" s="20">
        <v>21</v>
      </c>
      <c r="BF260" s="20">
        <v>20</v>
      </c>
      <c r="BG260" s="20">
        <v>0</v>
      </c>
      <c r="BH260" s="20">
        <v>0</v>
      </c>
      <c r="BI260" s="20">
        <v>41</v>
      </c>
      <c r="BJ260" s="20">
        <v>7</v>
      </c>
      <c r="BK260" s="20">
        <v>52</v>
      </c>
      <c r="BL260" s="20">
        <v>0</v>
      </c>
      <c r="BM260" s="20">
        <v>0</v>
      </c>
      <c r="BN260" s="20">
        <v>59</v>
      </c>
      <c r="BO260" s="22">
        <v>0</v>
      </c>
      <c r="BP260" s="22">
        <v>0</v>
      </c>
      <c r="BQ260" s="22">
        <v>0</v>
      </c>
      <c r="BR260" s="22">
        <v>0</v>
      </c>
      <c r="BS260" s="22">
        <v>0</v>
      </c>
      <c r="BT260" s="22">
        <v>0</v>
      </c>
      <c r="BU260" s="22">
        <v>0</v>
      </c>
      <c r="BV260" s="22">
        <v>0</v>
      </c>
      <c r="BW260" s="22">
        <v>0</v>
      </c>
      <c r="BX260" s="22">
        <v>0</v>
      </c>
      <c r="BY260" s="24" t="s">
        <v>37</v>
      </c>
      <c r="BZ260" s="24" t="s">
        <v>37</v>
      </c>
      <c r="CA260" s="24">
        <v>0</v>
      </c>
      <c r="CB260" s="24">
        <v>0</v>
      </c>
      <c r="CC260" s="24">
        <v>0</v>
      </c>
      <c r="CD260" s="24">
        <v>28</v>
      </c>
      <c r="CE260" s="24">
        <v>72</v>
      </c>
      <c r="CF260" s="24">
        <v>0</v>
      </c>
      <c r="CG260" s="24">
        <v>0</v>
      </c>
      <c r="CH260" s="24">
        <v>100</v>
      </c>
      <c r="CI260" s="22" t="s">
        <v>37</v>
      </c>
      <c r="CJ260" s="22" t="s">
        <v>37</v>
      </c>
      <c r="CK260" s="22" t="s">
        <v>37</v>
      </c>
      <c r="CL260" s="22" t="s">
        <v>37</v>
      </c>
      <c r="CM260" s="20">
        <v>3</v>
      </c>
      <c r="CN260" s="20">
        <v>6</v>
      </c>
      <c r="CO260" s="20">
        <v>7</v>
      </c>
      <c r="CP260" s="20">
        <v>0</v>
      </c>
    </row>
    <row r="261" spans="1:94" x14ac:dyDescent="0.35">
      <c r="A261" s="16">
        <v>2012</v>
      </c>
      <c r="B261" s="17">
        <v>8466</v>
      </c>
      <c r="C261" s="18" t="s">
        <v>769</v>
      </c>
      <c r="D261" s="18" t="s">
        <v>74</v>
      </c>
      <c r="E261" s="18" t="s">
        <v>33</v>
      </c>
      <c r="F261" s="16" t="s">
        <v>8</v>
      </c>
      <c r="G261" s="20">
        <v>1475</v>
      </c>
      <c r="H261" s="20" t="s">
        <v>37</v>
      </c>
      <c r="I261" s="20">
        <v>284</v>
      </c>
      <c r="J261" s="20" t="s">
        <v>37</v>
      </c>
      <c r="K261" s="20">
        <v>1759</v>
      </c>
      <c r="L261" s="19">
        <v>0.2</v>
      </c>
      <c r="M261" s="19" t="s">
        <v>37</v>
      </c>
      <c r="N261" s="19">
        <v>0.6</v>
      </c>
      <c r="O261" s="19" t="s">
        <v>37</v>
      </c>
      <c r="P261" s="19">
        <v>0.8</v>
      </c>
      <c r="Q261" s="22">
        <v>3192</v>
      </c>
      <c r="R261" s="22" t="s">
        <v>37</v>
      </c>
      <c r="S261" s="22">
        <v>329</v>
      </c>
      <c r="T261" s="22" t="s">
        <v>37</v>
      </c>
      <c r="U261" s="22">
        <v>3521</v>
      </c>
      <c r="V261" s="21">
        <v>0.4</v>
      </c>
      <c r="W261" s="21" t="s">
        <v>37</v>
      </c>
      <c r="X261" s="21">
        <v>0.1</v>
      </c>
      <c r="Y261" s="21" t="s">
        <v>37</v>
      </c>
      <c r="Z261" s="21">
        <v>0.5</v>
      </c>
      <c r="AA261" s="20" t="s">
        <v>37</v>
      </c>
      <c r="AB261" s="20" t="s">
        <v>37</v>
      </c>
      <c r="AC261" s="20" t="s">
        <v>37</v>
      </c>
      <c r="AD261" s="20" t="s">
        <v>37</v>
      </c>
      <c r="AE261" s="20">
        <v>0</v>
      </c>
      <c r="AF261" s="19" t="s">
        <v>37</v>
      </c>
      <c r="AG261" s="19" t="s">
        <v>37</v>
      </c>
      <c r="AH261" s="19" t="s">
        <v>37</v>
      </c>
      <c r="AI261" s="19" t="s">
        <v>37</v>
      </c>
      <c r="AJ261" s="19">
        <v>0</v>
      </c>
      <c r="AK261" s="19" t="s">
        <v>37</v>
      </c>
      <c r="AL261" s="19" t="s">
        <v>37</v>
      </c>
      <c r="AM261" s="19" t="s">
        <v>37</v>
      </c>
      <c r="AN261" s="19" t="s">
        <v>37</v>
      </c>
      <c r="AO261" s="19">
        <v>0</v>
      </c>
      <c r="AP261" s="22" t="s">
        <v>37</v>
      </c>
      <c r="AQ261" s="22" t="s">
        <v>37</v>
      </c>
      <c r="AR261" s="22" t="s">
        <v>37</v>
      </c>
      <c r="AS261" s="22" t="s">
        <v>37</v>
      </c>
      <c r="AT261" s="22">
        <v>0</v>
      </c>
      <c r="AU261" s="21" t="s">
        <v>37</v>
      </c>
      <c r="AV261" s="21" t="s">
        <v>37</v>
      </c>
      <c r="AW261" s="21" t="s">
        <v>37</v>
      </c>
      <c r="AX261" s="21" t="s">
        <v>37</v>
      </c>
      <c r="AY261" s="21">
        <v>0</v>
      </c>
      <c r="AZ261" s="21" t="s">
        <v>37</v>
      </c>
      <c r="BA261" s="21" t="s">
        <v>37</v>
      </c>
      <c r="BB261" s="21" t="s">
        <v>37</v>
      </c>
      <c r="BC261" s="21" t="s">
        <v>37</v>
      </c>
      <c r="BD261" s="21">
        <v>0</v>
      </c>
      <c r="BE261" s="20">
        <v>1</v>
      </c>
      <c r="BF261" s="20" t="s">
        <v>37</v>
      </c>
      <c r="BG261" s="20">
        <v>1</v>
      </c>
      <c r="BH261" s="20" t="s">
        <v>37</v>
      </c>
      <c r="BI261" s="20">
        <v>2</v>
      </c>
      <c r="BJ261" s="20">
        <v>6</v>
      </c>
      <c r="BK261" s="20" t="s">
        <v>37</v>
      </c>
      <c r="BL261" s="20">
        <v>4</v>
      </c>
      <c r="BM261" s="20" t="s">
        <v>37</v>
      </c>
      <c r="BN261" s="20">
        <v>10</v>
      </c>
      <c r="BO261" s="22">
        <v>5</v>
      </c>
      <c r="BP261" s="22" t="s">
        <v>37</v>
      </c>
      <c r="BQ261" s="22" t="s">
        <v>37</v>
      </c>
      <c r="BR261" s="22" t="s">
        <v>37</v>
      </c>
      <c r="BS261" s="22">
        <v>5</v>
      </c>
      <c r="BT261" s="22">
        <v>9</v>
      </c>
      <c r="BU261" s="22" t="s">
        <v>37</v>
      </c>
      <c r="BV261" s="22" t="s">
        <v>37</v>
      </c>
      <c r="BW261" s="22" t="s">
        <v>37</v>
      </c>
      <c r="BX261" s="22">
        <v>9</v>
      </c>
      <c r="BY261" s="24" t="s">
        <v>37</v>
      </c>
      <c r="BZ261" s="24" t="s">
        <v>37</v>
      </c>
      <c r="CA261" s="24" t="s">
        <v>37</v>
      </c>
      <c r="CB261" s="24" t="s">
        <v>37</v>
      </c>
      <c r="CC261" s="24">
        <v>0</v>
      </c>
      <c r="CD261" s="24">
        <v>21</v>
      </c>
      <c r="CE261" s="24">
        <v>0</v>
      </c>
      <c r="CF261" s="24">
        <v>5</v>
      </c>
      <c r="CG261" s="24">
        <v>0</v>
      </c>
      <c r="CH261" s="24">
        <v>26</v>
      </c>
      <c r="CI261" s="22" t="s">
        <v>37</v>
      </c>
      <c r="CJ261" s="22" t="s">
        <v>37</v>
      </c>
      <c r="CK261" s="22" t="s">
        <v>37</v>
      </c>
      <c r="CL261" s="22" t="s">
        <v>37</v>
      </c>
      <c r="CM261" s="20" t="s">
        <v>37</v>
      </c>
      <c r="CN261" s="20" t="s">
        <v>37</v>
      </c>
      <c r="CO261" s="20" t="s">
        <v>37</v>
      </c>
      <c r="CP261" s="20" t="s">
        <v>37</v>
      </c>
    </row>
    <row r="262" spans="1:94" x14ac:dyDescent="0.35">
      <c r="A262" s="16">
        <v>2012</v>
      </c>
      <c r="B262" s="17">
        <v>8566</v>
      </c>
      <c r="C262" s="18" t="s">
        <v>773</v>
      </c>
      <c r="D262" s="18" t="s">
        <v>174</v>
      </c>
      <c r="E262" s="18" t="s">
        <v>33</v>
      </c>
      <c r="F262" s="16" t="s">
        <v>8</v>
      </c>
      <c r="G262" s="20" t="s">
        <v>37</v>
      </c>
      <c r="H262" s="20" t="s">
        <v>37</v>
      </c>
      <c r="I262" s="20" t="s">
        <v>37</v>
      </c>
      <c r="J262" s="20" t="s">
        <v>37</v>
      </c>
      <c r="K262" s="20">
        <v>0</v>
      </c>
      <c r="L262" s="19" t="s">
        <v>37</v>
      </c>
      <c r="M262" s="19" t="s">
        <v>37</v>
      </c>
      <c r="N262" s="19" t="s">
        <v>37</v>
      </c>
      <c r="O262" s="19" t="s">
        <v>37</v>
      </c>
      <c r="P262" s="19">
        <v>0</v>
      </c>
      <c r="Q262" s="22" t="s">
        <v>37</v>
      </c>
      <c r="R262" s="22" t="s">
        <v>37</v>
      </c>
      <c r="S262" s="22" t="s">
        <v>37</v>
      </c>
      <c r="T262" s="22" t="s">
        <v>37</v>
      </c>
      <c r="U262" s="22">
        <v>0</v>
      </c>
      <c r="V262" s="21" t="s">
        <v>37</v>
      </c>
      <c r="W262" s="21" t="s">
        <v>37</v>
      </c>
      <c r="X262" s="21" t="s">
        <v>37</v>
      </c>
      <c r="Y262" s="21" t="s">
        <v>37</v>
      </c>
      <c r="Z262" s="21">
        <v>0</v>
      </c>
      <c r="AA262" s="20" t="s">
        <v>37</v>
      </c>
      <c r="AB262" s="20" t="s">
        <v>37</v>
      </c>
      <c r="AC262" s="20" t="s">
        <v>37</v>
      </c>
      <c r="AD262" s="20" t="s">
        <v>37</v>
      </c>
      <c r="AE262" s="20">
        <v>0</v>
      </c>
      <c r="AF262" s="19" t="s">
        <v>37</v>
      </c>
      <c r="AG262" s="19" t="s">
        <v>37</v>
      </c>
      <c r="AH262" s="19" t="s">
        <v>37</v>
      </c>
      <c r="AI262" s="19" t="s">
        <v>37</v>
      </c>
      <c r="AJ262" s="19">
        <v>0</v>
      </c>
      <c r="AK262" s="19" t="s">
        <v>37</v>
      </c>
      <c r="AL262" s="19" t="s">
        <v>37</v>
      </c>
      <c r="AM262" s="19" t="s">
        <v>37</v>
      </c>
      <c r="AN262" s="19" t="s">
        <v>37</v>
      </c>
      <c r="AO262" s="19">
        <v>0</v>
      </c>
      <c r="AP262" s="22">
        <v>4100</v>
      </c>
      <c r="AQ262" s="22" t="s">
        <v>37</v>
      </c>
      <c r="AR262" s="22" t="s">
        <v>37</v>
      </c>
      <c r="AS262" s="22" t="s">
        <v>37</v>
      </c>
      <c r="AT262" s="22">
        <v>4100</v>
      </c>
      <c r="AU262" s="21">
        <v>4.5</v>
      </c>
      <c r="AV262" s="21">
        <v>0.5</v>
      </c>
      <c r="AW262" s="21">
        <v>3</v>
      </c>
      <c r="AX262" s="21">
        <v>0</v>
      </c>
      <c r="AY262" s="21">
        <v>8</v>
      </c>
      <c r="AZ262" s="21">
        <v>8</v>
      </c>
      <c r="BA262" s="21">
        <v>0.5</v>
      </c>
      <c r="BB262" s="21">
        <v>8</v>
      </c>
      <c r="BC262" s="21">
        <v>0</v>
      </c>
      <c r="BD262" s="21">
        <v>16.5</v>
      </c>
      <c r="BE262" s="20" t="s">
        <v>37</v>
      </c>
      <c r="BF262" s="20" t="s">
        <v>37</v>
      </c>
      <c r="BG262" s="20" t="s">
        <v>37</v>
      </c>
      <c r="BH262" s="20" t="s">
        <v>37</v>
      </c>
      <c r="BI262" s="20">
        <v>0</v>
      </c>
      <c r="BJ262" s="20" t="s">
        <v>37</v>
      </c>
      <c r="BK262" s="20" t="s">
        <v>37</v>
      </c>
      <c r="BL262" s="20" t="s">
        <v>37</v>
      </c>
      <c r="BM262" s="20" t="s">
        <v>37</v>
      </c>
      <c r="BN262" s="20">
        <v>0</v>
      </c>
      <c r="BO262" s="22">
        <v>97</v>
      </c>
      <c r="BP262" s="22" t="s">
        <v>37</v>
      </c>
      <c r="BQ262" s="22" t="s">
        <v>37</v>
      </c>
      <c r="BR262" s="22" t="s">
        <v>37</v>
      </c>
      <c r="BS262" s="22">
        <v>97</v>
      </c>
      <c r="BT262" s="22" t="s">
        <v>37</v>
      </c>
      <c r="BU262" s="22" t="s">
        <v>37</v>
      </c>
      <c r="BV262" s="22" t="s">
        <v>37</v>
      </c>
      <c r="BW262" s="22" t="s">
        <v>37</v>
      </c>
      <c r="BX262" s="22">
        <v>0</v>
      </c>
      <c r="BY262" s="24" t="s">
        <v>37</v>
      </c>
      <c r="BZ262" s="24" t="s">
        <v>37</v>
      </c>
      <c r="CA262" s="24">
        <v>1</v>
      </c>
      <c r="CB262" s="24" t="s">
        <v>37</v>
      </c>
      <c r="CC262" s="24">
        <v>1</v>
      </c>
      <c r="CD262" s="24">
        <v>97</v>
      </c>
      <c r="CE262" s="24">
        <v>0</v>
      </c>
      <c r="CF262" s="24">
        <v>1</v>
      </c>
      <c r="CG262" s="24">
        <v>0</v>
      </c>
      <c r="CH262" s="24">
        <v>98</v>
      </c>
      <c r="CI262" s="22" t="s">
        <v>37</v>
      </c>
      <c r="CJ262" s="22" t="s">
        <v>37</v>
      </c>
      <c r="CK262" s="22" t="s">
        <v>37</v>
      </c>
      <c r="CL262" s="22" t="s">
        <v>37</v>
      </c>
      <c r="CM262" s="20" t="s">
        <v>37</v>
      </c>
      <c r="CN262" s="20" t="s">
        <v>37</v>
      </c>
      <c r="CO262" s="20" t="s">
        <v>37</v>
      </c>
      <c r="CP262" s="20" t="s">
        <v>37</v>
      </c>
    </row>
    <row r="263" spans="1:94" x14ac:dyDescent="0.35">
      <c r="A263" s="16">
        <v>2012</v>
      </c>
      <c r="B263" s="17">
        <v>8570</v>
      </c>
      <c r="C263" s="18" t="s">
        <v>774</v>
      </c>
      <c r="D263" s="18" t="s">
        <v>90</v>
      </c>
      <c r="E263" s="18" t="s">
        <v>33</v>
      </c>
      <c r="F263" s="16" t="s">
        <v>8</v>
      </c>
      <c r="G263" s="20">
        <v>67</v>
      </c>
      <c r="H263" s="20" t="s">
        <v>37</v>
      </c>
      <c r="I263" s="20">
        <v>8</v>
      </c>
      <c r="J263" s="20" t="s">
        <v>37</v>
      </c>
      <c r="K263" s="20">
        <v>75</v>
      </c>
      <c r="L263" s="19" t="s">
        <v>37</v>
      </c>
      <c r="M263" s="19" t="s">
        <v>37</v>
      </c>
      <c r="N263" s="19" t="s">
        <v>37</v>
      </c>
      <c r="O263" s="19" t="s">
        <v>37</v>
      </c>
      <c r="P263" s="19">
        <v>0</v>
      </c>
      <c r="Q263" s="22">
        <v>354</v>
      </c>
      <c r="R263" s="22" t="s">
        <v>37</v>
      </c>
      <c r="S263" s="22">
        <v>92</v>
      </c>
      <c r="T263" s="22" t="s">
        <v>37</v>
      </c>
      <c r="U263" s="22">
        <v>446</v>
      </c>
      <c r="V263" s="21" t="s">
        <v>37</v>
      </c>
      <c r="W263" s="21" t="s">
        <v>37</v>
      </c>
      <c r="X263" s="21" t="s">
        <v>37</v>
      </c>
      <c r="Y263" s="21" t="s">
        <v>37</v>
      </c>
      <c r="Z263" s="21">
        <v>0</v>
      </c>
      <c r="AA263" s="20" t="s">
        <v>37</v>
      </c>
      <c r="AB263" s="20" t="s">
        <v>37</v>
      </c>
      <c r="AC263" s="20" t="s">
        <v>37</v>
      </c>
      <c r="AD263" s="20" t="s">
        <v>37</v>
      </c>
      <c r="AE263" s="20">
        <v>0</v>
      </c>
      <c r="AF263" s="19" t="s">
        <v>37</v>
      </c>
      <c r="AG263" s="19" t="s">
        <v>37</v>
      </c>
      <c r="AH263" s="19" t="s">
        <v>37</v>
      </c>
      <c r="AI263" s="19" t="s">
        <v>37</v>
      </c>
      <c r="AJ263" s="19">
        <v>0</v>
      </c>
      <c r="AK263" s="19" t="s">
        <v>37</v>
      </c>
      <c r="AL263" s="19" t="s">
        <v>37</v>
      </c>
      <c r="AM263" s="19" t="s">
        <v>37</v>
      </c>
      <c r="AN263" s="19" t="s">
        <v>37</v>
      </c>
      <c r="AO263" s="19">
        <v>0</v>
      </c>
      <c r="AP263" s="22" t="s">
        <v>37</v>
      </c>
      <c r="AQ263" s="22" t="s">
        <v>37</v>
      </c>
      <c r="AR263" s="22" t="s">
        <v>37</v>
      </c>
      <c r="AS263" s="22" t="s">
        <v>37</v>
      </c>
      <c r="AT263" s="22">
        <v>0</v>
      </c>
      <c r="AU263" s="21" t="s">
        <v>37</v>
      </c>
      <c r="AV263" s="21" t="s">
        <v>37</v>
      </c>
      <c r="AW263" s="21" t="s">
        <v>37</v>
      </c>
      <c r="AX263" s="21" t="s">
        <v>37</v>
      </c>
      <c r="AY263" s="21">
        <v>0</v>
      </c>
      <c r="AZ263" s="21" t="s">
        <v>37</v>
      </c>
      <c r="BA263" s="21" t="s">
        <v>37</v>
      </c>
      <c r="BB263" s="21">
        <v>17</v>
      </c>
      <c r="BC263" s="21" t="s">
        <v>37</v>
      </c>
      <c r="BD263" s="21">
        <v>17</v>
      </c>
      <c r="BE263" s="20" t="s">
        <v>37</v>
      </c>
      <c r="BF263" s="20" t="s">
        <v>37</v>
      </c>
      <c r="BG263" s="20" t="s">
        <v>37</v>
      </c>
      <c r="BH263" s="20" t="s">
        <v>37</v>
      </c>
      <c r="BI263" s="20">
        <v>0</v>
      </c>
      <c r="BJ263" s="20">
        <v>9</v>
      </c>
      <c r="BK263" s="20" t="s">
        <v>37</v>
      </c>
      <c r="BL263" s="20">
        <v>6</v>
      </c>
      <c r="BM263" s="20" t="s">
        <v>37</v>
      </c>
      <c r="BN263" s="20">
        <v>15</v>
      </c>
      <c r="BO263" s="22" t="s">
        <v>37</v>
      </c>
      <c r="BP263" s="22" t="s">
        <v>37</v>
      </c>
      <c r="BQ263" s="22">
        <v>11</v>
      </c>
      <c r="BR263" s="22" t="s">
        <v>37</v>
      </c>
      <c r="BS263" s="22">
        <v>11</v>
      </c>
      <c r="BT263" s="22" t="s">
        <v>37</v>
      </c>
      <c r="BU263" s="22" t="s">
        <v>37</v>
      </c>
      <c r="BV263" s="22">
        <v>258</v>
      </c>
      <c r="BW263" s="22" t="s">
        <v>37</v>
      </c>
      <c r="BX263" s="22">
        <v>258</v>
      </c>
      <c r="BY263" s="24" t="s">
        <v>37</v>
      </c>
      <c r="BZ263" s="24" t="s">
        <v>37</v>
      </c>
      <c r="CA263" s="24" t="s">
        <v>37</v>
      </c>
      <c r="CB263" s="24" t="s">
        <v>37</v>
      </c>
      <c r="CC263" s="24">
        <v>0</v>
      </c>
      <c r="CD263" s="24">
        <v>9</v>
      </c>
      <c r="CE263" s="24">
        <v>0</v>
      </c>
      <c r="CF263" s="24">
        <v>275</v>
      </c>
      <c r="CG263" s="24">
        <v>0</v>
      </c>
      <c r="CH263" s="24">
        <v>284</v>
      </c>
      <c r="CI263" s="22" t="s">
        <v>37</v>
      </c>
      <c r="CJ263" s="22" t="s">
        <v>37</v>
      </c>
      <c r="CK263" s="22">
        <v>418</v>
      </c>
      <c r="CL263" s="22" t="s">
        <v>37</v>
      </c>
      <c r="CM263" s="20" t="s">
        <v>37</v>
      </c>
      <c r="CN263" s="20" t="s">
        <v>37</v>
      </c>
      <c r="CO263" s="20">
        <v>3</v>
      </c>
      <c r="CP263" s="20" t="s">
        <v>37</v>
      </c>
    </row>
    <row r="264" spans="1:94" x14ac:dyDescent="0.35">
      <c r="A264" s="16">
        <v>2012</v>
      </c>
      <c r="B264" s="17">
        <v>8570</v>
      </c>
      <c r="C264" s="18" t="s">
        <v>774</v>
      </c>
      <c r="D264" s="18" t="s">
        <v>130</v>
      </c>
      <c r="E264" s="18" t="s">
        <v>33</v>
      </c>
      <c r="F264" s="16" t="s">
        <v>8</v>
      </c>
      <c r="G264" s="20">
        <v>227</v>
      </c>
      <c r="H264" s="20" t="s">
        <v>37</v>
      </c>
      <c r="I264" s="20">
        <v>26</v>
      </c>
      <c r="J264" s="20" t="s">
        <v>37</v>
      </c>
      <c r="K264" s="20">
        <v>253</v>
      </c>
      <c r="L264" s="19" t="s">
        <v>37</v>
      </c>
      <c r="M264" s="19" t="s">
        <v>37</v>
      </c>
      <c r="N264" s="19">
        <v>0</v>
      </c>
      <c r="O264" s="19" t="s">
        <v>37</v>
      </c>
      <c r="P264" s="19">
        <v>0</v>
      </c>
      <c r="Q264" s="22">
        <v>1643</v>
      </c>
      <c r="R264" s="22" t="s">
        <v>37</v>
      </c>
      <c r="S264" s="22">
        <v>442</v>
      </c>
      <c r="T264" s="22" t="s">
        <v>37</v>
      </c>
      <c r="U264" s="22">
        <v>2085</v>
      </c>
      <c r="V264" s="21" t="s">
        <v>37</v>
      </c>
      <c r="W264" s="21" t="s">
        <v>37</v>
      </c>
      <c r="X264" s="21">
        <v>0</v>
      </c>
      <c r="Y264" s="21" t="s">
        <v>37</v>
      </c>
      <c r="Z264" s="21">
        <v>0</v>
      </c>
      <c r="AA264" s="20" t="s">
        <v>37</v>
      </c>
      <c r="AB264" s="20" t="s">
        <v>37</v>
      </c>
      <c r="AC264" s="20" t="s">
        <v>37</v>
      </c>
      <c r="AD264" s="20" t="s">
        <v>37</v>
      </c>
      <c r="AE264" s="20">
        <v>0</v>
      </c>
      <c r="AF264" s="19" t="s">
        <v>37</v>
      </c>
      <c r="AG264" s="19" t="s">
        <v>37</v>
      </c>
      <c r="AH264" s="19" t="s">
        <v>37</v>
      </c>
      <c r="AI264" s="19" t="s">
        <v>37</v>
      </c>
      <c r="AJ264" s="19">
        <v>0</v>
      </c>
      <c r="AK264" s="19" t="s">
        <v>37</v>
      </c>
      <c r="AL264" s="19" t="s">
        <v>37</v>
      </c>
      <c r="AM264" s="19" t="s">
        <v>37</v>
      </c>
      <c r="AN264" s="19" t="s">
        <v>37</v>
      </c>
      <c r="AO264" s="19">
        <v>0</v>
      </c>
      <c r="AP264" s="22" t="s">
        <v>37</v>
      </c>
      <c r="AQ264" s="22" t="s">
        <v>37</v>
      </c>
      <c r="AR264" s="22" t="s">
        <v>37</v>
      </c>
      <c r="AS264" s="22" t="s">
        <v>37</v>
      </c>
      <c r="AT264" s="22">
        <v>0</v>
      </c>
      <c r="AU264" s="21" t="s">
        <v>37</v>
      </c>
      <c r="AV264" s="21" t="s">
        <v>37</v>
      </c>
      <c r="AW264" s="21" t="s">
        <v>37</v>
      </c>
      <c r="AX264" s="21" t="s">
        <v>37</v>
      </c>
      <c r="AY264" s="21">
        <v>0</v>
      </c>
      <c r="AZ264" s="21" t="s">
        <v>37</v>
      </c>
      <c r="BA264" s="21" t="s">
        <v>37</v>
      </c>
      <c r="BB264" s="21">
        <v>58</v>
      </c>
      <c r="BC264" s="21" t="s">
        <v>37</v>
      </c>
      <c r="BD264" s="21">
        <v>58</v>
      </c>
      <c r="BE264" s="20" t="s">
        <v>37</v>
      </c>
      <c r="BF264" s="20" t="s">
        <v>37</v>
      </c>
      <c r="BG264" s="20" t="s">
        <v>37</v>
      </c>
      <c r="BH264" s="20" t="s">
        <v>37</v>
      </c>
      <c r="BI264" s="20">
        <v>0</v>
      </c>
      <c r="BJ264" s="20">
        <v>30</v>
      </c>
      <c r="BK264" s="20" t="s">
        <v>37</v>
      </c>
      <c r="BL264" s="20">
        <v>22</v>
      </c>
      <c r="BM264" s="20" t="s">
        <v>37</v>
      </c>
      <c r="BN264" s="20">
        <v>52</v>
      </c>
      <c r="BO264" s="22" t="s">
        <v>37</v>
      </c>
      <c r="BP264" s="22" t="s">
        <v>37</v>
      </c>
      <c r="BQ264" s="22">
        <v>37</v>
      </c>
      <c r="BR264" s="22" t="s">
        <v>37</v>
      </c>
      <c r="BS264" s="22">
        <v>37</v>
      </c>
      <c r="BT264" s="22" t="s">
        <v>37</v>
      </c>
      <c r="BU264" s="22" t="s">
        <v>37</v>
      </c>
      <c r="BV264" s="22">
        <v>874</v>
      </c>
      <c r="BW264" s="22" t="s">
        <v>37</v>
      </c>
      <c r="BX264" s="22">
        <v>874</v>
      </c>
      <c r="BY264" s="24" t="s">
        <v>37</v>
      </c>
      <c r="BZ264" s="24" t="s">
        <v>37</v>
      </c>
      <c r="CA264" s="24" t="s">
        <v>37</v>
      </c>
      <c r="CB264" s="24" t="s">
        <v>37</v>
      </c>
      <c r="CC264" s="24">
        <v>0</v>
      </c>
      <c r="CD264" s="24">
        <v>30</v>
      </c>
      <c r="CE264" s="24">
        <v>0</v>
      </c>
      <c r="CF264" s="24">
        <v>933</v>
      </c>
      <c r="CG264" s="24">
        <v>0</v>
      </c>
      <c r="CH264" s="24">
        <v>963</v>
      </c>
      <c r="CI264" s="22" t="s">
        <v>37</v>
      </c>
      <c r="CJ264" s="22" t="s">
        <v>37</v>
      </c>
      <c r="CK264" s="22">
        <v>569</v>
      </c>
      <c r="CL264" s="22" t="s">
        <v>37</v>
      </c>
      <c r="CM264" s="20">
        <v>7</v>
      </c>
      <c r="CN264" s="20" t="s">
        <v>37</v>
      </c>
      <c r="CO264" s="20" t="s">
        <v>37</v>
      </c>
      <c r="CP264" s="20" t="s">
        <v>37</v>
      </c>
    </row>
    <row r="265" spans="1:94" x14ac:dyDescent="0.35">
      <c r="A265" s="16">
        <v>2012</v>
      </c>
      <c r="B265" s="17">
        <v>8571</v>
      </c>
      <c r="C265" s="18" t="s">
        <v>775</v>
      </c>
      <c r="D265" s="18" t="s">
        <v>70</v>
      </c>
      <c r="E265" s="18" t="s">
        <v>28</v>
      </c>
      <c r="F265" s="16" t="s">
        <v>8</v>
      </c>
      <c r="G265" s="20" t="s">
        <v>37</v>
      </c>
      <c r="H265" s="20" t="s">
        <v>37</v>
      </c>
      <c r="I265" s="20" t="s">
        <v>37</v>
      </c>
      <c r="J265" s="20" t="s">
        <v>37</v>
      </c>
      <c r="K265" s="20" t="s">
        <v>37</v>
      </c>
      <c r="L265" s="19" t="s">
        <v>37</v>
      </c>
      <c r="M265" s="19" t="s">
        <v>37</v>
      </c>
      <c r="N265" s="19" t="s">
        <v>37</v>
      </c>
      <c r="O265" s="19" t="s">
        <v>37</v>
      </c>
      <c r="P265" s="19" t="s">
        <v>37</v>
      </c>
      <c r="Q265" s="22" t="s">
        <v>37</v>
      </c>
      <c r="R265" s="22" t="s">
        <v>37</v>
      </c>
      <c r="S265" s="22" t="s">
        <v>37</v>
      </c>
      <c r="T265" s="22" t="s">
        <v>37</v>
      </c>
      <c r="U265" s="22" t="s">
        <v>37</v>
      </c>
      <c r="V265" s="21" t="s">
        <v>37</v>
      </c>
      <c r="W265" s="21" t="s">
        <v>37</v>
      </c>
      <c r="X265" s="21" t="s">
        <v>37</v>
      </c>
      <c r="Y265" s="21" t="s">
        <v>37</v>
      </c>
      <c r="Z265" s="21" t="s">
        <v>37</v>
      </c>
      <c r="AA265" s="20" t="s">
        <v>37</v>
      </c>
      <c r="AB265" s="20" t="s">
        <v>37</v>
      </c>
      <c r="AC265" s="20" t="s">
        <v>37</v>
      </c>
      <c r="AD265" s="20" t="s">
        <v>37</v>
      </c>
      <c r="AE265" s="20" t="s">
        <v>37</v>
      </c>
      <c r="AF265" s="19" t="s">
        <v>37</v>
      </c>
      <c r="AG265" s="19" t="s">
        <v>37</v>
      </c>
      <c r="AH265" s="19" t="s">
        <v>37</v>
      </c>
      <c r="AI265" s="19" t="s">
        <v>37</v>
      </c>
      <c r="AJ265" s="19" t="s">
        <v>37</v>
      </c>
      <c r="AK265" s="19" t="s">
        <v>37</v>
      </c>
      <c r="AL265" s="19" t="s">
        <v>37</v>
      </c>
      <c r="AM265" s="19" t="s">
        <v>37</v>
      </c>
      <c r="AN265" s="19" t="s">
        <v>37</v>
      </c>
      <c r="AO265" s="19" t="s">
        <v>37</v>
      </c>
      <c r="AP265" s="22" t="s">
        <v>37</v>
      </c>
      <c r="AQ265" s="22" t="s">
        <v>37</v>
      </c>
      <c r="AR265" s="22" t="s">
        <v>37</v>
      </c>
      <c r="AS265" s="22" t="s">
        <v>37</v>
      </c>
      <c r="AT265" s="22" t="s">
        <v>37</v>
      </c>
      <c r="AU265" s="21" t="s">
        <v>37</v>
      </c>
      <c r="AV265" s="21" t="s">
        <v>37</v>
      </c>
      <c r="AW265" s="21" t="s">
        <v>37</v>
      </c>
      <c r="AX265" s="21" t="s">
        <v>37</v>
      </c>
      <c r="AY265" s="21" t="s">
        <v>37</v>
      </c>
      <c r="AZ265" s="21" t="s">
        <v>37</v>
      </c>
      <c r="BA265" s="21" t="s">
        <v>37</v>
      </c>
      <c r="BB265" s="21" t="s">
        <v>37</v>
      </c>
      <c r="BC265" s="21" t="s">
        <v>37</v>
      </c>
      <c r="BD265" s="21" t="s">
        <v>37</v>
      </c>
      <c r="BE265" s="20" t="s">
        <v>37</v>
      </c>
      <c r="BF265" s="20" t="s">
        <v>37</v>
      </c>
      <c r="BG265" s="20" t="s">
        <v>37</v>
      </c>
      <c r="BH265" s="20" t="s">
        <v>37</v>
      </c>
      <c r="BI265" s="20" t="s">
        <v>37</v>
      </c>
      <c r="BJ265" s="20" t="s">
        <v>37</v>
      </c>
      <c r="BK265" s="20" t="s">
        <v>37</v>
      </c>
      <c r="BL265" s="20" t="s">
        <v>37</v>
      </c>
      <c r="BM265" s="20" t="s">
        <v>37</v>
      </c>
      <c r="BN265" s="20" t="s">
        <v>37</v>
      </c>
      <c r="BO265" s="22" t="s">
        <v>37</v>
      </c>
      <c r="BP265" s="22" t="s">
        <v>37</v>
      </c>
      <c r="BQ265" s="22" t="s">
        <v>37</v>
      </c>
      <c r="BR265" s="22" t="s">
        <v>37</v>
      </c>
      <c r="BS265" s="22" t="s">
        <v>37</v>
      </c>
      <c r="BT265" s="22" t="s">
        <v>37</v>
      </c>
      <c r="BU265" s="22" t="s">
        <v>37</v>
      </c>
      <c r="BV265" s="22" t="s">
        <v>37</v>
      </c>
      <c r="BW265" s="22" t="s">
        <v>37</v>
      </c>
      <c r="BX265" s="22" t="s">
        <v>37</v>
      </c>
      <c r="BY265" s="24" t="s">
        <v>37</v>
      </c>
      <c r="BZ265" s="24" t="s">
        <v>37</v>
      </c>
      <c r="CA265" s="24" t="s">
        <v>37</v>
      </c>
      <c r="CB265" s="24" t="s">
        <v>37</v>
      </c>
      <c r="CC265" s="24" t="s">
        <v>37</v>
      </c>
      <c r="CD265" s="24" t="s">
        <v>37</v>
      </c>
      <c r="CE265" s="24" t="s">
        <v>37</v>
      </c>
      <c r="CF265" s="24" t="s">
        <v>37</v>
      </c>
      <c r="CG265" s="24" t="s">
        <v>37</v>
      </c>
      <c r="CH265" s="24" t="s">
        <v>37</v>
      </c>
      <c r="CI265" s="22" t="s">
        <v>37</v>
      </c>
      <c r="CJ265" s="22" t="s">
        <v>37</v>
      </c>
      <c r="CK265" s="22" t="s">
        <v>37</v>
      </c>
      <c r="CL265" s="22" t="s">
        <v>37</v>
      </c>
      <c r="CM265" s="20" t="s">
        <v>37</v>
      </c>
      <c r="CN265" s="20">
        <v>184</v>
      </c>
      <c r="CO265" s="20">
        <v>27</v>
      </c>
      <c r="CP265" s="20" t="s">
        <v>37</v>
      </c>
    </row>
    <row r="266" spans="1:94" x14ac:dyDescent="0.35">
      <c r="A266" s="16">
        <v>2012</v>
      </c>
      <c r="B266" s="17">
        <v>8574</v>
      </c>
      <c r="C266" s="18" t="s">
        <v>777</v>
      </c>
      <c r="D266" s="18" t="s">
        <v>39</v>
      </c>
      <c r="E266" s="18" t="s">
        <v>33</v>
      </c>
      <c r="F266" s="16" t="s">
        <v>8</v>
      </c>
      <c r="G266" s="20">
        <v>84</v>
      </c>
      <c r="H266" s="20">
        <v>445</v>
      </c>
      <c r="I266" s="20">
        <v>178</v>
      </c>
      <c r="J266" s="20">
        <v>0</v>
      </c>
      <c r="K266" s="20">
        <v>707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22">
        <v>310</v>
      </c>
      <c r="R266" s="22">
        <v>510</v>
      </c>
      <c r="S266" s="22">
        <v>3604</v>
      </c>
      <c r="T266" s="22" t="s">
        <v>37</v>
      </c>
      <c r="U266" s="22">
        <v>4424</v>
      </c>
      <c r="V266" s="21">
        <v>1</v>
      </c>
      <c r="W266" s="21">
        <v>0</v>
      </c>
      <c r="X266" s="21">
        <v>0</v>
      </c>
      <c r="Y266" s="21" t="s">
        <v>37</v>
      </c>
      <c r="Z266" s="21">
        <v>1</v>
      </c>
      <c r="AA266" s="20">
        <v>7</v>
      </c>
      <c r="AB266" s="20">
        <v>0</v>
      </c>
      <c r="AC266" s="20" t="s">
        <v>37</v>
      </c>
      <c r="AD266" s="20" t="s">
        <v>37</v>
      </c>
      <c r="AE266" s="20">
        <v>7</v>
      </c>
      <c r="AF266" s="19">
        <v>0</v>
      </c>
      <c r="AG266" s="19">
        <v>0</v>
      </c>
      <c r="AH266" s="19" t="s">
        <v>37</v>
      </c>
      <c r="AI266" s="19" t="s">
        <v>37</v>
      </c>
      <c r="AJ266" s="19">
        <v>0</v>
      </c>
      <c r="AK266" s="19">
        <v>0</v>
      </c>
      <c r="AL266" s="19">
        <v>0</v>
      </c>
      <c r="AM266" s="19" t="s">
        <v>37</v>
      </c>
      <c r="AN266" s="19" t="s">
        <v>37</v>
      </c>
      <c r="AO266" s="19">
        <v>0</v>
      </c>
      <c r="AP266" s="22">
        <v>5129</v>
      </c>
      <c r="AQ266" s="22">
        <v>0</v>
      </c>
      <c r="AR266" s="22" t="s">
        <v>37</v>
      </c>
      <c r="AS266" s="22" t="s">
        <v>37</v>
      </c>
      <c r="AT266" s="22">
        <v>5129</v>
      </c>
      <c r="AU266" s="21">
        <v>0</v>
      </c>
      <c r="AV266" s="21">
        <v>0</v>
      </c>
      <c r="AW266" s="21" t="s">
        <v>37</v>
      </c>
      <c r="AX266" s="21" t="s">
        <v>37</v>
      </c>
      <c r="AY266" s="21">
        <v>0</v>
      </c>
      <c r="AZ266" s="21">
        <v>8</v>
      </c>
      <c r="BA266" s="21">
        <v>0</v>
      </c>
      <c r="BB266" s="21" t="s">
        <v>37</v>
      </c>
      <c r="BC266" s="21" t="s">
        <v>37</v>
      </c>
      <c r="BD266" s="21">
        <v>8</v>
      </c>
      <c r="BE266" s="20">
        <v>34</v>
      </c>
      <c r="BF266" s="20">
        <v>1</v>
      </c>
      <c r="BG266" s="20">
        <v>0</v>
      </c>
      <c r="BH266" s="20" t="s">
        <v>37</v>
      </c>
      <c r="BI266" s="20">
        <v>35</v>
      </c>
      <c r="BJ266" s="20">
        <v>120</v>
      </c>
      <c r="BK266" s="20">
        <v>29</v>
      </c>
      <c r="BL266" s="20">
        <v>5</v>
      </c>
      <c r="BM266" s="20" t="s">
        <v>37</v>
      </c>
      <c r="BN266" s="20">
        <v>154</v>
      </c>
      <c r="BO266" s="22">
        <v>234</v>
      </c>
      <c r="BP266" s="22">
        <v>5</v>
      </c>
      <c r="BQ266" s="22">
        <v>0</v>
      </c>
      <c r="BR266" s="22" t="s">
        <v>37</v>
      </c>
      <c r="BS266" s="22">
        <v>239</v>
      </c>
      <c r="BT266" s="22">
        <v>0</v>
      </c>
      <c r="BU266" s="22">
        <v>0</v>
      </c>
      <c r="BV266" s="22">
        <v>0</v>
      </c>
      <c r="BW266" s="22" t="s">
        <v>37</v>
      </c>
      <c r="BX266" s="22">
        <v>0</v>
      </c>
      <c r="BY266" s="24">
        <v>0</v>
      </c>
      <c r="BZ266" s="24">
        <v>0</v>
      </c>
      <c r="CA266" s="24">
        <v>0</v>
      </c>
      <c r="CB266" s="24" t="s">
        <v>37</v>
      </c>
      <c r="CC266" s="24">
        <v>0</v>
      </c>
      <c r="CD266" s="24">
        <v>388</v>
      </c>
      <c r="CE266" s="24">
        <v>35</v>
      </c>
      <c r="CF266" s="24">
        <v>5</v>
      </c>
      <c r="CG266" s="24">
        <v>0</v>
      </c>
      <c r="CH266" s="24">
        <v>428</v>
      </c>
      <c r="CI266" s="22" t="s">
        <v>37</v>
      </c>
      <c r="CJ266" s="22" t="s">
        <v>37</v>
      </c>
      <c r="CK266" s="22" t="s">
        <v>37</v>
      </c>
      <c r="CL266" s="22" t="s">
        <v>37</v>
      </c>
      <c r="CM266" s="20" t="s">
        <v>37</v>
      </c>
      <c r="CN266" s="20" t="s">
        <v>37</v>
      </c>
      <c r="CO266" s="20" t="s">
        <v>37</v>
      </c>
      <c r="CP266" s="20" t="s">
        <v>37</v>
      </c>
    </row>
    <row r="267" spans="1:94" x14ac:dyDescent="0.35">
      <c r="A267" s="16">
        <v>2012</v>
      </c>
      <c r="B267" s="17">
        <v>8699</v>
      </c>
      <c r="C267" s="18" t="s">
        <v>783</v>
      </c>
      <c r="D267" s="18" t="s">
        <v>96</v>
      </c>
      <c r="E267" s="18" t="s">
        <v>33</v>
      </c>
      <c r="F267" s="16" t="s">
        <v>8</v>
      </c>
      <c r="G267" s="20" t="s">
        <v>37</v>
      </c>
      <c r="H267" s="20" t="s">
        <v>37</v>
      </c>
      <c r="I267" s="20" t="s">
        <v>37</v>
      </c>
      <c r="J267" s="20" t="s">
        <v>37</v>
      </c>
      <c r="K267" s="20" t="s">
        <v>37</v>
      </c>
      <c r="L267" s="19" t="s">
        <v>37</v>
      </c>
      <c r="M267" s="19" t="s">
        <v>37</v>
      </c>
      <c r="N267" s="19" t="s">
        <v>37</v>
      </c>
      <c r="O267" s="19" t="s">
        <v>37</v>
      </c>
      <c r="P267" s="19" t="s">
        <v>37</v>
      </c>
      <c r="Q267" s="22" t="s">
        <v>37</v>
      </c>
      <c r="R267" s="22" t="s">
        <v>37</v>
      </c>
      <c r="S267" s="22" t="s">
        <v>37</v>
      </c>
      <c r="T267" s="22" t="s">
        <v>37</v>
      </c>
      <c r="U267" s="22" t="s">
        <v>37</v>
      </c>
      <c r="V267" s="21" t="s">
        <v>37</v>
      </c>
      <c r="W267" s="21" t="s">
        <v>37</v>
      </c>
      <c r="X267" s="21" t="s">
        <v>37</v>
      </c>
      <c r="Y267" s="21" t="s">
        <v>37</v>
      </c>
      <c r="Z267" s="21" t="s">
        <v>37</v>
      </c>
      <c r="AA267" s="20" t="s">
        <v>37</v>
      </c>
      <c r="AB267" s="20" t="s">
        <v>37</v>
      </c>
      <c r="AC267" s="20" t="s">
        <v>37</v>
      </c>
      <c r="AD267" s="20" t="s">
        <v>37</v>
      </c>
      <c r="AE267" s="20" t="s">
        <v>37</v>
      </c>
      <c r="AF267" s="19" t="s">
        <v>37</v>
      </c>
      <c r="AG267" s="19" t="s">
        <v>37</v>
      </c>
      <c r="AH267" s="19" t="s">
        <v>37</v>
      </c>
      <c r="AI267" s="19" t="s">
        <v>37</v>
      </c>
      <c r="AJ267" s="19" t="s">
        <v>37</v>
      </c>
      <c r="AK267" s="19" t="s">
        <v>37</v>
      </c>
      <c r="AL267" s="19" t="s">
        <v>37</v>
      </c>
      <c r="AM267" s="19" t="s">
        <v>37</v>
      </c>
      <c r="AN267" s="19" t="s">
        <v>37</v>
      </c>
      <c r="AO267" s="19" t="s">
        <v>37</v>
      </c>
      <c r="AP267" s="22" t="s">
        <v>37</v>
      </c>
      <c r="AQ267" s="22" t="s">
        <v>37</v>
      </c>
      <c r="AR267" s="22" t="s">
        <v>37</v>
      </c>
      <c r="AS267" s="22" t="s">
        <v>37</v>
      </c>
      <c r="AT267" s="22" t="s">
        <v>37</v>
      </c>
      <c r="AU267" s="21" t="s">
        <v>37</v>
      </c>
      <c r="AV267" s="21" t="s">
        <v>37</v>
      </c>
      <c r="AW267" s="21" t="s">
        <v>37</v>
      </c>
      <c r="AX267" s="21" t="s">
        <v>37</v>
      </c>
      <c r="AY267" s="21" t="s">
        <v>37</v>
      </c>
      <c r="AZ267" s="21" t="s">
        <v>37</v>
      </c>
      <c r="BA267" s="21" t="s">
        <v>37</v>
      </c>
      <c r="BB267" s="21" t="s">
        <v>37</v>
      </c>
      <c r="BC267" s="21" t="s">
        <v>37</v>
      </c>
      <c r="BD267" s="21" t="s">
        <v>37</v>
      </c>
      <c r="BE267" s="20" t="s">
        <v>37</v>
      </c>
      <c r="BF267" s="20" t="s">
        <v>37</v>
      </c>
      <c r="BG267" s="20" t="s">
        <v>37</v>
      </c>
      <c r="BH267" s="20" t="s">
        <v>37</v>
      </c>
      <c r="BI267" s="20" t="s">
        <v>37</v>
      </c>
      <c r="BJ267" s="20" t="s">
        <v>37</v>
      </c>
      <c r="BK267" s="20" t="s">
        <v>37</v>
      </c>
      <c r="BL267" s="20" t="s">
        <v>37</v>
      </c>
      <c r="BM267" s="20" t="s">
        <v>37</v>
      </c>
      <c r="BN267" s="20" t="s">
        <v>37</v>
      </c>
      <c r="BO267" s="22" t="s">
        <v>37</v>
      </c>
      <c r="BP267" s="22" t="s">
        <v>37</v>
      </c>
      <c r="BQ267" s="22" t="s">
        <v>37</v>
      </c>
      <c r="BR267" s="22" t="s">
        <v>37</v>
      </c>
      <c r="BS267" s="22" t="s">
        <v>37</v>
      </c>
      <c r="BT267" s="22" t="s">
        <v>37</v>
      </c>
      <c r="BU267" s="22" t="s">
        <v>37</v>
      </c>
      <c r="BV267" s="22" t="s">
        <v>37</v>
      </c>
      <c r="BW267" s="22" t="s">
        <v>37</v>
      </c>
      <c r="BX267" s="22" t="s">
        <v>37</v>
      </c>
      <c r="BY267" s="24" t="s">
        <v>37</v>
      </c>
      <c r="BZ267" s="24" t="s">
        <v>37</v>
      </c>
      <c r="CA267" s="24" t="s">
        <v>37</v>
      </c>
      <c r="CB267" s="24" t="s">
        <v>37</v>
      </c>
      <c r="CC267" s="24" t="s">
        <v>37</v>
      </c>
      <c r="CD267" s="24" t="s">
        <v>37</v>
      </c>
      <c r="CE267" s="24" t="s">
        <v>37</v>
      </c>
      <c r="CF267" s="24" t="s">
        <v>37</v>
      </c>
      <c r="CG267" s="24" t="s">
        <v>37</v>
      </c>
      <c r="CH267" s="24" t="s">
        <v>37</v>
      </c>
      <c r="CI267" s="22" t="s">
        <v>37</v>
      </c>
      <c r="CJ267" s="22" t="s">
        <v>37</v>
      </c>
      <c r="CK267" s="22" t="s">
        <v>37</v>
      </c>
      <c r="CL267" s="22" t="s">
        <v>37</v>
      </c>
      <c r="CM267" s="20" t="s">
        <v>37</v>
      </c>
      <c r="CN267" s="20" t="s">
        <v>37</v>
      </c>
      <c r="CO267" s="20">
        <v>1</v>
      </c>
      <c r="CP267" s="20" t="s">
        <v>37</v>
      </c>
    </row>
    <row r="268" spans="1:94" x14ac:dyDescent="0.35">
      <c r="A268" s="16">
        <v>2012</v>
      </c>
      <c r="B268" s="17">
        <v>8723</v>
      </c>
      <c r="C268" s="18" t="s">
        <v>785</v>
      </c>
      <c r="D268" s="18" t="s">
        <v>83</v>
      </c>
      <c r="E268" s="18" t="s">
        <v>28</v>
      </c>
      <c r="F268" s="16" t="s">
        <v>8</v>
      </c>
      <c r="G268" s="20" t="s">
        <v>37</v>
      </c>
      <c r="H268" s="20" t="s">
        <v>37</v>
      </c>
      <c r="I268" s="20" t="s">
        <v>37</v>
      </c>
      <c r="J268" s="20" t="s">
        <v>37</v>
      </c>
      <c r="K268" s="20" t="s">
        <v>37</v>
      </c>
      <c r="L268" s="19" t="s">
        <v>37</v>
      </c>
      <c r="M268" s="19" t="s">
        <v>37</v>
      </c>
      <c r="N268" s="19" t="s">
        <v>37</v>
      </c>
      <c r="O268" s="19" t="s">
        <v>37</v>
      </c>
      <c r="P268" s="19" t="s">
        <v>37</v>
      </c>
      <c r="Q268" s="22" t="s">
        <v>37</v>
      </c>
      <c r="R268" s="22" t="s">
        <v>37</v>
      </c>
      <c r="S268" s="22" t="s">
        <v>37</v>
      </c>
      <c r="T268" s="22" t="s">
        <v>37</v>
      </c>
      <c r="U268" s="22" t="s">
        <v>37</v>
      </c>
      <c r="V268" s="21" t="s">
        <v>37</v>
      </c>
      <c r="W268" s="21" t="s">
        <v>37</v>
      </c>
      <c r="X268" s="21" t="s">
        <v>37</v>
      </c>
      <c r="Y268" s="21" t="s">
        <v>37</v>
      </c>
      <c r="Z268" s="21" t="s">
        <v>37</v>
      </c>
      <c r="AA268" s="20" t="s">
        <v>37</v>
      </c>
      <c r="AB268" s="20" t="s">
        <v>37</v>
      </c>
      <c r="AC268" s="20" t="s">
        <v>37</v>
      </c>
      <c r="AD268" s="20" t="s">
        <v>37</v>
      </c>
      <c r="AE268" s="20" t="s">
        <v>37</v>
      </c>
      <c r="AF268" s="19" t="s">
        <v>37</v>
      </c>
      <c r="AG268" s="19" t="s">
        <v>37</v>
      </c>
      <c r="AH268" s="19" t="s">
        <v>37</v>
      </c>
      <c r="AI268" s="19" t="s">
        <v>37</v>
      </c>
      <c r="AJ268" s="19" t="s">
        <v>37</v>
      </c>
      <c r="AK268" s="19" t="s">
        <v>37</v>
      </c>
      <c r="AL268" s="19" t="s">
        <v>37</v>
      </c>
      <c r="AM268" s="19" t="s">
        <v>37</v>
      </c>
      <c r="AN268" s="19" t="s">
        <v>37</v>
      </c>
      <c r="AO268" s="19" t="s">
        <v>37</v>
      </c>
      <c r="AP268" s="22" t="s">
        <v>37</v>
      </c>
      <c r="AQ268" s="22" t="s">
        <v>37</v>
      </c>
      <c r="AR268" s="22" t="s">
        <v>37</v>
      </c>
      <c r="AS268" s="22" t="s">
        <v>37</v>
      </c>
      <c r="AT268" s="22" t="s">
        <v>37</v>
      </c>
      <c r="AU268" s="21" t="s">
        <v>37</v>
      </c>
      <c r="AV268" s="21" t="s">
        <v>37</v>
      </c>
      <c r="AW268" s="21" t="s">
        <v>37</v>
      </c>
      <c r="AX268" s="21" t="s">
        <v>37</v>
      </c>
      <c r="AY268" s="21" t="s">
        <v>37</v>
      </c>
      <c r="AZ268" s="21" t="s">
        <v>37</v>
      </c>
      <c r="BA268" s="21" t="s">
        <v>37</v>
      </c>
      <c r="BB268" s="21" t="s">
        <v>37</v>
      </c>
      <c r="BC268" s="21" t="s">
        <v>37</v>
      </c>
      <c r="BD268" s="21" t="s">
        <v>37</v>
      </c>
      <c r="BE268" s="20" t="s">
        <v>37</v>
      </c>
      <c r="BF268" s="20" t="s">
        <v>37</v>
      </c>
      <c r="BG268" s="20" t="s">
        <v>37</v>
      </c>
      <c r="BH268" s="20" t="s">
        <v>37</v>
      </c>
      <c r="BI268" s="20" t="s">
        <v>37</v>
      </c>
      <c r="BJ268" s="20" t="s">
        <v>37</v>
      </c>
      <c r="BK268" s="20" t="s">
        <v>37</v>
      </c>
      <c r="BL268" s="20" t="s">
        <v>37</v>
      </c>
      <c r="BM268" s="20" t="s">
        <v>37</v>
      </c>
      <c r="BN268" s="20" t="s">
        <v>37</v>
      </c>
      <c r="BO268" s="22" t="s">
        <v>37</v>
      </c>
      <c r="BP268" s="22" t="s">
        <v>37</v>
      </c>
      <c r="BQ268" s="22" t="s">
        <v>37</v>
      </c>
      <c r="BR268" s="22" t="s">
        <v>37</v>
      </c>
      <c r="BS268" s="22" t="s">
        <v>37</v>
      </c>
      <c r="BT268" s="22" t="s">
        <v>37</v>
      </c>
      <c r="BU268" s="22" t="s">
        <v>37</v>
      </c>
      <c r="BV268" s="22" t="s">
        <v>37</v>
      </c>
      <c r="BW268" s="22" t="s">
        <v>37</v>
      </c>
      <c r="BX268" s="22" t="s">
        <v>37</v>
      </c>
      <c r="BY268" s="24" t="s">
        <v>37</v>
      </c>
      <c r="BZ268" s="24" t="s">
        <v>37</v>
      </c>
      <c r="CA268" s="24" t="s">
        <v>37</v>
      </c>
      <c r="CB268" s="24" t="s">
        <v>37</v>
      </c>
      <c r="CC268" s="24" t="s">
        <v>37</v>
      </c>
      <c r="CD268" s="24" t="s">
        <v>37</v>
      </c>
      <c r="CE268" s="24" t="s">
        <v>37</v>
      </c>
      <c r="CF268" s="24" t="s">
        <v>37</v>
      </c>
      <c r="CG268" s="24" t="s">
        <v>37</v>
      </c>
      <c r="CH268" s="24" t="s">
        <v>37</v>
      </c>
      <c r="CI268" s="22" t="s">
        <v>37</v>
      </c>
      <c r="CJ268" s="22" t="s">
        <v>37</v>
      </c>
      <c r="CK268" s="22" t="s">
        <v>37</v>
      </c>
      <c r="CL268" s="22" t="s">
        <v>37</v>
      </c>
      <c r="CM268" s="20" t="s">
        <v>37</v>
      </c>
      <c r="CN268" s="20">
        <v>1</v>
      </c>
      <c r="CO268" s="20">
        <v>1</v>
      </c>
      <c r="CP268" s="20" t="s">
        <v>37</v>
      </c>
    </row>
    <row r="269" spans="1:94" x14ac:dyDescent="0.35">
      <c r="A269" s="16">
        <v>2012</v>
      </c>
      <c r="B269" s="17">
        <v>8773</v>
      </c>
      <c r="C269" s="18" t="s">
        <v>790</v>
      </c>
      <c r="D269" s="18" t="s">
        <v>130</v>
      </c>
      <c r="E269" s="18" t="s">
        <v>33</v>
      </c>
      <c r="F269" s="16" t="s">
        <v>8</v>
      </c>
      <c r="G269" s="20">
        <v>290</v>
      </c>
      <c r="H269" s="20">
        <v>42</v>
      </c>
      <c r="I269" s="20" t="s">
        <v>37</v>
      </c>
      <c r="J269" s="20" t="s">
        <v>37</v>
      </c>
      <c r="K269" s="20">
        <v>332</v>
      </c>
      <c r="L269" s="19" t="s">
        <v>37</v>
      </c>
      <c r="M269" s="19" t="s">
        <v>37</v>
      </c>
      <c r="N269" s="19" t="s">
        <v>37</v>
      </c>
      <c r="O269" s="19" t="s">
        <v>37</v>
      </c>
      <c r="P269" s="19">
        <v>0</v>
      </c>
      <c r="Q269" s="22">
        <v>1909</v>
      </c>
      <c r="R269" s="22">
        <v>1192</v>
      </c>
      <c r="S269" s="22" t="s">
        <v>37</v>
      </c>
      <c r="T269" s="22" t="s">
        <v>37</v>
      </c>
      <c r="U269" s="22">
        <v>3101</v>
      </c>
      <c r="V269" s="21" t="s">
        <v>37</v>
      </c>
      <c r="W269" s="21" t="s">
        <v>37</v>
      </c>
      <c r="X269" s="21" t="s">
        <v>37</v>
      </c>
      <c r="Y269" s="21" t="s">
        <v>37</v>
      </c>
      <c r="Z269" s="21">
        <v>0</v>
      </c>
      <c r="AA269" s="20" t="s">
        <v>37</v>
      </c>
      <c r="AB269" s="20" t="s">
        <v>37</v>
      </c>
      <c r="AC269" s="20" t="s">
        <v>37</v>
      </c>
      <c r="AD269" s="20" t="s">
        <v>37</v>
      </c>
      <c r="AE269" s="20">
        <v>0</v>
      </c>
      <c r="AF269" s="19" t="s">
        <v>37</v>
      </c>
      <c r="AG269" s="19" t="s">
        <v>37</v>
      </c>
      <c r="AH269" s="19" t="s">
        <v>37</v>
      </c>
      <c r="AI269" s="19" t="s">
        <v>37</v>
      </c>
      <c r="AJ269" s="19">
        <v>0</v>
      </c>
      <c r="AK269" s="19" t="s">
        <v>37</v>
      </c>
      <c r="AL269" s="19" t="s">
        <v>37</v>
      </c>
      <c r="AM269" s="19" t="s">
        <v>37</v>
      </c>
      <c r="AN269" s="19" t="s">
        <v>37</v>
      </c>
      <c r="AO269" s="19">
        <v>0</v>
      </c>
      <c r="AP269" s="22" t="s">
        <v>37</v>
      </c>
      <c r="AQ269" s="22" t="s">
        <v>37</v>
      </c>
      <c r="AR269" s="22" t="s">
        <v>37</v>
      </c>
      <c r="AS269" s="22" t="s">
        <v>37</v>
      </c>
      <c r="AT269" s="22">
        <v>0</v>
      </c>
      <c r="AU269" s="21" t="s">
        <v>37</v>
      </c>
      <c r="AV269" s="21" t="s">
        <v>37</v>
      </c>
      <c r="AW269" s="21" t="s">
        <v>37</v>
      </c>
      <c r="AX269" s="21" t="s">
        <v>37</v>
      </c>
      <c r="AY269" s="21">
        <v>0</v>
      </c>
      <c r="AZ269" s="21" t="s">
        <v>37</v>
      </c>
      <c r="BA269" s="21" t="s">
        <v>37</v>
      </c>
      <c r="BB269" s="21" t="s">
        <v>37</v>
      </c>
      <c r="BC269" s="21" t="s">
        <v>37</v>
      </c>
      <c r="BD269" s="21">
        <v>0</v>
      </c>
      <c r="BE269" s="20">
        <v>343</v>
      </c>
      <c r="BF269" s="20">
        <v>94</v>
      </c>
      <c r="BG269" s="20" t="s">
        <v>37</v>
      </c>
      <c r="BH269" s="20" t="s">
        <v>37</v>
      </c>
      <c r="BI269" s="20">
        <v>437</v>
      </c>
      <c r="BJ269" s="20">
        <v>451</v>
      </c>
      <c r="BK269" s="20">
        <v>124</v>
      </c>
      <c r="BL269" s="20" t="s">
        <v>37</v>
      </c>
      <c r="BM269" s="20" t="s">
        <v>37</v>
      </c>
      <c r="BN269" s="20">
        <v>575</v>
      </c>
      <c r="BO269" s="22" t="s">
        <v>37</v>
      </c>
      <c r="BP269" s="22" t="s">
        <v>37</v>
      </c>
      <c r="BQ269" s="22" t="s">
        <v>37</v>
      </c>
      <c r="BR269" s="22" t="s">
        <v>37</v>
      </c>
      <c r="BS269" s="22">
        <v>0</v>
      </c>
      <c r="BT269" s="22" t="s">
        <v>37</v>
      </c>
      <c r="BU269" s="22" t="s">
        <v>37</v>
      </c>
      <c r="BV269" s="22" t="s">
        <v>37</v>
      </c>
      <c r="BW269" s="22" t="s">
        <v>37</v>
      </c>
      <c r="BX269" s="22">
        <v>0</v>
      </c>
      <c r="BY269" s="24">
        <v>125</v>
      </c>
      <c r="BZ269" s="24">
        <v>34</v>
      </c>
      <c r="CA269" s="24" t="s">
        <v>37</v>
      </c>
      <c r="CB269" s="24" t="s">
        <v>37</v>
      </c>
      <c r="CC269" s="24">
        <v>159</v>
      </c>
      <c r="CD269" s="24">
        <v>919</v>
      </c>
      <c r="CE269" s="24">
        <v>252</v>
      </c>
      <c r="CF269" s="24">
        <v>0</v>
      </c>
      <c r="CG269" s="24">
        <v>0</v>
      </c>
      <c r="CH269" s="24">
        <v>1171</v>
      </c>
      <c r="CI269" s="22" t="s">
        <v>37</v>
      </c>
      <c r="CJ269" s="22" t="s">
        <v>37</v>
      </c>
      <c r="CK269" s="22" t="s">
        <v>37</v>
      </c>
      <c r="CL269" s="22" t="s">
        <v>37</v>
      </c>
      <c r="CM269" s="20">
        <v>78</v>
      </c>
      <c r="CN269" s="20">
        <v>42</v>
      </c>
      <c r="CO269" s="20">
        <v>7</v>
      </c>
      <c r="CP269" s="20" t="s">
        <v>37</v>
      </c>
    </row>
    <row r="270" spans="1:94" x14ac:dyDescent="0.35">
      <c r="A270" s="16">
        <v>2012</v>
      </c>
      <c r="B270" s="17">
        <v>8774</v>
      </c>
      <c r="C270" s="18" t="s">
        <v>791</v>
      </c>
      <c r="D270" s="18" t="s">
        <v>184</v>
      </c>
      <c r="E270" s="18" t="s">
        <v>28</v>
      </c>
      <c r="F270" s="16" t="s">
        <v>8</v>
      </c>
      <c r="G270" s="20">
        <v>207</v>
      </c>
      <c r="H270" s="20">
        <v>39</v>
      </c>
      <c r="I270" s="20">
        <v>13</v>
      </c>
      <c r="J270" s="20" t="s">
        <v>37</v>
      </c>
      <c r="K270" s="20">
        <v>259</v>
      </c>
      <c r="L270" s="19" t="s">
        <v>37</v>
      </c>
      <c r="M270" s="19" t="s">
        <v>37</v>
      </c>
      <c r="N270" s="19" t="s">
        <v>37</v>
      </c>
      <c r="O270" s="19" t="s">
        <v>37</v>
      </c>
      <c r="P270" s="19">
        <v>0</v>
      </c>
      <c r="Q270" s="22">
        <v>908</v>
      </c>
      <c r="R270" s="22">
        <v>170</v>
      </c>
      <c r="S270" s="22">
        <v>57</v>
      </c>
      <c r="T270" s="22" t="s">
        <v>37</v>
      </c>
      <c r="U270" s="22">
        <v>1135</v>
      </c>
      <c r="V270" s="21">
        <v>0.1</v>
      </c>
      <c r="W270" s="21" t="s">
        <v>37</v>
      </c>
      <c r="X270" s="21" t="s">
        <v>37</v>
      </c>
      <c r="Y270" s="21" t="s">
        <v>37</v>
      </c>
      <c r="Z270" s="21">
        <v>0.1</v>
      </c>
      <c r="AA270" s="20" t="s">
        <v>37</v>
      </c>
      <c r="AB270" s="20" t="s">
        <v>37</v>
      </c>
      <c r="AC270" s="20" t="s">
        <v>37</v>
      </c>
      <c r="AD270" s="20" t="s">
        <v>37</v>
      </c>
      <c r="AE270" s="20">
        <v>0</v>
      </c>
      <c r="AF270" s="19" t="s">
        <v>37</v>
      </c>
      <c r="AG270" s="19" t="s">
        <v>37</v>
      </c>
      <c r="AH270" s="19" t="s">
        <v>37</v>
      </c>
      <c r="AI270" s="19" t="s">
        <v>37</v>
      </c>
      <c r="AJ270" s="19">
        <v>0</v>
      </c>
      <c r="AK270" s="19" t="s">
        <v>37</v>
      </c>
      <c r="AL270" s="19" t="s">
        <v>37</v>
      </c>
      <c r="AM270" s="19" t="s">
        <v>37</v>
      </c>
      <c r="AN270" s="19" t="s">
        <v>37</v>
      </c>
      <c r="AO270" s="19">
        <v>0</v>
      </c>
      <c r="AP270" s="22" t="s">
        <v>37</v>
      </c>
      <c r="AQ270" s="22" t="s">
        <v>37</v>
      </c>
      <c r="AR270" s="22" t="s">
        <v>37</v>
      </c>
      <c r="AS270" s="22" t="s">
        <v>37</v>
      </c>
      <c r="AT270" s="22">
        <v>0</v>
      </c>
      <c r="AU270" s="21" t="s">
        <v>37</v>
      </c>
      <c r="AV270" s="21" t="s">
        <v>37</v>
      </c>
      <c r="AW270" s="21" t="s">
        <v>37</v>
      </c>
      <c r="AX270" s="21" t="s">
        <v>37</v>
      </c>
      <c r="AY270" s="21">
        <v>0</v>
      </c>
      <c r="AZ270" s="21" t="s">
        <v>37</v>
      </c>
      <c r="BA270" s="21" t="s">
        <v>37</v>
      </c>
      <c r="BB270" s="21" t="s">
        <v>37</v>
      </c>
      <c r="BC270" s="21" t="s">
        <v>37</v>
      </c>
      <c r="BD270" s="21">
        <v>0</v>
      </c>
      <c r="BE270" s="20">
        <v>78</v>
      </c>
      <c r="BF270" s="20" t="s">
        <v>37</v>
      </c>
      <c r="BG270" s="20" t="s">
        <v>37</v>
      </c>
      <c r="BH270" s="20" t="s">
        <v>37</v>
      </c>
      <c r="BI270" s="20">
        <v>78</v>
      </c>
      <c r="BJ270" s="20" t="s">
        <v>37</v>
      </c>
      <c r="BK270" s="20" t="s">
        <v>37</v>
      </c>
      <c r="BL270" s="20" t="s">
        <v>37</v>
      </c>
      <c r="BM270" s="20" t="s">
        <v>37</v>
      </c>
      <c r="BN270" s="20">
        <v>0</v>
      </c>
      <c r="BO270" s="22" t="s">
        <v>37</v>
      </c>
      <c r="BP270" s="22" t="s">
        <v>37</v>
      </c>
      <c r="BQ270" s="22" t="s">
        <v>37</v>
      </c>
      <c r="BR270" s="22" t="s">
        <v>37</v>
      </c>
      <c r="BS270" s="22">
        <v>0</v>
      </c>
      <c r="BT270" s="22" t="s">
        <v>37</v>
      </c>
      <c r="BU270" s="22" t="s">
        <v>37</v>
      </c>
      <c r="BV270" s="22" t="s">
        <v>37</v>
      </c>
      <c r="BW270" s="22" t="s">
        <v>37</v>
      </c>
      <c r="BX270" s="22">
        <v>0</v>
      </c>
      <c r="BY270" s="24" t="s">
        <v>37</v>
      </c>
      <c r="BZ270" s="24" t="s">
        <v>37</v>
      </c>
      <c r="CA270" s="24" t="s">
        <v>37</v>
      </c>
      <c r="CB270" s="24" t="s">
        <v>37</v>
      </c>
      <c r="CC270" s="24">
        <v>0</v>
      </c>
      <c r="CD270" s="24">
        <v>78</v>
      </c>
      <c r="CE270" s="24">
        <v>0</v>
      </c>
      <c r="CF270" s="24">
        <v>0</v>
      </c>
      <c r="CG270" s="24">
        <v>0</v>
      </c>
      <c r="CH270" s="24">
        <v>78</v>
      </c>
      <c r="CI270" s="22" t="s">
        <v>37</v>
      </c>
      <c r="CJ270" s="22" t="s">
        <v>37</v>
      </c>
      <c r="CK270" s="22" t="s">
        <v>37</v>
      </c>
      <c r="CL270" s="22" t="s">
        <v>37</v>
      </c>
      <c r="CM270" s="20" t="s">
        <v>37</v>
      </c>
      <c r="CN270" s="20" t="s">
        <v>37</v>
      </c>
      <c r="CO270" s="20" t="s">
        <v>37</v>
      </c>
      <c r="CP270" s="20" t="s">
        <v>37</v>
      </c>
    </row>
    <row r="271" spans="1:94" x14ac:dyDescent="0.35">
      <c r="A271" s="16">
        <v>2012</v>
      </c>
      <c r="B271" s="17">
        <v>8786</v>
      </c>
      <c r="C271" s="18" t="s">
        <v>793</v>
      </c>
      <c r="D271" s="18" t="s">
        <v>54</v>
      </c>
      <c r="E271" s="18" t="s">
        <v>33</v>
      </c>
      <c r="F271" s="16" t="s">
        <v>8</v>
      </c>
      <c r="G271" s="20" t="s">
        <v>37</v>
      </c>
      <c r="H271" s="20" t="s">
        <v>37</v>
      </c>
      <c r="I271" s="20" t="s">
        <v>37</v>
      </c>
      <c r="J271" s="20" t="s">
        <v>37</v>
      </c>
      <c r="K271" s="20">
        <v>0</v>
      </c>
      <c r="L271" s="19" t="s">
        <v>37</v>
      </c>
      <c r="M271" s="19" t="s">
        <v>37</v>
      </c>
      <c r="N271" s="19" t="s">
        <v>37</v>
      </c>
      <c r="O271" s="19" t="s">
        <v>37</v>
      </c>
      <c r="P271" s="19">
        <v>0</v>
      </c>
      <c r="Q271" s="22">
        <v>17919</v>
      </c>
      <c r="R271" s="22" t="s">
        <v>37</v>
      </c>
      <c r="S271" s="22" t="s">
        <v>37</v>
      </c>
      <c r="T271" s="22" t="s">
        <v>37</v>
      </c>
      <c r="U271" s="22">
        <v>17919</v>
      </c>
      <c r="V271" s="21">
        <v>14</v>
      </c>
      <c r="W271" s="21" t="s">
        <v>37</v>
      </c>
      <c r="X271" s="21" t="s">
        <v>37</v>
      </c>
      <c r="Y271" s="21" t="s">
        <v>37</v>
      </c>
      <c r="Z271" s="21">
        <v>14</v>
      </c>
      <c r="AA271" s="20" t="s">
        <v>37</v>
      </c>
      <c r="AB271" s="20" t="s">
        <v>37</v>
      </c>
      <c r="AC271" s="20" t="s">
        <v>37</v>
      </c>
      <c r="AD271" s="20" t="s">
        <v>37</v>
      </c>
      <c r="AE271" s="20">
        <v>0</v>
      </c>
      <c r="AF271" s="19" t="s">
        <v>37</v>
      </c>
      <c r="AG271" s="19" t="s">
        <v>37</v>
      </c>
      <c r="AH271" s="19" t="s">
        <v>37</v>
      </c>
      <c r="AI271" s="19" t="s">
        <v>37</v>
      </c>
      <c r="AJ271" s="19">
        <v>0</v>
      </c>
      <c r="AK271" s="19" t="s">
        <v>37</v>
      </c>
      <c r="AL271" s="19" t="s">
        <v>37</v>
      </c>
      <c r="AM271" s="19" t="s">
        <v>37</v>
      </c>
      <c r="AN271" s="19" t="s">
        <v>37</v>
      </c>
      <c r="AO271" s="19">
        <v>0</v>
      </c>
      <c r="AP271" s="22" t="s">
        <v>37</v>
      </c>
      <c r="AQ271" s="22" t="s">
        <v>37</v>
      </c>
      <c r="AR271" s="22" t="s">
        <v>37</v>
      </c>
      <c r="AS271" s="22" t="s">
        <v>37</v>
      </c>
      <c r="AT271" s="22">
        <v>0</v>
      </c>
      <c r="AU271" s="21">
        <v>3</v>
      </c>
      <c r="AV271" s="21" t="s">
        <v>37</v>
      </c>
      <c r="AW271" s="21" t="s">
        <v>37</v>
      </c>
      <c r="AX271" s="21" t="s">
        <v>37</v>
      </c>
      <c r="AY271" s="21">
        <v>3</v>
      </c>
      <c r="AZ271" s="21">
        <v>3</v>
      </c>
      <c r="BA271" s="21" t="s">
        <v>37</v>
      </c>
      <c r="BB271" s="21" t="s">
        <v>37</v>
      </c>
      <c r="BC271" s="21" t="s">
        <v>37</v>
      </c>
      <c r="BD271" s="21">
        <v>3</v>
      </c>
      <c r="BE271" s="20" t="s">
        <v>37</v>
      </c>
      <c r="BF271" s="20" t="s">
        <v>37</v>
      </c>
      <c r="BG271" s="20" t="s">
        <v>37</v>
      </c>
      <c r="BH271" s="20" t="s">
        <v>37</v>
      </c>
      <c r="BI271" s="20">
        <v>0</v>
      </c>
      <c r="BJ271" s="20" t="s">
        <v>37</v>
      </c>
      <c r="BK271" s="20" t="s">
        <v>37</v>
      </c>
      <c r="BL271" s="20" t="s">
        <v>37</v>
      </c>
      <c r="BM271" s="20" t="s">
        <v>37</v>
      </c>
      <c r="BN271" s="20">
        <v>0</v>
      </c>
      <c r="BO271" s="22">
        <v>29</v>
      </c>
      <c r="BP271" s="22" t="s">
        <v>37</v>
      </c>
      <c r="BQ271" s="22" t="s">
        <v>37</v>
      </c>
      <c r="BR271" s="22" t="s">
        <v>37</v>
      </c>
      <c r="BS271" s="22">
        <v>29</v>
      </c>
      <c r="BT271" s="22">
        <v>31</v>
      </c>
      <c r="BU271" s="22" t="s">
        <v>37</v>
      </c>
      <c r="BV271" s="22" t="s">
        <v>37</v>
      </c>
      <c r="BW271" s="22" t="s">
        <v>37</v>
      </c>
      <c r="BX271" s="22">
        <v>31</v>
      </c>
      <c r="BY271" s="24">
        <v>1</v>
      </c>
      <c r="BZ271" s="24" t="s">
        <v>37</v>
      </c>
      <c r="CA271" s="24" t="s">
        <v>37</v>
      </c>
      <c r="CB271" s="24" t="s">
        <v>37</v>
      </c>
      <c r="CC271" s="24">
        <v>1</v>
      </c>
      <c r="CD271" s="24">
        <v>61</v>
      </c>
      <c r="CE271" s="24">
        <v>0</v>
      </c>
      <c r="CF271" s="24">
        <v>0</v>
      </c>
      <c r="CG271" s="24">
        <v>0</v>
      </c>
      <c r="CH271" s="24">
        <v>61</v>
      </c>
      <c r="CI271" s="22" t="s">
        <v>37</v>
      </c>
      <c r="CJ271" s="22">
        <v>2</v>
      </c>
      <c r="CK271" s="22" t="s">
        <v>37</v>
      </c>
      <c r="CL271" s="22" t="s">
        <v>37</v>
      </c>
      <c r="CM271" s="20" t="s">
        <v>37</v>
      </c>
      <c r="CN271" s="20" t="s">
        <v>37</v>
      </c>
      <c r="CO271" s="20" t="s">
        <v>37</v>
      </c>
      <c r="CP271" s="20" t="s">
        <v>37</v>
      </c>
    </row>
    <row r="272" spans="1:94" x14ac:dyDescent="0.35">
      <c r="A272" s="16">
        <v>2012</v>
      </c>
      <c r="B272" s="17">
        <v>8824</v>
      </c>
      <c r="C272" s="18" t="s">
        <v>796</v>
      </c>
      <c r="D272" s="18" t="s">
        <v>36</v>
      </c>
      <c r="E272" s="18" t="s">
        <v>33</v>
      </c>
      <c r="F272" s="16" t="s">
        <v>8</v>
      </c>
      <c r="G272" s="20" t="s">
        <v>37</v>
      </c>
      <c r="H272" s="20" t="s">
        <v>37</v>
      </c>
      <c r="I272" s="20" t="s">
        <v>37</v>
      </c>
      <c r="J272" s="20" t="s">
        <v>37</v>
      </c>
      <c r="K272" s="20" t="s">
        <v>37</v>
      </c>
      <c r="L272" s="19" t="s">
        <v>37</v>
      </c>
      <c r="M272" s="19" t="s">
        <v>37</v>
      </c>
      <c r="N272" s="19" t="s">
        <v>37</v>
      </c>
      <c r="O272" s="19" t="s">
        <v>37</v>
      </c>
      <c r="P272" s="19" t="s">
        <v>37</v>
      </c>
      <c r="Q272" s="22" t="s">
        <v>37</v>
      </c>
      <c r="R272" s="22" t="s">
        <v>37</v>
      </c>
      <c r="S272" s="22" t="s">
        <v>37</v>
      </c>
      <c r="T272" s="22" t="s">
        <v>37</v>
      </c>
      <c r="U272" s="22" t="s">
        <v>37</v>
      </c>
      <c r="V272" s="21" t="s">
        <v>37</v>
      </c>
      <c r="W272" s="21" t="s">
        <v>37</v>
      </c>
      <c r="X272" s="21" t="s">
        <v>37</v>
      </c>
      <c r="Y272" s="21" t="s">
        <v>37</v>
      </c>
      <c r="Z272" s="21" t="s">
        <v>37</v>
      </c>
      <c r="AA272" s="20" t="s">
        <v>37</v>
      </c>
      <c r="AB272" s="20" t="s">
        <v>37</v>
      </c>
      <c r="AC272" s="20" t="s">
        <v>37</v>
      </c>
      <c r="AD272" s="20" t="s">
        <v>37</v>
      </c>
      <c r="AE272" s="20" t="s">
        <v>37</v>
      </c>
      <c r="AF272" s="19" t="s">
        <v>37</v>
      </c>
      <c r="AG272" s="19" t="s">
        <v>37</v>
      </c>
      <c r="AH272" s="19" t="s">
        <v>37</v>
      </c>
      <c r="AI272" s="19" t="s">
        <v>37</v>
      </c>
      <c r="AJ272" s="19" t="s">
        <v>37</v>
      </c>
      <c r="AK272" s="19" t="s">
        <v>37</v>
      </c>
      <c r="AL272" s="19" t="s">
        <v>37</v>
      </c>
      <c r="AM272" s="19" t="s">
        <v>37</v>
      </c>
      <c r="AN272" s="19" t="s">
        <v>37</v>
      </c>
      <c r="AO272" s="19" t="s">
        <v>37</v>
      </c>
      <c r="AP272" s="22" t="s">
        <v>37</v>
      </c>
      <c r="AQ272" s="22" t="s">
        <v>37</v>
      </c>
      <c r="AR272" s="22" t="s">
        <v>37</v>
      </c>
      <c r="AS272" s="22" t="s">
        <v>37</v>
      </c>
      <c r="AT272" s="22" t="s">
        <v>37</v>
      </c>
      <c r="AU272" s="21" t="s">
        <v>37</v>
      </c>
      <c r="AV272" s="21" t="s">
        <v>37</v>
      </c>
      <c r="AW272" s="21" t="s">
        <v>37</v>
      </c>
      <c r="AX272" s="21" t="s">
        <v>37</v>
      </c>
      <c r="AY272" s="21" t="s">
        <v>37</v>
      </c>
      <c r="AZ272" s="21" t="s">
        <v>37</v>
      </c>
      <c r="BA272" s="21" t="s">
        <v>37</v>
      </c>
      <c r="BB272" s="21" t="s">
        <v>37</v>
      </c>
      <c r="BC272" s="21" t="s">
        <v>37</v>
      </c>
      <c r="BD272" s="21" t="s">
        <v>37</v>
      </c>
      <c r="BE272" s="20" t="s">
        <v>37</v>
      </c>
      <c r="BF272" s="20" t="s">
        <v>37</v>
      </c>
      <c r="BG272" s="20" t="s">
        <v>37</v>
      </c>
      <c r="BH272" s="20" t="s">
        <v>37</v>
      </c>
      <c r="BI272" s="20" t="s">
        <v>37</v>
      </c>
      <c r="BJ272" s="20" t="s">
        <v>37</v>
      </c>
      <c r="BK272" s="20" t="s">
        <v>37</v>
      </c>
      <c r="BL272" s="20" t="s">
        <v>37</v>
      </c>
      <c r="BM272" s="20" t="s">
        <v>37</v>
      </c>
      <c r="BN272" s="20" t="s">
        <v>37</v>
      </c>
      <c r="BO272" s="22" t="s">
        <v>37</v>
      </c>
      <c r="BP272" s="22" t="s">
        <v>37</v>
      </c>
      <c r="BQ272" s="22" t="s">
        <v>37</v>
      </c>
      <c r="BR272" s="22" t="s">
        <v>37</v>
      </c>
      <c r="BS272" s="22" t="s">
        <v>37</v>
      </c>
      <c r="BT272" s="22" t="s">
        <v>37</v>
      </c>
      <c r="BU272" s="22" t="s">
        <v>37</v>
      </c>
      <c r="BV272" s="22" t="s">
        <v>37</v>
      </c>
      <c r="BW272" s="22" t="s">
        <v>37</v>
      </c>
      <c r="BX272" s="22" t="s">
        <v>37</v>
      </c>
      <c r="BY272" s="24" t="s">
        <v>37</v>
      </c>
      <c r="BZ272" s="24" t="s">
        <v>37</v>
      </c>
      <c r="CA272" s="24" t="s">
        <v>37</v>
      </c>
      <c r="CB272" s="24" t="s">
        <v>37</v>
      </c>
      <c r="CC272" s="24" t="s">
        <v>37</v>
      </c>
      <c r="CD272" s="24" t="s">
        <v>37</v>
      </c>
      <c r="CE272" s="24" t="s">
        <v>37</v>
      </c>
      <c r="CF272" s="24" t="s">
        <v>37</v>
      </c>
      <c r="CG272" s="24" t="s">
        <v>37</v>
      </c>
      <c r="CH272" s="24" t="s">
        <v>37</v>
      </c>
      <c r="CI272" s="22" t="s">
        <v>37</v>
      </c>
      <c r="CJ272" s="22">
        <v>10</v>
      </c>
      <c r="CK272" s="22" t="s">
        <v>37</v>
      </c>
      <c r="CL272" s="22" t="s">
        <v>37</v>
      </c>
      <c r="CM272" s="20" t="s">
        <v>37</v>
      </c>
      <c r="CN272" s="20" t="s">
        <v>37</v>
      </c>
      <c r="CO272" s="20" t="s">
        <v>37</v>
      </c>
      <c r="CP272" s="20" t="s">
        <v>37</v>
      </c>
    </row>
    <row r="273" spans="1:94" x14ac:dyDescent="0.35">
      <c r="A273" s="16">
        <v>2012</v>
      </c>
      <c r="B273" s="17">
        <v>8898</v>
      </c>
      <c r="C273" s="18" t="s">
        <v>802</v>
      </c>
      <c r="D273" s="18" t="s">
        <v>98</v>
      </c>
      <c r="E273" s="18" t="s">
        <v>33</v>
      </c>
      <c r="F273" s="16" t="s">
        <v>8</v>
      </c>
      <c r="G273" s="20">
        <v>28</v>
      </c>
      <c r="H273" s="20" t="s">
        <v>37</v>
      </c>
      <c r="I273" s="20" t="s">
        <v>37</v>
      </c>
      <c r="J273" s="20" t="s">
        <v>37</v>
      </c>
      <c r="K273" s="20">
        <v>28</v>
      </c>
      <c r="L273" s="19" t="s">
        <v>37</v>
      </c>
      <c r="M273" s="19" t="s">
        <v>37</v>
      </c>
      <c r="N273" s="19" t="s">
        <v>37</v>
      </c>
      <c r="O273" s="19" t="s">
        <v>37</v>
      </c>
      <c r="P273" s="19">
        <v>0</v>
      </c>
      <c r="Q273" s="22">
        <v>28</v>
      </c>
      <c r="R273" s="22" t="s">
        <v>37</v>
      </c>
      <c r="S273" s="22" t="s">
        <v>37</v>
      </c>
      <c r="T273" s="22" t="s">
        <v>37</v>
      </c>
      <c r="U273" s="22">
        <v>28</v>
      </c>
      <c r="V273" s="21" t="s">
        <v>37</v>
      </c>
      <c r="W273" s="21" t="s">
        <v>37</v>
      </c>
      <c r="X273" s="21" t="s">
        <v>37</v>
      </c>
      <c r="Y273" s="21" t="s">
        <v>37</v>
      </c>
      <c r="Z273" s="21">
        <v>0</v>
      </c>
      <c r="AA273" s="20" t="s">
        <v>37</v>
      </c>
      <c r="AB273" s="20" t="s">
        <v>37</v>
      </c>
      <c r="AC273" s="20" t="s">
        <v>37</v>
      </c>
      <c r="AD273" s="20" t="s">
        <v>37</v>
      </c>
      <c r="AE273" s="20">
        <v>0</v>
      </c>
      <c r="AF273" s="19" t="s">
        <v>37</v>
      </c>
      <c r="AG273" s="19" t="s">
        <v>37</v>
      </c>
      <c r="AH273" s="19" t="s">
        <v>37</v>
      </c>
      <c r="AI273" s="19" t="s">
        <v>37</v>
      </c>
      <c r="AJ273" s="19">
        <v>0</v>
      </c>
      <c r="AK273" s="19" t="s">
        <v>37</v>
      </c>
      <c r="AL273" s="19" t="s">
        <v>37</v>
      </c>
      <c r="AM273" s="19" t="s">
        <v>37</v>
      </c>
      <c r="AN273" s="19" t="s">
        <v>37</v>
      </c>
      <c r="AO273" s="19">
        <v>0</v>
      </c>
      <c r="AP273" s="22" t="s">
        <v>37</v>
      </c>
      <c r="AQ273" s="22" t="s">
        <v>37</v>
      </c>
      <c r="AR273" s="22" t="s">
        <v>37</v>
      </c>
      <c r="AS273" s="22" t="s">
        <v>37</v>
      </c>
      <c r="AT273" s="22">
        <v>0</v>
      </c>
      <c r="AU273" s="21" t="s">
        <v>37</v>
      </c>
      <c r="AV273" s="21" t="s">
        <v>37</v>
      </c>
      <c r="AW273" s="21" t="s">
        <v>37</v>
      </c>
      <c r="AX273" s="21" t="s">
        <v>37</v>
      </c>
      <c r="AY273" s="21">
        <v>0</v>
      </c>
      <c r="AZ273" s="21" t="s">
        <v>37</v>
      </c>
      <c r="BA273" s="21" t="s">
        <v>37</v>
      </c>
      <c r="BB273" s="21" t="s">
        <v>37</v>
      </c>
      <c r="BC273" s="21" t="s">
        <v>37</v>
      </c>
      <c r="BD273" s="21">
        <v>0</v>
      </c>
      <c r="BE273" s="20">
        <v>1</v>
      </c>
      <c r="BF273" s="20" t="s">
        <v>37</v>
      </c>
      <c r="BG273" s="20" t="s">
        <v>37</v>
      </c>
      <c r="BH273" s="20" t="s">
        <v>37</v>
      </c>
      <c r="BI273" s="20">
        <v>1</v>
      </c>
      <c r="BJ273" s="20" t="s">
        <v>37</v>
      </c>
      <c r="BK273" s="20" t="s">
        <v>37</v>
      </c>
      <c r="BL273" s="20" t="s">
        <v>37</v>
      </c>
      <c r="BM273" s="20" t="s">
        <v>37</v>
      </c>
      <c r="BN273" s="20">
        <v>0</v>
      </c>
      <c r="BO273" s="22" t="s">
        <v>37</v>
      </c>
      <c r="BP273" s="22" t="s">
        <v>37</v>
      </c>
      <c r="BQ273" s="22" t="s">
        <v>37</v>
      </c>
      <c r="BR273" s="22" t="s">
        <v>37</v>
      </c>
      <c r="BS273" s="22">
        <v>0</v>
      </c>
      <c r="BT273" s="22" t="s">
        <v>37</v>
      </c>
      <c r="BU273" s="22" t="s">
        <v>37</v>
      </c>
      <c r="BV273" s="22" t="s">
        <v>37</v>
      </c>
      <c r="BW273" s="22" t="s">
        <v>37</v>
      </c>
      <c r="BX273" s="22">
        <v>0</v>
      </c>
      <c r="BY273" s="24" t="s">
        <v>37</v>
      </c>
      <c r="BZ273" s="24" t="s">
        <v>37</v>
      </c>
      <c r="CA273" s="24" t="s">
        <v>37</v>
      </c>
      <c r="CB273" s="24" t="s">
        <v>37</v>
      </c>
      <c r="CC273" s="24">
        <v>0</v>
      </c>
      <c r="CD273" s="24">
        <v>1</v>
      </c>
      <c r="CE273" s="24">
        <v>0</v>
      </c>
      <c r="CF273" s="24">
        <v>0</v>
      </c>
      <c r="CG273" s="24">
        <v>0</v>
      </c>
      <c r="CH273" s="24">
        <v>1</v>
      </c>
      <c r="CI273" s="22" t="s">
        <v>37</v>
      </c>
      <c r="CJ273" s="22" t="s">
        <v>37</v>
      </c>
      <c r="CK273" s="22" t="s">
        <v>37</v>
      </c>
      <c r="CL273" s="22" t="s">
        <v>37</v>
      </c>
      <c r="CM273" s="20" t="s">
        <v>37</v>
      </c>
      <c r="CN273" s="20" t="s">
        <v>37</v>
      </c>
      <c r="CO273" s="20" t="s">
        <v>37</v>
      </c>
      <c r="CP273" s="20" t="s">
        <v>37</v>
      </c>
    </row>
    <row r="274" spans="1:94" x14ac:dyDescent="0.35">
      <c r="A274" s="16">
        <v>2012</v>
      </c>
      <c r="B274" s="17">
        <v>8901</v>
      </c>
      <c r="C274" s="18" t="s">
        <v>2221</v>
      </c>
      <c r="D274" s="18" t="s">
        <v>98</v>
      </c>
      <c r="E274" s="18" t="s">
        <v>57</v>
      </c>
      <c r="F274" s="16" t="s">
        <v>8</v>
      </c>
      <c r="G274" s="20">
        <v>46271</v>
      </c>
      <c r="H274" s="20">
        <v>81105</v>
      </c>
      <c r="I274" s="20" t="s">
        <v>37</v>
      </c>
      <c r="J274" s="20" t="s">
        <v>37</v>
      </c>
      <c r="K274" s="20">
        <v>127376</v>
      </c>
      <c r="L274" s="19">
        <v>16.7</v>
      </c>
      <c r="M274" s="19">
        <v>16.399999999999999</v>
      </c>
      <c r="N274" s="19" t="s">
        <v>37</v>
      </c>
      <c r="O274" s="19" t="s">
        <v>37</v>
      </c>
      <c r="P274" s="19">
        <v>33.1</v>
      </c>
      <c r="Q274" s="22">
        <v>46271</v>
      </c>
      <c r="R274" s="22">
        <v>81105</v>
      </c>
      <c r="S274" s="22" t="s">
        <v>37</v>
      </c>
      <c r="T274" s="22" t="s">
        <v>37</v>
      </c>
      <c r="U274" s="22">
        <v>127376</v>
      </c>
      <c r="V274" s="21">
        <v>16.7</v>
      </c>
      <c r="W274" s="21">
        <v>16.399999999999999</v>
      </c>
      <c r="X274" s="21" t="s">
        <v>37</v>
      </c>
      <c r="Y274" s="21" t="s">
        <v>37</v>
      </c>
      <c r="Z274" s="21">
        <v>33.1</v>
      </c>
      <c r="AA274" s="20">
        <v>4</v>
      </c>
      <c r="AB274" s="20">
        <v>422</v>
      </c>
      <c r="AC274" s="20" t="s">
        <v>37</v>
      </c>
      <c r="AD274" s="20" t="s">
        <v>37</v>
      </c>
      <c r="AE274" s="20">
        <v>426</v>
      </c>
      <c r="AF274" s="19">
        <v>1.1000000000000001</v>
      </c>
      <c r="AG274" s="19">
        <v>140.5</v>
      </c>
      <c r="AH274" s="19" t="s">
        <v>37</v>
      </c>
      <c r="AI274" s="19" t="s">
        <v>37</v>
      </c>
      <c r="AJ274" s="19">
        <v>141.6</v>
      </c>
      <c r="AK274" s="19" t="s">
        <v>37</v>
      </c>
      <c r="AL274" s="19">
        <v>150</v>
      </c>
      <c r="AM274" s="19" t="s">
        <v>37</v>
      </c>
      <c r="AN274" s="19" t="s">
        <v>37</v>
      </c>
      <c r="AO274" s="19">
        <v>150</v>
      </c>
      <c r="AP274" s="22">
        <v>4</v>
      </c>
      <c r="AQ274" s="22">
        <v>422</v>
      </c>
      <c r="AR274" s="22" t="s">
        <v>37</v>
      </c>
      <c r="AS274" s="22" t="s">
        <v>37</v>
      </c>
      <c r="AT274" s="22">
        <v>426</v>
      </c>
      <c r="AU274" s="21">
        <v>1.1000000000000001</v>
      </c>
      <c r="AV274" s="21">
        <v>140.5</v>
      </c>
      <c r="AW274" s="21" t="s">
        <v>37</v>
      </c>
      <c r="AX274" s="21" t="s">
        <v>37</v>
      </c>
      <c r="AY274" s="21">
        <v>141.6</v>
      </c>
      <c r="AZ274" s="21" t="s">
        <v>37</v>
      </c>
      <c r="BA274" s="21">
        <v>150</v>
      </c>
      <c r="BB274" s="21" t="s">
        <v>37</v>
      </c>
      <c r="BC274" s="21" t="s">
        <v>37</v>
      </c>
      <c r="BD274" s="21">
        <v>150</v>
      </c>
      <c r="BE274" s="20">
        <v>1376</v>
      </c>
      <c r="BF274" s="20">
        <v>1537</v>
      </c>
      <c r="BG274" s="20" t="s">
        <v>37</v>
      </c>
      <c r="BH274" s="20" t="s">
        <v>37</v>
      </c>
      <c r="BI274" s="20">
        <v>2913</v>
      </c>
      <c r="BJ274" s="20">
        <v>13158</v>
      </c>
      <c r="BK274" s="20">
        <v>9752</v>
      </c>
      <c r="BL274" s="20" t="s">
        <v>37</v>
      </c>
      <c r="BM274" s="20" t="s">
        <v>37</v>
      </c>
      <c r="BN274" s="20">
        <v>22910</v>
      </c>
      <c r="BO274" s="22">
        <v>254</v>
      </c>
      <c r="BP274" s="22">
        <v>303</v>
      </c>
      <c r="BQ274" s="22" t="s">
        <v>37</v>
      </c>
      <c r="BR274" s="22" t="s">
        <v>37</v>
      </c>
      <c r="BS274" s="22">
        <v>557</v>
      </c>
      <c r="BT274" s="22">
        <v>1384</v>
      </c>
      <c r="BU274" s="22">
        <v>5625</v>
      </c>
      <c r="BV274" s="22" t="s">
        <v>37</v>
      </c>
      <c r="BW274" s="22" t="s">
        <v>37</v>
      </c>
      <c r="BX274" s="22">
        <v>7009</v>
      </c>
      <c r="BY274" s="24" t="s">
        <v>37</v>
      </c>
      <c r="BZ274" s="24" t="s">
        <v>37</v>
      </c>
      <c r="CA274" s="24" t="s">
        <v>37</v>
      </c>
      <c r="CB274" s="24" t="s">
        <v>37</v>
      </c>
      <c r="CC274" s="24">
        <v>0</v>
      </c>
      <c r="CD274" s="24">
        <v>16172</v>
      </c>
      <c r="CE274" s="24">
        <v>17217</v>
      </c>
      <c r="CF274" s="24">
        <v>0</v>
      </c>
      <c r="CG274" s="24">
        <v>0</v>
      </c>
      <c r="CH274" s="24">
        <v>33389</v>
      </c>
      <c r="CI274" s="22">
        <v>29118</v>
      </c>
      <c r="CJ274" s="22">
        <v>657</v>
      </c>
      <c r="CK274" s="22" t="s">
        <v>37</v>
      </c>
      <c r="CL274" s="22" t="s">
        <v>37</v>
      </c>
      <c r="CM274" s="20" t="s">
        <v>37</v>
      </c>
      <c r="CN274" s="20" t="s">
        <v>37</v>
      </c>
      <c r="CO274" s="20" t="s">
        <v>37</v>
      </c>
      <c r="CP274" s="20" t="s">
        <v>37</v>
      </c>
    </row>
    <row r="275" spans="1:94" x14ac:dyDescent="0.35">
      <c r="A275" s="16">
        <v>2012</v>
      </c>
      <c r="B275" s="17">
        <v>8924</v>
      </c>
      <c r="C275" s="18" t="s">
        <v>804</v>
      </c>
      <c r="D275" s="18" t="s">
        <v>90</v>
      </c>
      <c r="E275" s="18" t="s">
        <v>191</v>
      </c>
      <c r="F275" s="16" t="s">
        <v>8</v>
      </c>
      <c r="G275" s="20" t="s">
        <v>37</v>
      </c>
      <c r="H275" s="20" t="s">
        <v>37</v>
      </c>
      <c r="I275" s="20" t="s">
        <v>37</v>
      </c>
      <c r="J275" s="20" t="s">
        <v>37</v>
      </c>
      <c r="K275" s="20">
        <v>0</v>
      </c>
      <c r="L275" s="19" t="s">
        <v>37</v>
      </c>
      <c r="M275" s="19" t="s">
        <v>37</v>
      </c>
      <c r="N275" s="19" t="s">
        <v>37</v>
      </c>
      <c r="O275" s="19" t="s">
        <v>37</v>
      </c>
      <c r="P275" s="19">
        <v>0</v>
      </c>
      <c r="Q275" s="22" t="s">
        <v>37</v>
      </c>
      <c r="R275" s="22" t="s">
        <v>37</v>
      </c>
      <c r="S275" s="22" t="s">
        <v>37</v>
      </c>
      <c r="T275" s="22" t="s">
        <v>37</v>
      </c>
      <c r="U275" s="22">
        <v>0</v>
      </c>
      <c r="V275" s="21" t="s">
        <v>37</v>
      </c>
      <c r="W275" s="21" t="s">
        <v>37</v>
      </c>
      <c r="X275" s="21" t="s">
        <v>37</v>
      </c>
      <c r="Y275" s="21" t="s">
        <v>37</v>
      </c>
      <c r="Z275" s="21">
        <v>0</v>
      </c>
      <c r="AA275" s="20" t="s">
        <v>37</v>
      </c>
      <c r="AB275" s="20" t="s">
        <v>37</v>
      </c>
      <c r="AC275" s="20" t="s">
        <v>37</v>
      </c>
      <c r="AD275" s="20" t="s">
        <v>37</v>
      </c>
      <c r="AE275" s="20">
        <v>0</v>
      </c>
      <c r="AF275" s="19" t="s">
        <v>37</v>
      </c>
      <c r="AG275" s="19" t="s">
        <v>37</v>
      </c>
      <c r="AH275" s="19" t="s">
        <v>37</v>
      </c>
      <c r="AI275" s="19" t="s">
        <v>37</v>
      </c>
      <c r="AJ275" s="19">
        <v>0</v>
      </c>
      <c r="AK275" s="19" t="s">
        <v>37</v>
      </c>
      <c r="AL275" s="19" t="s">
        <v>37</v>
      </c>
      <c r="AM275" s="19" t="s">
        <v>37</v>
      </c>
      <c r="AN275" s="19" t="s">
        <v>37</v>
      </c>
      <c r="AO275" s="19">
        <v>0</v>
      </c>
      <c r="AP275" s="22" t="s">
        <v>37</v>
      </c>
      <c r="AQ275" s="22" t="s">
        <v>37</v>
      </c>
      <c r="AR275" s="22">
        <v>50</v>
      </c>
      <c r="AS275" s="22" t="s">
        <v>37</v>
      </c>
      <c r="AT275" s="22">
        <v>50</v>
      </c>
      <c r="AU275" s="21" t="s">
        <v>37</v>
      </c>
      <c r="AV275" s="21" t="s">
        <v>37</v>
      </c>
      <c r="AW275" s="21">
        <v>12</v>
      </c>
      <c r="AX275" s="21" t="s">
        <v>37</v>
      </c>
      <c r="AY275" s="21">
        <v>12</v>
      </c>
      <c r="AZ275" s="21" t="s">
        <v>37</v>
      </c>
      <c r="BA275" s="21" t="s">
        <v>37</v>
      </c>
      <c r="BB275" s="21">
        <v>20</v>
      </c>
      <c r="BC275" s="21" t="s">
        <v>37</v>
      </c>
      <c r="BD275" s="21">
        <v>20</v>
      </c>
      <c r="BE275" s="20" t="s">
        <v>37</v>
      </c>
      <c r="BF275" s="20" t="s">
        <v>37</v>
      </c>
      <c r="BG275" s="20" t="s">
        <v>37</v>
      </c>
      <c r="BH275" s="20" t="s">
        <v>37</v>
      </c>
      <c r="BI275" s="20">
        <v>0</v>
      </c>
      <c r="BJ275" s="20" t="s">
        <v>37</v>
      </c>
      <c r="BK275" s="20" t="s">
        <v>37</v>
      </c>
      <c r="BL275" s="20" t="s">
        <v>37</v>
      </c>
      <c r="BM275" s="20" t="s">
        <v>37</v>
      </c>
      <c r="BN275" s="20">
        <v>0</v>
      </c>
      <c r="BO275" s="22" t="s">
        <v>37</v>
      </c>
      <c r="BP275" s="22" t="s">
        <v>37</v>
      </c>
      <c r="BQ275" s="22" t="s">
        <v>37</v>
      </c>
      <c r="BR275" s="22" t="s">
        <v>37</v>
      </c>
      <c r="BS275" s="22">
        <v>0</v>
      </c>
      <c r="BT275" s="22" t="s">
        <v>37</v>
      </c>
      <c r="BU275" s="22" t="s">
        <v>37</v>
      </c>
      <c r="BV275" s="22">
        <v>234</v>
      </c>
      <c r="BW275" s="22" t="s">
        <v>37</v>
      </c>
      <c r="BX275" s="22">
        <v>234</v>
      </c>
      <c r="BY275" s="24" t="s">
        <v>37</v>
      </c>
      <c r="BZ275" s="24" t="s">
        <v>37</v>
      </c>
      <c r="CA275" s="24" t="s">
        <v>37</v>
      </c>
      <c r="CB275" s="24" t="s">
        <v>37</v>
      </c>
      <c r="CC275" s="24">
        <v>0</v>
      </c>
      <c r="CD275" s="24">
        <v>0</v>
      </c>
      <c r="CE275" s="24">
        <v>0</v>
      </c>
      <c r="CF275" s="24">
        <v>234</v>
      </c>
      <c r="CG275" s="24">
        <v>0</v>
      </c>
      <c r="CH275" s="24">
        <v>234</v>
      </c>
      <c r="CI275" s="22" t="s">
        <v>37</v>
      </c>
      <c r="CJ275" s="22" t="s">
        <v>37</v>
      </c>
      <c r="CK275" s="22" t="s">
        <v>37</v>
      </c>
      <c r="CL275" s="22" t="s">
        <v>37</v>
      </c>
      <c r="CM275" s="20" t="s">
        <v>37</v>
      </c>
      <c r="CN275" s="20" t="s">
        <v>37</v>
      </c>
      <c r="CO275" s="20" t="s">
        <v>37</v>
      </c>
      <c r="CP275" s="20" t="s">
        <v>37</v>
      </c>
    </row>
    <row r="276" spans="1:94" x14ac:dyDescent="0.35">
      <c r="A276" s="16">
        <v>2012</v>
      </c>
      <c r="B276" s="17">
        <v>9026</v>
      </c>
      <c r="C276" s="18" t="s">
        <v>811</v>
      </c>
      <c r="D276" s="18" t="s">
        <v>87</v>
      </c>
      <c r="E276" s="18" t="s">
        <v>33</v>
      </c>
      <c r="F276" s="16" t="s">
        <v>8</v>
      </c>
      <c r="G276" s="20">
        <v>181</v>
      </c>
      <c r="H276" s="20">
        <v>95</v>
      </c>
      <c r="I276" s="20" t="s">
        <v>37</v>
      </c>
      <c r="J276" s="20" t="s">
        <v>37</v>
      </c>
      <c r="K276" s="20">
        <v>276</v>
      </c>
      <c r="L276" s="19" t="s">
        <v>37</v>
      </c>
      <c r="M276" s="19" t="s">
        <v>37</v>
      </c>
      <c r="N276" s="19" t="s">
        <v>37</v>
      </c>
      <c r="O276" s="19" t="s">
        <v>37</v>
      </c>
      <c r="P276" s="19">
        <v>0</v>
      </c>
      <c r="Q276" s="22">
        <v>181</v>
      </c>
      <c r="R276" s="22">
        <v>95</v>
      </c>
      <c r="S276" s="22" t="s">
        <v>37</v>
      </c>
      <c r="T276" s="22" t="s">
        <v>37</v>
      </c>
      <c r="U276" s="22">
        <v>276</v>
      </c>
      <c r="V276" s="21" t="s">
        <v>37</v>
      </c>
      <c r="W276" s="21" t="s">
        <v>37</v>
      </c>
      <c r="X276" s="21" t="s">
        <v>37</v>
      </c>
      <c r="Y276" s="21" t="s">
        <v>37</v>
      </c>
      <c r="Z276" s="21">
        <v>0</v>
      </c>
      <c r="AA276" s="20">
        <v>0</v>
      </c>
      <c r="AB276" s="20" t="s">
        <v>37</v>
      </c>
      <c r="AC276" s="20" t="s">
        <v>37</v>
      </c>
      <c r="AD276" s="20" t="s">
        <v>37</v>
      </c>
      <c r="AE276" s="20">
        <v>0</v>
      </c>
      <c r="AF276" s="19">
        <v>0</v>
      </c>
      <c r="AG276" s="19" t="s">
        <v>37</v>
      </c>
      <c r="AH276" s="19" t="s">
        <v>37</v>
      </c>
      <c r="AI276" s="19" t="s">
        <v>37</v>
      </c>
      <c r="AJ276" s="19">
        <v>0</v>
      </c>
      <c r="AK276" s="19">
        <v>0</v>
      </c>
      <c r="AL276" s="19" t="s">
        <v>37</v>
      </c>
      <c r="AM276" s="19" t="s">
        <v>37</v>
      </c>
      <c r="AN276" s="19" t="s">
        <v>37</v>
      </c>
      <c r="AO276" s="19">
        <v>0</v>
      </c>
      <c r="AP276" s="22">
        <v>0</v>
      </c>
      <c r="AQ276" s="22" t="s">
        <v>37</v>
      </c>
      <c r="AR276" s="22" t="s">
        <v>37</v>
      </c>
      <c r="AS276" s="22" t="s">
        <v>37</v>
      </c>
      <c r="AT276" s="22">
        <v>0</v>
      </c>
      <c r="AU276" s="21">
        <v>0</v>
      </c>
      <c r="AV276" s="21" t="s">
        <v>37</v>
      </c>
      <c r="AW276" s="21" t="s">
        <v>37</v>
      </c>
      <c r="AX276" s="21" t="s">
        <v>37</v>
      </c>
      <c r="AY276" s="21">
        <v>0</v>
      </c>
      <c r="AZ276" s="21">
        <v>0</v>
      </c>
      <c r="BA276" s="21" t="s">
        <v>37</v>
      </c>
      <c r="BB276" s="21" t="s">
        <v>37</v>
      </c>
      <c r="BC276" s="21" t="s">
        <v>37</v>
      </c>
      <c r="BD276" s="21">
        <v>0</v>
      </c>
      <c r="BE276" s="20" t="s">
        <v>37</v>
      </c>
      <c r="BF276" s="20" t="s">
        <v>37</v>
      </c>
      <c r="BG276" s="20" t="s">
        <v>37</v>
      </c>
      <c r="BH276" s="20" t="s">
        <v>37</v>
      </c>
      <c r="BI276" s="20">
        <v>0</v>
      </c>
      <c r="BJ276" s="20">
        <v>13</v>
      </c>
      <c r="BK276" s="20">
        <v>5</v>
      </c>
      <c r="BL276" s="20" t="s">
        <v>37</v>
      </c>
      <c r="BM276" s="20" t="s">
        <v>37</v>
      </c>
      <c r="BN276" s="20">
        <v>18</v>
      </c>
      <c r="BO276" s="22" t="s">
        <v>37</v>
      </c>
      <c r="BP276" s="22" t="s">
        <v>37</v>
      </c>
      <c r="BQ276" s="22" t="s">
        <v>37</v>
      </c>
      <c r="BR276" s="22" t="s">
        <v>37</v>
      </c>
      <c r="BS276" s="22">
        <v>0</v>
      </c>
      <c r="BT276" s="22" t="s">
        <v>37</v>
      </c>
      <c r="BU276" s="22" t="s">
        <v>37</v>
      </c>
      <c r="BV276" s="22" t="s">
        <v>37</v>
      </c>
      <c r="BW276" s="22" t="s">
        <v>37</v>
      </c>
      <c r="BX276" s="22">
        <v>0</v>
      </c>
      <c r="BY276" s="24">
        <v>70</v>
      </c>
      <c r="BZ276" s="24" t="s">
        <v>37</v>
      </c>
      <c r="CA276" s="24" t="s">
        <v>37</v>
      </c>
      <c r="CB276" s="24" t="s">
        <v>37</v>
      </c>
      <c r="CC276" s="24">
        <v>70</v>
      </c>
      <c r="CD276" s="24">
        <v>83</v>
      </c>
      <c r="CE276" s="24">
        <v>5</v>
      </c>
      <c r="CF276" s="24">
        <v>0</v>
      </c>
      <c r="CG276" s="24">
        <v>0</v>
      </c>
      <c r="CH276" s="24">
        <v>88</v>
      </c>
      <c r="CI276" s="22" t="s">
        <v>37</v>
      </c>
      <c r="CJ276" s="22" t="s">
        <v>37</v>
      </c>
      <c r="CK276" s="22" t="s">
        <v>37</v>
      </c>
      <c r="CL276" s="22" t="s">
        <v>37</v>
      </c>
      <c r="CM276" s="20" t="s">
        <v>37</v>
      </c>
      <c r="CN276" s="20" t="s">
        <v>37</v>
      </c>
      <c r="CO276" s="20" t="s">
        <v>37</v>
      </c>
      <c r="CP276" s="20" t="s">
        <v>37</v>
      </c>
    </row>
    <row r="277" spans="1:94" x14ac:dyDescent="0.35">
      <c r="A277" s="16">
        <v>2012</v>
      </c>
      <c r="B277" s="17">
        <v>9124</v>
      </c>
      <c r="C277" s="18" t="s">
        <v>815</v>
      </c>
      <c r="D277" s="18" t="s">
        <v>39</v>
      </c>
      <c r="E277" s="18" t="s">
        <v>28</v>
      </c>
      <c r="F277" s="16" t="s">
        <v>8</v>
      </c>
      <c r="G277" s="20" t="s">
        <v>37</v>
      </c>
      <c r="H277" s="20" t="s">
        <v>37</v>
      </c>
      <c r="I277" s="20" t="s">
        <v>37</v>
      </c>
      <c r="J277" s="20" t="s">
        <v>37</v>
      </c>
      <c r="K277" s="20" t="s">
        <v>37</v>
      </c>
      <c r="L277" s="19" t="s">
        <v>37</v>
      </c>
      <c r="M277" s="19" t="s">
        <v>37</v>
      </c>
      <c r="N277" s="19" t="s">
        <v>37</v>
      </c>
      <c r="O277" s="19" t="s">
        <v>37</v>
      </c>
      <c r="P277" s="19" t="s">
        <v>37</v>
      </c>
      <c r="Q277" s="22" t="s">
        <v>37</v>
      </c>
      <c r="R277" s="22" t="s">
        <v>37</v>
      </c>
      <c r="S277" s="22" t="s">
        <v>37</v>
      </c>
      <c r="T277" s="22" t="s">
        <v>37</v>
      </c>
      <c r="U277" s="22" t="s">
        <v>37</v>
      </c>
      <c r="V277" s="21" t="s">
        <v>37</v>
      </c>
      <c r="W277" s="21" t="s">
        <v>37</v>
      </c>
      <c r="X277" s="21" t="s">
        <v>37</v>
      </c>
      <c r="Y277" s="21" t="s">
        <v>37</v>
      </c>
      <c r="Z277" s="21" t="s">
        <v>37</v>
      </c>
      <c r="AA277" s="20" t="s">
        <v>37</v>
      </c>
      <c r="AB277" s="20" t="s">
        <v>37</v>
      </c>
      <c r="AC277" s="20" t="s">
        <v>37</v>
      </c>
      <c r="AD277" s="20" t="s">
        <v>37</v>
      </c>
      <c r="AE277" s="20" t="s">
        <v>37</v>
      </c>
      <c r="AF277" s="19" t="s">
        <v>37</v>
      </c>
      <c r="AG277" s="19" t="s">
        <v>37</v>
      </c>
      <c r="AH277" s="19" t="s">
        <v>37</v>
      </c>
      <c r="AI277" s="19" t="s">
        <v>37</v>
      </c>
      <c r="AJ277" s="19" t="s">
        <v>37</v>
      </c>
      <c r="AK277" s="19" t="s">
        <v>37</v>
      </c>
      <c r="AL277" s="19" t="s">
        <v>37</v>
      </c>
      <c r="AM277" s="19" t="s">
        <v>37</v>
      </c>
      <c r="AN277" s="19" t="s">
        <v>37</v>
      </c>
      <c r="AO277" s="19" t="s">
        <v>37</v>
      </c>
      <c r="AP277" s="22" t="s">
        <v>37</v>
      </c>
      <c r="AQ277" s="22" t="s">
        <v>37</v>
      </c>
      <c r="AR277" s="22" t="s">
        <v>37</v>
      </c>
      <c r="AS277" s="22" t="s">
        <v>37</v>
      </c>
      <c r="AT277" s="22" t="s">
        <v>37</v>
      </c>
      <c r="AU277" s="21" t="s">
        <v>37</v>
      </c>
      <c r="AV277" s="21" t="s">
        <v>37</v>
      </c>
      <c r="AW277" s="21" t="s">
        <v>37</v>
      </c>
      <c r="AX277" s="21" t="s">
        <v>37</v>
      </c>
      <c r="AY277" s="21" t="s">
        <v>37</v>
      </c>
      <c r="AZ277" s="21" t="s">
        <v>37</v>
      </c>
      <c r="BA277" s="21" t="s">
        <v>37</v>
      </c>
      <c r="BB277" s="21" t="s">
        <v>37</v>
      </c>
      <c r="BC277" s="21" t="s">
        <v>37</v>
      </c>
      <c r="BD277" s="21" t="s">
        <v>37</v>
      </c>
      <c r="BE277" s="20" t="s">
        <v>37</v>
      </c>
      <c r="BF277" s="20" t="s">
        <v>37</v>
      </c>
      <c r="BG277" s="20" t="s">
        <v>37</v>
      </c>
      <c r="BH277" s="20" t="s">
        <v>37</v>
      </c>
      <c r="BI277" s="20" t="s">
        <v>37</v>
      </c>
      <c r="BJ277" s="20" t="s">
        <v>37</v>
      </c>
      <c r="BK277" s="20" t="s">
        <v>37</v>
      </c>
      <c r="BL277" s="20" t="s">
        <v>37</v>
      </c>
      <c r="BM277" s="20" t="s">
        <v>37</v>
      </c>
      <c r="BN277" s="20" t="s">
        <v>37</v>
      </c>
      <c r="BO277" s="22" t="s">
        <v>37</v>
      </c>
      <c r="BP277" s="22" t="s">
        <v>37</v>
      </c>
      <c r="BQ277" s="22" t="s">
        <v>37</v>
      </c>
      <c r="BR277" s="22" t="s">
        <v>37</v>
      </c>
      <c r="BS277" s="22" t="s">
        <v>37</v>
      </c>
      <c r="BT277" s="22" t="s">
        <v>37</v>
      </c>
      <c r="BU277" s="22" t="s">
        <v>37</v>
      </c>
      <c r="BV277" s="22" t="s">
        <v>37</v>
      </c>
      <c r="BW277" s="22" t="s">
        <v>37</v>
      </c>
      <c r="BX277" s="22" t="s">
        <v>37</v>
      </c>
      <c r="BY277" s="24" t="s">
        <v>37</v>
      </c>
      <c r="BZ277" s="24" t="s">
        <v>37</v>
      </c>
      <c r="CA277" s="24" t="s">
        <v>37</v>
      </c>
      <c r="CB277" s="24" t="s">
        <v>37</v>
      </c>
      <c r="CC277" s="24" t="s">
        <v>37</v>
      </c>
      <c r="CD277" s="24" t="s">
        <v>37</v>
      </c>
      <c r="CE277" s="24" t="s">
        <v>37</v>
      </c>
      <c r="CF277" s="24" t="s">
        <v>37</v>
      </c>
      <c r="CG277" s="24" t="s">
        <v>37</v>
      </c>
      <c r="CH277" s="24" t="s">
        <v>37</v>
      </c>
      <c r="CI277" s="22" t="s">
        <v>37</v>
      </c>
      <c r="CJ277" s="22" t="s">
        <v>37</v>
      </c>
      <c r="CK277" s="22" t="s">
        <v>37</v>
      </c>
      <c r="CL277" s="22" t="s">
        <v>37</v>
      </c>
      <c r="CM277" s="20">
        <v>4</v>
      </c>
      <c r="CN277" s="20">
        <v>11</v>
      </c>
      <c r="CO277" s="20" t="s">
        <v>37</v>
      </c>
      <c r="CP277" s="20" t="s">
        <v>37</v>
      </c>
    </row>
    <row r="278" spans="1:94" x14ac:dyDescent="0.35">
      <c r="A278" s="16">
        <v>2012</v>
      </c>
      <c r="B278" s="17">
        <v>9191</v>
      </c>
      <c r="C278" s="18" t="s">
        <v>820</v>
      </c>
      <c r="D278" s="18" t="s">
        <v>128</v>
      </c>
      <c r="E278" s="18" t="s">
        <v>57</v>
      </c>
      <c r="F278" s="16" t="s">
        <v>8</v>
      </c>
      <c r="G278" s="20" t="s">
        <v>37</v>
      </c>
      <c r="H278" s="20" t="s">
        <v>37</v>
      </c>
      <c r="I278" s="20" t="s">
        <v>37</v>
      </c>
      <c r="J278" s="20" t="s">
        <v>37</v>
      </c>
      <c r="K278" s="20" t="s">
        <v>37</v>
      </c>
      <c r="L278" s="19" t="s">
        <v>37</v>
      </c>
      <c r="M278" s="19" t="s">
        <v>37</v>
      </c>
      <c r="N278" s="19" t="s">
        <v>37</v>
      </c>
      <c r="O278" s="19" t="s">
        <v>37</v>
      </c>
      <c r="P278" s="19" t="s">
        <v>37</v>
      </c>
      <c r="Q278" s="22" t="s">
        <v>37</v>
      </c>
      <c r="R278" s="22" t="s">
        <v>37</v>
      </c>
      <c r="S278" s="22" t="s">
        <v>37</v>
      </c>
      <c r="T278" s="22" t="s">
        <v>37</v>
      </c>
      <c r="U278" s="22" t="s">
        <v>37</v>
      </c>
      <c r="V278" s="21" t="s">
        <v>37</v>
      </c>
      <c r="W278" s="21" t="s">
        <v>37</v>
      </c>
      <c r="X278" s="21" t="s">
        <v>37</v>
      </c>
      <c r="Y278" s="21" t="s">
        <v>37</v>
      </c>
      <c r="Z278" s="21" t="s">
        <v>37</v>
      </c>
      <c r="AA278" s="20" t="s">
        <v>37</v>
      </c>
      <c r="AB278" s="20" t="s">
        <v>37</v>
      </c>
      <c r="AC278" s="20" t="s">
        <v>37</v>
      </c>
      <c r="AD278" s="20" t="s">
        <v>37</v>
      </c>
      <c r="AE278" s="20" t="s">
        <v>37</v>
      </c>
      <c r="AF278" s="19" t="s">
        <v>37</v>
      </c>
      <c r="AG278" s="19" t="s">
        <v>37</v>
      </c>
      <c r="AH278" s="19" t="s">
        <v>37</v>
      </c>
      <c r="AI278" s="19" t="s">
        <v>37</v>
      </c>
      <c r="AJ278" s="19" t="s">
        <v>37</v>
      </c>
      <c r="AK278" s="19" t="s">
        <v>37</v>
      </c>
      <c r="AL278" s="19" t="s">
        <v>37</v>
      </c>
      <c r="AM278" s="19" t="s">
        <v>37</v>
      </c>
      <c r="AN278" s="19" t="s">
        <v>37</v>
      </c>
      <c r="AO278" s="19" t="s">
        <v>37</v>
      </c>
      <c r="AP278" s="22" t="s">
        <v>37</v>
      </c>
      <c r="AQ278" s="22" t="s">
        <v>37</v>
      </c>
      <c r="AR278" s="22" t="s">
        <v>37</v>
      </c>
      <c r="AS278" s="22" t="s">
        <v>37</v>
      </c>
      <c r="AT278" s="22" t="s">
        <v>37</v>
      </c>
      <c r="AU278" s="21" t="s">
        <v>37</v>
      </c>
      <c r="AV278" s="21" t="s">
        <v>37</v>
      </c>
      <c r="AW278" s="21" t="s">
        <v>37</v>
      </c>
      <c r="AX278" s="21" t="s">
        <v>37</v>
      </c>
      <c r="AY278" s="21" t="s">
        <v>37</v>
      </c>
      <c r="AZ278" s="21" t="s">
        <v>37</v>
      </c>
      <c r="BA278" s="21" t="s">
        <v>37</v>
      </c>
      <c r="BB278" s="21" t="s">
        <v>37</v>
      </c>
      <c r="BC278" s="21" t="s">
        <v>37</v>
      </c>
      <c r="BD278" s="21" t="s">
        <v>37</v>
      </c>
      <c r="BE278" s="20">
        <v>107</v>
      </c>
      <c r="BF278" s="20">
        <v>81</v>
      </c>
      <c r="BG278" s="20">
        <v>13</v>
      </c>
      <c r="BH278" s="20">
        <v>0</v>
      </c>
      <c r="BI278" s="20">
        <v>201</v>
      </c>
      <c r="BJ278" s="20">
        <v>31</v>
      </c>
      <c r="BK278" s="20">
        <v>153</v>
      </c>
      <c r="BL278" s="20">
        <v>472</v>
      </c>
      <c r="BM278" s="20">
        <v>0</v>
      </c>
      <c r="BN278" s="20">
        <v>656</v>
      </c>
      <c r="BO278" s="22">
        <v>83</v>
      </c>
      <c r="BP278" s="22">
        <v>5</v>
      </c>
      <c r="BQ278" s="22">
        <v>45</v>
      </c>
      <c r="BR278" s="22">
        <v>0</v>
      </c>
      <c r="BS278" s="22">
        <v>133</v>
      </c>
      <c r="BT278" s="22">
        <v>10</v>
      </c>
      <c r="BU278" s="22">
        <v>145</v>
      </c>
      <c r="BV278" s="22">
        <v>53</v>
      </c>
      <c r="BW278" s="22">
        <v>0</v>
      </c>
      <c r="BX278" s="22">
        <v>208</v>
      </c>
      <c r="BY278" s="24">
        <v>14</v>
      </c>
      <c r="BZ278" s="24">
        <v>24</v>
      </c>
      <c r="CA278" s="24">
        <v>37</v>
      </c>
      <c r="CB278" s="24">
        <v>0</v>
      </c>
      <c r="CC278" s="24">
        <v>75</v>
      </c>
      <c r="CD278" s="24">
        <v>245</v>
      </c>
      <c r="CE278" s="24">
        <v>408</v>
      </c>
      <c r="CF278" s="24">
        <v>620</v>
      </c>
      <c r="CG278" s="24">
        <v>0</v>
      </c>
      <c r="CH278" s="24">
        <v>1273</v>
      </c>
      <c r="CI278" s="22">
        <v>482</v>
      </c>
      <c r="CJ278" s="22">
        <v>5</v>
      </c>
      <c r="CK278" s="22">
        <v>37</v>
      </c>
      <c r="CL278" s="22">
        <v>0</v>
      </c>
      <c r="CM278" s="20" t="s">
        <v>37</v>
      </c>
      <c r="CN278" s="20" t="s">
        <v>37</v>
      </c>
      <c r="CO278" s="20" t="s">
        <v>37</v>
      </c>
      <c r="CP278" s="20" t="s">
        <v>37</v>
      </c>
    </row>
    <row r="279" spans="1:94" x14ac:dyDescent="0.35">
      <c r="A279" s="16">
        <v>2012</v>
      </c>
      <c r="B279" s="17">
        <v>9191</v>
      </c>
      <c r="C279" s="18" t="s">
        <v>820</v>
      </c>
      <c r="D279" s="18" t="s">
        <v>210</v>
      </c>
      <c r="E279" s="18" t="s">
        <v>57</v>
      </c>
      <c r="F279" s="16" t="s">
        <v>8</v>
      </c>
      <c r="G279" s="20">
        <v>23597</v>
      </c>
      <c r="H279" s="20">
        <v>62018</v>
      </c>
      <c r="I279" s="20">
        <v>66870</v>
      </c>
      <c r="J279" s="20">
        <v>0</v>
      </c>
      <c r="K279" s="20">
        <v>152485</v>
      </c>
      <c r="L279" s="19">
        <v>2.7</v>
      </c>
      <c r="M279" s="19">
        <v>7.1</v>
      </c>
      <c r="N279" s="19">
        <v>7.6</v>
      </c>
      <c r="O279" s="19" t="s">
        <v>37</v>
      </c>
      <c r="P279" s="19">
        <v>17.399999999999999</v>
      </c>
      <c r="Q279" s="22">
        <v>213320</v>
      </c>
      <c r="R279" s="22">
        <v>241695</v>
      </c>
      <c r="S279" s="22">
        <v>445520</v>
      </c>
      <c r="T279" s="22">
        <v>0</v>
      </c>
      <c r="U279" s="22">
        <v>900535</v>
      </c>
      <c r="V279" s="21">
        <v>24.4</v>
      </c>
      <c r="W279" s="21">
        <v>27.6</v>
      </c>
      <c r="X279" s="21">
        <v>50.9</v>
      </c>
      <c r="Y279" s="21" t="s">
        <v>37</v>
      </c>
      <c r="Z279" s="21">
        <v>102.9</v>
      </c>
      <c r="AA279" s="20" t="s">
        <v>37</v>
      </c>
      <c r="AB279" s="20" t="s">
        <v>37</v>
      </c>
      <c r="AC279" s="20" t="s">
        <v>37</v>
      </c>
      <c r="AD279" s="20" t="s">
        <v>37</v>
      </c>
      <c r="AE279" s="20">
        <v>0</v>
      </c>
      <c r="AF279" s="19">
        <v>44.9</v>
      </c>
      <c r="AG279" s="19">
        <v>52.8</v>
      </c>
      <c r="AH279" s="19">
        <v>3.3</v>
      </c>
      <c r="AI279" s="19" t="s">
        <v>37</v>
      </c>
      <c r="AJ279" s="19">
        <v>101</v>
      </c>
      <c r="AK279" s="19">
        <v>44.9</v>
      </c>
      <c r="AL279" s="19">
        <v>52.8</v>
      </c>
      <c r="AM279" s="19">
        <v>339.9</v>
      </c>
      <c r="AN279" s="19">
        <v>0</v>
      </c>
      <c r="AO279" s="19">
        <v>437.6</v>
      </c>
      <c r="AP279" s="22" t="s">
        <v>37</v>
      </c>
      <c r="AQ279" s="22" t="s">
        <v>37</v>
      </c>
      <c r="AR279" s="22" t="s">
        <v>37</v>
      </c>
      <c r="AS279" s="22" t="s">
        <v>37</v>
      </c>
      <c r="AT279" s="22">
        <v>0</v>
      </c>
      <c r="AU279" s="21">
        <v>44.9</v>
      </c>
      <c r="AV279" s="21">
        <v>52.8</v>
      </c>
      <c r="AW279" s="21">
        <v>3.3</v>
      </c>
      <c r="AX279" s="21" t="s">
        <v>37</v>
      </c>
      <c r="AY279" s="21">
        <v>101</v>
      </c>
      <c r="AZ279" s="21">
        <v>44.9</v>
      </c>
      <c r="BA279" s="21">
        <v>52.8</v>
      </c>
      <c r="BB279" s="21">
        <v>339.9</v>
      </c>
      <c r="BC279" s="21">
        <v>0</v>
      </c>
      <c r="BD279" s="21">
        <v>437.6</v>
      </c>
      <c r="BE279" s="20">
        <v>4434</v>
      </c>
      <c r="BF279" s="20">
        <v>1272</v>
      </c>
      <c r="BG279" s="20">
        <v>1353</v>
      </c>
      <c r="BH279" s="20">
        <v>0</v>
      </c>
      <c r="BI279" s="20">
        <v>7059</v>
      </c>
      <c r="BJ279" s="20">
        <v>2112</v>
      </c>
      <c r="BK279" s="20">
        <v>5653</v>
      </c>
      <c r="BL279" s="20">
        <v>7751</v>
      </c>
      <c r="BM279" s="20">
        <v>0</v>
      </c>
      <c r="BN279" s="20">
        <v>15516</v>
      </c>
      <c r="BO279" s="22">
        <v>4904</v>
      </c>
      <c r="BP279" s="22">
        <v>99</v>
      </c>
      <c r="BQ279" s="22">
        <v>1367</v>
      </c>
      <c r="BR279" s="22">
        <v>0</v>
      </c>
      <c r="BS279" s="22">
        <v>6370</v>
      </c>
      <c r="BT279" s="22">
        <v>750</v>
      </c>
      <c r="BU279" s="22">
        <v>2760</v>
      </c>
      <c r="BV279" s="22">
        <v>10958</v>
      </c>
      <c r="BW279" s="22">
        <v>0</v>
      </c>
      <c r="BX279" s="22">
        <v>14468</v>
      </c>
      <c r="BY279" s="24">
        <v>354</v>
      </c>
      <c r="BZ279" s="24">
        <v>284</v>
      </c>
      <c r="CA279" s="24">
        <v>622</v>
      </c>
      <c r="CB279" s="24">
        <v>0</v>
      </c>
      <c r="CC279" s="24">
        <v>1260</v>
      </c>
      <c r="CD279" s="24">
        <v>12554</v>
      </c>
      <c r="CE279" s="24">
        <v>10068</v>
      </c>
      <c r="CF279" s="24">
        <v>22051</v>
      </c>
      <c r="CG279" s="24">
        <v>0</v>
      </c>
      <c r="CH279" s="24">
        <v>44673</v>
      </c>
      <c r="CI279" s="22">
        <v>35969</v>
      </c>
      <c r="CJ279" s="22">
        <v>97</v>
      </c>
      <c r="CK279" s="22">
        <v>2396</v>
      </c>
      <c r="CL279" s="22">
        <v>0</v>
      </c>
      <c r="CM279" s="20">
        <v>1575</v>
      </c>
      <c r="CN279" s="20">
        <v>0</v>
      </c>
      <c r="CO279" s="20">
        <v>0</v>
      </c>
      <c r="CP279" s="20">
        <v>0</v>
      </c>
    </row>
    <row r="280" spans="1:94" x14ac:dyDescent="0.35">
      <c r="A280" s="16">
        <v>2012</v>
      </c>
      <c r="B280" s="17">
        <v>9209</v>
      </c>
      <c r="C280" s="18" t="s">
        <v>821</v>
      </c>
      <c r="D280" s="18" t="s">
        <v>36</v>
      </c>
      <c r="E280" s="18" t="s">
        <v>33</v>
      </c>
      <c r="F280" s="16" t="s">
        <v>8</v>
      </c>
      <c r="G280" s="20" t="s">
        <v>37</v>
      </c>
      <c r="H280" s="20" t="s">
        <v>37</v>
      </c>
      <c r="I280" s="20" t="s">
        <v>37</v>
      </c>
      <c r="J280" s="20" t="s">
        <v>37</v>
      </c>
      <c r="K280" s="20">
        <v>0</v>
      </c>
      <c r="L280" s="19" t="s">
        <v>37</v>
      </c>
      <c r="M280" s="19" t="s">
        <v>37</v>
      </c>
      <c r="N280" s="19" t="s">
        <v>37</v>
      </c>
      <c r="O280" s="19" t="s">
        <v>37</v>
      </c>
      <c r="P280" s="19">
        <v>0</v>
      </c>
      <c r="Q280" s="22" t="s">
        <v>37</v>
      </c>
      <c r="R280" s="22" t="s">
        <v>37</v>
      </c>
      <c r="S280" s="22" t="s">
        <v>37</v>
      </c>
      <c r="T280" s="22" t="s">
        <v>37</v>
      </c>
      <c r="U280" s="22">
        <v>0</v>
      </c>
      <c r="V280" s="21" t="s">
        <v>37</v>
      </c>
      <c r="W280" s="21" t="s">
        <v>37</v>
      </c>
      <c r="X280" s="21" t="s">
        <v>37</v>
      </c>
      <c r="Y280" s="21" t="s">
        <v>37</v>
      </c>
      <c r="Z280" s="21">
        <v>0</v>
      </c>
      <c r="AA280" s="20">
        <v>1</v>
      </c>
      <c r="AB280" s="20" t="s">
        <v>37</v>
      </c>
      <c r="AC280" s="20" t="s">
        <v>37</v>
      </c>
      <c r="AD280" s="20" t="s">
        <v>37</v>
      </c>
      <c r="AE280" s="20">
        <v>1</v>
      </c>
      <c r="AF280" s="19">
        <v>2</v>
      </c>
      <c r="AG280" s="19">
        <v>2</v>
      </c>
      <c r="AH280" s="19" t="s">
        <v>37</v>
      </c>
      <c r="AI280" s="19" t="s">
        <v>37</v>
      </c>
      <c r="AJ280" s="19">
        <v>4</v>
      </c>
      <c r="AK280" s="19">
        <v>2</v>
      </c>
      <c r="AL280" s="19">
        <v>2</v>
      </c>
      <c r="AM280" s="19" t="s">
        <v>37</v>
      </c>
      <c r="AN280" s="19" t="s">
        <v>37</v>
      </c>
      <c r="AO280" s="19">
        <v>4</v>
      </c>
      <c r="AP280" s="22" t="s">
        <v>37</v>
      </c>
      <c r="AQ280" s="22" t="s">
        <v>37</v>
      </c>
      <c r="AR280" s="22" t="s">
        <v>37</v>
      </c>
      <c r="AS280" s="22" t="s">
        <v>37</v>
      </c>
      <c r="AT280" s="22">
        <v>0</v>
      </c>
      <c r="AU280" s="21" t="s">
        <v>37</v>
      </c>
      <c r="AV280" s="21" t="s">
        <v>37</v>
      </c>
      <c r="AW280" s="21" t="s">
        <v>37</v>
      </c>
      <c r="AX280" s="21" t="s">
        <v>37</v>
      </c>
      <c r="AY280" s="21">
        <v>0</v>
      </c>
      <c r="AZ280" s="21" t="s">
        <v>37</v>
      </c>
      <c r="BA280" s="21" t="s">
        <v>37</v>
      </c>
      <c r="BB280" s="21" t="s">
        <v>37</v>
      </c>
      <c r="BC280" s="21" t="s">
        <v>37</v>
      </c>
      <c r="BD280" s="21">
        <v>0</v>
      </c>
      <c r="BE280" s="20" t="s">
        <v>37</v>
      </c>
      <c r="BF280" s="20" t="s">
        <v>37</v>
      </c>
      <c r="BG280" s="20" t="s">
        <v>37</v>
      </c>
      <c r="BH280" s="20" t="s">
        <v>37</v>
      </c>
      <c r="BI280" s="20">
        <v>0</v>
      </c>
      <c r="BJ280" s="20" t="s">
        <v>37</v>
      </c>
      <c r="BK280" s="20" t="s">
        <v>37</v>
      </c>
      <c r="BL280" s="20" t="s">
        <v>37</v>
      </c>
      <c r="BM280" s="20" t="s">
        <v>37</v>
      </c>
      <c r="BN280" s="20">
        <v>0</v>
      </c>
      <c r="BO280" s="22">
        <v>20</v>
      </c>
      <c r="BP280" s="22" t="s">
        <v>37</v>
      </c>
      <c r="BQ280" s="22" t="s">
        <v>37</v>
      </c>
      <c r="BR280" s="22" t="s">
        <v>37</v>
      </c>
      <c r="BS280" s="22">
        <v>20</v>
      </c>
      <c r="BT280" s="22" t="s">
        <v>37</v>
      </c>
      <c r="BU280" s="22" t="s">
        <v>37</v>
      </c>
      <c r="BV280" s="22" t="s">
        <v>37</v>
      </c>
      <c r="BW280" s="22" t="s">
        <v>37</v>
      </c>
      <c r="BX280" s="22">
        <v>0</v>
      </c>
      <c r="BY280" s="24" t="s">
        <v>37</v>
      </c>
      <c r="BZ280" s="24" t="s">
        <v>37</v>
      </c>
      <c r="CA280" s="24" t="s">
        <v>37</v>
      </c>
      <c r="CB280" s="24" t="s">
        <v>37</v>
      </c>
      <c r="CC280" s="24">
        <v>0</v>
      </c>
      <c r="CD280" s="24">
        <v>20</v>
      </c>
      <c r="CE280" s="24">
        <v>0</v>
      </c>
      <c r="CF280" s="24">
        <v>0</v>
      </c>
      <c r="CG280" s="24">
        <v>0</v>
      </c>
      <c r="CH280" s="24">
        <v>20</v>
      </c>
      <c r="CI280" s="22" t="s">
        <v>37</v>
      </c>
      <c r="CJ280" s="22" t="s">
        <v>37</v>
      </c>
      <c r="CK280" s="22" t="s">
        <v>37</v>
      </c>
      <c r="CL280" s="22" t="s">
        <v>37</v>
      </c>
      <c r="CM280" s="20" t="s">
        <v>37</v>
      </c>
      <c r="CN280" s="20" t="s">
        <v>37</v>
      </c>
      <c r="CO280" s="20" t="s">
        <v>37</v>
      </c>
      <c r="CP280" s="20" t="s">
        <v>37</v>
      </c>
    </row>
    <row r="281" spans="1:94" x14ac:dyDescent="0.35">
      <c r="A281" s="16">
        <v>2012</v>
      </c>
      <c r="B281" s="17">
        <v>9216</v>
      </c>
      <c r="C281" s="18" t="s">
        <v>822</v>
      </c>
      <c r="D281" s="18" t="s">
        <v>63</v>
      </c>
      <c r="E281" s="18" t="s">
        <v>191</v>
      </c>
      <c r="F281" s="16" t="s">
        <v>8</v>
      </c>
      <c r="G281" s="20">
        <v>5247</v>
      </c>
      <c r="H281" s="20">
        <v>20058</v>
      </c>
      <c r="I281" s="20" t="s">
        <v>37</v>
      </c>
      <c r="J281" s="20" t="s">
        <v>37</v>
      </c>
      <c r="K281" s="20">
        <v>25305</v>
      </c>
      <c r="L281" s="19">
        <v>2.7</v>
      </c>
      <c r="M281" s="19">
        <v>4.7</v>
      </c>
      <c r="N281" s="19" t="s">
        <v>37</v>
      </c>
      <c r="O281" s="19" t="s">
        <v>37</v>
      </c>
      <c r="P281" s="19">
        <v>7.4</v>
      </c>
      <c r="Q281" s="22">
        <v>50345</v>
      </c>
      <c r="R281" s="22">
        <v>59216</v>
      </c>
      <c r="S281" s="22" t="s">
        <v>37</v>
      </c>
      <c r="T281" s="22" t="s">
        <v>37</v>
      </c>
      <c r="U281" s="22">
        <v>109561</v>
      </c>
      <c r="V281" s="21">
        <v>16.2</v>
      </c>
      <c r="W281" s="21">
        <v>15.1</v>
      </c>
      <c r="X281" s="21" t="s">
        <v>37</v>
      </c>
      <c r="Y281" s="21" t="s">
        <v>37</v>
      </c>
      <c r="Z281" s="21">
        <v>31.3</v>
      </c>
      <c r="AA281" s="20" t="s">
        <v>37</v>
      </c>
      <c r="AB281" s="20" t="s">
        <v>37</v>
      </c>
      <c r="AC281" s="20" t="s">
        <v>37</v>
      </c>
      <c r="AD281" s="20" t="s">
        <v>37</v>
      </c>
      <c r="AE281" s="20">
        <v>0</v>
      </c>
      <c r="AF281" s="19" t="s">
        <v>37</v>
      </c>
      <c r="AG281" s="19" t="s">
        <v>37</v>
      </c>
      <c r="AH281" s="19" t="s">
        <v>37</v>
      </c>
      <c r="AI281" s="19" t="s">
        <v>37</v>
      </c>
      <c r="AJ281" s="19">
        <v>0</v>
      </c>
      <c r="AK281" s="19" t="s">
        <v>37</v>
      </c>
      <c r="AL281" s="19">
        <v>0.5</v>
      </c>
      <c r="AM281" s="19" t="s">
        <v>37</v>
      </c>
      <c r="AN281" s="19" t="s">
        <v>37</v>
      </c>
      <c r="AO281" s="19">
        <v>0.5</v>
      </c>
      <c r="AP281" s="22" t="s">
        <v>37</v>
      </c>
      <c r="AQ281" s="22" t="s">
        <v>37</v>
      </c>
      <c r="AR281" s="22" t="s">
        <v>37</v>
      </c>
      <c r="AS281" s="22" t="s">
        <v>37</v>
      </c>
      <c r="AT281" s="22">
        <v>0</v>
      </c>
      <c r="AU281" s="21" t="s">
        <v>37</v>
      </c>
      <c r="AV281" s="21" t="s">
        <v>37</v>
      </c>
      <c r="AW281" s="21" t="s">
        <v>37</v>
      </c>
      <c r="AX281" s="21" t="s">
        <v>37</v>
      </c>
      <c r="AY281" s="21">
        <v>0</v>
      </c>
      <c r="AZ281" s="21" t="s">
        <v>37</v>
      </c>
      <c r="BA281" s="21">
        <v>0.5</v>
      </c>
      <c r="BB281" s="21" t="s">
        <v>37</v>
      </c>
      <c r="BC281" s="21" t="s">
        <v>37</v>
      </c>
      <c r="BD281" s="21">
        <v>0.5</v>
      </c>
      <c r="BE281" s="20">
        <v>736</v>
      </c>
      <c r="BF281" s="20">
        <v>1339</v>
      </c>
      <c r="BG281" s="20" t="s">
        <v>37</v>
      </c>
      <c r="BH281" s="20" t="s">
        <v>37</v>
      </c>
      <c r="BI281" s="20">
        <v>2075</v>
      </c>
      <c r="BJ281" s="20">
        <v>3672</v>
      </c>
      <c r="BK281" s="20">
        <v>5534</v>
      </c>
      <c r="BL281" s="20" t="s">
        <v>37</v>
      </c>
      <c r="BM281" s="20" t="s">
        <v>37</v>
      </c>
      <c r="BN281" s="20">
        <v>9206</v>
      </c>
      <c r="BO281" s="22" t="s">
        <v>37</v>
      </c>
      <c r="BP281" s="22" t="s">
        <v>37</v>
      </c>
      <c r="BQ281" s="22" t="s">
        <v>37</v>
      </c>
      <c r="BR281" s="22" t="s">
        <v>37</v>
      </c>
      <c r="BS281" s="22">
        <v>0</v>
      </c>
      <c r="BT281" s="22" t="s">
        <v>37</v>
      </c>
      <c r="BU281" s="22" t="s">
        <v>37</v>
      </c>
      <c r="BV281" s="22" t="s">
        <v>37</v>
      </c>
      <c r="BW281" s="22" t="s">
        <v>37</v>
      </c>
      <c r="BX281" s="22">
        <v>0</v>
      </c>
      <c r="BY281" s="24" t="s">
        <v>37</v>
      </c>
      <c r="BZ281" s="24" t="s">
        <v>37</v>
      </c>
      <c r="CA281" s="24" t="s">
        <v>37</v>
      </c>
      <c r="CB281" s="24" t="s">
        <v>37</v>
      </c>
      <c r="CC281" s="24">
        <v>0</v>
      </c>
      <c r="CD281" s="24">
        <v>4408</v>
      </c>
      <c r="CE281" s="24">
        <v>6873</v>
      </c>
      <c r="CF281" s="24">
        <v>0</v>
      </c>
      <c r="CG281" s="24">
        <v>0</v>
      </c>
      <c r="CH281" s="24">
        <v>11281</v>
      </c>
      <c r="CI281" s="22" t="s">
        <v>37</v>
      </c>
      <c r="CJ281" s="22">
        <v>1</v>
      </c>
      <c r="CK281" s="22" t="s">
        <v>37</v>
      </c>
      <c r="CL281" s="22" t="s">
        <v>37</v>
      </c>
      <c r="CM281" s="20" t="s">
        <v>37</v>
      </c>
      <c r="CN281" s="20" t="s">
        <v>37</v>
      </c>
      <c r="CO281" s="20" t="s">
        <v>37</v>
      </c>
      <c r="CP281" s="20" t="s">
        <v>37</v>
      </c>
    </row>
    <row r="282" spans="1:94" x14ac:dyDescent="0.35">
      <c r="A282" s="16">
        <v>2012</v>
      </c>
      <c r="B282" s="17">
        <v>9231</v>
      </c>
      <c r="C282" s="18" t="s">
        <v>825</v>
      </c>
      <c r="D282" s="18" t="s">
        <v>132</v>
      </c>
      <c r="E282" s="18" t="s">
        <v>28</v>
      </c>
      <c r="F282" s="16" t="s">
        <v>8</v>
      </c>
      <c r="G282" s="20">
        <v>127</v>
      </c>
      <c r="H282" s="20" t="s">
        <v>37</v>
      </c>
      <c r="I282" s="20" t="s">
        <v>37</v>
      </c>
      <c r="J282" s="20" t="s">
        <v>37</v>
      </c>
      <c r="K282" s="20">
        <v>127</v>
      </c>
      <c r="L282" s="19">
        <v>0.1</v>
      </c>
      <c r="M282" s="19" t="s">
        <v>37</v>
      </c>
      <c r="N282" s="19" t="s">
        <v>37</v>
      </c>
      <c r="O282" s="19" t="s">
        <v>37</v>
      </c>
      <c r="P282" s="19">
        <v>0.1</v>
      </c>
      <c r="Q282" s="22">
        <v>10648</v>
      </c>
      <c r="R282" s="22" t="s">
        <v>37</v>
      </c>
      <c r="S282" s="22" t="s">
        <v>37</v>
      </c>
      <c r="T282" s="22" t="s">
        <v>37</v>
      </c>
      <c r="U282" s="22">
        <v>10648</v>
      </c>
      <c r="V282" s="21">
        <v>12.1</v>
      </c>
      <c r="W282" s="21" t="s">
        <v>37</v>
      </c>
      <c r="X282" s="21" t="s">
        <v>37</v>
      </c>
      <c r="Y282" s="21" t="s">
        <v>37</v>
      </c>
      <c r="Z282" s="21">
        <v>12.1</v>
      </c>
      <c r="AA282" s="20" t="s">
        <v>37</v>
      </c>
      <c r="AB282" s="20" t="s">
        <v>37</v>
      </c>
      <c r="AC282" s="20" t="s">
        <v>37</v>
      </c>
      <c r="AD282" s="20" t="s">
        <v>37</v>
      </c>
      <c r="AE282" s="20">
        <v>0</v>
      </c>
      <c r="AF282" s="19" t="s">
        <v>37</v>
      </c>
      <c r="AG282" s="19" t="s">
        <v>37</v>
      </c>
      <c r="AH282" s="19" t="s">
        <v>37</v>
      </c>
      <c r="AI282" s="19" t="s">
        <v>37</v>
      </c>
      <c r="AJ282" s="19">
        <v>0</v>
      </c>
      <c r="AK282" s="19" t="s">
        <v>37</v>
      </c>
      <c r="AL282" s="19" t="s">
        <v>37</v>
      </c>
      <c r="AM282" s="19" t="s">
        <v>37</v>
      </c>
      <c r="AN282" s="19" t="s">
        <v>37</v>
      </c>
      <c r="AO282" s="19">
        <v>0</v>
      </c>
      <c r="AP282" s="22" t="s">
        <v>37</v>
      </c>
      <c r="AQ282" s="22" t="s">
        <v>37</v>
      </c>
      <c r="AR282" s="22" t="s">
        <v>37</v>
      </c>
      <c r="AS282" s="22" t="s">
        <v>37</v>
      </c>
      <c r="AT282" s="22">
        <v>0</v>
      </c>
      <c r="AU282" s="21" t="s">
        <v>37</v>
      </c>
      <c r="AV282" s="21" t="s">
        <v>37</v>
      </c>
      <c r="AW282" s="21" t="s">
        <v>37</v>
      </c>
      <c r="AX282" s="21" t="s">
        <v>37</v>
      </c>
      <c r="AY282" s="21">
        <v>0</v>
      </c>
      <c r="AZ282" s="21" t="s">
        <v>37</v>
      </c>
      <c r="BA282" s="21" t="s">
        <v>37</v>
      </c>
      <c r="BB282" s="21" t="s">
        <v>37</v>
      </c>
      <c r="BC282" s="21" t="s">
        <v>37</v>
      </c>
      <c r="BD282" s="21">
        <v>0</v>
      </c>
      <c r="BE282" s="20" t="s">
        <v>37</v>
      </c>
      <c r="BF282" s="20" t="s">
        <v>37</v>
      </c>
      <c r="BG282" s="20" t="s">
        <v>37</v>
      </c>
      <c r="BH282" s="20" t="s">
        <v>37</v>
      </c>
      <c r="BI282" s="20">
        <v>0</v>
      </c>
      <c r="BJ282" s="20">
        <v>21</v>
      </c>
      <c r="BK282" s="20" t="s">
        <v>37</v>
      </c>
      <c r="BL282" s="20" t="s">
        <v>37</v>
      </c>
      <c r="BM282" s="20" t="s">
        <v>37</v>
      </c>
      <c r="BN282" s="20">
        <v>21</v>
      </c>
      <c r="BO282" s="22" t="s">
        <v>37</v>
      </c>
      <c r="BP282" s="22" t="s">
        <v>37</v>
      </c>
      <c r="BQ282" s="22" t="s">
        <v>37</v>
      </c>
      <c r="BR282" s="22" t="s">
        <v>37</v>
      </c>
      <c r="BS282" s="22">
        <v>0</v>
      </c>
      <c r="BT282" s="22">
        <v>48</v>
      </c>
      <c r="BU282" s="22" t="s">
        <v>37</v>
      </c>
      <c r="BV282" s="22" t="s">
        <v>37</v>
      </c>
      <c r="BW282" s="22" t="s">
        <v>37</v>
      </c>
      <c r="BX282" s="22">
        <v>48</v>
      </c>
      <c r="BY282" s="24" t="s">
        <v>37</v>
      </c>
      <c r="BZ282" s="24" t="s">
        <v>37</v>
      </c>
      <c r="CA282" s="24" t="s">
        <v>37</v>
      </c>
      <c r="CB282" s="24" t="s">
        <v>37</v>
      </c>
      <c r="CC282" s="24">
        <v>0</v>
      </c>
      <c r="CD282" s="24">
        <v>69</v>
      </c>
      <c r="CE282" s="24">
        <v>0</v>
      </c>
      <c r="CF282" s="24">
        <v>0</v>
      </c>
      <c r="CG282" s="24">
        <v>0</v>
      </c>
      <c r="CH282" s="24">
        <v>69</v>
      </c>
      <c r="CI282" s="22" t="s">
        <v>37</v>
      </c>
      <c r="CJ282" s="22" t="s">
        <v>37</v>
      </c>
      <c r="CK282" s="22">
        <v>2</v>
      </c>
      <c r="CL282" s="22" t="s">
        <v>37</v>
      </c>
      <c r="CM282" s="20" t="s">
        <v>37</v>
      </c>
      <c r="CN282" s="20" t="s">
        <v>37</v>
      </c>
      <c r="CO282" s="20" t="s">
        <v>37</v>
      </c>
      <c r="CP282" s="20" t="s">
        <v>37</v>
      </c>
    </row>
    <row r="283" spans="1:94" ht="27.75" x14ac:dyDescent="0.35">
      <c r="A283" s="16">
        <v>2012</v>
      </c>
      <c r="B283" s="17">
        <v>9234</v>
      </c>
      <c r="C283" s="18" t="s">
        <v>2222</v>
      </c>
      <c r="D283" s="18" t="s">
        <v>74</v>
      </c>
      <c r="E283" s="18" t="s">
        <v>2223</v>
      </c>
      <c r="F283" s="16" t="s">
        <v>8</v>
      </c>
      <c r="G283" s="20">
        <v>6633</v>
      </c>
      <c r="H283" s="20">
        <v>9333</v>
      </c>
      <c r="I283" s="20">
        <v>4598</v>
      </c>
      <c r="J283" s="20" t="s">
        <v>37</v>
      </c>
      <c r="K283" s="20">
        <v>20564</v>
      </c>
      <c r="L283" s="19">
        <v>1.2</v>
      </c>
      <c r="M283" s="19">
        <v>2.2000000000000002</v>
      </c>
      <c r="N283" s="19">
        <v>0.7</v>
      </c>
      <c r="O283" s="19" t="s">
        <v>37</v>
      </c>
      <c r="P283" s="19">
        <v>4.0999999999999996</v>
      </c>
      <c r="Q283" s="22">
        <v>6633</v>
      </c>
      <c r="R283" s="22">
        <v>17374</v>
      </c>
      <c r="S283" s="22">
        <v>10270</v>
      </c>
      <c r="T283" s="22" t="s">
        <v>37</v>
      </c>
      <c r="U283" s="22">
        <v>34277</v>
      </c>
      <c r="V283" s="21">
        <v>1.2</v>
      </c>
      <c r="W283" s="21">
        <v>2.2000000000000002</v>
      </c>
      <c r="X283" s="21">
        <v>0.7</v>
      </c>
      <c r="Y283" s="21" t="s">
        <v>37</v>
      </c>
      <c r="Z283" s="21">
        <v>4.0999999999999996</v>
      </c>
      <c r="AA283" s="20" t="s">
        <v>37</v>
      </c>
      <c r="AB283" s="20" t="s">
        <v>37</v>
      </c>
      <c r="AC283" s="20" t="s">
        <v>37</v>
      </c>
      <c r="AD283" s="20" t="s">
        <v>37</v>
      </c>
      <c r="AE283" s="20">
        <v>0</v>
      </c>
      <c r="AF283" s="19" t="s">
        <v>37</v>
      </c>
      <c r="AG283" s="19" t="s">
        <v>37</v>
      </c>
      <c r="AH283" s="19" t="s">
        <v>37</v>
      </c>
      <c r="AI283" s="19" t="s">
        <v>37</v>
      </c>
      <c r="AJ283" s="19">
        <v>0</v>
      </c>
      <c r="AK283" s="19" t="s">
        <v>37</v>
      </c>
      <c r="AL283" s="19" t="s">
        <v>37</v>
      </c>
      <c r="AM283" s="19" t="s">
        <v>37</v>
      </c>
      <c r="AN283" s="19" t="s">
        <v>37</v>
      </c>
      <c r="AO283" s="19">
        <v>0</v>
      </c>
      <c r="AP283" s="22" t="s">
        <v>37</v>
      </c>
      <c r="AQ283" s="22" t="s">
        <v>37</v>
      </c>
      <c r="AR283" s="22" t="s">
        <v>37</v>
      </c>
      <c r="AS283" s="22" t="s">
        <v>37</v>
      </c>
      <c r="AT283" s="22">
        <v>0</v>
      </c>
      <c r="AU283" s="21" t="s">
        <v>37</v>
      </c>
      <c r="AV283" s="21" t="s">
        <v>37</v>
      </c>
      <c r="AW283" s="21" t="s">
        <v>37</v>
      </c>
      <c r="AX283" s="21" t="s">
        <v>37</v>
      </c>
      <c r="AY283" s="21">
        <v>0</v>
      </c>
      <c r="AZ283" s="21" t="s">
        <v>37</v>
      </c>
      <c r="BA283" s="21" t="s">
        <v>37</v>
      </c>
      <c r="BB283" s="21" t="s">
        <v>37</v>
      </c>
      <c r="BC283" s="21" t="s">
        <v>37</v>
      </c>
      <c r="BD283" s="21">
        <v>0</v>
      </c>
      <c r="BE283" s="20">
        <v>1419</v>
      </c>
      <c r="BF283" s="20">
        <v>705</v>
      </c>
      <c r="BG283" s="20">
        <v>285</v>
      </c>
      <c r="BH283" s="20" t="s">
        <v>37</v>
      </c>
      <c r="BI283" s="20">
        <v>2409</v>
      </c>
      <c r="BJ283" s="20" t="s">
        <v>37</v>
      </c>
      <c r="BK283" s="20">
        <v>85</v>
      </c>
      <c r="BL283" s="20">
        <v>329</v>
      </c>
      <c r="BM283" s="20" t="s">
        <v>37</v>
      </c>
      <c r="BN283" s="20">
        <v>414</v>
      </c>
      <c r="BO283" s="22" t="s">
        <v>37</v>
      </c>
      <c r="BP283" s="22" t="s">
        <v>37</v>
      </c>
      <c r="BQ283" s="22" t="s">
        <v>37</v>
      </c>
      <c r="BR283" s="22" t="s">
        <v>37</v>
      </c>
      <c r="BS283" s="22">
        <v>0</v>
      </c>
      <c r="BT283" s="22" t="s">
        <v>37</v>
      </c>
      <c r="BU283" s="22" t="s">
        <v>37</v>
      </c>
      <c r="BV283" s="22" t="s">
        <v>37</v>
      </c>
      <c r="BW283" s="22" t="s">
        <v>37</v>
      </c>
      <c r="BX283" s="22">
        <v>0</v>
      </c>
      <c r="BY283" s="24">
        <v>5</v>
      </c>
      <c r="BZ283" s="24">
        <v>5</v>
      </c>
      <c r="CA283" s="24">
        <v>5</v>
      </c>
      <c r="CB283" s="24" t="s">
        <v>37</v>
      </c>
      <c r="CC283" s="24">
        <v>15</v>
      </c>
      <c r="CD283" s="24">
        <v>1424</v>
      </c>
      <c r="CE283" s="24">
        <v>795</v>
      </c>
      <c r="CF283" s="24">
        <v>619</v>
      </c>
      <c r="CG283" s="24">
        <v>0</v>
      </c>
      <c r="CH283" s="24">
        <v>2838</v>
      </c>
      <c r="CI283" s="22" t="s">
        <v>37</v>
      </c>
      <c r="CJ283" s="22" t="s">
        <v>37</v>
      </c>
      <c r="CK283" s="22" t="s">
        <v>37</v>
      </c>
      <c r="CL283" s="22" t="s">
        <v>37</v>
      </c>
      <c r="CM283" s="20" t="s">
        <v>37</v>
      </c>
      <c r="CN283" s="20" t="s">
        <v>37</v>
      </c>
      <c r="CO283" s="20" t="s">
        <v>37</v>
      </c>
      <c r="CP283" s="20" t="s">
        <v>37</v>
      </c>
    </row>
    <row r="284" spans="1:94" x14ac:dyDescent="0.35">
      <c r="A284" s="16">
        <v>2012</v>
      </c>
      <c r="B284" s="17">
        <v>9267</v>
      </c>
      <c r="C284" s="18" t="s">
        <v>2224</v>
      </c>
      <c r="D284" s="18" t="s">
        <v>74</v>
      </c>
      <c r="E284" s="18" t="s">
        <v>33</v>
      </c>
      <c r="F284" s="16" t="s">
        <v>8</v>
      </c>
      <c r="G284" s="20">
        <v>18044</v>
      </c>
      <c r="H284" s="20">
        <v>4345</v>
      </c>
      <c r="I284" s="20" t="s">
        <v>37</v>
      </c>
      <c r="J284" s="20" t="s">
        <v>37</v>
      </c>
      <c r="K284" s="20">
        <v>22389</v>
      </c>
      <c r="L284" s="19">
        <v>4.7</v>
      </c>
      <c r="M284" s="19">
        <v>0.6</v>
      </c>
      <c r="N284" s="19" t="s">
        <v>37</v>
      </c>
      <c r="O284" s="19" t="s">
        <v>37</v>
      </c>
      <c r="P284" s="19">
        <v>5.3</v>
      </c>
      <c r="Q284" s="22">
        <v>96468</v>
      </c>
      <c r="R284" s="22">
        <v>14674</v>
      </c>
      <c r="S284" s="22" t="s">
        <v>37</v>
      </c>
      <c r="T284" s="22" t="s">
        <v>37</v>
      </c>
      <c r="U284" s="22">
        <v>111142</v>
      </c>
      <c r="V284" s="21">
        <v>14.9</v>
      </c>
      <c r="W284" s="21">
        <v>2.4</v>
      </c>
      <c r="X284" s="21" t="s">
        <v>37</v>
      </c>
      <c r="Y284" s="21" t="s">
        <v>37</v>
      </c>
      <c r="Z284" s="21">
        <v>17.3</v>
      </c>
      <c r="AA284" s="20" t="s">
        <v>37</v>
      </c>
      <c r="AB284" s="20" t="s">
        <v>37</v>
      </c>
      <c r="AC284" s="20" t="s">
        <v>37</v>
      </c>
      <c r="AD284" s="20" t="s">
        <v>37</v>
      </c>
      <c r="AE284" s="20">
        <v>0</v>
      </c>
      <c r="AF284" s="19">
        <v>2</v>
      </c>
      <c r="AG284" s="19" t="s">
        <v>37</v>
      </c>
      <c r="AH284" s="19" t="s">
        <v>37</v>
      </c>
      <c r="AI284" s="19" t="s">
        <v>37</v>
      </c>
      <c r="AJ284" s="19">
        <v>2</v>
      </c>
      <c r="AK284" s="19">
        <v>2</v>
      </c>
      <c r="AL284" s="19" t="s">
        <v>37</v>
      </c>
      <c r="AM284" s="19" t="s">
        <v>37</v>
      </c>
      <c r="AN284" s="19" t="s">
        <v>37</v>
      </c>
      <c r="AO284" s="19">
        <v>2</v>
      </c>
      <c r="AP284" s="22" t="s">
        <v>37</v>
      </c>
      <c r="AQ284" s="22" t="s">
        <v>37</v>
      </c>
      <c r="AR284" s="22" t="s">
        <v>37</v>
      </c>
      <c r="AS284" s="22" t="s">
        <v>37</v>
      </c>
      <c r="AT284" s="22">
        <v>0</v>
      </c>
      <c r="AU284" s="21">
        <v>8.9</v>
      </c>
      <c r="AV284" s="21" t="s">
        <v>37</v>
      </c>
      <c r="AW284" s="21" t="s">
        <v>37</v>
      </c>
      <c r="AX284" s="21" t="s">
        <v>37</v>
      </c>
      <c r="AY284" s="21">
        <v>8.9</v>
      </c>
      <c r="AZ284" s="21">
        <v>8.9</v>
      </c>
      <c r="BA284" s="21" t="s">
        <v>37</v>
      </c>
      <c r="BB284" s="21" t="s">
        <v>37</v>
      </c>
      <c r="BC284" s="21" t="s">
        <v>37</v>
      </c>
      <c r="BD284" s="21">
        <v>8.9</v>
      </c>
      <c r="BE284" s="20" t="s">
        <v>37</v>
      </c>
      <c r="BF284" s="20" t="s">
        <v>37</v>
      </c>
      <c r="BG284" s="20" t="s">
        <v>37</v>
      </c>
      <c r="BH284" s="20" t="s">
        <v>37</v>
      </c>
      <c r="BI284" s="20">
        <v>0</v>
      </c>
      <c r="BJ284" s="20">
        <v>4303</v>
      </c>
      <c r="BK284" s="20">
        <v>225</v>
      </c>
      <c r="BL284" s="20" t="s">
        <v>37</v>
      </c>
      <c r="BM284" s="20" t="s">
        <v>37</v>
      </c>
      <c r="BN284" s="20">
        <v>4528</v>
      </c>
      <c r="BO284" s="22" t="s">
        <v>37</v>
      </c>
      <c r="BP284" s="22" t="s">
        <v>37</v>
      </c>
      <c r="BQ284" s="22" t="s">
        <v>37</v>
      </c>
      <c r="BR284" s="22" t="s">
        <v>37</v>
      </c>
      <c r="BS284" s="22">
        <v>0</v>
      </c>
      <c r="BT284" s="22">
        <v>446</v>
      </c>
      <c r="BU284" s="22" t="s">
        <v>37</v>
      </c>
      <c r="BV284" s="22" t="s">
        <v>37</v>
      </c>
      <c r="BW284" s="22" t="s">
        <v>37</v>
      </c>
      <c r="BX284" s="22">
        <v>446</v>
      </c>
      <c r="BY284" s="24" t="s">
        <v>37</v>
      </c>
      <c r="BZ284" s="24" t="s">
        <v>37</v>
      </c>
      <c r="CA284" s="24" t="s">
        <v>37</v>
      </c>
      <c r="CB284" s="24" t="s">
        <v>37</v>
      </c>
      <c r="CC284" s="24">
        <v>0</v>
      </c>
      <c r="CD284" s="24">
        <v>4749</v>
      </c>
      <c r="CE284" s="24">
        <v>225</v>
      </c>
      <c r="CF284" s="24">
        <v>0</v>
      </c>
      <c r="CG284" s="24">
        <v>0</v>
      </c>
      <c r="CH284" s="24">
        <v>4974</v>
      </c>
      <c r="CI284" s="22">
        <v>9139</v>
      </c>
      <c r="CJ284" s="22">
        <v>83</v>
      </c>
      <c r="CK284" s="22" t="s">
        <v>37</v>
      </c>
      <c r="CL284" s="22" t="s">
        <v>37</v>
      </c>
      <c r="CM284" s="20" t="s">
        <v>37</v>
      </c>
      <c r="CN284" s="20" t="s">
        <v>37</v>
      </c>
      <c r="CO284" s="20" t="s">
        <v>37</v>
      </c>
      <c r="CP284" s="20" t="s">
        <v>37</v>
      </c>
    </row>
    <row r="285" spans="1:94" x14ac:dyDescent="0.35">
      <c r="A285" s="16">
        <v>2012</v>
      </c>
      <c r="B285" s="17">
        <v>9273</v>
      </c>
      <c r="C285" s="18" t="s">
        <v>827</v>
      </c>
      <c r="D285" s="18" t="s">
        <v>74</v>
      </c>
      <c r="E285" s="18" t="s">
        <v>57</v>
      </c>
      <c r="F285" s="16" t="s">
        <v>8</v>
      </c>
      <c r="G285" s="20">
        <v>57261</v>
      </c>
      <c r="H285" s="20">
        <v>44209</v>
      </c>
      <c r="I285" s="20">
        <v>0</v>
      </c>
      <c r="J285" s="20" t="s">
        <v>37</v>
      </c>
      <c r="K285" s="20">
        <v>101470</v>
      </c>
      <c r="L285" s="19">
        <v>11</v>
      </c>
      <c r="M285" s="19">
        <v>9</v>
      </c>
      <c r="N285" s="19">
        <v>0</v>
      </c>
      <c r="O285" s="19" t="s">
        <v>37</v>
      </c>
      <c r="P285" s="19">
        <v>20</v>
      </c>
      <c r="Q285" s="22">
        <v>124159</v>
      </c>
      <c r="R285" s="22">
        <v>71685</v>
      </c>
      <c r="S285" s="22">
        <v>9438</v>
      </c>
      <c r="T285" s="22" t="s">
        <v>37</v>
      </c>
      <c r="U285" s="22">
        <v>205282</v>
      </c>
      <c r="V285" s="21">
        <v>33</v>
      </c>
      <c r="W285" s="21">
        <v>17</v>
      </c>
      <c r="X285" s="21">
        <v>2</v>
      </c>
      <c r="Y285" s="21" t="s">
        <v>37</v>
      </c>
      <c r="Z285" s="21">
        <v>52</v>
      </c>
      <c r="AA285" s="20">
        <v>23</v>
      </c>
      <c r="AB285" s="20">
        <v>6</v>
      </c>
      <c r="AC285" s="20">
        <v>0</v>
      </c>
      <c r="AD285" s="20" t="s">
        <v>37</v>
      </c>
      <c r="AE285" s="20">
        <v>29</v>
      </c>
      <c r="AF285" s="19">
        <v>0</v>
      </c>
      <c r="AG285" s="19">
        <v>0</v>
      </c>
      <c r="AH285" s="19">
        <v>0</v>
      </c>
      <c r="AI285" s="19" t="s">
        <v>37</v>
      </c>
      <c r="AJ285" s="19">
        <v>0</v>
      </c>
      <c r="AK285" s="19">
        <v>2</v>
      </c>
      <c r="AL285" s="19">
        <v>0</v>
      </c>
      <c r="AM285" s="19">
        <v>1</v>
      </c>
      <c r="AN285" s="19" t="s">
        <v>37</v>
      </c>
      <c r="AO285" s="19">
        <v>3</v>
      </c>
      <c r="AP285" s="22">
        <v>104</v>
      </c>
      <c r="AQ285" s="22">
        <v>970</v>
      </c>
      <c r="AR285" s="22">
        <v>0</v>
      </c>
      <c r="AS285" s="22" t="s">
        <v>37</v>
      </c>
      <c r="AT285" s="22">
        <v>1074</v>
      </c>
      <c r="AU285" s="21">
        <v>0</v>
      </c>
      <c r="AV285" s="21">
        <v>0</v>
      </c>
      <c r="AW285" s="21">
        <v>0</v>
      </c>
      <c r="AX285" s="21" t="s">
        <v>37</v>
      </c>
      <c r="AY285" s="21">
        <v>0</v>
      </c>
      <c r="AZ285" s="21">
        <v>36</v>
      </c>
      <c r="BA285" s="21">
        <v>2</v>
      </c>
      <c r="BB285" s="21">
        <v>50</v>
      </c>
      <c r="BC285" s="21" t="s">
        <v>37</v>
      </c>
      <c r="BD285" s="21">
        <v>88</v>
      </c>
      <c r="BE285" s="20">
        <v>6352</v>
      </c>
      <c r="BF285" s="20">
        <v>1281</v>
      </c>
      <c r="BG285" s="20" t="s">
        <v>37</v>
      </c>
      <c r="BH285" s="20" t="s">
        <v>37</v>
      </c>
      <c r="BI285" s="20">
        <v>7633</v>
      </c>
      <c r="BJ285" s="20">
        <v>2860</v>
      </c>
      <c r="BK285" s="20">
        <v>2234</v>
      </c>
      <c r="BL285" s="20" t="s">
        <v>37</v>
      </c>
      <c r="BM285" s="20" t="s">
        <v>37</v>
      </c>
      <c r="BN285" s="20">
        <v>5094</v>
      </c>
      <c r="BO285" s="22">
        <v>1140</v>
      </c>
      <c r="BP285" s="22">
        <v>134</v>
      </c>
      <c r="BQ285" s="22" t="s">
        <v>37</v>
      </c>
      <c r="BR285" s="22" t="s">
        <v>37</v>
      </c>
      <c r="BS285" s="22">
        <v>1274</v>
      </c>
      <c r="BT285" s="22">
        <v>169</v>
      </c>
      <c r="BU285" s="22">
        <v>11</v>
      </c>
      <c r="BV285" s="22">
        <v>686</v>
      </c>
      <c r="BW285" s="22" t="s">
        <v>37</v>
      </c>
      <c r="BX285" s="22">
        <v>866</v>
      </c>
      <c r="BY285" s="24">
        <v>521</v>
      </c>
      <c r="BZ285" s="24">
        <v>168</v>
      </c>
      <c r="CA285" s="24" t="s">
        <v>37</v>
      </c>
      <c r="CB285" s="24" t="s">
        <v>37</v>
      </c>
      <c r="CC285" s="24">
        <v>689</v>
      </c>
      <c r="CD285" s="24">
        <v>11042</v>
      </c>
      <c r="CE285" s="24">
        <v>3828</v>
      </c>
      <c r="CF285" s="24">
        <v>686</v>
      </c>
      <c r="CG285" s="24">
        <v>0</v>
      </c>
      <c r="CH285" s="24">
        <v>15556</v>
      </c>
      <c r="CI285" s="22">
        <v>37804</v>
      </c>
      <c r="CJ285" s="22">
        <v>443</v>
      </c>
      <c r="CK285" s="22">
        <v>25</v>
      </c>
      <c r="CL285" s="22" t="s">
        <v>37</v>
      </c>
      <c r="CM285" s="20" t="s">
        <v>37</v>
      </c>
      <c r="CN285" s="20" t="s">
        <v>37</v>
      </c>
      <c r="CO285" s="20" t="s">
        <v>37</v>
      </c>
      <c r="CP285" s="20" t="s">
        <v>37</v>
      </c>
    </row>
    <row r="286" spans="1:94" x14ac:dyDescent="0.35">
      <c r="A286" s="16">
        <v>2012</v>
      </c>
      <c r="B286" s="17">
        <v>9275</v>
      </c>
      <c r="C286" s="18" t="s">
        <v>828</v>
      </c>
      <c r="D286" s="18" t="s">
        <v>87</v>
      </c>
      <c r="E286" s="18" t="s">
        <v>28</v>
      </c>
      <c r="F286" s="16" t="s">
        <v>8</v>
      </c>
      <c r="G286" s="20">
        <v>396</v>
      </c>
      <c r="H286" s="20">
        <v>98</v>
      </c>
      <c r="I286" s="20" t="s">
        <v>37</v>
      </c>
      <c r="J286" s="20" t="s">
        <v>37</v>
      </c>
      <c r="K286" s="20">
        <v>494</v>
      </c>
      <c r="L286" s="19">
        <v>0.1</v>
      </c>
      <c r="M286" s="19">
        <v>0.1</v>
      </c>
      <c r="N286" s="19" t="s">
        <v>37</v>
      </c>
      <c r="O286" s="19" t="s">
        <v>37</v>
      </c>
      <c r="P286" s="19">
        <v>0.2</v>
      </c>
      <c r="Q286" s="22">
        <v>780</v>
      </c>
      <c r="R286" s="22">
        <v>122</v>
      </c>
      <c r="S286" s="22" t="s">
        <v>37</v>
      </c>
      <c r="T286" s="22" t="s">
        <v>37</v>
      </c>
      <c r="U286" s="22">
        <v>902</v>
      </c>
      <c r="V286" s="21">
        <v>0.2</v>
      </c>
      <c r="W286" s="21">
        <v>0</v>
      </c>
      <c r="X286" s="21" t="s">
        <v>37</v>
      </c>
      <c r="Y286" s="21" t="s">
        <v>37</v>
      </c>
      <c r="Z286" s="21">
        <v>0.2</v>
      </c>
      <c r="AA286" s="20" t="s">
        <v>37</v>
      </c>
      <c r="AB286" s="20" t="s">
        <v>37</v>
      </c>
      <c r="AC286" s="20" t="s">
        <v>37</v>
      </c>
      <c r="AD286" s="20" t="s">
        <v>37</v>
      </c>
      <c r="AE286" s="20">
        <v>0</v>
      </c>
      <c r="AF286" s="19" t="s">
        <v>37</v>
      </c>
      <c r="AG286" s="19" t="s">
        <v>37</v>
      </c>
      <c r="AH286" s="19" t="s">
        <v>37</v>
      </c>
      <c r="AI286" s="19" t="s">
        <v>37</v>
      </c>
      <c r="AJ286" s="19">
        <v>0</v>
      </c>
      <c r="AK286" s="19" t="s">
        <v>37</v>
      </c>
      <c r="AL286" s="19" t="s">
        <v>37</v>
      </c>
      <c r="AM286" s="19" t="s">
        <v>37</v>
      </c>
      <c r="AN286" s="19" t="s">
        <v>37</v>
      </c>
      <c r="AO286" s="19">
        <v>0</v>
      </c>
      <c r="AP286" s="22" t="s">
        <v>37</v>
      </c>
      <c r="AQ286" s="22" t="s">
        <v>37</v>
      </c>
      <c r="AR286" s="22" t="s">
        <v>37</v>
      </c>
      <c r="AS286" s="22" t="s">
        <v>37</v>
      </c>
      <c r="AT286" s="22">
        <v>0</v>
      </c>
      <c r="AU286" s="21" t="s">
        <v>37</v>
      </c>
      <c r="AV286" s="21" t="s">
        <v>37</v>
      </c>
      <c r="AW286" s="21" t="s">
        <v>37</v>
      </c>
      <c r="AX286" s="21" t="s">
        <v>37</v>
      </c>
      <c r="AY286" s="21">
        <v>0</v>
      </c>
      <c r="AZ286" s="21" t="s">
        <v>37</v>
      </c>
      <c r="BA286" s="21" t="s">
        <v>37</v>
      </c>
      <c r="BB286" s="21" t="s">
        <v>37</v>
      </c>
      <c r="BC286" s="21" t="s">
        <v>37</v>
      </c>
      <c r="BD286" s="21">
        <v>0</v>
      </c>
      <c r="BE286" s="20">
        <v>6</v>
      </c>
      <c r="BF286" s="20">
        <v>1</v>
      </c>
      <c r="BG286" s="20" t="s">
        <v>37</v>
      </c>
      <c r="BH286" s="20" t="s">
        <v>37</v>
      </c>
      <c r="BI286" s="20">
        <v>7</v>
      </c>
      <c r="BJ286" s="20">
        <v>14</v>
      </c>
      <c r="BK286" s="20">
        <v>6</v>
      </c>
      <c r="BL286" s="20" t="s">
        <v>37</v>
      </c>
      <c r="BM286" s="20" t="s">
        <v>37</v>
      </c>
      <c r="BN286" s="20">
        <v>20</v>
      </c>
      <c r="BO286" s="22" t="s">
        <v>37</v>
      </c>
      <c r="BP286" s="22" t="s">
        <v>37</v>
      </c>
      <c r="BQ286" s="22" t="s">
        <v>37</v>
      </c>
      <c r="BR286" s="22" t="s">
        <v>37</v>
      </c>
      <c r="BS286" s="22">
        <v>0</v>
      </c>
      <c r="BT286" s="22" t="s">
        <v>37</v>
      </c>
      <c r="BU286" s="22" t="s">
        <v>37</v>
      </c>
      <c r="BV286" s="22" t="s">
        <v>37</v>
      </c>
      <c r="BW286" s="22" t="s">
        <v>37</v>
      </c>
      <c r="BX286" s="22">
        <v>0</v>
      </c>
      <c r="BY286" s="24">
        <v>13</v>
      </c>
      <c r="BZ286" s="24">
        <v>3</v>
      </c>
      <c r="CA286" s="24" t="s">
        <v>37</v>
      </c>
      <c r="CB286" s="24" t="s">
        <v>37</v>
      </c>
      <c r="CC286" s="24">
        <v>16</v>
      </c>
      <c r="CD286" s="24">
        <v>33</v>
      </c>
      <c r="CE286" s="24">
        <v>10</v>
      </c>
      <c r="CF286" s="24">
        <v>0</v>
      </c>
      <c r="CG286" s="24">
        <v>0</v>
      </c>
      <c r="CH286" s="24">
        <v>43</v>
      </c>
      <c r="CI286" s="22" t="s">
        <v>37</v>
      </c>
      <c r="CJ286" s="22" t="s">
        <v>37</v>
      </c>
      <c r="CK286" s="22" t="s">
        <v>37</v>
      </c>
      <c r="CL286" s="22" t="s">
        <v>37</v>
      </c>
      <c r="CM286" s="20">
        <v>39</v>
      </c>
      <c r="CN286" s="20" t="s">
        <v>37</v>
      </c>
      <c r="CO286" s="20" t="s">
        <v>37</v>
      </c>
      <c r="CP286" s="20" t="s">
        <v>37</v>
      </c>
    </row>
    <row r="287" spans="1:94" x14ac:dyDescent="0.35">
      <c r="A287" s="16">
        <v>2012</v>
      </c>
      <c r="B287" s="17">
        <v>9292</v>
      </c>
      <c r="C287" s="18" t="s">
        <v>829</v>
      </c>
      <c r="D287" s="18" t="s">
        <v>111</v>
      </c>
      <c r="E287" s="18" t="s">
        <v>33</v>
      </c>
      <c r="F287" s="16" t="s">
        <v>8</v>
      </c>
      <c r="G287" s="20" t="s">
        <v>37</v>
      </c>
      <c r="H287" s="20" t="s">
        <v>37</v>
      </c>
      <c r="I287" s="20" t="s">
        <v>37</v>
      </c>
      <c r="J287" s="20" t="s">
        <v>37</v>
      </c>
      <c r="K287" s="20" t="s">
        <v>37</v>
      </c>
      <c r="L287" s="19" t="s">
        <v>37</v>
      </c>
      <c r="M287" s="19" t="s">
        <v>37</v>
      </c>
      <c r="N287" s="19" t="s">
        <v>37</v>
      </c>
      <c r="O287" s="19" t="s">
        <v>37</v>
      </c>
      <c r="P287" s="19" t="s">
        <v>37</v>
      </c>
      <c r="Q287" s="22" t="s">
        <v>37</v>
      </c>
      <c r="R287" s="22" t="s">
        <v>37</v>
      </c>
      <c r="S287" s="22" t="s">
        <v>37</v>
      </c>
      <c r="T287" s="22" t="s">
        <v>37</v>
      </c>
      <c r="U287" s="22" t="s">
        <v>37</v>
      </c>
      <c r="V287" s="21" t="s">
        <v>37</v>
      </c>
      <c r="W287" s="21" t="s">
        <v>37</v>
      </c>
      <c r="X287" s="21" t="s">
        <v>37</v>
      </c>
      <c r="Y287" s="21" t="s">
        <v>37</v>
      </c>
      <c r="Z287" s="21" t="s">
        <v>37</v>
      </c>
      <c r="AA287" s="20" t="s">
        <v>37</v>
      </c>
      <c r="AB287" s="20" t="s">
        <v>37</v>
      </c>
      <c r="AC287" s="20" t="s">
        <v>37</v>
      </c>
      <c r="AD287" s="20" t="s">
        <v>37</v>
      </c>
      <c r="AE287" s="20" t="s">
        <v>37</v>
      </c>
      <c r="AF287" s="19" t="s">
        <v>37</v>
      </c>
      <c r="AG287" s="19" t="s">
        <v>37</v>
      </c>
      <c r="AH287" s="19" t="s">
        <v>37</v>
      </c>
      <c r="AI287" s="19" t="s">
        <v>37</v>
      </c>
      <c r="AJ287" s="19" t="s">
        <v>37</v>
      </c>
      <c r="AK287" s="19" t="s">
        <v>37</v>
      </c>
      <c r="AL287" s="19" t="s">
        <v>37</v>
      </c>
      <c r="AM287" s="19" t="s">
        <v>37</v>
      </c>
      <c r="AN287" s="19" t="s">
        <v>37</v>
      </c>
      <c r="AO287" s="19" t="s">
        <v>37</v>
      </c>
      <c r="AP287" s="22" t="s">
        <v>37</v>
      </c>
      <c r="AQ287" s="22" t="s">
        <v>37</v>
      </c>
      <c r="AR287" s="22" t="s">
        <v>37</v>
      </c>
      <c r="AS287" s="22" t="s">
        <v>37</v>
      </c>
      <c r="AT287" s="22" t="s">
        <v>37</v>
      </c>
      <c r="AU287" s="21" t="s">
        <v>37</v>
      </c>
      <c r="AV287" s="21" t="s">
        <v>37</v>
      </c>
      <c r="AW287" s="21" t="s">
        <v>37</v>
      </c>
      <c r="AX287" s="21" t="s">
        <v>37</v>
      </c>
      <c r="AY287" s="21" t="s">
        <v>37</v>
      </c>
      <c r="AZ287" s="21" t="s">
        <v>37</v>
      </c>
      <c r="BA287" s="21" t="s">
        <v>37</v>
      </c>
      <c r="BB287" s="21" t="s">
        <v>37</v>
      </c>
      <c r="BC287" s="21" t="s">
        <v>37</v>
      </c>
      <c r="BD287" s="21" t="s">
        <v>37</v>
      </c>
      <c r="BE287" s="20" t="s">
        <v>37</v>
      </c>
      <c r="BF287" s="20" t="s">
        <v>37</v>
      </c>
      <c r="BG287" s="20" t="s">
        <v>37</v>
      </c>
      <c r="BH287" s="20" t="s">
        <v>37</v>
      </c>
      <c r="BI287" s="20" t="s">
        <v>37</v>
      </c>
      <c r="BJ287" s="20" t="s">
        <v>37</v>
      </c>
      <c r="BK287" s="20" t="s">
        <v>37</v>
      </c>
      <c r="BL287" s="20" t="s">
        <v>37</v>
      </c>
      <c r="BM287" s="20" t="s">
        <v>37</v>
      </c>
      <c r="BN287" s="20" t="s">
        <v>37</v>
      </c>
      <c r="BO287" s="22" t="s">
        <v>37</v>
      </c>
      <c r="BP287" s="22" t="s">
        <v>37</v>
      </c>
      <c r="BQ287" s="22" t="s">
        <v>37</v>
      </c>
      <c r="BR287" s="22" t="s">
        <v>37</v>
      </c>
      <c r="BS287" s="22" t="s">
        <v>37</v>
      </c>
      <c r="BT287" s="22" t="s">
        <v>37</v>
      </c>
      <c r="BU287" s="22" t="s">
        <v>37</v>
      </c>
      <c r="BV287" s="22" t="s">
        <v>37</v>
      </c>
      <c r="BW287" s="22" t="s">
        <v>37</v>
      </c>
      <c r="BX287" s="22" t="s">
        <v>37</v>
      </c>
      <c r="BY287" s="24" t="s">
        <v>37</v>
      </c>
      <c r="BZ287" s="24" t="s">
        <v>37</v>
      </c>
      <c r="CA287" s="24" t="s">
        <v>37</v>
      </c>
      <c r="CB287" s="24" t="s">
        <v>37</v>
      </c>
      <c r="CC287" s="24" t="s">
        <v>37</v>
      </c>
      <c r="CD287" s="24" t="s">
        <v>37</v>
      </c>
      <c r="CE287" s="24" t="s">
        <v>37</v>
      </c>
      <c r="CF287" s="24" t="s">
        <v>37</v>
      </c>
      <c r="CG287" s="24" t="s">
        <v>37</v>
      </c>
      <c r="CH287" s="24" t="s">
        <v>37</v>
      </c>
      <c r="CI287" s="22">
        <v>749</v>
      </c>
      <c r="CJ287" s="22">
        <v>2</v>
      </c>
      <c r="CK287" s="22" t="s">
        <v>37</v>
      </c>
      <c r="CL287" s="22" t="s">
        <v>37</v>
      </c>
      <c r="CM287" s="20" t="s">
        <v>37</v>
      </c>
      <c r="CN287" s="20" t="s">
        <v>37</v>
      </c>
      <c r="CO287" s="20" t="s">
        <v>37</v>
      </c>
      <c r="CP287" s="20" t="s">
        <v>37</v>
      </c>
    </row>
    <row r="288" spans="1:94" x14ac:dyDescent="0.35">
      <c r="A288" s="16">
        <v>2012</v>
      </c>
      <c r="B288" s="17">
        <v>9324</v>
      </c>
      <c r="C288" s="18" t="s">
        <v>830</v>
      </c>
      <c r="D288" s="18" t="s">
        <v>83</v>
      </c>
      <c r="E288" s="18" t="s">
        <v>57</v>
      </c>
      <c r="F288" s="16" t="s">
        <v>8</v>
      </c>
      <c r="G288" s="20">
        <v>8738</v>
      </c>
      <c r="H288" s="20">
        <v>11295</v>
      </c>
      <c r="I288" s="20" t="s">
        <v>37</v>
      </c>
      <c r="J288" s="20" t="s">
        <v>37</v>
      </c>
      <c r="K288" s="20">
        <v>20033</v>
      </c>
      <c r="L288" s="19">
        <v>7.3</v>
      </c>
      <c r="M288" s="19">
        <v>6.5</v>
      </c>
      <c r="N288" s="19" t="s">
        <v>37</v>
      </c>
      <c r="O288" s="19" t="s">
        <v>37</v>
      </c>
      <c r="P288" s="19">
        <v>13.8</v>
      </c>
      <c r="Q288" s="22">
        <v>31018</v>
      </c>
      <c r="R288" s="22">
        <v>38872</v>
      </c>
      <c r="S288" s="22" t="s">
        <v>37</v>
      </c>
      <c r="T288" s="22" t="s">
        <v>37</v>
      </c>
      <c r="U288" s="22">
        <v>69890</v>
      </c>
      <c r="V288" s="21">
        <v>9.1</v>
      </c>
      <c r="W288" s="21">
        <v>9.5</v>
      </c>
      <c r="X288" s="21" t="s">
        <v>37</v>
      </c>
      <c r="Y288" s="21" t="s">
        <v>37</v>
      </c>
      <c r="Z288" s="21">
        <v>18.600000000000001</v>
      </c>
      <c r="AA288" s="20" t="s">
        <v>37</v>
      </c>
      <c r="AB288" s="20" t="s">
        <v>37</v>
      </c>
      <c r="AC288" s="20" t="s">
        <v>37</v>
      </c>
      <c r="AD288" s="20" t="s">
        <v>37</v>
      </c>
      <c r="AE288" s="20">
        <v>0</v>
      </c>
      <c r="AF288" s="19" t="s">
        <v>37</v>
      </c>
      <c r="AG288" s="19" t="s">
        <v>37</v>
      </c>
      <c r="AH288" s="19" t="s">
        <v>37</v>
      </c>
      <c r="AI288" s="19" t="s">
        <v>37</v>
      </c>
      <c r="AJ288" s="19">
        <v>0</v>
      </c>
      <c r="AK288" s="19" t="s">
        <v>37</v>
      </c>
      <c r="AL288" s="19" t="s">
        <v>37</v>
      </c>
      <c r="AM288" s="19" t="s">
        <v>37</v>
      </c>
      <c r="AN288" s="19" t="s">
        <v>37</v>
      </c>
      <c r="AO288" s="19">
        <v>0</v>
      </c>
      <c r="AP288" s="22" t="s">
        <v>37</v>
      </c>
      <c r="AQ288" s="22" t="s">
        <v>37</v>
      </c>
      <c r="AR288" s="22" t="s">
        <v>37</v>
      </c>
      <c r="AS288" s="22" t="s">
        <v>37</v>
      </c>
      <c r="AT288" s="22">
        <v>0</v>
      </c>
      <c r="AU288" s="21" t="s">
        <v>37</v>
      </c>
      <c r="AV288" s="21" t="s">
        <v>37</v>
      </c>
      <c r="AW288" s="21" t="s">
        <v>37</v>
      </c>
      <c r="AX288" s="21" t="s">
        <v>37</v>
      </c>
      <c r="AY288" s="21">
        <v>0</v>
      </c>
      <c r="AZ288" s="21" t="s">
        <v>37</v>
      </c>
      <c r="BA288" s="21" t="s">
        <v>37</v>
      </c>
      <c r="BB288" s="21" t="s">
        <v>37</v>
      </c>
      <c r="BC288" s="21" t="s">
        <v>37</v>
      </c>
      <c r="BD288" s="21">
        <v>0</v>
      </c>
      <c r="BE288" s="20">
        <v>1223</v>
      </c>
      <c r="BF288" s="20">
        <v>1386</v>
      </c>
      <c r="BG288" s="20" t="s">
        <v>37</v>
      </c>
      <c r="BH288" s="20" t="s">
        <v>37</v>
      </c>
      <c r="BI288" s="20">
        <v>2609</v>
      </c>
      <c r="BJ288" s="20">
        <v>1014</v>
      </c>
      <c r="BK288" s="20">
        <v>797</v>
      </c>
      <c r="BL288" s="20" t="s">
        <v>37</v>
      </c>
      <c r="BM288" s="20" t="s">
        <v>37</v>
      </c>
      <c r="BN288" s="20">
        <v>1811</v>
      </c>
      <c r="BO288" s="22" t="s">
        <v>37</v>
      </c>
      <c r="BP288" s="22" t="s">
        <v>37</v>
      </c>
      <c r="BQ288" s="22" t="s">
        <v>37</v>
      </c>
      <c r="BR288" s="22" t="s">
        <v>37</v>
      </c>
      <c r="BS288" s="22">
        <v>0</v>
      </c>
      <c r="BT288" s="22" t="s">
        <v>37</v>
      </c>
      <c r="BU288" s="22" t="s">
        <v>37</v>
      </c>
      <c r="BV288" s="22" t="s">
        <v>37</v>
      </c>
      <c r="BW288" s="22" t="s">
        <v>37</v>
      </c>
      <c r="BX288" s="22">
        <v>0</v>
      </c>
      <c r="BY288" s="24" t="s">
        <v>37</v>
      </c>
      <c r="BZ288" s="24" t="s">
        <v>37</v>
      </c>
      <c r="CA288" s="24" t="s">
        <v>37</v>
      </c>
      <c r="CB288" s="24" t="s">
        <v>37</v>
      </c>
      <c r="CC288" s="24">
        <v>0</v>
      </c>
      <c r="CD288" s="24">
        <v>2237</v>
      </c>
      <c r="CE288" s="24">
        <v>2183</v>
      </c>
      <c r="CF288" s="24">
        <v>0</v>
      </c>
      <c r="CG288" s="24">
        <v>0</v>
      </c>
      <c r="CH288" s="24">
        <v>4420</v>
      </c>
      <c r="CI288" s="22">
        <v>0</v>
      </c>
      <c r="CJ288" s="22">
        <v>0</v>
      </c>
      <c r="CK288" s="22">
        <v>0</v>
      </c>
      <c r="CL288" s="22">
        <v>0</v>
      </c>
      <c r="CM288" s="20">
        <v>6373</v>
      </c>
      <c r="CN288" s="20">
        <v>376</v>
      </c>
      <c r="CO288" s="20">
        <v>87</v>
      </c>
      <c r="CP288" s="20">
        <v>0</v>
      </c>
    </row>
    <row r="289" spans="1:94" x14ac:dyDescent="0.35">
      <c r="A289" s="16">
        <v>2012</v>
      </c>
      <c r="B289" s="17">
        <v>9324</v>
      </c>
      <c r="C289" s="18" t="s">
        <v>830</v>
      </c>
      <c r="D289" s="18" t="s">
        <v>74</v>
      </c>
      <c r="E289" s="18" t="s">
        <v>57</v>
      </c>
      <c r="F289" s="16" t="s">
        <v>8</v>
      </c>
      <c r="G289" s="20">
        <v>34185</v>
      </c>
      <c r="H289" s="20">
        <v>46794</v>
      </c>
      <c r="I289" s="20" t="s">
        <v>37</v>
      </c>
      <c r="J289" s="20" t="s">
        <v>37</v>
      </c>
      <c r="K289" s="20">
        <v>80979</v>
      </c>
      <c r="L289" s="19">
        <v>9.9</v>
      </c>
      <c r="M289" s="19">
        <v>10.9</v>
      </c>
      <c r="N289" s="19" t="s">
        <v>37</v>
      </c>
      <c r="O289" s="19" t="s">
        <v>37</v>
      </c>
      <c r="P289" s="19">
        <v>20.8</v>
      </c>
      <c r="Q289" s="22">
        <v>92941</v>
      </c>
      <c r="R289" s="22">
        <v>78307</v>
      </c>
      <c r="S289" s="22" t="s">
        <v>37</v>
      </c>
      <c r="T289" s="22" t="s">
        <v>37</v>
      </c>
      <c r="U289" s="22">
        <v>171248</v>
      </c>
      <c r="V289" s="21">
        <v>25.1</v>
      </c>
      <c r="W289" s="21">
        <v>17</v>
      </c>
      <c r="X289" s="21" t="s">
        <v>37</v>
      </c>
      <c r="Y289" s="21" t="s">
        <v>37</v>
      </c>
      <c r="Z289" s="21">
        <v>42.1</v>
      </c>
      <c r="AA289" s="20" t="s">
        <v>37</v>
      </c>
      <c r="AB289" s="20" t="s">
        <v>37</v>
      </c>
      <c r="AC289" s="20" t="s">
        <v>37</v>
      </c>
      <c r="AD289" s="20" t="s">
        <v>37</v>
      </c>
      <c r="AE289" s="20">
        <v>0</v>
      </c>
      <c r="AF289" s="19" t="s">
        <v>37</v>
      </c>
      <c r="AG289" s="19" t="s">
        <v>37</v>
      </c>
      <c r="AH289" s="19" t="s">
        <v>37</v>
      </c>
      <c r="AI289" s="19" t="s">
        <v>37</v>
      </c>
      <c r="AJ289" s="19">
        <v>0</v>
      </c>
      <c r="AK289" s="19" t="s">
        <v>37</v>
      </c>
      <c r="AL289" s="19" t="s">
        <v>37</v>
      </c>
      <c r="AM289" s="19" t="s">
        <v>37</v>
      </c>
      <c r="AN289" s="19" t="s">
        <v>37</v>
      </c>
      <c r="AO289" s="19">
        <v>0</v>
      </c>
      <c r="AP289" s="22" t="s">
        <v>37</v>
      </c>
      <c r="AQ289" s="22" t="s">
        <v>37</v>
      </c>
      <c r="AR289" s="22" t="s">
        <v>37</v>
      </c>
      <c r="AS289" s="22" t="s">
        <v>37</v>
      </c>
      <c r="AT289" s="22">
        <v>0</v>
      </c>
      <c r="AU289" s="21" t="s">
        <v>37</v>
      </c>
      <c r="AV289" s="21">
        <v>12</v>
      </c>
      <c r="AW289" s="21">
        <v>269</v>
      </c>
      <c r="AX289" s="21" t="s">
        <v>37</v>
      </c>
      <c r="AY289" s="21">
        <v>281</v>
      </c>
      <c r="AZ289" s="21" t="s">
        <v>37</v>
      </c>
      <c r="BA289" s="21">
        <v>38.5</v>
      </c>
      <c r="BB289" s="21">
        <v>372</v>
      </c>
      <c r="BC289" s="21" t="s">
        <v>37</v>
      </c>
      <c r="BD289" s="21">
        <v>410.5</v>
      </c>
      <c r="BE289" s="20">
        <v>5972</v>
      </c>
      <c r="BF289" s="20">
        <v>3097</v>
      </c>
      <c r="BG289" s="20" t="s">
        <v>37</v>
      </c>
      <c r="BH289" s="20" t="s">
        <v>37</v>
      </c>
      <c r="BI289" s="20">
        <v>9069</v>
      </c>
      <c r="BJ289" s="20">
        <v>236</v>
      </c>
      <c r="BK289" s="20">
        <v>1623</v>
      </c>
      <c r="BL289" s="20" t="s">
        <v>37</v>
      </c>
      <c r="BM289" s="20" t="s">
        <v>37</v>
      </c>
      <c r="BN289" s="20">
        <v>1859</v>
      </c>
      <c r="BO289" s="22" t="s">
        <v>37</v>
      </c>
      <c r="BP289" s="22" t="s">
        <v>37</v>
      </c>
      <c r="BQ289" s="22" t="s">
        <v>37</v>
      </c>
      <c r="BR289" s="22" t="s">
        <v>37</v>
      </c>
      <c r="BS289" s="22">
        <v>0</v>
      </c>
      <c r="BT289" s="22" t="s">
        <v>37</v>
      </c>
      <c r="BU289" s="22" t="s">
        <v>37</v>
      </c>
      <c r="BV289" s="22" t="s">
        <v>37</v>
      </c>
      <c r="BW289" s="22" t="s">
        <v>37</v>
      </c>
      <c r="BX289" s="22">
        <v>0</v>
      </c>
      <c r="BY289" s="24">
        <v>359</v>
      </c>
      <c r="BZ289" s="24">
        <v>120</v>
      </c>
      <c r="CA289" s="24" t="s">
        <v>37</v>
      </c>
      <c r="CB289" s="24" t="s">
        <v>37</v>
      </c>
      <c r="CC289" s="24">
        <v>479</v>
      </c>
      <c r="CD289" s="24">
        <v>6567</v>
      </c>
      <c r="CE289" s="24">
        <v>4840</v>
      </c>
      <c r="CF289" s="24">
        <v>0</v>
      </c>
      <c r="CG289" s="24">
        <v>0</v>
      </c>
      <c r="CH289" s="24">
        <v>11407</v>
      </c>
      <c r="CI289" s="22">
        <v>0</v>
      </c>
      <c r="CJ289" s="22">
        <v>55</v>
      </c>
      <c r="CK289" s="22">
        <v>6</v>
      </c>
      <c r="CL289" s="22">
        <v>0</v>
      </c>
      <c r="CM289" s="20">
        <v>17766</v>
      </c>
      <c r="CN289" s="20">
        <v>1314</v>
      </c>
      <c r="CO289" s="20">
        <v>71</v>
      </c>
      <c r="CP289" s="20">
        <v>0</v>
      </c>
    </row>
    <row r="290" spans="1:94" x14ac:dyDescent="0.35">
      <c r="A290" s="16">
        <v>2012</v>
      </c>
      <c r="B290" s="17">
        <v>9417</v>
      </c>
      <c r="C290" s="18" t="s">
        <v>833</v>
      </c>
      <c r="D290" s="18" t="s">
        <v>51</v>
      </c>
      <c r="E290" s="18" t="s">
        <v>57</v>
      </c>
      <c r="F290" s="16" t="s">
        <v>8</v>
      </c>
      <c r="G290" s="20">
        <v>2499</v>
      </c>
      <c r="H290" s="20">
        <v>2047</v>
      </c>
      <c r="I290" s="20">
        <v>8958</v>
      </c>
      <c r="J290" s="20" t="s">
        <v>37</v>
      </c>
      <c r="K290" s="20">
        <v>13504</v>
      </c>
      <c r="L290" s="19">
        <v>0.6</v>
      </c>
      <c r="M290" s="19">
        <v>0.5</v>
      </c>
      <c r="N290" s="19">
        <v>1.3</v>
      </c>
      <c r="O290" s="19" t="s">
        <v>37</v>
      </c>
      <c r="P290" s="19">
        <v>2.4</v>
      </c>
      <c r="Q290" s="22">
        <v>61404</v>
      </c>
      <c r="R290" s="22">
        <v>29825</v>
      </c>
      <c r="S290" s="22">
        <v>84211</v>
      </c>
      <c r="T290" s="22" t="s">
        <v>37</v>
      </c>
      <c r="U290" s="22">
        <v>175440</v>
      </c>
      <c r="V290" s="21">
        <v>12.4</v>
      </c>
      <c r="W290" s="21">
        <v>7.4</v>
      </c>
      <c r="X290" s="21">
        <v>17.3</v>
      </c>
      <c r="Y290" s="21" t="s">
        <v>37</v>
      </c>
      <c r="Z290" s="21">
        <v>37.1</v>
      </c>
      <c r="AA290" s="20" t="s">
        <v>37</v>
      </c>
      <c r="AB290" s="20" t="s">
        <v>37</v>
      </c>
      <c r="AC290" s="20" t="s">
        <v>37</v>
      </c>
      <c r="AD290" s="20" t="s">
        <v>37</v>
      </c>
      <c r="AE290" s="20">
        <v>0</v>
      </c>
      <c r="AF290" s="19" t="s">
        <v>37</v>
      </c>
      <c r="AG290" s="19" t="s">
        <v>37</v>
      </c>
      <c r="AH290" s="19" t="s">
        <v>37</v>
      </c>
      <c r="AI290" s="19" t="s">
        <v>37</v>
      </c>
      <c r="AJ290" s="19">
        <v>0</v>
      </c>
      <c r="AK290" s="19" t="s">
        <v>37</v>
      </c>
      <c r="AL290" s="19" t="s">
        <v>37</v>
      </c>
      <c r="AM290" s="19" t="s">
        <v>37</v>
      </c>
      <c r="AN290" s="19" t="s">
        <v>37</v>
      </c>
      <c r="AO290" s="19">
        <v>0</v>
      </c>
      <c r="AP290" s="22" t="s">
        <v>37</v>
      </c>
      <c r="AQ290" s="22" t="s">
        <v>37</v>
      </c>
      <c r="AR290" s="22" t="s">
        <v>37</v>
      </c>
      <c r="AS290" s="22" t="s">
        <v>37</v>
      </c>
      <c r="AT290" s="22">
        <v>0</v>
      </c>
      <c r="AU290" s="21" t="s">
        <v>37</v>
      </c>
      <c r="AV290" s="21" t="s">
        <v>37</v>
      </c>
      <c r="AW290" s="21" t="s">
        <v>37</v>
      </c>
      <c r="AX290" s="21" t="s">
        <v>37</v>
      </c>
      <c r="AY290" s="21">
        <v>0</v>
      </c>
      <c r="AZ290" s="21" t="s">
        <v>37</v>
      </c>
      <c r="BA290" s="21" t="s">
        <v>37</v>
      </c>
      <c r="BB290" s="21" t="s">
        <v>37</v>
      </c>
      <c r="BC290" s="21" t="s">
        <v>37</v>
      </c>
      <c r="BD290" s="21">
        <v>0</v>
      </c>
      <c r="BE290" s="20">
        <v>192</v>
      </c>
      <c r="BF290" s="20">
        <v>332</v>
      </c>
      <c r="BG290" s="20">
        <v>282</v>
      </c>
      <c r="BH290" s="20" t="s">
        <v>37</v>
      </c>
      <c r="BI290" s="20">
        <v>806</v>
      </c>
      <c r="BJ290" s="20">
        <v>239</v>
      </c>
      <c r="BK290" s="20">
        <v>239</v>
      </c>
      <c r="BL290" s="20">
        <v>1208</v>
      </c>
      <c r="BM290" s="20" t="s">
        <v>37</v>
      </c>
      <c r="BN290" s="20">
        <v>1686</v>
      </c>
      <c r="BO290" s="22" t="s">
        <v>37</v>
      </c>
      <c r="BP290" s="22" t="s">
        <v>37</v>
      </c>
      <c r="BQ290" s="22" t="s">
        <v>37</v>
      </c>
      <c r="BR290" s="22" t="s">
        <v>37</v>
      </c>
      <c r="BS290" s="22">
        <v>0</v>
      </c>
      <c r="BT290" s="22" t="s">
        <v>37</v>
      </c>
      <c r="BU290" s="22" t="s">
        <v>37</v>
      </c>
      <c r="BV290" s="22" t="s">
        <v>37</v>
      </c>
      <c r="BW290" s="22" t="s">
        <v>37</v>
      </c>
      <c r="BX290" s="22">
        <v>0</v>
      </c>
      <c r="BY290" s="24">
        <v>56</v>
      </c>
      <c r="BZ290" s="24" t="s">
        <v>37</v>
      </c>
      <c r="CA290" s="24" t="s">
        <v>37</v>
      </c>
      <c r="CB290" s="24" t="s">
        <v>37</v>
      </c>
      <c r="CC290" s="24">
        <v>56</v>
      </c>
      <c r="CD290" s="24">
        <v>487</v>
      </c>
      <c r="CE290" s="24">
        <v>571</v>
      </c>
      <c r="CF290" s="24">
        <v>1490</v>
      </c>
      <c r="CG290" s="24">
        <v>0</v>
      </c>
      <c r="CH290" s="24">
        <v>2548</v>
      </c>
      <c r="CI290" s="22" t="s">
        <v>37</v>
      </c>
      <c r="CJ290" s="22" t="s">
        <v>37</v>
      </c>
      <c r="CK290" s="22" t="s">
        <v>37</v>
      </c>
      <c r="CL290" s="22" t="s">
        <v>37</v>
      </c>
      <c r="CM290" s="20">
        <v>26</v>
      </c>
      <c r="CN290" s="20">
        <v>17</v>
      </c>
      <c r="CO290" s="20">
        <v>11</v>
      </c>
      <c r="CP290" s="20" t="s">
        <v>37</v>
      </c>
    </row>
    <row r="291" spans="1:94" x14ac:dyDescent="0.35">
      <c r="A291" s="16">
        <v>2012</v>
      </c>
      <c r="B291" s="17">
        <v>9417</v>
      </c>
      <c r="C291" s="18" t="s">
        <v>833</v>
      </c>
      <c r="D291" s="18" t="s">
        <v>87</v>
      </c>
      <c r="E291" s="18" t="s">
        <v>57</v>
      </c>
      <c r="F291" s="16" t="s">
        <v>8</v>
      </c>
      <c r="G291" s="20">
        <v>63008</v>
      </c>
      <c r="H291" s="20">
        <v>49430</v>
      </c>
      <c r="I291" s="20">
        <v>85878</v>
      </c>
      <c r="J291" s="20" t="s">
        <v>37</v>
      </c>
      <c r="K291" s="20">
        <v>198316</v>
      </c>
      <c r="L291" s="19">
        <v>7.7</v>
      </c>
      <c r="M291" s="19">
        <v>8.3000000000000007</v>
      </c>
      <c r="N291" s="19">
        <v>13.8</v>
      </c>
      <c r="O291" s="19" t="s">
        <v>37</v>
      </c>
      <c r="P291" s="19">
        <v>29.8</v>
      </c>
      <c r="Q291" s="22">
        <v>458744</v>
      </c>
      <c r="R291" s="22">
        <v>379386</v>
      </c>
      <c r="S291" s="22">
        <v>659136</v>
      </c>
      <c r="T291" s="22" t="s">
        <v>37</v>
      </c>
      <c r="U291" s="22">
        <v>1497266</v>
      </c>
      <c r="V291" s="21">
        <v>119.4</v>
      </c>
      <c r="W291" s="21">
        <v>75</v>
      </c>
      <c r="X291" s="21">
        <v>124.3</v>
      </c>
      <c r="Y291" s="21" t="s">
        <v>37</v>
      </c>
      <c r="Z291" s="21">
        <v>318.7</v>
      </c>
      <c r="AA291" s="20" t="s">
        <v>37</v>
      </c>
      <c r="AB291" s="20" t="s">
        <v>37</v>
      </c>
      <c r="AC291" s="20" t="s">
        <v>37</v>
      </c>
      <c r="AD291" s="20" t="s">
        <v>37</v>
      </c>
      <c r="AE291" s="20">
        <v>0</v>
      </c>
      <c r="AF291" s="19" t="s">
        <v>37</v>
      </c>
      <c r="AG291" s="19" t="s">
        <v>37</v>
      </c>
      <c r="AH291" s="19" t="s">
        <v>37</v>
      </c>
      <c r="AI291" s="19" t="s">
        <v>37</v>
      </c>
      <c r="AJ291" s="19">
        <v>0</v>
      </c>
      <c r="AK291" s="19" t="s">
        <v>37</v>
      </c>
      <c r="AL291" s="19" t="s">
        <v>37</v>
      </c>
      <c r="AM291" s="19" t="s">
        <v>37</v>
      </c>
      <c r="AN291" s="19" t="s">
        <v>37</v>
      </c>
      <c r="AO291" s="19">
        <v>0</v>
      </c>
      <c r="AP291" s="22">
        <v>770</v>
      </c>
      <c r="AQ291" s="22" t="s">
        <v>37</v>
      </c>
      <c r="AR291" s="22">
        <v>6751</v>
      </c>
      <c r="AS291" s="22" t="s">
        <v>37</v>
      </c>
      <c r="AT291" s="22">
        <v>7521</v>
      </c>
      <c r="AU291" s="21">
        <v>38.200000000000003</v>
      </c>
      <c r="AV291" s="21" t="s">
        <v>37</v>
      </c>
      <c r="AW291" s="21">
        <v>260.2</v>
      </c>
      <c r="AX291" s="21" t="s">
        <v>37</v>
      </c>
      <c r="AY291" s="21">
        <v>298.39999999999998</v>
      </c>
      <c r="AZ291" s="21">
        <v>38.200000000000003</v>
      </c>
      <c r="BA291" s="21" t="s">
        <v>37</v>
      </c>
      <c r="BB291" s="21">
        <v>260.2</v>
      </c>
      <c r="BC291" s="21" t="s">
        <v>37</v>
      </c>
      <c r="BD291" s="21">
        <v>298.39999999999998</v>
      </c>
      <c r="BE291" s="20">
        <v>2129</v>
      </c>
      <c r="BF291" s="20">
        <v>1036</v>
      </c>
      <c r="BG291" s="20">
        <v>2602</v>
      </c>
      <c r="BH291" s="20" t="s">
        <v>37</v>
      </c>
      <c r="BI291" s="20">
        <v>5767</v>
      </c>
      <c r="BJ291" s="20">
        <v>8734</v>
      </c>
      <c r="BK291" s="20">
        <v>5262</v>
      </c>
      <c r="BL291" s="20">
        <v>10696</v>
      </c>
      <c r="BM291" s="20" t="s">
        <v>37</v>
      </c>
      <c r="BN291" s="20">
        <v>24692</v>
      </c>
      <c r="BO291" s="22">
        <v>614</v>
      </c>
      <c r="BP291" s="22" t="s">
        <v>37</v>
      </c>
      <c r="BQ291" s="22">
        <v>56</v>
      </c>
      <c r="BR291" s="22" t="s">
        <v>37</v>
      </c>
      <c r="BS291" s="22">
        <v>670</v>
      </c>
      <c r="BT291" s="22">
        <v>1619</v>
      </c>
      <c r="BU291" s="22" t="s">
        <v>37</v>
      </c>
      <c r="BV291" s="22">
        <v>23469</v>
      </c>
      <c r="BW291" s="22" t="s">
        <v>37</v>
      </c>
      <c r="BX291" s="22">
        <v>25088</v>
      </c>
      <c r="BY291" s="24">
        <v>3979</v>
      </c>
      <c r="BZ291" s="24" t="s">
        <v>37</v>
      </c>
      <c r="CA291" s="24" t="s">
        <v>37</v>
      </c>
      <c r="CB291" s="24" t="s">
        <v>37</v>
      </c>
      <c r="CC291" s="24">
        <v>3979</v>
      </c>
      <c r="CD291" s="24">
        <v>17075</v>
      </c>
      <c r="CE291" s="24">
        <v>6298</v>
      </c>
      <c r="CF291" s="24">
        <v>36823</v>
      </c>
      <c r="CG291" s="24">
        <v>0</v>
      </c>
      <c r="CH291" s="24">
        <v>60196</v>
      </c>
      <c r="CI291" s="22">
        <v>49487</v>
      </c>
      <c r="CJ291" s="22">
        <v>174</v>
      </c>
      <c r="CK291" s="22" t="s">
        <v>37</v>
      </c>
      <c r="CL291" s="22" t="s">
        <v>37</v>
      </c>
      <c r="CM291" s="20">
        <v>16647</v>
      </c>
      <c r="CN291" s="20">
        <v>5162</v>
      </c>
      <c r="CO291" s="20">
        <v>286</v>
      </c>
      <c r="CP291" s="20" t="s">
        <v>37</v>
      </c>
    </row>
    <row r="292" spans="1:94" x14ac:dyDescent="0.35">
      <c r="A292" s="16">
        <v>2012</v>
      </c>
      <c r="B292" s="17">
        <v>9576</v>
      </c>
      <c r="C292" s="18" t="s">
        <v>840</v>
      </c>
      <c r="D292" s="18" t="s">
        <v>74</v>
      </c>
      <c r="E292" s="18" t="s">
        <v>33</v>
      </c>
      <c r="F292" s="16" t="s">
        <v>8</v>
      </c>
      <c r="G292" s="20">
        <v>2008</v>
      </c>
      <c r="H292" s="20">
        <v>192</v>
      </c>
      <c r="I292" s="20" t="s">
        <v>37</v>
      </c>
      <c r="J292" s="20" t="s">
        <v>37</v>
      </c>
      <c r="K292" s="20">
        <v>2200</v>
      </c>
      <c r="L292" s="19">
        <v>0.3</v>
      </c>
      <c r="M292" s="19">
        <v>0</v>
      </c>
      <c r="N292" s="19" t="s">
        <v>37</v>
      </c>
      <c r="O292" s="19" t="s">
        <v>37</v>
      </c>
      <c r="P292" s="19">
        <v>0.3</v>
      </c>
      <c r="Q292" s="22">
        <v>3599</v>
      </c>
      <c r="R292" s="22">
        <v>568</v>
      </c>
      <c r="S292" s="22" t="s">
        <v>37</v>
      </c>
      <c r="T292" s="22" t="s">
        <v>37</v>
      </c>
      <c r="U292" s="22">
        <v>4167</v>
      </c>
      <c r="V292" s="21">
        <v>0.3</v>
      </c>
      <c r="W292" s="21">
        <v>0.1</v>
      </c>
      <c r="X292" s="21" t="s">
        <v>37</v>
      </c>
      <c r="Y292" s="21" t="s">
        <v>37</v>
      </c>
      <c r="Z292" s="21">
        <v>0.4</v>
      </c>
      <c r="AA292" s="20" t="s">
        <v>37</v>
      </c>
      <c r="AB292" s="20" t="s">
        <v>37</v>
      </c>
      <c r="AC292" s="20" t="s">
        <v>37</v>
      </c>
      <c r="AD292" s="20" t="s">
        <v>37</v>
      </c>
      <c r="AE292" s="20">
        <v>0</v>
      </c>
      <c r="AF292" s="19" t="s">
        <v>37</v>
      </c>
      <c r="AG292" s="19" t="s">
        <v>37</v>
      </c>
      <c r="AH292" s="19" t="s">
        <v>37</v>
      </c>
      <c r="AI292" s="19" t="s">
        <v>37</v>
      </c>
      <c r="AJ292" s="19">
        <v>0</v>
      </c>
      <c r="AK292" s="19" t="s">
        <v>37</v>
      </c>
      <c r="AL292" s="19" t="s">
        <v>37</v>
      </c>
      <c r="AM292" s="19" t="s">
        <v>37</v>
      </c>
      <c r="AN292" s="19" t="s">
        <v>37</v>
      </c>
      <c r="AO292" s="19">
        <v>0</v>
      </c>
      <c r="AP292" s="22" t="s">
        <v>37</v>
      </c>
      <c r="AQ292" s="22" t="s">
        <v>37</v>
      </c>
      <c r="AR292" s="22" t="s">
        <v>37</v>
      </c>
      <c r="AS292" s="22" t="s">
        <v>37</v>
      </c>
      <c r="AT292" s="22">
        <v>0</v>
      </c>
      <c r="AU292" s="21" t="s">
        <v>37</v>
      </c>
      <c r="AV292" s="21" t="s">
        <v>37</v>
      </c>
      <c r="AW292" s="21" t="s">
        <v>37</v>
      </c>
      <c r="AX292" s="21" t="s">
        <v>37</v>
      </c>
      <c r="AY292" s="21">
        <v>0</v>
      </c>
      <c r="AZ292" s="21" t="s">
        <v>37</v>
      </c>
      <c r="BA292" s="21" t="s">
        <v>37</v>
      </c>
      <c r="BB292" s="21" t="s">
        <v>37</v>
      </c>
      <c r="BC292" s="21" t="s">
        <v>37</v>
      </c>
      <c r="BD292" s="21">
        <v>0</v>
      </c>
      <c r="BE292" s="20">
        <v>115</v>
      </c>
      <c r="BF292" s="20" t="s">
        <v>37</v>
      </c>
      <c r="BG292" s="20" t="s">
        <v>37</v>
      </c>
      <c r="BH292" s="20" t="s">
        <v>37</v>
      </c>
      <c r="BI292" s="20">
        <v>115</v>
      </c>
      <c r="BJ292" s="20">
        <v>85</v>
      </c>
      <c r="BK292" s="20">
        <v>24</v>
      </c>
      <c r="BL292" s="20" t="s">
        <v>37</v>
      </c>
      <c r="BM292" s="20" t="s">
        <v>37</v>
      </c>
      <c r="BN292" s="20">
        <v>109</v>
      </c>
      <c r="BO292" s="22" t="s">
        <v>37</v>
      </c>
      <c r="BP292" s="22" t="s">
        <v>37</v>
      </c>
      <c r="BQ292" s="22" t="s">
        <v>37</v>
      </c>
      <c r="BR292" s="22" t="s">
        <v>37</v>
      </c>
      <c r="BS292" s="22">
        <v>0</v>
      </c>
      <c r="BT292" s="22" t="s">
        <v>37</v>
      </c>
      <c r="BU292" s="22" t="s">
        <v>37</v>
      </c>
      <c r="BV292" s="22" t="s">
        <v>37</v>
      </c>
      <c r="BW292" s="22" t="s">
        <v>37</v>
      </c>
      <c r="BX292" s="22">
        <v>0</v>
      </c>
      <c r="BY292" s="24" t="s">
        <v>37</v>
      </c>
      <c r="BZ292" s="24" t="s">
        <v>37</v>
      </c>
      <c r="CA292" s="24" t="s">
        <v>37</v>
      </c>
      <c r="CB292" s="24" t="s">
        <v>37</v>
      </c>
      <c r="CC292" s="24">
        <v>0</v>
      </c>
      <c r="CD292" s="24">
        <v>200</v>
      </c>
      <c r="CE292" s="24">
        <v>24</v>
      </c>
      <c r="CF292" s="24">
        <v>0</v>
      </c>
      <c r="CG292" s="24">
        <v>0</v>
      </c>
      <c r="CH292" s="24">
        <v>224</v>
      </c>
      <c r="CI292" s="22" t="s">
        <v>37</v>
      </c>
      <c r="CJ292" s="22" t="s">
        <v>37</v>
      </c>
      <c r="CK292" s="22" t="s">
        <v>37</v>
      </c>
      <c r="CL292" s="22" t="s">
        <v>37</v>
      </c>
      <c r="CM292" s="20">
        <v>31</v>
      </c>
      <c r="CN292" s="20" t="s">
        <v>37</v>
      </c>
      <c r="CO292" s="20" t="s">
        <v>37</v>
      </c>
      <c r="CP292" s="20" t="s">
        <v>37</v>
      </c>
    </row>
    <row r="293" spans="1:94" x14ac:dyDescent="0.35">
      <c r="A293" s="16">
        <v>2012</v>
      </c>
      <c r="B293" s="17">
        <v>9590</v>
      </c>
      <c r="C293" s="18" t="s">
        <v>841</v>
      </c>
      <c r="D293" s="18" t="s">
        <v>98</v>
      </c>
      <c r="E293" s="18" t="s">
        <v>33</v>
      </c>
      <c r="F293" s="16" t="s">
        <v>8</v>
      </c>
      <c r="G293" s="20" t="s">
        <v>37</v>
      </c>
      <c r="H293" s="20" t="s">
        <v>37</v>
      </c>
      <c r="I293" s="20" t="s">
        <v>37</v>
      </c>
      <c r="J293" s="20" t="s">
        <v>37</v>
      </c>
      <c r="K293" s="20">
        <v>0</v>
      </c>
      <c r="L293" s="19" t="s">
        <v>37</v>
      </c>
      <c r="M293" s="19" t="s">
        <v>37</v>
      </c>
      <c r="N293" s="19" t="s">
        <v>37</v>
      </c>
      <c r="O293" s="19" t="s">
        <v>37</v>
      </c>
      <c r="P293" s="19">
        <v>0</v>
      </c>
      <c r="Q293" s="22" t="s">
        <v>37</v>
      </c>
      <c r="R293" s="22" t="s">
        <v>37</v>
      </c>
      <c r="S293" s="22" t="s">
        <v>37</v>
      </c>
      <c r="T293" s="22" t="s">
        <v>37</v>
      </c>
      <c r="U293" s="22">
        <v>0</v>
      </c>
      <c r="V293" s="21" t="s">
        <v>37</v>
      </c>
      <c r="W293" s="21" t="s">
        <v>37</v>
      </c>
      <c r="X293" s="21" t="s">
        <v>37</v>
      </c>
      <c r="Y293" s="21" t="s">
        <v>37</v>
      </c>
      <c r="Z293" s="21">
        <v>0</v>
      </c>
      <c r="AA293" s="20" t="s">
        <v>37</v>
      </c>
      <c r="AB293" s="20" t="s">
        <v>37</v>
      </c>
      <c r="AC293" s="20" t="s">
        <v>37</v>
      </c>
      <c r="AD293" s="20" t="s">
        <v>37</v>
      </c>
      <c r="AE293" s="20">
        <v>0</v>
      </c>
      <c r="AF293" s="19" t="s">
        <v>37</v>
      </c>
      <c r="AG293" s="19" t="s">
        <v>37</v>
      </c>
      <c r="AH293" s="19" t="s">
        <v>37</v>
      </c>
      <c r="AI293" s="19" t="s">
        <v>37</v>
      </c>
      <c r="AJ293" s="19">
        <v>0</v>
      </c>
      <c r="AK293" s="19" t="s">
        <v>37</v>
      </c>
      <c r="AL293" s="19" t="s">
        <v>37</v>
      </c>
      <c r="AM293" s="19" t="s">
        <v>37</v>
      </c>
      <c r="AN293" s="19" t="s">
        <v>37</v>
      </c>
      <c r="AO293" s="19">
        <v>0</v>
      </c>
      <c r="AP293" s="22" t="s">
        <v>37</v>
      </c>
      <c r="AQ293" s="22">
        <v>13</v>
      </c>
      <c r="AR293" s="22" t="s">
        <v>37</v>
      </c>
      <c r="AS293" s="22" t="s">
        <v>37</v>
      </c>
      <c r="AT293" s="22">
        <v>13</v>
      </c>
      <c r="AU293" s="21" t="s">
        <v>37</v>
      </c>
      <c r="AV293" s="21" t="s">
        <v>37</v>
      </c>
      <c r="AW293" s="21" t="s">
        <v>37</v>
      </c>
      <c r="AX293" s="21" t="s">
        <v>37</v>
      </c>
      <c r="AY293" s="21">
        <v>0</v>
      </c>
      <c r="AZ293" s="21" t="s">
        <v>37</v>
      </c>
      <c r="BA293" s="21">
        <v>4.8</v>
      </c>
      <c r="BB293" s="21" t="s">
        <v>37</v>
      </c>
      <c r="BC293" s="21" t="s">
        <v>37</v>
      </c>
      <c r="BD293" s="21">
        <v>4.8</v>
      </c>
      <c r="BE293" s="20" t="s">
        <v>37</v>
      </c>
      <c r="BF293" s="20" t="s">
        <v>37</v>
      </c>
      <c r="BG293" s="20" t="s">
        <v>37</v>
      </c>
      <c r="BH293" s="20" t="s">
        <v>37</v>
      </c>
      <c r="BI293" s="20">
        <v>0</v>
      </c>
      <c r="BJ293" s="20" t="s">
        <v>37</v>
      </c>
      <c r="BK293" s="20" t="s">
        <v>37</v>
      </c>
      <c r="BL293" s="20" t="s">
        <v>37</v>
      </c>
      <c r="BM293" s="20" t="s">
        <v>37</v>
      </c>
      <c r="BN293" s="20">
        <v>0</v>
      </c>
      <c r="BO293" s="22" t="s">
        <v>37</v>
      </c>
      <c r="BP293" s="22" t="s">
        <v>37</v>
      </c>
      <c r="BQ293" s="22" t="s">
        <v>37</v>
      </c>
      <c r="BR293" s="22" t="s">
        <v>37</v>
      </c>
      <c r="BS293" s="22">
        <v>0</v>
      </c>
      <c r="BT293" s="22" t="s">
        <v>37</v>
      </c>
      <c r="BU293" s="22">
        <v>75</v>
      </c>
      <c r="BV293" s="22" t="s">
        <v>37</v>
      </c>
      <c r="BW293" s="22" t="s">
        <v>37</v>
      </c>
      <c r="BX293" s="22">
        <v>75</v>
      </c>
      <c r="BY293" s="24" t="s">
        <v>37</v>
      </c>
      <c r="BZ293" s="24" t="s">
        <v>37</v>
      </c>
      <c r="CA293" s="24" t="s">
        <v>37</v>
      </c>
      <c r="CB293" s="24" t="s">
        <v>37</v>
      </c>
      <c r="CC293" s="24">
        <v>0</v>
      </c>
      <c r="CD293" s="24">
        <v>0</v>
      </c>
      <c r="CE293" s="24">
        <v>75</v>
      </c>
      <c r="CF293" s="24">
        <v>0</v>
      </c>
      <c r="CG293" s="24">
        <v>0</v>
      </c>
      <c r="CH293" s="24">
        <v>75</v>
      </c>
      <c r="CI293" s="22" t="s">
        <v>37</v>
      </c>
      <c r="CJ293" s="22" t="s">
        <v>37</v>
      </c>
      <c r="CK293" s="22" t="s">
        <v>37</v>
      </c>
      <c r="CL293" s="22" t="s">
        <v>37</v>
      </c>
      <c r="CM293" s="20" t="s">
        <v>37</v>
      </c>
      <c r="CN293" s="20" t="s">
        <v>37</v>
      </c>
      <c r="CO293" s="20" t="s">
        <v>37</v>
      </c>
      <c r="CP293" s="20" t="s">
        <v>37</v>
      </c>
    </row>
    <row r="294" spans="1:94" x14ac:dyDescent="0.35">
      <c r="A294" s="16">
        <v>2012</v>
      </c>
      <c r="B294" s="17">
        <v>9599</v>
      </c>
      <c r="C294" s="18" t="s">
        <v>843</v>
      </c>
      <c r="D294" s="18" t="s">
        <v>51</v>
      </c>
      <c r="E294" s="18" t="s">
        <v>28</v>
      </c>
      <c r="F294" s="16" t="s">
        <v>8</v>
      </c>
      <c r="G294" s="20">
        <v>86</v>
      </c>
      <c r="H294" s="20">
        <v>76</v>
      </c>
      <c r="I294" s="20">
        <v>366</v>
      </c>
      <c r="J294" s="20" t="s">
        <v>37</v>
      </c>
      <c r="K294" s="20">
        <v>528</v>
      </c>
      <c r="L294" s="19" t="s">
        <v>37</v>
      </c>
      <c r="M294" s="19" t="s">
        <v>37</v>
      </c>
      <c r="N294" s="19" t="s">
        <v>37</v>
      </c>
      <c r="O294" s="19" t="s">
        <v>37</v>
      </c>
      <c r="P294" s="19" t="s">
        <v>37</v>
      </c>
      <c r="Q294" s="22">
        <v>86</v>
      </c>
      <c r="R294" s="22">
        <v>76</v>
      </c>
      <c r="S294" s="22">
        <v>366</v>
      </c>
      <c r="T294" s="22" t="s">
        <v>37</v>
      </c>
      <c r="U294" s="22">
        <v>528</v>
      </c>
      <c r="V294" s="21" t="s">
        <v>37</v>
      </c>
      <c r="W294" s="21" t="s">
        <v>37</v>
      </c>
      <c r="X294" s="21" t="s">
        <v>37</v>
      </c>
      <c r="Y294" s="21" t="s">
        <v>37</v>
      </c>
      <c r="Z294" s="21" t="s">
        <v>37</v>
      </c>
      <c r="AA294" s="20" t="s">
        <v>37</v>
      </c>
      <c r="AB294" s="20" t="s">
        <v>37</v>
      </c>
      <c r="AC294" s="20" t="s">
        <v>37</v>
      </c>
      <c r="AD294" s="20" t="s">
        <v>37</v>
      </c>
      <c r="AE294" s="20" t="s">
        <v>37</v>
      </c>
      <c r="AF294" s="19" t="s">
        <v>37</v>
      </c>
      <c r="AG294" s="19" t="s">
        <v>37</v>
      </c>
      <c r="AH294" s="19" t="s">
        <v>37</v>
      </c>
      <c r="AI294" s="19" t="s">
        <v>37</v>
      </c>
      <c r="AJ294" s="19" t="s">
        <v>37</v>
      </c>
      <c r="AK294" s="19" t="s">
        <v>37</v>
      </c>
      <c r="AL294" s="19" t="s">
        <v>37</v>
      </c>
      <c r="AM294" s="19" t="s">
        <v>37</v>
      </c>
      <c r="AN294" s="19" t="s">
        <v>37</v>
      </c>
      <c r="AO294" s="19" t="s">
        <v>37</v>
      </c>
      <c r="AP294" s="22" t="s">
        <v>37</v>
      </c>
      <c r="AQ294" s="22" t="s">
        <v>37</v>
      </c>
      <c r="AR294" s="22" t="s">
        <v>37</v>
      </c>
      <c r="AS294" s="22" t="s">
        <v>37</v>
      </c>
      <c r="AT294" s="22" t="s">
        <v>37</v>
      </c>
      <c r="AU294" s="21" t="s">
        <v>37</v>
      </c>
      <c r="AV294" s="21" t="s">
        <v>37</v>
      </c>
      <c r="AW294" s="21" t="s">
        <v>37</v>
      </c>
      <c r="AX294" s="21" t="s">
        <v>37</v>
      </c>
      <c r="AY294" s="21" t="s">
        <v>37</v>
      </c>
      <c r="AZ294" s="21" t="s">
        <v>37</v>
      </c>
      <c r="BA294" s="21" t="s">
        <v>37</v>
      </c>
      <c r="BB294" s="21" t="s">
        <v>37</v>
      </c>
      <c r="BC294" s="21" t="s">
        <v>37</v>
      </c>
      <c r="BD294" s="21" t="s">
        <v>37</v>
      </c>
      <c r="BE294" s="20">
        <v>1</v>
      </c>
      <c r="BF294" s="20">
        <v>1</v>
      </c>
      <c r="BG294" s="20">
        <v>2</v>
      </c>
      <c r="BH294" s="20" t="s">
        <v>37</v>
      </c>
      <c r="BI294" s="20">
        <v>4</v>
      </c>
      <c r="BJ294" s="20">
        <v>6</v>
      </c>
      <c r="BK294" s="20">
        <v>8</v>
      </c>
      <c r="BL294" s="20">
        <v>11</v>
      </c>
      <c r="BM294" s="20" t="s">
        <v>37</v>
      </c>
      <c r="BN294" s="20">
        <v>25</v>
      </c>
      <c r="BO294" s="22" t="s">
        <v>37</v>
      </c>
      <c r="BP294" s="22" t="s">
        <v>37</v>
      </c>
      <c r="BQ294" s="22" t="s">
        <v>37</v>
      </c>
      <c r="BR294" s="22" t="s">
        <v>37</v>
      </c>
      <c r="BS294" s="22">
        <v>0</v>
      </c>
      <c r="BT294" s="22" t="s">
        <v>37</v>
      </c>
      <c r="BU294" s="22" t="s">
        <v>37</v>
      </c>
      <c r="BV294" s="22" t="s">
        <v>37</v>
      </c>
      <c r="BW294" s="22" t="s">
        <v>37</v>
      </c>
      <c r="BX294" s="22">
        <v>0</v>
      </c>
      <c r="BY294" s="24" t="s">
        <v>37</v>
      </c>
      <c r="BZ294" s="24" t="s">
        <v>37</v>
      </c>
      <c r="CA294" s="24" t="s">
        <v>37</v>
      </c>
      <c r="CB294" s="24" t="s">
        <v>37</v>
      </c>
      <c r="CC294" s="24">
        <v>0</v>
      </c>
      <c r="CD294" s="24">
        <v>7</v>
      </c>
      <c r="CE294" s="24">
        <v>9</v>
      </c>
      <c r="CF294" s="24">
        <v>13</v>
      </c>
      <c r="CG294" s="24">
        <v>0</v>
      </c>
      <c r="CH294" s="24">
        <v>29</v>
      </c>
      <c r="CI294" s="22" t="s">
        <v>37</v>
      </c>
      <c r="CJ294" s="22" t="s">
        <v>37</v>
      </c>
      <c r="CK294" s="22" t="s">
        <v>37</v>
      </c>
      <c r="CL294" s="22" t="s">
        <v>37</v>
      </c>
      <c r="CM294" s="20" t="s">
        <v>37</v>
      </c>
      <c r="CN294" s="20" t="s">
        <v>37</v>
      </c>
      <c r="CO294" s="20" t="s">
        <v>37</v>
      </c>
      <c r="CP294" s="20" t="s">
        <v>37</v>
      </c>
    </row>
    <row r="295" spans="1:94" x14ac:dyDescent="0.35">
      <c r="A295" s="16">
        <v>2012</v>
      </c>
      <c r="B295" s="17">
        <v>9601</v>
      </c>
      <c r="C295" s="18" t="s">
        <v>844</v>
      </c>
      <c r="D295" s="18" t="s">
        <v>49</v>
      </c>
      <c r="E295" s="18" t="s">
        <v>33</v>
      </c>
      <c r="F295" s="16" t="s">
        <v>8</v>
      </c>
      <c r="G295" s="20">
        <v>3544</v>
      </c>
      <c r="H295" s="20">
        <v>438</v>
      </c>
      <c r="I295" s="20">
        <v>9</v>
      </c>
      <c r="J295" s="20" t="s">
        <v>37</v>
      </c>
      <c r="K295" s="20">
        <v>3991</v>
      </c>
      <c r="L295" s="19" t="s">
        <v>37</v>
      </c>
      <c r="M295" s="19" t="s">
        <v>37</v>
      </c>
      <c r="N295" s="19" t="s">
        <v>37</v>
      </c>
      <c r="O295" s="19" t="s">
        <v>37</v>
      </c>
      <c r="P295" s="19">
        <v>0</v>
      </c>
      <c r="Q295" s="22">
        <v>6307</v>
      </c>
      <c r="R295" s="22">
        <v>923</v>
      </c>
      <c r="S295" s="22">
        <v>20516</v>
      </c>
      <c r="T295" s="22" t="s">
        <v>37</v>
      </c>
      <c r="U295" s="22">
        <v>27746</v>
      </c>
      <c r="V295" s="21" t="s">
        <v>37</v>
      </c>
      <c r="W295" s="21" t="s">
        <v>37</v>
      </c>
      <c r="X295" s="21" t="s">
        <v>37</v>
      </c>
      <c r="Y295" s="21" t="s">
        <v>37</v>
      </c>
      <c r="Z295" s="21">
        <v>0</v>
      </c>
      <c r="AA295" s="20" t="s">
        <v>37</v>
      </c>
      <c r="AB295" s="20" t="s">
        <v>37</v>
      </c>
      <c r="AC295" s="20" t="s">
        <v>37</v>
      </c>
      <c r="AD295" s="20" t="s">
        <v>37</v>
      </c>
      <c r="AE295" s="20">
        <v>0</v>
      </c>
      <c r="AF295" s="19" t="s">
        <v>37</v>
      </c>
      <c r="AG295" s="19" t="s">
        <v>37</v>
      </c>
      <c r="AH295" s="19" t="s">
        <v>37</v>
      </c>
      <c r="AI295" s="19" t="s">
        <v>37</v>
      </c>
      <c r="AJ295" s="19">
        <v>0</v>
      </c>
      <c r="AK295" s="19" t="s">
        <v>37</v>
      </c>
      <c r="AL295" s="19" t="s">
        <v>37</v>
      </c>
      <c r="AM295" s="19" t="s">
        <v>37</v>
      </c>
      <c r="AN295" s="19" t="s">
        <v>37</v>
      </c>
      <c r="AO295" s="19">
        <v>0</v>
      </c>
      <c r="AP295" s="22" t="s">
        <v>37</v>
      </c>
      <c r="AQ295" s="22" t="s">
        <v>37</v>
      </c>
      <c r="AR295" s="22" t="s">
        <v>37</v>
      </c>
      <c r="AS295" s="22" t="s">
        <v>37</v>
      </c>
      <c r="AT295" s="22">
        <v>0</v>
      </c>
      <c r="AU295" s="21">
        <v>10.8</v>
      </c>
      <c r="AV295" s="21">
        <v>1.2</v>
      </c>
      <c r="AW295" s="21" t="s">
        <v>37</v>
      </c>
      <c r="AX295" s="21" t="s">
        <v>37</v>
      </c>
      <c r="AY295" s="21">
        <v>12</v>
      </c>
      <c r="AZ295" s="21">
        <v>10.8</v>
      </c>
      <c r="BA295" s="21">
        <v>1.2</v>
      </c>
      <c r="BB295" s="21" t="s">
        <v>37</v>
      </c>
      <c r="BC295" s="21" t="s">
        <v>37</v>
      </c>
      <c r="BD295" s="21">
        <v>12</v>
      </c>
      <c r="BE295" s="20" t="s">
        <v>37</v>
      </c>
      <c r="BF295" s="20" t="s">
        <v>37</v>
      </c>
      <c r="BG295" s="20" t="s">
        <v>37</v>
      </c>
      <c r="BH295" s="20" t="s">
        <v>37</v>
      </c>
      <c r="BI295" s="20">
        <v>0</v>
      </c>
      <c r="BJ295" s="20">
        <v>603</v>
      </c>
      <c r="BK295" s="20">
        <v>9</v>
      </c>
      <c r="BL295" s="20">
        <v>0</v>
      </c>
      <c r="BM295" s="20" t="s">
        <v>37</v>
      </c>
      <c r="BN295" s="20">
        <v>612</v>
      </c>
      <c r="BO295" s="22">
        <v>45</v>
      </c>
      <c r="BP295" s="22">
        <v>5</v>
      </c>
      <c r="BQ295" s="22">
        <v>0</v>
      </c>
      <c r="BR295" s="22" t="s">
        <v>37</v>
      </c>
      <c r="BS295" s="22">
        <v>50</v>
      </c>
      <c r="BT295" s="22">
        <v>382</v>
      </c>
      <c r="BU295" s="22">
        <v>42</v>
      </c>
      <c r="BV295" s="22">
        <v>0</v>
      </c>
      <c r="BW295" s="22" t="s">
        <v>37</v>
      </c>
      <c r="BX295" s="22">
        <v>424</v>
      </c>
      <c r="BY295" s="24" t="s">
        <v>37</v>
      </c>
      <c r="BZ295" s="24" t="s">
        <v>37</v>
      </c>
      <c r="CA295" s="24" t="s">
        <v>37</v>
      </c>
      <c r="CB295" s="24" t="s">
        <v>37</v>
      </c>
      <c r="CC295" s="24">
        <v>0</v>
      </c>
      <c r="CD295" s="24">
        <v>1030</v>
      </c>
      <c r="CE295" s="24">
        <v>56</v>
      </c>
      <c r="CF295" s="24">
        <v>0</v>
      </c>
      <c r="CG295" s="24">
        <v>0</v>
      </c>
      <c r="CH295" s="24">
        <v>1086</v>
      </c>
      <c r="CI295" s="22">
        <v>25687</v>
      </c>
      <c r="CJ295" s="22" t="s">
        <v>37</v>
      </c>
      <c r="CK295" s="22" t="s">
        <v>37</v>
      </c>
      <c r="CL295" s="22" t="s">
        <v>37</v>
      </c>
      <c r="CM295" s="20">
        <v>505</v>
      </c>
      <c r="CN295" s="20">
        <v>102</v>
      </c>
      <c r="CO295" s="20">
        <v>3</v>
      </c>
      <c r="CP295" s="20" t="s">
        <v>37</v>
      </c>
    </row>
    <row r="296" spans="1:94" x14ac:dyDescent="0.35">
      <c r="A296" s="16">
        <v>2012</v>
      </c>
      <c r="B296" s="17">
        <v>9616</v>
      </c>
      <c r="C296" s="18" t="s">
        <v>849</v>
      </c>
      <c r="D296" s="18" t="s">
        <v>61</v>
      </c>
      <c r="E296" s="18" t="s">
        <v>28</v>
      </c>
      <c r="F296" s="16" t="s">
        <v>8</v>
      </c>
      <c r="G296" s="20">
        <v>341</v>
      </c>
      <c r="H296" s="20" t="s">
        <v>37</v>
      </c>
      <c r="I296" s="20" t="s">
        <v>37</v>
      </c>
      <c r="J296" s="20" t="s">
        <v>37</v>
      </c>
      <c r="K296" s="20">
        <v>341</v>
      </c>
      <c r="L296" s="19">
        <v>0.1</v>
      </c>
      <c r="M296" s="19" t="s">
        <v>37</v>
      </c>
      <c r="N296" s="19" t="s">
        <v>37</v>
      </c>
      <c r="O296" s="19" t="s">
        <v>37</v>
      </c>
      <c r="P296" s="19">
        <v>0.1</v>
      </c>
      <c r="Q296" s="22">
        <v>341</v>
      </c>
      <c r="R296" s="22" t="s">
        <v>37</v>
      </c>
      <c r="S296" s="22" t="s">
        <v>37</v>
      </c>
      <c r="T296" s="22" t="s">
        <v>37</v>
      </c>
      <c r="U296" s="22">
        <v>341</v>
      </c>
      <c r="V296" s="21">
        <v>0.1</v>
      </c>
      <c r="W296" s="21" t="s">
        <v>37</v>
      </c>
      <c r="X296" s="21" t="s">
        <v>37</v>
      </c>
      <c r="Y296" s="21" t="s">
        <v>37</v>
      </c>
      <c r="Z296" s="21">
        <v>0.1</v>
      </c>
      <c r="AA296" s="20" t="s">
        <v>37</v>
      </c>
      <c r="AB296" s="20" t="s">
        <v>37</v>
      </c>
      <c r="AC296" s="20" t="s">
        <v>37</v>
      </c>
      <c r="AD296" s="20" t="s">
        <v>37</v>
      </c>
      <c r="AE296" s="20">
        <v>0</v>
      </c>
      <c r="AF296" s="19" t="s">
        <v>37</v>
      </c>
      <c r="AG296" s="19" t="s">
        <v>37</v>
      </c>
      <c r="AH296" s="19" t="s">
        <v>37</v>
      </c>
      <c r="AI296" s="19" t="s">
        <v>37</v>
      </c>
      <c r="AJ296" s="19">
        <v>0</v>
      </c>
      <c r="AK296" s="19" t="s">
        <v>37</v>
      </c>
      <c r="AL296" s="19" t="s">
        <v>37</v>
      </c>
      <c r="AM296" s="19" t="s">
        <v>37</v>
      </c>
      <c r="AN296" s="19" t="s">
        <v>37</v>
      </c>
      <c r="AO296" s="19">
        <v>0</v>
      </c>
      <c r="AP296" s="22">
        <v>8</v>
      </c>
      <c r="AQ296" s="22">
        <v>13</v>
      </c>
      <c r="AR296" s="22" t="s">
        <v>37</v>
      </c>
      <c r="AS296" s="22" t="s">
        <v>37</v>
      </c>
      <c r="AT296" s="22">
        <v>21</v>
      </c>
      <c r="AU296" s="21">
        <v>0.7</v>
      </c>
      <c r="AV296" s="21">
        <v>1.1000000000000001</v>
      </c>
      <c r="AW296" s="21" t="s">
        <v>37</v>
      </c>
      <c r="AX296" s="21" t="s">
        <v>37</v>
      </c>
      <c r="AY296" s="21">
        <v>1.8</v>
      </c>
      <c r="AZ296" s="21">
        <v>2.2000000000000002</v>
      </c>
      <c r="BA296" s="21">
        <v>1.5</v>
      </c>
      <c r="BB296" s="21" t="s">
        <v>37</v>
      </c>
      <c r="BC296" s="21" t="s">
        <v>37</v>
      </c>
      <c r="BD296" s="21">
        <v>3.7</v>
      </c>
      <c r="BE296" s="20" t="s">
        <v>37</v>
      </c>
      <c r="BF296" s="20" t="s">
        <v>37</v>
      </c>
      <c r="BG296" s="20" t="s">
        <v>37</v>
      </c>
      <c r="BH296" s="20" t="s">
        <v>37</v>
      </c>
      <c r="BI296" s="20">
        <v>0</v>
      </c>
      <c r="BJ296" s="20">
        <v>221</v>
      </c>
      <c r="BK296" s="20" t="s">
        <v>37</v>
      </c>
      <c r="BL296" s="20" t="s">
        <v>37</v>
      </c>
      <c r="BM296" s="20" t="s">
        <v>37</v>
      </c>
      <c r="BN296" s="20">
        <v>221</v>
      </c>
      <c r="BO296" s="22" t="s">
        <v>37</v>
      </c>
      <c r="BP296" s="22">
        <v>178</v>
      </c>
      <c r="BQ296" s="22" t="s">
        <v>37</v>
      </c>
      <c r="BR296" s="22" t="s">
        <v>37</v>
      </c>
      <c r="BS296" s="22">
        <v>178</v>
      </c>
      <c r="BT296" s="22" t="s">
        <v>37</v>
      </c>
      <c r="BU296" s="22" t="s">
        <v>37</v>
      </c>
      <c r="BV296" s="22" t="s">
        <v>37</v>
      </c>
      <c r="BW296" s="22" t="s">
        <v>37</v>
      </c>
      <c r="BX296" s="22">
        <v>0</v>
      </c>
      <c r="BY296" s="24" t="s">
        <v>37</v>
      </c>
      <c r="BZ296" s="24" t="s">
        <v>37</v>
      </c>
      <c r="CA296" s="24" t="s">
        <v>37</v>
      </c>
      <c r="CB296" s="24" t="s">
        <v>37</v>
      </c>
      <c r="CC296" s="24">
        <v>0</v>
      </c>
      <c r="CD296" s="24">
        <v>221</v>
      </c>
      <c r="CE296" s="24">
        <v>178</v>
      </c>
      <c r="CF296" s="24">
        <v>0</v>
      </c>
      <c r="CG296" s="24">
        <v>0</v>
      </c>
      <c r="CH296" s="24">
        <v>399</v>
      </c>
      <c r="CI296" s="22" t="s">
        <v>37</v>
      </c>
      <c r="CJ296" s="22" t="s">
        <v>37</v>
      </c>
      <c r="CK296" s="22" t="s">
        <v>37</v>
      </c>
      <c r="CL296" s="22" t="s">
        <v>37</v>
      </c>
      <c r="CM296" s="20" t="s">
        <v>37</v>
      </c>
      <c r="CN296" s="20" t="s">
        <v>37</v>
      </c>
      <c r="CO296" s="20" t="s">
        <v>37</v>
      </c>
      <c r="CP296" s="20" t="s">
        <v>37</v>
      </c>
    </row>
    <row r="297" spans="1:94" x14ac:dyDescent="0.35">
      <c r="A297" s="16">
        <v>2012</v>
      </c>
      <c r="B297" s="17">
        <v>9617</v>
      </c>
      <c r="C297" s="18" t="s">
        <v>850</v>
      </c>
      <c r="D297" s="18" t="s">
        <v>61</v>
      </c>
      <c r="E297" s="18" t="s">
        <v>28</v>
      </c>
      <c r="F297" s="16" t="s">
        <v>8</v>
      </c>
      <c r="G297" s="20">
        <v>28126</v>
      </c>
      <c r="H297" s="20">
        <v>48719</v>
      </c>
      <c r="I297" s="20" t="s">
        <v>37</v>
      </c>
      <c r="J297" s="20" t="s">
        <v>37</v>
      </c>
      <c r="K297" s="20">
        <v>76845</v>
      </c>
      <c r="L297" s="19">
        <v>8.8000000000000007</v>
      </c>
      <c r="M297" s="19">
        <v>6.2</v>
      </c>
      <c r="N297" s="19" t="s">
        <v>37</v>
      </c>
      <c r="O297" s="19" t="s">
        <v>37</v>
      </c>
      <c r="P297" s="19">
        <v>15</v>
      </c>
      <c r="Q297" s="22">
        <v>126033</v>
      </c>
      <c r="R297" s="22">
        <v>143485</v>
      </c>
      <c r="S297" s="22" t="s">
        <v>37</v>
      </c>
      <c r="T297" s="22" t="s">
        <v>37</v>
      </c>
      <c r="U297" s="22">
        <v>269518</v>
      </c>
      <c r="V297" s="21">
        <v>30.7</v>
      </c>
      <c r="W297" s="21">
        <v>12.7</v>
      </c>
      <c r="X297" s="21" t="s">
        <v>37</v>
      </c>
      <c r="Y297" s="21" t="s">
        <v>37</v>
      </c>
      <c r="Z297" s="21">
        <v>43.4</v>
      </c>
      <c r="AA297" s="20" t="s">
        <v>37</v>
      </c>
      <c r="AB297" s="20" t="s">
        <v>37</v>
      </c>
      <c r="AC297" s="20" t="s">
        <v>37</v>
      </c>
      <c r="AD297" s="20" t="s">
        <v>37</v>
      </c>
      <c r="AE297" s="20">
        <v>0</v>
      </c>
      <c r="AF297" s="19" t="s">
        <v>37</v>
      </c>
      <c r="AG297" s="19" t="s">
        <v>37</v>
      </c>
      <c r="AH297" s="19" t="s">
        <v>37</v>
      </c>
      <c r="AI297" s="19" t="s">
        <v>37</v>
      </c>
      <c r="AJ297" s="19">
        <v>0</v>
      </c>
      <c r="AK297" s="19" t="s">
        <v>37</v>
      </c>
      <c r="AL297" s="19" t="s">
        <v>37</v>
      </c>
      <c r="AM297" s="19" t="s">
        <v>37</v>
      </c>
      <c r="AN297" s="19" t="s">
        <v>37</v>
      </c>
      <c r="AO297" s="19">
        <v>0</v>
      </c>
      <c r="AP297" s="22" t="s">
        <v>37</v>
      </c>
      <c r="AQ297" s="22" t="s">
        <v>37</v>
      </c>
      <c r="AR297" s="22" t="s">
        <v>37</v>
      </c>
      <c r="AS297" s="22" t="s">
        <v>37</v>
      </c>
      <c r="AT297" s="22">
        <v>0</v>
      </c>
      <c r="AU297" s="21" t="s">
        <v>37</v>
      </c>
      <c r="AV297" s="21">
        <v>0</v>
      </c>
      <c r="AW297" s="21" t="s">
        <v>37</v>
      </c>
      <c r="AX297" s="21" t="s">
        <v>37</v>
      </c>
      <c r="AY297" s="21">
        <v>0</v>
      </c>
      <c r="AZ297" s="21" t="s">
        <v>37</v>
      </c>
      <c r="BA297" s="21">
        <v>78</v>
      </c>
      <c r="BB297" s="21" t="s">
        <v>37</v>
      </c>
      <c r="BC297" s="21" t="s">
        <v>37</v>
      </c>
      <c r="BD297" s="21">
        <v>78</v>
      </c>
      <c r="BE297" s="20">
        <v>1820</v>
      </c>
      <c r="BF297" s="20">
        <v>2957</v>
      </c>
      <c r="BG297" s="20" t="s">
        <v>37</v>
      </c>
      <c r="BH297" s="20" t="s">
        <v>37</v>
      </c>
      <c r="BI297" s="20">
        <v>4777</v>
      </c>
      <c r="BJ297" s="20">
        <v>2693</v>
      </c>
      <c r="BK297" s="20">
        <v>3192</v>
      </c>
      <c r="BL297" s="20" t="s">
        <v>37</v>
      </c>
      <c r="BM297" s="20" t="s">
        <v>37</v>
      </c>
      <c r="BN297" s="20">
        <v>5885</v>
      </c>
      <c r="BO297" s="22" t="s">
        <v>37</v>
      </c>
      <c r="BP297" s="22" t="s">
        <v>37</v>
      </c>
      <c r="BQ297" s="22" t="s">
        <v>37</v>
      </c>
      <c r="BR297" s="22" t="s">
        <v>37</v>
      </c>
      <c r="BS297" s="22">
        <v>0</v>
      </c>
      <c r="BT297" s="22" t="s">
        <v>37</v>
      </c>
      <c r="BU297" s="22" t="s">
        <v>37</v>
      </c>
      <c r="BV297" s="22" t="s">
        <v>37</v>
      </c>
      <c r="BW297" s="22" t="s">
        <v>37</v>
      </c>
      <c r="BX297" s="22">
        <v>0</v>
      </c>
      <c r="BY297" s="24">
        <v>479</v>
      </c>
      <c r="BZ297" s="24">
        <v>1093</v>
      </c>
      <c r="CA297" s="24" t="s">
        <v>37</v>
      </c>
      <c r="CB297" s="24" t="s">
        <v>37</v>
      </c>
      <c r="CC297" s="24">
        <v>1572</v>
      </c>
      <c r="CD297" s="24">
        <v>4992</v>
      </c>
      <c r="CE297" s="24">
        <v>7242</v>
      </c>
      <c r="CF297" s="24">
        <v>0</v>
      </c>
      <c r="CG297" s="24">
        <v>0</v>
      </c>
      <c r="CH297" s="24">
        <v>12234</v>
      </c>
      <c r="CI297" s="22" t="s">
        <v>37</v>
      </c>
      <c r="CJ297" s="22" t="s">
        <v>37</v>
      </c>
      <c r="CK297" s="22">
        <v>31</v>
      </c>
      <c r="CL297" s="22" t="s">
        <v>37</v>
      </c>
      <c r="CM297" s="20">
        <v>0</v>
      </c>
      <c r="CN297" s="20">
        <v>67</v>
      </c>
      <c r="CO297" s="20">
        <v>10</v>
      </c>
      <c r="CP297" s="20" t="s">
        <v>37</v>
      </c>
    </row>
    <row r="298" spans="1:94" x14ac:dyDescent="0.35">
      <c r="A298" s="16">
        <v>2012</v>
      </c>
      <c r="B298" s="17">
        <v>9645</v>
      </c>
      <c r="C298" s="18" t="s">
        <v>851</v>
      </c>
      <c r="D298" s="18" t="s">
        <v>43</v>
      </c>
      <c r="E298" s="18" t="s">
        <v>28</v>
      </c>
      <c r="F298" s="16" t="s">
        <v>8</v>
      </c>
      <c r="G298" s="20">
        <v>413</v>
      </c>
      <c r="H298" s="20">
        <v>1211</v>
      </c>
      <c r="I298" s="20">
        <v>1211</v>
      </c>
      <c r="J298" s="20" t="s">
        <v>37</v>
      </c>
      <c r="K298" s="20">
        <v>2835</v>
      </c>
      <c r="L298" s="19">
        <v>0.1</v>
      </c>
      <c r="M298" s="19">
        <v>0.3</v>
      </c>
      <c r="N298" s="19">
        <v>0.3</v>
      </c>
      <c r="O298" s="19" t="s">
        <v>37</v>
      </c>
      <c r="P298" s="19">
        <v>0.7</v>
      </c>
      <c r="Q298" s="22">
        <v>413</v>
      </c>
      <c r="R298" s="22">
        <v>1211</v>
      </c>
      <c r="S298" s="22">
        <v>1211</v>
      </c>
      <c r="T298" s="22" t="s">
        <v>37</v>
      </c>
      <c r="U298" s="22">
        <v>2835</v>
      </c>
      <c r="V298" s="21">
        <v>0.1</v>
      </c>
      <c r="W298" s="21">
        <v>0.3</v>
      </c>
      <c r="X298" s="21">
        <v>0.3</v>
      </c>
      <c r="Y298" s="21" t="s">
        <v>37</v>
      </c>
      <c r="Z298" s="21">
        <v>0.7</v>
      </c>
      <c r="AA298" s="20" t="s">
        <v>37</v>
      </c>
      <c r="AB298" s="20" t="s">
        <v>37</v>
      </c>
      <c r="AC298" s="20" t="s">
        <v>37</v>
      </c>
      <c r="AD298" s="20" t="s">
        <v>37</v>
      </c>
      <c r="AE298" s="20">
        <v>0</v>
      </c>
      <c r="AF298" s="19" t="s">
        <v>37</v>
      </c>
      <c r="AG298" s="19" t="s">
        <v>37</v>
      </c>
      <c r="AH298" s="19" t="s">
        <v>37</v>
      </c>
      <c r="AI298" s="19" t="s">
        <v>37</v>
      </c>
      <c r="AJ298" s="19">
        <v>0</v>
      </c>
      <c r="AK298" s="19" t="s">
        <v>37</v>
      </c>
      <c r="AL298" s="19" t="s">
        <v>37</v>
      </c>
      <c r="AM298" s="19" t="s">
        <v>37</v>
      </c>
      <c r="AN298" s="19" t="s">
        <v>37</v>
      </c>
      <c r="AO298" s="19">
        <v>0</v>
      </c>
      <c r="AP298" s="22" t="s">
        <v>37</v>
      </c>
      <c r="AQ298" s="22" t="s">
        <v>37</v>
      </c>
      <c r="AR298" s="22" t="s">
        <v>37</v>
      </c>
      <c r="AS298" s="22" t="s">
        <v>37</v>
      </c>
      <c r="AT298" s="22">
        <v>0</v>
      </c>
      <c r="AU298" s="21" t="s">
        <v>37</v>
      </c>
      <c r="AV298" s="21" t="s">
        <v>37</v>
      </c>
      <c r="AW298" s="21" t="s">
        <v>37</v>
      </c>
      <c r="AX298" s="21" t="s">
        <v>37</v>
      </c>
      <c r="AY298" s="21">
        <v>0</v>
      </c>
      <c r="AZ298" s="21" t="s">
        <v>37</v>
      </c>
      <c r="BA298" s="21" t="s">
        <v>37</v>
      </c>
      <c r="BB298" s="21" t="s">
        <v>37</v>
      </c>
      <c r="BC298" s="21" t="s">
        <v>37</v>
      </c>
      <c r="BD298" s="21">
        <v>0</v>
      </c>
      <c r="BE298" s="20" t="s">
        <v>37</v>
      </c>
      <c r="BF298" s="20" t="s">
        <v>37</v>
      </c>
      <c r="BG298" s="20" t="s">
        <v>37</v>
      </c>
      <c r="BH298" s="20" t="s">
        <v>37</v>
      </c>
      <c r="BI298" s="20">
        <v>0</v>
      </c>
      <c r="BJ298" s="20">
        <v>156</v>
      </c>
      <c r="BK298" s="20">
        <v>158</v>
      </c>
      <c r="BL298" s="20">
        <v>158</v>
      </c>
      <c r="BM298" s="20" t="s">
        <v>37</v>
      </c>
      <c r="BN298" s="20">
        <v>472</v>
      </c>
      <c r="BO298" s="22" t="s">
        <v>37</v>
      </c>
      <c r="BP298" s="22" t="s">
        <v>37</v>
      </c>
      <c r="BQ298" s="22" t="s">
        <v>37</v>
      </c>
      <c r="BR298" s="22" t="s">
        <v>37</v>
      </c>
      <c r="BS298" s="22">
        <v>0</v>
      </c>
      <c r="BT298" s="22" t="s">
        <v>37</v>
      </c>
      <c r="BU298" s="22" t="s">
        <v>37</v>
      </c>
      <c r="BV298" s="22" t="s">
        <v>37</v>
      </c>
      <c r="BW298" s="22" t="s">
        <v>37</v>
      </c>
      <c r="BX298" s="22">
        <v>0</v>
      </c>
      <c r="BY298" s="24">
        <v>15</v>
      </c>
      <c r="BZ298" s="24">
        <v>7</v>
      </c>
      <c r="CA298" s="24">
        <v>6</v>
      </c>
      <c r="CB298" s="24" t="s">
        <v>37</v>
      </c>
      <c r="CC298" s="24">
        <v>28</v>
      </c>
      <c r="CD298" s="24">
        <v>171</v>
      </c>
      <c r="CE298" s="24">
        <v>165</v>
      </c>
      <c r="CF298" s="24">
        <v>164</v>
      </c>
      <c r="CG298" s="24">
        <v>0</v>
      </c>
      <c r="CH298" s="24">
        <v>500</v>
      </c>
      <c r="CI298" s="22" t="s">
        <v>37</v>
      </c>
      <c r="CJ298" s="22" t="s">
        <v>37</v>
      </c>
      <c r="CK298" s="22" t="s">
        <v>37</v>
      </c>
      <c r="CL298" s="22" t="s">
        <v>37</v>
      </c>
      <c r="CM298" s="20" t="s">
        <v>37</v>
      </c>
      <c r="CN298" s="20" t="s">
        <v>37</v>
      </c>
      <c r="CO298" s="20" t="s">
        <v>37</v>
      </c>
      <c r="CP298" s="20" t="s">
        <v>37</v>
      </c>
    </row>
    <row r="299" spans="1:94" x14ac:dyDescent="0.35">
      <c r="A299" s="16">
        <v>2012</v>
      </c>
      <c r="B299" s="17">
        <v>9682</v>
      </c>
      <c r="C299" s="18" t="s">
        <v>857</v>
      </c>
      <c r="D299" s="18" t="s">
        <v>30</v>
      </c>
      <c r="E299" s="18" t="s">
        <v>33</v>
      </c>
      <c r="F299" s="16" t="s">
        <v>8</v>
      </c>
      <c r="G299" s="20" t="s">
        <v>37</v>
      </c>
      <c r="H299" s="20" t="s">
        <v>37</v>
      </c>
      <c r="I299" s="20" t="s">
        <v>37</v>
      </c>
      <c r="J299" s="20" t="s">
        <v>37</v>
      </c>
      <c r="K299" s="20" t="s">
        <v>37</v>
      </c>
      <c r="L299" s="19" t="s">
        <v>37</v>
      </c>
      <c r="M299" s="19" t="s">
        <v>37</v>
      </c>
      <c r="N299" s="19" t="s">
        <v>37</v>
      </c>
      <c r="O299" s="19" t="s">
        <v>37</v>
      </c>
      <c r="P299" s="19" t="s">
        <v>37</v>
      </c>
      <c r="Q299" s="22" t="s">
        <v>37</v>
      </c>
      <c r="R299" s="22" t="s">
        <v>37</v>
      </c>
      <c r="S299" s="22" t="s">
        <v>37</v>
      </c>
      <c r="T299" s="22" t="s">
        <v>37</v>
      </c>
      <c r="U299" s="22" t="s">
        <v>37</v>
      </c>
      <c r="V299" s="21" t="s">
        <v>37</v>
      </c>
      <c r="W299" s="21" t="s">
        <v>37</v>
      </c>
      <c r="X299" s="21" t="s">
        <v>37</v>
      </c>
      <c r="Y299" s="21" t="s">
        <v>37</v>
      </c>
      <c r="Z299" s="21" t="s">
        <v>37</v>
      </c>
      <c r="AA299" s="20" t="s">
        <v>37</v>
      </c>
      <c r="AB299" s="20" t="s">
        <v>37</v>
      </c>
      <c r="AC299" s="20" t="s">
        <v>37</v>
      </c>
      <c r="AD299" s="20" t="s">
        <v>37</v>
      </c>
      <c r="AE299" s="20" t="s">
        <v>37</v>
      </c>
      <c r="AF299" s="19" t="s">
        <v>37</v>
      </c>
      <c r="AG299" s="19" t="s">
        <v>37</v>
      </c>
      <c r="AH299" s="19" t="s">
        <v>37</v>
      </c>
      <c r="AI299" s="19" t="s">
        <v>37</v>
      </c>
      <c r="AJ299" s="19" t="s">
        <v>37</v>
      </c>
      <c r="AK299" s="19" t="s">
        <v>37</v>
      </c>
      <c r="AL299" s="19" t="s">
        <v>37</v>
      </c>
      <c r="AM299" s="19" t="s">
        <v>37</v>
      </c>
      <c r="AN299" s="19" t="s">
        <v>37</v>
      </c>
      <c r="AO299" s="19" t="s">
        <v>37</v>
      </c>
      <c r="AP299" s="22" t="s">
        <v>37</v>
      </c>
      <c r="AQ299" s="22" t="s">
        <v>37</v>
      </c>
      <c r="AR299" s="22" t="s">
        <v>37</v>
      </c>
      <c r="AS299" s="22" t="s">
        <v>37</v>
      </c>
      <c r="AT299" s="22" t="s">
        <v>37</v>
      </c>
      <c r="AU299" s="21" t="s">
        <v>37</v>
      </c>
      <c r="AV299" s="21" t="s">
        <v>37</v>
      </c>
      <c r="AW299" s="21" t="s">
        <v>37</v>
      </c>
      <c r="AX299" s="21" t="s">
        <v>37</v>
      </c>
      <c r="AY299" s="21" t="s">
        <v>37</v>
      </c>
      <c r="AZ299" s="21" t="s">
        <v>37</v>
      </c>
      <c r="BA299" s="21" t="s">
        <v>37</v>
      </c>
      <c r="BB299" s="21" t="s">
        <v>37</v>
      </c>
      <c r="BC299" s="21" t="s">
        <v>37</v>
      </c>
      <c r="BD299" s="21" t="s">
        <v>37</v>
      </c>
      <c r="BE299" s="20" t="s">
        <v>37</v>
      </c>
      <c r="BF299" s="20" t="s">
        <v>37</v>
      </c>
      <c r="BG299" s="20" t="s">
        <v>37</v>
      </c>
      <c r="BH299" s="20" t="s">
        <v>37</v>
      </c>
      <c r="BI299" s="20" t="s">
        <v>37</v>
      </c>
      <c r="BJ299" s="20" t="s">
        <v>37</v>
      </c>
      <c r="BK299" s="20" t="s">
        <v>37</v>
      </c>
      <c r="BL299" s="20" t="s">
        <v>37</v>
      </c>
      <c r="BM299" s="20" t="s">
        <v>37</v>
      </c>
      <c r="BN299" s="20" t="s">
        <v>37</v>
      </c>
      <c r="BO299" s="22" t="s">
        <v>37</v>
      </c>
      <c r="BP299" s="22" t="s">
        <v>37</v>
      </c>
      <c r="BQ299" s="22" t="s">
        <v>37</v>
      </c>
      <c r="BR299" s="22" t="s">
        <v>37</v>
      </c>
      <c r="BS299" s="22" t="s">
        <v>37</v>
      </c>
      <c r="BT299" s="22" t="s">
        <v>37</v>
      </c>
      <c r="BU299" s="22" t="s">
        <v>37</v>
      </c>
      <c r="BV299" s="22" t="s">
        <v>37</v>
      </c>
      <c r="BW299" s="22" t="s">
        <v>37</v>
      </c>
      <c r="BX299" s="22" t="s">
        <v>37</v>
      </c>
      <c r="BY299" s="24" t="s">
        <v>37</v>
      </c>
      <c r="BZ299" s="24" t="s">
        <v>37</v>
      </c>
      <c r="CA299" s="24" t="s">
        <v>37</v>
      </c>
      <c r="CB299" s="24" t="s">
        <v>37</v>
      </c>
      <c r="CC299" s="24" t="s">
        <v>37</v>
      </c>
      <c r="CD299" s="24" t="s">
        <v>37</v>
      </c>
      <c r="CE299" s="24" t="s">
        <v>37</v>
      </c>
      <c r="CF299" s="24" t="s">
        <v>37</v>
      </c>
      <c r="CG299" s="24" t="s">
        <v>37</v>
      </c>
      <c r="CH299" s="24" t="s">
        <v>37</v>
      </c>
      <c r="CI299" s="22" t="s">
        <v>37</v>
      </c>
      <c r="CJ299" s="22" t="s">
        <v>37</v>
      </c>
      <c r="CK299" s="22" t="s">
        <v>37</v>
      </c>
      <c r="CL299" s="22" t="s">
        <v>37</v>
      </c>
      <c r="CM299" s="20" t="s">
        <v>37</v>
      </c>
      <c r="CN299" s="20">
        <v>15</v>
      </c>
      <c r="CO299" s="20" t="s">
        <v>37</v>
      </c>
      <c r="CP299" s="20" t="s">
        <v>37</v>
      </c>
    </row>
    <row r="300" spans="1:94" x14ac:dyDescent="0.35">
      <c r="A300" s="16">
        <v>2012</v>
      </c>
      <c r="B300" s="17">
        <v>9690</v>
      </c>
      <c r="C300" s="18" t="s">
        <v>859</v>
      </c>
      <c r="D300" s="18" t="s">
        <v>39</v>
      </c>
      <c r="E300" s="18" t="s">
        <v>28</v>
      </c>
      <c r="F300" s="16" t="s">
        <v>8</v>
      </c>
      <c r="G300" s="20" t="s">
        <v>37</v>
      </c>
      <c r="H300" s="20" t="s">
        <v>37</v>
      </c>
      <c r="I300" s="20" t="s">
        <v>37</v>
      </c>
      <c r="J300" s="20" t="s">
        <v>37</v>
      </c>
      <c r="K300" s="20" t="s">
        <v>37</v>
      </c>
      <c r="L300" s="19" t="s">
        <v>37</v>
      </c>
      <c r="M300" s="19" t="s">
        <v>37</v>
      </c>
      <c r="N300" s="19" t="s">
        <v>37</v>
      </c>
      <c r="O300" s="19" t="s">
        <v>37</v>
      </c>
      <c r="P300" s="19" t="s">
        <v>37</v>
      </c>
      <c r="Q300" s="22" t="s">
        <v>37</v>
      </c>
      <c r="R300" s="22" t="s">
        <v>37</v>
      </c>
      <c r="S300" s="22" t="s">
        <v>37</v>
      </c>
      <c r="T300" s="22" t="s">
        <v>37</v>
      </c>
      <c r="U300" s="22" t="s">
        <v>37</v>
      </c>
      <c r="V300" s="21" t="s">
        <v>37</v>
      </c>
      <c r="W300" s="21" t="s">
        <v>37</v>
      </c>
      <c r="X300" s="21" t="s">
        <v>37</v>
      </c>
      <c r="Y300" s="21" t="s">
        <v>37</v>
      </c>
      <c r="Z300" s="21" t="s">
        <v>37</v>
      </c>
      <c r="AA300" s="20" t="s">
        <v>37</v>
      </c>
      <c r="AB300" s="20" t="s">
        <v>37</v>
      </c>
      <c r="AC300" s="20" t="s">
        <v>37</v>
      </c>
      <c r="AD300" s="20" t="s">
        <v>37</v>
      </c>
      <c r="AE300" s="20" t="s">
        <v>37</v>
      </c>
      <c r="AF300" s="19" t="s">
        <v>37</v>
      </c>
      <c r="AG300" s="19" t="s">
        <v>37</v>
      </c>
      <c r="AH300" s="19" t="s">
        <v>37</v>
      </c>
      <c r="AI300" s="19" t="s">
        <v>37</v>
      </c>
      <c r="AJ300" s="19" t="s">
        <v>37</v>
      </c>
      <c r="AK300" s="19" t="s">
        <v>37</v>
      </c>
      <c r="AL300" s="19" t="s">
        <v>37</v>
      </c>
      <c r="AM300" s="19" t="s">
        <v>37</v>
      </c>
      <c r="AN300" s="19" t="s">
        <v>37</v>
      </c>
      <c r="AO300" s="19" t="s">
        <v>37</v>
      </c>
      <c r="AP300" s="22" t="s">
        <v>37</v>
      </c>
      <c r="AQ300" s="22" t="s">
        <v>37</v>
      </c>
      <c r="AR300" s="22" t="s">
        <v>37</v>
      </c>
      <c r="AS300" s="22" t="s">
        <v>37</v>
      </c>
      <c r="AT300" s="22" t="s">
        <v>37</v>
      </c>
      <c r="AU300" s="21" t="s">
        <v>37</v>
      </c>
      <c r="AV300" s="21" t="s">
        <v>37</v>
      </c>
      <c r="AW300" s="21" t="s">
        <v>37</v>
      </c>
      <c r="AX300" s="21" t="s">
        <v>37</v>
      </c>
      <c r="AY300" s="21" t="s">
        <v>37</v>
      </c>
      <c r="AZ300" s="21" t="s">
        <v>37</v>
      </c>
      <c r="BA300" s="21" t="s">
        <v>37</v>
      </c>
      <c r="BB300" s="21" t="s">
        <v>37</v>
      </c>
      <c r="BC300" s="21" t="s">
        <v>37</v>
      </c>
      <c r="BD300" s="21" t="s">
        <v>37</v>
      </c>
      <c r="BE300" s="20" t="s">
        <v>37</v>
      </c>
      <c r="BF300" s="20" t="s">
        <v>37</v>
      </c>
      <c r="BG300" s="20" t="s">
        <v>37</v>
      </c>
      <c r="BH300" s="20" t="s">
        <v>37</v>
      </c>
      <c r="BI300" s="20" t="s">
        <v>37</v>
      </c>
      <c r="BJ300" s="20" t="s">
        <v>37</v>
      </c>
      <c r="BK300" s="20" t="s">
        <v>37</v>
      </c>
      <c r="BL300" s="20" t="s">
        <v>37</v>
      </c>
      <c r="BM300" s="20" t="s">
        <v>37</v>
      </c>
      <c r="BN300" s="20" t="s">
        <v>37</v>
      </c>
      <c r="BO300" s="22" t="s">
        <v>37</v>
      </c>
      <c r="BP300" s="22" t="s">
        <v>37</v>
      </c>
      <c r="BQ300" s="22" t="s">
        <v>37</v>
      </c>
      <c r="BR300" s="22" t="s">
        <v>37</v>
      </c>
      <c r="BS300" s="22" t="s">
        <v>37</v>
      </c>
      <c r="BT300" s="22" t="s">
        <v>37</v>
      </c>
      <c r="BU300" s="22" t="s">
        <v>37</v>
      </c>
      <c r="BV300" s="22" t="s">
        <v>37</v>
      </c>
      <c r="BW300" s="22" t="s">
        <v>37</v>
      </c>
      <c r="BX300" s="22" t="s">
        <v>37</v>
      </c>
      <c r="BY300" s="24" t="s">
        <v>37</v>
      </c>
      <c r="BZ300" s="24" t="s">
        <v>37</v>
      </c>
      <c r="CA300" s="24" t="s">
        <v>37</v>
      </c>
      <c r="CB300" s="24" t="s">
        <v>37</v>
      </c>
      <c r="CC300" s="24" t="s">
        <v>37</v>
      </c>
      <c r="CD300" s="24" t="s">
        <v>37</v>
      </c>
      <c r="CE300" s="24" t="s">
        <v>37</v>
      </c>
      <c r="CF300" s="24" t="s">
        <v>37</v>
      </c>
      <c r="CG300" s="24" t="s">
        <v>37</v>
      </c>
      <c r="CH300" s="24" t="s">
        <v>37</v>
      </c>
      <c r="CI300" s="22" t="s">
        <v>37</v>
      </c>
      <c r="CJ300" s="22" t="s">
        <v>37</v>
      </c>
      <c r="CK300" s="22" t="s">
        <v>37</v>
      </c>
      <c r="CL300" s="22" t="s">
        <v>37</v>
      </c>
      <c r="CM300" s="20">
        <v>0</v>
      </c>
      <c r="CN300" s="20">
        <v>13</v>
      </c>
      <c r="CO300" s="20">
        <v>4</v>
      </c>
      <c r="CP300" s="20">
        <v>0</v>
      </c>
    </row>
    <row r="301" spans="1:94" x14ac:dyDescent="0.35">
      <c r="A301" s="16">
        <v>2012</v>
      </c>
      <c r="B301" s="17">
        <v>9726</v>
      </c>
      <c r="C301" s="18" t="s">
        <v>862</v>
      </c>
      <c r="D301" s="18" t="s">
        <v>136</v>
      </c>
      <c r="E301" s="18" t="s">
        <v>57</v>
      </c>
      <c r="F301" s="16" t="s">
        <v>8</v>
      </c>
      <c r="G301" s="20">
        <v>2175</v>
      </c>
      <c r="H301" s="20">
        <v>0</v>
      </c>
      <c r="I301" s="20">
        <v>0</v>
      </c>
      <c r="J301" s="20">
        <v>0</v>
      </c>
      <c r="K301" s="20">
        <v>2175</v>
      </c>
      <c r="L301" s="19">
        <v>0.3</v>
      </c>
      <c r="M301" s="19">
        <v>0</v>
      </c>
      <c r="N301" s="19">
        <v>0</v>
      </c>
      <c r="O301" s="19">
        <v>0</v>
      </c>
      <c r="P301" s="19">
        <v>0.3</v>
      </c>
      <c r="Q301" s="22">
        <v>81895</v>
      </c>
      <c r="R301" s="22">
        <v>316942</v>
      </c>
      <c r="S301" s="22">
        <v>0</v>
      </c>
      <c r="T301" s="22">
        <v>0</v>
      </c>
      <c r="U301" s="22">
        <v>398837</v>
      </c>
      <c r="V301" s="21">
        <v>62.4</v>
      </c>
      <c r="W301" s="21">
        <v>59.7</v>
      </c>
      <c r="X301" s="21">
        <v>0</v>
      </c>
      <c r="Y301" s="21">
        <v>0</v>
      </c>
      <c r="Z301" s="21">
        <v>122.1</v>
      </c>
      <c r="AA301" s="20">
        <v>0</v>
      </c>
      <c r="AB301" s="20">
        <v>0</v>
      </c>
      <c r="AC301" s="20">
        <v>0</v>
      </c>
      <c r="AD301" s="20">
        <v>0</v>
      </c>
      <c r="AE301" s="20">
        <v>0</v>
      </c>
      <c r="AF301" s="19">
        <v>2</v>
      </c>
      <c r="AG301" s="19">
        <v>0</v>
      </c>
      <c r="AH301" s="19">
        <v>0</v>
      </c>
      <c r="AI301" s="19">
        <v>0</v>
      </c>
      <c r="AJ301" s="19">
        <v>2</v>
      </c>
      <c r="AK301" s="19">
        <v>4.8</v>
      </c>
      <c r="AL301" s="19">
        <v>0</v>
      </c>
      <c r="AM301" s="19">
        <v>0</v>
      </c>
      <c r="AN301" s="19">
        <v>0</v>
      </c>
      <c r="AO301" s="19">
        <v>4.8</v>
      </c>
      <c r="AP301" s="22">
        <v>0</v>
      </c>
      <c r="AQ301" s="22">
        <v>0</v>
      </c>
      <c r="AR301" s="22">
        <v>0</v>
      </c>
      <c r="AS301" s="22">
        <v>0</v>
      </c>
      <c r="AT301" s="22">
        <v>0</v>
      </c>
      <c r="AU301" s="21">
        <v>40.6</v>
      </c>
      <c r="AV301" s="21">
        <v>0</v>
      </c>
      <c r="AW301" s="21">
        <v>0</v>
      </c>
      <c r="AX301" s="21">
        <v>0</v>
      </c>
      <c r="AY301" s="21">
        <v>40.6</v>
      </c>
      <c r="AZ301" s="21">
        <v>41.6</v>
      </c>
      <c r="BA301" s="21">
        <v>0</v>
      </c>
      <c r="BB301" s="21">
        <v>0</v>
      </c>
      <c r="BC301" s="21">
        <v>0</v>
      </c>
      <c r="BD301" s="21">
        <v>41.6</v>
      </c>
      <c r="BE301" s="20">
        <v>776</v>
      </c>
      <c r="BF301" s="20">
        <v>0</v>
      </c>
      <c r="BG301" s="20">
        <v>0</v>
      </c>
      <c r="BH301" s="20">
        <v>0</v>
      </c>
      <c r="BI301" s="20">
        <v>776</v>
      </c>
      <c r="BJ301" s="20">
        <v>3975</v>
      </c>
      <c r="BK301" s="20">
        <v>0</v>
      </c>
      <c r="BL301" s="20">
        <v>0</v>
      </c>
      <c r="BM301" s="20">
        <v>0</v>
      </c>
      <c r="BN301" s="20">
        <v>3975</v>
      </c>
      <c r="BO301" s="22">
        <v>581</v>
      </c>
      <c r="BP301" s="22">
        <v>0</v>
      </c>
      <c r="BQ301" s="22">
        <v>0</v>
      </c>
      <c r="BR301" s="22">
        <v>0</v>
      </c>
      <c r="BS301" s="22">
        <v>581</v>
      </c>
      <c r="BT301" s="22">
        <v>0</v>
      </c>
      <c r="BU301" s="22">
        <v>0</v>
      </c>
      <c r="BV301" s="22">
        <v>0</v>
      </c>
      <c r="BW301" s="22">
        <v>0</v>
      </c>
      <c r="BX301" s="22">
        <v>0</v>
      </c>
      <c r="BY301" s="24">
        <v>33</v>
      </c>
      <c r="BZ301" s="24">
        <v>0</v>
      </c>
      <c r="CA301" s="24">
        <v>0</v>
      </c>
      <c r="CB301" s="24">
        <v>0</v>
      </c>
      <c r="CC301" s="24">
        <v>33</v>
      </c>
      <c r="CD301" s="24">
        <v>5365</v>
      </c>
      <c r="CE301" s="24">
        <v>0</v>
      </c>
      <c r="CF301" s="24">
        <v>0</v>
      </c>
      <c r="CG301" s="24">
        <v>0</v>
      </c>
      <c r="CH301" s="24">
        <v>5365</v>
      </c>
      <c r="CI301" s="22">
        <v>15000</v>
      </c>
      <c r="CJ301" s="22">
        <v>0</v>
      </c>
      <c r="CK301" s="22">
        <v>0</v>
      </c>
      <c r="CL301" s="22">
        <v>0</v>
      </c>
      <c r="CM301" s="20">
        <v>20952</v>
      </c>
      <c r="CN301" s="20">
        <v>307</v>
      </c>
      <c r="CO301" s="20">
        <v>83</v>
      </c>
      <c r="CP301" s="20">
        <v>2</v>
      </c>
    </row>
    <row r="302" spans="1:94" x14ac:dyDescent="0.35">
      <c r="A302" s="16">
        <v>2012</v>
      </c>
      <c r="B302" s="17">
        <v>9750</v>
      </c>
      <c r="C302" s="18" t="s">
        <v>865</v>
      </c>
      <c r="D302" s="18" t="s">
        <v>36</v>
      </c>
      <c r="E302" s="18" t="s">
        <v>33</v>
      </c>
      <c r="F302" s="16" t="s">
        <v>8</v>
      </c>
      <c r="G302" s="20">
        <v>42</v>
      </c>
      <c r="H302" s="20">
        <v>502</v>
      </c>
      <c r="I302" s="20" t="s">
        <v>37</v>
      </c>
      <c r="J302" s="20" t="s">
        <v>37</v>
      </c>
      <c r="K302" s="20">
        <v>544</v>
      </c>
      <c r="L302" s="19" t="s">
        <v>37</v>
      </c>
      <c r="M302" s="19" t="s">
        <v>37</v>
      </c>
      <c r="N302" s="19" t="s">
        <v>37</v>
      </c>
      <c r="O302" s="19" t="s">
        <v>37</v>
      </c>
      <c r="P302" s="19">
        <v>0</v>
      </c>
      <c r="Q302" s="22">
        <v>229</v>
      </c>
      <c r="R302" s="22">
        <v>502</v>
      </c>
      <c r="S302" s="22" t="s">
        <v>37</v>
      </c>
      <c r="T302" s="22" t="s">
        <v>37</v>
      </c>
      <c r="U302" s="22">
        <v>731</v>
      </c>
      <c r="V302" s="21" t="s">
        <v>37</v>
      </c>
      <c r="W302" s="21" t="s">
        <v>37</v>
      </c>
      <c r="X302" s="21" t="s">
        <v>37</v>
      </c>
      <c r="Y302" s="21" t="s">
        <v>37</v>
      </c>
      <c r="Z302" s="21">
        <v>0</v>
      </c>
      <c r="AA302" s="20" t="s">
        <v>37</v>
      </c>
      <c r="AB302" s="20" t="s">
        <v>37</v>
      </c>
      <c r="AC302" s="20" t="s">
        <v>37</v>
      </c>
      <c r="AD302" s="20" t="s">
        <v>37</v>
      </c>
      <c r="AE302" s="20">
        <v>0</v>
      </c>
      <c r="AF302" s="19" t="s">
        <v>37</v>
      </c>
      <c r="AG302" s="19" t="s">
        <v>37</v>
      </c>
      <c r="AH302" s="19" t="s">
        <v>37</v>
      </c>
      <c r="AI302" s="19" t="s">
        <v>37</v>
      </c>
      <c r="AJ302" s="19">
        <v>0</v>
      </c>
      <c r="AK302" s="19" t="s">
        <v>37</v>
      </c>
      <c r="AL302" s="19" t="s">
        <v>37</v>
      </c>
      <c r="AM302" s="19" t="s">
        <v>37</v>
      </c>
      <c r="AN302" s="19" t="s">
        <v>37</v>
      </c>
      <c r="AO302" s="19">
        <v>0</v>
      </c>
      <c r="AP302" s="22">
        <v>1453</v>
      </c>
      <c r="AQ302" s="22" t="s">
        <v>37</v>
      </c>
      <c r="AR302" s="22" t="s">
        <v>37</v>
      </c>
      <c r="AS302" s="22" t="s">
        <v>37</v>
      </c>
      <c r="AT302" s="22">
        <v>1453</v>
      </c>
      <c r="AU302" s="21" t="s">
        <v>37</v>
      </c>
      <c r="AV302" s="21" t="s">
        <v>37</v>
      </c>
      <c r="AW302" s="21" t="s">
        <v>37</v>
      </c>
      <c r="AX302" s="21" t="s">
        <v>37</v>
      </c>
      <c r="AY302" s="21">
        <v>0</v>
      </c>
      <c r="AZ302" s="21">
        <v>3</v>
      </c>
      <c r="BA302" s="21" t="s">
        <v>37</v>
      </c>
      <c r="BB302" s="21" t="s">
        <v>37</v>
      </c>
      <c r="BC302" s="21" t="s">
        <v>37</v>
      </c>
      <c r="BD302" s="21">
        <v>3</v>
      </c>
      <c r="BE302" s="20">
        <v>92</v>
      </c>
      <c r="BF302" s="20">
        <v>16</v>
      </c>
      <c r="BG302" s="20">
        <v>1</v>
      </c>
      <c r="BH302" s="20" t="s">
        <v>37</v>
      </c>
      <c r="BI302" s="20">
        <v>109</v>
      </c>
      <c r="BJ302" s="20">
        <v>10</v>
      </c>
      <c r="BK302" s="20">
        <v>2</v>
      </c>
      <c r="BL302" s="20" t="s">
        <v>37</v>
      </c>
      <c r="BM302" s="20" t="s">
        <v>37</v>
      </c>
      <c r="BN302" s="20">
        <v>12</v>
      </c>
      <c r="BO302" s="22">
        <v>160</v>
      </c>
      <c r="BP302" s="22">
        <v>29</v>
      </c>
      <c r="BQ302" s="22">
        <v>2</v>
      </c>
      <c r="BR302" s="22" t="s">
        <v>37</v>
      </c>
      <c r="BS302" s="22">
        <v>191</v>
      </c>
      <c r="BT302" s="22" t="s">
        <v>37</v>
      </c>
      <c r="BU302" s="22" t="s">
        <v>37</v>
      </c>
      <c r="BV302" s="22" t="s">
        <v>37</v>
      </c>
      <c r="BW302" s="22" t="s">
        <v>37</v>
      </c>
      <c r="BX302" s="22">
        <v>0</v>
      </c>
      <c r="BY302" s="24" t="s">
        <v>37</v>
      </c>
      <c r="BZ302" s="24" t="s">
        <v>37</v>
      </c>
      <c r="CA302" s="24" t="s">
        <v>37</v>
      </c>
      <c r="CB302" s="24" t="s">
        <v>37</v>
      </c>
      <c r="CC302" s="24">
        <v>0</v>
      </c>
      <c r="CD302" s="24">
        <v>262</v>
      </c>
      <c r="CE302" s="24">
        <v>47</v>
      </c>
      <c r="CF302" s="24">
        <v>3</v>
      </c>
      <c r="CG302" s="24">
        <v>0</v>
      </c>
      <c r="CH302" s="24">
        <v>312</v>
      </c>
      <c r="CI302" s="22">
        <v>1603</v>
      </c>
      <c r="CJ302" s="22">
        <v>3</v>
      </c>
      <c r="CK302" s="22">
        <v>1</v>
      </c>
      <c r="CL302" s="22" t="s">
        <v>37</v>
      </c>
      <c r="CM302" s="20" t="s">
        <v>37</v>
      </c>
      <c r="CN302" s="20">
        <v>7</v>
      </c>
      <c r="CO302" s="20">
        <v>1</v>
      </c>
      <c r="CP302" s="20" t="s">
        <v>37</v>
      </c>
    </row>
    <row r="303" spans="1:94" x14ac:dyDescent="0.35">
      <c r="A303" s="16">
        <v>2012</v>
      </c>
      <c r="B303" s="17">
        <v>9778</v>
      </c>
      <c r="C303" s="18" t="s">
        <v>867</v>
      </c>
      <c r="D303" s="18" t="s">
        <v>74</v>
      </c>
      <c r="E303" s="18" t="s">
        <v>33</v>
      </c>
      <c r="F303" s="16" t="s">
        <v>8</v>
      </c>
      <c r="G303" s="20">
        <v>787</v>
      </c>
      <c r="H303" s="20" t="s">
        <v>37</v>
      </c>
      <c r="I303" s="20">
        <v>1355</v>
      </c>
      <c r="J303" s="20" t="s">
        <v>37</v>
      </c>
      <c r="K303" s="20">
        <v>2142</v>
      </c>
      <c r="L303" s="19">
        <v>0.2</v>
      </c>
      <c r="M303" s="19" t="s">
        <v>37</v>
      </c>
      <c r="N303" s="19">
        <v>0.2</v>
      </c>
      <c r="O303" s="19" t="s">
        <v>37</v>
      </c>
      <c r="P303" s="19">
        <v>0.4</v>
      </c>
      <c r="Q303" s="22">
        <v>3923</v>
      </c>
      <c r="R303" s="22" t="s">
        <v>37</v>
      </c>
      <c r="S303" s="22">
        <v>2100</v>
      </c>
      <c r="T303" s="22" t="s">
        <v>37</v>
      </c>
      <c r="U303" s="22">
        <v>6023</v>
      </c>
      <c r="V303" s="21">
        <v>1.4</v>
      </c>
      <c r="W303" s="21" t="s">
        <v>37</v>
      </c>
      <c r="X303" s="21">
        <v>0.4</v>
      </c>
      <c r="Y303" s="21" t="s">
        <v>37</v>
      </c>
      <c r="Z303" s="21">
        <v>1.8</v>
      </c>
      <c r="AA303" s="20" t="s">
        <v>37</v>
      </c>
      <c r="AB303" s="20" t="s">
        <v>37</v>
      </c>
      <c r="AC303" s="20">
        <v>22</v>
      </c>
      <c r="AD303" s="20" t="s">
        <v>37</v>
      </c>
      <c r="AE303" s="20">
        <v>22</v>
      </c>
      <c r="AF303" s="19" t="s">
        <v>37</v>
      </c>
      <c r="AG303" s="19" t="s">
        <v>37</v>
      </c>
      <c r="AH303" s="19">
        <v>0.5</v>
      </c>
      <c r="AI303" s="19" t="s">
        <v>37</v>
      </c>
      <c r="AJ303" s="19">
        <v>0.5</v>
      </c>
      <c r="AK303" s="19" t="s">
        <v>37</v>
      </c>
      <c r="AL303" s="19" t="s">
        <v>37</v>
      </c>
      <c r="AM303" s="19">
        <v>0.7</v>
      </c>
      <c r="AN303" s="19" t="s">
        <v>37</v>
      </c>
      <c r="AO303" s="19">
        <v>0.7</v>
      </c>
      <c r="AP303" s="22" t="s">
        <v>37</v>
      </c>
      <c r="AQ303" s="22" t="s">
        <v>37</v>
      </c>
      <c r="AR303" s="22">
        <v>196</v>
      </c>
      <c r="AS303" s="22" t="s">
        <v>37</v>
      </c>
      <c r="AT303" s="22">
        <v>196</v>
      </c>
      <c r="AU303" s="21" t="s">
        <v>37</v>
      </c>
      <c r="AV303" s="21" t="s">
        <v>37</v>
      </c>
      <c r="AW303" s="21">
        <v>4.2</v>
      </c>
      <c r="AX303" s="21" t="s">
        <v>37</v>
      </c>
      <c r="AY303" s="21">
        <v>4.2</v>
      </c>
      <c r="AZ303" s="21" t="s">
        <v>37</v>
      </c>
      <c r="BA303" s="21" t="s">
        <v>37</v>
      </c>
      <c r="BB303" s="21">
        <v>5.3</v>
      </c>
      <c r="BC303" s="21" t="s">
        <v>37</v>
      </c>
      <c r="BD303" s="21">
        <v>5.3</v>
      </c>
      <c r="BE303" s="20">
        <v>12</v>
      </c>
      <c r="BF303" s="20" t="s">
        <v>37</v>
      </c>
      <c r="BG303" s="20" t="s">
        <v>37</v>
      </c>
      <c r="BH303" s="20" t="s">
        <v>37</v>
      </c>
      <c r="BI303" s="20">
        <v>12</v>
      </c>
      <c r="BJ303" s="20" t="s">
        <v>37</v>
      </c>
      <c r="BK303" s="20" t="s">
        <v>37</v>
      </c>
      <c r="BL303" s="20" t="s">
        <v>37</v>
      </c>
      <c r="BM303" s="20" t="s">
        <v>37</v>
      </c>
      <c r="BN303" s="20">
        <v>0</v>
      </c>
      <c r="BO303" s="22" t="s">
        <v>37</v>
      </c>
      <c r="BP303" s="22" t="s">
        <v>37</v>
      </c>
      <c r="BQ303" s="22">
        <v>2</v>
      </c>
      <c r="BR303" s="22" t="s">
        <v>37</v>
      </c>
      <c r="BS303" s="22">
        <v>2</v>
      </c>
      <c r="BT303" s="22" t="s">
        <v>37</v>
      </c>
      <c r="BU303" s="22" t="s">
        <v>37</v>
      </c>
      <c r="BV303" s="22">
        <v>20</v>
      </c>
      <c r="BW303" s="22" t="s">
        <v>37</v>
      </c>
      <c r="BX303" s="22">
        <v>20</v>
      </c>
      <c r="BY303" s="24" t="s">
        <v>37</v>
      </c>
      <c r="BZ303" s="24" t="s">
        <v>37</v>
      </c>
      <c r="CA303" s="24" t="s">
        <v>37</v>
      </c>
      <c r="CB303" s="24" t="s">
        <v>37</v>
      </c>
      <c r="CC303" s="24">
        <v>0</v>
      </c>
      <c r="CD303" s="24">
        <v>12</v>
      </c>
      <c r="CE303" s="24">
        <v>0</v>
      </c>
      <c r="CF303" s="24">
        <v>22</v>
      </c>
      <c r="CG303" s="24">
        <v>0</v>
      </c>
      <c r="CH303" s="24">
        <v>34</v>
      </c>
      <c r="CI303" s="22" t="s">
        <v>37</v>
      </c>
      <c r="CJ303" s="22" t="s">
        <v>37</v>
      </c>
      <c r="CK303" s="22">
        <v>2</v>
      </c>
      <c r="CL303" s="22" t="s">
        <v>37</v>
      </c>
      <c r="CM303" s="20">
        <v>5</v>
      </c>
      <c r="CN303" s="20">
        <v>6</v>
      </c>
      <c r="CO303" s="20" t="s">
        <v>37</v>
      </c>
      <c r="CP303" s="20" t="s">
        <v>37</v>
      </c>
    </row>
    <row r="304" spans="1:94" x14ac:dyDescent="0.35">
      <c r="A304" s="16">
        <v>2012</v>
      </c>
      <c r="B304" s="17">
        <v>9922</v>
      </c>
      <c r="C304" s="18" t="s">
        <v>870</v>
      </c>
      <c r="D304" s="18" t="s">
        <v>39</v>
      </c>
      <c r="E304" s="18" t="s">
        <v>33</v>
      </c>
      <c r="F304" s="16" t="s">
        <v>8</v>
      </c>
      <c r="G304" s="20">
        <v>75</v>
      </c>
      <c r="H304" s="20">
        <v>16</v>
      </c>
      <c r="I304" s="20">
        <v>1</v>
      </c>
      <c r="J304" s="20" t="s">
        <v>37</v>
      </c>
      <c r="K304" s="20">
        <v>92</v>
      </c>
      <c r="L304" s="19" t="s">
        <v>37</v>
      </c>
      <c r="M304" s="19" t="s">
        <v>37</v>
      </c>
      <c r="N304" s="19" t="s">
        <v>37</v>
      </c>
      <c r="O304" s="19" t="s">
        <v>37</v>
      </c>
      <c r="P304" s="19">
        <v>0</v>
      </c>
      <c r="Q304" s="22">
        <v>1399</v>
      </c>
      <c r="R304" s="22">
        <v>36</v>
      </c>
      <c r="S304" s="22">
        <v>9414</v>
      </c>
      <c r="T304" s="22" t="s">
        <v>37</v>
      </c>
      <c r="U304" s="22">
        <v>10849</v>
      </c>
      <c r="V304" s="21">
        <v>0.4</v>
      </c>
      <c r="W304" s="21" t="s">
        <v>37</v>
      </c>
      <c r="X304" s="21">
        <v>2</v>
      </c>
      <c r="Y304" s="21" t="s">
        <v>37</v>
      </c>
      <c r="Z304" s="21">
        <v>2.4</v>
      </c>
      <c r="AA304" s="20" t="s">
        <v>37</v>
      </c>
      <c r="AB304" s="20" t="s">
        <v>37</v>
      </c>
      <c r="AC304" s="20" t="s">
        <v>37</v>
      </c>
      <c r="AD304" s="20" t="s">
        <v>37</v>
      </c>
      <c r="AE304" s="20">
        <v>0</v>
      </c>
      <c r="AF304" s="19" t="s">
        <v>37</v>
      </c>
      <c r="AG304" s="19" t="s">
        <v>37</v>
      </c>
      <c r="AH304" s="19" t="s">
        <v>37</v>
      </c>
      <c r="AI304" s="19" t="s">
        <v>37</v>
      </c>
      <c r="AJ304" s="19">
        <v>0</v>
      </c>
      <c r="AK304" s="19" t="s">
        <v>37</v>
      </c>
      <c r="AL304" s="19" t="s">
        <v>37</v>
      </c>
      <c r="AM304" s="19" t="s">
        <v>37</v>
      </c>
      <c r="AN304" s="19" t="s">
        <v>37</v>
      </c>
      <c r="AO304" s="19">
        <v>0</v>
      </c>
      <c r="AP304" s="22">
        <v>4966</v>
      </c>
      <c r="AQ304" s="22" t="s">
        <v>37</v>
      </c>
      <c r="AR304" s="22" t="s">
        <v>37</v>
      </c>
      <c r="AS304" s="22" t="s">
        <v>37</v>
      </c>
      <c r="AT304" s="22">
        <v>4966</v>
      </c>
      <c r="AU304" s="21">
        <v>0.8</v>
      </c>
      <c r="AV304" s="21" t="s">
        <v>37</v>
      </c>
      <c r="AW304" s="21" t="s">
        <v>37</v>
      </c>
      <c r="AX304" s="21" t="s">
        <v>37</v>
      </c>
      <c r="AY304" s="21">
        <v>0.8</v>
      </c>
      <c r="AZ304" s="21">
        <v>1.2</v>
      </c>
      <c r="BA304" s="21" t="s">
        <v>37</v>
      </c>
      <c r="BB304" s="21" t="s">
        <v>37</v>
      </c>
      <c r="BC304" s="21" t="s">
        <v>37</v>
      </c>
      <c r="BD304" s="21">
        <v>1.2</v>
      </c>
      <c r="BE304" s="20">
        <v>14</v>
      </c>
      <c r="BF304" s="20">
        <v>1</v>
      </c>
      <c r="BG304" s="20" t="s">
        <v>37</v>
      </c>
      <c r="BH304" s="20" t="s">
        <v>37</v>
      </c>
      <c r="BI304" s="20">
        <v>15</v>
      </c>
      <c r="BJ304" s="20">
        <v>45</v>
      </c>
      <c r="BK304" s="20">
        <v>3</v>
      </c>
      <c r="BL304" s="20">
        <v>1</v>
      </c>
      <c r="BM304" s="20" t="s">
        <v>37</v>
      </c>
      <c r="BN304" s="20">
        <v>49</v>
      </c>
      <c r="BO304" s="22">
        <v>565</v>
      </c>
      <c r="BP304" s="22">
        <v>36</v>
      </c>
      <c r="BQ304" s="22" t="s">
        <v>37</v>
      </c>
      <c r="BR304" s="22" t="s">
        <v>37</v>
      </c>
      <c r="BS304" s="22">
        <v>601</v>
      </c>
      <c r="BT304" s="22">
        <v>39</v>
      </c>
      <c r="BU304" s="22">
        <v>2</v>
      </c>
      <c r="BV304" s="22" t="s">
        <v>37</v>
      </c>
      <c r="BW304" s="22" t="s">
        <v>37</v>
      </c>
      <c r="BX304" s="22">
        <v>41</v>
      </c>
      <c r="BY304" s="24" t="s">
        <v>37</v>
      </c>
      <c r="BZ304" s="24" t="s">
        <v>37</v>
      </c>
      <c r="CA304" s="24" t="s">
        <v>37</v>
      </c>
      <c r="CB304" s="24" t="s">
        <v>37</v>
      </c>
      <c r="CC304" s="24">
        <v>0</v>
      </c>
      <c r="CD304" s="24">
        <v>663</v>
      </c>
      <c r="CE304" s="24">
        <v>42</v>
      </c>
      <c r="CF304" s="24">
        <v>1</v>
      </c>
      <c r="CG304" s="24">
        <v>0</v>
      </c>
      <c r="CH304" s="24">
        <v>706</v>
      </c>
      <c r="CI304" s="22" t="s">
        <v>37</v>
      </c>
      <c r="CJ304" s="22" t="s">
        <v>37</v>
      </c>
      <c r="CK304" s="22" t="s">
        <v>37</v>
      </c>
      <c r="CL304" s="22" t="s">
        <v>37</v>
      </c>
      <c r="CM304" s="20" t="s">
        <v>37</v>
      </c>
      <c r="CN304" s="20" t="s">
        <v>37</v>
      </c>
      <c r="CO304" s="20" t="s">
        <v>37</v>
      </c>
      <c r="CP304" s="20" t="s">
        <v>37</v>
      </c>
    </row>
    <row r="305" spans="1:94" x14ac:dyDescent="0.35">
      <c r="A305" s="16">
        <v>2012</v>
      </c>
      <c r="B305" s="17">
        <v>9936</v>
      </c>
      <c r="C305" s="18" t="s">
        <v>871</v>
      </c>
      <c r="D305" s="18" t="s">
        <v>39</v>
      </c>
      <c r="E305" s="18" t="s">
        <v>28</v>
      </c>
      <c r="F305" s="16" t="s">
        <v>8</v>
      </c>
      <c r="G305" s="20" t="s">
        <v>37</v>
      </c>
      <c r="H305" s="20" t="s">
        <v>37</v>
      </c>
      <c r="I305" s="20" t="s">
        <v>37</v>
      </c>
      <c r="J305" s="20" t="s">
        <v>37</v>
      </c>
      <c r="K305" s="20" t="s">
        <v>37</v>
      </c>
      <c r="L305" s="19" t="s">
        <v>37</v>
      </c>
      <c r="M305" s="19" t="s">
        <v>37</v>
      </c>
      <c r="N305" s="19" t="s">
        <v>37</v>
      </c>
      <c r="O305" s="19" t="s">
        <v>37</v>
      </c>
      <c r="P305" s="19" t="s">
        <v>37</v>
      </c>
      <c r="Q305" s="22" t="s">
        <v>37</v>
      </c>
      <c r="R305" s="22" t="s">
        <v>37</v>
      </c>
      <c r="S305" s="22" t="s">
        <v>37</v>
      </c>
      <c r="T305" s="22" t="s">
        <v>37</v>
      </c>
      <c r="U305" s="22" t="s">
        <v>37</v>
      </c>
      <c r="V305" s="21" t="s">
        <v>37</v>
      </c>
      <c r="W305" s="21" t="s">
        <v>37</v>
      </c>
      <c r="X305" s="21" t="s">
        <v>37</v>
      </c>
      <c r="Y305" s="21" t="s">
        <v>37</v>
      </c>
      <c r="Z305" s="21" t="s">
        <v>37</v>
      </c>
      <c r="AA305" s="20" t="s">
        <v>37</v>
      </c>
      <c r="AB305" s="20" t="s">
        <v>37</v>
      </c>
      <c r="AC305" s="20" t="s">
        <v>37</v>
      </c>
      <c r="AD305" s="20" t="s">
        <v>37</v>
      </c>
      <c r="AE305" s="20" t="s">
        <v>37</v>
      </c>
      <c r="AF305" s="19" t="s">
        <v>37</v>
      </c>
      <c r="AG305" s="19" t="s">
        <v>37</v>
      </c>
      <c r="AH305" s="19" t="s">
        <v>37</v>
      </c>
      <c r="AI305" s="19" t="s">
        <v>37</v>
      </c>
      <c r="AJ305" s="19" t="s">
        <v>37</v>
      </c>
      <c r="AK305" s="19" t="s">
        <v>37</v>
      </c>
      <c r="AL305" s="19" t="s">
        <v>37</v>
      </c>
      <c r="AM305" s="19" t="s">
        <v>37</v>
      </c>
      <c r="AN305" s="19" t="s">
        <v>37</v>
      </c>
      <c r="AO305" s="19" t="s">
        <v>37</v>
      </c>
      <c r="AP305" s="22" t="s">
        <v>37</v>
      </c>
      <c r="AQ305" s="22" t="s">
        <v>37</v>
      </c>
      <c r="AR305" s="22" t="s">
        <v>37</v>
      </c>
      <c r="AS305" s="22" t="s">
        <v>37</v>
      </c>
      <c r="AT305" s="22" t="s">
        <v>37</v>
      </c>
      <c r="AU305" s="21" t="s">
        <v>37</v>
      </c>
      <c r="AV305" s="21" t="s">
        <v>37</v>
      </c>
      <c r="AW305" s="21" t="s">
        <v>37</v>
      </c>
      <c r="AX305" s="21" t="s">
        <v>37</v>
      </c>
      <c r="AY305" s="21" t="s">
        <v>37</v>
      </c>
      <c r="AZ305" s="21" t="s">
        <v>37</v>
      </c>
      <c r="BA305" s="21" t="s">
        <v>37</v>
      </c>
      <c r="BB305" s="21" t="s">
        <v>37</v>
      </c>
      <c r="BC305" s="21" t="s">
        <v>37</v>
      </c>
      <c r="BD305" s="21" t="s">
        <v>37</v>
      </c>
      <c r="BE305" s="20" t="s">
        <v>37</v>
      </c>
      <c r="BF305" s="20" t="s">
        <v>37</v>
      </c>
      <c r="BG305" s="20" t="s">
        <v>37</v>
      </c>
      <c r="BH305" s="20" t="s">
        <v>37</v>
      </c>
      <c r="BI305" s="20" t="s">
        <v>37</v>
      </c>
      <c r="BJ305" s="20" t="s">
        <v>37</v>
      </c>
      <c r="BK305" s="20" t="s">
        <v>37</v>
      </c>
      <c r="BL305" s="20" t="s">
        <v>37</v>
      </c>
      <c r="BM305" s="20" t="s">
        <v>37</v>
      </c>
      <c r="BN305" s="20" t="s">
        <v>37</v>
      </c>
      <c r="BO305" s="22" t="s">
        <v>37</v>
      </c>
      <c r="BP305" s="22" t="s">
        <v>37</v>
      </c>
      <c r="BQ305" s="22" t="s">
        <v>37</v>
      </c>
      <c r="BR305" s="22" t="s">
        <v>37</v>
      </c>
      <c r="BS305" s="22" t="s">
        <v>37</v>
      </c>
      <c r="BT305" s="22" t="s">
        <v>37</v>
      </c>
      <c r="BU305" s="22" t="s">
        <v>37</v>
      </c>
      <c r="BV305" s="22" t="s">
        <v>37</v>
      </c>
      <c r="BW305" s="22" t="s">
        <v>37</v>
      </c>
      <c r="BX305" s="22" t="s">
        <v>37</v>
      </c>
      <c r="BY305" s="24" t="s">
        <v>37</v>
      </c>
      <c r="BZ305" s="24" t="s">
        <v>37</v>
      </c>
      <c r="CA305" s="24" t="s">
        <v>37</v>
      </c>
      <c r="CB305" s="24" t="s">
        <v>37</v>
      </c>
      <c r="CC305" s="24" t="s">
        <v>37</v>
      </c>
      <c r="CD305" s="24" t="s">
        <v>37</v>
      </c>
      <c r="CE305" s="24" t="s">
        <v>37</v>
      </c>
      <c r="CF305" s="24" t="s">
        <v>37</v>
      </c>
      <c r="CG305" s="24" t="s">
        <v>37</v>
      </c>
      <c r="CH305" s="24" t="s">
        <v>37</v>
      </c>
      <c r="CI305" s="22" t="s">
        <v>37</v>
      </c>
      <c r="CJ305" s="22" t="s">
        <v>37</v>
      </c>
      <c r="CK305" s="22" t="s">
        <v>37</v>
      </c>
      <c r="CL305" s="22" t="s">
        <v>37</v>
      </c>
      <c r="CM305" s="20">
        <v>0</v>
      </c>
      <c r="CN305" s="20">
        <v>6</v>
      </c>
      <c r="CO305" s="20">
        <v>2</v>
      </c>
      <c r="CP305" s="20">
        <v>0</v>
      </c>
    </row>
    <row r="306" spans="1:94" x14ac:dyDescent="0.35">
      <c r="A306" s="16">
        <v>2012</v>
      </c>
      <c r="B306" s="17">
        <v>9964</v>
      </c>
      <c r="C306" s="18" t="s">
        <v>873</v>
      </c>
      <c r="D306" s="18" t="s">
        <v>111</v>
      </c>
      <c r="E306" s="18" t="s">
        <v>33</v>
      </c>
      <c r="F306" s="16" t="s">
        <v>8</v>
      </c>
      <c r="G306" s="20" t="s">
        <v>37</v>
      </c>
      <c r="H306" s="20" t="s">
        <v>37</v>
      </c>
      <c r="I306" s="20" t="s">
        <v>37</v>
      </c>
      <c r="J306" s="20" t="s">
        <v>37</v>
      </c>
      <c r="K306" s="20">
        <v>0</v>
      </c>
      <c r="L306" s="19" t="s">
        <v>37</v>
      </c>
      <c r="M306" s="19" t="s">
        <v>37</v>
      </c>
      <c r="N306" s="19" t="s">
        <v>37</v>
      </c>
      <c r="O306" s="19" t="s">
        <v>37</v>
      </c>
      <c r="P306" s="19">
        <v>0</v>
      </c>
      <c r="Q306" s="22" t="s">
        <v>37</v>
      </c>
      <c r="R306" s="22" t="s">
        <v>37</v>
      </c>
      <c r="S306" s="22" t="s">
        <v>37</v>
      </c>
      <c r="T306" s="22" t="s">
        <v>37</v>
      </c>
      <c r="U306" s="22">
        <v>0</v>
      </c>
      <c r="V306" s="21" t="s">
        <v>37</v>
      </c>
      <c r="W306" s="21" t="s">
        <v>37</v>
      </c>
      <c r="X306" s="21" t="s">
        <v>37</v>
      </c>
      <c r="Y306" s="21" t="s">
        <v>37</v>
      </c>
      <c r="Z306" s="21">
        <v>0</v>
      </c>
      <c r="AA306" s="20" t="s">
        <v>37</v>
      </c>
      <c r="AB306" s="20" t="s">
        <v>37</v>
      </c>
      <c r="AC306" s="20" t="s">
        <v>37</v>
      </c>
      <c r="AD306" s="20" t="s">
        <v>37</v>
      </c>
      <c r="AE306" s="20">
        <v>0</v>
      </c>
      <c r="AF306" s="19" t="s">
        <v>37</v>
      </c>
      <c r="AG306" s="19" t="s">
        <v>37</v>
      </c>
      <c r="AH306" s="19" t="s">
        <v>37</v>
      </c>
      <c r="AI306" s="19" t="s">
        <v>37</v>
      </c>
      <c r="AJ306" s="19">
        <v>0</v>
      </c>
      <c r="AK306" s="19" t="s">
        <v>37</v>
      </c>
      <c r="AL306" s="19" t="s">
        <v>37</v>
      </c>
      <c r="AM306" s="19" t="s">
        <v>37</v>
      </c>
      <c r="AN306" s="19" t="s">
        <v>37</v>
      </c>
      <c r="AO306" s="19">
        <v>0</v>
      </c>
      <c r="AP306" s="22" t="s">
        <v>37</v>
      </c>
      <c r="AQ306" s="22" t="s">
        <v>37</v>
      </c>
      <c r="AR306" s="22" t="s">
        <v>37</v>
      </c>
      <c r="AS306" s="22" t="s">
        <v>37</v>
      </c>
      <c r="AT306" s="22">
        <v>0</v>
      </c>
      <c r="AU306" s="21" t="s">
        <v>37</v>
      </c>
      <c r="AV306" s="21" t="s">
        <v>37</v>
      </c>
      <c r="AW306" s="21" t="s">
        <v>37</v>
      </c>
      <c r="AX306" s="21" t="s">
        <v>37</v>
      </c>
      <c r="AY306" s="21">
        <v>0</v>
      </c>
      <c r="AZ306" s="21" t="s">
        <v>37</v>
      </c>
      <c r="BA306" s="21" t="s">
        <v>37</v>
      </c>
      <c r="BB306" s="21" t="s">
        <v>37</v>
      </c>
      <c r="BC306" s="21" t="s">
        <v>37</v>
      </c>
      <c r="BD306" s="21">
        <v>0</v>
      </c>
      <c r="BE306" s="20" t="s">
        <v>37</v>
      </c>
      <c r="BF306" s="20" t="s">
        <v>37</v>
      </c>
      <c r="BG306" s="20" t="s">
        <v>37</v>
      </c>
      <c r="BH306" s="20" t="s">
        <v>37</v>
      </c>
      <c r="BI306" s="20">
        <v>0</v>
      </c>
      <c r="BJ306" s="20" t="s">
        <v>37</v>
      </c>
      <c r="BK306" s="20" t="s">
        <v>37</v>
      </c>
      <c r="BL306" s="20" t="s">
        <v>37</v>
      </c>
      <c r="BM306" s="20" t="s">
        <v>37</v>
      </c>
      <c r="BN306" s="20">
        <v>0</v>
      </c>
      <c r="BO306" s="22" t="s">
        <v>37</v>
      </c>
      <c r="BP306" s="22" t="s">
        <v>37</v>
      </c>
      <c r="BQ306" s="22" t="s">
        <v>37</v>
      </c>
      <c r="BR306" s="22" t="s">
        <v>37</v>
      </c>
      <c r="BS306" s="22">
        <v>0</v>
      </c>
      <c r="BT306" s="22" t="s">
        <v>37</v>
      </c>
      <c r="BU306" s="22" t="s">
        <v>37</v>
      </c>
      <c r="BV306" s="22" t="s">
        <v>37</v>
      </c>
      <c r="BW306" s="22" t="s">
        <v>37</v>
      </c>
      <c r="BX306" s="22">
        <v>0</v>
      </c>
      <c r="BY306" s="24">
        <v>48</v>
      </c>
      <c r="BZ306" s="24">
        <v>14</v>
      </c>
      <c r="CA306" s="24" t="s">
        <v>37</v>
      </c>
      <c r="CB306" s="24" t="s">
        <v>37</v>
      </c>
      <c r="CC306" s="24">
        <v>62</v>
      </c>
      <c r="CD306" s="24">
        <v>48</v>
      </c>
      <c r="CE306" s="24">
        <v>14</v>
      </c>
      <c r="CF306" s="24">
        <v>0</v>
      </c>
      <c r="CG306" s="24">
        <v>0</v>
      </c>
      <c r="CH306" s="24">
        <v>62</v>
      </c>
      <c r="CI306" s="22" t="s">
        <v>37</v>
      </c>
      <c r="CJ306" s="22" t="s">
        <v>37</v>
      </c>
      <c r="CK306" s="22" t="s">
        <v>37</v>
      </c>
      <c r="CL306" s="22" t="s">
        <v>37</v>
      </c>
      <c r="CM306" s="20" t="s">
        <v>37</v>
      </c>
      <c r="CN306" s="20" t="s">
        <v>37</v>
      </c>
      <c r="CO306" s="20" t="s">
        <v>37</v>
      </c>
      <c r="CP306" s="20" t="s">
        <v>37</v>
      </c>
    </row>
    <row r="307" spans="1:94" x14ac:dyDescent="0.35">
      <c r="A307" s="16">
        <v>2012</v>
      </c>
      <c r="B307" s="17">
        <v>9996</v>
      </c>
      <c r="C307" s="18" t="s">
        <v>875</v>
      </c>
      <c r="D307" s="18" t="s">
        <v>79</v>
      </c>
      <c r="E307" s="18" t="s">
        <v>28</v>
      </c>
      <c r="F307" s="16" t="s">
        <v>8</v>
      </c>
      <c r="G307" s="20">
        <v>433</v>
      </c>
      <c r="H307" s="20">
        <v>82</v>
      </c>
      <c r="I307" s="20" t="s">
        <v>37</v>
      </c>
      <c r="J307" s="20" t="s">
        <v>37</v>
      </c>
      <c r="K307" s="20">
        <v>515</v>
      </c>
      <c r="L307" s="19">
        <v>0.9</v>
      </c>
      <c r="M307" s="19">
        <v>0.1</v>
      </c>
      <c r="N307" s="19" t="s">
        <v>37</v>
      </c>
      <c r="O307" s="19" t="s">
        <v>37</v>
      </c>
      <c r="P307" s="19">
        <v>1</v>
      </c>
      <c r="Q307" s="22">
        <v>3329</v>
      </c>
      <c r="R307" s="22">
        <v>2249</v>
      </c>
      <c r="S307" s="22" t="s">
        <v>37</v>
      </c>
      <c r="T307" s="22" t="s">
        <v>37</v>
      </c>
      <c r="U307" s="22">
        <v>5578</v>
      </c>
      <c r="V307" s="21">
        <v>5.8</v>
      </c>
      <c r="W307" s="21">
        <v>1</v>
      </c>
      <c r="X307" s="21" t="s">
        <v>37</v>
      </c>
      <c r="Y307" s="21" t="s">
        <v>37</v>
      </c>
      <c r="Z307" s="21">
        <v>6.8</v>
      </c>
      <c r="AA307" s="20" t="s">
        <v>37</v>
      </c>
      <c r="AB307" s="20" t="s">
        <v>37</v>
      </c>
      <c r="AC307" s="20" t="s">
        <v>37</v>
      </c>
      <c r="AD307" s="20" t="s">
        <v>37</v>
      </c>
      <c r="AE307" s="20">
        <v>0</v>
      </c>
      <c r="AF307" s="19" t="s">
        <v>37</v>
      </c>
      <c r="AG307" s="19" t="s">
        <v>37</v>
      </c>
      <c r="AH307" s="19" t="s">
        <v>37</v>
      </c>
      <c r="AI307" s="19" t="s">
        <v>37</v>
      </c>
      <c r="AJ307" s="19">
        <v>0</v>
      </c>
      <c r="AK307" s="19" t="s">
        <v>37</v>
      </c>
      <c r="AL307" s="19" t="s">
        <v>37</v>
      </c>
      <c r="AM307" s="19" t="s">
        <v>37</v>
      </c>
      <c r="AN307" s="19" t="s">
        <v>37</v>
      </c>
      <c r="AO307" s="19">
        <v>0</v>
      </c>
      <c r="AP307" s="22" t="s">
        <v>37</v>
      </c>
      <c r="AQ307" s="22" t="s">
        <v>37</v>
      </c>
      <c r="AR307" s="22" t="s">
        <v>37</v>
      </c>
      <c r="AS307" s="22" t="s">
        <v>37</v>
      </c>
      <c r="AT307" s="22">
        <v>0</v>
      </c>
      <c r="AU307" s="21" t="s">
        <v>37</v>
      </c>
      <c r="AV307" s="21" t="s">
        <v>37</v>
      </c>
      <c r="AW307" s="21" t="s">
        <v>37</v>
      </c>
      <c r="AX307" s="21" t="s">
        <v>37</v>
      </c>
      <c r="AY307" s="21">
        <v>0</v>
      </c>
      <c r="AZ307" s="21" t="s">
        <v>37</v>
      </c>
      <c r="BA307" s="21" t="s">
        <v>37</v>
      </c>
      <c r="BB307" s="21" t="s">
        <v>37</v>
      </c>
      <c r="BC307" s="21" t="s">
        <v>37</v>
      </c>
      <c r="BD307" s="21">
        <v>0</v>
      </c>
      <c r="BE307" s="20">
        <v>149</v>
      </c>
      <c r="BF307" s="20">
        <v>26</v>
      </c>
      <c r="BG307" s="20" t="s">
        <v>37</v>
      </c>
      <c r="BH307" s="20" t="s">
        <v>37</v>
      </c>
      <c r="BI307" s="20">
        <v>175</v>
      </c>
      <c r="BJ307" s="20">
        <v>304</v>
      </c>
      <c r="BK307" s="20">
        <v>54</v>
      </c>
      <c r="BL307" s="20" t="s">
        <v>37</v>
      </c>
      <c r="BM307" s="20" t="s">
        <v>37</v>
      </c>
      <c r="BN307" s="20">
        <v>358</v>
      </c>
      <c r="BO307" s="22">
        <v>1012</v>
      </c>
      <c r="BP307" s="22">
        <v>0</v>
      </c>
      <c r="BQ307" s="22" t="s">
        <v>37</v>
      </c>
      <c r="BR307" s="22" t="s">
        <v>37</v>
      </c>
      <c r="BS307" s="22">
        <v>1012</v>
      </c>
      <c r="BT307" s="22" t="s">
        <v>37</v>
      </c>
      <c r="BU307" s="22" t="s">
        <v>37</v>
      </c>
      <c r="BV307" s="22" t="s">
        <v>37</v>
      </c>
      <c r="BW307" s="22" t="s">
        <v>37</v>
      </c>
      <c r="BX307" s="22">
        <v>0</v>
      </c>
      <c r="BY307" s="24">
        <v>22</v>
      </c>
      <c r="BZ307" s="24">
        <v>4</v>
      </c>
      <c r="CA307" s="24" t="s">
        <v>37</v>
      </c>
      <c r="CB307" s="24" t="s">
        <v>37</v>
      </c>
      <c r="CC307" s="24">
        <v>26</v>
      </c>
      <c r="CD307" s="24">
        <v>1487</v>
      </c>
      <c r="CE307" s="24">
        <v>84</v>
      </c>
      <c r="CF307" s="24">
        <v>0</v>
      </c>
      <c r="CG307" s="24">
        <v>0</v>
      </c>
      <c r="CH307" s="24">
        <v>1571</v>
      </c>
      <c r="CI307" s="22">
        <v>2227</v>
      </c>
      <c r="CJ307" s="22" t="s">
        <v>37</v>
      </c>
      <c r="CK307" s="22" t="s">
        <v>37</v>
      </c>
      <c r="CL307" s="22" t="s">
        <v>37</v>
      </c>
      <c r="CM307" s="20" t="s">
        <v>37</v>
      </c>
      <c r="CN307" s="20" t="s">
        <v>37</v>
      </c>
      <c r="CO307" s="20" t="s">
        <v>37</v>
      </c>
      <c r="CP307" s="20" t="s">
        <v>37</v>
      </c>
    </row>
    <row r="308" spans="1:94" x14ac:dyDescent="0.35">
      <c r="A308" s="16">
        <v>2012</v>
      </c>
      <c r="B308" s="17">
        <v>10000</v>
      </c>
      <c r="C308" s="18" t="s">
        <v>877</v>
      </c>
      <c r="D308" s="18" t="s">
        <v>79</v>
      </c>
      <c r="E308" s="18" t="s">
        <v>57</v>
      </c>
      <c r="F308" s="16" t="s">
        <v>8</v>
      </c>
      <c r="G308" s="20">
        <v>144</v>
      </c>
      <c r="H308" s="20">
        <v>3683</v>
      </c>
      <c r="I308" s="20" t="s">
        <v>37</v>
      </c>
      <c r="J308" s="20" t="s">
        <v>37</v>
      </c>
      <c r="K308" s="20">
        <v>3827</v>
      </c>
      <c r="L308" s="19">
        <v>0.1</v>
      </c>
      <c r="M308" s="19">
        <v>0.5</v>
      </c>
      <c r="N308" s="19" t="s">
        <v>37</v>
      </c>
      <c r="O308" s="19" t="s">
        <v>37</v>
      </c>
      <c r="P308" s="19">
        <v>0.6</v>
      </c>
      <c r="Q308" s="22">
        <v>23894</v>
      </c>
      <c r="R308" s="22">
        <v>54634</v>
      </c>
      <c r="S308" s="22" t="s">
        <v>37</v>
      </c>
      <c r="T308" s="22" t="s">
        <v>37</v>
      </c>
      <c r="U308" s="22">
        <v>78528</v>
      </c>
      <c r="V308" s="21">
        <v>24</v>
      </c>
      <c r="W308" s="21">
        <v>8.4</v>
      </c>
      <c r="X308" s="21" t="s">
        <v>37</v>
      </c>
      <c r="Y308" s="21" t="s">
        <v>37</v>
      </c>
      <c r="Z308" s="21">
        <v>32.4</v>
      </c>
      <c r="AA308" s="20" t="s">
        <v>37</v>
      </c>
      <c r="AB308" s="20" t="s">
        <v>37</v>
      </c>
      <c r="AC308" s="20" t="s">
        <v>37</v>
      </c>
      <c r="AD308" s="20" t="s">
        <v>37</v>
      </c>
      <c r="AE308" s="20">
        <v>0</v>
      </c>
      <c r="AF308" s="19">
        <v>0</v>
      </c>
      <c r="AG308" s="19">
        <v>0</v>
      </c>
      <c r="AH308" s="19" t="s">
        <v>37</v>
      </c>
      <c r="AI308" s="19" t="s">
        <v>37</v>
      </c>
      <c r="AJ308" s="19">
        <v>0</v>
      </c>
      <c r="AK308" s="19">
        <v>0</v>
      </c>
      <c r="AL308" s="19">
        <v>0</v>
      </c>
      <c r="AM308" s="19" t="s">
        <v>37</v>
      </c>
      <c r="AN308" s="19" t="s">
        <v>37</v>
      </c>
      <c r="AO308" s="19">
        <v>0</v>
      </c>
      <c r="AP308" s="22" t="s">
        <v>37</v>
      </c>
      <c r="AQ308" s="22" t="s">
        <v>37</v>
      </c>
      <c r="AR308" s="22" t="s">
        <v>37</v>
      </c>
      <c r="AS308" s="22" t="s">
        <v>37</v>
      </c>
      <c r="AT308" s="22">
        <v>0</v>
      </c>
      <c r="AU308" s="21">
        <v>18</v>
      </c>
      <c r="AV308" s="21">
        <v>31</v>
      </c>
      <c r="AW308" s="21" t="s">
        <v>37</v>
      </c>
      <c r="AX308" s="21" t="s">
        <v>37</v>
      </c>
      <c r="AY308" s="21">
        <v>49</v>
      </c>
      <c r="AZ308" s="21">
        <v>18</v>
      </c>
      <c r="BA308" s="21">
        <v>31</v>
      </c>
      <c r="BB308" s="21" t="s">
        <v>37</v>
      </c>
      <c r="BC308" s="21" t="s">
        <v>37</v>
      </c>
      <c r="BD308" s="21">
        <v>49</v>
      </c>
      <c r="BE308" s="20">
        <v>64</v>
      </c>
      <c r="BF308" s="20">
        <v>406</v>
      </c>
      <c r="BG308" s="20" t="s">
        <v>37</v>
      </c>
      <c r="BH308" s="20" t="s">
        <v>37</v>
      </c>
      <c r="BI308" s="20">
        <v>470</v>
      </c>
      <c r="BJ308" s="20">
        <v>83</v>
      </c>
      <c r="BK308" s="20">
        <v>29</v>
      </c>
      <c r="BL308" s="20" t="s">
        <v>37</v>
      </c>
      <c r="BM308" s="20" t="s">
        <v>37</v>
      </c>
      <c r="BN308" s="20">
        <v>112</v>
      </c>
      <c r="BO308" s="22">
        <v>219</v>
      </c>
      <c r="BP308" s="22">
        <v>16</v>
      </c>
      <c r="BQ308" s="22" t="s">
        <v>37</v>
      </c>
      <c r="BR308" s="22" t="s">
        <v>37</v>
      </c>
      <c r="BS308" s="22">
        <v>235</v>
      </c>
      <c r="BT308" s="22">
        <v>0</v>
      </c>
      <c r="BU308" s="22">
        <v>986</v>
      </c>
      <c r="BV308" s="22" t="s">
        <v>37</v>
      </c>
      <c r="BW308" s="22" t="s">
        <v>37</v>
      </c>
      <c r="BX308" s="22">
        <v>986</v>
      </c>
      <c r="BY308" s="24">
        <v>2</v>
      </c>
      <c r="BZ308" s="24">
        <v>50</v>
      </c>
      <c r="CA308" s="24" t="s">
        <v>37</v>
      </c>
      <c r="CB308" s="24" t="s">
        <v>37</v>
      </c>
      <c r="CC308" s="24">
        <v>52</v>
      </c>
      <c r="CD308" s="24">
        <v>368</v>
      </c>
      <c r="CE308" s="24">
        <v>1487</v>
      </c>
      <c r="CF308" s="24">
        <v>0</v>
      </c>
      <c r="CG308" s="24">
        <v>0</v>
      </c>
      <c r="CH308" s="24">
        <v>1855</v>
      </c>
      <c r="CI308" s="22">
        <v>20025</v>
      </c>
      <c r="CJ308" s="22">
        <v>185</v>
      </c>
      <c r="CK308" s="22" t="s">
        <v>37</v>
      </c>
      <c r="CL308" s="22" t="s">
        <v>37</v>
      </c>
      <c r="CM308" s="20">
        <v>55</v>
      </c>
      <c r="CN308" s="20">
        <v>4</v>
      </c>
      <c r="CO308" s="20" t="s">
        <v>37</v>
      </c>
      <c r="CP308" s="20" t="s">
        <v>37</v>
      </c>
    </row>
    <row r="309" spans="1:94" x14ac:dyDescent="0.35">
      <c r="A309" s="16">
        <v>2012</v>
      </c>
      <c r="B309" s="17">
        <v>10000</v>
      </c>
      <c r="C309" s="18" t="s">
        <v>877</v>
      </c>
      <c r="D309" s="18" t="s">
        <v>132</v>
      </c>
      <c r="E309" s="18" t="s">
        <v>57</v>
      </c>
      <c r="F309" s="16" t="s">
        <v>8</v>
      </c>
      <c r="G309" s="20">
        <v>3839</v>
      </c>
      <c r="H309" s="20">
        <v>30104</v>
      </c>
      <c r="I309" s="20" t="s">
        <v>37</v>
      </c>
      <c r="J309" s="20" t="s">
        <v>37</v>
      </c>
      <c r="K309" s="20">
        <v>33943</v>
      </c>
      <c r="L309" s="19">
        <v>3</v>
      </c>
      <c r="M309" s="19">
        <v>4</v>
      </c>
      <c r="N309" s="19" t="s">
        <v>37</v>
      </c>
      <c r="O309" s="19" t="s">
        <v>37</v>
      </c>
      <c r="P309" s="19">
        <v>7</v>
      </c>
      <c r="Q309" s="22">
        <v>27856</v>
      </c>
      <c r="R309" s="22">
        <v>117079</v>
      </c>
      <c r="S309" s="22" t="s">
        <v>37</v>
      </c>
      <c r="T309" s="22" t="s">
        <v>37</v>
      </c>
      <c r="U309" s="22">
        <v>144935</v>
      </c>
      <c r="V309" s="21">
        <v>17</v>
      </c>
      <c r="W309" s="21">
        <v>16</v>
      </c>
      <c r="X309" s="21" t="s">
        <v>37</v>
      </c>
      <c r="Y309" s="21" t="s">
        <v>37</v>
      </c>
      <c r="Z309" s="21">
        <v>33</v>
      </c>
      <c r="AA309" s="20" t="s">
        <v>37</v>
      </c>
      <c r="AB309" s="20" t="s">
        <v>37</v>
      </c>
      <c r="AC309" s="20" t="s">
        <v>37</v>
      </c>
      <c r="AD309" s="20" t="s">
        <v>37</v>
      </c>
      <c r="AE309" s="20">
        <v>0</v>
      </c>
      <c r="AF309" s="19">
        <v>0.4</v>
      </c>
      <c r="AG309" s="19">
        <v>0</v>
      </c>
      <c r="AH309" s="19" t="s">
        <v>37</v>
      </c>
      <c r="AI309" s="19" t="s">
        <v>37</v>
      </c>
      <c r="AJ309" s="19">
        <v>0.4</v>
      </c>
      <c r="AK309" s="19">
        <v>0.4</v>
      </c>
      <c r="AL309" s="19">
        <v>0</v>
      </c>
      <c r="AM309" s="19" t="s">
        <v>37</v>
      </c>
      <c r="AN309" s="19" t="s">
        <v>37</v>
      </c>
      <c r="AO309" s="19">
        <v>0.4</v>
      </c>
      <c r="AP309" s="22" t="s">
        <v>37</v>
      </c>
      <c r="AQ309" s="22" t="s">
        <v>37</v>
      </c>
      <c r="AR309" s="22" t="s">
        <v>37</v>
      </c>
      <c r="AS309" s="22" t="s">
        <v>37</v>
      </c>
      <c r="AT309" s="22">
        <v>0</v>
      </c>
      <c r="AU309" s="21">
        <v>19</v>
      </c>
      <c r="AV309" s="21">
        <v>56</v>
      </c>
      <c r="AW309" s="21" t="s">
        <v>37</v>
      </c>
      <c r="AX309" s="21" t="s">
        <v>37</v>
      </c>
      <c r="AY309" s="21">
        <v>75</v>
      </c>
      <c r="AZ309" s="21">
        <v>19</v>
      </c>
      <c r="BA309" s="21">
        <v>56</v>
      </c>
      <c r="BB309" s="21" t="s">
        <v>37</v>
      </c>
      <c r="BC309" s="21" t="s">
        <v>37</v>
      </c>
      <c r="BD309" s="21">
        <v>75</v>
      </c>
      <c r="BE309" s="20">
        <v>1123</v>
      </c>
      <c r="BF309" s="20">
        <v>2915</v>
      </c>
      <c r="BG309" s="20" t="s">
        <v>37</v>
      </c>
      <c r="BH309" s="20" t="s">
        <v>37</v>
      </c>
      <c r="BI309" s="20">
        <v>4038</v>
      </c>
      <c r="BJ309" s="20">
        <v>744</v>
      </c>
      <c r="BK309" s="20">
        <v>1253</v>
      </c>
      <c r="BL309" s="20" t="s">
        <v>37</v>
      </c>
      <c r="BM309" s="20" t="s">
        <v>37</v>
      </c>
      <c r="BN309" s="20">
        <v>1997</v>
      </c>
      <c r="BO309" s="22">
        <v>391</v>
      </c>
      <c r="BP309" s="22">
        <v>43</v>
      </c>
      <c r="BQ309" s="22" t="s">
        <v>37</v>
      </c>
      <c r="BR309" s="22" t="s">
        <v>37</v>
      </c>
      <c r="BS309" s="22">
        <v>434</v>
      </c>
      <c r="BT309" s="22">
        <v>0</v>
      </c>
      <c r="BU309" s="22">
        <v>2439</v>
      </c>
      <c r="BV309" s="22" t="s">
        <v>37</v>
      </c>
      <c r="BW309" s="22" t="s">
        <v>37</v>
      </c>
      <c r="BX309" s="22">
        <v>2439</v>
      </c>
      <c r="BY309" s="24">
        <v>150</v>
      </c>
      <c r="BZ309" s="24">
        <v>1363</v>
      </c>
      <c r="CA309" s="24" t="s">
        <v>37</v>
      </c>
      <c r="CB309" s="24" t="s">
        <v>37</v>
      </c>
      <c r="CC309" s="24">
        <v>1513</v>
      </c>
      <c r="CD309" s="24">
        <v>2408</v>
      </c>
      <c r="CE309" s="24">
        <v>8013</v>
      </c>
      <c r="CF309" s="24">
        <v>0</v>
      </c>
      <c r="CG309" s="24">
        <v>0</v>
      </c>
      <c r="CH309" s="24">
        <v>10421</v>
      </c>
      <c r="CI309" s="22">
        <v>21862</v>
      </c>
      <c r="CJ309" s="22">
        <v>220</v>
      </c>
      <c r="CK309" s="22" t="s">
        <v>37</v>
      </c>
      <c r="CL309" s="22" t="s">
        <v>37</v>
      </c>
      <c r="CM309" s="20">
        <v>40</v>
      </c>
      <c r="CN309" s="20">
        <v>19</v>
      </c>
      <c r="CO309" s="20" t="s">
        <v>37</v>
      </c>
      <c r="CP309" s="20" t="s">
        <v>37</v>
      </c>
    </row>
    <row r="310" spans="1:94" x14ac:dyDescent="0.35">
      <c r="A310" s="16">
        <v>2012</v>
      </c>
      <c r="B310" s="17">
        <v>10005</v>
      </c>
      <c r="C310" s="18" t="s">
        <v>878</v>
      </c>
      <c r="D310" s="18" t="s">
        <v>79</v>
      </c>
      <c r="E310" s="18" t="s">
        <v>57</v>
      </c>
      <c r="F310" s="16" t="s">
        <v>8</v>
      </c>
      <c r="G310" s="20">
        <v>1511</v>
      </c>
      <c r="H310" s="20">
        <v>60</v>
      </c>
      <c r="I310" s="20" t="s">
        <v>37</v>
      </c>
      <c r="J310" s="20" t="s">
        <v>37</v>
      </c>
      <c r="K310" s="20">
        <v>1571</v>
      </c>
      <c r="L310" s="19" t="s">
        <v>37</v>
      </c>
      <c r="M310" s="19" t="s">
        <v>37</v>
      </c>
      <c r="N310" s="19" t="s">
        <v>37</v>
      </c>
      <c r="O310" s="19" t="s">
        <v>37</v>
      </c>
      <c r="P310" s="19">
        <v>0</v>
      </c>
      <c r="Q310" s="22">
        <v>4681</v>
      </c>
      <c r="R310" s="22">
        <v>145</v>
      </c>
      <c r="S310" s="22">
        <v>102</v>
      </c>
      <c r="T310" s="22" t="s">
        <v>37</v>
      </c>
      <c r="U310" s="22">
        <v>4928</v>
      </c>
      <c r="V310" s="21" t="s">
        <v>37</v>
      </c>
      <c r="W310" s="21" t="s">
        <v>37</v>
      </c>
      <c r="X310" s="21" t="s">
        <v>37</v>
      </c>
      <c r="Y310" s="21" t="s">
        <v>37</v>
      </c>
      <c r="Z310" s="21">
        <v>0</v>
      </c>
      <c r="AA310" s="20" t="s">
        <v>37</v>
      </c>
      <c r="AB310" s="20" t="s">
        <v>37</v>
      </c>
      <c r="AC310" s="20" t="s">
        <v>37</v>
      </c>
      <c r="AD310" s="20" t="s">
        <v>37</v>
      </c>
      <c r="AE310" s="20">
        <v>0</v>
      </c>
      <c r="AF310" s="19" t="s">
        <v>37</v>
      </c>
      <c r="AG310" s="19" t="s">
        <v>37</v>
      </c>
      <c r="AH310" s="19" t="s">
        <v>37</v>
      </c>
      <c r="AI310" s="19" t="s">
        <v>37</v>
      </c>
      <c r="AJ310" s="19">
        <v>0</v>
      </c>
      <c r="AK310" s="19" t="s">
        <v>37</v>
      </c>
      <c r="AL310" s="19" t="s">
        <v>37</v>
      </c>
      <c r="AM310" s="19" t="s">
        <v>37</v>
      </c>
      <c r="AN310" s="19" t="s">
        <v>37</v>
      </c>
      <c r="AO310" s="19">
        <v>0</v>
      </c>
      <c r="AP310" s="22" t="s">
        <v>37</v>
      </c>
      <c r="AQ310" s="22" t="s">
        <v>37</v>
      </c>
      <c r="AR310" s="22" t="s">
        <v>37</v>
      </c>
      <c r="AS310" s="22" t="s">
        <v>37</v>
      </c>
      <c r="AT310" s="22">
        <v>0</v>
      </c>
      <c r="AU310" s="21" t="s">
        <v>37</v>
      </c>
      <c r="AV310" s="21" t="s">
        <v>37</v>
      </c>
      <c r="AW310" s="21" t="s">
        <v>37</v>
      </c>
      <c r="AX310" s="21" t="s">
        <v>37</v>
      </c>
      <c r="AY310" s="21">
        <v>0</v>
      </c>
      <c r="AZ310" s="21" t="s">
        <v>37</v>
      </c>
      <c r="BA310" s="21">
        <v>6.4</v>
      </c>
      <c r="BB310" s="21">
        <v>57.9</v>
      </c>
      <c r="BC310" s="21" t="s">
        <v>37</v>
      </c>
      <c r="BD310" s="21">
        <v>64.3</v>
      </c>
      <c r="BE310" s="20">
        <v>3011</v>
      </c>
      <c r="BF310" s="20">
        <v>218</v>
      </c>
      <c r="BG310" s="20">
        <v>11</v>
      </c>
      <c r="BH310" s="20" t="s">
        <v>37</v>
      </c>
      <c r="BI310" s="20">
        <v>3240</v>
      </c>
      <c r="BJ310" s="20" t="s">
        <v>37</v>
      </c>
      <c r="BK310" s="20" t="s">
        <v>37</v>
      </c>
      <c r="BL310" s="20" t="s">
        <v>37</v>
      </c>
      <c r="BM310" s="20" t="s">
        <v>37</v>
      </c>
      <c r="BN310" s="20">
        <v>0</v>
      </c>
      <c r="BO310" s="22" t="s">
        <v>37</v>
      </c>
      <c r="BP310" s="22" t="s">
        <v>37</v>
      </c>
      <c r="BQ310" s="22" t="s">
        <v>37</v>
      </c>
      <c r="BR310" s="22" t="s">
        <v>37</v>
      </c>
      <c r="BS310" s="22">
        <v>0</v>
      </c>
      <c r="BT310" s="22" t="s">
        <v>37</v>
      </c>
      <c r="BU310" s="22">
        <v>96</v>
      </c>
      <c r="BV310" s="22">
        <v>4711</v>
      </c>
      <c r="BW310" s="22" t="s">
        <v>37</v>
      </c>
      <c r="BX310" s="22">
        <v>4807</v>
      </c>
      <c r="BY310" s="24" t="s">
        <v>37</v>
      </c>
      <c r="BZ310" s="24" t="s">
        <v>37</v>
      </c>
      <c r="CA310" s="24" t="s">
        <v>37</v>
      </c>
      <c r="CB310" s="24" t="s">
        <v>37</v>
      </c>
      <c r="CC310" s="24">
        <v>0</v>
      </c>
      <c r="CD310" s="24">
        <v>3011</v>
      </c>
      <c r="CE310" s="24">
        <v>314</v>
      </c>
      <c r="CF310" s="24">
        <v>4722</v>
      </c>
      <c r="CG310" s="24">
        <v>0</v>
      </c>
      <c r="CH310" s="24">
        <v>8047</v>
      </c>
      <c r="CI310" s="22">
        <v>7710</v>
      </c>
      <c r="CJ310" s="22">
        <v>320</v>
      </c>
      <c r="CK310" s="22">
        <v>35</v>
      </c>
      <c r="CL310" s="22" t="s">
        <v>37</v>
      </c>
      <c r="CM310" s="20">
        <v>10</v>
      </c>
      <c r="CN310" s="20">
        <v>249</v>
      </c>
      <c r="CO310" s="20" t="s">
        <v>37</v>
      </c>
      <c r="CP310" s="20" t="s">
        <v>37</v>
      </c>
    </row>
    <row r="311" spans="1:94" x14ac:dyDescent="0.35">
      <c r="A311" s="16">
        <v>2012</v>
      </c>
      <c r="B311" s="17">
        <v>10056</v>
      </c>
      <c r="C311" s="18" t="s">
        <v>882</v>
      </c>
      <c r="D311" s="18" t="s">
        <v>39</v>
      </c>
      <c r="E311" s="18" t="s">
        <v>28</v>
      </c>
      <c r="F311" s="16" t="s">
        <v>8</v>
      </c>
      <c r="G311" s="20" t="s">
        <v>37</v>
      </c>
      <c r="H311" s="20" t="s">
        <v>37</v>
      </c>
      <c r="I311" s="20" t="s">
        <v>37</v>
      </c>
      <c r="J311" s="20" t="s">
        <v>37</v>
      </c>
      <c r="K311" s="20" t="s">
        <v>37</v>
      </c>
      <c r="L311" s="19" t="s">
        <v>37</v>
      </c>
      <c r="M311" s="19" t="s">
        <v>37</v>
      </c>
      <c r="N311" s="19" t="s">
        <v>37</v>
      </c>
      <c r="O311" s="19" t="s">
        <v>37</v>
      </c>
      <c r="P311" s="19" t="s">
        <v>37</v>
      </c>
      <c r="Q311" s="22" t="s">
        <v>37</v>
      </c>
      <c r="R311" s="22" t="s">
        <v>37</v>
      </c>
      <c r="S311" s="22" t="s">
        <v>37</v>
      </c>
      <c r="T311" s="22" t="s">
        <v>37</v>
      </c>
      <c r="U311" s="22" t="s">
        <v>37</v>
      </c>
      <c r="V311" s="21" t="s">
        <v>37</v>
      </c>
      <c r="W311" s="21" t="s">
        <v>37</v>
      </c>
      <c r="X311" s="21" t="s">
        <v>37</v>
      </c>
      <c r="Y311" s="21" t="s">
        <v>37</v>
      </c>
      <c r="Z311" s="21" t="s">
        <v>37</v>
      </c>
      <c r="AA311" s="20" t="s">
        <v>37</v>
      </c>
      <c r="AB311" s="20" t="s">
        <v>37</v>
      </c>
      <c r="AC311" s="20" t="s">
        <v>37</v>
      </c>
      <c r="AD311" s="20" t="s">
        <v>37</v>
      </c>
      <c r="AE311" s="20" t="s">
        <v>37</v>
      </c>
      <c r="AF311" s="19" t="s">
        <v>37</v>
      </c>
      <c r="AG311" s="19" t="s">
        <v>37</v>
      </c>
      <c r="AH311" s="19" t="s">
        <v>37</v>
      </c>
      <c r="AI311" s="19" t="s">
        <v>37</v>
      </c>
      <c r="AJ311" s="19" t="s">
        <v>37</v>
      </c>
      <c r="AK311" s="19" t="s">
        <v>37</v>
      </c>
      <c r="AL311" s="19" t="s">
        <v>37</v>
      </c>
      <c r="AM311" s="19" t="s">
        <v>37</v>
      </c>
      <c r="AN311" s="19" t="s">
        <v>37</v>
      </c>
      <c r="AO311" s="19" t="s">
        <v>37</v>
      </c>
      <c r="AP311" s="22" t="s">
        <v>37</v>
      </c>
      <c r="AQ311" s="22" t="s">
        <v>37</v>
      </c>
      <c r="AR311" s="22" t="s">
        <v>37</v>
      </c>
      <c r="AS311" s="22" t="s">
        <v>37</v>
      </c>
      <c r="AT311" s="22" t="s">
        <v>37</v>
      </c>
      <c r="AU311" s="21" t="s">
        <v>37</v>
      </c>
      <c r="AV311" s="21" t="s">
        <v>37</v>
      </c>
      <c r="AW311" s="21" t="s">
        <v>37</v>
      </c>
      <c r="AX311" s="21" t="s">
        <v>37</v>
      </c>
      <c r="AY311" s="21" t="s">
        <v>37</v>
      </c>
      <c r="AZ311" s="21" t="s">
        <v>37</v>
      </c>
      <c r="BA311" s="21" t="s">
        <v>37</v>
      </c>
      <c r="BB311" s="21" t="s">
        <v>37</v>
      </c>
      <c r="BC311" s="21" t="s">
        <v>37</v>
      </c>
      <c r="BD311" s="21" t="s">
        <v>37</v>
      </c>
      <c r="BE311" s="20" t="s">
        <v>37</v>
      </c>
      <c r="BF311" s="20" t="s">
        <v>37</v>
      </c>
      <c r="BG311" s="20" t="s">
        <v>37</v>
      </c>
      <c r="BH311" s="20" t="s">
        <v>37</v>
      </c>
      <c r="BI311" s="20" t="s">
        <v>37</v>
      </c>
      <c r="BJ311" s="20" t="s">
        <v>37</v>
      </c>
      <c r="BK311" s="20" t="s">
        <v>37</v>
      </c>
      <c r="BL311" s="20" t="s">
        <v>37</v>
      </c>
      <c r="BM311" s="20" t="s">
        <v>37</v>
      </c>
      <c r="BN311" s="20" t="s">
        <v>37</v>
      </c>
      <c r="BO311" s="22" t="s">
        <v>37</v>
      </c>
      <c r="BP311" s="22" t="s">
        <v>37</v>
      </c>
      <c r="BQ311" s="22" t="s">
        <v>37</v>
      </c>
      <c r="BR311" s="22" t="s">
        <v>37</v>
      </c>
      <c r="BS311" s="22" t="s">
        <v>37</v>
      </c>
      <c r="BT311" s="22" t="s">
        <v>37</v>
      </c>
      <c r="BU311" s="22" t="s">
        <v>37</v>
      </c>
      <c r="BV311" s="22" t="s">
        <v>37</v>
      </c>
      <c r="BW311" s="22" t="s">
        <v>37</v>
      </c>
      <c r="BX311" s="22" t="s">
        <v>37</v>
      </c>
      <c r="BY311" s="24" t="s">
        <v>37</v>
      </c>
      <c r="BZ311" s="24" t="s">
        <v>37</v>
      </c>
      <c r="CA311" s="24" t="s">
        <v>37</v>
      </c>
      <c r="CB311" s="24" t="s">
        <v>37</v>
      </c>
      <c r="CC311" s="24" t="s">
        <v>37</v>
      </c>
      <c r="CD311" s="24" t="s">
        <v>37</v>
      </c>
      <c r="CE311" s="24" t="s">
        <v>37</v>
      </c>
      <c r="CF311" s="24" t="s">
        <v>37</v>
      </c>
      <c r="CG311" s="24" t="s">
        <v>37</v>
      </c>
      <c r="CH311" s="24" t="s">
        <v>37</v>
      </c>
      <c r="CI311" s="22" t="s">
        <v>37</v>
      </c>
      <c r="CJ311" s="22" t="s">
        <v>37</v>
      </c>
      <c r="CK311" s="22" t="s">
        <v>37</v>
      </c>
      <c r="CL311" s="22" t="s">
        <v>37</v>
      </c>
      <c r="CM311" s="20">
        <v>23</v>
      </c>
      <c r="CN311" s="20">
        <v>50</v>
      </c>
      <c r="CO311" s="20">
        <v>10</v>
      </c>
      <c r="CP311" s="20" t="s">
        <v>37</v>
      </c>
    </row>
    <row r="312" spans="1:94" x14ac:dyDescent="0.35">
      <c r="A312" s="16">
        <v>2012</v>
      </c>
      <c r="B312" s="17">
        <v>10065</v>
      </c>
      <c r="C312" s="18" t="s">
        <v>885</v>
      </c>
      <c r="D312" s="18" t="s">
        <v>90</v>
      </c>
      <c r="E312" s="18" t="s">
        <v>191</v>
      </c>
      <c r="F312" s="16" t="s">
        <v>8</v>
      </c>
      <c r="G312" s="20" t="s">
        <v>37</v>
      </c>
      <c r="H312" s="20" t="s">
        <v>37</v>
      </c>
      <c r="I312" s="20" t="s">
        <v>37</v>
      </c>
      <c r="J312" s="20" t="s">
        <v>37</v>
      </c>
      <c r="K312" s="20">
        <v>0</v>
      </c>
      <c r="L312" s="19" t="s">
        <v>37</v>
      </c>
      <c r="M312" s="19" t="s">
        <v>37</v>
      </c>
      <c r="N312" s="19" t="s">
        <v>37</v>
      </c>
      <c r="O312" s="19" t="s">
        <v>37</v>
      </c>
      <c r="P312" s="19">
        <v>0</v>
      </c>
      <c r="Q312" s="22" t="s">
        <v>37</v>
      </c>
      <c r="R312" s="22" t="s">
        <v>37</v>
      </c>
      <c r="S312" s="22" t="s">
        <v>37</v>
      </c>
      <c r="T312" s="22" t="s">
        <v>37</v>
      </c>
      <c r="U312" s="22">
        <v>0</v>
      </c>
      <c r="V312" s="21" t="s">
        <v>37</v>
      </c>
      <c r="W312" s="21" t="s">
        <v>37</v>
      </c>
      <c r="X312" s="21" t="s">
        <v>37</v>
      </c>
      <c r="Y312" s="21" t="s">
        <v>37</v>
      </c>
      <c r="Z312" s="21">
        <v>0</v>
      </c>
      <c r="AA312" s="20" t="s">
        <v>37</v>
      </c>
      <c r="AB312" s="20" t="s">
        <v>37</v>
      </c>
      <c r="AC312" s="20" t="s">
        <v>37</v>
      </c>
      <c r="AD312" s="20" t="s">
        <v>37</v>
      </c>
      <c r="AE312" s="20">
        <v>0</v>
      </c>
      <c r="AF312" s="19" t="s">
        <v>37</v>
      </c>
      <c r="AG312" s="19" t="s">
        <v>37</v>
      </c>
      <c r="AH312" s="19" t="s">
        <v>37</v>
      </c>
      <c r="AI312" s="19" t="s">
        <v>37</v>
      </c>
      <c r="AJ312" s="19">
        <v>0</v>
      </c>
      <c r="AK312" s="19" t="s">
        <v>37</v>
      </c>
      <c r="AL312" s="19" t="s">
        <v>37</v>
      </c>
      <c r="AM312" s="19" t="s">
        <v>37</v>
      </c>
      <c r="AN312" s="19" t="s">
        <v>37</v>
      </c>
      <c r="AO312" s="19">
        <v>0</v>
      </c>
      <c r="AP312" s="22" t="s">
        <v>37</v>
      </c>
      <c r="AQ312" s="22" t="s">
        <v>37</v>
      </c>
      <c r="AR312" s="22">
        <v>6</v>
      </c>
      <c r="AS312" s="22" t="s">
        <v>37</v>
      </c>
      <c r="AT312" s="22">
        <v>6</v>
      </c>
      <c r="AU312" s="21" t="s">
        <v>37</v>
      </c>
      <c r="AV312" s="21" t="s">
        <v>37</v>
      </c>
      <c r="AW312" s="21" t="s">
        <v>37</v>
      </c>
      <c r="AX312" s="21" t="s">
        <v>37</v>
      </c>
      <c r="AY312" s="21">
        <v>0</v>
      </c>
      <c r="AZ312" s="21" t="s">
        <v>37</v>
      </c>
      <c r="BA312" s="21" t="s">
        <v>37</v>
      </c>
      <c r="BB312" s="21">
        <v>5</v>
      </c>
      <c r="BC312" s="21" t="s">
        <v>37</v>
      </c>
      <c r="BD312" s="21">
        <v>5</v>
      </c>
      <c r="BE312" s="20" t="s">
        <v>37</v>
      </c>
      <c r="BF312" s="20" t="s">
        <v>37</v>
      </c>
      <c r="BG312" s="20">
        <v>25</v>
      </c>
      <c r="BH312" s="20" t="s">
        <v>37</v>
      </c>
      <c r="BI312" s="20">
        <v>25</v>
      </c>
      <c r="BJ312" s="20" t="s">
        <v>37</v>
      </c>
      <c r="BK312" s="20" t="s">
        <v>37</v>
      </c>
      <c r="BL312" s="20">
        <v>4</v>
      </c>
      <c r="BM312" s="20" t="s">
        <v>37</v>
      </c>
      <c r="BN312" s="20">
        <v>4</v>
      </c>
      <c r="BO312" s="22" t="s">
        <v>37</v>
      </c>
      <c r="BP312" s="22" t="s">
        <v>37</v>
      </c>
      <c r="BQ312" s="22" t="s">
        <v>37</v>
      </c>
      <c r="BR312" s="22" t="s">
        <v>37</v>
      </c>
      <c r="BS312" s="22">
        <v>0</v>
      </c>
      <c r="BT312" s="22" t="s">
        <v>37</v>
      </c>
      <c r="BU312" s="22" t="s">
        <v>37</v>
      </c>
      <c r="BV312" s="22">
        <v>205</v>
      </c>
      <c r="BW312" s="22" t="s">
        <v>37</v>
      </c>
      <c r="BX312" s="22">
        <v>205</v>
      </c>
      <c r="BY312" s="24" t="s">
        <v>37</v>
      </c>
      <c r="BZ312" s="24" t="s">
        <v>37</v>
      </c>
      <c r="CA312" s="24">
        <v>25</v>
      </c>
      <c r="CB312" s="24" t="s">
        <v>37</v>
      </c>
      <c r="CC312" s="24">
        <v>25</v>
      </c>
      <c r="CD312" s="24">
        <v>0</v>
      </c>
      <c r="CE312" s="24">
        <v>0</v>
      </c>
      <c r="CF312" s="24">
        <v>259</v>
      </c>
      <c r="CG312" s="24">
        <v>0</v>
      </c>
      <c r="CH312" s="24">
        <v>259</v>
      </c>
      <c r="CI312" s="22" t="s">
        <v>37</v>
      </c>
      <c r="CJ312" s="22" t="s">
        <v>37</v>
      </c>
      <c r="CK312" s="22">
        <v>500</v>
      </c>
      <c r="CL312" s="22" t="s">
        <v>37</v>
      </c>
      <c r="CM312" s="20" t="s">
        <v>37</v>
      </c>
      <c r="CN312" s="20" t="s">
        <v>37</v>
      </c>
      <c r="CO312" s="20" t="s">
        <v>37</v>
      </c>
      <c r="CP312" s="20" t="s">
        <v>37</v>
      </c>
    </row>
    <row r="313" spans="1:94" x14ac:dyDescent="0.35">
      <c r="A313" s="16">
        <v>2012</v>
      </c>
      <c r="B313" s="17">
        <v>10066</v>
      </c>
      <c r="C313" s="18" t="s">
        <v>886</v>
      </c>
      <c r="D313" s="18" t="s">
        <v>130</v>
      </c>
      <c r="E313" s="18" t="s">
        <v>33</v>
      </c>
      <c r="F313" s="16" t="s">
        <v>8</v>
      </c>
      <c r="G313" s="20">
        <v>47</v>
      </c>
      <c r="H313" s="20">
        <v>174</v>
      </c>
      <c r="I313" s="20">
        <v>36</v>
      </c>
      <c r="J313" s="20">
        <v>0</v>
      </c>
      <c r="K313" s="20">
        <v>257</v>
      </c>
      <c r="L313" s="19" t="s">
        <v>37</v>
      </c>
      <c r="M313" s="19" t="s">
        <v>37</v>
      </c>
      <c r="N313" s="19" t="s">
        <v>37</v>
      </c>
      <c r="O313" s="19" t="s">
        <v>37</v>
      </c>
      <c r="P313" s="19" t="s">
        <v>37</v>
      </c>
      <c r="Q313" s="22">
        <v>47</v>
      </c>
      <c r="R313" s="22">
        <v>174</v>
      </c>
      <c r="S313" s="22">
        <v>36</v>
      </c>
      <c r="T313" s="22">
        <v>0</v>
      </c>
      <c r="U313" s="22">
        <v>257</v>
      </c>
      <c r="V313" s="21" t="s">
        <v>37</v>
      </c>
      <c r="W313" s="21" t="s">
        <v>37</v>
      </c>
      <c r="X313" s="21" t="s">
        <v>37</v>
      </c>
      <c r="Y313" s="21" t="s">
        <v>37</v>
      </c>
      <c r="Z313" s="21" t="s">
        <v>37</v>
      </c>
      <c r="AA313" s="20" t="s">
        <v>37</v>
      </c>
      <c r="AB313" s="20" t="s">
        <v>37</v>
      </c>
      <c r="AC313" s="20" t="s">
        <v>37</v>
      </c>
      <c r="AD313" s="20" t="s">
        <v>37</v>
      </c>
      <c r="AE313" s="20" t="s">
        <v>37</v>
      </c>
      <c r="AF313" s="19" t="s">
        <v>37</v>
      </c>
      <c r="AG313" s="19" t="s">
        <v>37</v>
      </c>
      <c r="AH313" s="19" t="s">
        <v>37</v>
      </c>
      <c r="AI313" s="19" t="s">
        <v>37</v>
      </c>
      <c r="AJ313" s="19" t="s">
        <v>37</v>
      </c>
      <c r="AK313" s="19" t="s">
        <v>37</v>
      </c>
      <c r="AL313" s="19" t="s">
        <v>37</v>
      </c>
      <c r="AM313" s="19" t="s">
        <v>37</v>
      </c>
      <c r="AN313" s="19" t="s">
        <v>37</v>
      </c>
      <c r="AO313" s="19" t="s">
        <v>37</v>
      </c>
      <c r="AP313" s="22" t="s">
        <v>37</v>
      </c>
      <c r="AQ313" s="22" t="s">
        <v>37</v>
      </c>
      <c r="AR313" s="22" t="s">
        <v>37</v>
      </c>
      <c r="AS313" s="22" t="s">
        <v>37</v>
      </c>
      <c r="AT313" s="22" t="s">
        <v>37</v>
      </c>
      <c r="AU313" s="21" t="s">
        <v>37</v>
      </c>
      <c r="AV313" s="21" t="s">
        <v>37</v>
      </c>
      <c r="AW313" s="21" t="s">
        <v>37</v>
      </c>
      <c r="AX313" s="21" t="s">
        <v>37</v>
      </c>
      <c r="AY313" s="21" t="s">
        <v>37</v>
      </c>
      <c r="AZ313" s="21" t="s">
        <v>37</v>
      </c>
      <c r="BA313" s="21" t="s">
        <v>37</v>
      </c>
      <c r="BB313" s="21" t="s">
        <v>37</v>
      </c>
      <c r="BC313" s="21" t="s">
        <v>37</v>
      </c>
      <c r="BD313" s="21" t="s">
        <v>37</v>
      </c>
      <c r="BE313" s="20" t="s">
        <v>37</v>
      </c>
      <c r="BF313" s="20" t="s">
        <v>37</v>
      </c>
      <c r="BG313" s="20" t="s">
        <v>37</v>
      </c>
      <c r="BH313" s="20" t="s">
        <v>37</v>
      </c>
      <c r="BI313" s="20">
        <v>0</v>
      </c>
      <c r="BJ313" s="20">
        <v>13</v>
      </c>
      <c r="BK313" s="20">
        <v>4</v>
      </c>
      <c r="BL313" s="20">
        <v>8</v>
      </c>
      <c r="BM313" s="20">
        <v>0</v>
      </c>
      <c r="BN313" s="20">
        <v>25</v>
      </c>
      <c r="BO313" s="22" t="s">
        <v>37</v>
      </c>
      <c r="BP313" s="22" t="s">
        <v>37</v>
      </c>
      <c r="BQ313" s="22" t="s">
        <v>37</v>
      </c>
      <c r="BR313" s="22" t="s">
        <v>37</v>
      </c>
      <c r="BS313" s="22">
        <v>0</v>
      </c>
      <c r="BT313" s="22" t="s">
        <v>37</v>
      </c>
      <c r="BU313" s="22" t="s">
        <v>37</v>
      </c>
      <c r="BV313" s="22" t="s">
        <v>37</v>
      </c>
      <c r="BW313" s="22" t="s">
        <v>37</v>
      </c>
      <c r="BX313" s="22">
        <v>0</v>
      </c>
      <c r="BY313" s="24" t="s">
        <v>37</v>
      </c>
      <c r="BZ313" s="24" t="s">
        <v>37</v>
      </c>
      <c r="CA313" s="24" t="s">
        <v>37</v>
      </c>
      <c r="CB313" s="24" t="s">
        <v>37</v>
      </c>
      <c r="CC313" s="24">
        <v>0</v>
      </c>
      <c r="CD313" s="24">
        <v>13</v>
      </c>
      <c r="CE313" s="24">
        <v>4</v>
      </c>
      <c r="CF313" s="24">
        <v>8</v>
      </c>
      <c r="CG313" s="24">
        <v>0</v>
      </c>
      <c r="CH313" s="24">
        <v>25</v>
      </c>
      <c r="CI313" s="22" t="s">
        <v>37</v>
      </c>
      <c r="CJ313" s="22" t="s">
        <v>37</v>
      </c>
      <c r="CK313" s="22" t="s">
        <v>37</v>
      </c>
      <c r="CL313" s="22" t="s">
        <v>37</v>
      </c>
      <c r="CM313" s="20" t="s">
        <v>37</v>
      </c>
      <c r="CN313" s="20" t="s">
        <v>37</v>
      </c>
      <c r="CO313" s="20" t="s">
        <v>37</v>
      </c>
      <c r="CP313" s="20" t="s">
        <v>37</v>
      </c>
    </row>
    <row r="314" spans="1:94" x14ac:dyDescent="0.35">
      <c r="A314" s="16">
        <v>2012</v>
      </c>
      <c r="B314" s="17">
        <v>10071</v>
      </c>
      <c r="C314" s="18" t="s">
        <v>887</v>
      </c>
      <c r="D314" s="18" t="s">
        <v>758</v>
      </c>
      <c r="E314" s="18" t="s">
        <v>33</v>
      </c>
      <c r="F314" s="16" t="s">
        <v>8</v>
      </c>
      <c r="G314" s="20">
        <v>2353</v>
      </c>
      <c r="H314" s="20">
        <v>742</v>
      </c>
      <c r="I314" s="20">
        <v>1195</v>
      </c>
      <c r="J314" s="20">
        <v>0</v>
      </c>
      <c r="K314" s="20">
        <v>4290</v>
      </c>
      <c r="L314" s="19">
        <v>0.6</v>
      </c>
      <c r="M314" s="19">
        <v>0.1</v>
      </c>
      <c r="N314" s="19">
        <v>0.2</v>
      </c>
      <c r="O314" s="19" t="s">
        <v>37</v>
      </c>
      <c r="P314" s="19">
        <v>0.9</v>
      </c>
      <c r="Q314" s="22">
        <v>7376</v>
      </c>
      <c r="R314" s="22">
        <v>4753</v>
      </c>
      <c r="S314" s="22">
        <v>12240</v>
      </c>
      <c r="T314" s="22" t="s">
        <v>37</v>
      </c>
      <c r="U314" s="22">
        <v>24369</v>
      </c>
      <c r="V314" s="21">
        <v>2.2999999999999998</v>
      </c>
      <c r="W314" s="21">
        <v>0.9</v>
      </c>
      <c r="X314" s="21">
        <v>2</v>
      </c>
      <c r="Y314" s="21" t="s">
        <v>37</v>
      </c>
      <c r="Z314" s="21">
        <v>5.2</v>
      </c>
      <c r="AA314" s="20" t="s">
        <v>37</v>
      </c>
      <c r="AB314" s="20" t="s">
        <v>37</v>
      </c>
      <c r="AC314" s="20" t="s">
        <v>37</v>
      </c>
      <c r="AD314" s="20" t="s">
        <v>37</v>
      </c>
      <c r="AE314" s="20">
        <v>0</v>
      </c>
      <c r="AF314" s="19" t="s">
        <v>37</v>
      </c>
      <c r="AG314" s="19" t="s">
        <v>37</v>
      </c>
      <c r="AH314" s="19" t="s">
        <v>37</v>
      </c>
      <c r="AI314" s="19" t="s">
        <v>37</v>
      </c>
      <c r="AJ314" s="19">
        <v>0</v>
      </c>
      <c r="AK314" s="19" t="s">
        <v>37</v>
      </c>
      <c r="AL314" s="19" t="s">
        <v>37</v>
      </c>
      <c r="AM314" s="19" t="s">
        <v>37</v>
      </c>
      <c r="AN314" s="19" t="s">
        <v>37</v>
      </c>
      <c r="AO314" s="19">
        <v>0</v>
      </c>
      <c r="AP314" s="22" t="s">
        <v>37</v>
      </c>
      <c r="AQ314" s="22" t="s">
        <v>37</v>
      </c>
      <c r="AR314" s="22" t="s">
        <v>37</v>
      </c>
      <c r="AS314" s="22" t="s">
        <v>37</v>
      </c>
      <c r="AT314" s="22">
        <v>0</v>
      </c>
      <c r="AU314" s="21" t="s">
        <v>37</v>
      </c>
      <c r="AV314" s="21" t="s">
        <v>37</v>
      </c>
      <c r="AW314" s="21" t="s">
        <v>37</v>
      </c>
      <c r="AX314" s="21" t="s">
        <v>37</v>
      </c>
      <c r="AY314" s="21">
        <v>0</v>
      </c>
      <c r="AZ314" s="21" t="s">
        <v>37</v>
      </c>
      <c r="BA314" s="21" t="s">
        <v>37</v>
      </c>
      <c r="BB314" s="21" t="s">
        <v>37</v>
      </c>
      <c r="BC314" s="21" t="s">
        <v>37</v>
      </c>
      <c r="BD314" s="21">
        <v>0</v>
      </c>
      <c r="BE314" s="20">
        <v>39</v>
      </c>
      <c r="BF314" s="20">
        <v>12</v>
      </c>
      <c r="BG314" s="20">
        <v>20</v>
      </c>
      <c r="BH314" s="20" t="s">
        <v>37</v>
      </c>
      <c r="BI314" s="20">
        <v>71</v>
      </c>
      <c r="BJ314" s="20">
        <v>325</v>
      </c>
      <c r="BK314" s="20">
        <v>103</v>
      </c>
      <c r="BL314" s="20">
        <v>165</v>
      </c>
      <c r="BM314" s="20" t="s">
        <v>37</v>
      </c>
      <c r="BN314" s="20">
        <v>593</v>
      </c>
      <c r="BO314" s="22" t="s">
        <v>37</v>
      </c>
      <c r="BP314" s="22" t="s">
        <v>37</v>
      </c>
      <c r="BQ314" s="22" t="s">
        <v>37</v>
      </c>
      <c r="BR314" s="22" t="s">
        <v>37</v>
      </c>
      <c r="BS314" s="22">
        <v>0</v>
      </c>
      <c r="BT314" s="22" t="s">
        <v>37</v>
      </c>
      <c r="BU314" s="22" t="s">
        <v>37</v>
      </c>
      <c r="BV314" s="22" t="s">
        <v>37</v>
      </c>
      <c r="BW314" s="22" t="s">
        <v>37</v>
      </c>
      <c r="BX314" s="22">
        <v>0</v>
      </c>
      <c r="BY314" s="24" t="s">
        <v>37</v>
      </c>
      <c r="BZ314" s="24" t="s">
        <v>37</v>
      </c>
      <c r="CA314" s="24" t="s">
        <v>37</v>
      </c>
      <c r="CB314" s="24" t="s">
        <v>37</v>
      </c>
      <c r="CC314" s="24">
        <v>0</v>
      </c>
      <c r="CD314" s="24">
        <v>364</v>
      </c>
      <c r="CE314" s="24">
        <v>115</v>
      </c>
      <c r="CF314" s="24">
        <v>185</v>
      </c>
      <c r="CG314" s="24">
        <v>0</v>
      </c>
      <c r="CH314" s="24">
        <v>664</v>
      </c>
      <c r="CI314" s="22" t="s">
        <v>37</v>
      </c>
      <c r="CJ314" s="22" t="s">
        <v>37</v>
      </c>
      <c r="CK314" s="22" t="s">
        <v>37</v>
      </c>
      <c r="CL314" s="22" t="s">
        <v>37</v>
      </c>
      <c r="CM314" s="20" t="s">
        <v>37</v>
      </c>
      <c r="CN314" s="20" t="s">
        <v>37</v>
      </c>
      <c r="CO314" s="20" t="s">
        <v>37</v>
      </c>
      <c r="CP314" s="20" t="s">
        <v>37</v>
      </c>
    </row>
    <row r="315" spans="1:94" x14ac:dyDescent="0.35">
      <c r="A315" s="16">
        <v>2012</v>
      </c>
      <c r="B315" s="17">
        <v>10153</v>
      </c>
      <c r="C315" s="18" t="s">
        <v>890</v>
      </c>
      <c r="D315" s="18" t="s">
        <v>172</v>
      </c>
      <c r="E315" s="18" t="s">
        <v>33</v>
      </c>
      <c r="F315" s="16" t="s">
        <v>8</v>
      </c>
      <c r="G315" s="20" t="s">
        <v>37</v>
      </c>
      <c r="H315" s="20" t="s">
        <v>37</v>
      </c>
      <c r="I315" s="20" t="s">
        <v>37</v>
      </c>
      <c r="J315" s="20" t="s">
        <v>37</v>
      </c>
      <c r="K315" s="20">
        <v>0</v>
      </c>
      <c r="L315" s="19" t="s">
        <v>37</v>
      </c>
      <c r="M315" s="19" t="s">
        <v>37</v>
      </c>
      <c r="N315" s="19" t="s">
        <v>37</v>
      </c>
      <c r="O315" s="19" t="s">
        <v>37</v>
      </c>
      <c r="P315" s="19">
        <v>0</v>
      </c>
      <c r="Q315" s="22" t="s">
        <v>37</v>
      </c>
      <c r="R315" s="22" t="s">
        <v>37</v>
      </c>
      <c r="S315" s="22" t="s">
        <v>37</v>
      </c>
      <c r="T315" s="22" t="s">
        <v>37</v>
      </c>
      <c r="U315" s="22">
        <v>0</v>
      </c>
      <c r="V315" s="21" t="s">
        <v>37</v>
      </c>
      <c r="W315" s="21" t="s">
        <v>37</v>
      </c>
      <c r="X315" s="21" t="s">
        <v>37</v>
      </c>
      <c r="Y315" s="21" t="s">
        <v>37</v>
      </c>
      <c r="Z315" s="21">
        <v>0</v>
      </c>
      <c r="AA315" s="20" t="s">
        <v>37</v>
      </c>
      <c r="AB315" s="20" t="s">
        <v>37</v>
      </c>
      <c r="AC315" s="20" t="s">
        <v>37</v>
      </c>
      <c r="AD315" s="20" t="s">
        <v>37</v>
      </c>
      <c r="AE315" s="20">
        <v>0</v>
      </c>
      <c r="AF315" s="19">
        <v>0.1</v>
      </c>
      <c r="AG315" s="19">
        <v>0</v>
      </c>
      <c r="AH315" s="19">
        <v>0.1</v>
      </c>
      <c r="AI315" s="19">
        <v>0</v>
      </c>
      <c r="AJ315" s="19">
        <v>0.2</v>
      </c>
      <c r="AK315" s="19">
        <v>0.1</v>
      </c>
      <c r="AL315" s="19">
        <v>0</v>
      </c>
      <c r="AM315" s="19">
        <v>0.4</v>
      </c>
      <c r="AN315" s="19">
        <v>0</v>
      </c>
      <c r="AO315" s="19">
        <v>0.5</v>
      </c>
      <c r="AP315" s="22" t="s">
        <v>37</v>
      </c>
      <c r="AQ315" s="22" t="s">
        <v>37</v>
      </c>
      <c r="AR315" s="22" t="s">
        <v>37</v>
      </c>
      <c r="AS315" s="22" t="s">
        <v>37</v>
      </c>
      <c r="AT315" s="22">
        <v>0</v>
      </c>
      <c r="AU315" s="21">
        <v>1.2</v>
      </c>
      <c r="AV315" s="21">
        <v>0</v>
      </c>
      <c r="AW315" s="21">
        <v>8.6999999999999993</v>
      </c>
      <c r="AX315" s="21">
        <v>0</v>
      </c>
      <c r="AY315" s="21">
        <v>9.9</v>
      </c>
      <c r="AZ315" s="21">
        <v>2.8</v>
      </c>
      <c r="BA315" s="21">
        <v>0</v>
      </c>
      <c r="BB315" s="21">
        <v>20.9</v>
      </c>
      <c r="BC315" s="21">
        <v>0</v>
      </c>
      <c r="BD315" s="21">
        <v>23.7</v>
      </c>
      <c r="BE315" s="20" t="s">
        <v>37</v>
      </c>
      <c r="BF315" s="20" t="s">
        <v>37</v>
      </c>
      <c r="BG315" s="20" t="s">
        <v>37</v>
      </c>
      <c r="BH315" s="20" t="s">
        <v>37</v>
      </c>
      <c r="BI315" s="20">
        <v>0</v>
      </c>
      <c r="BJ315" s="20" t="s">
        <v>37</v>
      </c>
      <c r="BK315" s="20" t="s">
        <v>37</v>
      </c>
      <c r="BL315" s="20" t="s">
        <v>37</v>
      </c>
      <c r="BM315" s="20" t="s">
        <v>37</v>
      </c>
      <c r="BN315" s="20">
        <v>0</v>
      </c>
      <c r="BO315" s="22">
        <v>8</v>
      </c>
      <c r="BP315" s="22">
        <v>0</v>
      </c>
      <c r="BQ315" s="22">
        <v>63</v>
      </c>
      <c r="BR315" s="22">
        <v>0</v>
      </c>
      <c r="BS315" s="22">
        <v>71</v>
      </c>
      <c r="BT315" s="22">
        <v>1</v>
      </c>
      <c r="BU315" s="22">
        <v>0</v>
      </c>
      <c r="BV315" s="22">
        <v>5</v>
      </c>
      <c r="BW315" s="22" t="s">
        <v>37</v>
      </c>
      <c r="BX315" s="22">
        <v>6</v>
      </c>
      <c r="BY315" s="24" t="s">
        <v>37</v>
      </c>
      <c r="BZ315" s="24" t="s">
        <v>37</v>
      </c>
      <c r="CA315" s="24" t="s">
        <v>37</v>
      </c>
      <c r="CB315" s="24" t="s">
        <v>37</v>
      </c>
      <c r="CC315" s="24">
        <v>0</v>
      </c>
      <c r="CD315" s="24">
        <v>9</v>
      </c>
      <c r="CE315" s="24">
        <v>0</v>
      </c>
      <c r="CF315" s="24">
        <v>68</v>
      </c>
      <c r="CG315" s="24">
        <v>0</v>
      </c>
      <c r="CH315" s="24">
        <v>77</v>
      </c>
      <c r="CI315" s="22" t="s">
        <v>37</v>
      </c>
      <c r="CJ315" s="22" t="s">
        <v>37</v>
      </c>
      <c r="CK315" s="22" t="s">
        <v>37</v>
      </c>
      <c r="CL315" s="22" t="s">
        <v>37</v>
      </c>
      <c r="CM315" s="20" t="s">
        <v>37</v>
      </c>
      <c r="CN315" s="20" t="s">
        <v>37</v>
      </c>
      <c r="CO315" s="20" t="s">
        <v>37</v>
      </c>
      <c r="CP315" s="20" t="s">
        <v>37</v>
      </c>
    </row>
    <row r="316" spans="1:94" x14ac:dyDescent="0.35">
      <c r="A316" s="16">
        <v>2012</v>
      </c>
      <c r="B316" s="17">
        <v>10171</v>
      </c>
      <c r="C316" s="18" t="s">
        <v>892</v>
      </c>
      <c r="D316" s="18" t="s">
        <v>111</v>
      </c>
      <c r="E316" s="18" t="s">
        <v>57</v>
      </c>
      <c r="F316" s="16" t="s">
        <v>8</v>
      </c>
      <c r="G316" s="20">
        <v>40460</v>
      </c>
      <c r="H316" s="20">
        <v>15986</v>
      </c>
      <c r="I316" s="20">
        <v>0</v>
      </c>
      <c r="J316" s="20">
        <v>0</v>
      </c>
      <c r="K316" s="20">
        <v>56446</v>
      </c>
      <c r="L316" s="19">
        <v>6</v>
      </c>
      <c r="M316" s="19">
        <v>6</v>
      </c>
      <c r="N316" s="19">
        <v>0</v>
      </c>
      <c r="O316" s="19">
        <v>0</v>
      </c>
      <c r="P316" s="19">
        <v>12</v>
      </c>
      <c r="Q316" s="22">
        <v>153176</v>
      </c>
      <c r="R316" s="22">
        <v>58523</v>
      </c>
      <c r="S316" s="22">
        <v>0</v>
      </c>
      <c r="T316" s="22">
        <v>0</v>
      </c>
      <c r="U316" s="22">
        <v>211699</v>
      </c>
      <c r="V316" s="21">
        <v>17</v>
      </c>
      <c r="W316" s="21">
        <v>21</v>
      </c>
      <c r="X316" s="21">
        <v>0</v>
      </c>
      <c r="Y316" s="21">
        <v>0</v>
      </c>
      <c r="Z316" s="21">
        <v>38</v>
      </c>
      <c r="AA316" s="20">
        <v>0</v>
      </c>
      <c r="AB316" s="20">
        <v>0</v>
      </c>
      <c r="AC316" s="20">
        <v>0</v>
      </c>
      <c r="AD316" s="20">
        <v>0</v>
      </c>
      <c r="AE316" s="20">
        <v>0</v>
      </c>
      <c r="AF316" s="19">
        <v>8</v>
      </c>
      <c r="AG316" s="19">
        <v>2</v>
      </c>
      <c r="AH316" s="19">
        <v>0</v>
      </c>
      <c r="AI316" s="19">
        <v>0</v>
      </c>
      <c r="AJ316" s="19">
        <v>10</v>
      </c>
      <c r="AK316" s="19">
        <v>8</v>
      </c>
      <c r="AL316" s="19">
        <v>2</v>
      </c>
      <c r="AM316" s="19">
        <v>0</v>
      </c>
      <c r="AN316" s="19">
        <v>0</v>
      </c>
      <c r="AO316" s="19">
        <v>10</v>
      </c>
      <c r="AP316" s="22">
        <v>1710</v>
      </c>
      <c r="AQ316" s="22">
        <v>44</v>
      </c>
      <c r="AR316" s="22">
        <v>0</v>
      </c>
      <c r="AS316" s="22">
        <v>0</v>
      </c>
      <c r="AT316" s="22">
        <v>1754</v>
      </c>
      <c r="AU316" s="21">
        <v>82</v>
      </c>
      <c r="AV316" s="21">
        <v>4</v>
      </c>
      <c r="AW316" s="21">
        <v>0</v>
      </c>
      <c r="AX316" s="21">
        <v>0</v>
      </c>
      <c r="AY316" s="21">
        <v>86</v>
      </c>
      <c r="AZ316" s="21">
        <v>82</v>
      </c>
      <c r="BA316" s="21">
        <v>4</v>
      </c>
      <c r="BB316" s="21">
        <v>0</v>
      </c>
      <c r="BC316" s="21">
        <v>0</v>
      </c>
      <c r="BD316" s="21">
        <v>86</v>
      </c>
      <c r="BE316" s="20">
        <v>7213</v>
      </c>
      <c r="BF316" s="20">
        <v>1042</v>
      </c>
      <c r="BG316" s="20">
        <v>0</v>
      </c>
      <c r="BH316" s="20">
        <v>0</v>
      </c>
      <c r="BI316" s="20">
        <v>8255</v>
      </c>
      <c r="BJ316" s="20">
        <v>189</v>
      </c>
      <c r="BK316" s="20">
        <v>552</v>
      </c>
      <c r="BL316" s="20">
        <v>0</v>
      </c>
      <c r="BM316" s="20">
        <v>0</v>
      </c>
      <c r="BN316" s="20">
        <v>741</v>
      </c>
      <c r="BO316" s="22">
        <v>2345</v>
      </c>
      <c r="BP316" s="22">
        <v>208</v>
      </c>
      <c r="BQ316" s="22">
        <v>0</v>
      </c>
      <c r="BR316" s="22">
        <v>0</v>
      </c>
      <c r="BS316" s="22">
        <v>2553</v>
      </c>
      <c r="BT316" s="22">
        <v>1318</v>
      </c>
      <c r="BU316" s="22">
        <v>127</v>
      </c>
      <c r="BV316" s="22">
        <v>0</v>
      </c>
      <c r="BW316" s="22">
        <v>0</v>
      </c>
      <c r="BX316" s="22">
        <v>1445</v>
      </c>
      <c r="BY316" s="24">
        <v>394</v>
      </c>
      <c r="BZ316" s="24">
        <v>84</v>
      </c>
      <c r="CA316" s="24">
        <v>0</v>
      </c>
      <c r="CB316" s="24">
        <v>0</v>
      </c>
      <c r="CC316" s="24">
        <v>478</v>
      </c>
      <c r="CD316" s="24">
        <v>11459</v>
      </c>
      <c r="CE316" s="24">
        <v>2013</v>
      </c>
      <c r="CF316" s="24">
        <v>0</v>
      </c>
      <c r="CG316" s="24">
        <v>0</v>
      </c>
      <c r="CH316" s="24">
        <v>13472</v>
      </c>
      <c r="CI316" s="22">
        <v>64907</v>
      </c>
      <c r="CJ316" s="22">
        <v>983</v>
      </c>
      <c r="CK316" s="22">
        <v>5</v>
      </c>
      <c r="CL316" s="22">
        <v>0</v>
      </c>
      <c r="CM316" s="20">
        <v>3</v>
      </c>
      <c r="CN316" s="20">
        <v>386</v>
      </c>
      <c r="CO316" s="20">
        <v>0</v>
      </c>
      <c r="CP316" s="20">
        <v>0</v>
      </c>
    </row>
    <row r="317" spans="1:94" x14ac:dyDescent="0.35">
      <c r="A317" s="16">
        <v>2012</v>
      </c>
      <c r="B317" s="17">
        <v>10179</v>
      </c>
      <c r="C317" s="18" t="s">
        <v>893</v>
      </c>
      <c r="D317" s="18" t="s">
        <v>51</v>
      </c>
      <c r="E317" s="18" t="s">
        <v>28</v>
      </c>
      <c r="F317" s="16" t="s">
        <v>8</v>
      </c>
      <c r="G317" s="20" t="s">
        <v>37</v>
      </c>
      <c r="H317" s="20" t="s">
        <v>37</v>
      </c>
      <c r="I317" s="20" t="s">
        <v>37</v>
      </c>
      <c r="J317" s="20" t="s">
        <v>37</v>
      </c>
      <c r="K317" s="20">
        <v>0</v>
      </c>
      <c r="L317" s="19" t="s">
        <v>37</v>
      </c>
      <c r="M317" s="19" t="s">
        <v>37</v>
      </c>
      <c r="N317" s="19" t="s">
        <v>37</v>
      </c>
      <c r="O317" s="19" t="s">
        <v>37</v>
      </c>
      <c r="P317" s="19">
        <v>0</v>
      </c>
      <c r="Q317" s="22" t="s">
        <v>37</v>
      </c>
      <c r="R317" s="22" t="s">
        <v>37</v>
      </c>
      <c r="S317" s="22" t="s">
        <v>37</v>
      </c>
      <c r="T317" s="22" t="s">
        <v>37</v>
      </c>
      <c r="U317" s="22">
        <v>0</v>
      </c>
      <c r="V317" s="21" t="s">
        <v>37</v>
      </c>
      <c r="W317" s="21" t="s">
        <v>37</v>
      </c>
      <c r="X317" s="21" t="s">
        <v>37</v>
      </c>
      <c r="Y317" s="21" t="s">
        <v>37</v>
      </c>
      <c r="Z317" s="21">
        <v>0</v>
      </c>
      <c r="AA317" s="20" t="s">
        <v>37</v>
      </c>
      <c r="AB317" s="20" t="s">
        <v>37</v>
      </c>
      <c r="AC317" s="20" t="s">
        <v>37</v>
      </c>
      <c r="AD317" s="20" t="s">
        <v>37</v>
      </c>
      <c r="AE317" s="20">
        <v>0</v>
      </c>
      <c r="AF317" s="19" t="s">
        <v>37</v>
      </c>
      <c r="AG317" s="19" t="s">
        <v>37</v>
      </c>
      <c r="AH317" s="19" t="s">
        <v>37</v>
      </c>
      <c r="AI317" s="19" t="s">
        <v>37</v>
      </c>
      <c r="AJ317" s="19">
        <v>0</v>
      </c>
      <c r="AK317" s="19" t="s">
        <v>37</v>
      </c>
      <c r="AL317" s="19" t="s">
        <v>37</v>
      </c>
      <c r="AM317" s="19" t="s">
        <v>37</v>
      </c>
      <c r="AN317" s="19" t="s">
        <v>37</v>
      </c>
      <c r="AO317" s="19">
        <v>0</v>
      </c>
      <c r="AP317" s="22">
        <v>6</v>
      </c>
      <c r="AQ317" s="22" t="s">
        <v>37</v>
      </c>
      <c r="AR317" s="22" t="s">
        <v>37</v>
      </c>
      <c r="AS317" s="22" t="s">
        <v>37</v>
      </c>
      <c r="AT317" s="22">
        <v>6</v>
      </c>
      <c r="AU317" s="21" t="s">
        <v>37</v>
      </c>
      <c r="AV317" s="21" t="s">
        <v>37</v>
      </c>
      <c r="AW317" s="21" t="s">
        <v>37</v>
      </c>
      <c r="AX317" s="21" t="s">
        <v>37</v>
      </c>
      <c r="AY317" s="21">
        <v>0</v>
      </c>
      <c r="AZ317" s="21" t="s">
        <v>37</v>
      </c>
      <c r="BA317" s="21" t="s">
        <v>37</v>
      </c>
      <c r="BB317" s="21" t="s">
        <v>37</v>
      </c>
      <c r="BC317" s="21" t="s">
        <v>37</v>
      </c>
      <c r="BD317" s="21">
        <v>0</v>
      </c>
      <c r="BE317" s="20" t="s">
        <v>37</v>
      </c>
      <c r="BF317" s="20" t="s">
        <v>37</v>
      </c>
      <c r="BG317" s="20" t="s">
        <v>37</v>
      </c>
      <c r="BH317" s="20" t="s">
        <v>37</v>
      </c>
      <c r="BI317" s="20">
        <v>0</v>
      </c>
      <c r="BJ317" s="20" t="s">
        <v>37</v>
      </c>
      <c r="BK317" s="20" t="s">
        <v>37</v>
      </c>
      <c r="BL317" s="20" t="s">
        <v>37</v>
      </c>
      <c r="BM317" s="20" t="s">
        <v>37</v>
      </c>
      <c r="BN317" s="20">
        <v>0</v>
      </c>
      <c r="BO317" s="22" t="s">
        <v>37</v>
      </c>
      <c r="BP317" s="22" t="s">
        <v>37</v>
      </c>
      <c r="BQ317" s="22" t="s">
        <v>37</v>
      </c>
      <c r="BR317" s="22" t="s">
        <v>37</v>
      </c>
      <c r="BS317" s="22">
        <v>0</v>
      </c>
      <c r="BT317" s="22" t="s">
        <v>37</v>
      </c>
      <c r="BU317" s="22" t="s">
        <v>37</v>
      </c>
      <c r="BV317" s="22" t="s">
        <v>37</v>
      </c>
      <c r="BW317" s="22" t="s">
        <v>37</v>
      </c>
      <c r="BX317" s="22">
        <v>0</v>
      </c>
      <c r="BY317" s="24" t="s">
        <v>37</v>
      </c>
      <c r="BZ317" s="24" t="s">
        <v>37</v>
      </c>
      <c r="CA317" s="24" t="s">
        <v>37</v>
      </c>
      <c r="CB317" s="24" t="s">
        <v>37</v>
      </c>
      <c r="CC317" s="24">
        <v>0</v>
      </c>
      <c r="CD317" s="24">
        <v>0</v>
      </c>
      <c r="CE317" s="24">
        <v>0</v>
      </c>
      <c r="CF317" s="24">
        <v>0</v>
      </c>
      <c r="CG317" s="24">
        <v>0</v>
      </c>
      <c r="CH317" s="24">
        <v>0</v>
      </c>
      <c r="CI317" s="22" t="s">
        <v>37</v>
      </c>
      <c r="CJ317" s="22" t="s">
        <v>37</v>
      </c>
      <c r="CK317" s="22" t="s">
        <v>37</v>
      </c>
      <c r="CL317" s="22" t="s">
        <v>37</v>
      </c>
      <c r="CM317" s="20" t="s">
        <v>37</v>
      </c>
      <c r="CN317" s="20" t="s">
        <v>37</v>
      </c>
      <c r="CO317" s="20" t="s">
        <v>37</v>
      </c>
      <c r="CP317" s="20" t="s">
        <v>37</v>
      </c>
    </row>
    <row r="318" spans="1:94" x14ac:dyDescent="0.35">
      <c r="A318" s="16">
        <v>2012</v>
      </c>
      <c r="B318" s="17">
        <v>10331</v>
      </c>
      <c r="C318" s="18" t="s">
        <v>899</v>
      </c>
      <c r="D318" s="18" t="s">
        <v>104</v>
      </c>
      <c r="E318" s="18" t="s">
        <v>57</v>
      </c>
      <c r="F318" s="16" t="s">
        <v>8</v>
      </c>
      <c r="G318" s="20" t="s">
        <v>37</v>
      </c>
      <c r="H318" s="20" t="s">
        <v>37</v>
      </c>
      <c r="I318" s="20" t="s">
        <v>37</v>
      </c>
      <c r="J318" s="20" t="s">
        <v>37</v>
      </c>
      <c r="K318" s="20" t="s">
        <v>37</v>
      </c>
      <c r="L318" s="19" t="s">
        <v>37</v>
      </c>
      <c r="M318" s="19" t="s">
        <v>37</v>
      </c>
      <c r="N318" s="19" t="s">
        <v>37</v>
      </c>
      <c r="O318" s="19" t="s">
        <v>37</v>
      </c>
      <c r="P318" s="19" t="s">
        <v>37</v>
      </c>
      <c r="Q318" s="22" t="s">
        <v>37</v>
      </c>
      <c r="R318" s="22" t="s">
        <v>37</v>
      </c>
      <c r="S318" s="22" t="s">
        <v>37</v>
      </c>
      <c r="T318" s="22" t="s">
        <v>37</v>
      </c>
      <c r="U318" s="22" t="s">
        <v>37</v>
      </c>
      <c r="V318" s="21" t="s">
        <v>37</v>
      </c>
      <c r="W318" s="21" t="s">
        <v>37</v>
      </c>
      <c r="X318" s="21" t="s">
        <v>37</v>
      </c>
      <c r="Y318" s="21" t="s">
        <v>37</v>
      </c>
      <c r="Z318" s="21" t="s">
        <v>37</v>
      </c>
      <c r="AA318" s="20" t="s">
        <v>37</v>
      </c>
      <c r="AB318" s="20" t="s">
        <v>37</v>
      </c>
      <c r="AC318" s="20" t="s">
        <v>37</v>
      </c>
      <c r="AD318" s="20" t="s">
        <v>37</v>
      </c>
      <c r="AE318" s="20" t="s">
        <v>37</v>
      </c>
      <c r="AF318" s="19" t="s">
        <v>37</v>
      </c>
      <c r="AG318" s="19" t="s">
        <v>37</v>
      </c>
      <c r="AH318" s="19" t="s">
        <v>37</v>
      </c>
      <c r="AI318" s="19" t="s">
        <v>37</v>
      </c>
      <c r="AJ318" s="19" t="s">
        <v>37</v>
      </c>
      <c r="AK318" s="19" t="s">
        <v>37</v>
      </c>
      <c r="AL318" s="19" t="s">
        <v>37</v>
      </c>
      <c r="AM318" s="19" t="s">
        <v>37</v>
      </c>
      <c r="AN318" s="19" t="s">
        <v>37</v>
      </c>
      <c r="AO318" s="19" t="s">
        <v>37</v>
      </c>
      <c r="AP318" s="22" t="s">
        <v>37</v>
      </c>
      <c r="AQ318" s="22" t="s">
        <v>37</v>
      </c>
      <c r="AR318" s="22" t="s">
        <v>37</v>
      </c>
      <c r="AS318" s="22" t="s">
        <v>37</v>
      </c>
      <c r="AT318" s="22" t="s">
        <v>37</v>
      </c>
      <c r="AU318" s="21" t="s">
        <v>37</v>
      </c>
      <c r="AV318" s="21" t="s">
        <v>37</v>
      </c>
      <c r="AW318" s="21" t="s">
        <v>37</v>
      </c>
      <c r="AX318" s="21" t="s">
        <v>37</v>
      </c>
      <c r="AY318" s="21" t="s">
        <v>37</v>
      </c>
      <c r="AZ318" s="21" t="s">
        <v>37</v>
      </c>
      <c r="BA318" s="21" t="s">
        <v>37</v>
      </c>
      <c r="BB318" s="21" t="s">
        <v>37</v>
      </c>
      <c r="BC318" s="21" t="s">
        <v>37</v>
      </c>
      <c r="BD318" s="21" t="s">
        <v>37</v>
      </c>
      <c r="BE318" s="20" t="s">
        <v>37</v>
      </c>
      <c r="BF318" s="20" t="s">
        <v>37</v>
      </c>
      <c r="BG318" s="20" t="s">
        <v>37</v>
      </c>
      <c r="BH318" s="20" t="s">
        <v>37</v>
      </c>
      <c r="BI318" s="20" t="s">
        <v>37</v>
      </c>
      <c r="BJ318" s="20" t="s">
        <v>37</v>
      </c>
      <c r="BK318" s="20" t="s">
        <v>37</v>
      </c>
      <c r="BL318" s="20" t="s">
        <v>37</v>
      </c>
      <c r="BM318" s="20" t="s">
        <v>37</v>
      </c>
      <c r="BN318" s="20" t="s">
        <v>37</v>
      </c>
      <c r="BO318" s="22" t="s">
        <v>37</v>
      </c>
      <c r="BP318" s="22" t="s">
        <v>37</v>
      </c>
      <c r="BQ318" s="22" t="s">
        <v>37</v>
      </c>
      <c r="BR318" s="22" t="s">
        <v>37</v>
      </c>
      <c r="BS318" s="22" t="s">
        <v>37</v>
      </c>
      <c r="BT318" s="22" t="s">
        <v>37</v>
      </c>
      <c r="BU318" s="22" t="s">
        <v>37</v>
      </c>
      <c r="BV318" s="22" t="s">
        <v>37</v>
      </c>
      <c r="BW318" s="22" t="s">
        <v>37</v>
      </c>
      <c r="BX318" s="22" t="s">
        <v>37</v>
      </c>
      <c r="BY318" s="24" t="s">
        <v>37</v>
      </c>
      <c r="BZ318" s="24" t="s">
        <v>37</v>
      </c>
      <c r="CA318" s="24" t="s">
        <v>37</v>
      </c>
      <c r="CB318" s="24" t="s">
        <v>37</v>
      </c>
      <c r="CC318" s="24" t="s">
        <v>37</v>
      </c>
      <c r="CD318" s="24" t="s">
        <v>37</v>
      </c>
      <c r="CE318" s="24" t="s">
        <v>37</v>
      </c>
      <c r="CF318" s="24" t="s">
        <v>37</v>
      </c>
      <c r="CG318" s="24" t="s">
        <v>37</v>
      </c>
      <c r="CH318" s="24" t="s">
        <v>37</v>
      </c>
      <c r="CI318" s="22" t="s">
        <v>37</v>
      </c>
      <c r="CJ318" s="22" t="s">
        <v>37</v>
      </c>
      <c r="CK318" s="22" t="s">
        <v>37</v>
      </c>
      <c r="CL318" s="22" t="s">
        <v>37</v>
      </c>
      <c r="CM318" s="20">
        <v>35</v>
      </c>
      <c r="CN318" s="20">
        <v>5</v>
      </c>
      <c r="CO318" s="20">
        <v>1</v>
      </c>
      <c r="CP318" s="20">
        <v>0</v>
      </c>
    </row>
    <row r="319" spans="1:94" x14ac:dyDescent="0.35">
      <c r="A319" s="16">
        <v>2012</v>
      </c>
      <c r="B319" s="17">
        <v>10345</v>
      </c>
      <c r="C319" s="18" t="s">
        <v>900</v>
      </c>
      <c r="D319" s="18" t="s">
        <v>70</v>
      </c>
      <c r="E319" s="18" t="s">
        <v>28</v>
      </c>
      <c r="F319" s="16" t="s">
        <v>8</v>
      </c>
      <c r="G319" s="20" t="s">
        <v>37</v>
      </c>
      <c r="H319" s="20" t="s">
        <v>37</v>
      </c>
      <c r="I319" s="20" t="s">
        <v>37</v>
      </c>
      <c r="J319" s="20" t="s">
        <v>37</v>
      </c>
      <c r="K319" s="20" t="s">
        <v>37</v>
      </c>
      <c r="L319" s="19" t="s">
        <v>37</v>
      </c>
      <c r="M319" s="19" t="s">
        <v>37</v>
      </c>
      <c r="N319" s="19" t="s">
        <v>37</v>
      </c>
      <c r="O319" s="19" t="s">
        <v>37</v>
      </c>
      <c r="P319" s="19" t="s">
        <v>37</v>
      </c>
      <c r="Q319" s="22" t="s">
        <v>37</v>
      </c>
      <c r="R319" s="22" t="s">
        <v>37</v>
      </c>
      <c r="S319" s="22" t="s">
        <v>37</v>
      </c>
      <c r="T319" s="22" t="s">
        <v>37</v>
      </c>
      <c r="U319" s="22" t="s">
        <v>37</v>
      </c>
      <c r="V319" s="21" t="s">
        <v>37</v>
      </c>
      <c r="W319" s="21" t="s">
        <v>37</v>
      </c>
      <c r="X319" s="21" t="s">
        <v>37</v>
      </c>
      <c r="Y319" s="21" t="s">
        <v>37</v>
      </c>
      <c r="Z319" s="21" t="s">
        <v>37</v>
      </c>
      <c r="AA319" s="20" t="s">
        <v>37</v>
      </c>
      <c r="AB319" s="20" t="s">
        <v>37</v>
      </c>
      <c r="AC319" s="20" t="s">
        <v>37</v>
      </c>
      <c r="AD319" s="20" t="s">
        <v>37</v>
      </c>
      <c r="AE319" s="20" t="s">
        <v>37</v>
      </c>
      <c r="AF319" s="19" t="s">
        <v>37</v>
      </c>
      <c r="AG319" s="19" t="s">
        <v>37</v>
      </c>
      <c r="AH319" s="19" t="s">
        <v>37</v>
      </c>
      <c r="AI319" s="19" t="s">
        <v>37</v>
      </c>
      <c r="AJ319" s="19" t="s">
        <v>37</v>
      </c>
      <c r="AK319" s="19" t="s">
        <v>37</v>
      </c>
      <c r="AL319" s="19" t="s">
        <v>37</v>
      </c>
      <c r="AM319" s="19" t="s">
        <v>37</v>
      </c>
      <c r="AN319" s="19" t="s">
        <v>37</v>
      </c>
      <c r="AO319" s="19" t="s">
        <v>37</v>
      </c>
      <c r="AP319" s="22" t="s">
        <v>37</v>
      </c>
      <c r="AQ319" s="22" t="s">
        <v>37</v>
      </c>
      <c r="AR319" s="22" t="s">
        <v>37</v>
      </c>
      <c r="AS319" s="22" t="s">
        <v>37</v>
      </c>
      <c r="AT319" s="22" t="s">
        <v>37</v>
      </c>
      <c r="AU319" s="21" t="s">
        <v>37</v>
      </c>
      <c r="AV319" s="21" t="s">
        <v>37</v>
      </c>
      <c r="AW319" s="21" t="s">
        <v>37</v>
      </c>
      <c r="AX319" s="21" t="s">
        <v>37</v>
      </c>
      <c r="AY319" s="21" t="s">
        <v>37</v>
      </c>
      <c r="AZ319" s="21" t="s">
        <v>37</v>
      </c>
      <c r="BA319" s="21" t="s">
        <v>37</v>
      </c>
      <c r="BB319" s="21" t="s">
        <v>37</v>
      </c>
      <c r="BC319" s="21" t="s">
        <v>37</v>
      </c>
      <c r="BD319" s="21" t="s">
        <v>37</v>
      </c>
      <c r="BE319" s="20" t="s">
        <v>37</v>
      </c>
      <c r="BF319" s="20" t="s">
        <v>37</v>
      </c>
      <c r="BG319" s="20" t="s">
        <v>37</v>
      </c>
      <c r="BH319" s="20" t="s">
        <v>37</v>
      </c>
      <c r="BI319" s="20" t="s">
        <v>37</v>
      </c>
      <c r="BJ319" s="20" t="s">
        <v>37</v>
      </c>
      <c r="BK319" s="20" t="s">
        <v>37</v>
      </c>
      <c r="BL319" s="20" t="s">
        <v>37</v>
      </c>
      <c r="BM319" s="20" t="s">
        <v>37</v>
      </c>
      <c r="BN319" s="20" t="s">
        <v>37</v>
      </c>
      <c r="BO319" s="22" t="s">
        <v>37</v>
      </c>
      <c r="BP319" s="22" t="s">
        <v>37</v>
      </c>
      <c r="BQ319" s="22" t="s">
        <v>37</v>
      </c>
      <c r="BR319" s="22" t="s">
        <v>37</v>
      </c>
      <c r="BS319" s="22" t="s">
        <v>37</v>
      </c>
      <c r="BT319" s="22" t="s">
        <v>37</v>
      </c>
      <c r="BU319" s="22" t="s">
        <v>37</v>
      </c>
      <c r="BV319" s="22" t="s">
        <v>37</v>
      </c>
      <c r="BW319" s="22" t="s">
        <v>37</v>
      </c>
      <c r="BX319" s="22" t="s">
        <v>37</v>
      </c>
      <c r="BY319" s="24" t="s">
        <v>37</v>
      </c>
      <c r="BZ319" s="24" t="s">
        <v>37</v>
      </c>
      <c r="CA319" s="24" t="s">
        <v>37</v>
      </c>
      <c r="CB319" s="24" t="s">
        <v>37</v>
      </c>
      <c r="CC319" s="24" t="s">
        <v>37</v>
      </c>
      <c r="CD319" s="24" t="s">
        <v>37</v>
      </c>
      <c r="CE319" s="24" t="s">
        <v>37</v>
      </c>
      <c r="CF319" s="24" t="s">
        <v>37</v>
      </c>
      <c r="CG319" s="24" t="s">
        <v>37</v>
      </c>
      <c r="CH319" s="24" t="s">
        <v>37</v>
      </c>
      <c r="CI319" s="22">
        <v>3728</v>
      </c>
      <c r="CJ319" s="22">
        <v>14</v>
      </c>
      <c r="CK319" s="22">
        <v>7</v>
      </c>
      <c r="CL319" s="22" t="s">
        <v>37</v>
      </c>
      <c r="CM319" s="20">
        <v>10</v>
      </c>
      <c r="CN319" s="20" t="s">
        <v>37</v>
      </c>
      <c r="CO319" s="20">
        <v>7</v>
      </c>
      <c r="CP319" s="20" t="s">
        <v>37</v>
      </c>
    </row>
    <row r="320" spans="1:94" x14ac:dyDescent="0.35">
      <c r="A320" s="16">
        <v>2012</v>
      </c>
      <c r="B320" s="17">
        <v>10376</v>
      </c>
      <c r="C320" s="18" t="s">
        <v>903</v>
      </c>
      <c r="D320" s="18" t="s">
        <v>61</v>
      </c>
      <c r="E320" s="18" t="s">
        <v>28</v>
      </c>
      <c r="F320" s="16" t="s">
        <v>8</v>
      </c>
      <c r="G320" s="20" t="s">
        <v>37</v>
      </c>
      <c r="H320" s="20" t="s">
        <v>37</v>
      </c>
      <c r="I320" s="20" t="s">
        <v>37</v>
      </c>
      <c r="J320" s="20" t="s">
        <v>37</v>
      </c>
      <c r="K320" s="20" t="s">
        <v>37</v>
      </c>
      <c r="L320" s="19" t="s">
        <v>37</v>
      </c>
      <c r="M320" s="19" t="s">
        <v>37</v>
      </c>
      <c r="N320" s="19" t="s">
        <v>37</v>
      </c>
      <c r="O320" s="19" t="s">
        <v>37</v>
      </c>
      <c r="P320" s="19" t="s">
        <v>37</v>
      </c>
      <c r="Q320" s="22" t="s">
        <v>37</v>
      </c>
      <c r="R320" s="22" t="s">
        <v>37</v>
      </c>
      <c r="S320" s="22" t="s">
        <v>37</v>
      </c>
      <c r="T320" s="22" t="s">
        <v>37</v>
      </c>
      <c r="U320" s="22" t="s">
        <v>37</v>
      </c>
      <c r="V320" s="21" t="s">
        <v>37</v>
      </c>
      <c r="W320" s="21" t="s">
        <v>37</v>
      </c>
      <c r="X320" s="21" t="s">
        <v>37</v>
      </c>
      <c r="Y320" s="21" t="s">
        <v>37</v>
      </c>
      <c r="Z320" s="21" t="s">
        <v>37</v>
      </c>
      <c r="AA320" s="20" t="s">
        <v>37</v>
      </c>
      <c r="AB320" s="20" t="s">
        <v>37</v>
      </c>
      <c r="AC320" s="20" t="s">
        <v>37</v>
      </c>
      <c r="AD320" s="20" t="s">
        <v>37</v>
      </c>
      <c r="AE320" s="20" t="s">
        <v>37</v>
      </c>
      <c r="AF320" s="19" t="s">
        <v>37</v>
      </c>
      <c r="AG320" s="19" t="s">
        <v>37</v>
      </c>
      <c r="AH320" s="19" t="s">
        <v>37</v>
      </c>
      <c r="AI320" s="19" t="s">
        <v>37</v>
      </c>
      <c r="AJ320" s="19" t="s">
        <v>37</v>
      </c>
      <c r="AK320" s="19" t="s">
        <v>37</v>
      </c>
      <c r="AL320" s="19" t="s">
        <v>37</v>
      </c>
      <c r="AM320" s="19" t="s">
        <v>37</v>
      </c>
      <c r="AN320" s="19" t="s">
        <v>37</v>
      </c>
      <c r="AO320" s="19" t="s">
        <v>37</v>
      </c>
      <c r="AP320" s="22" t="s">
        <v>37</v>
      </c>
      <c r="AQ320" s="22" t="s">
        <v>37</v>
      </c>
      <c r="AR320" s="22" t="s">
        <v>37</v>
      </c>
      <c r="AS320" s="22" t="s">
        <v>37</v>
      </c>
      <c r="AT320" s="22" t="s">
        <v>37</v>
      </c>
      <c r="AU320" s="21" t="s">
        <v>37</v>
      </c>
      <c r="AV320" s="21" t="s">
        <v>37</v>
      </c>
      <c r="AW320" s="21" t="s">
        <v>37</v>
      </c>
      <c r="AX320" s="21" t="s">
        <v>37</v>
      </c>
      <c r="AY320" s="21" t="s">
        <v>37</v>
      </c>
      <c r="AZ320" s="21" t="s">
        <v>37</v>
      </c>
      <c r="BA320" s="21" t="s">
        <v>37</v>
      </c>
      <c r="BB320" s="21" t="s">
        <v>37</v>
      </c>
      <c r="BC320" s="21" t="s">
        <v>37</v>
      </c>
      <c r="BD320" s="21" t="s">
        <v>37</v>
      </c>
      <c r="BE320" s="20" t="s">
        <v>37</v>
      </c>
      <c r="BF320" s="20" t="s">
        <v>37</v>
      </c>
      <c r="BG320" s="20" t="s">
        <v>37</v>
      </c>
      <c r="BH320" s="20" t="s">
        <v>37</v>
      </c>
      <c r="BI320" s="20" t="s">
        <v>37</v>
      </c>
      <c r="BJ320" s="20" t="s">
        <v>37</v>
      </c>
      <c r="BK320" s="20" t="s">
        <v>37</v>
      </c>
      <c r="BL320" s="20" t="s">
        <v>37</v>
      </c>
      <c r="BM320" s="20" t="s">
        <v>37</v>
      </c>
      <c r="BN320" s="20" t="s">
        <v>37</v>
      </c>
      <c r="BO320" s="22" t="s">
        <v>37</v>
      </c>
      <c r="BP320" s="22" t="s">
        <v>37</v>
      </c>
      <c r="BQ320" s="22" t="s">
        <v>37</v>
      </c>
      <c r="BR320" s="22" t="s">
        <v>37</v>
      </c>
      <c r="BS320" s="22" t="s">
        <v>37</v>
      </c>
      <c r="BT320" s="22" t="s">
        <v>37</v>
      </c>
      <c r="BU320" s="22" t="s">
        <v>37</v>
      </c>
      <c r="BV320" s="22" t="s">
        <v>37</v>
      </c>
      <c r="BW320" s="22" t="s">
        <v>37</v>
      </c>
      <c r="BX320" s="22" t="s">
        <v>37</v>
      </c>
      <c r="BY320" s="24" t="s">
        <v>37</v>
      </c>
      <c r="BZ320" s="24" t="s">
        <v>37</v>
      </c>
      <c r="CA320" s="24" t="s">
        <v>37</v>
      </c>
      <c r="CB320" s="24" t="s">
        <v>37</v>
      </c>
      <c r="CC320" s="24" t="s">
        <v>37</v>
      </c>
      <c r="CD320" s="24" t="s">
        <v>37</v>
      </c>
      <c r="CE320" s="24" t="s">
        <v>37</v>
      </c>
      <c r="CF320" s="24" t="s">
        <v>37</v>
      </c>
      <c r="CG320" s="24" t="s">
        <v>37</v>
      </c>
      <c r="CH320" s="24" t="s">
        <v>37</v>
      </c>
      <c r="CI320" s="22" t="s">
        <v>37</v>
      </c>
      <c r="CJ320" s="22" t="s">
        <v>37</v>
      </c>
      <c r="CK320" s="22" t="s">
        <v>37</v>
      </c>
      <c r="CL320" s="22" t="s">
        <v>37</v>
      </c>
      <c r="CM320" s="20">
        <v>0</v>
      </c>
      <c r="CN320" s="20">
        <v>50</v>
      </c>
      <c r="CO320" s="20">
        <v>1</v>
      </c>
      <c r="CP320" s="20">
        <v>0</v>
      </c>
    </row>
    <row r="321" spans="1:94" x14ac:dyDescent="0.35">
      <c r="A321" s="16">
        <v>2012</v>
      </c>
      <c r="B321" s="17">
        <v>10454</v>
      </c>
      <c r="C321" s="18" t="s">
        <v>910</v>
      </c>
      <c r="D321" s="18" t="s">
        <v>210</v>
      </c>
      <c r="E321" s="18" t="s">
        <v>33</v>
      </c>
      <c r="F321" s="16" t="s">
        <v>8</v>
      </c>
      <c r="G321" s="20" t="s">
        <v>37</v>
      </c>
      <c r="H321" s="20" t="s">
        <v>37</v>
      </c>
      <c r="I321" s="20" t="s">
        <v>37</v>
      </c>
      <c r="J321" s="20" t="s">
        <v>37</v>
      </c>
      <c r="K321" s="20" t="s">
        <v>37</v>
      </c>
      <c r="L321" s="19" t="s">
        <v>37</v>
      </c>
      <c r="M321" s="19" t="s">
        <v>37</v>
      </c>
      <c r="N321" s="19" t="s">
        <v>37</v>
      </c>
      <c r="O321" s="19" t="s">
        <v>37</v>
      </c>
      <c r="P321" s="19" t="s">
        <v>37</v>
      </c>
      <c r="Q321" s="22" t="s">
        <v>37</v>
      </c>
      <c r="R321" s="22" t="s">
        <v>37</v>
      </c>
      <c r="S321" s="22" t="s">
        <v>37</v>
      </c>
      <c r="T321" s="22" t="s">
        <v>37</v>
      </c>
      <c r="U321" s="22" t="s">
        <v>37</v>
      </c>
      <c r="V321" s="21" t="s">
        <v>37</v>
      </c>
      <c r="W321" s="21" t="s">
        <v>37</v>
      </c>
      <c r="X321" s="21" t="s">
        <v>37</v>
      </c>
      <c r="Y321" s="21" t="s">
        <v>37</v>
      </c>
      <c r="Z321" s="21" t="s">
        <v>37</v>
      </c>
      <c r="AA321" s="20" t="s">
        <v>37</v>
      </c>
      <c r="AB321" s="20" t="s">
        <v>37</v>
      </c>
      <c r="AC321" s="20" t="s">
        <v>37</v>
      </c>
      <c r="AD321" s="20" t="s">
        <v>37</v>
      </c>
      <c r="AE321" s="20" t="s">
        <v>37</v>
      </c>
      <c r="AF321" s="19" t="s">
        <v>37</v>
      </c>
      <c r="AG321" s="19" t="s">
        <v>37</v>
      </c>
      <c r="AH321" s="19" t="s">
        <v>37</v>
      </c>
      <c r="AI321" s="19" t="s">
        <v>37</v>
      </c>
      <c r="AJ321" s="19" t="s">
        <v>37</v>
      </c>
      <c r="AK321" s="19" t="s">
        <v>37</v>
      </c>
      <c r="AL321" s="19" t="s">
        <v>37</v>
      </c>
      <c r="AM321" s="19" t="s">
        <v>37</v>
      </c>
      <c r="AN321" s="19" t="s">
        <v>37</v>
      </c>
      <c r="AO321" s="19" t="s">
        <v>37</v>
      </c>
      <c r="AP321" s="22" t="s">
        <v>37</v>
      </c>
      <c r="AQ321" s="22" t="s">
        <v>37</v>
      </c>
      <c r="AR321" s="22" t="s">
        <v>37</v>
      </c>
      <c r="AS321" s="22" t="s">
        <v>37</v>
      </c>
      <c r="AT321" s="22" t="s">
        <v>37</v>
      </c>
      <c r="AU321" s="21" t="s">
        <v>37</v>
      </c>
      <c r="AV321" s="21" t="s">
        <v>37</v>
      </c>
      <c r="AW321" s="21" t="s">
        <v>37</v>
      </c>
      <c r="AX321" s="21" t="s">
        <v>37</v>
      </c>
      <c r="AY321" s="21" t="s">
        <v>37</v>
      </c>
      <c r="AZ321" s="21" t="s">
        <v>37</v>
      </c>
      <c r="BA321" s="21" t="s">
        <v>37</v>
      </c>
      <c r="BB321" s="21" t="s">
        <v>37</v>
      </c>
      <c r="BC321" s="21" t="s">
        <v>37</v>
      </c>
      <c r="BD321" s="21" t="s">
        <v>37</v>
      </c>
      <c r="BE321" s="20" t="s">
        <v>37</v>
      </c>
      <c r="BF321" s="20" t="s">
        <v>37</v>
      </c>
      <c r="BG321" s="20" t="s">
        <v>37</v>
      </c>
      <c r="BH321" s="20" t="s">
        <v>37</v>
      </c>
      <c r="BI321" s="20">
        <v>0</v>
      </c>
      <c r="BJ321" s="20" t="s">
        <v>37</v>
      </c>
      <c r="BK321" s="20" t="s">
        <v>37</v>
      </c>
      <c r="BL321" s="20" t="s">
        <v>37</v>
      </c>
      <c r="BM321" s="20" t="s">
        <v>37</v>
      </c>
      <c r="BN321" s="20">
        <v>0</v>
      </c>
      <c r="BO321" s="22">
        <v>0</v>
      </c>
      <c r="BP321" s="22" t="s">
        <v>37</v>
      </c>
      <c r="BQ321" s="22" t="s">
        <v>37</v>
      </c>
      <c r="BR321" s="22" t="s">
        <v>37</v>
      </c>
      <c r="BS321" s="22">
        <v>0</v>
      </c>
      <c r="BT321" s="22" t="s">
        <v>37</v>
      </c>
      <c r="BU321" s="22" t="s">
        <v>37</v>
      </c>
      <c r="BV321" s="22" t="s">
        <v>37</v>
      </c>
      <c r="BW321" s="22" t="s">
        <v>37</v>
      </c>
      <c r="BX321" s="22">
        <v>0</v>
      </c>
      <c r="BY321" s="24">
        <v>4</v>
      </c>
      <c r="BZ321" s="24" t="s">
        <v>37</v>
      </c>
      <c r="CA321" s="24" t="s">
        <v>37</v>
      </c>
      <c r="CB321" s="24" t="s">
        <v>37</v>
      </c>
      <c r="CC321" s="24">
        <v>4</v>
      </c>
      <c r="CD321" s="24">
        <v>4</v>
      </c>
      <c r="CE321" s="24">
        <v>0</v>
      </c>
      <c r="CF321" s="24">
        <v>0</v>
      </c>
      <c r="CG321" s="24">
        <v>0</v>
      </c>
      <c r="CH321" s="24">
        <v>4</v>
      </c>
      <c r="CI321" s="22" t="s">
        <v>37</v>
      </c>
      <c r="CJ321" s="22" t="s">
        <v>37</v>
      </c>
      <c r="CK321" s="22" t="s">
        <v>37</v>
      </c>
      <c r="CL321" s="22" t="s">
        <v>37</v>
      </c>
      <c r="CM321" s="20" t="s">
        <v>37</v>
      </c>
      <c r="CN321" s="20" t="s">
        <v>37</v>
      </c>
      <c r="CO321" s="20" t="s">
        <v>37</v>
      </c>
      <c r="CP321" s="20" t="s">
        <v>37</v>
      </c>
    </row>
    <row r="322" spans="1:94" x14ac:dyDescent="0.35">
      <c r="A322" s="16">
        <v>2012</v>
      </c>
      <c r="B322" s="17">
        <v>10455</v>
      </c>
      <c r="C322" s="18" t="s">
        <v>2225</v>
      </c>
      <c r="D322" s="18" t="s">
        <v>65</v>
      </c>
      <c r="E322" s="18" t="s">
        <v>191</v>
      </c>
      <c r="F322" s="16" t="s">
        <v>2203</v>
      </c>
      <c r="G322" s="20" t="s">
        <v>37</v>
      </c>
      <c r="H322" s="20" t="s">
        <v>37</v>
      </c>
      <c r="I322" s="20" t="s">
        <v>37</v>
      </c>
      <c r="J322" s="20" t="s">
        <v>37</v>
      </c>
      <c r="K322" s="20" t="s">
        <v>37</v>
      </c>
      <c r="L322" s="19" t="s">
        <v>37</v>
      </c>
      <c r="M322" s="19" t="s">
        <v>37</v>
      </c>
      <c r="N322" s="19" t="s">
        <v>37</v>
      </c>
      <c r="O322" s="19" t="s">
        <v>37</v>
      </c>
      <c r="P322" s="19" t="s">
        <v>37</v>
      </c>
      <c r="Q322" s="22" t="s">
        <v>37</v>
      </c>
      <c r="R322" s="22" t="s">
        <v>37</v>
      </c>
      <c r="S322" s="22" t="s">
        <v>37</v>
      </c>
      <c r="T322" s="22" t="s">
        <v>37</v>
      </c>
      <c r="U322" s="22" t="s">
        <v>37</v>
      </c>
      <c r="V322" s="21" t="s">
        <v>37</v>
      </c>
      <c r="W322" s="21" t="s">
        <v>37</v>
      </c>
      <c r="X322" s="21" t="s">
        <v>37</v>
      </c>
      <c r="Y322" s="21" t="s">
        <v>37</v>
      </c>
      <c r="Z322" s="21" t="s">
        <v>37</v>
      </c>
      <c r="AA322" s="20" t="s">
        <v>37</v>
      </c>
      <c r="AB322" s="20" t="s">
        <v>37</v>
      </c>
      <c r="AC322" s="20" t="s">
        <v>37</v>
      </c>
      <c r="AD322" s="20" t="s">
        <v>37</v>
      </c>
      <c r="AE322" s="20" t="s">
        <v>37</v>
      </c>
      <c r="AF322" s="19" t="s">
        <v>37</v>
      </c>
      <c r="AG322" s="19" t="s">
        <v>37</v>
      </c>
      <c r="AH322" s="19" t="s">
        <v>37</v>
      </c>
      <c r="AI322" s="19" t="s">
        <v>37</v>
      </c>
      <c r="AJ322" s="19" t="s">
        <v>37</v>
      </c>
      <c r="AK322" s="19" t="s">
        <v>37</v>
      </c>
      <c r="AL322" s="19" t="s">
        <v>37</v>
      </c>
      <c r="AM322" s="19" t="s">
        <v>37</v>
      </c>
      <c r="AN322" s="19" t="s">
        <v>37</v>
      </c>
      <c r="AO322" s="19" t="s">
        <v>37</v>
      </c>
      <c r="AP322" s="22" t="s">
        <v>37</v>
      </c>
      <c r="AQ322" s="22" t="s">
        <v>37</v>
      </c>
      <c r="AR322" s="22" t="s">
        <v>37</v>
      </c>
      <c r="AS322" s="22" t="s">
        <v>37</v>
      </c>
      <c r="AT322" s="22" t="s">
        <v>37</v>
      </c>
      <c r="AU322" s="21" t="s">
        <v>37</v>
      </c>
      <c r="AV322" s="21" t="s">
        <v>37</v>
      </c>
      <c r="AW322" s="21" t="s">
        <v>37</v>
      </c>
      <c r="AX322" s="21" t="s">
        <v>37</v>
      </c>
      <c r="AY322" s="21" t="s">
        <v>37</v>
      </c>
      <c r="AZ322" s="21" t="s">
        <v>37</v>
      </c>
      <c r="BA322" s="21" t="s">
        <v>37</v>
      </c>
      <c r="BB322" s="21" t="s">
        <v>37</v>
      </c>
      <c r="BC322" s="21" t="s">
        <v>37</v>
      </c>
      <c r="BD322" s="21" t="s">
        <v>37</v>
      </c>
      <c r="BE322" s="20" t="s">
        <v>37</v>
      </c>
      <c r="BF322" s="20" t="s">
        <v>37</v>
      </c>
      <c r="BG322" s="20" t="s">
        <v>37</v>
      </c>
      <c r="BH322" s="20" t="s">
        <v>37</v>
      </c>
      <c r="BI322" s="20" t="s">
        <v>37</v>
      </c>
      <c r="BJ322" s="20" t="s">
        <v>37</v>
      </c>
      <c r="BK322" s="20" t="s">
        <v>37</v>
      </c>
      <c r="BL322" s="20" t="s">
        <v>37</v>
      </c>
      <c r="BM322" s="20" t="s">
        <v>37</v>
      </c>
      <c r="BN322" s="20" t="s">
        <v>37</v>
      </c>
      <c r="BO322" s="22" t="s">
        <v>37</v>
      </c>
      <c r="BP322" s="22" t="s">
        <v>37</v>
      </c>
      <c r="BQ322" s="22" t="s">
        <v>37</v>
      </c>
      <c r="BR322" s="22" t="s">
        <v>37</v>
      </c>
      <c r="BS322" s="22" t="s">
        <v>37</v>
      </c>
      <c r="BT322" s="22" t="s">
        <v>37</v>
      </c>
      <c r="BU322" s="22" t="s">
        <v>37</v>
      </c>
      <c r="BV322" s="22" t="s">
        <v>37</v>
      </c>
      <c r="BW322" s="22" t="s">
        <v>37</v>
      </c>
      <c r="BX322" s="22" t="s">
        <v>37</v>
      </c>
      <c r="BY322" s="24" t="s">
        <v>37</v>
      </c>
      <c r="BZ322" s="24" t="s">
        <v>37</v>
      </c>
      <c r="CA322" s="24" t="s">
        <v>37</v>
      </c>
      <c r="CB322" s="24" t="s">
        <v>37</v>
      </c>
      <c r="CC322" s="24" t="s">
        <v>37</v>
      </c>
      <c r="CD322" s="24" t="s">
        <v>37</v>
      </c>
      <c r="CE322" s="24" t="s">
        <v>37</v>
      </c>
      <c r="CF322" s="24" t="s">
        <v>37</v>
      </c>
      <c r="CG322" s="24" t="s">
        <v>37</v>
      </c>
      <c r="CH322" s="24" t="s">
        <v>37</v>
      </c>
      <c r="CI322" s="22" t="s">
        <v>37</v>
      </c>
      <c r="CJ322" s="22" t="s">
        <v>37</v>
      </c>
      <c r="CK322" s="22" t="s">
        <v>37</v>
      </c>
      <c r="CL322" s="22" t="s">
        <v>37</v>
      </c>
      <c r="CM322" s="20">
        <v>53</v>
      </c>
      <c r="CN322" s="20">
        <v>20</v>
      </c>
      <c r="CO322" s="20" t="s">
        <v>37</v>
      </c>
      <c r="CP322" s="20" t="s">
        <v>37</v>
      </c>
    </row>
    <row r="323" spans="1:94" x14ac:dyDescent="0.35">
      <c r="A323" s="16">
        <v>2012</v>
      </c>
      <c r="B323" s="17">
        <v>10539</v>
      </c>
      <c r="C323" s="18" t="s">
        <v>912</v>
      </c>
      <c r="D323" s="18" t="s">
        <v>130</v>
      </c>
      <c r="E323" s="18" t="s">
        <v>33</v>
      </c>
      <c r="F323" s="16" t="s">
        <v>8</v>
      </c>
      <c r="G323" s="20">
        <v>901</v>
      </c>
      <c r="H323" s="20">
        <v>1187</v>
      </c>
      <c r="I323" s="20" t="s">
        <v>37</v>
      </c>
      <c r="J323" s="20" t="s">
        <v>37</v>
      </c>
      <c r="K323" s="20">
        <v>2088</v>
      </c>
      <c r="L323" s="19" t="s">
        <v>37</v>
      </c>
      <c r="M323" s="19" t="s">
        <v>37</v>
      </c>
      <c r="N323" s="19" t="s">
        <v>37</v>
      </c>
      <c r="O323" s="19" t="s">
        <v>37</v>
      </c>
      <c r="P323" s="19">
        <v>0</v>
      </c>
      <c r="Q323" s="22">
        <v>901</v>
      </c>
      <c r="R323" s="22">
        <v>1187</v>
      </c>
      <c r="S323" s="22" t="s">
        <v>37</v>
      </c>
      <c r="T323" s="22" t="s">
        <v>37</v>
      </c>
      <c r="U323" s="22">
        <v>2088</v>
      </c>
      <c r="V323" s="21" t="s">
        <v>37</v>
      </c>
      <c r="W323" s="21" t="s">
        <v>37</v>
      </c>
      <c r="X323" s="21" t="s">
        <v>37</v>
      </c>
      <c r="Y323" s="21" t="s">
        <v>37</v>
      </c>
      <c r="Z323" s="21">
        <v>0</v>
      </c>
      <c r="AA323" s="20">
        <v>9</v>
      </c>
      <c r="AB323" s="20" t="s">
        <v>37</v>
      </c>
      <c r="AC323" s="20" t="s">
        <v>37</v>
      </c>
      <c r="AD323" s="20" t="s">
        <v>37</v>
      </c>
      <c r="AE323" s="20">
        <v>9</v>
      </c>
      <c r="AF323" s="19">
        <v>12</v>
      </c>
      <c r="AG323" s="19" t="s">
        <v>37</v>
      </c>
      <c r="AH323" s="19" t="s">
        <v>37</v>
      </c>
      <c r="AI323" s="19" t="s">
        <v>37</v>
      </c>
      <c r="AJ323" s="19">
        <v>12</v>
      </c>
      <c r="AK323" s="19">
        <v>12</v>
      </c>
      <c r="AL323" s="19" t="s">
        <v>37</v>
      </c>
      <c r="AM323" s="19" t="s">
        <v>37</v>
      </c>
      <c r="AN323" s="19" t="s">
        <v>37</v>
      </c>
      <c r="AO323" s="19">
        <v>12</v>
      </c>
      <c r="AP323" s="22" t="s">
        <v>37</v>
      </c>
      <c r="AQ323" s="22" t="s">
        <v>37</v>
      </c>
      <c r="AR323" s="22" t="s">
        <v>37</v>
      </c>
      <c r="AS323" s="22" t="s">
        <v>37</v>
      </c>
      <c r="AT323" s="22">
        <v>0</v>
      </c>
      <c r="AU323" s="21" t="s">
        <v>37</v>
      </c>
      <c r="AV323" s="21" t="s">
        <v>37</v>
      </c>
      <c r="AW323" s="21" t="s">
        <v>37</v>
      </c>
      <c r="AX323" s="21" t="s">
        <v>37</v>
      </c>
      <c r="AY323" s="21">
        <v>0</v>
      </c>
      <c r="AZ323" s="21" t="s">
        <v>37</v>
      </c>
      <c r="BA323" s="21" t="s">
        <v>37</v>
      </c>
      <c r="BB323" s="21" t="s">
        <v>37</v>
      </c>
      <c r="BC323" s="21" t="s">
        <v>37</v>
      </c>
      <c r="BD323" s="21">
        <v>0</v>
      </c>
      <c r="BE323" s="20">
        <v>823</v>
      </c>
      <c r="BF323" s="20">
        <v>240</v>
      </c>
      <c r="BG323" s="20" t="s">
        <v>37</v>
      </c>
      <c r="BH323" s="20" t="s">
        <v>37</v>
      </c>
      <c r="BI323" s="20">
        <v>1063</v>
      </c>
      <c r="BJ323" s="20">
        <v>73</v>
      </c>
      <c r="BK323" s="20">
        <v>86</v>
      </c>
      <c r="BL323" s="20" t="s">
        <v>37</v>
      </c>
      <c r="BM323" s="20" t="s">
        <v>37</v>
      </c>
      <c r="BN323" s="20">
        <v>159</v>
      </c>
      <c r="BO323" s="22">
        <v>465</v>
      </c>
      <c r="BP323" s="22" t="s">
        <v>37</v>
      </c>
      <c r="BQ323" s="22" t="s">
        <v>37</v>
      </c>
      <c r="BR323" s="22" t="s">
        <v>37</v>
      </c>
      <c r="BS323" s="22">
        <v>465</v>
      </c>
      <c r="BT323" s="22">
        <v>42</v>
      </c>
      <c r="BU323" s="22" t="s">
        <v>37</v>
      </c>
      <c r="BV323" s="22" t="s">
        <v>37</v>
      </c>
      <c r="BW323" s="22" t="s">
        <v>37</v>
      </c>
      <c r="BX323" s="22">
        <v>42</v>
      </c>
      <c r="BY323" s="24" t="s">
        <v>37</v>
      </c>
      <c r="BZ323" s="24" t="s">
        <v>37</v>
      </c>
      <c r="CA323" s="24" t="s">
        <v>37</v>
      </c>
      <c r="CB323" s="24" t="s">
        <v>37</v>
      </c>
      <c r="CC323" s="24">
        <v>0</v>
      </c>
      <c r="CD323" s="24">
        <v>1403</v>
      </c>
      <c r="CE323" s="24">
        <v>326</v>
      </c>
      <c r="CF323" s="24">
        <v>0</v>
      </c>
      <c r="CG323" s="24">
        <v>0</v>
      </c>
      <c r="CH323" s="24">
        <v>1729</v>
      </c>
      <c r="CI323" s="22" t="s">
        <v>37</v>
      </c>
      <c r="CJ323" s="22" t="s">
        <v>37</v>
      </c>
      <c r="CK323" s="22" t="s">
        <v>37</v>
      </c>
      <c r="CL323" s="22" t="s">
        <v>37</v>
      </c>
      <c r="CM323" s="20" t="s">
        <v>37</v>
      </c>
      <c r="CN323" s="20" t="s">
        <v>37</v>
      </c>
      <c r="CO323" s="20" t="s">
        <v>37</v>
      </c>
      <c r="CP323" s="20" t="s">
        <v>37</v>
      </c>
    </row>
    <row r="324" spans="1:94" x14ac:dyDescent="0.35">
      <c r="A324" s="16">
        <v>2012</v>
      </c>
      <c r="B324" s="17">
        <v>10558</v>
      </c>
      <c r="C324" s="18" t="s">
        <v>915</v>
      </c>
      <c r="D324" s="18" t="s">
        <v>173</v>
      </c>
      <c r="E324" s="18" t="s">
        <v>33</v>
      </c>
      <c r="F324" s="16" t="s">
        <v>8</v>
      </c>
      <c r="G324" s="20">
        <v>0</v>
      </c>
      <c r="H324" s="20">
        <v>0</v>
      </c>
      <c r="I324" s="20">
        <v>0</v>
      </c>
      <c r="J324" s="20">
        <v>0</v>
      </c>
      <c r="K324" s="20">
        <v>0</v>
      </c>
      <c r="L324" s="19">
        <v>0</v>
      </c>
      <c r="M324" s="19">
        <v>0</v>
      </c>
      <c r="N324" s="19">
        <v>0</v>
      </c>
      <c r="O324" s="19">
        <v>0</v>
      </c>
      <c r="P324" s="19">
        <v>0</v>
      </c>
      <c r="Q324" s="22">
        <v>0</v>
      </c>
      <c r="R324" s="22">
        <v>0</v>
      </c>
      <c r="S324" s="22">
        <v>0</v>
      </c>
      <c r="T324" s="22">
        <v>0</v>
      </c>
      <c r="U324" s="22">
        <v>0</v>
      </c>
      <c r="V324" s="21">
        <v>0</v>
      </c>
      <c r="W324" s="21">
        <v>0</v>
      </c>
      <c r="X324" s="21">
        <v>0</v>
      </c>
      <c r="Y324" s="21">
        <v>0</v>
      </c>
      <c r="Z324" s="21">
        <v>0</v>
      </c>
      <c r="AA324" s="20">
        <v>0</v>
      </c>
      <c r="AB324" s="20">
        <v>0</v>
      </c>
      <c r="AC324" s="20">
        <v>0</v>
      </c>
      <c r="AD324" s="20">
        <v>0</v>
      </c>
      <c r="AE324" s="20">
        <v>0</v>
      </c>
      <c r="AF324" s="19">
        <v>1.3</v>
      </c>
      <c r="AG324" s="19">
        <v>0</v>
      </c>
      <c r="AH324" s="19">
        <v>0</v>
      </c>
      <c r="AI324" s="19">
        <v>0</v>
      </c>
      <c r="AJ324" s="19">
        <v>1.3</v>
      </c>
      <c r="AK324" s="19">
        <v>12</v>
      </c>
      <c r="AL324" s="19">
        <v>0</v>
      </c>
      <c r="AM324" s="19">
        <v>0</v>
      </c>
      <c r="AN324" s="19">
        <v>0</v>
      </c>
      <c r="AO324" s="19">
        <v>12</v>
      </c>
      <c r="AP324" s="22">
        <v>0</v>
      </c>
      <c r="AQ324" s="22">
        <v>0</v>
      </c>
      <c r="AR324" s="22">
        <v>0</v>
      </c>
      <c r="AS324" s="22">
        <v>0</v>
      </c>
      <c r="AT324" s="22">
        <v>0</v>
      </c>
      <c r="AU324" s="21">
        <v>0.9</v>
      </c>
      <c r="AV324" s="21">
        <v>0</v>
      </c>
      <c r="AW324" s="21">
        <v>0</v>
      </c>
      <c r="AX324" s="21">
        <v>0</v>
      </c>
      <c r="AY324" s="21">
        <v>0.9</v>
      </c>
      <c r="AZ324" s="21">
        <v>8</v>
      </c>
      <c r="BA324" s="21">
        <v>0</v>
      </c>
      <c r="BB324" s="21">
        <v>0</v>
      </c>
      <c r="BC324" s="21">
        <v>0</v>
      </c>
      <c r="BD324" s="21">
        <v>8</v>
      </c>
      <c r="BE324" s="20">
        <v>0</v>
      </c>
      <c r="BF324" s="20">
        <v>0</v>
      </c>
      <c r="BG324" s="20">
        <v>0</v>
      </c>
      <c r="BH324" s="20">
        <v>0</v>
      </c>
      <c r="BI324" s="20">
        <v>0</v>
      </c>
      <c r="BJ324" s="20">
        <v>0</v>
      </c>
      <c r="BK324" s="20">
        <v>0</v>
      </c>
      <c r="BL324" s="20">
        <v>0</v>
      </c>
      <c r="BM324" s="20">
        <v>0</v>
      </c>
      <c r="BN324" s="20">
        <v>0</v>
      </c>
      <c r="BO324" s="22">
        <v>16</v>
      </c>
      <c r="BP324" s="22">
        <v>0</v>
      </c>
      <c r="BQ324" s="22">
        <v>0</v>
      </c>
      <c r="BR324" s="22">
        <v>0</v>
      </c>
      <c r="BS324" s="22">
        <v>16</v>
      </c>
      <c r="BT324" s="22">
        <v>11</v>
      </c>
      <c r="BU324" s="22">
        <v>0</v>
      </c>
      <c r="BV324" s="22">
        <v>0</v>
      </c>
      <c r="BW324" s="22">
        <v>0</v>
      </c>
      <c r="BX324" s="22">
        <v>11</v>
      </c>
      <c r="BY324" s="24">
        <v>0</v>
      </c>
      <c r="BZ324" s="24">
        <v>0</v>
      </c>
      <c r="CA324" s="24">
        <v>0</v>
      </c>
      <c r="CB324" s="24">
        <v>0</v>
      </c>
      <c r="CC324" s="24">
        <v>0</v>
      </c>
      <c r="CD324" s="24">
        <v>27</v>
      </c>
      <c r="CE324" s="24">
        <v>0</v>
      </c>
      <c r="CF324" s="24">
        <v>0</v>
      </c>
      <c r="CG324" s="24">
        <v>0</v>
      </c>
      <c r="CH324" s="24">
        <v>27</v>
      </c>
      <c r="CI324" s="22">
        <v>222</v>
      </c>
      <c r="CJ324" s="22">
        <v>0</v>
      </c>
      <c r="CK324" s="22">
        <v>0</v>
      </c>
      <c r="CL324" s="22">
        <v>0</v>
      </c>
      <c r="CM324" s="20" t="s">
        <v>37</v>
      </c>
      <c r="CN324" s="20" t="s">
        <v>37</v>
      </c>
      <c r="CO324" s="20" t="s">
        <v>37</v>
      </c>
      <c r="CP324" s="20" t="s">
        <v>37</v>
      </c>
    </row>
    <row r="325" spans="1:94" x14ac:dyDescent="0.35">
      <c r="A325" s="16">
        <v>2012</v>
      </c>
      <c r="B325" s="17">
        <v>10574</v>
      </c>
      <c r="C325" s="18" t="s">
        <v>2226</v>
      </c>
      <c r="D325" s="18" t="s">
        <v>87</v>
      </c>
      <c r="E325" s="18" t="s">
        <v>33</v>
      </c>
      <c r="F325" s="16" t="s">
        <v>8</v>
      </c>
      <c r="G325" s="20" t="s">
        <v>37</v>
      </c>
      <c r="H325" s="20" t="s">
        <v>37</v>
      </c>
      <c r="I325" s="20" t="s">
        <v>37</v>
      </c>
      <c r="J325" s="20" t="s">
        <v>37</v>
      </c>
      <c r="K325" s="20">
        <v>0</v>
      </c>
      <c r="L325" s="19" t="s">
        <v>37</v>
      </c>
      <c r="M325" s="19" t="s">
        <v>37</v>
      </c>
      <c r="N325" s="19" t="s">
        <v>37</v>
      </c>
      <c r="O325" s="19" t="s">
        <v>37</v>
      </c>
      <c r="P325" s="19">
        <v>0</v>
      </c>
      <c r="Q325" s="22" t="s">
        <v>37</v>
      </c>
      <c r="R325" s="22" t="s">
        <v>37</v>
      </c>
      <c r="S325" s="22" t="s">
        <v>37</v>
      </c>
      <c r="T325" s="22" t="s">
        <v>37</v>
      </c>
      <c r="U325" s="22">
        <v>0</v>
      </c>
      <c r="V325" s="21" t="s">
        <v>37</v>
      </c>
      <c r="W325" s="21" t="s">
        <v>37</v>
      </c>
      <c r="X325" s="21" t="s">
        <v>37</v>
      </c>
      <c r="Y325" s="21" t="s">
        <v>37</v>
      </c>
      <c r="Z325" s="21">
        <v>0</v>
      </c>
      <c r="AA325" s="20" t="s">
        <v>37</v>
      </c>
      <c r="AB325" s="20" t="s">
        <v>37</v>
      </c>
      <c r="AC325" s="20" t="s">
        <v>37</v>
      </c>
      <c r="AD325" s="20" t="s">
        <v>37</v>
      </c>
      <c r="AE325" s="20">
        <v>0</v>
      </c>
      <c r="AF325" s="19" t="s">
        <v>37</v>
      </c>
      <c r="AG325" s="19" t="s">
        <v>37</v>
      </c>
      <c r="AH325" s="19" t="s">
        <v>37</v>
      </c>
      <c r="AI325" s="19" t="s">
        <v>37</v>
      </c>
      <c r="AJ325" s="19">
        <v>0</v>
      </c>
      <c r="AK325" s="19" t="s">
        <v>37</v>
      </c>
      <c r="AL325" s="19" t="s">
        <v>37</v>
      </c>
      <c r="AM325" s="19" t="s">
        <v>37</v>
      </c>
      <c r="AN325" s="19" t="s">
        <v>37</v>
      </c>
      <c r="AO325" s="19">
        <v>0</v>
      </c>
      <c r="AP325" s="22" t="s">
        <v>37</v>
      </c>
      <c r="AQ325" s="22" t="s">
        <v>37</v>
      </c>
      <c r="AR325" s="22" t="s">
        <v>37</v>
      </c>
      <c r="AS325" s="22" t="s">
        <v>37</v>
      </c>
      <c r="AT325" s="22">
        <v>0</v>
      </c>
      <c r="AU325" s="21">
        <v>2</v>
      </c>
      <c r="AV325" s="21" t="s">
        <v>37</v>
      </c>
      <c r="AW325" s="21" t="s">
        <v>37</v>
      </c>
      <c r="AX325" s="21" t="s">
        <v>37</v>
      </c>
      <c r="AY325" s="21">
        <v>2</v>
      </c>
      <c r="AZ325" s="21">
        <v>2</v>
      </c>
      <c r="BA325" s="21" t="s">
        <v>37</v>
      </c>
      <c r="BB325" s="21" t="s">
        <v>37</v>
      </c>
      <c r="BC325" s="21" t="s">
        <v>37</v>
      </c>
      <c r="BD325" s="21">
        <v>2</v>
      </c>
      <c r="BE325" s="20" t="s">
        <v>37</v>
      </c>
      <c r="BF325" s="20" t="s">
        <v>37</v>
      </c>
      <c r="BG325" s="20" t="s">
        <v>37</v>
      </c>
      <c r="BH325" s="20" t="s">
        <v>37</v>
      </c>
      <c r="BI325" s="20">
        <v>0</v>
      </c>
      <c r="BJ325" s="20" t="s">
        <v>37</v>
      </c>
      <c r="BK325" s="20" t="s">
        <v>37</v>
      </c>
      <c r="BL325" s="20" t="s">
        <v>37</v>
      </c>
      <c r="BM325" s="20" t="s">
        <v>37</v>
      </c>
      <c r="BN325" s="20">
        <v>0</v>
      </c>
      <c r="BO325" s="22">
        <v>41</v>
      </c>
      <c r="BP325" s="22" t="s">
        <v>37</v>
      </c>
      <c r="BQ325" s="22" t="s">
        <v>37</v>
      </c>
      <c r="BR325" s="22" t="s">
        <v>37</v>
      </c>
      <c r="BS325" s="22">
        <v>41</v>
      </c>
      <c r="BT325" s="22" t="s">
        <v>37</v>
      </c>
      <c r="BU325" s="22" t="s">
        <v>37</v>
      </c>
      <c r="BV325" s="22" t="s">
        <v>37</v>
      </c>
      <c r="BW325" s="22" t="s">
        <v>37</v>
      </c>
      <c r="BX325" s="22">
        <v>0</v>
      </c>
      <c r="BY325" s="24" t="s">
        <v>37</v>
      </c>
      <c r="BZ325" s="24" t="s">
        <v>37</v>
      </c>
      <c r="CA325" s="24" t="s">
        <v>37</v>
      </c>
      <c r="CB325" s="24" t="s">
        <v>37</v>
      </c>
      <c r="CC325" s="24">
        <v>0</v>
      </c>
      <c r="CD325" s="24">
        <v>41</v>
      </c>
      <c r="CE325" s="24">
        <v>0</v>
      </c>
      <c r="CF325" s="24">
        <v>0</v>
      </c>
      <c r="CG325" s="24">
        <v>0</v>
      </c>
      <c r="CH325" s="24">
        <v>41</v>
      </c>
      <c r="CI325" s="22" t="s">
        <v>37</v>
      </c>
      <c r="CJ325" s="22" t="s">
        <v>37</v>
      </c>
      <c r="CK325" s="22" t="s">
        <v>37</v>
      </c>
      <c r="CL325" s="22" t="s">
        <v>37</v>
      </c>
      <c r="CM325" s="20" t="s">
        <v>37</v>
      </c>
      <c r="CN325" s="20" t="s">
        <v>37</v>
      </c>
      <c r="CO325" s="20" t="s">
        <v>37</v>
      </c>
      <c r="CP325" s="20" t="s">
        <v>37</v>
      </c>
    </row>
    <row r="326" spans="1:94" x14ac:dyDescent="0.35">
      <c r="A326" s="16">
        <v>2012</v>
      </c>
      <c r="B326" s="17">
        <v>10605</v>
      </c>
      <c r="C326" s="18" t="s">
        <v>923</v>
      </c>
      <c r="D326" s="18" t="s">
        <v>39</v>
      </c>
      <c r="E326" s="18" t="s">
        <v>28</v>
      </c>
      <c r="F326" s="16" t="s">
        <v>8</v>
      </c>
      <c r="G326" s="20" t="s">
        <v>37</v>
      </c>
      <c r="H326" s="20" t="s">
        <v>37</v>
      </c>
      <c r="I326" s="20" t="s">
        <v>37</v>
      </c>
      <c r="J326" s="20" t="s">
        <v>37</v>
      </c>
      <c r="K326" s="20" t="s">
        <v>37</v>
      </c>
      <c r="L326" s="19" t="s">
        <v>37</v>
      </c>
      <c r="M326" s="19" t="s">
        <v>37</v>
      </c>
      <c r="N326" s="19" t="s">
        <v>37</v>
      </c>
      <c r="O326" s="19" t="s">
        <v>37</v>
      </c>
      <c r="P326" s="19" t="s">
        <v>37</v>
      </c>
      <c r="Q326" s="22" t="s">
        <v>37</v>
      </c>
      <c r="R326" s="22" t="s">
        <v>37</v>
      </c>
      <c r="S326" s="22" t="s">
        <v>37</v>
      </c>
      <c r="T326" s="22" t="s">
        <v>37</v>
      </c>
      <c r="U326" s="22" t="s">
        <v>37</v>
      </c>
      <c r="V326" s="21" t="s">
        <v>37</v>
      </c>
      <c r="W326" s="21" t="s">
        <v>37</v>
      </c>
      <c r="X326" s="21" t="s">
        <v>37</v>
      </c>
      <c r="Y326" s="21" t="s">
        <v>37</v>
      </c>
      <c r="Z326" s="21" t="s">
        <v>37</v>
      </c>
      <c r="AA326" s="20" t="s">
        <v>37</v>
      </c>
      <c r="AB326" s="20" t="s">
        <v>37</v>
      </c>
      <c r="AC326" s="20" t="s">
        <v>37</v>
      </c>
      <c r="AD326" s="20" t="s">
        <v>37</v>
      </c>
      <c r="AE326" s="20" t="s">
        <v>37</v>
      </c>
      <c r="AF326" s="19" t="s">
        <v>37</v>
      </c>
      <c r="AG326" s="19" t="s">
        <v>37</v>
      </c>
      <c r="AH326" s="19" t="s">
        <v>37</v>
      </c>
      <c r="AI326" s="19" t="s">
        <v>37</v>
      </c>
      <c r="AJ326" s="19" t="s">
        <v>37</v>
      </c>
      <c r="AK326" s="19" t="s">
        <v>37</v>
      </c>
      <c r="AL326" s="19" t="s">
        <v>37</v>
      </c>
      <c r="AM326" s="19" t="s">
        <v>37</v>
      </c>
      <c r="AN326" s="19" t="s">
        <v>37</v>
      </c>
      <c r="AO326" s="19" t="s">
        <v>37</v>
      </c>
      <c r="AP326" s="22" t="s">
        <v>37</v>
      </c>
      <c r="AQ326" s="22" t="s">
        <v>37</v>
      </c>
      <c r="AR326" s="22" t="s">
        <v>37</v>
      </c>
      <c r="AS326" s="22" t="s">
        <v>37</v>
      </c>
      <c r="AT326" s="22" t="s">
        <v>37</v>
      </c>
      <c r="AU326" s="21" t="s">
        <v>37</v>
      </c>
      <c r="AV326" s="21" t="s">
        <v>37</v>
      </c>
      <c r="AW326" s="21" t="s">
        <v>37</v>
      </c>
      <c r="AX326" s="21" t="s">
        <v>37</v>
      </c>
      <c r="AY326" s="21" t="s">
        <v>37</v>
      </c>
      <c r="AZ326" s="21" t="s">
        <v>37</v>
      </c>
      <c r="BA326" s="21" t="s">
        <v>37</v>
      </c>
      <c r="BB326" s="21" t="s">
        <v>37</v>
      </c>
      <c r="BC326" s="21" t="s">
        <v>37</v>
      </c>
      <c r="BD326" s="21" t="s">
        <v>37</v>
      </c>
      <c r="BE326" s="20" t="s">
        <v>37</v>
      </c>
      <c r="BF326" s="20" t="s">
        <v>37</v>
      </c>
      <c r="BG326" s="20" t="s">
        <v>37</v>
      </c>
      <c r="BH326" s="20" t="s">
        <v>37</v>
      </c>
      <c r="BI326" s="20" t="s">
        <v>37</v>
      </c>
      <c r="BJ326" s="20" t="s">
        <v>37</v>
      </c>
      <c r="BK326" s="20" t="s">
        <v>37</v>
      </c>
      <c r="BL326" s="20" t="s">
        <v>37</v>
      </c>
      <c r="BM326" s="20" t="s">
        <v>37</v>
      </c>
      <c r="BN326" s="20" t="s">
        <v>37</v>
      </c>
      <c r="BO326" s="22" t="s">
        <v>37</v>
      </c>
      <c r="BP326" s="22" t="s">
        <v>37</v>
      </c>
      <c r="BQ326" s="22" t="s">
        <v>37</v>
      </c>
      <c r="BR326" s="22" t="s">
        <v>37</v>
      </c>
      <c r="BS326" s="22" t="s">
        <v>37</v>
      </c>
      <c r="BT326" s="22" t="s">
        <v>37</v>
      </c>
      <c r="BU326" s="22" t="s">
        <v>37</v>
      </c>
      <c r="BV326" s="22" t="s">
        <v>37</v>
      </c>
      <c r="BW326" s="22" t="s">
        <v>37</v>
      </c>
      <c r="BX326" s="22" t="s">
        <v>37</v>
      </c>
      <c r="BY326" s="24" t="s">
        <v>37</v>
      </c>
      <c r="BZ326" s="24" t="s">
        <v>37</v>
      </c>
      <c r="CA326" s="24" t="s">
        <v>37</v>
      </c>
      <c r="CB326" s="24" t="s">
        <v>37</v>
      </c>
      <c r="CC326" s="24" t="s">
        <v>37</v>
      </c>
      <c r="CD326" s="24" t="s">
        <v>37</v>
      </c>
      <c r="CE326" s="24" t="s">
        <v>37</v>
      </c>
      <c r="CF326" s="24" t="s">
        <v>37</v>
      </c>
      <c r="CG326" s="24" t="s">
        <v>37</v>
      </c>
      <c r="CH326" s="24" t="s">
        <v>37</v>
      </c>
      <c r="CI326" s="22" t="s">
        <v>37</v>
      </c>
      <c r="CJ326" s="22" t="s">
        <v>37</v>
      </c>
      <c r="CK326" s="22" t="s">
        <v>37</v>
      </c>
      <c r="CL326" s="22" t="s">
        <v>37</v>
      </c>
      <c r="CM326" s="20">
        <v>3</v>
      </c>
      <c r="CN326" s="20">
        <v>9</v>
      </c>
      <c r="CO326" s="20" t="s">
        <v>37</v>
      </c>
      <c r="CP326" s="20" t="s">
        <v>37</v>
      </c>
    </row>
    <row r="327" spans="1:94" x14ac:dyDescent="0.35">
      <c r="A327" s="16">
        <v>2012</v>
      </c>
      <c r="B327" s="17">
        <v>10618</v>
      </c>
      <c r="C327" s="18" t="s">
        <v>926</v>
      </c>
      <c r="D327" s="18" t="s">
        <v>51</v>
      </c>
      <c r="E327" s="18" t="s">
        <v>33</v>
      </c>
      <c r="F327" s="16" t="s">
        <v>8</v>
      </c>
      <c r="G327" s="20" t="s">
        <v>37</v>
      </c>
      <c r="H327" s="20" t="s">
        <v>37</v>
      </c>
      <c r="I327" s="20" t="s">
        <v>37</v>
      </c>
      <c r="J327" s="20" t="s">
        <v>37</v>
      </c>
      <c r="K327" s="20" t="s">
        <v>37</v>
      </c>
      <c r="L327" s="19" t="s">
        <v>37</v>
      </c>
      <c r="M327" s="19" t="s">
        <v>37</v>
      </c>
      <c r="N327" s="19" t="s">
        <v>37</v>
      </c>
      <c r="O327" s="19" t="s">
        <v>37</v>
      </c>
      <c r="P327" s="19" t="s">
        <v>37</v>
      </c>
      <c r="Q327" s="22" t="s">
        <v>37</v>
      </c>
      <c r="R327" s="22" t="s">
        <v>37</v>
      </c>
      <c r="S327" s="22" t="s">
        <v>37</v>
      </c>
      <c r="T327" s="22" t="s">
        <v>37</v>
      </c>
      <c r="U327" s="22" t="s">
        <v>37</v>
      </c>
      <c r="V327" s="21" t="s">
        <v>37</v>
      </c>
      <c r="W327" s="21" t="s">
        <v>37</v>
      </c>
      <c r="X327" s="21" t="s">
        <v>37</v>
      </c>
      <c r="Y327" s="21" t="s">
        <v>37</v>
      </c>
      <c r="Z327" s="21" t="s">
        <v>37</v>
      </c>
      <c r="AA327" s="20" t="s">
        <v>37</v>
      </c>
      <c r="AB327" s="20" t="s">
        <v>37</v>
      </c>
      <c r="AC327" s="20" t="s">
        <v>37</v>
      </c>
      <c r="AD327" s="20" t="s">
        <v>37</v>
      </c>
      <c r="AE327" s="20" t="s">
        <v>37</v>
      </c>
      <c r="AF327" s="19" t="s">
        <v>37</v>
      </c>
      <c r="AG327" s="19" t="s">
        <v>37</v>
      </c>
      <c r="AH327" s="19" t="s">
        <v>37</v>
      </c>
      <c r="AI327" s="19" t="s">
        <v>37</v>
      </c>
      <c r="AJ327" s="19" t="s">
        <v>37</v>
      </c>
      <c r="AK327" s="19" t="s">
        <v>37</v>
      </c>
      <c r="AL327" s="19" t="s">
        <v>37</v>
      </c>
      <c r="AM327" s="19" t="s">
        <v>37</v>
      </c>
      <c r="AN327" s="19" t="s">
        <v>37</v>
      </c>
      <c r="AO327" s="19" t="s">
        <v>37</v>
      </c>
      <c r="AP327" s="22" t="s">
        <v>37</v>
      </c>
      <c r="AQ327" s="22" t="s">
        <v>37</v>
      </c>
      <c r="AR327" s="22" t="s">
        <v>37</v>
      </c>
      <c r="AS327" s="22" t="s">
        <v>37</v>
      </c>
      <c r="AT327" s="22" t="s">
        <v>37</v>
      </c>
      <c r="AU327" s="21" t="s">
        <v>37</v>
      </c>
      <c r="AV327" s="21" t="s">
        <v>37</v>
      </c>
      <c r="AW327" s="21" t="s">
        <v>37</v>
      </c>
      <c r="AX327" s="21" t="s">
        <v>37</v>
      </c>
      <c r="AY327" s="21" t="s">
        <v>37</v>
      </c>
      <c r="AZ327" s="21" t="s">
        <v>37</v>
      </c>
      <c r="BA327" s="21" t="s">
        <v>37</v>
      </c>
      <c r="BB327" s="21" t="s">
        <v>37</v>
      </c>
      <c r="BC327" s="21" t="s">
        <v>37</v>
      </c>
      <c r="BD327" s="21" t="s">
        <v>37</v>
      </c>
      <c r="BE327" s="20" t="s">
        <v>37</v>
      </c>
      <c r="BF327" s="20" t="s">
        <v>37</v>
      </c>
      <c r="BG327" s="20" t="s">
        <v>37</v>
      </c>
      <c r="BH327" s="20" t="s">
        <v>37</v>
      </c>
      <c r="BI327" s="20" t="s">
        <v>37</v>
      </c>
      <c r="BJ327" s="20" t="s">
        <v>37</v>
      </c>
      <c r="BK327" s="20" t="s">
        <v>37</v>
      </c>
      <c r="BL327" s="20" t="s">
        <v>37</v>
      </c>
      <c r="BM327" s="20" t="s">
        <v>37</v>
      </c>
      <c r="BN327" s="20" t="s">
        <v>37</v>
      </c>
      <c r="BO327" s="22" t="s">
        <v>37</v>
      </c>
      <c r="BP327" s="22" t="s">
        <v>37</v>
      </c>
      <c r="BQ327" s="22" t="s">
        <v>37</v>
      </c>
      <c r="BR327" s="22" t="s">
        <v>37</v>
      </c>
      <c r="BS327" s="22" t="s">
        <v>37</v>
      </c>
      <c r="BT327" s="22" t="s">
        <v>37</v>
      </c>
      <c r="BU327" s="22" t="s">
        <v>37</v>
      </c>
      <c r="BV327" s="22" t="s">
        <v>37</v>
      </c>
      <c r="BW327" s="22" t="s">
        <v>37</v>
      </c>
      <c r="BX327" s="22" t="s">
        <v>37</v>
      </c>
      <c r="BY327" s="24" t="s">
        <v>37</v>
      </c>
      <c r="BZ327" s="24" t="s">
        <v>37</v>
      </c>
      <c r="CA327" s="24" t="s">
        <v>37</v>
      </c>
      <c r="CB327" s="24" t="s">
        <v>37</v>
      </c>
      <c r="CC327" s="24" t="s">
        <v>37</v>
      </c>
      <c r="CD327" s="24" t="s">
        <v>37</v>
      </c>
      <c r="CE327" s="24" t="s">
        <v>37</v>
      </c>
      <c r="CF327" s="24" t="s">
        <v>37</v>
      </c>
      <c r="CG327" s="24" t="s">
        <v>37</v>
      </c>
      <c r="CH327" s="24" t="s">
        <v>37</v>
      </c>
      <c r="CI327" s="22">
        <v>12916</v>
      </c>
      <c r="CJ327" s="22">
        <v>561</v>
      </c>
      <c r="CK327" s="22" t="s">
        <v>37</v>
      </c>
      <c r="CL327" s="22" t="s">
        <v>37</v>
      </c>
      <c r="CM327" s="20" t="s">
        <v>37</v>
      </c>
      <c r="CN327" s="20" t="s">
        <v>37</v>
      </c>
      <c r="CO327" s="20" t="s">
        <v>37</v>
      </c>
      <c r="CP327" s="20" t="s">
        <v>37</v>
      </c>
    </row>
    <row r="328" spans="1:94" x14ac:dyDescent="0.35">
      <c r="A328" s="16">
        <v>2012</v>
      </c>
      <c r="B328" s="17">
        <v>10623</v>
      </c>
      <c r="C328" s="18" t="s">
        <v>928</v>
      </c>
      <c r="D328" s="18" t="s">
        <v>61</v>
      </c>
      <c r="E328" s="18" t="s">
        <v>28</v>
      </c>
      <c r="F328" s="16" t="s">
        <v>8</v>
      </c>
      <c r="G328" s="20">
        <v>3288</v>
      </c>
      <c r="H328" s="20">
        <v>29</v>
      </c>
      <c r="I328" s="20" t="s">
        <v>37</v>
      </c>
      <c r="J328" s="20" t="s">
        <v>37</v>
      </c>
      <c r="K328" s="20">
        <v>3317</v>
      </c>
      <c r="L328" s="19">
        <v>1.1000000000000001</v>
      </c>
      <c r="M328" s="19">
        <v>0</v>
      </c>
      <c r="N328" s="19" t="s">
        <v>37</v>
      </c>
      <c r="O328" s="19" t="s">
        <v>37</v>
      </c>
      <c r="P328" s="19">
        <v>1.1000000000000001</v>
      </c>
      <c r="Q328" s="22">
        <v>17090</v>
      </c>
      <c r="R328" s="22">
        <v>235</v>
      </c>
      <c r="S328" s="22" t="s">
        <v>37</v>
      </c>
      <c r="T328" s="22" t="s">
        <v>37</v>
      </c>
      <c r="U328" s="22">
        <v>17325</v>
      </c>
      <c r="V328" s="21">
        <v>6.2</v>
      </c>
      <c r="W328" s="21">
        <v>0</v>
      </c>
      <c r="X328" s="21" t="s">
        <v>37</v>
      </c>
      <c r="Y328" s="21" t="s">
        <v>37</v>
      </c>
      <c r="Z328" s="21">
        <v>6.2</v>
      </c>
      <c r="AA328" s="20" t="s">
        <v>37</v>
      </c>
      <c r="AB328" s="20" t="s">
        <v>37</v>
      </c>
      <c r="AC328" s="20" t="s">
        <v>37</v>
      </c>
      <c r="AD328" s="20" t="s">
        <v>37</v>
      </c>
      <c r="AE328" s="20">
        <v>0</v>
      </c>
      <c r="AF328" s="19" t="s">
        <v>37</v>
      </c>
      <c r="AG328" s="19" t="s">
        <v>37</v>
      </c>
      <c r="AH328" s="19" t="s">
        <v>37</v>
      </c>
      <c r="AI328" s="19" t="s">
        <v>37</v>
      </c>
      <c r="AJ328" s="19">
        <v>0</v>
      </c>
      <c r="AK328" s="19" t="s">
        <v>37</v>
      </c>
      <c r="AL328" s="19" t="s">
        <v>37</v>
      </c>
      <c r="AM328" s="19" t="s">
        <v>37</v>
      </c>
      <c r="AN328" s="19" t="s">
        <v>37</v>
      </c>
      <c r="AO328" s="19">
        <v>0</v>
      </c>
      <c r="AP328" s="22" t="s">
        <v>37</v>
      </c>
      <c r="AQ328" s="22" t="s">
        <v>37</v>
      </c>
      <c r="AR328" s="22" t="s">
        <v>37</v>
      </c>
      <c r="AS328" s="22" t="s">
        <v>37</v>
      </c>
      <c r="AT328" s="22">
        <v>0</v>
      </c>
      <c r="AU328" s="21" t="s">
        <v>37</v>
      </c>
      <c r="AV328" s="21" t="s">
        <v>37</v>
      </c>
      <c r="AW328" s="21" t="s">
        <v>37</v>
      </c>
      <c r="AX328" s="21" t="s">
        <v>37</v>
      </c>
      <c r="AY328" s="21">
        <v>0</v>
      </c>
      <c r="AZ328" s="21" t="s">
        <v>37</v>
      </c>
      <c r="BA328" s="21" t="s">
        <v>37</v>
      </c>
      <c r="BB328" s="21" t="s">
        <v>37</v>
      </c>
      <c r="BC328" s="21" t="s">
        <v>37</v>
      </c>
      <c r="BD328" s="21">
        <v>0</v>
      </c>
      <c r="BE328" s="20">
        <v>12</v>
      </c>
      <c r="BF328" s="20">
        <v>0</v>
      </c>
      <c r="BG328" s="20" t="s">
        <v>37</v>
      </c>
      <c r="BH328" s="20" t="s">
        <v>37</v>
      </c>
      <c r="BI328" s="20">
        <v>12</v>
      </c>
      <c r="BJ328" s="20">
        <v>604</v>
      </c>
      <c r="BK328" s="20">
        <v>3</v>
      </c>
      <c r="BL328" s="20" t="s">
        <v>37</v>
      </c>
      <c r="BM328" s="20" t="s">
        <v>37</v>
      </c>
      <c r="BN328" s="20">
        <v>607</v>
      </c>
      <c r="BO328" s="22" t="s">
        <v>37</v>
      </c>
      <c r="BP328" s="22" t="s">
        <v>37</v>
      </c>
      <c r="BQ328" s="22" t="s">
        <v>37</v>
      </c>
      <c r="BR328" s="22" t="s">
        <v>37</v>
      </c>
      <c r="BS328" s="22">
        <v>0</v>
      </c>
      <c r="BT328" s="22" t="s">
        <v>37</v>
      </c>
      <c r="BU328" s="22" t="s">
        <v>37</v>
      </c>
      <c r="BV328" s="22" t="s">
        <v>37</v>
      </c>
      <c r="BW328" s="22" t="s">
        <v>37</v>
      </c>
      <c r="BX328" s="22">
        <v>0</v>
      </c>
      <c r="BY328" s="24" t="s">
        <v>37</v>
      </c>
      <c r="BZ328" s="24" t="s">
        <v>37</v>
      </c>
      <c r="CA328" s="24" t="s">
        <v>37</v>
      </c>
      <c r="CB328" s="24" t="s">
        <v>37</v>
      </c>
      <c r="CC328" s="24">
        <v>0</v>
      </c>
      <c r="CD328" s="24">
        <v>616</v>
      </c>
      <c r="CE328" s="24">
        <v>3</v>
      </c>
      <c r="CF328" s="24">
        <v>0</v>
      </c>
      <c r="CG328" s="24">
        <v>0</v>
      </c>
      <c r="CH328" s="24">
        <v>619</v>
      </c>
      <c r="CI328" s="22" t="s">
        <v>37</v>
      </c>
      <c r="CJ328" s="22" t="s">
        <v>37</v>
      </c>
      <c r="CK328" s="22" t="s">
        <v>37</v>
      </c>
      <c r="CL328" s="22" t="s">
        <v>37</v>
      </c>
      <c r="CM328" s="20">
        <v>6</v>
      </c>
      <c r="CN328" s="20">
        <v>53</v>
      </c>
      <c r="CO328" s="20">
        <v>2</v>
      </c>
      <c r="CP328" s="20" t="s">
        <v>37</v>
      </c>
    </row>
    <row r="329" spans="1:94" x14ac:dyDescent="0.35">
      <c r="A329" s="16">
        <v>2012</v>
      </c>
      <c r="B329" s="17">
        <v>10624</v>
      </c>
      <c r="C329" s="18" t="s">
        <v>929</v>
      </c>
      <c r="D329" s="18" t="s">
        <v>49</v>
      </c>
      <c r="E329" s="18" t="s">
        <v>33</v>
      </c>
      <c r="F329" s="16" t="s">
        <v>8</v>
      </c>
      <c r="G329" s="20" t="s">
        <v>37</v>
      </c>
      <c r="H329" s="20" t="s">
        <v>37</v>
      </c>
      <c r="I329" s="20" t="s">
        <v>37</v>
      </c>
      <c r="J329" s="20" t="s">
        <v>37</v>
      </c>
      <c r="K329" s="20">
        <v>0</v>
      </c>
      <c r="L329" s="19" t="s">
        <v>37</v>
      </c>
      <c r="M329" s="19" t="s">
        <v>37</v>
      </c>
      <c r="N329" s="19" t="s">
        <v>37</v>
      </c>
      <c r="O329" s="19" t="s">
        <v>37</v>
      </c>
      <c r="P329" s="19">
        <v>0</v>
      </c>
      <c r="Q329" s="22" t="s">
        <v>37</v>
      </c>
      <c r="R329" s="22" t="s">
        <v>37</v>
      </c>
      <c r="S329" s="22" t="s">
        <v>37</v>
      </c>
      <c r="T329" s="22" t="s">
        <v>37</v>
      </c>
      <c r="U329" s="22">
        <v>0</v>
      </c>
      <c r="V329" s="21" t="s">
        <v>37</v>
      </c>
      <c r="W329" s="21" t="s">
        <v>37</v>
      </c>
      <c r="X329" s="21" t="s">
        <v>37</v>
      </c>
      <c r="Y329" s="21" t="s">
        <v>37</v>
      </c>
      <c r="Z329" s="21">
        <v>0</v>
      </c>
      <c r="AA329" s="20" t="s">
        <v>37</v>
      </c>
      <c r="AB329" s="20" t="s">
        <v>37</v>
      </c>
      <c r="AC329" s="20">
        <v>60</v>
      </c>
      <c r="AD329" s="20" t="s">
        <v>37</v>
      </c>
      <c r="AE329" s="20">
        <v>60</v>
      </c>
      <c r="AF329" s="19" t="s">
        <v>37</v>
      </c>
      <c r="AG329" s="19" t="s">
        <v>37</v>
      </c>
      <c r="AH329" s="19">
        <v>1</v>
      </c>
      <c r="AI329" s="19" t="s">
        <v>37</v>
      </c>
      <c r="AJ329" s="19">
        <v>1</v>
      </c>
      <c r="AK329" s="19" t="s">
        <v>37</v>
      </c>
      <c r="AL329" s="19" t="s">
        <v>37</v>
      </c>
      <c r="AM329" s="19">
        <v>1</v>
      </c>
      <c r="AN329" s="19" t="s">
        <v>37</v>
      </c>
      <c r="AO329" s="19">
        <v>1</v>
      </c>
      <c r="AP329" s="22" t="s">
        <v>37</v>
      </c>
      <c r="AQ329" s="22" t="s">
        <v>37</v>
      </c>
      <c r="AR329" s="22">
        <v>60</v>
      </c>
      <c r="AS329" s="22" t="s">
        <v>37</v>
      </c>
      <c r="AT329" s="22">
        <v>60</v>
      </c>
      <c r="AU329" s="21" t="s">
        <v>37</v>
      </c>
      <c r="AV329" s="21" t="s">
        <v>37</v>
      </c>
      <c r="AW329" s="21">
        <v>1</v>
      </c>
      <c r="AX329" s="21" t="s">
        <v>37</v>
      </c>
      <c r="AY329" s="21">
        <v>1</v>
      </c>
      <c r="AZ329" s="21" t="s">
        <v>37</v>
      </c>
      <c r="BA329" s="21" t="s">
        <v>37</v>
      </c>
      <c r="BB329" s="21">
        <v>1</v>
      </c>
      <c r="BC329" s="21" t="s">
        <v>37</v>
      </c>
      <c r="BD329" s="21">
        <v>1</v>
      </c>
      <c r="BE329" s="20" t="s">
        <v>37</v>
      </c>
      <c r="BF329" s="20" t="s">
        <v>37</v>
      </c>
      <c r="BG329" s="20" t="s">
        <v>37</v>
      </c>
      <c r="BH329" s="20" t="s">
        <v>37</v>
      </c>
      <c r="BI329" s="20">
        <v>0</v>
      </c>
      <c r="BJ329" s="20" t="s">
        <v>37</v>
      </c>
      <c r="BK329" s="20" t="s">
        <v>37</v>
      </c>
      <c r="BL329" s="20" t="s">
        <v>37</v>
      </c>
      <c r="BM329" s="20" t="s">
        <v>37</v>
      </c>
      <c r="BN329" s="20">
        <v>0</v>
      </c>
      <c r="BO329" s="22" t="s">
        <v>37</v>
      </c>
      <c r="BP329" s="22" t="s">
        <v>37</v>
      </c>
      <c r="BQ329" s="22">
        <v>5</v>
      </c>
      <c r="BR329" s="22" t="s">
        <v>37</v>
      </c>
      <c r="BS329" s="22">
        <v>5</v>
      </c>
      <c r="BT329" s="22" t="s">
        <v>37</v>
      </c>
      <c r="BU329" s="22" t="s">
        <v>37</v>
      </c>
      <c r="BV329" s="22" t="s">
        <v>37</v>
      </c>
      <c r="BW329" s="22" t="s">
        <v>37</v>
      </c>
      <c r="BX329" s="22">
        <v>0</v>
      </c>
      <c r="BY329" s="24" t="s">
        <v>37</v>
      </c>
      <c r="BZ329" s="24" t="s">
        <v>37</v>
      </c>
      <c r="CA329" s="24" t="s">
        <v>37</v>
      </c>
      <c r="CB329" s="24" t="s">
        <v>37</v>
      </c>
      <c r="CC329" s="24">
        <v>0</v>
      </c>
      <c r="CD329" s="24">
        <v>0</v>
      </c>
      <c r="CE329" s="24">
        <v>0</v>
      </c>
      <c r="CF329" s="24">
        <v>5</v>
      </c>
      <c r="CG329" s="24">
        <v>0</v>
      </c>
      <c r="CH329" s="24">
        <v>5</v>
      </c>
      <c r="CI329" s="22" t="s">
        <v>37</v>
      </c>
      <c r="CJ329" s="22" t="s">
        <v>37</v>
      </c>
      <c r="CK329" s="22" t="s">
        <v>37</v>
      </c>
      <c r="CL329" s="22" t="s">
        <v>37</v>
      </c>
      <c r="CM329" s="20" t="s">
        <v>37</v>
      </c>
      <c r="CN329" s="20" t="s">
        <v>37</v>
      </c>
      <c r="CO329" s="20" t="s">
        <v>37</v>
      </c>
      <c r="CP329" s="20" t="s">
        <v>37</v>
      </c>
    </row>
    <row r="330" spans="1:94" x14ac:dyDescent="0.35">
      <c r="A330" s="16">
        <v>2012</v>
      </c>
      <c r="B330" s="17">
        <v>10629</v>
      </c>
      <c r="C330" s="18" t="s">
        <v>932</v>
      </c>
      <c r="D330" s="18" t="s">
        <v>172</v>
      </c>
      <c r="E330" s="18" t="s">
        <v>28</v>
      </c>
      <c r="F330" s="16" t="s">
        <v>8</v>
      </c>
      <c r="G330" s="20">
        <v>22</v>
      </c>
      <c r="H330" s="20">
        <v>2</v>
      </c>
      <c r="I330" s="20" t="s">
        <v>37</v>
      </c>
      <c r="J330" s="20" t="s">
        <v>37</v>
      </c>
      <c r="K330" s="20">
        <v>24</v>
      </c>
      <c r="L330" s="19" t="s">
        <v>37</v>
      </c>
      <c r="M330" s="19" t="s">
        <v>37</v>
      </c>
      <c r="N330" s="19" t="s">
        <v>37</v>
      </c>
      <c r="O330" s="19" t="s">
        <v>37</v>
      </c>
      <c r="P330" s="19">
        <v>0</v>
      </c>
      <c r="Q330" s="22">
        <v>25</v>
      </c>
      <c r="R330" s="22">
        <v>4</v>
      </c>
      <c r="S330" s="22" t="s">
        <v>37</v>
      </c>
      <c r="T330" s="22" t="s">
        <v>37</v>
      </c>
      <c r="U330" s="22">
        <v>29</v>
      </c>
      <c r="V330" s="21" t="s">
        <v>37</v>
      </c>
      <c r="W330" s="21" t="s">
        <v>37</v>
      </c>
      <c r="X330" s="21" t="s">
        <v>37</v>
      </c>
      <c r="Y330" s="21" t="s">
        <v>37</v>
      </c>
      <c r="Z330" s="21">
        <v>0</v>
      </c>
      <c r="AA330" s="20" t="s">
        <v>37</v>
      </c>
      <c r="AB330" s="20" t="s">
        <v>37</v>
      </c>
      <c r="AC330" s="20" t="s">
        <v>37</v>
      </c>
      <c r="AD330" s="20" t="s">
        <v>37</v>
      </c>
      <c r="AE330" s="20">
        <v>0</v>
      </c>
      <c r="AF330" s="19" t="s">
        <v>37</v>
      </c>
      <c r="AG330" s="19" t="s">
        <v>37</v>
      </c>
      <c r="AH330" s="19" t="s">
        <v>37</v>
      </c>
      <c r="AI330" s="19" t="s">
        <v>37</v>
      </c>
      <c r="AJ330" s="19">
        <v>0</v>
      </c>
      <c r="AK330" s="19" t="s">
        <v>37</v>
      </c>
      <c r="AL330" s="19" t="s">
        <v>37</v>
      </c>
      <c r="AM330" s="19" t="s">
        <v>37</v>
      </c>
      <c r="AN330" s="19" t="s">
        <v>37</v>
      </c>
      <c r="AO330" s="19">
        <v>0</v>
      </c>
      <c r="AP330" s="22" t="s">
        <v>37</v>
      </c>
      <c r="AQ330" s="22" t="s">
        <v>37</v>
      </c>
      <c r="AR330" s="22" t="s">
        <v>37</v>
      </c>
      <c r="AS330" s="22" t="s">
        <v>37</v>
      </c>
      <c r="AT330" s="22">
        <v>0</v>
      </c>
      <c r="AU330" s="21" t="s">
        <v>37</v>
      </c>
      <c r="AV330" s="21" t="s">
        <v>37</v>
      </c>
      <c r="AW330" s="21" t="s">
        <v>37</v>
      </c>
      <c r="AX330" s="21" t="s">
        <v>37</v>
      </c>
      <c r="AY330" s="21">
        <v>0</v>
      </c>
      <c r="AZ330" s="21" t="s">
        <v>37</v>
      </c>
      <c r="BA330" s="21" t="s">
        <v>37</v>
      </c>
      <c r="BB330" s="21" t="s">
        <v>37</v>
      </c>
      <c r="BC330" s="21" t="s">
        <v>37</v>
      </c>
      <c r="BD330" s="21">
        <v>0</v>
      </c>
      <c r="BE330" s="20" t="s">
        <v>37</v>
      </c>
      <c r="BF330" s="20" t="s">
        <v>37</v>
      </c>
      <c r="BG330" s="20" t="s">
        <v>37</v>
      </c>
      <c r="BH330" s="20" t="s">
        <v>37</v>
      </c>
      <c r="BI330" s="20">
        <v>0</v>
      </c>
      <c r="BJ330" s="20">
        <v>1</v>
      </c>
      <c r="BK330" s="20" t="s">
        <v>37</v>
      </c>
      <c r="BL330" s="20" t="s">
        <v>37</v>
      </c>
      <c r="BM330" s="20" t="s">
        <v>37</v>
      </c>
      <c r="BN330" s="20">
        <v>1</v>
      </c>
      <c r="BO330" s="22" t="s">
        <v>37</v>
      </c>
      <c r="BP330" s="22" t="s">
        <v>37</v>
      </c>
      <c r="BQ330" s="22" t="s">
        <v>37</v>
      </c>
      <c r="BR330" s="22" t="s">
        <v>37</v>
      </c>
      <c r="BS330" s="22">
        <v>0</v>
      </c>
      <c r="BT330" s="22" t="s">
        <v>37</v>
      </c>
      <c r="BU330" s="22" t="s">
        <v>37</v>
      </c>
      <c r="BV330" s="22" t="s">
        <v>37</v>
      </c>
      <c r="BW330" s="22" t="s">
        <v>37</v>
      </c>
      <c r="BX330" s="22">
        <v>0</v>
      </c>
      <c r="BY330" s="24" t="s">
        <v>37</v>
      </c>
      <c r="BZ330" s="24" t="s">
        <v>37</v>
      </c>
      <c r="CA330" s="24" t="s">
        <v>37</v>
      </c>
      <c r="CB330" s="24" t="s">
        <v>37</v>
      </c>
      <c r="CC330" s="24">
        <v>0</v>
      </c>
      <c r="CD330" s="24">
        <v>1</v>
      </c>
      <c r="CE330" s="24">
        <v>0</v>
      </c>
      <c r="CF330" s="24">
        <v>0</v>
      </c>
      <c r="CG330" s="24">
        <v>0</v>
      </c>
      <c r="CH330" s="24">
        <v>1</v>
      </c>
      <c r="CI330" s="22" t="s">
        <v>37</v>
      </c>
      <c r="CJ330" s="22" t="s">
        <v>37</v>
      </c>
      <c r="CK330" s="22" t="s">
        <v>37</v>
      </c>
      <c r="CL330" s="22" t="s">
        <v>37</v>
      </c>
      <c r="CM330" s="20" t="s">
        <v>37</v>
      </c>
      <c r="CN330" s="20" t="s">
        <v>37</v>
      </c>
      <c r="CO330" s="20" t="s">
        <v>37</v>
      </c>
      <c r="CP330" s="20" t="s">
        <v>37</v>
      </c>
    </row>
    <row r="331" spans="1:94" x14ac:dyDescent="0.35">
      <c r="A331" s="16">
        <v>2012</v>
      </c>
      <c r="B331" s="17">
        <v>10697</v>
      </c>
      <c r="C331" s="18" t="s">
        <v>939</v>
      </c>
      <c r="D331" s="18" t="s">
        <v>51</v>
      </c>
      <c r="E331" s="18" t="s">
        <v>33</v>
      </c>
      <c r="F331" s="16" t="s">
        <v>8</v>
      </c>
      <c r="G331" s="20" t="s">
        <v>37</v>
      </c>
      <c r="H331" s="20" t="s">
        <v>37</v>
      </c>
      <c r="I331" s="20" t="s">
        <v>37</v>
      </c>
      <c r="J331" s="20" t="s">
        <v>37</v>
      </c>
      <c r="K331" s="20" t="s">
        <v>37</v>
      </c>
      <c r="L331" s="19" t="s">
        <v>37</v>
      </c>
      <c r="M331" s="19" t="s">
        <v>37</v>
      </c>
      <c r="N331" s="19" t="s">
        <v>37</v>
      </c>
      <c r="O331" s="19" t="s">
        <v>37</v>
      </c>
      <c r="P331" s="19" t="s">
        <v>37</v>
      </c>
      <c r="Q331" s="22" t="s">
        <v>37</v>
      </c>
      <c r="R331" s="22" t="s">
        <v>37</v>
      </c>
      <c r="S331" s="22" t="s">
        <v>37</v>
      </c>
      <c r="T331" s="22" t="s">
        <v>37</v>
      </c>
      <c r="U331" s="22" t="s">
        <v>37</v>
      </c>
      <c r="V331" s="21" t="s">
        <v>37</v>
      </c>
      <c r="W331" s="21" t="s">
        <v>37</v>
      </c>
      <c r="X331" s="21" t="s">
        <v>37</v>
      </c>
      <c r="Y331" s="21" t="s">
        <v>37</v>
      </c>
      <c r="Z331" s="21" t="s">
        <v>37</v>
      </c>
      <c r="AA331" s="20" t="s">
        <v>37</v>
      </c>
      <c r="AB331" s="20" t="s">
        <v>37</v>
      </c>
      <c r="AC331" s="20" t="s">
        <v>37</v>
      </c>
      <c r="AD331" s="20" t="s">
        <v>37</v>
      </c>
      <c r="AE331" s="20" t="s">
        <v>37</v>
      </c>
      <c r="AF331" s="19" t="s">
        <v>37</v>
      </c>
      <c r="AG331" s="19" t="s">
        <v>37</v>
      </c>
      <c r="AH331" s="19" t="s">
        <v>37</v>
      </c>
      <c r="AI331" s="19" t="s">
        <v>37</v>
      </c>
      <c r="AJ331" s="19" t="s">
        <v>37</v>
      </c>
      <c r="AK331" s="19" t="s">
        <v>37</v>
      </c>
      <c r="AL331" s="19" t="s">
        <v>37</v>
      </c>
      <c r="AM331" s="19" t="s">
        <v>37</v>
      </c>
      <c r="AN331" s="19" t="s">
        <v>37</v>
      </c>
      <c r="AO331" s="19" t="s">
        <v>37</v>
      </c>
      <c r="AP331" s="22" t="s">
        <v>37</v>
      </c>
      <c r="AQ331" s="22" t="s">
        <v>37</v>
      </c>
      <c r="AR331" s="22" t="s">
        <v>37</v>
      </c>
      <c r="AS331" s="22" t="s">
        <v>37</v>
      </c>
      <c r="AT331" s="22" t="s">
        <v>37</v>
      </c>
      <c r="AU331" s="21" t="s">
        <v>37</v>
      </c>
      <c r="AV331" s="21" t="s">
        <v>37</v>
      </c>
      <c r="AW331" s="21" t="s">
        <v>37</v>
      </c>
      <c r="AX331" s="21" t="s">
        <v>37</v>
      </c>
      <c r="AY331" s="21" t="s">
        <v>37</v>
      </c>
      <c r="AZ331" s="21" t="s">
        <v>37</v>
      </c>
      <c r="BA331" s="21" t="s">
        <v>37</v>
      </c>
      <c r="BB331" s="21" t="s">
        <v>37</v>
      </c>
      <c r="BC331" s="21" t="s">
        <v>37</v>
      </c>
      <c r="BD331" s="21" t="s">
        <v>37</v>
      </c>
      <c r="BE331" s="20" t="s">
        <v>37</v>
      </c>
      <c r="BF331" s="20" t="s">
        <v>37</v>
      </c>
      <c r="BG331" s="20" t="s">
        <v>37</v>
      </c>
      <c r="BH331" s="20" t="s">
        <v>37</v>
      </c>
      <c r="BI331" s="20" t="s">
        <v>37</v>
      </c>
      <c r="BJ331" s="20" t="s">
        <v>37</v>
      </c>
      <c r="BK331" s="20" t="s">
        <v>37</v>
      </c>
      <c r="BL331" s="20" t="s">
        <v>37</v>
      </c>
      <c r="BM331" s="20" t="s">
        <v>37</v>
      </c>
      <c r="BN331" s="20" t="s">
        <v>37</v>
      </c>
      <c r="BO331" s="22" t="s">
        <v>37</v>
      </c>
      <c r="BP331" s="22" t="s">
        <v>37</v>
      </c>
      <c r="BQ331" s="22" t="s">
        <v>37</v>
      </c>
      <c r="BR331" s="22" t="s">
        <v>37</v>
      </c>
      <c r="BS331" s="22" t="s">
        <v>37</v>
      </c>
      <c r="BT331" s="22" t="s">
        <v>37</v>
      </c>
      <c r="BU331" s="22" t="s">
        <v>37</v>
      </c>
      <c r="BV331" s="22" t="s">
        <v>37</v>
      </c>
      <c r="BW331" s="22" t="s">
        <v>37</v>
      </c>
      <c r="BX331" s="22" t="s">
        <v>37</v>
      </c>
      <c r="BY331" s="24" t="s">
        <v>37</v>
      </c>
      <c r="BZ331" s="24" t="s">
        <v>37</v>
      </c>
      <c r="CA331" s="24" t="s">
        <v>37</v>
      </c>
      <c r="CB331" s="24" t="s">
        <v>37</v>
      </c>
      <c r="CC331" s="24" t="s">
        <v>37</v>
      </c>
      <c r="CD331" s="24" t="s">
        <v>37</v>
      </c>
      <c r="CE331" s="24" t="s">
        <v>37</v>
      </c>
      <c r="CF331" s="24" t="s">
        <v>37</v>
      </c>
      <c r="CG331" s="24" t="s">
        <v>37</v>
      </c>
      <c r="CH331" s="24" t="s">
        <v>37</v>
      </c>
      <c r="CI331" s="22">
        <v>16673</v>
      </c>
      <c r="CJ331" s="22">
        <v>765</v>
      </c>
      <c r="CK331" s="22" t="s">
        <v>37</v>
      </c>
      <c r="CL331" s="22" t="s">
        <v>37</v>
      </c>
      <c r="CM331" s="20" t="s">
        <v>37</v>
      </c>
      <c r="CN331" s="20" t="s">
        <v>37</v>
      </c>
      <c r="CO331" s="20" t="s">
        <v>37</v>
      </c>
      <c r="CP331" s="20" t="s">
        <v>37</v>
      </c>
    </row>
    <row r="332" spans="1:94" x14ac:dyDescent="0.35">
      <c r="A332" s="16">
        <v>2012</v>
      </c>
      <c r="B332" s="17">
        <v>10704</v>
      </c>
      <c r="C332" s="18" t="s">
        <v>941</v>
      </c>
      <c r="D332" s="18" t="s">
        <v>83</v>
      </c>
      <c r="E332" s="18" t="s">
        <v>28</v>
      </c>
      <c r="F332" s="16" t="s">
        <v>8</v>
      </c>
      <c r="G332" s="20">
        <v>2405</v>
      </c>
      <c r="H332" s="20">
        <v>1667</v>
      </c>
      <c r="I332" s="20">
        <v>556</v>
      </c>
      <c r="J332" s="20">
        <v>0</v>
      </c>
      <c r="K332" s="20">
        <v>4628</v>
      </c>
      <c r="L332" s="19">
        <v>0</v>
      </c>
      <c r="M332" s="19">
        <v>0</v>
      </c>
      <c r="N332" s="19">
        <v>0</v>
      </c>
      <c r="O332" s="19">
        <v>0</v>
      </c>
      <c r="P332" s="19">
        <v>0</v>
      </c>
      <c r="Q332" s="22">
        <v>8423</v>
      </c>
      <c r="R332" s="22">
        <v>10826</v>
      </c>
      <c r="S332" s="22">
        <v>3609</v>
      </c>
      <c r="T332" s="22">
        <v>0</v>
      </c>
      <c r="U332" s="22">
        <v>22858</v>
      </c>
      <c r="V332" s="21">
        <v>0</v>
      </c>
      <c r="W332" s="21">
        <v>0</v>
      </c>
      <c r="X332" s="21">
        <v>0</v>
      </c>
      <c r="Y332" s="21">
        <v>0</v>
      </c>
      <c r="Z332" s="21">
        <v>0</v>
      </c>
      <c r="AA332" s="20" t="s">
        <v>37</v>
      </c>
      <c r="AB332" s="20" t="s">
        <v>37</v>
      </c>
      <c r="AC332" s="20" t="s">
        <v>37</v>
      </c>
      <c r="AD332" s="20" t="s">
        <v>37</v>
      </c>
      <c r="AE332" s="20" t="s">
        <v>37</v>
      </c>
      <c r="AF332" s="19" t="s">
        <v>37</v>
      </c>
      <c r="AG332" s="19" t="s">
        <v>37</v>
      </c>
      <c r="AH332" s="19" t="s">
        <v>37</v>
      </c>
      <c r="AI332" s="19" t="s">
        <v>37</v>
      </c>
      <c r="AJ332" s="19" t="s">
        <v>37</v>
      </c>
      <c r="AK332" s="19" t="s">
        <v>37</v>
      </c>
      <c r="AL332" s="19" t="s">
        <v>37</v>
      </c>
      <c r="AM332" s="19" t="s">
        <v>37</v>
      </c>
      <c r="AN332" s="19" t="s">
        <v>37</v>
      </c>
      <c r="AO332" s="19" t="s">
        <v>37</v>
      </c>
      <c r="AP332" s="22" t="s">
        <v>37</v>
      </c>
      <c r="AQ332" s="22" t="s">
        <v>37</v>
      </c>
      <c r="AR332" s="22" t="s">
        <v>37</v>
      </c>
      <c r="AS332" s="22" t="s">
        <v>37</v>
      </c>
      <c r="AT332" s="22" t="s">
        <v>37</v>
      </c>
      <c r="AU332" s="21" t="s">
        <v>37</v>
      </c>
      <c r="AV332" s="21" t="s">
        <v>37</v>
      </c>
      <c r="AW332" s="21" t="s">
        <v>37</v>
      </c>
      <c r="AX332" s="21" t="s">
        <v>37</v>
      </c>
      <c r="AY332" s="21" t="s">
        <v>37</v>
      </c>
      <c r="AZ332" s="21" t="s">
        <v>37</v>
      </c>
      <c r="BA332" s="21" t="s">
        <v>37</v>
      </c>
      <c r="BB332" s="21" t="s">
        <v>37</v>
      </c>
      <c r="BC332" s="21" t="s">
        <v>37</v>
      </c>
      <c r="BD332" s="21" t="s">
        <v>37</v>
      </c>
      <c r="BE332" s="20" t="s">
        <v>37</v>
      </c>
      <c r="BF332" s="20" t="s">
        <v>37</v>
      </c>
      <c r="BG332" s="20" t="s">
        <v>37</v>
      </c>
      <c r="BH332" s="20" t="s">
        <v>37</v>
      </c>
      <c r="BI332" s="20" t="s">
        <v>37</v>
      </c>
      <c r="BJ332" s="20" t="s">
        <v>37</v>
      </c>
      <c r="BK332" s="20" t="s">
        <v>37</v>
      </c>
      <c r="BL332" s="20" t="s">
        <v>37</v>
      </c>
      <c r="BM332" s="20" t="s">
        <v>37</v>
      </c>
      <c r="BN332" s="20" t="s">
        <v>37</v>
      </c>
      <c r="BO332" s="22" t="s">
        <v>37</v>
      </c>
      <c r="BP332" s="22" t="s">
        <v>37</v>
      </c>
      <c r="BQ332" s="22" t="s">
        <v>37</v>
      </c>
      <c r="BR332" s="22" t="s">
        <v>37</v>
      </c>
      <c r="BS332" s="22" t="s">
        <v>37</v>
      </c>
      <c r="BT332" s="22" t="s">
        <v>37</v>
      </c>
      <c r="BU332" s="22" t="s">
        <v>37</v>
      </c>
      <c r="BV332" s="22" t="s">
        <v>37</v>
      </c>
      <c r="BW332" s="22" t="s">
        <v>37</v>
      </c>
      <c r="BX332" s="22" t="s">
        <v>37</v>
      </c>
      <c r="BY332" s="24" t="s">
        <v>37</v>
      </c>
      <c r="BZ332" s="24" t="s">
        <v>37</v>
      </c>
      <c r="CA332" s="24" t="s">
        <v>37</v>
      </c>
      <c r="CB332" s="24" t="s">
        <v>37</v>
      </c>
      <c r="CC332" s="24" t="s">
        <v>37</v>
      </c>
      <c r="CD332" s="24" t="s">
        <v>37</v>
      </c>
      <c r="CE332" s="24" t="s">
        <v>37</v>
      </c>
      <c r="CF332" s="24" t="s">
        <v>37</v>
      </c>
      <c r="CG332" s="24" t="s">
        <v>37</v>
      </c>
      <c r="CH332" s="24" t="s">
        <v>37</v>
      </c>
      <c r="CI332" s="22" t="s">
        <v>37</v>
      </c>
      <c r="CJ332" s="22" t="s">
        <v>37</v>
      </c>
      <c r="CK332" s="22" t="s">
        <v>37</v>
      </c>
      <c r="CL332" s="22" t="s">
        <v>37</v>
      </c>
      <c r="CM332" s="20" t="s">
        <v>37</v>
      </c>
      <c r="CN332" s="20" t="s">
        <v>37</v>
      </c>
      <c r="CO332" s="20" t="s">
        <v>37</v>
      </c>
      <c r="CP332" s="20" t="s">
        <v>37</v>
      </c>
    </row>
    <row r="333" spans="1:94" x14ac:dyDescent="0.35">
      <c r="A333" s="16">
        <v>2012</v>
      </c>
      <c r="B333" s="17">
        <v>10724</v>
      </c>
      <c r="C333" s="18" t="s">
        <v>943</v>
      </c>
      <c r="D333" s="18" t="s">
        <v>63</v>
      </c>
      <c r="E333" s="18" t="s">
        <v>28</v>
      </c>
      <c r="F333" s="16" t="s">
        <v>8</v>
      </c>
      <c r="G333" s="20">
        <v>42</v>
      </c>
      <c r="H333" s="20">
        <v>736</v>
      </c>
      <c r="I333" s="20" t="s">
        <v>37</v>
      </c>
      <c r="J333" s="20" t="s">
        <v>37</v>
      </c>
      <c r="K333" s="20">
        <v>778</v>
      </c>
      <c r="L333" s="19">
        <v>0.1</v>
      </c>
      <c r="M333" s="19">
        <v>0.3</v>
      </c>
      <c r="N333" s="19" t="s">
        <v>37</v>
      </c>
      <c r="O333" s="19" t="s">
        <v>37</v>
      </c>
      <c r="P333" s="19">
        <v>0.4</v>
      </c>
      <c r="Q333" s="22">
        <v>285</v>
      </c>
      <c r="R333" s="22">
        <v>1650</v>
      </c>
      <c r="S333" s="22" t="s">
        <v>37</v>
      </c>
      <c r="T333" s="22" t="s">
        <v>37</v>
      </c>
      <c r="U333" s="22">
        <v>1935</v>
      </c>
      <c r="V333" s="21">
        <v>0.2</v>
      </c>
      <c r="W333" s="21">
        <v>0.4</v>
      </c>
      <c r="X333" s="21" t="s">
        <v>37</v>
      </c>
      <c r="Y333" s="21" t="s">
        <v>37</v>
      </c>
      <c r="Z333" s="21">
        <v>0.6</v>
      </c>
      <c r="AA333" s="20" t="s">
        <v>37</v>
      </c>
      <c r="AB333" s="20" t="s">
        <v>37</v>
      </c>
      <c r="AC333" s="20" t="s">
        <v>37</v>
      </c>
      <c r="AD333" s="20" t="s">
        <v>37</v>
      </c>
      <c r="AE333" s="20">
        <v>0</v>
      </c>
      <c r="AF333" s="19" t="s">
        <v>37</v>
      </c>
      <c r="AG333" s="19" t="s">
        <v>37</v>
      </c>
      <c r="AH333" s="19" t="s">
        <v>37</v>
      </c>
      <c r="AI333" s="19" t="s">
        <v>37</v>
      </c>
      <c r="AJ333" s="19">
        <v>0</v>
      </c>
      <c r="AK333" s="19" t="s">
        <v>37</v>
      </c>
      <c r="AL333" s="19" t="s">
        <v>37</v>
      </c>
      <c r="AM333" s="19" t="s">
        <v>37</v>
      </c>
      <c r="AN333" s="19" t="s">
        <v>37</v>
      </c>
      <c r="AO333" s="19">
        <v>0</v>
      </c>
      <c r="AP333" s="22" t="s">
        <v>37</v>
      </c>
      <c r="AQ333" s="22" t="s">
        <v>37</v>
      </c>
      <c r="AR333" s="22" t="s">
        <v>37</v>
      </c>
      <c r="AS333" s="22" t="s">
        <v>37</v>
      </c>
      <c r="AT333" s="22">
        <v>0</v>
      </c>
      <c r="AU333" s="21" t="s">
        <v>37</v>
      </c>
      <c r="AV333" s="21" t="s">
        <v>37</v>
      </c>
      <c r="AW333" s="21" t="s">
        <v>37</v>
      </c>
      <c r="AX333" s="21" t="s">
        <v>37</v>
      </c>
      <c r="AY333" s="21">
        <v>0</v>
      </c>
      <c r="AZ333" s="21" t="s">
        <v>37</v>
      </c>
      <c r="BA333" s="21" t="s">
        <v>37</v>
      </c>
      <c r="BB333" s="21" t="s">
        <v>37</v>
      </c>
      <c r="BC333" s="21" t="s">
        <v>37</v>
      </c>
      <c r="BD333" s="21">
        <v>0</v>
      </c>
      <c r="BE333" s="20">
        <v>35</v>
      </c>
      <c r="BF333" s="20">
        <v>82</v>
      </c>
      <c r="BG333" s="20" t="s">
        <v>37</v>
      </c>
      <c r="BH333" s="20" t="s">
        <v>37</v>
      </c>
      <c r="BI333" s="20">
        <v>117</v>
      </c>
      <c r="BJ333" s="20">
        <v>122</v>
      </c>
      <c r="BK333" s="20">
        <v>285</v>
      </c>
      <c r="BL333" s="20" t="s">
        <v>37</v>
      </c>
      <c r="BM333" s="20" t="s">
        <v>37</v>
      </c>
      <c r="BN333" s="20">
        <v>407</v>
      </c>
      <c r="BO333" s="22" t="s">
        <v>37</v>
      </c>
      <c r="BP333" s="22" t="s">
        <v>37</v>
      </c>
      <c r="BQ333" s="22" t="s">
        <v>37</v>
      </c>
      <c r="BR333" s="22" t="s">
        <v>37</v>
      </c>
      <c r="BS333" s="22">
        <v>0</v>
      </c>
      <c r="BT333" s="22">
        <v>16</v>
      </c>
      <c r="BU333" s="22">
        <v>37</v>
      </c>
      <c r="BV333" s="22" t="s">
        <v>37</v>
      </c>
      <c r="BW333" s="22" t="s">
        <v>37</v>
      </c>
      <c r="BX333" s="22">
        <v>53</v>
      </c>
      <c r="BY333" s="24" t="s">
        <v>37</v>
      </c>
      <c r="BZ333" s="24" t="s">
        <v>37</v>
      </c>
      <c r="CA333" s="24" t="s">
        <v>37</v>
      </c>
      <c r="CB333" s="24" t="s">
        <v>37</v>
      </c>
      <c r="CC333" s="24">
        <v>0</v>
      </c>
      <c r="CD333" s="24">
        <v>173</v>
      </c>
      <c r="CE333" s="24">
        <v>404</v>
      </c>
      <c r="CF333" s="24">
        <v>0</v>
      </c>
      <c r="CG333" s="24">
        <v>0</v>
      </c>
      <c r="CH333" s="24">
        <v>577</v>
      </c>
      <c r="CI333" s="22" t="s">
        <v>37</v>
      </c>
      <c r="CJ333" s="22" t="s">
        <v>37</v>
      </c>
      <c r="CK333" s="22" t="s">
        <v>37</v>
      </c>
      <c r="CL333" s="22" t="s">
        <v>37</v>
      </c>
      <c r="CM333" s="20" t="s">
        <v>37</v>
      </c>
      <c r="CN333" s="20" t="s">
        <v>37</v>
      </c>
      <c r="CO333" s="20" t="s">
        <v>37</v>
      </c>
      <c r="CP333" s="20" t="s">
        <v>37</v>
      </c>
    </row>
    <row r="334" spans="1:94" x14ac:dyDescent="0.35">
      <c r="A334" s="16">
        <v>2012</v>
      </c>
      <c r="B334" s="17">
        <v>10768</v>
      </c>
      <c r="C334" s="18" t="s">
        <v>945</v>
      </c>
      <c r="D334" s="18" t="s">
        <v>54</v>
      </c>
      <c r="E334" s="18" t="s">
        <v>33</v>
      </c>
      <c r="F334" s="16" t="s">
        <v>8</v>
      </c>
      <c r="G334" s="20" t="s">
        <v>37</v>
      </c>
      <c r="H334" s="20" t="s">
        <v>37</v>
      </c>
      <c r="I334" s="20" t="s">
        <v>37</v>
      </c>
      <c r="J334" s="20" t="s">
        <v>37</v>
      </c>
      <c r="K334" s="20">
        <v>0</v>
      </c>
      <c r="L334" s="19" t="s">
        <v>37</v>
      </c>
      <c r="M334" s="19" t="s">
        <v>37</v>
      </c>
      <c r="N334" s="19" t="s">
        <v>37</v>
      </c>
      <c r="O334" s="19" t="s">
        <v>37</v>
      </c>
      <c r="P334" s="19">
        <v>0</v>
      </c>
      <c r="Q334" s="22" t="s">
        <v>37</v>
      </c>
      <c r="R334" s="22" t="s">
        <v>37</v>
      </c>
      <c r="S334" s="22" t="s">
        <v>37</v>
      </c>
      <c r="T334" s="22" t="s">
        <v>37</v>
      </c>
      <c r="U334" s="22">
        <v>0</v>
      </c>
      <c r="V334" s="21" t="s">
        <v>37</v>
      </c>
      <c r="W334" s="21" t="s">
        <v>37</v>
      </c>
      <c r="X334" s="21" t="s">
        <v>37</v>
      </c>
      <c r="Y334" s="21" t="s">
        <v>37</v>
      </c>
      <c r="Z334" s="21">
        <v>0</v>
      </c>
      <c r="AA334" s="20">
        <v>8</v>
      </c>
      <c r="AB334" s="20" t="s">
        <v>37</v>
      </c>
      <c r="AC334" s="20" t="s">
        <v>37</v>
      </c>
      <c r="AD334" s="20" t="s">
        <v>37</v>
      </c>
      <c r="AE334" s="20">
        <v>8</v>
      </c>
      <c r="AF334" s="19">
        <v>2</v>
      </c>
      <c r="AG334" s="19" t="s">
        <v>37</v>
      </c>
      <c r="AH334" s="19">
        <v>4</v>
      </c>
      <c r="AI334" s="19" t="s">
        <v>37</v>
      </c>
      <c r="AJ334" s="19">
        <v>6</v>
      </c>
      <c r="AK334" s="19">
        <v>2.7</v>
      </c>
      <c r="AL334" s="19" t="s">
        <v>37</v>
      </c>
      <c r="AM334" s="19">
        <v>6</v>
      </c>
      <c r="AN334" s="19" t="s">
        <v>37</v>
      </c>
      <c r="AO334" s="19">
        <v>8.6999999999999993</v>
      </c>
      <c r="AP334" s="22">
        <v>32</v>
      </c>
      <c r="AQ334" s="22" t="s">
        <v>37</v>
      </c>
      <c r="AR334" s="22" t="s">
        <v>37</v>
      </c>
      <c r="AS334" s="22" t="s">
        <v>37</v>
      </c>
      <c r="AT334" s="22">
        <v>32</v>
      </c>
      <c r="AU334" s="21">
        <v>8</v>
      </c>
      <c r="AV334" s="21" t="s">
        <v>37</v>
      </c>
      <c r="AW334" s="21" t="s">
        <v>37</v>
      </c>
      <c r="AX334" s="21" t="s">
        <v>37</v>
      </c>
      <c r="AY334" s="21">
        <v>8</v>
      </c>
      <c r="AZ334" s="21">
        <v>10.8</v>
      </c>
      <c r="BA334" s="21" t="s">
        <v>37</v>
      </c>
      <c r="BB334" s="21" t="s">
        <v>37</v>
      </c>
      <c r="BC334" s="21" t="s">
        <v>37</v>
      </c>
      <c r="BD334" s="21">
        <v>10.8</v>
      </c>
      <c r="BE334" s="20" t="s">
        <v>37</v>
      </c>
      <c r="BF334" s="20" t="s">
        <v>37</v>
      </c>
      <c r="BG334" s="20" t="s">
        <v>37</v>
      </c>
      <c r="BH334" s="20" t="s">
        <v>37</v>
      </c>
      <c r="BI334" s="20" t="s">
        <v>37</v>
      </c>
      <c r="BJ334" s="20" t="s">
        <v>37</v>
      </c>
      <c r="BK334" s="20" t="s">
        <v>37</v>
      </c>
      <c r="BL334" s="20" t="s">
        <v>37</v>
      </c>
      <c r="BM334" s="20" t="s">
        <v>37</v>
      </c>
      <c r="BN334" s="20" t="s">
        <v>37</v>
      </c>
      <c r="BO334" s="22" t="s">
        <v>37</v>
      </c>
      <c r="BP334" s="22" t="s">
        <v>37</v>
      </c>
      <c r="BQ334" s="22" t="s">
        <v>37</v>
      </c>
      <c r="BR334" s="22" t="s">
        <v>37</v>
      </c>
      <c r="BS334" s="22" t="s">
        <v>37</v>
      </c>
      <c r="BT334" s="22" t="s">
        <v>37</v>
      </c>
      <c r="BU334" s="22" t="s">
        <v>37</v>
      </c>
      <c r="BV334" s="22" t="s">
        <v>37</v>
      </c>
      <c r="BW334" s="22" t="s">
        <v>37</v>
      </c>
      <c r="BX334" s="22" t="s">
        <v>37</v>
      </c>
      <c r="BY334" s="24" t="s">
        <v>37</v>
      </c>
      <c r="BZ334" s="24" t="s">
        <v>37</v>
      </c>
      <c r="CA334" s="24" t="s">
        <v>37</v>
      </c>
      <c r="CB334" s="24" t="s">
        <v>37</v>
      </c>
      <c r="CC334" s="24" t="s">
        <v>37</v>
      </c>
      <c r="CD334" s="24" t="s">
        <v>37</v>
      </c>
      <c r="CE334" s="24" t="s">
        <v>37</v>
      </c>
      <c r="CF334" s="24" t="s">
        <v>37</v>
      </c>
      <c r="CG334" s="24" t="s">
        <v>37</v>
      </c>
      <c r="CH334" s="24" t="s">
        <v>37</v>
      </c>
      <c r="CI334" s="22" t="s">
        <v>37</v>
      </c>
      <c r="CJ334" s="22" t="s">
        <v>37</v>
      </c>
      <c r="CK334" s="22" t="s">
        <v>37</v>
      </c>
      <c r="CL334" s="22" t="s">
        <v>37</v>
      </c>
      <c r="CM334" s="20">
        <v>5</v>
      </c>
      <c r="CN334" s="20">
        <v>58</v>
      </c>
      <c r="CO334" s="20" t="s">
        <v>37</v>
      </c>
      <c r="CP334" s="20" t="s">
        <v>37</v>
      </c>
    </row>
    <row r="335" spans="1:94" x14ac:dyDescent="0.35">
      <c r="A335" s="16">
        <v>2012</v>
      </c>
      <c r="B335" s="17">
        <v>10769</v>
      </c>
      <c r="C335" s="18" t="s">
        <v>946</v>
      </c>
      <c r="D335" s="18" t="s">
        <v>87</v>
      </c>
      <c r="E335" s="18" t="s">
        <v>28</v>
      </c>
      <c r="F335" s="16" t="s">
        <v>8</v>
      </c>
      <c r="G335" s="20">
        <v>10</v>
      </c>
      <c r="H335" s="20">
        <v>327</v>
      </c>
      <c r="I335" s="20" t="s">
        <v>37</v>
      </c>
      <c r="J335" s="20" t="s">
        <v>37</v>
      </c>
      <c r="K335" s="20">
        <v>337</v>
      </c>
      <c r="L335" s="19">
        <v>0</v>
      </c>
      <c r="M335" s="19">
        <v>0.1</v>
      </c>
      <c r="N335" s="19" t="s">
        <v>37</v>
      </c>
      <c r="O335" s="19" t="s">
        <v>37</v>
      </c>
      <c r="P335" s="19">
        <v>0.1</v>
      </c>
      <c r="Q335" s="22">
        <v>133</v>
      </c>
      <c r="R335" s="22">
        <v>328</v>
      </c>
      <c r="S335" s="22" t="s">
        <v>37</v>
      </c>
      <c r="T335" s="22" t="s">
        <v>37</v>
      </c>
      <c r="U335" s="22">
        <v>461</v>
      </c>
      <c r="V335" s="21">
        <v>0.1</v>
      </c>
      <c r="W335" s="21">
        <v>0.1</v>
      </c>
      <c r="X335" s="21" t="s">
        <v>37</v>
      </c>
      <c r="Y335" s="21" t="s">
        <v>37</v>
      </c>
      <c r="Z335" s="21">
        <v>0.2</v>
      </c>
      <c r="AA335" s="20" t="s">
        <v>37</v>
      </c>
      <c r="AB335" s="20" t="s">
        <v>37</v>
      </c>
      <c r="AC335" s="20" t="s">
        <v>37</v>
      </c>
      <c r="AD335" s="20" t="s">
        <v>37</v>
      </c>
      <c r="AE335" s="20">
        <v>0</v>
      </c>
      <c r="AF335" s="19" t="s">
        <v>37</v>
      </c>
      <c r="AG335" s="19" t="s">
        <v>37</v>
      </c>
      <c r="AH335" s="19" t="s">
        <v>37</v>
      </c>
      <c r="AI335" s="19" t="s">
        <v>37</v>
      </c>
      <c r="AJ335" s="19">
        <v>0</v>
      </c>
      <c r="AK335" s="19" t="s">
        <v>37</v>
      </c>
      <c r="AL335" s="19" t="s">
        <v>37</v>
      </c>
      <c r="AM335" s="19" t="s">
        <v>37</v>
      </c>
      <c r="AN335" s="19" t="s">
        <v>37</v>
      </c>
      <c r="AO335" s="19">
        <v>0</v>
      </c>
      <c r="AP335" s="22" t="s">
        <v>37</v>
      </c>
      <c r="AQ335" s="22" t="s">
        <v>37</v>
      </c>
      <c r="AR335" s="22" t="s">
        <v>37</v>
      </c>
      <c r="AS335" s="22" t="s">
        <v>37</v>
      </c>
      <c r="AT335" s="22">
        <v>0</v>
      </c>
      <c r="AU335" s="21" t="s">
        <v>37</v>
      </c>
      <c r="AV335" s="21" t="s">
        <v>37</v>
      </c>
      <c r="AW335" s="21" t="s">
        <v>37</v>
      </c>
      <c r="AX335" s="21" t="s">
        <v>37</v>
      </c>
      <c r="AY335" s="21">
        <v>0</v>
      </c>
      <c r="AZ335" s="21" t="s">
        <v>37</v>
      </c>
      <c r="BA335" s="21" t="s">
        <v>37</v>
      </c>
      <c r="BB335" s="21" t="s">
        <v>37</v>
      </c>
      <c r="BC335" s="21" t="s">
        <v>37</v>
      </c>
      <c r="BD335" s="21">
        <v>0</v>
      </c>
      <c r="BE335" s="20" t="s">
        <v>37</v>
      </c>
      <c r="BF335" s="20" t="s">
        <v>37</v>
      </c>
      <c r="BG335" s="20" t="s">
        <v>37</v>
      </c>
      <c r="BH335" s="20" t="s">
        <v>37</v>
      </c>
      <c r="BI335" s="20">
        <v>0</v>
      </c>
      <c r="BJ335" s="20">
        <v>3</v>
      </c>
      <c r="BK335" s="20">
        <v>12</v>
      </c>
      <c r="BL335" s="20" t="s">
        <v>37</v>
      </c>
      <c r="BM335" s="20" t="s">
        <v>37</v>
      </c>
      <c r="BN335" s="20">
        <v>15</v>
      </c>
      <c r="BO335" s="22" t="s">
        <v>37</v>
      </c>
      <c r="BP335" s="22" t="s">
        <v>37</v>
      </c>
      <c r="BQ335" s="22" t="s">
        <v>37</v>
      </c>
      <c r="BR335" s="22" t="s">
        <v>37</v>
      </c>
      <c r="BS335" s="22">
        <v>0</v>
      </c>
      <c r="BT335" s="22" t="s">
        <v>37</v>
      </c>
      <c r="BU335" s="22" t="s">
        <v>37</v>
      </c>
      <c r="BV335" s="22" t="s">
        <v>37</v>
      </c>
      <c r="BW335" s="22" t="s">
        <v>37</v>
      </c>
      <c r="BX335" s="22">
        <v>0</v>
      </c>
      <c r="BY335" s="24">
        <v>0</v>
      </c>
      <c r="BZ335" s="24">
        <v>3</v>
      </c>
      <c r="CA335" s="24" t="s">
        <v>37</v>
      </c>
      <c r="CB335" s="24" t="s">
        <v>37</v>
      </c>
      <c r="CC335" s="24">
        <v>3</v>
      </c>
      <c r="CD335" s="24">
        <v>3</v>
      </c>
      <c r="CE335" s="24">
        <v>15</v>
      </c>
      <c r="CF335" s="24">
        <v>0</v>
      </c>
      <c r="CG335" s="24">
        <v>0</v>
      </c>
      <c r="CH335" s="24">
        <v>18</v>
      </c>
      <c r="CI335" s="22" t="s">
        <v>37</v>
      </c>
      <c r="CJ335" s="22" t="s">
        <v>37</v>
      </c>
      <c r="CK335" s="22" t="s">
        <v>37</v>
      </c>
      <c r="CL335" s="22" t="s">
        <v>37</v>
      </c>
      <c r="CM335" s="20" t="s">
        <v>37</v>
      </c>
      <c r="CN335" s="20" t="s">
        <v>37</v>
      </c>
      <c r="CO335" s="20" t="s">
        <v>37</v>
      </c>
      <c r="CP335" s="20" t="s">
        <v>37</v>
      </c>
    </row>
    <row r="336" spans="1:94" x14ac:dyDescent="0.35">
      <c r="A336" s="16">
        <v>2012</v>
      </c>
      <c r="B336" s="17">
        <v>10857</v>
      </c>
      <c r="C336" s="18" t="s">
        <v>956</v>
      </c>
      <c r="D336" s="18" t="s">
        <v>61</v>
      </c>
      <c r="E336" s="18" t="s">
        <v>33</v>
      </c>
      <c r="F336" s="16" t="s">
        <v>8</v>
      </c>
      <c r="G336" s="20">
        <v>2486</v>
      </c>
      <c r="H336" s="20">
        <v>108</v>
      </c>
      <c r="I336" s="20" t="s">
        <v>37</v>
      </c>
      <c r="J336" s="20" t="s">
        <v>37</v>
      </c>
      <c r="K336" s="20">
        <v>2594</v>
      </c>
      <c r="L336" s="19">
        <v>0.4</v>
      </c>
      <c r="M336" s="19">
        <v>0.1</v>
      </c>
      <c r="N336" s="19" t="s">
        <v>37</v>
      </c>
      <c r="O336" s="19" t="s">
        <v>37</v>
      </c>
      <c r="P336" s="19">
        <v>0.5</v>
      </c>
      <c r="Q336" s="22">
        <v>79238</v>
      </c>
      <c r="R336" s="22">
        <v>7785</v>
      </c>
      <c r="S336" s="22" t="s">
        <v>37</v>
      </c>
      <c r="T336" s="22" t="s">
        <v>37</v>
      </c>
      <c r="U336" s="22">
        <v>87023</v>
      </c>
      <c r="V336" s="21">
        <v>15</v>
      </c>
      <c r="W336" s="21">
        <v>3</v>
      </c>
      <c r="X336" s="21" t="s">
        <v>37</v>
      </c>
      <c r="Y336" s="21" t="s">
        <v>37</v>
      </c>
      <c r="Z336" s="21">
        <v>18</v>
      </c>
      <c r="AA336" s="20" t="s">
        <v>37</v>
      </c>
      <c r="AB336" s="20">
        <v>39</v>
      </c>
      <c r="AC336" s="20" t="s">
        <v>37</v>
      </c>
      <c r="AD336" s="20" t="s">
        <v>37</v>
      </c>
      <c r="AE336" s="20">
        <v>39</v>
      </c>
      <c r="AF336" s="19" t="s">
        <v>37</v>
      </c>
      <c r="AG336" s="19">
        <v>1</v>
      </c>
      <c r="AH336" s="19" t="s">
        <v>37</v>
      </c>
      <c r="AI336" s="19" t="s">
        <v>37</v>
      </c>
      <c r="AJ336" s="19">
        <v>1</v>
      </c>
      <c r="AK336" s="19" t="s">
        <v>37</v>
      </c>
      <c r="AL336" s="19">
        <v>1</v>
      </c>
      <c r="AM336" s="19" t="s">
        <v>37</v>
      </c>
      <c r="AN336" s="19" t="s">
        <v>37</v>
      </c>
      <c r="AO336" s="19">
        <v>1</v>
      </c>
      <c r="AP336" s="22">
        <v>489</v>
      </c>
      <c r="AQ336" s="22">
        <v>556</v>
      </c>
      <c r="AR336" s="22" t="s">
        <v>37</v>
      </c>
      <c r="AS336" s="22" t="s">
        <v>37</v>
      </c>
      <c r="AT336" s="22">
        <v>1045</v>
      </c>
      <c r="AU336" s="21">
        <v>9</v>
      </c>
      <c r="AV336" s="21">
        <v>14</v>
      </c>
      <c r="AW336" s="21" t="s">
        <v>37</v>
      </c>
      <c r="AX336" s="21" t="s">
        <v>37</v>
      </c>
      <c r="AY336" s="21">
        <v>23</v>
      </c>
      <c r="AZ336" s="21">
        <v>9</v>
      </c>
      <c r="BA336" s="21">
        <v>26</v>
      </c>
      <c r="BB336" s="21" t="s">
        <v>37</v>
      </c>
      <c r="BC336" s="21" t="s">
        <v>37</v>
      </c>
      <c r="BD336" s="21">
        <v>35</v>
      </c>
      <c r="BE336" s="20">
        <v>242</v>
      </c>
      <c r="BF336" s="20">
        <v>245</v>
      </c>
      <c r="BG336" s="20" t="s">
        <v>37</v>
      </c>
      <c r="BH336" s="20" t="s">
        <v>37</v>
      </c>
      <c r="BI336" s="20">
        <v>487</v>
      </c>
      <c r="BJ336" s="20">
        <v>0</v>
      </c>
      <c r="BK336" s="20">
        <v>0</v>
      </c>
      <c r="BL336" s="20" t="s">
        <v>37</v>
      </c>
      <c r="BM336" s="20" t="s">
        <v>37</v>
      </c>
      <c r="BN336" s="20">
        <v>0</v>
      </c>
      <c r="BO336" s="22">
        <v>89</v>
      </c>
      <c r="BP336" s="22">
        <v>90</v>
      </c>
      <c r="BQ336" s="22" t="s">
        <v>37</v>
      </c>
      <c r="BR336" s="22" t="s">
        <v>37</v>
      </c>
      <c r="BS336" s="22">
        <v>179</v>
      </c>
      <c r="BT336" s="22">
        <v>860</v>
      </c>
      <c r="BU336" s="22">
        <v>871</v>
      </c>
      <c r="BV336" s="22" t="s">
        <v>37</v>
      </c>
      <c r="BW336" s="22" t="s">
        <v>37</v>
      </c>
      <c r="BX336" s="22">
        <v>1731</v>
      </c>
      <c r="BY336" s="24">
        <v>60</v>
      </c>
      <c r="BZ336" s="24">
        <v>60</v>
      </c>
      <c r="CA336" s="24" t="s">
        <v>37</v>
      </c>
      <c r="CB336" s="24" t="s">
        <v>37</v>
      </c>
      <c r="CC336" s="24">
        <v>120</v>
      </c>
      <c r="CD336" s="24">
        <v>1251</v>
      </c>
      <c r="CE336" s="24">
        <v>1266</v>
      </c>
      <c r="CF336" s="24">
        <v>0</v>
      </c>
      <c r="CG336" s="24">
        <v>0</v>
      </c>
      <c r="CH336" s="24">
        <v>2517</v>
      </c>
      <c r="CI336" s="22">
        <v>65931</v>
      </c>
      <c r="CJ336" s="22">
        <v>102</v>
      </c>
      <c r="CK336" s="22" t="s">
        <v>37</v>
      </c>
      <c r="CL336" s="22" t="s">
        <v>37</v>
      </c>
      <c r="CM336" s="20" t="s">
        <v>37</v>
      </c>
      <c r="CN336" s="20" t="s">
        <v>37</v>
      </c>
      <c r="CO336" s="20" t="s">
        <v>37</v>
      </c>
      <c r="CP336" s="20" t="s">
        <v>37</v>
      </c>
    </row>
    <row r="337" spans="1:94" x14ac:dyDescent="0.35">
      <c r="A337" s="16">
        <v>2012</v>
      </c>
      <c r="B337" s="17">
        <v>10868</v>
      </c>
      <c r="C337" s="18" t="s">
        <v>957</v>
      </c>
      <c r="D337" s="18" t="s">
        <v>61</v>
      </c>
      <c r="E337" s="18" t="s">
        <v>28</v>
      </c>
      <c r="F337" s="16" t="s">
        <v>8</v>
      </c>
      <c r="G337" s="20" t="s">
        <v>37</v>
      </c>
      <c r="H337" s="20" t="s">
        <v>37</v>
      </c>
      <c r="I337" s="20" t="s">
        <v>37</v>
      </c>
      <c r="J337" s="20" t="s">
        <v>37</v>
      </c>
      <c r="K337" s="20">
        <v>0</v>
      </c>
      <c r="L337" s="19" t="s">
        <v>37</v>
      </c>
      <c r="M337" s="19" t="s">
        <v>37</v>
      </c>
      <c r="N337" s="19" t="s">
        <v>37</v>
      </c>
      <c r="O337" s="19" t="s">
        <v>37</v>
      </c>
      <c r="P337" s="19">
        <v>0</v>
      </c>
      <c r="Q337" s="22" t="s">
        <v>37</v>
      </c>
      <c r="R337" s="22" t="s">
        <v>37</v>
      </c>
      <c r="S337" s="22" t="s">
        <v>37</v>
      </c>
      <c r="T337" s="22" t="s">
        <v>37</v>
      </c>
      <c r="U337" s="22">
        <v>0</v>
      </c>
      <c r="V337" s="21" t="s">
        <v>37</v>
      </c>
      <c r="W337" s="21" t="s">
        <v>37</v>
      </c>
      <c r="X337" s="21" t="s">
        <v>37</v>
      </c>
      <c r="Y337" s="21" t="s">
        <v>37</v>
      </c>
      <c r="Z337" s="21">
        <v>0</v>
      </c>
      <c r="AA337" s="20" t="s">
        <v>37</v>
      </c>
      <c r="AB337" s="20" t="s">
        <v>37</v>
      </c>
      <c r="AC337" s="20" t="s">
        <v>37</v>
      </c>
      <c r="AD337" s="20" t="s">
        <v>37</v>
      </c>
      <c r="AE337" s="20">
        <v>0</v>
      </c>
      <c r="AF337" s="19" t="s">
        <v>37</v>
      </c>
      <c r="AG337" s="19" t="s">
        <v>37</v>
      </c>
      <c r="AH337" s="19" t="s">
        <v>37</v>
      </c>
      <c r="AI337" s="19" t="s">
        <v>37</v>
      </c>
      <c r="AJ337" s="19">
        <v>0</v>
      </c>
      <c r="AK337" s="19" t="s">
        <v>37</v>
      </c>
      <c r="AL337" s="19" t="s">
        <v>37</v>
      </c>
      <c r="AM337" s="19" t="s">
        <v>37</v>
      </c>
      <c r="AN337" s="19" t="s">
        <v>37</v>
      </c>
      <c r="AO337" s="19">
        <v>0</v>
      </c>
      <c r="AP337" s="22" t="s">
        <v>37</v>
      </c>
      <c r="AQ337" s="22" t="s">
        <v>37</v>
      </c>
      <c r="AR337" s="22" t="s">
        <v>37</v>
      </c>
      <c r="AS337" s="22" t="s">
        <v>37</v>
      </c>
      <c r="AT337" s="22">
        <v>0</v>
      </c>
      <c r="AU337" s="21" t="s">
        <v>37</v>
      </c>
      <c r="AV337" s="21">
        <v>10.1</v>
      </c>
      <c r="AW337" s="21" t="s">
        <v>37</v>
      </c>
      <c r="AX337" s="21" t="s">
        <v>37</v>
      </c>
      <c r="AY337" s="21">
        <v>10.1</v>
      </c>
      <c r="AZ337" s="21" t="s">
        <v>37</v>
      </c>
      <c r="BA337" s="21">
        <v>10.1</v>
      </c>
      <c r="BB337" s="21" t="s">
        <v>37</v>
      </c>
      <c r="BC337" s="21" t="s">
        <v>37</v>
      </c>
      <c r="BD337" s="21">
        <v>10.1</v>
      </c>
      <c r="BE337" s="20" t="s">
        <v>37</v>
      </c>
      <c r="BF337" s="20" t="s">
        <v>37</v>
      </c>
      <c r="BG337" s="20" t="s">
        <v>37</v>
      </c>
      <c r="BH337" s="20" t="s">
        <v>37</v>
      </c>
      <c r="BI337" s="20">
        <v>0</v>
      </c>
      <c r="BJ337" s="20" t="s">
        <v>37</v>
      </c>
      <c r="BK337" s="20" t="s">
        <v>37</v>
      </c>
      <c r="BL337" s="20" t="s">
        <v>37</v>
      </c>
      <c r="BM337" s="20" t="s">
        <v>37</v>
      </c>
      <c r="BN337" s="20">
        <v>0</v>
      </c>
      <c r="BO337" s="22" t="s">
        <v>37</v>
      </c>
      <c r="BP337" s="22">
        <v>96</v>
      </c>
      <c r="BQ337" s="22" t="s">
        <v>37</v>
      </c>
      <c r="BR337" s="22" t="s">
        <v>37</v>
      </c>
      <c r="BS337" s="22">
        <v>96</v>
      </c>
      <c r="BT337" s="22" t="s">
        <v>37</v>
      </c>
      <c r="BU337" s="22">
        <v>176</v>
      </c>
      <c r="BV337" s="22" t="s">
        <v>37</v>
      </c>
      <c r="BW337" s="22" t="s">
        <v>37</v>
      </c>
      <c r="BX337" s="22">
        <v>176</v>
      </c>
      <c r="BY337" s="24" t="s">
        <v>37</v>
      </c>
      <c r="BZ337" s="24" t="s">
        <v>37</v>
      </c>
      <c r="CA337" s="24" t="s">
        <v>37</v>
      </c>
      <c r="CB337" s="24" t="s">
        <v>37</v>
      </c>
      <c r="CC337" s="24">
        <v>0</v>
      </c>
      <c r="CD337" s="24">
        <v>0</v>
      </c>
      <c r="CE337" s="24">
        <v>272</v>
      </c>
      <c r="CF337" s="24">
        <v>0</v>
      </c>
      <c r="CG337" s="24">
        <v>0</v>
      </c>
      <c r="CH337" s="24">
        <v>272</v>
      </c>
      <c r="CI337" s="22" t="s">
        <v>37</v>
      </c>
      <c r="CJ337" s="22" t="s">
        <v>37</v>
      </c>
      <c r="CK337" s="22" t="s">
        <v>37</v>
      </c>
      <c r="CL337" s="22" t="s">
        <v>37</v>
      </c>
      <c r="CM337" s="20" t="s">
        <v>37</v>
      </c>
      <c r="CN337" s="20" t="s">
        <v>37</v>
      </c>
      <c r="CO337" s="20" t="s">
        <v>37</v>
      </c>
      <c r="CP337" s="20" t="s">
        <v>37</v>
      </c>
    </row>
    <row r="338" spans="1:94" x14ac:dyDescent="0.35">
      <c r="A338" s="16">
        <v>2012</v>
      </c>
      <c r="B338" s="17">
        <v>10908</v>
      </c>
      <c r="C338" s="18" t="s">
        <v>960</v>
      </c>
      <c r="D338" s="18" t="s">
        <v>87</v>
      </c>
      <c r="E338" s="18" t="s">
        <v>28</v>
      </c>
      <c r="F338" s="16" t="s">
        <v>8</v>
      </c>
      <c r="G338" s="20">
        <v>18</v>
      </c>
      <c r="H338" s="20" t="s">
        <v>37</v>
      </c>
      <c r="I338" s="20" t="s">
        <v>37</v>
      </c>
      <c r="J338" s="20" t="s">
        <v>37</v>
      </c>
      <c r="K338" s="20">
        <v>18</v>
      </c>
      <c r="L338" s="19">
        <v>0</v>
      </c>
      <c r="M338" s="19" t="s">
        <v>37</v>
      </c>
      <c r="N338" s="19" t="s">
        <v>37</v>
      </c>
      <c r="O338" s="19" t="s">
        <v>37</v>
      </c>
      <c r="P338" s="19">
        <v>0</v>
      </c>
      <c r="Q338" s="22">
        <v>55</v>
      </c>
      <c r="R338" s="22">
        <v>86</v>
      </c>
      <c r="S338" s="22" t="s">
        <v>37</v>
      </c>
      <c r="T338" s="22" t="s">
        <v>37</v>
      </c>
      <c r="U338" s="22">
        <v>141</v>
      </c>
      <c r="V338" s="21">
        <v>0</v>
      </c>
      <c r="W338" s="21">
        <v>0</v>
      </c>
      <c r="X338" s="21" t="s">
        <v>37</v>
      </c>
      <c r="Y338" s="21" t="s">
        <v>37</v>
      </c>
      <c r="Z338" s="21">
        <v>0</v>
      </c>
      <c r="AA338" s="20" t="s">
        <v>37</v>
      </c>
      <c r="AB338" s="20" t="s">
        <v>37</v>
      </c>
      <c r="AC338" s="20" t="s">
        <v>37</v>
      </c>
      <c r="AD338" s="20" t="s">
        <v>37</v>
      </c>
      <c r="AE338" s="20">
        <v>0</v>
      </c>
      <c r="AF338" s="19" t="s">
        <v>37</v>
      </c>
      <c r="AG338" s="19" t="s">
        <v>37</v>
      </c>
      <c r="AH338" s="19" t="s">
        <v>37</v>
      </c>
      <c r="AI338" s="19" t="s">
        <v>37</v>
      </c>
      <c r="AJ338" s="19">
        <v>0</v>
      </c>
      <c r="AK338" s="19" t="s">
        <v>37</v>
      </c>
      <c r="AL338" s="19" t="s">
        <v>37</v>
      </c>
      <c r="AM338" s="19" t="s">
        <v>37</v>
      </c>
      <c r="AN338" s="19" t="s">
        <v>37</v>
      </c>
      <c r="AO338" s="19">
        <v>0</v>
      </c>
      <c r="AP338" s="22" t="s">
        <v>37</v>
      </c>
      <c r="AQ338" s="22" t="s">
        <v>37</v>
      </c>
      <c r="AR338" s="22" t="s">
        <v>37</v>
      </c>
      <c r="AS338" s="22" t="s">
        <v>37</v>
      </c>
      <c r="AT338" s="22">
        <v>0</v>
      </c>
      <c r="AU338" s="21" t="s">
        <v>37</v>
      </c>
      <c r="AV338" s="21" t="s">
        <v>37</v>
      </c>
      <c r="AW338" s="21" t="s">
        <v>37</v>
      </c>
      <c r="AX338" s="21" t="s">
        <v>37</v>
      </c>
      <c r="AY338" s="21">
        <v>0</v>
      </c>
      <c r="AZ338" s="21" t="s">
        <v>37</v>
      </c>
      <c r="BA338" s="21" t="s">
        <v>37</v>
      </c>
      <c r="BB338" s="21" t="s">
        <v>37</v>
      </c>
      <c r="BC338" s="21" t="s">
        <v>37</v>
      </c>
      <c r="BD338" s="21">
        <v>0</v>
      </c>
      <c r="BE338" s="20" t="s">
        <v>37</v>
      </c>
      <c r="BF338" s="20" t="s">
        <v>37</v>
      </c>
      <c r="BG338" s="20" t="s">
        <v>37</v>
      </c>
      <c r="BH338" s="20" t="s">
        <v>37</v>
      </c>
      <c r="BI338" s="20">
        <v>0</v>
      </c>
      <c r="BJ338" s="20">
        <v>4</v>
      </c>
      <c r="BK338" s="20" t="s">
        <v>37</v>
      </c>
      <c r="BL338" s="20" t="s">
        <v>37</v>
      </c>
      <c r="BM338" s="20" t="s">
        <v>37</v>
      </c>
      <c r="BN338" s="20">
        <v>4</v>
      </c>
      <c r="BO338" s="22" t="s">
        <v>37</v>
      </c>
      <c r="BP338" s="22" t="s">
        <v>37</v>
      </c>
      <c r="BQ338" s="22" t="s">
        <v>37</v>
      </c>
      <c r="BR338" s="22" t="s">
        <v>37</v>
      </c>
      <c r="BS338" s="22">
        <v>0</v>
      </c>
      <c r="BT338" s="22" t="s">
        <v>37</v>
      </c>
      <c r="BU338" s="22" t="s">
        <v>37</v>
      </c>
      <c r="BV338" s="22" t="s">
        <v>37</v>
      </c>
      <c r="BW338" s="22" t="s">
        <v>37</v>
      </c>
      <c r="BX338" s="22">
        <v>0</v>
      </c>
      <c r="BY338" s="24">
        <v>4</v>
      </c>
      <c r="BZ338" s="24" t="s">
        <v>37</v>
      </c>
      <c r="CA338" s="24" t="s">
        <v>37</v>
      </c>
      <c r="CB338" s="24" t="s">
        <v>37</v>
      </c>
      <c r="CC338" s="24">
        <v>4</v>
      </c>
      <c r="CD338" s="24">
        <v>8</v>
      </c>
      <c r="CE338" s="24">
        <v>0</v>
      </c>
      <c r="CF338" s="24">
        <v>0</v>
      </c>
      <c r="CG338" s="24">
        <v>0</v>
      </c>
      <c r="CH338" s="24">
        <v>8</v>
      </c>
      <c r="CI338" s="22" t="s">
        <v>37</v>
      </c>
      <c r="CJ338" s="22" t="s">
        <v>37</v>
      </c>
      <c r="CK338" s="22" t="s">
        <v>37</v>
      </c>
      <c r="CL338" s="22" t="s">
        <v>37</v>
      </c>
      <c r="CM338" s="20" t="s">
        <v>37</v>
      </c>
      <c r="CN338" s="20" t="s">
        <v>37</v>
      </c>
      <c r="CO338" s="20" t="s">
        <v>37</v>
      </c>
      <c r="CP338" s="20" t="s">
        <v>37</v>
      </c>
    </row>
    <row r="339" spans="1:94" x14ac:dyDescent="0.35">
      <c r="A339" s="16">
        <v>2012</v>
      </c>
      <c r="B339" s="17">
        <v>10944</v>
      </c>
      <c r="C339" s="18" t="s">
        <v>961</v>
      </c>
      <c r="D339" s="18" t="s">
        <v>96</v>
      </c>
      <c r="E339" s="18" t="s">
        <v>191</v>
      </c>
      <c r="F339" s="16" t="s">
        <v>8</v>
      </c>
      <c r="G339" s="20">
        <v>543</v>
      </c>
      <c r="H339" s="20">
        <v>263</v>
      </c>
      <c r="I339" s="20">
        <v>2889</v>
      </c>
      <c r="J339" s="20" t="s">
        <v>37</v>
      </c>
      <c r="K339" s="20">
        <v>3695</v>
      </c>
      <c r="L339" s="19" t="s">
        <v>37</v>
      </c>
      <c r="M339" s="19" t="s">
        <v>37</v>
      </c>
      <c r="N339" s="19" t="s">
        <v>37</v>
      </c>
      <c r="O339" s="19" t="s">
        <v>37</v>
      </c>
      <c r="P339" s="19">
        <v>0</v>
      </c>
      <c r="Q339" s="22">
        <v>7443</v>
      </c>
      <c r="R339" s="22">
        <v>4098</v>
      </c>
      <c r="S339" s="22">
        <v>14266</v>
      </c>
      <c r="T339" s="22" t="s">
        <v>37</v>
      </c>
      <c r="U339" s="22">
        <v>25807</v>
      </c>
      <c r="V339" s="21" t="s">
        <v>37</v>
      </c>
      <c r="W339" s="21" t="s">
        <v>37</v>
      </c>
      <c r="X339" s="21" t="s">
        <v>37</v>
      </c>
      <c r="Y339" s="21" t="s">
        <v>37</v>
      </c>
      <c r="Z339" s="21">
        <v>0</v>
      </c>
      <c r="AA339" s="20" t="s">
        <v>37</v>
      </c>
      <c r="AB339" s="20" t="s">
        <v>37</v>
      </c>
      <c r="AC339" s="20" t="s">
        <v>37</v>
      </c>
      <c r="AD339" s="20" t="s">
        <v>37</v>
      </c>
      <c r="AE339" s="20">
        <v>0</v>
      </c>
      <c r="AF339" s="19" t="s">
        <v>37</v>
      </c>
      <c r="AG339" s="19" t="s">
        <v>37</v>
      </c>
      <c r="AH339" s="19" t="s">
        <v>37</v>
      </c>
      <c r="AI339" s="19" t="s">
        <v>37</v>
      </c>
      <c r="AJ339" s="19">
        <v>0</v>
      </c>
      <c r="AK339" s="19" t="s">
        <v>37</v>
      </c>
      <c r="AL339" s="19" t="s">
        <v>37</v>
      </c>
      <c r="AM339" s="19" t="s">
        <v>37</v>
      </c>
      <c r="AN339" s="19" t="s">
        <v>37</v>
      </c>
      <c r="AO339" s="19">
        <v>0</v>
      </c>
      <c r="AP339" s="22" t="s">
        <v>37</v>
      </c>
      <c r="AQ339" s="22" t="s">
        <v>37</v>
      </c>
      <c r="AR339" s="22" t="s">
        <v>37</v>
      </c>
      <c r="AS339" s="22" t="s">
        <v>37</v>
      </c>
      <c r="AT339" s="22">
        <v>0</v>
      </c>
      <c r="AU339" s="21" t="s">
        <v>37</v>
      </c>
      <c r="AV339" s="21" t="s">
        <v>37</v>
      </c>
      <c r="AW339" s="21" t="s">
        <v>37</v>
      </c>
      <c r="AX339" s="21" t="s">
        <v>37</v>
      </c>
      <c r="AY339" s="21">
        <v>0</v>
      </c>
      <c r="AZ339" s="21" t="s">
        <v>37</v>
      </c>
      <c r="BA339" s="21" t="s">
        <v>37</v>
      </c>
      <c r="BB339" s="21" t="s">
        <v>37</v>
      </c>
      <c r="BC339" s="21" t="s">
        <v>37</v>
      </c>
      <c r="BD339" s="21">
        <v>0</v>
      </c>
      <c r="BE339" s="20">
        <v>55</v>
      </c>
      <c r="BF339" s="20" t="s">
        <v>37</v>
      </c>
      <c r="BG339" s="20" t="s">
        <v>37</v>
      </c>
      <c r="BH339" s="20" t="s">
        <v>37</v>
      </c>
      <c r="BI339" s="20">
        <v>55</v>
      </c>
      <c r="BJ339" s="20">
        <v>55</v>
      </c>
      <c r="BK339" s="20" t="s">
        <v>37</v>
      </c>
      <c r="BL339" s="20" t="s">
        <v>37</v>
      </c>
      <c r="BM339" s="20" t="s">
        <v>37</v>
      </c>
      <c r="BN339" s="20">
        <v>55</v>
      </c>
      <c r="BO339" s="22" t="s">
        <v>37</v>
      </c>
      <c r="BP339" s="22" t="s">
        <v>37</v>
      </c>
      <c r="BQ339" s="22" t="s">
        <v>37</v>
      </c>
      <c r="BR339" s="22" t="s">
        <v>37</v>
      </c>
      <c r="BS339" s="22">
        <v>0</v>
      </c>
      <c r="BT339" s="22" t="s">
        <v>37</v>
      </c>
      <c r="BU339" s="22" t="s">
        <v>37</v>
      </c>
      <c r="BV339" s="22" t="s">
        <v>37</v>
      </c>
      <c r="BW339" s="22" t="s">
        <v>37</v>
      </c>
      <c r="BX339" s="22">
        <v>0</v>
      </c>
      <c r="BY339" s="24" t="s">
        <v>37</v>
      </c>
      <c r="BZ339" s="24" t="s">
        <v>37</v>
      </c>
      <c r="CA339" s="24" t="s">
        <v>37</v>
      </c>
      <c r="CB339" s="24" t="s">
        <v>37</v>
      </c>
      <c r="CC339" s="24">
        <v>0</v>
      </c>
      <c r="CD339" s="24">
        <v>110</v>
      </c>
      <c r="CE339" s="24">
        <v>0</v>
      </c>
      <c r="CF339" s="24">
        <v>0</v>
      </c>
      <c r="CG339" s="24">
        <v>0</v>
      </c>
      <c r="CH339" s="24">
        <v>110</v>
      </c>
      <c r="CI339" s="22" t="s">
        <v>37</v>
      </c>
      <c r="CJ339" s="22" t="s">
        <v>37</v>
      </c>
      <c r="CK339" s="22" t="s">
        <v>37</v>
      </c>
      <c r="CL339" s="22" t="s">
        <v>37</v>
      </c>
      <c r="CM339" s="20" t="s">
        <v>37</v>
      </c>
      <c r="CN339" s="20" t="s">
        <v>37</v>
      </c>
      <c r="CO339" s="20" t="s">
        <v>37</v>
      </c>
      <c r="CP339" s="20" t="s">
        <v>37</v>
      </c>
    </row>
    <row r="340" spans="1:94" x14ac:dyDescent="0.35">
      <c r="A340" s="16">
        <v>2012</v>
      </c>
      <c r="B340" s="17">
        <v>11018</v>
      </c>
      <c r="C340" s="18" t="s">
        <v>970</v>
      </c>
      <c r="D340" s="18" t="s">
        <v>90</v>
      </c>
      <c r="E340" s="18" t="s">
        <v>28</v>
      </c>
      <c r="F340" s="16" t="s">
        <v>8</v>
      </c>
      <c r="G340" s="20">
        <v>871</v>
      </c>
      <c r="H340" s="20">
        <v>14475</v>
      </c>
      <c r="I340" s="20">
        <v>5528</v>
      </c>
      <c r="J340" s="20">
        <v>0</v>
      </c>
      <c r="K340" s="20">
        <v>20874</v>
      </c>
      <c r="L340" s="19">
        <v>1</v>
      </c>
      <c r="M340" s="19">
        <v>4.5999999999999996</v>
      </c>
      <c r="N340" s="19">
        <v>1.3</v>
      </c>
      <c r="O340" s="19">
        <v>0</v>
      </c>
      <c r="P340" s="19">
        <v>6.9</v>
      </c>
      <c r="Q340" s="22">
        <v>3201</v>
      </c>
      <c r="R340" s="22">
        <v>29816</v>
      </c>
      <c r="S340" s="22">
        <v>15424</v>
      </c>
      <c r="T340" s="22">
        <v>0</v>
      </c>
      <c r="U340" s="22">
        <v>48441</v>
      </c>
      <c r="V340" s="21">
        <v>3.6</v>
      </c>
      <c r="W340" s="21">
        <v>8.1</v>
      </c>
      <c r="X340" s="21">
        <v>3</v>
      </c>
      <c r="Y340" s="21">
        <v>0</v>
      </c>
      <c r="Z340" s="21">
        <v>14.7</v>
      </c>
      <c r="AA340" s="20" t="s">
        <v>37</v>
      </c>
      <c r="AB340" s="20">
        <v>156</v>
      </c>
      <c r="AC340" s="20">
        <v>25</v>
      </c>
      <c r="AD340" s="20" t="s">
        <v>37</v>
      </c>
      <c r="AE340" s="20">
        <v>181</v>
      </c>
      <c r="AF340" s="19" t="s">
        <v>37</v>
      </c>
      <c r="AG340" s="19">
        <v>0</v>
      </c>
      <c r="AH340" s="19">
        <v>0</v>
      </c>
      <c r="AI340" s="19" t="s">
        <v>37</v>
      </c>
      <c r="AJ340" s="19">
        <v>0</v>
      </c>
      <c r="AK340" s="19" t="s">
        <v>37</v>
      </c>
      <c r="AL340" s="19">
        <v>0</v>
      </c>
      <c r="AM340" s="19">
        <v>7</v>
      </c>
      <c r="AN340" s="19" t="s">
        <v>37</v>
      </c>
      <c r="AO340" s="19">
        <v>7</v>
      </c>
      <c r="AP340" s="22" t="s">
        <v>37</v>
      </c>
      <c r="AQ340" s="22">
        <v>253</v>
      </c>
      <c r="AR340" s="22">
        <v>52</v>
      </c>
      <c r="AS340" s="22" t="s">
        <v>37</v>
      </c>
      <c r="AT340" s="22">
        <v>305</v>
      </c>
      <c r="AU340" s="21" t="s">
        <v>37</v>
      </c>
      <c r="AV340" s="21">
        <v>6.2</v>
      </c>
      <c r="AW340" s="21">
        <v>0.5</v>
      </c>
      <c r="AX340" s="21" t="s">
        <v>37</v>
      </c>
      <c r="AY340" s="21">
        <v>6.7</v>
      </c>
      <c r="AZ340" s="21" t="s">
        <v>37</v>
      </c>
      <c r="BA340" s="21">
        <v>9.5</v>
      </c>
      <c r="BB340" s="21">
        <v>9</v>
      </c>
      <c r="BC340" s="21" t="s">
        <v>37</v>
      </c>
      <c r="BD340" s="21">
        <v>18.5</v>
      </c>
      <c r="BE340" s="20">
        <v>806</v>
      </c>
      <c r="BF340" s="20">
        <v>646</v>
      </c>
      <c r="BG340" s="20">
        <v>1699</v>
      </c>
      <c r="BH340" s="20" t="s">
        <v>37</v>
      </c>
      <c r="BI340" s="20">
        <v>3151</v>
      </c>
      <c r="BJ340" s="20" t="s">
        <v>37</v>
      </c>
      <c r="BK340" s="20" t="s">
        <v>37</v>
      </c>
      <c r="BL340" s="20" t="s">
        <v>37</v>
      </c>
      <c r="BM340" s="20" t="s">
        <v>37</v>
      </c>
      <c r="BN340" s="20">
        <v>0</v>
      </c>
      <c r="BO340" s="22" t="s">
        <v>37</v>
      </c>
      <c r="BP340" s="22">
        <v>40</v>
      </c>
      <c r="BQ340" s="22">
        <v>8</v>
      </c>
      <c r="BR340" s="22" t="s">
        <v>37</v>
      </c>
      <c r="BS340" s="22">
        <v>48</v>
      </c>
      <c r="BT340" s="22" t="s">
        <v>37</v>
      </c>
      <c r="BU340" s="22" t="s">
        <v>37</v>
      </c>
      <c r="BV340" s="22" t="s">
        <v>37</v>
      </c>
      <c r="BW340" s="22" t="s">
        <v>37</v>
      </c>
      <c r="BX340" s="22">
        <v>0</v>
      </c>
      <c r="BY340" s="24" t="s">
        <v>37</v>
      </c>
      <c r="BZ340" s="24" t="s">
        <v>37</v>
      </c>
      <c r="CA340" s="24" t="s">
        <v>37</v>
      </c>
      <c r="CB340" s="24" t="s">
        <v>37</v>
      </c>
      <c r="CC340" s="24">
        <v>0</v>
      </c>
      <c r="CD340" s="24">
        <v>806</v>
      </c>
      <c r="CE340" s="24">
        <v>686</v>
      </c>
      <c r="CF340" s="24">
        <v>1707</v>
      </c>
      <c r="CG340" s="24">
        <v>0</v>
      </c>
      <c r="CH340" s="24">
        <v>3199</v>
      </c>
      <c r="CI340" s="22" t="s">
        <v>37</v>
      </c>
      <c r="CJ340" s="22">
        <v>6</v>
      </c>
      <c r="CK340" s="22">
        <v>4</v>
      </c>
      <c r="CL340" s="22" t="s">
        <v>37</v>
      </c>
      <c r="CM340" s="20" t="s">
        <v>37</v>
      </c>
      <c r="CN340" s="20">
        <v>2</v>
      </c>
      <c r="CO340" s="20">
        <v>2</v>
      </c>
      <c r="CP340" s="20" t="s">
        <v>37</v>
      </c>
    </row>
    <row r="341" spans="1:94" x14ac:dyDescent="0.35">
      <c r="A341" s="16">
        <v>2012</v>
      </c>
      <c r="B341" s="17">
        <v>11022</v>
      </c>
      <c r="C341" s="18" t="s">
        <v>972</v>
      </c>
      <c r="D341" s="18" t="s">
        <v>179</v>
      </c>
      <c r="E341" s="18" t="s">
        <v>33</v>
      </c>
      <c r="F341" s="16" t="s">
        <v>8</v>
      </c>
      <c r="G341" s="20">
        <v>441</v>
      </c>
      <c r="H341" s="20">
        <v>41</v>
      </c>
      <c r="I341" s="20" t="s">
        <v>37</v>
      </c>
      <c r="J341" s="20" t="s">
        <v>37</v>
      </c>
      <c r="K341" s="20">
        <v>482</v>
      </c>
      <c r="L341" s="19" t="s">
        <v>37</v>
      </c>
      <c r="M341" s="19" t="s">
        <v>37</v>
      </c>
      <c r="N341" s="19" t="s">
        <v>37</v>
      </c>
      <c r="O341" s="19" t="s">
        <v>37</v>
      </c>
      <c r="P341" s="19">
        <v>0</v>
      </c>
      <c r="Q341" s="22">
        <v>441</v>
      </c>
      <c r="R341" s="22">
        <v>41</v>
      </c>
      <c r="S341" s="22" t="s">
        <v>37</v>
      </c>
      <c r="T341" s="22" t="s">
        <v>37</v>
      </c>
      <c r="U341" s="22">
        <v>482</v>
      </c>
      <c r="V341" s="21" t="s">
        <v>37</v>
      </c>
      <c r="W341" s="21" t="s">
        <v>37</v>
      </c>
      <c r="X341" s="21" t="s">
        <v>37</v>
      </c>
      <c r="Y341" s="21" t="s">
        <v>37</v>
      </c>
      <c r="Z341" s="21">
        <v>0</v>
      </c>
      <c r="AA341" s="20" t="s">
        <v>37</v>
      </c>
      <c r="AB341" s="20" t="s">
        <v>37</v>
      </c>
      <c r="AC341" s="20" t="s">
        <v>37</v>
      </c>
      <c r="AD341" s="20" t="s">
        <v>37</v>
      </c>
      <c r="AE341" s="20">
        <v>0</v>
      </c>
      <c r="AF341" s="19" t="s">
        <v>37</v>
      </c>
      <c r="AG341" s="19" t="s">
        <v>37</v>
      </c>
      <c r="AH341" s="19" t="s">
        <v>37</v>
      </c>
      <c r="AI341" s="19" t="s">
        <v>37</v>
      </c>
      <c r="AJ341" s="19">
        <v>0</v>
      </c>
      <c r="AK341" s="19" t="s">
        <v>37</v>
      </c>
      <c r="AL341" s="19" t="s">
        <v>37</v>
      </c>
      <c r="AM341" s="19" t="s">
        <v>37</v>
      </c>
      <c r="AN341" s="19" t="s">
        <v>37</v>
      </c>
      <c r="AO341" s="19">
        <v>0</v>
      </c>
      <c r="AP341" s="22" t="s">
        <v>37</v>
      </c>
      <c r="AQ341" s="22" t="s">
        <v>37</v>
      </c>
      <c r="AR341" s="22" t="s">
        <v>37</v>
      </c>
      <c r="AS341" s="22" t="s">
        <v>37</v>
      </c>
      <c r="AT341" s="22">
        <v>0</v>
      </c>
      <c r="AU341" s="21" t="s">
        <v>37</v>
      </c>
      <c r="AV341" s="21" t="s">
        <v>37</v>
      </c>
      <c r="AW341" s="21" t="s">
        <v>37</v>
      </c>
      <c r="AX341" s="21" t="s">
        <v>37</v>
      </c>
      <c r="AY341" s="21">
        <v>0</v>
      </c>
      <c r="AZ341" s="21" t="s">
        <v>37</v>
      </c>
      <c r="BA341" s="21" t="s">
        <v>37</v>
      </c>
      <c r="BB341" s="21" t="s">
        <v>37</v>
      </c>
      <c r="BC341" s="21" t="s">
        <v>37</v>
      </c>
      <c r="BD341" s="21">
        <v>0</v>
      </c>
      <c r="BE341" s="20">
        <v>29</v>
      </c>
      <c r="BF341" s="20" t="s">
        <v>37</v>
      </c>
      <c r="BG341" s="20" t="s">
        <v>37</v>
      </c>
      <c r="BH341" s="20" t="s">
        <v>37</v>
      </c>
      <c r="BI341" s="20">
        <v>29</v>
      </c>
      <c r="BJ341" s="20">
        <v>100</v>
      </c>
      <c r="BK341" s="20" t="s">
        <v>37</v>
      </c>
      <c r="BL341" s="20" t="s">
        <v>37</v>
      </c>
      <c r="BM341" s="20" t="s">
        <v>37</v>
      </c>
      <c r="BN341" s="20">
        <v>100</v>
      </c>
      <c r="BO341" s="22" t="s">
        <v>37</v>
      </c>
      <c r="BP341" s="22" t="s">
        <v>37</v>
      </c>
      <c r="BQ341" s="22" t="s">
        <v>37</v>
      </c>
      <c r="BR341" s="22" t="s">
        <v>37</v>
      </c>
      <c r="BS341" s="22">
        <v>0</v>
      </c>
      <c r="BT341" s="22" t="s">
        <v>37</v>
      </c>
      <c r="BU341" s="22" t="s">
        <v>37</v>
      </c>
      <c r="BV341" s="22" t="s">
        <v>37</v>
      </c>
      <c r="BW341" s="22" t="s">
        <v>37</v>
      </c>
      <c r="BX341" s="22">
        <v>0</v>
      </c>
      <c r="BY341" s="24" t="s">
        <v>37</v>
      </c>
      <c r="BZ341" s="24" t="s">
        <v>37</v>
      </c>
      <c r="CA341" s="24" t="s">
        <v>37</v>
      </c>
      <c r="CB341" s="24" t="s">
        <v>37</v>
      </c>
      <c r="CC341" s="24">
        <v>0</v>
      </c>
      <c r="CD341" s="24">
        <v>129</v>
      </c>
      <c r="CE341" s="24">
        <v>0</v>
      </c>
      <c r="CF341" s="24">
        <v>0</v>
      </c>
      <c r="CG341" s="24">
        <v>0</v>
      </c>
      <c r="CH341" s="24">
        <v>129</v>
      </c>
      <c r="CI341" s="22" t="s">
        <v>37</v>
      </c>
      <c r="CJ341" s="22" t="s">
        <v>37</v>
      </c>
      <c r="CK341" s="22" t="s">
        <v>37</v>
      </c>
      <c r="CL341" s="22" t="s">
        <v>37</v>
      </c>
      <c r="CM341" s="20" t="s">
        <v>37</v>
      </c>
      <c r="CN341" s="20" t="s">
        <v>37</v>
      </c>
      <c r="CO341" s="20" t="s">
        <v>37</v>
      </c>
      <c r="CP341" s="20" t="s">
        <v>37</v>
      </c>
    </row>
    <row r="342" spans="1:94" x14ac:dyDescent="0.35">
      <c r="A342" s="16">
        <v>2012</v>
      </c>
      <c r="B342" s="17">
        <v>11064</v>
      </c>
      <c r="C342" s="18" t="s">
        <v>974</v>
      </c>
      <c r="D342" s="18" t="s">
        <v>51</v>
      </c>
      <c r="E342" s="18" t="s">
        <v>28</v>
      </c>
      <c r="F342" s="16" t="s">
        <v>8</v>
      </c>
      <c r="G342" s="20" t="s">
        <v>37</v>
      </c>
      <c r="H342" s="20" t="s">
        <v>37</v>
      </c>
      <c r="I342" s="20" t="s">
        <v>37</v>
      </c>
      <c r="J342" s="20" t="s">
        <v>37</v>
      </c>
      <c r="K342" s="20">
        <v>0</v>
      </c>
      <c r="L342" s="19" t="s">
        <v>37</v>
      </c>
      <c r="M342" s="19" t="s">
        <v>37</v>
      </c>
      <c r="N342" s="19" t="s">
        <v>37</v>
      </c>
      <c r="O342" s="19" t="s">
        <v>37</v>
      </c>
      <c r="P342" s="19">
        <v>0</v>
      </c>
      <c r="Q342" s="22" t="s">
        <v>37</v>
      </c>
      <c r="R342" s="22" t="s">
        <v>37</v>
      </c>
      <c r="S342" s="22" t="s">
        <v>37</v>
      </c>
      <c r="T342" s="22" t="s">
        <v>37</v>
      </c>
      <c r="U342" s="22">
        <v>0</v>
      </c>
      <c r="V342" s="21" t="s">
        <v>37</v>
      </c>
      <c r="W342" s="21" t="s">
        <v>37</v>
      </c>
      <c r="X342" s="21" t="s">
        <v>37</v>
      </c>
      <c r="Y342" s="21" t="s">
        <v>37</v>
      </c>
      <c r="Z342" s="21">
        <v>0</v>
      </c>
      <c r="AA342" s="20" t="s">
        <v>37</v>
      </c>
      <c r="AB342" s="20" t="s">
        <v>37</v>
      </c>
      <c r="AC342" s="20" t="s">
        <v>37</v>
      </c>
      <c r="AD342" s="20" t="s">
        <v>37</v>
      </c>
      <c r="AE342" s="20">
        <v>0</v>
      </c>
      <c r="AF342" s="19" t="s">
        <v>37</v>
      </c>
      <c r="AG342" s="19" t="s">
        <v>37</v>
      </c>
      <c r="AH342" s="19" t="s">
        <v>37</v>
      </c>
      <c r="AI342" s="19" t="s">
        <v>37</v>
      </c>
      <c r="AJ342" s="19">
        <v>0</v>
      </c>
      <c r="AK342" s="19">
        <v>2.6</v>
      </c>
      <c r="AL342" s="19">
        <v>0.5</v>
      </c>
      <c r="AM342" s="19">
        <v>0.2</v>
      </c>
      <c r="AN342" s="19" t="s">
        <v>37</v>
      </c>
      <c r="AO342" s="19">
        <v>3.3</v>
      </c>
      <c r="AP342" s="22" t="s">
        <v>37</v>
      </c>
      <c r="AQ342" s="22" t="s">
        <v>37</v>
      </c>
      <c r="AR342" s="22" t="s">
        <v>37</v>
      </c>
      <c r="AS342" s="22" t="s">
        <v>37</v>
      </c>
      <c r="AT342" s="22">
        <v>0</v>
      </c>
      <c r="AU342" s="21" t="s">
        <v>37</v>
      </c>
      <c r="AV342" s="21" t="s">
        <v>37</v>
      </c>
      <c r="AW342" s="21" t="s">
        <v>37</v>
      </c>
      <c r="AX342" s="21" t="s">
        <v>37</v>
      </c>
      <c r="AY342" s="21">
        <v>0</v>
      </c>
      <c r="AZ342" s="21" t="s">
        <v>37</v>
      </c>
      <c r="BA342" s="21" t="s">
        <v>37</v>
      </c>
      <c r="BB342" s="21" t="s">
        <v>37</v>
      </c>
      <c r="BC342" s="21" t="s">
        <v>37</v>
      </c>
      <c r="BD342" s="21">
        <v>0</v>
      </c>
      <c r="BE342" s="20" t="s">
        <v>37</v>
      </c>
      <c r="BF342" s="20" t="s">
        <v>37</v>
      </c>
      <c r="BG342" s="20" t="s">
        <v>37</v>
      </c>
      <c r="BH342" s="20" t="s">
        <v>37</v>
      </c>
      <c r="BI342" s="20">
        <v>0</v>
      </c>
      <c r="BJ342" s="20" t="s">
        <v>37</v>
      </c>
      <c r="BK342" s="20" t="s">
        <v>37</v>
      </c>
      <c r="BL342" s="20" t="s">
        <v>37</v>
      </c>
      <c r="BM342" s="20" t="s">
        <v>37</v>
      </c>
      <c r="BN342" s="20">
        <v>0</v>
      </c>
      <c r="BO342" s="22" t="s">
        <v>37</v>
      </c>
      <c r="BP342" s="22" t="s">
        <v>37</v>
      </c>
      <c r="BQ342" s="22" t="s">
        <v>37</v>
      </c>
      <c r="BR342" s="22" t="s">
        <v>37</v>
      </c>
      <c r="BS342" s="22">
        <v>0</v>
      </c>
      <c r="BT342" s="22">
        <v>54</v>
      </c>
      <c r="BU342" s="22" t="s">
        <v>37</v>
      </c>
      <c r="BV342" s="22" t="s">
        <v>37</v>
      </c>
      <c r="BW342" s="22" t="s">
        <v>37</v>
      </c>
      <c r="BX342" s="22">
        <v>54</v>
      </c>
      <c r="BY342" s="24" t="s">
        <v>37</v>
      </c>
      <c r="BZ342" s="24" t="s">
        <v>37</v>
      </c>
      <c r="CA342" s="24" t="s">
        <v>37</v>
      </c>
      <c r="CB342" s="24" t="s">
        <v>37</v>
      </c>
      <c r="CC342" s="24">
        <v>0</v>
      </c>
      <c r="CD342" s="24">
        <v>54</v>
      </c>
      <c r="CE342" s="24">
        <v>0</v>
      </c>
      <c r="CF342" s="24">
        <v>0</v>
      </c>
      <c r="CG342" s="24">
        <v>0</v>
      </c>
      <c r="CH342" s="24">
        <v>54</v>
      </c>
      <c r="CI342" s="22">
        <v>1750</v>
      </c>
      <c r="CJ342" s="22">
        <v>156</v>
      </c>
      <c r="CK342" s="22">
        <v>9</v>
      </c>
      <c r="CL342" s="22" t="s">
        <v>37</v>
      </c>
      <c r="CM342" s="20" t="s">
        <v>37</v>
      </c>
      <c r="CN342" s="20" t="s">
        <v>37</v>
      </c>
      <c r="CO342" s="20" t="s">
        <v>37</v>
      </c>
      <c r="CP342" s="20" t="s">
        <v>37</v>
      </c>
    </row>
    <row r="343" spans="1:94" x14ac:dyDescent="0.35">
      <c r="A343" s="16">
        <v>2012</v>
      </c>
      <c r="B343" s="17">
        <v>11124</v>
      </c>
      <c r="C343" s="18" t="s">
        <v>978</v>
      </c>
      <c r="D343" s="18" t="s">
        <v>63</v>
      </c>
      <c r="E343" s="18" t="s">
        <v>28</v>
      </c>
      <c r="F343" s="16" t="s">
        <v>8</v>
      </c>
      <c r="G343" s="20">
        <v>754</v>
      </c>
      <c r="H343" s="20">
        <v>395</v>
      </c>
      <c r="I343" s="20">
        <v>1183</v>
      </c>
      <c r="J343" s="20" t="s">
        <v>37</v>
      </c>
      <c r="K343" s="20">
        <v>2332</v>
      </c>
      <c r="L343" s="19" t="s">
        <v>37</v>
      </c>
      <c r="M343" s="19" t="s">
        <v>37</v>
      </c>
      <c r="N343" s="19" t="s">
        <v>37</v>
      </c>
      <c r="O343" s="19" t="s">
        <v>37</v>
      </c>
      <c r="P343" s="19">
        <v>0</v>
      </c>
      <c r="Q343" s="22">
        <v>754</v>
      </c>
      <c r="R343" s="22">
        <v>395</v>
      </c>
      <c r="S343" s="22">
        <v>1183</v>
      </c>
      <c r="T343" s="22" t="s">
        <v>37</v>
      </c>
      <c r="U343" s="22">
        <v>2332</v>
      </c>
      <c r="V343" s="21" t="s">
        <v>37</v>
      </c>
      <c r="W343" s="21" t="s">
        <v>37</v>
      </c>
      <c r="X343" s="21" t="s">
        <v>37</v>
      </c>
      <c r="Y343" s="21" t="s">
        <v>37</v>
      </c>
      <c r="Z343" s="21">
        <v>0</v>
      </c>
      <c r="AA343" s="20" t="s">
        <v>37</v>
      </c>
      <c r="AB343" s="20" t="s">
        <v>37</v>
      </c>
      <c r="AC343" s="20" t="s">
        <v>37</v>
      </c>
      <c r="AD343" s="20" t="s">
        <v>37</v>
      </c>
      <c r="AE343" s="20">
        <v>0</v>
      </c>
      <c r="AF343" s="19" t="s">
        <v>37</v>
      </c>
      <c r="AG343" s="19" t="s">
        <v>37</v>
      </c>
      <c r="AH343" s="19" t="s">
        <v>37</v>
      </c>
      <c r="AI343" s="19" t="s">
        <v>37</v>
      </c>
      <c r="AJ343" s="19">
        <v>0</v>
      </c>
      <c r="AK343" s="19" t="s">
        <v>37</v>
      </c>
      <c r="AL343" s="19" t="s">
        <v>37</v>
      </c>
      <c r="AM343" s="19" t="s">
        <v>37</v>
      </c>
      <c r="AN343" s="19" t="s">
        <v>37</v>
      </c>
      <c r="AO343" s="19">
        <v>0</v>
      </c>
      <c r="AP343" s="22" t="s">
        <v>37</v>
      </c>
      <c r="AQ343" s="22" t="s">
        <v>37</v>
      </c>
      <c r="AR343" s="22" t="s">
        <v>37</v>
      </c>
      <c r="AS343" s="22" t="s">
        <v>37</v>
      </c>
      <c r="AT343" s="22">
        <v>0</v>
      </c>
      <c r="AU343" s="21" t="s">
        <v>37</v>
      </c>
      <c r="AV343" s="21" t="s">
        <v>37</v>
      </c>
      <c r="AW343" s="21" t="s">
        <v>37</v>
      </c>
      <c r="AX343" s="21" t="s">
        <v>37</v>
      </c>
      <c r="AY343" s="21">
        <v>0</v>
      </c>
      <c r="AZ343" s="21" t="s">
        <v>37</v>
      </c>
      <c r="BA343" s="21" t="s">
        <v>37</v>
      </c>
      <c r="BB343" s="21" t="s">
        <v>37</v>
      </c>
      <c r="BC343" s="21" t="s">
        <v>37</v>
      </c>
      <c r="BD343" s="21">
        <v>0</v>
      </c>
      <c r="BE343" s="20">
        <v>29</v>
      </c>
      <c r="BF343" s="20">
        <v>20</v>
      </c>
      <c r="BG343" s="20">
        <v>61</v>
      </c>
      <c r="BH343" s="20" t="s">
        <v>37</v>
      </c>
      <c r="BI343" s="20">
        <v>110</v>
      </c>
      <c r="BJ343" s="20">
        <v>175</v>
      </c>
      <c r="BK343" s="20">
        <v>64</v>
      </c>
      <c r="BL343" s="20">
        <v>193</v>
      </c>
      <c r="BM343" s="20" t="s">
        <v>37</v>
      </c>
      <c r="BN343" s="20">
        <v>432</v>
      </c>
      <c r="BO343" s="22" t="s">
        <v>37</v>
      </c>
      <c r="BP343" s="22" t="s">
        <v>37</v>
      </c>
      <c r="BQ343" s="22" t="s">
        <v>37</v>
      </c>
      <c r="BR343" s="22" t="s">
        <v>37</v>
      </c>
      <c r="BS343" s="22">
        <v>0</v>
      </c>
      <c r="BT343" s="22" t="s">
        <v>37</v>
      </c>
      <c r="BU343" s="22" t="s">
        <v>37</v>
      </c>
      <c r="BV343" s="22" t="s">
        <v>37</v>
      </c>
      <c r="BW343" s="22" t="s">
        <v>37</v>
      </c>
      <c r="BX343" s="22">
        <v>0</v>
      </c>
      <c r="BY343" s="24" t="s">
        <v>37</v>
      </c>
      <c r="BZ343" s="24" t="s">
        <v>37</v>
      </c>
      <c r="CA343" s="24" t="s">
        <v>37</v>
      </c>
      <c r="CB343" s="24" t="s">
        <v>37</v>
      </c>
      <c r="CC343" s="24">
        <v>0</v>
      </c>
      <c r="CD343" s="24">
        <v>204</v>
      </c>
      <c r="CE343" s="24">
        <v>84</v>
      </c>
      <c r="CF343" s="24">
        <v>254</v>
      </c>
      <c r="CG343" s="24">
        <v>0</v>
      </c>
      <c r="CH343" s="24">
        <v>542</v>
      </c>
      <c r="CI343" s="22" t="s">
        <v>37</v>
      </c>
      <c r="CJ343" s="22" t="s">
        <v>37</v>
      </c>
      <c r="CK343" s="22" t="s">
        <v>37</v>
      </c>
      <c r="CL343" s="22" t="s">
        <v>37</v>
      </c>
      <c r="CM343" s="20" t="s">
        <v>37</v>
      </c>
      <c r="CN343" s="20" t="s">
        <v>37</v>
      </c>
      <c r="CO343" s="20" t="s">
        <v>37</v>
      </c>
      <c r="CP343" s="20" t="s">
        <v>37</v>
      </c>
    </row>
    <row r="344" spans="1:94" x14ac:dyDescent="0.35">
      <c r="A344" s="16">
        <v>2012</v>
      </c>
      <c r="B344" s="17">
        <v>11125</v>
      </c>
      <c r="C344" s="18" t="s">
        <v>979</v>
      </c>
      <c r="D344" s="18" t="s">
        <v>39</v>
      </c>
      <c r="E344" s="18" t="s">
        <v>28</v>
      </c>
      <c r="F344" s="16" t="s">
        <v>8</v>
      </c>
      <c r="G344" s="20" t="s">
        <v>37</v>
      </c>
      <c r="H344" s="20" t="s">
        <v>37</v>
      </c>
      <c r="I344" s="20" t="s">
        <v>37</v>
      </c>
      <c r="J344" s="20" t="s">
        <v>37</v>
      </c>
      <c r="K344" s="20" t="s">
        <v>37</v>
      </c>
      <c r="L344" s="19" t="s">
        <v>37</v>
      </c>
      <c r="M344" s="19" t="s">
        <v>37</v>
      </c>
      <c r="N344" s="19" t="s">
        <v>37</v>
      </c>
      <c r="O344" s="19" t="s">
        <v>37</v>
      </c>
      <c r="P344" s="19" t="s">
        <v>37</v>
      </c>
      <c r="Q344" s="22" t="s">
        <v>37</v>
      </c>
      <c r="R344" s="22" t="s">
        <v>37</v>
      </c>
      <c r="S344" s="22" t="s">
        <v>37</v>
      </c>
      <c r="T344" s="22" t="s">
        <v>37</v>
      </c>
      <c r="U344" s="22" t="s">
        <v>37</v>
      </c>
      <c r="V344" s="21" t="s">
        <v>37</v>
      </c>
      <c r="W344" s="21" t="s">
        <v>37</v>
      </c>
      <c r="X344" s="21" t="s">
        <v>37</v>
      </c>
      <c r="Y344" s="21" t="s">
        <v>37</v>
      </c>
      <c r="Z344" s="21" t="s">
        <v>37</v>
      </c>
      <c r="AA344" s="20" t="s">
        <v>37</v>
      </c>
      <c r="AB344" s="20" t="s">
        <v>37</v>
      </c>
      <c r="AC344" s="20" t="s">
        <v>37</v>
      </c>
      <c r="AD344" s="20" t="s">
        <v>37</v>
      </c>
      <c r="AE344" s="20" t="s">
        <v>37</v>
      </c>
      <c r="AF344" s="19" t="s">
        <v>37</v>
      </c>
      <c r="AG344" s="19" t="s">
        <v>37</v>
      </c>
      <c r="AH344" s="19" t="s">
        <v>37</v>
      </c>
      <c r="AI344" s="19" t="s">
        <v>37</v>
      </c>
      <c r="AJ344" s="19" t="s">
        <v>37</v>
      </c>
      <c r="AK344" s="19" t="s">
        <v>37</v>
      </c>
      <c r="AL344" s="19" t="s">
        <v>37</v>
      </c>
      <c r="AM344" s="19" t="s">
        <v>37</v>
      </c>
      <c r="AN344" s="19" t="s">
        <v>37</v>
      </c>
      <c r="AO344" s="19" t="s">
        <v>37</v>
      </c>
      <c r="AP344" s="22" t="s">
        <v>37</v>
      </c>
      <c r="AQ344" s="22" t="s">
        <v>37</v>
      </c>
      <c r="AR344" s="22" t="s">
        <v>37</v>
      </c>
      <c r="AS344" s="22" t="s">
        <v>37</v>
      </c>
      <c r="AT344" s="22" t="s">
        <v>37</v>
      </c>
      <c r="AU344" s="21" t="s">
        <v>37</v>
      </c>
      <c r="AV344" s="21" t="s">
        <v>37</v>
      </c>
      <c r="AW344" s="21" t="s">
        <v>37</v>
      </c>
      <c r="AX344" s="21" t="s">
        <v>37</v>
      </c>
      <c r="AY344" s="21" t="s">
        <v>37</v>
      </c>
      <c r="AZ344" s="21" t="s">
        <v>37</v>
      </c>
      <c r="BA344" s="21" t="s">
        <v>37</v>
      </c>
      <c r="BB344" s="21" t="s">
        <v>37</v>
      </c>
      <c r="BC344" s="21" t="s">
        <v>37</v>
      </c>
      <c r="BD344" s="21" t="s">
        <v>37</v>
      </c>
      <c r="BE344" s="20" t="s">
        <v>37</v>
      </c>
      <c r="BF344" s="20" t="s">
        <v>37</v>
      </c>
      <c r="BG344" s="20" t="s">
        <v>37</v>
      </c>
      <c r="BH344" s="20" t="s">
        <v>37</v>
      </c>
      <c r="BI344" s="20" t="s">
        <v>37</v>
      </c>
      <c r="BJ344" s="20" t="s">
        <v>37</v>
      </c>
      <c r="BK344" s="20" t="s">
        <v>37</v>
      </c>
      <c r="BL344" s="20" t="s">
        <v>37</v>
      </c>
      <c r="BM344" s="20" t="s">
        <v>37</v>
      </c>
      <c r="BN344" s="20" t="s">
        <v>37</v>
      </c>
      <c r="BO344" s="22" t="s">
        <v>37</v>
      </c>
      <c r="BP344" s="22" t="s">
        <v>37</v>
      </c>
      <c r="BQ344" s="22" t="s">
        <v>37</v>
      </c>
      <c r="BR344" s="22" t="s">
        <v>37</v>
      </c>
      <c r="BS344" s="22" t="s">
        <v>37</v>
      </c>
      <c r="BT344" s="22" t="s">
        <v>37</v>
      </c>
      <c r="BU344" s="22" t="s">
        <v>37</v>
      </c>
      <c r="BV344" s="22" t="s">
        <v>37</v>
      </c>
      <c r="BW344" s="22" t="s">
        <v>37</v>
      </c>
      <c r="BX344" s="22" t="s">
        <v>37</v>
      </c>
      <c r="BY344" s="24" t="s">
        <v>37</v>
      </c>
      <c r="BZ344" s="24" t="s">
        <v>37</v>
      </c>
      <c r="CA344" s="24" t="s">
        <v>37</v>
      </c>
      <c r="CB344" s="24" t="s">
        <v>37</v>
      </c>
      <c r="CC344" s="24" t="s">
        <v>37</v>
      </c>
      <c r="CD344" s="24" t="s">
        <v>37</v>
      </c>
      <c r="CE344" s="24" t="s">
        <v>37</v>
      </c>
      <c r="CF344" s="24" t="s">
        <v>37</v>
      </c>
      <c r="CG344" s="24" t="s">
        <v>37</v>
      </c>
      <c r="CH344" s="24" t="s">
        <v>37</v>
      </c>
      <c r="CI344" s="22" t="s">
        <v>37</v>
      </c>
      <c r="CJ344" s="22" t="s">
        <v>37</v>
      </c>
      <c r="CK344" s="22" t="s">
        <v>37</v>
      </c>
      <c r="CL344" s="22" t="s">
        <v>37</v>
      </c>
      <c r="CM344" s="20" t="s">
        <v>37</v>
      </c>
      <c r="CN344" s="20">
        <v>8</v>
      </c>
      <c r="CO344" s="20" t="s">
        <v>37</v>
      </c>
      <c r="CP344" s="20" t="s">
        <v>37</v>
      </c>
    </row>
    <row r="345" spans="1:94" x14ac:dyDescent="0.35">
      <c r="A345" s="16">
        <v>2012</v>
      </c>
      <c r="B345" s="17">
        <v>11135</v>
      </c>
      <c r="C345" s="18" t="s">
        <v>980</v>
      </c>
      <c r="D345" s="18" t="s">
        <v>238</v>
      </c>
      <c r="E345" s="18" t="s">
        <v>28</v>
      </c>
      <c r="F345" s="16" t="s">
        <v>8</v>
      </c>
      <c r="G345" s="20">
        <v>27</v>
      </c>
      <c r="H345" s="20">
        <v>416</v>
      </c>
      <c r="I345" s="20">
        <v>144</v>
      </c>
      <c r="J345" s="20">
        <v>388</v>
      </c>
      <c r="K345" s="20">
        <v>975</v>
      </c>
      <c r="L345" s="19">
        <v>0</v>
      </c>
      <c r="M345" s="19">
        <v>0.1</v>
      </c>
      <c r="N345" s="19">
        <v>0.1</v>
      </c>
      <c r="O345" s="19">
        <v>0.2</v>
      </c>
      <c r="P345" s="19">
        <v>0.4</v>
      </c>
      <c r="Q345" s="22">
        <v>27</v>
      </c>
      <c r="R345" s="22">
        <v>416</v>
      </c>
      <c r="S345" s="22">
        <v>144</v>
      </c>
      <c r="T345" s="22">
        <v>388</v>
      </c>
      <c r="U345" s="22">
        <v>975</v>
      </c>
      <c r="V345" s="21">
        <v>0</v>
      </c>
      <c r="W345" s="21">
        <v>0.2</v>
      </c>
      <c r="X345" s="21">
        <v>0.1</v>
      </c>
      <c r="Y345" s="21">
        <v>0.2</v>
      </c>
      <c r="Z345" s="21">
        <v>0.5</v>
      </c>
      <c r="AA345" s="20" t="s">
        <v>37</v>
      </c>
      <c r="AB345" s="20" t="s">
        <v>37</v>
      </c>
      <c r="AC345" s="20" t="s">
        <v>37</v>
      </c>
      <c r="AD345" s="20" t="s">
        <v>37</v>
      </c>
      <c r="AE345" s="20">
        <v>0</v>
      </c>
      <c r="AF345" s="19" t="s">
        <v>37</v>
      </c>
      <c r="AG345" s="19" t="s">
        <v>37</v>
      </c>
      <c r="AH345" s="19" t="s">
        <v>37</v>
      </c>
      <c r="AI345" s="19" t="s">
        <v>37</v>
      </c>
      <c r="AJ345" s="19">
        <v>0</v>
      </c>
      <c r="AK345" s="19" t="s">
        <v>37</v>
      </c>
      <c r="AL345" s="19" t="s">
        <v>37</v>
      </c>
      <c r="AM345" s="19" t="s">
        <v>37</v>
      </c>
      <c r="AN345" s="19" t="s">
        <v>37</v>
      </c>
      <c r="AO345" s="19">
        <v>0</v>
      </c>
      <c r="AP345" s="22" t="s">
        <v>37</v>
      </c>
      <c r="AQ345" s="22" t="s">
        <v>37</v>
      </c>
      <c r="AR345" s="22" t="s">
        <v>37</v>
      </c>
      <c r="AS345" s="22" t="s">
        <v>37</v>
      </c>
      <c r="AT345" s="22">
        <v>0</v>
      </c>
      <c r="AU345" s="21" t="s">
        <v>37</v>
      </c>
      <c r="AV345" s="21" t="s">
        <v>37</v>
      </c>
      <c r="AW345" s="21" t="s">
        <v>37</v>
      </c>
      <c r="AX345" s="21" t="s">
        <v>37</v>
      </c>
      <c r="AY345" s="21">
        <v>0</v>
      </c>
      <c r="AZ345" s="21" t="s">
        <v>37</v>
      </c>
      <c r="BA345" s="21" t="s">
        <v>37</v>
      </c>
      <c r="BB345" s="21" t="s">
        <v>37</v>
      </c>
      <c r="BC345" s="21" t="s">
        <v>37</v>
      </c>
      <c r="BD345" s="21">
        <v>0</v>
      </c>
      <c r="BE345" s="20">
        <v>15</v>
      </c>
      <c r="BF345" s="20">
        <v>0</v>
      </c>
      <c r="BG345" s="20">
        <v>0</v>
      </c>
      <c r="BH345" s="20">
        <v>119</v>
      </c>
      <c r="BI345" s="20">
        <v>134</v>
      </c>
      <c r="BJ345" s="20">
        <v>5</v>
      </c>
      <c r="BK345" s="20">
        <v>27</v>
      </c>
      <c r="BL345" s="20">
        <v>13</v>
      </c>
      <c r="BM345" s="20">
        <v>0</v>
      </c>
      <c r="BN345" s="20">
        <v>45</v>
      </c>
      <c r="BO345" s="22" t="s">
        <v>37</v>
      </c>
      <c r="BP345" s="22" t="s">
        <v>37</v>
      </c>
      <c r="BQ345" s="22" t="s">
        <v>37</v>
      </c>
      <c r="BR345" s="22" t="s">
        <v>37</v>
      </c>
      <c r="BS345" s="22">
        <v>0</v>
      </c>
      <c r="BT345" s="22" t="s">
        <v>37</v>
      </c>
      <c r="BU345" s="22" t="s">
        <v>37</v>
      </c>
      <c r="BV345" s="22" t="s">
        <v>37</v>
      </c>
      <c r="BW345" s="22" t="s">
        <v>37</v>
      </c>
      <c r="BX345" s="22">
        <v>0</v>
      </c>
      <c r="BY345" s="24">
        <v>6</v>
      </c>
      <c r="BZ345" s="24">
        <v>0</v>
      </c>
      <c r="CA345" s="24">
        <v>0</v>
      </c>
      <c r="CB345" s="24">
        <v>0</v>
      </c>
      <c r="CC345" s="24">
        <v>6</v>
      </c>
      <c r="CD345" s="24">
        <v>26</v>
      </c>
      <c r="CE345" s="24">
        <v>27</v>
      </c>
      <c r="CF345" s="24">
        <v>13</v>
      </c>
      <c r="CG345" s="24">
        <v>119</v>
      </c>
      <c r="CH345" s="24">
        <v>185</v>
      </c>
      <c r="CI345" s="22" t="s">
        <v>37</v>
      </c>
      <c r="CJ345" s="22" t="s">
        <v>37</v>
      </c>
      <c r="CK345" s="22" t="s">
        <v>37</v>
      </c>
      <c r="CL345" s="22" t="s">
        <v>37</v>
      </c>
      <c r="CM345" s="20" t="s">
        <v>37</v>
      </c>
      <c r="CN345" s="20" t="s">
        <v>37</v>
      </c>
      <c r="CO345" s="20" t="s">
        <v>37</v>
      </c>
      <c r="CP345" s="20" t="s">
        <v>37</v>
      </c>
    </row>
    <row r="346" spans="1:94" x14ac:dyDescent="0.35">
      <c r="A346" s="16">
        <v>2012</v>
      </c>
      <c r="B346" s="17">
        <v>11171</v>
      </c>
      <c r="C346" s="18" t="s">
        <v>983</v>
      </c>
      <c r="D346" s="18" t="s">
        <v>43</v>
      </c>
      <c r="E346" s="18" t="s">
        <v>18</v>
      </c>
      <c r="F346" s="16" t="s">
        <v>8</v>
      </c>
      <c r="G346" s="20">
        <v>137063</v>
      </c>
      <c r="H346" s="20">
        <v>116791</v>
      </c>
      <c r="I346" s="20" t="s">
        <v>37</v>
      </c>
      <c r="J346" s="20" t="s">
        <v>37</v>
      </c>
      <c r="K346" s="20">
        <v>253854</v>
      </c>
      <c r="L346" s="19">
        <v>24</v>
      </c>
      <c r="M346" s="19">
        <v>28.6</v>
      </c>
      <c r="N346" s="19" t="s">
        <v>37</v>
      </c>
      <c r="O346" s="19" t="s">
        <v>37</v>
      </c>
      <c r="P346" s="19">
        <v>52.6</v>
      </c>
      <c r="Q346" s="22">
        <v>704674</v>
      </c>
      <c r="R346" s="22">
        <v>526275</v>
      </c>
      <c r="S346" s="22" t="s">
        <v>37</v>
      </c>
      <c r="T346" s="22" t="s">
        <v>37</v>
      </c>
      <c r="U346" s="22">
        <v>1230949</v>
      </c>
      <c r="V346" s="21">
        <v>149.5</v>
      </c>
      <c r="W346" s="21">
        <v>113.9</v>
      </c>
      <c r="X346" s="21" t="s">
        <v>37</v>
      </c>
      <c r="Y346" s="21" t="s">
        <v>37</v>
      </c>
      <c r="Z346" s="21">
        <v>263.39999999999998</v>
      </c>
      <c r="AA346" s="20" t="s">
        <v>37</v>
      </c>
      <c r="AB346" s="20" t="s">
        <v>37</v>
      </c>
      <c r="AC346" s="20" t="s">
        <v>37</v>
      </c>
      <c r="AD346" s="20" t="s">
        <v>37</v>
      </c>
      <c r="AE346" s="20">
        <v>0</v>
      </c>
      <c r="AF346" s="19" t="s">
        <v>37</v>
      </c>
      <c r="AG346" s="19" t="s">
        <v>37</v>
      </c>
      <c r="AH346" s="19" t="s">
        <v>37</v>
      </c>
      <c r="AI346" s="19" t="s">
        <v>37</v>
      </c>
      <c r="AJ346" s="19">
        <v>0</v>
      </c>
      <c r="AK346" s="19">
        <v>33.700000000000003</v>
      </c>
      <c r="AL346" s="19">
        <v>14</v>
      </c>
      <c r="AM346" s="19" t="s">
        <v>37</v>
      </c>
      <c r="AN346" s="19" t="s">
        <v>37</v>
      </c>
      <c r="AO346" s="19">
        <v>47.7</v>
      </c>
      <c r="AP346" s="22" t="s">
        <v>37</v>
      </c>
      <c r="AQ346" s="22" t="s">
        <v>37</v>
      </c>
      <c r="AR346" s="22" t="s">
        <v>37</v>
      </c>
      <c r="AS346" s="22" t="s">
        <v>37</v>
      </c>
      <c r="AT346" s="22">
        <v>0</v>
      </c>
      <c r="AU346" s="21" t="s">
        <v>37</v>
      </c>
      <c r="AV346" s="21" t="s">
        <v>37</v>
      </c>
      <c r="AW346" s="21" t="s">
        <v>37</v>
      </c>
      <c r="AX346" s="21" t="s">
        <v>37</v>
      </c>
      <c r="AY346" s="21">
        <v>0</v>
      </c>
      <c r="AZ346" s="21">
        <v>33.700000000000003</v>
      </c>
      <c r="BA346" s="21">
        <v>14</v>
      </c>
      <c r="BB346" s="21" t="s">
        <v>37</v>
      </c>
      <c r="BC346" s="21" t="s">
        <v>37</v>
      </c>
      <c r="BD346" s="21">
        <v>47.7</v>
      </c>
      <c r="BE346" s="20">
        <v>5867</v>
      </c>
      <c r="BF346" s="20">
        <v>2240</v>
      </c>
      <c r="BG346" s="20" t="s">
        <v>37</v>
      </c>
      <c r="BH346" s="20" t="s">
        <v>37</v>
      </c>
      <c r="BI346" s="20">
        <v>8107</v>
      </c>
      <c r="BJ346" s="20">
        <v>22309</v>
      </c>
      <c r="BK346" s="20">
        <v>43840</v>
      </c>
      <c r="BL346" s="20" t="s">
        <v>37</v>
      </c>
      <c r="BM346" s="20" t="s">
        <v>37</v>
      </c>
      <c r="BN346" s="20">
        <v>66149</v>
      </c>
      <c r="BO346" s="22">
        <v>1005</v>
      </c>
      <c r="BP346" s="22" t="s">
        <v>37</v>
      </c>
      <c r="BQ346" s="22" t="s">
        <v>37</v>
      </c>
      <c r="BR346" s="22" t="s">
        <v>37</v>
      </c>
      <c r="BS346" s="22">
        <v>1005</v>
      </c>
      <c r="BT346" s="22">
        <v>424</v>
      </c>
      <c r="BU346" s="22" t="s">
        <v>37</v>
      </c>
      <c r="BV346" s="22" t="s">
        <v>37</v>
      </c>
      <c r="BW346" s="22" t="s">
        <v>37</v>
      </c>
      <c r="BX346" s="22">
        <v>424</v>
      </c>
      <c r="BY346" s="24">
        <v>3153</v>
      </c>
      <c r="BZ346" s="24">
        <v>2339</v>
      </c>
      <c r="CA346" s="24" t="s">
        <v>37</v>
      </c>
      <c r="CB346" s="24" t="s">
        <v>37</v>
      </c>
      <c r="CC346" s="24">
        <v>5492</v>
      </c>
      <c r="CD346" s="24">
        <v>32758</v>
      </c>
      <c r="CE346" s="24">
        <v>48419</v>
      </c>
      <c r="CF346" s="24">
        <v>0</v>
      </c>
      <c r="CG346" s="24">
        <v>0</v>
      </c>
      <c r="CH346" s="24">
        <v>81177</v>
      </c>
      <c r="CI346" s="22">
        <v>1468</v>
      </c>
      <c r="CJ346" s="22" t="s">
        <v>37</v>
      </c>
      <c r="CK346" s="22" t="s">
        <v>37</v>
      </c>
      <c r="CL346" s="22" t="s">
        <v>37</v>
      </c>
      <c r="CM346" s="20">
        <v>9726</v>
      </c>
      <c r="CN346" s="20">
        <v>6408</v>
      </c>
      <c r="CO346" s="20" t="s">
        <v>37</v>
      </c>
      <c r="CP346" s="20" t="s">
        <v>37</v>
      </c>
    </row>
    <row r="347" spans="1:94" x14ac:dyDescent="0.35">
      <c r="A347" s="16">
        <v>2012</v>
      </c>
      <c r="B347" s="17">
        <v>11187</v>
      </c>
      <c r="C347" s="18" t="s">
        <v>984</v>
      </c>
      <c r="D347" s="18" t="s">
        <v>130</v>
      </c>
      <c r="E347" s="18" t="s">
        <v>28</v>
      </c>
      <c r="F347" s="16" t="s">
        <v>8</v>
      </c>
      <c r="G347" s="20">
        <v>418</v>
      </c>
      <c r="H347" s="20">
        <v>3421</v>
      </c>
      <c r="I347" s="20">
        <v>0</v>
      </c>
      <c r="J347" s="20">
        <v>0</v>
      </c>
      <c r="K347" s="20">
        <v>3839</v>
      </c>
      <c r="L347" s="19">
        <v>0.1</v>
      </c>
      <c r="M347" s="19">
        <v>0.6</v>
      </c>
      <c r="N347" s="19" t="s">
        <v>37</v>
      </c>
      <c r="O347" s="19" t="s">
        <v>37</v>
      </c>
      <c r="P347" s="19">
        <v>0.7</v>
      </c>
      <c r="Q347" s="22">
        <v>7565</v>
      </c>
      <c r="R347" s="22">
        <v>21226</v>
      </c>
      <c r="S347" s="22">
        <v>3294</v>
      </c>
      <c r="T347" s="22" t="s">
        <v>37</v>
      </c>
      <c r="U347" s="22">
        <v>32085</v>
      </c>
      <c r="V347" s="21">
        <v>1.1000000000000001</v>
      </c>
      <c r="W347" s="21">
        <v>5.0999999999999996</v>
      </c>
      <c r="X347" s="21">
        <v>0.1</v>
      </c>
      <c r="Y347" s="21" t="s">
        <v>37</v>
      </c>
      <c r="Z347" s="21">
        <v>6.3</v>
      </c>
      <c r="AA347" s="20" t="s">
        <v>37</v>
      </c>
      <c r="AB347" s="20" t="s">
        <v>37</v>
      </c>
      <c r="AC347" s="20" t="s">
        <v>37</v>
      </c>
      <c r="AD347" s="20" t="s">
        <v>37</v>
      </c>
      <c r="AE347" s="20">
        <v>0</v>
      </c>
      <c r="AF347" s="19" t="s">
        <v>37</v>
      </c>
      <c r="AG347" s="19" t="s">
        <v>37</v>
      </c>
      <c r="AH347" s="19" t="s">
        <v>37</v>
      </c>
      <c r="AI347" s="19" t="s">
        <v>37</v>
      </c>
      <c r="AJ347" s="19">
        <v>0</v>
      </c>
      <c r="AK347" s="19" t="s">
        <v>37</v>
      </c>
      <c r="AL347" s="19" t="s">
        <v>37</v>
      </c>
      <c r="AM347" s="19" t="s">
        <v>37</v>
      </c>
      <c r="AN347" s="19" t="s">
        <v>37</v>
      </c>
      <c r="AO347" s="19">
        <v>0</v>
      </c>
      <c r="AP347" s="22" t="s">
        <v>37</v>
      </c>
      <c r="AQ347" s="22" t="s">
        <v>37</v>
      </c>
      <c r="AR347" s="22" t="s">
        <v>37</v>
      </c>
      <c r="AS347" s="22" t="s">
        <v>37</v>
      </c>
      <c r="AT347" s="22">
        <v>0</v>
      </c>
      <c r="AU347" s="21" t="s">
        <v>37</v>
      </c>
      <c r="AV347" s="21" t="s">
        <v>37</v>
      </c>
      <c r="AW347" s="21" t="s">
        <v>37</v>
      </c>
      <c r="AX347" s="21" t="s">
        <v>37</v>
      </c>
      <c r="AY347" s="21">
        <v>0</v>
      </c>
      <c r="AZ347" s="21" t="s">
        <v>37</v>
      </c>
      <c r="BA347" s="21" t="s">
        <v>37</v>
      </c>
      <c r="BB347" s="21" t="s">
        <v>37</v>
      </c>
      <c r="BC347" s="21" t="s">
        <v>37</v>
      </c>
      <c r="BD347" s="21">
        <v>0</v>
      </c>
      <c r="BE347" s="20">
        <v>38</v>
      </c>
      <c r="BF347" s="20">
        <v>40</v>
      </c>
      <c r="BG347" s="20">
        <v>31</v>
      </c>
      <c r="BH347" s="20" t="s">
        <v>37</v>
      </c>
      <c r="BI347" s="20">
        <v>109</v>
      </c>
      <c r="BJ347" s="20">
        <v>168</v>
      </c>
      <c r="BK347" s="20">
        <v>702</v>
      </c>
      <c r="BL347" s="20" t="s">
        <v>37</v>
      </c>
      <c r="BM347" s="20" t="s">
        <v>37</v>
      </c>
      <c r="BN347" s="20">
        <v>870</v>
      </c>
      <c r="BO347" s="22" t="s">
        <v>37</v>
      </c>
      <c r="BP347" s="22" t="s">
        <v>37</v>
      </c>
      <c r="BQ347" s="22" t="s">
        <v>37</v>
      </c>
      <c r="BR347" s="22" t="s">
        <v>37</v>
      </c>
      <c r="BS347" s="22">
        <v>0</v>
      </c>
      <c r="BT347" s="22" t="s">
        <v>37</v>
      </c>
      <c r="BU347" s="22" t="s">
        <v>37</v>
      </c>
      <c r="BV347" s="22" t="s">
        <v>37</v>
      </c>
      <c r="BW347" s="22" t="s">
        <v>37</v>
      </c>
      <c r="BX347" s="22">
        <v>0</v>
      </c>
      <c r="BY347" s="24" t="s">
        <v>37</v>
      </c>
      <c r="BZ347" s="24" t="s">
        <v>37</v>
      </c>
      <c r="CA347" s="24" t="s">
        <v>37</v>
      </c>
      <c r="CB347" s="24" t="s">
        <v>37</v>
      </c>
      <c r="CC347" s="24">
        <v>0</v>
      </c>
      <c r="CD347" s="24">
        <v>206</v>
      </c>
      <c r="CE347" s="24">
        <v>742</v>
      </c>
      <c r="CF347" s="24">
        <v>31</v>
      </c>
      <c r="CG347" s="24">
        <v>0</v>
      </c>
      <c r="CH347" s="24">
        <v>979</v>
      </c>
      <c r="CI347" s="22" t="s">
        <v>37</v>
      </c>
      <c r="CJ347" s="22" t="s">
        <v>37</v>
      </c>
      <c r="CK347" s="22" t="s">
        <v>37</v>
      </c>
      <c r="CL347" s="22" t="s">
        <v>37</v>
      </c>
      <c r="CM347" s="20" t="s">
        <v>37</v>
      </c>
      <c r="CN347" s="20" t="s">
        <v>37</v>
      </c>
      <c r="CO347" s="20" t="s">
        <v>37</v>
      </c>
      <c r="CP347" s="20" t="s">
        <v>37</v>
      </c>
    </row>
    <row r="348" spans="1:94" x14ac:dyDescent="0.35">
      <c r="A348" s="16">
        <v>2012</v>
      </c>
      <c r="B348" s="17">
        <v>11208</v>
      </c>
      <c r="C348" s="18" t="s">
        <v>988</v>
      </c>
      <c r="D348" s="18" t="s">
        <v>63</v>
      </c>
      <c r="E348" s="18" t="s">
        <v>28</v>
      </c>
      <c r="F348" s="16" t="s">
        <v>8</v>
      </c>
      <c r="G348" s="20">
        <v>17360</v>
      </c>
      <c r="H348" s="20">
        <v>181365</v>
      </c>
      <c r="I348" s="20" t="s">
        <v>37</v>
      </c>
      <c r="J348" s="20" t="s">
        <v>37</v>
      </c>
      <c r="K348" s="20">
        <v>198725</v>
      </c>
      <c r="L348" s="19">
        <v>1.6</v>
      </c>
      <c r="M348" s="19">
        <v>29.8</v>
      </c>
      <c r="N348" s="19" t="s">
        <v>37</v>
      </c>
      <c r="O348" s="19" t="s">
        <v>37</v>
      </c>
      <c r="P348" s="19">
        <v>31.4</v>
      </c>
      <c r="Q348" s="22">
        <v>55432</v>
      </c>
      <c r="R348" s="22">
        <v>447975</v>
      </c>
      <c r="S348" s="22" t="s">
        <v>37</v>
      </c>
      <c r="T348" s="22" t="s">
        <v>37</v>
      </c>
      <c r="U348" s="22">
        <v>503407</v>
      </c>
      <c r="V348" s="21">
        <v>5.0999999999999996</v>
      </c>
      <c r="W348" s="21">
        <v>61</v>
      </c>
      <c r="X348" s="21" t="s">
        <v>37</v>
      </c>
      <c r="Y348" s="21" t="s">
        <v>37</v>
      </c>
      <c r="Z348" s="21">
        <v>66.099999999999994</v>
      </c>
      <c r="AA348" s="20" t="s">
        <v>37</v>
      </c>
      <c r="AB348" s="20" t="s">
        <v>37</v>
      </c>
      <c r="AC348" s="20" t="s">
        <v>37</v>
      </c>
      <c r="AD348" s="20" t="s">
        <v>37</v>
      </c>
      <c r="AE348" s="20">
        <v>0</v>
      </c>
      <c r="AF348" s="19" t="s">
        <v>37</v>
      </c>
      <c r="AG348" s="19">
        <v>1</v>
      </c>
      <c r="AH348" s="19">
        <v>19</v>
      </c>
      <c r="AI348" s="19" t="s">
        <v>37</v>
      </c>
      <c r="AJ348" s="19">
        <v>20</v>
      </c>
      <c r="AK348" s="19" t="s">
        <v>37</v>
      </c>
      <c r="AL348" s="19">
        <v>2</v>
      </c>
      <c r="AM348" s="19">
        <v>43</v>
      </c>
      <c r="AN348" s="19" t="s">
        <v>37</v>
      </c>
      <c r="AO348" s="19">
        <v>45</v>
      </c>
      <c r="AP348" s="22" t="s">
        <v>37</v>
      </c>
      <c r="AQ348" s="22" t="s">
        <v>37</v>
      </c>
      <c r="AR348" s="22" t="s">
        <v>37</v>
      </c>
      <c r="AS348" s="22" t="s">
        <v>37</v>
      </c>
      <c r="AT348" s="22">
        <v>0</v>
      </c>
      <c r="AU348" s="21" t="s">
        <v>37</v>
      </c>
      <c r="AV348" s="21">
        <v>1</v>
      </c>
      <c r="AW348" s="21">
        <v>19</v>
      </c>
      <c r="AX348" s="21" t="s">
        <v>37</v>
      </c>
      <c r="AY348" s="21">
        <v>20</v>
      </c>
      <c r="AZ348" s="21" t="s">
        <v>37</v>
      </c>
      <c r="BA348" s="21">
        <v>2</v>
      </c>
      <c r="BB348" s="21">
        <v>43</v>
      </c>
      <c r="BC348" s="21" t="s">
        <v>37</v>
      </c>
      <c r="BD348" s="21">
        <v>45</v>
      </c>
      <c r="BE348" s="20">
        <v>940</v>
      </c>
      <c r="BF348" s="20">
        <v>9334</v>
      </c>
      <c r="BG348" s="20" t="s">
        <v>37</v>
      </c>
      <c r="BH348" s="20" t="s">
        <v>37</v>
      </c>
      <c r="BI348" s="20">
        <v>10274</v>
      </c>
      <c r="BJ348" s="20">
        <v>10483</v>
      </c>
      <c r="BK348" s="20">
        <v>16518</v>
      </c>
      <c r="BL348" s="20" t="s">
        <v>37</v>
      </c>
      <c r="BM348" s="20" t="s">
        <v>37</v>
      </c>
      <c r="BN348" s="20">
        <v>27001</v>
      </c>
      <c r="BO348" s="22" t="s">
        <v>37</v>
      </c>
      <c r="BP348" s="22" t="s">
        <v>37</v>
      </c>
      <c r="BQ348" s="22" t="s">
        <v>37</v>
      </c>
      <c r="BR348" s="22" t="s">
        <v>37</v>
      </c>
      <c r="BS348" s="22">
        <v>0</v>
      </c>
      <c r="BT348" s="22" t="s">
        <v>37</v>
      </c>
      <c r="BU348" s="22">
        <v>3</v>
      </c>
      <c r="BV348" s="22">
        <v>42</v>
      </c>
      <c r="BW348" s="22" t="s">
        <v>37</v>
      </c>
      <c r="BX348" s="22">
        <v>45</v>
      </c>
      <c r="BY348" s="24" t="s">
        <v>37</v>
      </c>
      <c r="BZ348" s="24" t="s">
        <v>37</v>
      </c>
      <c r="CA348" s="24" t="s">
        <v>37</v>
      </c>
      <c r="CB348" s="24" t="s">
        <v>37</v>
      </c>
      <c r="CC348" s="24">
        <v>0</v>
      </c>
      <c r="CD348" s="24">
        <v>11423</v>
      </c>
      <c r="CE348" s="24">
        <v>25855</v>
      </c>
      <c r="CF348" s="24">
        <v>42</v>
      </c>
      <c r="CG348" s="24">
        <v>0</v>
      </c>
      <c r="CH348" s="24">
        <v>37320</v>
      </c>
      <c r="CI348" s="22">
        <v>0</v>
      </c>
      <c r="CJ348" s="22">
        <v>3</v>
      </c>
      <c r="CK348" s="22">
        <v>5</v>
      </c>
      <c r="CL348" s="22">
        <v>0</v>
      </c>
      <c r="CM348" s="20">
        <v>5500</v>
      </c>
      <c r="CN348" s="20">
        <v>17943</v>
      </c>
      <c r="CO348" s="20">
        <v>499</v>
      </c>
      <c r="CP348" s="20">
        <v>0</v>
      </c>
    </row>
    <row r="349" spans="1:94" x14ac:dyDescent="0.35">
      <c r="A349" s="16">
        <v>2012</v>
      </c>
      <c r="B349" s="17">
        <v>11249</v>
      </c>
      <c r="C349" s="18" t="s">
        <v>992</v>
      </c>
      <c r="D349" s="18" t="s">
        <v>111</v>
      </c>
      <c r="E349" s="18" t="s">
        <v>57</v>
      </c>
      <c r="F349" s="16" t="s">
        <v>8</v>
      </c>
      <c r="G349" s="20">
        <v>35262</v>
      </c>
      <c r="H349" s="20">
        <v>29210</v>
      </c>
      <c r="I349" s="20">
        <v>0</v>
      </c>
      <c r="J349" s="20">
        <v>0</v>
      </c>
      <c r="K349" s="20">
        <v>64472</v>
      </c>
      <c r="L349" s="19">
        <v>6</v>
      </c>
      <c r="M349" s="19">
        <v>11</v>
      </c>
      <c r="N349" s="19">
        <v>0</v>
      </c>
      <c r="O349" s="19">
        <v>0</v>
      </c>
      <c r="P349" s="19">
        <v>17</v>
      </c>
      <c r="Q349" s="22">
        <v>183461</v>
      </c>
      <c r="R349" s="22">
        <v>84006</v>
      </c>
      <c r="S349" s="22">
        <v>0</v>
      </c>
      <c r="T349" s="22">
        <v>0</v>
      </c>
      <c r="U349" s="22">
        <v>267467</v>
      </c>
      <c r="V349" s="21">
        <v>19</v>
      </c>
      <c r="W349" s="21">
        <v>30</v>
      </c>
      <c r="X349" s="21">
        <v>0</v>
      </c>
      <c r="Y349" s="21">
        <v>0</v>
      </c>
      <c r="Z349" s="21">
        <v>49</v>
      </c>
      <c r="AA349" s="20">
        <v>0</v>
      </c>
      <c r="AB349" s="20">
        <v>0</v>
      </c>
      <c r="AC349" s="20">
        <v>0</v>
      </c>
      <c r="AD349" s="20">
        <v>0</v>
      </c>
      <c r="AE349" s="20">
        <v>0</v>
      </c>
      <c r="AF349" s="19">
        <v>5</v>
      </c>
      <c r="AG349" s="19">
        <v>1</v>
      </c>
      <c r="AH349" s="19">
        <v>0</v>
      </c>
      <c r="AI349" s="19">
        <v>0</v>
      </c>
      <c r="AJ349" s="19">
        <v>6</v>
      </c>
      <c r="AK349" s="19">
        <v>5</v>
      </c>
      <c r="AL349" s="19">
        <v>1</v>
      </c>
      <c r="AM349" s="19">
        <v>0</v>
      </c>
      <c r="AN349" s="19">
        <v>0</v>
      </c>
      <c r="AO349" s="19">
        <v>6</v>
      </c>
      <c r="AP349" s="22">
        <v>2333</v>
      </c>
      <c r="AQ349" s="22">
        <v>93</v>
      </c>
      <c r="AR349" s="22">
        <v>0</v>
      </c>
      <c r="AS349" s="22">
        <v>0</v>
      </c>
      <c r="AT349" s="22">
        <v>2426</v>
      </c>
      <c r="AU349" s="21">
        <v>94</v>
      </c>
      <c r="AV349" s="21">
        <v>3</v>
      </c>
      <c r="AW349" s="21">
        <v>0</v>
      </c>
      <c r="AX349" s="21">
        <v>0</v>
      </c>
      <c r="AY349" s="21">
        <v>97</v>
      </c>
      <c r="AZ349" s="21">
        <v>94</v>
      </c>
      <c r="BA349" s="21">
        <v>3</v>
      </c>
      <c r="BB349" s="21">
        <v>0</v>
      </c>
      <c r="BC349" s="21">
        <v>0</v>
      </c>
      <c r="BD349" s="21">
        <v>97</v>
      </c>
      <c r="BE349" s="20">
        <v>5502</v>
      </c>
      <c r="BF349" s="20">
        <v>789</v>
      </c>
      <c r="BG349" s="20">
        <v>0</v>
      </c>
      <c r="BH349" s="20">
        <v>0</v>
      </c>
      <c r="BI349" s="20">
        <v>6291</v>
      </c>
      <c r="BJ349" s="20">
        <v>231</v>
      </c>
      <c r="BK349" s="20">
        <v>1075</v>
      </c>
      <c r="BL349" s="20">
        <v>0</v>
      </c>
      <c r="BM349" s="20">
        <v>0</v>
      </c>
      <c r="BN349" s="20">
        <v>1306</v>
      </c>
      <c r="BO349" s="22">
        <v>1382</v>
      </c>
      <c r="BP349" s="22">
        <v>128</v>
      </c>
      <c r="BQ349" s="22">
        <v>0</v>
      </c>
      <c r="BR349" s="22">
        <v>0</v>
      </c>
      <c r="BS349" s="22">
        <v>1510</v>
      </c>
      <c r="BT349" s="22">
        <v>1029</v>
      </c>
      <c r="BU349" s="22">
        <v>41</v>
      </c>
      <c r="BV349" s="22">
        <v>0</v>
      </c>
      <c r="BW349" s="22">
        <v>0</v>
      </c>
      <c r="BX349" s="22">
        <v>1070</v>
      </c>
      <c r="BY349" s="24">
        <v>236</v>
      </c>
      <c r="BZ349" s="24">
        <v>31</v>
      </c>
      <c r="CA349" s="24">
        <v>0</v>
      </c>
      <c r="CB349" s="24">
        <v>0</v>
      </c>
      <c r="CC349" s="24">
        <v>267</v>
      </c>
      <c r="CD349" s="24">
        <v>8380</v>
      </c>
      <c r="CE349" s="24">
        <v>2064</v>
      </c>
      <c r="CF349" s="24">
        <v>0</v>
      </c>
      <c r="CG349" s="24">
        <v>0</v>
      </c>
      <c r="CH349" s="24">
        <v>10444</v>
      </c>
      <c r="CI349" s="22">
        <v>81121</v>
      </c>
      <c r="CJ349" s="22">
        <v>1027</v>
      </c>
      <c r="CK349" s="22">
        <v>2</v>
      </c>
      <c r="CL349" s="22" t="s">
        <v>37</v>
      </c>
      <c r="CM349" s="20">
        <v>3</v>
      </c>
      <c r="CN349" s="20">
        <v>120</v>
      </c>
      <c r="CO349" s="20">
        <v>93</v>
      </c>
      <c r="CP349" s="20">
        <v>0</v>
      </c>
    </row>
    <row r="350" spans="1:94" x14ac:dyDescent="0.35">
      <c r="A350" s="16">
        <v>2012</v>
      </c>
      <c r="B350" s="17">
        <v>11251</v>
      </c>
      <c r="C350" s="18" t="s">
        <v>994</v>
      </c>
      <c r="D350" s="18" t="s">
        <v>90</v>
      </c>
      <c r="E350" s="18" t="s">
        <v>191</v>
      </c>
      <c r="F350" s="16" t="s">
        <v>8</v>
      </c>
      <c r="G350" s="20" t="s">
        <v>37</v>
      </c>
      <c r="H350" s="20" t="s">
        <v>37</v>
      </c>
      <c r="I350" s="20" t="s">
        <v>37</v>
      </c>
      <c r="J350" s="20" t="s">
        <v>37</v>
      </c>
      <c r="K350" s="20">
        <v>0</v>
      </c>
      <c r="L350" s="19" t="s">
        <v>37</v>
      </c>
      <c r="M350" s="19" t="s">
        <v>37</v>
      </c>
      <c r="N350" s="19" t="s">
        <v>37</v>
      </c>
      <c r="O350" s="19" t="s">
        <v>37</v>
      </c>
      <c r="P350" s="19">
        <v>0</v>
      </c>
      <c r="Q350" s="22" t="s">
        <v>37</v>
      </c>
      <c r="R350" s="22" t="s">
        <v>37</v>
      </c>
      <c r="S350" s="22" t="s">
        <v>37</v>
      </c>
      <c r="T350" s="22" t="s">
        <v>37</v>
      </c>
      <c r="U350" s="22">
        <v>0</v>
      </c>
      <c r="V350" s="21" t="s">
        <v>37</v>
      </c>
      <c r="W350" s="21" t="s">
        <v>37</v>
      </c>
      <c r="X350" s="21" t="s">
        <v>37</v>
      </c>
      <c r="Y350" s="21" t="s">
        <v>37</v>
      </c>
      <c r="Z350" s="21">
        <v>0</v>
      </c>
      <c r="AA350" s="20" t="s">
        <v>37</v>
      </c>
      <c r="AB350" s="20" t="s">
        <v>37</v>
      </c>
      <c r="AC350" s="20" t="s">
        <v>37</v>
      </c>
      <c r="AD350" s="20" t="s">
        <v>37</v>
      </c>
      <c r="AE350" s="20">
        <v>0</v>
      </c>
      <c r="AF350" s="19" t="s">
        <v>37</v>
      </c>
      <c r="AG350" s="19" t="s">
        <v>37</v>
      </c>
      <c r="AH350" s="19" t="s">
        <v>37</v>
      </c>
      <c r="AI350" s="19" t="s">
        <v>37</v>
      </c>
      <c r="AJ350" s="19">
        <v>0</v>
      </c>
      <c r="AK350" s="19" t="s">
        <v>37</v>
      </c>
      <c r="AL350" s="19" t="s">
        <v>37</v>
      </c>
      <c r="AM350" s="19" t="s">
        <v>37</v>
      </c>
      <c r="AN350" s="19" t="s">
        <v>37</v>
      </c>
      <c r="AO350" s="19">
        <v>0</v>
      </c>
      <c r="AP350" s="22" t="s">
        <v>37</v>
      </c>
      <c r="AQ350" s="22" t="s">
        <v>37</v>
      </c>
      <c r="AR350" s="22" t="s">
        <v>37</v>
      </c>
      <c r="AS350" s="22" t="s">
        <v>37</v>
      </c>
      <c r="AT350" s="22">
        <v>0</v>
      </c>
      <c r="AU350" s="21" t="s">
        <v>37</v>
      </c>
      <c r="AV350" s="21" t="s">
        <v>37</v>
      </c>
      <c r="AW350" s="21">
        <v>16.600000000000001</v>
      </c>
      <c r="AX350" s="21" t="s">
        <v>37</v>
      </c>
      <c r="AY350" s="21">
        <v>16.600000000000001</v>
      </c>
      <c r="AZ350" s="21" t="s">
        <v>37</v>
      </c>
      <c r="BA350" s="21" t="s">
        <v>37</v>
      </c>
      <c r="BB350" s="21">
        <v>26.7</v>
      </c>
      <c r="BC350" s="21" t="s">
        <v>37</v>
      </c>
      <c r="BD350" s="21">
        <v>26.7</v>
      </c>
      <c r="BE350" s="20" t="s">
        <v>37</v>
      </c>
      <c r="BF350" s="20" t="s">
        <v>37</v>
      </c>
      <c r="BG350" s="20" t="s">
        <v>37</v>
      </c>
      <c r="BH350" s="20" t="s">
        <v>37</v>
      </c>
      <c r="BI350" s="20">
        <v>0</v>
      </c>
      <c r="BJ350" s="20" t="s">
        <v>37</v>
      </c>
      <c r="BK350" s="20" t="s">
        <v>37</v>
      </c>
      <c r="BL350" s="20" t="s">
        <v>37</v>
      </c>
      <c r="BM350" s="20" t="s">
        <v>37</v>
      </c>
      <c r="BN350" s="20">
        <v>0</v>
      </c>
      <c r="BO350" s="22" t="s">
        <v>37</v>
      </c>
      <c r="BP350" s="22" t="s">
        <v>37</v>
      </c>
      <c r="BQ350" s="22">
        <v>69</v>
      </c>
      <c r="BR350" s="22" t="s">
        <v>37</v>
      </c>
      <c r="BS350" s="22">
        <v>69</v>
      </c>
      <c r="BT350" s="22" t="s">
        <v>37</v>
      </c>
      <c r="BU350" s="22" t="s">
        <v>37</v>
      </c>
      <c r="BV350" s="22" t="s">
        <v>37</v>
      </c>
      <c r="BW350" s="22" t="s">
        <v>37</v>
      </c>
      <c r="BX350" s="22">
        <v>0</v>
      </c>
      <c r="BY350" s="24" t="s">
        <v>37</v>
      </c>
      <c r="BZ350" s="24" t="s">
        <v>37</v>
      </c>
      <c r="CA350" s="24" t="s">
        <v>37</v>
      </c>
      <c r="CB350" s="24" t="s">
        <v>37</v>
      </c>
      <c r="CC350" s="24">
        <v>0</v>
      </c>
      <c r="CD350" s="24">
        <v>0</v>
      </c>
      <c r="CE350" s="24">
        <v>0</v>
      </c>
      <c r="CF350" s="24">
        <v>69</v>
      </c>
      <c r="CG350" s="24">
        <v>0</v>
      </c>
      <c r="CH350" s="24">
        <v>69</v>
      </c>
      <c r="CI350" s="22" t="s">
        <v>37</v>
      </c>
      <c r="CJ350" s="22" t="s">
        <v>37</v>
      </c>
      <c r="CK350" s="22" t="s">
        <v>37</v>
      </c>
      <c r="CL350" s="22" t="s">
        <v>37</v>
      </c>
      <c r="CM350" s="20" t="s">
        <v>37</v>
      </c>
      <c r="CN350" s="20" t="s">
        <v>37</v>
      </c>
      <c r="CO350" s="20" t="s">
        <v>37</v>
      </c>
      <c r="CP350" s="20" t="s">
        <v>37</v>
      </c>
    </row>
    <row r="351" spans="1:94" x14ac:dyDescent="0.35">
      <c r="A351" s="16">
        <v>2012</v>
      </c>
      <c r="B351" s="17">
        <v>11256</v>
      </c>
      <c r="C351" s="18" t="s">
        <v>995</v>
      </c>
      <c r="D351" s="18" t="s">
        <v>130</v>
      </c>
      <c r="E351" s="18" t="s">
        <v>28</v>
      </c>
      <c r="F351" s="16" t="s">
        <v>8</v>
      </c>
      <c r="G351" s="20">
        <v>135</v>
      </c>
      <c r="H351" s="20">
        <v>3764</v>
      </c>
      <c r="I351" s="20" t="s">
        <v>37</v>
      </c>
      <c r="J351" s="20" t="s">
        <v>37</v>
      </c>
      <c r="K351" s="20">
        <v>3899</v>
      </c>
      <c r="L351" s="19">
        <v>0</v>
      </c>
      <c r="M351" s="19">
        <v>0.5</v>
      </c>
      <c r="N351" s="19" t="s">
        <v>37</v>
      </c>
      <c r="O351" s="19" t="s">
        <v>37</v>
      </c>
      <c r="P351" s="19">
        <v>0.5</v>
      </c>
      <c r="Q351" s="22">
        <v>2368</v>
      </c>
      <c r="R351" s="22">
        <v>13335</v>
      </c>
      <c r="S351" s="22">
        <v>1290</v>
      </c>
      <c r="T351" s="22" t="s">
        <v>37</v>
      </c>
      <c r="U351" s="22">
        <v>16993</v>
      </c>
      <c r="V351" s="21">
        <v>1</v>
      </c>
      <c r="W351" s="21">
        <v>2.5</v>
      </c>
      <c r="X351" s="21">
        <v>0.3</v>
      </c>
      <c r="Y351" s="21" t="s">
        <v>37</v>
      </c>
      <c r="Z351" s="21">
        <v>3.8</v>
      </c>
      <c r="AA351" s="20">
        <v>2</v>
      </c>
      <c r="AB351" s="20">
        <v>0</v>
      </c>
      <c r="AC351" s="20" t="s">
        <v>37</v>
      </c>
      <c r="AD351" s="20" t="s">
        <v>37</v>
      </c>
      <c r="AE351" s="20">
        <v>2</v>
      </c>
      <c r="AF351" s="19">
        <v>6.7</v>
      </c>
      <c r="AG351" s="19">
        <v>1</v>
      </c>
      <c r="AH351" s="19" t="s">
        <v>37</v>
      </c>
      <c r="AI351" s="19" t="s">
        <v>37</v>
      </c>
      <c r="AJ351" s="19">
        <v>7.7</v>
      </c>
      <c r="AK351" s="19">
        <v>7</v>
      </c>
      <c r="AL351" s="19">
        <v>6.9</v>
      </c>
      <c r="AM351" s="19" t="s">
        <v>37</v>
      </c>
      <c r="AN351" s="19" t="s">
        <v>37</v>
      </c>
      <c r="AO351" s="19">
        <v>13.9</v>
      </c>
      <c r="AP351" s="22">
        <v>15</v>
      </c>
      <c r="AQ351" s="22">
        <v>4</v>
      </c>
      <c r="AR351" s="22" t="s">
        <v>37</v>
      </c>
      <c r="AS351" s="22" t="s">
        <v>37</v>
      </c>
      <c r="AT351" s="22">
        <v>19</v>
      </c>
      <c r="AU351" s="21">
        <v>33.4</v>
      </c>
      <c r="AV351" s="21">
        <v>4.9000000000000004</v>
      </c>
      <c r="AW351" s="21" t="s">
        <v>37</v>
      </c>
      <c r="AX351" s="21" t="s">
        <v>37</v>
      </c>
      <c r="AY351" s="21">
        <v>38.299999999999997</v>
      </c>
      <c r="AZ351" s="21">
        <v>35.200000000000003</v>
      </c>
      <c r="BA351" s="21">
        <v>7.9</v>
      </c>
      <c r="BB351" s="21" t="s">
        <v>37</v>
      </c>
      <c r="BC351" s="21" t="s">
        <v>37</v>
      </c>
      <c r="BD351" s="21">
        <v>43.1</v>
      </c>
      <c r="BE351" s="20">
        <v>527</v>
      </c>
      <c r="BF351" s="20">
        <v>401</v>
      </c>
      <c r="BG351" s="20" t="s">
        <v>37</v>
      </c>
      <c r="BH351" s="20" t="s">
        <v>37</v>
      </c>
      <c r="BI351" s="20">
        <v>928</v>
      </c>
      <c r="BJ351" s="20">
        <v>34</v>
      </c>
      <c r="BK351" s="20">
        <v>373</v>
      </c>
      <c r="BL351" s="20" t="s">
        <v>37</v>
      </c>
      <c r="BM351" s="20" t="s">
        <v>37</v>
      </c>
      <c r="BN351" s="20">
        <v>407</v>
      </c>
      <c r="BO351" s="22">
        <v>1331</v>
      </c>
      <c r="BP351" s="22">
        <v>84</v>
      </c>
      <c r="BQ351" s="22" t="s">
        <v>37</v>
      </c>
      <c r="BR351" s="22" t="s">
        <v>37</v>
      </c>
      <c r="BS351" s="22">
        <v>1415</v>
      </c>
      <c r="BT351" s="22">
        <v>73</v>
      </c>
      <c r="BU351" s="22">
        <v>373</v>
      </c>
      <c r="BV351" s="22" t="s">
        <v>37</v>
      </c>
      <c r="BW351" s="22" t="s">
        <v>37</v>
      </c>
      <c r="BX351" s="22">
        <v>446</v>
      </c>
      <c r="BY351" s="24" t="s">
        <v>37</v>
      </c>
      <c r="BZ351" s="24" t="s">
        <v>37</v>
      </c>
      <c r="CA351" s="24" t="s">
        <v>37</v>
      </c>
      <c r="CB351" s="24" t="s">
        <v>37</v>
      </c>
      <c r="CC351" s="24">
        <v>0</v>
      </c>
      <c r="CD351" s="24">
        <v>1965</v>
      </c>
      <c r="CE351" s="24">
        <v>1231</v>
      </c>
      <c r="CF351" s="24">
        <v>0</v>
      </c>
      <c r="CG351" s="24">
        <v>0</v>
      </c>
      <c r="CH351" s="24">
        <v>3196</v>
      </c>
      <c r="CI351" s="22">
        <v>384</v>
      </c>
      <c r="CJ351" s="22">
        <v>22</v>
      </c>
      <c r="CK351" s="22" t="s">
        <v>37</v>
      </c>
      <c r="CL351" s="22" t="s">
        <v>37</v>
      </c>
      <c r="CM351" s="20" t="s">
        <v>37</v>
      </c>
      <c r="CN351" s="20" t="s">
        <v>37</v>
      </c>
      <c r="CO351" s="20" t="s">
        <v>37</v>
      </c>
      <c r="CP351" s="20" t="s">
        <v>37</v>
      </c>
    </row>
    <row r="352" spans="1:94" x14ac:dyDescent="0.35">
      <c r="A352" s="16">
        <v>2012</v>
      </c>
      <c r="B352" s="17">
        <v>11269</v>
      </c>
      <c r="C352" s="18" t="s">
        <v>2227</v>
      </c>
      <c r="D352" s="18" t="s">
        <v>98</v>
      </c>
      <c r="E352" s="18" t="s">
        <v>18</v>
      </c>
      <c r="F352" s="16" t="s">
        <v>8</v>
      </c>
      <c r="G352" s="20" t="s">
        <v>37</v>
      </c>
      <c r="H352" s="20" t="s">
        <v>37</v>
      </c>
      <c r="I352" s="20" t="s">
        <v>37</v>
      </c>
      <c r="J352" s="20" t="s">
        <v>37</v>
      </c>
      <c r="K352" s="20" t="s">
        <v>37</v>
      </c>
      <c r="L352" s="19" t="s">
        <v>37</v>
      </c>
      <c r="M352" s="19" t="s">
        <v>37</v>
      </c>
      <c r="N352" s="19" t="s">
        <v>37</v>
      </c>
      <c r="O352" s="19" t="s">
        <v>37</v>
      </c>
      <c r="P352" s="19" t="s">
        <v>37</v>
      </c>
      <c r="Q352" s="22" t="s">
        <v>37</v>
      </c>
      <c r="R352" s="22" t="s">
        <v>37</v>
      </c>
      <c r="S352" s="22" t="s">
        <v>37</v>
      </c>
      <c r="T352" s="22" t="s">
        <v>37</v>
      </c>
      <c r="U352" s="22" t="s">
        <v>37</v>
      </c>
      <c r="V352" s="21" t="s">
        <v>37</v>
      </c>
      <c r="W352" s="21" t="s">
        <v>37</v>
      </c>
      <c r="X352" s="21" t="s">
        <v>37</v>
      </c>
      <c r="Y352" s="21" t="s">
        <v>37</v>
      </c>
      <c r="Z352" s="21" t="s">
        <v>37</v>
      </c>
      <c r="AA352" s="20" t="s">
        <v>37</v>
      </c>
      <c r="AB352" s="20" t="s">
        <v>37</v>
      </c>
      <c r="AC352" s="20" t="s">
        <v>37</v>
      </c>
      <c r="AD352" s="20" t="s">
        <v>37</v>
      </c>
      <c r="AE352" s="20" t="s">
        <v>37</v>
      </c>
      <c r="AF352" s="19" t="s">
        <v>37</v>
      </c>
      <c r="AG352" s="19" t="s">
        <v>37</v>
      </c>
      <c r="AH352" s="19" t="s">
        <v>37</v>
      </c>
      <c r="AI352" s="19" t="s">
        <v>37</v>
      </c>
      <c r="AJ352" s="19" t="s">
        <v>37</v>
      </c>
      <c r="AK352" s="19" t="s">
        <v>37</v>
      </c>
      <c r="AL352" s="19" t="s">
        <v>37</v>
      </c>
      <c r="AM352" s="19" t="s">
        <v>37</v>
      </c>
      <c r="AN352" s="19" t="s">
        <v>37</v>
      </c>
      <c r="AO352" s="19" t="s">
        <v>37</v>
      </c>
      <c r="AP352" s="22" t="s">
        <v>37</v>
      </c>
      <c r="AQ352" s="22" t="s">
        <v>37</v>
      </c>
      <c r="AR352" s="22" t="s">
        <v>37</v>
      </c>
      <c r="AS352" s="22" t="s">
        <v>37</v>
      </c>
      <c r="AT352" s="22" t="s">
        <v>37</v>
      </c>
      <c r="AU352" s="21" t="s">
        <v>37</v>
      </c>
      <c r="AV352" s="21" t="s">
        <v>37</v>
      </c>
      <c r="AW352" s="21" t="s">
        <v>37</v>
      </c>
      <c r="AX352" s="21" t="s">
        <v>37</v>
      </c>
      <c r="AY352" s="21" t="s">
        <v>37</v>
      </c>
      <c r="AZ352" s="21" t="s">
        <v>37</v>
      </c>
      <c r="BA352" s="21" t="s">
        <v>37</v>
      </c>
      <c r="BB352" s="21" t="s">
        <v>37</v>
      </c>
      <c r="BC352" s="21" t="s">
        <v>37</v>
      </c>
      <c r="BD352" s="21" t="s">
        <v>37</v>
      </c>
      <c r="BE352" s="20" t="s">
        <v>37</v>
      </c>
      <c r="BF352" s="20" t="s">
        <v>37</v>
      </c>
      <c r="BG352" s="20" t="s">
        <v>37</v>
      </c>
      <c r="BH352" s="20" t="s">
        <v>37</v>
      </c>
      <c r="BI352" s="20" t="s">
        <v>37</v>
      </c>
      <c r="BJ352" s="20" t="s">
        <v>37</v>
      </c>
      <c r="BK352" s="20" t="s">
        <v>37</v>
      </c>
      <c r="BL352" s="20" t="s">
        <v>37</v>
      </c>
      <c r="BM352" s="20" t="s">
        <v>37</v>
      </c>
      <c r="BN352" s="20" t="s">
        <v>37</v>
      </c>
      <c r="BO352" s="22" t="s">
        <v>37</v>
      </c>
      <c r="BP352" s="22" t="s">
        <v>37</v>
      </c>
      <c r="BQ352" s="22" t="s">
        <v>37</v>
      </c>
      <c r="BR352" s="22" t="s">
        <v>37</v>
      </c>
      <c r="BS352" s="22" t="s">
        <v>37</v>
      </c>
      <c r="BT352" s="22" t="s">
        <v>37</v>
      </c>
      <c r="BU352" s="22" t="s">
        <v>37</v>
      </c>
      <c r="BV352" s="22" t="s">
        <v>37</v>
      </c>
      <c r="BW352" s="22" t="s">
        <v>37</v>
      </c>
      <c r="BX352" s="22" t="s">
        <v>37</v>
      </c>
      <c r="BY352" s="24" t="s">
        <v>37</v>
      </c>
      <c r="BZ352" s="24" t="s">
        <v>37</v>
      </c>
      <c r="CA352" s="24" t="s">
        <v>37</v>
      </c>
      <c r="CB352" s="24" t="s">
        <v>37</v>
      </c>
      <c r="CC352" s="24" t="s">
        <v>37</v>
      </c>
      <c r="CD352" s="24" t="s">
        <v>37</v>
      </c>
      <c r="CE352" s="24" t="s">
        <v>37</v>
      </c>
      <c r="CF352" s="24" t="s">
        <v>37</v>
      </c>
      <c r="CG352" s="24" t="s">
        <v>37</v>
      </c>
      <c r="CH352" s="24" t="s">
        <v>37</v>
      </c>
      <c r="CI352" s="22" t="s">
        <v>37</v>
      </c>
      <c r="CJ352" s="22" t="s">
        <v>37</v>
      </c>
      <c r="CK352" s="22" t="s">
        <v>37</v>
      </c>
      <c r="CL352" s="22" t="s">
        <v>37</v>
      </c>
      <c r="CM352" s="20" t="s">
        <v>37</v>
      </c>
      <c r="CN352" s="20" t="s">
        <v>37</v>
      </c>
      <c r="CO352" s="20">
        <v>3</v>
      </c>
      <c r="CP352" s="20" t="s">
        <v>37</v>
      </c>
    </row>
    <row r="353" spans="1:94" x14ac:dyDescent="0.35">
      <c r="A353" s="16">
        <v>2012</v>
      </c>
      <c r="B353" s="17">
        <v>11273</v>
      </c>
      <c r="C353" s="18" t="s">
        <v>997</v>
      </c>
      <c r="D353" s="18" t="s">
        <v>210</v>
      </c>
      <c r="E353" s="18" t="s">
        <v>33</v>
      </c>
      <c r="F353" s="16" t="s">
        <v>8</v>
      </c>
      <c r="G353" s="20" t="s">
        <v>37</v>
      </c>
      <c r="H353" s="20" t="s">
        <v>37</v>
      </c>
      <c r="I353" s="20" t="s">
        <v>37</v>
      </c>
      <c r="J353" s="20" t="s">
        <v>37</v>
      </c>
      <c r="K353" s="20">
        <v>0</v>
      </c>
      <c r="L353" s="19" t="s">
        <v>37</v>
      </c>
      <c r="M353" s="19" t="s">
        <v>37</v>
      </c>
      <c r="N353" s="19" t="s">
        <v>37</v>
      </c>
      <c r="O353" s="19" t="s">
        <v>37</v>
      </c>
      <c r="P353" s="19">
        <v>0</v>
      </c>
      <c r="Q353" s="22" t="s">
        <v>37</v>
      </c>
      <c r="R353" s="22" t="s">
        <v>37</v>
      </c>
      <c r="S353" s="22" t="s">
        <v>37</v>
      </c>
      <c r="T353" s="22" t="s">
        <v>37</v>
      </c>
      <c r="U353" s="22">
        <v>0</v>
      </c>
      <c r="V353" s="21" t="s">
        <v>37</v>
      </c>
      <c r="W353" s="21" t="s">
        <v>37</v>
      </c>
      <c r="X353" s="21" t="s">
        <v>37</v>
      </c>
      <c r="Y353" s="21" t="s">
        <v>37</v>
      </c>
      <c r="Z353" s="21">
        <v>0</v>
      </c>
      <c r="AA353" s="20" t="s">
        <v>37</v>
      </c>
      <c r="AB353" s="20" t="s">
        <v>37</v>
      </c>
      <c r="AC353" s="20" t="s">
        <v>37</v>
      </c>
      <c r="AD353" s="20" t="s">
        <v>37</v>
      </c>
      <c r="AE353" s="20">
        <v>0</v>
      </c>
      <c r="AF353" s="19">
        <v>0.1</v>
      </c>
      <c r="AG353" s="19" t="s">
        <v>37</v>
      </c>
      <c r="AH353" s="19" t="s">
        <v>37</v>
      </c>
      <c r="AI353" s="19" t="s">
        <v>37</v>
      </c>
      <c r="AJ353" s="19">
        <v>0.1</v>
      </c>
      <c r="AK353" s="19">
        <v>0.1</v>
      </c>
      <c r="AL353" s="19" t="s">
        <v>37</v>
      </c>
      <c r="AM353" s="19" t="s">
        <v>37</v>
      </c>
      <c r="AN353" s="19" t="s">
        <v>37</v>
      </c>
      <c r="AO353" s="19">
        <v>0.1</v>
      </c>
      <c r="AP353" s="22" t="s">
        <v>37</v>
      </c>
      <c r="AQ353" s="22" t="s">
        <v>37</v>
      </c>
      <c r="AR353" s="22" t="s">
        <v>37</v>
      </c>
      <c r="AS353" s="22" t="s">
        <v>37</v>
      </c>
      <c r="AT353" s="22">
        <v>0</v>
      </c>
      <c r="AU353" s="21">
        <v>0.1</v>
      </c>
      <c r="AV353" s="21" t="s">
        <v>37</v>
      </c>
      <c r="AW353" s="21" t="s">
        <v>37</v>
      </c>
      <c r="AX353" s="21" t="s">
        <v>37</v>
      </c>
      <c r="AY353" s="21">
        <v>0.1</v>
      </c>
      <c r="AZ353" s="21">
        <v>0.1</v>
      </c>
      <c r="BA353" s="21" t="s">
        <v>37</v>
      </c>
      <c r="BB353" s="21" t="s">
        <v>37</v>
      </c>
      <c r="BC353" s="21" t="s">
        <v>37</v>
      </c>
      <c r="BD353" s="21">
        <v>0.1</v>
      </c>
      <c r="BE353" s="20" t="s">
        <v>37</v>
      </c>
      <c r="BF353" s="20" t="s">
        <v>37</v>
      </c>
      <c r="BG353" s="20" t="s">
        <v>37</v>
      </c>
      <c r="BH353" s="20" t="s">
        <v>37</v>
      </c>
      <c r="BI353" s="20">
        <v>0</v>
      </c>
      <c r="BJ353" s="20" t="s">
        <v>37</v>
      </c>
      <c r="BK353" s="20" t="s">
        <v>37</v>
      </c>
      <c r="BL353" s="20" t="s">
        <v>37</v>
      </c>
      <c r="BM353" s="20" t="s">
        <v>37</v>
      </c>
      <c r="BN353" s="20">
        <v>0</v>
      </c>
      <c r="BO353" s="22" t="s">
        <v>37</v>
      </c>
      <c r="BP353" s="22" t="s">
        <v>37</v>
      </c>
      <c r="BQ353" s="22" t="s">
        <v>37</v>
      </c>
      <c r="BR353" s="22" t="s">
        <v>37</v>
      </c>
      <c r="BS353" s="22">
        <v>0</v>
      </c>
      <c r="BT353" s="22">
        <v>4</v>
      </c>
      <c r="BU353" s="22" t="s">
        <v>37</v>
      </c>
      <c r="BV353" s="22" t="s">
        <v>37</v>
      </c>
      <c r="BW353" s="22" t="s">
        <v>37</v>
      </c>
      <c r="BX353" s="22">
        <v>4</v>
      </c>
      <c r="BY353" s="24" t="s">
        <v>37</v>
      </c>
      <c r="BZ353" s="24" t="s">
        <v>37</v>
      </c>
      <c r="CA353" s="24" t="s">
        <v>37</v>
      </c>
      <c r="CB353" s="24" t="s">
        <v>37</v>
      </c>
      <c r="CC353" s="24">
        <v>0</v>
      </c>
      <c r="CD353" s="24">
        <v>4</v>
      </c>
      <c r="CE353" s="24">
        <v>0</v>
      </c>
      <c r="CF353" s="24">
        <v>0</v>
      </c>
      <c r="CG353" s="24">
        <v>0</v>
      </c>
      <c r="CH353" s="24">
        <v>4</v>
      </c>
      <c r="CI353" s="22">
        <v>20</v>
      </c>
      <c r="CJ353" s="22" t="s">
        <v>37</v>
      </c>
      <c r="CK353" s="22" t="s">
        <v>37</v>
      </c>
      <c r="CL353" s="22" t="s">
        <v>37</v>
      </c>
      <c r="CM353" s="20" t="s">
        <v>37</v>
      </c>
      <c r="CN353" s="20" t="s">
        <v>37</v>
      </c>
      <c r="CO353" s="20" t="s">
        <v>37</v>
      </c>
      <c r="CP353" s="20" t="s">
        <v>37</v>
      </c>
    </row>
    <row r="354" spans="1:94" x14ac:dyDescent="0.35">
      <c r="A354" s="16">
        <v>2012</v>
      </c>
      <c r="B354" s="17">
        <v>11273</v>
      </c>
      <c r="C354" s="18" t="s">
        <v>997</v>
      </c>
      <c r="D354" s="18" t="s">
        <v>174</v>
      </c>
      <c r="E354" s="18" t="s">
        <v>33</v>
      </c>
      <c r="F354" s="16" t="s">
        <v>8</v>
      </c>
      <c r="G354" s="20" t="s">
        <v>37</v>
      </c>
      <c r="H354" s="20" t="s">
        <v>37</v>
      </c>
      <c r="I354" s="20" t="s">
        <v>37</v>
      </c>
      <c r="J354" s="20" t="s">
        <v>37</v>
      </c>
      <c r="K354" s="20">
        <v>0</v>
      </c>
      <c r="L354" s="19" t="s">
        <v>37</v>
      </c>
      <c r="M354" s="19" t="s">
        <v>37</v>
      </c>
      <c r="N354" s="19" t="s">
        <v>37</v>
      </c>
      <c r="O354" s="19" t="s">
        <v>37</v>
      </c>
      <c r="P354" s="19">
        <v>0</v>
      </c>
      <c r="Q354" s="22" t="s">
        <v>37</v>
      </c>
      <c r="R354" s="22" t="s">
        <v>37</v>
      </c>
      <c r="S354" s="22" t="s">
        <v>37</v>
      </c>
      <c r="T354" s="22" t="s">
        <v>37</v>
      </c>
      <c r="U354" s="22">
        <v>0</v>
      </c>
      <c r="V354" s="21" t="s">
        <v>37</v>
      </c>
      <c r="W354" s="21" t="s">
        <v>37</v>
      </c>
      <c r="X354" s="21" t="s">
        <v>37</v>
      </c>
      <c r="Y354" s="21" t="s">
        <v>37</v>
      </c>
      <c r="Z354" s="21">
        <v>0</v>
      </c>
      <c r="AA354" s="20" t="s">
        <v>37</v>
      </c>
      <c r="AB354" s="20" t="s">
        <v>37</v>
      </c>
      <c r="AC354" s="20" t="s">
        <v>37</v>
      </c>
      <c r="AD354" s="20" t="s">
        <v>37</v>
      </c>
      <c r="AE354" s="20">
        <v>0</v>
      </c>
      <c r="AF354" s="19">
        <v>1.3</v>
      </c>
      <c r="AG354" s="19">
        <v>0.4</v>
      </c>
      <c r="AH354" s="19" t="s">
        <v>37</v>
      </c>
      <c r="AI354" s="19" t="s">
        <v>37</v>
      </c>
      <c r="AJ354" s="19">
        <v>1.7</v>
      </c>
      <c r="AK354" s="19">
        <v>1.3</v>
      </c>
      <c r="AL354" s="19">
        <v>0.4</v>
      </c>
      <c r="AM354" s="19" t="s">
        <v>37</v>
      </c>
      <c r="AN354" s="19" t="s">
        <v>37</v>
      </c>
      <c r="AO354" s="19">
        <v>1.7</v>
      </c>
      <c r="AP354" s="22" t="s">
        <v>37</v>
      </c>
      <c r="AQ354" s="22" t="s">
        <v>37</v>
      </c>
      <c r="AR354" s="22" t="s">
        <v>37</v>
      </c>
      <c r="AS354" s="22" t="s">
        <v>37</v>
      </c>
      <c r="AT354" s="22">
        <v>0</v>
      </c>
      <c r="AU354" s="21">
        <v>1.3</v>
      </c>
      <c r="AV354" s="21">
        <v>0.4</v>
      </c>
      <c r="AW354" s="21" t="s">
        <v>37</v>
      </c>
      <c r="AX354" s="21" t="s">
        <v>37</v>
      </c>
      <c r="AY354" s="21">
        <v>1.7</v>
      </c>
      <c r="AZ354" s="21">
        <v>1.3</v>
      </c>
      <c r="BA354" s="21">
        <v>0.4</v>
      </c>
      <c r="BB354" s="21" t="s">
        <v>37</v>
      </c>
      <c r="BC354" s="21" t="s">
        <v>37</v>
      </c>
      <c r="BD354" s="21">
        <v>1.7</v>
      </c>
      <c r="BE354" s="20" t="s">
        <v>37</v>
      </c>
      <c r="BF354" s="20" t="s">
        <v>37</v>
      </c>
      <c r="BG354" s="20" t="s">
        <v>37</v>
      </c>
      <c r="BH354" s="20" t="s">
        <v>37</v>
      </c>
      <c r="BI354" s="20">
        <v>0</v>
      </c>
      <c r="BJ354" s="20" t="s">
        <v>37</v>
      </c>
      <c r="BK354" s="20" t="s">
        <v>37</v>
      </c>
      <c r="BL354" s="20" t="s">
        <v>37</v>
      </c>
      <c r="BM354" s="20" t="s">
        <v>37</v>
      </c>
      <c r="BN354" s="20">
        <v>0</v>
      </c>
      <c r="BO354" s="22" t="s">
        <v>37</v>
      </c>
      <c r="BP354" s="22" t="s">
        <v>37</v>
      </c>
      <c r="BQ354" s="22" t="s">
        <v>37</v>
      </c>
      <c r="BR354" s="22" t="s">
        <v>37</v>
      </c>
      <c r="BS354" s="22">
        <v>0</v>
      </c>
      <c r="BT354" s="22">
        <v>86</v>
      </c>
      <c r="BU354" s="22" t="s">
        <v>37</v>
      </c>
      <c r="BV354" s="22" t="s">
        <v>37</v>
      </c>
      <c r="BW354" s="22" t="s">
        <v>37</v>
      </c>
      <c r="BX354" s="22">
        <v>86</v>
      </c>
      <c r="BY354" s="24" t="s">
        <v>37</v>
      </c>
      <c r="BZ354" s="24" t="s">
        <v>37</v>
      </c>
      <c r="CA354" s="24" t="s">
        <v>37</v>
      </c>
      <c r="CB354" s="24" t="s">
        <v>37</v>
      </c>
      <c r="CC354" s="24">
        <v>0</v>
      </c>
      <c r="CD354" s="24">
        <v>86</v>
      </c>
      <c r="CE354" s="24">
        <v>0</v>
      </c>
      <c r="CF354" s="24">
        <v>0</v>
      </c>
      <c r="CG354" s="24">
        <v>0</v>
      </c>
      <c r="CH354" s="24">
        <v>86</v>
      </c>
      <c r="CI354" s="22">
        <v>480</v>
      </c>
      <c r="CJ354" s="22" t="s">
        <v>37</v>
      </c>
      <c r="CK354" s="22" t="s">
        <v>37</v>
      </c>
      <c r="CL354" s="22" t="s">
        <v>37</v>
      </c>
      <c r="CM354" s="20" t="s">
        <v>37</v>
      </c>
      <c r="CN354" s="20" t="s">
        <v>37</v>
      </c>
      <c r="CO354" s="20" t="s">
        <v>37</v>
      </c>
      <c r="CP354" s="20" t="s">
        <v>37</v>
      </c>
    </row>
    <row r="355" spans="1:94" x14ac:dyDescent="0.35">
      <c r="A355" s="16">
        <v>2012</v>
      </c>
      <c r="B355" s="17">
        <v>11355</v>
      </c>
      <c r="C355" s="18" t="s">
        <v>1006</v>
      </c>
      <c r="D355" s="18" t="s">
        <v>54</v>
      </c>
      <c r="E355" s="18" t="s">
        <v>33</v>
      </c>
      <c r="F355" s="16" t="s">
        <v>8</v>
      </c>
      <c r="G355" s="20" t="s">
        <v>37</v>
      </c>
      <c r="H355" s="20" t="s">
        <v>37</v>
      </c>
      <c r="I355" s="20" t="s">
        <v>37</v>
      </c>
      <c r="J355" s="20" t="s">
        <v>37</v>
      </c>
      <c r="K355" s="20">
        <v>0</v>
      </c>
      <c r="L355" s="19" t="s">
        <v>37</v>
      </c>
      <c r="M355" s="19" t="s">
        <v>37</v>
      </c>
      <c r="N355" s="19" t="s">
        <v>37</v>
      </c>
      <c r="O355" s="19" t="s">
        <v>37</v>
      </c>
      <c r="P355" s="19">
        <v>0</v>
      </c>
      <c r="Q355" s="22">
        <v>5155</v>
      </c>
      <c r="R355" s="22" t="s">
        <v>37</v>
      </c>
      <c r="S355" s="22" t="s">
        <v>37</v>
      </c>
      <c r="T355" s="22" t="s">
        <v>37</v>
      </c>
      <c r="U355" s="22">
        <v>5155</v>
      </c>
      <c r="V355" s="21">
        <v>4</v>
      </c>
      <c r="W355" s="21" t="s">
        <v>37</v>
      </c>
      <c r="X355" s="21" t="s">
        <v>37</v>
      </c>
      <c r="Y355" s="21" t="s">
        <v>37</v>
      </c>
      <c r="Z355" s="21">
        <v>4</v>
      </c>
      <c r="AA355" s="20" t="s">
        <v>37</v>
      </c>
      <c r="AB355" s="20" t="s">
        <v>37</v>
      </c>
      <c r="AC355" s="20" t="s">
        <v>37</v>
      </c>
      <c r="AD355" s="20" t="s">
        <v>37</v>
      </c>
      <c r="AE355" s="20">
        <v>0</v>
      </c>
      <c r="AF355" s="19" t="s">
        <v>37</v>
      </c>
      <c r="AG355" s="19" t="s">
        <v>37</v>
      </c>
      <c r="AH355" s="19" t="s">
        <v>37</v>
      </c>
      <c r="AI355" s="19" t="s">
        <v>37</v>
      </c>
      <c r="AJ355" s="19">
        <v>0</v>
      </c>
      <c r="AK355" s="19" t="s">
        <v>37</v>
      </c>
      <c r="AL355" s="19" t="s">
        <v>37</v>
      </c>
      <c r="AM355" s="19" t="s">
        <v>37</v>
      </c>
      <c r="AN355" s="19" t="s">
        <v>37</v>
      </c>
      <c r="AO355" s="19">
        <v>0</v>
      </c>
      <c r="AP355" s="22">
        <v>0</v>
      </c>
      <c r="AQ355" s="22" t="s">
        <v>37</v>
      </c>
      <c r="AR355" s="22" t="s">
        <v>37</v>
      </c>
      <c r="AS355" s="22" t="s">
        <v>37</v>
      </c>
      <c r="AT355" s="22">
        <v>0</v>
      </c>
      <c r="AU355" s="21">
        <v>1</v>
      </c>
      <c r="AV355" s="21" t="s">
        <v>37</v>
      </c>
      <c r="AW355" s="21" t="s">
        <v>37</v>
      </c>
      <c r="AX355" s="21" t="s">
        <v>37</v>
      </c>
      <c r="AY355" s="21">
        <v>1</v>
      </c>
      <c r="AZ355" s="21">
        <v>1</v>
      </c>
      <c r="BA355" s="21" t="s">
        <v>37</v>
      </c>
      <c r="BB355" s="21" t="s">
        <v>37</v>
      </c>
      <c r="BC355" s="21" t="s">
        <v>37</v>
      </c>
      <c r="BD355" s="21">
        <v>1</v>
      </c>
      <c r="BE355" s="20" t="s">
        <v>37</v>
      </c>
      <c r="BF355" s="20" t="s">
        <v>37</v>
      </c>
      <c r="BG355" s="20" t="s">
        <v>37</v>
      </c>
      <c r="BH355" s="20" t="s">
        <v>37</v>
      </c>
      <c r="BI355" s="20" t="s">
        <v>37</v>
      </c>
      <c r="BJ355" s="20" t="s">
        <v>37</v>
      </c>
      <c r="BK355" s="20" t="s">
        <v>37</v>
      </c>
      <c r="BL355" s="20" t="s">
        <v>37</v>
      </c>
      <c r="BM355" s="20" t="s">
        <v>37</v>
      </c>
      <c r="BN355" s="20" t="s">
        <v>37</v>
      </c>
      <c r="BO355" s="22" t="s">
        <v>37</v>
      </c>
      <c r="BP355" s="22" t="s">
        <v>37</v>
      </c>
      <c r="BQ355" s="22" t="s">
        <v>37</v>
      </c>
      <c r="BR355" s="22" t="s">
        <v>37</v>
      </c>
      <c r="BS355" s="22" t="s">
        <v>37</v>
      </c>
      <c r="BT355" s="22" t="s">
        <v>37</v>
      </c>
      <c r="BU355" s="22" t="s">
        <v>37</v>
      </c>
      <c r="BV355" s="22" t="s">
        <v>37</v>
      </c>
      <c r="BW355" s="22" t="s">
        <v>37</v>
      </c>
      <c r="BX355" s="22" t="s">
        <v>37</v>
      </c>
      <c r="BY355" s="24" t="s">
        <v>37</v>
      </c>
      <c r="BZ355" s="24" t="s">
        <v>37</v>
      </c>
      <c r="CA355" s="24" t="s">
        <v>37</v>
      </c>
      <c r="CB355" s="24" t="s">
        <v>37</v>
      </c>
      <c r="CC355" s="24" t="s">
        <v>37</v>
      </c>
      <c r="CD355" s="24" t="s">
        <v>37</v>
      </c>
      <c r="CE355" s="24" t="s">
        <v>37</v>
      </c>
      <c r="CF355" s="24" t="s">
        <v>37</v>
      </c>
      <c r="CG355" s="24" t="s">
        <v>37</v>
      </c>
      <c r="CH355" s="24" t="s">
        <v>37</v>
      </c>
      <c r="CI355" s="22" t="s">
        <v>37</v>
      </c>
      <c r="CJ355" s="22" t="s">
        <v>37</v>
      </c>
      <c r="CK355" s="22" t="s">
        <v>37</v>
      </c>
      <c r="CL355" s="22" t="s">
        <v>37</v>
      </c>
      <c r="CM355" s="20" t="s">
        <v>37</v>
      </c>
      <c r="CN355" s="20" t="s">
        <v>37</v>
      </c>
      <c r="CO355" s="20" t="s">
        <v>37</v>
      </c>
      <c r="CP355" s="20" t="s">
        <v>37</v>
      </c>
    </row>
    <row r="356" spans="1:94" x14ac:dyDescent="0.35">
      <c r="A356" s="16">
        <v>2012</v>
      </c>
      <c r="B356" s="17">
        <v>11479</v>
      </c>
      <c r="C356" s="18" t="s">
        <v>1015</v>
      </c>
      <c r="D356" s="18" t="s">
        <v>39</v>
      </c>
      <c r="E356" s="18" t="s">
        <v>57</v>
      </c>
      <c r="F356" s="16" t="s">
        <v>8</v>
      </c>
      <c r="G356" s="20">
        <v>19856</v>
      </c>
      <c r="H356" s="20">
        <v>14876</v>
      </c>
      <c r="I356" s="20" t="s">
        <v>37</v>
      </c>
      <c r="J356" s="20" t="s">
        <v>37</v>
      </c>
      <c r="K356" s="20">
        <v>34732</v>
      </c>
      <c r="L356" s="19">
        <v>0.2</v>
      </c>
      <c r="M356" s="19">
        <v>2.2000000000000002</v>
      </c>
      <c r="N356" s="19" t="s">
        <v>37</v>
      </c>
      <c r="O356" s="19" t="s">
        <v>37</v>
      </c>
      <c r="P356" s="19">
        <v>2.4</v>
      </c>
      <c r="Q356" s="22">
        <v>287582</v>
      </c>
      <c r="R356" s="22">
        <v>386209</v>
      </c>
      <c r="S356" s="22" t="s">
        <v>37</v>
      </c>
      <c r="T356" s="22" t="s">
        <v>37</v>
      </c>
      <c r="U356" s="22">
        <v>673791</v>
      </c>
      <c r="V356" s="21">
        <v>34.6</v>
      </c>
      <c r="W356" s="21">
        <v>70.8</v>
      </c>
      <c r="X356" s="21" t="s">
        <v>37</v>
      </c>
      <c r="Y356" s="21" t="s">
        <v>37</v>
      </c>
      <c r="Z356" s="21">
        <v>105.4</v>
      </c>
      <c r="AA356" s="20" t="s">
        <v>37</v>
      </c>
      <c r="AB356" s="20" t="s">
        <v>37</v>
      </c>
      <c r="AC356" s="20" t="s">
        <v>37</v>
      </c>
      <c r="AD356" s="20" t="s">
        <v>37</v>
      </c>
      <c r="AE356" s="20">
        <v>0</v>
      </c>
      <c r="AF356" s="19" t="s">
        <v>37</v>
      </c>
      <c r="AG356" s="19" t="s">
        <v>37</v>
      </c>
      <c r="AH356" s="19" t="s">
        <v>37</v>
      </c>
      <c r="AI356" s="19" t="s">
        <v>37</v>
      </c>
      <c r="AJ356" s="19">
        <v>0</v>
      </c>
      <c r="AK356" s="19" t="s">
        <v>37</v>
      </c>
      <c r="AL356" s="19" t="s">
        <v>37</v>
      </c>
      <c r="AM356" s="19" t="s">
        <v>37</v>
      </c>
      <c r="AN356" s="19" t="s">
        <v>37</v>
      </c>
      <c r="AO356" s="19">
        <v>0</v>
      </c>
      <c r="AP356" s="22" t="s">
        <v>37</v>
      </c>
      <c r="AQ356" s="22" t="s">
        <v>37</v>
      </c>
      <c r="AR356" s="22" t="s">
        <v>37</v>
      </c>
      <c r="AS356" s="22" t="s">
        <v>37</v>
      </c>
      <c r="AT356" s="22">
        <v>0</v>
      </c>
      <c r="AU356" s="21" t="s">
        <v>37</v>
      </c>
      <c r="AV356" s="21" t="s">
        <v>37</v>
      </c>
      <c r="AW356" s="21" t="s">
        <v>37</v>
      </c>
      <c r="AX356" s="21" t="s">
        <v>37</v>
      </c>
      <c r="AY356" s="21">
        <v>0</v>
      </c>
      <c r="AZ356" s="21" t="s">
        <v>37</v>
      </c>
      <c r="BA356" s="21" t="s">
        <v>37</v>
      </c>
      <c r="BB356" s="21" t="s">
        <v>37</v>
      </c>
      <c r="BC356" s="21" t="s">
        <v>37</v>
      </c>
      <c r="BD356" s="21">
        <v>0</v>
      </c>
      <c r="BE356" s="20">
        <v>946</v>
      </c>
      <c r="BF356" s="20">
        <v>930</v>
      </c>
      <c r="BG356" s="20" t="s">
        <v>37</v>
      </c>
      <c r="BH356" s="20" t="s">
        <v>37</v>
      </c>
      <c r="BI356" s="20">
        <v>1876</v>
      </c>
      <c r="BJ356" s="20">
        <v>98</v>
      </c>
      <c r="BK356" s="20" t="s">
        <v>37</v>
      </c>
      <c r="BL356" s="20" t="s">
        <v>37</v>
      </c>
      <c r="BM356" s="20" t="s">
        <v>37</v>
      </c>
      <c r="BN356" s="20">
        <v>98</v>
      </c>
      <c r="BO356" s="22">
        <v>24</v>
      </c>
      <c r="BP356" s="22">
        <v>48</v>
      </c>
      <c r="BQ356" s="22" t="s">
        <v>37</v>
      </c>
      <c r="BR356" s="22" t="s">
        <v>37</v>
      </c>
      <c r="BS356" s="22">
        <v>72</v>
      </c>
      <c r="BT356" s="22" t="s">
        <v>37</v>
      </c>
      <c r="BU356" s="22" t="s">
        <v>37</v>
      </c>
      <c r="BV356" s="22" t="s">
        <v>37</v>
      </c>
      <c r="BW356" s="22" t="s">
        <v>37</v>
      </c>
      <c r="BX356" s="22">
        <v>0</v>
      </c>
      <c r="BY356" s="24">
        <v>374</v>
      </c>
      <c r="BZ356" s="24">
        <v>374</v>
      </c>
      <c r="CA356" s="24" t="s">
        <v>37</v>
      </c>
      <c r="CB356" s="24" t="s">
        <v>37</v>
      </c>
      <c r="CC356" s="24">
        <v>748</v>
      </c>
      <c r="CD356" s="24">
        <v>1442</v>
      </c>
      <c r="CE356" s="24">
        <v>1352</v>
      </c>
      <c r="CF356" s="24">
        <v>0</v>
      </c>
      <c r="CG356" s="24">
        <v>0</v>
      </c>
      <c r="CH356" s="24">
        <v>2794</v>
      </c>
      <c r="CI356" s="22" t="s">
        <v>37</v>
      </c>
      <c r="CJ356" s="22" t="s">
        <v>37</v>
      </c>
      <c r="CK356" s="22" t="s">
        <v>37</v>
      </c>
      <c r="CL356" s="22" t="s">
        <v>37</v>
      </c>
      <c r="CM356" s="20">
        <v>510</v>
      </c>
      <c r="CN356" s="20">
        <v>3333</v>
      </c>
      <c r="CO356" s="20" t="s">
        <v>37</v>
      </c>
      <c r="CP356" s="20" t="s">
        <v>37</v>
      </c>
    </row>
    <row r="357" spans="1:94" x14ac:dyDescent="0.35">
      <c r="A357" s="16">
        <v>2012</v>
      </c>
      <c r="B357" s="17">
        <v>11488</v>
      </c>
      <c r="C357" s="18" t="s">
        <v>1017</v>
      </c>
      <c r="D357" s="18" t="s">
        <v>111</v>
      </c>
      <c r="E357" s="18" t="s">
        <v>28</v>
      </c>
      <c r="F357" s="16" t="s">
        <v>8</v>
      </c>
      <c r="G357" s="20" t="s">
        <v>37</v>
      </c>
      <c r="H357" s="20" t="s">
        <v>37</v>
      </c>
      <c r="I357" s="20" t="s">
        <v>37</v>
      </c>
      <c r="J357" s="20" t="s">
        <v>37</v>
      </c>
      <c r="K357" s="20" t="s">
        <v>37</v>
      </c>
      <c r="L357" s="19" t="s">
        <v>37</v>
      </c>
      <c r="M357" s="19" t="s">
        <v>37</v>
      </c>
      <c r="N357" s="19" t="s">
        <v>37</v>
      </c>
      <c r="O357" s="19" t="s">
        <v>37</v>
      </c>
      <c r="P357" s="19" t="s">
        <v>37</v>
      </c>
      <c r="Q357" s="22" t="s">
        <v>37</v>
      </c>
      <c r="R357" s="22" t="s">
        <v>37</v>
      </c>
      <c r="S357" s="22" t="s">
        <v>37</v>
      </c>
      <c r="T357" s="22" t="s">
        <v>37</v>
      </c>
      <c r="U357" s="22" t="s">
        <v>37</v>
      </c>
      <c r="V357" s="21" t="s">
        <v>37</v>
      </c>
      <c r="W357" s="21" t="s">
        <v>37</v>
      </c>
      <c r="X357" s="21" t="s">
        <v>37</v>
      </c>
      <c r="Y357" s="21" t="s">
        <v>37</v>
      </c>
      <c r="Z357" s="21" t="s">
        <v>37</v>
      </c>
      <c r="AA357" s="20" t="s">
        <v>37</v>
      </c>
      <c r="AB357" s="20" t="s">
        <v>37</v>
      </c>
      <c r="AC357" s="20" t="s">
        <v>37</v>
      </c>
      <c r="AD357" s="20" t="s">
        <v>37</v>
      </c>
      <c r="AE357" s="20" t="s">
        <v>37</v>
      </c>
      <c r="AF357" s="19" t="s">
        <v>37</v>
      </c>
      <c r="AG357" s="19" t="s">
        <v>37</v>
      </c>
      <c r="AH357" s="19" t="s">
        <v>37</v>
      </c>
      <c r="AI357" s="19" t="s">
        <v>37</v>
      </c>
      <c r="AJ357" s="19" t="s">
        <v>37</v>
      </c>
      <c r="AK357" s="19" t="s">
        <v>37</v>
      </c>
      <c r="AL357" s="19" t="s">
        <v>37</v>
      </c>
      <c r="AM357" s="19" t="s">
        <v>37</v>
      </c>
      <c r="AN357" s="19" t="s">
        <v>37</v>
      </c>
      <c r="AO357" s="19" t="s">
        <v>37</v>
      </c>
      <c r="AP357" s="22" t="s">
        <v>37</v>
      </c>
      <c r="AQ357" s="22" t="s">
        <v>37</v>
      </c>
      <c r="AR357" s="22" t="s">
        <v>37</v>
      </c>
      <c r="AS357" s="22" t="s">
        <v>37</v>
      </c>
      <c r="AT357" s="22" t="s">
        <v>37</v>
      </c>
      <c r="AU357" s="21" t="s">
        <v>37</v>
      </c>
      <c r="AV357" s="21" t="s">
        <v>37</v>
      </c>
      <c r="AW357" s="21" t="s">
        <v>37</v>
      </c>
      <c r="AX357" s="21" t="s">
        <v>37</v>
      </c>
      <c r="AY357" s="21" t="s">
        <v>37</v>
      </c>
      <c r="AZ357" s="21" t="s">
        <v>37</v>
      </c>
      <c r="BA357" s="21" t="s">
        <v>37</v>
      </c>
      <c r="BB357" s="21" t="s">
        <v>37</v>
      </c>
      <c r="BC357" s="21" t="s">
        <v>37</v>
      </c>
      <c r="BD357" s="21" t="s">
        <v>37</v>
      </c>
      <c r="BE357" s="20" t="s">
        <v>37</v>
      </c>
      <c r="BF357" s="20" t="s">
        <v>37</v>
      </c>
      <c r="BG357" s="20" t="s">
        <v>37</v>
      </c>
      <c r="BH357" s="20" t="s">
        <v>37</v>
      </c>
      <c r="BI357" s="20" t="s">
        <v>37</v>
      </c>
      <c r="BJ357" s="20" t="s">
        <v>37</v>
      </c>
      <c r="BK357" s="20" t="s">
        <v>37</v>
      </c>
      <c r="BL357" s="20" t="s">
        <v>37</v>
      </c>
      <c r="BM357" s="20" t="s">
        <v>37</v>
      </c>
      <c r="BN357" s="20" t="s">
        <v>37</v>
      </c>
      <c r="BO357" s="22" t="s">
        <v>37</v>
      </c>
      <c r="BP357" s="22" t="s">
        <v>37</v>
      </c>
      <c r="BQ357" s="22" t="s">
        <v>37</v>
      </c>
      <c r="BR357" s="22" t="s">
        <v>37</v>
      </c>
      <c r="BS357" s="22" t="s">
        <v>37</v>
      </c>
      <c r="BT357" s="22" t="s">
        <v>37</v>
      </c>
      <c r="BU357" s="22" t="s">
        <v>37</v>
      </c>
      <c r="BV357" s="22" t="s">
        <v>37</v>
      </c>
      <c r="BW357" s="22" t="s">
        <v>37</v>
      </c>
      <c r="BX357" s="22" t="s">
        <v>37</v>
      </c>
      <c r="BY357" s="24" t="s">
        <v>37</v>
      </c>
      <c r="BZ357" s="24" t="s">
        <v>37</v>
      </c>
      <c r="CA357" s="24" t="s">
        <v>37</v>
      </c>
      <c r="CB357" s="24" t="s">
        <v>37</v>
      </c>
      <c r="CC357" s="24" t="s">
        <v>37</v>
      </c>
      <c r="CD357" s="24" t="s">
        <v>37</v>
      </c>
      <c r="CE357" s="24" t="s">
        <v>37</v>
      </c>
      <c r="CF357" s="24" t="s">
        <v>37</v>
      </c>
      <c r="CG357" s="24" t="s">
        <v>37</v>
      </c>
      <c r="CH357" s="24" t="s">
        <v>37</v>
      </c>
      <c r="CI357" s="22" t="s">
        <v>37</v>
      </c>
      <c r="CJ357" s="22" t="s">
        <v>37</v>
      </c>
      <c r="CK357" s="22" t="s">
        <v>37</v>
      </c>
      <c r="CL357" s="22" t="s">
        <v>37</v>
      </c>
      <c r="CM357" s="20" t="s">
        <v>37</v>
      </c>
      <c r="CN357" s="20">
        <v>1</v>
      </c>
      <c r="CO357" s="20" t="s">
        <v>37</v>
      </c>
      <c r="CP357" s="20" t="s">
        <v>37</v>
      </c>
    </row>
    <row r="358" spans="1:94" x14ac:dyDescent="0.35">
      <c r="A358" s="16">
        <v>2012</v>
      </c>
      <c r="B358" s="17">
        <v>11501</v>
      </c>
      <c r="C358" s="18" t="s">
        <v>1018</v>
      </c>
      <c r="D358" s="18" t="s">
        <v>98</v>
      </c>
      <c r="E358" s="18" t="s">
        <v>33</v>
      </c>
      <c r="F358" s="16" t="s">
        <v>8</v>
      </c>
      <c r="G358" s="20">
        <v>3</v>
      </c>
      <c r="H358" s="20" t="s">
        <v>37</v>
      </c>
      <c r="I358" s="20" t="s">
        <v>37</v>
      </c>
      <c r="J358" s="20" t="s">
        <v>37</v>
      </c>
      <c r="K358" s="20">
        <v>3</v>
      </c>
      <c r="L358" s="19">
        <v>0.5</v>
      </c>
      <c r="M358" s="19" t="s">
        <v>37</v>
      </c>
      <c r="N358" s="19" t="s">
        <v>37</v>
      </c>
      <c r="O358" s="19" t="s">
        <v>37</v>
      </c>
      <c r="P358" s="19">
        <v>0.5</v>
      </c>
      <c r="Q358" s="22">
        <v>145</v>
      </c>
      <c r="R358" s="22" t="s">
        <v>37</v>
      </c>
      <c r="S358" s="22" t="s">
        <v>37</v>
      </c>
      <c r="T358" s="22" t="s">
        <v>37</v>
      </c>
      <c r="U358" s="22">
        <v>145</v>
      </c>
      <c r="V358" s="21">
        <v>1.5</v>
      </c>
      <c r="W358" s="21" t="s">
        <v>37</v>
      </c>
      <c r="X358" s="21" t="s">
        <v>37</v>
      </c>
      <c r="Y358" s="21" t="s">
        <v>37</v>
      </c>
      <c r="Z358" s="21">
        <v>1.5</v>
      </c>
      <c r="AA358" s="20" t="s">
        <v>37</v>
      </c>
      <c r="AB358" s="20" t="s">
        <v>37</v>
      </c>
      <c r="AC358" s="20" t="s">
        <v>37</v>
      </c>
      <c r="AD358" s="20" t="s">
        <v>37</v>
      </c>
      <c r="AE358" s="20">
        <v>0</v>
      </c>
      <c r="AF358" s="19" t="s">
        <v>37</v>
      </c>
      <c r="AG358" s="19" t="s">
        <v>37</v>
      </c>
      <c r="AH358" s="19" t="s">
        <v>37</v>
      </c>
      <c r="AI358" s="19" t="s">
        <v>37</v>
      </c>
      <c r="AJ358" s="19">
        <v>0</v>
      </c>
      <c r="AK358" s="19" t="s">
        <v>37</v>
      </c>
      <c r="AL358" s="19" t="s">
        <v>37</v>
      </c>
      <c r="AM358" s="19" t="s">
        <v>37</v>
      </c>
      <c r="AN358" s="19" t="s">
        <v>37</v>
      </c>
      <c r="AO358" s="19">
        <v>0</v>
      </c>
      <c r="AP358" s="22" t="s">
        <v>37</v>
      </c>
      <c r="AQ358" s="22" t="s">
        <v>37</v>
      </c>
      <c r="AR358" s="22" t="s">
        <v>37</v>
      </c>
      <c r="AS358" s="22" t="s">
        <v>37</v>
      </c>
      <c r="AT358" s="22">
        <v>0</v>
      </c>
      <c r="AU358" s="21" t="s">
        <v>37</v>
      </c>
      <c r="AV358" s="21" t="s">
        <v>37</v>
      </c>
      <c r="AW358" s="21" t="s">
        <v>37</v>
      </c>
      <c r="AX358" s="21" t="s">
        <v>37</v>
      </c>
      <c r="AY358" s="21">
        <v>0</v>
      </c>
      <c r="AZ358" s="21" t="s">
        <v>37</v>
      </c>
      <c r="BA358" s="21" t="s">
        <v>37</v>
      </c>
      <c r="BB358" s="21" t="s">
        <v>37</v>
      </c>
      <c r="BC358" s="21" t="s">
        <v>37</v>
      </c>
      <c r="BD358" s="21">
        <v>0</v>
      </c>
      <c r="BE358" s="20">
        <v>30</v>
      </c>
      <c r="BF358" s="20" t="s">
        <v>37</v>
      </c>
      <c r="BG358" s="20" t="s">
        <v>37</v>
      </c>
      <c r="BH358" s="20" t="s">
        <v>37</v>
      </c>
      <c r="BI358" s="20">
        <v>30</v>
      </c>
      <c r="BJ358" s="20">
        <v>50</v>
      </c>
      <c r="BK358" s="20" t="s">
        <v>37</v>
      </c>
      <c r="BL358" s="20" t="s">
        <v>37</v>
      </c>
      <c r="BM358" s="20" t="s">
        <v>37</v>
      </c>
      <c r="BN358" s="20">
        <v>50</v>
      </c>
      <c r="BO358" s="22">
        <v>0</v>
      </c>
      <c r="BP358" s="22" t="s">
        <v>37</v>
      </c>
      <c r="BQ358" s="22" t="s">
        <v>37</v>
      </c>
      <c r="BR358" s="22" t="s">
        <v>37</v>
      </c>
      <c r="BS358" s="22">
        <v>0</v>
      </c>
      <c r="BT358" s="22">
        <v>0</v>
      </c>
      <c r="BU358" s="22" t="s">
        <v>37</v>
      </c>
      <c r="BV358" s="22" t="s">
        <v>37</v>
      </c>
      <c r="BW358" s="22" t="s">
        <v>37</v>
      </c>
      <c r="BX358" s="22">
        <v>0</v>
      </c>
      <c r="BY358" s="24">
        <v>5</v>
      </c>
      <c r="BZ358" s="24" t="s">
        <v>37</v>
      </c>
      <c r="CA358" s="24" t="s">
        <v>37</v>
      </c>
      <c r="CB358" s="24" t="s">
        <v>37</v>
      </c>
      <c r="CC358" s="24">
        <v>5</v>
      </c>
      <c r="CD358" s="24">
        <v>85</v>
      </c>
      <c r="CE358" s="24">
        <v>0</v>
      </c>
      <c r="CF358" s="24">
        <v>0</v>
      </c>
      <c r="CG358" s="24">
        <v>0</v>
      </c>
      <c r="CH358" s="24">
        <v>85</v>
      </c>
      <c r="CI358" s="22" t="s">
        <v>37</v>
      </c>
      <c r="CJ358" s="22" t="s">
        <v>37</v>
      </c>
      <c r="CK358" s="22" t="s">
        <v>37</v>
      </c>
      <c r="CL358" s="22" t="s">
        <v>37</v>
      </c>
      <c r="CM358" s="20" t="s">
        <v>37</v>
      </c>
      <c r="CN358" s="20" t="s">
        <v>37</v>
      </c>
      <c r="CO358" s="20" t="s">
        <v>37</v>
      </c>
      <c r="CP358" s="20" t="s">
        <v>37</v>
      </c>
    </row>
    <row r="359" spans="1:94" x14ac:dyDescent="0.35">
      <c r="A359" s="16">
        <v>2012</v>
      </c>
      <c r="B359" s="17">
        <v>11522</v>
      </c>
      <c r="C359" s="18" t="s">
        <v>1020</v>
      </c>
      <c r="D359" s="18" t="s">
        <v>158</v>
      </c>
      <c r="E359" s="18" t="s">
        <v>57</v>
      </c>
      <c r="F359" s="16" t="s">
        <v>8</v>
      </c>
      <c r="G359" s="20">
        <v>55</v>
      </c>
      <c r="H359" s="20">
        <v>5</v>
      </c>
      <c r="I359" s="20">
        <v>0</v>
      </c>
      <c r="J359" s="20">
        <v>0</v>
      </c>
      <c r="K359" s="20">
        <v>60</v>
      </c>
      <c r="L359" s="19">
        <v>12.5</v>
      </c>
      <c r="M359" s="19">
        <v>1.5</v>
      </c>
      <c r="N359" s="19" t="s">
        <v>37</v>
      </c>
      <c r="O359" s="19" t="s">
        <v>37</v>
      </c>
      <c r="P359" s="19">
        <v>14</v>
      </c>
      <c r="Q359" s="22">
        <v>2999</v>
      </c>
      <c r="R359" s="22">
        <v>3186</v>
      </c>
      <c r="S359" s="22" t="s">
        <v>37</v>
      </c>
      <c r="T359" s="22" t="s">
        <v>37</v>
      </c>
      <c r="U359" s="22">
        <v>6185</v>
      </c>
      <c r="V359" s="21">
        <v>0.6</v>
      </c>
      <c r="W359" s="21">
        <v>0.4</v>
      </c>
      <c r="X359" s="21" t="s">
        <v>37</v>
      </c>
      <c r="Y359" s="21" t="s">
        <v>37</v>
      </c>
      <c r="Z359" s="21">
        <v>1</v>
      </c>
      <c r="AA359" s="20" t="s">
        <v>37</v>
      </c>
      <c r="AB359" s="20" t="s">
        <v>37</v>
      </c>
      <c r="AC359" s="20" t="s">
        <v>37</v>
      </c>
      <c r="AD359" s="20" t="s">
        <v>37</v>
      </c>
      <c r="AE359" s="20">
        <v>0</v>
      </c>
      <c r="AF359" s="19" t="s">
        <v>37</v>
      </c>
      <c r="AG359" s="19" t="s">
        <v>37</v>
      </c>
      <c r="AH359" s="19" t="s">
        <v>37</v>
      </c>
      <c r="AI359" s="19" t="s">
        <v>37</v>
      </c>
      <c r="AJ359" s="19">
        <v>0</v>
      </c>
      <c r="AK359" s="19" t="s">
        <v>37</v>
      </c>
      <c r="AL359" s="19" t="s">
        <v>37</v>
      </c>
      <c r="AM359" s="19" t="s">
        <v>37</v>
      </c>
      <c r="AN359" s="19" t="s">
        <v>37</v>
      </c>
      <c r="AO359" s="19">
        <v>0</v>
      </c>
      <c r="AP359" s="22" t="s">
        <v>37</v>
      </c>
      <c r="AQ359" s="22" t="s">
        <v>37</v>
      </c>
      <c r="AR359" s="22" t="s">
        <v>37</v>
      </c>
      <c r="AS359" s="22" t="s">
        <v>37</v>
      </c>
      <c r="AT359" s="22">
        <v>0</v>
      </c>
      <c r="AU359" s="21" t="s">
        <v>37</v>
      </c>
      <c r="AV359" s="21" t="s">
        <v>37</v>
      </c>
      <c r="AW359" s="21" t="s">
        <v>37</v>
      </c>
      <c r="AX359" s="21" t="s">
        <v>37</v>
      </c>
      <c r="AY359" s="21">
        <v>0</v>
      </c>
      <c r="AZ359" s="21" t="s">
        <v>37</v>
      </c>
      <c r="BA359" s="21" t="s">
        <v>37</v>
      </c>
      <c r="BB359" s="21" t="s">
        <v>37</v>
      </c>
      <c r="BC359" s="21" t="s">
        <v>37</v>
      </c>
      <c r="BD359" s="21">
        <v>0</v>
      </c>
      <c r="BE359" s="20">
        <v>63</v>
      </c>
      <c r="BF359" s="20" t="s">
        <v>37</v>
      </c>
      <c r="BG359" s="20" t="s">
        <v>37</v>
      </c>
      <c r="BH359" s="20" t="s">
        <v>37</v>
      </c>
      <c r="BI359" s="20">
        <v>63</v>
      </c>
      <c r="BJ359" s="20" t="s">
        <v>37</v>
      </c>
      <c r="BK359" s="20" t="s">
        <v>37</v>
      </c>
      <c r="BL359" s="20" t="s">
        <v>37</v>
      </c>
      <c r="BM359" s="20" t="s">
        <v>37</v>
      </c>
      <c r="BN359" s="20">
        <v>0</v>
      </c>
      <c r="BO359" s="22" t="s">
        <v>37</v>
      </c>
      <c r="BP359" s="22" t="s">
        <v>37</v>
      </c>
      <c r="BQ359" s="22" t="s">
        <v>37</v>
      </c>
      <c r="BR359" s="22" t="s">
        <v>37</v>
      </c>
      <c r="BS359" s="22">
        <v>0</v>
      </c>
      <c r="BT359" s="22" t="s">
        <v>37</v>
      </c>
      <c r="BU359" s="22" t="s">
        <v>37</v>
      </c>
      <c r="BV359" s="22" t="s">
        <v>37</v>
      </c>
      <c r="BW359" s="22" t="s">
        <v>37</v>
      </c>
      <c r="BX359" s="22">
        <v>0</v>
      </c>
      <c r="BY359" s="24" t="s">
        <v>37</v>
      </c>
      <c r="BZ359" s="24" t="s">
        <v>37</v>
      </c>
      <c r="CA359" s="24" t="s">
        <v>37</v>
      </c>
      <c r="CB359" s="24" t="s">
        <v>37</v>
      </c>
      <c r="CC359" s="24">
        <v>0</v>
      </c>
      <c r="CD359" s="24">
        <v>63</v>
      </c>
      <c r="CE359" s="24">
        <v>0</v>
      </c>
      <c r="CF359" s="24">
        <v>0</v>
      </c>
      <c r="CG359" s="24">
        <v>0</v>
      </c>
      <c r="CH359" s="24">
        <v>63</v>
      </c>
      <c r="CI359" s="22" t="s">
        <v>37</v>
      </c>
      <c r="CJ359" s="22" t="s">
        <v>37</v>
      </c>
      <c r="CK359" s="22" t="s">
        <v>37</v>
      </c>
      <c r="CL359" s="22" t="s">
        <v>37</v>
      </c>
      <c r="CM359" s="20" t="s">
        <v>37</v>
      </c>
      <c r="CN359" s="20" t="s">
        <v>37</v>
      </c>
      <c r="CO359" s="20" t="s">
        <v>37</v>
      </c>
      <c r="CP359" s="20" t="s">
        <v>37</v>
      </c>
    </row>
    <row r="360" spans="1:94" x14ac:dyDescent="0.35">
      <c r="A360" s="16">
        <v>2012</v>
      </c>
      <c r="B360" s="17">
        <v>11560</v>
      </c>
      <c r="C360" s="18" t="s">
        <v>1021</v>
      </c>
      <c r="D360" s="18" t="s">
        <v>34</v>
      </c>
      <c r="E360" s="18" t="s">
        <v>28</v>
      </c>
      <c r="F360" s="16" t="s">
        <v>8</v>
      </c>
      <c r="G360" s="20" t="s">
        <v>37</v>
      </c>
      <c r="H360" s="20" t="s">
        <v>37</v>
      </c>
      <c r="I360" s="20" t="s">
        <v>37</v>
      </c>
      <c r="J360" s="20" t="s">
        <v>37</v>
      </c>
      <c r="K360" s="20">
        <v>0</v>
      </c>
      <c r="L360" s="19" t="s">
        <v>37</v>
      </c>
      <c r="M360" s="19" t="s">
        <v>37</v>
      </c>
      <c r="N360" s="19" t="s">
        <v>37</v>
      </c>
      <c r="O360" s="19" t="s">
        <v>37</v>
      </c>
      <c r="P360" s="19">
        <v>0</v>
      </c>
      <c r="Q360" s="22" t="s">
        <v>37</v>
      </c>
      <c r="R360" s="22" t="s">
        <v>37</v>
      </c>
      <c r="S360" s="22" t="s">
        <v>37</v>
      </c>
      <c r="T360" s="22" t="s">
        <v>37</v>
      </c>
      <c r="U360" s="22">
        <v>0</v>
      </c>
      <c r="V360" s="21" t="s">
        <v>37</v>
      </c>
      <c r="W360" s="21" t="s">
        <v>37</v>
      </c>
      <c r="X360" s="21" t="s">
        <v>37</v>
      </c>
      <c r="Y360" s="21" t="s">
        <v>37</v>
      </c>
      <c r="Z360" s="21">
        <v>0</v>
      </c>
      <c r="AA360" s="20" t="s">
        <v>37</v>
      </c>
      <c r="AB360" s="20" t="s">
        <v>37</v>
      </c>
      <c r="AC360" s="20" t="s">
        <v>37</v>
      </c>
      <c r="AD360" s="20" t="s">
        <v>37</v>
      </c>
      <c r="AE360" s="20">
        <v>0</v>
      </c>
      <c r="AF360" s="19" t="s">
        <v>37</v>
      </c>
      <c r="AG360" s="19" t="s">
        <v>37</v>
      </c>
      <c r="AH360" s="19" t="s">
        <v>37</v>
      </c>
      <c r="AI360" s="19" t="s">
        <v>37</v>
      </c>
      <c r="AJ360" s="19">
        <v>0</v>
      </c>
      <c r="AK360" s="19" t="s">
        <v>37</v>
      </c>
      <c r="AL360" s="19" t="s">
        <v>37</v>
      </c>
      <c r="AM360" s="19" t="s">
        <v>37</v>
      </c>
      <c r="AN360" s="19" t="s">
        <v>37</v>
      </c>
      <c r="AO360" s="19">
        <v>0</v>
      </c>
      <c r="AP360" s="22">
        <v>49</v>
      </c>
      <c r="AQ360" s="22" t="s">
        <v>37</v>
      </c>
      <c r="AR360" s="22" t="s">
        <v>37</v>
      </c>
      <c r="AS360" s="22" t="s">
        <v>37</v>
      </c>
      <c r="AT360" s="22">
        <v>49</v>
      </c>
      <c r="AU360" s="21">
        <v>3</v>
      </c>
      <c r="AV360" s="21" t="s">
        <v>37</v>
      </c>
      <c r="AW360" s="21" t="s">
        <v>37</v>
      </c>
      <c r="AX360" s="21" t="s">
        <v>37</v>
      </c>
      <c r="AY360" s="21">
        <v>3</v>
      </c>
      <c r="AZ360" s="21">
        <v>3</v>
      </c>
      <c r="BA360" s="21" t="s">
        <v>37</v>
      </c>
      <c r="BB360" s="21" t="s">
        <v>37</v>
      </c>
      <c r="BC360" s="21" t="s">
        <v>37</v>
      </c>
      <c r="BD360" s="21">
        <v>3</v>
      </c>
      <c r="BE360" s="20" t="s">
        <v>37</v>
      </c>
      <c r="BF360" s="20" t="s">
        <v>37</v>
      </c>
      <c r="BG360" s="20" t="s">
        <v>37</v>
      </c>
      <c r="BH360" s="20" t="s">
        <v>37</v>
      </c>
      <c r="BI360" s="20">
        <v>0</v>
      </c>
      <c r="BJ360" s="20" t="s">
        <v>37</v>
      </c>
      <c r="BK360" s="20" t="s">
        <v>37</v>
      </c>
      <c r="BL360" s="20" t="s">
        <v>37</v>
      </c>
      <c r="BM360" s="20" t="s">
        <v>37</v>
      </c>
      <c r="BN360" s="20">
        <v>0</v>
      </c>
      <c r="BO360" s="22" t="s">
        <v>37</v>
      </c>
      <c r="BP360" s="22" t="s">
        <v>37</v>
      </c>
      <c r="BQ360" s="22" t="s">
        <v>37</v>
      </c>
      <c r="BR360" s="22" t="s">
        <v>37</v>
      </c>
      <c r="BS360" s="22">
        <v>0</v>
      </c>
      <c r="BT360" s="22">
        <v>77</v>
      </c>
      <c r="BU360" s="22" t="s">
        <v>37</v>
      </c>
      <c r="BV360" s="22" t="s">
        <v>37</v>
      </c>
      <c r="BW360" s="22" t="s">
        <v>37</v>
      </c>
      <c r="BX360" s="22">
        <v>77</v>
      </c>
      <c r="BY360" s="24" t="s">
        <v>37</v>
      </c>
      <c r="BZ360" s="24" t="s">
        <v>37</v>
      </c>
      <c r="CA360" s="24" t="s">
        <v>37</v>
      </c>
      <c r="CB360" s="24" t="s">
        <v>37</v>
      </c>
      <c r="CC360" s="24">
        <v>0</v>
      </c>
      <c r="CD360" s="24">
        <v>77</v>
      </c>
      <c r="CE360" s="24">
        <v>0</v>
      </c>
      <c r="CF360" s="24">
        <v>0</v>
      </c>
      <c r="CG360" s="24">
        <v>0</v>
      </c>
      <c r="CH360" s="24">
        <v>77</v>
      </c>
      <c r="CI360" s="22" t="s">
        <v>37</v>
      </c>
      <c r="CJ360" s="22" t="s">
        <v>37</v>
      </c>
      <c r="CK360" s="22" t="s">
        <v>37</v>
      </c>
      <c r="CL360" s="22" t="s">
        <v>37</v>
      </c>
      <c r="CM360" s="20" t="s">
        <v>37</v>
      </c>
      <c r="CN360" s="20" t="s">
        <v>37</v>
      </c>
      <c r="CO360" s="20" t="s">
        <v>37</v>
      </c>
      <c r="CP360" s="20" t="s">
        <v>37</v>
      </c>
    </row>
    <row r="361" spans="1:94" x14ac:dyDescent="0.35">
      <c r="A361" s="16">
        <v>2012</v>
      </c>
      <c r="B361" s="17">
        <v>11568</v>
      </c>
      <c r="C361" s="18" t="s">
        <v>1023</v>
      </c>
      <c r="D361" s="18" t="s">
        <v>87</v>
      </c>
      <c r="E361" s="18" t="s">
        <v>28</v>
      </c>
      <c r="F361" s="16" t="s">
        <v>8</v>
      </c>
      <c r="G361" s="20">
        <v>32</v>
      </c>
      <c r="H361" s="20">
        <v>12</v>
      </c>
      <c r="I361" s="20" t="s">
        <v>37</v>
      </c>
      <c r="J361" s="20" t="s">
        <v>37</v>
      </c>
      <c r="K361" s="20">
        <v>44</v>
      </c>
      <c r="L361" s="19" t="s">
        <v>37</v>
      </c>
      <c r="M361" s="19" t="s">
        <v>37</v>
      </c>
      <c r="N361" s="19" t="s">
        <v>37</v>
      </c>
      <c r="O361" s="19" t="s">
        <v>37</v>
      </c>
      <c r="P361" s="19">
        <v>0</v>
      </c>
      <c r="Q361" s="22">
        <v>85</v>
      </c>
      <c r="R361" s="22">
        <v>12</v>
      </c>
      <c r="S361" s="22" t="s">
        <v>37</v>
      </c>
      <c r="T361" s="22" t="s">
        <v>37</v>
      </c>
      <c r="U361" s="22">
        <v>97</v>
      </c>
      <c r="V361" s="21" t="s">
        <v>37</v>
      </c>
      <c r="W361" s="21" t="s">
        <v>37</v>
      </c>
      <c r="X361" s="21" t="s">
        <v>37</v>
      </c>
      <c r="Y361" s="21" t="s">
        <v>37</v>
      </c>
      <c r="Z361" s="21">
        <v>0</v>
      </c>
      <c r="AA361" s="20" t="s">
        <v>37</v>
      </c>
      <c r="AB361" s="20" t="s">
        <v>37</v>
      </c>
      <c r="AC361" s="20" t="s">
        <v>37</v>
      </c>
      <c r="AD361" s="20" t="s">
        <v>37</v>
      </c>
      <c r="AE361" s="20">
        <v>0</v>
      </c>
      <c r="AF361" s="19" t="s">
        <v>37</v>
      </c>
      <c r="AG361" s="19" t="s">
        <v>37</v>
      </c>
      <c r="AH361" s="19" t="s">
        <v>37</v>
      </c>
      <c r="AI361" s="19" t="s">
        <v>37</v>
      </c>
      <c r="AJ361" s="19">
        <v>0</v>
      </c>
      <c r="AK361" s="19" t="s">
        <v>37</v>
      </c>
      <c r="AL361" s="19" t="s">
        <v>37</v>
      </c>
      <c r="AM361" s="19" t="s">
        <v>37</v>
      </c>
      <c r="AN361" s="19" t="s">
        <v>37</v>
      </c>
      <c r="AO361" s="19">
        <v>0</v>
      </c>
      <c r="AP361" s="22" t="s">
        <v>37</v>
      </c>
      <c r="AQ361" s="22" t="s">
        <v>37</v>
      </c>
      <c r="AR361" s="22" t="s">
        <v>37</v>
      </c>
      <c r="AS361" s="22" t="s">
        <v>37</v>
      </c>
      <c r="AT361" s="22">
        <v>0</v>
      </c>
      <c r="AU361" s="21" t="s">
        <v>37</v>
      </c>
      <c r="AV361" s="21" t="s">
        <v>37</v>
      </c>
      <c r="AW361" s="21" t="s">
        <v>37</v>
      </c>
      <c r="AX361" s="21" t="s">
        <v>37</v>
      </c>
      <c r="AY361" s="21">
        <v>0</v>
      </c>
      <c r="AZ361" s="21" t="s">
        <v>37</v>
      </c>
      <c r="BA361" s="21" t="s">
        <v>37</v>
      </c>
      <c r="BB361" s="21" t="s">
        <v>37</v>
      </c>
      <c r="BC361" s="21" t="s">
        <v>37</v>
      </c>
      <c r="BD361" s="21">
        <v>0</v>
      </c>
      <c r="BE361" s="20" t="s">
        <v>37</v>
      </c>
      <c r="BF361" s="20" t="s">
        <v>37</v>
      </c>
      <c r="BG361" s="20" t="s">
        <v>37</v>
      </c>
      <c r="BH361" s="20" t="s">
        <v>37</v>
      </c>
      <c r="BI361" s="20">
        <v>0</v>
      </c>
      <c r="BJ361" s="20">
        <v>6</v>
      </c>
      <c r="BK361" s="20" t="s">
        <v>37</v>
      </c>
      <c r="BL361" s="20" t="s">
        <v>37</v>
      </c>
      <c r="BM361" s="20" t="s">
        <v>37</v>
      </c>
      <c r="BN361" s="20">
        <v>6</v>
      </c>
      <c r="BO361" s="22" t="s">
        <v>37</v>
      </c>
      <c r="BP361" s="22" t="s">
        <v>37</v>
      </c>
      <c r="BQ361" s="22" t="s">
        <v>37</v>
      </c>
      <c r="BR361" s="22" t="s">
        <v>37</v>
      </c>
      <c r="BS361" s="22">
        <v>0</v>
      </c>
      <c r="BT361" s="22" t="s">
        <v>37</v>
      </c>
      <c r="BU361" s="22" t="s">
        <v>37</v>
      </c>
      <c r="BV361" s="22" t="s">
        <v>37</v>
      </c>
      <c r="BW361" s="22" t="s">
        <v>37</v>
      </c>
      <c r="BX361" s="22">
        <v>0</v>
      </c>
      <c r="BY361" s="24" t="s">
        <v>37</v>
      </c>
      <c r="BZ361" s="24" t="s">
        <v>37</v>
      </c>
      <c r="CA361" s="24" t="s">
        <v>37</v>
      </c>
      <c r="CB361" s="24" t="s">
        <v>37</v>
      </c>
      <c r="CC361" s="24">
        <v>0</v>
      </c>
      <c r="CD361" s="24">
        <v>6</v>
      </c>
      <c r="CE361" s="24">
        <v>0</v>
      </c>
      <c r="CF361" s="24">
        <v>0</v>
      </c>
      <c r="CG361" s="24">
        <v>0</v>
      </c>
      <c r="CH361" s="24">
        <v>6</v>
      </c>
      <c r="CI361" s="22" t="s">
        <v>37</v>
      </c>
      <c r="CJ361" s="22" t="s">
        <v>37</v>
      </c>
      <c r="CK361" s="22" t="s">
        <v>37</v>
      </c>
      <c r="CL361" s="22" t="s">
        <v>37</v>
      </c>
      <c r="CM361" s="20" t="s">
        <v>37</v>
      </c>
      <c r="CN361" s="20" t="s">
        <v>37</v>
      </c>
      <c r="CO361" s="20" t="s">
        <v>37</v>
      </c>
      <c r="CP361" s="20" t="s">
        <v>37</v>
      </c>
    </row>
    <row r="362" spans="1:94" x14ac:dyDescent="0.35">
      <c r="A362" s="16">
        <v>2012</v>
      </c>
      <c r="B362" s="17">
        <v>11571</v>
      </c>
      <c r="C362" s="18" t="s">
        <v>1024</v>
      </c>
      <c r="D362" s="18" t="s">
        <v>39</v>
      </c>
      <c r="E362" s="18" t="s">
        <v>28</v>
      </c>
      <c r="F362" s="16" t="s">
        <v>8</v>
      </c>
      <c r="G362" s="20" t="s">
        <v>37</v>
      </c>
      <c r="H362" s="20" t="s">
        <v>37</v>
      </c>
      <c r="I362" s="20" t="s">
        <v>37</v>
      </c>
      <c r="J362" s="20" t="s">
        <v>37</v>
      </c>
      <c r="K362" s="20">
        <v>0</v>
      </c>
      <c r="L362" s="19" t="s">
        <v>37</v>
      </c>
      <c r="M362" s="19" t="s">
        <v>37</v>
      </c>
      <c r="N362" s="19" t="s">
        <v>37</v>
      </c>
      <c r="O362" s="19" t="s">
        <v>37</v>
      </c>
      <c r="P362" s="19">
        <v>0</v>
      </c>
      <c r="Q362" s="22">
        <v>3731</v>
      </c>
      <c r="R362" s="22" t="s">
        <v>37</v>
      </c>
      <c r="S362" s="22">
        <v>1919</v>
      </c>
      <c r="T362" s="22" t="s">
        <v>37</v>
      </c>
      <c r="U362" s="22">
        <v>5650</v>
      </c>
      <c r="V362" s="21">
        <v>0.2</v>
      </c>
      <c r="W362" s="21" t="s">
        <v>37</v>
      </c>
      <c r="X362" s="21">
        <v>0.5</v>
      </c>
      <c r="Y362" s="21" t="s">
        <v>37</v>
      </c>
      <c r="Z362" s="21">
        <v>0.7</v>
      </c>
      <c r="AA362" s="20" t="s">
        <v>37</v>
      </c>
      <c r="AB362" s="20" t="s">
        <v>37</v>
      </c>
      <c r="AC362" s="20" t="s">
        <v>37</v>
      </c>
      <c r="AD362" s="20" t="s">
        <v>37</v>
      </c>
      <c r="AE362" s="20">
        <v>0</v>
      </c>
      <c r="AF362" s="19" t="s">
        <v>37</v>
      </c>
      <c r="AG362" s="19" t="s">
        <v>37</v>
      </c>
      <c r="AH362" s="19" t="s">
        <v>37</v>
      </c>
      <c r="AI362" s="19" t="s">
        <v>37</v>
      </c>
      <c r="AJ362" s="19">
        <v>0</v>
      </c>
      <c r="AK362" s="19" t="s">
        <v>37</v>
      </c>
      <c r="AL362" s="19" t="s">
        <v>37</v>
      </c>
      <c r="AM362" s="19" t="s">
        <v>37</v>
      </c>
      <c r="AN362" s="19" t="s">
        <v>37</v>
      </c>
      <c r="AO362" s="19">
        <v>0</v>
      </c>
      <c r="AP362" s="22" t="s">
        <v>37</v>
      </c>
      <c r="AQ362" s="22" t="s">
        <v>37</v>
      </c>
      <c r="AR362" s="22" t="s">
        <v>37</v>
      </c>
      <c r="AS362" s="22" t="s">
        <v>37</v>
      </c>
      <c r="AT362" s="22">
        <v>0</v>
      </c>
      <c r="AU362" s="21" t="s">
        <v>37</v>
      </c>
      <c r="AV362" s="21" t="s">
        <v>37</v>
      </c>
      <c r="AW362" s="21" t="s">
        <v>37</v>
      </c>
      <c r="AX362" s="21" t="s">
        <v>37</v>
      </c>
      <c r="AY362" s="21">
        <v>0</v>
      </c>
      <c r="AZ362" s="21" t="s">
        <v>37</v>
      </c>
      <c r="BA362" s="21" t="s">
        <v>37</v>
      </c>
      <c r="BB362" s="21" t="s">
        <v>37</v>
      </c>
      <c r="BC362" s="21" t="s">
        <v>37</v>
      </c>
      <c r="BD362" s="21">
        <v>0</v>
      </c>
      <c r="BE362" s="20" t="s">
        <v>37</v>
      </c>
      <c r="BF362" s="20" t="s">
        <v>37</v>
      </c>
      <c r="BG362" s="20" t="s">
        <v>37</v>
      </c>
      <c r="BH362" s="20" t="s">
        <v>37</v>
      </c>
      <c r="BI362" s="20">
        <v>0</v>
      </c>
      <c r="BJ362" s="20" t="s">
        <v>37</v>
      </c>
      <c r="BK362" s="20" t="s">
        <v>37</v>
      </c>
      <c r="BL362" s="20" t="s">
        <v>37</v>
      </c>
      <c r="BM362" s="20" t="s">
        <v>37</v>
      </c>
      <c r="BN362" s="20">
        <v>0</v>
      </c>
      <c r="BO362" s="22" t="s">
        <v>37</v>
      </c>
      <c r="BP362" s="22" t="s">
        <v>37</v>
      </c>
      <c r="BQ362" s="22" t="s">
        <v>37</v>
      </c>
      <c r="BR362" s="22" t="s">
        <v>37</v>
      </c>
      <c r="BS362" s="22">
        <v>0</v>
      </c>
      <c r="BT362" s="22" t="s">
        <v>37</v>
      </c>
      <c r="BU362" s="22" t="s">
        <v>37</v>
      </c>
      <c r="BV362" s="22" t="s">
        <v>37</v>
      </c>
      <c r="BW362" s="22" t="s">
        <v>37</v>
      </c>
      <c r="BX362" s="22">
        <v>0</v>
      </c>
      <c r="BY362" s="24">
        <v>151</v>
      </c>
      <c r="BZ362" s="24" t="s">
        <v>37</v>
      </c>
      <c r="CA362" s="24" t="s">
        <v>37</v>
      </c>
      <c r="CB362" s="24" t="s">
        <v>37</v>
      </c>
      <c r="CC362" s="24">
        <v>151</v>
      </c>
      <c r="CD362" s="24">
        <v>151</v>
      </c>
      <c r="CE362" s="24">
        <v>0</v>
      </c>
      <c r="CF362" s="24">
        <v>0</v>
      </c>
      <c r="CG362" s="24">
        <v>0</v>
      </c>
      <c r="CH362" s="24">
        <v>151</v>
      </c>
      <c r="CI362" s="22" t="s">
        <v>37</v>
      </c>
      <c r="CJ362" s="22" t="s">
        <v>37</v>
      </c>
      <c r="CK362" s="22" t="s">
        <v>37</v>
      </c>
      <c r="CL362" s="22" t="s">
        <v>37</v>
      </c>
      <c r="CM362" s="20" t="s">
        <v>37</v>
      </c>
      <c r="CN362" s="20" t="s">
        <v>37</v>
      </c>
      <c r="CO362" s="20" t="s">
        <v>37</v>
      </c>
      <c r="CP362" s="20" t="s">
        <v>37</v>
      </c>
    </row>
    <row r="363" spans="1:94" x14ac:dyDescent="0.35">
      <c r="A363" s="16">
        <v>2012</v>
      </c>
      <c r="B363" s="17">
        <v>11581</v>
      </c>
      <c r="C363" s="18" t="s">
        <v>1025</v>
      </c>
      <c r="D363" s="18" t="s">
        <v>87</v>
      </c>
      <c r="E363" s="18" t="s">
        <v>28</v>
      </c>
      <c r="F363" s="16" t="s">
        <v>8</v>
      </c>
      <c r="G363" s="20">
        <v>156</v>
      </c>
      <c r="H363" s="20">
        <v>118</v>
      </c>
      <c r="I363" s="20" t="s">
        <v>37</v>
      </c>
      <c r="J363" s="20" t="s">
        <v>37</v>
      </c>
      <c r="K363" s="20">
        <v>274</v>
      </c>
      <c r="L363" s="19">
        <v>0.1</v>
      </c>
      <c r="M363" s="19">
        <v>0</v>
      </c>
      <c r="N363" s="19" t="s">
        <v>37</v>
      </c>
      <c r="O363" s="19" t="s">
        <v>37</v>
      </c>
      <c r="P363" s="19">
        <v>0.1</v>
      </c>
      <c r="Q363" s="22">
        <v>258</v>
      </c>
      <c r="R363" s="22">
        <v>497</v>
      </c>
      <c r="S363" s="22">
        <v>91</v>
      </c>
      <c r="T363" s="22" t="s">
        <v>37</v>
      </c>
      <c r="U363" s="22">
        <v>846</v>
      </c>
      <c r="V363" s="21">
        <v>0.1</v>
      </c>
      <c r="W363" s="21">
        <v>0.1</v>
      </c>
      <c r="X363" s="21">
        <v>0.1</v>
      </c>
      <c r="Y363" s="21" t="s">
        <v>37</v>
      </c>
      <c r="Z363" s="21">
        <v>0.3</v>
      </c>
      <c r="AA363" s="20">
        <v>1</v>
      </c>
      <c r="AB363" s="20" t="s">
        <v>37</v>
      </c>
      <c r="AC363" s="20" t="s">
        <v>37</v>
      </c>
      <c r="AD363" s="20" t="s">
        <v>37</v>
      </c>
      <c r="AE363" s="20">
        <v>1</v>
      </c>
      <c r="AF363" s="19">
        <v>0.1</v>
      </c>
      <c r="AG363" s="19" t="s">
        <v>37</v>
      </c>
      <c r="AH363" s="19" t="s">
        <v>37</v>
      </c>
      <c r="AI363" s="19" t="s">
        <v>37</v>
      </c>
      <c r="AJ363" s="19">
        <v>0.1</v>
      </c>
      <c r="AK363" s="19">
        <v>0.1</v>
      </c>
      <c r="AL363" s="19" t="s">
        <v>37</v>
      </c>
      <c r="AM363" s="19" t="s">
        <v>37</v>
      </c>
      <c r="AN363" s="19" t="s">
        <v>37</v>
      </c>
      <c r="AO363" s="19">
        <v>0.1</v>
      </c>
      <c r="AP363" s="22">
        <v>1</v>
      </c>
      <c r="AQ363" s="22" t="s">
        <v>37</v>
      </c>
      <c r="AR363" s="22" t="s">
        <v>37</v>
      </c>
      <c r="AS363" s="22" t="s">
        <v>37</v>
      </c>
      <c r="AT363" s="22">
        <v>1</v>
      </c>
      <c r="AU363" s="21">
        <v>0.1</v>
      </c>
      <c r="AV363" s="21" t="s">
        <v>37</v>
      </c>
      <c r="AW363" s="21" t="s">
        <v>37</v>
      </c>
      <c r="AX363" s="21" t="s">
        <v>37</v>
      </c>
      <c r="AY363" s="21">
        <v>0.1</v>
      </c>
      <c r="AZ363" s="21">
        <v>0.1</v>
      </c>
      <c r="BA363" s="21" t="s">
        <v>37</v>
      </c>
      <c r="BB363" s="21" t="s">
        <v>37</v>
      </c>
      <c r="BC363" s="21" t="s">
        <v>37</v>
      </c>
      <c r="BD363" s="21">
        <v>0.1</v>
      </c>
      <c r="BE363" s="20">
        <v>1</v>
      </c>
      <c r="BF363" s="20" t="s">
        <v>37</v>
      </c>
      <c r="BG363" s="20" t="s">
        <v>37</v>
      </c>
      <c r="BH363" s="20" t="s">
        <v>37</v>
      </c>
      <c r="BI363" s="20">
        <v>1</v>
      </c>
      <c r="BJ363" s="20">
        <v>6</v>
      </c>
      <c r="BK363" s="20">
        <v>8</v>
      </c>
      <c r="BL363" s="20" t="s">
        <v>37</v>
      </c>
      <c r="BM363" s="20" t="s">
        <v>37</v>
      </c>
      <c r="BN363" s="20">
        <v>14</v>
      </c>
      <c r="BO363" s="22" t="s">
        <v>37</v>
      </c>
      <c r="BP363" s="22" t="s">
        <v>37</v>
      </c>
      <c r="BQ363" s="22" t="s">
        <v>37</v>
      </c>
      <c r="BR363" s="22" t="s">
        <v>37</v>
      </c>
      <c r="BS363" s="22">
        <v>0</v>
      </c>
      <c r="BT363" s="22" t="s">
        <v>37</v>
      </c>
      <c r="BU363" s="22" t="s">
        <v>37</v>
      </c>
      <c r="BV363" s="22" t="s">
        <v>37</v>
      </c>
      <c r="BW363" s="22" t="s">
        <v>37</v>
      </c>
      <c r="BX363" s="22">
        <v>0</v>
      </c>
      <c r="BY363" s="24">
        <v>1</v>
      </c>
      <c r="BZ363" s="24">
        <v>1</v>
      </c>
      <c r="CA363" s="24" t="s">
        <v>37</v>
      </c>
      <c r="CB363" s="24" t="s">
        <v>37</v>
      </c>
      <c r="CC363" s="24">
        <v>2</v>
      </c>
      <c r="CD363" s="24">
        <v>8</v>
      </c>
      <c r="CE363" s="24">
        <v>9</v>
      </c>
      <c r="CF363" s="24">
        <v>0</v>
      </c>
      <c r="CG363" s="24">
        <v>0</v>
      </c>
      <c r="CH363" s="24">
        <v>17</v>
      </c>
      <c r="CI363" s="22">
        <v>111</v>
      </c>
      <c r="CJ363" s="22" t="s">
        <v>37</v>
      </c>
      <c r="CK363" s="22" t="s">
        <v>37</v>
      </c>
      <c r="CL363" s="22" t="s">
        <v>37</v>
      </c>
      <c r="CM363" s="20" t="s">
        <v>37</v>
      </c>
      <c r="CN363" s="20" t="s">
        <v>37</v>
      </c>
      <c r="CO363" s="20" t="s">
        <v>37</v>
      </c>
      <c r="CP363" s="20" t="s">
        <v>37</v>
      </c>
    </row>
    <row r="364" spans="1:94" x14ac:dyDescent="0.35">
      <c r="A364" s="16">
        <v>2012</v>
      </c>
      <c r="B364" s="17">
        <v>11624</v>
      </c>
      <c r="C364" s="18" t="s">
        <v>1029</v>
      </c>
      <c r="D364" s="18" t="s">
        <v>184</v>
      </c>
      <c r="E364" s="18" t="s">
        <v>28</v>
      </c>
      <c r="F364" s="16" t="s">
        <v>8</v>
      </c>
      <c r="G364" s="20" t="s">
        <v>37</v>
      </c>
      <c r="H364" s="20" t="s">
        <v>37</v>
      </c>
      <c r="I364" s="20" t="s">
        <v>37</v>
      </c>
      <c r="J364" s="20" t="s">
        <v>37</v>
      </c>
      <c r="K364" s="20">
        <v>0</v>
      </c>
      <c r="L364" s="19">
        <v>0</v>
      </c>
      <c r="M364" s="19" t="s">
        <v>37</v>
      </c>
      <c r="N364" s="19" t="s">
        <v>37</v>
      </c>
      <c r="O364" s="19" t="s">
        <v>37</v>
      </c>
      <c r="P364" s="19">
        <v>0</v>
      </c>
      <c r="Q364" s="22">
        <v>101</v>
      </c>
      <c r="R364" s="22" t="s">
        <v>37</v>
      </c>
      <c r="S364" s="22" t="s">
        <v>37</v>
      </c>
      <c r="T364" s="22" t="s">
        <v>37</v>
      </c>
      <c r="U364" s="22">
        <v>101</v>
      </c>
      <c r="V364" s="21" t="s">
        <v>37</v>
      </c>
      <c r="W364" s="21" t="s">
        <v>37</v>
      </c>
      <c r="X364" s="21" t="s">
        <v>37</v>
      </c>
      <c r="Y364" s="21" t="s">
        <v>37</v>
      </c>
      <c r="Z364" s="21">
        <v>0</v>
      </c>
      <c r="AA364" s="20" t="s">
        <v>37</v>
      </c>
      <c r="AB364" s="20" t="s">
        <v>37</v>
      </c>
      <c r="AC364" s="20" t="s">
        <v>37</v>
      </c>
      <c r="AD364" s="20" t="s">
        <v>37</v>
      </c>
      <c r="AE364" s="20">
        <v>0</v>
      </c>
      <c r="AF364" s="19" t="s">
        <v>37</v>
      </c>
      <c r="AG364" s="19" t="s">
        <v>37</v>
      </c>
      <c r="AH364" s="19" t="s">
        <v>37</v>
      </c>
      <c r="AI364" s="19" t="s">
        <v>37</v>
      </c>
      <c r="AJ364" s="19">
        <v>0</v>
      </c>
      <c r="AK364" s="19" t="s">
        <v>37</v>
      </c>
      <c r="AL364" s="19" t="s">
        <v>37</v>
      </c>
      <c r="AM364" s="19" t="s">
        <v>37</v>
      </c>
      <c r="AN364" s="19" t="s">
        <v>37</v>
      </c>
      <c r="AO364" s="19">
        <v>0</v>
      </c>
      <c r="AP364" s="22" t="s">
        <v>37</v>
      </c>
      <c r="AQ364" s="22" t="s">
        <v>37</v>
      </c>
      <c r="AR364" s="22" t="s">
        <v>37</v>
      </c>
      <c r="AS364" s="22" t="s">
        <v>37</v>
      </c>
      <c r="AT364" s="22">
        <v>0</v>
      </c>
      <c r="AU364" s="21" t="s">
        <v>37</v>
      </c>
      <c r="AV364" s="21" t="s">
        <v>37</v>
      </c>
      <c r="AW364" s="21" t="s">
        <v>37</v>
      </c>
      <c r="AX364" s="21" t="s">
        <v>37</v>
      </c>
      <c r="AY364" s="21">
        <v>0</v>
      </c>
      <c r="AZ364" s="21" t="s">
        <v>37</v>
      </c>
      <c r="BA364" s="21" t="s">
        <v>37</v>
      </c>
      <c r="BB364" s="21" t="s">
        <v>37</v>
      </c>
      <c r="BC364" s="21" t="s">
        <v>37</v>
      </c>
      <c r="BD364" s="21">
        <v>0</v>
      </c>
      <c r="BE364" s="20">
        <v>92</v>
      </c>
      <c r="BF364" s="20" t="s">
        <v>37</v>
      </c>
      <c r="BG364" s="20" t="s">
        <v>37</v>
      </c>
      <c r="BH364" s="20" t="s">
        <v>37</v>
      </c>
      <c r="BI364" s="20">
        <v>92</v>
      </c>
      <c r="BJ364" s="20" t="s">
        <v>37</v>
      </c>
      <c r="BK364" s="20" t="s">
        <v>37</v>
      </c>
      <c r="BL364" s="20" t="s">
        <v>37</v>
      </c>
      <c r="BM364" s="20" t="s">
        <v>37</v>
      </c>
      <c r="BN364" s="20">
        <v>0</v>
      </c>
      <c r="BO364" s="22">
        <v>48</v>
      </c>
      <c r="BP364" s="22" t="s">
        <v>37</v>
      </c>
      <c r="BQ364" s="22" t="s">
        <v>37</v>
      </c>
      <c r="BR364" s="22" t="s">
        <v>37</v>
      </c>
      <c r="BS364" s="22">
        <v>48</v>
      </c>
      <c r="BT364" s="22" t="s">
        <v>37</v>
      </c>
      <c r="BU364" s="22" t="s">
        <v>37</v>
      </c>
      <c r="BV364" s="22" t="s">
        <v>37</v>
      </c>
      <c r="BW364" s="22" t="s">
        <v>37</v>
      </c>
      <c r="BX364" s="22">
        <v>0</v>
      </c>
      <c r="BY364" s="24" t="s">
        <v>37</v>
      </c>
      <c r="BZ364" s="24" t="s">
        <v>37</v>
      </c>
      <c r="CA364" s="24" t="s">
        <v>37</v>
      </c>
      <c r="CB364" s="24" t="s">
        <v>37</v>
      </c>
      <c r="CC364" s="24">
        <v>0</v>
      </c>
      <c r="CD364" s="24">
        <v>140</v>
      </c>
      <c r="CE364" s="24">
        <v>0</v>
      </c>
      <c r="CF364" s="24">
        <v>0</v>
      </c>
      <c r="CG364" s="24">
        <v>0</v>
      </c>
      <c r="CH364" s="24">
        <v>140</v>
      </c>
      <c r="CI364" s="22" t="s">
        <v>37</v>
      </c>
      <c r="CJ364" s="22" t="s">
        <v>37</v>
      </c>
      <c r="CK364" s="22" t="s">
        <v>37</v>
      </c>
      <c r="CL364" s="22" t="s">
        <v>37</v>
      </c>
      <c r="CM364" s="20" t="s">
        <v>37</v>
      </c>
      <c r="CN364" s="20" t="s">
        <v>37</v>
      </c>
      <c r="CO364" s="20" t="s">
        <v>37</v>
      </c>
      <c r="CP364" s="20" t="s">
        <v>37</v>
      </c>
    </row>
    <row r="365" spans="1:94" x14ac:dyDescent="0.35">
      <c r="A365" s="16">
        <v>2012</v>
      </c>
      <c r="B365" s="17">
        <v>11643</v>
      </c>
      <c r="C365" s="18" t="s">
        <v>1030</v>
      </c>
      <c r="D365" s="18" t="s">
        <v>179</v>
      </c>
      <c r="E365" s="18" t="s">
        <v>33</v>
      </c>
      <c r="F365" s="16" t="s">
        <v>8</v>
      </c>
      <c r="G365" s="20" t="s">
        <v>37</v>
      </c>
      <c r="H365" s="20" t="s">
        <v>37</v>
      </c>
      <c r="I365" s="20" t="s">
        <v>37</v>
      </c>
      <c r="J365" s="20">
        <v>15</v>
      </c>
      <c r="K365" s="20">
        <v>15</v>
      </c>
      <c r="L365" s="19" t="s">
        <v>37</v>
      </c>
      <c r="M365" s="19" t="s">
        <v>37</v>
      </c>
      <c r="N365" s="19" t="s">
        <v>37</v>
      </c>
      <c r="O365" s="19" t="s">
        <v>37</v>
      </c>
      <c r="P365" s="19">
        <v>0</v>
      </c>
      <c r="Q365" s="22" t="s">
        <v>37</v>
      </c>
      <c r="R365" s="22" t="s">
        <v>37</v>
      </c>
      <c r="S365" s="22" t="s">
        <v>37</v>
      </c>
      <c r="T365" s="22">
        <v>15</v>
      </c>
      <c r="U365" s="22">
        <v>15</v>
      </c>
      <c r="V365" s="21" t="s">
        <v>37</v>
      </c>
      <c r="W365" s="21" t="s">
        <v>37</v>
      </c>
      <c r="X365" s="21" t="s">
        <v>37</v>
      </c>
      <c r="Y365" s="21" t="s">
        <v>37</v>
      </c>
      <c r="Z365" s="21">
        <v>0</v>
      </c>
      <c r="AA365" s="20" t="s">
        <v>37</v>
      </c>
      <c r="AB365" s="20" t="s">
        <v>37</v>
      </c>
      <c r="AC365" s="20" t="s">
        <v>37</v>
      </c>
      <c r="AD365" s="20" t="s">
        <v>37</v>
      </c>
      <c r="AE365" s="20">
        <v>0</v>
      </c>
      <c r="AF365" s="19" t="s">
        <v>37</v>
      </c>
      <c r="AG365" s="19" t="s">
        <v>37</v>
      </c>
      <c r="AH365" s="19" t="s">
        <v>37</v>
      </c>
      <c r="AI365" s="19" t="s">
        <v>37</v>
      </c>
      <c r="AJ365" s="19">
        <v>0</v>
      </c>
      <c r="AK365" s="19" t="s">
        <v>37</v>
      </c>
      <c r="AL365" s="19" t="s">
        <v>37</v>
      </c>
      <c r="AM365" s="19" t="s">
        <v>37</v>
      </c>
      <c r="AN365" s="19" t="s">
        <v>37</v>
      </c>
      <c r="AO365" s="19">
        <v>0</v>
      </c>
      <c r="AP365" s="22" t="s">
        <v>37</v>
      </c>
      <c r="AQ365" s="22" t="s">
        <v>37</v>
      </c>
      <c r="AR365" s="22" t="s">
        <v>37</v>
      </c>
      <c r="AS365" s="22" t="s">
        <v>37</v>
      </c>
      <c r="AT365" s="22">
        <v>0</v>
      </c>
      <c r="AU365" s="21" t="s">
        <v>37</v>
      </c>
      <c r="AV365" s="21" t="s">
        <v>37</v>
      </c>
      <c r="AW365" s="21" t="s">
        <v>37</v>
      </c>
      <c r="AX365" s="21" t="s">
        <v>37</v>
      </c>
      <c r="AY365" s="21">
        <v>0</v>
      </c>
      <c r="AZ365" s="21" t="s">
        <v>37</v>
      </c>
      <c r="BA365" s="21" t="s">
        <v>37</v>
      </c>
      <c r="BB365" s="21" t="s">
        <v>37</v>
      </c>
      <c r="BC365" s="21" t="s">
        <v>37</v>
      </c>
      <c r="BD365" s="21">
        <v>0</v>
      </c>
      <c r="BE365" s="20" t="s">
        <v>37</v>
      </c>
      <c r="BF365" s="20" t="s">
        <v>37</v>
      </c>
      <c r="BG365" s="20" t="s">
        <v>37</v>
      </c>
      <c r="BH365" s="20">
        <v>2</v>
      </c>
      <c r="BI365" s="20">
        <v>2</v>
      </c>
      <c r="BJ365" s="20" t="s">
        <v>37</v>
      </c>
      <c r="BK365" s="20" t="s">
        <v>37</v>
      </c>
      <c r="BL365" s="20" t="s">
        <v>37</v>
      </c>
      <c r="BM365" s="20">
        <v>0</v>
      </c>
      <c r="BN365" s="20">
        <v>0</v>
      </c>
      <c r="BO365" s="22" t="s">
        <v>37</v>
      </c>
      <c r="BP365" s="22" t="s">
        <v>37</v>
      </c>
      <c r="BQ365" s="22" t="s">
        <v>37</v>
      </c>
      <c r="BR365" s="22">
        <v>0</v>
      </c>
      <c r="BS365" s="22">
        <v>0</v>
      </c>
      <c r="BT365" s="22" t="s">
        <v>37</v>
      </c>
      <c r="BU365" s="22" t="s">
        <v>37</v>
      </c>
      <c r="BV365" s="22" t="s">
        <v>37</v>
      </c>
      <c r="BW365" s="22">
        <v>0</v>
      </c>
      <c r="BX365" s="22">
        <v>0</v>
      </c>
      <c r="BY365" s="24" t="s">
        <v>37</v>
      </c>
      <c r="BZ365" s="24" t="s">
        <v>37</v>
      </c>
      <c r="CA365" s="24" t="s">
        <v>37</v>
      </c>
      <c r="CB365" s="24">
        <v>0</v>
      </c>
      <c r="CC365" s="24">
        <v>0</v>
      </c>
      <c r="CD365" s="24">
        <v>0</v>
      </c>
      <c r="CE365" s="24">
        <v>0</v>
      </c>
      <c r="CF365" s="24">
        <v>0</v>
      </c>
      <c r="CG365" s="24">
        <v>2</v>
      </c>
      <c r="CH365" s="24">
        <v>2</v>
      </c>
      <c r="CI365" s="22" t="s">
        <v>37</v>
      </c>
      <c r="CJ365" s="22" t="s">
        <v>37</v>
      </c>
      <c r="CK365" s="22" t="s">
        <v>37</v>
      </c>
      <c r="CL365" s="22" t="s">
        <v>37</v>
      </c>
      <c r="CM365" s="20" t="s">
        <v>37</v>
      </c>
      <c r="CN365" s="20" t="s">
        <v>37</v>
      </c>
      <c r="CO365" s="20" t="s">
        <v>37</v>
      </c>
      <c r="CP365" s="20" t="s">
        <v>37</v>
      </c>
    </row>
    <row r="366" spans="1:94" x14ac:dyDescent="0.35">
      <c r="A366" s="16">
        <v>2012</v>
      </c>
      <c r="B366" s="17">
        <v>11646</v>
      </c>
      <c r="C366" s="18" t="s">
        <v>1031</v>
      </c>
      <c r="D366" s="18" t="s">
        <v>49</v>
      </c>
      <c r="E366" s="18" t="s">
        <v>28</v>
      </c>
      <c r="F366" s="16" t="s">
        <v>8</v>
      </c>
      <c r="G366" s="20">
        <v>37</v>
      </c>
      <c r="H366" s="20">
        <v>0</v>
      </c>
      <c r="I366" s="20" t="s">
        <v>37</v>
      </c>
      <c r="J366" s="20" t="s">
        <v>37</v>
      </c>
      <c r="K366" s="20">
        <v>37</v>
      </c>
      <c r="L366" s="19">
        <v>0</v>
      </c>
      <c r="M366" s="19">
        <v>0</v>
      </c>
      <c r="N366" s="19" t="s">
        <v>37</v>
      </c>
      <c r="O366" s="19" t="s">
        <v>37</v>
      </c>
      <c r="P366" s="19">
        <v>0</v>
      </c>
      <c r="Q366" s="22">
        <v>37</v>
      </c>
      <c r="R366" s="22" t="s">
        <v>37</v>
      </c>
      <c r="S366" s="22" t="s">
        <v>37</v>
      </c>
      <c r="T366" s="22" t="s">
        <v>37</v>
      </c>
      <c r="U366" s="22">
        <v>37</v>
      </c>
      <c r="V366" s="21" t="s">
        <v>37</v>
      </c>
      <c r="W366" s="21" t="s">
        <v>37</v>
      </c>
      <c r="X366" s="21" t="s">
        <v>37</v>
      </c>
      <c r="Y366" s="21" t="s">
        <v>37</v>
      </c>
      <c r="Z366" s="21">
        <v>0</v>
      </c>
      <c r="AA366" s="20" t="s">
        <v>37</v>
      </c>
      <c r="AB366" s="20" t="s">
        <v>37</v>
      </c>
      <c r="AC366" s="20" t="s">
        <v>37</v>
      </c>
      <c r="AD366" s="20" t="s">
        <v>37</v>
      </c>
      <c r="AE366" s="20">
        <v>0</v>
      </c>
      <c r="AF366" s="19" t="s">
        <v>37</v>
      </c>
      <c r="AG366" s="19" t="s">
        <v>37</v>
      </c>
      <c r="AH366" s="19" t="s">
        <v>37</v>
      </c>
      <c r="AI366" s="19" t="s">
        <v>37</v>
      </c>
      <c r="AJ366" s="19">
        <v>0</v>
      </c>
      <c r="AK366" s="19" t="s">
        <v>37</v>
      </c>
      <c r="AL366" s="19" t="s">
        <v>37</v>
      </c>
      <c r="AM366" s="19" t="s">
        <v>37</v>
      </c>
      <c r="AN366" s="19" t="s">
        <v>37</v>
      </c>
      <c r="AO366" s="19">
        <v>0</v>
      </c>
      <c r="AP366" s="22" t="s">
        <v>37</v>
      </c>
      <c r="AQ366" s="22" t="s">
        <v>37</v>
      </c>
      <c r="AR366" s="22" t="s">
        <v>37</v>
      </c>
      <c r="AS366" s="22" t="s">
        <v>37</v>
      </c>
      <c r="AT366" s="22">
        <v>0</v>
      </c>
      <c r="AU366" s="21" t="s">
        <v>37</v>
      </c>
      <c r="AV366" s="21" t="s">
        <v>37</v>
      </c>
      <c r="AW366" s="21" t="s">
        <v>37</v>
      </c>
      <c r="AX366" s="21" t="s">
        <v>37</v>
      </c>
      <c r="AY366" s="21">
        <v>0</v>
      </c>
      <c r="AZ366" s="21" t="s">
        <v>37</v>
      </c>
      <c r="BA366" s="21" t="s">
        <v>37</v>
      </c>
      <c r="BB366" s="21" t="s">
        <v>37</v>
      </c>
      <c r="BC366" s="21" t="s">
        <v>37</v>
      </c>
      <c r="BD366" s="21">
        <v>0</v>
      </c>
      <c r="BE366" s="20" t="s">
        <v>37</v>
      </c>
      <c r="BF366" s="20">
        <v>5</v>
      </c>
      <c r="BG366" s="20" t="s">
        <v>37</v>
      </c>
      <c r="BH366" s="20" t="s">
        <v>37</v>
      </c>
      <c r="BI366" s="20">
        <v>5</v>
      </c>
      <c r="BJ366" s="20">
        <v>8</v>
      </c>
      <c r="BK366" s="20" t="s">
        <v>37</v>
      </c>
      <c r="BL366" s="20" t="s">
        <v>37</v>
      </c>
      <c r="BM366" s="20" t="s">
        <v>37</v>
      </c>
      <c r="BN366" s="20">
        <v>8</v>
      </c>
      <c r="BO366" s="22" t="s">
        <v>37</v>
      </c>
      <c r="BP366" s="22" t="s">
        <v>37</v>
      </c>
      <c r="BQ366" s="22" t="s">
        <v>37</v>
      </c>
      <c r="BR366" s="22" t="s">
        <v>37</v>
      </c>
      <c r="BS366" s="22">
        <v>0</v>
      </c>
      <c r="BT366" s="22" t="s">
        <v>37</v>
      </c>
      <c r="BU366" s="22" t="s">
        <v>37</v>
      </c>
      <c r="BV366" s="22" t="s">
        <v>37</v>
      </c>
      <c r="BW366" s="22" t="s">
        <v>37</v>
      </c>
      <c r="BX366" s="22">
        <v>0</v>
      </c>
      <c r="BY366" s="24" t="s">
        <v>37</v>
      </c>
      <c r="BZ366" s="24">
        <v>0</v>
      </c>
      <c r="CA366" s="24" t="s">
        <v>37</v>
      </c>
      <c r="CB366" s="24" t="s">
        <v>37</v>
      </c>
      <c r="CC366" s="24">
        <v>0</v>
      </c>
      <c r="CD366" s="24">
        <v>8</v>
      </c>
      <c r="CE366" s="24">
        <v>5</v>
      </c>
      <c r="CF366" s="24">
        <v>0</v>
      </c>
      <c r="CG366" s="24">
        <v>0</v>
      </c>
      <c r="CH366" s="24">
        <v>13</v>
      </c>
      <c r="CI366" s="22" t="s">
        <v>37</v>
      </c>
      <c r="CJ366" s="22" t="s">
        <v>37</v>
      </c>
      <c r="CK366" s="22" t="s">
        <v>37</v>
      </c>
      <c r="CL366" s="22" t="s">
        <v>37</v>
      </c>
      <c r="CM366" s="20" t="s">
        <v>37</v>
      </c>
      <c r="CN366" s="20" t="s">
        <v>37</v>
      </c>
      <c r="CO366" s="20" t="s">
        <v>37</v>
      </c>
      <c r="CP366" s="20" t="s">
        <v>37</v>
      </c>
    </row>
    <row r="367" spans="1:94" x14ac:dyDescent="0.35">
      <c r="A367" s="16">
        <v>2012</v>
      </c>
      <c r="B367" s="17">
        <v>11693</v>
      </c>
      <c r="C367" s="18" t="s">
        <v>1032</v>
      </c>
      <c r="D367" s="18" t="s">
        <v>54</v>
      </c>
      <c r="E367" s="18" t="s">
        <v>33</v>
      </c>
      <c r="F367" s="16" t="s">
        <v>8</v>
      </c>
      <c r="G367" s="20" t="s">
        <v>37</v>
      </c>
      <c r="H367" s="20" t="s">
        <v>37</v>
      </c>
      <c r="I367" s="20" t="s">
        <v>37</v>
      </c>
      <c r="J367" s="20" t="s">
        <v>37</v>
      </c>
      <c r="K367" s="20">
        <v>0</v>
      </c>
      <c r="L367" s="19" t="s">
        <v>37</v>
      </c>
      <c r="M367" s="19" t="s">
        <v>37</v>
      </c>
      <c r="N367" s="19" t="s">
        <v>37</v>
      </c>
      <c r="O367" s="19" t="s">
        <v>37</v>
      </c>
      <c r="P367" s="19">
        <v>0</v>
      </c>
      <c r="Q367" s="22">
        <v>1753</v>
      </c>
      <c r="R367" s="22" t="s">
        <v>37</v>
      </c>
      <c r="S367" s="22" t="s">
        <v>37</v>
      </c>
      <c r="T367" s="22" t="s">
        <v>37</v>
      </c>
      <c r="U367" s="22">
        <v>1753</v>
      </c>
      <c r="V367" s="21">
        <v>1</v>
      </c>
      <c r="W367" s="21" t="s">
        <v>37</v>
      </c>
      <c r="X367" s="21" t="s">
        <v>37</v>
      </c>
      <c r="Y367" s="21" t="s">
        <v>37</v>
      </c>
      <c r="Z367" s="21">
        <v>1</v>
      </c>
      <c r="AA367" s="20" t="s">
        <v>37</v>
      </c>
      <c r="AB367" s="20" t="s">
        <v>37</v>
      </c>
      <c r="AC367" s="20" t="s">
        <v>37</v>
      </c>
      <c r="AD367" s="20" t="s">
        <v>37</v>
      </c>
      <c r="AE367" s="20">
        <v>0</v>
      </c>
      <c r="AF367" s="19" t="s">
        <v>37</v>
      </c>
      <c r="AG367" s="19" t="s">
        <v>37</v>
      </c>
      <c r="AH367" s="19" t="s">
        <v>37</v>
      </c>
      <c r="AI367" s="19" t="s">
        <v>37</v>
      </c>
      <c r="AJ367" s="19">
        <v>0</v>
      </c>
      <c r="AK367" s="19" t="s">
        <v>37</v>
      </c>
      <c r="AL367" s="19" t="s">
        <v>37</v>
      </c>
      <c r="AM367" s="19" t="s">
        <v>37</v>
      </c>
      <c r="AN367" s="19" t="s">
        <v>37</v>
      </c>
      <c r="AO367" s="19">
        <v>0</v>
      </c>
      <c r="AP367" s="22" t="s">
        <v>37</v>
      </c>
      <c r="AQ367" s="22" t="s">
        <v>37</v>
      </c>
      <c r="AR367" s="22" t="s">
        <v>37</v>
      </c>
      <c r="AS367" s="22" t="s">
        <v>37</v>
      </c>
      <c r="AT367" s="22">
        <v>0</v>
      </c>
      <c r="AU367" s="21" t="s">
        <v>37</v>
      </c>
      <c r="AV367" s="21" t="s">
        <v>37</v>
      </c>
      <c r="AW367" s="21" t="s">
        <v>37</v>
      </c>
      <c r="AX367" s="21" t="s">
        <v>37</v>
      </c>
      <c r="AY367" s="21">
        <v>0</v>
      </c>
      <c r="AZ367" s="21" t="s">
        <v>37</v>
      </c>
      <c r="BA367" s="21" t="s">
        <v>37</v>
      </c>
      <c r="BB367" s="21" t="s">
        <v>37</v>
      </c>
      <c r="BC367" s="21" t="s">
        <v>37</v>
      </c>
      <c r="BD367" s="21">
        <v>0</v>
      </c>
      <c r="BE367" s="20" t="s">
        <v>37</v>
      </c>
      <c r="BF367" s="20" t="s">
        <v>37</v>
      </c>
      <c r="BG367" s="20" t="s">
        <v>37</v>
      </c>
      <c r="BH367" s="20" t="s">
        <v>37</v>
      </c>
      <c r="BI367" s="20">
        <v>0</v>
      </c>
      <c r="BJ367" s="20" t="s">
        <v>37</v>
      </c>
      <c r="BK367" s="20" t="s">
        <v>37</v>
      </c>
      <c r="BL367" s="20" t="s">
        <v>37</v>
      </c>
      <c r="BM367" s="20" t="s">
        <v>37</v>
      </c>
      <c r="BN367" s="20">
        <v>0</v>
      </c>
      <c r="BO367" s="22" t="s">
        <v>37</v>
      </c>
      <c r="BP367" s="22" t="s">
        <v>37</v>
      </c>
      <c r="BQ367" s="22" t="s">
        <v>37</v>
      </c>
      <c r="BR367" s="22" t="s">
        <v>37</v>
      </c>
      <c r="BS367" s="22">
        <v>0</v>
      </c>
      <c r="BT367" s="22" t="s">
        <v>37</v>
      </c>
      <c r="BU367" s="22" t="s">
        <v>37</v>
      </c>
      <c r="BV367" s="22" t="s">
        <v>37</v>
      </c>
      <c r="BW367" s="22" t="s">
        <v>37</v>
      </c>
      <c r="BX367" s="22">
        <v>0</v>
      </c>
      <c r="BY367" s="24" t="s">
        <v>37</v>
      </c>
      <c r="BZ367" s="24" t="s">
        <v>37</v>
      </c>
      <c r="CA367" s="24" t="s">
        <v>37</v>
      </c>
      <c r="CB367" s="24" t="s">
        <v>37</v>
      </c>
      <c r="CC367" s="24">
        <v>0</v>
      </c>
      <c r="CD367" s="24">
        <v>0</v>
      </c>
      <c r="CE367" s="24">
        <v>0</v>
      </c>
      <c r="CF367" s="24">
        <v>0</v>
      </c>
      <c r="CG367" s="24">
        <v>0</v>
      </c>
      <c r="CH367" s="24">
        <v>0</v>
      </c>
      <c r="CI367" s="22" t="s">
        <v>37</v>
      </c>
      <c r="CJ367" s="22" t="s">
        <v>37</v>
      </c>
      <c r="CK367" s="22" t="s">
        <v>37</v>
      </c>
      <c r="CL367" s="22" t="s">
        <v>37</v>
      </c>
      <c r="CM367" s="20" t="s">
        <v>37</v>
      </c>
      <c r="CN367" s="20" t="s">
        <v>37</v>
      </c>
      <c r="CO367" s="20" t="s">
        <v>37</v>
      </c>
      <c r="CP367" s="20" t="s">
        <v>37</v>
      </c>
    </row>
    <row r="368" spans="1:94" x14ac:dyDescent="0.35">
      <c r="A368" s="16">
        <v>2012</v>
      </c>
      <c r="B368" s="17">
        <v>11701</v>
      </c>
      <c r="C368" s="18" t="s">
        <v>1033</v>
      </c>
      <c r="D368" s="18" t="s">
        <v>83</v>
      </c>
      <c r="E368" s="18" t="s">
        <v>28</v>
      </c>
      <c r="F368" s="16" t="s">
        <v>8</v>
      </c>
      <c r="G368" s="20">
        <v>1440</v>
      </c>
      <c r="H368" s="20">
        <v>1472</v>
      </c>
      <c r="I368" s="20" t="s">
        <v>37</v>
      </c>
      <c r="J368" s="20" t="s">
        <v>37</v>
      </c>
      <c r="K368" s="20">
        <v>2912</v>
      </c>
      <c r="L368" s="19" t="s">
        <v>37</v>
      </c>
      <c r="M368" s="19" t="s">
        <v>37</v>
      </c>
      <c r="N368" s="19" t="s">
        <v>37</v>
      </c>
      <c r="O368" s="19" t="s">
        <v>37</v>
      </c>
      <c r="P368" s="19">
        <v>0</v>
      </c>
      <c r="Q368" s="22">
        <v>1440</v>
      </c>
      <c r="R368" s="22">
        <v>1472</v>
      </c>
      <c r="S368" s="22" t="s">
        <v>37</v>
      </c>
      <c r="T368" s="22" t="s">
        <v>37</v>
      </c>
      <c r="U368" s="22">
        <v>2912</v>
      </c>
      <c r="V368" s="21" t="s">
        <v>37</v>
      </c>
      <c r="W368" s="21" t="s">
        <v>37</v>
      </c>
      <c r="X368" s="21" t="s">
        <v>37</v>
      </c>
      <c r="Y368" s="21" t="s">
        <v>37</v>
      </c>
      <c r="Z368" s="21">
        <v>0</v>
      </c>
      <c r="AA368" s="20" t="s">
        <v>37</v>
      </c>
      <c r="AB368" s="20" t="s">
        <v>37</v>
      </c>
      <c r="AC368" s="20" t="s">
        <v>37</v>
      </c>
      <c r="AD368" s="20" t="s">
        <v>37</v>
      </c>
      <c r="AE368" s="20">
        <v>0</v>
      </c>
      <c r="AF368" s="19" t="s">
        <v>37</v>
      </c>
      <c r="AG368" s="19" t="s">
        <v>37</v>
      </c>
      <c r="AH368" s="19" t="s">
        <v>37</v>
      </c>
      <c r="AI368" s="19" t="s">
        <v>37</v>
      </c>
      <c r="AJ368" s="19">
        <v>0</v>
      </c>
      <c r="AK368" s="19" t="s">
        <v>37</v>
      </c>
      <c r="AL368" s="19" t="s">
        <v>37</v>
      </c>
      <c r="AM368" s="19" t="s">
        <v>37</v>
      </c>
      <c r="AN368" s="19" t="s">
        <v>37</v>
      </c>
      <c r="AO368" s="19">
        <v>0</v>
      </c>
      <c r="AP368" s="22" t="s">
        <v>37</v>
      </c>
      <c r="AQ368" s="22" t="s">
        <v>37</v>
      </c>
      <c r="AR368" s="22" t="s">
        <v>37</v>
      </c>
      <c r="AS368" s="22" t="s">
        <v>37</v>
      </c>
      <c r="AT368" s="22">
        <v>0</v>
      </c>
      <c r="AU368" s="21" t="s">
        <v>37</v>
      </c>
      <c r="AV368" s="21" t="s">
        <v>37</v>
      </c>
      <c r="AW368" s="21" t="s">
        <v>37</v>
      </c>
      <c r="AX368" s="21" t="s">
        <v>37</v>
      </c>
      <c r="AY368" s="21">
        <v>0</v>
      </c>
      <c r="AZ368" s="21" t="s">
        <v>37</v>
      </c>
      <c r="BA368" s="21" t="s">
        <v>37</v>
      </c>
      <c r="BB368" s="21" t="s">
        <v>37</v>
      </c>
      <c r="BC368" s="21" t="s">
        <v>37</v>
      </c>
      <c r="BD368" s="21">
        <v>0</v>
      </c>
      <c r="BE368" s="20">
        <v>52</v>
      </c>
      <c r="BF368" s="20">
        <v>40</v>
      </c>
      <c r="BG368" s="20" t="s">
        <v>37</v>
      </c>
      <c r="BH368" s="20" t="s">
        <v>37</v>
      </c>
      <c r="BI368" s="20">
        <v>92</v>
      </c>
      <c r="BJ368" s="20">
        <v>52</v>
      </c>
      <c r="BK368" s="20">
        <v>196</v>
      </c>
      <c r="BL368" s="20" t="s">
        <v>37</v>
      </c>
      <c r="BM368" s="20" t="s">
        <v>37</v>
      </c>
      <c r="BN368" s="20">
        <v>248</v>
      </c>
      <c r="BO368" s="22" t="s">
        <v>37</v>
      </c>
      <c r="BP368" s="22" t="s">
        <v>37</v>
      </c>
      <c r="BQ368" s="22" t="s">
        <v>37</v>
      </c>
      <c r="BR368" s="22" t="s">
        <v>37</v>
      </c>
      <c r="BS368" s="22">
        <v>0</v>
      </c>
      <c r="BT368" s="22" t="s">
        <v>37</v>
      </c>
      <c r="BU368" s="22" t="s">
        <v>37</v>
      </c>
      <c r="BV368" s="22" t="s">
        <v>37</v>
      </c>
      <c r="BW368" s="22" t="s">
        <v>37</v>
      </c>
      <c r="BX368" s="22">
        <v>0</v>
      </c>
      <c r="BY368" s="24">
        <v>22</v>
      </c>
      <c r="BZ368" s="24">
        <v>50</v>
      </c>
      <c r="CA368" s="24" t="s">
        <v>37</v>
      </c>
      <c r="CB368" s="24" t="s">
        <v>37</v>
      </c>
      <c r="CC368" s="24">
        <v>72</v>
      </c>
      <c r="CD368" s="24">
        <v>126</v>
      </c>
      <c r="CE368" s="24">
        <v>286</v>
      </c>
      <c r="CF368" s="24">
        <v>0</v>
      </c>
      <c r="CG368" s="24">
        <v>0</v>
      </c>
      <c r="CH368" s="24">
        <v>412</v>
      </c>
      <c r="CI368" s="22" t="s">
        <v>37</v>
      </c>
      <c r="CJ368" s="22" t="s">
        <v>37</v>
      </c>
      <c r="CK368" s="22" t="s">
        <v>37</v>
      </c>
      <c r="CL368" s="22" t="s">
        <v>37</v>
      </c>
      <c r="CM368" s="20" t="s">
        <v>37</v>
      </c>
      <c r="CN368" s="20" t="s">
        <v>37</v>
      </c>
      <c r="CO368" s="20" t="s">
        <v>37</v>
      </c>
      <c r="CP368" s="20" t="s">
        <v>37</v>
      </c>
    </row>
    <row r="369" spans="1:94" x14ac:dyDescent="0.35">
      <c r="A369" s="16">
        <v>2012</v>
      </c>
      <c r="B369" s="17">
        <v>11731</v>
      </c>
      <c r="C369" s="18" t="s">
        <v>1036</v>
      </c>
      <c r="D369" s="18" t="s">
        <v>51</v>
      </c>
      <c r="E369" s="18" t="s">
        <v>28</v>
      </c>
      <c r="F369" s="16" t="s">
        <v>8</v>
      </c>
      <c r="G369" s="20">
        <v>198</v>
      </c>
      <c r="H369" s="20">
        <v>870</v>
      </c>
      <c r="I369" s="20">
        <v>194</v>
      </c>
      <c r="J369" s="20" t="s">
        <v>37</v>
      </c>
      <c r="K369" s="20">
        <v>1262</v>
      </c>
      <c r="L369" s="19">
        <v>0</v>
      </c>
      <c r="M369" s="19">
        <v>0.1</v>
      </c>
      <c r="N369" s="19">
        <v>0</v>
      </c>
      <c r="O369" s="19" t="s">
        <v>37</v>
      </c>
      <c r="P369" s="19">
        <v>0.1</v>
      </c>
      <c r="Q369" s="22">
        <v>2453</v>
      </c>
      <c r="R369" s="22">
        <v>5054</v>
      </c>
      <c r="S369" s="22">
        <v>4091</v>
      </c>
      <c r="T369" s="22" t="s">
        <v>37</v>
      </c>
      <c r="U369" s="22">
        <v>11598</v>
      </c>
      <c r="V369" s="21">
        <v>0.4</v>
      </c>
      <c r="W369" s="21">
        <v>1</v>
      </c>
      <c r="X369" s="21">
        <v>0.6</v>
      </c>
      <c r="Y369" s="21" t="s">
        <v>37</v>
      </c>
      <c r="Z369" s="21">
        <v>2</v>
      </c>
      <c r="AA369" s="20">
        <v>1</v>
      </c>
      <c r="AB369" s="20">
        <v>0</v>
      </c>
      <c r="AC369" s="20">
        <v>0</v>
      </c>
      <c r="AD369" s="20" t="s">
        <v>37</v>
      </c>
      <c r="AE369" s="20">
        <v>1</v>
      </c>
      <c r="AF369" s="19">
        <v>0</v>
      </c>
      <c r="AG369" s="19">
        <v>0</v>
      </c>
      <c r="AH369" s="19">
        <v>0</v>
      </c>
      <c r="AI369" s="19" t="s">
        <v>37</v>
      </c>
      <c r="AJ369" s="19">
        <v>0</v>
      </c>
      <c r="AK369" s="19">
        <v>0.2</v>
      </c>
      <c r="AL369" s="19">
        <v>0.1</v>
      </c>
      <c r="AM369" s="19">
        <v>0</v>
      </c>
      <c r="AN369" s="19" t="s">
        <v>37</v>
      </c>
      <c r="AO369" s="19">
        <v>0.3</v>
      </c>
      <c r="AP369" s="22">
        <v>30</v>
      </c>
      <c r="AQ369" s="22">
        <v>5</v>
      </c>
      <c r="AR369" s="22">
        <v>2</v>
      </c>
      <c r="AS369" s="22" t="s">
        <v>37</v>
      </c>
      <c r="AT369" s="22">
        <v>37</v>
      </c>
      <c r="AU369" s="21">
        <v>2.7</v>
      </c>
      <c r="AV369" s="21">
        <v>0.9</v>
      </c>
      <c r="AW369" s="21">
        <v>0.2</v>
      </c>
      <c r="AX369" s="21" t="s">
        <v>37</v>
      </c>
      <c r="AY369" s="21">
        <v>3.8</v>
      </c>
      <c r="AZ369" s="21">
        <v>8</v>
      </c>
      <c r="BA369" s="21">
        <v>2</v>
      </c>
      <c r="BB369" s="21">
        <v>0.4</v>
      </c>
      <c r="BC369" s="21" t="s">
        <v>37</v>
      </c>
      <c r="BD369" s="21">
        <v>10.4</v>
      </c>
      <c r="BE369" s="20">
        <v>46</v>
      </c>
      <c r="BF369" s="20">
        <v>27</v>
      </c>
      <c r="BG369" s="20">
        <v>3</v>
      </c>
      <c r="BH369" s="20">
        <v>0</v>
      </c>
      <c r="BI369" s="20">
        <v>76</v>
      </c>
      <c r="BJ369" s="20">
        <v>57</v>
      </c>
      <c r="BK369" s="20">
        <v>65</v>
      </c>
      <c r="BL369" s="20">
        <v>9</v>
      </c>
      <c r="BM369" s="20">
        <v>0</v>
      </c>
      <c r="BN369" s="20">
        <v>131</v>
      </c>
      <c r="BO369" s="22">
        <v>47</v>
      </c>
      <c r="BP369" s="22">
        <v>19</v>
      </c>
      <c r="BQ369" s="22">
        <v>2</v>
      </c>
      <c r="BR369" s="22">
        <v>0</v>
      </c>
      <c r="BS369" s="22">
        <v>68</v>
      </c>
      <c r="BT369" s="22">
        <v>95</v>
      </c>
      <c r="BU369" s="22">
        <v>13</v>
      </c>
      <c r="BV369" s="22">
        <v>2</v>
      </c>
      <c r="BW369" s="22">
        <v>0</v>
      </c>
      <c r="BX369" s="22">
        <v>110</v>
      </c>
      <c r="BY369" s="24">
        <v>0</v>
      </c>
      <c r="BZ369" s="24">
        <v>0</v>
      </c>
      <c r="CA369" s="24">
        <v>0</v>
      </c>
      <c r="CB369" s="24">
        <v>0</v>
      </c>
      <c r="CC369" s="24">
        <v>0</v>
      </c>
      <c r="CD369" s="24">
        <v>245</v>
      </c>
      <c r="CE369" s="24">
        <v>124</v>
      </c>
      <c r="CF369" s="24">
        <v>16</v>
      </c>
      <c r="CG369" s="24">
        <v>0</v>
      </c>
      <c r="CH369" s="24">
        <v>385</v>
      </c>
      <c r="CI369" s="22" t="s">
        <v>37</v>
      </c>
      <c r="CJ369" s="22" t="s">
        <v>37</v>
      </c>
      <c r="CK369" s="22" t="s">
        <v>37</v>
      </c>
      <c r="CL369" s="22" t="s">
        <v>37</v>
      </c>
      <c r="CM369" s="20" t="s">
        <v>37</v>
      </c>
      <c r="CN369" s="20" t="s">
        <v>37</v>
      </c>
      <c r="CO369" s="20" t="s">
        <v>37</v>
      </c>
      <c r="CP369" s="20" t="s">
        <v>37</v>
      </c>
    </row>
    <row r="370" spans="1:94" x14ac:dyDescent="0.35">
      <c r="A370" s="16">
        <v>2012</v>
      </c>
      <c r="B370" s="17">
        <v>11740</v>
      </c>
      <c r="C370" s="18" t="s">
        <v>1038</v>
      </c>
      <c r="D370" s="18" t="s">
        <v>39</v>
      </c>
      <c r="E370" s="18" t="s">
        <v>28</v>
      </c>
      <c r="F370" s="16" t="s">
        <v>8</v>
      </c>
      <c r="G370" s="20">
        <v>2005</v>
      </c>
      <c r="H370" s="20">
        <v>1827</v>
      </c>
      <c r="I370" s="20">
        <v>258</v>
      </c>
      <c r="J370" s="20" t="s">
        <v>37</v>
      </c>
      <c r="K370" s="20">
        <v>4090</v>
      </c>
      <c r="L370" s="19" t="s">
        <v>37</v>
      </c>
      <c r="M370" s="19" t="s">
        <v>37</v>
      </c>
      <c r="N370" s="19" t="s">
        <v>37</v>
      </c>
      <c r="O370" s="19" t="s">
        <v>37</v>
      </c>
      <c r="P370" s="19">
        <v>0</v>
      </c>
      <c r="Q370" s="22">
        <v>10249</v>
      </c>
      <c r="R370" s="22">
        <v>12507</v>
      </c>
      <c r="S370" s="22">
        <v>6460</v>
      </c>
      <c r="T370" s="22" t="s">
        <v>37</v>
      </c>
      <c r="U370" s="22">
        <v>29216</v>
      </c>
      <c r="V370" s="21" t="s">
        <v>37</v>
      </c>
      <c r="W370" s="21" t="s">
        <v>37</v>
      </c>
      <c r="X370" s="21">
        <v>2</v>
      </c>
      <c r="Y370" s="21" t="s">
        <v>37</v>
      </c>
      <c r="Z370" s="21">
        <v>2</v>
      </c>
      <c r="AA370" s="20" t="s">
        <v>37</v>
      </c>
      <c r="AB370" s="20" t="s">
        <v>37</v>
      </c>
      <c r="AC370" s="20" t="s">
        <v>37</v>
      </c>
      <c r="AD370" s="20" t="s">
        <v>37</v>
      </c>
      <c r="AE370" s="20">
        <v>0</v>
      </c>
      <c r="AF370" s="19" t="s">
        <v>37</v>
      </c>
      <c r="AG370" s="19" t="s">
        <v>37</v>
      </c>
      <c r="AH370" s="19" t="s">
        <v>37</v>
      </c>
      <c r="AI370" s="19" t="s">
        <v>37</v>
      </c>
      <c r="AJ370" s="19">
        <v>0</v>
      </c>
      <c r="AK370" s="19" t="s">
        <v>37</v>
      </c>
      <c r="AL370" s="19" t="s">
        <v>37</v>
      </c>
      <c r="AM370" s="19" t="s">
        <v>37</v>
      </c>
      <c r="AN370" s="19" t="s">
        <v>37</v>
      </c>
      <c r="AO370" s="19">
        <v>0</v>
      </c>
      <c r="AP370" s="22" t="s">
        <v>37</v>
      </c>
      <c r="AQ370" s="22" t="s">
        <v>37</v>
      </c>
      <c r="AR370" s="22" t="s">
        <v>37</v>
      </c>
      <c r="AS370" s="22" t="s">
        <v>37</v>
      </c>
      <c r="AT370" s="22">
        <v>0</v>
      </c>
      <c r="AU370" s="21" t="s">
        <v>37</v>
      </c>
      <c r="AV370" s="21" t="s">
        <v>37</v>
      </c>
      <c r="AW370" s="21" t="s">
        <v>37</v>
      </c>
      <c r="AX370" s="21" t="s">
        <v>37</v>
      </c>
      <c r="AY370" s="21">
        <v>0</v>
      </c>
      <c r="AZ370" s="21" t="s">
        <v>37</v>
      </c>
      <c r="BA370" s="21" t="s">
        <v>37</v>
      </c>
      <c r="BB370" s="21" t="s">
        <v>37</v>
      </c>
      <c r="BC370" s="21" t="s">
        <v>37</v>
      </c>
      <c r="BD370" s="21">
        <v>0</v>
      </c>
      <c r="BE370" s="20">
        <v>13</v>
      </c>
      <c r="BF370" s="20">
        <v>25</v>
      </c>
      <c r="BG370" s="20">
        <v>13</v>
      </c>
      <c r="BH370" s="20" t="s">
        <v>37</v>
      </c>
      <c r="BI370" s="20">
        <v>51</v>
      </c>
      <c r="BJ370" s="20">
        <v>154</v>
      </c>
      <c r="BK370" s="20">
        <v>35</v>
      </c>
      <c r="BL370" s="20">
        <v>28</v>
      </c>
      <c r="BM370" s="20" t="s">
        <v>37</v>
      </c>
      <c r="BN370" s="20">
        <v>217</v>
      </c>
      <c r="BO370" s="22" t="s">
        <v>37</v>
      </c>
      <c r="BP370" s="22" t="s">
        <v>37</v>
      </c>
      <c r="BQ370" s="22" t="s">
        <v>37</v>
      </c>
      <c r="BR370" s="22" t="s">
        <v>37</v>
      </c>
      <c r="BS370" s="22">
        <v>0</v>
      </c>
      <c r="BT370" s="22" t="s">
        <v>37</v>
      </c>
      <c r="BU370" s="22" t="s">
        <v>37</v>
      </c>
      <c r="BV370" s="22" t="s">
        <v>37</v>
      </c>
      <c r="BW370" s="22" t="s">
        <v>37</v>
      </c>
      <c r="BX370" s="22">
        <v>0</v>
      </c>
      <c r="BY370" s="24" t="s">
        <v>37</v>
      </c>
      <c r="BZ370" s="24" t="s">
        <v>37</v>
      </c>
      <c r="CA370" s="24" t="s">
        <v>37</v>
      </c>
      <c r="CB370" s="24" t="s">
        <v>37</v>
      </c>
      <c r="CC370" s="24">
        <v>0</v>
      </c>
      <c r="CD370" s="24">
        <v>167</v>
      </c>
      <c r="CE370" s="24">
        <v>60</v>
      </c>
      <c r="CF370" s="24">
        <v>41</v>
      </c>
      <c r="CG370" s="24">
        <v>0</v>
      </c>
      <c r="CH370" s="24">
        <v>268</v>
      </c>
      <c r="CI370" s="22" t="s">
        <v>37</v>
      </c>
      <c r="CJ370" s="22" t="s">
        <v>37</v>
      </c>
      <c r="CK370" s="22" t="s">
        <v>37</v>
      </c>
      <c r="CL370" s="22" t="s">
        <v>37</v>
      </c>
      <c r="CM370" s="20" t="s">
        <v>37</v>
      </c>
      <c r="CN370" s="20">
        <v>31</v>
      </c>
      <c r="CO370" s="20">
        <v>26</v>
      </c>
      <c r="CP370" s="20" t="s">
        <v>37</v>
      </c>
    </row>
    <row r="371" spans="1:94" x14ac:dyDescent="0.35">
      <c r="A371" s="16">
        <v>2012</v>
      </c>
      <c r="B371" s="17">
        <v>11788</v>
      </c>
      <c r="C371" s="18" t="s">
        <v>1041</v>
      </c>
      <c r="D371" s="18" t="s">
        <v>87</v>
      </c>
      <c r="E371" s="18" t="s">
        <v>33</v>
      </c>
      <c r="F371" s="16" t="s">
        <v>8</v>
      </c>
      <c r="G371" s="20" t="s">
        <v>37</v>
      </c>
      <c r="H371" s="20" t="s">
        <v>37</v>
      </c>
      <c r="I371" s="20" t="s">
        <v>37</v>
      </c>
      <c r="J371" s="20" t="s">
        <v>37</v>
      </c>
      <c r="K371" s="20" t="s">
        <v>37</v>
      </c>
      <c r="L371" s="19" t="s">
        <v>37</v>
      </c>
      <c r="M371" s="19" t="s">
        <v>37</v>
      </c>
      <c r="N371" s="19" t="s">
        <v>37</v>
      </c>
      <c r="O371" s="19" t="s">
        <v>37</v>
      </c>
      <c r="P371" s="19" t="s">
        <v>37</v>
      </c>
      <c r="Q371" s="22" t="s">
        <v>37</v>
      </c>
      <c r="R371" s="22" t="s">
        <v>37</v>
      </c>
      <c r="S371" s="22" t="s">
        <v>37</v>
      </c>
      <c r="T371" s="22" t="s">
        <v>37</v>
      </c>
      <c r="U371" s="22" t="s">
        <v>37</v>
      </c>
      <c r="V371" s="21" t="s">
        <v>37</v>
      </c>
      <c r="W371" s="21" t="s">
        <v>37</v>
      </c>
      <c r="X371" s="21" t="s">
        <v>37</v>
      </c>
      <c r="Y371" s="21" t="s">
        <v>37</v>
      </c>
      <c r="Z371" s="21" t="s">
        <v>37</v>
      </c>
      <c r="AA371" s="20" t="s">
        <v>37</v>
      </c>
      <c r="AB371" s="20" t="s">
        <v>37</v>
      </c>
      <c r="AC371" s="20" t="s">
        <v>37</v>
      </c>
      <c r="AD371" s="20" t="s">
        <v>37</v>
      </c>
      <c r="AE371" s="20" t="s">
        <v>37</v>
      </c>
      <c r="AF371" s="19" t="s">
        <v>37</v>
      </c>
      <c r="AG371" s="19" t="s">
        <v>37</v>
      </c>
      <c r="AH371" s="19" t="s">
        <v>37</v>
      </c>
      <c r="AI371" s="19" t="s">
        <v>37</v>
      </c>
      <c r="AJ371" s="19" t="s">
        <v>37</v>
      </c>
      <c r="AK371" s="19" t="s">
        <v>37</v>
      </c>
      <c r="AL371" s="19" t="s">
        <v>37</v>
      </c>
      <c r="AM371" s="19" t="s">
        <v>37</v>
      </c>
      <c r="AN371" s="19" t="s">
        <v>37</v>
      </c>
      <c r="AO371" s="19" t="s">
        <v>37</v>
      </c>
      <c r="AP371" s="22" t="s">
        <v>37</v>
      </c>
      <c r="AQ371" s="22" t="s">
        <v>37</v>
      </c>
      <c r="AR371" s="22" t="s">
        <v>37</v>
      </c>
      <c r="AS371" s="22" t="s">
        <v>37</v>
      </c>
      <c r="AT371" s="22" t="s">
        <v>37</v>
      </c>
      <c r="AU371" s="21" t="s">
        <v>37</v>
      </c>
      <c r="AV371" s="21" t="s">
        <v>37</v>
      </c>
      <c r="AW371" s="21" t="s">
        <v>37</v>
      </c>
      <c r="AX371" s="21" t="s">
        <v>37</v>
      </c>
      <c r="AY371" s="21" t="s">
        <v>37</v>
      </c>
      <c r="AZ371" s="21" t="s">
        <v>37</v>
      </c>
      <c r="BA371" s="21" t="s">
        <v>37</v>
      </c>
      <c r="BB371" s="21" t="s">
        <v>37</v>
      </c>
      <c r="BC371" s="21" t="s">
        <v>37</v>
      </c>
      <c r="BD371" s="21" t="s">
        <v>37</v>
      </c>
      <c r="BE371" s="20" t="s">
        <v>37</v>
      </c>
      <c r="BF371" s="20" t="s">
        <v>37</v>
      </c>
      <c r="BG371" s="20" t="s">
        <v>37</v>
      </c>
      <c r="BH371" s="20" t="s">
        <v>37</v>
      </c>
      <c r="BI371" s="20" t="s">
        <v>37</v>
      </c>
      <c r="BJ371" s="20" t="s">
        <v>37</v>
      </c>
      <c r="BK371" s="20" t="s">
        <v>37</v>
      </c>
      <c r="BL371" s="20" t="s">
        <v>37</v>
      </c>
      <c r="BM371" s="20" t="s">
        <v>37</v>
      </c>
      <c r="BN371" s="20" t="s">
        <v>37</v>
      </c>
      <c r="BO371" s="22" t="s">
        <v>37</v>
      </c>
      <c r="BP371" s="22" t="s">
        <v>37</v>
      </c>
      <c r="BQ371" s="22" t="s">
        <v>37</v>
      </c>
      <c r="BR371" s="22" t="s">
        <v>37</v>
      </c>
      <c r="BS371" s="22" t="s">
        <v>37</v>
      </c>
      <c r="BT371" s="22" t="s">
        <v>37</v>
      </c>
      <c r="BU371" s="22" t="s">
        <v>37</v>
      </c>
      <c r="BV371" s="22" t="s">
        <v>37</v>
      </c>
      <c r="BW371" s="22" t="s">
        <v>37</v>
      </c>
      <c r="BX371" s="22" t="s">
        <v>37</v>
      </c>
      <c r="BY371" s="24" t="s">
        <v>37</v>
      </c>
      <c r="BZ371" s="24" t="s">
        <v>37</v>
      </c>
      <c r="CA371" s="24" t="s">
        <v>37</v>
      </c>
      <c r="CB371" s="24" t="s">
        <v>37</v>
      </c>
      <c r="CC371" s="24" t="s">
        <v>37</v>
      </c>
      <c r="CD371" s="24" t="s">
        <v>37</v>
      </c>
      <c r="CE371" s="24" t="s">
        <v>37</v>
      </c>
      <c r="CF371" s="24" t="s">
        <v>37</v>
      </c>
      <c r="CG371" s="24" t="s">
        <v>37</v>
      </c>
      <c r="CH371" s="24" t="s">
        <v>37</v>
      </c>
      <c r="CI371" s="22" t="s">
        <v>37</v>
      </c>
      <c r="CJ371" s="22" t="s">
        <v>37</v>
      </c>
      <c r="CK371" s="22" t="s">
        <v>37</v>
      </c>
      <c r="CL371" s="22" t="s">
        <v>37</v>
      </c>
      <c r="CM371" s="20">
        <v>234</v>
      </c>
      <c r="CN371" s="20">
        <v>21</v>
      </c>
      <c r="CO371" s="20">
        <v>2</v>
      </c>
      <c r="CP371" s="20" t="s">
        <v>37</v>
      </c>
    </row>
    <row r="372" spans="1:94" x14ac:dyDescent="0.35">
      <c r="A372" s="16">
        <v>2012</v>
      </c>
      <c r="B372" s="17">
        <v>11804</v>
      </c>
      <c r="C372" s="18" t="s">
        <v>1043</v>
      </c>
      <c r="D372" s="18" t="s">
        <v>184</v>
      </c>
      <c r="E372" s="18" t="s">
        <v>57</v>
      </c>
      <c r="F372" s="16" t="s">
        <v>8</v>
      </c>
      <c r="G372" s="20">
        <v>160164</v>
      </c>
      <c r="H372" s="20">
        <v>151082</v>
      </c>
      <c r="I372" s="20">
        <v>92599</v>
      </c>
      <c r="J372" s="20" t="s">
        <v>37</v>
      </c>
      <c r="K372" s="20">
        <v>403845</v>
      </c>
      <c r="L372" s="19">
        <v>16.5</v>
      </c>
      <c r="M372" s="19">
        <v>24.7</v>
      </c>
      <c r="N372" s="19">
        <v>15.2</v>
      </c>
      <c r="O372" s="19" t="s">
        <v>37</v>
      </c>
      <c r="P372" s="19">
        <v>56.4</v>
      </c>
      <c r="Q372" s="22">
        <v>971192</v>
      </c>
      <c r="R372" s="22">
        <v>1159164</v>
      </c>
      <c r="S372" s="22">
        <v>710454</v>
      </c>
      <c r="T372" s="22" t="s">
        <v>37</v>
      </c>
      <c r="U372" s="22">
        <v>2840810</v>
      </c>
      <c r="V372" s="21">
        <v>99.6</v>
      </c>
      <c r="W372" s="21">
        <v>214.4</v>
      </c>
      <c r="X372" s="21">
        <v>131.4</v>
      </c>
      <c r="Y372" s="21" t="s">
        <v>37</v>
      </c>
      <c r="Z372" s="21">
        <v>445.4</v>
      </c>
      <c r="AA372" s="20" t="s">
        <v>37</v>
      </c>
      <c r="AB372" s="20" t="s">
        <v>37</v>
      </c>
      <c r="AC372" s="20" t="s">
        <v>37</v>
      </c>
      <c r="AD372" s="20" t="s">
        <v>37</v>
      </c>
      <c r="AE372" s="20">
        <v>0</v>
      </c>
      <c r="AF372" s="19" t="s">
        <v>37</v>
      </c>
      <c r="AG372" s="19" t="s">
        <v>37</v>
      </c>
      <c r="AH372" s="19" t="s">
        <v>37</v>
      </c>
      <c r="AI372" s="19" t="s">
        <v>37</v>
      </c>
      <c r="AJ372" s="19">
        <v>0</v>
      </c>
      <c r="AK372" s="19" t="s">
        <v>37</v>
      </c>
      <c r="AL372" s="19" t="s">
        <v>37</v>
      </c>
      <c r="AM372" s="19" t="s">
        <v>37</v>
      </c>
      <c r="AN372" s="19" t="s">
        <v>37</v>
      </c>
      <c r="AO372" s="19">
        <v>0</v>
      </c>
      <c r="AP372" s="22" t="s">
        <v>37</v>
      </c>
      <c r="AQ372" s="22" t="s">
        <v>37</v>
      </c>
      <c r="AR372" s="22" t="s">
        <v>37</v>
      </c>
      <c r="AS372" s="22" t="s">
        <v>37</v>
      </c>
      <c r="AT372" s="22">
        <v>0</v>
      </c>
      <c r="AU372" s="21" t="s">
        <v>37</v>
      </c>
      <c r="AV372" s="21" t="s">
        <v>37</v>
      </c>
      <c r="AW372" s="21" t="s">
        <v>37</v>
      </c>
      <c r="AX372" s="21" t="s">
        <v>37</v>
      </c>
      <c r="AY372" s="21">
        <v>0</v>
      </c>
      <c r="AZ372" s="21" t="s">
        <v>37</v>
      </c>
      <c r="BA372" s="21" t="s">
        <v>37</v>
      </c>
      <c r="BB372" s="21" t="s">
        <v>37</v>
      </c>
      <c r="BC372" s="21" t="s">
        <v>37</v>
      </c>
      <c r="BD372" s="21">
        <v>0</v>
      </c>
      <c r="BE372" s="20">
        <v>61102</v>
      </c>
      <c r="BF372" s="20">
        <v>26699</v>
      </c>
      <c r="BG372" s="20">
        <v>16364</v>
      </c>
      <c r="BH372" s="20" t="s">
        <v>37</v>
      </c>
      <c r="BI372" s="20">
        <v>104165</v>
      </c>
      <c r="BJ372" s="20">
        <v>16217</v>
      </c>
      <c r="BK372" s="20">
        <v>26727</v>
      </c>
      <c r="BL372" s="20">
        <v>16381</v>
      </c>
      <c r="BM372" s="20" t="s">
        <v>37</v>
      </c>
      <c r="BN372" s="20">
        <v>59325</v>
      </c>
      <c r="BO372" s="22" t="s">
        <v>37</v>
      </c>
      <c r="BP372" s="22">
        <v>4</v>
      </c>
      <c r="BQ372" s="22">
        <v>2</v>
      </c>
      <c r="BR372" s="22" t="s">
        <v>37</v>
      </c>
      <c r="BS372" s="22">
        <v>6</v>
      </c>
      <c r="BT372" s="22" t="s">
        <v>37</v>
      </c>
      <c r="BU372" s="22" t="s">
        <v>37</v>
      </c>
      <c r="BV372" s="22" t="s">
        <v>37</v>
      </c>
      <c r="BW372" s="22" t="s">
        <v>37</v>
      </c>
      <c r="BX372" s="22">
        <v>0</v>
      </c>
      <c r="BY372" s="24">
        <v>1629</v>
      </c>
      <c r="BZ372" s="24">
        <v>2174</v>
      </c>
      <c r="CA372" s="24">
        <v>1333</v>
      </c>
      <c r="CB372" s="24" t="s">
        <v>37</v>
      </c>
      <c r="CC372" s="24">
        <v>5136</v>
      </c>
      <c r="CD372" s="24">
        <v>78948</v>
      </c>
      <c r="CE372" s="24">
        <v>55604</v>
      </c>
      <c r="CF372" s="24">
        <v>34080</v>
      </c>
      <c r="CG372" s="24">
        <v>0</v>
      </c>
      <c r="CH372" s="24">
        <v>168632</v>
      </c>
      <c r="CI372" s="22" t="s">
        <v>37</v>
      </c>
      <c r="CJ372" s="22" t="s">
        <v>37</v>
      </c>
      <c r="CK372" s="22" t="s">
        <v>37</v>
      </c>
      <c r="CL372" s="22" t="s">
        <v>37</v>
      </c>
      <c r="CM372" s="20">
        <v>0</v>
      </c>
      <c r="CN372" s="20">
        <v>173</v>
      </c>
      <c r="CO372" s="20">
        <v>106</v>
      </c>
      <c r="CP372" s="20" t="s">
        <v>37</v>
      </c>
    </row>
    <row r="373" spans="1:94" x14ac:dyDescent="0.35">
      <c r="A373" s="16">
        <v>2012</v>
      </c>
      <c r="B373" s="17">
        <v>11811</v>
      </c>
      <c r="C373" s="18" t="s">
        <v>1044</v>
      </c>
      <c r="D373" s="18" t="s">
        <v>43</v>
      </c>
      <c r="E373" s="18" t="s">
        <v>28</v>
      </c>
      <c r="F373" s="16" t="s">
        <v>8</v>
      </c>
      <c r="G373" s="20">
        <v>27</v>
      </c>
      <c r="H373" s="20" t="s">
        <v>37</v>
      </c>
      <c r="I373" s="20" t="s">
        <v>37</v>
      </c>
      <c r="J373" s="20" t="s">
        <v>37</v>
      </c>
      <c r="K373" s="20">
        <v>27</v>
      </c>
      <c r="L373" s="19" t="s">
        <v>37</v>
      </c>
      <c r="M373" s="19" t="s">
        <v>37</v>
      </c>
      <c r="N373" s="19" t="s">
        <v>37</v>
      </c>
      <c r="O373" s="19" t="s">
        <v>37</v>
      </c>
      <c r="P373" s="19">
        <v>0</v>
      </c>
      <c r="Q373" s="22">
        <v>29</v>
      </c>
      <c r="R373" s="22" t="s">
        <v>37</v>
      </c>
      <c r="S373" s="22" t="s">
        <v>37</v>
      </c>
      <c r="T373" s="22" t="s">
        <v>37</v>
      </c>
      <c r="U373" s="22">
        <v>29</v>
      </c>
      <c r="V373" s="21" t="s">
        <v>37</v>
      </c>
      <c r="W373" s="21" t="s">
        <v>37</v>
      </c>
      <c r="X373" s="21" t="s">
        <v>37</v>
      </c>
      <c r="Y373" s="21" t="s">
        <v>37</v>
      </c>
      <c r="Z373" s="21">
        <v>0</v>
      </c>
      <c r="AA373" s="20" t="s">
        <v>37</v>
      </c>
      <c r="AB373" s="20" t="s">
        <v>37</v>
      </c>
      <c r="AC373" s="20" t="s">
        <v>37</v>
      </c>
      <c r="AD373" s="20" t="s">
        <v>37</v>
      </c>
      <c r="AE373" s="20">
        <v>0</v>
      </c>
      <c r="AF373" s="19" t="s">
        <v>37</v>
      </c>
      <c r="AG373" s="19" t="s">
        <v>37</v>
      </c>
      <c r="AH373" s="19" t="s">
        <v>37</v>
      </c>
      <c r="AI373" s="19" t="s">
        <v>37</v>
      </c>
      <c r="AJ373" s="19">
        <v>0</v>
      </c>
      <c r="AK373" s="19" t="s">
        <v>37</v>
      </c>
      <c r="AL373" s="19" t="s">
        <v>37</v>
      </c>
      <c r="AM373" s="19" t="s">
        <v>37</v>
      </c>
      <c r="AN373" s="19" t="s">
        <v>37</v>
      </c>
      <c r="AO373" s="19">
        <v>0</v>
      </c>
      <c r="AP373" s="22">
        <v>44</v>
      </c>
      <c r="AQ373" s="22">
        <v>17</v>
      </c>
      <c r="AR373" s="22" t="s">
        <v>37</v>
      </c>
      <c r="AS373" s="22" t="s">
        <v>37</v>
      </c>
      <c r="AT373" s="22">
        <v>61</v>
      </c>
      <c r="AU373" s="21">
        <v>0.8</v>
      </c>
      <c r="AV373" s="21">
        <v>0.3</v>
      </c>
      <c r="AW373" s="21" t="s">
        <v>37</v>
      </c>
      <c r="AX373" s="21" t="s">
        <v>37</v>
      </c>
      <c r="AY373" s="21">
        <v>1.1000000000000001</v>
      </c>
      <c r="AZ373" s="21">
        <v>1</v>
      </c>
      <c r="BA373" s="21">
        <v>0.3</v>
      </c>
      <c r="BB373" s="21" t="s">
        <v>37</v>
      </c>
      <c r="BC373" s="21" t="s">
        <v>37</v>
      </c>
      <c r="BD373" s="21">
        <v>1.3</v>
      </c>
      <c r="BE373" s="20">
        <v>34</v>
      </c>
      <c r="BF373" s="20" t="s">
        <v>37</v>
      </c>
      <c r="BG373" s="20" t="s">
        <v>37</v>
      </c>
      <c r="BH373" s="20" t="s">
        <v>37</v>
      </c>
      <c r="BI373" s="20">
        <v>34</v>
      </c>
      <c r="BJ373" s="20">
        <v>2</v>
      </c>
      <c r="BK373" s="20" t="s">
        <v>37</v>
      </c>
      <c r="BL373" s="20" t="s">
        <v>37</v>
      </c>
      <c r="BM373" s="20" t="s">
        <v>37</v>
      </c>
      <c r="BN373" s="20">
        <v>2</v>
      </c>
      <c r="BO373" s="22">
        <v>7</v>
      </c>
      <c r="BP373" s="22">
        <v>2</v>
      </c>
      <c r="BQ373" s="22" t="s">
        <v>37</v>
      </c>
      <c r="BR373" s="22" t="s">
        <v>37</v>
      </c>
      <c r="BS373" s="22">
        <v>9</v>
      </c>
      <c r="BT373" s="22">
        <v>18</v>
      </c>
      <c r="BU373" s="22">
        <v>15</v>
      </c>
      <c r="BV373" s="22" t="s">
        <v>37</v>
      </c>
      <c r="BW373" s="22" t="s">
        <v>37</v>
      </c>
      <c r="BX373" s="22">
        <v>33</v>
      </c>
      <c r="BY373" s="24">
        <v>22</v>
      </c>
      <c r="BZ373" s="24">
        <v>4</v>
      </c>
      <c r="CA373" s="24" t="s">
        <v>37</v>
      </c>
      <c r="CB373" s="24" t="s">
        <v>37</v>
      </c>
      <c r="CC373" s="24">
        <v>26</v>
      </c>
      <c r="CD373" s="24">
        <v>83</v>
      </c>
      <c r="CE373" s="24">
        <v>21</v>
      </c>
      <c r="CF373" s="24">
        <v>0</v>
      </c>
      <c r="CG373" s="24">
        <v>0</v>
      </c>
      <c r="CH373" s="24">
        <v>104</v>
      </c>
      <c r="CI373" s="22">
        <v>762</v>
      </c>
      <c r="CJ373" s="22">
        <v>1</v>
      </c>
      <c r="CK373" s="22" t="s">
        <v>37</v>
      </c>
      <c r="CL373" s="22" t="s">
        <v>37</v>
      </c>
      <c r="CM373" s="20" t="s">
        <v>37</v>
      </c>
      <c r="CN373" s="20" t="s">
        <v>37</v>
      </c>
      <c r="CO373" s="20" t="s">
        <v>37</v>
      </c>
      <c r="CP373" s="20" t="s">
        <v>37</v>
      </c>
    </row>
    <row r="374" spans="1:94" x14ac:dyDescent="0.35">
      <c r="A374" s="16">
        <v>2012</v>
      </c>
      <c r="B374" s="17">
        <v>11843</v>
      </c>
      <c r="C374" s="18" t="s">
        <v>1046</v>
      </c>
      <c r="D374" s="18" t="s">
        <v>758</v>
      </c>
      <c r="E374" s="18" t="s">
        <v>57</v>
      </c>
      <c r="F374" s="16" t="s">
        <v>8</v>
      </c>
      <c r="G374" s="20" t="s">
        <v>37</v>
      </c>
      <c r="H374" s="20" t="s">
        <v>37</v>
      </c>
      <c r="I374" s="20" t="s">
        <v>37</v>
      </c>
      <c r="J374" s="20" t="s">
        <v>37</v>
      </c>
      <c r="K374" s="20">
        <v>0</v>
      </c>
      <c r="L374" s="19" t="s">
        <v>37</v>
      </c>
      <c r="M374" s="19" t="s">
        <v>37</v>
      </c>
      <c r="N374" s="19" t="s">
        <v>37</v>
      </c>
      <c r="O374" s="19" t="s">
        <v>37</v>
      </c>
      <c r="P374" s="19">
        <v>0</v>
      </c>
      <c r="Q374" s="22" t="s">
        <v>37</v>
      </c>
      <c r="R374" s="22" t="s">
        <v>37</v>
      </c>
      <c r="S374" s="22" t="s">
        <v>37</v>
      </c>
      <c r="T374" s="22" t="s">
        <v>37</v>
      </c>
      <c r="U374" s="22">
        <v>0</v>
      </c>
      <c r="V374" s="21" t="s">
        <v>37</v>
      </c>
      <c r="W374" s="21" t="s">
        <v>37</v>
      </c>
      <c r="X374" s="21" t="s">
        <v>37</v>
      </c>
      <c r="Y374" s="21" t="s">
        <v>37</v>
      </c>
      <c r="Z374" s="21">
        <v>0</v>
      </c>
      <c r="AA374" s="20" t="s">
        <v>37</v>
      </c>
      <c r="AB374" s="20" t="s">
        <v>37</v>
      </c>
      <c r="AC374" s="20" t="s">
        <v>37</v>
      </c>
      <c r="AD374" s="20" t="s">
        <v>37</v>
      </c>
      <c r="AE374" s="20">
        <v>0</v>
      </c>
      <c r="AF374" s="19" t="s">
        <v>37</v>
      </c>
      <c r="AG374" s="19" t="s">
        <v>37</v>
      </c>
      <c r="AH374" s="19" t="s">
        <v>37</v>
      </c>
      <c r="AI374" s="19" t="s">
        <v>37</v>
      </c>
      <c r="AJ374" s="19">
        <v>0</v>
      </c>
      <c r="AK374" s="19" t="s">
        <v>37</v>
      </c>
      <c r="AL374" s="19" t="s">
        <v>37</v>
      </c>
      <c r="AM374" s="19" t="s">
        <v>37</v>
      </c>
      <c r="AN374" s="19" t="s">
        <v>37</v>
      </c>
      <c r="AO374" s="19">
        <v>0</v>
      </c>
      <c r="AP374" s="22" t="s">
        <v>37</v>
      </c>
      <c r="AQ374" s="22" t="s">
        <v>37</v>
      </c>
      <c r="AR374" s="22" t="s">
        <v>37</v>
      </c>
      <c r="AS374" s="22" t="s">
        <v>37</v>
      </c>
      <c r="AT374" s="22">
        <v>0</v>
      </c>
      <c r="AU374" s="21" t="s">
        <v>37</v>
      </c>
      <c r="AV374" s="21">
        <v>2.9</v>
      </c>
      <c r="AW374" s="21" t="s">
        <v>37</v>
      </c>
      <c r="AX374" s="21" t="s">
        <v>37</v>
      </c>
      <c r="AY374" s="21">
        <v>2.9</v>
      </c>
      <c r="AZ374" s="21" t="s">
        <v>37</v>
      </c>
      <c r="BA374" s="21">
        <v>6.2</v>
      </c>
      <c r="BB374" s="21" t="s">
        <v>37</v>
      </c>
      <c r="BC374" s="21" t="s">
        <v>37</v>
      </c>
      <c r="BD374" s="21">
        <v>6.2</v>
      </c>
      <c r="BE374" s="20" t="s">
        <v>37</v>
      </c>
      <c r="BF374" s="20" t="s">
        <v>37</v>
      </c>
      <c r="BG374" s="20" t="s">
        <v>37</v>
      </c>
      <c r="BH374" s="20" t="s">
        <v>37</v>
      </c>
      <c r="BI374" s="20">
        <v>0</v>
      </c>
      <c r="BJ374" s="20" t="s">
        <v>37</v>
      </c>
      <c r="BK374" s="20" t="s">
        <v>37</v>
      </c>
      <c r="BL374" s="20" t="s">
        <v>37</v>
      </c>
      <c r="BM374" s="20" t="s">
        <v>37</v>
      </c>
      <c r="BN374" s="20">
        <v>0</v>
      </c>
      <c r="BO374" s="22" t="s">
        <v>37</v>
      </c>
      <c r="BP374" s="22">
        <v>72</v>
      </c>
      <c r="BQ374" s="22" t="s">
        <v>37</v>
      </c>
      <c r="BR374" s="22" t="s">
        <v>37</v>
      </c>
      <c r="BS374" s="22">
        <v>72</v>
      </c>
      <c r="BT374" s="22" t="s">
        <v>37</v>
      </c>
      <c r="BU374" s="22" t="s">
        <v>37</v>
      </c>
      <c r="BV374" s="22" t="s">
        <v>37</v>
      </c>
      <c r="BW374" s="22" t="s">
        <v>37</v>
      </c>
      <c r="BX374" s="22">
        <v>0</v>
      </c>
      <c r="BY374" s="24" t="s">
        <v>37</v>
      </c>
      <c r="BZ374" s="24">
        <v>13</v>
      </c>
      <c r="CA374" s="24" t="s">
        <v>37</v>
      </c>
      <c r="CB374" s="24" t="s">
        <v>37</v>
      </c>
      <c r="CC374" s="24">
        <v>13</v>
      </c>
      <c r="CD374" s="24">
        <v>0</v>
      </c>
      <c r="CE374" s="24">
        <v>85</v>
      </c>
      <c r="CF374" s="24">
        <v>0</v>
      </c>
      <c r="CG374" s="24">
        <v>0</v>
      </c>
      <c r="CH374" s="24">
        <v>85</v>
      </c>
      <c r="CI374" s="22" t="s">
        <v>37</v>
      </c>
      <c r="CJ374" s="22" t="s">
        <v>37</v>
      </c>
      <c r="CK374" s="22" t="s">
        <v>37</v>
      </c>
      <c r="CL374" s="22" t="s">
        <v>37</v>
      </c>
      <c r="CM374" s="20">
        <v>15</v>
      </c>
      <c r="CN374" s="20">
        <v>11</v>
      </c>
      <c r="CO374" s="20" t="s">
        <v>37</v>
      </c>
      <c r="CP374" s="20" t="s">
        <v>37</v>
      </c>
    </row>
    <row r="375" spans="1:94" x14ac:dyDescent="0.35">
      <c r="A375" s="16">
        <v>2012</v>
      </c>
      <c r="B375" s="17">
        <v>11895</v>
      </c>
      <c r="C375" s="18" t="s">
        <v>2228</v>
      </c>
      <c r="D375" s="18" t="s">
        <v>39</v>
      </c>
      <c r="E375" s="18" t="s">
        <v>28</v>
      </c>
      <c r="F375" s="16" t="s">
        <v>2203</v>
      </c>
      <c r="G375" s="20" t="s">
        <v>37</v>
      </c>
      <c r="H375" s="20" t="s">
        <v>37</v>
      </c>
      <c r="I375" s="20" t="s">
        <v>37</v>
      </c>
      <c r="J375" s="20" t="s">
        <v>37</v>
      </c>
      <c r="K375" s="20" t="s">
        <v>37</v>
      </c>
      <c r="L375" s="19" t="s">
        <v>37</v>
      </c>
      <c r="M375" s="19" t="s">
        <v>37</v>
      </c>
      <c r="N375" s="19" t="s">
        <v>37</v>
      </c>
      <c r="O375" s="19" t="s">
        <v>37</v>
      </c>
      <c r="P375" s="19" t="s">
        <v>37</v>
      </c>
      <c r="Q375" s="22" t="s">
        <v>37</v>
      </c>
      <c r="R375" s="22" t="s">
        <v>37</v>
      </c>
      <c r="S375" s="22" t="s">
        <v>37</v>
      </c>
      <c r="T375" s="22" t="s">
        <v>37</v>
      </c>
      <c r="U375" s="22" t="s">
        <v>37</v>
      </c>
      <c r="V375" s="21" t="s">
        <v>37</v>
      </c>
      <c r="W375" s="21" t="s">
        <v>37</v>
      </c>
      <c r="X375" s="21" t="s">
        <v>37</v>
      </c>
      <c r="Y375" s="21" t="s">
        <v>37</v>
      </c>
      <c r="Z375" s="21" t="s">
        <v>37</v>
      </c>
      <c r="AA375" s="20" t="s">
        <v>37</v>
      </c>
      <c r="AB375" s="20" t="s">
        <v>37</v>
      </c>
      <c r="AC375" s="20" t="s">
        <v>37</v>
      </c>
      <c r="AD375" s="20" t="s">
        <v>37</v>
      </c>
      <c r="AE375" s="20" t="s">
        <v>37</v>
      </c>
      <c r="AF375" s="19" t="s">
        <v>37</v>
      </c>
      <c r="AG375" s="19" t="s">
        <v>37</v>
      </c>
      <c r="AH375" s="19" t="s">
        <v>37</v>
      </c>
      <c r="AI375" s="19" t="s">
        <v>37</v>
      </c>
      <c r="AJ375" s="19" t="s">
        <v>37</v>
      </c>
      <c r="AK375" s="19" t="s">
        <v>37</v>
      </c>
      <c r="AL375" s="19" t="s">
        <v>37</v>
      </c>
      <c r="AM375" s="19" t="s">
        <v>37</v>
      </c>
      <c r="AN375" s="19" t="s">
        <v>37</v>
      </c>
      <c r="AO375" s="19" t="s">
        <v>37</v>
      </c>
      <c r="AP375" s="22" t="s">
        <v>37</v>
      </c>
      <c r="AQ375" s="22" t="s">
        <v>37</v>
      </c>
      <c r="AR375" s="22" t="s">
        <v>37</v>
      </c>
      <c r="AS375" s="22" t="s">
        <v>37</v>
      </c>
      <c r="AT375" s="22" t="s">
        <v>37</v>
      </c>
      <c r="AU375" s="21" t="s">
        <v>37</v>
      </c>
      <c r="AV375" s="21" t="s">
        <v>37</v>
      </c>
      <c r="AW375" s="21" t="s">
        <v>37</v>
      </c>
      <c r="AX375" s="21" t="s">
        <v>37</v>
      </c>
      <c r="AY375" s="21" t="s">
        <v>37</v>
      </c>
      <c r="AZ375" s="21" t="s">
        <v>37</v>
      </c>
      <c r="BA375" s="21" t="s">
        <v>37</v>
      </c>
      <c r="BB375" s="21" t="s">
        <v>37</v>
      </c>
      <c r="BC375" s="21" t="s">
        <v>37</v>
      </c>
      <c r="BD375" s="21" t="s">
        <v>37</v>
      </c>
      <c r="BE375" s="20" t="s">
        <v>37</v>
      </c>
      <c r="BF375" s="20" t="s">
        <v>37</v>
      </c>
      <c r="BG375" s="20" t="s">
        <v>37</v>
      </c>
      <c r="BH375" s="20" t="s">
        <v>37</v>
      </c>
      <c r="BI375" s="20" t="s">
        <v>37</v>
      </c>
      <c r="BJ375" s="20" t="s">
        <v>37</v>
      </c>
      <c r="BK375" s="20" t="s">
        <v>37</v>
      </c>
      <c r="BL375" s="20" t="s">
        <v>37</v>
      </c>
      <c r="BM375" s="20" t="s">
        <v>37</v>
      </c>
      <c r="BN375" s="20" t="s">
        <v>37</v>
      </c>
      <c r="BO375" s="22" t="s">
        <v>37</v>
      </c>
      <c r="BP375" s="22" t="s">
        <v>37</v>
      </c>
      <c r="BQ375" s="22" t="s">
        <v>37</v>
      </c>
      <c r="BR375" s="22" t="s">
        <v>37</v>
      </c>
      <c r="BS375" s="22" t="s">
        <v>37</v>
      </c>
      <c r="BT375" s="22" t="s">
        <v>37</v>
      </c>
      <c r="BU375" s="22" t="s">
        <v>37</v>
      </c>
      <c r="BV375" s="22" t="s">
        <v>37</v>
      </c>
      <c r="BW375" s="22" t="s">
        <v>37</v>
      </c>
      <c r="BX375" s="22" t="s">
        <v>37</v>
      </c>
      <c r="BY375" s="24" t="s">
        <v>37</v>
      </c>
      <c r="BZ375" s="24" t="s">
        <v>37</v>
      </c>
      <c r="CA375" s="24" t="s">
        <v>37</v>
      </c>
      <c r="CB375" s="24" t="s">
        <v>37</v>
      </c>
      <c r="CC375" s="24" t="s">
        <v>37</v>
      </c>
      <c r="CD375" s="24" t="s">
        <v>37</v>
      </c>
      <c r="CE375" s="24" t="s">
        <v>37</v>
      </c>
      <c r="CF375" s="24" t="s">
        <v>37</v>
      </c>
      <c r="CG375" s="24" t="s">
        <v>37</v>
      </c>
      <c r="CH375" s="24" t="s">
        <v>37</v>
      </c>
      <c r="CI375" s="22" t="s">
        <v>37</v>
      </c>
      <c r="CJ375" s="22" t="s">
        <v>37</v>
      </c>
      <c r="CK375" s="22" t="s">
        <v>37</v>
      </c>
      <c r="CL375" s="22" t="s">
        <v>37</v>
      </c>
      <c r="CM375" s="20" t="s">
        <v>37</v>
      </c>
      <c r="CN375" s="20" t="s">
        <v>37</v>
      </c>
      <c r="CO375" s="20">
        <v>8</v>
      </c>
      <c r="CP375" s="20" t="s">
        <v>37</v>
      </c>
    </row>
    <row r="376" spans="1:94" x14ac:dyDescent="0.35">
      <c r="A376" s="16">
        <v>2012</v>
      </c>
      <c r="B376" s="17">
        <v>12087</v>
      </c>
      <c r="C376" s="18" t="s">
        <v>1050</v>
      </c>
      <c r="D376" s="18" t="s">
        <v>172</v>
      </c>
      <c r="E376" s="18" t="s">
        <v>33</v>
      </c>
      <c r="F376" s="16" t="s">
        <v>8</v>
      </c>
      <c r="G376" s="20">
        <v>4</v>
      </c>
      <c r="H376" s="20" t="s">
        <v>37</v>
      </c>
      <c r="I376" s="20" t="s">
        <v>37</v>
      </c>
      <c r="J376" s="20" t="s">
        <v>37</v>
      </c>
      <c r="K376" s="20">
        <v>4</v>
      </c>
      <c r="L376" s="19">
        <v>0.1</v>
      </c>
      <c r="M376" s="19" t="s">
        <v>37</v>
      </c>
      <c r="N376" s="19" t="s">
        <v>37</v>
      </c>
      <c r="O376" s="19" t="s">
        <v>37</v>
      </c>
      <c r="P376" s="19">
        <v>0.1</v>
      </c>
      <c r="Q376" s="22">
        <v>121</v>
      </c>
      <c r="R376" s="22">
        <v>11</v>
      </c>
      <c r="S376" s="22">
        <v>1997</v>
      </c>
      <c r="T376" s="22" t="s">
        <v>37</v>
      </c>
      <c r="U376" s="22">
        <v>2129</v>
      </c>
      <c r="V376" s="21">
        <v>0.4</v>
      </c>
      <c r="W376" s="21">
        <v>0.1</v>
      </c>
      <c r="X376" s="21">
        <v>5.4</v>
      </c>
      <c r="Y376" s="21" t="s">
        <v>37</v>
      </c>
      <c r="Z376" s="21">
        <v>5.9</v>
      </c>
      <c r="AA376" s="20" t="s">
        <v>37</v>
      </c>
      <c r="AB376" s="20" t="s">
        <v>37</v>
      </c>
      <c r="AC376" s="20" t="s">
        <v>37</v>
      </c>
      <c r="AD376" s="20" t="s">
        <v>37</v>
      </c>
      <c r="AE376" s="20">
        <v>0</v>
      </c>
      <c r="AF376" s="19" t="s">
        <v>37</v>
      </c>
      <c r="AG376" s="19" t="s">
        <v>37</v>
      </c>
      <c r="AH376" s="19" t="s">
        <v>37</v>
      </c>
      <c r="AI376" s="19" t="s">
        <v>37</v>
      </c>
      <c r="AJ376" s="19">
        <v>0</v>
      </c>
      <c r="AK376" s="19" t="s">
        <v>37</v>
      </c>
      <c r="AL376" s="19" t="s">
        <v>37</v>
      </c>
      <c r="AM376" s="19" t="s">
        <v>37</v>
      </c>
      <c r="AN376" s="19" t="s">
        <v>37</v>
      </c>
      <c r="AO376" s="19">
        <v>0</v>
      </c>
      <c r="AP376" s="22" t="s">
        <v>37</v>
      </c>
      <c r="AQ376" s="22" t="s">
        <v>37</v>
      </c>
      <c r="AR376" s="22" t="s">
        <v>37</v>
      </c>
      <c r="AS376" s="22" t="s">
        <v>37</v>
      </c>
      <c r="AT376" s="22">
        <v>0</v>
      </c>
      <c r="AU376" s="21" t="s">
        <v>37</v>
      </c>
      <c r="AV376" s="21" t="s">
        <v>37</v>
      </c>
      <c r="AW376" s="21" t="s">
        <v>37</v>
      </c>
      <c r="AX376" s="21" t="s">
        <v>37</v>
      </c>
      <c r="AY376" s="21">
        <v>0</v>
      </c>
      <c r="AZ376" s="21" t="s">
        <v>37</v>
      </c>
      <c r="BA376" s="21" t="s">
        <v>37</v>
      </c>
      <c r="BB376" s="21" t="s">
        <v>37</v>
      </c>
      <c r="BC376" s="21" t="s">
        <v>37</v>
      </c>
      <c r="BD376" s="21">
        <v>0</v>
      </c>
      <c r="BE376" s="20">
        <v>1</v>
      </c>
      <c r="BF376" s="20">
        <v>0</v>
      </c>
      <c r="BG376" s="20">
        <v>0</v>
      </c>
      <c r="BH376" s="20">
        <v>0</v>
      </c>
      <c r="BI376" s="20">
        <v>1</v>
      </c>
      <c r="BJ376" s="20">
        <v>0</v>
      </c>
      <c r="BK376" s="20">
        <v>0</v>
      </c>
      <c r="BL376" s="20">
        <v>0</v>
      </c>
      <c r="BM376" s="20">
        <v>0</v>
      </c>
      <c r="BN376" s="20">
        <v>0</v>
      </c>
      <c r="BO376" s="22">
        <v>0</v>
      </c>
      <c r="BP376" s="22">
        <v>0</v>
      </c>
      <c r="BQ376" s="22">
        <v>0</v>
      </c>
      <c r="BR376" s="22">
        <v>0</v>
      </c>
      <c r="BS376" s="22">
        <v>0</v>
      </c>
      <c r="BT376" s="22">
        <v>0</v>
      </c>
      <c r="BU376" s="22">
        <v>0</v>
      </c>
      <c r="BV376" s="22">
        <v>0</v>
      </c>
      <c r="BW376" s="22">
        <v>0</v>
      </c>
      <c r="BX376" s="22">
        <v>0</v>
      </c>
      <c r="BY376" s="24">
        <v>0</v>
      </c>
      <c r="BZ376" s="24">
        <v>0</v>
      </c>
      <c r="CA376" s="24">
        <v>0</v>
      </c>
      <c r="CB376" s="24">
        <v>0</v>
      </c>
      <c r="CC376" s="24">
        <v>0</v>
      </c>
      <c r="CD376" s="24">
        <v>1</v>
      </c>
      <c r="CE376" s="24">
        <v>0</v>
      </c>
      <c r="CF376" s="24">
        <v>0</v>
      </c>
      <c r="CG376" s="24">
        <v>0</v>
      </c>
      <c r="CH376" s="24">
        <v>1</v>
      </c>
      <c r="CI376" s="22" t="s">
        <v>37</v>
      </c>
      <c r="CJ376" s="22" t="s">
        <v>37</v>
      </c>
      <c r="CK376" s="22" t="s">
        <v>37</v>
      </c>
      <c r="CL376" s="22" t="s">
        <v>37</v>
      </c>
      <c r="CM376" s="20" t="s">
        <v>37</v>
      </c>
      <c r="CN376" s="20" t="s">
        <v>37</v>
      </c>
      <c r="CO376" s="20" t="s">
        <v>37</v>
      </c>
      <c r="CP376" s="20" t="s">
        <v>37</v>
      </c>
    </row>
    <row r="377" spans="1:94" x14ac:dyDescent="0.35">
      <c r="A377" s="16">
        <v>2012</v>
      </c>
      <c r="B377" s="17">
        <v>12090</v>
      </c>
      <c r="C377" s="18" t="s">
        <v>1051</v>
      </c>
      <c r="D377" s="18" t="s">
        <v>172</v>
      </c>
      <c r="E377" s="18" t="s">
        <v>33</v>
      </c>
      <c r="F377" s="16" t="s">
        <v>8</v>
      </c>
      <c r="G377" s="20" t="s">
        <v>37</v>
      </c>
      <c r="H377" s="20" t="s">
        <v>37</v>
      </c>
      <c r="I377" s="20" t="s">
        <v>37</v>
      </c>
      <c r="J377" s="20" t="s">
        <v>37</v>
      </c>
      <c r="K377" s="20" t="s">
        <v>37</v>
      </c>
      <c r="L377" s="19" t="s">
        <v>37</v>
      </c>
      <c r="M377" s="19" t="s">
        <v>37</v>
      </c>
      <c r="N377" s="19" t="s">
        <v>37</v>
      </c>
      <c r="O377" s="19" t="s">
        <v>37</v>
      </c>
      <c r="P377" s="19" t="s">
        <v>37</v>
      </c>
      <c r="Q377" s="22" t="s">
        <v>37</v>
      </c>
      <c r="R377" s="22" t="s">
        <v>37</v>
      </c>
      <c r="S377" s="22" t="s">
        <v>37</v>
      </c>
      <c r="T377" s="22" t="s">
        <v>37</v>
      </c>
      <c r="U377" s="22" t="s">
        <v>37</v>
      </c>
      <c r="V377" s="21" t="s">
        <v>37</v>
      </c>
      <c r="W377" s="21" t="s">
        <v>37</v>
      </c>
      <c r="X377" s="21" t="s">
        <v>37</v>
      </c>
      <c r="Y377" s="21" t="s">
        <v>37</v>
      </c>
      <c r="Z377" s="21" t="s">
        <v>37</v>
      </c>
      <c r="AA377" s="20" t="s">
        <v>37</v>
      </c>
      <c r="AB377" s="20" t="s">
        <v>37</v>
      </c>
      <c r="AC377" s="20" t="s">
        <v>37</v>
      </c>
      <c r="AD377" s="20" t="s">
        <v>37</v>
      </c>
      <c r="AE377" s="20" t="s">
        <v>37</v>
      </c>
      <c r="AF377" s="19" t="s">
        <v>37</v>
      </c>
      <c r="AG377" s="19" t="s">
        <v>37</v>
      </c>
      <c r="AH377" s="19" t="s">
        <v>37</v>
      </c>
      <c r="AI377" s="19" t="s">
        <v>37</v>
      </c>
      <c r="AJ377" s="19" t="s">
        <v>37</v>
      </c>
      <c r="AK377" s="19" t="s">
        <v>37</v>
      </c>
      <c r="AL377" s="19" t="s">
        <v>37</v>
      </c>
      <c r="AM377" s="19" t="s">
        <v>37</v>
      </c>
      <c r="AN377" s="19" t="s">
        <v>37</v>
      </c>
      <c r="AO377" s="19" t="s">
        <v>37</v>
      </c>
      <c r="AP377" s="22" t="s">
        <v>37</v>
      </c>
      <c r="AQ377" s="22" t="s">
        <v>37</v>
      </c>
      <c r="AR377" s="22" t="s">
        <v>37</v>
      </c>
      <c r="AS377" s="22" t="s">
        <v>37</v>
      </c>
      <c r="AT377" s="22" t="s">
        <v>37</v>
      </c>
      <c r="AU377" s="21" t="s">
        <v>37</v>
      </c>
      <c r="AV377" s="21" t="s">
        <v>37</v>
      </c>
      <c r="AW377" s="21" t="s">
        <v>37</v>
      </c>
      <c r="AX377" s="21" t="s">
        <v>37</v>
      </c>
      <c r="AY377" s="21" t="s">
        <v>37</v>
      </c>
      <c r="AZ377" s="21" t="s">
        <v>37</v>
      </c>
      <c r="BA377" s="21" t="s">
        <v>37</v>
      </c>
      <c r="BB377" s="21" t="s">
        <v>37</v>
      </c>
      <c r="BC377" s="21" t="s">
        <v>37</v>
      </c>
      <c r="BD377" s="21" t="s">
        <v>37</v>
      </c>
      <c r="BE377" s="20" t="s">
        <v>37</v>
      </c>
      <c r="BF377" s="20" t="s">
        <v>37</v>
      </c>
      <c r="BG377" s="20" t="s">
        <v>37</v>
      </c>
      <c r="BH377" s="20" t="s">
        <v>37</v>
      </c>
      <c r="BI377" s="20">
        <v>0</v>
      </c>
      <c r="BJ377" s="20" t="s">
        <v>37</v>
      </c>
      <c r="BK377" s="20" t="s">
        <v>37</v>
      </c>
      <c r="BL377" s="20" t="s">
        <v>37</v>
      </c>
      <c r="BM377" s="20" t="s">
        <v>37</v>
      </c>
      <c r="BN377" s="20">
        <v>0</v>
      </c>
      <c r="BO377" s="22" t="s">
        <v>37</v>
      </c>
      <c r="BP377" s="22" t="s">
        <v>37</v>
      </c>
      <c r="BQ377" s="22" t="s">
        <v>37</v>
      </c>
      <c r="BR377" s="22" t="s">
        <v>37</v>
      </c>
      <c r="BS377" s="22">
        <v>0</v>
      </c>
      <c r="BT377" s="22" t="s">
        <v>37</v>
      </c>
      <c r="BU377" s="22" t="s">
        <v>37</v>
      </c>
      <c r="BV377" s="22" t="s">
        <v>37</v>
      </c>
      <c r="BW377" s="22" t="s">
        <v>37</v>
      </c>
      <c r="BX377" s="22">
        <v>0</v>
      </c>
      <c r="BY377" s="24" t="s">
        <v>37</v>
      </c>
      <c r="BZ377" s="24" t="s">
        <v>37</v>
      </c>
      <c r="CA377" s="24" t="s">
        <v>37</v>
      </c>
      <c r="CB377" s="24" t="s">
        <v>37</v>
      </c>
      <c r="CC377" s="24">
        <v>0</v>
      </c>
      <c r="CD377" s="24">
        <v>0</v>
      </c>
      <c r="CE377" s="24">
        <v>0</v>
      </c>
      <c r="CF377" s="24">
        <v>0</v>
      </c>
      <c r="CG377" s="24">
        <v>0</v>
      </c>
      <c r="CH377" s="24">
        <v>0</v>
      </c>
      <c r="CI377" s="22">
        <v>501</v>
      </c>
      <c r="CJ377" s="22">
        <v>7</v>
      </c>
      <c r="CK377" s="22">
        <v>39</v>
      </c>
      <c r="CL377" s="22">
        <v>0</v>
      </c>
      <c r="CM377" s="20" t="s">
        <v>37</v>
      </c>
      <c r="CN377" s="20" t="s">
        <v>37</v>
      </c>
      <c r="CO377" s="20" t="s">
        <v>37</v>
      </c>
      <c r="CP377" s="20" t="s">
        <v>37</v>
      </c>
    </row>
    <row r="378" spans="1:94" x14ac:dyDescent="0.35">
      <c r="A378" s="16">
        <v>2012</v>
      </c>
      <c r="B378" s="17">
        <v>12199</v>
      </c>
      <c r="C378" s="18" t="s">
        <v>1054</v>
      </c>
      <c r="D378" s="18" t="s">
        <v>174</v>
      </c>
      <c r="E378" s="18" t="s">
        <v>57</v>
      </c>
      <c r="F378" s="16" t="s">
        <v>8</v>
      </c>
      <c r="G378" s="20">
        <v>0</v>
      </c>
      <c r="H378" s="20">
        <v>0</v>
      </c>
      <c r="I378" s="20">
        <v>0</v>
      </c>
      <c r="J378" s="20">
        <v>0</v>
      </c>
      <c r="K378" s="20">
        <v>0</v>
      </c>
      <c r="L378" s="19">
        <v>0</v>
      </c>
      <c r="M378" s="19">
        <v>0</v>
      </c>
      <c r="N378" s="19">
        <v>0</v>
      </c>
      <c r="O378" s="19">
        <v>0</v>
      </c>
      <c r="P378" s="19">
        <v>0</v>
      </c>
      <c r="Q378" s="22">
        <v>0</v>
      </c>
      <c r="R378" s="22">
        <v>0</v>
      </c>
      <c r="S378" s="22">
        <v>0</v>
      </c>
      <c r="T378" s="22">
        <v>0</v>
      </c>
      <c r="U378" s="22">
        <v>0</v>
      </c>
      <c r="V378" s="21">
        <v>0</v>
      </c>
      <c r="W378" s="21">
        <v>0</v>
      </c>
      <c r="X378" s="21">
        <v>0</v>
      </c>
      <c r="Y378" s="21">
        <v>0</v>
      </c>
      <c r="Z378" s="21">
        <v>0</v>
      </c>
      <c r="AA378" s="20">
        <v>0</v>
      </c>
      <c r="AB378" s="20">
        <v>0</v>
      </c>
      <c r="AC378" s="20">
        <v>0</v>
      </c>
      <c r="AD378" s="20">
        <v>0</v>
      </c>
      <c r="AE378" s="20">
        <v>0</v>
      </c>
      <c r="AF378" s="19">
        <v>0</v>
      </c>
      <c r="AG378" s="19">
        <v>0</v>
      </c>
      <c r="AH378" s="19">
        <v>0</v>
      </c>
      <c r="AI378" s="19">
        <v>0</v>
      </c>
      <c r="AJ378" s="19">
        <v>0</v>
      </c>
      <c r="AK378" s="19">
        <v>0</v>
      </c>
      <c r="AL378" s="19">
        <v>0</v>
      </c>
      <c r="AM378" s="19">
        <v>0</v>
      </c>
      <c r="AN378" s="19">
        <v>0</v>
      </c>
      <c r="AO378" s="19">
        <v>0</v>
      </c>
      <c r="AP378" s="22">
        <v>65</v>
      </c>
      <c r="AQ378" s="22">
        <v>0</v>
      </c>
      <c r="AR378" s="22">
        <v>0</v>
      </c>
      <c r="AS378" s="22">
        <v>0</v>
      </c>
      <c r="AT378" s="22">
        <v>65</v>
      </c>
      <c r="AU378" s="21">
        <v>2.5</v>
      </c>
      <c r="AV378" s="21">
        <v>0</v>
      </c>
      <c r="AW378" s="21">
        <v>0</v>
      </c>
      <c r="AX378" s="21">
        <v>0</v>
      </c>
      <c r="AY378" s="21">
        <v>2.5</v>
      </c>
      <c r="AZ378" s="21">
        <v>14.1</v>
      </c>
      <c r="BA378" s="21">
        <v>0</v>
      </c>
      <c r="BB378" s="21">
        <v>0</v>
      </c>
      <c r="BC378" s="21">
        <v>0</v>
      </c>
      <c r="BD378" s="21">
        <v>14.1</v>
      </c>
      <c r="BE378" s="20">
        <v>0</v>
      </c>
      <c r="BF378" s="20">
        <v>0</v>
      </c>
      <c r="BG378" s="20">
        <v>0</v>
      </c>
      <c r="BH378" s="20">
        <v>0</v>
      </c>
      <c r="BI378" s="20">
        <v>0</v>
      </c>
      <c r="BJ378" s="20">
        <v>0</v>
      </c>
      <c r="BK378" s="20">
        <v>0</v>
      </c>
      <c r="BL378" s="20">
        <v>0</v>
      </c>
      <c r="BM378" s="20">
        <v>0</v>
      </c>
      <c r="BN378" s="20">
        <v>0</v>
      </c>
      <c r="BO378" s="22">
        <v>0</v>
      </c>
      <c r="BP378" s="22">
        <v>0</v>
      </c>
      <c r="BQ378" s="22">
        <v>0</v>
      </c>
      <c r="BR378" s="22">
        <v>0</v>
      </c>
      <c r="BS378" s="22">
        <v>0</v>
      </c>
      <c r="BT378" s="22">
        <v>0</v>
      </c>
      <c r="BU378" s="22">
        <v>0</v>
      </c>
      <c r="BV378" s="22">
        <v>0</v>
      </c>
      <c r="BW378" s="22">
        <v>0</v>
      </c>
      <c r="BX378" s="22">
        <v>0</v>
      </c>
      <c r="BY378" s="24">
        <v>0</v>
      </c>
      <c r="BZ378" s="24">
        <v>0</v>
      </c>
      <c r="CA378" s="24">
        <v>0</v>
      </c>
      <c r="CB378" s="24">
        <v>0</v>
      </c>
      <c r="CC378" s="24">
        <v>0</v>
      </c>
      <c r="CD378" s="24">
        <v>0</v>
      </c>
      <c r="CE378" s="24">
        <v>0</v>
      </c>
      <c r="CF378" s="24">
        <v>0</v>
      </c>
      <c r="CG378" s="24">
        <v>0</v>
      </c>
      <c r="CH378" s="24">
        <v>0</v>
      </c>
      <c r="CI378" s="22" t="s">
        <v>37</v>
      </c>
      <c r="CJ378" s="22" t="s">
        <v>37</v>
      </c>
      <c r="CK378" s="22" t="s">
        <v>37</v>
      </c>
      <c r="CL378" s="22" t="s">
        <v>37</v>
      </c>
      <c r="CM378" s="20">
        <v>0</v>
      </c>
      <c r="CN378" s="20">
        <v>3</v>
      </c>
      <c r="CO378" s="20">
        <v>0</v>
      </c>
      <c r="CP378" s="20">
        <v>0</v>
      </c>
    </row>
    <row r="379" spans="1:94" x14ac:dyDescent="0.35">
      <c r="A379" s="16">
        <v>2012</v>
      </c>
      <c r="B379" s="17">
        <v>12199</v>
      </c>
      <c r="C379" s="18" t="s">
        <v>1054</v>
      </c>
      <c r="D379" s="18" t="s">
        <v>172</v>
      </c>
      <c r="E379" s="18" t="s">
        <v>57</v>
      </c>
      <c r="F379" s="16" t="s">
        <v>8</v>
      </c>
      <c r="G379" s="20">
        <v>0</v>
      </c>
      <c r="H379" s="20">
        <v>0</v>
      </c>
      <c r="I379" s="20">
        <v>0</v>
      </c>
      <c r="J379" s="20">
        <v>0</v>
      </c>
      <c r="K379" s="20">
        <v>0</v>
      </c>
      <c r="L379" s="19">
        <v>0</v>
      </c>
      <c r="M379" s="19">
        <v>0</v>
      </c>
      <c r="N379" s="19">
        <v>0</v>
      </c>
      <c r="O379" s="19">
        <v>0</v>
      </c>
      <c r="P379" s="19">
        <v>0</v>
      </c>
      <c r="Q379" s="22">
        <v>0</v>
      </c>
      <c r="R379" s="22">
        <v>0</v>
      </c>
      <c r="S379" s="22">
        <v>0</v>
      </c>
      <c r="T379" s="22">
        <v>0</v>
      </c>
      <c r="U379" s="22">
        <v>0</v>
      </c>
      <c r="V379" s="21">
        <v>0</v>
      </c>
      <c r="W379" s="21">
        <v>0</v>
      </c>
      <c r="X379" s="21">
        <v>0</v>
      </c>
      <c r="Y379" s="21">
        <v>0</v>
      </c>
      <c r="Z379" s="21">
        <v>0</v>
      </c>
      <c r="AA379" s="20">
        <v>0</v>
      </c>
      <c r="AB379" s="20">
        <v>0</v>
      </c>
      <c r="AC379" s="20">
        <v>0</v>
      </c>
      <c r="AD379" s="20">
        <v>0</v>
      </c>
      <c r="AE379" s="20">
        <v>0</v>
      </c>
      <c r="AF379" s="19">
        <v>0</v>
      </c>
      <c r="AG379" s="19">
        <v>0</v>
      </c>
      <c r="AH379" s="19">
        <v>0</v>
      </c>
      <c r="AI379" s="19">
        <v>0</v>
      </c>
      <c r="AJ379" s="19">
        <v>0</v>
      </c>
      <c r="AK379" s="19">
        <v>0</v>
      </c>
      <c r="AL379" s="19">
        <v>0</v>
      </c>
      <c r="AM379" s="19">
        <v>0</v>
      </c>
      <c r="AN379" s="19">
        <v>0</v>
      </c>
      <c r="AO379" s="19">
        <v>0</v>
      </c>
      <c r="AP379" s="22">
        <v>0</v>
      </c>
      <c r="AQ379" s="22">
        <v>0</v>
      </c>
      <c r="AR379" s="22">
        <v>0</v>
      </c>
      <c r="AS379" s="22">
        <v>0</v>
      </c>
      <c r="AT379" s="22">
        <v>0</v>
      </c>
      <c r="AU379" s="21">
        <v>0</v>
      </c>
      <c r="AV379" s="21">
        <v>0</v>
      </c>
      <c r="AW379" s="21">
        <v>0</v>
      </c>
      <c r="AX379" s="21">
        <v>0</v>
      </c>
      <c r="AY379" s="21">
        <v>0</v>
      </c>
      <c r="AZ379" s="21">
        <v>0</v>
      </c>
      <c r="BA379" s="21">
        <v>6.3</v>
      </c>
      <c r="BB379" s="21">
        <v>1</v>
      </c>
      <c r="BC379" s="21">
        <v>0</v>
      </c>
      <c r="BD379" s="21">
        <v>7.3</v>
      </c>
      <c r="BE379" s="20">
        <v>0</v>
      </c>
      <c r="BF379" s="20">
        <v>0</v>
      </c>
      <c r="BG379" s="20">
        <v>0</v>
      </c>
      <c r="BH379" s="20">
        <v>0</v>
      </c>
      <c r="BI379" s="20">
        <v>0</v>
      </c>
      <c r="BJ379" s="20">
        <v>0</v>
      </c>
      <c r="BK379" s="20">
        <v>0</v>
      </c>
      <c r="BL379" s="20">
        <v>0</v>
      </c>
      <c r="BM379" s="20">
        <v>0</v>
      </c>
      <c r="BN379" s="20">
        <v>0</v>
      </c>
      <c r="BO379" s="22">
        <v>0</v>
      </c>
      <c r="BP379" s="22">
        <v>0</v>
      </c>
      <c r="BQ379" s="22">
        <v>1</v>
      </c>
      <c r="BR379" s="22">
        <v>0</v>
      </c>
      <c r="BS379" s="22">
        <v>1</v>
      </c>
      <c r="BT379" s="22">
        <v>0</v>
      </c>
      <c r="BU379" s="22">
        <v>0</v>
      </c>
      <c r="BV379" s="22">
        <v>0</v>
      </c>
      <c r="BW379" s="22">
        <v>0</v>
      </c>
      <c r="BX379" s="22">
        <v>0</v>
      </c>
      <c r="BY379" s="24">
        <v>0</v>
      </c>
      <c r="BZ379" s="24">
        <v>0</v>
      </c>
      <c r="CA379" s="24">
        <v>0</v>
      </c>
      <c r="CB379" s="24">
        <v>0</v>
      </c>
      <c r="CC379" s="24">
        <v>0</v>
      </c>
      <c r="CD379" s="24">
        <v>0</v>
      </c>
      <c r="CE379" s="24">
        <v>0</v>
      </c>
      <c r="CF379" s="24">
        <v>1</v>
      </c>
      <c r="CG379" s="24">
        <v>0</v>
      </c>
      <c r="CH379" s="24">
        <v>1</v>
      </c>
      <c r="CI379" s="22">
        <v>0</v>
      </c>
      <c r="CJ379" s="22">
        <v>4</v>
      </c>
      <c r="CK379" s="22">
        <v>1</v>
      </c>
      <c r="CL379" s="22">
        <v>0</v>
      </c>
      <c r="CM379" s="20">
        <v>9</v>
      </c>
      <c r="CN379" s="20">
        <v>29</v>
      </c>
      <c r="CO379" s="20">
        <v>0</v>
      </c>
      <c r="CP379" s="20">
        <v>0</v>
      </c>
    </row>
    <row r="380" spans="1:94" x14ac:dyDescent="0.35">
      <c r="A380" s="16">
        <v>2012</v>
      </c>
      <c r="B380" s="17">
        <v>12199</v>
      </c>
      <c r="C380" s="18" t="s">
        <v>1054</v>
      </c>
      <c r="D380" s="18" t="s">
        <v>179</v>
      </c>
      <c r="E380" s="18" t="s">
        <v>57</v>
      </c>
      <c r="F380" s="16" t="s">
        <v>8</v>
      </c>
      <c r="G380" s="20">
        <v>0</v>
      </c>
      <c r="H380" s="20">
        <v>0</v>
      </c>
      <c r="I380" s="20">
        <v>0</v>
      </c>
      <c r="J380" s="20">
        <v>0</v>
      </c>
      <c r="K380" s="20">
        <v>0</v>
      </c>
      <c r="L380" s="19">
        <v>0</v>
      </c>
      <c r="M380" s="19">
        <v>0</v>
      </c>
      <c r="N380" s="19">
        <v>0</v>
      </c>
      <c r="O380" s="19">
        <v>0</v>
      </c>
      <c r="P380" s="19">
        <v>0</v>
      </c>
      <c r="Q380" s="22">
        <v>0</v>
      </c>
      <c r="R380" s="22">
        <v>0</v>
      </c>
      <c r="S380" s="22">
        <v>0</v>
      </c>
      <c r="T380" s="22">
        <v>0</v>
      </c>
      <c r="U380" s="22">
        <v>0</v>
      </c>
      <c r="V380" s="21">
        <v>0</v>
      </c>
      <c r="W380" s="21">
        <v>0</v>
      </c>
      <c r="X380" s="21">
        <v>0</v>
      </c>
      <c r="Y380" s="21">
        <v>0</v>
      </c>
      <c r="Z380" s="21">
        <v>0</v>
      </c>
      <c r="AA380" s="20">
        <v>0</v>
      </c>
      <c r="AB380" s="20">
        <v>0</v>
      </c>
      <c r="AC380" s="20">
        <v>0</v>
      </c>
      <c r="AD380" s="20">
        <v>0</v>
      </c>
      <c r="AE380" s="20">
        <v>0</v>
      </c>
      <c r="AF380" s="19">
        <v>0</v>
      </c>
      <c r="AG380" s="19">
        <v>0</v>
      </c>
      <c r="AH380" s="19">
        <v>0</v>
      </c>
      <c r="AI380" s="19">
        <v>0</v>
      </c>
      <c r="AJ380" s="19">
        <v>0</v>
      </c>
      <c r="AK380" s="19">
        <v>0</v>
      </c>
      <c r="AL380" s="19">
        <v>0</v>
      </c>
      <c r="AM380" s="19">
        <v>0</v>
      </c>
      <c r="AN380" s="19">
        <v>0</v>
      </c>
      <c r="AO380" s="19">
        <v>0</v>
      </c>
      <c r="AP380" s="22">
        <v>0</v>
      </c>
      <c r="AQ380" s="22">
        <v>0</v>
      </c>
      <c r="AR380" s="22">
        <v>0</v>
      </c>
      <c r="AS380" s="22">
        <v>0</v>
      </c>
      <c r="AT380" s="22">
        <v>0</v>
      </c>
      <c r="AU380" s="21">
        <v>0</v>
      </c>
      <c r="AV380" s="21">
        <v>0</v>
      </c>
      <c r="AW380" s="21">
        <v>0</v>
      </c>
      <c r="AX380" s="21">
        <v>0</v>
      </c>
      <c r="AY380" s="21">
        <v>0</v>
      </c>
      <c r="AZ380" s="21">
        <v>0</v>
      </c>
      <c r="BA380" s="21">
        <v>0</v>
      </c>
      <c r="BB380" s="21">
        <v>0</v>
      </c>
      <c r="BC380" s="21">
        <v>0</v>
      </c>
      <c r="BD380" s="21">
        <v>0</v>
      </c>
      <c r="BE380" s="20">
        <v>0</v>
      </c>
      <c r="BF380" s="20">
        <v>7</v>
      </c>
      <c r="BG380" s="20">
        <v>0</v>
      </c>
      <c r="BH380" s="20">
        <v>0</v>
      </c>
      <c r="BI380" s="20">
        <v>7</v>
      </c>
      <c r="BJ380" s="20">
        <v>0</v>
      </c>
      <c r="BK380" s="20">
        <v>2</v>
      </c>
      <c r="BL380" s="20">
        <v>0</v>
      </c>
      <c r="BM380" s="20">
        <v>0</v>
      </c>
      <c r="BN380" s="20">
        <v>2</v>
      </c>
      <c r="BO380" s="22">
        <v>0</v>
      </c>
      <c r="BP380" s="22">
        <v>0</v>
      </c>
      <c r="BQ380" s="22">
        <v>0</v>
      </c>
      <c r="BR380" s="22">
        <v>0</v>
      </c>
      <c r="BS380" s="22">
        <v>0</v>
      </c>
      <c r="BT380" s="22">
        <v>0</v>
      </c>
      <c r="BU380" s="22">
        <v>0</v>
      </c>
      <c r="BV380" s="22">
        <v>0</v>
      </c>
      <c r="BW380" s="22">
        <v>0</v>
      </c>
      <c r="BX380" s="22">
        <v>0</v>
      </c>
      <c r="BY380" s="24">
        <v>0</v>
      </c>
      <c r="BZ380" s="24">
        <v>0</v>
      </c>
      <c r="CA380" s="24">
        <v>0</v>
      </c>
      <c r="CB380" s="24">
        <v>0</v>
      </c>
      <c r="CC380" s="24">
        <v>0</v>
      </c>
      <c r="CD380" s="24">
        <v>0</v>
      </c>
      <c r="CE380" s="24">
        <v>9</v>
      </c>
      <c r="CF380" s="24">
        <v>0</v>
      </c>
      <c r="CG380" s="24">
        <v>0</v>
      </c>
      <c r="CH380" s="24">
        <v>9</v>
      </c>
      <c r="CI380" s="22" t="s">
        <v>37</v>
      </c>
      <c r="CJ380" s="22" t="s">
        <v>37</v>
      </c>
      <c r="CK380" s="22" t="s">
        <v>37</v>
      </c>
      <c r="CL380" s="22" t="s">
        <v>37</v>
      </c>
      <c r="CM380" s="20">
        <v>0</v>
      </c>
      <c r="CN380" s="20">
        <v>4</v>
      </c>
      <c r="CO380" s="20">
        <v>5</v>
      </c>
      <c r="CP380" s="20">
        <v>0</v>
      </c>
    </row>
    <row r="381" spans="1:94" x14ac:dyDescent="0.35">
      <c r="A381" s="16">
        <v>2012</v>
      </c>
      <c r="B381" s="17">
        <v>12208</v>
      </c>
      <c r="C381" s="18" t="s">
        <v>1055</v>
      </c>
      <c r="D381" s="18" t="s">
        <v>79</v>
      </c>
      <c r="E381" s="18" t="s">
        <v>28</v>
      </c>
      <c r="F381" s="16" t="s">
        <v>8</v>
      </c>
      <c r="G381" s="20" t="s">
        <v>37</v>
      </c>
      <c r="H381" s="20" t="s">
        <v>37</v>
      </c>
      <c r="I381" s="20" t="s">
        <v>37</v>
      </c>
      <c r="J381" s="20" t="s">
        <v>37</v>
      </c>
      <c r="K381" s="20">
        <v>0</v>
      </c>
      <c r="L381" s="19" t="s">
        <v>37</v>
      </c>
      <c r="M381" s="19" t="s">
        <v>37</v>
      </c>
      <c r="N381" s="19" t="s">
        <v>37</v>
      </c>
      <c r="O381" s="19" t="s">
        <v>37</v>
      </c>
      <c r="P381" s="19">
        <v>0</v>
      </c>
      <c r="Q381" s="22" t="s">
        <v>37</v>
      </c>
      <c r="R381" s="22" t="s">
        <v>37</v>
      </c>
      <c r="S381" s="22" t="s">
        <v>37</v>
      </c>
      <c r="T381" s="22" t="s">
        <v>37</v>
      </c>
      <c r="U381" s="22">
        <v>0</v>
      </c>
      <c r="V381" s="21" t="s">
        <v>37</v>
      </c>
      <c r="W381" s="21" t="s">
        <v>37</v>
      </c>
      <c r="X381" s="21" t="s">
        <v>37</v>
      </c>
      <c r="Y381" s="21" t="s">
        <v>37</v>
      </c>
      <c r="Z381" s="21">
        <v>0</v>
      </c>
      <c r="AA381" s="20" t="s">
        <v>37</v>
      </c>
      <c r="AB381" s="20" t="s">
        <v>37</v>
      </c>
      <c r="AC381" s="20" t="s">
        <v>37</v>
      </c>
      <c r="AD381" s="20" t="s">
        <v>37</v>
      </c>
      <c r="AE381" s="20">
        <v>0</v>
      </c>
      <c r="AF381" s="19" t="s">
        <v>37</v>
      </c>
      <c r="AG381" s="19">
        <v>0.5</v>
      </c>
      <c r="AH381" s="19" t="s">
        <v>37</v>
      </c>
      <c r="AI381" s="19" t="s">
        <v>37</v>
      </c>
      <c r="AJ381" s="19">
        <v>0.5</v>
      </c>
      <c r="AK381" s="19" t="s">
        <v>37</v>
      </c>
      <c r="AL381" s="19">
        <v>0.5</v>
      </c>
      <c r="AM381" s="19" t="s">
        <v>37</v>
      </c>
      <c r="AN381" s="19" t="s">
        <v>37</v>
      </c>
      <c r="AO381" s="19">
        <v>0.5</v>
      </c>
      <c r="AP381" s="22" t="s">
        <v>37</v>
      </c>
      <c r="AQ381" s="22" t="s">
        <v>37</v>
      </c>
      <c r="AR381" s="22" t="s">
        <v>37</v>
      </c>
      <c r="AS381" s="22" t="s">
        <v>37</v>
      </c>
      <c r="AT381" s="22">
        <v>0</v>
      </c>
      <c r="AU381" s="21" t="s">
        <v>37</v>
      </c>
      <c r="AV381" s="21">
        <v>0.5</v>
      </c>
      <c r="AW381" s="21" t="s">
        <v>37</v>
      </c>
      <c r="AX381" s="21" t="s">
        <v>37</v>
      </c>
      <c r="AY381" s="21">
        <v>0.5</v>
      </c>
      <c r="AZ381" s="21" t="s">
        <v>37</v>
      </c>
      <c r="BA381" s="21">
        <v>0.5</v>
      </c>
      <c r="BB381" s="21" t="s">
        <v>37</v>
      </c>
      <c r="BC381" s="21" t="s">
        <v>37</v>
      </c>
      <c r="BD381" s="21">
        <v>0.5</v>
      </c>
      <c r="BE381" s="20" t="s">
        <v>37</v>
      </c>
      <c r="BF381" s="20">
        <v>0</v>
      </c>
      <c r="BG381" s="20" t="s">
        <v>37</v>
      </c>
      <c r="BH381" s="20" t="s">
        <v>37</v>
      </c>
      <c r="BI381" s="20">
        <v>0</v>
      </c>
      <c r="BJ381" s="20" t="s">
        <v>37</v>
      </c>
      <c r="BK381" s="20">
        <v>0</v>
      </c>
      <c r="BL381" s="20" t="s">
        <v>37</v>
      </c>
      <c r="BM381" s="20" t="s">
        <v>37</v>
      </c>
      <c r="BN381" s="20">
        <v>0</v>
      </c>
      <c r="BO381" s="22" t="s">
        <v>37</v>
      </c>
      <c r="BP381" s="22">
        <v>0</v>
      </c>
      <c r="BQ381" s="22" t="s">
        <v>37</v>
      </c>
      <c r="BR381" s="22" t="s">
        <v>37</v>
      </c>
      <c r="BS381" s="22">
        <v>0</v>
      </c>
      <c r="BT381" s="22" t="s">
        <v>37</v>
      </c>
      <c r="BU381" s="22">
        <v>0</v>
      </c>
      <c r="BV381" s="22" t="s">
        <v>37</v>
      </c>
      <c r="BW381" s="22" t="s">
        <v>37</v>
      </c>
      <c r="BX381" s="22">
        <v>0</v>
      </c>
      <c r="BY381" s="24" t="s">
        <v>37</v>
      </c>
      <c r="BZ381" s="24">
        <v>0</v>
      </c>
      <c r="CA381" s="24" t="s">
        <v>37</v>
      </c>
      <c r="CB381" s="24" t="s">
        <v>37</v>
      </c>
      <c r="CC381" s="24">
        <v>0</v>
      </c>
      <c r="CD381" s="24">
        <v>0</v>
      </c>
      <c r="CE381" s="24">
        <v>0</v>
      </c>
      <c r="CF381" s="24">
        <v>0</v>
      </c>
      <c r="CG381" s="24">
        <v>0</v>
      </c>
      <c r="CH381" s="24">
        <v>0</v>
      </c>
      <c r="CI381" s="22" t="s">
        <v>37</v>
      </c>
      <c r="CJ381" s="22">
        <v>18</v>
      </c>
      <c r="CK381" s="22" t="s">
        <v>37</v>
      </c>
      <c r="CL381" s="22" t="s">
        <v>37</v>
      </c>
      <c r="CM381" s="20" t="s">
        <v>37</v>
      </c>
      <c r="CN381" s="20">
        <v>21</v>
      </c>
      <c r="CO381" s="20" t="s">
        <v>37</v>
      </c>
      <c r="CP381" s="20" t="s">
        <v>37</v>
      </c>
    </row>
    <row r="382" spans="1:94" x14ac:dyDescent="0.35">
      <c r="A382" s="16">
        <v>2012</v>
      </c>
      <c r="B382" s="17">
        <v>12227</v>
      </c>
      <c r="C382" s="18" t="s">
        <v>1056</v>
      </c>
      <c r="D382" s="18" t="s">
        <v>51</v>
      </c>
      <c r="E382" s="18" t="s">
        <v>33</v>
      </c>
      <c r="F382" s="16" t="s">
        <v>8</v>
      </c>
      <c r="G382" s="20" t="s">
        <v>37</v>
      </c>
      <c r="H382" s="20" t="s">
        <v>37</v>
      </c>
      <c r="I382" s="20" t="s">
        <v>37</v>
      </c>
      <c r="J382" s="20" t="s">
        <v>37</v>
      </c>
      <c r="K382" s="20" t="s">
        <v>37</v>
      </c>
      <c r="L382" s="19" t="s">
        <v>37</v>
      </c>
      <c r="M382" s="19" t="s">
        <v>37</v>
      </c>
      <c r="N382" s="19" t="s">
        <v>37</v>
      </c>
      <c r="O382" s="19" t="s">
        <v>37</v>
      </c>
      <c r="P382" s="19" t="s">
        <v>37</v>
      </c>
      <c r="Q382" s="22" t="s">
        <v>37</v>
      </c>
      <c r="R382" s="22" t="s">
        <v>37</v>
      </c>
      <c r="S382" s="22" t="s">
        <v>37</v>
      </c>
      <c r="T382" s="22" t="s">
        <v>37</v>
      </c>
      <c r="U382" s="22" t="s">
        <v>37</v>
      </c>
      <c r="V382" s="21" t="s">
        <v>37</v>
      </c>
      <c r="W382" s="21" t="s">
        <v>37</v>
      </c>
      <c r="X382" s="21" t="s">
        <v>37</v>
      </c>
      <c r="Y382" s="21" t="s">
        <v>37</v>
      </c>
      <c r="Z382" s="21" t="s">
        <v>37</v>
      </c>
      <c r="AA382" s="20" t="s">
        <v>37</v>
      </c>
      <c r="AB382" s="20" t="s">
        <v>37</v>
      </c>
      <c r="AC382" s="20" t="s">
        <v>37</v>
      </c>
      <c r="AD382" s="20" t="s">
        <v>37</v>
      </c>
      <c r="AE382" s="20" t="s">
        <v>37</v>
      </c>
      <c r="AF382" s="19" t="s">
        <v>37</v>
      </c>
      <c r="AG382" s="19" t="s">
        <v>37</v>
      </c>
      <c r="AH382" s="19" t="s">
        <v>37</v>
      </c>
      <c r="AI382" s="19" t="s">
        <v>37</v>
      </c>
      <c r="AJ382" s="19" t="s">
        <v>37</v>
      </c>
      <c r="AK382" s="19" t="s">
        <v>37</v>
      </c>
      <c r="AL382" s="19" t="s">
        <v>37</v>
      </c>
      <c r="AM382" s="19" t="s">
        <v>37</v>
      </c>
      <c r="AN382" s="19" t="s">
        <v>37</v>
      </c>
      <c r="AO382" s="19" t="s">
        <v>37</v>
      </c>
      <c r="AP382" s="22" t="s">
        <v>37</v>
      </c>
      <c r="AQ382" s="22" t="s">
        <v>37</v>
      </c>
      <c r="AR382" s="22" t="s">
        <v>37</v>
      </c>
      <c r="AS382" s="22" t="s">
        <v>37</v>
      </c>
      <c r="AT382" s="22" t="s">
        <v>37</v>
      </c>
      <c r="AU382" s="21" t="s">
        <v>37</v>
      </c>
      <c r="AV382" s="21" t="s">
        <v>37</v>
      </c>
      <c r="AW382" s="21" t="s">
        <v>37</v>
      </c>
      <c r="AX382" s="21" t="s">
        <v>37</v>
      </c>
      <c r="AY382" s="21" t="s">
        <v>37</v>
      </c>
      <c r="AZ382" s="21" t="s">
        <v>37</v>
      </c>
      <c r="BA382" s="21" t="s">
        <v>37</v>
      </c>
      <c r="BB382" s="21" t="s">
        <v>37</v>
      </c>
      <c r="BC382" s="21" t="s">
        <v>37</v>
      </c>
      <c r="BD382" s="21" t="s">
        <v>37</v>
      </c>
      <c r="BE382" s="20" t="s">
        <v>37</v>
      </c>
      <c r="BF382" s="20" t="s">
        <v>37</v>
      </c>
      <c r="BG382" s="20" t="s">
        <v>37</v>
      </c>
      <c r="BH382" s="20" t="s">
        <v>37</v>
      </c>
      <c r="BI382" s="20">
        <v>0</v>
      </c>
      <c r="BJ382" s="20" t="s">
        <v>37</v>
      </c>
      <c r="BK382" s="20" t="s">
        <v>37</v>
      </c>
      <c r="BL382" s="20" t="s">
        <v>37</v>
      </c>
      <c r="BM382" s="20" t="s">
        <v>37</v>
      </c>
      <c r="BN382" s="20">
        <v>0</v>
      </c>
      <c r="BO382" s="22" t="s">
        <v>37</v>
      </c>
      <c r="BP382" s="22" t="s">
        <v>37</v>
      </c>
      <c r="BQ382" s="22" t="s">
        <v>37</v>
      </c>
      <c r="BR382" s="22" t="s">
        <v>37</v>
      </c>
      <c r="BS382" s="22">
        <v>0</v>
      </c>
      <c r="BT382" s="22" t="s">
        <v>37</v>
      </c>
      <c r="BU382" s="22" t="s">
        <v>37</v>
      </c>
      <c r="BV382" s="22" t="s">
        <v>37</v>
      </c>
      <c r="BW382" s="22" t="s">
        <v>37</v>
      </c>
      <c r="BX382" s="22">
        <v>0</v>
      </c>
      <c r="BY382" s="24" t="s">
        <v>37</v>
      </c>
      <c r="BZ382" s="24" t="s">
        <v>37</v>
      </c>
      <c r="CA382" s="24" t="s">
        <v>37</v>
      </c>
      <c r="CB382" s="24" t="s">
        <v>37</v>
      </c>
      <c r="CC382" s="24">
        <v>0</v>
      </c>
      <c r="CD382" s="24">
        <v>0</v>
      </c>
      <c r="CE382" s="24">
        <v>0</v>
      </c>
      <c r="CF382" s="24">
        <v>0</v>
      </c>
      <c r="CG382" s="24">
        <v>0</v>
      </c>
      <c r="CH382" s="24">
        <v>0</v>
      </c>
      <c r="CI382" s="22">
        <v>4551</v>
      </c>
      <c r="CJ382" s="22">
        <v>24</v>
      </c>
      <c r="CK382" s="22">
        <v>86</v>
      </c>
      <c r="CL382" s="22" t="s">
        <v>37</v>
      </c>
      <c r="CM382" s="20" t="s">
        <v>37</v>
      </c>
      <c r="CN382" s="20" t="s">
        <v>37</v>
      </c>
      <c r="CO382" s="20" t="s">
        <v>37</v>
      </c>
      <c r="CP382" s="20" t="s">
        <v>37</v>
      </c>
    </row>
    <row r="383" spans="1:94" x14ac:dyDescent="0.35">
      <c r="A383" s="16">
        <v>2012</v>
      </c>
      <c r="B383" s="17">
        <v>12260</v>
      </c>
      <c r="C383" s="18" t="s">
        <v>1059</v>
      </c>
      <c r="D383" s="18" t="s">
        <v>34</v>
      </c>
      <c r="E383" s="18" t="s">
        <v>33</v>
      </c>
      <c r="F383" s="16" t="s">
        <v>8</v>
      </c>
      <c r="G383" s="20" t="s">
        <v>37</v>
      </c>
      <c r="H383" s="20" t="s">
        <v>37</v>
      </c>
      <c r="I383" s="20" t="s">
        <v>37</v>
      </c>
      <c r="J383" s="20" t="s">
        <v>37</v>
      </c>
      <c r="K383" s="20">
        <v>0</v>
      </c>
      <c r="L383" s="19" t="s">
        <v>37</v>
      </c>
      <c r="M383" s="19" t="s">
        <v>37</v>
      </c>
      <c r="N383" s="19" t="s">
        <v>37</v>
      </c>
      <c r="O383" s="19" t="s">
        <v>37</v>
      </c>
      <c r="P383" s="19">
        <v>0</v>
      </c>
      <c r="Q383" s="22" t="s">
        <v>37</v>
      </c>
      <c r="R383" s="22" t="s">
        <v>37</v>
      </c>
      <c r="S383" s="22" t="s">
        <v>37</v>
      </c>
      <c r="T383" s="22" t="s">
        <v>37</v>
      </c>
      <c r="U383" s="22">
        <v>0</v>
      </c>
      <c r="V383" s="21" t="s">
        <v>37</v>
      </c>
      <c r="W383" s="21" t="s">
        <v>37</v>
      </c>
      <c r="X383" s="21" t="s">
        <v>37</v>
      </c>
      <c r="Y383" s="21" t="s">
        <v>37</v>
      </c>
      <c r="Z383" s="21">
        <v>0</v>
      </c>
      <c r="AA383" s="20" t="s">
        <v>37</v>
      </c>
      <c r="AB383" s="20" t="s">
        <v>37</v>
      </c>
      <c r="AC383" s="20" t="s">
        <v>37</v>
      </c>
      <c r="AD383" s="20" t="s">
        <v>37</v>
      </c>
      <c r="AE383" s="20">
        <v>0</v>
      </c>
      <c r="AF383" s="19" t="s">
        <v>37</v>
      </c>
      <c r="AG383" s="19" t="s">
        <v>37</v>
      </c>
      <c r="AH383" s="19" t="s">
        <v>37</v>
      </c>
      <c r="AI383" s="19" t="s">
        <v>37</v>
      </c>
      <c r="AJ383" s="19">
        <v>0</v>
      </c>
      <c r="AK383" s="19" t="s">
        <v>37</v>
      </c>
      <c r="AL383" s="19" t="s">
        <v>37</v>
      </c>
      <c r="AM383" s="19" t="s">
        <v>37</v>
      </c>
      <c r="AN383" s="19" t="s">
        <v>37</v>
      </c>
      <c r="AO383" s="19">
        <v>0</v>
      </c>
      <c r="AP383" s="22" t="s">
        <v>37</v>
      </c>
      <c r="AQ383" s="22" t="s">
        <v>37</v>
      </c>
      <c r="AR383" s="22">
        <v>201</v>
      </c>
      <c r="AS383" s="22" t="s">
        <v>37</v>
      </c>
      <c r="AT383" s="22">
        <v>201</v>
      </c>
      <c r="AU383" s="21">
        <v>1.7</v>
      </c>
      <c r="AV383" s="21" t="s">
        <v>37</v>
      </c>
      <c r="AW383" s="21">
        <v>2.6</v>
      </c>
      <c r="AX383" s="21" t="s">
        <v>37</v>
      </c>
      <c r="AY383" s="21">
        <v>4.3</v>
      </c>
      <c r="AZ383" s="21">
        <v>2.8</v>
      </c>
      <c r="BA383" s="21">
        <v>0.2</v>
      </c>
      <c r="BB383" s="21">
        <v>4.5999999999999996</v>
      </c>
      <c r="BC383" s="21" t="s">
        <v>37</v>
      </c>
      <c r="BD383" s="21">
        <v>7.6</v>
      </c>
      <c r="BE383" s="20" t="s">
        <v>37</v>
      </c>
      <c r="BF383" s="20" t="s">
        <v>37</v>
      </c>
      <c r="BG383" s="20" t="s">
        <v>37</v>
      </c>
      <c r="BH383" s="20" t="s">
        <v>37</v>
      </c>
      <c r="BI383" s="20">
        <v>0</v>
      </c>
      <c r="BJ383" s="20" t="s">
        <v>37</v>
      </c>
      <c r="BK383" s="20" t="s">
        <v>37</v>
      </c>
      <c r="BL383" s="20" t="s">
        <v>37</v>
      </c>
      <c r="BM383" s="20" t="s">
        <v>37</v>
      </c>
      <c r="BN383" s="20">
        <v>0</v>
      </c>
      <c r="BO383" s="22">
        <v>5</v>
      </c>
      <c r="BP383" s="22" t="s">
        <v>37</v>
      </c>
      <c r="BQ383" s="22" t="s">
        <v>37</v>
      </c>
      <c r="BR383" s="22" t="s">
        <v>37</v>
      </c>
      <c r="BS383" s="22">
        <v>5</v>
      </c>
      <c r="BT383" s="22" t="s">
        <v>37</v>
      </c>
      <c r="BU383" s="22" t="s">
        <v>37</v>
      </c>
      <c r="BV383" s="22" t="s">
        <v>37</v>
      </c>
      <c r="BW383" s="22" t="s">
        <v>37</v>
      </c>
      <c r="BX383" s="22">
        <v>0</v>
      </c>
      <c r="BY383" s="24" t="s">
        <v>37</v>
      </c>
      <c r="BZ383" s="24" t="s">
        <v>37</v>
      </c>
      <c r="CA383" s="24" t="s">
        <v>37</v>
      </c>
      <c r="CB383" s="24" t="s">
        <v>37</v>
      </c>
      <c r="CC383" s="24">
        <v>0</v>
      </c>
      <c r="CD383" s="24">
        <v>5</v>
      </c>
      <c r="CE383" s="24">
        <v>0</v>
      </c>
      <c r="CF383" s="24">
        <v>0</v>
      </c>
      <c r="CG383" s="24">
        <v>0</v>
      </c>
      <c r="CH383" s="24">
        <v>5</v>
      </c>
      <c r="CI383" s="22" t="s">
        <v>37</v>
      </c>
      <c r="CJ383" s="22" t="s">
        <v>37</v>
      </c>
      <c r="CK383" s="22">
        <v>5</v>
      </c>
      <c r="CL383" s="22" t="s">
        <v>37</v>
      </c>
      <c r="CM383" s="20" t="s">
        <v>37</v>
      </c>
      <c r="CN383" s="20">
        <v>2</v>
      </c>
      <c r="CO383" s="20">
        <v>1</v>
      </c>
      <c r="CP383" s="20" t="s">
        <v>37</v>
      </c>
    </row>
    <row r="384" spans="1:94" x14ac:dyDescent="0.35">
      <c r="A384" s="16">
        <v>2012</v>
      </c>
      <c r="B384" s="17">
        <v>12265</v>
      </c>
      <c r="C384" s="18" t="s">
        <v>1060</v>
      </c>
      <c r="D384" s="18" t="s">
        <v>39</v>
      </c>
      <c r="E384" s="18" t="s">
        <v>28</v>
      </c>
      <c r="F384" s="16" t="s">
        <v>8</v>
      </c>
      <c r="G384" s="20" t="s">
        <v>37</v>
      </c>
      <c r="H384" s="20" t="s">
        <v>37</v>
      </c>
      <c r="I384" s="20" t="s">
        <v>37</v>
      </c>
      <c r="J384" s="20" t="s">
        <v>37</v>
      </c>
      <c r="K384" s="20" t="s">
        <v>37</v>
      </c>
      <c r="L384" s="19" t="s">
        <v>37</v>
      </c>
      <c r="M384" s="19" t="s">
        <v>37</v>
      </c>
      <c r="N384" s="19" t="s">
        <v>37</v>
      </c>
      <c r="O384" s="19" t="s">
        <v>37</v>
      </c>
      <c r="P384" s="19" t="s">
        <v>37</v>
      </c>
      <c r="Q384" s="22" t="s">
        <v>37</v>
      </c>
      <c r="R384" s="22" t="s">
        <v>37</v>
      </c>
      <c r="S384" s="22" t="s">
        <v>37</v>
      </c>
      <c r="T384" s="22" t="s">
        <v>37</v>
      </c>
      <c r="U384" s="22" t="s">
        <v>37</v>
      </c>
      <c r="V384" s="21" t="s">
        <v>37</v>
      </c>
      <c r="W384" s="21" t="s">
        <v>37</v>
      </c>
      <c r="X384" s="21" t="s">
        <v>37</v>
      </c>
      <c r="Y384" s="21" t="s">
        <v>37</v>
      </c>
      <c r="Z384" s="21" t="s">
        <v>37</v>
      </c>
      <c r="AA384" s="20" t="s">
        <v>37</v>
      </c>
      <c r="AB384" s="20" t="s">
        <v>37</v>
      </c>
      <c r="AC384" s="20" t="s">
        <v>37</v>
      </c>
      <c r="AD384" s="20" t="s">
        <v>37</v>
      </c>
      <c r="AE384" s="20" t="s">
        <v>37</v>
      </c>
      <c r="AF384" s="19" t="s">
        <v>37</v>
      </c>
      <c r="AG384" s="19" t="s">
        <v>37</v>
      </c>
      <c r="AH384" s="19" t="s">
        <v>37</v>
      </c>
      <c r="AI384" s="19" t="s">
        <v>37</v>
      </c>
      <c r="AJ384" s="19" t="s">
        <v>37</v>
      </c>
      <c r="AK384" s="19" t="s">
        <v>37</v>
      </c>
      <c r="AL384" s="19" t="s">
        <v>37</v>
      </c>
      <c r="AM384" s="19" t="s">
        <v>37</v>
      </c>
      <c r="AN384" s="19" t="s">
        <v>37</v>
      </c>
      <c r="AO384" s="19" t="s">
        <v>37</v>
      </c>
      <c r="AP384" s="22" t="s">
        <v>37</v>
      </c>
      <c r="AQ384" s="22" t="s">
        <v>37</v>
      </c>
      <c r="AR384" s="22" t="s">
        <v>37</v>
      </c>
      <c r="AS384" s="22" t="s">
        <v>37</v>
      </c>
      <c r="AT384" s="22" t="s">
        <v>37</v>
      </c>
      <c r="AU384" s="21" t="s">
        <v>37</v>
      </c>
      <c r="AV384" s="21" t="s">
        <v>37</v>
      </c>
      <c r="AW384" s="21" t="s">
        <v>37</v>
      </c>
      <c r="AX384" s="21" t="s">
        <v>37</v>
      </c>
      <c r="AY384" s="21" t="s">
        <v>37</v>
      </c>
      <c r="AZ384" s="21" t="s">
        <v>37</v>
      </c>
      <c r="BA384" s="21" t="s">
        <v>37</v>
      </c>
      <c r="BB384" s="21" t="s">
        <v>37</v>
      </c>
      <c r="BC384" s="21" t="s">
        <v>37</v>
      </c>
      <c r="BD384" s="21" t="s">
        <v>37</v>
      </c>
      <c r="BE384" s="20" t="s">
        <v>37</v>
      </c>
      <c r="BF384" s="20" t="s">
        <v>37</v>
      </c>
      <c r="BG384" s="20" t="s">
        <v>37</v>
      </c>
      <c r="BH384" s="20" t="s">
        <v>37</v>
      </c>
      <c r="BI384" s="20" t="s">
        <v>37</v>
      </c>
      <c r="BJ384" s="20" t="s">
        <v>37</v>
      </c>
      <c r="BK384" s="20" t="s">
        <v>37</v>
      </c>
      <c r="BL384" s="20" t="s">
        <v>37</v>
      </c>
      <c r="BM384" s="20" t="s">
        <v>37</v>
      </c>
      <c r="BN384" s="20" t="s">
        <v>37</v>
      </c>
      <c r="BO384" s="22" t="s">
        <v>37</v>
      </c>
      <c r="BP384" s="22" t="s">
        <v>37</v>
      </c>
      <c r="BQ384" s="22" t="s">
        <v>37</v>
      </c>
      <c r="BR384" s="22" t="s">
        <v>37</v>
      </c>
      <c r="BS384" s="22" t="s">
        <v>37</v>
      </c>
      <c r="BT384" s="22" t="s">
        <v>37</v>
      </c>
      <c r="BU384" s="22" t="s">
        <v>37</v>
      </c>
      <c r="BV384" s="22" t="s">
        <v>37</v>
      </c>
      <c r="BW384" s="22" t="s">
        <v>37</v>
      </c>
      <c r="BX384" s="22" t="s">
        <v>37</v>
      </c>
      <c r="BY384" s="24" t="s">
        <v>37</v>
      </c>
      <c r="BZ384" s="24" t="s">
        <v>37</v>
      </c>
      <c r="CA384" s="24" t="s">
        <v>37</v>
      </c>
      <c r="CB384" s="24" t="s">
        <v>37</v>
      </c>
      <c r="CC384" s="24" t="s">
        <v>37</v>
      </c>
      <c r="CD384" s="24" t="s">
        <v>37</v>
      </c>
      <c r="CE384" s="24" t="s">
        <v>37</v>
      </c>
      <c r="CF384" s="24" t="s">
        <v>37</v>
      </c>
      <c r="CG384" s="24" t="s">
        <v>37</v>
      </c>
      <c r="CH384" s="24" t="s">
        <v>37</v>
      </c>
      <c r="CI384" s="22" t="s">
        <v>37</v>
      </c>
      <c r="CJ384" s="22" t="s">
        <v>37</v>
      </c>
      <c r="CK384" s="22" t="s">
        <v>37</v>
      </c>
      <c r="CL384" s="22" t="s">
        <v>37</v>
      </c>
      <c r="CM384" s="20" t="s">
        <v>37</v>
      </c>
      <c r="CN384" s="20">
        <v>2</v>
      </c>
      <c r="CO384" s="20">
        <v>30</v>
      </c>
      <c r="CP384" s="20" t="s">
        <v>37</v>
      </c>
    </row>
    <row r="385" spans="1:94" x14ac:dyDescent="0.35">
      <c r="A385" s="16">
        <v>2012</v>
      </c>
      <c r="B385" s="17">
        <v>12268</v>
      </c>
      <c r="C385" s="18" t="s">
        <v>1061</v>
      </c>
      <c r="D385" s="18" t="s">
        <v>98</v>
      </c>
      <c r="E385" s="18" t="s">
        <v>33</v>
      </c>
      <c r="F385" s="16" t="s">
        <v>8</v>
      </c>
      <c r="G385" s="20" t="s">
        <v>37</v>
      </c>
      <c r="H385" s="20" t="s">
        <v>37</v>
      </c>
      <c r="I385" s="20" t="s">
        <v>37</v>
      </c>
      <c r="J385" s="20" t="s">
        <v>37</v>
      </c>
      <c r="K385" s="20">
        <v>0</v>
      </c>
      <c r="L385" s="19" t="s">
        <v>37</v>
      </c>
      <c r="M385" s="19" t="s">
        <v>37</v>
      </c>
      <c r="N385" s="19" t="s">
        <v>37</v>
      </c>
      <c r="O385" s="19" t="s">
        <v>37</v>
      </c>
      <c r="P385" s="19">
        <v>0</v>
      </c>
      <c r="Q385" s="22" t="s">
        <v>37</v>
      </c>
      <c r="R385" s="22" t="s">
        <v>37</v>
      </c>
      <c r="S385" s="22" t="s">
        <v>37</v>
      </c>
      <c r="T385" s="22" t="s">
        <v>37</v>
      </c>
      <c r="U385" s="22">
        <v>0</v>
      </c>
      <c r="V385" s="21" t="s">
        <v>37</v>
      </c>
      <c r="W385" s="21" t="s">
        <v>37</v>
      </c>
      <c r="X385" s="21" t="s">
        <v>37</v>
      </c>
      <c r="Y385" s="21" t="s">
        <v>37</v>
      </c>
      <c r="Z385" s="21">
        <v>0</v>
      </c>
      <c r="AA385" s="20" t="s">
        <v>37</v>
      </c>
      <c r="AB385" s="20" t="s">
        <v>37</v>
      </c>
      <c r="AC385" s="20" t="s">
        <v>37</v>
      </c>
      <c r="AD385" s="20" t="s">
        <v>37</v>
      </c>
      <c r="AE385" s="20">
        <v>0</v>
      </c>
      <c r="AF385" s="19" t="s">
        <v>37</v>
      </c>
      <c r="AG385" s="19" t="s">
        <v>37</v>
      </c>
      <c r="AH385" s="19" t="s">
        <v>37</v>
      </c>
      <c r="AI385" s="19" t="s">
        <v>37</v>
      </c>
      <c r="AJ385" s="19">
        <v>0</v>
      </c>
      <c r="AK385" s="19" t="s">
        <v>37</v>
      </c>
      <c r="AL385" s="19" t="s">
        <v>37</v>
      </c>
      <c r="AM385" s="19" t="s">
        <v>37</v>
      </c>
      <c r="AN385" s="19" t="s">
        <v>37</v>
      </c>
      <c r="AO385" s="19">
        <v>0</v>
      </c>
      <c r="AP385" s="22" t="s">
        <v>37</v>
      </c>
      <c r="AQ385" s="22" t="s">
        <v>37</v>
      </c>
      <c r="AR385" s="22">
        <v>424</v>
      </c>
      <c r="AS385" s="22" t="s">
        <v>37</v>
      </c>
      <c r="AT385" s="22">
        <v>424</v>
      </c>
      <c r="AU385" s="21" t="s">
        <v>37</v>
      </c>
      <c r="AV385" s="21" t="s">
        <v>37</v>
      </c>
      <c r="AW385" s="21">
        <v>25</v>
      </c>
      <c r="AX385" s="21" t="s">
        <v>37</v>
      </c>
      <c r="AY385" s="21">
        <v>25</v>
      </c>
      <c r="AZ385" s="21" t="s">
        <v>37</v>
      </c>
      <c r="BA385" s="21" t="s">
        <v>37</v>
      </c>
      <c r="BB385" s="21">
        <v>29</v>
      </c>
      <c r="BC385" s="21" t="s">
        <v>37</v>
      </c>
      <c r="BD385" s="21">
        <v>29</v>
      </c>
      <c r="BE385" s="20" t="s">
        <v>37</v>
      </c>
      <c r="BF385" s="20" t="s">
        <v>37</v>
      </c>
      <c r="BG385" s="20" t="s">
        <v>37</v>
      </c>
      <c r="BH385" s="20" t="s">
        <v>37</v>
      </c>
      <c r="BI385" s="20">
        <v>0</v>
      </c>
      <c r="BJ385" s="20" t="s">
        <v>37</v>
      </c>
      <c r="BK385" s="20" t="s">
        <v>37</v>
      </c>
      <c r="BL385" s="20" t="s">
        <v>37</v>
      </c>
      <c r="BM385" s="20" t="s">
        <v>37</v>
      </c>
      <c r="BN385" s="20">
        <v>0</v>
      </c>
      <c r="BO385" s="22" t="s">
        <v>37</v>
      </c>
      <c r="BP385" s="22" t="s">
        <v>37</v>
      </c>
      <c r="BQ385" s="22">
        <v>107</v>
      </c>
      <c r="BR385" s="22" t="s">
        <v>37</v>
      </c>
      <c r="BS385" s="22">
        <v>107</v>
      </c>
      <c r="BT385" s="22" t="s">
        <v>37</v>
      </c>
      <c r="BU385" s="22" t="s">
        <v>37</v>
      </c>
      <c r="BV385" s="22">
        <v>1083</v>
      </c>
      <c r="BW385" s="22" t="s">
        <v>37</v>
      </c>
      <c r="BX385" s="22">
        <v>1083</v>
      </c>
      <c r="BY385" s="24" t="s">
        <v>37</v>
      </c>
      <c r="BZ385" s="24" t="s">
        <v>37</v>
      </c>
      <c r="CA385" s="24">
        <v>10</v>
      </c>
      <c r="CB385" s="24" t="s">
        <v>37</v>
      </c>
      <c r="CC385" s="24">
        <v>10</v>
      </c>
      <c r="CD385" s="24">
        <v>0</v>
      </c>
      <c r="CE385" s="24">
        <v>0</v>
      </c>
      <c r="CF385" s="24">
        <v>1200</v>
      </c>
      <c r="CG385" s="24">
        <v>0</v>
      </c>
      <c r="CH385" s="24">
        <v>1200</v>
      </c>
      <c r="CI385" s="22" t="s">
        <v>37</v>
      </c>
      <c r="CJ385" s="22" t="s">
        <v>37</v>
      </c>
      <c r="CK385" s="22" t="s">
        <v>37</v>
      </c>
      <c r="CL385" s="22" t="s">
        <v>37</v>
      </c>
      <c r="CM385" s="20" t="s">
        <v>37</v>
      </c>
      <c r="CN385" s="20" t="s">
        <v>37</v>
      </c>
      <c r="CO385" s="20">
        <v>2</v>
      </c>
      <c r="CP385" s="20" t="s">
        <v>37</v>
      </c>
    </row>
    <row r="386" spans="1:94" x14ac:dyDescent="0.35">
      <c r="A386" s="16">
        <v>2012</v>
      </c>
      <c r="B386" s="17">
        <v>12298</v>
      </c>
      <c r="C386" s="18" t="s">
        <v>1064</v>
      </c>
      <c r="D386" s="18" t="s">
        <v>39</v>
      </c>
      <c r="E386" s="18" t="s">
        <v>28</v>
      </c>
      <c r="F386" s="16" t="s">
        <v>8</v>
      </c>
      <c r="G386" s="20" t="s">
        <v>37</v>
      </c>
      <c r="H386" s="20" t="s">
        <v>37</v>
      </c>
      <c r="I386" s="20" t="s">
        <v>37</v>
      </c>
      <c r="J386" s="20" t="s">
        <v>37</v>
      </c>
      <c r="K386" s="20" t="s">
        <v>37</v>
      </c>
      <c r="L386" s="19" t="s">
        <v>37</v>
      </c>
      <c r="M386" s="19" t="s">
        <v>37</v>
      </c>
      <c r="N386" s="19" t="s">
        <v>37</v>
      </c>
      <c r="O386" s="19" t="s">
        <v>37</v>
      </c>
      <c r="P386" s="19" t="s">
        <v>37</v>
      </c>
      <c r="Q386" s="22" t="s">
        <v>37</v>
      </c>
      <c r="R386" s="22" t="s">
        <v>37</v>
      </c>
      <c r="S386" s="22" t="s">
        <v>37</v>
      </c>
      <c r="T386" s="22" t="s">
        <v>37</v>
      </c>
      <c r="U386" s="22" t="s">
        <v>37</v>
      </c>
      <c r="V386" s="21" t="s">
        <v>37</v>
      </c>
      <c r="W386" s="21" t="s">
        <v>37</v>
      </c>
      <c r="X386" s="21" t="s">
        <v>37</v>
      </c>
      <c r="Y386" s="21" t="s">
        <v>37</v>
      </c>
      <c r="Z386" s="21" t="s">
        <v>37</v>
      </c>
      <c r="AA386" s="20" t="s">
        <v>37</v>
      </c>
      <c r="AB386" s="20" t="s">
        <v>37</v>
      </c>
      <c r="AC386" s="20" t="s">
        <v>37</v>
      </c>
      <c r="AD386" s="20" t="s">
        <v>37</v>
      </c>
      <c r="AE386" s="20" t="s">
        <v>37</v>
      </c>
      <c r="AF386" s="19" t="s">
        <v>37</v>
      </c>
      <c r="AG386" s="19" t="s">
        <v>37</v>
      </c>
      <c r="AH386" s="19" t="s">
        <v>37</v>
      </c>
      <c r="AI386" s="19" t="s">
        <v>37</v>
      </c>
      <c r="AJ386" s="19" t="s">
        <v>37</v>
      </c>
      <c r="AK386" s="19" t="s">
        <v>37</v>
      </c>
      <c r="AL386" s="19" t="s">
        <v>37</v>
      </c>
      <c r="AM386" s="19" t="s">
        <v>37</v>
      </c>
      <c r="AN386" s="19" t="s">
        <v>37</v>
      </c>
      <c r="AO386" s="19" t="s">
        <v>37</v>
      </c>
      <c r="AP386" s="22" t="s">
        <v>37</v>
      </c>
      <c r="AQ386" s="22" t="s">
        <v>37</v>
      </c>
      <c r="AR386" s="22" t="s">
        <v>37</v>
      </c>
      <c r="AS386" s="22" t="s">
        <v>37</v>
      </c>
      <c r="AT386" s="22" t="s">
        <v>37</v>
      </c>
      <c r="AU386" s="21" t="s">
        <v>37</v>
      </c>
      <c r="AV386" s="21" t="s">
        <v>37</v>
      </c>
      <c r="AW386" s="21" t="s">
        <v>37</v>
      </c>
      <c r="AX386" s="21" t="s">
        <v>37</v>
      </c>
      <c r="AY386" s="21" t="s">
        <v>37</v>
      </c>
      <c r="AZ386" s="21" t="s">
        <v>37</v>
      </c>
      <c r="BA386" s="21" t="s">
        <v>37</v>
      </c>
      <c r="BB386" s="21" t="s">
        <v>37</v>
      </c>
      <c r="BC386" s="21" t="s">
        <v>37</v>
      </c>
      <c r="BD386" s="21" t="s">
        <v>37</v>
      </c>
      <c r="BE386" s="20" t="s">
        <v>37</v>
      </c>
      <c r="BF386" s="20" t="s">
        <v>37</v>
      </c>
      <c r="BG386" s="20" t="s">
        <v>37</v>
      </c>
      <c r="BH386" s="20" t="s">
        <v>37</v>
      </c>
      <c r="BI386" s="20" t="s">
        <v>37</v>
      </c>
      <c r="BJ386" s="20" t="s">
        <v>37</v>
      </c>
      <c r="BK386" s="20" t="s">
        <v>37</v>
      </c>
      <c r="BL386" s="20" t="s">
        <v>37</v>
      </c>
      <c r="BM386" s="20" t="s">
        <v>37</v>
      </c>
      <c r="BN386" s="20" t="s">
        <v>37</v>
      </c>
      <c r="BO386" s="22" t="s">
        <v>37</v>
      </c>
      <c r="BP386" s="22" t="s">
        <v>37</v>
      </c>
      <c r="BQ386" s="22" t="s">
        <v>37</v>
      </c>
      <c r="BR386" s="22" t="s">
        <v>37</v>
      </c>
      <c r="BS386" s="22" t="s">
        <v>37</v>
      </c>
      <c r="BT386" s="22" t="s">
        <v>37</v>
      </c>
      <c r="BU386" s="22" t="s">
        <v>37</v>
      </c>
      <c r="BV386" s="22" t="s">
        <v>37</v>
      </c>
      <c r="BW386" s="22" t="s">
        <v>37</v>
      </c>
      <c r="BX386" s="22" t="s">
        <v>37</v>
      </c>
      <c r="BY386" s="24" t="s">
        <v>37</v>
      </c>
      <c r="BZ386" s="24" t="s">
        <v>37</v>
      </c>
      <c r="CA386" s="24" t="s">
        <v>37</v>
      </c>
      <c r="CB386" s="24" t="s">
        <v>37</v>
      </c>
      <c r="CC386" s="24" t="s">
        <v>37</v>
      </c>
      <c r="CD386" s="24" t="s">
        <v>37</v>
      </c>
      <c r="CE386" s="24" t="s">
        <v>37</v>
      </c>
      <c r="CF386" s="24" t="s">
        <v>37</v>
      </c>
      <c r="CG386" s="24" t="s">
        <v>37</v>
      </c>
      <c r="CH386" s="24" t="s">
        <v>37</v>
      </c>
      <c r="CI386" s="22" t="s">
        <v>37</v>
      </c>
      <c r="CJ386" s="22" t="s">
        <v>37</v>
      </c>
      <c r="CK386" s="22" t="s">
        <v>37</v>
      </c>
      <c r="CL386" s="22" t="s">
        <v>37</v>
      </c>
      <c r="CM386" s="20">
        <v>26</v>
      </c>
      <c r="CN386" s="20">
        <v>35</v>
      </c>
      <c r="CO386" s="20">
        <v>12</v>
      </c>
      <c r="CP386" s="20">
        <v>0</v>
      </c>
    </row>
    <row r="387" spans="1:94" x14ac:dyDescent="0.35">
      <c r="A387" s="16">
        <v>2012</v>
      </c>
      <c r="B387" s="17">
        <v>12301</v>
      </c>
      <c r="C387" s="18" t="s">
        <v>1065</v>
      </c>
      <c r="D387" s="18" t="s">
        <v>172</v>
      </c>
      <c r="E387" s="18" t="s">
        <v>33</v>
      </c>
      <c r="F387" s="16" t="s">
        <v>8</v>
      </c>
      <c r="G387" s="20" t="s">
        <v>37</v>
      </c>
      <c r="H387" s="20" t="s">
        <v>37</v>
      </c>
      <c r="I387" s="20" t="s">
        <v>37</v>
      </c>
      <c r="J387" s="20" t="s">
        <v>37</v>
      </c>
      <c r="K387" s="20">
        <v>0</v>
      </c>
      <c r="L387" s="19" t="s">
        <v>37</v>
      </c>
      <c r="M387" s="19" t="s">
        <v>37</v>
      </c>
      <c r="N387" s="19" t="s">
        <v>37</v>
      </c>
      <c r="O387" s="19" t="s">
        <v>37</v>
      </c>
      <c r="P387" s="19">
        <v>0</v>
      </c>
      <c r="Q387" s="22" t="s">
        <v>37</v>
      </c>
      <c r="R387" s="22" t="s">
        <v>37</v>
      </c>
      <c r="S387" s="22" t="s">
        <v>37</v>
      </c>
      <c r="T387" s="22" t="s">
        <v>37</v>
      </c>
      <c r="U387" s="22">
        <v>0</v>
      </c>
      <c r="V387" s="21" t="s">
        <v>37</v>
      </c>
      <c r="W387" s="21" t="s">
        <v>37</v>
      </c>
      <c r="X387" s="21" t="s">
        <v>37</v>
      </c>
      <c r="Y387" s="21" t="s">
        <v>37</v>
      </c>
      <c r="Z387" s="21">
        <v>0</v>
      </c>
      <c r="AA387" s="20">
        <v>763</v>
      </c>
      <c r="AB387" s="20" t="s">
        <v>37</v>
      </c>
      <c r="AC387" s="20">
        <v>33</v>
      </c>
      <c r="AD387" s="20" t="s">
        <v>37</v>
      </c>
      <c r="AE387" s="20">
        <v>796</v>
      </c>
      <c r="AF387" s="19">
        <v>1.2</v>
      </c>
      <c r="AG387" s="19" t="s">
        <v>37</v>
      </c>
      <c r="AH387" s="19">
        <v>1</v>
      </c>
      <c r="AI387" s="19" t="s">
        <v>37</v>
      </c>
      <c r="AJ387" s="19">
        <v>2.2000000000000002</v>
      </c>
      <c r="AK387" s="19">
        <v>2.7</v>
      </c>
      <c r="AL387" s="19" t="s">
        <v>37</v>
      </c>
      <c r="AM387" s="19">
        <v>1.7</v>
      </c>
      <c r="AN387" s="19" t="s">
        <v>37</v>
      </c>
      <c r="AO387" s="19">
        <v>4.4000000000000004</v>
      </c>
      <c r="AP387" s="22">
        <v>21693</v>
      </c>
      <c r="AQ387" s="22" t="s">
        <v>37</v>
      </c>
      <c r="AR387" s="22">
        <v>1170</v>
      </c>
      <c r="AS387" s="22" t="s">
        <v>37</v>
      </c>
      <c r="AT387" s="22">
        <v>22863</v>
      </c>
      <c r="AU387" s="21">
        <v>62</v>
      </c>
      <c r="AV387" s="21" t="s">
        <v>37</v>
      </c>
      <c r="AW387" s="21">
        <v>24.2</v>
      </c>
      <c r="AX387" s="21" t="s">
        <v>37</v>
      </c>
      <c r="AY387" s="21">
        <v>86.2</v>
      </c>
      <c r="AZ387" s="21">
        <v>137.9</v>
      </c>
      <c r="BA387" s="21" t="s">
        <v>37</v>
      </c>
      <c r="BB387" s="21">
        <v>53.8</v>
      </c>
      <c r="BC387" s="21" t="s">
        <v>37</v>
      </c>
      <c r="BD387" s="21">
        <v>191.7</v>
      </c>
      <c r="BE387" s="20" t="s">
        <v>37</v>
      </c>
      <c r="BF387" s="20" t="s">
        <v>37</v>
      </c>
      <c r="BG387" s="20" t="s">
        <v>37</v>
      </c>
      <c r="BH387" s="20" t="s">
        <v>37</v>
      </c>
      <c r="BI387" s="20">
        <v>0</v>
      </c>
      <c r="BJ387" s="20" t="s">
        <v>37</v>
      </c>
      <c r="BK387" s="20" t="s">
        <v>37</v>
      </c>
      <c r="BL387" s="20" t="s">
        <v>37</v>
      </c>
      <c r="BM387" s="20" t="s">
        <v>37</v>
      </c>
      <c r="BN387" s="20">
        <v>0</v>
      </c>
      <c r="BO387" s="22">
        <v>21</v>
      </c>
      <c r="BP387" s="22" t="s">
        <v>37</v>
      </c>
      <c r="BQ387" s="22">
        <v>7</v>
      </c>
      <c r="BR387" s="22" t="s">
        <v>37</v>
      </c>
      <c r="BS387" s="22">
        <v>28</v>
      </c>
      <c r="BT387" s="22" t="s">
        <v>37</v>
      </c>
      <c r="BU387" s="22" t="s">
        <v>37</v>
      </c>
      <c r="BV387" s="22" t="s">
        <v>37</v>
      </c>
      <c r="BW387" s="22" t="s">
        <v>37</v>
      </c>
      <c r="BX387" s="22">
        <v>0</v>
      </c>
      <c r="BY387" s="24">
        <v>92</v>
      </c>
      <c r="BZ387" s="24" t="s">
        <v>37</v>
      </c>
      <c r="CA387" s="24">
        <v>10</v>
      </c>
      <c r="CB387" s="24" t="s">
        <v>37</v>
      </c>
      <c r="CC387" s="24">
        <v>102</v>
      </c>
      <c r="CD387" s="24">
        <v>113</v>
      </c>
      <c r="CE387" s="24">
        <v>0</v>
      </c>
      <c r="CF387" s="24">
        <v>17</v>
      </c>
      <c r="CG387" s="24">
        <v>0</v>
      </c>
      <c r="CH387" s="24">
        <v>130</v>
      </c>
      <c r="CI387" s="22" t="s">
        <v>37</v>
      </c>
      <c r="CJ387" s="22" t="s">
        <v>37</v>
      </c>
      <c r="CK387" s="22" t="s">
        <v>37</v>
      </c>
      <c r="CL387" s="22" t="s">
        <v>37</v>
      </c>
      <c r="CM387" s="20" t="s">
        <v>37</v>
      </c>
      <c r="CN387" s="20" t="s">
        <v>37</v>
      </c>
      <c r="CO387" s="20" t="s">
        <v>37</v>
      </c>
      <c r="CP387" s="20" t="s">
        <v>37</v>
      </c>
    </row>
    <row r="388" spans="1:94" x14ac:dyDescent="0.35">
      <c r="A388" s="16">
        <v>2012</v>
      </c>
      <c r="B388" s="17">
        <v>12312</v>
      </c>
      <c r="C388" s="18" t="s">
        <v>1066</v>
      </c>
      <c r="D388" s="18" t="s">
        <v>63</v>
      </c>
      <c r="E388" s="18" t="s">
        <v>191</v>
      </c>
      <c r="F388" s="16" t="s">
        <v>8</v>
      </c>
      <c r="G388" s="20">
        <v>13</v>
      </c>
      <c r="H388" s="20">
        <v>2865</v>
      </c>
      <c r="I388" s="20">
        <v>381</v>
      </c>
      <c r="J388" s="20" t="s">
        <v>37</v>
      </c>
      <c r="K388" s="20">
        <v>3259</v>
      </c>
      <c r="L388" s="19" t="s">
        <v>37</v>
      </c>
      <c r="M388" s="19" t="s">
        <v>37</v>
      </c>
      <c r="N388" s="19" t="s">
        <v>37</v>
      </c>
      <c r="O388" s="19" t="s">
        <v>37</v>
      </c>
      <c r="P388" s="19">
        <v>0</v>
      </c>
      <c r="Q388" s="22">
        <v>36</v>
      </c>
      <c r="R388" s="22">
        <v>2879</v>
      </c>
      <c r="S388" s="22">
        <v>30840</v>
      </c>
      <c r="T388" s="22" t="s">
        <v>37</v>
      </c>
      <c r="U388" s="22">
        <v>33755</v>
      </c>
      <c r="V388" s="21" t="s">
        <v>37</v>
      </c>
      <c r="W388" s="21" t="s">
        <v>37</v>
      </c>
      <c r="X388" s="21" t="s">
        <v>37</v>
      </c>
      <c r="Y388" s="21" t="s">
        <v>37</v>
      </c>
      <c r="Z388" s="21">
        <v>0</v>
      </c>
      <c r="AA388" s="20" t="s">
        <v>37</v>
      </c>
      <c r="AB388" s="20" t="s">
        <v>37</v>
      </c>
      <c r="AC388" s="20" t="s">
        <v>37</v>
      </c>
      <c r="AD388" s="20" t="s">
        <v>37</v>
      </c>
      <c r="AE388" s="20">
        <v>0</v>
      </c>
      <c r="AF388" s="19" t="s">
        <v>37</v>
      </c>
      <c r="AG388" s="19" t="s">
        <v>37</v>
      </c>
      <c r="AH388" s="19" t="s">
        <v>37</v>
      </c>
      <c r="AI388" s="19" t="s">
        <v>37</v>
      </c>
      <c r="AJ388" s="19">
        <v>0</v>
      </c>
      <c r="AK388" s="19" t="s">
        <v>37</v>
      </c>
      <c r="AL388" s="19" t="s">
        <v>37</v>
      </c>
      <c r="AM388" s="19" t="s">
        <v>37</v>
      </c>
      <c r="AN388" s="19" t="s">
        <v>37</v>
      </c>
      <c r="AO388" s="19">
        <v>0</v>
      </c>
      <c r="AP388" s="22" t="s">
        <v>37</v>
      </c>
      <c r="AQ388" s="22" t="s">
        <v>37</v>
      </c>
      <c r="AR388" s="22" t="s">
        <v>37</v>
      </c>
      <c r="AS388" s="22" t="s">
        <v>37</v>
      </c>
      <c r="AT388" s="22">
        <v>0</v>
      </c>
      <c r="AU388" s="21" t="s">
        <v>37</v>
      </c>
      <c r="AV388" s="21" t="s">
        <v>37</v>
      </c>
      <c r="AW388" s="21" t="s">
        <v>37</v>
      </c>
      <c r="AX388" s="21" t="s">
        <v>37</v>
      </c>
      <c r="AY388" s="21">
        <v>0</v>
      </c>
      <c r="AZ388" s="21" t="s">
        <v>37</v>
      </c>
      <c r="BA388" s="21" t="s">
        <v>37</v>
      </c>
      <c r="BB388" s="21" t="s">
        <v>37</v>
      </c>
      <c r="BC388" s="21" t="s">
        <v>37</v>
      </c>
      <c r="BD388" s="21">
        <v>0</v>
      </c>
      <c r="BE388" s="20">
        <v>1</v>
      </c>
      <c r="BF388" s="20" t="s">
        <v>37</v>
      </c>
      <c r="BG388" s="20">
        <v>7</v>
      </c>
      <c r="BH388" s="20" t="s">
        <v>37</v>
      </c>
      <c r="BI388" s="20">
        <v>8</v>
      </c>
      <c r="BJ388" s="20">
        <v>8</v>
      </c>
      <c r="BK388" s="20">
        <v>340</v>
      </c>
      <c r="BL388" s="20">
        <v>27</v>
      </c>
      <c r="BM388" s="20" t="s">
        <v>37</v>
      </c>
      <c r="BN388" s="20">
        <v>375</v>
      </c>
      <c r="BO388" s="22" t="s">
        <v>37</v>
      </c>
      <c r="BP388" s="22" t="s">
        <v>37</v>
      </c>
      <c r="BQ388" s="22" t="s">
        <v>37</v>
      </c>
      <c r="BR388" s="22" t="s">
        <v>37</v>
      </c>
      <c r="BS388" s="22">
        <v>0</v>
      </c>
      <c r="BT388" s="22" t="s">
        <v>37</v>
      </c>
      <c r="BU388" s="22" t="s">
        <v>37</v>
      </c>
      <c r="BV388" s="22" t="s">
        <v>37</v>
      </c>
      <c r="BW388" s="22" t="s">
        <v>37</v>
      </c>
      <c r="BX388" s="22">
        <v>0</v>
      </c>
      <c r="BY388" s="24">
        <v>1</v>
      </c>
      <c r="BZ388" s="24">
        <v>9</v>
      </c>
      <c r="CA388" s="24">
        <v>211</v>
      </c>
      <c r="CB388" s="24" t="s">
        <v>37</v>
      </c>
      <c r="CC388" s="24">
        <v>221</v>
      </c>
      <c r="CD388" s="24">
        <v>10</v>
      </c>
      <c r="CE388" s="24">
        <v>349</v>
      </c>
      <c r="CF388" s="24">
        <v>245</v>
      </c>
      <c r="CG388" s="24">
        <v>0</v>
      </c>
      <c r="CH388" s="24">
        <v>604</v>
      </c>
      <c r="CI388" s="22" t="s">
        <v>37</v>
      </c>
      <c r="CJ388" s="22" t="s">
        <v>37</v>
      </c>
      <c r="CK388" s="22" t="s">
        <v>37</v>
      </c>
      <c r="CL388" s="22" t="s">
        <v>37</v>
      </c>
      <c r="CM388" s="20" t="s">
        <v>37</v>
      </c>
      <c r="CN388" s="20" t="s">
        <v>37</v>
      </c>
      <c r="CO388" s="20" t="s">
        <v>37</v>
      </c>
      <c r="CP388" s="20" t="s">
        <v>37</v>
      </c>
    </row>
    <row r="389" spans="1:94" x14ac:dyDescent="0.35">
      <c r="A389" s="16">
        <v>2012</v>
      </c>
      <c r="B389" s="17">
        <v>12341</v>
      </c>
      <c r="C389" s="18" t="s">
        <v>1068</v>
      </c>
      <c r="D389" s="18" t="s">
        <v>173</v>
      </c>
      <c r="E389" s="18" t="s">
        <v>57</v>
      </c>
      <c r="F389" s="16" t="s">
        <v>8</v>
      </c>
      <c r="G389" s="20">
        <v>110</v>
      </c>
      <c r="H389" s="20">
        <v>1630</v>
      </c>
      <c r="I389" s="20" t="s">
        <v>37</v>
      </c>
      <c r="J389" s="20" t="s">
        <v>37</v>
      </c>
      <c r="K389" s="20">
        <v>1740</v>
      </c>
      <c r="L389" s="19" t="s">
        <v>37</v>
      </c>
      <c r="M389" s="19">
        <v>0.1</v>
      </c>
      <c r="N389" s="19" t="s">
        <v>37</v>
      </c>
      <c r="O389" s="19" t="s">
        <v>37</v>
      </c>
      <c r="P389" s="19">
        <v>0.1</v>
      </c>
      <c r="Q389" s="22">
        <v>454</v>
      </c>
      <c r="R389" s="22">
        <v>2227</v>
      </c>
      <c r="S389" s="22">
        <v>229</v>
      </c>
      <c r="T389" s="22" t="s">
        <v>37</v>
      </c>
      <c r="U389" s="22">
        <v>2910</v>
      </c>
      <c r="V389" s="21">
        <v>0.2</v>
      </c>
      <c r="W389" s="21">
        <v>0.1</v>
      </c>
      <c r="X389" s="21">
        <v>0.1</v>
      </c>
      <c r="Y389" s="21" t="s">
        <v>37</v>
      </c>
      <c r="Z389" s="21">
        <v>0.4</v>
      </c>
      <c r="AA389" s="20">
        <v>4</v>
      </c>
      <c r="AB389" s="20" t="s">
        <v>37</v>
      </c>
      <c r="AC389" s="20" t="s">
        <v>37</v>
      </c>
      <c r="AD389" s="20" t="s">
        <v>37</v>
      </c>
      <c r="AE389" s="20">
        <v>4</v>
      </c>
      <c r="AF389" s="19">
        <v>0.1</v>
      </c>
      <c r="AG389" s="19" t="s">
        <v>37</v>
      </c>
      <c r="AH389" s="19" t="s">
        <v>37</v>
      </c>
      <c r="AI389" s="19" t="s">
        <v>37</v>
      </c>
      <c r="AJ389" s="19">
        <v>0.1</v>
      </c>
      <c r="AK389" s="19">
        <v>0.1</v>
      </c>
      <c r="AL389" s="19" t="s">
        <v>37</v>
      </c>
      <c r="AM389" s="19" t="s">
        <v>37</v>
      </c>
      <c r="AN389" s="19" t="s">
        <v>37</v>
      </c>
      <c r="AO389" s="19">
        <v>0.1</v>
      </c>
      <c r="AP389" s="22">
        <v>4</v>
      </c>
      <c r="AQ389" s="22" t="s">
        <v>37</v>
      </c>
      <c r="AR389" s="22" t="s">
        <v>37</v>
      </c>
      <c r="AS389" s="22" t="s">
        <v>37</v>
      </c>
      <c r="AT389" s="22">
        <v>4</v>
      </c>
      <c r="AU389" s="21">
        <v>0.2</v>
      </c>
      <c r="AV389" s="21" t="s">
        <v>37</v>
      </c>
      <c r="AW389" s="21" t="s">
        <v>37</v>
      </c>
      <c r="AX389" s="21" t="s">
        <v>37</v>
      </c>
      <c r="AY389" s="21">
        <v>0.2</v>
      </c>
      <c r="AZ389" s="21">
        <v>0.2</v>
      </c>
      <c r="BA389" s="21" t="s">
        <v>37</v>
      </c>
      <c r="BB389" s="21" t="s">
        <v>37</v>
      </c>
      <c r="BC389" s="21" t="s">
        <v>37</v>
      </c>
      <c r="BD389" s="21">
        <v>0.2</v>
      </c>
      <c r="BE389" s="20">
        <v>1</v>
      </c>
      <c r="BF389" s="20">
        <v>7</v>
      </c>
      <c r="BG389" s="20" t="s">
        <v>37</v>
      </c>
      <c r="BH389" s="20" t="s">
        <v>37</v>
      </c>
      <c r="BI389" s="20">
        <v>8</v>
      </c>
      <c r="BJ389" s="20">
        <v>34</v>
      </c>
      <c r="BK389" s="20">
        <v>33</v>
      </c>
      <c r="BL389" s="20" t="s">
        <v>37</v>
      </c>
      <c r="BM389" s="20" t="s">
        <v>37</v>
      </c>
      <c r="BN389" s="20">
        <v>67</v>
      </c>
      <c r="BO389" s="22">
        <v>16</v>
      </c>
      <c r="BP389" s="22" t="s">
        <v>37</v>
      </c>
      <c r="BQ389" s="22" t="s">
        <v>37</v>
      </c>
      <c r="BR389" s="22" t="s">
        <v>37</v>
      </c>
      <c r="BS389" s="22">
        <v>16</v>
      </c>
      <c r="BT389" s="22">
        <v>5</v>
      </c>
      <c r="BU389" s="22" t="s">
        <v>37</v>
      </c>
      <c r="BV389" s="22" t="s">
        <v>37</v>
      </c>
      <c r="BW389" s="22" t="s">
        <v>37</v>
      </c>
      <c r="BX389" s="22">
        <v>5</v>
      </c>
      <c r="BY389" s="24">
        <v>3</v>
      </c>
      <c r="BZ389" s="24">
        <v>12</v>
      </c>
      <c r="CA389" s="24" t="s">
        <v>37</v>
      </c>
      <c r="CB389" s="24" t="s">
        <v>37</v>
      </c>
      <c r="CC389" s="24">
        <v>15</v>
      </c>
      <c r="CD389" s="24">
        <v>59</v>
      </c>
      <c r="CE389" s="24">
        <v>52</v>
      </c>
      <c r="CF389" s="24">
        <v>0</v>
      </c>
      <c r="CG389" s="24">
        <v>0</v>
      </c>
      <c r="CH389" s="24">
        <v>111</v>
      </c>
      <c r="CI389" s="22">
        <v>131</v>
      </c>
      <c r="CJ389" s="22">
        <v>1</v>
      </c>
      <c r="CK389" s="22">
        <v>0</v>
      </c>
      <c r="CL389" s="22" t="s">
        <v>37</v>
      </c>
      <c r="CM389" s="20" t="s">
        <v>37</v>
      </c>
      <c r="CN389" s="20">
        <v>6</v>
      </c>
      <c r="CO389" s="20">
        <v>3</v>
      </c>
      <c r="CP389" s="20" t="s">
        <v>37</v>
      </c>
    </row>
    <row r="390" spans="1:94" x14ac:dyDescent="0.35">
      <c r="A390" s="16">
        <v>2012</v>
      </c>
      <c r="B390" s="17">
        <v>12341</v>
      </c>
      <c r="C390" s="18" t="s">
        <v>1068</v>
      </c>
      <c r="D390" s="18" t="s">
        <v>36</v>
      </c>
      <c r="E390" s="18" t="s">
        <v>57</v>
      </c>
      <c r="F390" s="16" t="s">
        <v>8</v>
      </c>
      <c r="G390" s="20">
        <v>3021</v>
      </c>
      <c r="H390" s="20">
        <v>10022</v>
      </c>
      <c r="I390" s="20">
        <v>4967</v>
      </c>
      <c r="J390" s="20" t="s">
        <v>37</v>
      </c>
      <c r="K390" s="20">
        <v>18010</v>
      </c>
      <c r="L390" s="19">
        <v>0.9</v>
      </c>
      <c r="M390" s="19">
        <v>1.8</v>
      </c>
      <c r="N390" s="19">
        <v>0.4</v>
      </c>
      <c r="O390" s="19" t="s">
        <v>37</v>
      </c>
      <c r="P390" s="19">
        <v>3.1</v>
      </c>
      <c r="Q390" s="22">
        <v>14490</v>
      </c>
      <c r="R390" s="22">
        <v>23008</v>
      </c>
      <c r="S390" s="22">
        <v>16185</v>
      </c>
      <c r="T390" s="22" t="s">
        <v>37</v>
      </c>
      <c r="U390" s="22">
        <v>53683</v>
      </c>
      <c r="V390" s="21">
        <v>4.2</v>
      </c>
      <c r="W390" s="21">
        <v>4.0999999999999996</v>
      </c>
      <c r="X390" s="21">
        <v>1.8</v>
      </c>
      <c r="Y390" s="21" t="s">
        <v>37</v>
      </c>
      <c r="Z390" s="21">
        <v>10.1</v>
      </c>
      <c r="AA390" s="20">
        <v>39</v>
      </c>
      <c r="AB390" s="20" t="s">
        <v>37</v>
      </c>
      <c r="AC390" s="20" t="s">
        <v>37</v>
      </c>
      <c r="AD390" s="20" t="s">
        <v>37</v>
      </c>
      <c r="AE390" s="20">
        <v>39</v>
      </c>
      <c r="AF390" s="19">
        <v>1.6</v>
      </c>
      <c r="AG390" s="19">
        <v>1.6</v>
      </c>
      <c r="AH390" s="19">
        <v>9.1</v>
      </c>
      <c r="AI390" s="19" t="s">
        <v>37</v>
      </c>
      <c r="AJ390" s="19">
        <v>12.3</v>
      </c>
      <c r="AK390" s="19">
        <v>1.6</v>
      </c>
      <c r="AL390" s="19">
        <v>1.6</v>
      </c>
      <c r="AM390" s="19">
        <v>9.1</v>
      </c>
      <c r="AN390" s="19" t="s">
        <v>37</v>
      </c>
      <c r="AO390" s="19">
        <v>12.3</v>
      </c>
      <c r="AP390" s="22">
        <v>81</v>
      </c>
      <c r="AQ390" s="22" t="s">
        <v>37</v>
      </c>
      <c r="AR390" s="22" t="s">
        <v>37</v>
      </c>
      <c r="AS390" s="22" t="s">
        <v>37</v>
      </c>
      <c r="AT390" s="22">
        <v>81</v>
      </c>
      <c r="AU390" s="21">
        <v>3.3</v>
      </c>
      <c r="AV390" s="21">
        <v>1.8</v>
      </c>
      <c r="AW390" s="21">
        <v>10.8</v>
      </c>
      <c r="AX390" s="21" t="s">
        <v>37</v>
      </c>
      <c r="AY390" s="21">
        <v>15.9</v>
      </c>
      <c r="AZ390" s="21">
        <v>3.3</v>
      </c>
      <c r="BA390" s="21">
        <v>1.8</v>
      </c>
      <c r="BB390" s="21">
        <v>10.8</v>
      </c>
      <c r="BC390" s="21" t="s">
        <v>37</v>
      </c>
      <c r="BD390" s="21">
        <v>15.9</v>
      </c>
      <c r="BE390" s="20">
        <v>195</v>
      </c>
      <c r="BF390" s="20">
        <v>155</v>
      </c>
      <c r="BG390" s="20">
        <v>109</v>
      </c>
      <c r="BH390" s="20" t="s">
        <v>37</v>
      </c>
      <c r="BI390" s="20">
        <v>459</v>
      </c>
      <c r="BJ390" s="20">
        <v>376</v>
      </c>
      <c r="BK390" s="20">
        <v>1053</v>
      </c>
      <c r="BL390" s="20">
        <v>669</v>
      </c>
      <c r="BM390" s="20" t="s">
        <v>37</v>
      </c>
      <c r="BN390" s="20">
        <v>2098</v>
      </c>
      <c r="BO390" s="22">
        <v>167</v>
      </c>
      <c r="BP390" s="22">
        <v>2</v>
      </c>
      <c r="BQ390" s="22">
        <v>11</v>
      </c>
      <c r="BR390" s="22" t="s">
        <v>37</v>
      </c>
      <c r="BS390" s="22">
        <v>180</v>
      </c>
      <c r="BT390" s="22">
        <v>90</v>
      </c>
      <c r="BU390" s="22">
        <v>69</v>
      </c>
      <c r="BV390" s="22">
        <v>391</v>
      </c>
      <c r="BW390" s="22" t="s">
        <v>37</v>
      </c>
      <c r="BX390" s="22">
        <v>550</v>
      </c>
      <c r="BY390" s="24">
        <v>109</v>
      </c>
      <c r="BZ390" s="24">
        <v>92</v>
      </c>
      <c r="CA390" s="24">
        <v>65</v>
      </c>
      <c r="CB390" s="24" t="s">
        <v>37</v>
      </c>
      <c r="CC390" s="24">
        <v>266</v>
      </c>
      <c r="CD390" s="24">
        <v>937</v>
      </c>
      <c r="CE390" s="24">
        <v>1371</v>
      </c>
      <c r="CF390" s="24">
        <v>1245</v>
      </c>
      <c r="CG390" s="24">
        <v>0</v>
      </c>
      <c r="CH390" s="24">
        <v>3553</v>
      </c>
      <c r="CI390" s="22">
        <v>2730</v>
      </c>
      <c r="CJ390" s="22">
        <v>1</v>
      </c>
      <c r="CK390" s="22">
        <v>5</v>
      </c>
      <c r="CL390" s="22" t="s">
        <v>37</v>
      </c>
      <c r="CM390" s="20">
        <v>47</v>
      </c>
      <c r="CN390" s="20">
        <v>33</v>
      </c>
      <c r="CO390" s="20">
        <v>85</v>
      </c>
      <c r="CP390" s="20" t="s">
        <v>37</v>
      </c>
    </row>
    <row r="391" spans="1:94" x14ac:dyDescent="0.35">
      <c r="A391" s="16">
        <v>2012</v>
      </c>
      <c r="B391" s="17">
        <v>12341</v>
      </c>
      <c r="C391" s="18" t="s">
        <v>1068</v>
      </c>
      <c r="D391" s="18" t="s">
        <v>87</v>
      </c>
      <c r="E391" s="18" t="s">
        <v>57</v>
      </c>
      <c r="F391" s="16" t="s">
        <v>8</v>
      </c>
      <c r="G391" s="20">
        <v>108743</v>
      </c>
      <c r="H391" s="20">
        <v>80420</v>
      </c>
      <c r="I391" s="20">
        <v>53570</v>
      </c>
      <c r="J391" s="20" t="s">
        <v>37</v>
      </c>
      <c r="K391" s="20">
        <v>242733</v>
      </c>
      <c r="L391" s="19">
        <v>41.3</v>
      </c>
      <c r="M391" s="19">
        <v>19.100000000000001</v>
      </c>
      <c r="N391" s="19">
        <v>7.3</v>
      </c>
      <c r="O391" s="19" t="s">
        <v>37</v>
      </c>
      <c r="P391" s="19">
        <v>67.7</v>
      </c>
      <c r="Q391" s="22">
        <v>516257</v>
      </c>
      <c r="R391" s="22">
        <v>835429</v>
      </c>
      <c r="S391" s="22">
        <v>516528</v>
      </c>
      <c r="T391" s="22" t="s">
        <v>37</v>
      </c>
      <c r="U391" s="22">
        <v>1868214</v>
      </c>
      <c r="V391" s="21">
        <v>212.2</v>
      </c>
      <c r="W391" s="21">
        <v>179.1</v>
      </c>
      <c r="X391" s="21">
        <v>85.3</v>
      </c>
      <c r="Y391" s="21" t="s">
        <v>37</v>
      </c>
      <c r="Z391" s="21">
        <v>476.6</v>
      </c>
      <c r="AA391" s="20">
        <v>951</v>
      </c>
      <c r="AB391" s="20" t="s">
        <v>37</v>
      </c>
      <c r="AC391" s="20" t="s">
        <v>37</v>
      </c>
      <c r="AD391" s="20" t="s">
        <v>37</v>
      </c>
      <c r="AE391" s="20">
        <v>951</v>
      </c>
      <c r="AF391" s="19">
        <v>36.4</v>
      </c>
      <c r="AG391" s="19">
        <v>20.5</v>
      </c>
      <c r="AH391" s="19">
        <v>115.9</v>
      </c>
      <c r="AI391" s="19" t="s">
        <v>37</v>
      </c>
      <c r="AJ391" s="19">
        <v>172.8</v>
      </c>
      <c r="AK391" s="19">
        <v>36.4</v>
      </c>
      <c r="AL391" s="19">
        <v>20.5</v>
      </c>
      <c r="AM391" s="19">
        <v>115.9</v>
      </c>
      <c r="AN391" s="19" t="s">
        <v>37</v>
      </c>
      <c r="AO391" s="19">
        <v>172.8</v>
      </c>
      <c r="AP391" s="22">
        <v>2098</v>
      </c>
      <c r="AQ391" s="22" t="s">
        <v>37</v>
      </c>
      <c r="AR391" s="22" t="s">
        <v>37</v>
      </c>
      <c r="AS391" s="22" t="s">
        <v>37</v>
      </c>
      <c r="AT391" s="22">
        <v>2098</v>
      </c>
      <c r="AU391" s="21">
        <v>72.5</v>
      </c>
      <c r="AV391" s="21">
        <v>26.9</v>
      </c>
      <c r="AW391" s="21">
        <v>152</v>
      </c>
      <c r="AX391" s="21" t="s">
        <v>37</v>
      </c>
      <c r="AY391" s="21">
        <v>251.4</v>
      </c>
      <c r="AZ391" s="21">
        <v>72.5</v>
      </c>
      <c r="BA391" s="21">
        <v>26.9</v>
      </c>
      <c r="BB391" s="21">
        <v>152</v>
      </c>
      <c r="BC391" s="21" t="s">
        <v>37</v>
      </c>
      <c r="BD391" s="21">
        <v>251.4</v>
      </c>
      <c r="BE391" s="20">
        <v>3815</v>
      </c>
      <c r="BF391" s="20">
        <v>3309</v>
      </c>
      <c r="BG391" s="20">
        <v>1487</v>
      </c>
      <c r="BH391" s="20" t="s">
        <v>37</v>
      </c>
      <c r="BI391" s="20">
        <v>8611</v>
      </c>
      <c r="BJ391" s="20">
        <v>8669</v>
      </c>
      <c r="BK391" s="20">
        <v>11964</v>
      </c>
      <c r="BL391" s="20">
        <v>5630</v>
      </c>
      <c r="BM391" s="20" t="s">
        <v>37</v>
      </c>
      <c r="BN391" s="20">
        <v>26263</v>
      </c>
      <c r="BO391" s="22">
        <v>2186</v>
      </c>
      <c r="BP391" s="22">
        <v>55</v>
      </c>
      <c r="BQ391" s="22">
        <v>312</v>
      </c>
      <c r="BR391" s="22" t="s">
        <v>37</v>
      </c>
      <c r="BS391" s="22">
        <v>2553</v>
      </c>
      <c r="BT391" s="22">
        <v>2079</v>
      </c>
      <c r="BU391" s="22">
        <v>1170</v>
      </c>
      <c r="BV391" s="22">
        <v>6629</v>
      </c>
      <c r="BW391" s="22" t="s">
        <v>37</v>
      </c>
      <c r="BX391" s="22">
        <v>9878</v>
      </c>
      <c r="BY391" s="24">
        <v>1012</v>
      </c>
      <c r="BZ391" s="24">
        <v>988</v>
      </c>
      <c r="CA391" s="24">
        <v>444</v>
      </c>
      <c r="CB391" s="24" t="s">
        <v>37</v>
      </c>
      <c r="CC391" s="24">
        <v>2444</v>
      </c>
      <c r="CD391" s="24">
        <v>17761</v>
      </c>
      <c r="CE391" s="24">
        <v>17486</v>
      </c>
      <c r="CF391" s="24">
        <v>14502</v>
      </c>
      <c r="CG391" s="24">
        <v>0</v>
      </c>
      <c r="CH391" s="24">
        <v>49749</v>
      </c>
      <c r="CI391" s="22">
        <v>60572</v>
      </c>
      <c r="CJ391" s="22">
        <v>75</v>
      </c>
      <c r="CK391" s="22">
        <v>88</v>
      </c>
      <c r="CL391" s="22" t="s">
        <v>37</v>
      </c>
      <c r="CM391" s="20">
        <v>17</v>
      </c>
      <c r="CN391" s="20">
        <v>861</v>
      </c>
      <c r="CO391" s="20">
        <v>68</v>
      </c>
      <c r="CP391" s="20" t="s">
        <v>37</v>
      </c>
    </row>
    <row r="392" spans="1:94" x14ac:dyDescent="0.35">
      <c r="A392" s="16">
        <v>2012</v>
      </c>
      <c r="B392" s="17">
        <v>12377</v>
      </c>
      <c r="C392" s="18" t="s">
        <v>1070</v>
      </c>
      <c r="D392" s="18" t="s">
        <v>46</v>
      </c>
      <c r="E392" s="18" t="s">
        <v>33</v>
      </c>
      <c r="F392" s="16" t="s">
        <v>8</v>
      </c>
      <c r="G392" s="20" t="s">
        <v>37</v>
      </c>
      <c r="H392" s="20" t="s">
        <v>37</v>
      </c>
      <c r="I392" s="20" t="s">
        <v>37</v>
      </c>
      <c r="J392" s="20" t="s">
        <v>37</v>
      </c>
      <c r="K392" s="20" t="s">
        <v>37</v>
      </c>
      <c r="L392" s="19" t="s">
        <v>37</v>
      </c>
      <c r="M392" s="19" t="s">
        <v>37</v>
      </c>
      <c r="N392" s="19" t="s">
        <v>37</v>
      </c>
      <c r="O392" s="19" t="s">
        <v>37</v>
      </c>
      <c r="P392" s="19" t="s">
        <v>37</v>
      </c>
      <c r="Q392" s="22" t="s">
        <v>37</v>
      </c>
      <c r="R392" s="22" t="s">
        <v>37</v>
      </c>
      <c r="S392" s="22" t="s">
        <v>37</v>
      </c>
      <c r="T392" s="22" t="s">
        <v>37</v>
      </c>
      <c r="U392" s="22" t="s">
        <v>37</v>
      </c>
      <c r="V392" s="21" t="s">
        <v>37</v>
      </c>
      <c r="W392" s="21" t="s">
        <v>37</v>
      </c>
      <c r="X392" s="21" t="s">
        <v>37</v>
      </c>
      <c r="Y392" s="21" t="s">
        <v>37</v>
      </c>
      <c r="Z392" s="21" t="s">
        <v>37</v>
      </c>
      <c r="AA392" s="20" t="s">
        <v>37</v>
      </c>
      <c r="AB392" s="20" t="s">
        <v>37</v>
      </c>
      <c r="AC392" s="20" t="s">
        <v>37</v>
      </c>
      <c r="AD392" s="20" t="s">
        <v>37</v>
      </c>
      <c r="AE392" s="20" t="s">
        <v>37</v>
      </c>
      <c r="AF392" s="19" t="s">
        <v>37</v>
      </c>
      <c r="AG392" s="19" t="s">
        <v>37</v>
      </c>
      <c r="AH392" s="19" t="s">
        <v>37</v>
      </c>
      <c r="AI392" s="19" t="s">
        <v>37</v>
      </c>
      <c r="AJ392" s="19" t="s">
        <v>37</v>
      </c>
      <c r="AK392" s="19" t="s">
        <v>37</v>
      </c>
      <c r="AL392" s="19" t="s">
        <v>37</v>
      </c>
      <c r="AM392" s="19" t="s">
        <v>37</v>
      </c>
      <c r="AN392" s="19" t="s">
        <v>37</v>
      </c>
      <c r="AO392" s="19" t="s">
        <v>37</v>
      </c>
      <c r="AP392" s="22" t="s">
        <v>37</v>
      </c>
      <c r="AQ392" s="22" t="s">
        <v>37</v>
      </c>
      <c r="AR392" s="22" t="s">
        <v>37</v>
      </c>
      <c r="AS392" s="22" t="s">
        <v>37</v>
      </c>
      <c r="AT392" s="22" t="s">
        <v>37</v>
      </c>
      <c r="AU392" s="21" t="s">
        <v>37</v>
      </c>
      <c r="AV392" s="21" t="s">
        <v>37</v>
      </c>
      <c r="AW392" s="21" t="s">
        <v>37</v>
      </c>
      <c r="AX392" s="21" t="s">
        <v>37</v>
      </c>
      <c r="AY392" s="21" t="s">
        <v>37</v>
      </c>
      <c r="AZ392" s="21" t="s">
        <v>37</v>
      </c>
      <c r="BA392" s="21" t="s">
        <v>37</v>
      </c>
      <c r="BB392" s="21" t="s">
        <v>37</v>
      </c>
      <c r="BC392" s="21" t="s">
        <v>37</v>
      </c>
      <c r="BD392" s="21" t="s">
        <v>37</v>
      </c>
      <c r="BE392" s="20" t="s">
        <v>37</v>
      </c>
      <c r="BF392" s="20" t="s">
        <v>37</v>
      </c>
      <c r="BG392" s="20" t="s">
        <v>37</v>
      </c>
      <c r="BH392" s="20" t="s">
        <v>37</v>
      </c>
      <c r="BI392" s="20">
        <v>0</v>
      </c>
      <c r="BJ392" s="20" t="s">
        <v>37</v>
      </c>
      <c r="BK392" s="20" t="s">
        <v>37</v>
      </c>
      <c r="BL392" s="20" t="s">
        <v>37</v>
      </c>
      <c r="BM392" s="20" t="s">
        <v>37</v>
      </c>
      <c r="BN392" s="20">
        <v>0</v>
      </c>
      <c r="BO392" s="22">
        <v>1</v>
      </c>
      <c r="BP392" s="22" t="s">
        <v>37</v>
      </c>
      <c r="BQ392" s="22" t="s">
        <v>37</v>
      </c>
      <c r="BR392" s="22" t="s">
        <v>37</v>
      </c>
      <c r="BS392" s="22">
        <v>1</v>
      </c>
      <c r="BT392" s="22" t="s">
        <v>37</v>
      </c>
      <c r="BU392" s="22" t="s">
        <v>37</v>
      </c>
      <c r="BV392" s="22" t="s">
        <v>37</v>
      </c>
      <c r="BW392" s="22" t="s">
        <v>37</v>
      </c>
      <c r="BX392" s="22">
        <v>0</v>
      </c>
      <c r="BY392" s="24" t="s">
        <v>37</v>
      </c>
      <c r="BZ392" s="24" t="s">
        <v>37</v>
      </c>
      <c r="CA392" s="24" t="s">
        <v>37</v>
      </c>
      <c r="CB392" s="24" t="s">
        <v>37</v>
      </c>
      <c r="CC392" s="24">
        <v>0</v>
      </c>
      <c r="CD392" s="24">
        <v>1</v>
      </c>
      <c r="CE392" s="24">
        <v>0</v>
      </c>
      <c r="CF392" s="24">
        <v>0</v>
      </c>
      <c r="CG392" s="24">
        <v>0</v>
      </c>
      <c r="CH392" s="24">
        <v>1</v>
      </c>
      <c r="CI392" s="22" t="s">
        <v>37</v>
      </c>
      <c r="CJ392" s="22" t="s">
        <v>37</v>
      </c>
      <c r="CK392" s="22" t="s">
        <v>37</v>
      </c>
      <c r="CL392" s="22" t="s">
        <v>37</v>
      </c>
      <c r="CM392" s="20" t="s">
        <v>37</v>
      </c>
      <c r="CN392" s="20" t="s">
        <v>37</v>
      </c>
      <c r="CO392" s="20" t="s">
        <v>37</v>
      </c>
      <c r="CP392" s="20" t="s">
        <v>37</v>
      </c>
    </row>
    <row r="393" spans="1:94" x14ac:dyDescent="0.35">
      <c r="A393" s="16">
        <v>2012</v>
      </c>
      <c r="B393" s="17">
        <v>12377</v>
      </c>
      <c r="C393" s="18" t="s">
        <v>1070</v>
      </c>
      <c r="D393" s="18" t="s">
        <v>74</v>
      </c>
      <c r="E393" s="18" t="s">
        <v>33</v>
      </c>
      <c r="F393" s="16" t="s">
        <v>8</v>
      </c>
      <c r="G393" s="20" t="s">
        <v>37</v>
      </c>
      <c r="H393" s="20" t="s">
        <v>37</v>
      </c>
      <c r="I393" s="20" t="s">
        <v>37</v>
      </c>
      <c r="J393" s="20" t="s">
        <v>37</v>
      </c>
      <c r="K393" s="20" t="s">
        <v>37</v>
      </c>
      <c r="L393" s="19" t="s">
        <v>37</v>
      </c>
      <c r="M393" s="19" t="s">
        <v>37</v>
      </c>
      <c r="N393" s="19" t="s">
        <v>37</v>
      </c>
      <c r="O393" s="19" t="s">
        <v>37</v>
      </c>
      <c r="P393" s="19" t="s">
        <v>37</v>
      </c>
      <c r="Q393" s="22" t="s">
        <v>37</v>
      </c>
      <c r="R393" s="22" t="s">
        <v>37</v>
      </c>
      <c r="S393" s="22" t="s">
        <v>37</v>
      </c>
      <c r="T393" s="22" t="s">
        <v>37</v>
      </c>
      <c r="U393" s="22" t="s">
        <v>37</v>
      </c>
      <c r="V393" s="21" t="s">
        <v>37</v>
      </c>
      <c r="W393" s="21" t="s">
        <v>37</v>
      </c>
      <c r="X393" s="21" t="s">
        <v>37</v>
      </c>
      <c r="Y393" s="21" t="s">
        <v>37</v>
      </c>
      <c r="Z393" s="21" t="s">
        <v>37</v>
      </c>
      <c r="AA393" s="20" t="s">
        <v>37</v>
      </c>
      <c r="AB393" s="20" t="s">
        <v>37</v>
      </c>
      <c r="AC393" s="20" t="s">
        <v>37</v>
      </c>
      <c r="AD393" s="20" t="s">
        <v>37</v>
      </c>
      <c r="AE393" s="20" t="s">
        <v>37</v>
      </c>
      <c r="AF393" s="19" t="s">
        <v>37</v>
      </c>
      <c r="AG393" s="19" t="s">
        <v>37</v>
      </c>
      <c r="AH393" s="19" t="s">
        <v>37</v>
      </c>
      <c r="AI393" s="19" t="s">
        <v>37</v>
      </c>
      <c r="AJ393" s="19" t="s">
        <v>37</v>
      </c>
      <c r="AK393" s="19" t="s">
        <v>37</v>
      </c>
      <c r="AL393" s="19" t="s">
        <v>37</v>
      </c>
      <c r="AM393" s="19" t="s">
        <v>37</v>
      </c>
      <c r="AN393" s="19" t="s">
        <v>37</v>
      </c>
      <c r="AO393" s="19" t="s">
        <v>37</v>
      </c>
      <c r="AP393" s="22" t="s">
        <v>37</v>
      </c>
      <c r="AQ393" s="22" t="s">
        <v>37</v>
      </c>
      <c r="AR393" s="22" t="s">
        <v>37</v>
      </c>
      <c r="AS393" s="22" t="s">
        <v>37</v>
      </c>
      <c r="AT393" s="22" t="s">
        <v>37</v>
      </c>
      <c r="AU393" s="21" t="s">
        <v>37</v>
      </c>
      <c r="AV393" s="21" t="s">
        <v>37</v>
      </c>
      <c r="AW393" s="21" t="s">
        <v>37</v>
      </c>
      <c r="AX393" s="21" t="s">
        <v>37</v>
      </c>
      <c r="AY393" s="21" t="s">
        <v>37</v>
      </c>
      <c r="AZ393" s="21" t="s">
        <v>37</v>
      </c>
      <c r="BA393" s="21" t="s">
        <v>37</v>
      </c>
      <c r="BB393" s="21" t="s">
        <v>37</v>
      </c>
      <c r="BC393" s="21" t="s">
        <v>37</v>
      </c>
      <c r="BD393" s="21" t="s">
        <v>37</v>
      </c>
      <c r="BE393" s="20" t="s">
        <v>37</v>
      </c>
      <c r="BF393" s="20" t="s">
        <v>37</v>
      </c>
      <c r="BG393" s="20" t="s">
        <v>37</v>
      </c>
      <c r="BH393" s="20" t="s">
        <v>37</v>
      </c>
      <c r="BI393" s="20">
        <v>0</v>
      </c>
      <c r="BJ393" s="20" t="s">
        <v>37</v>
      </c>
      <c r="BK393" s="20" t="s">
        <v>37</v>
      </c>
      <c r="BL393" s="20" t="s">
        <v>37</v>
      </c>
      <c r="BM393" s="20" t="s">
        <v>37</v>
      </c>
      <c r="BN393" s="20">
        <v>0</v>
      </c>
      <c r="BO393" s="22">
        <v>0</v>
      </c>
      <c r="BP393" s="22" t="s">
        <v>37</v>
      </c>
      <c r="BQ393" s="22" t="s">
        <v>37</v>
      </c>
      <c r="BR393" s="22" t="s">
        <v>37</v>
      </c>
      <c r="BS393" s="22">
        <v>0</v>
      </c>
      <c r="BT393" s="22">
        <v>2</v>
      </c>
      <c r="BU393" s="22">
        <v>2</v>
      </c>
      <c r="BV393" s="22" t="s">
        <v>37</v>
      </c>
      <c r="BW393" s="22" t="s">
        <v>37</v>
      </c>
      <c r="BX393" s="22">
        <v>4</v>
      </c>
      <c r="BY393" s="24" t="s">
        <v>37</v>
      </c>
      <c r="BZ393" s="24" t="s">
        <v>37</v>
      </c>
      <c r="CA393" s="24" t="s">
        <v>37</v>
      </c>
      <c r="CB393" s="24" t="s">
        <v>37</v>
      </c>
      <c r="CC393" s="24">
        <v>0</v>
      </c>
      <c r="CD393" s="24">
        <v>2</v>
      </c>
      <c r="CE393" s="24">
        <v>2</v>
      </c>
      <c r="CF393" s="24">
        <v>0</v>
      </c>
      <c r="CG393" s="24">
        <v>0</v>
      </c>
      <c r="CH393" s="24">
        <v>4</v>
      </c>
      <c r="CI393" s="22" t="s">
        <v>37</v>
      </c>
      <c r="CJ393" s="22" t="s">
        <v>37</v>
      </c>
      <c r="CK393" s="22" t="s">
        <v>37</v>
      </c>
      <c r="CL393" s="22" t="s">
        <v>37</v>
      </c>
      <c r="CM393" s="20" t="s">
        <v>37</v>
      </c>
      <c r="CN393" s="20" t="s">
        <v>37</v>
      </c>
      <c r="CO393" s="20" t="s">
        <v>37</v>
      </c>
      <c r="CP393" s="20" t="s">
        <v>37</v>
      </c>
    </row>
    <row r="394" spans="1:94" x14ac:dyDescent="0.35">
      <c r="A394" s="16">
        <v>2012</v>
      </c>
      <c r="B394" s="17">
        <v>12377</v>
      </c>
      <c r="C394" s="18" t="s">
        <v>1070</v>
      </c>
      <c r="D394" s="18" t="s">
        <v>83</v>
      </c>
      <c r="E394" s="18" t="s">
        <v>33</v>
      </c>
      <c r="F394" s="16" t="s">
        <v>8</v>
      </c>
      <c r="G394" s="20" t="s">
        <v>37</v>
      </c>
      <c r="H394" s="20" t="s">
        <v>37</v>
      </c>
      <c r="I394" s="20" t="s">
        <v>37</v>
      </c>
      <c r="J394" s="20" t="s">
        <v>37</v>
      </c>
      <c r="K394" s="20">
        <v>0</v>
      </c>
      <c r="L394" s="19" t="s">
        <v>37</v>
      </c>
      <c r="M394" s="19" t="s">
        <v>37</v>
      </c>
      <c r="N394" s="19" t="s">
        <v>37</v>
      </c>
      <c r="O394" s="19" t="s">
        <v>37</v>
      </c>
      <c r="P394" s="19">
        <v>0</v>
      </c>
      <c r="Q394" s="22" t="s">
        <v>37</v>
      </c>
      <c r="R394" s="22" t="s">
        <v>37</v>
      </c>
      <c r="S394" s="22" t="s">
        <v>37</v>
      </c>
      <c r="T394" s="22" t="s">
        <v>37</v>
      </c>
      <c r="U394" s="22">
        <v>0</v>
      </c>
      <c r="V394" s="21" t="s">
        <v>37</v>
      </c>
      <c r="W394" s="21" t="s">
        <v>37</v>
      </c>
      <c r="X394" s="21" t="s">
        <v>37</v>
      </c>
      <c r="Y394" s="21" t="s">
        <v>37</v>
      </c>
      <c r="Z394" s="21">
        <v>0</v>
      </c>
      <c r="AA394" s="20" t="s">
        <v>37</v>
      </c>
      <c r="AB394" s="20" t="s">
        <v>37</v>
      </c>
      <c r="AC394" s="20" t="s">
        <v>37</v>
      </c>
      <c r="AD394" s="20" t="s">
        <v>37</v>
      </c>
      <c r="AE394" s="20">
        <v>0</v>
      </c>
      <c r="AF394" s="19">
        <v>5</v>
      </c>
      <c r="AG394" s="19">
        <v>16</v>
      </c>
      <c r="AH394" s="19" t="s">
        <v>37</v>
      </c>
      <c r="AI394" s="19" t="s">
        <v>37</v>
      </c>
      <c r="AJ394" s="19">
        <v>21</v>
      </c>
      <c r="AK394" s="19">
        <v>18</v>
      </c>
      <c r="AL394" s="19">
        <v>20</v>
      </c>
      <c r="AM394" s="19" t="s">
        <v>37</v>
      </c>
      <c r="AN394" s="19" t="s">
        <v>37</v>
      </c>
      <c r="AO394" s="19">
        <v>38</v>
      </c>
      <c r="AP394" s="22" t="s">
        <v>37</v>
      </c>
      <c r="AQ394" s="22" t="s">
        <v>37</v>
      </c>
      <c r="AR394" s="22" t="s">
        <v>37</v>
      </c>
      <c r="AS394" s="22" t="s">
        <v>37</v>
      </c>
      <c r="AT394" s="22">
        <v>0</v>
      </c>
      <c r="AU394" s="21" t="s">
        <v>37</v>
      </c>
      <c r="AV394" s="21" t="s">
        <v>37</v>
      </c>
      <c r="AW394" s="21" t="s">
        <v>37</v>
      </c>
      <c r="AX394" s="21" t="s">
        <v>37</v>
      </c>
      <c r="AY394" s="21">
        <v>0</v>
      </c>
      <c r="AZ394" s="21" t="s">
        <v>37</v>
      </c>
      <c r="BA394" s="21" t="s">
        <v>37</v>
      </c>
      <c r="BB394" s="21" t="s">
        <v>37</v>
      </c>
      <c r="BC394" s="21" t="s">
        <v>37</v>
      </c>
      <c r="BD394" s="21">
        <v>0</v>
      </c>
      <c r="BE394" s="20" t="s">
        <v>37</v>
      </c>
      <c r="BF394" s="20" t="s">
        <v>37</v>
      </c>
      <c r="BG394" s="20" t="s">
        <v>37</v>
      </c>
      <c r="BH394" s="20" t="s">
        <v>37</v>
      </c>
      <c r="BI394" s="20">
        <v>0</v>
      </c>
      <c r="BJ394" s="20" t="s">
        <v>37</v>
      </c>
      <c r="BK394" s="20" t="s">
        <v>37</v>
      </c>
      <c r="BL394" s="20" t="s">
        <v>37</v>
      </c>
      <c r="BM394" s="20" t="s">
        <v>37</v>
      </c>
      <c r="BN394" s="20">
        <v>0</v>
      </c>
      <c r="BO394" s="22">
        <v>210</v>
      </c>
      <c r="BP394" s="22">
        <v>597</v>
      </c>
      <c r="BQ394" s="22" t="s">
        <v>37</v>
      </c>
      <c r="BR394" s="22" t="s">
        <v>37</v>
      </c>
      <c r="BS394" s="22">
        <v>807</v>
      </c>
      <c r="BT394" s="22" t="s">
        <v>37</v>
      </c>
      <c r="BU394" s="22" t="s">
        <v>37</v>
      </c>
      <c r="BV394" s="22" t="s">
        <v>37</v>
      </c>
      <c r="BW394" s="22" t="s">
        <v>37</v>
      </c>
      <c r="BX394" s="22">
        <v>0</v>
      </c>
      <c r="BY394" s="24" t="s">
        <v>37</v>
      </c>
      <c r="BZ394" s="24" t="s">
        <v>37</v>
      </c>
      <c r="CA394" s="24" t="s">
        <v>37</v>
      </c>
      <c r="CB394" s="24" t="s">
        <v>37</v>
      </c>
      <c r="CC394" s="24">
        <v>0</v>
      </c>
      <c r="CD394" s="24">
        <v>210</v>
      </c>
      <c r="CE394" s="24">
        <v>597</v>
      </c>
      <c r="CF394" s="24">
        <v>0</v>
      </c>
      <c r="CG394" s="24">
        <v>0</v>
      </c>
      <c r="CH394" s="24">
        <v>807</v>
      </c>
      <c r="CI394" s="22" t="s">
        <v>37</v>
      </c>
      <c r="CJ394" s="22" t="s">
        <v>37</v>
      </c>
      <c r="CK394" s="22" t="s">
        <v>37</v>
      </c>
      <c r="CL394" s="22" t="s">
        <v>37</v>
      </c>
      <c r="CM394" s="20" t="s">
        <v>37</v>
      </c>
      <c r="CN394" s="20" t="s">
        <v>37</v>
      </c>
      <c r="CO394" s="20" t="s">
        <v>37</v>
      </c>
      <c r="CP394" s="20" t="s">
        <v>37</v>
      </c>
    </row>
    <row r="395" spans="1:94" x14ac:dyDescent="0.35">
      <c r="A395" s="16">
        <v>2012</v>
      </c>
      <c r="B395" s="17">
        <v>12390</v>
      </c>
      <c r="C395" s="18" t="s">
        <v>1071</v>
      </c>
      <c r="D395" s="18" t="s">
        <v>199</v>
      </c>
      <c r="E395" s="18" t="s">
        <v>57</v>
      </c>
      <c r="F395" s="16" t="s">
        <v>8</v>
      </c>
      <c r="G395" s="20">
        <v>97324</v>
      </c>
      <c r="H395" s="20">
        <v>60364</v>
      </c>
      <c r="I395" s="20">
        <v>29775</v>
      </c>
      <c r="J395" s="20">
        <v>0</v>
      </c>
      <c r="K395" s="20">
        <v>187463</v>
      </c>
      <c r="L395" s="19">
        <v>8.8000000000000007</v>
      </c>
      <c r="M395" s="19">
        <v>19.100000000000001</v>
      </c>
      <c r="N395" s="19">
        <v>14.7</v>
      </c>
      <c r="O395" s="19">
        <v>0</v>
      </c>
      <c r="P395" s="19">
        <v>42.6</v>
      </c>
      <c r="Q395" s="22">
        <v>239671</v>
      </c>
      <c r="R395" s="22">
        <v>77552</v>
      </c>
      <c r="S395" s="22">
        <v>110401</v>
      </c>
      <c r="T395" s="22">
        <v>0</v>
      </c>
      <c r="U395" s="22">
        <v>427624</v>
      </c>
      <c r="V395" s="21">
        <v>24.8</v>
      </c>
      <c r="W395" s="21">
        <v>17.100000000000001</v>
      </c>
      <c r="X395" s="21">
        <v>29.5</v>
      </c>
      <c r="Y395" s="21">
        <v>0</v>
      </c>
      <c r="Z395" s="21">
        <v>71.400000000000006</v>
      </c>
      <c r="AA395" s="20">
        <v>0</v>
      </c>
      <c r="AB395" s="20">
        <v>0</v>
      </c>
      <c r="AC395" s="20">
        <v>0</v>
      </c>
      <c r="AD395" s="20">
        <v>0</v>
      </c>
      <c r="AE395" s="20">
        <v>0</v>
      </c>
      <c r="AF395" s="19">
        <v>8.9</v>
      </c>
      <c r="AG395" s="19">
        <v>0</v>
      </c>
      <c r="AH395" s="19">
        <v>48.9</v>
      </c>
      <c r="AI395" s="19">
        <v>0</v>
      </c>
      <c r="AJ395" s="19">
        <v>57.8</v>
      </c>
      <c r="AK395" s="19">
        <v>24</v>
      </c>
      <c r="AL395" s="19">
        <v>0</v>
      </c>
      <c r="AM395" s="19">
        <v>133.5</v>
      </c>
      <c r="AN395" s="19">
        <v>0</v>
      </c>
      <c r="AO395" s="19">
        <v>157.5</v>
      </c>
      <c r="AP395" s="22">
        <v>0</v>
      </c>
      <c r="AQ395" s="22">
        <v>0</v>
      </c>
      <c r="AR395" s="22">
        <v>0</v>
      </c>
      <c r="AS395" s="22">
        <v>0</v>
      </c>
      <c r="AT395" s="22">
        <v>0</v>
      </c>
      <c r="AU395" s="21">
        <v>8.9</v>
      </c>
      <c r="AV395" s="21">
        <v>0</v>
      </c>
      <c r="AW395" s="21">
        <v>48.9</v>
      </c>
      <c r="AX395" s="21">
        <v>0</v>
      </c>
      <c r="AY395" s="21">
        <v>57.8</v>
      </c>
      <c r="AZ395" s="21">
        <v>24</v>
      </c>
      <c r="BA395" s="21">
        <v>0</v>
      </c>
      <c r="BB395" s="21">
        <v>133.5</v>
      </c>
      <c r="BC395" s="21">
        <v>0</v>
      </c>
      <c r="BD395" s="21">
        <v>157.5</v>
      </c>
      <c r="BE395" s="20">
        <v>5441</v>
      </c>
      <c r="BF395" s="20">
        <v>1515</v>
      </c>
      <c r="BG395" s="20">
        <v>0</v>
      </c>
      <c r="BH395" s="20">
        <v>0</v>
      </c>
      <c r="BI395" s="20">
        <v>6956</v>
      </c>
      <c r="BJ395" s="20">
        <v>8399</v>
      </c>
      <c r="BK395" s="20">
        <v>2507</v>
      </c>
      <c r="BL395" s="20">
        <v>1398</v>
      </c>
      <c r="BM395" s="20">
        <v>0</v>
      </c>
      <c r="BN395" s="20">
        <v>12304</v>
      </c>
      <c r="BO395" s="22">
        <v>1229</v>
      </c>
      <c r="BP395" s="22">
        <v>0</v>
      </c>
      <c r="BQ395" s="22">
        <v>228</v>
      </c>
      <c r="BR395" s="22">
        <v>0</v>
      </c>
      <c r="BS395" s="22">
        <v>1457</v>
      </c>
      <c r="BT395" s="22">
        <v>0</v>
      </c>
      <c r="BU395" s="22">
        <v>0</v>
      </c>
      <c r="BV395" s="22">
        <v>3435</v>
      </c>
      <c r="BW395" s="22">
        <v>0</v>
      </c>
      <c r="BX395" s="22">
        <v>3435</v>
      </c>
      <c r="BY395" s="24">
        <v>1526</v>
      </c>
      <c r="BZ395" s="24">
        <v>170</v>
      </c>
      <c r="CA395" s="24">
        <v>122</v>
      </c>
      <c r="CB395" s="24">
        <v>0</v>
      </c>
      <c r="CC395" s="24">
        <v>1818</v>
      </c>
      <c r="CD395" s="24">
        <v>16595</v>
      </c>
      <c r="CE395" s="24">
        <v>4192</v>
      </c>
      <c r="CF395" s="24">
        <v>5183</v>
      </c>
      <c r="CG395" s="24">
        <v>0</v>
      </c>
      <c r="CH395" s="24">
        <v>25970</v>
      </c>
      <c r="CI395" s="22">
        <v>20500</v>
      </c>
      <c r="CJ395" s="22">
        <v>0</v>
      </c>
      <c r="CK395" s="22">
        <v>182</v>
      </c>
      <c r="CL395" s="22">
        <v>0</v>
      </c>
      <c r="CM395" s="20">
        <v>43479</v>
      </c>
      <c r="CN395" s="20">
        <v>1535</v>
      </c>
      <c r="CO395" s="20">
        <v>865</v>
      </c>
      <c r="CP395" s="20">
        <v>0</v>
      </c>
    </row>
    <row r="396" spans="1:94" x14ac:dyDescent="0.35">
      <c r="A396" s="16">
        <v>2012</v>
      </c>
      <c r="B396" s="17">
        <v>12395</v>
      </c>
      <c r="C396" s="18" t="s">
        <v>1072</v>
      </c>
      <c r="D396" s="18" t="s">
        <v>36</v>
      </c>
      <c r="E396" s="18" t="s">
        <v>33</v>
      </c>
      <c r="F396" s="16" t="s">
        <v>8</v>
      </c>
      <c r="G396" s="20">
        <v>1338</v>
      </c>
      <c r="H396" s="20" t="s">
        <v>37</v>
      </c>
      <c r="I396" s="20" t="s">
        <v>37</v>
      </c>
      <c r="J396" s="20" t="s">
        <v>37</v>
      </c>
      <c r="K396" s="20">
        <v>1338</v>
      </c>
      <c r="L396" s="19" t="s">
        <v>37</v>
      </c>
      <c r="M396" s="19" t="s">
        <v>37</v>
      </c>
      <c r="N396" s="19" t="s">
        <v>37</v>
      </c>
      <c r="O396" s="19" t="s">
        <v>37</v>
      </c>
      <c r="P396" s="19">
        <v>0</v>
      </c>
      <c r="Q396" s="22">
        <v>3020</v>
      </c>
      <c r="R396" s="22" t="s">
        <v>37</v>
      </c>
      <c r="S396" s="22" t="s">
        <v>37</v>
      </c>
      <c r="T396" s="22" t="s">
        <v>37</v>
      </c>
      <c r="U396" s="22">
        <v>3020</v>
      </c>
      <c r="V396" s="21" t="s">
        <v>37</v>
      </c>
      <c r="W396" s="21" t="s">
        <v>37</v>
      </c>
      <c r="X396" s="21" t="s">
        <v>37</v>
      </c>
      <c r="Y396" s="21" t="s">
        <v>37</v>
      </c>
      <c r="Z396" s="21">
        <v>0</v>
      </c>
      <c r="AA396" s="20" t="s">
        <v>37</v>
      </c>
      <c r="AB396" s="20" t="s">
        <v>37</v>
      </c>
      <c r="AC396" s="20" t="s">
        <v>37</v>
      </c>
      <c r="AD396" s="20" t="s">
        <v>37</v>
      </c>
      <c r="AE396" s="20">
        <v>0</v>
      </c>
      <c r="AF396" s="19" t="s">
        <v>37</v>
      </c>
      <c r="AG396" s="19" t="s">
        <v>37</v>
      </c>
      <c r="AH396" s="19" t="s">
        <v>37</v>
      </c>
      <c r="AI396" s="19" t="s">
        <v>37</v>
      </c>
      <c r="AJ396" s="19">
        <v>0</v>
      </c>
      <c r="AK396" s="19" t="s">
        <v>37</v>
      </c>
      <c r="AL396" s="19" t="s">
        <v>37</v>
      </c>
      <c r="AM396" s="19" t="s">
        <v>37</v>
      </c>
      <c r="AN396" s="19" t="s">
        <v>37</v>
      </c>
      <c r="AO396" s="19">
        <v>0</v>
      </c>
      <c r="AP396" s="22">
        <v>15</v>
      </c>
      <c r="AQ396" s="22">
        <v>42</v>
      </c>
      <c r="AR396" s="22">
        <v>391</v>
      </c>
      <c r="AS396" s="22" t="s">
        <v>37</v>
      </c>
      <c r="AT396" s="22">
        <v>448</v>
      </c>
      <c r="AU396" s="21">
        <v>0.6</v>
      </c>
      <c r="AV396" s="21">
        <v>4</v>
      </c>
      <c r="AW396" s="21">
        <v>21</v>
      </c>
      <c r="AX396" s="21" t="s">
        <v>37</v>
      </c>
      <c r="AY396" s="21">
        <v>25.6</v>
      </c>
      <c r="AZ396" s="21">
        <v>2</v>
      </c>
      <c r="BA396" s="21">
        <v>5.8</v>
      </c>
      <c r="BB396" s="21">
        <v>38.9</v>
      </c>
      <c r="BC396" s="21" t="s">
        <v>37</v>
      </c>
      <c r="BD396" s="21">
        <v>46.7</v>
      </c>
      <c r="BE396" s="20" t="s">
        <v>37</v>
      </c>
      <c r="BF396" s="20" t="s">
        <v>37</v>
      </c>
      <c r="BG396" s="20" t="s">
        <v>37</v>
      </c>
      <c r="BH396" s="20" t="s">
        <v>37</v>
      </c>
      <c r="BI396" s="20">
        <v>0</v>
      </c>
      <c r="BJ396" s="20">
        <v>17</v>
      </c>
      <c r="BK396" s="20" t="s">
        <v>37</v>
      </c>
      <c r="BL396" s="20" t="s">
        <v>37</v>
      </c>
      <c r="BM396" s="20" t="s">
        <v>37</v>
      </c>
      <c r="BN396" s="20">
        <v>17</v>
      </c>
      <c r="BO396" s="22" t="s">
        <v>37</v>
      </c>
      <c r="BP396" s="22" t="s">
        <v>37</v>
      </c>
      <c r="BQ396" s="22">
        <v>57</v>
      </c>
      <c r="BR396" s="22" t="s">
        <v>37</v>
      </c>
      <c r="BS396" s="22">
        <v>57</v>
      </c>
      <c r="BT396" s="22" t="s">
        <v>37</v>
      </c>
      <c r="BU396" s="22" t="s">
        <v>37</v>
      </c>
      <c r="BV396" s="22" t="s">
        <v>37</v>
      </c>
      <c r="BW396" s="22" t="s">
        <v>37</v>
      </c>
      <c r="BX396" s="22">
        <v>0</v>
      </c>
      <c r="BY396" s="24" t="s">
        <v>37</v>
      </c>
      <c r="BZ396" s="24" t="s">
        <v>37</v>
      </c>
      <c r="CA396" s="24" t="s">
        <v>37</v>
      </c>
      <c r="CB396" s="24" t="s">
        <v>37</v>
      </c>
      <c r="CC396" s="24">
        <v>0</v>
      </c>
      <c r="CD396" s="24">
        <v>17</v>
      </c>
      <c r="CE396" s="24">
        <v>0</v>
      </c>
      <c r="CF396" s="24">
        <v>57</v>
      </c>
      <c r="CG396" s="24">
        <v>0</v>
      </c>
      <c r="CH396" s="24">
        <v>74</v>
      </c>
      <c r="CI396" s="22">
        <v>1295</v>
      </c>
      <c r="CJ396" s="22">
        <v>19</v>
      </c>
      <c r="CK396" s="22">
        <v>979</v>
      </c>
      <c r="CL396" s="22" t="s">
        <v>37</v>
      </c>
      <c r="CM396" s="20" t="s">
        <v>37</v>
      </c>
      <c r="CN396" s="20" t="s">
        <v>37</v>
      </c>
      <c r="CO396" s="20" t="s">
        <v>37</v>
      </c>
      <c r="CP396" s="20" t="s">
        <v>37</v>
      </c>
    </row>
    <row r="397" spans="1:94" x14ac:dyDescent="0.35">
      <c r="A397" s="16">
        <v>2012</v>
      </c>
      <c r="B397" s="17">
        <v>12450</v>
      </c>
      <c r="C397" s="18" t="s">
        <v>1077</v>
      </c>
      <c r="D397" s="18" t="s">
        <v>87</v>
      </c>
      <c r="E397" s="18" t="s">
        <v>33</v>
      </c>
      <c r="F397" s="16" t="s">
        <v>8</v>
      </c>
      <c r="G397" s="20">
        <v>736</v>
      </c>
      <c r="H397" s="20">
        <v>519</v>
      </c>
      <c r="I397" s="20" t="s">
        <v>37</v>
      </c>
      <c r="J397" s="20" t="s">
        <v>37</v>
      </c>
      <c r="K397" s="20">
        <v>1255</v>
      </c>
      <c r="L397" s="19">
        <v>1.5</v>
      </c>
      <c r="M397" s="19">
        <v>1.5</v>
      </c>
      <c r="N397" s="19" t="s">
        <v>37</v>
      </c>
      <c r="O397" s="19" t="s">
        <v>37</v>
      </c>
      <c r="P397" s="19">
        <v>3</v>
      </c>
      <c r="Q397" s="22">
        <v>4250</v>
      </c>
      <c r="R397" s="22">
        <v>1625</v>
      </c>
      <c r="S397" s="22" t="s">
        <v>37</v>
      </c>
      <c r="T397" s="22" t="s">
        <v>37</v>
      </c>
      <c r="U397" s="22">
        <v>5875</v>
      </c>
      <c r="V397" s="21">
        <v>8.5</v>
      </c>
      <c r="W397" s="21">
        <v>3.5</v>
      </c>
      <c r="X397" s="21" t="s">
        <v>37</v>
      </c>
      <c r="Y397" s="21" t="s">
        <v>37</v>
      </c>
      <c r="Z397" s="21">
        <v>12</v>
      </c>
      <c r="AA397" s="20" t="s">
        <v>37</v>
      </c>
      <c r="AB397" s="20" t="s">
        <v>37</v>
      </c>
      <c r="AC397" s="20" t="s">
        <v>37</v>
      </c>
      <c r="AD397" s="20" t="s">
        <v>37</v>
      </c>
      <c r="AE397" s="20">
        <v>0</v>
      </c>
      <c r="AF397" s="19" t="s">
        <v>37</v>
      </c>
      <c r="AG397" s="19" t="s">
        <v>37</v>
      </c>
      <c r="AH397" s="19" t="s">
        <v>37</v>
      </c>
      <c r="AI397" s="19" t="s">
        <v>37</v>
      </c>
      <c r="AJ397" s="19">
        <v>0</v>
      </c>
      <c r="AK397" s="19" t="s">
        <v>37</v>
      </c>
      <c r="AL397" s="19" t="s">
        <v>37</v>
      </c>
      <c r="AM397" s="19" t="s">
        <v>37</v>
      </c>
      <c r="AN397" s="19" t="s">
        <v>37</v>
      </c>
      <c r="AO397" s="19">
        <v>0</v>
      </c>
      <c r="AP397" s="22" t="s">
        <v>37</v>
      </c>
      <c r="AQ397" s="22" t="s">
        <v>37</v>
      </c>
      <c r="AR397" s="22" t="s">
        <v>37</v>
      </c>
      <c r="AS397" s="22" t="s">
        <v>37</v>
      </c>
      <c r="AT397" s="22">
        <v>0</v>
      </c>
      <c r="AU397" s="21" t="s">
        <v>37</v>
      </c>
      <c r="AV397" s="21" t="s">
        <v>37</v>
      </c>
      <c r="AW397" s="21" t="s">
        <v>37</v>
      </c>
      <c r="AX397" s="21" t="s">
        <v>37</v>
      </c>
      <c r="AY397" s="21">
        <v>0</v>
      </c>
      <c r="AZ397" s="21" t="s">
        <v>37</v>
      </c>
      <c r="BA397" s="21" t="s">
        <v>37</v>
      </c>
      <c r="BB397" s="21" t="s">
        <v>37</v>
      </c>
      <c r="BC397" s="21" t="s">
        <v>37</v>
      </c>
      <c r="BD397" s="21">
        <v>0</v>
      </c>
      <c r="BE397" s="20">
        <v>151</v>
      </c>
      <c r="BF397" s="20">
        <v>127</v>
      </c>
      <c r="BG397" s="20" t="s">
        <v>37</v>
      </c>
      <c r="BH397" s="20" t="s">
        <v>37</v>
      </c>
      <c r="BI397" s="20">
        <v>278</v>
      </c>
      <c r="BJ397" s="20">
        <v>17</v>
      </c>
      <c r="BK397" s="20" t="s">
        <v>37</v>
      </c>
      <c r="BL397" s="20" t="s">
        <v>37</v>
      </c>
      <c r="BM397" s="20" t="s">
        <v>37</v>
      </c>
      <c r="BN397" s="20">
        <v>17</v>
      </c>
      <c r="BO397" s="22" t="s">
        <v>37</v>
      </c>
      <c r="BP397" s="22">
        <v>2</v>
      </c>
      <c r="BQ397" s="22" t="s">
        <v>37</v>
      </c>
      <c r="BR397" s="22" t="s">
        <v>37</v>
      </c>
      <c r="BS397" s="22">
        <v>2</v>
      </c>
      <c r="BT397" s="22" t="s">
        <v>37</v>
      </c>
      <c r="BU397" s="22" t="s">
        <v>37</v>
      </c>
      <c r="BV397" s="22" t="s">
        <v>37</v>
      </c>
      <c r="BW397" s="22" t="s">
        <v>37</v>
      </c>
      <c r="BX397" s="22">
        <v>0</v>
      </c>
      <c r="BY397" s="24" t="s">
        <v>37</v>
      </c>
      <c r="BZ397" s="24" t="s">
        <v>37</v>
      </c>
      <c r="CA397" s="24" t="s">
        <v>37</v>
      </c>
      <c r="CB397" s="24" t="s">
        <v>37</v>
      </c>
      <c r="CC397" s="24">
        <v>0</v>
      </c>
      <c r="CD397" s="24">
        <v>168</v>
      </c>
      <c r="CE397" s="24">
        <v>129</v>
      </c>
      <c r="CF397" s="24">
        <v>0</v>
      </c>
      <c r="CG397" s="24">
        <v>0</v>
      </c>
      <c r="CH397" s="24">
        <v>297</v>
      </c>
      <c r="CI397" s="22" t="s">
        <v>37</v>
      </c>
      <c r="CJ397" s="22" t="s">
        <v>37</v>
      </c>
      <c r="CK397" s="22" t="s">
        <v>37</v>
      </c>
      <c r="CL397" s="22" t="s">
        <v>37</v>
      </c>
      <c r="CM397" s="20" t="s">
        <v>37</v>
      </c>
      <c r="CN397" s="20" t="s">
        <v>37</v>
      </c>
      <c r="CO397" s="20" t="s">
        <v>37</v>
      </c>
      <c r="CP397" s="20" t="s">
        <v>37</v>
      </c>
    </row>
    <row r="398" spans="1:94" x14ac:dyDescent="0.35">
      <c r="A398" s="16">
        <v>2012</v>
      </c>
      <c r="B398" s="17">
        <v>12463</v>
      </c>
      <c r="C398" s="18" t="s">
        <v>1080</v>
      </c>
      <c r="D398" s="18" t="s">
        <v>179</v>
      </c>
      <c r="E398" s="18" t="s">
        <v>33</v>
      </c>
      <c r="F398" s="16" t="s">
        <v>8</v>
      </c>
      <c r="G398" s="20" t="s">
        <v>37</v>
      </c>
      <c r="H398" s="20" t="s">
        <v>37</v>
      </c>
      <c r="I398" s="20" t="s">
        <v>37</v>
      </c>
      <c r="J398" s="20" t="s">
        <v>37</v>
      </c>
      <c r="K398" s="20">
        <v>0</v>
      </c>
      <c r="L398" s="19" t="s">
        <v>37</v>
      </c>
      <c r="M398" s="19" t="s">
        <v>37</v>
      </c>
      <c r="N398" s="19" t="s">
        <v>37</v>
      </c>
      <c r="O398" s="19" t="s">
        <v>37</v>
      </c>
      <c r="P398" s="19">
        <v>0</v>
      </c>
      <c r="Q398" s="22" t="s">
        <v>37</v>
      </c>
      <c r="R398" s="22" t="s">
        <v>37</v>
      </c>
      <c r="S398" s="22" t="s">
        <v>37</v>
      </c>
      <c r="T398" s="22" t="s">
        <v>37</v>
      </c>
      <c r="U398" s="22">
        <v>0</v>
      </c>
      <c r="V398" s="21" t="s">
        <v>37</v>
      </c>
      <c r="W398" s="21" t="s">
        <v>37</v>
      </c>
      <c r="X398" s="21" t="s">
        <v>37</v>
      </c>
      <c r="Y398" s="21" t="s">
        <v>37</v>
      </c>
      <c r="Z398" s="21">
        <v>0</v>
      </c>
      <c r="AA398" s="20">
        <v>0</v>
      </c>
      <c r="AB398" s="20" t="s">
        <v>37</v>
      </c>
      <c r="AC398" s="20" t="s">
        <v>37</v>
      </c>
      <c r="AD398" s="20" t="s">
        <v>37</v>
      </c>
      <c r="AE398" s="20">
        <v>0</v>
      </c>
      <c r="AF398" s="19">
        <v>0</v>
      </c>
      <c r="AG398" s="19" t="s">
        <v>37</v>
      </c>
      <c r="AH398" s="19" t="s">
        <v>37</v>
      </c>
      <c r="AI398" s="19" t="s">
        <v>37</v>
      </c>
      <c r="AJ398" s="19">
        <v>0</v>
      </c>
      <c r="AK398" s="19">
        <v>0</v>
      </c>
      <c r="AL398" s="19" t="s">
        <v>37</v>
      </c>
      <c r="AM398" s="19" t="s">
        <v>37</v>
      </c>
      <c r="AN398" s="19" t="s">
        <v>37</v>
      </c>
      <c r="AO398" s="19">
        <v>0</v>
      </c>
      <c r="AP398" s="22">
        <v>91</v>
      </c>
      <c r="AQ398" s="22" t="s">
        <v>37</v>
      </c>
      <c r="AR398" s="22" t="s">
        <v>37</v>
      </c>
      <c r="AS398" s="22" t="s">
        <v>37</v>
      </c>
      <c r="AT398" s="22">
        <v>91</v>
      </c>
      <c r="AU398" s="21">
        <v>0.2</v>
      </c>
      <c r="AV398" s="21" t="s">
        <v>37</v>
      </c>
      <c r="AW398" s="21" t="s">
        <v>37</v>
      </c>
      <c r="AX398" s="21" t="s">
        <v>37</v>
      </c>
      <c r="AY398" s="21">
        <v>0.2</v>
      </c>
      <c r="AZ398" s="21">
        <v>0.2</v>
      </c>
      <c r="BA398" s="21" t="s">
        <v>37</v>
      </c>
      <c r="BB398" s="21" t="s">
        <v>37</v>
      </c>
      <c r="BC398" s="21" t="s">
        <v>37</v>
      </c>
      <c r="BD398" s="21">
        <v>0.2</v>
      </c>
      <c r="BE398" s="20" t="s">
        <v>37</v>
      </c>
      <c r="BF398" s="20" t="s">
        <v>37</v>
      </c>
      <c r="BG398" s="20" t="s">
        <v>37</v>
      </c>
      <c r="BH398" s="20" t="s">
        <v>37</v>
      </c>
      <c r="BI398" s="20">
        <v>0</v>
      </c>
      <c r="BJ398" s="20" t="s">
        <v>37</v>
      </c>
      <c r="BK398" s="20" t="s">
        <v>37</v>
      </c>
      <c r="BL398" s="20" t="s">
        <v>37</v>
      </c>
      <c r="BM398" s="20" t="s">
        <v>37</v>
      </c>
      <c r="BN398" s="20">
        <v>0</v>
      </c>
      <c r="BO398" s="22">
        <v>1</v>
      </c>
      <c r="BP398" s="22" t="s">
        <v>37</v>
      </c>
      <c r="BQ398" s="22" t="s">
        <v>37</v>
      </c>
      <c r="BR398" s="22" t="s">
        <v>37</v>
      </c>
      <c r="BS398" s="22">
        <v>1</v>
      </c>
      <c r="BT398" s="22">
        <v>0</v>
      </c>
      <c r="BU398" s="22" t="s">
        <v>37</v>
      </c>
      <c r="BV398" s="22" t="s">
        <v>37</v>
      </c>
      <c r="BW398" s="22" t="s">
        <v>37</v>
      </c>
      <c r="BX398" s="22">
        <v>0</v>
      </c>
      <c r="BY398" s="24" t="s">
        <v>37</v>
      </c>
      <c r="BZ398" s="24" t="s">
        <v>37</v>
      </c>
      <c r="CA398" s="24" t="s">
        <v>37</v>
      </c>
      <c r="CB398" s="24" t="s">
        <v>37</v>
      </c>
      <c r="CC398" s="24">
        <v>0</v>
      </c>
      <c r="CD398" s="24">
        <v>1</v>
      </c>
      <c r="CE398" s="24">
        <v>0</v>
      </c>
      <c r="CF398" s="24">
        <v>0</v>
      </c>
      <c r="CG398" s="24">
        <v>0</v>
      </c>
      <c r="CH398" s="24">
        <v>1</v>
      </c>
      <c r="CI398" s="22" t="s">
        <v>37</v>
      </c>
      <c r="CJ398" s="22" t="s">
        <v>37</v>
      </c>
      <c r="CK398" s="22" t="s">
        <v>37</v>
      </c>
      <c r="CL398" s="22" t="s">
        <v>37</v>
      </c>
      <c r="CM398" s="20" t="s">
        <v>37</v>
      </c>
      <c r="CN398" s="20" t="s">
        <v>37</v>
      </c>
      <c r="CO398" s="20" t="s">
        <v>37</v>
      </c>
      <c r="CP398" s="20" t="s">
        <v>37</v>
      </c>
    </row>
    <row r="399" spans="1:94" x14ac:dyDescent="0.35">
      <c r="A399" s="16">
        <v>2012</v>
      </c>
      <c r="B399" s="17">
        <v>12472</v>
      </c>
      <c r="C399" s="18" t="s">
        <v>1082</v>
      </c>
      <c r="D399" s="18" t="s">
        <v>49</v>
      </c>
      <c r="E399" s="18" t="s">
        <v>33</v>
      </c>
      <c r="F399" s="16" t="s">
        <v>8</v>
      </c>
      <c r="G399" s="20" t="s">
        <v>37</v>
      </c>
      <c r="H399" s="20" t="s">
        <v>37</v>
      </c>
      <c r="I399" s="20" t="s">
        <v>37</v>
      </c>
      <c r="J399" s="20" t="s">
        <v>37</v>
      </c>
      <c r="K399" s="20">
        <v>0</v>
      </c>
      <c r="L399" s="19" t="s">
        <v>37</v>
      </c>
      <c r="M399" s="19" t="s">
        <v>37</v>
      </c>
      <c r="N399" s="19" t="s">
        <v>37</v>
      </c>
      <c r="O399" s="19" t="s">
        <v>37</v>
      </c>
      <c r="P399" s="19">
        <v>0</v>
      </c>
      <c r="Q399" s="22" t="s">
        <v>37</v>
      </c>
      <c r="R399" s="22" t="s">
        <v>37</v>
      </c>
      <c r="S399" s="22" t="s">
        <v>37</v>
      </c>
      <c r="T399" s="22" t="s">
        <v>37</v>
      </c>
      <c r="U399" s="22">
        <v>0</v>
      </c>
      <c r="V399" s="21" t="s">
        <v>37</v>
      </c>
      <c r="W399" s="21" t="s">
        <v>37</v>
      </c>
      <c r="X399" s="21" t="s">
        <v>37</v>
      </c>
      <c r="Y399" s="21" t="s">
        <v>37</v>
      </c>
      <c r="Z399" s="21">
        <v>0</v>
      </c>
      <c r="AA399" s="20" t="s">
        <v>37</v>
      </c>
      <c r="AB399" s="20">
        <v>200</v>
      </c>
      <c r="AC399" s="20" t="s">
        <v>37</v>
      </c>
      <c r="AD399" s="20" t="s">
        <v>37</v>
      </c>
      <c r="AE399" s="20">
        <v>200</v>
      </c>
      <c r="AF399" s="19" t="s">
        <v>37</v>
      </c>
      <c r="AG399" s="19">
        <v>6</v>
      </c>
      <c r="AH399" s="19" t="s">
        <v>37</v>
      </c>
      <c r="AI399" s="19" t="s">
        <v>37</v>
      </c>
      <c r="AJ399" s="19">
        <v>6</v>
      </c>
      <c r="AK399" s="19" t="s">
        <v>37</v>
      </c>
      <c r="AL399" s="19">
        <v>10</v>
      </c>
      <c r="AM399" s="19" t="s">
        <v>37</v>
      </c>
      <c r="AN399" s="19" t="s">
        <v>37</v>
      </c>
      <c r="AO399" s="19">
        <v>10</v>
      </c>
      <c r="AP399" s="22" t="s">
        <v>37</v>
      </c>
      <c r="AQ399" s="22">
        <v>200</v>
      </c>
      <c r="AR399" s="22" t="s">
        <v>37</v>
      </c>
      <c r="AS399" s="22" t="s">
        <v>37</v>
      </c>
      <c r="AT399" s="22">
        <v>200</v>
      </c>
      <c r="AU399" s="21" t="s">
        <v>37</v>
      </c>
      <c r="AV399" s="21">
        <v>6</v>
      </c>
      <c r="AW399" s="21" t="s">
        <v>37</v>
      </c>
      <c r="AX399" s="21" t="s">
        <v>37</v>
      </c>
      <c r="AY399" s="21">
        <v>6</v>
      </c>
      <c r="AZ399" s="21" t="s">
        <v>37</v>
      </c>
      <c r="BA399" s="21">
        <v>10</v>
      </c>
      <c r="BB399" s="21" t="s">
        <v>37</v>
      </c>
      <c r="BC399" s="21" t="s">
        <v>37</v>
      </c>
      <c r="BD399" s="21">
        <v>10</v>
      </c>
      <c r="BE399" s="20" t="s">
        <v>37</v>
      </c>
      <c r="BF399" s="20" t="s">
        <v>37</v>
      </c>
      <c r="BG399" s="20" t="s">
        <v>37</v>
      </c>
      <c r="BH399" s="20" t="s">
        <v>37</v>
      </c>
      <c r="BI399" s="20">
        <v>0</v>
      </c>
      <c r="BJ399" s="20" t="s">
        <v>37</v>
      </c>
      <c r="BK399" s="20" t="s">
        <v>37</v>
      </c>
      <c r="BL399" s="20" t="s">
        <v>37</v>
      </c>
      <c r="BM399" s="20" t="s">
        <v>37</v>
      </c>
      <c r="BN399" s="20">
        <v>0</v>
      </c>
      <c r="BO399" s="22" t="s">
        <v>37</v>
      </c>
      <c r="BP399" s="22">
        <v>25</v>
      </c>
      <c r="BQ399" s="22" t="s">
        <v>37</v>
      </c>
      <c r="BR399" s="22" t="s">
        <v>37</v>
      </c>
      <c r="BS399" s="22">
        <v>25</v>
      </c>
      <c r="BT399" s="22" t="s">
        <v>37</v>
      </c>
      <c r="BU399" s="22" t="s">
        <v>37</v>
      </c>
      <c r="BV399" s="22" t="s">
        <v>37</v>
      </c>
      <c r="BW399" s="22" t="s">
        <v>37</v>
      </c>
      <c r="BX399" s="22">
        <v>0</v>
      </c>
      <c r="BY399" s="24" t="s">
        <v>37</v>
      </c>
      <c r="BZ399" s="24" t="s">
        <v>37</v>
      </c>
      <c r="CA399" s="24" t="s">
        <v>37</v>
      </c>
      <c r="CB399" s="24" t="s">
        <v>37</v>
      </c>
      <c r="CC399" s="24">
        <v>0</v>
      </c>
      <c r="CD399" s="24">
        <v>0</v>
      </c>
      <c r="CE399" s="24">
        <v>25</v>
      </c>
      <c r="CF399" s="24">
        <v>0</v>
      </c>
      <c r="CG399" s="24">
        <v>0</v>
      </c>
      <c r="CH399" s="24">
        <v>25</v>
      </c>
      <c r="CI399" s="22" t="s">
        <v>37</v>
      </c>
      <c r="CJ399" s="22" t="s">
        <v>37</v>
      </c>
      <c r="CK399" s="22" t="s">
        <v>37</v>
      </c>
      <c r="CL399" s="22" t="s">
        <v>37</v>
      </c>
      <c r="CM399" s="20" t="s">
        <v>37</v>
      </c>
      <c r="CN399" s="20">
        <v>65</v>
      </c>
      <c r="CO399" s="20" t="s">
        <v>37</v>
      </c>
      <c r="CP399" s="20" t="s">
        <v>37</v>
      </c>
    </row>
    <row r="400" spans="1:94" x14ac:dyDescent="0.35">
      <c r="A400" s="16">
        <v>2012</v>
      </c>
      <c r="B400" s="17">
        <v>12473</v>
      </c>
      <c r="C400" s="18" t="s">
        <v>1083</v>
      </c>
      <c r="D400" s="18" t="s">
        <v>184</v>
      </c>
      <c r="E400" s="18" t="s">
        <v>28</v>
      </c>
      <c r="F400" s="16" t="s">
        <v>8</v>
      </c>
      <c r="G400" s="20">
        <v>21</v>
      </c>
      <c r="H400" s="20" t="s">
        <v>37</v>
      </c>
      <c r="I400" s="20" t="s">
        <v>37</v>
      </c>
      <c r="J400" s="20" t="s">
        <v>37</v>
      </c>
      <c r="K400" s="20">
        <v>21</v>
      </c>
      <c r="L400" s="19">
        <v>0.1</v>
      </c>
      <c r="M400" s="19" t="s">
        <v>37</v>
      </c>
      <c r="N400" s="19" t="s">
        <v>37</v>
      </c>
      <c r="O400" s="19" t="s">
        <v>37</v>
      </c>
      <c r="P400" s="19">
        <v>0.1</v>
      </c>
      <c r="Q400" s="22">
        <v>21</v>
      </c>
      <c r="R400" s="22" t="s">
        <v>37</v>
      </c>
      <c r="S400" s="22" t="s">
        <v>37</v>
      </c>
      <c r="T400" s="22" t="s">
        <v>37</v>
      </c>
      <c r="U400" s="22">
        <v>21</v>
      </c>
      <c r="V400" s="21">
        <v>0.1</v>
      </c>
      <c r="W400" s="21" t="s">
        <v>37</v>
      </c>
      <c r="X400" s="21" t="s">
        <v>37</v>
      </c>
      <c r="Y400" s="21" t="s">
        <v>37</v>
      </c>
      <c r="Z400" s="21">
        <v>0.1</v>
      </c>
      <c r="AA400" s="20" t="s">
        <v>37</v>
      </c>
      <c r="AB400" s="20" t="s">
        <v>37</v>
      </c>
      <c r="AC400" s="20" t="s">
        <v>37</v>
      </c>
      <c r="AD400" s="20" t="s">
        <v>37</v>
      </c>
      <c r="AE400" s="20" t="s">
        <v>37</v>
      </c>
      <c r="AF400" s="19" t="s">
        <v>37</v>
      </c>
      <c r="AG400" s="19" t="s">
        <v>37</v>
      </c>
      <c r="AH400" s="19" t="s">
        <v>37</v>
      </c>
      <c r="AI400" s="19" t="s">
        <v>37</v>
      </c>
      <c r="AJ400" s="19" t="s">
        <v>37</v>
      </c>
      <c r="AK400" s="19" t="s">
        <v>37</v>
      </c>
      <c r="AL400" s="19" t="s">
        <v>37</v>
      </c>
      <c r="AM400" s="19" t="s">
        <v>37</v>
      </c>
      <c r="AN400" s="19" t="s">
        <v>37</v>
      </c>
      <c r="AO400" s="19" t="s">
        <v>37</v>
      </c>
      <c r="AP400" s="22" t="s">
        <v>37</v>
      </c>
      <c r="AQ400" s="22" t="s">
        <v>37</v>
      </c>
      <c r="AR400" s="22" t="s">
        <v>37</v>
      </c>
      <c r="AS400" s="22" t="s">
        <v>37</v>
      </c>
      <c r="AT400" s="22" t="s">
        <v>37</v>
      </c>
      <c r="AU400" s="21" t="s">
        <v>37</v>
      </c>
      <c r="AV400" s="21" t="s">
        <v>37</v>
      </c>
      <c r="AW400" s="21" t="s">
        <v>37</v>
      </c>
      <c r="AX400" s="21" t="s">
        <v>37</v>
      </c>
      <c r="AY400" s="21" t="s">
        <v>37</v>
      </c>
      <c r="AZ400" s="21" t="s">
        <v>37</v>
      </c>
      <c r="BA400" s="21" t="s">
        <v>37</v>
      </c>
      <c r="BB400" s="21" t="s">
        <v>37</v>
      </c>
      <c r="BC400" s="21" t="s">
        <v>37</v>
      </c>
      <c r="BD400" s="21" t="s">
        <v>37</v>
      </c>
      <c r="BE400" s="20" t="s">
        <v>37</v>
      </c>
      <c r="BF400" s="20" t="s">
        <v>37</v>
      </c>
      <c r="BG400" s="20" t="s">
        <v>37</v>
      </c>
      <c r="BH400" s="20" t="s">
        <v>37</v>
      </c>
      <c r="BI400" s="20">
        <v>0</v>
      </c>
      <c r="BJ400" s="20">
        <v>8</v>
      </c>
      <c r="BK400" s="20" t="s">
        <v>37</v>
      </c>
      <c r="BL400" s="20" t="s">
        <v>37</v>
      </c>
      <c r="BM400" s="20" t="s">
        <v>37</v>
      </c>
      <c r="BN400" s="20">
        <v>8</v>
      </c>
      <c r="BO400" s="22" t="s">
        <v>37</v>
      </c>
      <c r="BP400" s="22" t="s">
        <v>37</v>
      </c>
      <c r="BQ400" s="22" t="s">
        <v>37</v>
      </c>
      <c r="BR400" s="22" t="s">
        <v>37</v>
      </c>
      <c r="BS400" s="22">
        <v>0</v>
      </c>
      <c r="BT400" s="22" t="s">
        <v>37</v>
      </c>
      <c r="BU400" s="22" t="s">
        <v>37</v>
      </c>
      <c r="BV400" s="22" t="s">
        <v>37</v>
      </c>
      <c r="BW400" s="22" t="s">
        <v>37</v>
      </c>
      <c r="BX400" s="22">
        <v>0</v>
      </c>
      <c r="BY400" s="24">
        <v>26</v>
      </c>
      <c r="BZ400" s="24" t="s">
        <v>37</v>
      </c>
      <c r="CA400" s="24" t="s">
        <v>37</v>
      </c>
      <c r="CB400" s="24" t="s">
        <v>37</v>
      </c>
      <c r="CC400" s="24">
        <v>26</v>
      </c>
      <c r="CD400" s="24">
        <v>34</v>
      </c>
      <c r="CE400" s="24">
        <v>0</v>
      </c>
      <c r="CF400" s="24">
        <v>0</v>
      </c>
      <c r="CG400" s="24">
        <v>0</v>
      </c>
      <c r="CH400" s="24">
        <v>34</v>
      </c>
      <c r="CI400" s="22" t="s">
        <v>37</v>
      </c>
      <c r="CJ400" s="22" t="s">
        <v>37</v>
      </c>
      <c r="CK400" s="22" t="s">
        <v>37</v>
      </c>
      <c r="CL400" s="22" t="s">
        <v>37</v>
      </c>
      <c r="CM400" s="20" t="s">
        <v>37</v>
      </c>
      <c r="CN400" s="20" t="s">
        <v>37</v>
      </c>
      <c r="CO400" s="20" t="s">
        <v>37</v>
      </c>
      <c r="CP400" s="20" t="s">
        <v>37</v>
      </c>
    </row>
    <row r="401" spans="1:94" x14ac:dyDescent="0.35">
      <c r="A401" s="16">
        <v>2012</v>
      </c>
      <c r="B401" s="17">
        <v>12515</v>
      </c>
      <c r="C401" s="18" t="s">
        <v>1087</v>
      </c>
      <c r="D401" s="18" t="s">
        <v>46</v>
      </c>
      <c r="E401" s="18" t="s">
        <v>33</v>
      </c>
      <c r="F401" s="16" t="s">
        <v>8</v>
      </c>
      <c r="G401" s="20" t="s">
        <v>37</v>
      </c>
      <c r="H401" s="20" t="s">
        <v>37</v>
      </c>
      <c r="I401" s="20" t="s">
        <v>37</v>
      </c>
      <c r="J401" s="20" t="s">
        <v>37</v>
      </c>
      <c r="K401" s="20" t="s">
        <v>37</v>
      </c>
      <c r="L401" s="19" t="s">
        <v>37</v>
      </c>
      <c r="M401" s="19" t="s">
        <v>37</v>
      </c>
      <c r="N401" s="19" t="s">
        <v>37</v>
      </c>
      <c r="O401" s="19" t="s">
        <v>37</v>
      </c>
      <c r="P401" s="19" t="s">
        <v>37</v>
      </c>
      <c r="Q401" s="22" t="s">
        <v>37</v>
      </c>
      <c r="R401" s="22" t="s">
        <v>37</v>
      </c>
      <c r="S401" s="22" t="s">
        <v>37</v>
      </c>
      <c r="T401" s="22" t="s">
        <v>37</v>
      </c>
      <c r="U401" s="22" t="s">
        <v>37</v>
      </c>
      <c r="V401" s="21" t="s">
        <v>37</v>
      </c>
      <c r="W401" s="21" t="s">
        <v>37</v>
      </c>
      <c r="X401" s="21" t="s">
        <v>37</v>
      </c>
      <c r="Y401" s="21" t="s">
        <v>37</v>
      </c>
      <c r="Z401" s="21" t="s">
        <v>37</v>
      </c>
      <c r="AA401" s="20" t="s">
        <v>37</v>
      </c>
      <c r="AB401" s="20" t="s">
        <v>37</v>
      </c>
      <c r="AC401" s="20" t="s">
        <v>37</v>
      </c>
      <c r="AD401" s="20" t="s">
        <v>37</v>
      </c>
      <c r="AE401" s="20" t="s">
        <v>37</v>
      </c>
      <c r="AF401" s="19" t="s">
        <v>37</v>
      </c>
      <c r="AG401" s="19" t="s">
        <v>37</v>
      </c>
      <c r="AH401" s="19" t="s">
        <v>37</v>
      </c>
      <c r="AI401" s="19" t="s">
        <v>37</v>
      </c>
      <c r="AJ401" s="19" t="s">
        <v>37</v>
      </c>
      <c r="AK401" s="19" t="s">
        <v>37</v>
      </c>
      <c r="AL401" s="19" t="s">
        <v>37</v>
      </c>
      <c r="AM401" s="19" t="s">
        <v>37</v>
      </c>
      <c r="AN401" s="19" t="s">
        <v>37</v>
      </c>
      <c r="AO401" s="19" t="s">
        <v>37</v>
      </c>
      <c r="AP401" s="22" t="s">
        <v>37</v>
      </c>
      <c r="AQ401" s="22" t="s">
        <v>37</v>
      </c>
      <c r="AR401" s="22" t="s">
        <v>37</v>
      </c>
      <c r="AS401" s="22" t="s">
        <v>37</v>
      </c>
      <c r="AT401" s="22" t="s">
        <v>37</v>
      </c>
      <c r="AU401" s="21" t="s">
        <v>37</v>
      </c>
      <c r="AV401" s="21" t="s">
        <v>37</v>
      </c>
      <c r="AW401" s="21" t="s">
        <v>37</v>
      </c>
      <c r="AX401" s="21" t="s">
        <v>37</v>
      </c>
      <c r="AY401" s="21" t="s">
        <v>37</v>
      </c>
      <c r="AZ401" s="21" t="s">
        <v>37</v>
      </c>
      <c r="BA401" s="21" t="s">
        <v>37</v>
      </c>
      <c r="BB401" s="21" t="s">
        <v>37</v>
      </c>
      <c r="BC401" s="21" t="s">
        <v>37</v>
      </c>
      <c r="BD401" s="21" t="s">
        <v>37</v>
      </c>
      <c r="BE401" s="20" t="s">
        <v>37</v>
      </c>
      <c r="BF401" s="20" t="s">
        <v>37</v>
      </c>
      <c r="BG401" s="20" t="s">
        <v>37</v>
      </c>
      <c r="BH401" s="20" t="s">
        <v>37</v>
      </c>
      <c r="BI401" s="20" t="s">
        <v>37</v>
      </c>
      <c r="BJ401" s="20" t="s">
        <v>37</v>
      </c>
      <c r="BK401" s="20" t="s">
        <v>37</v>
      </c>
      <c r="BL401" s="20" t="s">
        <v>37</v>
      </c>
      <c r="BM401" s="20" t="s">
        <v>37</v>
      </c>
      <c r="BN401" s="20" t="s">
        <v>37</v>
      </c>
      <c r="BO401" s="22" t="s">
        <v>37</v>
      </c>
      <c r="BP401" s="22" t="s">
        <v>37</v>
      </c>
      <c r="BQ401" s="22" t="s">
        <v>37</v>
      </c>
      <c r="BR401" s="22" t="s">
        <v>37</v>
      </c>
      <c r="BS401" s="22" t="s">
        <v>37</v>
      </c>
      <c r="BT401" s="22" t="s">
        <v>37</v>
      </c>
      <c r="BU401" s="22" t="s">
        <v>37</v>
      </c>
      <c r="BV401" s="22" t="s">
        <v>37</v>
      </c>
      <c r="BW401" s="22" t="s">
        <v>37</v>
      </c>
      <c r="BX401" s="22" t="s">
        <v>37</v>
      </c>
      <c r="BY401" s="24" t="s">
        <v>37</v>
      </c>
      <c r="BZ401" s="24" t="s">
        <v>37</v>
      </c>
      <c r="CA401" s="24" t="s">
        <v>37</v>
      </c>
      <c r="CB401" s="24" t="s">
        <v>37</v>
      </c>
      <c r="CC401" s="24" t="s">
        <v>37</v>
      </c>
      <c r="CD401" s="24" t="s">
        <v>37</v>
      </c>
      <c r="CE401" s="24" t="s">
        <v>37</v>
      </c>
      <c r="CF401" s="24" t="s">
        <v>37</v>
      </c>
      <c r="CG401" s="24" t="s">
        <v>37</v>
      </c>
      <c r="CH401" s="24" t="s">
        <v>37</v>
      </c>
      <c r="CI401" s="22" t="s">
        <v>37</v>
      </c>
      <c r="CJ401" s="22" t="s">
        <v>37</v>
      </c>
      <c r="CK401" s="22" t="s">
        <v>37</v>
      </c>
      <c r="CL401" s="22" t="s">
        <v>37</v>
      </c>
      <c r="CM401" s="20">
        <v>0</v>
      </c>
      <c r="CN401" s="20">
        <v>43</v>
      </c>
      <c r="CO401" s="20">
        <v>2</v>
      </c>
      <c r="CP401" s="20">
        <v>0</v>
      </c>
    </row>
    <row r="402" spans="1:94" x14ac:dyDescent="0.35">
      <c r="A402" s="16">
        <v>2012</v>
      </c>
      <c r="B402" s="17">
        <v>12524</v>
      </c>
      <c r="C402" s="18" t="s">
        <v>1088</v>
      </c>
      <c r="D402" s="18" t="s">
        <v>79</v>
      </c>
      <c r="E402" s="18" t="s">
        <v>33</v>
      </c>
      <c r="F402" s="16" t="s">
        <v>8</v>
      </c>
      <c r="G402" s="20">
        <v>378</v>
      </c>
      <c r="H402" s="20">
        <v>123</v>
      </c>
      <c r="I402" s="20" t="s">
        <v>37</v>
      </c>
      <c r="J402" s="20" t="s">
        <v>37</v>
      </c>
      <c r="K402" s="20">
        <v>501</v>
      </c>
      <c r="L402" s="19">
        <v>0.2</v>
      </c>
      <c r="M402" s="19">
        <v>0.1</v>
      </c>
      <c r="N402" s="19" t="s">
        <v>37</v>
      </c>
      <c r="O402" s="19" t="s">
        <v>37</v>
      </c>
      <c r="P402" s="19">
        <v>0.3</v>
      </c>
      <c r="Q402" s="22">
        <v>1599</v>
      </c>
      <c r="R402" s="22">
        <v>319</v>
      </c>
      <c r="S402" s="22" t="s">
        <v>37</v>
      </c>
      <c r="T402" s="22" t="s">
        <v>37</v>
      </c>
      <c r="U402" s="22">
        <v>1918</v>
      </c>
      <c r="V402" s="21">
        <v>0.6</v>
      </c>
      <c r="W402" s="21">
        <v>0.2</v>
      </c>
      <c r="X402" s="21" t="s">
        <v>37</v>
      </c>
      <c r="Y402" s="21" t="s">
        <v>37</v>
      </c>
      <c r="Z402" s="21">
        <v>0.8</v>
      </c>
      <c r="AA402" s="20" t="s">
        <v>37</v>
      </c>
      <c r="AB402" s="20" t="s">
        <v>37</v>
      </c>
      <c r="AC402" s="20" t="s">
        <v>37</v>
      </c>
      <c r="AD402" s="20" t="s">
        <v>37</v>
      </c>
      <c r="AE402" s="20">
        <v>0</v>
      </c>
      <c r="AF402" s="19" t="s">
        <v>37</v>
      </c>
      <c r="AG402" s="19" t="s">
        <v>37</v>
      </c>
      <c r="AH402" s="19" t="s">
        <v>37</v>
      </c>
      <c r="AI402" s="19" t="s">
        <v>37</v>
      </c>
      <c r="AJ402" s="19">
        <v>0</v>
      </c>
      <c r="AK402" s="19" t="s">
        <v>37</v>
      </c>
      <c r="AL402" s="19">
        <v>6.7</v>
      </c>
      <c r="AM402" s="19">
        <v>3</v>
      </c>
      <c r="AN402" s="19" t="s">
        <v>37</v>
      </c>
      <c r="AO402" s="19">
        <v>9.6999999999999993</v>
      </c>
      <c r="AP402" s="22" t="s">
        <v>37</v>
      </c>
      <c r="AQ402" s="22" t="s">
        <v>37</v>
      </c>
      <c r="AR402" s="22" t="s">
        <v>37</v>
      </c>
      <c r="AS402" s="22" t="s">
        <v>37</v>
      </c>
      <c r="AT402" s="22">
        <v>0</v>
      </c>
      <c r="AU402" s="21" t="s">
        <v>37</v>
      </c>
      <c r="AV402" s="21" t="s">
        <v>37</v>
      </c>
      <c r="AW402" s="21" t="s">
        <v>37</v>
      </c>
      <c r="AX402" s="21" t="s">
        <v>37</v>
      </c>
      <c r="AY402" s="21">
        <v>0</v>
      </c>
      <c r="AZ402" s="21" t="s">
        <v>37</v>
      </c>
      <c r="BA402" s="21">
        <v>17.2</v>
      </c>
      <c r="BB402" s="21">
        <v>5</v>
      </c>
      <c r="BC402" s="21" t="s">
        <v>37</v>
      </c>
      <c r="BD402" s="21">
        <v>22.2</v>
      </c>
      <c r="BE402" s="20">
        <v>964</v>
      </c>
      <c r="BF402" s="20">
        <v>58</v>
      </c>
      <c r="BG402" s="20" t="s">
        <v>37</v>
      </c>
      <c r="BH402" s="20" t="s">
        <v>37</v>
      </c>
      <c r="BI402" s="20">
        <v>1022</v>
      </c>
      <c r="BJ402" s="20">
        <v>0</v>
      </c>
      <c r="BK402" s="20">
        <v>0</v>
      </c>
      <c r="BL402" s="20" t="s">
        <v>37</v>
      </c>
      <c r="BM402" s="20" t="s">
        <v>37</v>
      </c>
      <c r="BN402" s="20">
        <v>0</v>
      </c>
      <c r="BO402" s="22" t="s">
        <v>37</v>
      </c>
      <c r="BP402" s="22">
        <v>619</v>
      </c>
      <c r="BQ402" s="22">
        <v>0</v>
      </c>
      <c r="BR402" s="22" t="s">
        <v>37</v>
      </c>
      <c r="BS402" s="22">
        <v>619</v>
      </c>
      <c r="BT402" s="22" t="s">
        <v>37</v>
      </c>
      <c r="BU402" s="22">
        <v>434</v>
      </c>
      <c r="BV402" s="22">
        <v>250</v>
      </c>
      <c r="BW402" s="22" t="s">
        <v>37</v>
      </c>
      <c r="BX402" s="22">
        <v>684</v>
      </c>
      <c r="BY402" s="24" t="s">
        <v>37</v>
      </c>
      <c r="BZ402" s="24" t="s">
        <v>37</v>
      </c>
      <c r="CA402" s="24" t="s">
        <v>37</v>
      </c>
      <c r="CB402" s="24" t="s">
        <v>37</v>
      </c>
      <c r="CC402" s="24">
        <v>0</v>
      </c>
      <c r="CD402" s="24">
        <v>964</v>
      </c>
      <c r="CE402" s="24">
        <v>1111</v>
      </c>
      <c r="CF402" s="24">
        <v>250</v>
      </c>
      <c r="CG402" s="24">
        <v>0</v>
      </c>
      <c r="CH402" s="24">
        <v>2325</v>
      </c>
      <c r="CI402" s="22" t="s">
        <v>37</v>
      </c>
      <c r="CJ402" s="22">
        <v>361</v>
      </c>
      <c r="CK402" s="22">
        <v>9</v>
      </c>
      <c r="CL402" s="22" t="s">
        <v>37</v>
      </c>
      <c r="CM402" s="20" t="s">
        <v>37</v>
      </c>
      <c r="CN402" s="20">
        <v>748</v>
      </c>
      <c r="CO402" s="20">
        <v>15</v>
      </c>
      <c r="CP402" s="20" t="s">
        <v>37</v>
      </c>
    </row>
    <row r="403" spans="1:94" x14ac:dyDescent="0.35">
      <c r="A403" s="16">
        <v>2012</v>
      </c>
      <c r="B403" s="17">
        <v>12539</v>
      </c>
      <c r="C403" s="18" t="s">
        <v>1090</v>
      </c>
      <c r="D403" s="18" t="s">
        <v>90</v>
      </c>
      <c r="E403" s="18" t="s">
        <v>33</v>
      </c>
      <c r="F403" s="16" t="s">
        <v>8</v>
      </c>
      <c r="G403" s="20" t="s">
        <v>37</v>
      </c>
      <c r="H403" s="20" t="s">
        <v>37</v>
      </c>
      <c r="I403" s="20">
        <v>0</v>
      </c>
      <c r="J403" s="20" t="s">
        <v>37</v>
      </c>
      <c r="K403" s="20">
        <v>0</v>
      </c>
      <c r="L403" s="19" t="s">
        <v>37</v>
      </c>
      <c r="M403" s="19" t="s">
        <v>37</v>
      </c>
      <c r="N403" s="19" t="s">
        <v>37</v>
      </c>
      <c r="O403" s="19" t="s">
        <v>37</v>
      </c>
      <c r="P403" s="19">
        <v>0</v>
      </c>
      <c r="Q403" s="22" t="s">
        <v>37</v>
      </c>
      <c r="R403" s="22" t="s">
        <v>37</v>
      </c>
      <c r="S403" s="22" t="s">
        <v>37</v>
      </c>
      <c r="T403" s="22" t="s">
        <v>37</v>
      </c>
      <c r="U403" s="22">
        <v>0</v>
      </c>
      <c r="V403" s="21" t="s">
        <v>37</v>
      </c>
      <c r="W403" s="21" t="s">
        <v>37</v>
      </c>
      <c r="X403" s="21" t="s">
        <v>37</v>
      </c>
      <c r="Y403" s="21" t="s">
        <v>37</v>
      </c>
      <c r="Z403" s="21">
        <v>0</v>
      </c>
      <c r="AA403" s="20" t="s">
        <v>37</v>
      </c>
      <c r="AB403" s="20" t="s">
        <v>37</v>
      </c>
      <c r="AC403" s="20">
        <v>0</v>
      </c>
      <c r="AD403" s="20" t="s">
        <v>37</v>
      </c>
      <c r="AE403" s="20">
        <v>0</v>
      </c>
      <c r="AF403" s="19" t="s">
        <v>37</v>
      </c>
      <c r="AG403" s="19" t="s">
        <v>37</v>
      </c>
      <c r="AH403" s="19">
        <v>2</v>
      </c>
      <c r="AI403" s="19" t="s">
        <v>37</v>
      </c>
      <c r="AJ403" s="19">
        <v>2</v>
      </c>
      <c r="AK403" s="19" t="s">
        <v>37</v>
      </c>
      <c r="AL403" s="19" t="s">
        <v>37</v>
      </c>
      <c r="AM403" s="19">
        <v>20</v>
      </c>
      <c r="AN403" s="19" t="s">
        <v>37</v>
      </c>
      <c r="AO403" s="19">
        <v>20</v>
      </c>
      <c r="AP403" s="22" t="s">
        <v>37</v>
      </c>
      <c r="AQ403" s="22" t="s">
        <v>37</v>
      </c>
      <c r="AR403" s="22" t="s">
        <v>37</v>
      </c>
      <c r="AS403" s="22" t="s">
        <v>37</v>
      </c>
      <c r="AT403" s="22">
        <v>0</v>
      </c>
      <c r="AU403" s="21" t="s">
        <v>37</v>
      </c>
      <c r="AV403" s="21" t="s">
        <v>37</v>
      </c>
      <c r="AW403" s="21">
        <v>32</v>
      </c>
      <c r="AX403" s="21" t="s">
        <v>37</v>
      </c>
      <c r="AY403" s="21">
        <v>32</v>
      </c>
      <c r="AZ403" s="21" t="s">
        <v>37</v>
      </c>
      <c r="BA403" s="21" t="s">
        <v>37</v>
      </c>
      <c r="BB403" s="21">
        <v>60</v>
      </c>
      <c r="BC403" s="21" t="s">
        <v>37</v>
      </c>
      <c r="BD403" s="21">
        <v>60</v>
      </c>
      <c r="BE403" s="20" t="s">
        <v>37</v>
      </c>
      <c r="BF403" s="20" t="s">
        <v>37</v>
      </c>
      <c r="BG403" s="20" t="s">
        <v>37</v>
      </c>
      <c r="BH403" s="20" t="s">
        <v>37</v>
      </c>
      <c r="BI403" s="20" t="s">
        <v>37</v>
      </c>
      <c r="BJ403" s="20" t="s">
        <v>37</v>
      </c>
      <c r="BK403" s="20" t="s">
        <v>37</v>
      </c>
      <c r="BL403" s="20" t="s">
        <v>37</v>
      </c>
      <c r="BM403" s="20" t="s">
        <v>37</v>
      </c>
      <c r="BN403" s="20" t="s">
        <v>37</v>
      </c>
      <c r="BO403" s="22" t="s">
        <v>37</v>
      </c>
      <c r="BP403" s="22" t="s">
        <v>37</v>
      </c>
      <c r="BQ403" s="22" t="s">
        <v>37</v>
      </c>
      <c r="BR403" s="22" t="s">
        <v>37</v>
      </c>
      <c r="BS403" s="22" t="s">
        <v>37</v>
      </c>
      <c r="BT403" s="22" t="s">
        <v>37</v>
      </c>
      <c r="BU403" s="22" t="s">
        <v>37</v>
      </c>
      <c r="BV403" s="22" t="s">
        <v>37</v>
      </c>
      <c r="BW403" s="22" t="s">
        <v>37</v>
      </c>
      <c r="BX403" s="22" t="s">
        <v>37</v>
      </c>
      <c r="BY403" s="24" t="s">
        <v>37</v>
      </c>
      <c r="BZ403" s="24" t="s">
        <v>37</v>
      </c>
      <c r="CA403" s="24" t="s">
        <v>37</v>
      </c>
      <c r="CB403" s="24" t="s">
        <v>37</v>
      </c>
      <c r="CC403" s="24" t="s">
        <v>37</v>
      </c>
      <c r="CD403" s="24" t="s">
        <v>37</v>
      </c>
      <c r="CE403" s="24" t="s">
        <v>37</v>
      </c>
      <c r="CF403" s="24" t="s">
        <v>37</v>
      </c>
      <c r="CG403" s="24" t="s">
        <v>37</v>
      </c>
      <c r="CH403" s="24" t="s">
        <v>37</v>
      </c>
      <c r="CI403" s="22" t="s">
        <v>37</v>
      </c>
      <c r="CJ403" s="22" t="s">
        <v>37</v>
      </c>
      <c r="CK403" s="22">
        <v>1630</v>
      </c>
      <c r="CL403" s="22" t="s">
        <v>37</v>
      </c>
      <c r="CM403" s="20" t="s">
        <v>37</v>
      </c>
      <c r="CN403" s="20" t="s">
        <v>37</v>
      </c>
      <c r="CO403" s="20" t="s">
        <v>37</v>
      </c>
      <c r="CP403" s="20" t="s">
        <v>37</v>
      </c>
    </row>
    <row r="404" spans="1:94" x14ac:dyDescent="0.35">
      <c r="A404" s="16">
        <v>2012</v>
      </c>
      <c r="B404" s="17">
        <v>12541</v>
      </c>
      <c r="C404" s="18" t="s">
        <v>1092</v>
      </c>
      <c r="D404" s="18" t="s">
        <v>87</v>
      </c>
      <c r="E404" s="18" t="s">
        <v>28</v>
      </c>
      <c r="F404" s="16" t="s">
        <v>8</v>
      </c>
      <c r="G404" s="20">
        <v>54</v>
      </c>
      <c r="H404" s="20">
        <v>136</v>
      </c>
      <c r="I404" s="20" t="s">
        <v>37</v>
      </c>
      <c r="J404" s="20" t="s">
        <v>37</v>
      </c>
      <c r="K404" s="20">
        <v>190</v>
      </c>
      <c r="L404" s="19">
        <v>0</v>
      </c>
      <c r="M404" s="19">
        <v>0.1</v>
      </c>
      <c r="N404" s="19" t="s">
        <v>37</v>
      </c>
      <c r="O404" s="19" t="s">
        <v>37</v>
      </c>
      <c r="P404" s="19">
        <v>0.1</v>
      </c>
      <c r="Q404" s="22">
        <v>119</v>
      </c>
      <c r="R404" s="22">
        <v>856</v>
      </c>
      <c r="S404" s="22" t="s">
        <v>37</v>
      </c>
      <c r="T404" s="22" t="s">
        <v>37</v>
      </c>
      <c r="U404" s="22">
        <v>975</v>
      </c>
      <c r="V404" s="21">
        <v>0.1</v>
      </c>
      <c r="W404" s="21">
        <v>0.2</v>
      </c>
      <c r="X404" s="21" t="s">
        <v>37</v>
      </c>
      <c r="Y404" s="21" t="s">
        <v>37</v>
      </c>
      <c r="Z404" s="21">
        <v>0.3</v>
      </c>
      <c r="AA404" s="20" t="s">
        <v>37</v>
      </c>
      <c r="AB404" s="20" t="s">
        <v>37</v>
      </c>
      <c r="AC404" s="20" t="s">
        <v>37</v>
      </c>
      <c r="AD404" s="20" t="s">
        <v>37</v>
      </c>
      <c r="AE404" s="20">
        <v>0</v>
      </c>
      <c r="AF404" s="19" t="s">
        <v>37</v>
      </c>
      <c r="AG404" s="19" t="s">
        <v>37</v>
      </c>
      <c r="AH404" s="19" t="s">
        <v>37</v>
      </c>
      <c r="AI404" s="19" t="s">
        <v>37</v>
      </c>
      <c r="AJ404" s="19">
        <v>0</v>
      </c>
      <c r="AK404" s="19" t="s">
        <v>37</v>
      </c>
      <c r="AL404" s="19" t="s">
        <v>37</v>
      </c>
      <c r="AM404" s="19" t="s">
        <v>37</v>
      </c>
      <c r="AN404" s="19" t="s">
        <v>37</v>
      </c>
      <c r="AO404" s="19">
        <v>0</v>
      </c>
      <c r="AP404" s="22" t="s">
        <v>37</v>
      </c>
      <c r="AQ404" s="22" t="s">
        <v>37</v>
      </c>
      <c r="AR404" s="22" t="s">
        <v>37</v>
      </c>
      <c r="AS404" s="22" t="s">
        <v>37</v>
      </c>
      <c r="AT404" s="22">
        <v>0</v>
      </c>
      <c r="AU404" s="21" t="s">
        <v>37</v>
      </c>
      <c r="AV404" s="21" t="s">
        <v>37</v>
      </c>
      <c r="AW404" s="21" t="s">
        <v>37</v>
      </c>
      <c r="AX404" s="21" t="s">
        <v>37</v>
      </c>
      <c r="AY404" s="21">
        <v>0</v>
      </c>
      <c r="AZ404" s="21" t="s">
        <v>37</v>
      </c>
      <c r="BA404" s="21" t="s">
        <v>37</v>
      </c>
      <c r="BB404" s="21" t="s">
        <v>37</v>
      </c>
      <c r="BC404" s="21" t="s">
        <v>37</v>
      </c>
      <c r="BD404" s="21">
        <v>0</v>
      </c>
      <c r="BE404" s="20" t="s">
        <v>37</v>
      </c>
      <c r="BF404" s="20" t="s">
        <v>37</v>
      </c>
      <c r="BG404" s="20" t="s">
        <v>37</v>
      </c>
      <c r="BH404" s="20" t="s">
        <v>37</v>
      </c>
      <c r="BI404" s="20">
        <v>0</v>
      </c>
      <c r="BJ404" s="20">
        <v>15</v>
      </c>
      <c r="BK404" s="20">
        <v>70</v>
      </c>
      <c r="BL404" s="20" t="s">
        <v>37</v>
      </c>
      <c r="BM404" s="20" t="s">
        <v>37</v>
      </c>
      <c r="BN404" s="20">
        <v>85</v>
      </c>
      <c r="BO404" s="22" t="s">
        <v>37</v>
      </c>
      <c r="BP404" s="22" t="s">
        <v>37</v>
      </c>
      <c r="BQ404" s="22" t="s">
        <v>37</v>
      </c>
      <c r="BR404" s="22" t="s">
        <v>37</v>
      </c>
      <c r="BS404" s="22">
        <v>0</v>
      </c>
      <c r="BT404" s="22" t="s">
        <v>37</v>
      </c>
      <c r="BU404" s="22" t="s">
        <v>37</v>
      </c>
      <c r="BV404" s="22" t="s">
        <v>37</v>
      </c>
      <c r="BW404" s="22" t="s">
        <v>37</v>
      </c>
      <c r="BX404" s="22">
        <v>0</v>
      </c>
      <c r="BY404" s="24">
        <v>2</v>
      </c>
      <c r="BZ404" s="24">
        <v>6</v>
      </c>
      <c r="CA404" s="24" t="s">
        <v>37</v>
      </c>
      <c r="CB404" s="24" t="s">
        <v>37</v>
      </c>
      <c r="CC404" s="24">
        <v>8</v>
      </c>
      <c r="CD404" s="24">
        <v>17</v>
      </c>
      <c r="CE404" s="24">
        <v>76</v>
      </c>
      <c r="CF404" s="24">
        <v>0</v>
      </c>
      <c r="CG404" s="24">
        <v>0</v>
      </c>
      <c r="CH404" s="24">
        <v>93</v>
      </c>
      <c r="CI404" s="22" t="s">
        <v>37</v>
      </c>
      <c r="CJ404" s="22" t="s">
        <v>37</v>
      </c>
      <c r="CK404" s="22" t="s">
        <v>37</v>
      </c>
      <c r="CL404" s="22" t="s">
        <v>37</v>
      </c>
      <c r="CM404" s="20" t="s">
        <v>37</v>
      </c>
      <c r="CN404" s="20" t="s">
        <v>37</v>
      </c>
      <c r="CO404" s="20" t="s">
        <v>37</v>
      </c>
      <c r="CP404" s="20" t="s">
        <v>37</v>
      </c>
    </row>
    <row r="405" spans="1:94" x14ac:dyDescent="0.35">
      <c r="A405" s="16">
        <v>2012</v>
      </c>
      <c r="B405" s="17">
        <v>12615</v>
      </c>
      <c r="C405" s="18" t="s">
        <v>1095</v>
      </c>
      <c r="D405" s="18" t="s">
        <v>128</v>
      </c>
      <c r="E405" s="18" t="s">
        <v>28</v>
      </c>
      <c r="F405" s="16" t="s">
        <v>8</v>
      </c>
      <c r="G405" s="20">
        <v>167</v>
      </c>
      <c r="H405" s="20">
        <v>14</v>
      </c>
      <c r="I405" s="20" t="s">
        <v>37</v>
      </c>
      <c r="J405" s="20" t="s">
        <v>37</v>
      </c>
      <c r="K405" s="20">
        <v>181</v>
      </c>
      <c r="L405" s="19" t="s">
        <v>37</v>
      </c>
      <c r="M405" s="19" t="s">
        <v>37</v>
      </c>
      <c r="N405" s="19" t="s">
        <v>37</v>
      </c>
      <c r="O405" s="19" t="s">
        <v>37</v>
      </c>
      <c r="P405" s="19">
        <v>0</v>
      </c>
      <c r="Q405" s="22">
        <v>167</v>
      </c>
      <c r="R405" s="22">
        <v>14</v>
      </c>
      <c r="S405" s="22" t="s">
        <v>37</v>
      </c>
      <c r="T405" s="22" t="s">
        <v>37</v>
      </c>
      <c r="U405" s="22">
        <v>181</v>
      </c>
      <c r="V405" s="21" t="s">
        <v>37</v>
      </c>
      <c r="W405" s="21" t="s">
        <v>37</v>
      </c>
      <c r="X405" s="21" t="s">
        <v>37</v>
      </c>
      <c r="Y405" s="21" t="s">
        <v>37</v>
      </c>
      <c r="Z405" s="21">
        <v>0</v>
      </c>
      <c r="AA405" s="20" t="s">
        <v>37</v>
      </c>
      <c r="AB405" s="20" t="s">
        <v>37</v>
      </c>
      <c r="AC405" s="20" t="s">
        <v>37</v>
      </c>
      <c r="AD405" s="20" t="s">
        <v>37</v>
      </c>
      <c r="AE405" s="20">
        <v>0</v>
      </c>
      <c r="AF405" s="19">
        <v>3</v>
      </c>
      <c r="AG405" s="19" t="s">
        <v>37</v>
      </c>
      <c r="AH405" s="19" t="s">
        <v>37</v>
      </c>
      <c r="AI405" s="19" t="s">
        <v>37</v>
      </c>
      <c r="AJ405" s="19">
        <v>3</v>
      </c>
      <c r="AK405" s="19">
        <v>5</v>
      </c>
      <c r="AL405" s="19" t="s">
        <v>37</v>
      </c>
      <c r="AM405" s="19" t="s">
        <v>37</v>
      </c>
      <c r="AN405" s="19" t="s">
        <v>37</v>
      </c>
      <c r="AO405" s="19">
        <v>5</v>
      </c>
      <c r="AP405" s="22" t="s">
        <v>37</v>
      </c>
      <c r="AQ405" s="22" t="s">
        <v>37</v>
      </c>
      <c r="AR405" s="22" t="s">
        <v>37</v>
      </c>
      <c r="AS405" s="22" t="s">
        <v>37</v>
      </c>
      <c r="AT405" s="22">
        <v>0</v>
      </c>
      <c r="AU405" s="21" t="s">
        <v>37</v>
      </c>
      <c r="AV405" s="21" t="s">
        <v>37</v>
      </c>
      <c r="AW405" s="21" t="s">
        <v>37</v>
      </c>
      <c r="AX405" s="21" t="s">
        <v>37</v>
      </c>
      <c r="AY405" s="21">
        <v>0</v>
      </c>
      <c r="AZ405" s="21" t="s">
        <v>37</v>
      </c>
      <c r="BA405" s="21" t="s">
        <v>37</v>
      </c>
      <c r="BB405" s="21" t="s">
        <v>37</v>
      </c>
      <c r="BC405" s="21" t="s">
        <v>37</v>
      </c>
      <c r="BD405" s="21">
        <v>0</v>
      </c>
      <c r="BE405" s="20">
        <v>7</v>
      </c>
      <c r="BF405" s="20">
        <v>1</v>
      </c>
      <c r="BG405" s="20" t="s">
        <v>37</v>
      </c>
      <c r="BH405" s="20" t="s">
        <v>37</v>
      </c>
      <c r="BI405" s="20">
        <v>8</v>
      </c>
      <c r="BJ405" s="20">
        <v>34</v>
      </c>
      <c r="BK405" s="20">
        <v>7</v>
      </c>
      <c r="BL405" s="20" t="s">
        <v>37</v>
      </c>
      <c r="BM405" s="20" t="s">
        <v>37</v>
      </c>
      <c r="BN405" s="20">
        <v>41</v>
      </c>
      <c r="BO405" s="22" t="s">
        <v>37</v>
      </c>
      <c r="BP405" s="22" t="s">
        <v>37</v>
      </c>
      <c r="BQ405" s="22" t="s">
        <v>37</v>
      </c>
      <c r="BR405" s="22" t="s">
        <v>37</v>
      </c>
      <c r="BS405" s="22">
        <v>0</v>
      </c>
      <c r="BT405" s="22" t="s">
        <v>37</v>
      </c>
      <c r="BU405" s="22" t="s">
        <v>37</v>
      </c>
      <c r="BV405" s="22" t="s">
        <v>37</v>
      </c>
      <c r="BW405" s="22" t="s">
        <v>37</v>
      </c>
      <c r="BX405" s="22">
        <v>0</v>
      </c>
      <c r="BY405" s="24" t="s">
        <v>37</v>
      </c>
      <c r="BZ405" s="24" t="s">
        <v>37</v>
      </c>
      <c r="CA405" s="24" t="s">
        <v>37</v>
      </c>
      <c r="CB405" s="24" t="s">
        <v>37</v>
      </c>
      <c r="CC405" s="24">
        <v>0</v>
      </c>
      <c r="CD405" s="24">
        <v>41</v>
      </c>
      <c r="CE405" s="24">
        <v>8</v>
      </c>
      <c r="CF405" s="24">
        <v>0</v>
      </c>
      <c r="CG405" s="24">
        <v>0</v>
      </c>
      <c r="CH405" s="24">
        <v>49</v>
      </c>
      <c r="CI405" s="22">
        <v>797</v>
      </c>
      <c r="CJ405" s="22">
        <v>63</v>
      </c>
      <c r="CK405" s="22" t="s">
        <v>37</v>
      </c>
      <c r="CL405" s="22" t="s">
        <v>37</v>
      </c>
      <c r="CM405" s="20" t="s">
        <v>37</v>
      </c>
      <c r="CN405" s="20" t="s">
        <v>37</v>
      </c>
      <c r="CO405" s="20" t="s">
        <v>37</v>
      </c>
      <c r="CP405" s="20" t="s">
        <v>37</v>
      </c>
    </row>
    <row r="406" spans="1:94" x14ac:dyDescent="0.35">
      <c r="A406" s="16">
        <v>2012</v>
      </c>
      <c r="B406" s="17">
        <v>12642</v>
      </c>
      <c r="C406" s="18" t="s">
        <v>1098</v>
      </c>
      <c r="D406" s="18" t="s">
        <v>87</v>
      </c>
      <c r="E406" s="18" t="s">
        <v>33</v>
      </c>
      <c r="F406" s="16" t="s">
        <v>8</v>
      </c>
      <c r="G406" s="20" t="s">
        <v>37</v>
      </c>
      <c r="H406" s="20" t="s">
        <v>37</v>
      </c>
      <c r="I406" s="20" t="s">
        <v>37</v>
      </c>
      <c r="J406" s="20" t="s">
        <v>37</v>
      </c>
      <c r="K406" s="20" t="s">
        <v>37</v>
      </c>
      <c r="L406" s="19" t="s">
        <v>37</v>
      </c>
      <c r="M406" s="19" t="s">
        <v>37</v>
      </c>
      <c r="N406" s="19" t="s">
        <v>37</v>
      </c>
      <c r="O406" s="19" t="s">
        <v>37</v>
      </c>
      <c r="P406" s="19" t="s">
        <v>37</v>
      </c>
      <c r="Q406" s="22" t="s">
        <v>37</v>
      </c>
      <c r="R406" s="22" t="s">
        <v>37</v>
      </c>
      <c r="S406" s="22" t="s">
        <v>37</v>
      </c>
      <c r="T406" s="22" t="s">
        <v>37</v>
      </c>
      <c r="U406" s="22" t="s">
        <v>37</v>
      </c>
      <c r="V406" s="21" t="s">
        <v>37</v>
      </c>
      <c r="W406" s="21" t="s">
        <v>37</v>
      </c>
      <c r="X406" s="21" t="s">
        <v>37</v>
      </c>
      <c r="Y406" s="21" t="s">
        <v>37</v>
      </c>
      <c r="Z406" s="21" t="s">
        <v>37</v>
      </c>
      <c r="AA406" s="20" t="s">
        <v>37</v>
      </c>
      <c r="AB406" s="20" t="s">
        <v>37</v>
      </c>
      <c r="AC406" s="20" t="s">
        <v>37</v>
      </c>
      <c r="AD406" s="20" t="s">
        <v>37</v>
      </c>
      <c r="AE406" s="20" t="s">
        <v>37</v>
      </c>
      <c r="AF406" s="19" t="s">
        <v>37</v>
      </c>
      <c r="AG406" s="19" t="s">
        <v>37</v>
      </c>
      <c r="AH406" s="19" t="s">
        <v>37</v>
      </c>
      <c r="AI406" s="19" t="s">
        <v>37</v>
      </c>
      <c r="AJ406" s="19" t="s">
        <v>37</v>
      </c>
      <c r="AK406" s="19" t="s">
        <v>37</v>
      </c>
      <c r="AL406" s="19" t="s">
        <v>37</v>
      </c>
      <c r="AM406" s="19" t="s">
        <v>37</v>
      </c>
      <c r="AN406" s="19" t="s">
        <v>37</v>
      </c>
      <c r="AO406" s="19" t="s">
        <v>37</v>
      </c>
      <c r="AP406" s="22" t="s">
        <v>37</v>
      </c>
      <c r="AQ406" s="22" t="s">
        <v>37</v>
      </c>
      <c r="AR406" s="22" t="s">
        <v>37</v>
      </c>
      <c r="AS406" s="22" t="s">
        <v>37</v>
      </c>
      <c r="AT406" s="22" t="s">
        <v>37</v>
      </c>
      <c r="AU406" s="21" t="s">
        <v>37</v>
      </c>
      <c r="AV406" s="21" t="s">
        <v>37</v>
      </c>
      <c r="AW406" s="21" t="s">
        <v>37</v>
      </c>
      <c r="AX406" s="21" t="s">
        <v>37</v>
      </c>
      <c r="AY406" s="21" t="s">
        <v>37</v>
      </c>
      <c r="AZ406" s="21" t="s">
        <v>37</v>
      </c>
      <c r="BA406" s="21" t="s">
        <v>37</v>
      </c>
      <c r="BB406" s="21" t="s">
        <v>37</v>
      </c>
      <c r="BC406" s="21" t="s">
        <v>37</v>
      </c>
      <c r="BD406" s="21" t="s">
        <v>37</v>
      </c>
      <c r="BE406" s="20" t="s">
        <v>37</v>
      </c>
      <c r="BF406" s="20" t="s">
        <v>37</v>
      </c>
      <c r="BG406" s="20" t="s">
        <v>37</v>
      </c>
      <c r="BH406" s="20" t="s">
        <v>37</v>
      </c>
      <c r="BI406" s="20" t="s">
        <v>37</v>
      </c>
      <c r="BJ406" s="20" t="s">
        <v>37</v>
      </c>
      <c r="BK406" s="20" t="s">
        <v>37</v>
      </c>
      <c r="BL406" s="20" t="s">
        <v>37</v>
      </c>
      <c r="BM406" s="20" t="s">
        <v>37</v>
      </c>
      <c r="BN406" s="20" t="s">
        <v>37</v>
      </c>
      <c r="BO406" s="22" t="s">
        <v>37</v>
      </c>
      <c r="BP406" s="22" t="s">
        <v>37</v>
      </c>
      <c r="BQ406" s="22" t="s">
        <v>37</v>
      </c>
      <c r="BR406" s="22" t="s">
        <v>37</v>
      </c>
      <c r="BS406" s="22" t="s">
        <v>37</v>
      </c>
      <c r="BT406" s="22" t="s">
        <v>37</v>
      </c>
      <c r="BU406" s="22" t="s">
        <v>37</v>
      </c>
      <c r="BV406" s="22" t="s">
        <v>37</v>
      </c>
      <c r="BW406" s="22" t="s">
        <v>37</v>
      </c>
      <c r="BX406" s="22" t="s">
        <v>37</v>
      </c>
      <c r="BY406" s="24" t="s">
        <v>37</v>
      </c>
      <c r="BZ406" s="24" t="s">
        <v>37</v>
      </c>
      <c r="CA406" s="24" t="s">
        <v>37</v>
      </c>
      <c r="CB406" s="24" t="s">
        <v>37</v>
      </c>
      <c r="CC406" s="24" t="s">
        <v>37</v>
      </c>
      <c r="CD406" s="24" t="s">
        <v>37</v>
      </c>
      <c r="CE406" s="24" t="s">
        <v>37</v>
      </c>
      <c r="CF406" s="24" t="s">
        <v>37</v>
      </c>
      <c r="CG406" s="24" t="s">
        <v>37</v>
      </c>
      <c r="CH406" s="24" t="s">
        <v>37</v>
      </c>
      <c r="CI406" s="22" t="s">
        <v>37</v>
      </c>
      <c r="CJ406" s="22" t="s">
        <v>37</v>
      </c>
      <c r="CK406" s="22" t="s">
        <v>37</v>
      </c>
      <c r="CL406" s="22" t="s">
        <v>37</v>
      </c>
      <c r="CM406" s="20" t="s">
        <v>37</v>
      </c>
      <c r="CN406" s="20">
        <v>6</v>
      </c>
      <c r="CO406" s="20" t="s">
        <v>37</v>
      </c>
      <c r="CP406" s="20" t="s">
        <v>37</v>
      </c>
    </row>
    <row r="407" spans="1:94" x14ac:dyDescent="0.35">
      <c r="A407" s="16">
        <v>2012</v>
      </c>
      <c r="B407" s="17">
        <v>12647</v>
      </c>
      <c r="C407" s="18" t="s">
        <v>1099</v>
      </c>
      <c r="D407" s="18" t="s">
        <v>51</v>
      </c>
      <c r="E407" s="18" t="s">
        <v>57</v>
      </c>
      <c r="F407" s="16" t="s">
        <v>8</v>
      </c>
      <c r="G407" s="20">
        <v>11440</v>
      </c>
      <c r="H407" s="20">
        <v>44424</v>
      </c>
      <c r="I407" s="20">
        <v>0</v>
      </c>
      <c r="J407" s="20" t="s">
        <v>37</v>
      </c>
      <c r="K407" s="20">
        <v>55864</v>
      </c>
      <c r="L407" s="19">
        <v>3.3</v>
      </c>
      <c r="M407" s="19">
        <v>8.6</v>
      </c>
      <c r="N407" s="19">
        <v>0</v>
      </c>
      <c r="O407" s="19" t="s">
        <v>37</v>
      </c>
      <c r="P407" s="19">
        <v>11.9</v>
      </c>
      <c r="Q407" s="22">
        <v>90545</v>
      </c>
      <c r="R407" s="22">
        <v>365432</v>
      </c>
      <c r="S407" s="22">
        <v>218697</v>
      </c>
      <c r="T407" s="22" t="s">
        <v>37</v>
      </c>
      <c r="U407" s="22">
        <v>674674</v>
      </c>
      <c r="V407" s="21">
        <v>18.899999999999999</v>
      </c>
      <c r="W407" s="21">
        <v>38</v>
      </c>
      <c r="X407" s="21">
        <v>15.1</v>
      </c>
      <c r="Y407" s="21" t="s">
        <v>37</v>
      </c>
      <c r="Z407" s="21">
        <v>72</v>
      </c>
      <c r="AA407" s="20">
        <v>5</v>
      </c>
      <c r="AB407" s="20">
        <v>1</v>
      </c>
      <c r="AC407" s="20">
        <v>1</v>
      </c>
      <c r="AD407" s="20" t="s">
        <v>37</v>
      </c>
      <c r="AE407" s="20">
        <v>7</v>
      </c>
      <c r="AF407" s="19" t="s">
        <v>37</v>
      </c>
      <c r="AG407" s="19" t="s">
        <v>37</v>
      </c>
      <c r="AH407" s="19" t="s">
        <v>37</v>
      </c>
      <c r="AI407" s="19" t="s">
        <v>37</v>
      </c>
      <c r="AJ407" s="19">
        <v>0</v>
      </c>
      <c r="AK407" s="19">
        <v>1.7</v>
      </c>
      <c r="AL407" s="19">
        <v>0.3</v>
      </c>
      <c r="AM407" s="19">
        <v>0.5</v>
      </c>
      <c r="AN407" s="19" t="s">
        <v>37</v>
      </c>
      <c r="AO407" s="19">
        <v>2.5</v>
      </c>
      <c r="AP407" s="22">
        <v>157</v>
      </c>
      <c r="AQ407" s="22">
        <v>23</v>
      </c>
      <c r="AR407" s="22">
        <v>33</v>
      </c>
      <c r="AS407" s="22" t="s">
        <v>37</v>
      </c>
      <c r="AT407" s="22">
        <v>213</v>
      </c>
      <c r="AU407" s="21" t="s">
        <v>37</v>
      </c>
      <c r="AV407" s="21" t="s">
        <v>37</v>
      </c>
      <c r="AW407" s="21" t="s">
        <v>37</v>
      </c>
      <c r="AX407" s="21" t="s">
        <v>37</v>
      </c>
      <c r="AY407" s="21">
        <v>0</v>
      </c>
      <c r="AZ407" s="21">
        <v>31</v>
      </c>
      <c r="BA407" s="21">
        <v>6</v>
      </c>
      <c r="BB407" s="21">
        <v>13.4</v>
      </c>
      <c r="BC407" s="21" t="s">
        <v>37</v>
      </c>
      <c r="BD407" s="21">
        <v>50.4</v>
      </c>
      <c r="BE407" s="20" t="s">
        <v>37</v>
      </c>
      <c r="BF407" s="20">
        <v>3030</v>
      </c>
      <c r="BG407" s="20" t="s">
        <v>37</v>
      </c>
      <c r="BH407" s="20" t="s">
        <v>37</v>
      </c>
      <c r="BI407" s="20">
        <v>3030</v>
      </c>
      <c r="BJ407" s="20" t="s">
        <v>37</v>
      </c>
      <c r="BK407" s="20" t="s">
        <v>37</v>
      </c>
      <c r="BL407" s="20" t="s">
        <v>37</v>
      </c>
      <c r="BM407" s="20" t="s">
        <v>37</v>
      </c>
      <c r="BN407" s="20">
        <v>0</v>
      </c>
      <c r="BO407" s="22" t="s">
        <v>37</v>
      </c>
      <c r="BP407" s="22">
        <v>3784</v>
      </c>
      <c r="BQ407" s="22" t="s">
        <v>37</v>
      </c>
      <c r="BR407" s="22" t="s">
        <v>37</v>
      </c>
      <c r="BS407" s="22">
        <v>3784</v>
      </c>
      <c r="BT407" s="22" t="s">
        <v>37</v>
      </c>
      <c r="BU407" s="22" t="s">
        <v>37</v>
      </c>
      <c r="BV407" s="22" t="s">
        <v>37</v>
      </c>
      <c r="BW407" s="22" t="s">
        <v>37</v>
      </c>
      <c r="BX407" s="22">
        <v>0</v>
      </c>
      <c r="BY407" s="24" t="s">
        <v>37</v>
      </c>
      <c r="BZ407" s="24" t="s">
        <v>37</v>
      </c>
      <c r="CA407" s="24" t="s">
        <v>37</v>
      </c>
      <c r="CB407" s="24" t="s">
        <v>37</v>
      </c>
      <c r="CC407" s="24">
        <v>0</v>
      </c>
      <c r="CD407" s="24">
        <v>0</v>
      </c>
      <c r="CE407" s="24">
        <v>6814</v>
      </c>
      <c r="CF407" s="24">
        <v>0</v>
      </c>
      <c r="CG407" s="24">
        <v>0</v>
      </c>
      <c r="CH407" s="24">
        <v>6814</v>
      </c>
      <c r="CI407" s="22">
        <v>7293</v>
      </c>
      <c r="CJ407" s="22">
        <v>522</v>
      </c>
      <c r="CK407" s="22">
        <v>8</v>
      </c>
      <c r="CL407" s="22" t="s">
        <v>37</v>
      </c>
      <c r="CM407" s="20" t="s">
        <v>37</v>
      </c>
      <c r="CN407" s="20" t="s">
        <v>37</v>
      </c>
      <c r="CO407" s="20" t="s">
        <v>37</v>
      </c>
      <c r="CP407" s="20" t="s">
        <v>37</v>
      </c>
    </row>
    <row r="408" spans="1:94" x14ac:dyDescent="0.35">
      <c r="A408" s="16">
        <v>2012</v>
      </c>
      <c r="B408" s="17">
        <v>12651</v>
      </c>
      <c r="C408" s="18" t="s">
        <v>1100</v>
      </c>
      <c r="D408" s="18" t="s">
        <v>51</v>
      </c>
      <c r="E408" s="18" t="s">
        <v>33</v>
      </c>
      <c r="F408" s="16" t="s">
        <v>8</v>
      </c>
      <c r="G408" s="20" t="s">
        <v>37</v>
      </c>
      <c r="H408" s="20" t="s">
        <v>37</v>
      </c>
      <c r="I408" s="20" t="s">
        <v>37</v>
      </c>
      <c r="J408" s="20" t="s">
        <v>37</v>
      </c>
      <c r="K408" s="20">
        <v>0</v>
      </c>
      <c r="L408" s="19" t="s">
        <v>37</v>
      </c>
      <c r="M408" s="19" t="s">
        <v>37</v>
      </c>
      <c r="N408" s="19" t="s">
        <v>37</v>
      </c>
      <c r="O408" s="19" t="s">
        <v>37</v>
      </c>
      <c r="P408" s="19">
        <v>0</v>
      </c>
      <c r="Q408" s="22" t="s">
        <v>37</v>
      </c>
      <c r="R408" s="22" t="s">
        <v>37</v>
      </c>
      <c r="S408" s="22" t="s">
        <v>37</v>
      </c>
      <c r="T408" s="22" t="s">
        <v>37</v>
      </c>
      <c r="U408" s="22">
        <v>0</v>
      </c>
      <c r="V408" s="21" t="s">
        <v>37</v>
      </c>
      <c r="W408" s="21" t="s">
        <v>37</v>
      </c>
      <c r="X408" s="21" t="s">
        <v>37</v>
      </c>
      <c r="Y408" s="21" t="s">
        <v>37</v>
      </c>
      <c r="Z408" s="21">
        <v>0</v>
      </c>
      <c r="AA408" s="20">
        <v>38</v>
      </c>
      <c r="AB408" s="20">
        <v>29</v>
      </c>
      <c r="AC408" s="20" t="s">
        <v>37</v>
      </c>
      <c r="AD408" s="20" t="s">
        <v>37</v>
      </c>
      <c r="AE408" s="20">
        <v>67</v>
      </c>
      <c r="AF408" s="19">
        <v>0</v>
      </c>
      <c r="AG408" s="19">
        <v>2.5</v>
      </c>
      <c r="AH408" s="19" t="s">
        <v>37</v>
      </c>
      <c r="AI408" s="19" t="s">
        <v>37</v>
      </c>
      <c r="AJ408" s="19">
        <v>2.5</v>
      </c>
      <c r="AK408" s="19">
        <v>0</v>
      </c>
      <c r="AL408" s="19">
        <v>2.5</v>
      </c>
      <c r="AM408" s="19" t="s">
        <v>37</v>
      </c>
      <c r="AN408" s="19" t="s">
        <v>37</v>
      </c>
      <c r="AO408" s="19">
        <v>2.5</v>
      </c>
      <c r="AP408" s="22">
        <v>1365</v>
      </c>
      <c r="AQ408" s="22">
        <v>1264</v>
      </c>
      <c r="AR408" s="22" t="s">
        <v>37</v>
      </c>
      <c r="AS408" s="22" t="s">
        <v>37</v>
      </c>
      <c r="AT408" s="22">
        <v>2629</v>
      </c>
      <c r="AU408" s="21">
        <v>7.1</v>
      </c>
      <c r="AV408" s="21">
        <v>21.2</v>
      </c>
      <c r="AW408" s="21" t="s">
        <v>37</v>
      </c>
      <c r="AX408" s="21" t="s">
        <v>37</v>
      </c>
      <c r="AY408" s="21">
        <v>28.3</v>
      </c>
      <c r="AZ408" s="21">
        <v>7.1</v>
      </c>
      <c r="BA408" s="21">
        <v>21.2</v>
      </c>
      <c r="BB408" s="21" t="s">
        <v>37</v>
      </c>
      <c r="BC408" s="21" t="s">
        <v>37</v>
      </c>
      <c r="BD408" s="21">
        <v>28.3</v>
      </c>
      <c r="BE408" s="20" t="s">
        <v>37</v>
      </c>
      <c r="BF408" s="20" t="s">
        <v>37</v>
      </c>
      <c r="BG408" s="20" t="s">
        <v>37</v>
      </c>
      <c r="BH408" s="20" t="s">
        <v>37</v>
      </c>
      <c r="BI408" s="20">
        <v>0</v>
      </c>
      <c r="BJ408" s="20" t="s">
        <v>37</v>
      </c>
      <c r="BK408" s="20" t="s">
        <v>37</v>
      </c>
      <c r="BL408" s="20" t="s">
        <v>37</v>
      </c>
      <c r="BM408" s="20" t="s">
        <v>37</v>
      </c>
      <c r="BN408" s="20">
        <v>0</v>
      </c>
      <c r="BO408" s="22">
        <v>998</v>
      </c>
      <c r="BP408" s="22">
        <v>10</v>
      </c>
      <c r="BQ408" s="22" t="s">
        <v>37</v>
      </c>
      <c r="BR408" s="22" t="s">
        <v>37</v>
      </c>
      <c r="BS408" s="22">
        <v>1008</v>
      </c>
      <c r="BT408" s="22">
        <v>92</v>
      </c>
      <c r="BU408" s="22">
        <v>90</v>
      </c>
      <c r="BV408" s="22" t="s">
        <v>37</v>
      </c>
      <c r="BW408" s="22" t="s">
        <v>37</v>
      </c>
      <c r="BX408" s="22">
        <v>182</v>
      </c>
      <c r="BY408" s="24" t="s">
        <v>37</v>
      </c>
      <c r="BZ408" s="24" t="s">
        <v>37</v>
      </c>
      <c r="CA408" s="24" t="s">
        <v>37</v>
      </c>
      <c r="CB408" s="24" t="s">
        <v>37</v>
      </c>
      <c r="CC408" s="24">
        <v>0</v>
      </c>
      <c r="CD408" s="24">
        <v>1090</v>
      </c>
      <c r="CE408" s="24">
        <v>100</v>
      </c>
      <c r="CF408" s="24">
        <v>0</v>
      </c>
      <c r="CG408" s="24">
        <v>0</v>
      </c>
      <c r="CH408" s="24">
        <v>1190</v>
      </c>
      <c r="CI408" s="22">
        <v>16138</v>
      </c>
      <c r="CJ408" s="22">
        <v>126</v>
      </c>
      <c r="CK408" s="22" t="s">
        <v>37</v>
      </c>
      <c r="CL408" s="22" t="s">
        <v>37</v>
      </c>
      <c r="CM408" s="20" t="s">
        <v>37</v>
      </c>
      <c r="CN408" s="20" t="s">
        <v>37</v>
      </c>
      <c r="CO408" s="20" t="s">
        <v>37</v>
      </c>
      <c r="CP408" s="20" t="s">
        <v>37</v>
      </c>
    </row>
    <row r="409" spans="1:94" x14ac:dyDescent="0.35">
      <c r="A409" s="16">
        <v>2012</v>
      </c>
      <c r="B409" s="17">
        <v>12658</v>
      </c>
      <c r="C409" s="18" t="s">
        <v>2229</v>
      </c>
      <c r="D409" s="18" t="s">
        <v>172</v>
      </c>
      <c r="E409" s="18" t="s">
        <v>33</v>
      </c>
      <c r="F409" s="16" t="s">
        <v>8</v>
      </c>
      <c r="G409" s="20">
        <v>4892</v>
      </c>
      <c r="H409" s="20">
        <v>5126</v>
      </c>
      <c r="I409" s="20" t="s">
        <v>37</v>
      </c>
      <c r="J409" s="20" t="s">
        <v>37</v>
      </c>
      <c r="K409" s="20">
        <v>10018</v>
      </c>
      <c r="L409" s="19" t="s">
        <v>37</v>
      </c>
      <c r="M409" s="19" t="s">
        <v>37</v>
      </c>
      <c r="N409" s="19" t="s">
        <v>37</v>
      </c>
      <c r="O409" s="19" t="s">
        <v>37</v>
      </c>
      <c r="P409" s="19">
        <v>0</v>
      </c>
      <c r="Q409" s="22">
        <v>7292</v>
      </c>
      <c r="R409" s="22">
        <v>5126</v>
      </c>
      <c r="S409" s="22" t="s">
        <v>37</v>
      </c>
      <c r="T409" s="22" t="s">
        <v>37</v>
      </c>
      <c r="U409" s="22">
        <v>12418</v>
      </c>
      <c r="V409" s="21" t="s">
        <v>37</v>
      </c>
      <c r="W409" s="21" t="s">
        <v>37</v>
      </c>
      <c r="X409" s="21" t="s">
        <v>37</v>
      </c>
      <c r="Y409" s="21" t="s">
        <v>37</v>
      </c>
      <c r="Z409" s="21">
        <v>0</v>
      </c>
      <c r="AA409" s="20" t="s">
        <v>37</v>
      </c>
      <c r="AB409" s="20" t="s">
        <v>37</v>
      </c>
      <c r="AC409" s="20" t="s">
        <v>37</v>
      </c>
      <c r="AD409" s="20" t="s">
        <v>37</v>
      </c>
      <c r="AE409" s="20">
        <v>0</v>
      </c>
      <c r="AF409" s="19">
        <v>20</v>
      </c>
      <c r="AG409" s="19">
        <v>40</v>
      </c>
      <c r="AH409" s="19" t="s">
        <v>37</v>
      </c>
      <c r="AI409" s="19" t="s">
        <v>37</v>
      </c>
      <c r="AJ409" s="19">
        <v>60</v>
      </c>
      <c r="AK409" s="19">
        <v>20</v>
      </c>
      <c r="AL409" s="19">
        <v>40</v>
      </c>
      <c r="AM409" s="19" t="s">
        <v>37</v>
      </c>
      <c r="AN409" s="19" t="s">
        <v>37</v>
      </c>
      <c r="AO409" s="19">
        <v>60</v>
      </c>
      <c r="AP409" s="22" t="s">
        <v>37</v>
      </c>
      <c r="AQ409" s="22" t="s">
        <v>37</v>
      </c>
      <c r="AR409" s="22" t="s">
        <v>37</v>
      </c>
      <c r="AS409" s="22" t="s">
        <v>37</v>
      </c>
      <c r="AT409" s="22">
        <v>0</v>
      </c>
      <c r="AU409" s="21">
        <v>240</v>
      </c>
      <c r="AV409" s="21">
        <v>90</v>
      </c>
      <c r="AW409" s="21" t="s">
        <v>37</v>
      </c>
      <c r="AX409" s="21" t="s">
        <v>37</v>
      </c>
      <c r="AY409" s="21">
        <v>330</v>
      </c>
      <c r="AZ409" s="21">
        <v>240</v>
      </c>
      <c r="BA409" s="21">
        <v>90</v>
      </c>
      <c r="BB409" s="21" t="s">
        <v>37</v>
      </c>
      <c r="BC409" s="21" t="s">
        <v>37</v>
      </c>
      <c r="BD409" s="21">
        <v>330</v>
      </c>
      <c r="BE409" s="20">
        <v>390</v>
      </c>
      <c r="BF409" s="20">
        <v>129</v>
      </c>
      <c r="BG409" s="20" t="s">
        <v>37</v>
      </c>
      <c r="BH409" s="20" t="s">
        <v>37</v>
      </c>
      <c r="BI409" s="20">
        <v>519</v>
      </c>
      <c r="BJ409" s="20">
        <v>475</v>
      </c>
      <c r="BK409" s="20">
        <v>475</v>
      </c>
      <c r="BL409" s="20" t="s">
        <v>37</v>
      </c>
      <c r="BM409" s="20" t="s">
        <v>37</v>
      </c>
      <c r="BN409" s="20">
        <v>950</v>
      </c>
      <c r="BO409" s="22">
        <v>1610</v>
      </c>
      <c r="BP409" s="22">
        <v>690</v>
      </c>
      <c r="BQ409" s="22" t="s">
        <v>37</v>
      </c>
      <c r="BR409" s="22" t="s">
        <v>37</v>
      </c>
      <c r="BS409" s="22">
        <v>2300</v>
      </c>
      <c r="BT409" s="22" t="s">
        <v>37</v>
      </c>
      <c r="BU409" s="22" t="s">
        <v>37</v>
      </c>
      <c r="BV409" s="22" t="s">
        <v>37</v>
      </c>
      <c r="BW409" s="22" t="s">
        <v>37</v>
      </c>
      <c r="BX409" s="22">
        <v>0</v>
      </c>
      <c r="BY409" s="24" t="s">
        <v>37</v>
      </c>
      <c r="BZ409" s="24" t="s">
        <v>37</v>
      </c>
      <c r="CA409" s="24" t="s">
        <v>37</v>
      </c>
      <c r="CB409" s="24" t="s">
        <v>37</v>
      </c>
      <c r="CC409" s="24">
        <v>0</v>
      </c>
      <c r="CD409" s="24">
        <v>2475</v>
      </c>
      <c r="CE409" s="24">
        <v>1294</v>
      </c>
      <c r="CF409" s="24">
        <v>0</v>
      </c>
      <c r="CG409" s="24">
        <v>0</v>
      </c>
      <c r="CH409" s="24">
        <v>3769</v>
      </c>
      <c r="CI409" s="22" t="s">
        <v>37</v>
      </c>
      <c r="CJ409" s="22" t="s">
        <v>37</v>
      </c>
      <c r="CK409" s="22" t="s">
        <v>37</v>
      </c>
      <c r="CL409" s="22" t="s">
        <v>37</v>
      </c>
      <c r="CM409" s="20" t="s">
        <v>37</v>
      </c>
      <c r="CN409" s="20" t="s">
        <v>37</v>
      </c>
      <c r="CO409" s="20" t="s">
        <v>37</v>
      </c>
      <c r="CP409" s="20" t="s">
        <v>37</v>
      </c>
    </row>
    <row r="410" spans="1:94" x14ac:dyDescent="0.35">
      <c r="A410" s="16">
        <v>2012</v>
      </c>
      <c r="B410" s="17">
        <v>12660</v>
      </c>
      <c r="C410" s="18" t="s">
        <v>1101</v>
      </c>
      <c r="D410" s="18" t="s">
        <v>46</v>
      </c>
      <c r="E410" s="18" t="s">
        <v>28</v>
      </c>
      <c r="F410" s="16" t="s">
        <v>8</v>
      </c>
      <c r="G410" s="20" t="s">
        <v>37</v>
      </c>
      <c r="H410" s="20" t="s">
        <v>37</v>
      </c>
      <c r="I410" s="20" t="s">
        <v>37</v>
      </c>
      <c r="J410" s="20" t="s">
        <v>37</v>
      </c>
      <c r="K410" s="20">
        <v>0</v>
      </c>
      <c r="L410" s="19" t="s">
        <v>37</v>
      </c>
      <c r="M410" s="19" t="s">
        <v>37</v>
      </c>
      <c r="N410" s="19">
        <v>0</v>
      </c>
      <c r="O410" s="19" t="s">
        <v>37</v>
      </c>
      <c r="P410" s="19">
        <v>0</v>
      </c>
      <c r="Q410" s="22" t="s">
        <v>37</v>
      </c>
      <c r="R410" s="22" t="s">
        <v>37</v>
      </c>
      <c r="S410" s="22" t="s">
        <v>37</v>
      </c>
      <c r="T410" s="22" t="s">
        <v>37</v>
      </c>
      <c r="U410" s="22">
        <v>0</v>
      </c>
      <c r="V410" s="21" t="s">
        <v>37</v>
      </c>
      <c r="W410" s="21" t="s">
        <v>37</v>
      </c>
      <c r="X410" s="21">
        <v>0</v>
      </c>
      <c r="Y410" s="21" t="s">
        <v>37</v>
      </c>
      <c r="Z410" s="21">
        <v>0</v>
      </c>
      <c r="AA410" s="20" t="s">
        <v>37</v>
      </c>
      <c r="AB410" s="20" t="s">
        <v>37</v>
      </c>
      <c r="AC410" s="20" t="s">
        <v>37</v>
      </c>
      <c r="AD410" s="20" t="s">
        <v>37</v>
      </c>
      <c r="AE410" s="20">
        <v>0</v>
      </c>
      <c r="AF410" s="19" t="s">
        <v>37</v>
      </c>
      <c r="AG410" s="19" t="s">
        <v>37</v>
      </c>
      <c r="AH410" s="19">
        <v>0</v>
      </c>
      <c r="AI410" s="19" t="s">
        <v>37</v>
      </c>
      <c r="AJ410" s="19">
        <v>0</v>
      </c>
      <c r="AK410" s="19" t="s">
        <v>37</v>
      </c>
      <c r="AL410" s="19" t="s">
        <v>37</v>
      </c>
      <c r="AM410" s="19">
        <v>1.5</v>
      </c>
      <c r="AN410" s="19" t="s">
        <v>37</v>
      </c>
      <c r="AO410" s="19">
        <v>1.5</v>
      </c>
      <c r="AP410" s="22" t="s">
        <v>37</v>
      </c>
      <c r="AQ410" s="22" t="s">
        <v>37</v>
      </c>
      <c r="AR410" s="22" t="s">
        <v>37</v>
      </c>
      <c r="AS410" s="22" t="s">
        <v>37</v>
      </c>
      <c r="AT410" s="22">
        <v>0</v>
      </c>
      <c r="AU410" s="21" t="s">
        <v>37</v>
      </c>
      <c r="AV410" s="21" t="s">
        <v>37</v>
      </c>
      <c r="AW410" s="21">
        <v>0</v>
      </c>
      <c r="AX410" s="21" t="s">
        <v>37</v>
      </c>
      <c r="AY410" s="21">
        <v>0</v>
      </c>
      <c r="AZ410" s="21" t="s">
        <v>37</v>
      </c>
      <c r="BA410" s="21" t="s">
        <v>37</v>
      </c>
      <c r="BB410" s="21">
        <v>1.5</v>
      </c>
      <c r="BC410" s="21" t="s">
        <v>37</v>
      </c>
      <c r="BD410" s="21">
        <v>1.5</v>
      </c>
      <c r="BE410" s="20" t="s">
        <v>37</v>
      </c>
      <c r="BF410" s="20" t="s">
        <v>37</v>
      </c>
      <c r="BG410" s="20" t="s">
        <v>37</v>
      </c>
      <c r="BH410" s="20" t="s">
        <v>37</v>
      </c>
      <c r="BI410" s="20" t="s">
        <v>37</v>
      </c>
      <c r="BJ410" s="20" t="s">
        <v>37</v>
      </c>
      <c r="BK410" s="20" t="s">
        <v>37</v>
      </c>
      <c r="BL410" s="20" t="s">
        <v>37</v>
      </c>
      <c r="BM410" s="20" t="s">
        <v>37</v>
      </c>
      <c r="BN410" s="20" t="s">
        <v>37</v>
      </c>
      <c r="BO410" s="22" t="s">
        <v>37</v>
      </c>
      <c r="BP410" s="22" t="s">
        <v>37</v>
      </c>
      <c r="BQ410" s="22" t="s">
        <v>37</v>
      </c>
      <c r="BR410" s="22" t="s">
        <v>37</v>
      </c>
      <c r="BS410" s="22" t="s">
        <v>37</v>
      </c>
      <c r="BT410" s="22" t="s">
        <v>37</v>
      </c>
      <c r="BU410" s="22" t="s">
        <v>37</v>
      </c>
      <c r="BV410" s="22" t="s">
        <v>37</v>
      </c>
      <c r="BW410" s="22" t="s">
        <v>37</v>
      </c>
      <c r="BX410" s="22" t="s">
        <v>37</v>
      </c>
      <c r="BY410" s="24" t="s">
        <v>37</v>
      </c>
      <c r="BZ410" s="24" t="s">
        <v>37</v>
      </c>
      <c r="CA410" s="24" t="s">
        <v>37</v>
      </c>
      <c r="CB410" s="24" t="s">
        <v>37</v>
      </c>
      <c r="CC410" s="24" t="s">
        <v>37</v>
      </c>
      <c r="CD410" s="24" t="s">
        <v>37</v>
      </c>
      <c r="CE410" s="24" t="s">
        <v>37</v>
      </c>
      <c r="CF410" s="24" t="s">
        <v>37</v>
      </c>
      <c r="CG410" s="24" t="s">
        <v>37</v>
      </c>
      <c r="CH410" s="24" t="s">
        <v>37</v>
      </c>
      <c r="CI410" s="22" t="s">
        <v>37</v>
      </c>
      <c r="CJ410" s="22" t="s">
        <v>37</v>
      </c>
      <c r="CK410" s="22" t="s">
        <v>37</v>
      </c>
      <c r="CL410" s="22" t="s">
        <v>37</v>
      </c>
      <c r="CM410" s="20" t="s">
        <v>37</v>
      </c>
      <c r="CN410" s="20" t="s">
        <v>37</v>
      </c>
      <c r="CO410" s="20" t="s">
        <v>37</v>
      </c>
      <c r="CP410" s="20" t="s">
        <v>37</v>
      </c>
    </row>
    <row r="411" spans="1:94" x14ac:dyDescent="0.35">
      <c r="A411" s="16">
        <v>2012</v>
      </c>
      <c r="B411" s="17">
        <v>12681</v>
      </c>
      <c r="C411" s="18" t="s">
        <v>1103</v>
      </c>
      <c r="D411" s="18" t="s">
        <v>123</v>
      </c>
      <c r="E411" s="18" t="s">
        <v>33</v>
      </c>
      <c r="F411" s="16" t="s">
        <v>8</v>
      </c>
      <c r="G411" s="20" t="s">
        <v>37</v>
      </c>
      <c r="H411" s="20" t="s">
        <v>37</v>
      </c>
      <c r="I411" s="20" t="s">
        <v>37</v>
      </c>
      <c r="J411" s="20" t="s">
        <v>37</v>
      </c>
      <c r="K411" s="20">
        <v>0</v>
      </c>
      <c r="L411" s="19" t="s">
        <v>37</v>
      </c>
      <c r="M411" s="19" t="s">
        <v>37</v>
      </c>
      <c r="N411" s="19" t="s">
        <v>37</v>
      </c>
      <c r="O411" s="19" t="s">
        <v>37</v>
      </c>
      <c r="P411" s="19">
        <v>0</v>
      </c>
      <c r="Q411" s="22" t="s">
        <v>37</v>
      </c>
      <c r="R411" s="22" t="s">
        <v>37</v>
      </c>
      <c r="S411" s="22" t="s">
        <v>37</v>
      </c>
      <c r="T411" s="22" t="s">
        <v>37</v>
      </c>
      <c r="U411" s="22">
        <v>0</v>
      </c>
      <c r="V411" s="21" t="s">
        <v>37</v>
      </c>
      <c r="W411" s="21" t="s">
        <v>37</v>
      </c>
      <c r="X411" s="21" t="s">
        <v>37</v>
      </c>
      <c r="Y411" s="21" t="s">
        <v>37</v>
      </c>
      <c r="Z411" s="21">
        <v>0</v>
      </c>
      <c r="AA411" s="20" t="s">
        <v>37</v>
      </c>
      <c r="AB411" s="20" t="s">
        <v>37</v>
      </c>
      <c r="AC411" s="20" t="s">
        <v>37</v>
      </c>
      <c r="AD411" s="20" t="s">
        <v>37</v>
      </c>
      <c r="AE411" s="20">
        <v>0</v>
      </c>
      <c r="AF411" s="19" t="s">
        <v>37</v>
      </c>
      <c r="AG411" s="19" t="s">
        <v>37</v>
      </c>
      <c r="AH411" s="19">
        <v>2</v>
      </c>
      <c r="AI411" s="19" t="s">
        <v>37</v>
      </c>
      <c r="AJ411" s="19">
        <v>2</v>
      </c>
      <c r="AK411" s="19" t="s">
        <v>37</v>
      </c>
      <c r="AL411" s="19" t="s">
        <v>37</v>
      </c>
      <c r="AM411" s="19">
        <v>3</v>
      </c>
      <c r="AN411" s="19" t="s">
        <v>37</v>
      </c>
      <c r="AO411" s="19">
        <v>3</v>
      </c>
      <c r="AP411" s="22" t="s">
        <v>37</v>
      </c>
      <c r="AQ411" s="22" t="s">
        <v>37</v>
      </c>
      <c r="AR411" s="22" t="s">
        <v>37</v>
      </c>
      <c r="AS411" s="22" t="s">
        <v>37</v>
      </c>
      <c r="AT411" s="22">
        <v>0</v>
      </c>
      <c r="AU411" s="21" t="s">
        <v>37</v>
      </c>
      <c r="AV411" s="21" t="s">
        <v>37</v>
      </c>
      <c r="AW411" s="21">
        <v>11</v>
      </c>
      <c r="AX411" s="21" t="s">
        <v>37</v>
      </c>
      <c r="AY411" s="21">
        <v>11</v>
      </c>
      <c r="AZ411" s="21" t="s">
        <v>37</v>
      </c>
      <c r="BA411" s="21" t="s">
        <v>37</v>
      </c>
      <c r="BB411" s="21">
        <v>16</v>
      </c>
      <c r="BC411" s="21" t="s">
        <v>37</v>
      </c>
      <c r="BD411" s="21">
        <v>16</v>
      </c>
      <c r="BE411" s="20" t="s">
        <v>37</v>
      </c>
      <c r="BF411" s="20" t="s">
        <v>37</v>
      </c>
      <c r="BG411" s="20" t="s">
        <v>37</v>
      </c>
      <c r="BH411" s="20" t="s">
        <v>37</v>
      </c>
      <c r="BI411" s="20">
        <v>0</v>
      </c>
      <c r="BJ411" s="20" t="s">
        <v>37</v>
      </c>
      <c r="BK411" s="20" t="s">
        <v>37</v>
      </c>
      <c r="BL411" s="20" t="s">
        <v>37</v>
      </c>
      <c r="BM411" s="20" t="s">
        <v>37</v>
      </c>
      <c r="BN411" s="20">
        <v>0</v>
      </c>
      <c r="BO411" s="22" t="s">
        <v>37</v>
      </c>
      <c r="BP411" s="22" t="s">
        <v>37</v>
      </c>
      <c r="BQ411" s="22">
        <v>270</v>
      </c>
      <c r="BR411" s="22" t="s">
        <v>37</v>
      </c>
      <c r="BS411" s="22">
        <v>270</v>
      </c>
      <c r="BT411" s="22" t="s">
        <v>37</v>
      </c>
      <c r="BU411" s="22" t="s">
        <v>37</v>
      </c>
      <c r="BV411" s="22">
        <v>431</v>
      </c>
      <c r="BW411" s="22" t="s">
        <v>37</v>
      </c>
      <c r="BX411" s="22">
        <v>431</v>
      </c>
      <c r="BY411" s="24" t="s">
        <v>37</v>
      </c>
      <c r="BZ411" s="24" t="s">
        <v>37</v>
      </c>
      <c r="CA411" s="24" t="s">
        <v>37</v>
      </c>
      <c r="CB411" s="24" t="s">
        <v>37</v>
      </c>
      <c r="CC411" s="24">
        <v>0</v>
      </c>
      <c r="CD411" s="24">
        <v>0</v>
      </c>
      <c r="CE411" s="24">
        <v>0</v>
      </c>
      <c r="CF411" s="24">
        <v>701</v>
      </c>
      <c r="CG411" s="24">
        <v>0</v>
      </c>
      <c r="CH411" s="24">
        <v>701</v>
      </c>
      <c r="CI411" s="22" t="s">
        <v>37</v>
      </c>
      <c r="CJ411" s="22" t="s">
        <v>37</v>
      </c>
      <c r="CK411" s="22">
        <v>609</v>
      </c>
      <c r="CL411" s="22" t="s">
        <v>37</v>
      </c>
      <c r="CM411" s="20" t="s">
        <v>37</v>
      </c>
      <c r="CN411" s="20" t="s">
        <v>37</v>
      </c>
      <c r="CO411" s="20" t="s">
        <v>37</v>
      </c>
      <c r="CP411" s="20" t="s">
        <v>37</v>
      </c>
    </row>
    <row r="412" spans="1:94" x14ac:dyDescent="0.35">
      <c r="A412" s="16">
        <v>2012</v>
      </c>
      <c r="B412" s="17">
        <v>12686</v>
      </c>
      <c r="C412" s="18" t="s">
        <v>1105</v>
      </c>
      <c r="D412" s="18" t="s">
        <v>27</v>
      </c>
      <c r="E412" s="18" t="s">
        <v>57</v>
      </c>
      <c r="F412" s="16" t="s">
        <v>8</v>
      </c>
      <c r="G412" s="20">
        <v>1959</v>
      </c>
      <c r="H412" s="20">
        <v>344</v>
      </c>
      <c r="I412" s="20">
        <v>245</v>
      </c>
      <c r="J412" s="20" t="s">
        <v>37</v>
      </c>
      <c r="K412" s="20">
        <v>2548</v>
      </c>
      <c r="L412" s="19">
        <v>0.1</v>
      </c>
      <c r="M412" s="19">
        <v>0.2</v>
      </c>
      <c r="N412" s="19">
        <v>0.1</v>
      </c>
      <c r="O412" s="19" t="s">
        <v>37</v>
      </c>
      <c r="P412" s="19">
        <v>0.4</v>
      </c>
      <c r="Q412" s="22">
        <v>32353</v>
      </c>
      <c r="R412" s="22">
        <v>7635</v>
      </c>
      <c r="S412" s="22">
        <v>33184</v>
      </c>
      <c r="T412" s="22" t="s">
        <v>37</v>
      </c>
      <c r="U412" s="22">
        <v>73172</v>
      </c>
      <c r="V412" s="21">
        <v>9.3000000000000007</v>
      </c>
      <c r="W412" s="21">
        <v>1.9</v>
      </c>
      <c r="X412" s="21">
        <v>5.5</v>
      </c>
      <c r="Y412" s="21" t="s">
        <v>37</v>
      </c>
      <c r="Z412" s="21">
        <v>16.7</v>
      </c>
      <c r="AA412" s="20" t="s">
        <v>37</v>
      </c>
      <c r="AB412" s="20" t="s">
        <v>37</v>
      </c>
      <c r="AC412" s="20" t="s">
        <v>37</v>
      </c>
      <c r="AD412" s="20" t="s">
        <v>37</v>
      </c>
      <c r="AE412" s="20">
        <v>0</v>
      </c>
      <c r="AF412" s="19" t="s">
        <v>37</v>
      </c>
      <c r="AG412" s="19" t="s">
        <v>37</v>
      </c>
      <c r="AH412" s="19" t="s">
        <v>37</v>
      </c>
      <c r="AI412" s="19" t="s">
        <v>37</v>
      </c>
      <c r="AJ412" s="19">
        <v>0</v>
      </c>
      <c r="AK412" s="19" t="s">
        <v>37</v>
      </c>
      <c r="AL412" s="19" t="s">
        <v>37</v>
      </c>
      <c r="AM412" s="19" t="s">
        <v>37</v>
      </c>
      <c r="AN412" s="19" t="s">
        <v>37</v>
      </c>
      <c r="AO412" s="19">
        <v>0</v>
      </c>
      <c r="AP412" s="22" t="s">
        <v>37</v>
      </c>
      <c r="AQ412" s="22" t="s">
        <v>37</v>
      </c>
      <c r="AR412" s="22" t="s">
        <v>37</v>
      </c>
      <c r="AS412" s="22" t="s">
        <v>37</v>
      </c>
      <c r="AT412" s="22">
        <v>0</v>
      </c>
      <c r="AU412" s="21" t="s">
        <v>37</v>
      </c>
      <c r="AV412" s="21" t="s">
        <v>37</v>
      </c>
      <c r="AW412" s="21">
        <v>22.2</v>
      </c>
      <c r="AX412" s="21" t="s">
        <v>37</v>
      </c>
      <c r="AY412" s="21">
        <v>22.2</v>
      </c>
      <c r="AZ412" s="21">
        <v>0.1</v>
      </c>
      <c r="BA412" s="21">
        <v>25</v>
      </c>
      <c r="BB412" s="21">
        <v>103.7</v>
      </c>
      <c r="BC412" s="21" t="s">
        <v>37</v>
      </c>
      <c r="BD412" s="21">
        <v>128.80000000000001</v>
      </c>
      <c r="BE412" s="20">
        <v>1807</v>
      </c>
      <c r="BF412" s="20" t="s">
        <v>37</v>
      </c>
      <c r="BG412" s="20">
        <v>6</v>
      </c>
      <c r="BH412" s="20" t="s">
        <v>37</v>
      </c>
      <c r="BI412" s="20">
        <v>1813</v>
      </c>
      <c r="BJ412" s="20">
        <v>67</v>
      </c>
      <c r="BK412" s="20">
        <v>12</v>
      </c>
      <c r="BL412" s="20" t="s">
        <v>37</v>
      </c>
      <c r="BM412" s="20" t="s">
        <v>37</v>
      </c>
      <c r="BN412" s="20">
        <v>79</v>
      </c>
      <c r="BO412" s="22" t="s">
        <v>37</v>
      </c>
      <c r="BP412" s="22" t="s">
        <v>37</v>
      </c>
      <c r="BQ412" s="22" t="s">
        <v>37</v>
      </c>
      <c r="BR412" s="22" t="s">
        <v>37</v>
      </c>
      <c r="BS412" s="22">
        <v>0</v>
      </c>
      <c r="BT412" s="22" t="s">
        <v>37</v>
      </c>
      <c r="BU412" s="22">
        <v>468</v>
      </c>
      <c r="BV412" s="22">
        <v>1454</v>
      </c>
      <c r="BW412" s="22" t="s">
        <v>37</v>
      </c>
      <c r="BX412" s="22">
        <v>1922</v>
      </c>
      <c r="BY412" s="24">
        <v>701</v>
      </c>
      <c r="BZ412" s="24" t="s">
        <v>37</v>
      </c>
      <c r="CA412" s="24" t="s">
        <v>37</v>
      </c>
      <c r="CB412" s="24" t="s">
        <v>37</v>
      </c>
      <c r="CC412" s="24">
        <v>701</v>
      </c>
      <c r="CD412" s="24">
        <v>2575</v>
      </c>
      <c r="CE412" s="24">
        <v>480</v>
      </c>
      <c r="CF412" s="24">
        <v>1460</v>
      </c>
      <c r="CG412" s="24">
        <v>0</v>
      </c>
      <c r="CH412" s="24">
        <v>4515</v>
      </c>
      <c r="CI412" s="22" t="s">
        <v>37</v>
      </c>
      <c r="CJ412" s="22">
        <v>6</v>
      </c>
      <c r="CK412" s="22">
        <v>23</v>
      </c>
      <c r="CL412" s="22" t="s">
        <v>37</v>
      </c>
      <c r="CM412" s="20" t="s">
        <v>37</v>
      </c>
      <c r="CN412" s="20" t="s">
        <v>37</v>
      </c>
      <c r="CO412" s="20">
        <v>15</v>
      </c>
      <c r="CP412" s="20" t="s">
        <v>37</v>
      </c>
    </row>
    <row r="413" spans="1:94" x14ac:dyDescent="0.35">
      <c r="A413" s="16">
        <v>2012</v>
      </c>
      <c r="B413" s="17">
        <v>12692</v>
      </c>
      <c r="C413" s="18" t="s">
        <v>1107</v>
      </c>
      <c r="D413" s="18" t="s">
        <v>179</v>
      </c>
      <c r="E413" s="18" t="s">
        <v>33</v>
      </c>
      <c r="F413" s="16" t="s">
        <v>8</v>
      </c>
      <c r="G413" s="20">
        <v>90</v>
      </c>
      <c r="H413" s="20">
        <v>75</v>
      </c>
      <c r="I413" s="20">
        <v>67</v>
      </c>
      <c r="J413" s="20">
        <v>0</v>
      </c>
      <c r="K413" s="20">
        <v>232</v>
      </c>
      <c r="L413" s="19">
        <v>0</v>
      </c>
      <c r="M413" s="19">
        <v>0</v>
      </c>
      <c r="N413" s="19">
        <v>0</v>
      </c>
      <c r="O413" s="19">
        <v>0</v>
      </c>
      <c r="P413" s="19">
        <v>0</v>
      </c>
      <c r="Q413" s="22">
        <v>6805</v>
      </c>
      <c r="R413" s="22">
        <v>2744</v>
      </c>
      <c r="S413" s="22">
        <v>4429</v>
      </c>
      <c r="T413" s="22">
        <v>0</v>
      </c>
      <c r="U413" s="22">
        <v>13978</v>
      </c>
      <c r="V413" s="21">
        <v>0</v>
      </c>
      <c r="W413" s="21">
        <v>0</v>
      </c>
      <c r="X413" s="21">
        <v>0</v>
      </c>
      <c r="Y413" s="21">
        <v>0</v>
      </c>
      <c r="Z413" s="21">
        <v>0</v>
      </c>
      <c r="AA413" s="20">
        <v>0</v>
      </c>
      <c r="AB413" s="20">
        <v>0</v>
      </c>
      <c r="AC413" s="20">
        <v>0</v>
      </c>
      <c r="AD413" s="20">
        <v>0</v>
      </c>
      <c r="AE413" s="20">
        <v>0</v>
      </c>
      <c r="AF413" s="19">
        <v>0</v>
      </c>
      <c r="AG413" s="19">
        <v>0</v>
      </c>
      <c r="AH413" s="19">
        <v>0</v>
      </c>
      <c r="AI413" s="19">
        <v>0</v>
      </c>
      <c r="AJ413" s="19">
        <v>0</v>
      </c>
      <c r="AK413" s="19">
        <v>0</v>
      </c>
      <c r="AL413" s="19">
        <v>0</v>
      </c>
      <c r="AM413" s="19">
        <v>0</v>
      </c>
      <c r="AN413" s="19">
        <v>0</v>
      </c>
      <c r="AO413" s="19">
        <v>0</v>
      </c>
      <c r="AP413" s="22">
        <v>0</v>
      </c>
      <c r="AQ413" s="22">
        <v>0</v>
      </c>
      <c r="AR413" s="22">
        <v>0</v>
      </c>
      <c r="AS413" s="22">
        <v>0</v>
      </c>
      <c r="AT413" s="22">
        <v>0</v>
      </c>
      <c r="AU413" s="21">
        <v>0</v>
      </c>
      <c r="AV413" s="21">
        <v>0</v>
      </c>
      <c r="AW413" s="21">
        <v>0</v>
      </c>
      <c r="AX413" s="21">
        <v>0</v>
      </c>
      <c r="AY413" s="21">
        <v>0</v>
      </c>
      <c r="AZ413" s="21">
        <v>0</v>
      </c>
      <c r="BA413" s="21">
        <v>0</v>
      </c>
      <c r="BB413" s="21">
        <v>0</v>
      </c>
      <c r="BC413" s="21">
        <v>0</v>
      </c>
      <c r="BD413" s="21">
        <v>0</v>
      </c>
      <c r="BE413" s="20">
        <v>13</v>
      </c>
      <c r="BF413" s="20">
        <v>17</v>
      </c>
      <c r="BG413" s="20">
        <v>3</v>
      </c>
      <c r="BH413" s="20">
        <v>0</v>
      </c>
      <c r="BI413" s="20">
        <v>33</v>
      </c>
      <c r="BJ413" s="20">
        <v>23</v>
      </c>
      <c r="BK413" s="20">
        <v>15</v>
      </c>
      <c r="BL413" s="20">
        <v>12</v>
      </c>
      <c r="BM413" s="20">
        <v>0</v>
      </c>
      <c r="BN413" s="20">
        <v>50</v>
      </c>
      <c r="BO413" s="22">
        <v>0</v>
      </c>
      <c r="BP413" s="22">
        <v>0</v>
      </c>
      <c r="BQ413" s="22">
        <v>0</v>
      </c>
      <c r="BR413" s="22">
        <v>0</v>
      </c>
      <c r="BS413" s="22">
        <v>0</v>
      </c>
      <c r="BT413" s="22">
        <v>0</v>
      </c>
      <c r="BU413" s="22">
        <v>0</v>
      </c>
      <c r="BV413" s="22">
        <v>0</v>
      </c>
      <c r="BW413" s="22">
        <v>0</v>
      </c>
      <c r="BX413" s="22">
        <v>0</v>
      </c>
      <c r="BY413" s="24">
        <v>0</v>
      </c>
      <c r="BZ413" s="24">
        <v>0</v>
      </c>
      <c r="CA413" s="24">
        <v>0</v>
      </c>
      <c r="CB413" s="24">
        <v>0</v>
      </c>
      <c r="CC413" s="24">
        <v>0</v>
      </c>
      <c r="CD413" s="24">
        <v>36</v>
      </c>
      <c r="CE413" s="24">
        <v>32</v>
      </c>
      <c r="CF413" s="24">
        <v>15</v>
      </c>
      <c r="CG413" s="24">
        <v>0</v>
      </c>
      <c r="CH413" s="24">
        <v>83</v>
      </c>
      <c r="CI413" s="22" t="s">
        <v>37</v>
      </c>
      <c r="CJ413" s="22" t="s">
        <v>37</v>
      </c>
      <c r="CK413" s="22" t="s">
        <v>37</v>
      </c>
      <c r="CL413" s="22" t="s">
        <v>37</v>
      </c>
      <c r="CM413" s="20" t="s">
        <v>37</v>
      </c>
      <c r="CN413" s="20" t="s">
        <v>37</v>
      </c>
      <c r="CO413" s="20" t="s">
        <v>37</v>
      </c>
      <c r="CP413" s="20" t="s">
        <v>37</v>
      </c>
    </row>
    <row r="414" spans="1:94" x14ac:dyDescent="0.35">
      <c r="A414" s="16">
        <v>2012</v>
      </c>
      <c r="B414" s="17">
        <v>12698</v>
      </c>
      <c r="C414" s="18" t="s">
        <v>1108</v>
      </c>
      <c r="D414" s="18" t="s">
        <v>132</v>
      </c>
      <c r="E414" s="18" t="s">
        <v>57</v>
      </c>
      <c r="F414" s="16" t="s">
        <v>8</v>
      </c>
      <c r="G414" s="20">
        <v>3691</v>
      </c>
      <c r="H414" s="20">
        <v>16457</v>
      </c>
      <c r="I414" s="20" t="s">
        <v>37</v>
      </c>
      <c r="J414" s="20" t="s">
        <v>37</v>
      </c>
      <c r="K414" s="20">
        <v>20148</v>
      </c>
      <c r="L414" s="19">
        <v>3.6</v>
      </c>
      <c r="M414" s="19">
        <v>2.2999999999999998</v>
      </c>
      <c r="N414" s="19" t="s">
        <v>37</v>
      </c>
      <c r="O414" s="19" t="s">
        <v>37</v>
      </c>
      <c r="P414" s="19">
        <v>5.9</v>
      </c>
      <c r="Q414" s="22">
        <v>26510</v>
      </c>
      <c r="R414" s="22">
        <v>57742</v>
      </c>
      <c r="S414" s="22" t="s">
        <v>37</v>
      </c>
      <c r="T414" s="22" t="s">
        <v>37</v>
      </c>
      <c r="U414" s="22">
        <v>84252</v>
      </c>
      <c r="V414" s="21">
        <v>18</v>
      </c>
      <c r="W414" s="21">
        <v>8</v>
      </c>
      <c r="X414" s="21" t="s">
        <v>37</v>
      </c>
      <c r="Y414" s="21" t="s">
        <v>37</v>
      </c>
      <c r="Z414" s="21">
        <v>26</v>
      </c>
      <c r="AA414" s="20" t="s">
        <v>37</v>
      </c>
      <c r="AB414" s="20" t="s">
        <v>37</v>
      </c>
      <c r="AC414" s="20" t="s">
        <v>37</v>
      </c>
      <c r="AD414" s="20" t="s">
        <v>37</v>
      </c>
      <c r="AE414" s="20">
        <v>0</v>
      </c>
      <c r="AF414" s="19">
        <v>0.3</v>
      </c>
      <c r="AG414" s="19" t="s">
        <v>37</v>
      </c>
      <c r="AH414" s="19" t="s">
        <v>37</v>
      </c>
      <c r="AI414" s="19" t="s">
        <v>37</v>
      </c>
      <c r="AJ414" s="19">
        <v>0.3</v>
      </c>
      <c r="AK414" s="19">
        <v>0.3</v>
      </c>
      <c r="AL414" s="19" t="s">
        <v>37</v>
      </c>
      <c r="AM414" s="19" t="s">
        <v>37</v>
      </c>
      <c r="AN414" s="19" t="s">
        <v>37</v>
      </c>
      <c r="AO414" s="19">
        <v>0.3</v>
      </c>
      <c r="AP414" s="22" t="s">
        <v>37</v>
      </c>
      <c r="AQ414" s="22" t="s">
        <v>37</v>
      </c>
      <c r="AR414" s="22" t="s">
        <v>37</v>
      </c>
      <c r="AS414" s="22" t="s">
        <v>37</v>
      </c>
      <c r="AT414" s="22">
        <v>0</v>
      </c>
      <c r="AU414" s="21">
        <v>12</v>
      </c>
      <c r="AV414" s="21">
        <v>13</v>
      </c>
      <c r="AW414" s="21" t="s">
        <v>37</v>
      </c>
      <c r="AX414" s="21" t="s">
        <v>37</v>
      </c>
      <c r="AY414" s="21">
        <v>25</v>
      </c>
      <c r="AZ414" s="21">
        <v>12</v>
      </c>
      <c r="BA414" s="21">
        <v>13</v>
      </c>
      <c r="BB414" s="21" t="s">
        <v>37</v>
      </c>
      <c r="BC414" s="21" t="s">
        <v>37</v>
      </c>
      <c r="BD414" s="21">
        <v>25</v>
      </c>
      <c r="BE414" s="20">
        <v>1235</v>
      </c>
      <c r="BF414" s="20">
        <v>1759</v>
      </c>
      <c r="BG414" s="20" t="s">
        <v>37</v>
      </c>
      <c r="BH414" s="20" t="s">
        <v>37</v>
      </c>
      <c r="BI414" s="20">
        <v>2994</v>
      </c>
      <c r="BJ414" s="20">
        <v>442</v>
      </c>
      <c r="BK414" s="20">
        <v>219</v>
      </c>
      <c r="BL414" s="20" t="s">
        <v>37</v>
      </c>
      <c r="BM414" s="20" t="s">
        <v>37</v>
      </c>
      <c r="BN414" s="20">
        <v>661</v>
      </c>
      <c r="BO414" s="22">
        <v>255</v>
      </c>
      <c r="BP414" s="22">
        <v>113</v>
      </c>
      <c r="BQ414" s="22" t="s">
        <v>37</v>
      </c>
      <c r="BR414" s="22" t="s">
        <v>37</v>
      </c>
      <c r="BS414" s="22">
        <v>368</v>
      </c>
      <c r="BT414" s="22" t="s">
        <v>37</v>
      </c>
      <c r="BU414" s="22">
        <v>422</v>
      </c>
      <c r="BV414" s="22" t="s">
        <v>37</v>
      </c>
      <c r="BW414" s="22" t="s">
        <v>37</v>
      </c>
      <c r="BX414" s="22">
        <v>422</v>
      </c>
      <c r="BY414" s="24">
        <v>129</v>
      </c>
      <c r="BZ414" s="24">
        <v>995</v>
      </c>
      <c r="CA414" s="24" t="s">
        <v>37</v>
      </c>
      <c r="CB414" s="24" t="s">
        <v>37</v>
      </c>
      <c r="CC414" s="24">
        <v>1124</v>
      </c>
      <c r="CD414" s="24">
        <v>2061</v>
      </c>
      <c r="CE414" s="24">
        <v>3508</v>
      </c>
      <c r="CF414" s="24">
        <v>0</v>
      </c>
      <c r="CG414" s="24">
        <v>0</v>
      </c>
      <c r="CH414" s="24">
        <v>5569</v>
      </c>
      <c r="CI414" s="22">
        <v>11475</v>
      </c>
      <c r="CJ414" s="22">
        <v>24</v>
      </c>
      <c r="CK414" s="22" t="s">
        <v>37</v>
      </c>
      <c r="CL414" s="22" t="s">
        <v>37</v>
      </c>
      <c r="CM414" s="20">
        <v>0</v>
      </c>
      <c r="CN414" s="20">
        <v>77</v>
      </c>
      <c r="CO414" s="20" t="s">
        <v>37</v>
      </c>
      <c r="CP414" s="20" t="s">
        <v>37</v>
      </c>
    </row>
    <row r="415" spans="1:94" x14ac:dyDescent="0.35">
      <c r="A415" s="16">
        <v>2012</v>
      </c>
      <c r="B415" s="17">
        <v>12706</v>
      </c>
      <c r="C415" s="18" t="s">
        <v>1110</v>
      </c>
      <c r="D415" s="18" t="s">
        <v>49</v>
      </c>
      <c r="E415" s="18" t="s">
        <v>33</v>
      </c>
      <c r="F415" s="16" t="s">
        <v>8</v>
      </c>
      <c r="G415" s="20" t="s">
        <v>37</v>
      </c>
      <c r="H415" s="20" t="s">
        <v>37</v>
      </c>
      <c r="I415" s="20" t="s">
        <v>37</v>
      </c>
      <c r="J415" s="20" t="s">
        <v>37</v>
      </c>
      <c r="K415" s="20" t="s">
        <v>37</v>
      </c>
      <c r="L415" s="19" t="s">
        <v>37</v>
      </c>
      <c r="M415" s="19" t="s">
        <v>37</v>
      </c>
      <c r="N415" s="19" t="s">
        <v>37</v>
      </c>
      <c r="O415" s="19" t="s">
        <v>37</v>
      </c>
      <c r="P415" s="19" t="s">
        <v>37</v>
      </c>
      <c r="Q415" s="22" t="s">
        <v>37</v>
      </c>
      <c r="R415" s="22" t="s">
        <v>37</v>
      </c>
      <c r="S415" s="22" t="s">
        <v>37</v>
      </c>
      <c r="T415" s="22" t="s">
        <v>37</v>
      </c>
      <c r="U415" s="22" t="s">
        <v>37</v>
      </c>
      <c r="V415" s="21" t="s">
        <v>37</v>
      </c>
      <c r="W415" s="21" t="s">
        <v>37</v>
      </c>
      <c r="X415" s="21" t="s">
        <v>37</v>
      </c>
      <c r="Y415" s="21" t="s">
        <v>37</v>
      </c>
      <c r="Z415" s="21" t="s">
        <v>37</v>
      </c>
      <c r="AA415" s="20" t="s">
        <v>37</v>
      </c>
      <c r="AB415" s="20" t="s">
        <v>37</v>
      </c>
      <c r="AC415" s="20" t="s">
        <v>37</v>
      </c>
      <c r="AD415" s="20" t="s">
        <v>37</v>
      </c>
      <c r="AE415" s="20" t="s">
        <v>37</v>
      </c>
      <c r="AF415" s="19" t="s">
        <v>37</v>
      </c>
      <c r="AG415" s="19" t="s">
        <v>37</v>
      </c>
      <c r="AH415" s="19" t="s">
        <v>37</v>
      </c>
      <c r="AI415" s="19" t="s">
        <v>37</v>
      </c>
      <c r="AJ415" s="19" t="s">
        <v>37</v>
      </c>
      <c r="AK415" s="19" t="s">
        <v>37</v>
      </c>
      <c r="AL415" s="19" t="s">
        <v>37</v>
      </c>
      <c r="AM415" s="19" t="s">
        <v>37</v>
      </c>
      <c r="AN415" s="19" t="s">
        <v>37</v>
      </c>
      <c r="AO415" s="19" t="s">
        <v>37</v>
      </c>
      <c r="AP415" s="22" t="s">
        <v>37</v>
      </c>
      <c r="AQ415" s="22" t="s">
        <v>37</v>
      </c>
      <c r="AR415" s="22" t="s">
        <v>37</v>
      </c>
      <c r="AS415" s="22" t="s">
        <v>37</v>
      </c>
      <c r="AT415" s="22" t="s">
        <v>37</v>
      </c>
      <c r="AU415" s="21" t="s">
        <v>37</v>
      </c>
      <c r="AV415" s="21" t="s">
        <v>37</v>
      </c>
      <c r="AW415" s="21" t="s">
        <v>37</v>
      </c>
      <c r="AX415" s="21" t="s">
        <v>37</v>
      </c>
      <c r="AY415" s="21" t="s">
        <v>37</v>
      </c>
      <c r="AZ415" s="21" t="s">
        <v>37</v>
      </c>
      <c r="BA415" s="21" t="s">
        <v>37</v>
      </c>
      <c r="BB415" s="21" t="s">
        <v>37</v>
      </c>
      <c r="BC415" s="21" t="s">
        <v>37</v>
      </c>
      <c r="BD415" s="21" t="s">
        <v>37</v>
      </c>
      <c r="BE415" s="20" t="s">
        <v>37</v>
      </c>
      <c r="BF415" s="20" t="s">
        <v>37</v>
      </c>
      <c r="BG415" s="20" t="s">
        <v>37</v>
      </c>
      <c r="BH415" s="20" t="s">
        <v>37</v>
      </c>
      <c r="BI415" s="20" t="s">
        <v>37</v>
      </c>
      <c r="BJ415" s="20" t="s">
        <v>37</v>
      </c>
      <c r="BK415" s="20" t="s">
        <v>37</v>
      </c>
      <c r="BL415" s="20" t="s">
        <v>37</v>
      </c>
      <c r="BM415" s="20" t="s">
        <v>37</v>
      </c>
      <c r="BN415" s="20" t="s">
        <v>37</v>
      </c>
      <c r="BO415" s="22" t="s">
        <v>37</v>
      </c>
      <c r="BP415" s="22" t="s">
        <v>37</v>
      </c>
      <c r="BQ415" s="22" t="s">
        <v>37</v>
      </c>
      <c r="BR415" s="22" t="s">
        <v>37</v>
      </c>
      <c r="BS415" s="22" t="s">
        <v>37</v>
      </c>
      <c r="BT415" s="22" t="s">
        <v>37</v>
      </c>
      <c r="BU415" s="22" t="s">
        <v>37</v>
      </c>
      <c r="BV415" s="22" t="s">
        <v>37</v>
      </c>
      <c r="BW415" s="22" t="s">
        <v>37</v>
      </c>
      <c r="BX415" s="22" t="s">
        <v>37</v>
      </c>
      <c r="BY415" s="24" t="s">
        <v>37</v>
      </c>
      <c r="BZ415" s="24" t="s">
        <v>37</v>
      </c>
      <c r="CA415" s="24" t="s">
        <v>37</v>
      </c>
      <c r="CB415" s="24" t="s">
        <v>37</v>
      </c>
      <c r="CC415" s="24" t="s">
        <v>37</v>
      </c>
      <c r="CD415" s="24" t="s">
        <v>37</v>
      </c>
      <c r="CE415" s="24" t="s">
        <v>37</v>
      </c>
      <c r="CF415" s="24" t="s">
        <v>37</v>
      </c>
      <c r="CG415" s="24" t="s">
        <v>37</v>
      </c>
      <c r="CH415" s="24" t="s">
        <v>37</v>
      </c>
      <c r="CI415" s="22" t="s">
        <v>37</v>
      </c>
      <c r="CJ415" s="22" t="s">
        <v>37</v>
      </c>
      <c r="CK415" s="22" t="s">
        <v>37</v>
      </c>
      <c r="CL415" s="22" t="s">
        <v>37</v>
      </c>
      <c r="CM415" s="20" t="s">
        <v>37</v>
      </c>
      <c r="CN415" s="20">
        <v>432</v>
      </c>
      <c r="CO415" s="20" t="s">
        <v>37</v>
      </c>
      <c r="CP415" s="20" t="s">
        <v>37</v>
      </c>
    </row>
    <row r="416" spans="1:94" x14ac:dyDescent="0.35">
      <c r="A416" s="16">
        <v>2012</v>
      </c>
      <c r="B416" s="17">
        <v>12745</v>
      </c>
      <c r="C416" s="18" t="s">
        <v>1112</v>
      </c>
      <c r="D416" s="18" t="s">
        <v>63</v>
      </c>
      <c r="E416" s="18" t="s">
        <v>191</v>
      </c>
      <c r="F416" s="16" t="s">
        <v>8</v>
      </c>
      <c r="G416" s="20">
        <v>2130</v>
      </c>
      <c r="H416" s="20">
        <v>3648</v>
      </c>
      <c r="I416" s="20">
        <v>7152</v>
      </c>
      <c r="J416" s="20">
        <v>0</v>
      </c>
      <c r="K416" s="20">
        <v>12930</v>
      </c>
      <c r="L416" s="19">
        <v>1.4</v>
      </c>
      <c r="M416" s="19">
        <v>0.6</v>
      </c>
      <c r="N416" s="19">
        <v>0.1</v>
      </c>
      <c r="O416" s="19">
        <v>0</v>
      </c>
      <c r="P416" s="19">
        <v>2.1</v>
      </c>
      <c r="Q416" s="22">
        <v>24400</v>
      </c>
      <c r="R416" s="22">
        <v>37600</v>
      </c>
      <c r="S416" s="22">
        <v>41600</v>
      </c>
      <c r="T416" s="22">
        <v>0</v>
      </c>
      <c r="U416" s="22">
        <v>103600</v>
      </c>
      <c r="V416" s="21">
        <v>11.3</v>
      </c>
      <c r="W416" s="21">
        <v>5.8</v>
      </c>
      <c r="X416" s="21">
        <v>7.3</v>
      </c>
      <c r="Y416" s="21">
        <v>0</v>
      </c>
      <c r="Z416" s="21">
        <v>24.4</v>
      </c>
      <c r="AA416" s="20">
        <v>0</v>
      </c>
      <c r="AB416" s="20">
        <v>0</v>
      </c>
      <c r="AC416" s="20">
        <v>0</v>
      </c>
      <c r="AD416" s="20">
        <v>0</v>
      </c>
      <c r="AE416" s="20">
        <v>0</v>
      </c>
      <c r="AF416" s="19">
        <v>0</v>
      </c>
      <c r="AG416" s="19">
        <v>0</v>
      </c>
      <c r="AH416" s="19">
        <v>0</v>
      </c>
      <c r="AI416" s="19">
        <v>0</v>
      </c>
      <c r="AJ416" s="19">
        <v>0</v>
      </c>
      <c r="AK416" s="19">
        <v>9</v>
      </c>
      <c r="AL416" s="19">
        <v>1</v>
      </c>
      <c r="AM416" s="19">
        <v>18.600000000000001</v>
      </c>
      <c r="AN416" s="19">
        <v>0</v>
      </c>
      <c r="AO416" s="19">
        <v>28.6</v>
      </c>
      <c r="AP416" s="22" t="s">
        <v>37</v>
      </c>
      <c r="AQ416" s="22" t="s">
        <v>37</v>
      </c>
      <c r="AR416" s="22" t="s">
        <v>37</v>
      </c>
      <c r="AS416" s="22" t="s">
        <v>37</v>
      </c>
      <c r="AT416" s="22">
        <v>0</v>
      </c>
      <c r="AU416" s="21" t="s">
        <v>37</v>
      </c>
      <c r="AV416" s="21" t="s">
        <v>37</v>
      </c>
      <c r="AW416" s="21" t="s">
        <v>37</v>
      </c>
      <c r="AX416" s="21" t="s">
        <v>37</v>
      </c>
      <c r="AY416" s="21">
        <v>0</v>
      </c>
      <c r="AZ416" s="21" t="s">
        <v>37</v>
      </c>
      <c r="BA416" s="21" t="s">
        <v>37</v>
      </c>
      <c r="BB416" s="21" t="s">
        <v>37</v>
      </c>
      <c r="BC416" s="21" t="s">
        <v>37</v>
      </c>
      <c r="BD416" s="21">
        <v>0</v>
      </c>
      <c r="BE416" s="20">
        <v>527</v>
      </c>
      <c r="BF416" s="20">
        <v>166</v>
      </c>
      <c r="BG416" s="20">
        <v>189</v>
      </c>
      <c r="BH416" s="20">
        <v>0</v>
      </c>
      <c r="BI416" s="20">
        <v>882</v>
      </c>
      <c r="BJ416" s="20">
        <v>678</v>
      </c>
      <c r="BK416" s="20">
        <v>510</v>
      </c>
      <c r="BL416" s="20">
        <v>198</v>
      </c>
      <c r="BM416" s="20">
        <v>0</v>
      </c>
      <c r="BN416" s="20">
        <v>1386</v>
      </c>
      <c r="BO416" s="22">
        <v>66</v>
      </c>
      <c r="BP416" s="22">
        <v>4</v>
      </c>
      <c r="BQ416" s="22">
        <v>4</v>
      </c>
      <c r="BR416" s="22">
        <v>0</v>
      </c>
      <c r="BS416" s="22">
        <v>74</v>
      </c>
      <c r="BT416" s="22">
        <v>263</v>
      </c>
      <c r="BU416" s="22">
        <v>17</v>
      </c>
      <c r="BV416" s="22">
        <v>336</v>
      </c>
      <c r="BW416" s="22">
        <v>0</v>
      </c>
      <c r="BX416" s="22">
        <v>616</v>
      </c>
      <c r="BY416" s="24">
        <v>109</v>
      </c>
      <c r="BZ416" s="24">
        <v>219</v>
      </c>
      <c r="CA416" s="24">
        <v>218</v>
      </c>
      <c r="CB416" s="24">
        <v>0</v>
      </c>
      <c r="CC416" s="24">
        <v>546</v>
      </c>
      <c r="CD416" s="24">
        <v>1643</v>
      </c>
      <c r="CE416" s="24">
        <v>916</v>
      </c>
      <c r="CF416" s="24">
        <v>945</v>
      </c>
      <c r="CG416" s="24">
        <v>0</v>
      </c>
      <c r="CH416" s="24">
        <v>3504</v>
      </c>
      <c r="CI416" s="22">
        <v>12916</v>
      </c>
      <c r="CJ416" s="22">
        <v>79</v>
      </c>
      <c r="CK416" s="22">
        <v>24</v>
      </c>
      <c r="CL416" s="22">
        <v>0</v>
      </c>
      <c r="CM416" s="20" t="s">
        <v>37</v>
      </c>
      <c r="CN416" s="20" t="s">
        <v>37</v>
      </c>
      <c r="CO416" s="20" t="s">
        <v>37</v>
      </c>
      <c r="CP416" s="20" t="s">
        <v>37</v>
      </c>
    </row>
    <row r="417" spans="1:94" x14ac:dyDescent="0.35">
      <c r="A417" s="16">
        <v>2012</v>
      </c>
      <c r="B417" s="17">
        <v>12796</v>
      </c>
      <c r="C417" s="18" t="s">
        <v>1115</v>
      </c>
      <c r="D417" s="18" t="s">
        <v>117</v>
      </c>
      <c r="E417" s="18" t="s">
        <v>57</v>
      </c>
      <c r="F417" s="16" t="s">
        <v>8</v>
      </c>
      <c r="G417" s="20">
        <v>378</v>
      </c>
      <c r="H417" s="20">
        <v>2777</v>
      </c>
      <c r="I417" s="20" t="s">
        <v>37</v>
      </c>
      <c r="J417" s="20" t="s">
        <v>37</v>
      </c>
      <c r="K417" s="20">
        <v>3155</v>
      </c>
      <c r="L417" s="19">
        <v>0.1</v>
      </c>
      <c r="M417" s="19">
        <v>0.3</v>
      </c>
      <c r="N417" s="19" t="s">
        <v>37</v>
      </c>
      <c r="O417" s="19" t="s">
        <v>37</v>
      </c>
      <c r="P417" s="19">
        <v>0.4</v>
      </c>
      <c r="Q417" s="22">
        <v>378</v>
      </c>
      <c r="R417" s="22">
        <v>2777</v>
      </c>
      <c r="S417" s="22" t="s">
        <v>37</v>
      </c>
      <c r="T417" s="22" t="s">
        <v>37</v>
      </c>
      <c r="U417" s="22">
        <v>3155</v>
      </c>
      <c r="V417" s="21">
        <v>0.1</v>
      </c>
      <c r="W417" s="21">
        <v>0.3</v>
      </c>
      <c r="X417" s="21" t="s">
        <v>37</v>
      </c>
      <c r="Y417" s="21" t="s">
        <v>37</v>
      </c>
      <c r="Z417" s="21">
        <v>0.4</v>
      </c>
      <c r="AA417" s="20" t="s">
        <v>37</v>
      </c>
      <c r="AB417" s="20" t="s">
        <v>37</v>
      </c>
      <c r="AC417" s="20" t="s">
        <v>37</v>
      </c>
      <c r="AD417" s="20" t="s">
        <v>37</v>
      </c>
      <c r="AE417" s="20" t="s">
        <v>37</v>
      </c>
      <c r="AF417" s="19" t="s">
        <v>37</v>
      </c>
      <c r="AG417" s="19" t="s">
        <v>37</v>
      </c>
      <c r="AH417" s="19" t="s">
        <v>37</v>
      </c>
      <c r="AI417" s="19" t="s">
        <v>37</v>
      </c>
      <c r="AJ417" s="19" t="s">
        <v>37</v>
      </c>
      <c r="AK417" s="19" t="s">
        <v>37</v>
      </c>
      <c r="AL417" s="19" t="s">
        <v>37</v>
      </c>
      <c r="AM417" s="19" t="s">
        <v>37</v>
      </c>
      <c r="AN417" s="19" t="s">
        <v>37</v>
      </c>
      <c r="AO417" s="19" t="s">
        <v>37</v>
      </c>
      <c r="AP417" s="22" t="s">
        <v>37</v>
      </c>
      <c r="AQ417" s="22" t="s">
        <v>37</v>
      </c>
      <c r="AR417" s="22" t="s">
        <v>37</v>
      </c>
      <c r="AS417" s="22" t="s">
        <v>37</v>
      </c>
      <c r="AT417" s="22" t="s">
        <v>37</v>
      </c>
      <c r="AU417" s="21" t="s">
        <v>37</v>
      </c>
      <c r="AV417" s="21" t="s">
        <v>37</v>
      </c>
      <c r="AW417" s="21" t="s">
        <v>37</v>
      </c>
      <c r="AX417" s="21" t="s">
        <v>37</v>
      </c>
      <c r="AY417" s="21" t="s">
        <v>37</v>
      </c>
      <c r="AZ417" s="21" t="s">
        <v>37</v>
      </c>
      <c r="BA417" s="21" t="s">
        <v>37</v>
      </c>
      <c r="BB417" s="21" t="s">
        <v>37</v>
      </c>
      <c r="BC417" s="21" t="s">
        <v>37</v>
      </c>
      <c r="BD417" s="21" t="s">
        <v>37</v>
      </c>
      <c r="BE417" s="20">
        <v>327</v>
      </c>
      <c r="BF417" s="20">
        <v>398</v>
      </c>
      <c r="BG417" s="20" t="s">
        <v>37</v>
      </c>
      <c r="BH417" s="20" t="s">
        <v>37</v>
      </c>
      <c r="BI417" s="20">
        <v>725</v>
      </c>
      <c r="BJ417" s="20" t="s">
        <v>37</v>
      </c>
      <c r="BK417" s="20">
        <v>119</v>
      </c>
      <c r="BL417" s="20" t="s">
        <v>37</v>
      </c>
      <c r="BM417" s="20" t="s">
        <v>37</v>
      </c>
      <c r="BN417" s="20">
        <v>119</v>
      </c>
      <c r="BO417" s="22" t="s">
        <v>37</v>
      </c>
      <c r="BP417" s="22" t="s">
        <v>37</v>
      </c>
      <c r="BQ417" s="22" t="s">
        <v>37</v>
      </c>
      <c r="BR417" s="22" t="s">
        <v>37</v>
      </c>
      <c r="BS417" s="22">
        <v>0</v>
      </c>
      <c r="BT417" s="22" t="s">
        <v>37</v>
      </c>
      <c r="BU417" s="22" t="s">
        <v>37</v>
      </c>
      <c r="BV417" s="22" t="s">
        <v>37</v>
      </c>
      <c r="BW417" s="22" t="s">
        <v>37</v>
      </c>
      <c r="BX417" s="22">
        <v>0</v>
      </c>
      <c r="BY417" s="24">
        <v>31</v>
      </c>
      <c r="BZ417" s="24">
        <v>59</v>
      </c>
      <c r="CA417" s="24" t="s">
        <v>37</v>
      </c>
      <c r="CB417" s="24" t="s">
        <v>37</v>
      </c>
      <c r="CC417" s="24">
        <v>90</v>
      </c>
      <c r="CD417" s="24">
        <v>358</v>
      </c>
      <c r="CE417" s="24">
        <v>576</v>
      </c>
      <c r="CF417" s="24">
        <v>0</v>
      </c>
      <c r="CG417" s="24">
        <v>0</v>
      </c>
      <c r="CH417" s="24">
        <v>934</v>
      </c>
      <c r="CI417" s="22" t="s">
        <v>37</v>
      </c>
      <c r="CJ417" s="22" t="s">
        <v>37</v>
      </c>
      <c r="CK417" s="22" t="s">
        <v>37</v>
      </c>
      <c r="CL417" s="22" t="s">
        <v>37</v>
      </c>
      <c r="CM417" s="20" t="s">
        <v>37</v>
      </c>
      <c r="CN417" s="20" t="s">
        <v>37</v>
      </c>
      <c r="CO417" s="20" t="s">
        <v>37</v>
      </c>
      <c r="CP417" s="20" t="s">
        <v>37</v>
      </c>
    </row>
    <row r="418" spans="1:94" x14ac:dyDescent="0.35">
      <c r="A418" s="16">
        <v>2012</v>
      </c>
      <c r="B418" s="17">
        <v>12825</v>
      </c>
      <c r="C418" s="18" t="s">
        <v>1119</v>
      </c>
      <c r="D418" s="18" t="s">
        <v>179</v>
      </c>
      <c r="E418" s="18" t="s">
        <v>57</v>
      </c>
      <c r="F418" s="16" t="s">
        <v>8</v>
      </c>
      <c r="G418" s="20">
        <v>54582</v>
      </c>
      <c r="H418" s="20">
        <v>35796</v>
      </c>
      <c r="I418" s="20" t="s">
        <v>37</v>
      </c>
      <c r="J418" s="20" t="s">
        <v>37</v>
      </c>
      <c r="K418" s="20">
        <v>90378</v>
      </c>
      <c r="L418" s="19">
        <v>33.799999999999997</v>
      </c>
      <c r="M418" s="19">
        <v>4.4000000000000004</v>
      </c>
      <c r="N418" s="19" t="s">
        <v>37</v>
      </c>
      <c r="O418" s="19" t="s">
        <v>37</v>
      </c>
      <c r="P418" s="19">
        <v>38.200000000000003</v>
      </c>
      <c r="Q418" s="22">
        <v>441189</v>
      </c>
      <c r="R418" s="22">
        <v>353673</v>
      </c>
      <c r="S418" s="22" t="s">
        <v>37</v>
      </c>
      <c r="T418" s="22" t="s">
        <v>37</v>
      </c>
      <c r="U418" s="22">
        <v>794862</v>
      </c>
      <c r="V418" s="21">
        <v>169.8</v>
      </c>
      <c r="W418" s="21">
        <v>60.6</v>
      </c>
      <c r="X418" s="21" t="s">
        <v>37</v>
      </c>
      <c r="Y418" s="21" t="s">
        <v>37</v>
      </c>
      <c r="Z418" s="21">
        <v>230.4</v>
      </c>
      <c r="AA418" s="20" t="s">
        <v>37</v>
      </c>
      <c r="AB418" s="20" t="s">
        <v>37</v>
      </c>
      <c r="AC418" s="20" t="s">
        <v>37</v>
      </c>
      <c r="AD418" s="20" t="s">
        <v>37</v>
      </c>
      <c r="AE418" s="20">
        <v>0</v>
      </c>
      <c r="AF418" s="19" t="s">
        <v>37</v>
      </c>
      <c r="AG418" s="19" t="s">
        <v>37</v>
      </c>
      <c r="AH418" s="19" t="s">
        <v>37</v>
      </c>
      <c r="AI418" s="19" t="s">
        <v>37</v>
      </c>
      <c r="AJ418" s="19">
        <v>0</v>
      </c>
      <c r="AK418" s="19" t="s">
        <v>37</v>
      </c>
      <c r="AL418" s="19" t="s">
        <v>37</v>
      </c>
      <c r="AM418" s="19" t="s">
        <v>37</v>
      </c>
      <c r="AN418" s="19" t="s">
        <v>37</v>
      </c>
      <c r="AO418" s="19">
        <v>0</v>
      </c>
      <c r="AP418" s="22" t="s">
        <v>37</v>
      </c>
      <c r="AQ418" s="22" t="s">
        <v>37</v>
      </c>
      <c r="AR418" s="22" t="s">
        <v>37</v>
      </c>
      <c r="AS418" s="22" t="s">
        <v>37</v>
      </c>
      <c r="AT418" s="22">
        <v>0</v>
      </c>
      <c r="AU418" s="21" t="s">
        <v>37</v>
      </c>
      <c r="AV418" s="21" t="s">
        <v>37</v>
      </c>
      <c r="AW418" s="21" t="s">
        <v>37</v>
      </c>
      <c r="AX418" s="21" t="s">
        <v>37</v>
      </c>
      <c r="AY418" s="21">
        <v>0</v>
      </c>
      <c r="AZ418" s="21" t="s">
        <v>37</v>
      </c>
      <c r="BA418" s="21" t="s">
        <v>37</v>
      </c>
      <c r="BB418" s="21" t="s">
        <v>37</v>
      </c>
      <c r="BC418" s="21" t="s">
        <v>37</v>
      </c>
      <c r="BD418" s="21">
        <v>0</v>
      </c>
      <c r="BE418" s="20">
        <v>4878</v>
      </c>
      <c r="BF418" s="20">
        <v>4777</v>
      </c>
      <c r="BG418" s="20" t="s">
        <v>37</v>
      </c>
      <c r="BH418" s="20" t="s">
        <v>37</v>
      </c>
      <c r="BI418" s="20">
        <v>9655</v>
      </c>
      <c r="BJ418" s="20">
        <v>754</v>
      </c>
      <c r="BK418" s="20">
        <v>4179</v>
      </c>
      <c r="BL418" s="20" t="s">
        <v>37</v>
      </c>
      <c r="BM418" s="20" t="s">
        <v>37</v>
      </c>
      <c r="BN418" s="20">
        <v>4933</v>
      </c>
      <c r="BO418" s="22" t="s">
        <v>37</v>
      </c>
      <c r="BP418" s="22" t="s">
        <v>37</v>
      </c>
      <c r="BQ418" s="22" t="s">
        <v>37</v>
      </c>
      <c r="BR418" s="22" t="s">
        <v>37</v>
      </c>
      <c r="BS418" s="22">
        <v>0</v>
      </c>
      <c r="BT418" s="22" t="s">
        <v>37</v>
      </c>
      <c r="BU418" s="22" t="s">
        <v>37</v>
      </c>
      <c r="BV418" s="22" t="s">
        <v>37</v>
      </c>
      <c r="BW418" s="22" t="s">
        <v>37</v>
      </c>
      <c r="BX418" s="22">
        <v>0</v>
      </c>
      <c r="BY418" s="24">
        <v>402</v>
      </c>
      <c r="BZ418" s="24">
        <v>115</v>
      </c>
      <c r="CA418" s="24" t="s">
        <v>37</v>
      </c>
      <c r="CB418" s="24" t="s">
        <v>37</v>
      </c>
      <c r="CC418" s="24">
        <v>517</v>
      </c>
      <c r="CD418" s="24">
        <v>6034</v>
      </c>
      <c r="CE418" s="24">
        <v>9071</v>
      </c>
      <c r="CF418" s="24">
        <v>0</v>
      </c>
      <c r="CG418" s="24">
        <v>0</v>
      </c>
      <c r="CH418" s="24">
        <v>15105</v>
      </c>
      <c r="CI418" s="22" t="s">
        <v>37</v>
      </c>
      <c r="CJ418" s="22" t="s">
        <v>37</v>
      </c>
      <c r="CK418" s="22" t="s">
        <v>37</v>
      </c>
      <c r="CL418" s="22" t="s">
        <v>37</v>
      </c>
      <c r="CM418" s="20" t="s">
        <v>37</v>
      </c>
      <c r="CN418" s="20" t="s">
        <v>37</v>
      </c>
      <c r="CO418" s="20" t="s">
        <v>37</v>
      </c>
      <c r="CP418" s="20" t="s">
        <v>37</v>
      </c>
    </row>
    <row r="419" spans="1:94" x14ac:dyDescent="0.35">
      <c r="A419" s="16">
        <v>2012</v>
      </c>
      <c r="B419" s="17">
        <v>12839</v>
      </c>
      <c r="C419" s="18" t="s">
        <v>1120</v>
      </c>
      <c r="D419" s="18" t="s">
        <v>87</v>
      </c>
      <c r="E419" s="18" t="s">
        <v>28</v>
      </c>
      <c r="F419" s="16" t="s">
        <v>8</v>
      </c>
      <c r="G419" s="20">
        <v>17</v>
      </c>
      <c r="H419" s="20">
        <v>67</v>
      </c>
      <c r="I419" s="20" t="s">
        <v>37</v>
      </c>
      <c r="J419" s="20" t="s">
        <v>37</v>
      </c>
      <c r="K419" s="20">
        <v>84</v>
      </c>
      <c r="L419" s="19">
        <v>0</v>
      </c>
      <c r="M419" s="19">
        <v>0</v>
      </c>
      <c r="N419" s="19" t="s">
        <v>37</v>
      </c>
      <c r="O419" s="19" t="s">
        <v>37</v>
      </c>
      <c r="P419" s="19">
        <v>0</v>
      </c>
      <c r="Q419" s="22">
        <v>67</v>
      </c>
      <c r="R419" s="22">
        <v>80</v>
      </c>
      <c r="S419" s="22" t="s">
        <v>37</v>
      </c>
      <c r="T419" s="22" t="s">
        <v>37</v>
      </c>
      <c r="U419" s="22">
        <v>147</v>
      </c>
      <c r="V419" s="21">
        <v>0</v>
      </c>
      <c r="W419" s="21">
        <v>0</v>
      </c>
      <c r="X419" s="21" t="s">
        <v>37</v>
      </c>
      <c r="Y419" s="21" t="s">
        <v>37</v>
      </c>
      <c r="Z419" s="21">
        <v>0</v>
      </c>
      <c r="AA419" s="20" t="s">
        <v>37</v>
      </c>
      <c r="AB419" s="20" t="s">
        <v>37</v>
      </c>
      <c r="AC419" s="20" t="s">
        <v>37</v>
      </c>
      <c r="AD419" s="20" t="s">
        <v>37</v>
      </c>
      <c r="AE419" s="20">
        <v>0</v>
      </c>
      <c r="AF419" s="19" t="s">
        <v>37</v>
      </c>
      <c r="AG419" s="19" t="s">
        <v>37</v>
      </c>
      <c r="AH419" s="19" t="s">
        <v>37</v>
      </c>
      <c r="AI419" s="19" t="s">
        <v>37</v>
      </c>
      <c r="AJ419" s="19">
        <v>0</v>
      </c>
      <c r="AK419" s="19" t="s">
        <v>37</v>
      </c>
      <c r="AL419" s="19" t="s">
        <v>37</v>
      </c>
      <c r="AM419" s="19" t="s">
        <v>37</v>
      </c>
      <c r="AN419" s="19" t="s">
        <v>37</v>
      </c>
      <c r="AO419" s="19">
        <v>0</v>
      </c>
      <c r="AP419" s="22" t="s">
        <v>37</v>
      </c>
      <c r="AQ419" s="22" t="s">
        <v>37</v>
      </c>
      <c r="AR419" s="22" t="s">
        <v>37</v>
      </c>
      <c r="AS419" s="22" t="s">
        <v>37</v>
      </c>
      <c r="AT419" s="22">
        <v>0</v>
      </c>
      <c r="AU419" s="21" t="s">
        <v>37</v>
      </c>
      <c r="AV419" s="21" t="s">
        <v>37</v>
      </c>
      <c r="AW419" s="21" t="s">
        <v>37</v>
      </c>
      <c r="AX419" s="21" t="s">
        <v>37</v>
      </c>
      <c r="AY419" s="21">
        <v>0</v>
      </c>
      <c r="AZ419" s="21" t="s">
        <v>37</v>
      </c>
      <c r="BA419" s="21" t="s">
        <v>37</v>
      </c>
      <c r="BB419" s="21" t="s">
        <v>37</v>
      </c>
      <c r="BC419" s="21" t="s">
        <v>37</v>
      </c>
      <c r="BD419" s="21">
        <v>0</v>
      </c>
      <c r="BE419" s="20">
        <v>0</v>
      </c>
      <c r="BF419" s="20">
        <v>13</v>
      </c>
      <c r="BG419" s="20" t="s">
        <v>37</v>
      </c>
      <c r="BH419" s="20" t="s">
        <v>37</v>
      </c>
      <c r="BI419" s="20">
        <v>13</v>
      </c>
      <c r="BJ419" s="20">
        <v>2</v>
      </c>
      <c r="BK419" s="20">
        <v>3</v>
      </c>
      <c r="BL419" s="20" t="s">
        <v>37</v>
      </c>
      <c r="BM419" s="20" t="s">
        <v>37</v>
      </c>
      <c r="BN419" s="20">
        <v>5</v>
      </c>
      <c r="BO419" s="22" t="s">
        <v>37</v>
      </c>
      <c r="BP419" s="22" t="s">
        <v>37</v>
      </c>
      <c r="BQ419" s="22" t="s">
        <v>37</v>
      </c>
      <c r="BR419" s="22" t="s">
        <v>37</v>
      </c>
      <c r="BS419" s="22">
        <v>0</v>
      </c>
      <c r="BT419" s="22" t="s">
        <v>37</v>
      </c>
      <c r="BU419" s="22" t="s">
        <v>37</v>
      </c>
      <c r="BV419" s="22" t="s">
        <v>37</v>
      </c>
      <c r="BW419" s="22" t="s">
        <v>37</v>
      </c>
      <c r="BX419" s="22">
        <v>0</v>
      </c>
      <c r="BY419" s="24">
        <v>1</v>
      </c>
      <c r="BZ419" s="24">
        <v>3</v>
      </c>
      <c r="CA419" s="24" t="s">
        <v>37</v>
      </c>
      <c r="CB419" s="24" t="s">
        <v>37</v>
      </c>
      <c r="CC419" s="24">
        <v>4</v>
      </c>
      <c r="CD419" s="24">
        <v>3</v>
      </c>
      <c r="CE419" s="24">
        <v>19</v>
      </c>
      <c r="CF419" s="24">
        <v>0</v>
      </c>
      <c r="CG419" s="24">
        <v>0</v>
      </c>
      <c r="CH419" s="24">
        <v>22</v>
      </c>
      <c r="CI419" s="22" t="s">
        <v>37</v>
      </c>
      <c r="CJ419" s="22" t="s">
        <v>37</v>
      </c>
      <c r="CK419" s="22" t="s">
        <v>37</v>
      </c>
      <c r="CL419" s="22" t="s">
        <v>37</v>
      </c>
      <c r="CM419" s="20" t="s">
        <v>37</v>
      </c>
      <c r="CN419" s="20" t="s">
        <v>37</v>
      </c>
      <c r="CO419" s="20" t="s">
        <v>37</v>
      </c>
      <c r="CP419" s="20" t="s">
        <v>37</v>
      </c>
    </row>
    <row r="420" spans="1:94" x14ac:dyDescent="0.35">
      <c r="A420" s="16">
        <v>2012</v>
      </c>
      <c r="B420" s="17">
        <v>12894</v>
      </c>
      <c r="C420" s="18" t="s">
        <v>1123</v>
      </c>
      <c r="D420" s="18" t="s">
        <v>51</v>
      </c>
      <c r="E420" s="18" t="s">
        <v>28</v>
      </c>
      <c r="F420" s="16" t="s">
        <v>8</v>
      </c>
      <c r="G420" s="20">
        <v>311</v>
      </c>
      <c r="H420" s="20">
        <v>2116</v>
      </c>
      <c r="I420" s="20" t="s">
        <v>37</v>
      </c>
      <c r="J420" s="20" t="s">
        <v>37</v>
      </c>
      <c r="K420" s="20">
        <v>2427</v>
      </c>
      <c r="L420" s="19">
        <v>0.1</v>
      </c>
      <c r="M420" s="19">
        <v>0.4</v>
      </c>
      <c r="N420" s="19" t="s">
        <v>37</v>
      </c>
      <c r="O420" s="19" t="s">
        <v>37</v>
      </c>
      <c r="P420" s="19">
        <v>0.5</v>
      </c>
      <c r="Q420" s="22">
        <v>669</v>
      </c>
      <c r="R420" s="22">
        <v>6292</v>
      </c>
      <c r="S420" s="22" t="s">
        <v>37</v>
      </c>
      <c r="T420" s="22" t="s">
        <v>37</v>
      </c>
      <c r="U420" s="22">
        <v>6961</v>
      </c>
      <c r="V420" s="21">
        <v>0.2</v>
      </c>
      <c r="W420" s="21">
        <v>1.1000000000000001</v>
      </c>
      <c r="X420" s="21" t="s">
        <v>37</v>
      </c>
      <c r="Y420" s="21" t="s">
        <v>37</v>
      </c>
      <c r="Z420" s="21">
        <v>1.3</v>
      </c>
      <c r="AA420" s="20">
        <v>3</v>
      </c>
      <c r="AB420" s="20" t="s">
        <v>37</v>
      </c>
      <c r="AC420" s="20" t="s">
        <v>37</v>
      </c>
      <c r="AD420" s="20" t="s">
        <v>37</v>
      </c>
      <c r="AE420" s="20">
        <v>3</v>
      </c>
      <c r="AF420" s="19">
        <v>0.2</v>
      </c>
      <c r="AG420" s="19" t="s">
        <v>37</v>
      </c>
      <c r="AH420" s="19" t="s">
        <v>37</v>
      </c>
      <c r="AI420" s="19" t="s">
        <v>37</v>
      </c>
      <c r="AJ420" s="19">
        <v>0.2</v>
      </c>
      <c r="AK420" s="19">
        <v>0.2</v>
      </c>
      <c r="AL420" s="19" t="s">
        <v>37</v>
      </c>
      <c r="AM420" s="19" t="s">
        <v>37</v>
      </c>
      <c r="AN420" s="19" t="s">
        <v>37</v>
      </c>
      <c r="AO420" s="19">
        <v>0.2</v>
      </c>
      <c r="AP420" s="22">
        <v>287</v>
      </c>
      <c r="AQ420" s="22">
        <v>83</v>
      </c>
      <c r="AR420" s="22" t="s">
        <v>37</v>
      </c>
      <c r="AS420" s="22" t="s">
        <v>37</v>
      </c>
      <c r="AT420" s="22">
        <v>370</v>
      </c>
      <c r="AU420" s="21">
        <v>9.3000000000000007</v>
      </c>
      <c r="AV420" s="21">
        <v>4.4000000000000004</v>
      </c>
      <c r="AW420" s="21" t="s">
        <v>37</v>
      </c>
      <c r="AX420" s="21" t="s">
        <v>37</v>
      </c>
      <c r="AY420" s="21">
        <v>13.7</v>
      </c>
      <c r="AZ420" s="21">
        <v>10</v>
      </c>
      <c r="BA420" s="21">
        <v>5</v>
      </c>
      <c r="BB420" s="21" t="s">
        <v>37</v>
      </c>
      <c r="BC420" s="21" t="s">
        <v>37</v>
      </c>
      <c r="BD420" s="21">
        <v>15</v>
      </c>
      <c r="BE420" s="20">
        <v>25</v>
      </c>
      <c r="BF420" s="20">
        <v>11</v>
      </c>
      <c r="BG420" s="20" t="s">
        <v>37</v>
      </c>
      <c r="BH420" s="20" t="s">
        <v>37</v>
      </c>
      <c r="BI420" s="20">
        <v>36</v>
      </c>
      <c r="BJ420" s="20">
        <v>34</v>
      </c>
      <c r="BK420" s="20">
        <v>105</v>
      </c>
      <c r="BL420" s="20" t="s">
        <v>37</v>
      </c>
      <c r="BM420" s="20" t="s">
        <v>37</v>
      </c>
      <c r="BN420" s="20">
        <v>139</v>
      </c>
      <c r="BO420" s="22">
        <v>93</v>
      </c>
      <c r="BP420" s="22">
        <v>0</v>
      </c>
      <c r="BQ420" s="22" t="s">
        <v>37</v>
      </c>
      <c r="BR420" s="22" t="s">
        <v>37</v>
      </c>
      <c r="BS420" s="22">
        <v>93</v>
      </c>
      <c r="BT420" s="22">
        <v>11</v>
      </c>
      <c r="BU420" s="22">
        <v>221</v>
      </c>
      <c r="BV420" s="22" t="s">
        <v>37</v>
      </c>
      <c r="BW420" s="22" t="s">
        <v>37</v>
      </c>
      <c r="BX420" s="22">
        <v>232</v>
      </c>
      <c r="BY420" s="24">
        <v>43</v>
      </c>
      <c r="BZ420" s="24">
        <v>29</v>
      </c>
      <c r="CA420" s="24" t="s">
        <v>37</v>
      </c>
      <c r="CB420" s="24" t="s">
        <v>37</v>
      </c>
      <c r="CC420" s="24">
        <v>72</v>
      </c>
      <c r="CD420" s="24">
        <v>206</v>
      </c>
      <c r="CE420" s="24">
        <v>366</v>
      </c>
      <c r="CF420" s="24">
        <v>0</v>
      </c>
      <c r="CG420" s="24">
        <v>0</v>
      </c>
      <c r="CH420" s="24">
        <v>572</v>
      </c>
      <c r="CI420" s="22">
        <v>818</v>
      </c>
      <c r="CJ420" s="22">
        <v>47</v>
      </c>
      <c r="CK420" s="22">
        <v>13</v>
      </c>
      <c r="CL420" s="22" t="s">
        <v>37</v>
      </c>
      <c r="CM420" s="20" t="s">
        <v>37</v>
      </c>
      <c r="CN420" s="20" t="s">
        <v>37</v>
      </c>
      <c r="CO420" s="20" t="s">
        <v>37</v>
      </c>
      <c r="CP420" s="20" t="s">
        <v>37</v>
      </c>
    </row>
    <row r="421" spans="1:94" x14ac:dyDescent="0.35">
      <c r="A421" s="16">
        <v>2012</v>
      </c>
      <c r="B421" s="17">
        <v>12915</v>
      </c>
      <c r="C421" s="18" t="s">
        <v>1128</v>
      </c>
      <c r="D421" s="18" t="s">
        <v>173</v>
      </c>
      <c r="E421" s="18" t="s">
        <v>33</v>
      </c>
      <c r="F421" s="16" t="s">
        <v>8</v>
      </c>
      <c r="G421" s="20" t="s">
        <v>37</v>
      </c>
      <c r="H421" s="20" t="s">
        <v>37</v>
      </c>
      <c r="I421" s="20" t="s">
        <v>37</v>
      </c>
      <c r="J421" s="20" t="s">
        <v>37</v>
      </c>
      <c r="K421" s="20" t="s">
        <v>37</v>
      </c>
      <c r="L421" s="19" t="s">
        <v>37</v>
      </c>
      <c r="M421" s="19" t="s">
        <v>37</v>
      </c>
      <c r="N421" s="19" t="s">
        <v>37</v>
      </c>
      <c r="O421" s="19" t="s">
        <v>37</v>
      </c>
      <c r="P421" s="19" t="s">
        <v>37</v>
      </c>
      <c r="Q421" s="22" t="s">
        <v>37</v>
      </c>
      <c r="R421" s="22" t="s">
        <v>37</v>
      </c>
      <c r="S421" s="22" t="s">
        <v>37</v>
      </c>
      <c r="T421" s="22" t="s">
        <v>37</v>
      </c>
      <c r="U421" s="22" t="s">
        <v>37</v>
      </c>
      <c r="V421" s="21" t="s">
        <v>37</v>
      </c>
      <c r="W421" s="21" t="s">
        <v>37</v>
      </c>
      <c r="X421" s="21" t="s">
        <v>37</v>
      </c>
      <c r="Y421" s="21" t="s">
        <v>37</v>
      </c>
      <c r="Z421" s="21" t="s">
        <v>37</v>
      </c>
      <c r="AA421" s="20" t="s">
        <v>37</v>
      </c>
      <c r="AB421" s="20" t="s">
        <v>37</v>
      </c>
      <c r="AC421" s="20" t="s">
        <v>37</v>
      </c>
      <c r="AD421" s="20" t="s">
        <v>37</v>
      </c>
      <c r="AE421" s="20" t="s">
        <v>37</v>
      </c>
      <c r="AF421" s="19" t="s">
        <v>37</v>
      </c>
      <c r="AG421" s="19" t="s">
        <v>37</v>
      </c>
      <c r="AH421" s="19" t="s">
        <v>37</v>
      </c>
      <c r="AI421" s="19" t="s">
        <v>37</v>
      </c>
      <c r="AJ421" s="19" t="s">
        <v>37</v>
      </c>
      <c r="AK421" s="19" t="s">
        <v>37</v>
      </c>
      <c r="AL421" s="19" t="s">
        <v>37</v>
      </c>
      <c r="AM421" s="19" t="s">
        <v>37</v>
      </c>
      <c r="AN421" s="19" t="s">
        <v>37</v>
      </c>
      <c r="AO421" s="19" t="s">
        <v>37</v>
      </c>
      <c r="AP421" s="22" t="s">
        <v>37</v>
      </c>
      <c r="AQ421" s="22" t="s">
        <v>37</v>
      </c>
      <c r="AR421" s="22" t="s">
        <v>37</v>
      </c>
      <c r="AS421" s="22" t="s">
        <v>37</v>
      </c>
      <c r="AT421" s="22" t="s">
        <v>37</v>
      </c>
      <c r="AU421" s="21" t="s">
        <v>37</v>
      </c>
      <c r="AV421" s="21" t="s">
        <v>37</v>
      </c>
      <c r="AW421" s="21" t="s">
        <v>37</v>
      </c>
      <c r="AX421" s="21" t="s">
        <v>37</v>
      </c>
      <c r="AY421" s="21" t="s">
        <v>37</v>
      </c>
      <c r="AZ421" s="21" t="s">
        <v>37</v>
      </c>
      <c r="BA421" s="21" t="s">
        <v>37</v>
      </c>
      <c r="BB421" s="21" t="s">
        <v>37</v>
      </c>
      <c r="BC421" s="21" t="s">
        <v>37</v>
      </c>
      <c r="BD421" s="21" t="s">
        <v>37</v>
      </c>
      <c r="BE421" s="20" t="s">
        <v>37</v>
      </c>
      <c r="BF421" s="20" t="s">
        <v>37</v>
      </c>
      <c r="BG421" s="20" t="s">
        <v>37</v>
      </c>
      <c r="BH421" s="20" t="s">
        <v>37</v>
      </c>
      <c r="BI421" s="20">
        <v>0</v>
      </c>
      <c r="BJ421" s="20" t="s">
        <v>37</v>
      </c>
      <c r="BK421" s="20" t="s">
        <v>37</v>
      </c>
      <c r="BL421" s="20" t="s">
        <v>37</v>
      </c>
      <c r="BM421" s="20" t="s">
        <v>37</v>
      </c>
      <c r="BN421" s="20">
        <v>0</v>
      </c>
      <c r="BO421" s="22">
        <v>16</v>
      </c>
      <c r="BP421" s="22">
        <v>2</v>
      </c>
      <c r="BQ421" s="22" t="s">
        <v>37</v>
      </c>
      <c r="BR421" s="22" t="s">
        <v>37</v>
      </c>
      <c r="BS421" s="22">
        <v>18</v>
      </c>
      <c r="BT421" s="22">
        <v>3</v>
      </c>
      <c r="BU421" s="22">
        <v>1</v>
      </c>
      <c r="BV421" s="22" t="s">
        <v>37</v>
      </c>
      <c r="BW421" s="22" t="s">
        <v>37</v>
      </c>
      <c r="BX421" s="22">
        <v>4</v>
      </c>
      <c r="BY421" s="24" t="s">
        <v>37</v>
      </c>
      <c r="BZ421" s="24" t="s">
        <v>37</v>
      </c>
      <c r="CA421" s="24" t="s">
        <v>37</v>
      </c>
      <c r="CB421" s="24" t="s">
        <v>37</v>
      </c>
      <c r="CC421" s="24">
        <v>0</v>
      </c>
      <c r="CD421" s="24">
        <v>19</v>
      </c>
      <c r="CE421" s="24">
        <v>3</v>
      </c>
      <c r="CF421" s="24">
        <v>0</v>
      </c>
      <c r="CG421" s="24">
        <v>0</v>
      </c>
      <c r="CH421" s="24">
        <v>22</v>
      </c>
      <c r="CI421" s="22">
        <v>70</v>
      </c>
      <c r="CJ421" s="22">
        <v>8</v>
      </c>
      <c r="CK421" s="22" t="s">
        <v>37</v>
      </c>
      <c r="CL421" s="22" t="s">
        <v>37</v>
      </c>
      <c r="CM421" s="20" t="s">
        <v>37</v>
      </c>
      <c r="CN421" s="20" t="s">
        <v>37</v>
      </c>
      <c r="CO421" s="20" t="s">
        <v>37</v>
      </c>
      <c r="CP421" s="20" t="s">
        <v>37</v>
      </c>
    </row>
    <row r="422" spans="1:94" x14ac:dyDescent="0.35">
      <c r="A422" s="16">
        <v>2012</v>
      </c>
      <c r="B422" s="17">
        <v>12929</v>
      </c>
      <c r="C422" s="18" t="s">
        <v>1131</v>
      </c>
      <c r="D422" s="18" t="s">
        <v>74</v>
      </c>
      <c r="E422" s="18" t="s">
        <v>33</v>
      </c>
      <c r="F422" s="16" t="s">
        <v>8</v>
      </c>
      <c r="G422" s="20" t="s">
        <v>37</v>
      </c>
      <c r="H422" s="20" t="s">
        <v>37</v>
      </c>
      <c r="I422" s="20" t="s">
        <v>37</v>
      </c>
      <c r="J422" s="20" t="s">
        <v>37</v>
      </c>
      <c r="K422" s="20">
        <v>0</v>
      </c>
      <c r="L422" s="19" t="s">
        <v>37</v>
      </c>
      <c r="M422" s="19" t="s">
        <v>37</v>
      </c>
      <c r="N422" s="19" t="s">
        <v>37</v>
      </c>
      <c r="O422" s="19" t="s">
        <v>37</v>
      </c>
      <c r="P422" s="19">
        <v>0</v>
      </c>
      <c r="Q422" s="22" t="s">
        <v>37</v>
      </c>
      <c r="R422" s="22" t="s">
        <v>37</v>
      </c>
      <c r="S422" s="22" t="s">
        <v>37</v>
      </c>
      <c r="T422" s="22" t="s">
        <v>37</v>
      </c>
      <c r="U422" s="22">
        <v>0</v>
      </c>
      <c r="V422" s="21" t="s">
        <v>37</v>
      </c>
      <c r="W422" s="21" t="s">
        <v>37</v>
      </c>
      <c r="X422" s="21" t="s">
        <v>37</v>
      </c>
      <c r="Y422" s="21" t="s">
        <v>37</v>
      </c>
      <c r="Z422" s="21">
        <v>0</v>
      </c>
      <c r="AA422" s="20" t="s">
        <v>37</v>
      </c>
      <c r="AB422" s="20" t="s">
        <v>37</v>
      </c>
      <c r="AC422" s="20" t="s">
        <v>37</v>
      </c>
      <c r="AD422" s="20" t="s">
        <v>37</v>
      </c>
      <c r="AE422" s="20">
        <v>0</v>
      </c>
      <c r="AF422" s="19">
        <v>0.1</v>
      </c>
      <c r="AG422" s="19" t="s">
        <v>37</v>
      </c>
      <c r="AH422" s="19" t="s">
        <v>37</v>
      </c>
      <c r="AI422" s="19" t="s">
        <v>37</v>
      </c>
      <c r="AJ422" s="19">
        <v>0.1</v>
      </c>
      <c r="AK422" s="19">
        <v>0.1</v>
      </c>
      <c r="AL422" s="19" t="s">
        <v>37</v>
      </c>
      <c r="AM422" s="19" t="s">
        <v>37</v>
      </c>
      <c r="AN422" s="19" t="s">
        <v>37</v>
      </c>
      <c r="AO422" s="19">
        <v>0.1</v>
      </c>
      <c r="AP422" s="22" t="s">
        <v>37</v>
      </c>
      <c r="AQ422" s="22" t="s">
        <v>37</v>
      </c>
      <c r="AR422" s="22" t="s">
        <v>37</v>
      </c>
      <c r="AS422" s="22" t="s">
        <v>37</v>
      </c>
      <c r="AT422" s="22">
        <v>0</v>
      </c>
      <c r="AU422" s="21">
        <v>0.6</v>
      </c>
      <c r="AV422" s="21" t="s">
        <v>37</v>
      </c>
      <c r="AW422" s="21" t="s">
        <v>37</v>
      </c>
      <c r="AX422" s="21" t="s">
        <v>37</v>
      </c>
      <c r="AY422" s="21">
        <v>0.6</v>
      </c>
      <c r="AZ422" s="21">
        <v>0.6</v>
      </c>
      <c r="BA422" s="21" t="s">
        <v>37</v>
      </c>
      <c r="BB422" s="21" t="s">
        <v>37</v>
      </c>
      <c r="BC422" s="21" t="s">
        <v>37</v>
      </c>
      <c r="BD422" s="21">
        <v>0.6</v>
      </c>
      <c r="BE422" s="20" t="s">
        <v>37</v>
      </c>
      <c r="BF422" s="20" t="s">
        <v>37</v>
      </c>
      <c r="BG422" s="20" t="s">
        <v>37</v>
      </c>
      <c r="BH422" s="20" t="s">
        <v>37</v>
      </c>
      <c r="BI422" s="20">
        <v>0</v>
      </c>
      <c r="BJ422" s="20" t="s">
        <v>37</v>
      </c>
      <c r="BK422" s="20" t="s">
        <v>37</v>
      </c>
      <c r="BL422" s="20" t="s">
        <v>37</v>
      </c>
      <c r="BM422" s="20" t="s">
        <v>37</v>
      </c>
      <c r="BN422" s="20">
        <v>0</v>
      </c>
      <c r="BO422" s="22">
        <v>46</v>
      </c>
      <c r="BP422" s="22" t="s">
        <v>37</v>
      </c>
      <c r="BQ422" s="22" t="s">
        <v>37</v>
      </c>
      <c r="BR422" s="22" t="s">
        <v>37</v>
      </c>
      <c r="BS422" s="22">
        <v>46</v>
      </c>
      <c r="BT422" s="22">
        <v>2</v>
      </c>
      <c r="BU422" s="22" t="s">
        <v>37</v>
      </c>
      <c r="BV422" s="22" t="s">
        <v>37</v>
      </c>
      <c r="BW422" s="22" t="s">
        <v>37</v>
      </c>
      <c r="BX422" s="22">
        <v>2</v>
      </c>
      <c r="BY422" s="24" t="s">
        <v>37</v>
      </c>
      <c r="BZ422" s="24" t="s">
        <v>37</v>
      </c>
      <c r="CA422" s="24" t="s">
        <v>37</v>
      </c>
      <c r="CB422" s="24" t="s">
        <v>37</v>
      </c>
      <c r="CC422" s="24">
        <v>0</v>
      </c>
      <c r="CD422" s="24">
        <v>48</v>
      </c>
      <c r="CE422" s="24">
        <v>0</v>
      </c>
      <c r="CF422" s="24">
        <v>0</v>
      </c>
      <c r="CG422" s="24">
        <v>0</v>
      </c>
      <c r="CH422" s="24">
        <v>48</v>
      </c>
      <c r="CI422" s="22" t="s">
        <v>37</v>
      </c>
      <c r="CJ422" s="22" t="s">
        <v>37</v>
      </c>
      <c r="CK422" s="22" t="s">
        <v>37</v>
      </c>
      <c r="CL422" s="22" t="s">
        <v>37</v>
      </c>
      <c r="CM422" s="20">
        <v>5</v>
      </c>
      <c r="CN422" s="20" t="s">
        <v>37</v>
      </c>
      <c r="CO422" s="20" t="s">
        <v>37</v>
      </c>
      <c r="CP422" s="20" t="s">
        <v>37</v>
      </c>
    </row>
    <row r="423" spans="1:94" x14ac:dyDescent="0.35">
      <c r="A423" s="16">
        <v>2012</v>
      </c>
      <c r="B423" s="17">
        <v>12944</v>
      </c>
      <c r="C423" s="18" t="s">
        <v>1132</v>
      </c>
      <c r="D423" s="18" t="s">
        <v>70</v>
      </c>
      <c r="E423" s="18" t="s">
        <v>28</v>
      </c>
      <c r="F423" s="16" t="s">
        <v>8</v>
      </c>
      <c r="G423" s="20" t="s">
        <v>37</v>
      </c>
      <c r="H423" s="20" t="s">
        <v>37</v>
      </c>
      <c r="I423" s="20" t="s">
        <v>37</v>
      </c>
      <c r="J423" s="20" t="s">
        <v>37</v>
      </c>
      <c r="K423" s="20" t="s">
        <v>37</v>
      </c>
      <c r="L423" s="19" t="s">
        <v>37</v>
      </c>
      <c r="M423" s="19" t="s">
        <v>37</v>
      </c>
      <c r="N423" s="19" t="s">
        <v>37</v>
      </c>
      <c r="O423" s="19" t="s">
        <v>37</v>
      </c>
      <c r="P423" s="19" t="s">
        <v>37</v>
      </c>
      <c r="Q423" s="22" t="s">
        <v>37</v>
      </c>
      <c r="R423" s="22" t="s">
        <v>37</v>
      </c>
      <c r="S423" s="22" t="s">
        <v>37</v>
      </c>
      <c r="T423" s="22" t="s">
        <v>37</v>
      </c>
      <c r="U423" s="22" t="s">
        <v>37</v>
      </c>
      <c r="V423" s="21" t="s">
        <v>37</v>
      </c>
      <c r="W423" s="21" t="s">
        <v>37</v>
      </c>
      <c r="X423" s="21" t="s">
        <v>37</v>
      </c>
      <c r="Y423" s="21" t="s">
        <v>37</v>
      </c>
      <c r="Z423" s="21" t="s">
        <v>37</v>
      </c>
      <c r="AA423" s="20" t="s">
        <v>37</v>
      </c>
      <c r="AB423" s="20" t="s">
        <v>37</v>
      </c>
      <c r="AC423" s="20" t="s">
        <v>37</v>
      </c>
      <c r="AD423" s="20" t="s">
        <v>37</v>
      </c>
      <c r="AE423" s="20" t="s">
        <v>37</v>
      </c>
      <c r="AF423" s="19" t="s">
        <v>37</v>
      </c>
      <c r="AG423" s="19" t="s">
        <v>37</v>
      </c>
      <c r="AH423" s="19" t="s">
        <v>37</v>
      </c>
      <c r="AI423" s="19" t="s">
        <v>37</v>
      </c>
      <c r="AJ423" s="19" t="s">
        <v>37</v>
      </c>
      <c r="AK423" s="19" t="s">
        <v>37</v>
      </c>
      <c r="AL423" s="19" t="s">
        <v>37</v>
      </c>
      <c r="AM423" s="19" t="s">
        <v>37</v>
      </c>
      <c r="AN423" s="19" t="s">
        <v>37</v>
      </c>
      <c r="AO423" s="19" t="s">
        <v>37</v>
      </c>
      <c r="AP423" s="22" t="s">
        <v>37</v>
      </c>
      <c r="AQ423" s="22" t="s">
        <v>37</v>
      </c>
      <c r="AR423" s="22" t="s">
        <v>37</v>
      </c>
      <c r="AS423" s="22" t="s">
        <v>37</v>
      </c>
      <c r="AT423" s="22" t="s">
        <v>37</v>
      </c>
      <c r="AU423" s="21" t="s">
        <v>37</v>
      </c>
      <c r="AV423" s="21" t="s">
        <v>37</v>
      </c>
      <c r="AW423" s="21" t="s">
        <v>37</v>
      </c>
      <c r="AX423" s="21" t="s">
        <v>37</v>
      </c>
      <c r="AY423" s="21" t="s">
        <v>37</v>
      </c>
      <c r="AZ423" s="21" t="s">
        <v>37</v>
      </c>
      <c r="BA423" s="21" t="s">
        <v>37</v>
      </c>
      <c r="BB423" s="21" t="s">
        <v>37</v>
      </c>
      <c r="BC423" s="21" t="s">
        <v>37</v>
      </c>
      <c r="BD423" s="21" t="s">
        <v>37</v>
      </c>
      <c r="BE423" s="20" t="s">
        <v>37</v>
      </c>
      <c r="BF423" s="20" t="s">
        <v>37</v>
      </c>
      <c r="BG423" s="20" t="s">
        <v>37</v>
      </c>
      <c r="BH423" s="20" t="s">
        <v>37</v>
      </c>
      <c r="BI423" s="20" t="s">
        <v>37</v>
      </c>
      <c r="BJ423" s="20" t="s">
        <v>37</v>
      </c>
      <c r="BK423" s="20" t="s">
        <v>37</v>
      </c>
      <c r="BL423" s="20" t="s">
        <v>37</v>
      </c>
      <c r="BM423" s="20" t="s">
        <v>37</v>
      </c>
      <c r="BN423" s="20" t="s">
        <v>37</v>
      </c>
      <c r="BO423" s="22" t="s">
        <v>37</v>
      </c>
      <c r="BP423" s="22" t="s">
        <v>37</v>
      </c>
      <c r="BQ423" s="22" t="s">
        <v>37</v>
      </c>
      <c r="BR423" s="22" t="s">
        <v>37</v>
      </c>
      <c r="BS423" s="22" t="s">
        <v>37</v>
      </c>
      <c r="BT423" s="22" t="s">
        <v>37</v>
      </c>
      <c r="BU423" s="22" t="s">
        <v>37</v>
      </c>
      <c r="BV423" s="22" t="s">
        <v>37</v>
      </c>
      <c r="BW423" s="22" t="s">
        <v>37</v>
      </c>
      <c r="BX423" s="22" t="s">
        <v>37</v>
      </c>
      <c r="BY423" s="24" t="s">
        <v>37</v>
      </c>
      <c r="BZ423" s="24" t="s">
        <v>37</v>
      </c>
      <c r="CA423" s="24" t="s">
        <v>37</v>
      </c>
      <c r="CB423" s="24" t="s">
        <v>37</v>
      </c>
      <c r="CC423" s="24" t="s">
        <v>37</v>
      </c>
      <c r="CD423" s="24" t="s">
        <v>37</v>
      </c>
      <c r="CE423" s="24" t="s">
        <v>37</v>
      </c>
      <c r="CF423" s="24" t="s">
        <v>37</v>
      </c>
      <c r="CG423" s="24" t="s">
        <v>37</v>
      </c>
      <c r="CH423" s="24" t="s">
        <v>37</v>
      </c>
      <c r="CI423" s="22" t="s">
        <v>37</v>
      </c>
      <c r="CJ423" s="22" t="s">
        <v>37</v>
      </c>
      <c r="CK423" s="22" t="s">
        <v>37</v>
      </c>
      <c r="CL423" s="22" t="s">
        <v>37</v>
      </c>
      <c r="CM423" s="20">
        <v>3</v>
      </c>
      <c r="CN423" s="20">
        <v>167</v>
      </c>
      <c r="CO423" s="20">
        <v>21</v>
      </c>
      <c r="CP423" s="20" t="s">
        <v>37</v>
      </c>
    </row>
    <row r="424" spans="1:94" x14ac:dyDescent="0.35">
      <c r="A424" s="16">
        <v>2012</v>
      </c>
      <c r="B424" s="17">
        <v>13036</v>
      </c>
      <c r="C424" s="18" t="s">
        <v>1140</v>
      </c>
      <c r="D424" s="18" t="s">
        <v>39</v>
      </c>
      <c r="E424" s="18" t="s">
        <v>28</v>
      </c>
      <c r="F424" s="16" t="s">
        <v>8</v>
      </c>
      <c r="G424" s="20" t="s">
        <v>37</v>
      </c>
      <c r="H424" s="20" t="s">
        <v>37</v>
      </c>
      <c r="I424" s="20" t="s">
        <v>37</v>
      </c>
      <c r="J424" s="20" t="s">
        <v>37</v>
      </c>
      <c r="K424" s="20" t="s">
        <v>37</v>
      </c>
      <c r="L424" s="19" t="s">
        <v>37</v>
      </c>
      <c r="M424" s="19" t="s">
        <v>37</v>
      </c>
      <c r="N424" s="19" t="s">
        <v>37</v>
      </c>
      <c r="O424" s="19" t="s">
        <v>37</v>
      </c>
      <c r="P424" s="19" t="s">
        <v>37</v>
      </c>
      <c r="Q424" s="22" t="s">
        <v>37</v>
      </c>
      <c r="R424" s="22" t="s">
        <v>37</v>
      </c>
      <c r="S424" s="22" t="s">
        <v>37</v>
      </c>
      <c r="T424" s="22" t="s">
        <v>37</v>
      </c>
      <c r="U424" s="22" t="s">
        <v>37</v>
      </c>
      <c r="V424" s="21" t="s">
        <v>37</v>
      </c>
      <c r="W424" s="21" t="s">
        <v>37</v>
      </c>
      <c r="X424" s="21" t="s">
        <v>37</v>
      </c>
      <c r="Y424" s="21" t="s">
        <v>37</v>
      </c>
      <c r="Z424" s="21" t="s">
        <v>37</v>
      </c>
      <c r="AA424" s="20" t="s">
        <v>37</v>
      </c>
      <c r="AB424" s="20" t="s">
        <v>37</v>
      </c>
      <c r="AC424" s="20" t="s">
        <v>37</v>
      </c>
      <c r="AD424" s="20" t="s">
        <v>37</v>
      </c>
      <c r="AE424" s="20" t="s">
        <v>37</v>
      </c>
      <c r="AF424" s="19" t="s">
        <v>37</v>
      </c>
      <c r="AG424" s="19" t="s">
        <v>37</v>
      </c>
      <c r="AH424" s="19" t="s">
        <v>37</v>
      </c>
      <c r="AI424" s="19" t="s">
        <v>37</v>
      </c>
      <c r="AJ424" s="19" t="s">
        <v>37</v>
      </c>
      <c r="AK424" s="19" t="s">
        <v>37</v>
      </c>
      <c r="AL424" s="19" t="s">
        <v>37</v>
      </c>
      <c r="AM424" s="19" t="s">
        <v>37</v>
      </c>
      <c r="AN424" s="19" t="s">
        <v>37</v>
      </c>
      <c r="AO424" s="19" t="s">
        <v>37</v>
      </c>
      <c r="AP424" s="22" t="s">
        <v>37</v>
      </c>
      <c r="AQ424" s="22" t="s">
        <v>37</v>
      </c>
      <c r="AR424" s="22" t="s">
        <v>37</v>
      </c>
      <c r="AS424" s="22" t="s">
        <v>37</v>
      </c>
      <c r="AT424" s="22" t="s">
        <v>37</v>
      </c>
      <c r="AU424" s="21" t="s">
        <v>37</v>
      </c>
      <c r="AV424" s="21" t="s">
        <v>37</v>
      </c>
      <c r="AW424" s="21" t="s">
        <v>37</v>
      </c>
      <c r="AX424" s="21" t="s">
        <v>37</v>
      </c>
      <c r="AY424" s="21" t="s">
        <v>37</v>
      </c>
      <c r="AZ424" s="21" t="s">
        <v>37</v>
      </c>
      <c r="BA424" s="21" t="s">
        <v>37</v>
      </c>
      <c r="BB424" s="21" t="s">
        <v>37</v>
      </c>
      <c r="BC424" s="21" t="s">
        <v>37</v>
      </c>
      <c r="BD424" s="21" t="s">
        <v>37</v>
      </c>
      <c r="BE424" s="20" t="s">
        <v>37</v>
      </c>
      <c r="BF424" s="20" t="s">
        <v>37</v>
      </c>
      <c r="BG424" s="20" t="s">
        <v>37</v>
      </c>
      <c r="BH424" s="20" t="s">
        <v>37</v>
      </c>
      <c r="BI424" s="20" t="s">
        <v>37</v>
      </c>
      <c r="BJ424" s="20" t="s">
        <v>37</v>
      </c>
      <c r="BK424" s="20" t="s">
        <v>37</v>
      </c>
      <c r="BL424" s="20" t="s">
        <v>37</v>
      </c>
      <c r="BM424" s="20" t="s">
        <v>37</v>
      </c>
      <c r="BN424" s="20" t="s">
        <v>37</v>
      </c>
      <c r="BO424" s="22" t="s">
        <v>37</v>
      </c>
      <c r="BP424" s="22" t="s">
        <v>37</v>
      </c>
      <c r="BQ424" s="22" t="s">
        <v>37</v>
      </c>
      <c r="BR424" s="22" t="s">
        <v>37</v>
      </c>
      <c r="BS424" s="22" t="s">
        <v>37</v>
      </c>
      <c r="BT424" s="22" t="s">
        <v>37</v>
      </c>
      <c r="BU424" s="22" t="s">
        <v>37</v>
      </c>
      <c r="BV424" s="22" t="s">
        <v>37</v>
      </c>
      <c r="BW424" s="22" t="s">
        <v>37</v>
      </c>
      <c r="BX424" s="22" t="s">
        <v>37</v>
      </c>
      <c r="BY424" s="24" t="s">
        <v>37</v>
      </c>
      <c r="BZ424" s="24" t="s">
        <v>37</v>
      </c>
      <c r="CA424" s="24" t="s">
        <v>37</v>
      </c>
      <c r="CB424" s="24" t="s">
        <v>37</v>
      </c>
      <c r="CC424" s="24" t="s">
        <v>37</v>
      </c>
      <c r="CD424" s="24" t="s">
        <v>37</v>
      </c>
      <c r="CE424" s="24" t="s">
        <v>37</v>
      </c>
      <c r="CF424" s="24" t="s">
        <v>37</v>
      </c>
      <c r="CG424" s="24" t="s">
        <v>37</v>
      </c>
      <c r="CH424" s="24" t="s">
        <v>37</v>
      </c>
      <c r="CI424" s="22" t="s">
        <v>37</v>
      </c>
      <c r="CJ424" s="22" t="s">
        <v>37</v>
      </c>
      <c r="CK424" s="22" t="s">
        <v>37</v>
      </c>
      <c r="CL424" s="22" t="s">
        <v>37</v>
      </c>
      <c r="CM424" s="20" t="s">
        <v>37</v>
      </c>
      <c r="CN424" s="20">
        <v>6</v>
      </c>
      <c r="CO424" s="20" t="s">
        <v>37</v>
      </c>
      <c r="CP424" s="20" t="s">
        <v>37</v>
      </c>
    </row>
    <row r="425" spans="1:94" x14ac:dyDescent="0.35">
      <c r="A425" s="16">
        <v>2012</v>
      </c>
      <c r="B425" s="17">
        <v>13038</v>
      </c>
      <c r="C425" s="18" t="s">
        <v>1141</v>
      </c>
      <c r="D425" s="18" t="s">
        <v>87</v>
      </c>
      <c r="E425" s="18" t="s">
        <v>28</v>
      </c>
      <c r="F425" s="16" t="s">
        <v>8</v>
      </c>
      <c r="G425" s="20">
        <v>37</v>
      </c>
      <c r="H425" s="20">
        <v>96</v>
      </c>
      <c r="I425" s="20" t="s">
        <v>37</v>
      </c>
      <c r="J425" s="20" t="s">
        <v>37</v>
      </c>
      <c r="K425" s="20">
        <v>133</v>
      </c>
      <c r="L425" s="19">
        <v>0</v>
      </c>
      <c r="M425" s="19">
        <v>0</v>
      </c>
      <c r="N425" s="19" t="s">
        <v>37</v>
      </c>
      <c r="O425" s="19" t="s">
        <v>37</v>
      </c>
      <c r="P425" s="19">
        <v>0</v>
      </c>
      <c r="Q425" s="22">
        <v>456</v>
      </c>
      <c r="R425" s="22">
        <v>300</v>
      </c>
      <c r="S425" s="22" t="s">
        <v>37</v>
      </c>
      <c r="T425" s="22" t="s">
        <v>37</v>
      </c>
      <c r="U425" s="22">
        <v>756</v>
      </c>
      <c r="V425" s="21">
        <v>0.1</v>
      </c>
      <c r="W425" s="21">
        <v>0.1</v>
      </c>
      <c r="X425" s="21" t="s">
        <v>37</v>
      </c>
      <c r="Y425" s="21" t="s">
        <v>37</v>
      </c>
      <c r="Z425" s="21">
        <v>0.2</v>
      </c>
      <c r="AA425" s="20" t="s">
        <v>37</v>
      </c>
      <c r="AB425" s="20" t="s">
        <v>37</v>
      </c>
      <c r="AC425" s="20" t="s">
        <v>37</v>
      </c>
      <c r="AD425" s="20" t="s">
        <v>37</v>
      </c>
      <c r="AE425" s="20">
        <v>0</v>
      </c>
      <c r="AF425" s="19" t="s">
        <v>37</v>
      </c>
      <c r="AG425" s="19" t="s">
        <v>37</v>
      </c>
      <c r="AH425" s="19" t="s">
        <v>37</v>
      </c>
      <c r="AI425" s="19" t="s">
        <v>37</v>
      </c>
      <c r="AJ425" s="19">
        <v>0</v>
      </c>
      <c r="AK425" s="19" t="s">
        <v>37</v>
      </c>
      <c r="AL425" s="19" t="s">
        <v>37</v>
      </c>
      <c r="AM425" s="19" t="s">
        <v>37</v>
      </c>
      <c r="AN425" s="19" t="s">
        <v>37</v>
      </c>
      <c r="AO425" s="19">
        <v>0</v>
      </c>
      <c r="AP425" s="22" t="s">
        <v>37</v>
      </c>
      <c r="AQ425" s="22" t="s">
        <v>37</v>
      </c>
      <c r="AR425" s="22" t="s">
        <v>37</v>
      </c>
      <c r="AS425" s="22" t="s">
        <v>37</v>
      </c>
      <c r="AT425" s="22">
        <v>0</v>
      </c>
      <c r="AU425" s="21" t="s">
        <v>37</v>
      </c>
      <c r="AV425" s="21" t="s">
        <v>37</v>
      </c>
      <c r="AW425" s="21" t="s">
        <v>37</v>
      </c>
      <c r="AX425" s="21" t="s">
        <v>37</v>
      </c>
      <c r="AY425" s="21">
        <v>0</v>
      </c>
      <c r="AZ425" s="21" t="s">
        <v>37</v>
      </c>
      <c r="BA425" s="21" t="s">
        <v>37</v>
      </c>
      <c r="BB425" s="21" t="s">
        <v>37</v>
      </c>
      <c r="BC425" s="21" t="s">
        <v>37</v>
      </c>
      <c r="BD425" s="21">
        <v>0</v>
      </c>
      <c r="BE425" s="20">
        <v>1</v>
      </c>
      <c r="BF425" s="20">
        <v>2</v>
      </c>
      <c r="BG425" s="20" t="s">
        <v>37</v>
      </c>
      <c r="BH425" s="20" t="s">
        <v>37</v>
      </c>
      <c r="BI425" s="20">
        <v>3</v>
      </c>
      <c r="BJ425" s="20">
        <v>7</v>
      </c>
      <c r="BK425" s="20">
        <v>4</v>
      </c>
      <c r="BL425" s="20" t="s">
        <v>37</v>
      </c>
      <c r="BM425" s="20" t="s">
        <v>37</v>
      </c>
      <c r="BN425" s="20">
        <v>11</v>
      </c>
      <c r="BO425" s="22" t="s">
        <v>37</v>
      </c>
      <c r="BP425" s="22" t="s">
        <v>37</v>
      </c>
      <c r="BQ425" s="22" t="s">
        <v>37</v>
      </c>
      <c r="BR425" s="22" t="s">
        <v>37</v>
      </c>
      <c r="BS425" s="22">
        <v>0</v>
      </c>
      <c r="BT425" s="22" t="s">
        <v>37</v>
      </c>
      <c r="BU425" s="22" t="s">
        <v>37</v>
      </c>
      <c r="BV425" s="22" t="s">
        <v>37</v>
      </c>
      <c r="BW425" s="22" t="s">
        <v>37</v>
      </c>
      <c r="BX425" s="22">
        <v>0</v>
      </c>
      <c r="BY425" s="24">
        <v>4</v>
      </c>
      <c r="BZ425" s="24">
        <v>11</v>
      </c>
      <c r="CA425" s="24" t="s">
        <v>37</v>
      </c>
      <c r="CB425" s="24" t="s">
        <v>37</v>
      </c>
      <c r="CC425" s="24">
        <v>15</v>
      </c>
      <c r="CD425" s="24">
        <v>12</v>
      </c>
      <c r="CE425" s="24">
        <v>17</v>
      </c>
      <c r="CF425" s="24">
        <v>0</v>
      </c>
      <c r="CG425" s="24">
        <v>0</v>
      </c>
      <c r="CH425" s="24">
        <v>29</v>
      </c>
      <c r="CI425" s="22" t="s">
        <v>37</v>
      </c>
      <c r="CJ425" s="22" t="s">
        <v>37</v>
      </c>
      <c r="CK425" s="22" t="s">
        <v>37</v>
      </c>
      <c r="CL425" s="22" t="s">
        <v>37</v>
      </c>
      <c r="CM425" s="20" t="s">
        <v>37</v>
      </c>
      <c r="CN425" s="20" t="s">
        <v>37</v>
      </c>
      <c r="CO425" s="20" t="s">
        <v>37</v>
      </c>
      <c r="CP425" s="20" t="s">
        <v>37</v>
      </c>
    </row>
    <row r="426" spans="1:94" x14ac:dyDescent="0.35">
      <c r="A426" s="16">
        <v>2012</v>
      </c>
      <c r="B426" s="17">
        <v>13050</v>
      </c>
      <c r="C426" s="18" t="s">
        <v>1144</v>
      </c>
      <c r="D426" s="18" t="s">
        <v>130</v>
      </c>
      <c r="E426" s="18" t="s">
        <v>33</v>
      </c>
      <c r="F426" s="16" t="s">
        <v>8</v>
      </c>
      <c r="G426" s="20" t="s">
        <v>37</v>
      </c>
      <c r="H426" s="20" t="s">
        <v>37</v>
      </c>
      <c r="I426" s="20" t="s">
        <v>37</v>
      </c>
      <c r="J426" s="20" t="s">
        <v>37</v>
      </c>
      <c r="K426" s="20">
        <v>0</v>
      </c>
      <c r="L426" s="19" t="s">
        <v>37</v>
      </c>
      <c r="M426" s="19" t="s">
        <v>37</v>
      </c>
      <c r="N426" s="19" t="s">
        <v>37</v>
      </c>
      <c r="O426" s="19" t="s">
        <v>37</v>
      </c>
      <c r="P426" s="19">
        <v>0</v>
      </c>
      <c r="Q426" s="22" t="s">
        <v>37</v>
      </c>
      <c r="R426" s="22" t="s">
        <v>37</v>
      </c>
      <c r="S426" s="22" t="s">
        <v>37</v>
      </c>
      <c r="T426" s="22" t="s">
        <v>37</v>
      </c>
      <c r="U426" s="22">
        <v>0</v>
      </c>
      <c r="V426" s="21" t="s">
        <v>37</v>
      </c>
      <c r="W426" s="21" t="s">
        <v>37</v>
      </c>
      <c r="X426" s="21" t="s">
        <v>37</v>
      </c>
      <c r="Y426" s="21" t="s">
        <v>37</v>
      </c>
      <c r="Z426" s="21">
        <v>0</v>
      </c>
      <c r="AA426" s="20" t="s">
        <v>37</v>
      </c>
      <c r="AB426" s="20" t="s">
        <v>37</v>
      </c>
      <c r="AC426" s="20" t="s">
        <v>37</v>
      </c>
      <c r="AD426" s="20" t="s">
        <v>37</v>
      </c>
      <c r="AE426" s="20">
        <v>0</v>
      </c>
      <c r="AF426" s="19" t="s">
        <v>37</v>
      </c>
      <c r="AG426" s="19" t="s">
        <v>37</v>
      </c>
      <c r="AH426" s="19" t="s">
        <v>37</v>
      </c>
      <c r="AI426" s="19" t="s">
        <v>37</v>
      </c>
      <c r="AJ426" s="19">
        <v>0</v>
      </c>
      <c r="AK426" s="19" t="s">
        <v>37</v>
      </c>
      <c r="AL426" s="19" t="s">
        <v>37</v>
      </c>
      <c r="AM426" s="19" t="s">
        <v>37</v>
      </c>
      <c r="AN426" s="19" t="s">
        <v>37</v>
      </c>
      <c r="AO426" s="19">
        <v>0</v>
      </c>
      <c r="AP426" s="22" t="s">
        <v>37</v>
      </c>
      <c r="AQ426" s="22" t="s">
        <v>37</v>
      </c>
      <c r="AR426" s="22" t="s">
        <v>37</v>
      </c>
      <c r="AS426" s="22" t="s">
        <v>37</v>
      </c>
      <c r="AT426" s="22">
        <v>0</v>
      </c>
      <c r="AU426" s="21">
        <v>7</v>
      </c>
      <c r="AV426" s="21">
        <v>1</v>
      </c>
      <c r="AW426" s="21">
        <v>10</v>
      </c>
      <c r="AX426" s="21" t="s">
        <v>37</v>
      </c>
      <c r="AY426" s="21">
        <v>18</v>
      </c>
      <c r="AZ426" s="21">
        <v>8</v>
      </c>
      <c r="BA426" s="21">
        <v>1</v>
      </c>
      <c r="BB426" s="21">
        <v>11</v>
      </c>
      <c r="BC426" s="21" t="s">
        <v>37</v>
      </c>
      <c r="BD426" s="21">
        <v>20</v>
      </c>
      <c r="BE426" s="20" t="s">
        <v>37</v>
      </c>
      <c r="BF426" s="20" t="s">
        <v>37</v>
      </c>
      <c r="BG426" s="20" t="s">
        <v>37</v>
      </c>
      <c r="BH426" s="20" t="s">
        <v>37</v>
      </c>
      <c r="BI426" s="20" t="s">
        <v>37</v>
      </c>
      <c r="BJ426" s="20" t="s">
        <v>37</v>
      </c>
      <c r="BK426" s="20" t="s">
        <v>37</v>
      </c>
      <c r="BL426" s="20" t="s">
        <v>37</v>
      </c>
      <c r="BM426" s="20" t="s">
        <v>37</v>
      </c>
      <c r="BN426" s="20" t="s">
        <v>37</v>
      </c>
      <c r="BO426" s="22" t="s">
        <v>37</v>
      </c>
      <c r="BP426" s="22" t="s">
        <v>37</v>
      </c>
      <c r="BQ426" s="22" t="s">
        <v>37</v>
      </c>
      <c r="BR426" s="22" t="s">
        <v>37</v>
      </c>
      <c r="BS426" s="22" t="s">
        <v>37</v>
      </c>
      <c r="BT426" s="22" t="s">
        <v>37</v>
      </c>
      <c r="BU426" s="22" t="s">
        <v>37</v>
      </c>
      <c r="BV426" s="22" t="s">
        <v>37</v>
      </c>
      <c r="BW426" s="22" t="s">
        <v>37</v>
      </c>
      <c r="BX426" s="22" t="s">
        <v>37</v>
      </c>
      <c r="BY426" s="24" t="s">
        <v>37</v>
      </c>
      <c r="BZ426" s="24" t="s">
        <v>37</v>
      </c>
      <c r="CA426" s="24" t="s">
        <v>37</v>
      </c>
      <c r="CB426" s="24" t="s">
        <v>37</v>
      </c>
      <c r="CC426" s="24" t="s">
        <v>37</v>
      </c>
      <c r="CD426" s="24" t="s">
        <v>37</v>
      </c>
      <c r="CE426" s="24" t="s">
        <v>37</v>
      </c>
      <c r="CF426" s="24" t="s">
        <v>37</v>
      </c>
      <c r="CG426" s="24" t="s">
        <v>37</v>
      </c>
      <c r="CH426" s="24" t="s">
        <v>37</v>
      </c>
      <c r="CI426" s="22" t="s">
        <v>37</v>
      </c>
      <c r="CJ426" s="22" t="s">
        <v>37</v>
      </c>
      <c r="CK426" s="22" t="s">
        <v>37</v>
      </c>
      <c r="CL426" s="22" t="s">
        <v>37</v>
      </c>
      <c r="CM426" s="20">
        <v>400</v>
      </c>
      <c r="CN426" s="20">
        <v>25</v>
      </c>
      <c r="CO426" s="20" t="s">
        <v>37</v>
      </c>
      <c r="CP426" s="20" t="s">
        <v>37</v>
      </c>
    </row>
    <row r="427" spans="1:94" x14ac:dyDescent="0.35">
      <c r="A427" s="16">
        <v>2012</v>
      </c>
      <c r="B427" s="17">
        <v>13058</v>
      </c>
      <c r="C427" s="18" t="s">
        <v>1145</v>
      </c>
      <c r="D427" s="18" t="s">
        <v>130</v>
      </c>
      <c r="E427" s="18" t="s">
        <v>33</v>
      </c>
      <c r="F427" s="16" t="s">
        <v>8</v>
      </c>
      <c r="G427" s="20">
        <v>431</v>
      </c>
      <c r="H427" s="20">
        <v>471</v>
      </c>
      <c r="I427" s="20" t="s">
        <v>37</v>
      </c>
      <c r="J427" s="20" t="s">
        <v>37</v>
      </c>
      <c r="K427" s="20">
        <v>902</v>
      </c>
      <c r="L427" s="19" t="s">
        <v>37</v>
      </c>
      <c r="M427" s="19" t="s">
        <v>37</v>
      </c>
      <c r="N427" s="19" t="s">
        <v>37</v>
      </c>
      <c r="O427" s="19" t="s">
        <v>37</v>
      </c>
      <c r="P427" s="19">
        <v>0</v>
      </c>
      <c r="Q427" s="22">
        <v>2499</v>
      </c>
      <c r="R427" s="22">
        <v>471</v>
      </c>
      <c r="S427" s="22" t="s">
        <v>37</v>
      </c>
      <c r="T427" s="22" t="s">
        <v>37</v>
      </c>
      <c r="U427" s="22">
        <v>2970</v>
      </c>
      <c r="V427" s="21" t="s">
        <v>37</v>
      </c>
      <c r="W427" s="21" t="s">
        <v>37</v>
      </c>
      <c r="X427" s="21" t="s">
        <v>37</v>
      </c>
      <c r="Y427" s="21" t="s">
        <v>37</v>
      </c>
      <c r="Z427" s="21">
        <v>0</v>
      </c>
      <c r="AA427" s="20" t="s">
        <v>37</v>
      </c>
      <c r="AB427" s="20" t="s">
        <v>37</v>
      </c>
      <c r="AC427" s="20" t="s">
        <v>37</v>
      </c>
      <c r="AD427" s="20" t="s">
        <v>37</v>
      </c>
      <c r="AE427" s="20">
        <v>0</v>
      </c>
      <c r="AF427" s="19">
        <v>0.1</v>
      </c>
      <c r="AG427" s="19">
        <v>0.5</v>
      </c>
      <c r="AH427" s="19" t="s">
        <v>37</v>
      </c>
      <c r="AI427" s="19" t="s">
        <v>37</v>
      </c>
      <c r="AJ427" s="19">
        <v>0.6</v>
      </c>
      <c r="AK427" s="19">
        <v>0.4</v>
      </c>
      <c r="AL427" s="19">
        <v>0.5</v>
      </c>
      <c r="AM427" s="19" t="s">
        <v>37</v>
      </c>
      <c r="AN427" s="19" t="s">
        <v>37</v>
      </c>
      <c r="AO427" s="19">
        <v>0.9</v>
      </c>
      <c r="AP427" s="22" t="s">
        <v>37</v>
      </c>
      <c r="AQ427" s="22" t="s">
        <v>37</v>
      </c>
      <c r="AR427" s="22" t="s">
        <v>37</v>
      </c>
      <c r="AS427" s="22" t="s">
        <v>37</v>
      </c>
      <c r="AT427" s="22">
        <v>0</v>
      </c>
      <c r="AU427" s="21">
        <v>1.7</v>
      </c>
      <c r="AV427" s="21">
        <v>2.5</v>
      </c>
      <c r="AW427" s="21" t="s">
        <v>37</v>
      </c>
      <c r="AX427" s="21" t="s">
        <v>37</v>
      </c>
      <c r="AY427" s="21">
        <v>4.2</v>
      </c>
      <c r="AZ427" s="21">
        <v>7.1</v>
      </c>
      <c r="BA427" s="21">
        <v>5.5</v>
      </c>
      <c r="BB427" s="21" t="s">
        <v>37</v>
      </c>
      <c r="BC427" s="21" t="s">
        <v>37</v>
      </c>
      <c r="BD427" s="21">
        <v>12.6</v>
      </c>
      <c r="BE427" s="20">
        <v>40</v>
      </c>
      <c r="BF427" s="20" t="s">
        <v>37</v>
      </c>
      <c r="BG427" s="20" t="s">
        <v>37</v>
      </c>
      <c r="BH427" s="20" t="s">
        <v>37</v>
      </c>
      <c r="BI427" s="20">
        <v>40</v>
      </c>
      <c r="BJ427" s="20">
        <v>88</v>
      </c>
      <c r="BK427" s="20">
        <v>29</v>
      </c>
      <c r="BL427" s="20" t="s">
        <v>37</v>
      </c>
      <c r="BM427" s="20" t="s">
        <v>37</v>
      </c>
      <c r="BN427" s="20">
        <v>117</v>
      </c>
      <c r="BO427" s="22">
        <v>49</v>
      </c>
      <c r="BP427" s="22">
        <v>24</v>
      </c>
      <c r="BQ427" s="22">
        <v>24</v>
      </c>
      <c r="BR427" s="22" t="s">
        <v>37</v>
      </c>
      <c r="BS427" s="22">
        <v>97</v>
      </c>
      <c r="BT427" s="22">
        <v>59</v>
      </c>
      <c r="BU427" s="22">
        <v>1</v>
      </c>
      <c r="BV427" s="22" t="s">
        <v>37</v>
      </c>
      <c r="BW427" s="22" t="s">
        <v>37</v>
      </c>
      <c r="BX427" s="22">
        <v>60</v>
      </c>
      <c r="BY427" s="24" t="s">
        <v>37</v>
      </c>
      <c r="BZ427" s="24" t="s">
        <v>37</v>
      </c>
      <c r="CA427" s="24" t="s">
        <v>37</v>
      </c>
      <c r="CB427" s="24" t="s">
        <v>37</v>
      </c>
      <c r="CC427" s="24">
        <v>0</v>
      </c>
      <c r="CD427" s="24">
        <v>236</v>
      </c>
      <c r="CE427" s="24">
        <v>54</v>
      </c>
      <c r="CF427" s="24">
        <v>24</v>
      </c>
      <c r="CG427" s="24">
        <v>0</v>
      </c>
      <c r="CH427" s="24">
        <v>314</v>
      </c>
      <c r="CI427" s="22">
        <v>1688</v>
      </c>
      <c r="CJ427" s="22">
        <v>50</v>
      </c>
      <c r="CK427" s="22">
        <v>3</v>
      </c>
      <c r="CL427" s="22" t="s">
        <v>37</v>
      </c>
      <c r="CM427" s="20">
        <v>70</v>
      </c>
      <c r="CN427" s="20" t="s">
        <v>37</v>
      </c>
      <c r="CO427" s="20" t="s">
        <v>37</v>
      </c>
      <c r="CP427" s="20" t="s">
        <v>37</v>
      </c>
    </row>
    <row r="428" spans="1:94" x14ac:dyDescent="0.35">
      <c r="A428" s="16">
        <v>2012</v>
      </c>
      <c r="B428" s="17">
        <v>13143</v>
      </c>
      <c r="C428" s="18" t="s">
        <v>1151</v>
      </c>
      <c r="D428" s="18" t="s">
        <v>87</v>
      </c>
      <c r="E428" s="18" t="s">
        <v>28</v>
      </c>
      <c r="F428" s="16" t="s">
        <v>8</v>
      </c>
      <c r="G428" s="20" t="s">
        <v>37</v>
      </c>
      <c r="H428" s="20" t="s">
        <v>37</v>
      </c>
      <c r="I428" s="20" t="s">
        <v>37</v>
      </c>
      <c r="J428" s="20" t="s">
        <v>37</v>
      </c>
      <c r="K428" s="20">
        <v>0</v>
      </c>
      <c r="L428" s="19" t="s">
        <v>37</v>
      </c>
      <c r="M428" s="19" t="s">
        <v>37</v>
      </c>
      <c r="N428" s="19" t="s">
        <v>37</v>
      </c>
      <c r="O428" s="19" t="s">
        <v>37</v>
      </c>
      <c r="P428" s="19">
        <v>0</v>
      </c>
      <c r="Q428" s="22">
        <v>905</v>
      </c>
      <c r="R428" s="22">
        <v>2729</v>
      </c>
      <c r="S428" s="22">
        <v>5035</v>
      </c>
      <c r="T428" s="22" t="s">
        <v>37</v>
      </c>
      <c r="U428" s="22">
        <v>8669</v>
      </c>
      <c r="V428" s="21" t="s">
        <v>37</v>
      </c>
      <c r="W428" s="21" t="s">
        <v>37</v>
      </c>
      <c r="X428" s="21" t="s">
        <v>37</v>
      </c>
      <c r="Y428" s="21" t="s">
        <v>37</v>
      </c>
      <c r="Z428" s="21">
        <v>0</v>
      </c>
      <c r="AA428" s="20" t="s">
        <v>37</v>
      </c>
      <c r="AB428" s="20" t="s">
        <v>37</v>
      </c>
      <c r="AC428" s="20" t="s">
        <v>37</v>
      </c>
      <c r="AD428" s="20" t="s">
        <v>37</v>
      </c>
      <c r="AE428" s="20">
        <v>0</v>
      </c>
      <c r="AF428" s="19" t="s">
        <v>37</v>
      </c>
      <c r="AG428" s="19" t="s">
        <v>37</v>
      </c>
      <c r="AH428" s="19" t="s">
        <v>37</v>
      </c>
      <c r="AI428" s="19" t="s">
        <v>37</v>
      </c>
      <c r="AJ428" s="19">
        <v>0</v>
      </c>
      <c r="AK428" s="19" t="s">
        <v>37</v>
      </c>
      <c r="AL428" s="19" t="s">
        <v>37</v>
      </c>
      <c r="AM428" s="19" t="s">
        <v>37</v>
      </c>
      <c r="AN428" s="19" t="s">
        <v>37</v>
      </c>
      <c r="AO428" s="19">
        <v>0</v>
      </c>
      <c r="AP428" s="22" t="s">
        <v>37</v>
      </c>
      <c r="AQ428" s="22" t="s">
        <v>37</v>
      </c>
      <c r="AR428" s="22" t="s">
        <v>37</v>
      </c>
      <c r="AS428" s="22" t="s">
        <v>37</v>
      </c>
      <c r="AT428" s="22">
        <v>0</v>
      </c>
      <c r="AU428" s="21" t="s">
        <v>37</v>
      </c>
      <c r="AV428" s="21" t="s">
        <v>37</v>
      </c>
      <c r="AW428" s="21" t="s">
        <v>37</v>
      </c>
      <c r="AX428" s="21" t="s">
        <v>37</v>
      </c>
      <c r="AY428" s="21">
        <v>0</v>
      </c>
      <c r="AZ428" s="21" t="s">
        <v>37</v>
      </c>
      <c r="BA428" s="21" t="s">
        <v>37</v>
      </c>
      <c r="BB428" s="21" t="s">
        <v>37</v>
      </c>
      <c r="BC428" s="21" t="s">
        <v>37</v>
      </c>
      <c r="BD428" s="21">
        <v>0</v>
      </c>
      <c r="BE428" s="20">
        <v>45</v>
      </c>
      <c r="BF428" s="20">
        <v>19</v>
      </c>
      <c r="BG428" s="20">
        <v>13</v>
      </c>
      <c r="BH428" s="20" t="s">
        <v>37</v>
      </c>
      <c r="BI428" s="20">
        <v>77</v>
      </c>
      <c r="BJ428" s="20">
        <v>70</v>
      </c>
      <c r="BK428" s="20">
        <v>63</v>
      </c>
      <c r="BL428" s="20">
        <v>78</v>
      </c>
      <c r="BM428" s="20" t="s">
        <v>37</v>
      </c>
      <c r="BN428" s="20">
        <v>211</v>
      </c>
      <c r="BO428" s="22" t="s">
        <v>37</v>
      </c>
      <c r="BP428" s="22" t="s">
        <v>37</v>
      </c>
      <c r="BQ428" s="22" t="s">
        <v>37</v>
      </c>
      <c r="BR428" s="22" t="s">
        <v>37</v>
      </c>
      <c r="BS428" s="22">
        <v>0</v>
      </c>
      <c r="BT428" s="22" t="s">
        <v>37</v>
      </c>
      <c r="BU428" s="22" t="s">
        <v>37</v>
      </c>
      <c r="BV428" s="22" t="s">
        <v>37</v>
      </c>
      <c r="BW428" s="22" t="s">
        <v>37</v>
      </c>
      <c r="BX428" s="22">
        <v>0</v>
      </c>
      <c r="BY428" s="24">
        <v>37</v>
      </c>
      <c r="BZ428" s="24" t="s">
        <v>37</v>
      </c>
      <c r="CA428" s="24" t="s">
        <v>37</v>
      </c>
      <c r="CB428" s="24" t="s">
        <v>37</v>
      </c>
      <c r="CC428" s="24">
        <v>37</v>
      </c>
      <c r="CD428" s="24">
        <v>152</v>
      </c>
      <c r="CE428" s="24">
        <v>82</v>
      </c>
      <c r="CF428" s="24">
        <v>91</v>
      </c>
      <c r="CG428" s="24">
        <v>0</v>
      </c>
      <c r="CH428" s="24">
        <v>325</v>
      </c>
      <c r="CI428" s="22" t="s">
        <v>37</v>
      </c>
      <c r="CJ428" s="22" t="s">
        <v>37</v>
      </c>
      <c r="CK428" s="22" t="s">
        <v>37</v>
      </c>
      <c r="CL428" s="22" t="s">
        <v>37</v>
      </c>
      <c r="CM428" s="20" t="s">
        <v>37</v>
      </c>
      <c r="CN428" s="20" t="s">
        <v>37</v>
      </c>
      <c r="CO428" s="20" t="s">
        <v>37</v>
      </c>
      <c r="CP428" s="20" t="s">
        <v>37</v>
      </c>
    </row>
    <row r="429" spans="1:94" x14ac:dyDescent="0.35">
      <c r="A429" s="16">
        <v>2012</v>
      </c>
      <c r="B429" s="17">
        <v>13145</v>
      </c>
      <c r="C429" s="18" t="s">
        <v>1153</v>
      </c>
      <c r="D429" s="18" t="s">
        <v>39</v>
      </c>
      <c r="E429" s="18" t="s">
        <v>28</v>
      </c>
      <c r="F429" s="16" t="s">
        <v>8</v>
      </c>
      <c r="G429" s="20" t="s">
        <v>37</v>
      </c>
      <c r="H429" s="20" t="s">
        <v>37</v>
      </c>
      <c r="I429" s="20" t="s">
        <v>37</v>
      </c>
      <c r="J429" s="20" t="s">
        <v>37</v>
      </c>
      <c r="K429" s="20" t="s">
        <v>37</v>
      </c>
      <c r="L429" s="19" t="s">
        <v>37</v>
      </c>
      <c r="M429" s="19" t="s">
        <v>37</v>
      </c>
      <c r="N429" s="19" t="s">
        <v>37</v>
      </c>
      <c r="O429" s="19" t="s">
        <v>37</v>
      </c>
      <c r="P429" s="19" t="s">
        <v>37</v>
      </c>
      <c r="Q429" s="22" t="s">
        <v>37</v>
      </c>
      <c r="R429" s="22" t="s">
        <v>37</v>
      </c>
      <c r="S429" s="22" t="s">
        <v>37</v>
      </c>
      <c r="T429" s="22" t="s">
        <v>37</v>
      </c>
      <c r="U429" s="22" t="s">
        <v>37</v>
      </c>
      <c r="V429" s="21" t="s">
        <v>37</v>
      </c>
      <c r="W429" s="21" t="s">
        <v>37</v>
      </c>
      <c r="X429" s="21" t="s">
        <v>37</v>
      </c>
      <c r="Y429" s="21" t="s">
        <v>37</v>
      </c>
      <c r="Z429" s="21" t="s">
        <v>37</v>
      </c>
      <c r="AA429" s="20" t="s">
        <v>37</v>
      </c>
      <c r="AB429" s="20" t="s">
        <v>37</v>
      </c>
      <c r="AC429" s="20" t="s">
        <v>37</v>
      </c>
      <c r="AD429" s="20" t="s">
        <v>37</v>
      </c>
      <c r="AE429" s="20" t="s">
        <v>37</v>
      </c>
      <c r="AF429" s="19" t="s">
        <v>37</v>
      </c>
      <c r="AG429" s="19" t="s">
        <v>37</v>
      </c>
      <c r="AH429" s="19" t="s">
        <v>37</v>
      </c>
      <c r="AI429" s="19" t="s">
        <v>37</v>
      </c>
      <c r="AJ429" s="19" t="s">
        <v>37</v>
      </c>
      <c r="AK429" s="19" t="s">
        <v>37</v>
      </c>
      <c r="AL429" s="19" t="s">
        <v>37</v>
      </c>
      <c r="AM429" s="19" t="s">
        <v>37</v>
      </c>
      <c r="AN429" s="19" t="s">
        <v>37</v>
      </c>
      <c r="AO429" s="19" t="s">
        <v>37</v>
      </c>
      <c r="AP429" s="22" t="s">
        <v>37</v>
      </c>
      <c r="AQ429" s="22" t="s">
        <v>37</v>
      </c>
      <c r="AR429" s="22" t="s">
        <v>37</v>
      </c>
      <c r="AS429" s="22" t="s">
        <v>37</v>
      </c>
      <c r="AT429" s="22" t="s">
        <v>37</v>
      </c>
      <c r="AU429" s="21" t="s">
        <v>37</v>
      </c>
      <c r="AV429" s="21" t="s">
        <v>37</v>
      </c>
      <c r="AW429" s="21" t="s">
        <v>37</v>
      </c>
      <c r="AX429" s="21" t="s">
        <v>37</v>
      </c>
      <c r="AY429" s="21" t="s">
        <v>37</v>
      </c>
      <c r="AZ429" s="21" t="s">
        <v>37</v>
      </c>
      <c r="BA429" s="21" t="s">
        <v>37</v>
      </c>
      <c r="BB429" s="21" t="s">
        <v>37</v>
      </c>
      <c r="BC429" s="21" t="s">
        <v>37</v>
      </c>
      <c r="BD429" s="21" t="s">
        <v>37</v>
      </c>
      <c r="BE429" s="20" t="s">
        <v>37</v>
      </c>
      <c r="BF429" s="20" t="s">
        <v>37</v>
      </c>
      <c r="BG429" s="20" t="s">
        <v>37</v>
      </c>
      <c r="BH429" s="20" t="s">
        <v>37</v>
      </c>
      <c r="BI429" s="20" t="s">
        <v>37</v>
      </c>
      <c r="BJ429" s="20" t="s">
        <v>37</v>
      </c>
      <c r="BK429" s="20" t="s">
        <v>37</v>
      </c>
      <c r="BL429" s="20" t="s">
        <v>37</v>
      </c>
      <c r="BM429" s="20" t="s">
        <v>37</v>
      </c>
      <c r="BN429" s="20" t="s">
        <v>37</v>
      </c>
      <c r="BO429" s="22" t="s">
        <v>37</v>
      </c>
      <c r="BP429" s="22" t="s">
        <v>37</v>
      </c>
      <c r="BQ429" s="22" t="s">
        <v>37</v>
      </c>
      <c r="BR429" s="22" t="s">
        <v>37</v>
      </c>
      <c r="BS429" s="22" t="s">
        <v>37</v>
      </c>
      <c r="BT429" s="22" t="s">
        <v>37</v>
      </c>
      <c r="BU429" s="22" t="s">
        <v>37</v>
      </c>
      <c r="BV429" s="22" t="s">
        <v>37</v>
      </c>
      <c r="BW429" s="22" t="s">
        <v>37</v>
      </c>
      <c r="BX429" s="22" t="s">
        <v>37</v>
      </c>
      <c r="BY429" s="24" t="s">
        <v>37</v>
      </c>
      <c r="BZ429" s="24" t="s">
        <v>37</v>
      </c>
      <c r="CA429" s="24" t="s">
        <v>37</v>
      </c>
      <c r="CB429" s="24" t="s">
        <v>37</v>
      </c>
      <c r="CC429" s="24" t="s">
        <v>37</v>
      </c>
      <c r="CD429" s="24" t="s">
        <v>37</v>
      </c>
      <c r="CE429" s="24" t="s">
        <v>37</v>
      </c>
      <c r="CF429" s="24" t="s">
        <v>37</v>
      </c>
      <c r="CG429" s="24" t="s">
        <v>37</v>
      </c>
      <c r="CH429" s="24" t="s">
        <v>37</v>
      </c>
      <c r="CI429" s="22" t="s">
        <v>37</v>
      </c>
      <c r="CJ429" s="22" t="s">
        <v>37</v>
      </c>
      <c r="CK429" s="22" t="s">
        <v>37</v>
      </c>
      <c r="CL429" s="22" t="s">
        <v>37</v>
      </c>
      <c r="CM429" s="20">
        <v>0</v>
      </c>
      <c r="CN429" s="20">
        <v>4</v>
      </c>
      <c r="CO429" s="20">
        <v>2</v>
      </c>
      <c r="CP429" s="20">
        <v>0</v>
      </c>
    </row>
    <row r="430" spans="1:94" x14ac:dyDescent="0.35">
      <c r="A430" s="16">
        <v>2012</v>
      </c>
      <c r="B430" s="17">
        <v>13208</v>
      </c>
      <c r="C430" s="18" t="s">
        <v>1158</v>
      </c>
      <c r="D430" s="18" t="s">
        <v>36</v>
      </c>
      <c r="E430" s="18" t="s">
        <v>28</v>
      </c>
      <c r="F430" s="16" t="s">
        <v>8</v>
      </c>
      <c r="G430" s="20" t="s">
        <v>37</v>
      </c>
      <c r="H430" s="20" t="s">
        <v>37</v>
      </c>
      <c r="I430" s="20">
        <v>0</v>
      </c>
      <c r="J430" s="20" t="s">
        <v>37</v>
      </c>
      <c r="K430" s="20">
        <v>0</v>
      </c>
      <c r="L430" s="19" t="s">
        <v>37</v>
      </c>
      <c r="M430" s="19" t="s">
        <v>37</v>
      </c>
      <c r="N430" s="19" t="s">
        <v>37</v>
      </c>
      <c r="O430" s="19" t="s">
        <v>37</v>
      </c>
      <c r="P430" s="19">
        <v>0</v>
      </c>
      <c r="Q430" s="22" t="s">
        <v>37</v>
      </c>
      <c r="R430" s="22" t="s">
        <v>37</v>
      </c>
      <c r="S430" s="22">
        <v>5440</v>
      </c>
      <c r="T430" s="22" t="s">
        <v>37</v>
      </c>
      <c r="U430" s="22">
        <v>5440</v>
      </c>
      <c r="V430" s="21" t="s">
        <v>37</v>
      </c>
      <c r="W430" s="21" t="s">
        <v>37</v>
      </c>
      <c r="X430" s="21" t="s">
        <v>37</v>
      </c>
      <c r="Y430" s="21" t="s">
        <v>37</v>
      </c>
      <c r="Z430" s="21">
        <v>0</v>
      </c>
      <c r="AA430" s="20" t="s">
        <v>37</v>
      </c>
      <c r="AB430" s="20" t="s">
        <v>37</v>
      </c>
      <c r="AC430" s="20" t="s">
        <v>37</v>
      </c>
      <c r="AD430" s="20" t="s">
        <v>37</v>
      </c>
      <c r="AE430" s="20">
        <v>0</v>
      </c>
      <c r="AF430" s="19" t="s">
        <v>37</v>
      </c>
      <c r="AG430" s="19" t="s">
        <v>37</v>
      </c>
      <c r="AH430" s="19" t="s">
        <v>37</v>
      </c>
      <c r="AI430" s="19" t="s">
        <v>37</v>
      </c>
      <c r="AJ430" s="19">
        <v>0</v>
      </c>
      <c r="AK430" s="19" t="s">
        <v>37</v>
      </c>
      <c r="AL430" s="19" t="s">
        <v>37</v>
      </c>
      <c r="AM430" s="19" t="s">
        <v>37</v>
      </c>
      <c r="AN430" s="19" t="s">
        <v>37</v>
      </c>
      <c r="AO430" s="19">
        <v>0</v>
      </c>
      <c r="AP430" s="22" t="s">
        <v>37</v>
      </c>
      <c r="AQ430" s="22" t="s">
        <v>37</v>
      </c>
      <c r="AR430" s="22" t="s">
        <v>37</v>
      </c>
      <c r="AS430" s="22" t="s">
        <v>37</v>
      </c>
      <c r="AT430" s="22">
        <v>0</v>
      </c>
      <c r="AU430" s="21" t="s">
        <v>37</v>
      </c>
      <c r="AV430" s="21" t="s">
        <v>37</v>
      </c>
      <c r="AW430" s="21" t="s">
        <v>37</v>
      </c>
      <c r="AX430" s="21" t="s">
        <v>37</v>
      </c>
      <c r="AY430" s="21">
        <v>0</v>
      </c>
      <c r="AZ430" s="21" t="s">
        <v>37</v>
      </c>
      <c r="BA430" s="21" t="s">
        <v>37</v>
      </c>
      <c r="BB430" s="21" t="s">
        <v>37</v>
      </c>
      <c r="BC430" s="21" t="s">
        <v>37</v>
      </c>
      <c r="BD430" s="21">
        <v>0</v>
      </c>
      <c r="BE430" s="20" t="s">
        <v>37</v>
      </c>
      <c r="BF430" s="20" t="s">
        <v>37</v>
      </c>
      <c r="BG430" s="20" t="s">
        <v>37</v>
      </c>
      <c r="BH430" s="20" t="s">
        <v>37</v>
      </c>
      <c r="BI430" s="20">
        <v>0</v>
      </c>
      <c r="BJ430" s="20" t="s">
        <v>37</v>
      </c>
      <c r="BK430" s="20" t="s">
        <v>37</v>
      </c>
      <c r="BL430" s="20">
        <v>185</v>
      </c>
      <c r="BM430" s="20" t="s">
        <v>37</v>
      </c>
      <c r="BN430" s="20">
        <v>185</v>
      </c>
      <c r="BO430" s="22" t="s">
        <v>37</v>
      </c>
      <c r="BP430" s="22" t="s">
        <v>37</v>
      </c>
      <c r="BQ430" s="22" t="s">
        <v>37</v>
      </c>
      <c r="BR430" s="22" t="s">
        <v>37</v>
      </c>
      <c r="BS430" s="22">
        <v>0</v>
      </c>
      <c r="BT430" s="22" t="s">
        <v>37</v>
      </c>
      <c r="BU430" s="22" t="s">
        <v>37</v>
      </c>
      <c r="BV430" s="22" t="s">
        <v>37</v>
      </c>
      <c r="BW430" s="22" t="s">
        <v>37</v>
      </c>
      <c r="BX430" s="22">
        <v>0</v>
      </c>
      <c r="BY430" s="24" t="s">
        <v>37</v>
      </c>
      <c r="BZ430" s="24" t="s">
        <v>37</v>
      </c>
      <c r="CA430" s="24" t="s">
        <v>37</v>
      </c>
      <c r="CB430" s="24" t="s">
        <v>37</v>
      </c>
      <c r="CC430" s="24">
        <v>0</v>
      </c>
      <c r="CD430" s="24">
        <v>0</v>
      </c>
      <c r="CE430" s="24">
        <v>0</v>
      </c>
      <c r="CF430" s="24">
        <v>185</v>
      </c>
      <c r="CG430" s="24">
        <v>0</v>
      </c>
      <c r="CH430" s="24">
        <v>185</v>
      </c>
      <c r="CI430" s="22" t="s">
        <v>37</v>
      </c>
      <c r="CJ430" s="22" t="s">
        <v>37</v>
      </c>
      <c r="CK430" s="22" t="s">
        <v>37</v>
      </c>
      <c r="CL430" s="22" t="s">
        <v>37</v>
      </c>
      <c r="CM430" s="20" t="s">
        <v>37</v>
      </c>
      <c r="CN430" s="20" t="s">
        <v>37</v>
      </c>
      <c r="CO430" s="20" t="s">
        <v>37</v>
      </c>
      <c r="CP430" s="20" t="s">
        <v>37</v>
      </c>
    </row>
    <row r="431" spans="1:94" x14ac:dyDescent="0.35">
      <c r="A431" s="16">
        <v>2012</v>
      </c>
      <c r="B431" s="17">
        <v>13209</v>
      </c>
      <c r="C431" s="18" t="s">
        <v>1159</v>
      </c>
      <c r="D431" s="18" t="s">
        <v>46</v>
      </c>
      <c r="E431" s="18" t="s">
        <v>28</v>
      </c>
      <c r="F431" s="16" t="s">
        <v>8</v>
      </c>
      <c r="G431" s="20">
        <v>237</v>
      </c>
      <c r="H431" s="20">
        <v>187</v>
      </c>
      <c r="I431" s="20">
        <v>6</v>
      </c>
      <c r="J431" s="20">
        <v>0</v>
      </c>
      <c r="K431" s="20">
        <v>430</v>
      </c>
      <c r="L431" s="19" t="s">
        <v>37</v>
      </c>
      <c r="M431" s="19" t="s">
        <v>37</v>
      </c>
      <c r="N431" s="19" t="s">
        <v>37</v>
      </c>
      <c r="O431" s="19" t="s">
        <v>37</v>
      </c>
      <c r="P431" s="19">
        <v>0</v>
      </c>
      <c r="Q431" s="22">
        <v>237</v>
      </c>
      <c r="R431" s="22">
        <v>187</v>
      </c>
      <c r="S431" s="22">
        <v>6</v>
      </c>
      <c r="T431" s="22">
        <v>0</v>
      </c>
      <c r="U431" s="22">
        <v>430</v>
      </c>
      <c r="V431" s="21" t="s">
        <v>37</v>
      </c>
      <c r="W431" s="21" t="s">
        <v>37</v>
      </c>
      <c r="X431" s="21" t="s">
        <v>37</v>
      </c>
      <c r="Y431" s="21" t="s">
        <v>37</v>
      </c>
      <c r="Z431" s="21">
        <v>0</v>
      </c>
      <c r="AA431" s="20" t="s">
        <v>37</v>
      </c>
      <c r="AB431" s="20" t="s">
        <v>37</v>
      </c>
      <c r="AC431" s="20" t="s">
        <v>37</v>
      </c>
      <c r="AD431" s="20" t="s">
        <v>37</v>
      </c>
      <c r="AE431" s="20">
        <v>0</v>
      </c>
      <c r="AF431" s="19" t="s">
        <v>37</v>
      </c>
      <c r="AG431" s="19" t="s">
        <v>37</v>
      </c>
      <c r="AH431" s="19" t="s">
        <v>37</v>
      </c>
      <c r="AI431" s="19" t="s">
        <v>37</v>
      </c>
      <c r="AJ431" s="19">
        <v>0</v>
      </c>
      <c r="AK431" s="19" t="s">
        <v>37</v>
      </c>
      <c r="AL431" s="19" t="s">
        <v>37</v>
      </c>
      <c r="AM431" s="19" t="s">
        <v>37</v>
      </c>
      <c r="AN431" s="19" t="s">
        <v>37</v>
      </c>
      <c r="AO431" s="19">
        <v>0</v>
      </c>
      <c r="AP431" s="22" t="s">
        <v>37</v>
      </c>
      <c r="AQ431" s="22" t="s">
        <v>37</v>
      </c>
      <c r="AR431" s="22" t="s">
        <v>37</v>
      </c>
      <c r="AS431" s="22" t="s">
        <v>37</v>
      </c>
      <c r="AT431" s="22">
        <v>0</v>
      </c>
      <c r="AU431" s="21" t="s">
        <v>37</v>
      </c>
      <c r="AV431" s="21" t="s">
        <v>37</v>
      </c>
      <c r="AW431" s="21" t="s">
        <v>37</v>
      </c>
      <c r="AX431" s="21" t="s">
        <v>37</v>
      </c>
      <c r="AY431" s="21">
        <v>0</v>
      </c>
      <c r="AZ431" s="21" t="s">
        <v>37</v>
      </c>
      <c r="BA431" s="21" t="s">
        <v>37</v>
      </c>
      <c r="BB431" s="21" t="s">
        <v>37</v>
      </c>
      <c r="BC431" s="21" t="s">
        <v>37</v>
      </c>
      <c r="BD431" s="21">
        <v>0</v>
      </c>
      <c r="BE431" s="20" t="s">
        <v>37</v>
      </c>
      <c r="BF431" s="20" t="s">
        <v>37</v>
      </c>
      <c r="BG431" s="20" t="s">
        <v>37</v>
      </c>
      <c r="BH431" s="20" t="s">
        <v>37</v>
      </c>
      <c r="BI431" s="20" t="s">
        <v>37</v>
      </c>
      <c r="BJ431" s="20" t="s">
        <v>37</v>
      </c>
      <c r="BK431" s="20" t="s">
        <v>37</v>
      </c>
      <c r="BL431" s="20" t="s">
        <v>37</v>
      </c>
      <c r="BM431" s="20" t="s">
        <v>37</v>
      </c>
      <c r="BN431" s="20" t="s">
        <v>37</v>
      </c>
      <c r="BO431" s="22" t="s">
        <v>37</v>
      </c>
      <c r="BP431" s="22" t="s">
        <v>37</v>
      </c>
      <c r="BQ431" s="22" t="s">
        <v>37</v>
      </c>
      <c r="BR431" s="22" t="s">
        <v>37</v>
      </c>
      <c r="BS431" s="22" t="s">
        <v>37</v>
      </c>
      <c r="BT431" s="22" t="s">
        <v>37</v>
      </c>
      <c r="BU431" s="22" t="s">
        <v>37</v>
      </c>
      <c r="BV431" s="22" t="s">
        <v>37</v>
      </c>
      <c r="BW431" s="22" t="s">
        <v>37</v>
      </c>
      <c r="BX431" s="22" t="s">
        <v>37</v>
      </c>
      <c r="BY431" s="24" t="s">
        <v>37</v>
      </c>
      <c r="BZ431" s="24" t="s">
        <v>37</v>
      </c>
      <c r="CA431" s="24" t="s">
        <v>37</v>
      </c>
      <c r="CB431" s="24" t="s">
        <v>37</v>
      </c>
      <c r="CC431" s="24" t="s">
        <v>37</v>
      </c>
      <c r="CD431" s="24" t="s">
        <v>37</v>
      </c>
      <c r="CE431" s="24" t="s">
        <v>37</v>
      </c>
      <c r="CF431" s="24" t="s">
        <v>37</v>
      </c>
      <c r="CG431" s="24" t="s">
        <v>37</v>
      </c>
      <c r="CH431" s="24" t="s">
        <v>37</v>
      </c>
      <c r="CI431" s="22" t="s">
        <v>37</v>
      </c>
      <c r="CJ431" s="22" t="s">
        <v>37</v>
      </c>
      <c r="CK431" s="22" t="s">
        <v>37</v>
      </c>
      <c r="CL431" s="22" t="s">
        <v>37</v>
      </c>
      <c r="CM431" s="20" t="s">
        <v>37</v>
      </c>
      <c r="CN431" s="20" t="s">
        <v>37</v>
      </c>
      <c r="CO431" s="20" t="s">
        <v>37</v>
      </c>
      <c r="CP431" s="20" t="s">
        <v>37</v>
      </c>
    </row>
    <row r="432" spans="1:94" x14ac:dyDescent="0.35">
      <c r="A432" s="16">
        <v>2012</v>
      </c>
      <c r="B432" s="17">
        <v>13214</v>
      </c>
      <c r="C432" s="18" t="s">
        <v>1160</v>
      </c>
      <c r="D432" s="18" t="s">
        <v>220</v>
      </c>
      <c r="E432" s="18" t="s">
        <v>57</v>
      </c>
      <c r="F432" s="16" t="s">
        <v>8</v>
      </c>
      <c r="G432" s="20">
        <v>20681</v>
      </c>
      <c r="H432" s="20">
        <v>24353</v>
      </c>
      <c r="I432" s="20">
        <v>14926</v>
      </c>
      <c r="J432" s="20" t="s">
        <v>37</v>
      </c>
      <c r="K432" s="20">
        <v>59960</v>
      </c>
      <c r="L432" s="19">
        <v>4.2</v>
      </c>
      <c r="M432" s="19">
        <v>9.4</v>
      </c>
      <c r="N432" s="19">
        <v>5.8</v>
      </c>
      <c r="O432" s="19" t="s">
        <v>37</v>
      </c>
      <c r="P432" s="19">
        <v>19.399999999999999</v>
      </c>
      <c r="Q432" s="22">
        <v>223023</v>
      </c>
      <c r="R432" s="22">
        <v>398000</v>
      </c>
      <c r="S432" s="22">
        <v>243935</v>
      </c>
      <c r="T432" s="22" t="s">
        <v>37</v>
      </c>
      <c r="U432" s="22">
        <v>864958</v>
      </c>
      <c r="V432" s="21">
        <v>22.7</v>
      </c>
      <c r="W432" s="21">
        <v>80.400000000000006</v>
      </c>
      <c r="X432" s="21">
        <v>49.3</v>
      </c>
      <c r="Y432" s="21" t="s">
        <v>37</v>
      </c>
      <c r="Z432" s="21">
        <v>152.4</v>
      </c>
      <c r="AA432" s="20" t="s">
        <v>37</v>
      </c>
      <c r="AB432" s="20" t="s">
        <v>37</v>
      </c>
      <c r="AC432" s="20" t="s">
        <v>37</v>
      </c>
      <c r="AD432" s="20" t="s">
        <v>37</v>
      </c>
      <c r="AE432" s="20">
        <v>0</v>
      </c>
      <c r="AF432" s="19" t="s">
        <v>37</v>
      </c>
      <c r="AG432" s="19" t="s">
        <v>37</v>
      </c>
      <c r="AH432" s="19" t="s">
        <v>37</v>
      </c>
      <c r="AI432" s="19" t="s">
        <v>37</v>
      </c>
      <c r="AJ432" s="19">
        <v>0</v>
      </c>
      <c r="AK432" s="19" t="s">
        <v>37</v>
      </c>
      <c r="AL432" s="19" t="s">
        <v>37</v>
      </c>
      <c r="AM432" s="19" t="s">
        <v>37</v>
      </c>
      <c r="AN432" s="19" t="s">
        <v>37</v>
      </c>
      <c r="AO432" s="19">
        <v>0</v>
      </c>
      <c r="AP432" s="22" t="s">
        <v>37</v>
      </c>
      <c r="AQ432" s="22" t="s">
        <v>37</v>
      </c>
      <c r="AR432" s="22" t="s">
        <v>37</v>
      </c>
      <c r="AS432" s="22" t="s">
        <v>37</v>
      </c>
      <c r="AT432" s="22">
        <v>0</v>
      </c>
      <c r="AU432" s="21" t="s">
        <v>37</v>
      </c>
      <c r="AV432" s="21" t="s">
        <v>37</v>
      </c>
      <c r="AW432" s="21" t="s">
        <v>37</v>
      </c>
      <c r="AX432" s="21" t="s">
        <v>37</v>
      </c>
      <c r="AY432" s="21">
        <v>0</v>
      </c>
      <c r="AZ432" s="21" t="s">
        <v>37</v>
      </c>
      <c r="BA432" s="21" t="s">
        <v>37</v>
      </c>
      <c r="BB432" s="21" t="s">
        <v>37</v>
      </c>
      <c r="BC432" s="21" t="s">
        <v>37</v>
      </c>
      <c r="BD432" s="21">
        <v>0</v>
      </c>
      <c r="BE432" s="20">
        <v>14742</v>
      </c>
      <c r="BF432" s="20">
        <v>10646</v>
      </c>
      <c r="BG432" s="20">
        <v>6525</v>
      </c>
      <c r="BH432" s="20" t="s">
        <v>37</v>
      </c>
      <c r="BI432" s="20">
        <v>31913</v>
      </c>
      <c r="BJ432" s="20">
        <v>4461</v>
      </c>
      <c r="BK432" s="20">
        <v>6919</v>
      </c>
      <c r="BL432" s="20">
        <v>4241</v>
      </c>
      <c r="BM432" s="20" t="s">
        <v>37</v>
      </c>
      <c r="BN432" s="20">
        <v>15621</v>
      </c>
      <c r="BO432" s="22" t="s">
        <v>37</v>
      </c>
      <c r="BP432" s="22" t="s">
        <v>37</v>
      </c>
      <c r="BQ432" s="22" t="s">
        <v>37</v>
      </c>
      <c r="BR432" s="22" t="s">
        <v>37</v>
      </c>
      <c r="BS432" s="22">
        <v>0</v>
      </c>
      <c r="BT432" s="22" t="s">
        <v>37</v>
      </c>
      <c r="BU432" s="22" t="s">
        <v>37</v>
      </c>
      <c r="BV432" s="22" t="s">
        <v>37</v>
      </c>
      <c r="BW432" s="22" t="s">
        <v>37</v>
      </c>
      <c r="BX432" s="22">
        <v>0</v>
      </c>
      <c r="BY432" s="24">
        <v>1024</v>
      </c>
      <c r="BZ432" s="24">
        <v>1175</v>
      </c>
      <c r="CA432" s="24">
        <v>720</v>
      </c>
      <c r="CB432" s="24" t="s">
        <v>37</v>
      </c>
      <c r="CC432" s="24">
        <v>2919</v>
      </c>
      <c r="CD432" s="24">
        <v>20227</v>
      </c>
      <c r="CE432" s="24">
        <v>18740</v>
      </c>
      <c r="CF432" s="24">
        <v>11486</v>
      </c>
      <c r="CG432" s="24">
        <v>0</v>
      </c>
      <c r="CH432" s="24">
        <v>50453</v>
      </c>
      <c r="CI432" s="22" t="s">
        <v>37</v>
      </c>
      <c r="CJ432" s="22" t="s">
        <v>37</v>
      </c>
      <c r="CK432" s="22" t="s">
        <v>37</v>
      </c>
      <c r="CL432" s="22" t="s">
        <v>37</v>
      </c>
      <c r="CM432" s="20" t="s">
        <v>37</v>
      </c>
      <c r="CN432" s="20">
        <v>69</v>
      </c>
      <c r="CO432" s="20">
        <v>43</v>
      </c>
      <c r="CP432" s="20" t="s">
        <v>37</v>
      </c>
    </row>
    <row r="433" spans="1:94" x14ac:dyDescent="0.35">
      <c r="A433" s="16">
        <v>2012</v>
      </c>
      <c r="B433" s="17">
        <v>13318</v>
      </c>
      <c r="C433" s="18" t="s">
        <v>1167</v>
      </c>
      <c r="D433" s="18" t="s">
        <v>330</v>
      </c>
      <c r="E433" s="18" t="s">
        <v>33</v>
      </c>
      <c r="F433" s="16" t="s">
        <v>8</v>
      </c>
      <c r="G433" s="20">
        <v>1</v>
      </c>
      <c r="H433" s="20" t="s">
        <v>37</v>
      </c>
      <c r="I433" s="20" t="s">
        <v>37</v>
      </c>
      <c r="J433" s="20" t="s">
        <v>37</v>
      </c>
      <c r="K433" s="20">
        <v>1</v>
      </c>
      <c r="L433" s="19">
        <v>0.1</v>
      </c>
      <c r="M433" s="19" t="s">
        <v>37</v>
      </c>
      <c r="N433" s="19" t="s">
        <v>37</v>
      </c>
      <c r="O433" s="19" t="s">
        <v>37</v>
      </c>
      <c r="P433" s="19">
        <v>0.1</v>
      </c>
      <c r="Q433" s="22">
        <v>7</v>
      </c>
      <c r="R433" s="22" t="s">
        <v>37</v>
      </c>
      <c r="S433" s="22" t="s">
        <v>37</v>
      </c>
      <c r="T433" s="22" t="s">
        <v>37</v>
      </c>
      <c r="U433" s="22">
        <v>7</v>
      </c>
      <c r="V433" s="21">
        <v>0.5</v>
      </c>
      <c r="W433" s="21" t="s">
        <v>37</v>
      </c>
      <c r="X433" s="21" t="s">
        <v>37</v>
      </c>
      <c r="Y433" s="21" t="s">
        <v>37</v>
      </c>
      <c r="Z433" s="21">
        <v>0.5</v>
      </c>
      <c r="AA433" s="20">
        <v>1</v>
      </c>
      <c r="AB433" s="20">
        <v>3</v>
      </c>
      <c r="AC433" s="20" t="s">
        <v>37</v>
      </c>
      <c r="AD433" s="20" t="s">
        <v>37</v>
      </c>
      <c r="AE433" s="20">
        <v>4</v>
      </c>
      <c r="AF433" s="19">
        <v>0.2</v>
      </c>
      <c r="AG433" s="19">
        <v>0.1</v>
      </c>
      <c r="AH433" s="19">
        <v>0.1</v>
      </c>
      <c r="AI433" s="19" t="s">
        <v>37</v>
      </c>
      <c r="AJ433" s="19">
        <v>0.4</v>
      </c>
      <c r="AK433" s="19">
        <v>0.4</v>
      </c>
      <c r="AL433" s="19">
        <v>0.1</v>
      </c>
      <c r="AM433" s="19">
        <v>0.1</v>
      </c>
      <c r="AN433" s="19" t="s">
        <v>37</v>
      </c>
      <c r="AO433" s="19">
        <v>0.6</v>
      </c>
      <c r="AP433" s="22">
        <v>1</v>
      </c>
      <c r="AQ433" s="22">
        <v>5</v>
      </c>
      <c r="AR433" s="22">
        <v>2</v>
      </c>
      <c r="AS433" s="22" t="s">
        <v>37</v>
      </c>
      <c r="AT433" s="22">
        <v>8</v>
      </c>
      <c r="AU433" s="21">
        <v>0.3</v>
      </c>
      <c r="AV433" s="21">
        <v>0.3</v>
      </c>
      <c r="AW433" s="21">
        <v>0.1</v>
      </c>
      <c r="AX433" s="21" t="s">
        <v>37</v>
      </c>
      <c r="AY433" s="21">
        <v>0.7</v>
      </c>
      <c r="AZ433" s="21">
        <v>0.6</v>
      </c>
      <c r="BA433" s="21">
        <v>0.6</v>
      </c>
      <c r="BB433" s="21">
        <v>0.1</v>
      </c>
      <c r="BC433" s="21" t="s">
        <v>37</v>
      </c>
      <c r="BD433" s="21">
        <v>1.3</v>
      </c>
      <c r="BE433" s="20">
        <v>1</v>
      </c>
      <c r="BF433" s="20">
        <v>1</v>
      </c>
      <c r="BG433" s="20" t="s">
        <v>37</v>
      </c>
      <c r="BH433" s="20" t="s">
        <v>37</v>
      </c>
      <c r="BI433" s="20">
        <v>2</v>
      </c>
      <c r="BJ433" s="20">
        <v>1</v>
      </c>
      <c r="BK433" s="20">
        <v>1</v>
      </c>
      <c r="BL433" s="20" t="s">
        <v>37</v>
      </c>
      <c r="BM433" s="20" t="s">
        <v>37</v>
      </c>
      <c r="BN433" s="20">
        <v>2</v>
      </c>
      <c r="BO433" s="22">
        <v>1</v>
      </c>
      <c r="BP433" s="22">
        <v>1</v>
      </c>
      <c r="BQ433" s="22" t="s">
        <v>37</v>
      </c>
      <c r="BR433" s="22" t="s">
        <v>37</v>
      </c>
      <c r="BS433" s="22">
        <v>2</v>
      </c>
      <c r="BT433" s="22" t="s">
        <v>37</v>
      </c>
      <c r="BU433" s="22" t="s">
        <v>37</v>
      </c>
      <c r="BV433" s="22" t="s">
        <v>37</v>
      </c>
      <c r="BW433" s="22" t="s">
        <v>37</v>
      </c>
      <c r="BX433" s="22">
        <v>0</v>
      </c>
      <c r="BY433" s="24">
        <v>1</v>
      </c>
      <c r="BZ433" s="24">
        <v>1</v>
      </c>
      <c r="CA433" s="24" t="s">
        <v>37</v>
      </c>
      <c r="CB433" s="24" t="s">
        <v>37</v>
      </c>
      <c r="CC433" s="24">
        <v>2</v>
      </c>
      <c r="CD433" s="24">
        <v>4</v>
      </c>
      <c r="CE433" s="24">
        <v>4</v>
      </c>
      <c r="CF433" s="24">
        <v>0</v>
      </c>
      <c r="CG433" s="24">
        <v>0</v>
      </c>
      <c r="CH433" s="24">
        <v>8</v>
      </c>
      <c r="CI433" s="22" t="s">
        <v>37</v>
      </c>
      <c r="CJ433" s="22" t="s">
        <v>37</v>
      </c>
      <c r="CK433" s="22" t="s">
        <v>37</v>
      </c>
      <c r="CL433" s="22" t="s">
        <v>37</v>
      </c>
      <c r="CM433" s="20" t="s">
        <v>37</v>
      </c>
      <c r="CN433" s="20" t="s">
        <v>37</v>
      </c>
      <c r="CO433" s="20" t="s">
        <v>37</v>
      </c>
      <c r="CP433" s="20" t="s">
        <v>37</v>
      </c>
    </row>
    <row r="434" spans="1:94" x14ac:dyDescent="0.35">
      <c r="A434" s="16">
        <v>2012</v>
      </c>
      <c r="B434" s="17">
        <v>13318</v>
      </c>
      <c r="C434" s="18" t="s">
        <v>1167</v>
      </c>
      <c r="D434" s="18" t="s">
        <v>56</v>
      </c>
      <c r="E434" s="18" t="s">
        <v>33</v>
      </c>
      <c r="F434" s="16" t="s">
        <v>8</v>
      </c>
      <c r="G434" s="20">
        <v>1</v>
      </c>
      <c r="H434" s="20" t="s">
        <v>37</v>
      </c>
      <c r="I434" s="20" t="s">
        <v>37</v>
      </c>
      <c r="J434" s="20" t="s">
        <v>37</v>
      </c>
      <c r="K434" s="20">
        <v>1</v>
      </c>
      <c r="L434" s="19">
        <v>0.9</v>
      </c>
      <c r="M434" s="19" t="s">
        <v>37</v>
      </c>
      <c r="N434" s="19" t="s">
        <v>37</v>
      </c>
      <c r="O434" s="19" t="s">
        <v>37</v>
      </c>
      <c r="P434" s="19">
        <v>0.9</v>
      </c>
      <c r="Q434" s="22">
        <v>124</v>
      </c>
      <c r="R434" s="22" t="s">
        <v>37</v>
      </c>
      <c r="S434" s="22" t="s">
        <v>37</v>
      </c>
      <c r="T434" s="22" t="s">
        <v>37</v>
      </c>
      <c r="U434" s="22">
        <v>124</v>
      </c>
      <c r="V434" s="21">
        <v>6.7</v>
      </c>
      <c r="W434" s="21" t="s">
        <v>37</v>
      </c>
      <c r="X434" s="21" t="s">
        <v>37</v>
      </c>
      <c r="Y434" s="21" t="s">
        <v>37</v>
      </c>
      <c r="Z434" s="21">
        <v>6.7</v>
      </c>
      <c r="AA434" s="20">
        <v>1</v>
      </c>
      <c r="AB434" s="20">
        <v>52</v>
      </c>
      <c r="AC434" s="20">
        <v>3</v>
      </c>
      <c r="AD434" s="20" t="s">
        <v>37</v>
      </c>
      <c r="AE434" s="20">
        <v>56</v>
      </c>
      <c r="AF434" s="19">
        <v>3.3</v>
      </c>
      <c r="AG434" s="19">
        <v>0.8</v>
      </c>
      <c r="AH434" s="19">
        <v>0.8</v>
      </c>
      <c r="AI434" s="19" t="s">
        <v>37</v>
      </c>
      <c r="AJ434" s="19">
        <v>4.9000000000000004</v>
      </c>
      <c r="AK434" s="19">
        <v>6.6</v>
      </c>
      <c r="AL434" s="19">
        <v>1.2</v>
      </c>
      <c r="AM434" s="19">
        <v>1.6</v>
      </c>
      <c r="AN434" s="19" t="s">
        <v>37</v>
      </c>
      <c r="AO434" s="19">
        <v>9.4</v>
      </c>
      <c r="AP434" s="22">
        <v>2</v>
      </c>
      <c r="AQ434" s="22">
        <v>98</v>
      </c>
      <c r="AR434" s="22">
        <v>24</v>
      </c>
      <c r="AS434" s="22" t="s">
        <v>37</v>
      </c>
      <c r="AT434" s="22">
        <v>124</v>
      </c>
      <c r="AU434" s="21">
        <v>5.2</v>
      </c>
      <c r="AV434" s="21">
        <v>4.5</v>
      </c>
      <c r="AW434" s="21">
        <v>0.6</v>
      </c>
      <c r="AX434" s="21" t="s">
        <v>37</v>
      </c>
      <c r="AY434" s="21">
        <v>10.3</v>
      </c>
      <c r="AZ434" s="21">
        <v>10.3</v>
      </c>
      <c r="BA434" s="21">
        <v>9.8000000000000007</v>
      </c>
      <c r="BB434" s="21">
        <v>1.1000000000000001</v>
      </c>
      <c r="BC434" s="21" t="s">
        <v>37</v>
      </c>
      <c r="BD434" s="21">
        <v>21.2</v>
      </c>
      <c r="BE434" s="20">
        <v>20</v>
      </c>
      <c r="BF434" s="20">
        <v>1</v>
      </c>
      <c r="BG434" s="20">
        <v>1</v>
      </c>
      <c r="BH434" s="20" t="s">
        <v>37</v>
      </c>
      <c r="BI434" s="20">
        <v>22</v>
      </c>
      <c r="BJ434" s="20">
        <v>2</v>
      </c>
      <c r="BK434" s="20">
        <v>1</v>
      </c>
      <c r="BL434" s="20">
        <v>1</v>
      </c>
      <c r="BM434" s="20" t="s">
        <v>37</v>
      </c>
      <c r="BN434" s="20">
        <v>4</v>
      </c>
      <c r="BO434" s="22">
        <v>7</v>
      </c>
      <c r="BP434" s="22">
        <v>1</v>
      </c>
      <c r="BQ434" s="22">
        <v>1</v>
      </c>
      <c r="BR434" s="22" t="s">
        <v>37</v>
      </c>
      <c r="BS434" s="22">
        <v>9</v>
      </c>
      <c r="BT434" s="22" t="s">
        <v>37</v>
      </c>
      <c r="BU434" s="22" t="s">
        <v>37</v>
      </c>
      <c r="BV434" s="22" t="s">
        <v>37</v>
      </c>
      <c r="BW434" s="22" t="s">
        <v>37</v>
      </c>
      <c r="BX434" s="22">
        <v>0</v>
      </c>
      <c r="BY434" s="24">
        <v>2</v>
      </c>
      <c r="BZ434" s="24">
        <v>1</v>
      </c>
      <c r="CA434" s="24">
        <v>1</v>
      </c>
      <c r="CB434" s="24" t="s">
        <v>37</v>
      </c>
      <c r="CC434" s="24">
        <v>4</v>
      </c>
      <c r="CD434" s="24">
        <v>31</v>
      </c>
      <c r="CE434" s="24">
        <v>4</v>
      </c>
      <c r="CF434" s="24">
        <v>4</v>
      </c>
      <c r="CG434" s="24">
        <v>0</v>
      </c>
      <c r="CH434" s="24">
        <v>39</v>
      </c>
      <c r="CI434" s="22" t="s">
        <v>37</v>
      </c>
      <c r="CJ434" s="22" t="s">
        <v>37</v>
      </c>
      <c r="CK434" s="22" t="s">
        <v>37</v>
      </c>
      <c r="CL434" s="22" t="s">
        <v>37</v>
      </c>
      <c r="CM434" s="20" t="s">
        <v>37</v>
      </c>
      <c r="CN434" s="20" t="s">
        <v>37</v>
      </c>
      <c r="CO434" s="20" t="s">
        <v>37</v>
      </c>
      <c r="CP434" s="20" t="s">
        <v>37</v>
      </c>
    </row>
    <row r="435" spans="1:94" x14ac:dyDescent="0.35">
      <c r="A435" s="16">
        <v>2012</v>
      </c>
      <c r="B435" s="17">
        <v>13332</v>
      </c>
      <c r="C435" s="18" t="s">
        <v>1168</v>
      </c>
      <c r="D435" s="18" t="s">
        <v>98</v>
      </c>
      <c r="E435" s="18" t="s">
        <v>33</v>
      </c>
      <c r="F435" s="16" t="s">
        <v>8</v>
      </c>
      <c r="G435" s="20">
        <v>347</v>
      </c>
      <c r="H435" s="20" t="s">
        <v>37</v>
      </c>
      <c r="I435" s="20" t="s">
        <v>37</v>
      </c>
      <c r="J435" s="20" t="s">
        <v>37</v>
      </c>
      <c r="K435" s="20">
        <v>347</v>
      </c>
      <c r="L435" s="19" t="s">
        <v>37</v>
      </c>
      <c r="M435" s="19" t="s">
        <v>37</v>
      </c>
      <c r="N435" s="19" t="s">
        <v>37</v>
      </c>
      <c r="O435" s="19" t="s">
        <v>37</v>
      </c>
      <c r="P435" s="19">
        <v>0</v>
      </c>
      <c r="Q435" s="22">
        <v>347</v>
      </c>
      <c r="R435" s="22" t="s">
        <v>37</v>
      </c>
      <c r="S435" s="22" t="s">
        <v>37</v>
      </c>
      <c r="T435" s="22" t="s">
        <v>37</v>
      </c>
      <c r="U435" s="22">
        <v>347</v>
      </c>
      <c r="V435" s="21" t="s">
        <v>37</v>
      </c>
      <c r="W435" s="21" t="s">
        <v>37</v>
      </c>
      <c r="X435" s="21" t="s">
        <v>37</v>
      </c>
      <c r="Y435" s="21" t="s">
        <v>37</v>
      </c>
      <c r="Z435" s="21">
        <v>0</v>
      </c>
      <c r="AA435" s="20" t="s">
        <v>37</v>
      </c>
      <c r="AB435" s="20" t="s">
        <v>37</v>
      </c>
      <c r="AC435" s="20" t="s">
        <v>37</v>
      </c>
      <c r="AD435" s="20" t="s">
        <v>37</v>
      </c>
      <c r="AE435" s="20">
        <v>0</v>
      </c>
      <c r="AF435" s="19" t="s">
        <v>37</v>
      </c>
      <c r="AG435" s="19" t="s">
        <v>37</v>
      </c>
      <c r="AH435" s="19" t="s">
        <v>37</v>
      </c>
      <c r="AI435" s="19" t="s">
        <v>37</v>
      </c>
      <c r="AJ435" s="19">
        <v>0</v>
      </c>
      <c r="AK435" s="19" t="s">
        <v>37</v>
      </c>
      <c r="AL435" s="19" t="s">
        <v>37</v>
      </c>
      <c r="AM435" s="19" t="s">
        <v>37</v>
      </c>
      <c r="AN435" s="19" t="s">
        <v>37</v>
      </c>
      <c r="AO435" s="19">
        <v>0</v>
      </c>
      <c r="AP435" s="22" t="s">
        <v>37</v>
      </c>
      <c r="AQ435" s="22" t="s">
        <v>37</v>
      </c>
      <c r="AR435" s="22" t="s">
        <v>37</v>
      </c>
      <c r="AS435" s="22" t="s">
        <v>37</v>
      </c>
      <c r="AT435" s="22">
        <v>0</v>
      </c>
      <c r="AU435" s="21" t="s">
        <v>37</v>
      </c>
      <c r="AV435" s="21" t="s">
        <v>37</v>
      </c>
      <c r="AW435" s="21" t="s">
        <v>37</v>
      </c>
      <c r="AX435" s="21" t="s">
        <v>37</v>
      </c>
      <c r="AY435" s="21">
        <v>0</v>
      </c>
      <c r="AZ435" s="21" t="s">
        <v>37</v>
      </c>
      <c r="BA435" s="21" t="s">
        <v>37</v>
      </c>
      <c r="BB435" s="21" t="s">
        <v>37</v>
      </c>
      <c r="BC435" s="21" t="s">
        <v>37</v>
      </c>
      <c r="BD435" s="21">
        <v>0</v>
      </c>
      <c r="BE435" s="20" t="s">
        <v>37</v>
      </c>
      <c r="BF435" s="20" t="s">
        <v>37</v>
      </c>
      <c r="BG435" s="20" t="s">
        <v>37</v>
      </c>
      <c r="BH435" s="20" t="s">
        <v>37</v>
      </c>
      <c r="BI435" s="20">
        <v>0</v>
      </c>
      <c r="BJ435" s="20">
        <v>9</v>
      </c>
      <c r="BK435" s="20" t="s">
        <v>37</v>
      </c>
      <c r="BL435" s="20" t="s">
        <v>37</v>
      </c>
      <c r="BM435" s="20" t="s">
        <v>37</v>
      </c>
      <c r="BN435" s="20">
        <v>9</v>
      </c>
      <c r="BO435" s="22" t="s">
        <v>37</v>
      </c>
      <c r="BP435" s="22" t="s">
        <v>37</v>
      </c>
      <c r="BQ435" s="22" t="s">
        <v>37</v>
      </c>
      <c r="BR435" s="22" t="s">
        <v>37</v>
      </c>
      <c r="BS435" s="22">
        <v>0</v>
      </c>
      <c r="BT435" s="22" t="s">
        <v>37</v>
      </c>
      <c r="BU435" s="22" t="s">
        <v>37</v>
      </c>
      <c r="BV435" s="22" t="s">
        <v>37</v>
      </c>
      <c r="BW435" s="22" t="s">
        <v>37</v>
      </c>
      <c r="BX435" s="22">
        <v>0</v>
      </c>
      <c r="BY435" s="24" t="s">
        <v>37</v>
      </c>
      <c r="BZ435" s="24" t="s">
        <v>37</v>
      </c>
      <c r="CA435" s="24" t="s">
        <v>37</v>
      </c>
      <c r="CB435" s="24" t="s">
        <v>37</v>
      </c>
      <c r="CC435" s="24">
        <v>0</v>
      </c>
      <c r="CD435" s="24">
        <v>9</v>
      </c>
      <c r="CE435" s="24">
        <v>0</v>
      </c>
      <c r="CF435" s="24">
        <v>0</v>
      </c>
      <c r="CG435" s="24">
        <v>0</v>
      </c>
      <c r="CH435" s="24">
        <v>9</v>
      </c>
      <c r="CI435" s="22" t="s">
        <v>37</v>
      </c>
      <c r="CJ435" s="22" t="s">
        <v>37</v>
      </c>
      <c r="CK435" s="22" t="s">
        <v>37</v>
      </c>
      <c r="CL435" s="22" t="s">
        <v>37</v>
      </c>
      <c r="CM435" s="20" t="s">
        <v>37</v>
      </c>
      <c r="CN435" s="20" t="s">
        <v>37</v>
      </c>
      <c r="CO435" s="20" t="s">
        <v>37</v>
      </c>
      <c r="CP435" s="20" t="s">
        <v>37</v>
      </c>
    </row>
    <row r="436" spans="1:94" x14ac:dyDescent="0.35">
      <c r="A436" s="16">
        <v>2012</v>
      </c>
      <c r="B436" s="17">
        <v>13337</v>
      </c>
      <c r="C436" s="18" t="s">
        <v>1170</v>
      </c>
      <c r="D436" s="18" t="s">
        <v>90</v>
      </c>
      <c r="E436" s="18" t="s">
        <v>191</v>
      </c>
      <c r="F436" s="16" t="s">
        <v>8</v>
      </c>
      <c r="G436" s="20">
        <v>4474</v>
      </c>
      <c r="H436" s="20">
        <v>6919</v>
      </c>
      <c r="I436" s="20">
        <v>12978</v>
      </c>
      <c r="J436" s="20" t="s">
        <v>37</v>
      </c>
      <c r="K436" s="20">
        <v>24371</v>
      </c>
      <c r="L436" s="19">
        <v>1.6</v>
      </c>
      <c r="M436" s="19">
        <v>1.2</v>
      </c>
      <c r="N436" s="19">
        <v>1.3</v>
      </c>
      <c r="O436" s="19" t="s">
        <v>37</v>
      </c>
      <c r="P436" s="19">
        <v>4.0999999999999996</v>
      </c>
      <c r="Q436" s="22">
        <v>36683</v>
      </c>
      <c r="R436" s="22">
        <v>24640</v>
      </c>
      <c r="S436" s="22">
        <v>40625</v>
      </c>
      <c r="T436" s="22" t="s">
        <v>37</v>
      </c>
      <c r="U436" s="22">
        <v>101948</v>
      </c>
      <c r="V436" s="21">
        <v>9.8000000000000007</v>
      </c>
      <c r="W436" s="21">
        <v>4.4000000000000004</v>
      </c>
      <c r="X436" s="21">
        <v>6</v>
      </c>
      <c r="Y436" s="21" t="s">
        <v>37</v>
      </c>
      <c r="Z436" s="21">
        <v>20.2</v>
      </c>
      <c r="AA436" s="20" t="s">
        <v>37</v>
      </c>
      <c r="AB436" s="20" t="s">
        <v>37</v>
      </c>
      <c r="AC436" s="20" t="s">
        <v>37</v>
      </c>
      <c r="AD436" s="20" t="s">
        <v>37</v>
      </c>
      <c r="AE436" s="20">
        <v>0</v>
      </c>
      <c r="AF436" s="19" t="s">
        <v>37</v>
      </c>
      <c r="AG436" s="19" t="s">
        <v>37</v>
      </c>
      <c r="AH436" s="19">
        <v>41.6</v>
      </c>
      <c r="AI436" s="19" t="s">
        <v>37</v>
      </c>
      <c r="AJ436" s="19">
        <v>41.6</v>
      </c>
      <c r="AK436" s="19" t="s">
        <v>37</v>
      </c>
      <c r="AL436" s="19" t="s">
        <v>37</v>
      </c>
      <c r="AM436" s="19">
        <v>57.5</v>
      </c>
      <c r="AN436" s="19" t="s">
        <v>37</v>
      </c>
      <c r="AO436" s="19">
        <v>57.5</v>
      </c>
      <c r="AP436" s="22" t="s">
        <v>37</v>
      </c>
      <c r="AQ436" s="22" t="s">
        <v>37</v>
      </c>
      <c r="AR436" s="22" t="s">
        <v>37</v>
      </c>
      <c r="AS436" s="22" t="s">
        <v>37</v>
      </c>
      <c r="AT436" s="22">
        <v>0</v>
      </c>
      <c r="AU436" s="21">
        <v>5.6</v>
      </c>
      <c r="AV436" s="21" t="s">
        <v>37</v>
      </c>
      <c r="AW436" s="21">
        <v>536.5</v>
      </c>
      <c r="AX436" s="21" t="s">
        <v>37</v>
      </c>
      <c r="AY436" s="21">
        <v>542.1</v>
      </c>
      <c r="AZ436" s="21">
        <v>8.6999999999999993</v>
      </c>
      <c r="BA436" s="21" t="s">
        <v>37</v>
      </c>
      <c r="BB436" s="21">
        <v>849.3</v>
      </c>
      <c r="BC436" s="21" t="s">
        <v>37</v>
      </c>
      <c r="BD436" s="21">
        <v>858</v>
      </c>
      <c r="BE436" s="20">
        <v>299</v>
      </c>
      <c r="BF436" s="20">
        <v>460</v>
      </c>
      <c r="BG436" s="20">
        <v>862</v>
      </c>
      <c r="BH436" s="20" t="s">
        <v>37</v>
      </c>
      <c r="BI436" s="20">
        <v>1621</v>
      </c>
      <c r="BJ436" s="20">
        <v>393</v>
      </c>
      <c r="BK436" s="20">
        <v>517</v>
      </c>
      <c r="BL436" s="20">
        <v>971</v>
      </c>
      <c r="BM436" s="20" t="s">
        <v>37</v>
      </c>
      <c r="BN436" s="20">
        <v>1881</v>
      </c>
      <c r="BO436" s="22">
        <v>27</v>
      </c>
      <c r="BP436" s="22" t="s">
        <v>37</v>
      </c>
      <c r="BQ436" s="22">
        <v>2619</v>
      </c>
      <c r="BR436" s="22" t="s">
        <v>37</v>
      </c>
      <c r="BS436" s="22">
        <v>2646</v>
      </c>
      <c r="BT436" s="22" t="s">
        <v>37</v>
      </c>
      <c r="BU436" s="22" t="s">
        <v>37</v>
      </c>
      <c r="BV436" s="22" t="s">
        <v>37</v>
      </c>
      <c r="BW436" s="22" t="s">
        <v>37</v>
      </c>
      <c r="BX436" s="22">
        <v>0</v>
      </c>
      <c r="BY436" s="24" t="s">
        <v>37</v>
      </c>
      <c r="BZ436" s="24" t="s">
        <v>37</v>
      </c>
      <c r="CA436" s="24" t="s">
        <v>37</v>
      </c>
      <c r="CB436" s="24" t="s">
        <v>37</v>
      </c>
      <c r="CC436" s="24">
        <v>0</v>
      </c>
      <c r="CD436" s="24">
        <v>719</v>
      </c>
      <c r="CE436" s="24">
        <v>977</v>
      </c>
      <c r="CF436" s="24">
        <v>4452</v>
      </c>
      <c r="CG436" s="24">
        <v>0</v>
      </c>
      <c r="CH436" s="24">
        <v>6148</v>
      </c>
      <c r="CI436" s="22" t="s">
        <v>37</v>
      </c>
      <c r="CJ436" s="22" t="s">
        <v>37</v>
      </c>
      <c r="CK436" s="22">
        <v>2</v>
      </c>
      <c r="CL436" s="22" t="s">
        <v>37</v>
      </c>
      <c r="CM436" s="20" t="s">
        <v>37</v>
      </c>
      <c r="CN436" s="20" t="s">
        <v>37</v>
      </c>
      <c r="CO436" s="20">
        <v>645</v>
      </c>
      <c r="CP436" s="20" t="s">
        <v>37</v>
      </c>
    </row>
    <row r="437" spans="1:94" x14ac:dyDescent="0.35">
      <c r="A437" s="16">
        <v>2012</v>
      </c>
      <c r="B437" s="17">
        <v>13407</v>
      </c>
      <c r="C437" s="18" t="s">
        <v>1175</v>
      </c>
      <c r="D437" s="18" t="s">
        <v>236</v>
      </c>
      <c r="E437" s="18" t="s">
        <v>57</v>
      </c>
      <c r="F437" s="16" t="s">
        <v>8</v>
      </c>
      <c r="G437" s="20">
        <v>36068</v>
      </c>
      <c r="H437" s="20">
        <v>111298</v>
      </c>
      <c r="I437" s="20" t="s">
        <v>37</v>
      </c>
      <c r="J437" s="20" t="s">
        <v>37</v>
      </c>
      <c r="K437" s="20">
        <v>147366</v>
      </c>
      <c r="L437" s="19">
        <v>8</v>
      </c>
      <c r="M437" s="19">
        <v>15</v>
      </c>
      <c r="N437" s="19" t="s">
        <v>37</v>
      </c>
      <c r="O437" s="19" t="s">
        <v>37</v>
      </c>
      <c r="P437" s="19">
        <v>23</v>
      </c>
      <c r="Q437" s="22">
        <v>800222</v>
      </c>
      <c r="R437" s="22">
        <v>847430</v>
      </c>
      <c r="S437" s="22" t="s">
        <v>37</v>
      </c>
      <c r="T437" s="22" t="s">
        <v>37</v>
      </c>
      <c r="U437" s="22">
        <v>1647652</v>
      </c>
      <c r="V437" s="21">
        <v>179</v>
      </c>
      <c r="W437" s="21">
        <v>111</v>
      </c>
      <c r="X437" s="21" t="s">
        <v>37</v>
      </c>
      <c r="Y437" s="21" t="s">
        <v>37</v>
      </c>
      <c r="Z437" s="21">
        <v>290</v>
      </c>
      <c r="AA437" s="20">
        <v>40</v>
      </c>
      <c r="AB437" s="20">
        <v>4</v>
      </c>
      <c r="AC437" s="20" t="s">
        <v>37</v>
      </c>
      <c r="AD437" s="20" t="s">
        <v>37</v>
      </c>
      <c r="AE437" s="20">
        <v>44</v>
      </c>
      <c r="AF437" s="19">
        <v>6</v>
      </c>
      <c r="AG437" s="19">
        <v>1</v>
      </c>
      <c r="AH437" s="19" t="s">
        <v>37</v>
      </c>
      <c r="AI437" s="19" t="s">
        <v>37</v>
      </c>
      <c r="AJ437" s="19">
        <v>7</v>
      </c>
      <c r="AK437" s="19">
        <v>7</v>
      </c>
      <c r="AL437" s="19">
        <v>1</v>
      </c>
      <c r="AM437" s="19" t="s">
        <v>37</v>
      </c>
      <c r="AN437" s="19" t="s">
        <v>37</v>
      </c>
      <c r="AO437" s="19">
        <v>8</v>
      </c>
      <c r="AP437" s="22">
        <v>781</v>
      </c>
      <c r="AQ437" s="22">
        <v>61</v>
      </c>
      <c r="AR437" s="22" t="s">
        <v>37</v>
      </c>
      <c r="AS437" s="22" t="s">
        <v>37</v>
      </c>
      <c r="AT437" s="22">
        <v>842</v>
      </c>
      <c r="AU437" s="21">
        <v>112</v>
      </c>
      <c r="AV437" s="21">
        <v>8</v>
      </c>
      <c r="AW437" s="21" t="s">
        <v>37</v>
      </c>
      <c r="AX437" s="21" t="s">
        <v>37</v>
      </c>
      <c r="AY437" s="21">
        <v>120</v>
      </c>
      <c r="AZ437" s="21">
        <v>142</v>
      </c>
      <c r="BA437" s="21">
        <v>11</v>
      </c>
      <c r="BB437" s="21" t="s">
        <v>37</v>
      </c>
      <c r="BC437" s="21" t="s">
        <v>37</v>
      </c>
      <c r="BD437" s="21">
        <v>153</v>
      </c>
      <c r="BE437" s="20">
        <v>4229</v>
      </c>
      <c r="BF437" s="20">
        <v>4056</v>
      </c>
      <c r="BG437" s="20" t="s">
        <v>37</v>
      </c>
      <c r="BH437" s="20" t="s">
        <v>37</v>
      </c>
      <c r="BI437" s="20">
        <v>8285</v>
      </c>
      <c r="BJ437" s="20">
        <v>6060</v>
      </c>
      <c r="BK437" s="20">
        <v>5407</v>
      </c>
      <c r="BL437" s="20" t="s">
        <v>37</v>
      </c>
      <c r="BM437" s="20" t="s">
        <v>37</v>
      </c>
      <c r="BN437" s="20">
        <v>11467</v>
      </c>
      <c r="BO437" s="22">
        <v>6931</v>
      </c>
      <c r="BP437" s="22">
        <v>770</v>
      </c>
      <c r="BQ437" s="22" t="s">
        <v>37</v>
      </c>
      <c r="BR437" s="22" t="s">
        <v>37</v>
      </c>
      <c r="BS437" s="22">
        <v>7701</v>
      </c>
      <c r="BT437" s="22">
        <v>671</v>
      </c>
      <c r="BU437" s="22">
        <v>75</v>
      </c>
      <c r="BV437" s="22" t="s">
        <v>37</v>
      </c>
      <c r="BW437" s="22" t="s">
        <v>37</v>
      </c>
      <c r="BX437" s="22">
        <v>746</v>
      </c>
      <c r="BY437" s="24">
        <v>1429</v>
      </c>
      <c r="BZ437" s="24">
        <v>1060</v>
      </c>
      <c r="CA437" s="24" t="s">
        <v>37</v>
      </c>
      <c r="CB437" s="24" t="s">
        <v>37</v>
      </c>
      <c r="CC437" s="24">
        <v>2489</v>
      </c>
      <c r="CD437" s="24">
        <v>19320</v>
      </c>
      <c r="CE437" s="24">
        <v>11368</v>
      </c>
      <c r="CF437" s="24">
        <v>0</v>
      </c>
      <c r="CG437" s="24">
        <v>0</v>
      </c>
      <c r="CH437" s="24">
        <v>30688</v>
      </c>
      <c r="CI437" s="22">
        <v>56504</v>
      </c>
      <c r="CJ437" s="22">
        <v>2995</v>
      </c>
      <c r="CK437" s="22" t="s">
        <v>37</v>
      </c>
      <c r="CL437" s="22" t="s">
        <v>37</v>
      </c>
      <c r="CM437" s="20">
        <v>2967</v>
      </c>
      <c r="CN437" s="20">
        <v>371</v>
      </c>
      <c r="CO437" s="20">
        <v>1609</v>
      </c>
      <c r="CP437" s="20" t="s">
        <v>37</v>
      </c>
    </row>
    <row r="438" spans="1:94" x14ac:dyDescent="0.35">
      <c r="A438" s="16">
        <v>2012</v>
      </c>
      <c r="B438" s="17">
        <v>13418</v>
      </c>
      <c r="C438" s="18" t="s">
        <v>1178</v>
      </c>
      <c r="D438" s="18" t="s">
        <v>98</v>
      </c>
      <c r="E438" s="18" t="s">
        <v>28</v>
      </c>
      <c r="F438" s="16" t="s">
        <v>8</v>
      </c>
      <c r="G438" s="20" t="s">
        <v>37</v>
      </c>
      <c r="H438" s="20" t="s">
        <v>37</v>
      </c>
      <c r="I438" s="20" t="s">
        <v>37</v>
      </c>
      <c r="J438" s="20" t="s">
        <v>37</v>
      </c>
      <c r="K438" s="20" t="s">
        <v>37</v>
      </c>
      <c r="L438" s="19" t="s">
        <v>37</v>
      </c>
      <c r="M438" s="19" t="s">
        <v>37</v>
      </c>
      <c r="N438" s="19" t="s">
        <v>37</v>
      </c>
      <c r="O438" s="19" t="s">
        <v>37</v>
      </c>
      <c r="P438" s="19" t="s">
        <v>37</v>
      </c>
      <c r="Q438" s="22" t="s">
        <v>37</v>
      </c>
      <c r="R438" s="22" t="s">
        <v>37</v>
      </c>
      <c r="S438" s="22" t="s">
        <v>37</v>
      </c>
      <c r="T438" s="22" t="s">
        <v>37</v>
      </c>
      <c r="U438" s="22" t="s">
        <v>37</v>
      </c>
      <c r="V438" s="21" t="s">
        <v>37</v>
      </c>
      <c r="W438" s="21" t="s">
        <v>37</v>
      </c>
      <c r="X438" s="21" t="s">
        <v>37</v>
      </c>
      <c r="Y438" s="21" t="s">
        <v>37</v>
      </c>
      <c r="Z438" s="21" t="s">
        <v>37</v>
      </c>
      <c r="AA438" s="20" t="s">
        <v>37</v>
      </c>
      <c r="AB438" s="20" t="s">
        <v>37</v>
      </c>
      <c r="AC438" s="20" t="s">
        <v>37</v>
      </c>
      <c r="AD438" s="20" t="s">
        <v>37</v>
      </c>
      <c r="AE438" s="20" t="s">
        <v>37</v>
      </c>
      <c r="AF438" s="19" t="s">
        <v>37</v>
      </c>
      <c r="AG438" s="19" t="s">
        <v>37</v>
      </c>
      <c r="AH438" s="19" t="s">
        <v>37</v>
      </c>
      <c r="AI438" s="19" t="s">
        <v>37</v>
      </c>
      <c r="AJ438" s="19" t="s">
        <v>37</v>
      </c>
      <c r="AK438" s="19" t="s">
        <v>37</v>
      </c>
      <c r="AL438" s="19" t="s">
        <v>37</v>
      </c>
      <c r="AM438" s="19" t="s">
        <v>37</v>
      </c>
      <c r="AN438" s="19" t="s">
        <v>37</v>
      </c>
      <c r="AO438" s="19" t="s">
        <v>37</v>
      </c>
      <c r="AP438" s="22" t="s">
        <v>37</v>
      </c>
      <c r="AQ438" s="22" t="s">
        <v>37</v>
      </c>
      <c r="AR438" s="22" t="s">
        <v>37</v>
      </c>
      <c r="AS438" s="22" t="s">
        <v>37</v>
      </c>
      <c r="AT438" s="22" t="s">
        <v>37</v>
      </c>
      <c r="AU438" s="21" t="s">
        <v>37</v>
      </c>
      <c r="AV438" s="21" t="s">
        <v>37</v>
      </c>
      <c r="AW438" s="21" t="s">
        <v>37</v>
      </c>
      <c r="AX438" s="21" t="s">
        <v>37</v>
      </c>
      <c r="AY438" s="21" t="s">
        <v>37</v>
      </c>
      <c r="AZ438" s="21" t="s">
        <v>37</v>
      </c>
      <c r="BA438" s="21" t="s">
        <v>37</v>
      </c>
      <c r="BB438" s="21" t="s">
        <v>37</v>
      </c>
      <c r="BC438" s="21" t="s">
        <v>37</v>
      </c>
      <c r="BD438" s="21" t="s">
        <v>37</v>
      </c>
      <c r="BE438" s="20" t="s">
        <v>37</v>
      </c>
      <c r="BF438" s="20" t="s">
        <v>37</v>
      </c>
      <c r="BG438" s="20" t="s">
        <v>37</v>
      </c>
      <c r="BH438" s="20" t="s">
        <v>37</v>
      </c>
      <c r="BI438" s="20" t="s">
        <v>37</v>
      </c>
      <c r="BJ438" s="20" t="s">
        <v>37</v>
      </c>
      <c r="BK438" s="20" t="s">
        <v>37</v>
      </c>
      <c r="BL438" s="20" t="s">
        <v>37</v>
      </c>
      <c r="BM438" s="20" t="s">
        <v>37</v>
      </c>
      <c r="BN438" s="20" t="s">
        <v>37</v>
      </c>
      <c r="BO438" s="22" t="s">
        <v>37</v>
      </c>
      <c r="BP438" s="22" t="s">
        <v>37</v>
      </c>
      <c r="BQ438" s="22" t="s">
        <v>37</v>
      </c>
      <c r="BR438" s="22" t="s">
        <v>37</v>
      </c>
      <c r="BS438" s="22" t="s">
        <v>37</v>
      </c>
      <c r="BT438" s="22" t="s">
        <v>37</v>
      </c>
      <c r="BU438" s="22" t="s">
        <v>37</v>
      </c>
      <c r="BV438" s="22" t="s">
        <v>37</v>
      </c>
      <c r="BW438" s="22" t="s">
        <v>37</v>
      </c>
      <c r="BX438" s="22" t="s">
        <v>37</v>
      </c>
      <c r="BY438" s="24" t="s">
        <v>37</v>
      </c>
      <c r="BZ438" s="24" t="s">
        <v>37</v>
      </c>
      <c r="CA438" s="24" t="s">
        <v>37</v>
      </c>
      <c r="CB438" s="24" t="s">
        <v>37</v>
      </c>
      <c r="CC438" s="24" t="s">
        <v>37</v>
      </c>
      <c r="CD438" s="24" t="s">
        <v>37</v>
      </c>
      <c r="CE438" s="24" t="s">
        <v>37</v>
      </c>
      <c r="CF438" s="24" t="s">
        <v>37</v>
      </c>
      <c r="CG438" s="24" t="s">
        <v>37</v>
      </c>
      <c r="CH438" s="24" t="s">
        <v>37</v>
      </c>
      <c r="CI438" s="22" t="s">
        <v>37</v>
      </c>
      <c r="CJ438" s="22" t="s">
        <v>37</v>
      </c>
      <c r="CK438" s="22" t="s">
        <v>37</v>
      </c>
      <c r="CL438" s="22" t="s">
        <v>37</v>
      </c>
      <c r="CM438" s="20" t="s">
        <v>37</v>
      </c>
      <c r="CN438" s="20" t="s">
        <v>37</v>
      </c>
      <c r="CO438" s="20">
        <v>2</v>
      </c>
      <c r="CP438" s="20" t="s">
        <v>37</v>
      </c>
    </row>
    <row r="439" spans="1:94" x14ac:dyDescent="0.35">
      <c r="A439" s="16">
        <v>2012</v>
      </c>
      <c r="B439" s="17">
        <v>13438</v>
      </c>
      <c r="C439" s="18" t="s">
        <v>1181</v>
      </c>
      <c r="D439" s="18" t="s">
        <v>39</v>
      </c>
      <c r="E439" s="18" t="s">
        <v>28</v>
      </c>
      <c r="F439" s="16" t="s">
        <v>8</v>
      </c>
      <c r="G439" s="20" t="s">
        <v>37</v>
      </c>
      <c r="H439" s="20" t="s">
        <v>37</v>
      </c>
      <c r="I439" s="20" t="s">
        <v>37</v>
      </c>
      <c r="J439" s="20" t="s">
        <v>37</v>
      </c>
      <c r="K439" s="20" t="s">
        <v>37</v>
      </c>
      <c r="L439" s="19" t="s">
        <v>37</v>
      </c>
      <c r="M439" s="19" t="s">
        <v>37</v>
      </c>
      <c r="N439" s="19" t="s">
        <v>37</v>
      </c>
      <c r="O439" s="19" t="s">
        <v>37</v>
      </c>
      <c r="P439" s="19" t="s">
        <v>37</v>
      </c>
      <c r="Q439" s="22" t="s">
        <v>37</v>
      </c>
      <c r="R439" s="22" t="s">
        <v>37</v>
      </c>
      <c r="S439" s="22" t="s">
        <v>37</v>
      </c>
      <c r="T439" s="22" t="s">
        <v>37</v>
      </c>
      <c r="U439" s="22" t="s">
        <v>37</v>
      </c>
      <c r="V439" s="21" t="s">
        <v>37</v>
      </c>
      <c r="W439" s="21" t="s">
        <v>37</v>
      </c>
      <c r="X439" s="21" t="s">
        <v>37</v>
      </c>
      <c r="Y439" s="21" t="s">
        <v>37</v>
      </c>
      <c r="Z439" s="21" t="s">
        <v>37</v>
      </c>
      <c r="AA439" s="20" t="s">
        <v>37</v>
      </c>
      <c r="AB439" s="20" t="s">
        <v>37</v>
      </c>
      <c r="AC439" s="20" t="s">
        <v>37</v>
      </c>
      <c r="AD439" s="20" t="s">
        <v>37</v>
      </c>
      <c r="AE439" s="20" t="s">
        <v>37</v>
      </c>
      <c r="AF439" s="19" t="s">
        <v>37</v>
      </c>
      <c r="AG439" s="19" t="s">
        <v>37</v>
      </c>
      <c r="AH439" s="19" t="s">
        <v>37</v>
      </c>
      <c r="AI439" s="19" t="s">
        <v>37</v>
      </c>
      <c r="AJ439" s="19" t="s">
        <v>37</v>
      </c>
      <c r="AK439" s="19" t="s">
        <v>37</v>
      </c>
      <c r="AL439" s="19" t="s">
        <v>37</v>
      </c>
      <c r="AM439" s="19" t="s">
        <v>37</v>
      </c>
      <c r="AN439" s="19" t="s">
        <v>37</v>
      </c>
      <c r="AO439" s="19" t="s">
        <v>37</v>
      </c>
      <c r="AP439" s="22" t="s">
        <v>37</v>
      </c>
      <c r="AQ439" s="22" t="s">
        <v>37</v>
      </c>
      <c r="AR439" s="22" t="s">
        <v>37</v>
      </c>
      <c r="AS439" s="22" t="s">
        <v>37</v>
      </c>
      <c r="AT439" s="22" t="s">
        <v>37</v>
      </c>
      <c r="AU439" s="21" t="s">
        <v>37</v>
      </c>
      <c r="AV439" s="21" t="s">
        <v>37</v>
      </c>
      <c r="AW439" s="21" t="s">
        <v>37</v>
      </c>
      <c r="AX439" s="21" t="s">
        <v>37</v>
      </c>
      <c r="AY439" s="21" t="s">
        <v>37</v>
      </c>
      <c r="AZ439" s="21" t="s">
        <v>37</v>
      </c>
      <c r="BA439" s="21" t="s">
        <v>37</v>
      </c>
      <c r="BB439" s="21" t="s">
        <v>37</v>
      </c>
      <c r="BC439" s="21" t="s">
        <v>37</v>
      </c>
      <c r="BD439" s="21" t="s">
        <v>37</v>
      </c>
      <c r="BE439" s="20" t="s">
        <v>37</v>
      </c>
      <c r="BF439" s="20" t="s">
        <v>37</v>
      </c>
      <c r="BG439" s="20" t="s">
        <v>37</v>
      </c>
      <c r="BH439" s="20" t="s">
        <v>37</v>
      </c>
      <c r="BI439" s="20" t="s">
        <v>37</v>
      </c>
      <c r="BJ439" s="20" t="s">
        <v>37</v>
      </c>
      <c r="BK439" s="20" t="s">
        <v>37</v>
      </c>
      <c r="BL439" s="20" t="s">
        <v>37</v>
      </c>
      <c r="BM439" s="20" t="s">
        <v>37</v>
      </c>
      <c r="BN439" s="20" t="s">
        <v>37</v>
      </c>
      <c r="BO439" s="22" t="s">
        <v>37</v>
      </c>
      <c r="BP439" s="22" t="s">
        <v>37</v>
      </c>
      <c r="BQ439" s="22" t="s">
        <v>37</v>
      </c>
      <c r="BR439" s="22" t="s">
        <v>37</v>
      </c>
      <c r="BS439" s="22" t="s">
        <v>37</v>
      </c>
      <c r="BT439" s="22" t="s">
        <v>37</v>
      </c>
      <c r="BU439" s="22" t="s">
        <v>37</v>
      </c>
      <c r="BV439" s="22" t="s">
        <v>37</v>
      </c>
      <c r="BW439" s="22" t="s">
        <v>37</v>
      </c>
      <c r="BX439" s="22" t="s">
        <v>37</v>
      </c>
      <c r="BY439" s="24" t="s">
        <v>37</v>
      </c>
      <c r="BZ439" s="24" t="s">
        <v>37</v>
      </c>
      <c r="CA439" s="24" t="s">
        <v>37</v>
      </c>
      <c r="CB439" s="24" t="s">
        <v>37</v>
      </c>
      <c r="CC439" s="24" t="s">
        <v>37</v>
      </c>
      <c r="CD439" s="24" t="s">
        <v>37</v>
      </c>
      <c r="CE439" s="24" t="s">
        <v>37</v>
      </c>
      <c r="CF439" s="24" t="s">
        <v>37</v>
      </c>
      <c r="CG439" s="24" t="s">
        <v>37</v>
      </c>
      <c r="CH439" s="24" t="s">
        <v>37</v>
      </c>
      <c r="CI439" s="22" t="s">
        <v>37</v>
      </c>
      <c r="CJ439" s="22" t="s">
        <v>37</v>
      </c>
      <c r="CK439" s="22" t="s">
        <v>37</v>
      </c>
      <c r="CL439" s="22" t="s">
        <v>37</v>
      </c>
      <c r="CM439" s="20">
        <v>0</v>
      </c>
      <c r="CN439" s="20">
        <v>2</v>
      </c>
      <c r="CO439" s="20">
        <v>1</v>
      </c>
      <c r="CP439" s="20">
        <v>0</v>
      </c>
    </row>
    <row r="440" spans="1:94" x14ac:dyDescent="0.35">
      <c r="A440" s="16">
        <v>2012</v>
      </c>
      <c r="B440" s="17">
        <v>13441</v>
      </c>
      <c r="C440" s="18" t="s">
        <v>1182</v>
      </c>
      <c r="D440" s="18" t="s">
        <v>437</v>
      </c>
      <c r="E440" s="18" t="s">
        <v>33</v>
      </c>
      <c r="F440" s="16" t="s">
        <v>8</v>
      </c>
      <c r="G440" s="20">
        <v>1545</v>
      </c>
      <c r="H440" s="20">
        <v>2473</v>
      </c>
      <c r="I440" s="20" t="s">
        <v>37</v>
      </c>
      <c r="J440" s="20" t="s">
        <v>37</v>
      </c>
      <c r="K440" s="20">
        <v>4018</v>
      </c>
      <c r="L440" s="19" t="s">
        <v>37</v>
      </c>
      <c r="M440" s="19" t="s">
        <v>37</v>
      </c>
      <c r="N440" s="19" t="s">
        <v>37</v>
      </c>
      <c r="O440" s="19" t="s">
        <v>37</v>
      </c>
      <c r="P440" s="19">
        <v>0</v>
      </c>
      <c r="Q440" s="22">
        <v>17534</v>
      </c>
      <c r="R440" s="22">
        <v>22021</v>
      </c>
      <c r="S440" s="22" t="s">
        <v>37</v>
      </c>
      <c r="T440" s="22" t="s">
        <v>37</v>
      </c>
      <c r="U440" s="22">
        <v>39555</v>
      </c>
      <c r="V440" s="21" t="s">
        <v>37</v>
      </c>
      <c r="W440" s="21" t="s">
        <v>37</v>
      </c>
      <c r="X440" s="21" t="s">
        <v>37</v>
      </c>
      <c r="Y440" s="21" t="s">
        <v>37</v>
      </c>
      <c r="Z440" s="21">
        <v>0</v>
      </c>
      <c r="AA440" s="20">
        <v>10</v>
      </c>
      <c r="AB440" s="20" t="s">
        <v>37</v>
      </c>
      <c r="AC440" s="20" t="s">
        <v>37</v>
      </c>
      <c r="AD440" s="20" t="s">
        <v>37</v>
      </c>
      <c r="AE440" s="20">
        <v>10</v>
      </c>
      <c r="AF440" s="19" t="s">
        <v>37</v>
      </c>
      <c r="AG440" s="19" t="s">
        <v>37</v>
      </c>
      <c r="AH440" s="19" t="s">
        <v>37</v>
      </c>
      <c r="AI440" s="19" t="s">
        <v>37</v>
      </c>
      <c r="AJ440" s="19">
        <v>0</v>
      </c>
      <c r="AK440" s="19" t="s">
        <v>37</v>
      </c>
      <c r="AL440" s="19" t="s">
        <v>37</v>
      </c>
      <c r="AM440" s="19" t="s">
        <v>37</v>
      </c>
      <c r="AN440" s="19" t="s">
        <v>37</v>
      </c>
      <c r="AO440" s="19">
        <v>0</v>
      </c>
      <c r="AP440" s="22" t="s">
        <v>37</v>
      </c>
      <c r="AQ440" s="22" t="s">
        <v>37</v>
      </c>
      <c r="AR440" s="22" t="s">
        <v>37</v>
      </c>
      <c r="AS440" s="22" t="s">
        <v>37</v>
      </c>
      <c r="AT440" s="22">
        <v>0</v>
      </c>
      <c r="AU440" s="21" t="s">
        <v>37</v>
      </c>
      <c r="AV440" s="21" t="s">
        <v>37</v>
      </c>
      <c r="AW440" s="21" t="s">
        <v>37</v>
      </c>
      <c r="AX440" s="21" t="s">
        <v>37</v>
      </c>
      <c r="AY440" s="21">
        <v>0</v>
      </c>
      <c r="AZ440" s="21" t="s">
        <v>37</v>
      </c>
      <c r="BA440" s="21" t="s">
        <v>37</v>
      </c>
      <c r="BB440" s="21" t="s">
        <v>37</v>
      </c>
      <c r="BC440" s="21" t="s">
        <v>37</v>
      </c>
      <c r="BD440" s="21">
        <v>0</v>
      </c>
      <c r="BE440" s="20">
        <v>128</v>
      </c>
      <c r="BF440" s="20">
        <v>110</v>
      </c>
      <c r="BG440" s="20">
        <v>0</v>
      </c>
      <c r="BH440" s="20">
        <v>0</v>
      </c>
      <c r="BI440" s="20">
        <v>238</v>
      </c>
      <c r="BJ440" s="20">
        <v>758</v>
      </c>
      <c r="BK440" s="20">
        <v>443</v>
      </c>
      <c r="BL440" s="20">
        <v>0</v>
      </c>
      <c r="BM440" s="20">
        <v>0</v>
      </c>
      <c r="BN440" s="20">
        <v>1201</v>
      </c>
      <c r="BO440" s="22">
        <v>38</v>
      </c>
      <c r="BP440" s="22">
        <v>0</v>
      </c>
      <c r="BQ440" s="22">
        <v>0</v>
      </c>
      <c r="BR440" s="22">
        <v>0</v>
      </c>
      <c r="BS440" s="22">
        <v>38</v>
      </c>
      <c r="BT440" s="22">
        <v>0</v>
      </c>
      <c r="BU440" s="22">
        <v>0</v>
      </c>
      <c r="BV440" s="22">
        <v>0</v>
      </c>
      <c r="BW440" s="22">
        <v>0</v>
      </c>
      <c r="BX440" s="22">
        <v>0</v>
      </c>
      <c r="BY440" s="24">
        <v>113</v>
      </c>
      <c r="BZ440" s="24">
        <v>88</v>
      </c>
      <c r="CA440" s="24">
        <v>0</v>
      </c>
      <c r="CB440" s="24">
        <v>0</v>
      </c>
      <c r="CC440" s="24">
        <v>201</v>
      </c>
      <c r="CD440" s="24">
        <v>1037</v>
      </c>
      <c r="CE440" s="24">
        <v>641</v>
      </c>
      <c r="CF440" s="24">
        <v>0</v>
      </c>
      <c r="CG440" s="24">
        <v>0</v>
      </c>
      <c r="CH440" s="24">
        <v>1678</v>
      </c>
      <c r="CI440" s="22">
        <v>8559</v>
      </c>
      <c r="CJ440" s="22">
        <v>3</v>
      </c>
      <c r="CK440" s="22">
        <v>2</v>
      </c>
      <c r="CL440" s="22">
        <v>0</v>
      </c>
      <c r="CM440" s="20">
        <v>13</v>
      </c>
      <c r="CN440" s="20">
        <v>0</v>
      </c>
      <c r="CO440" s="20">
        <v>5</v>
      </c>
      <c r="CP440" s="20">
        <v>0</v>
      </c>
    </row>
    <row r="441" spans="1:94" x14ac:dyDescent="0.35">
      <c r="A441" s="16">
        <v>2012</v>
      </c>
      <c r="B441" s="17">
        <v>13444</v>
      </c>
      <c r="C441" s="18" t="s">
        <v>1183</v>
      </c>
      <c r="D441" s="18" t="s">
        <v>87</v>
      </c>
      <c r="E441" s="18" t="s">
        <v>28</v>
      </c>
      <c r="F441" s="16" t="s">
        <v>8</v>
      </c>
      <c r="G441" s="20" t="s">
        <v>37</v>
      </c>
      <c r="H441" s="20" t="s">
        <v>37</v>
      </c>
      <c r="I441" s="20" t="s">
        <v>37</v>
      </c>
      <c r="J441" s="20" t="s">
        <v>37</v>
      </c>
      <c r="K441" s="20" t="s">
        <v>37</v>
      </c>
      <c r="L441" s="19" t="s">
        <v>37</v>
      </c>
      <c r="M441" s="19" t="s">
        <v>37</v>
      </c>
      <c r="N441" s="19" t="s">
        <v>37</v>
      </c>
      <c r="O441" s="19" t="s">
        <v>37</v>
      </c>
      <c r="P441" s="19" t="s">
        <v>37</v>
      </c>
      <c r="Q441" s="22" t="s">
        <v>37</v>
      </c>
      <c r="R441" s="22" t="s">
        <v>37</v>
      </c>
      <c r="S441" s="22" t="s">
        <v>37</v>
      </c>
      <c r="T441" s="22" t="s">
        <v>37</v>
      </c>
      <c r="U441" s="22" t="s">
        <v>37</v>
      </c>
      <c r="V441" s="21" t="s">
        <v>37</v>
      </c>
      <c r="W441" s="21" t="s">
        <v>37</v>
      </c>
      <c r="X441" s="21" t="s">
        <v>37</v>
      </c>
      <c r="Y441" s="21" t="s">
        <v>37</v>
      </c>
      <c r="Z441" s="21" t="s">
        <v>37</v>
      </c>
      <c r="AA441" s="20" t="s">
        <v>37</v>
      </c>
      <c r="AB441" s="20" t="s">
        <v>37</v>
      </c>
      <c r="AC441" s="20" t="s">
        <v>37</v>
      </c>
      <c r="AD441" s="20" t="s">
        <v>37</v>
      </c>
      <c r="AE441" s="20" t="s">
        <v>37</v>
      </c>
      <c r="AF441" s="19" t="s">
        <v>37</v>
      </c>
      <c r="AG441" s="19" t="s">
        <v>37</v>
      </c>
      <c r="AH441" s="19" t="s">
        <v>37</v>
      </c>
      <c r="AI441" s="19" t="s">
        <v>37</v>
      </c>
      <c r="AJ441" s="19" t="s">
        <v>37</v>
      </c>
      <c r="AK441" s="19" t="s">
        <v>37</v>
      </c>
      <c r="AL441" s="19" t="s">
        <v>37</v>
      </c>
      <c r="AM441" s="19" t="s">
        <v>37</v>
      </c>
      <c r="AN441" s="19" t="s">
        <v>37</v>
      </c>
      <c r="AO441" s="19" t="s">
        <v>37</v>
      </c>
      <c r="AP441" s="22" t="s">
        <v>37</v>
      </c>
      <c r="AQ441" s="22" t="s">
        <v>37</v>
      </c>
      <c r="AR441" s="22" t="s">
        <v>37</v>
      </c>
      <c r="AS441" s="22" t="s">
        <v>37</v>
      </c>
      <c r="AT441" s="22" t="s">
        <v>37</v>
      </c>
      <c r="AU441" s="21" t="s">
        <v>37</v>
      </c>
      <c r="AV441" s="21" t="s">
        <v>37</v>
      </c>
      <c r="AW441" s="21" t="s">
        <v>37</v>
      </c>
      <c r="AX441" s="21" t="s">
        <v>37</v>
      </c>
      <c r="AY441" s="21" t="s">
        <v>37</v>
      </c>
      <c r="AZ441" s="21" t="s">
        <v>37</v>
      </c>
      <c r="BA441" s="21" t="s">
        <v>37</v>
      </c>
      <c r="BB441" s="21" t="s">
        <v>37</v>
      </c>
      <c r="BC441" s="21" t="s">
        <v>37</v>
      </c>
      <c r="BD441" s="21" t="s">
        <v>37</v>
      </c>
      <c r="BE441" s="20">
        <v>4</v>
      </c>
      <c r="BF441" s="20">
        <v>10</v>
      </c>
      <c r="BG441" s="20">
        <v>0</v>
      </c>
      <c r="BH441" s="20">
        <v>0</v>
      </c>
      <c r="BI441" s="20">
        <v>14</v>
      </c>
      <c r="BJ441" s="20" t="s">
        <v>37</v>
      </c>
      <c r="BK441" s="20" t="s">
        <v>37</v>
      </c>
      <c r="BL441" s="20" t="s">
        <v>37</v>
      </c>
      <c r="BM441" s="20" t="s">
        <v>37</v>
      </c>
      <c r="BN441" s="20">
        <v>0</v>
      </c>
      <c r="BO441" s="22" t="s">
        <v>37</v>
      </c>
      <c r="BP441" s="22" t="s">
        <v>37</v>
      </c>
      <c r="BQ441" s="22" t="s">
        <v>37</v>
      </c>
      <c r="BR441" s="22" t="s">
        <v>37</v>
      </c>
      <c r="BS441" s="22">
        <v>0</v>
      </c>
      <c r="BT441" s="22" t="s">
        <v>37</v>
      </c>
      <c r="BU441" s="22" t="s">
        <v>37</v>
      </c>
      <c r="BV441" s="22" t="s">
        <v>37</v>
      </c>
      <c r="BW441" s="22" t="s">
        <v>37</v>
      </c>
      <c r="BX441" s="22">
        <v>0</v>
      </c>
      <c r="BY441" s="24">
        <v>0</v>
      </c>
      <c r="BZ441" s="24">
        <v>0</v>
      </c>
      <c r="CA441" s="24">
        <v>0</v>
      </c>
      <c r="CB441" s="24">
        <v>0</v>
      </c>
      <c r="CC441" s="24">
        <v>0</v>
      </c>
      <c r="CD441" s="24">
        <v>4</v>
      </c>
      <c r="CE441" s="24">
        <v>10</v>
      </c>
      <c r="CF441" s="24">
        <v>0</v>
      </c>
      <c r="CG441" s="24">
        <v>0</v>
      </c>
      <c r="CH441" s="24">
        <v>14</v>
      </c>
      <c r="CI441" s="22" t="s">
        <v>37</v>
      </c>
      <c r="CJ441" s="22" t="s">
        <v>37</v>
      </c>
      <c r="CK441" s="22" t="s">
        <v>37</v>
      </c>
      <c r="CL441" s="22" t="s">
        <v>37</v>
      </c>
      <c r="CM441" s="20" t="s">
        <v>37</v>
      </c>
      <c r="CN441" s="20" t="s">
        <v>37</v>
      </c>
      <c r="CO441" s="20" t="s">
        <v>37</v>
      </c>
      <c r="CP441" s="20" t="s">
        <v>37</v>
      </c>
    </row>
    <row r="442" spans="1:94" x14ac:dyDescent="0.35">
      <c r="A442" s="16">
        <v>2012</v>
      </c>
      <c r="B442" s="17">
        <v>13448</v>
      </c>
      <c r="C442" s="18" t="s">
        <v>1184</v>
      </c>
      <c r="D442" s="18" t="s">
        <v>39</v>
      </c>
      <c r="E442" s="18" t="s">
        <v>28</v>
      </c>
      <c r="F442" s="16" t="s">
        <v>8</v>
      </c>
      <c r="G442" s="20" t="s">
        <v>37</v>
      </c>
      <c r="H442" s="20" t="s">
        <v>37</v>
      </c>
      <c r="I442" s="20" t="s">
        <v>37</v>
      </c>
      <c r="J442" s="20" t="s">
        <v>37</v>
      </c>
      <c r="K442" s="20" t="s">
        <v>37</v>
      </c>
      <c r="L442" s="19" t="s">
        <v>37</v>
      </c>
      <c r="M442" s="19" t="s">
        <v>37</v>
      </c>
      <c r="N442" s="19" t="s">
        <v>37</v>
      </c>
      <c r="O442" s="19" t="s">
        <v>37</v>
      </c>
      <c r="P442" s="19" t="s">
        <v>37</v>
      </c>
      <c r="Q442" s="22" t="s">
        <v>37</v>
      </c>
      <c r="R442" s="22" t="s">
        <v>37</v>
      </c>
      <c r="S442" s="22" t="s">
        <v>37</v>
      </c>
      <c r="T442" s="22" t="s">
        <v>37</v>
      </c>
      <c r="U442" s="22" t="s">
        <v>37</v>
      </c>
      <c r="V442" s="21" t="s">
        <v>37</v>
      </c>
      <c r="W442" s="21" t="s">
        <v>37</v>
      </c>
      <c r="X442" s="21" t="s">
        <v>37</v>
      </c>
      <c r="Y442" s="21" t="s">
        <v>37</v>
      </c>
      <c r="Z442" s="21" t="s">
        <v>37</v>
      </c>
      <c r="AA442" s="20" t="s">
        <v>37</v>
      </c>
      <c r="AB442" s="20" t="s">
        <v>37</v>
      </c>
      <c r="AC442" s="20" t="s">
        <v>37</v>
      </c>
      <c r="AD442" s="20" t="s">
        <v>37</v>
      </c>
      <c r="AE442" s="20" t="s">
        <v>37</v>
      </c>
      <c r="AF442" s="19" t="s">
        <v>37</v>
      </c>
      <c r="AG442" s="19" t="s">
        <v>37</v>
      </c>
      <c r="AH442" s="19" t="s">
        <v>37</v>
      </c>
      <c r="AI442" s="19" t="s">
        <v>37</v>
      </c>
      <c r="AJ442" s="19" t="s">
        <v>37</v>
      </c>
      <c r="AK442" s="19" t="s">
        <v>37</v>
      </c>
      <c r="AL442" s="19" t="s">
        <v>37</v>
      </c>
      <c r="AM442" s="19" t="s">
        <v>37</v>
      </c>
      <c r="AN442" s="19" t="s">
        <v>37</v>
      </c>
      <c r="AO442" s="19" t="s">
        <v>37</v>
      </c>
      <c r="AP442" s="22" t="s">
        <v>37</v>
      </c>
      <c r="AQ442" s="22" t="s">
        <v>37</v>
      </c>
      <c r="AR442" s="22" t="s">
        <v>37</v>
      </c>
      <c r="AS442" s="22" t="s">
        <v>37</v>
      </c>
      <c r="AT442" s="22" t="s">
        <v>37</v>
      </c>
      <c r="AU442" s="21" t="s">
        <v>37</v>
      </c>
      <c r="AV442" s="21" t="s">
        <v>37</v>
      </c>
      <c r="AW442" s="21" t="s">
        <v>37</v>
      </c>
      <c r="AX442" s="21" t="s">
        <v>37</v>
      </c>
      <c r="AY442" s="21" t="s">
        <v>37</v>
      </c>
      <c r="AZ442" s="21" t="s">
        <v>37</v>
      </c>
      <c r="BA442" s="21" t="s">
        <v>37</v>
      </c>
      <c r="BB442" s="21" t="s">
        <v>37</v>
      </c>
      <c r="BC442" s="21" t="s">
        <v>37</v>
      </c>
      <c r="BD442" s="21" t="s">
        <v>37</v>
      </c>
      <c r="BE442" s="20" t="s">
        <v>37</v>
      </c>
      <c r="BF442" s="20" t="s">
        <v>37</v>
      </c>
      <c r="BG442" s="20" t="s">
        <v>37</v>
      </c>
      <c r="BH442" s="20" t="s">
        <v>37</v>
      </c>
      <c r="BI442" s="20" t="s">
        <v>37</v>
      </c>
      <c r="BJ442" s="20" t="s">
        <v>37</v>
      </c>
      <c r="BK442" s="20" t="s">
        <v>37</v>
      </c>
      <c r="BL442" s="20" t="s">
        <v>37</v>
      </c>
      <c r="BM442" s="20" t="s">
        <v>37</v>
      </c>
      <c r="BN442" s="20" t="s">
        <v>37</v>
      </c>
      <c r="BO442" s="22" t="s">
        <v>37</v>
      </c>
      <c r="BP442" s="22" t="s">
        <v>37</v>
      </c>
      <c r="BQ442" s="22" t="s">
        <v>37</v>
      </c>
      <c r="BR442" s="22" t="s">
        <v>37</v>
      </c>
      <c r="BS442" s="22" t="s">
        <v>37</v>
      </c>
      <c r="BT442" s="22" t="s">
        <v>37</v>
      </c>
      <c r="BU442" s="22" t="s">
        <v>37</v>
      </c>
      <c r="BV442" s="22" t="s">
        <v>37</v>
      </c>
      <c r="BW442" s="22" t="s">
        <v>37</v>
      </c>
      <c r="BX442" s="22" t="s">
        <v>37</v>
      </c>
      <c r="BY442" s="24" t="s">
        <v>37</v>
      </c>
      <c r="BZ442" s="24" t="s">
        <v>37</v>
      </c>
      <c r="CA442" s="24" t="s">
        <v>37</v>
      </c>
      <c r="CB442" s="24" t="s">
        <v>37</v>
      </c>
      <c r="CC442" s="24" t="s">
        <v>37</v>
      </c>
      <c r="CD442" s="24" t="s">
        <v>37</v>
      </c>
      <c r="CE442" s="24" t="s">
        <v>37</v>
      </c>
      <c r="CF442" s="24" t="s">
        <v>37</v>
      </c>
      <c r="CG442" s="24" t="s">
        <v>37</v>
      </c>
      <c r="CH442" s="24" t="s">
        <v>37</v>
      </c>
      <c r="CI442" s="22" t="s">
        <v>37</v>
      </c>
      <c r="CJ442" s="22" t="s">
        <v>37</v>
      </c>
      <c r="CK442" s="22" t="s">
        <v>37</v>
      </c>
      <c r="CL442" s="22" t="s">
        <v>37</v>
      </c>
      <c r="CM442" s="20">
        <v>34</v>
      </c>
      <c r="CN442" s="20">
        <v>19</v>
      </c>
      <c r="CO442" s="20" t="s">
        <v>37</v>
      </c>
      <c r="CP442" s="20" t="s">
        <v>37</v>
      </c>
    </row>
    <row r="443" spans="1:94" x14ac:dyDescent="0.35">
      <c r="A443" s="16">
        <v>2012</v>
      </c>
      <c r="B443" s="17">
        <v>13467</v>
      </c>
      <c r="C443" s="18" t="s">
        <v>1185</v>
      </c>
      <c r="D443" s="18" t="s">
        <v>39</v>
      </c>
      <c r="E443" s="18" t="s">
        <v>28</v>
      </c>
      <c r="F443" s="16" t="s">
        <v>8</v>
      </c>
      <c r="G443" s="20" t="s">
        <v>37</v>
      </c>
      <c r="H443" s="20" t="s">
        <v>37</v>
      </c>
      <c r="I443" s="20" t="s">
        <v>37</v>
      </c>
      <c r="J443" s="20" t="s">
        <v>37</v>
      </c>
      <c r="K443" s="20" t="s">
        <v>37</v>
      </c>
      <c r="L443" s="19" t="s">
        <v>37</v>
      </c>
      <c r="M443" s="19" t="s">
        <v>37</v>
      </c>
      <c r="N443" s="19" t="s">
        <v>37</v>
      </c>
      <c r="O443" s="19" t="s">
        <v>37</v>
      </c>
      <c r="P443" s="19" t="s">
        <v>37</v>
      </c>
      <c r="Q443" s="22" t="s">
        <v>37</v>
      </c>
      <c r="R443" s="22" t="s">
        <v>37</v>
      </c>
      <c r="S443" s="22" t="s">
        <v>37</v>
      </c>
      <c r="T443" s="22" t="s">
        <v>37</v>
      </c>
      <c r="U443" s="22" t="s">
        <v>37</v>
      </c>
      <c r="V443" s="21" t="s">
        <v>37</v>
      </c>
      <c r="W443" s="21" t="s">
        <v>37</v>
      </c>
      <c r="X443" s="21" t="s">
        <v>37</v>
      </c>
      <c r="Y443" s="21" t="s">
        <v>37</v>
      </c>
      <c r="Z443" s="21" t="s">
        <v>37</v>
      </c>
      <c r="AA443" s="20" t="s">
        <v>37</v>
      </c>
      <c r="AB443" s="20" t="s">
        <v>37</v>
      </c>
      <c r="AC443" s="20" t="s">
        <v>37</v>
      </c>
      <c r="AD443" s="20" t="s">
        <v>37</v>
      </c>
      <c r="AE443" s="20" t="s">
        <v>37</v>
      </c>
      <c r="AF443" s="19" t="s">
        <v>37</v>
      </c>
      <c r="AG443" s="19" t="s">
        <v>37</v>
      </c>
      <c r="AH443" s="19" t="s">
        <v>37</v>
      </c>
      <c r="AI443" s="19" t="s">
        <v>37</v>
      </c>
      <c r="AJ443" s="19" t="s">
        <v>37</v>
      </c>
      <c r="AK443" s="19" t="s">
        <v>37</v>
      </c>
      <c r="AL443" s="19" t="s">
        <v>37</v>
      </c>
      <c r="AM443" s="19" t="s">
        <v>37</v>
      </c>
      <c r="AN443" s="19" t="s">
        <v>37</v>
      </c>
      <c r="AO443" s="19" t="s">
        <v>37</v>
      </c>
      <c r="AP443" s="22" t="s">
        <v>37</v>
      </c>
      <c r="AQ443" s="22" t="s">
        <v>37</v>
      </c>
      <c r="AR443" s="22" t="s">
        <v>37</v>
      </c>
      <c r="AS443" s="22" t="s">
        <v>37</v>
      </c>
      <c r="AT443" s="22" t="s">
        <v>37</v>
      </c>
      <c r="AU443" s="21" t="s">
        <v>37</v>
      </c>
      <c r="AV443" s="21" t="s">
        <v>37</v>
      </c>
      <c r="AW443" s="21" t="s">
        <v>37</v>
      </c>
      <c r="AX443" s="21" t="s">
        <v>37</v>
      </c>
      <c r="AY443" s="21" t="s">
        <v>37</v>
      </c>
      <c r="AZ443" s="21" t="s">
        <v>37</v>
      </c>
      <c r="BA443" s="21" t="s">
        <v>37</v>
      </c>
      <c r="BB443" s="21" t="s">
        <v>37</v>
      </c>
      <c r="BC443" s="21" t="s">
        <v>37</v>
      </c>
      <c r="BD443" s="21" t="s">
        <v>37</v>
      </c>
      <c r="BE443" s="20" t="s">
        <v>37</v>
      </c>
      <c r="BF443" s="20" t="s">
        <v>37</v>
      </c>
      <c r="BG443" s="20" t="s">
        <v>37</v>
      </c>
      <c r="BH443" s="20" t="s">
        <v>37</v>
      </c>
      <c r="BI443" s="20" t="s">
        <v>37</v>
      </c>
      <c r="BJ443" s="20" t="s">
        <v>37</v>
      </c>
      <c r="BK443" s="20" t="s">
        <v>37</v>
      </c>
      <c r="BL443" s="20" t="s">
        <v>37</v>
      </c>
      <c r="BM443" s="20" t="s">
        <v>37</v>
      </c>
      <c r="BN443" s="20" t="s">
        <v>37</v>
      </c>
      <c r="BO443" s="22" t="s">
        <v>37</v>
      </c>
      <c r="BP443" s="22" t="s">
        <v>37</v>
      </c>
      <c r="BQ443" s="22" t="s">
        <v>37</v>
      </c>
      <c r="BR443" s="22" t="s">
        <v>37</v>
      </c>
      <c r="BS443" s="22" t="s">
        <v>37</v>
      </c>
      <c r="BT443" s="22" t="s">
        <v>37</v>
      </c>
      <c r="BU443" s="22" t="s">
        <v>37</v>
      </c>
      <c r="BV443" s="22" t="s">
        <v>37</v>
      </c>
      <c r="BW443" s="22" t="s">
        <v>37</v>
      </c>
      <c r="BX443" s="22" t="s">
        <v>37</v>
      </c>
      <c r="BY443" s="24" t="s">
        <v>37</v>
      </c>
      <c r="BZ443" s="24" t="s">
        <v>37</v>
      </c>
      <c r="CA443" s="24" t="s">
        <v>37</v>
      </c>
      <c r="CB443" s="24" t="s">
        <v>37</v>
      </c>
      <c r="CC443" s="24" t="s">
        <v>37</v>
      </c>
      <c r="CD443" s="24" t="s">
        <v>37</v>
      </c>
      <c r="CE443" s="24" t="s">
        <v>37</v>
      </c>
      <c r="CF443" s="24" t="s">
        <v>37</v>
      </c>
      <c r="CG443" s="24" t="s">
        <v>37</v>
      </c>
      <c r="CH443" s="24" t="s">
        <v>37</v>
      </c>
      <c r="CI443" s="22" t="s">
        <v>37</v>
      </c>
      <c r="CJ443" s="22" t="s">
        <v>37</v>
      </c>
      <c r="CK443" s="22" t="s">
        <v>37</v>
      </c>
      <c r="CL443" s="22" t="s">
        <v>37</v>
      </c>
      <c r="CM443" s="20">
        <v>4</v>
      </c>
      <c r="CN443" s="20">
        <v>12</v>
      </c>
      <c r="CO443" s="20">
        <v>5</v>
      </c>
      <c r="CP443" s="20">
        <v>0</v>
      </c>
    </row>
    <row r="444" spans="1:94" x14ac:dyDescent="0.35">
      <c r="A444" s="16">
        <v>2012</v>
      </c>
      <c r="B444" s="17">
        <v>13480</v>
      </c>
      <c r="C444" s="18" t="s">
        <v>1187</v>
      </c>
      <c r="D444" s="18" t="s">
        <v>51</v>
      </c>
      <c r="E444" s="18" t="s">
        <v>28</v>
      </c>
      <c r="F444" s="16" t="s">
        <v>8</v>
      </c>
      <c r="G444" s="20">
        <v>59</v>
      </c>
      <c r="H444" s="20">
        <v>432</v>
      </c>
      <c r="I444" s="20" t="s">
        <v>37</v>
      </c>
      <c r="J444" s="20" t="s">
        <v>37</v>
      </c>
      <c r="K444" s="20">
        <v>491</v>
      </c>
      <c r="L444" s="19" t="s">
        <v>37</v>
      </c>
      <c r="M444" s="19">
        <v>0.1</v>
      </c>
      <c r="N444" s="19" t="s">
        <v>37</v>
      </c>
      <c r="O444" s="19" t="s">
        <v>37</v>
      </c>
      <c r="P444" s="19">
        <v>0.1</v>
      </c>
      <c r="Q444" s="22">
        <v>1972</v>
      </c>
      <c r="R444" s="22">
        <v>4198</v>
      </c>
      <c r="S444" s="22" t="s">
        <v>37</v>
      </c>
      <c r="T444" s="22" t="s">
        <v>37</v>
      </c>
      <c r="U444" s="22">
        <v>6170</v>
      </c>
      <c r="V444" s="21">
        <v>0.2</v>
      </c>
      <c r="W444" s="21">
        <v>0.7</v>
      </c>
      <c r="X444" s="21" t="s">
        <v>37</v>
      </c>
      <c r="Y444" s="21" t="s">
        <v>37</v>
      </c>
      <c r="Z444" s="21">
        <v>0.9</v>
      </c>
      <c r="AA444" s="20">
        <v>16</v>
      </c>
      <c r="AB444" s="20" t="s">
        <v>37</v>
      </c>
      <c r="AC444" s="20" t="s">
        <v>37</v>
      </c>
      <c r="AD444" s="20" t="s">
        <v>37</v>
      </c>
      <c r="AE444" s="20">
        <v>16</v>
      </c>
      <c r="AF444" s="19">
        <v>0.2</v>
      </c>
      <c r="AG444" s="19" t="s">
        <v>37</v>
      </c>
      <c r="AH444" s="19" t="s">
        <v>37</v>
      </c>
      <c r="AI444" s="19" t="s">
        <v>37</v>
      </c>
      <c r="AJ444" s="19">
        <v>0.2</v>
      </c>
      <c r="AK444" s="19">
        <v>0.8</v>
      </c>
      <c r="AL444" s="19" t="s">
        <v>37</v>
      </c>
      <c r="AM444" s="19" t="s">
        <v>37</v>
      </c>
      <c r="AN444" s="19" t="s">
        <v>37</v>
      </c>
      <c r="AO444" s="19">
        <v>0.8</v>
      </c>
      <c r="AP444" s="22">
        <v>16</v>
      </c>
      <c r="AQ444" s="22" t="s">
        <v>37</v>
      </c>
      <c r="AR444" s="22" t="s">
        <v>37</v>
      </c>
      <c r="AS444" s="22" t="s">
        <v>37</v>
      </c>
      <c r="AT444" s="22">
        <v>16</v>
      </c>
      <c r="AU444" s="21">
        <v>0.2</v>
      </c>
      <c r="AV444" s="21" t="s">
        <v>37</v>
      </c>
      <c r="AW444" s="21" t="s">
        <v>37</v>
      </c>
      <c r="AX444" s="21" t="s">
        <v>37</v>
      </c>
      <c r="AY444" s="21">
        <v>0.2</v>
      </c>
      <c r="AZ444" s="21">
        <v>0.8</v>
      </c>
      <c r="BA444" s="21" t="s">
        <v>37</v>
      </c>
      <c r="BB444" s="21" t="s">
        <v>37</v>
      </c>
      <c r="BC444" s="21" t="s">
        <v>37</v>
      </c>
      <c r="BD444" s="21">
        <v>0.8</v>
      </c>
      <c r="BE444" s="20">
        <v>25</v>
      </c>
      <c r="BF444" s="20">
        <v>23</v>
      </c>
      <c r="BG444" s="20" t="s">
        <v>37</v>
      </c>
      <c r="BH444" s="20" t="s">
        <v>37</v>
      </c>
      <c r="BI444" s="20">
        <v>48</v>
      </c>
      <c r="BJ444" s="20">
        <v>14</v>
      </c>
      <c r="BK444" s="20">
        <v>18</v>
      </c>
      <c r="BL444" s="20" t="s">
        <v>37</v>
      </c>
      <c r="BM444" s="20" t="s">
        <v>37</v>
      </c>
      <c r="BN444" s="20">
        <v>32</v>
      </c>
      <c r="BO444" s="22">
        <v>81</v>
      </c>
      <c r="BP444" s="22">
        <v>1</v>
      </c>
      <c r="BQ444" s="22" t="s">
        <v>37</v>
      </c>
      <c r="BR444" s="22" t="s">
        <v>37</v>
      </c>
      <c r="BS444" s="22">
        <v>82</v>
      </c>
      <c r="BT444" s="22">
        <v>0</v>
      </c>
      <c r="BU444" s="22">
        <v>0</v>
      </c>
      <c r="BV444" s="22" t="s">
        <v>37</v>
      </c>
      <c r="BW444" s="22" t="s">
        <v>37</v>
      </c>
      <c r="BX444" s="22">
        <v>0</v>
      </c>
      <c r="BY444" s="24">
        <v>9</v>
      </c>
      <c r="BZ444" s="24">
        <v>12</v>
      </c>
      <c r="CA444" s="24" t="s">
        <v>37</v>
      </c>
      <c r="CB444" s="24" t="s">
        <v>37</v>
      </c>
      <c r="CC444" s="24">
        <v>21</v>
      </c>
      <c r="CD444" s="24">
        <v>129</v>
      </c>
      <c r="CE444" s="24">
        <v>54</v>
      </c>
      <c r="CF444" s="24">
        <v>0</v>
      </c>
      <c r="CG444" s="24">
        <v>0</v>
      </c>
      <c r="CH444" s="24">
        <v>183</v>
      </c>
      <c r="CI444" s="22" t="s">
        <v>37</v>
      </c>
      <c r="CJ444" s="22" t="s">
        <v>37</v>
      </c>
      <c r="CK444" s="22" t="s">
        <v>37</v>
      </c>
      <c r="CL444" s="22" t="s">
        <v>37</v>
      </c>
      <c r="CM444" s="20" t="s">
        <v>37</v>
      </c>
      <c r="CN444" s="20" t="s">
        <v>37</v>
      </c>
      <c r="CO444" s="20" t="s">
        <v>37</v>
      </c>
      <c r="CP444" s="20" t="s">
        <v>37</v>
      </c>
    </row>
    <row r="445" spans="1:94" x14ac:dyDescent="0.35">
      <c r="A445" s="16">
        <v>2012</v>
      </c>
      <c r="B445" s="17">
        <v>13481</v>
      </c>
      <c r="C445" s="18" t="s">
        <v>1188</v>
      </c>
      <c r="D445" s="18" t="s">
        <v>39</v>
      </c>
      <c r="E445" s="18" t="s">
        <v>28</v>
      </c>
      <c r="F445" s="16" t="s">
        <v>8</v>
      </c>
      <c r="G445" s="20" t="s">
        <v>37</v>
      </c>
      <c r="H445" s="20" t="s">
        <v>37</v>
      </c>
      <c r="I445" s="20" t="s">
        <v>37</v>
      </c>
      <c r="J445" s="20" t="s">
        <v>37</v>
      </c>
      <c r="K445" s="20" t="s">
        <v>37</v>
      </c>
      <c r="L445" s="19" t="s">
        <v>37</v>
      </c>
      <c r="M445" s="19" t="s">
        <v>37</v>
      </c>
      <c r="N445" s="19" t="s">
        <v>37</v>
      </c>
      <c r="O445" s="19" t="s">
        <v>37</v>
      </c>
      <c r="P445" s="19" t="s">
        <v>37</v>
      </c>
      <c r="Q445" s="22" t="s">
        <v>37</v>
      </c>
      <c r="R445" s="22" t="s">
        <v>37</v>
      </c>
      <c r="S445" s="22" t="s">
        <v>37</v>
      </c>
      <c r="T445" s="22" t="s">
        <v>37</v>
      </c>
      <c r="U445" s="22" t="s">
        <v>37</v>
      </c>
      <c r="V445" s="21" t="s">
        <v>37</v>
      </c>
      <c r="W445" s="21" t="s">
        <v>37</v>
      </c>
      <c r="X445" s="21" t="s">
        <v>37</v>
      </c>
      <c r="Y445" s="21" t="s">
        <v>37</v>
      </c>
      <c r="Z445" s="21" t="s">
        <v>37</v>
      </c>
      <c r="AA445" s="20" t="s">
        <v>37</v>
      </c>
      <c r="AB445" s="20" t="s">
        <v>37</v>
      </c>
      <c r="AC445" s="20" t="s">
        <v>37</v>
      </c>
      <c r="AD445" s="20" t="s">
        <v>37</v>
      </c>
      <c r="AE445" s="20" t="s">
        <v>37</v>
      </c>
      <c r="AF445" s="19" t="s">
        <v>37</v>
      </c>
      <c r="AG445" s="19" t="s">
        <v>37</v>
      </c>
      <c r="AH445" s="19" t="s">
        <v>37</v>
      </c>
      <c r="AI445" s="19" t="s">
        <v>37</v>
      </c>
      <c r="AJ445" s="19" t="s">
        <v>37</v>
      </c>
      <c r="AK445" s="19" t="s">
        <v>37</v>
      </c>
      <c r="AL445" s="19" t="s">
        <v>37</v>
      </c>
      <c r="AM445" s="19" t="s">
        <v>37</v>
      </c>
      <c r="AN445" s="19" t="s">
        <v>37</v>
      </c>
      <c r="AO445" s="19" t="s">
        <v>37</v>
      </c>
      <c r="AP445" s="22" t="s">
        <v>37</v>
      </c>
      <c r="AQ445" s="22" t="s">
        <v>37</v>
      </c>
      <c r="AR445" s="22" t="s">
        <v>37</v>
      </c>
      <c r="AS445" s="22" t="s">
        <v>37</v>
      </c>
      <c r="AT445" s="22" t="s">
        <v>37</v>
      </c>
      <c r="AU445" s="21" t="s">
        <v>37</v>
      </c>
      <c r="AV445" s="21" t="s">
        <v>37</v>
      </c>
      <c r="AW445" s="21" t="s">
        <v>37</v>
      </c>
      <c r="AX445" s="21" t="s">
        <v>37</v>
      </c>
      <c r="AY445" s="21" t="s">
        <v>37</v>
      </c>
      <c r="AZ445" s="21" t="s">
        <v>37</v>
      </c>
      <c r="BA445" s="21" t="s">
        <v>37</v>
      </c>
      <c r="BB445" s="21" t="s">
        <v>37</v>
      </c>
      <c r="BC445" s="21" t="s">
        <v>37</v>
      </c>
      <c r="BD445" s="21" t="s">
        <v>37</v>
      </c>
      <c r="BE445" s="20" t="s">
        <v>37</v>
      </c>
      <c r="BF445" s="20" t="s">
        <v>37</v>
      </c>
      <c r="BG445" s="20" t="s">
        <v>37</v>
      </c>
      <c r="BH445" s="20" t="s">
        <v>37</v>
      </c>
      <c r="BI445" s="20" t="s">
        <v>37</v>
      </c>
      <c r="BJ445" s="20" t="s">
        <v>37</v>
      </c>
      <c r="BK445" s="20" t="s">
        <v>37</v>
      </c>
      <c r="BL445" s="20" t="s">
        <v>37</v>
      </c>
      <c r="BM445" s="20" t="s">
        <v>37</v>
      </c>
      <c r="BN445" s="20" t="s">
        <v>37</v>
      </c>
      <c r="BO445" s="22" t="s">
        <v>37</v>
      </c>
      <c r="BP445" s="22" t="s">
        <v>37</v>
      </c>
      <c r="BQ445" s="22" t="s">
        <v>37</v>
      </c>
      <c r="BR445" s="22" t="s">
        <v>37</v>
      </c>
      <c r="BS445" s="22" t="s">
        <v>37</v>
      </c>
      <c r="BT445" s="22" t="s">
        <v>37</v>
      </c>
      <c r="BU445" s="22" t="s">
        <v>37</v>
      </c>
      <c r="BV445" s="22" t="s">
        <v>37</v>
      </c>
      <c r="BW445" s="22" t="s">
        <v>37</v>
      </c>
      <c r="BX445" s="22" t="s">
        <v>37</v>
      </c>
      <c r="BY445" s="24" t="s">
        <v>37</v>
      </c>
      <c r="BZ445" s="24" t="s">
        <v>37</v>
      </c>
      <c r="CA445" s="24" t="s">
        <v>37</v>
      </c>
      <c r="CB445" s="24" t="s">
        <v>37</v>
      </c>
      <c r="CC445" s="24" t="s">
        <v>37</v>
      </c>
      <c r="CD445" s="24" t="s">
        <v>37</v>
      </c>
      <c r="CE445" s="24" t="s">
        <v>37</v>
      </c>
      <c r="CF445" s="24" t="s">
        <v>37</v>
      </c>
      <c r="CG445" s="24" t="s">
        <v>37</v>
      </c>
      <c r="CH445" s="24" t="s">
        <v>37</v>
      </c>
      <c r="CI445" s="22" t="s">
        <v>37</v>
      </c>
      <c r="CJ445" s="22" t="s">
        <v>37</v>
      </c>
      <c r="CK445" s="22" t="s">
        <v>37</v>
      </c>
      <c r="CL445" s="22" t="s">
        <v>37</v>
      </c>
      <c r="CM445" s="20">
        <v>34</v>
      </c>
      <c r="CN445" s="20">
        <v>21</v>
      </c>
      <c r="CO445" s="20">
        <v>1</v>
      </c>
      <c r="CP445" s="20">
        <v>0</v>
      </c>
    </row>
    <row r="446" spans="1:94" x14ac:dyDescent="0.35">
      <c r="A446" s="16">
        <v>2012</v>
      </c>
      <c r="B446" s="17">
        <v>13485</v>
      </c>
      <c r="C446" s="18" t="s">
        <v>1190</v>
      </c>
      <c r="D446" s="18" t="s">
        <v>61</v>
      </c>
      <c r="E446" s="18" t="s">
        <v>28</v>
      </c>
      <c r="F446" s="16" t="s">
        <v>8</v>
      </c>
      <c r="G446" s="20" t="s">
        <v>37</v>
      </c>
      <c r="H446" s="20" t="s">
        <v>37</v>
      </c>
      <c r="I446" s="20" t="s">
        <v>37</v>
      </c>
      <c r="J446" s="20" t="s">
        <v>37</v>
      </c>
      <c r="K446" s="20">
        <v>0</v>
      </c>
      <c r="L446" s="19" t="s">
        <v>37</v>
      </c>
      <c r="M446" s="19" t="s">
        <v>37</v>
      </c>
      <c r="N446" s="19" t="s">
        <v>37</v>
      </c>
      <c r="O446" s="19" t="s">
        <v>37</v>
      </c>
      <c r="P446" s="19">
        <v>0</v>
      </c>
      <c r="Q446" s="22" t="s">
        <v>37</v>
      </c>
      <c r="R446" s="22" t="s">
        <v>37</v>
      </c>
      <c r="S446" s="22" t="s">
        <v>37</v>
      </c>
      <c r="T446" s="22" t="s">
        <v>37</v>
      </c>
      <c r="U446" s="22">
        <v>0</v>
      </c>
      <c r="V446" s="21" t="s">
        <v>37</v>
      </c>
      <c r="W446" s="21" t="s">
        <v>37</v>
      </c>
      <c r="X446" s="21" t="s">
        <v>37</v>
      </c>
      <c r="Y446" s="21" t="s">
        <v>37</v>
      </c>
      <c r="Z446" s="21">
        <v>0</v>
      </c>
      <c r="AA446" s="20" t="s">
        <v>37</v>
      </c>
      <c r="AB446" s="20" t="s">
        <v>37</v>
      </c>
      <c r="AC446" s="20" t="s">
        <v>37</v>
      </c>
      <c r="AD446" s="20" t="s">
        <v>37</v>
      </c>
      <c r="AE446" s="20">
        <v>0</v>
      </c>
      <c r="AF446" s="19" t="s">
        <v>37</v>
      </c>
      <c r="AG446" s="19" t="s">
        <v>37</v>
      </c>
      <c r="AH446" s="19" t="s">
        <v>37</v>
      </c>
      <c r="AI446" s="19" t="s">
        <v>37</v>
      </c>
      <c r="AJ446" s="19">
        <v>0</v>
      </c>
      <c r="AK446" s="19" t="s">
        <v>37</v>
      </c>
      <c r="AL446" s="19" t="s">
        <v>37</v>
      </c>
      <c r="AM446" s="19" t="s">
        <v>37</v>
      </c>
      <c r="AN446" s="19" t="s">
        <v>37</v>
      </c>
      <c r="AO446" s="19">
        <v>0</v>
      </c>
      <c r="AP446" s="22">
        <v>128</v>
      </c>
      <c r="AQ446" s="22" t="s">
        <v>37</v>
      </c>
      <c r="AR446" s="22" t="s">
        <v>37</v>
      </c>
      <c r="AS446" s="22" t="s">
        <v>37</v>
      </c>
      <c r="AT446" s="22">
        <v>128</v>
      </c>
      <c r="AU446" s="21" t="s">
        <v>37</v>
      </c>
      <c r="AV446" s="21" t="s">
        <v>37</v>
      </c>
      <c r="AW446" s="21" t="s">
        <v>37</v>
      </c>
      <c r="AX446" s="21" t="s">
        <v>37</v>
      </c>
      <c r="AY446" s="21">
        <v>0</v>
      </c>
      <c r="AZ446" s="21">
        <v>6</v>
      </c>
      <c r="BA446" s="21" t="s">
        <v>37</v>
      </c>
      <c r="BB446" s="21" t="s">
        <v>37</v>
      </c>
      <c r="BC446" s="21" t="s">
        <v>37</v>
      </c>
      <c r="BD446" s="21">
        <v>6</v>
      </c>
      <c r="BE446" s="20" t="s">
        <v>37</v>
      </c>
      <c r="BF446" s="20" t="s">
        <v>37</v>
      </c>
      <c r="BG446" s="20" t="s">
        <v>37</v>
      </c>
      <c r="BH446" s="20" t="s">
        <v>37</v>
      </c>
      <c r="BI446" s="20">
        <v>0</v>
      </c>
      <c r="BJ446" s="20" t="s">
        <v>37</v>
      </c>
      <c r="BK446" s="20" t="s">
        <v>37</v>
      </c>
      <c r="BL446" s="20" t="s">
        <v>37</v>
      </c>
      <c r="BM446" s="20" t="s">
        <v>37</v>
      </c>
      <c r="BN446" s="20">
        <v>0</v>
      </c>
      <c r="BO446" s="22" t="s">
        <v>37</v>
      </c>
      <c r="BP446" s="22" t="s">
        <v>37</v>
      </c>
      <c r="BQ446" s="22" t="s">
        <v>37</v>
      </c>
      <c r="BR446" s="22" t="s">
        <v>37</v>
      </c>
      <c r="BS446" s="22">
        <v>0</v>
      </c>
      <c r="BT446" s="22">
        <v>222</v>
      </c>
      <c r="BU446" s="22" t="s">
        <v>37</v>
      </c>
      <c r="BV446" s="22" t="s">
        <v>37</v>
      </c>
      <c r="BW446" s="22" t="s">
        <v>37</v>
      </c>
      <c r="BX446" s="22">
        <v>222</v>
      </c>
      <c r="BY446" s="24" t="s">
        <v>37</v>
      </c>
      <c r="BZ446" s="24" t="s">
        <v>37</v>
      </c>
      <c r="CA446" s="24" t="s">
        <v>37</v>
      </c>
      <c r="CB446" s="24" t="s">
        <v>37</v>
      </c>
      <c r="CC446" s="24">
        <v>0</v>
      </c>
      <c r="CD446" s="24">
        <v>222</v>
      </c>
      <c r="CE446" s="24">
        <v>0</v>
      </c>
      <c r="CF446" s="24">
        <v>0</v>
      </c>
      <c r="CG446" s="24">
        <v>0</v>
      </c>
      <c r="CH446" s="24">
        <v>222</v>
      </c>
      <c r="CI446" s="22" t="s">
        <v>37</v>
      </c>
      <c r="CJ446" s="22" t="s">
        <v>37</v>
      </c>
      <c r="CK446" s="22" t="s">
        <v>37</v>
      </c>
      <c r="CL446" s="22" t="s">
        <v>37</v>
      </c>
      <c r="CM446" s="20" t="s">
        <v>37</v>
      </c>
      <c r="CN446" s="20" t="s">
        <v>37</v>
      </c>
      <c r="CO446" s="20" t="s">
        <v>37</v>
      </c>
      <c r="CP446" s="20" t="s">
        <v>37</v>
      </c>
    </row>
    <row r="447" spans="1:94" x14ac:dyDescent="0.35">
      <c r="A447" s="16">
        <v>2012</v>
      </c>
      <c r="B447" s="17">
        <v>13488</v>
      </c>
      <c r="C447" s="18" t="s">
        <v>1191</v>
      </c>
      <c r="D447" s="18" t="s">
        <v>51</v>
      </c>
      <c r="E447" s="18" t="s">
        <v>28</v>
      </c>
      <c r="F447" s="16" t="s">
        <v>8</v>
      </c>
      <c r="G447" s="20">
        <v>291</v>
      </c>
      <c r="H447" s="20">
        <v>407</v>
      </c>
      <c r="I447" s="20">
        <v>307</v>
      </c>
      <c r="J447" s="20" t="s">
        <v>37</v>
      </c>
      <c r="K447" s="20">
        <v>1005</v>
      </c>
      <c r="L447" s="19">
        <v>0.2</v>
      </c>
      <c r="M447" s="19">
        <v>0.2</v>
      </c>
      <c r="N447" s="19" t="s">
        <v>37</v>
      </c>
      <c r="O447" s="19" t="s">
        <v>37</v>
      </c>
      <c r="P447" s="19">
        <v>0.4</v>
      </c>
      <c r="Q447" s="22">
        <v>1613</v>
      </c>
      <c r="R447" s="22">
        <v>17349</v>
      </c>
      <c r="S447" s="22">
        <v>307</v>
      </c>
      <c r="T447" s="22" t="s">
        <v>37</v>
      </c>
      <c r="U447" s="22">
        <v>19269</v>
      </c>
      <c r="V447" s="21">
        <v>1.3</v>
      </c>
      <c r="W447" s="21">
        <v>0.9</v>
      </c>
      <c r="X447" s="21">
        <v>0</v>
      </c>
      <c r="Y447" s="21" t="s">
        <v>37</v>
      </c>
      <c r="Z447" s="21">
        <v>2.2000000000000002</v>
      </c>
      <c r="AA447" s="20" t="s">
        <v>37</v>
      </c>
      <c r="AB447" s="20" t="s">
        <v>37</v>
      </c>
      <c r="AC447" s="20" t="s">
        <v>37</v>
      </c>
      <c r="AD447" s="20" t="s">
        <v>37</v>
      </c>
      <c r="AE447" s="20" t="s">
        <v>37</v>
      </c>
      <c r="AF447" s="19" t="s">
        <v>37</v>
      </c>
      <c r="AG447" s="19" t="s">
        <v>37</v>
      </c>
      <c r="AH447" s="19" t="s">
        <v>37</v>
      </c>
      <c r="AI447" s="19" t="s">
        <v>37</v>
      </c>
      <c r="AJ447" s="19" t="s">
        <v>37</v>
      </c>
      <c r="AK447" s="19" t="s">
        <v>37</v>
      </c>
      <c r="AL447" s="19" t="s">
        <v>37</v>
      </c>
      <c r="AM447" s="19" t="s">
        <v>37</v>
      </c>
      <c r="AN447" s="19" t="s">
        <v>37</v>
      </c>
      <c r="AO447" s="19" t="s">
        <v>37</v>
      </c>
      <c r="AP447" s="22" t="s">
        <v>37</v>
      </c>
      <c r="AQ447" s="22" t="s">
        <v>37</v>
      </c>
      <c r="AR447" s="22" t="s">
        <v>37</v>
      </c>
      <c r="AS447" s="22" t="s">
        <v>37</v>
      </c>
      <c r="AT447" s="22" t="s">
        <v>37</v>
      </c>
      <c r="AU447" s="21" t="s">
        <v>37</v>
      </c>
      <c r="AV447" s="21" t="s">
        <v>37</v>
      </c>
      <c r="AW447" s="21" t="s">
        <v>37</v>
      </c>
      <c r="AX447" s="21" t="s">
        <v>37</v>
      </c>
      <c r="AY447" s="21" t="s">
        <v>37</v>
      </c>
      <c r="AZ447" s="21" t="s">
        <v>37</v>
      </c>
      <c r="BA447" s="21" t="s">
        <v>37</v>
      </c>
      <c r="BB447" s="21" t="s">
        <v>37</v>
      </c>
      <c r="BC447" s="21" t="s">
        <v>37</v>
      </c>
      <c r="BD447" s="21" t="s">
        <v>37</v>
      </c>
      <c r="BE447" s="20">
        <v>7</v>
      </c>
      <c r="BF447" s="20">
        <v>3</v>
      </c>
      <c r="BG447" s="20">
        <v>0</v>
      </c>
      <c r="BH447" s="20" t="s">
        <v>37</v>
      </c>
      <c r="BI447" s="20">
        <v>10</v>
      </c>
      <c r="BJ447" s="20">
        <v>72</v>
      </c>
      <c r="BK447" s="20">
        <v>42</v>
      </c>
      <c r="BL447" s="20">
        <v>9</v>
      </c>
      <c r="BM447" s="20" t="s">
        <v>37</v>
      </c>
      <c r="BN447" s="20">
        <v>123</v>
      </c>
      <c r="BO447" s="22" t="s">
        <v>37</v>
      </c>
      <c r="BP447" s="22" t="s">
        <v>37</v>
      </c>
      <c r="BQ447" s="22" t="s">
        <v>37</v>
      </c>
      <c r="BR447" s="22" t="s">
        <v>37</v>
      </c>
      <c r="BS447" s="22">
        <v>0</v>
      </c>
      <c r="BT447" s="22" t="s">
        <v>37</v>
      </c>
      <c r="BU447" s="22" t="s">
        <v>37</v>
      </c>
      <c r="BV447" s="22" t="s">
        <v>37</v>
      </c>
      <c r="BW447" s="22" t="s">
        <v>37</v>
      </c>
      <c r="BX447" s="22">
        <v>0</v>
      </c>
      <c r="BY447" s="24">
        <v>16</v>
      </c>
      <c r="BZ447" s="24">
        <v>9</v>
      </c>
      <c r="CA447" s="24">
        <v>2</v>
      </c>
      <c r="CB447" s="24" t="s">
        <v>37</v>
      </c>
      <c r="CC447" s="24">
        <v>27</v>
      </c>
      <c r="CD447" s="24">
        <v>95</v>
      </c>
      <c r="CE447" s="24">
        <v>54</v>
      </c>
      <c r="CF447" s="24">
        <v>11</v>
      </c>
      <c r="CG447" s="24">
        <v>0</v>
      </c>
      <c r="CH447" s="24">
        <v>160</v>
      </c>
      <c r="CI447" s="22" t="s">
        <v>37</v>
      </c>
      <c r="CJ447" s="22" t="s">
        <v>37</v>
      </c>
      <c r="CK447" s="22" t="s">
        <v>37</v>
      </c>
      <c r="CL447" s="22" t="s">
        <v>37</v>
      </c>
      <c r="CM447" s="20" t="s">
        <v>37</v>
      </c>
      <c r="CN447" s="20" t="s">
        <v>37</v>
      </c>
      <c r="CO447" s="20" t="s">
        <v>37</v>
      </c>
      <c r="CP447" s="20" t="s">
        <v>37</v>
      </c>
    </row>
    <row r="448" spans="1:94" x14ac:dyDescent="0.35">
      <c r="A448" s="16">
        <v>2012</v>
      </c>
      <c r="B448" s="17">
        <v>13511</v>
      </c>
      <c r="C448" s="18" t="s">
        <v>1192</v>
      </c>
      <c r="D448" s="18" t="s">
        <v>43</v>
      </c>
      <c r="E448" s="18" t="s">
        <v>57</v>
      </c>
      <c r="F448" s="16" t="s">
        <v>8</v>
      </c>
      <c r="G448" s="20">
        <v>11387</v>
      </c>
      <c r="H448" s="20">
        <v>27373</v>
      </c>
      <c r="I448" s="20" t="s">
        <v>37</v>
      </c>
      <c r="J448" s="20" t="s">
        <v>37</v>
      </c>
      <c r="K448" s="20">
        <v>38760</v>
      </c>
      <c r="L448" s="19" t="s">
        <v>37</v>
      </c>
      <c r="M448" s="19" t="s">
        <v>37</v>
      </c>
      <c r="N448" s="19" t="s">
        <v>37</v>
      </c>
      <c r="O448" s="19" t="s">
        <v>37</v>
      </c>
      <c r="P448" s="19">
        <v>0</v>
      </c>
      <c r="Q448" s="22">
        <v>11387</v>
      </c>
      <c r="R448" s="22">
        <v>27373</v>
      </c>
      <c r="S448" s="22" t="s">
        <v>37</v>
      </c>
      <c r="T448" s="22" t="s">
        <v>37</v>
      </c>
      <c r="U448" s="22">
        <v>38760</v>
      </c>
      <c r="V448" s="21" t="s">
        <v>37</v>
      </c>
      <c r="W448" s="21" t="s">
        <v>37</v>
      </c>
      <c r="X448" s="21" t="s">
        <v>37</v>
      </c>
      <c r="Y448" s="21" t="s">
        <v>37</v>
      </c>
      <c r="Z448" s="21">
        <v>0</v>
      </c>
      <c r="AA448" s="20" t="s">
        <v>37</v>
      </c>
      <c r="AB448" s="20" t="s">
        <v>37</v>
      </c>
      <c r="AC448" s="20" t="s">
        <v>37</v>
      </c>
      <c r="AD448" s="20" t="s">
        <v>37</v>
      </c>
      <c r="AE448" s="20">
        <v>0</v>
      </c>
      <c r="AF448" s="19" t="s">
        <v>37</v>
      </c>
      <c r="AG448" s="19" t="s">
        <v>37</v>
      </c>
      <c r="AH448" s="19" t="s">
        <v>37</v>
      </c>
      <c r="AI448" s="19" t="s">
        <v>37</v>
      </c>
      <c r="AJ448" s="19">
        <v>0</v>
      </c>
      <c r="AK448" s="19" t="s">
        <v>37</v>
      </c>
      <c r="AL448" s="19" t="s">
        <v>37</v>
      </c>
      <c r="AM448" s="19" t="s">
        <v>37</v>
      </c>
      <c r="AN448" s="19" t="s">
        <v>37</v>
      </c>
      <c r="AO448" s="19">
        <v>0</v>
      </c>
      <c r="AP448" s="22">
        <v>0</v>
      </c>
      <c r="AQ448" s="22">
        <v>51</v>
      </c>
      <c r="AR448" s="22">
        <v>267</v>
      </c>
      <c r="AS448" s="22">
        <v>0</v>
      </c>
      <c r="AT448" s="22">
        <v>318</v>
      </c>
      <c r="AU448" s="21">
        <v>0</v>
      </c>
      <c r="AV448" s="21">
        <v>2.4</v>
      </c>
      <c r="AW448" s="21">
        <v>14.2</v>
      </c>
      <c r="AX448" s="21">
        <v>0</v>
      </c>
      <c r="AY448" s="21">
        <v>16.600000000000001</v>
      </c>
      <c r="AZ448" s="21">
        <v>0</v>
      </c>
      <c r="BA448" s="21">
        <v>7.6</v>
      </c>
      <c r="BB448" s="21">
        <v>37.5</v>
      </c>
      <c r="BC448" s="21">
        <v>0</v>
      </c>
      <c r="BD448" s="21">
        <v>45.1</v>
      </c>
      <c r="BE448" s="20">
        <v>373</v>
      </c>
      <c r="BF448" s="20">
        <v>1835</v>
      </c>
      <c r="BG448" s="20" t="s">
        <v>37</v>
      </c>
      <c r="BH448" s="20" t="s">
        <v>37</v>
      </c>
      <c r="BI448" s="20">
        <v>2208</v>
      </c>
      <c r="BJ448" s="20">
        <v>1</v>
      </c>
      <c r="BK448" s="20">
        <v>6</v>
      </c>
      <c r="BL448" s="20" t="s">
        <v>37</v>
      </c>
      <c r="BM448" s="20" t="s">
        <v>37</v>
      </c>
      <c r="BN448" s="20">
        <v>7</v>
      </c>
      <c r="BO448" s="22" t="s">
        <v>37</v>
      </c>
      <c r="BP448" s="22" t="s">
        <v>37</v>
      </c>
      <c r="BQ448" s="22" t="s">
        <v>37</v>
      </c>
      <c r="BR448" s="22" t="s">
        <v>37</v>
      </c>
      <c r="BS448" s="22">
        <v>0</v>
      </c>
      <c r="BT448" s="22">
        <v>0</v>
      </c>
      <c r="BU448" s="22">
        <v>60</v>
      </c>
      <c r="BV448" s="22">
        <v>489</v>
      </c>
      <c r="BW448" s="22" t="s">
        <v>37</v>
      </c>
      <c r="BX448" s="22">
        <v>549</v>
      </c>
      <c r="BY448" s="24">
        <v>0</v>
      </c>
      <c r="BZ448" s="24">
        <v>10</v>
      </c>
      <c r="CA448" s="24">
        <v>86</v>
      </c>
      <c r="CB448" s="24" t="s">
        <v>37</v>
      </c>
      <c r="CC448" s="24">
        <v>96</v>
      </c>
      <c r="CD448" s="24">
        <v>374</v>
      </c>
      <c r="CE448" s="24">
        <v>1911</v>
      </c>
      <c r="CF448" s="24">
        <v>575</v>
      </c>
      <c r="CG448" s="24">
        <v>0</v>
      </c>
      <c r="CH448" s="24">
        <v>2860</v>
      </c>
      <c r="CI448" s="22">
        <v>0</v>
      </c>
      <c r="CJ448" s="22">
        <v>57</v>
      </c>
      <c r="CK448" s="22">
        <v>12</v>
      </c>
      <c r="CL448" s="22">
        <v>0</v>
      </c>
      <c r="CM448" s="20">
        <v>137526</v>
      </c>
      <c r="CN448" s="20">
        <v>5005</v>
      </c>
      <c r="CO448" s="20">
        <v>530</v>
      </c>
      <c r="CP448" s="20">
        <v>0</v>
      </c>
    </row>
    <row r="449" spans="1:94" x14ac:dyDescent="0.35">
      <c r="A449" s="16">
        <v>2012</v>
      </c>
      <c r="B449" s="17">
        <v>13523</v>
      </c>
      <c r="C449" s="18" t="s">
        <v>1195</v>
      </c>
      <c r="D449" s="18" t="s">
        <v>54</v>
      </c>
      <c r="E449" s="18" t="s">
        <v>28</v>
      </c>
      <c r="F449" s="16" t="s">
        <v>8</v>
      </c>
      <c r="G449" s="20" t="s">
        <v>37</v>
      </c>
      <c r="H449" s="20" t="s">
        <v>37</v>
      </c>
      <c r="I449" s="20" t="s">
        <v>37</v>
      </c>
      <c r="J449" s="20" t="s">
        <v>37</v>
      </c>
      <c r="K449" s="20">
        <v>0</v>
      </c>
      <c r="L449" s="19" t="s">
        <v>37</v>
      </c>
      <c r="M449" s="19" t="s">
        <v>37</v>
      </c>
      <c r="N449" s="19" t="s">
        <v>37</v>
      </c>
      <c r="O449" s="19" t="s">
        <v>37</v>
      </c>
      <c r="P449" s="19">
        <v>0</v>
      </c>
      <c r="Q449" s="22" t="s">
        <v>37</v>
      </c>
      <c r="R449" s="22" t="s">
        <v>37</v>
      </c>
      <c r="S449" s="22" t="s">
        <v>37</v>
      </c>
      <c r="T449" s="22" t="s">
        <v>37</v>
      </c>
      <c r="U449" s="22">
        <v>0</v>
      </c>
      <c r="V449" s="21" t="s">
        <v>37</v>
      </c>
      <c r="W449" s="21" t="s">
        <v>37</v>
      </c>
      <c r="X449" s="21" t="s">
        <v>37</v>
      </c>
      <c r="Y449" s="21" t="s">
        <v>37</v>
      </c>
      <c r="Z449" s="21">
        <v>0</v>
      </c>
      <c r="AA449" s="20" t="s">
        <v>37</v>
      </c>
      <c r="AB449" s="20" t="s">
        <v>37</v>
      </c>
      <c r="AC449" s="20" t="s">
        <v>37</v>
      </c>
      <c r="AD449" s="20" t="s">
        <v>37</v>
      </c>
      <c r="AE449" s="20">
        <v>0</v>
      </c>
      <c r="AF449" s="19" t="s">
        <v>37</v>
      </c>
      <c r="AG449" s="19" t="s">
        <v>37</v>
      </c>
      <c r="AH449" s="19">
        <v>7</v>
      </c>
      <c r="AI449" s="19" t="s">
        <v>37</v>
      </c>
      <c r="AJ449" s="19">
        <v>7</v>
      </c>
      <c r="AK449" s="19" t="s">
        <v>37</v>
      </c>
      <c r="AL449" s="19" t="s">
        <v>37</v>
      </c>
      <c r="AM449" s="19">
        <v>10</v>
      </c>
      <c r="AN449" s="19" t="s">
        <v>37</v>
      </c>
      <c r="AO449" s="19">
        <v>10</v>
      </c>
      <c r="AP449" s="22" t="s">
        <v>37</v>
      </c>
      <c r="AQ449" s="22" t="s">
        <v>37</v>
      </c>
      <c r="AR449" s="22" t="s">
        <v>37</v>
      </c>
      <c r="AS449" s="22" t="s">
        <v>37</v>
      </c>
      <c r="AT449" s="22">
        <v>0</v>
      </c>
      <c r="AU449" s="21" t="s">
        <v>37</v>
      </c>
      <c r="AV449" s="21" t="s">
        <v>37</v>
      </c>
      <c r="AW449" s="21">
        <v>7</v>
      </c>
      <c r="AX449" s="21" t="s">
        <v>37</v>
      </c>
      <c r="AY449" s="21">
        <v>7</v>
      </c>
      <c r="AZ449" s="21" t="s">
        <v>37</v>
      </c>
      <c r="BA449" s="21" t="s">
        <v>37</v>
      </c>
      <c r="BB449" s="21">
        <v>10</v>
      </c>
      <c r="BC449" s="21" t="s">
        <v>37</v>
      </c>
      <c r="BD449" s="21">
        <v>10</v>
      </c>
      <c r="BE449" s="20" t="s">
        <v>37</v>
      </c>
      <c r="BF449" s="20" t="s">
        <v>37</v>
      </c>
      <c r="BG449" s="20" t="s">
        <v>37</v>
      </c>
      <c r="BH449" s="20" t="s">
        <v>37</v>
      </c>
      <c r="BI449" s="20">
        <v>0</v>
      </c>
      <c r="BJ449" s="20" t="s">
        <v>37</v>
      </c>
      <c r="BK449" s="20" t="s">
        <v>37</v>
      </c>
      <c r="BL449" s="20" t="s">
        <v>37</v>
      </c>
      <c r="BM449" s="20" t="s">
        <v>37</v>
      </c>
      <c r="BN449" s="20">
        <v>0</v>
      </c>
      <c r="BO449" s="22" t="s">
        <v>37</v>
      </c>
      <c r="BP449" s="22" t="s">
        <v>37</v>
      </c>
      <c r="BQ449" s="22">
        <v>1</v>
      </c>
      <c r="BR449" s="22" t="s">
        <v>37</v>
      </c>
      <c r="BS449" s="22">
        <v>1</v>
      </c>
      <c r="BT449" s="22" t="s">
        <v>37</v>
      </c>
      <c r="BU449" s="22" t="s">
        <v>37</v>
      </c>
      <c r="BV449" s="22">
        <v>403</v>
      </c>
      <c r="BW449" s="22" t="s">
        <v>37</v>
      </c>
      <c r="BX449" s="22">
        <v>403</v>
      </c>
      <c r="BY449" s="24" t="s">
        <v>37</v>
      </c>
      <c r="BZ449" s="24" t="s">
        <v>37</v>
      </c>
      <c r="CA449" s="24" t="s">
        <v>37</v>
      </c>
      <c r="CB449" s="24" t="s">
        <v>37</v>
      </c>
      <c r="CC449" s="24">
        <v>0</v>
      </c>
      <c r="CD449" s="24">
        <v>0</v>
      </c>
      <c r="CE449" s="24">
        <v>0</v>
      </c>
      <c r="CF449" s="24">
        <v>404</v>
      </c>
      <c r="CG449" s="24">
        <v>0</v>
      </c>
      <c r="CH449" s="24">
        <v>404</v>
      </c>
      <c r="CI449" s="22" t="s">
        <v>37</v>
      </c>
      <c r="CJ449" s="22" t="s">
        <v>37</v>
      </c>
      <c r="CK449" s="22">
        <v>1</v>
      </c>
      <c r="CL449" s="22" t="s">
        <v>37</v>
      </c>
      <c r="CM449" s="20" t="s">
        <v>37</v>
      </c>
      <c r="CN449" s="20">
        <v>2</v>
      </c>
      <c r="CO449" s="20" t="s">
        <v>37</v>
      </c>
      <c r="CP449" s="20" t="s">
        <v>37</v>
      </c>
    </row>
    <row r="450" spans="1:94" x14ac:dyDescent="0.35">
      <c r="A450" s="16">
        <v>2012</v>
      </c>
      <c r="B450" s="17">
        <v>13524</v>
      </c>
      <c r="C450" s="18" t="s">
        <v>1196</v>
      </c>
      <c r="D450" s="18" t="s">
        <v>54</v>
      </c>
      <c r="E450" s="18" t="s">
        <v>33</v>
      </c>
      <c r="F450" s="16" t="s">
        <v>8</v>
      </c>
      <c r="G450" s="20" t="s">
        <v>37</v>
      </c>
      <c r="H450" s="20" t="s">
        <v>37</v>
      </c>
      <c r="I450" s="20" t="s">
        <v>37</v>
      </c>
      <c r="J450" s="20" t="s">
        <v>37</v>
      </c>
      <c r="K450" s="20">
        <v>0</v>
      </c>
      <c r="L450" s="19" t="s">
        <v>37</v>
      </c>
      <c r="M450" s="19" t="s">
        <v>37</v>
      </c>
      <c r="N450" s="19" t="s">
        <v>37</v>
      </c>
      <c r="O450" s="19" t="s">
        <v>37</v>
      </c>
      <c r="P450" s="19">
        <v>0</v>
      </c>
      <c r="Q450" s="22">
        <v>2528</v>
      </c>
      <c r="R450" s="22" t="s">
        <v>37</v>
      </c>
      <c r="S450" s="22" t="s">
        <v>37</v>
      </c>
      <c r="T450" s="22" t="s">
        <v>37</v>
      </c>
      <c r="U450" s="22">
        <v>2528</v>
      </c>
      <c r="V450" s="21">
        <v>2</v>
      </c>
      <c r="W450" s="21" t="s">
        <v>37</v>
      </c>
      <c r="X450" s="21" t="s">
        <v>37</v>
      </c>
      <c r="Y450" s="21" t="s">
        <v>37</v>
      </c>
      <c r="Z450" s="21">
        <v>2</v>
      </c>
      <c r="AA450" s="20" t="s">
        <v>37</v>
      </c>
      <c r="AB450" s="20" t="s">
        <v>37</v>
      </c>
      <c r="AC450" s="20" t="s">
        <v>37</v>
      </c>
      <c r="AD450" s="20" t="s">
        <v>37</v>
      </c>
      <c r="AE450" s="20">
        <v>0</v>
      </c>
      <c r="AF450" s="19" t="s">
        <v>37</v>
      </c>
      <c r="AG450" s="19" t="s">
        <v>37</v>
      </c>
      <c r="AH450" s="19" t="s">
        <v>37</v>
      </c>
      <c r="AI450" s="19" t="s">
        <v>37</v>
      </c>
      <c r="AJ450" s="19">
        <v>0</v>
      </c>
      <c r="AK450" s="19" t="s">
        <v>37</v>
      </c>
      <c r="AL450" s="19" t="s">
        <v>37</v>
      </c>
      <c r="AM450" s="19" t="s">
        <v>37</v>
      </c>
      <c r="AN450" s="19" t="s">
        <v>37</v>
      </c>
      <c r="AO450" s="19">
        <v>0</v>
      </c>
      <c r="AP450" s="22">
        <v>0</v>
      </c>
      <c r="AQ450" s="22" t="s">
        <v>37</v>
      </c>
      <c r="AR450" s="22" t="s">
        <v>37</v>
      </c>
      <c r="AS450" s="22" t="s">
        <v>37</v>
      </c>
      <c r="AT450" s="22">
        <v>0</v>
      </c>
      <c r="AU450" s="21">
        <v>1</v>
      </c>
      <c r="AV450" s="21" t="s">
        <v>37</v>
      </c>
      <c r="AW450" s="21" t="s">
        <v>37</v>
      </c>
      <c r="AX450" s="21" t="s">
        <v>37</v>
      </c>
      <c r="AY450" s="21">
        <v>1</v>
      </c>
      <c r="AZ450" s="21">
        <v>1</v>
      </c>
      <c r="BA450" s="21" t="s">
        <v>37</v>
      </c>
      <c r="BB450" s="21" t="s">
        <v>37</v>
      </c>
      <c r="BC450" s="21" t="s">
        <v>37</v>
      </c>
      <c r="BD450" s="21">
        <v>1</v>
      </c>
      <c r="BE450" s="20" t="s">
        <v>37</v>
      </c>
      <c r="BF450" s="20" t="s">
        <v>37</v>
      </c>
      <c r="BG450" s="20" t="s">
        <v>37</v>
      </c>
      <c r="BH450" s="20" t="s">
        <v>37</v>
      </c>
      <c r="BI450" s="20" t="s">
        <v>37</v>
      </c>
      <c r="BJ450" s="20" t="s">
        <v>37</v>
      </c>
      <c r="BK450" s="20" t="s">
        <v>37</v>
      </c>
      <c r="BL450" s="20" t="s">
        <v>37</v>
      </c>
      <c r="BM450" s="20" t="s">
        <v>37</v>
      </c>
      <c r="BN450" s="20" t="s">
        <v>37</v>
      </c>
      <c r="BO450" s="22" t="s">
        <v>37</v>
      </c>
      <c r="BP450" s="22" t="s">
        <v>37</v>
      </c>
      <c r="BQ450" s="22" t="s">
        <v>37</v>
      </c>
      <c r="BR450" s="22" t="s">
        <v>37</v>
      </c>
      <c r="BS450" s="22" t="s">
        <v>37</v>
      </c>
      <c r="BT450" s="22" t="s">
        <v>37</v>
      </c>
      <c r="BU450" s="22" t="s">
        <v>37</v>
      </c>
      <c r="BV450" s="22" t="s">
        <v>37</v>
      </c>
      <c r="BW450" s="22" t="s">
        <v>37</v>
      </c>
      <c r="BX450" s="22" t="s">
        <v>37</v>
      </c>
      <c r="BY450" s="24" t="s">
        <v>37</v>
      </c>
      <c r="BZ450" s="24" t="s">
        <v>37</v>
      </c>
      <c r="CA450" s="24" t="s">
        <v>37</v>
      </c>
      <c r="CB450" s="24" t="s">
        <v>37</v>
      </c>
      <c r="CC450" s="24" t="s">
        <v>37</v>
      </c>
      <c r="CD450" s="24" t="s">
        <v>37</v>
      </c>
      <c r="CE450" s="24" t="s">
        <v>37</v>
      </c>
      <c r="CF450" s="24" t="s">
        <v>37</v>
      </c>
      <c r="CG450" s="24" t="s">
        <v>37</v>
      </c>
      <c r="CH450" s="24" t="s">
        <v>37</v>
      </c>
      <c r="CI450" s="22" t="s">
        <v>37</v>
      </c>
      <c r="CJ450" s="22" t="s">
        <v>37</v>
      </c>
      <c r="CK450" s="22" t="s">
        <v>37</v>
      </c>
      <c r="CL450" s="22" t="s">
        <v>37</v>
      </c>
      <c r="CM450" s="20" t="s">
        <v>37</v>
      </c>
      <c r="CN450" s="20" t="s">
        <v>37</v>
      </c>
      <c r="CO450" s="20" t="s">
        <v>37</v>
      </c>
      <c r="CP450" s="20" t="s">
        <v>37</v>
      </c>
    </row>
    <row r="451" spans="1:94" x14ac:dyDescent="0.35">
      <c r="A451" s="16">
        <v>2012</v>
      </c>
      <c r="B451" s="17">
        <v>13561</v>
      </c>
      <c r="C451" s="18" t="s">
        <v>1199</v>
      </c>
      <c r="D451" s="18" t="s">
        <v>70</v>
      </c>
      <c r="E451" s="18" t="s">
        <v>28</v>
      </c>
      <c r="F451" s="16" t="s">
        <v>8</v>
      </c>
      <c r="G451" s="20" t="s">
        <v>37</v>
      </c>
      <c r="H451" s="20" t="s">
        <v>37</v>
      </c>
      <c r="I451" s="20" t="s">
        <v>37</v>
      </c>
      <c r="J451" s="20" t="s">
        <v>37</v>
      </c>
      <c r="K451" s="20" t="s">
        <v>37</v>
      </c>
      <c r="L451" s="19" t="s">
        <v>37</v>
      </c>
      <c r="M451" s="19" t="s">
        <v>37</v>
      </c>
      <c r="N451" s="19" t="s">
        <v>37</v>
      </c>
      <c r="O451" s="19" t="s">
        <v>37</v>
      </c>
      <c r="P451" s="19" t="s">
        <v>37</v>
      </c>
      <c r="Q451" s="22" t="s">
        <v>37</v>
      </c>
      <c r="R451" s="22" t="s">
        <v>37</v>
      </c>
      <c r="S451" s="22" t="s">
        <v>37</v>
      </c>
      <c r="T451" s="22" t="s">
        <v>37</v>
      </c>
      <c r="U451" s="22" t="s">
        <v>37</v>
      </c>
      <c r="V451" s="21" t="s">
        <v>37</v>
      </c>
      <c r="W451" s="21" t="s">
        <v>37</v>
      </c>
      <c r="X451" s="21" t="s">
        <v>37</v>
      </c>
      <c r="Y451" s="21" t="s">
        <v>37</v>
      </c>
      <c r="Z451" s="21" t="s">
        <v>37</v>
      </c>
      <c r="AA451" s="20" t="s">
        <v>37</v>
      </c>
      <c r="AB451" s="20" t="s">
        <v>37</v>
      </c>
      <c r="AC451" s="20" t="s">
        <v>37</v>
      </c>
      <c r="AD451" s="20" t="s">
        <v>37</v>
      </c>
      <c r="AE451" s="20" t="s">
        <v>37</v>
      </c>
      <c r="AF451" s="19" t="s">
        <v>37</v>
      </c>
      <c r="AG451" s="19" t="s">
        <v>37</v>
      </c>
      <c r="AH451" s="19" t="s">
        <v>37</v>
      </c>
      <c r="AI451" s="19" t="s">
        <v>37</v>
      </c>
      <c r="AJ451" s="19" t="s">
        <v>37</v>
      </c>
      <c r="AK451" s="19" t="s">
        <v>37</v>
      </c>
      <c r="AL451" s="19" t="s">
        <v>37</v>
      </c>
      <c r="AM451" s="19" t="s">
        <v>37</v>
      </c>
      <c r="AN451" s="19" t="s">
        <v>37</v>
      </c>
      <c r="AO451" s="19" t="s">
        <v>37</v>
      </c>
      <c r="AP451" s="22" t="s">
        <v>37</v>
      </c>
      <c r="AQ451" s="22" t="s">
        <v>37</v>
      </c>
      <c r="AR451" s="22" t="s">
        <v>37</v>
      </c>
      <c r="AS451" s="22" t="s">
        <v>37</v>
      </c>
      <c r="AT451" s="22" t="s">
        <v>37</v>
      </c>
      <c r="AU451" s="21" t="s">
        <v>37</v>
      </c>
      <c r="AV451" s="21" t="s">
        <v>37</v>
      </c>
      <c r="AW451" s="21" t="s">
        <v>37</v>
      </c>
      <c r="AX451" s="21" t="s">
        <v>37</v>
      </c>
      <c r="AY451" s="21" t="s">
        <v>37</v>
      </c>
      <c r="AZ451" s="21" t="s">
        <v>37</v>
      </c>
      <c r="BA451" s="21" t="s">
        <v>37</v>
      </c>
      <c r="BB451" s="21" t="s">
        <v>37</v>
      </c>
      <c r="BC451" s="21" t="s">
        <v>37</v>
      </c>
      <c r="BD451" s="21" t="s">
        <v>37</v>
      </c>
      <c r="BE451" s="20" t="s">
        <v>37</v>
      </c>
      <c r="BF451" s="20" t="s">
        <v>37</v>
      </c>
      <c r="BG451" s="20" t="s">
        <v>37</v>
      </c>
      <c r="BH451" s="20" t="s">
        <v>37</v>
      </c>
      <c r="BI451" s="20" t="s">
        <v>37</v>
      </c>
      <c r="BJ451" s="20" t="s">
        <v>37</v>
      </c>
      <c r="BK451" s="20" t="s">
        <v>37</v>
      </c>
      <c r="BL451" s="20" t="s">
        <v>37</v>
      </c>
      <c r="BM451" s="20" t="s">
        <v>37</v>
      </c>
      <c r="BN451" s="20" t="s">
        <v>37</v>
      </c>
      <c r="BO451" s="22" t="s">
        <v>37</v>
      </c>
      <c r="BP451" s="22" t="s">
        <v>37</v>
      </c>
      <c r="BQ451" s="22" t="s">
        <v>37</v>
      </c>
      <c r="BR451" s="22" t="s">
        <v>37</v>
      </c>
      <c r="BS451" s="22" t="s">
        <v>37</v>
      </c>
      <c r="BT451" s="22" t="s">
        <v>37</v>
      </c>
      <c r="BU451" s="22" t="s">
        <v>37</v>
      </c>
      <c r="BV451" s="22" t="s">
        <v>37</v>
      </c>
      <c r="BW451" s="22" t="s">
        <v>37</v>
      </c>
      <c r="BX451" s="22" t="s">
        <v>37</v>
      </c>
      <c r="BY451" s="24" t="s">
        <v>37</v>
      </c>
      <c r="BZ451" s="24" t="s">
        <v>37</v>
      </c>
      <c r="CA451" s="24" t="s">
        <v>37</v>
      </c>
      <c r="CB451" s="24" t="s">
        <v>37</v>
      </c>
      <c r="CC451" s="24" t="s">
        <v>37</v>
      </c>
      <c r="CD451" s="24" t="s">
        <v>37</v>
      </c>
      <c r="CE451" s="24" t="s">
        <v>37</v>
      </c>
      <c r="CF451" s="24" t="s">
        <v>37</v>
      </c>
      <c r="CG451" s="24" t="s">
        <v>37</v>
      </c>
      <c r="CH451" s="24" t="s">
        <v>37</v>
      </c>
      <c r="CI451" s="22" t="s">
        <v>37</v>
      </c>
      <c r="CJ451" s="22" t="s">
        <v>37</v>
      </c>
      <c r="CK451" s="22" t="s">
        <v>37</v>
      </c>
      <c r="CL451" s="22" t="s">
        <v>37</v>
      </c>
      <c r="CM451" s="20" t="s">
        <v>37</v>
      </c>
      <c r="CN451" s="20">
        <v>4</v>
      </c>
      <c r="CO451" s="20">
        <v>6</v>
      </c>
      <c r="CP451" s="20" t="s">
        <v>37</v>
      </c>
    </row>
    <row r="452" spans="1:94" x14ac:dyDescent="0.35">
      <c r="A452" s="16">
        <v>2012</v>
      </c>
      <c r="B452" s="17">
        <v>13573</v>
      </c>
      <c r="C452" s="18" t="s">
        <v>1201</v>
      </c>
      <c r="D452" s="18" t="s">
        <v>43</v>
      </c>
      <c r="E452" s="18" t="s">
        <v>57</v>
      </c>
      <c r="F452" s="16" t="s">
        <v>8</v>
      </c>
      <c r="G452" s="20">
        <v>20109</v>
      </c>
      <c r="H452" s="20">
        <v>45630</v>
      </c>
      <c r="I452" s="20">
        <v>27967</v>
      </c>
      <c r="J452" s="20" t="s">
        <v>37</v>
      </c>
      <c r="K452" s="20">
        <v>93706</v>
      </c>
      <c r="L452" s="19">
        <v>7.1</v>
      </c>
      <c r="M452" s="19">
        <v>3.4</v>
      </c>
      <c r="N452" s="19">
        <v>2.1</v>
      </c>
      <c r="O452" s="19" t="s">
        <v>37</v>
      </c>
      <c r="P452" s="19">
        <v>12.6</v>
      </c>
      <c r="Q452" s="22">
        <v>63786</v>
      </c>
      <c r="R452" s="22">
        <v>277268</v>
      </c>
      <c r="S452" s="22">
        <v>169938</v>
      </c>
      <c r="T452" s="22" t="s">
        <v>37</v>
      </c>
      <c r="U452" s="22">
        <v>510992</v>
      </c>
      <c r="V452" s="21">
        <v>18.7</v>
      </c>
      <c r="W452" s="21">
        <v>73.099999999999994</v>
      </c>
      <c r="X452" s="21">
        <v>44.8</v>
      </c>
      <c r="Y452" s="21" t="s">
        <v>37</v>
      </c>
      <c r="Z452" s="21">
        <v>136.6</v>
      </c>
      <c r="AA452" s="20" t="s">
        <v>37</v>
      </c>
      <c r="AB452" s="20" t="s">
        <v>37</v>
      </c>
      <c r="AC452" s="20" t="s">
        <v>37</v>
      </c>
      <c r="AD452" s="20" t="s">
        <v>37</v>
      </c>
      <c r="AE452" s="20">
        <v>0</v>
      </c>
      <c r="AF452" s="19" t="s">
        <v>37</v>
      </c>
      <c r="AG452" s="19" t="s">
        <v>37</v>
      </c>
      <c r="AH452" s="19" t="s">
        <v>37</v>
      </c>
      <c r="AI452" s="19" t="s">
        <v>37</v>
      </c>
      <c r="AJ452" s="19">
        <v>0</v>
      </c>
      <c r="AK452" s="19" t="s">
        <v>37</v>
      </c>
      <c r="AL452" s="19" t="s">
        <v>37</v>
      </c>
      <c r="AM452" s="19" t="s">
        <v>37</v>
      </c>
      <c r="AN452" s="19" t="s">
        <v>37</v>
      </c>
      <c r="AO452" s="19">
        <v>0</v>
      </c>
      <c r="AP452" s="22" t="s">
        <v>37</v>
      </c>
      <c r="AQ452" s="22" t="s">
        <v>37</v>
      </c>
      <c r="AR452" s="22" t="s">
        <v>37</v>
      </c>
      <c r="AS452" s="22" t="s">
        <v>37</v>
      </c>
      <c r="AT452" s="22">
        <v>0</v>
      </c>
      <c r="AU452" s="21" t="s">
        <v>37</v>
      </c>
      <c r="AV452" s="21" t="s">
        <v>37</v>
      </c>
      <c r="AW452" s="21" t="s">
        <v>37</v>
      </c>
      <c r="AX452" s="21" t="s">
        <v>37</v>
      </c>
      <c r="AY452" s="21">
        <v>0</v>
      </c>
      <c r="AZ452" s="21" t="s">
        <v>37</v>
      </c>
      <c r="BA452" s="21" t="s">
        <v>37</v>
      </c>
      <c r="BB452" s="21" t="s">
        <v>37</v>
      </c>
      <c r="BC452" s="21" t="s">
        <v>37</v>
      </c>
      <c r="BD452" s="21">
        <v>0</v>
      </c>
      <c r="BE452" s="20" t="s">
        <v>37</v>
      </c>
      <c r="BF452" s="20" t="s">
        <v>37</v>
      </c>
      <c r="BG452" s="20" t="s">
        <v>37</v>
      </c>
      <c r="BH452" s="20" t="s">
        <v>37</v>
      </c>
      <c r="BI452" s="20">
        <v>0</v>
      </c>
      <c r="BJ452" s="20">
        <v>1086</v>
      </c>
      <c r="BK452" s="20">
        <v>3655</v>
      </c>
      <c r="BL452" s="20">
        <v>2240</v>
      </c>
      <c r="BM452" s="20" t="s">
        <v>37</v>
      </c>
      <c r="BN452" s="20">
        <v>6981</v>
      </c>
      <c r="BO452" s="22" t="s">
        <v>37</v>
      </c>
      <c r="BP452" s="22" t="s">
        <v>37</v>
      </c>
      <c r="BQ452" s="22" t="s">
        <v>37</v>
      </c>
      <c r="BR452" s="22" t="s">
        <v>37</v>
      </c>
      <c r="BS452" s="22">
        <v>0</v>
      </c>
      <c r="BT452" s="22" t="s">
        <v>37</v>
      </c>
      <c r="BU452" s="22" t="s">
        <v>37</v>
      </c>
      <c r="BV452" s="22" t="s">
        <v>37</v>
      </c>
      <c r="BW452" s="22" t="s">
        <v>37</v>
      </c>
      <c r="BX452" s="22">
        <v>0</v>
      </c>
      <c r="BY452" s="24">
        <v>562</v>
      </c>
      <c r="BZ452" s="24">
        <v>1160</v>
      </c>
      <c r="CA452" s="24">
        <v>711</v>
      </c>
      <c r="CB452" s="24" t="s">
        <v>37</v>
      </c>
      <c r="CC452" s="24">
        <v>2433</v>
      </c>
      <c r="CD452" s="24">
        <v>1648</v>
      </c>
      <c r="CE452" s="24">
        <v>4815</v>
      </c>
      <c r="CF452" s="24">
        <v>2951</v>
      </c>
      <c r="CG452" s="24">
        <v>0</v>
      </c>
      <c r="CH452" s="24">
        <v>9414</v>
      </c>
      <c r="CI452" s="22" t="s">
        <v>37</v>
      </c>
      <c r="CJ452" s="22" t="s">
        <v>37</v>
      </c>
      <c r="CK452" s="22" t="s">
        <v>37</v>
      </c>
      <c r="CL452" s="22" t="s">
        <v>37</v>
      </c>
      <c r="CM452" s="20" t="s">
        <v>37</v>
      </c>
      <c r="CN452" s="20" t="s">
        <v>37</v>
      </c>
      <c r="CO452" s="20" t="s">
        <v>37</v>
      </c>
      <c r="CP452" s="20" t="s">
        <v>37</v>
      </c>
    </row>
    <row r="453" spans="1:94" x14ac:dyDescent="0.35">
      <c r="A453" s="16">
        <v>2012</v>
      </c>
      <c r="B453" s="17">
        <v>13610</v>
      </c>
      <c r="C453" s="18" t="s">
        <v>1206</v>
      </c>
      <c r="D453" s="18" t="s">
        <v>90</v>
      </c>
      <c r="E453" s="18" t="s">
        <v>33</v>
      </c>
      <c r="F453" s="16" t="s">
        <v>8</v>
      </c>
      <c r="G453" s="20" t="s">
        <v>37</v>
      </c>
      <c r="H453" s="20" t="s">
        <v>37</v>
      </c>
      <c r="I453" s="20" t="s">
        <v>37</v>
      </c>
      <c r="J453" s="20" t="s">
        <v>37</v>
      </c>
      <c r="K453" s="20">
        <v>0</v>
      </c>
      <c r="L453" s="19" t="s">
        <v>37</v>
      </c>
      <c r="M453" s="19" t="s">
        <v>37</v>
      </c>
      <c r="N453" s="19" t="s">
        <v>37</v>
      </c>
      <c r="O453" s="19" t="s">
        <v>37</v>
      </c>
      <c r="P453" s="19">
        <v>0</v>
      </c>
      <c r="Q453" s="22" t="s">
        <v>37</v>
      </c>
      <c r="R453" s="22" t="s">
        <v>37</v>
      </c>
      <c r="S453" s="22" t="s">
        <v>37</v>
      </c>
      <c r="T453" s="22" t="s">
        <v>37</v>
      </c>
      <c r="U453" s="22">
        <v>0</v>
      </c>
      <c r="V453" s="21" t="s">
        <v>37</v>
      </c>
      <c r="W453" s="21" t="s">
        <v>37</v>
      </c>
      <c r="X453" s="21" t="s">
        <v>37</v>
      </c>
      <c r="Y453" s="21" t="s">
        <v>37</v>
      </c>
      <c r="Z453" s="21">
        <v>0</v>
      </c>
      <c r="AA453" s="20" t="s">
        <v>37</v>
      </c>
      <c r="AB453" s="20" t="s">
        <v>37</v>
      </c>
      <c r="AC453" s="20" t="s">
        <v>37</v>
      </c>
      <c r="AD453" s="20" t="s">
        <v>37</v>
      </c>
      <c r="AE453" s="20">
        <v>0</v>
      </c>
      <c r="AF453" s="19" t="s">
        <v>37</v>
      </c>
      <c r="AG453" s="19" t="s">
        <v>37</v>
      </c>
      <c r="AH453" s="19">
        <v>5</v>
      </c>
      <c r="AI453" s="19" t="s">
        <v>37</v>
      </c>
      <c r="AJ453" s="19">
        <v>5</v>
      </c>
      <c r="AK453" s="19" t="s">
        <v>37</v>
      </c>
      <c r="AL453" s="19" t="s">
        <v>37</v>
      </c>
      <c r="AM453" s="19">
        <v>5</v>
      </c>
      <c r="AN453" s="19" t="s">
        <v>37</v>
      </c>
      <c r="AO453" s="19">
        <v>5</v>
      </c>
      <c r="AP453" s="22" t="s">
        <v>37</v>
      </c>
      <c r="AQ453" s="22" t="s">
        <v>37</v>
      </c>
      <c r="AR453" s="22" t="s">
        <v>37</v>
      </c>
      <c r="AS453" s="22" t="s">
        <v>37</v>
      </c>
      <c r="AT453" s="22">
        <v>0</v>
      </c>
      <c r="AU453" s="21" t="s">
        <v>37</v>
      </c>
      <c r="AV453" s="21" t="s">
        <v>37</v>
      </c>
      <c r="AW453" s="21" t="s">
        <v>37</v>
      </c>
      <c r="AX453" s="21" t="s">
        <v>37</v>
      </c>
      <c r="AY453" s="21">
        <v>0</v>
      </c>
      <c r="AZ453" s="21" t="s">
        <v>37</v>
      </c>
      <c r="BA453" s="21" t="s">
        <v>37</v>
      </c>
      <c r="BB453" s="21" t="s">
        <v>37</v>
      </c>
      <c r="BC453" s="21" t="s">
        <v>37</v>
      </c>
      <c r="BD453" s="21">
        <v>0</v>
      </c>
      <c r="BE453" s="20" t="s">
        <v>37</v>
      </c>
      <c r="BF453" s="20" t="s">
        <v>37</v>
      </c>
      <c r="BG453" s="20" t="s">
        <v>37</v>
      </c>
      <c r="BH453" s="20" t="s">
        <v>37</v>
      </c>
      <c r="BI453" s="20">
        <v>0</v>
      </c>
      <c r="BJ453" s="20" t="s">
        <v>37</v>
      </c>
      <c r="BK453" s="20" t="s">
        <v>37</v>
      </c>
      <c r="BL453" s="20" t="s">
        <v>37</v>
      </c>
      <c r="BM453" s="20" t="s">
        <v>37</v>
      </c>
      <c r="BN453" s="20">
        <v>0</v>
      </c>
      <c r="BO453" s="22" t="s">
        <v>37</v>
      </c>
      <c r="BP453" s="22" t="s">
        <v>37</v>
      </c>
      <c r="BQ453" s="22" t="s">
        <v>37</v>
      </c>
      <c r="BR453" s="22" t="s">
        <v>37</v>
      </c>
      <c r="BS453" s="22">
        <v>0</v>
      </c>
      <c r="BT453" s="22" t="s">
        <v>37</v>
      </c>
      <c r="BU453" s="22" t="s">
        <v>37</v>
      </c>
      <c r="BV453" s="22" t="s">
        <v>37</v>
      </c>
      <c r="BW453" s="22" t="s">
        <v>37</v>
      </c>
      <c r="BX453" s="22">
        <v>0</v>
      </c>
      <c r="BY453" s="24" t="s">
        <v>37</v>
      </c>
      <c r="BZ453" s="24" t="s">
        <v>37</v>
      </c>
      <c r="CA453" s="24">
        <v>5</v>
      </c>
      <c r="CB453" s="24" t="s">
        <v>37</v>
      </c>
      <c r="CC453" s="24">
        <v>5</v>
      </c>
      <c r="CD453" s="24">
        <v>0</v>
      </c>
      <c r="CE453" s="24">
        <v>0</v>
      </c>
      <c r="CF453" s="24">
        <v>5</v>
      </c>
      <c r="CG453" s="24">
        <v>0</v>
      </c>
      <c r="CH453" s="24">
        <v>5</v>
      </c>
      <c r="CI453" s="22" t="s">
        <v>37</v>
      </c>
      <c r="CJ453" s="22" t="s">
        <v>37</v>
      </c>
      <c r="CK453" s="22">
        <v>600</v>
      </c>
      <c r="CL453" s="22" t="s">
        <v>37</v>
      </c>
      <c r="CM453" s="20" t="s">
        <v>37</v>
      </c>
      <c r="CN453" s="20" t="s">
        <v>37</v>
      </c>
      <c r="CO453" s="20" t="s">
        <v>37</v>
      </c>
      <c r="CP453" s="20" t="s">
        <v>37</v>
      </c>
    </row>
    <row r="454" spans="1:94" ht="27.75" x14ac:dyDescent="0.35">
      <c r="A454" s="16">
        <v>2012</v>
      </c>
      <c r="B454" s="17">
        <v>13630</v>
      </c>
      <c r="C454" s="18" t="s">
        <v>2230</v>
      </c>
      <c r="D454" s="18" t="s">
        <v>70</v>
      </c>
      <c r="E454" s="18" t="s">
        <v>2223</v>
      </c>
      <c r="F454" s="16" t="s">
        <v>8</v>
      </c>
      <c r="G454" s="20">
        <v>1040</v>
      </c>
      <c r="H454" s="20">
        <v>4412</v>
      </c>
      <c r="I454" s="20">
        <v>1532</v>
      </c>
      <c r="J454" s="20" t="s">
        <v>37</v>
      </c>
      <c r="K454" s="20">
        <v>6984</v>
      </c>
      <c r="L454" s="19">
        <v>0.3</v>
      </c>
      <c r="M454" s="19">
        <v>0.9</v>
      </c>
      <c r="N454" s="19">
        <v>0.5</v>
      </c>
      <c r="O454" s="19" t="s">
        <v>37</v>
      </c>
      <c r="P454" s="19">
        <v>1.7</v>
      </c>
      <c r="Q454" s="22">
        <v>3334</v>
      </c>
      <c r="R454" s="22">
        <v>4412</v>
      </c>
      <c r="S454" s="22">
        <v>11788</v>
      </c>
      <c r="T454" s="22" t="s">
        <v>37</v>
      </c>
      <c r="U454" s="22">
        <v>19534</v>
      </c>
      <c r="V454" s="21">
        <v>4.5999999999999996</v>
      </c>
      <c r="W454" s="21">
        <v>0.9</v>
      </c>
      <c r="X454" s="21">
        <v>0.5</v>
      </c>
      <c r="Y454" s="21" t="s">
        <v>37</v>
      </c>
      <c r="Z454" s="21">
        <v>6</v>
      </c>
      <c r="AA454" s="20" t="s">
        <v>37</v>
      </c>
      <c r="AB454" s="20" t="s">
        <v>37</v>
      </c>
      <c r="AC454" s="20">
        <v>22</v>
      </c>
      <c r="AD454" s="20" t="s">
        <v>37</v>
      </c>
      <c r="AE454" s="20">
        <v>22</v>
      </c>
      <c r="AF454" s="19" t="s">
        <v>37</v>
      </c>
      <c r="AG454" s="19" t="s">
        <v>37</v>
      </c>
      <c r="AH454" s="19">
        <v>0.8</v>
      </c>
      <c r="AI454" s="19" t="s">
        <v>37</v>
      </c>
      <c r="AJ454" s="19">
        <v>0.8</v>
      </c>
      <c r="AK454" s="19" t="s">
        <v>37</v>
      </c>
      <c r="AL454" s="19" t="s">
        <v>37</v>
      </c>
      <c r="AM454" s="19">
        <v>1.2</v>
      </c>
      <c r="AN454" s="19" t="s">
        <v>37</v>
      </c>
      <c r="AO454" s="19">
        <v>1.2</v>
      </c>
      <c r="AP454" s="22">
        <v>228</v>
      </c>
      <c r="AQ454" s="22">
        <v>1588</v>
      </c>
      <c r="AR454" s="22">
        <v>2204</v>
      </c>
      <c r="AS454" s="22" t="s">
        <v>37</v>
      </c>
      <c r="AT454" s="22">
        <v>4020</v>
      </c>
      <c r="AU454" s="21">
        <v>3</v>
      </c>
      <c r="AV454" s="21">
        <v>13</v>
      </c>
      <c r="AW454" s="21">
        <v>27.7</v>
      </c>
      <c r="AX454" s="21" t="s">
        <v>37</v>
      </c>
      <c r="AY454" s="21">
        <v>43.7</v>
      </c>
      <c r="AZ454" s="21">
        <v>3</v>
      </c>
      <c r="BA454" s="21">
        <v>20.9</v>
      </c>
      <c r="BB454" s="21">
        <v>39.299999999999997</v>
      </c>
      <c r="BC454" s="21" t="s">
        <v>37</v>
      </c>
      <c r="BD454" s="21">
        <v>63.2</v>
      </c>
      <c r="BE454" s="20" t="s">
        <v>37</v>
      </c>
      <c r="BF454" s="20" t="s">
        <v>37</v>
      </c>
      <c r="BG454" s="20" t="s">
        <v>37</v>
      </c>
      <c r="BH454" s="20" t="s">
        <v>37</v>
      </c>
      <c r="BI454" s="20">
        <v>0</v>
      </c>
      <c r="BJ454" s="20">
        <v>167</v>
      </c>
      <c r="BK454" s="20">
        <v>238</v>
      </c>
      <c r="BL454" s="20">
        <v>84</v>
      </c>
      <c r="BM454" s="20" t="s">
        <v>37</v>
      </c>
      <c r="BN454" s="20">
        <v>489</v>
      </c>
      <c r="BO454" s="22" t="s">
        <v>37</v>
      </c>
      <c r="BP454" s="22" t="s">
        <v>37</v>
      </c>
      <c r="BQ454" s="22" t="s">
        <v>37</v>
      </c>
      <c r="BR454" s="22" t="s">
        <v>37</v>
      </c>
      <c r="BS454" s="22">
        <v>0</v>
      </c>
      <c r="BT454" s="22" t="s">
        <v>37</v>
      </c>
      <c r="BU454" s="22" t="s">
        <v>37</v>
      </c>
      <c r="BV454" s="22" t="s">
        <v>37</v>
      </c>
      <c r="BW454" s="22" t="s">
        <v>37</v>
      </c>
      <c r="BX454" s="22">
        <v>0</v>
      </c>
      <c r="BY454" s="24">
        <v>10</v>
      </c>
      <c r="BZ454" s="24">
        <v>7</v>
      </c>
      <c r="CA454" s="24">
        <v>5</v>
      </c>
      <c r="CB454" s="24" t="s">
        <v>37</v>
      </c>
      <c r="CC454" s="24">
        <v>22</v>
      </c>
      <c r="CD454" s="24">
        <v>177</v>
      </c>
      <c r="CE454" s="24">
        <v>245</v>
      </c>
      <c r="CF454" s="24">
        <v>89</v>
      </c>
      <c r="CG454" s="24">
        <v>0</v>
      </c>
      <c r="CH454" s="24">
        <v>511</v>
      </c>
      <c r="CI454" s="22" t="s">
        <v>37</v>
      </c>
      <c r="CJ454" s="22" t="s">
        <v>37</v>
      </c>
      <c r="CK454" s="22" t="s">
        <v>37</v>
      </c>
      <c r="CL454" s="22" t="s">
        <v>37</v>
      </c>
      <c r="CM454" s="20" t="s">
        <v>37</v>
      </c>
      <c r="CN454" s="20" t="s">
        <v>37</v>
      </c>
      <c r="CO454" s="20" t="s">
        <v>37</v>
      </c>
      <c r="CP454" s="20" t="s">
        <v>37</v>
      </c>
    </row>
    <row r="455" spans="1:94" x14ac:dyDescent="0.35">
      <c r="A455" s="16">
        <v>2012</v>
      </c>
      <c r="B455" s="17">
        <v>13640</v>
      </c>
      <c r="C455" s="18" t="s">
        <v>1207</v>
      </c>
      <c r="D455" s="18" t="s">
        <v>34</v>
      </c>
      <c r="E455" s="18" t="s">
        <v>33</v>
      </c>
      <c r="F455" s="16" t="s">
        <v>8</v>
      </c>
      <c r="G455" s="20" t="s">
        <v>37</v>
      </c>
      <c r="H455" s="20" t="s">
        <v>37</v>
      </c>
      <c r="I455" s="20" t="s">
        <v>37</v>
      </c>
      <c r="J455" s="20" t="s">
        <v>37</v>
      </c>
      <c r="K455" s="20">
        <v>0</v>
      </c>
      <c r="L455" s="19" t="s">
        <v>37</v>
      </c>
      <c r="M455" s="19" t="s">
        <v>37</v>
      </c>
      <c r="N455" s="19" t="s">
        <v>37</v>
      </c>
      <c r="O455" s="19" t="s">
        <v>37</v>
      </c>
      <c r="P455" s="19">
        <v>0</v>
      </c>
      <c r="Q455" s="22" t="s">
        <v>37</v>
      </c>
      <c r="R455" s="22" t="s">
        <v>37</v>
      </c>
      <c r="S455" s="22" t="s">
        <v>37</v>
      </c>
      <c r="T455" s="22" t="s">
        <v>37</v>
      </c>
      <c r="U455" s="22">
        <v>0</v>
      </c>
      <c r="V455" s="21" t="s">
        <v>37</v>
      </c>
      <c r="W455" s="21" t="s">
        <v>37</v>
      </c>
      <c r="X455" s="21" t="s">
        <v>37</v>
      </c>
      <c r="Y455" s="21" t="s">
        <v>37</v>
      </c>
      <c r="Z455" s="21">
        <v>0</v>
      </c>
      <c r="AA455" s="20">
        <v>5</v>
      </c>
      <c r="AB455" s="20">
        <v>1</v>
      </c>
      <c r="AC455" s="20" t="s">
        <v>37</v>
      </c>
      <c r="AD455" s="20" t="s">
        <v>37</v>
      </c>
      <c r="AE455" s="20">
        <v>6</v>
      </c>
      <c r="AF455" s="19" t="s">
        <v>37</v>
      </c>
      <c r="AG455" s="19" t="s">
        <v>37</v>
      </c>
      <c r="AH455" s="19" t="s">
        <v>37</v>
      </c>
      <c r="AI455" s="19" t="s">
        <v>37</v>
      </c>
      <c r="AJ455" s="19">
        <v>0</v>
      </c>
      <c r="AK455" s="19" t="s">
        <v>37</v>
      </c>
      <c r="AL455" s="19" t="s">
        <v>37</v>
      </c>
      <c r="AM455" s="19" t="s">
        <v>37</v>
      </c>
      <c r="AN455" s="19" t="s">
        <v>37</v>
      </c>
      <c r="AO455" s="19">
        <v>0</v>
      </c>
      <c r="AP455" s="22">
        <v>257</v>
      </c>
      <c r="AQ455" s="22">
        <v>86</v>
      </c>
      <c r="AR455" s="22">
        <v>67</v>
      </c>
      <c r="AS455" s="22" t="s">
        <v>37</v>
      </c>
      <c r="AT455" s="22">
        <v>410</v>
      </c>
      <c r="AU455" s="21">
        <v>19</v>
      </c>
      <c r="AV455" s="21">
        <v>2</v>
      </c>
      <c r="AW455" s="21">
        <v>1</v>
      </c>
      <c r="AX455" s="21" t="s">
        <v>37</v>
      </c>
      <c r="AY455" s="21">
        <v>22</v>
      </c>
      <c r="AZ455" s="21">
        <v>28</v>
      </c>
      <c r="BA455" s="21">
        <v>2</v>
      </c>
      <c r="BB455" s="21">
        <v>1</v>
      </c>
      <c r="BC455" s="21" t="s">
        <v>37</v>
      </c>
      <c r="BD455" s="21">
        <v>31</v>
      </c>
      <c r="BE455" s="20" t="s">
        <v>37</v>
      </c>
      <c r="BF455" s="20" t="s">
        <v>37</v>
      </c>
      <c r="BG455" s="20" t="s">
        <v>37</v>
      </c>
      <c r="BH455" s="20" t="s">
        <v>37</v>
      </c>
      <c r="BI455" s="20">
        <v>0</v>
      </c>
      <c r="BJ455" s="20" t="s">
        <v>37</v>
      </c>
      <c r="BK455" s="20" t="s">
        <v>37</v>
      </c>
      <c r="BL455" s="20" t="s">
        <v>37</v>
      </c>
      <c r="BM455" s="20" t="s">
        <v>37</v>
      </c>
      <c r="BN455" s="20">
        <v>0</v>
      </c>
      <c r="BO455" s="22">
        <v>91</v>
      </c>
      <c r="BP455" s="22" t="s">
        <v>37</v>
      </c>
      <c r="BQ455" s="22" t="s">
        <v>37</v>
      </c>
      <c r="BR455" s="22" t="s">
        <v>37</v>
      </c>
      <c r="BS455" s="22">
        <v>91</v>
      </c>
      <c r="BT455" s="22" t="s">
        <v>37</v>
      </c>
      <c r="BU455" s="22">
        <v>2</v>
      </c>
      <c r="BV455" s="22">
        <v>33</v>
      </c>
      <c r="BW455" s="22" t="s">
        <v>37</v>
      </c>
      <c r="BX455" s="22">
        <v>35</v>
      </c>
      <c r="BY455" s="24" t="s">
        <v>37</v>
      </c>
      <c r="BZ455" s="24" t="s">
        <v>37</v>
      </c>
      <c r="CA455" s="24" t="s">
        <v>37</v>
      </c>
      <c r="CB455" s="24" t="s">
        <v>37</v>
      </c>
      <c r="CC455" s="24">
        <v>0</v>
      </c>
      <c r="CD455" s="24">
        <v>91</v>
      </c>
      <c r="CE455" s="24">
        <v>2</v>
      </c>
      <c r="CF455" s="24">
        <v>33</v>
      </c>
      <c r="CG455" s="24">
        <v>0</v>
      </c>
      <c r="CH455" s="24">
        <v>126</v>
      </c>
      <c r="CI455" s="22" t="s">
        <v>37</v>
      </c>
      <c r="CJ455" s="22">
        <v>5</v>
      </c>
      <c r="CK455" s="22">
        <v>5</v>
      </c>
      <c r="CL455" s="22" t="s">
        <v>37</v>
      </c>
      <c r="CM455" s="20">
        <v>23</v>
      </c>
      <c r="CN455" s="20" t="s">
        <v>37</v>
      </c>
      <c r="CO455" s="20" t="s">
        <v>37</v>
      </c>
      <c r="CP455" s="20" t="s">
        <v>37</v>
      </c>
    </row>
    <row r="456" spans="1:94" x14ac:dyDescent="0.35">
      <c r="A456" s="16">
        <v>2012</v>
      </c>
      <c r="B456" s="17">
        <v>13664</v>
      </c>
      <c r="C456" s="18" t="s">
        <v>1212</v>
      </c>
      <c r="D456" s="18" t="s">
        <v>90</v>
      </c>
      <c r="E456" s="18" t="s">
        <v>191</v>
      </c>
      <c r="F456" s="16" t="s">
        <v>8</v>
      </c>
      <c r="G456" s="20">
        <v>0</v>
      </c>
      <c r="H456" s="20">
        <v>0</v>
      </c>
      <c r="I456" s="20" t="s">
        <v>37</v>
      </c>
      <c r="J456" s="20" t="s">
        <v>37</v>
      </c>
      <c r="K456" s="20">
        <v>0</v>
      </c>
      <c r="L456" s="19" t="s">
        <v>37</v>
      </c>
      <c r="M456" s="19">
        <v>0</v>
      </c>
      <c r="N456" s="19" t="s">
        <v>37</v>
      </c>
      <c r="O456" s="19" t="s">
        <v>37</v>
      </c>
      <c r="P456" s="19">
        <v>0</v>
      </c>
      <c r="Q456" s="22" t="s">
        <v>37</v>
      </c>
      <c r="R456" s="22" t="s">
        <v>37</v>
      </c>
      <c r="S456" s="22" t="s">
        <v>37</v>
      </c>
      <c r="T456" s="22" t="s">
        <v>37</v>
      </c>
      <c r="U456" s="22">
        <v>0</v>
      </c>
      <c r="V456" s="21" t="s">
        <v>37</v>
      </c>
      <c r="W456" s="21" t="s">
        <v>37</v>
      </c>
      <c r="X456" s="21" t="s">
        <v>37</v>
      </c>
      <c r="Y456" s="21" t="s">
        <v>37</v>
      </c>
      <c r="Z456" s="21">
        <v>0</v>
      </c>
      <c r="AA456" s="20" t="s">
        <v>37</v>
      </c>
      <c r="AB456" s="20">
        <v>2</v>
      </c>
      <c r="AC456" s="20" t="s">
        <v>37</v>
      </c>
      <c r="AD456" s="20" t="s">
        <v>37</v>
      </c>
      <c r="AE456" s="20">
        <v>2</v>
      </c>
      <c r="AF456" s="19" t="s">
        <v>37</v>
      </c>
      <c r="AG456" s="19">
        <v>2.5</v>
      </c>
      <c r="AH456" s="19" t="s">
        <v>37</v>
      </c>
      <c r="AI456" s="19" t="s">
        <v>37</v>
      </c>
      <c r="AJ456" s="19">
        <v>2.5</v>
      </c>
      <c r="AK456" s="19" t="s">
        <v>37</v>
      </c>
      <c r="AL456" s="19">
        <v>3</v>
      </c>
      <c r="AM456" s="19" t="s">
        <v>37</v>
      </c>
      <c r="AN456" s="19" t="s">
        <v>37</v>
      </c>
      <c r="AO456" s="19">
        <v>3</v>
      </c>
      <c r="AP456" s="22">
        <v>12</v>
      </c>
      <c r="AQ456" s="22" t="s">
        <v>37</v>
      </c>
      <c r="AR456" s="22">
        <v>2400</v>
      </c>
      <c r="AS456" s="22" t="s">
        <v>37</v>
      </c>
      <c r="AT456" s="22">
        <v>2412</v>
      </c>
      <c r="AU456" s="21">
        <v>12</v>
      </c>
      <c r="AV456" s="21" t="s">
        <v>37</v>
      </c>
      <c r="AW456" s="21">
        <v>23</v>
      </c>
      <c r="AX456" s="21" t="s">
        <v>37</v>
      </c>
      <c r="AY456" s="21">
        <v>35</v>
      </c>
      <c r="AZ456" s="21">
        <v>12</v>
      </c>
      <c r="BA456" s="21" t="s">
        <v>37</v>
      </c>
      <c r="BB456" s="21">
        <v>38</v>
      </c>
      <c r="BC456" s="21" t="s">
        <v>37</v>
      </c>
      <c r="BD456" s="21">
        <v>50</v>
      </c>
      <c r="BE456" s="20" t="s">
        <v>37</v>
      </c>
      <c r="BF456" s="20" t="s">
        <v>37</v>
      </c>
      <c r="BG456" s="20" t="s">
        <v>37</v>
      </c>
      <c r="BH456" s="20" t="s">
        <v>37</v>
      </c>
      <c r="BI456" s="20">
        <v>0</v>
      </c>
      <c r="BJ456" s="20" t="s">
        <v>37</v>
      </c>
      <c r="BK456" s="20" t="s">
        <v>37</v>
      </c>
      <c r="BL456" s="20" t="s">
        <v>37</v>
      </c>
      <c r="BM456" s="20" t="s">
        <v>37</v>
      </c>
      <c r="BN456" s="20">
        <v>0</v>
      </c>
      <c r="BO456" s="22">
        <v>23</v>
      </c>
      <c r="BP456" s="22" t="s">
        <v>37</v>
      </c>
      <c r="BQ456" s="22">
        <v>172</v>
      </c>
      <c r="BR456" s="22" t="s">
        <v>37</v>
      </c>
      <c r="BS456" s="22">
        <v>195</v>
      </c>
      <c r="BT456" s="22" t="s">
        <v>37</v>
      </c>
      <c r="BU456" s="22" t="s">
        <v>37</v>
      </c>
      <c r="BV456" s="22" t="s">
        <v>37</v>
      </c>
      <c r="BW456" s="22" t="s">
        <v>37</v>
      </c>
      <c r="BX456" s="22">
        <v>0</v>
      </c>
      <c r="BY456" s="24">
        <v>5</v>
      </c>
      <c r="BZ456" s="24" t="s">
        <v>37</v>
      </c>
      <c r="CA456" s="24">
        <v>104</v>
      </c>
      <c r="CB456" s="24" t="s">
        <v>37</v>
      </c>
      <c r="CC456" s="24">
        <v>109</v>
      </c>
      <c r="CD456" s="24">
        <v>28</v>
      </c>
      <c r="CE456" s="24">
        <v>0</v>
      </c>
      <c r="CF456" s="24">
        <v>276</v>
      </c>
      <c r="CG456" s="24">
        <v>0</v>
      </c>
      <c r="CH456" s="24">
        <v>304</v>
      </c>
      <c r="CI456" s="22" t="s">
        <v>37</v>
      </c>
      <c r="CJ456" s="22" t="s">
        <v>37</v>
      </c>
      <c r="CK456" s="22" t="s">
        <v>37</v>
      </c>
      <c r="CL456" s="22" t="s">
        <v>37</v>
      </c>
      <c r="CM456" s="20" t="s">
        <v>37</v>
      </c>
      <c r="CN456" s="20" t="s">
        <v>37</v>
      </c>
      <c r="CO456" s="20" t="s">
        <v>37</v>
      </c>
      <c r="CP456" s="20" t="s">
        <v>37</v>
      </c>
    </row>
    <row r="457" spans="1:94" x14ac:dyDescent="0.35">
      <c r="A457" s="16">
        <v>2012</v>
      </c>
      <c r="B457" s="17">
        <v>13676</v>
      </c>
      <c r="C457" s="18" t="s">
        <v>1215</v>
      </c>
      <c r="D457" s="18" t="s">
        <v>123</v>
      </c>
      <c r="E457" s="18" t="s">
        <v>33</v>
      </c>
      <c r="F457" s="16" t="s">
        <v>8</v>
      </c>
      <c r="G457" s="20">
        <v>260</v>
      </c>
      <c r="H457" s="20" t="s">
        <v>37</v>
      </c>
      <c r="I457" s="20" t="s">
        <v>37</v>
      </c>
      <c r="J457" s="20" t="s">
        <v>37</v>
      </c>
      <c r="K457" s="20">
        <v>260</v>
      </c>
      <c r="L457" s="19" t="s">
        <v>37</v>
      </c>
      <c r="M457" s="19" t="s">
        <v>37</v>
      </c>
      <c r="N457" s="19" t="s">
        <v>37</v>
      </c>
      <c r="O457" s="19" t="s">
        <v>37</v>
      </c>
      <c r="P457" s="19">
        <v>0</v>
      </c>
      <c r="Q457" s="22">
        <v>260</v>
      </c>
      <c r="R457" s="22" t="s">
        <v>37</v>
      </c>
      <c r="S457" s="22" t="s">
        <v>37</v>
      </c>
      <c r="T457" s="22" t="s">
        <v>37</v>
      </c>
      <c r="U457" s="22">
        <v>260</v>
      </c>
      <c r="V457" s="21" t="s">
        <v>37</v>
      </c>
      <c r="W457" s="21" t="s">
        <v>37</v>
      </c>
      <c r="X457" s="21" t="s">
        <v>37</v>
      </c>
      <c r="Y457" s="21" t="s">
        <v>37</v>
      </c>
      <c r="Z457" s="21">
        <v>0</v>
      </c>
      <c r="AA457" s="20" t="s">
        <v>37</v>
      </c>
      <c r="AB457" s="20" t="s">
        <v>37</v>
      </c>
      <c r="AC457" s="20" t="s">
        <v>37</v>
      </c>
      <c r="AD457" s="20" t="s">
        <v>37</v>
      </c>
      <c r="AE457" s="20">
        <v>0</v>
      </c>
      <c r="AF457" s="19" t="s">
        <v>37</v>
      </c>
      <c r="AG457" s="19" t="s">
        <v>37</v>
      </c>
      <c r="AH457" s="19" t="s">
        <v>37</v>
      </c>
      <c r="AI457" s="19" t="s">
        <v>37</v>
      </c>
      <c r="AJ457" s="19">
        <v>0</v>
      </c>
      <c r="AK457" s="19" t="s">
        <v>37</v>
      </c>
      <c r="AL457" s="19" t="s">
        <v>37</v>
      </c>
      <c r="AM457" s="19" t="s">
        <v>37</v>
      </c>
      <c r="AN457" s="19" t="s">
        <v>37</v>
      </c>
      <c r="AO457" s="19">
        <v>0</v>
      </c>
      <c r="AP457" s="22" t="s">
        <v>37</v>
      </c>
      <c r="AQ457" s="22" t="s">
        <v>37</v>
      </c>
      <c r="AR457" s="22" t="s">
        <v>37</v>
      </c>
      <c r="AS457" s="22" t="s">
        <v>37</v>
      </c>
      <c r="AT457" s="22">
        <v>0</v>
      </c>
      <c r="AU457" s="21">
        <v>4</v>
      </c>
      <c r="AV457" s="21" t="s">
        <v>37</v>
      </c>
      <c r="AW457" s="21" t="s">
        <v>37</v>
      </c>
      <c r="AX457" s="21" t="s">
        <v>37</v>
      </c>
      <c r="AY457" s="21">
        <v>4</v>
      </c>
      <c r="AZ457" s="21">
        <v>65.099999999999994</v>
      </c>
      <c r="BA457" s="21" t="s">
        <v>37</v>
      </c>
      <c r="BB457" s="21" t="s">
        <v>37</v>
      </c>
      <c r="BC457" s="21" t="s">
        <v>37</v>
      </c>
      <c r="BD457" s="21">
        <v>65.099999999999994</v>
      </c>
      <c r="BE457" s="20">
        <v>10</v>
      </c>
      <c r="BF457" s="20" t="s">
        <v>37</v>
      </c>
      <c r="BG457" s="20" t="s">
        <v>37</v>
      </c>
      <c r="BH457" s="20" t="s">
        <v>37</v>
      </c>
      <c r="BI457" s="20">
        <v>10</v>
      </c>
      <c r="BJ457" s="20" t="s">
        <v>37</v>
      </c>
      <c r="BK457" s="20" t="s">
        <v>37</v>
      </c>
      <c r="BL457" s="20" t="s">
        <v>37</v>
      </c>
      <c r="BM457" s="20" t="s">
        <v>37</v>
      </c>
      <c r="BN457" s="20">
        <v>0</v>
      </c>
      <c r="BO457" s="22">
        <v>180</v>
      </c>
      <c r="BP457" s="22" t="s">
        <v>37</v>
      </c>
      <c r="BQ457" s="22" t="s">
        <v>37</v>
      </c>
      <c r="BR457" s="22" t="s">
        <v>37</v>
      </c>
      <c r="BS457" s="22">
        <v>180</v>
      </c>
      <c r="BT457" s="22" t="s">
        <v>37</v>
      </c>
      <c r="BU457" s="22" t="s">
        <v>37</v>
      </c>
      <c r="BV457" s="22" t="s">
        <v>37</v>
      </c>
      <c r="BW457" s="22" t="s">
        <v>37</v>
      </c>
      <c r="BX457" s="22">
        <v>0</v>
      </c>
      <c r="BY457" s="24" t="s">
        <v>37</v>
      </c>
      <c r="BZ457" s="24" t="s">
        <v>37</v>
      </c>
      <c r="CA457" s="24" t="s">
        <v>37</v>
      </c>
      <c r="CB457" s="24" t="s">
        <v>37</v>
      </c>
      <c r="CC457" s="24">
        <v>0</v>
      </c>
      <c r="CD457" s="24">
        <v>190</v>
      </c>
      <c r="CE457" s="24">
        <v>0</v>
      </c>
      <c r="CF457" s="24">
        <v>0</v>
      </c>
      <c r="CG457" s="24">
        <v>0</v>
      </c>
      <c r="CH457" s="24">
        <v>190</v>
      </c>
      <c r="CI457" s="22" t="s">
        <v>37</v>
      </c>
      <c r="CJ457" s="22" t="s">
        <v>37</v>
      </c>
      <c r="CK457" s="22" t="s">
        <v>37</v>
      </c>
      <c r="CL457" s="22" t="s">
        <v>37</v>
      </c>
      <c r="CM457" s="20" t="s">
        <v>37</v>
      </c>
      <c r="CN457" s="20" t="s">
        <v>37</v>
      </c>
      <c r="CO457" s="20" t="s">
        <v>37</v>
      </c>
      <c r="CP457" s="20" t="s">
        <v>37</v>
      </c>
    </row>
    <row r="458" spans="1:94" x14ac:dyDescent="0.35">
      <c r="A458" s="16">
        <v>2012</v>
      </c>
      <c r="B458" s="17">
        <v>13683</v>
      </c>
      <c r="C458" s="18" t="s">
        <v>2231</v>
      </c>
      <c r="D458" s="18" t="s">
        <v>70</v>
      </c>
      <c r="E458" s="18" t="s">
        <v>33</v>
      </c>
      <c r="F458" s="16" t="s">
        <v>8</v>
      </c>
      <c r="G458" s="20" t="s">
        <v>37</v>
      </c>
      <c r="H458" s="20" t="s">
        <v>37</v>
      </c>
      <c r="I458" s="20" t="s">
        <v>37</v>
      </c>
      <c r="J458" s="20" t="s">
        <v>37</v>
      </c>
      <c r="K458" s="20">
        <v>0</v>
      </c>
      <c r="L458" s="19" t="s">
        <v>37</v>
      </c>
      <c r="M458" s="19" t="s">
        <v>37</v>
      </c>
      <c r="N458" s="19" t="s">
        <v>37</v>
      </c>
      <c r="O458" s="19" t="s">
        <v>37</v>
      </c>
      <c r="P458" s="19">
        <v>0</v>
      </c>
      <c r="Q458" s="22" t="s">
        <v>37</v>
      </c>
      <c r="R458" s="22" t="s">
        <v>37</v>
      </c>
      <c r="S458" s="22" t="s">
        <v>37</v>
      </c>
      <c r="T458" s="22" t="s">
        <v>37</v>
      </c>
      <c r="U458" s="22">
        <v>0</v>
      </c>
      <c r="V458" s="21" t="s">
        <v>37</v>
      </c>
      <c r="W458" s="21" t="s">
        <v>37</v>
      </c>
      <c r="X458" s="21" t="s">
        <v>37</v>
      </c>
      <c r="Y458" s="21" t="s">
        <v>37</v>
      </c>
      <c r="Z458" s="21">
        <v>0</v>
      </c>
      <c r="AA458" s="20" t="s">
        <v>37</v>
      </c>
      <c r="AB458" s="20" t="s">
        <v>37</v>
      </c>
      <c r="AC458" s="20" t="s">
        <v>37</v>
      </c>
      <c r="AD458" s="20" t="s">
        <v>37</v>
      </c>
      <c r="AE458" s="20">
        <v>0</v>
      </c>
      <c r="AF458" s="19" t="s">
        <v>37</v>
      </c>
      <c r="AG458" s="19" t="s">
        <v>37</v>
      </c>
      <c r="AH458" s="19" t="s">
        <v>37</v>
      </c>
      <c r="AI458" s="19" t="s">
        <v>37</v>
      </c>
      <c r="AJ458" s="19">
        <v>0</v>
      </c>
      <c r="AK458" s="19" t="s">
        <v>37</v>
      </c>
      <c r="AL458" s="19" t="s">
        <v>37</v>
      </c>
      <c r="AM458" s="19" t="s">
        <v>37</v>
      </c>
      <c r="AN458" s="19" t="s">
        <v>37</v>
      </c>
      <c r="AO458" s="19">
        <v>0</v>
      </c>
      <c r="AP458" s="22" t="s">
        <v>37</v>
      </c>
      <c r="AQ458" s="22" t="s">
        <v>37</v>
      </c>
      <c r="AR458" s="22" t="s">
        <v>37</v>
      </c>
      <c r="AS458" s="22" t="s">
        <v>37</v>
      </c>
      <c r="AT458" s="22">
        <v>0</v>
      </c>
      <c r="AU458" s="21" t="s">
        <v>37</v>
      </c>
      <c r="AV458" s="21" t="s">
        <v>37</v>
      </c>
      <c r="AW458" s="21" t="s">
        <v>37</v>
      </c>
      <c r="AX458" s="21" t="s">
        <v>37</v>
      </c>
      <c r="AY458" s="21">
        <v>0</v>
      </c>
      <c r="AZ458" s="21">
        <v>10</v>
      </c>
      <c r="BA458" s="21" t="s">
        <v>37</v>
      </c>
      <c r="BB458" s="21">
        <v>60</v>
      </c>
      <c r="BC458" s="21" t="s">
        <v>37</v>
      </c>
      <c r="BD458" s="21">
        <v>70</v>
      </c>
      <c r="BE458" s="20" t="s">
        <v>37</v>
      </c>
      <c r="BF458" s="20" t="s">
        <v>37</v>
      </c>
      <c r="BG458" s="20" t="s">
        <v>37</v>
      </c>
      <c r="BH458" s="20" t="s">
        <v>37</v>
      </c>
      <c r="BI458" s="20" t="s">
        <v>37</v>
      </c>
      <c r="BJ458" s="20" t="s">
        <v>37</v>
      </c>
      <c r="BK458" s="20" t="s">
        <v>37</v>
      </c>
      <c r="BL458" s="20" t="s">
        <v>37</v>
      </c>
      <c r="BM458" s="20" t="s">
        <v>37</v>
      </c>
      <c r="BN458" s="20" t="s">
        <v>37</v>
      </c>
      <c r="BO458" s="22" t="s">
        <v>37</v>
      </c>
      <c r="BP458" s="22" t="s">
        <v>37</v>
      </c>
      <c r="BQ458" s="22" t="s">
        <v>37</v>
      </c>
      <c r="BR458" s="22" t="s">
        <v>37</v>
      </c>
      <c r="BS458" s="22" t="s">
        <v>37</v>
      </c>
      <c r="BT458" s="22" t="s">
        <v>37</v>
      </c>
      <c r="BU458" s="22" t="s">
        <v>37</v>
      </c>
      <c r="BV458" s="22" t="s">
        <v>37</v>
      </c>
      <c r="BW458" s="22" t="s">
        <v>37</v>
      </c>
      <c r="BX458" s="22" t="s">
        <v>37</v>
      </c>
      <c r="BY458" s="24" t="s">
        <v>37</v>
      </c>
      <c r="BZ458" s="24" t="s">
        <v>37</v>
      </c>
      <c r="CA458" s="24" t="s">
        <v>37</v>
      </c>
      <c r="CB458" s="24" t="s">
        <v>37</v>
      </c>
      <c r="CC458" s="24" t="s">
        <v>37</v>
      </c>
      <c r="CD458" s="24" t="s">
        <v>37</v>
      </c>
      <c r="CE458" s="24" t="s">
        <v>37</v>
      </c>
      <c r="CF458" s="24" t="s">
        <v>37</v>
      </c>
      <c r="CG458" s="24" t="s">
        <v>37</v>
      </c>
      <c r="CH458" s="24" t="s">
        <v>37</v>
      </c>
      <c r="CI458" s="22" t="s">
        <v>37</v>
      </c>
      <c r="CJ458" s="22" t="s">
        <v>37</v>
      </c>
      <c r="CK458" s="22" t="s">
        <v>37</v>
      </c>
      <c r="CL458" s="22" t="s">
        <v>37</v>
      </c>
      <c r="CM458" s="20" t="s">
        <v>37</v>
      </c>
      <c r="CN458" s="20" t="s">
        <v>37</v>
      </c>
      <c r="CO458" s="20" t="s">
        <v>37</v>
      </c>
      <c r="CP458" s="20" t="s">
        <v>37</v>
      </c>
    </row>
    <row r="459" spans="1:94" x14ac:dyDescent="0.35">
      <c r="A459" s="16">
        <v>2012</v>
      </c>
      <c r="B459" s="17">
        <v>13685</v>
      </c>
      <c r="C459" s="18" t="s">
        <v>2232</v>
      </c>
      <c r="D459" s="18" t="s">
        <v>174</v>
      </c>
      <c r="E459" s="18" t="s">
        <v>33</v>
      </c>
      <c r="F459" s="16" t="s">
        <v>2203</v>
      </c>
      <c r="G459" s="20" t="s">
        <v>37</v>
      </c>
      <c r="H459" s="20" t="s">
        <v>37</v>
      </c>
      <c r="I459" s="20" t="s">
        <v>37</v>
      </c>
      <c r="J459" s="20" t="s">
        <v>37</v>
      </c>
      <c r="K459" s="20" t="s">
        <v>37</v>
      </c>
      <c r="L459" s="19" t="s">
        <v>37</v>
      </c>
      <c r="M459" s="19" t="s">
        <v>37</v>
      </c>
      <c r="N459" s="19" t="s">
        <v>37</v>
      </c>
      <c r="O459" s="19" t="s">
        <v>37</v>
      </c>
      <c r="P459" s="19" t="s">
        <v>37</v>
      </c>
      <c r="Q459" s="22" t="s">
        <v>37</v>
      </c>
      <c r="R459" s="22" t="s">
        <v>37</v>
      </c>
      <c r="S459" s="22" t="s">
        <v>37</v>
      </c>
      <c r="T459" s="22" t="s">
        <v>37</v>
      </c>
      <c r="U459" s="22" t="s">
        <v>37</v>
      </c>
      <c r="V459" s="21" t="s">
        <v>37</v>
      </c>
      <c r="W459" s="21" t="s">
        <v>37</v>
      </c>
      <c r="X459" s="21" t="s">
        <v>37</v>
      </c>
      <c r="Y459" s="21" t="s">
        <v>37</v>
      </c>
      <c r="Z459" s="21" t="s">
        <v>37</v>
      </c>
      <c r="AA459" s="20" t="s">
        <v>37</v>
      </c>
      <c r="AB459" s="20" t="s">
        <v>37</v>
      </c>
      <c r="AC459" s="20" t="s">
        <v>37</v>
      </c>
      <c r="AD459" s="20" t="s">
        <v>37</v>
      </c>
      <c r="AE459" s="20" t="s">
        <v>37</v>
      </c>
      <c r="AF459" s="19" t="s">
        <v>37</v>
      </c>
      <c r="AG459" s="19" t="s">
        <v>37</v>
      </c>
      <c r="AH459" s="19" t="s">
        <v>37</v>
      </c>
      <c r="AI459" s="19" t="s">
        <v>37</v>
      </c>
      <c r="AJ459" s="19" t="s">
        <v>37</v>
      </c>
      <c r="AK459" s="19" t="s">
        <v>37</v>
      </c>
      <c r="AL459" s="19" t="s">
        <v>37</v>
      </c>
      <c r="AM459" s="19" t="s">
        <v>37</v>
      </c>
      <c r="AN459" s="19" t="s">
        <v>37</v>
      </c>
      <c r="AO459" s="19" t="s">
        <v>37</v>
      </c>
      <c r="AP459" s="22" t="s">
        <v>37</v>
      </c>
      <c r="AQ459" s="22" t="s">
        <v>37</v>
      </c>
      <c r="AR459" s="22" t="s">
        <v>37</v>
      </c>
      <c r="AS459" s="22" t="s">
        <v>37</v>
      </c>
      <c r="AT459" s="22" t="s">
        <v>37</v>
      </c>
      <c r="AU459" s="21" t="s">
        <v>37</v>
      </c>
      <c r="AV459" s="21" t="s">
        <v>37</v>
      </c>
      <c r="AW459" s="21" t="s">
        <v>37</v>
      </c>
      <c r="AX459" s="21" t="s">
        <v>37</v>
      </c>
      <c r="AY459" s="21" t="s">
        <v>37</v>
      </c>
      <c r="AZ459" s="21" t="s">
        <v>37</v>
      </c>
      <c r="BA459" s="21" t="s">
        <v>37</v>
      </c>
      <c r="BB459" s="21" t="s">
        <v>37</v>
      </c>
      <c r="BC459" s="21" t="s">
        <v>37</v>
      </c>
      <c r="BD459" s="21" t="s">
        <v>37</v>
      </c>
      <c r="BE459" s="20" t="s">
        <v>37</v>
      </c>
      <c r="BF459" s="20" t="s">
        <v>37</v>
      </c>
      <c r="BG459" s="20" t="s">
        <v>37</v>
      </c>
      <c r="BH459" s="20" t="s">
        <v>37</v>
      </c>
      <c r="BI459" s="20" t="s">
        <v>37</v>
      </c>
      <c r="BJ459" s="20" t="s">
        <v>37</v>
      </c>
      <c r="BK459" s="20" t="s">
        <v>37</v>
      </c>
      <c r="BL459" s="20" t="s">
        <v>37</v>
      </c>
      <c r="BM459" s="20" t="s">
        <v>37</v>
      </c>
      <c r="BN459" s="20" t="s">
        <v>37</v>
      </c>
      <c r="BO459" s="22" t="s">
        <v>37</v>
      </c>
      <c r="BP459" s="22" t="s">
        <v>37</v>
      </c>
      <c r="BQ459" s="22" t="s">
        <v>37</v>
      </c>
      <c r="BR459" s="22" t="s">
        <v>37</v>
      </c>
      <c r="BS459" s="22" t="s">
        <v>37</v>
      </c>
      <c r="BT459" s="22" t="s">
        <v>37</v>
      </c>
      <c r="BU459" s="22" t="s">
        <v>37</v>
      </c>
      <c r="BV459" s="22" t="s">
        <v>37</v>
      </c>
      <c r="BW459" s="22" t="s">
        <v>37</v>
      </c>
      <c r="BX459" s="22" t="s">
        <v>37</v>
      </c>
      <c r="BY459" s="24" t="s">
        <v>37</v>
      </c>
      <c r="BZ459" s="24" t="s">
        <v>37</v>
      </c>
      <c r="CA459" s="24" t="s">
        <v>37</v>
      </c>
      <c r="CB459" s="24" t="s">
        <v>37</v>
      </c>
      <c r="CC459" s="24" t="s">
        <v>37</v>
      </c>
      <c r="CD459" s="24" t="s">
        <v>37</v>
      </c>
      <c r="CE459" s="24" t="s">
        <v>37</v>
      </c>
      <c r="CF459" s="24" t="s">
        <v>37</v>
      </c>
      <c r="CG459" s="24" t="s">
        <v>37</v>
      </c>
      <c r="CH459" s="24" t="s">
        <v>37</v>
      </c>
      <c r="CI459" s="22" t="s">
        <v>37</v>
      </c>
      <c r="CJ459" s="22" t="s">
        <v>37</v>
      </c>
      <c r="CK459" s="22" t="s">
        <v>37</v>
      </c>
      <c r="CL459" s="22" t="s">
        <v>37</v>
      </c>
      <c r="CM459" s="20">
        <v>21</v>
      </c>
      <c r="CN459" s="20" t="s">
        <v>37</v>
      </c>
      <c r="CO459" s="20" t="s">
        <v>37</v>
      </c>
      <c r="CP459" s="20" t="s">
        <v>37</v>
      </c>
    </row>
    <row r="460" spans="1:94" x14ac:dyDescent="0.35">
      <c r="A460" s="16">
        <v>2012</v>
      </c>
      <c r="B460" s="17">
        <v>13685</v>
      </c>
      <c r="C460" s="18" t="s">
        <v>2232</v>
      </c>
      <c r="D460" s="18" t="s">
        <v>90</v>
      </c>
      <c r="E460" s="18" t="s">
        <v>33</v>
      </c>
      <c r="F460" s="16" t="s">
        <v>2203</v>
      </c>
      <c r="G460" s="20" t="s">
        <v>37</v>
      </c>
      <c r="H460" s="20" t="s">
        <v>37</v>
      </c>
      <c r="I460" s="20" t="s">
        <v>37</v>
      </c>
      <c r="J460" s="20" t="s">
        <v>37</v>
      </c>
      <c r="K460" s="20" t="s">
        <v>37</v>
      </c>
      <c r="L460" s="19" t="s">
        <v>37</v>
      </c>
      <c r="M460" s="19" t="s">
        <v>37</v>
      </c>
      <c r="N460" s="19" t="s">
        <v>37</v>
      </c>
      <c r="O460" s="19" t="s">
        <v>37</v>
      </c>
      <c r="P460" s="19" t="s">
        <v>37</v>
      </c>
      <c r="Q460" s="22" t="s">
        <v>37</v>
      </c>
      <c r="R460" s="22" t="s">
        <v>37</v>
      </c>
      <c r="S460" s="22" t="s">
        <v>37</v>
      </c>
      <c r="T460" s="22" t="s">
        <v>37</v>
      </c>
      <c r="U460" s="22" t="s">
        <v>37</v>
      </c>
      <c r="V460" s="21" t="s">
        <v>37</v>
      </c>
      <c r="W460" s="21" t="s">
        <v>37</v>
      </c>
      <c r="X460" s="21" t="s">
        <v>37</v>
      </c>
      <c r="Y460" s="21" t="s">
        <v>37</v>
      </c>
      <c r="Z460" s="21" t="s">
        <v>37</v>
      </c>
      <c r="AA460" s="20" t="s">
        <v>37</v>
      </c>
      <c r="AB460" s="20" t="s">
        <v>37</v>
      </c>
      <c r="AC460" s="20" t="s">
        <v>37</v>
      </c>
      <c r="AD460" s="20" t="s">
        <v>37</v>
      </c>
      <c r="AE460" s="20" t="s">
        <v>37</v>
      </c>
      <c r="AF460" s="19" t="s">
        <v>37</v>
      </c>
      <c r="AG460" s="19" t="s">
        <v>37</v>
      </c>
      <c r="AH460" s="19" t="s">
        <v>37</v>
      </c>
      <c r="AI460" s="19" t="s">
        <v>37</v>
      </c>
      <c r="AJ460" s="19" t="s">
        <v>37</v>
      </c>
      <c r="AK460" s="19" t="s">
        <v>37</v>
      </c>
      <c r="AL460" s="19" t="s">
        <v>37</v>
      </c>
      <c r="AM460" s="19" t="s">
        <v>37</v>
      </c>
      <c r="AN460" s="19" t="s">
        <v>37</v>
      </c>
      <c r="AO460" s="19" t="s">
        <v>37</v>
      </c>
      <c r="AP460" s="22" t="s">
        <v>37</v>
      </c>
      <c r="AQ460" s="22" t="s">
        <v>37</v>
      </c>
      <c r="AR460" s="22" t="s">
        <v>37</v>
      </c>
      <c r="AS460" s="22" t="s">
        <v>37</v>
      </c>
      <c r="AT460" s="22" t="s">
        <v>37</v>
      </c>
      <c r="AU460" s="21" t="s">
        <v>37</v>
      </c>
      <c r="AV460" s="21" t="s">
        <v>37</v>
      </c>
      <c r="AW460" s="21" t="s">
        <v>37</v>
      </c>
      <c r="AX460" s="21" t="s">
        <v>37</v>
      </c>
      <c r="AY460" s="21" t="s">
        <v>37</v>
      </c>
      <c r="AZ460" s="21" t="s">
        <v>37</v>
      </c>
      <c r="BA460" s="21" t="s">
        <v>37</v>
      </c>
      <c r="BB460" s="21" t="s">
        <v>37</v>
      </c>
      <c r="BC460" s="21" t="s">
        <v>37</v>
      </c>
      <c r="BD460" s="21" t="s">
        <v>37</v>
      </c>
      <c r="BE460" s="20" t="s">
        <v>37</v>
      </c>
      <c r="BF460" s="20" t="s">
        <v>37</v>
      </c>
      <c r="BG460" s="20" t="s">
        <v>37</v>
      </c>
      <c r="BH460" s="20" t="s">
        <v>37</v>
      </c>
      <c r="BI460" s="20" t="s">
        <v>37</v>
      </c>
      <c r="BJ460" s="20" t="s">
        <v>37</v>
      </c>
      <c r="BK460" s="20" t="s">
        <v>37</v>
      </c>
      <c r="BL460" s="20" t="s">
        <v>37</v>
      </c>
      <c r="BM460" s="20" t="s">
        <v>37</v>
      </c>
      <c r="BN460" s="20" t="s">
        <v>37</v>
      </c>
      <c r="BO460" s="22" t="s">
        <v>37</v>
      </c>
      <c r="BP460" s="22" t="s">
        <v>37</v>
      </c>
      <c r="BQ460" s="22" t="s">
        <v>37</v>
      </c>
      <c r="BR460" s="22" t="s">
        <v>37</v>
      </c>
      <c r="BS460" s="22" t="s">
        <v>37</v>
      </c>
      <c r="BT460" s="22" t="s">
        <v>37</v>
      </c>
      <c r="BU460" s="22" t="s">
        <v>37</v>
      </c>
      <c r="BV460" s="22" t="s">
        <v>37</v>
      </c>
      <c r="BW460" s="22" t="s">
        <v>37</v>
      </c>
      <c r="BX460" s="22" t="s">
        <v>37</v>
      </c>
      <c r="BY460" s="24" t="s">
        <v>37</v>
      </c>
      <c r="BZ460" s="24" t="s">
        <v>37</v>
      </c>
      <c r="CA460" s="24" t="s">
        <v>37</v>
      </c>
      <c r="CB460" s="24" t="s">
        <v>37</v>
      </c>
      <c r="CC460" s="24" t="s">
        <v>37</v>
      </c>
      <c r="CD460" s="24" t="s">
        <v>37</v>
      </c>
      <c r="CE460" s="24" t="s">
        <v>37</v>
      </c>
      <c r="CF460" s="24" t="s">
        <v>37</v>
      </c>
      <c r="CG460" s="24" t="s">
        <v>37</v>
      </c>
      <c r="CH460" s="24" t="s">
        <v>37</v>
      </c>
      <c r="CI460" s="22" t="s">
        <v>37</v>
      </c>
      <c r="CJ460" s="22" t="s">
        <v>37</v>
      </c>
      <c r="CK460" s="22" t="s">
        <v>37</v>
      </c>
      <c r="CL460" s="22" t="s">
        <v>37</v>
      </c>
      <c r="CM460" s="20">
        <v>5</v>
      </c>
      <c r="CN460" s="20">
        <v>1</v>
      </c>
      <c r="CO460" s="20" t="s">
        <v>37</v>
      </c>
      <c r="CP460" s="20" t="s">
        <v>37</v>
      </c>
    </row>
    <row r="461" spans="1:94" ht="27.75" x14ac:dyDescent="0.35">
      <c r="A461" s="16">
        <v>2012</v>
      </c>
      <c r="B461" s="17">
        <v>13687</v>
      </c>
      <c r="C461" s="18" t="s">
        <v>2233</v>
      </c>
      <c r="D461" s="18" t="s">
        <v>70</v>
      </c>
      <c r="E461" s="18" t="s">
        <v>2223</v>
      </c>
      <c r="F461" s="16" t="s">
        <v>8</v>
      </c>
      <c r="G461" s="20">
        <v>140</v>
      </c>
      <c r="H461" s="20">
        <v>0</v>
      </c>
      <c r="I461" s="20">
        <v>600</v>
      </c>
      <c r="J461" s="20" t="s">
        <v>37</v>
      </c>
      <c r="K461" s="20">
        <v>740</v>
      </c>
      <c r="L461" s="19" t="s">
        <v>37</v>
      </c>
      <c r="M461" s="19" t="s">
        <v>37</v>
      </c>
      <c r="N461" s="19" t="s">
        <v>37</v>
      </c>
      <c r="O461" s="19" t="s">
        <v>37</v>
      </c>
      <c r="P461" s="19">
        <v>0</v>
      </c>
      <c r="Q461" s="22">
        <v>1240</v>
      </c>
      <c r="R461" s="22">
        <v>0</v>
      </c>
      <c r="S461" s="22">
        <v>800</v>
      </c>
      <c r="T461" s="22" t="s">
        <v>37</v>
      </c>
      <c r="U461" s="22">
        <v>2040</v>
      </c>
      <c r="V461" s="21">
        <v>1</v>
      </c>
      <c r="W461" s="21" t="s">
        <v>37</v>
      </c>
      <c r="X461" s="21">
        <v>2</v>
      </c>
      <c r="Y461" s="21" t="s">
        <v>37</v>
      </c>
      <c r="Z461" s="21">
        <v>3</v>
      </c>
      <c r="AA461" s="20" t="s">
        <v>37</v>
      </c>
      <c r="AB461" s="20" t="s">
        <v>37</v>
      </c>
      <c r="AC461" s="20" t="s">
        <v>37</v>
      </c>
      <c r="AD461" s="20" t="s">
        <v>37</v>
      </c>
      <c r="AE461" s="20">
        <v>0</v>
      </c>
      <c r="AF461" s="19" t="s">
        <v>37</v>
      </c>
      <c r="AG461" s="19" t="s">
        <v>37</v>
      </c>
      <c r="AH461" s="19" t="s">
        <v>37</v>
      </c>
      <c r="AI461" s="19" t="s">
        <v>37</v>
      </c>
      <c r="AJ461" s="19">
        <v>0</v>
      </c>
      <c r="AK461" s="19">
        <v>0</v>
      </c>
      <c r="AL461" s="19">
        <v>2</v>
      </c>
      <c r="AM461" s="19">
        <v>4</v>
      </c>
      <c r="AN461" s="19" t="s">
        <v>37</v>
      </c>
      <c r="AO461" s="19">
        <v>6</v>
      </c>
      <c r="AP461" s="22" t="s">
        <v>37</v>
      </c>
      <c r="AQ461" s="22" t="s">
        <v>37</v>
      </c>
      <c r="AR461" s="22" t="s">
        <v>37</v>
      </c>
      <c r="AS461" s="22" t="s">
        <v>37</v>
      </c>
      <c r="AT461" s="22">
        <v>0</v>
      </c>
      <c r="AU461" s="21">
        <v>46</v>
      </c>
      <c r="AV461" s="21">
        <v>54</v>
      </c>
      <c r="AW461" s="21">
        <v>206</v>
      </c>
      <c r="AX461" s="21" t="s">
        <v>37</v>
      </c>
      <c r="AY461" s="21">
        <v>306</v>
      </c>
      <c r="AZ461" s="21">
        <v>51</v>
      </c>
      <c r="BA461" s="21">
        <v>75</v>
      </c>
      <c r="BB461" s="21">
        <v>229</v>
      </c>
      <c r="BC461" s="21" t="s">
        <v>37</v>
      </c>
      <c r="BD461" s="21">
        <v>355</v>
      </c>
      <c r="BE461" s="20">
        <v>140</v>
      </c>
      <c r="BF461" s="20" t="s">
        <v>37</v>
      </c>
      <c r="BG461" s="20" t="s">
        <v>37</v>
      </c>
      <c r="BH461" s="20" t="s">
        <v>37</v>
      </c>
      <c r="BI461" s="20">
        <v>140</v>
      </c>
      <c r="BJ461" s="20">
        <v>400</v>
      </c>
      <c r="BK461" s="20" t="s">
        <v>37</v>
      </c>
      <c r="BL461" s="20" t="s">
        <v>37</v>
      </c>
      <c r="BM461" s="20" t="s">
        <v>37</v>
      </c>
      <c r="BN461" s="20">
        <v>400</v>
      </c>
      <c r="BO461" s="22">
        <v>960</v>
      </c>
      <c r="BP461" s="22" t="s">
        <v>37</v>
      </c>
      <c r="BQ461" s="22" t="s">
        <v>37</v>
      </c>
      <c r="BR461" s="22" t="s">
        <v>37</v>
      </c>
      <c r="BS461" s="22">
        <v>960</v>
      </c>
      <c r="BT461" s="22">
        <v>5300</v>
      </c>
      <c r="BU461" s="22">
        <v>620</v>
      </c>
      <c r="BV461" s="22">
        <v>300</v>
      </c>
      <c r="BW461" s="22" t="s">
        <v>37</v>
      </c>
      <c r="BX461" s="22">
        <v>6220</v>
      </c>
      <c r="BY461" s="24">
        <v>325</v>
      </c>
      <c r="BZ461" s="24">
        <v>22</v>
      </c>
      <c r="CA461" s="24">
        <v>40</v>
      </c>
      <c r="CB461" s="24" t="s">
        <v>37</v>
      </c>
      <c r="CC461" s="24">
        <v>387</v>
      </c>
      <c r="CD461" s="24">
        <v>7125</v>
      </c>
      <c r="CE461" s="24">
        <v>642</v>
      </c>
      <c r="CF461" s="24">
        <v>340</v>
      </c>
      <c r="CG461" s="24">
        <v>0</v>
      </c>
      <c r="CH461" s="24">
        <v>8107</v>
      </c>
      <c r="CI461" s="22" t="s">
        <v>37</v>
      </c>
      <c r="CJ461" s="22" t="s">
        <v>37</v>
      </c>
      <c r="CK461" s="22" t="s">
        <v>37</v>
      </c>
      <c r="CL461" s="22" t="s">
        <v>37</v>
      </c>
      <c r="CM461" s="20" t="s">
        <v>37</v>
      </c>
      <c r="CN461" s="20" t="s">
        <v>37</v>
      </c>
      <c r="CO461" s="20" t="s">
        <v>37</v>
      </c>
      <c r="CP461" s="20" t="s">
        <v>37</v>
      </c>
    </row>
    <row r="462" spans="1:94" x14ac:dyDescent="0.35">
      <c r="A462" s="16">
        <v>2012</v>
      </c>
      <c r="B462" s="17">
        <v>13690</v>
      </c>
      <c r="C462" s="18" t="s">
        <v>1218</v>
      </c>
      <c r="D462" s="18" t="s">
        <v>132</v>
      </c>
      <c r="E462" s="18" t="s">
        <v>33</v>
      </c>
      <c r="F462" s="16" t="s">
        <v>8</v>
      </c>
      <c r="G462" s="20" t="s">
        <v>37</v>
      </c>
      <c r="H462" s="20" t="s">
        <v>37</v>
      </c>
      <c r="I462" s="20" t="s">
        <v>37</v>
      </c>
      <c r="J462" s="20" t="s">
        <v>37</v>
      </c>
      <c r="K462" s="20">
        <v>0</v>
      </c>
      <c r="L462" s="19" t="s">
        <v>37</v>
      </c>
      <c r="M462" s="19" t="s">
        <v>37</v>
      </c>
      <c r="N462" s="19" t="s">
        <v>37</v>
      </c>
      <c r="O462" s="19" t="s">
        <v>37</v>
      </c>
      <c r="P462" s="19">
        <v>0</v>
      </c>
      <c r="Q462" s="22">
        <v>1</v>
      </c>
      <c r="R462" s="22" t="s">
        <v>37</v>
      </c>
      <c r="S462" s="22" t="s">
        <v>37</v>
      </c>
      <c r="T462" s="22" t="s">
        <v>37</v>
      </c>
      <c r="U462" s="22">
        <v>1</v>
      </c>
      <c r="V462" s="21" t="s">
        <v>37</v>
      </c>
      <c r="W462" s="21" t="s">
        <v>37</v>
      </c>
      <c r="X462" s="21" t="s">
        <v>37</v>
      </c>
      <c r="Y462" s="21" t="s">
        <v>37</v>
      </c>
      <c r="Z462" s="21">
        <v>0</v>
      </c>
      <c r="AA462" s="20" t="s">
        <v>37</v>
      </c>
      <c r="AB462" s="20" t="s">
        <v>37</v>
      </c>
      <c r="AC462" s="20" t="s">
        <v>37</v>
      </c>
      <c r="AD462" s="20" t="s">
        <v>37</v>
      </c>
      <c r="AE462" s="20">
        <v>0</v>
      </c>
      <c r="AF462" s="19">
        <v>0.1</v>
      </c>
      <c r="AG462" s="19" t="s">
        <v>37</v>
      </c>
      <c r="AH462" s="19" t="s">
        <v>37</v>
      </c>
      <c r="AI462" s="19" t="s">
        <v>37</v>
      </c>
      <c r="AJ462" s="19">
        <v>0.1</v>
      </c>
      <c r="AK462" s="19">
        <v>0.3</v>
      </c>
      <c r="AL462" s="19" t="s">
        <v>37</v>
      </c>
      <c r="AM462" s="19" t="s">
        <v>37</v>
      </c>
      <c r="AN462" s="19" t="s">
        <v>37</v>
      </c>
      <c r="AO462" s="19">
        <v>0.3</v>
      </c>
      <c r="AP462" s="22" t="s">
        <v>37</v>
      </c>
      <c r="AQ462" s="22" t="s">
        <v>37</v>
      </c>
      <c r="AR462" s="22" t="s">
        <v>37</v>
      </c>
      <c r="AS462" s="22" t="s">
        <v>37</v>
      </c>
      <c r="AT462" s="22">
        <v>0</v>
      </c>
      <c r="AU462" s="21">
        <v>2</v>
      </c>
      <c r="AV462" s="21" t="s">
        <v>37</v>
      </c>
      <c r="AW462" s="21" t="s">
        <v>37</v>
      </c>
      <c r="AX462" s="21" t="s">
        <v>37</v>
      </c>
      <c r="AY462" s="21">
        <v>2</v>
      </c>
      <c r="AZ462" s="21">
        <v>3</v>
      </c>
      <c r="BA462" s="21" t="s">
        <v>37</v>
      </c>
      <c r="BB462" s="21" t="s">
        <v>37</v>
      </c>
      <c r="BC462" s="21" t="s">
        <v>37</v>
      </c>
      <c r="BD462" s="21">
        <v>3</v>
      </c>
      <c r="BE462" s="20" t="s">
        <v>37</v>
      </c>
      <c r="BF462" s="20" t="s">
        <v>37</v>
      </c>
      <c r="BG462" s="20" t="s">
        <v>37</v>
      </c>
      <c r="BH462" s="20" t="s">
        <v>37</v>
      </c>
      <c r="BI462" s="20">
        <v>0</v>
      </c>
      <c r="BJ462" s="20" t="s">
        <v>37</v>
      </c>
      <c r="BK462" s="20" t="s">
        <v>37</v>
      </c>
      <c r="BL462" s="20" t="s">
        <v>37</v>
      </c>
      <c r="BM462" s="20" t="s">
        <v>37</v>
      </c>
      <c r="BN462" s="20">
        <v>0</v>
      </c>
      <c r="BO462" s="22">
        <v>46</v>
      </c>
      <c r="BP462" s="22" t="s">
        <v>37</v>
      </c>
      <c r="BQ462" s="22" t="s">
        <v>37</v>
      </c>
      <c r="BR462" s="22" t="s">
        <v>37</v>
      </c>
      <c r="BS462" s="22">
        <v>46</v>
      </c>
      <c r="BT462" s="22">
        <v>70</v>
      </c>
      <c r="BU462" s="22" t="s">
        <v>37</v>
      </c>
      <c r="BV462" s="22" t="s">
        <v>37</v>
      </c>
      <c r="BW462" s="22" t="s">
        <v>37</v>
      </c>
      <c r="BX462" s="22">
        <v>70</v>
      </c>
      <c r="BY462" s="24">
        <v>47</v>
      </c>
      <c r="BZ462" s="24" t="s">
        <v>37</v>
      </c>
      <c r="CA462" s="24" t="s">
        <v>37</v>
      </c>
      <c r="CB462" s="24" t="s">
        <v>37</v>
      </c>
      <c r="CC462" s="24">
        <v>47</v>
      </c>
      <c r="CD462" s="24">
        <v>163</v>
      </c>
      <c r="CE462" s="24">
        <v>0</v>
      </c>
      <c r="CF462" s="24">
        <v>0</v>
      </c>
      <c r="CG462" s="24">
        <v>0</v>
      </c>
      <c r="CH462" s="24">
        <v>163</v>
      </c>
      <c r="CI462" s="22">
        <v>2432</v>
      </c>
      <c r="CJ462" s="22">
        <v>93</v>
      </c>
      <c r="CK462" s="22" t="s">
        <v>37</v>
      </c>
      <c r="CL462" s="22" t="s">
        <v>37</v>
      </c>
      <c r="CM462" s="20" t="s">
        <v>37</v>
      </c>
      <c r="CN462" s="20" t="s">
        <v>37</v>
      </c>
      <c r="CO462" s="20" t="s">
        <v>37</v>
      </c>
      <c r="CP462" s="20" t="s">
        <v>37</v>
      </c>
    </row>
    <row r="463" spans="1:94" x14ac:dyDescent="0.35">
      <c r="A463" s="16">
        <v>2012</v>
      </c>
      <c r="B463" s="17">
        <v>13697</v>
      </c>
      <c r="C463" s="18" t="s">
        <v>1220</v>
      </c>
      <c r="D463" s="18" t="s">
        <v>39</v>
      </c>
      <c r="E463" s="18" t="s">
        <v>57</v>
      </c>
      <c r="F463" s="16" t="s">
        <v>8</v>
      </c>
      <c r="G463" s="20" t="s">
        <v>37</v>
      </c>
      <c r="H463" s="20" t="s">
        <v>37</v>
      </c>
      <c r="I463" s="20" t="s">
        <v>37</v>
      </c>
      <c r="J463" s="20" t="s">
        <v>37</v>
      </c>
      <c r="K463" s="20" t="s">
        <v>37</v>
      </c>
      <c r="L463" s="19" t="s">
        <v>37</v>
      </c>
      <c r="M463" s="19" t="s">
        <v>37</v>
      </c>
      <c r="N463" s="19" t="s">
        <v>37</v>
      </c>
      <c r="O463" s="19" t="s">
        <v>37</v>
      </c>
      <c r="P463" s="19" t="s">
        <v>37</v>
      </c>
      <c r="Q463" s="22" t="s">
        <v>37</v>
      </c>
      <c r="R463" s="22" t="s">
        <v>37</v>
      </c>
      <c r="S463" s="22" t="s">
        <v>37</v>
      </c>
      <c r="T463" s="22" t="s">
        <v>37</v>
      </c>
      <c r="U463" s="22" t="s">
        <v>37</v>
      </c>
      <c r="V463" s="21" t="s">
        <v>37</v>
      </c>
      <c r="W463" s="21" t="s">
        <v>37</v>
      </c>
      <c r="X463" s="21" t="s">
        <v>37</v>
      </c>
      <c r="Y463" s="21" t="s">
        <v>37</v>
      </c>
      <c r="Z463" s="21" t="s">
        <v>37</v>
      </c>
      <c r="AA463" s="20" t="s">
        <v>37</v>
      </c>
      <c r="AB463" s="20" t="s">
        <v>37</v>
      </c>
      <c r="AC463" s="20" t="s">
        <v>37</v>
      </c>
      <c r="AD463" s="20" t="s">
        <v>37</v>
      </c>
      <c r="AE463" s="20" t="s">
        <v>37</v>
      </c>
      <c r="AF463" s="19" t="s">
        <v>37</v>
      </c>
      <c r="AG463" s="19" t="s">
        <v>37</v>
      </c>
      <c r="AH463" s="19" t="s">
        <v>37</v>
      </c>
      <c r="AI463" s="19" t="s">
        <v>37</v>
      </c>
      <c r="AJ463" s="19" t="s">
        <v>37</v>
      </c>
      <c r="AK463" s="19" t="s">
        <v>37</v>
      </c>
      <c r="AL463" s="19" t="s">
        <v>37</v>
      </c>
      <c r="AM463" s="19" t="s">
        <v>37</v>
      </c>
      <c r="AN463" s="19" t="s">
        <v>37</v>
      </c>
      <c r="AO463" s="19" t="s">
        <v>37</v>
      </c>
      <c r="AP463" s="22" t="s">
        <v>37</v>
      </c>
      <c r="AQ463" s="22" t="s">
        <v>37</v>
      </c>
      <c r="AR463" s="22" t="s">
        <v>37</v>
      </c>
      <c r="AS463" s="22" t="s">
        <v>37</v>
      </c>
      <c r="AT463" s="22" t="s">
        <v>37</v>
      </c>
      <c r="AU463" s="21" t="s">
        <v>37</v>
      </c>
      <c r="AV463" s="21" t="s">
        <v>37</v>
      </c>
      <c r="AW463" s="21" t="s">
        <v>37</v>
      </c>
      <c r="AX463" s="21" t="s">
        <v>37</v>
      </c>
      <c r="AY463" s="21" t="s">
        <v>37</v>
      </c>
      <c r="AZ463" s="21" t="s">
        <v>37</v>
      </c>
      <c r="BA463" s="21" t="s">
        <v>37</v>
      </c>
      <c r="BB463" s="21" t="s">
        <v>37</v>
      </c>
      <c r="BC463" s="21" t="s">
        <v>37</v>
      </c>
      <c r="BD463" s="21" t="s">
        <v>37</v>
      </c>
      <c r="BE463" s="20" t="s">
        <v>37</v>
      </c>
      <c r="BF463" s="20" t="s">
        <v>37</v>
      </c>
      <c r="BG463" s="20" t="s">
        <v>37</v>
      </c>
      <c r="BH463" s="20" t="s">
        <v>37</v>
      </c>
      <c r="BI463" s="20" t="s">
        <v>37</v>
      </c>
      <c r="BJ463" s="20" t="s">
        <v>37</v>
      </c>
      <c r="BK463" s="20" t="s">
        <v>37</v>
      </c>
      <c r="BL463" s="20" t="s">
        <v>37</v>
      </c>
      <c r="BM463" s="20" t="s">
        <v>37</v>
      </c>
      <c r="BN463" s="20" t="s">
        <v>37</v>
      </c>
      <c r="BO463" s="22" t="s">
        <v>37</v>
      </c>
      <c r="BP463" s="22" t="s">
        <v>37</v>
      </c>
      <c r="BQ463" s="22" t="s">
        <v>37</v>
      </c>
      <c r="BR463" s="22" t="s">
        <v>37</v>
      </c>
      <c r="BS463" s="22" t="s">
        <v>37</v>
      </c>
      <c r="BT463" s="22" t="s">
        <v>37</v>
      </c>
      <c r="BU463" s="22" t="s">
        <v>37</v>
      </c>
      <c r="BV463" s="22" t="s">
        <v>37</v>
      </c>
      <c r="BW463" s="22" t="s">
        <v>37</v>
      </c>
      <c r="BX463" s="22" t="s">
        <v>37</v>
      </c>
      <c r="BY463" s="24" t="s">
        <v>37</v>
      </c>
      <c r="BZ463" s="24" t="s">
        <v>37</v>
      </c>
      <c r="CA463" s="24" t="s">
        <v>37</v>
      </c>
      <c r="CB463" s="24" t="s">
        <v>37</v>
      </c>
      <c r="CC463" s="24" t="s">
        <v>37</v>
      </c>
      <c r="CD463" s="24" t="s">
        <v>37</v>
      </c>
      <c r="CE463" s="24" t="s">
        <v>37</v>
      </c>
      <c r="CF463" s="24" t="s">
        <v>37</v>
      </c>
      <c r="CG463" s="24" t="s">
        <v>37</v>
      </c>
      <c r="CH463" s="24" t="s">
        <v>37</v>
      </c>
      <c r="CI463" s="22" t="s">
        <v>37</v>
      </c>
      <c r="CJ463" s="22" t="s">
        <v>37</v>
      </c>
      <c r="CK463" s="22" t="s">
        <v>37</v>
      </c>
      <c r="CL463" s="22" t="s">
        <v>37</v>
      </c>
      <c r="CM463" s="20">
        <v>106</v>
      </c>
      <c r="CN463" s="20">
        <v>4</v>
      </c>
      <c r="CO463" s="20">
        <v>4</v>
      </c>
      <c r="CP463" s="20">
        <v>0</v>
      </c>
    </row>
    <row r="464" spans="1:94" x14ac:dyDescent="0.35">
      <c r="A464" s="16">
        <v>2012</v>
      </c>
      <c r="B464" s="17">
        <v>13700</v>
      </c>
      <c r="C464" s="18" t="s">
        <v>1222</v>
      </c>
      <c r="D464" s="18" t="s">
        <v>51</v>
      </c>
      <c r="E464" s="18" t="s">
        <v>33</v>
      </c>
      <c r="F464" s="16" t="s">
        <v>8</v>
      </c>
      <c r="G464" s="20" t="s">
        <v>37</v>
      </c>
      <c r="H464" s="20" t="s">
        <v>37</v>
      </c>
      <c r="I464" s="20" t="s">
        <v>37</v>
      </c>
      <c r="J464" s="20" t="s">
        <v>37</v>
      </c>
      <c r="K464" s="20" t="s">
        <v>37</v>
      </c>
      <c r="L464" s="19" t="s">
        <v>37</v>
      </c>
      <c r="M464" s="19" t="s">
        <v>37</v>
      </c>
      <c r="N464" s="19" t="s">
        <v>37</v>
      </c>
      <c r="O464" s="19" t="s">
        <v>37</v>
      </c>
      <c r="P464" s="19" t="s">
        <v>37</v>
      </c>
      <c r="Q464" s="22" t="s">
        <v>37</v>
      </c>
      <c r="R464" s="22" t="s">
        <v>37</v>
      </c>
      <c r="S464" s="22" t="s">
        <v>37</v>
      </c>
      <c r="T464" s="22" t="s">
        <v>37</v>
      </c>
      <c r="U464" s="22" t="s">
        <v>37</v>
      </c>
      <c r="V464" s="21" t="s">
        <v>37</v>
      </c>
      <c r="W464" s="21" t="s">
        <v>37</v>
      </c>
      <c r="X464" s="21" t="s">
        <v>37</v>
      </c>
      <c r="Y464" s="21" t="s">
        <v>37</v>
      </c>
      <c r="Z464" s="21" t="s">
        <v>37</v>
      </c>
      <c r="AA464" s="20" t="s">
        <v>37</v>
      </c>
      <c r="AB464" s="20" t="s">
        <v>37</v>
      </c>
      <c r="AC464" s="20" t="s">
        <v>37</v>
      </c>
      <c r="AD464" s="20" t="s">
        <v>37</v>
      </c>
      <c r="AE464" s="20" t="s">
        <v>37</v>
      </c>
      <c r="AF464" s="19" t="s">
        <v>37</v>
      </c>
      <c r="AG464" s="19" t="s">
        <v>37</v>
      </c>
      <c r="AH464" s="19" t="s">
        <v>37</v>
      </c>
      <c r="AI464" s="19" t="s">
        <v>37</v>
      </c>
      <c r="AJ464" s="19" t="s">
        <v>37</v>
      </c>
      <c r="AK464" s="19" t="s">
        <v>37</v>
      </c>
      <c r="AL464" s="19" t="s">
        <v>37</v>
      </c>
      <c r="AM464" s="19" t="s">
        <v>37</v>
      </c>
      <c r="AN464" s="19" t="s">
        <v>37</v>
      </c>
      <c r="AO464" s="19" t="s">
        <v>37</v>
      </c>
      <c r="AP464" s="22" t="s">
        <v>37</v>
      </c>
      <c r="AQ464" s="22" t="s">
        <v>37</v>
      </c>
      <c r="AR464" s="22" t="s">
        <v>37</v>
      </c>
      <c r="AS464" s="22" t="s">
        <v>37</v>
      </c>
      <c r="AT464" s="22" t="s">
        <v>37</v>
      </c>
      <c r="AU464" s="21" t="s">
        <v>37</v>
      </c>
      <c r="AV464" s="21" t="s">
        <v>37</v>
      </c>
      <c r="AW464" s="21" t="s">
        <v>37</v>
      </c>
      <c r="AX464" s="21" t="s">
        <v>37</v>
      </c>
      <c r="AY464" s="21" t="s">
        <v>37</v>
      </c>
      <c r="AZ464" s="21" t="s">
        <v>37</v>
      </c>
      <c r="BA464" s="21" t="s">
        <v>37</v>
      </c>
      <c r="BB464" s="21" t="s">
        <v>37</v>
      </c>
      <c r="BC464" s="21" t="s">
        <v>37</v>
      </c>
      <c r="BD464" s="21" t="s">
        <v>37</v>
      </c>
      <c r="BE464" s="20" t="s">
        <v>37</v>
      </c>
      <c r="BF464" s="20" t="s">
        <v>37</v>
      </c>
      <c r="BG464" s="20" t="s">
        <v>37</v>
      </c>
      <c r="BH464" s="20" t="s">
        <v>37</v>
      </c>
      <c r="BI464" s="20" t="s">
        <v>37</v>
      </c>
      <c r="BJ464" s="20" t="s">
        <v>37</v>
      </c>
      <c r="BK464" s="20" t="s">
        <v>37</v>
      </c>
      <c r="BL464" s="20" t="s">
        <v>37</v>
      </c>
      <c r="BM464" s="20" t="s">
        <v>37</v>
      </c>
      <c r="BN464" s="20" t="s">
        <v>37</v>
      </c>
      <c r="BO464" s="22" t="s">
        <v>37</v>
      </c>
      <c r="BP464" s="22" t="s">
        <v>37</v>
      </c>
      <c r="BQ464" s="22" t="s">
        <v>37</v>
      </c>
      <c r="BR464" s="22" t="s">
        <v>37</v>
      </c>
      <c r="BS464" s="22" t="s">
        <v>37</v>
      </c>
      <c r="BT464" s="22" t="s">
        <v>37</v>
      </c>
      <c r="BU464" s="22" t="s">
        <v>37</v>
      </c>
      <c r="BV464" s="22" t="s">
        <v>37</v>
      </c>
      <c r="BW464" s="22" t="s">
        <v>37</v>
      </c>
      <c r="BX464" s="22" t="s">
        <v>37</v>
      </c>
      <c r="BY464" s="24" t="s">
        <v>37</v>
      </c>
      <c r="BZ464" s="24" t="s">
        <v>37</v>
      </c>
      <c r="CA464" s="24" t="s">
        <v>37</v>
      </c>
      <c r="CB464" s="24" t="s">
        <v>37</v>
      </c>
      <c r="CC464" s="24" t="s">
        <v>37</v>
      </c>
      <c r="CD464" s="24" t="s">
        <v>37</v>
      </c>
      <c r="CE464" s="24" t="s">
        <v>37</v>
      </c>
      <c r="CF464" s="24" t="s">
        <v>37</v>
      </c>
      <c r="CG464" s="24" t="s">
        <v>37</v>
      </c>
      <c r="CH464" s="24" t="s">
        <v>37</v>
      </c>
      <c r="CI464" s="22">
        <v>1265</v>
      </c>
      <c r="CJ464" s="22">
        <v>26</v>
      </c>
      <c r="CK464" s="22" t="s">
        <v>37</v>
      </c>
      <c r="CL464" s="22" t="s">
        <v>37</v>
      </c>
      <c r="CM464" s="20" t="s">
        <v>37</v>
      </c>
      <c r="CN464" s="20" t="s">
        <v>37</v>
      </c>
      <c r="CO464" s="20" t="s">
        <v>37</v>
      </c>
      <c r="CP464" s="20" t="s">
        <v>37</v>
      </c>
    </row>
    <row r="465" spans="1:94" x14ac:dyDescent="0.35">
      <c r="A465" s="16">
        <v>2012</v>
      </c>
      <c r="B465" s="17">
        <v>13725</v>
      </c>
      <c r="C465" s="18" t="s">
        <v>1226</v>
      </c>
      <c r="D465" s="18" t="s">
        <v>90</v>
      </c>
      <c r="E465" s="18" t="s">
        <v>28</v>
      </c>
      <c r="F465" s="16" t="s">
        <v>8</v>
      </c>
      <c r="G465" s="20" t="s">
        <v>37</v>
      </c>
      <c r="H465" s="20" t="s">
        <v>37</v>
      </c>
      <c r="I465" s="20" t="s">
        <v>37</v>
      </c>
      <c r="J465" s="20" t="s">
        <v>37</v>
      </c>
      <c r="K465" s="20" t="s">
        <v>37</v>
      </c>
      <c r="L465" s="19" t="s">
        <v>37</v>
      </c>
      <c r="M465" s="19" t="s">
        <v>37</v>
      </c>
      <c r="N465" s="19" t="s">
        <v>37</v>
      </c>
      <c r="O465" s="19" t="s">
        <v>37</v>
      </c>
      <c r="P465" s="19" t="s">
        <v>37</v>
      </c>
      <c r="Q465" s="22" t="s">
        <v>37</v>
      </c>
      <c r="R465" s="22" t="s">
        <v>37</v>
      </c>
      <c r="S465" s="22" t="s">
        <v>37</v>
      </c>
      <c r="T465" s="22" t="s">
        <v>37</v>
      </c>
      <c r="U465" s="22" t="s">
        <v>37</v>
      </c>
      <c r="V465" s="21" t="s">
        <v>37</v>
      </c>
      <c r="W465" s="21" t="s">
        <v>37</v>
      </c>
      <c r="X465" s="21" t="s">
        <v>37</v>
      </c>
      <c r="Y465" s="21" t="s">
        <v>37</v>
      </c>
      <c r="Z465" s="21" t="s">
        <v>37</v>
      </c>
      <c r="AA465" s="20" t="s">
        <v>37</v>
      </c>
      <c r="AB465" s="20" t="s">
        <v>37</v>
      </c>
      <c r="AC465" s="20" t="s">
        <v>37</v>
      </c>
      <c r="AD465" s="20" t="s">
        <v>37</v>
      </c>
      <c r="AE465" s="20" t="s">
        <v>37</v>
      </c>
      <c r="AF465" s="19" t="s">
        <v>37</v>
      </c>
      <c r="AG465" s="19" t="s">
        <v>37</v>
      </c>
      <c r="AH465" s="19" t="s">
        <v>37</v>
      </c>
      <c r="AI465" s="19" t="s">
        <v>37</v>
      </c>
      <c r="AJ465" s="19" t="s">
        <v>37</v>
      </c>
      <c r="AK465" s="19" t="s">
        <v>37</v>
      </c>
      <c r="AL465" s="19" t="s">
        <v>37</v>
      </c>
      <c r="AM465" s="19" t="s">
        <v>37</v>
      </c>
      <c r="AN465" s="19" t="s">
        <v>37</v>
      </c>
      <c r="AO465" s="19" t="s">
        <v>37</v>
      </c>
      <c r="AP465" s="22" t="s">
        <v>37</v>
      </c>
      <c r="AQ465" s="22" t="s">
        <v>37</v>
      </c>
      <c r="AR465" s="22" t="s">
        <v>37</v>
      </c>
      <c r="AS465" s="22" t="s">
        <v>37</v>
      </c>
      <c r="AT465" s="22" t="s">
        <v>37</v>
      </c>
      <c r="AU465" s="21" t="s">
        <v>37</v>
      </c>
      <c r="AV465" s="21" t="s">
        <v>37</v>
      </c>
      <c r="AW465" s="21" t="s">
        <v>37</v>
      </c>
      <c r="AX465" s="21" t="s">
        <v>37</v>
      </c>
      <c r="AY465" s="21" t="s">
        <v>37</v>
      </c>
      <c r="AZ465" s="21" t="s">
        <v>37</v>
      </c>
      <c r="BA465" s="21" t="s">
        <v>37</v>
      </c>
      <c r="BB465" s="21" t="s">
        <v>37</v>
      </c>
      <c r="BC465" s="21" t="s">
        <v>37</v>
      </c>
      <c r="BD465" s="21" t="s">
        <v>37</v>
      </c>
      <c r="BE465" s="20" t="s">
        <v>37</v>
      </c>
      <c r="BF465" s="20" t="s">
        <v>37</v>
      </c>
      <c r="BG465" s="20" t="s">
        <v>37</v>
      </c>
      <c r="BH465" s="20" t="s">
        <v>37</v>
      </c>
      <c r="BI465" s="20" t="s">
        <v>37</v>
      </c>
      <c r="BJ465" s="20" t="s">
        <v>37</v>
      </c>
      <c r="BK465" s="20" t="s">
        <v>37</v>
      </c>
      <c r="BL465" s="20" t="s">
        <v>37</v>
      </c>
      <c r="BM465" s="20" t="s">
        <v>37</v>
      </c>
      <c r="BN465" s="20" t="s">
        <v>37</v>
      </c>
      <c r="BO465" s="22" t="s">
        <v>37</v>
      </c>
      <c r="BP465" s="22" t="s">
        <v>37</v>
      </c>
      <c r="BQ465" s="22" t="s">
        <v>37</v>
      </c>
      <c r="BR465" s="22" t="s">
        <v>37</v>
      </c>
      <c r="BS465" s="22" t="s">
        <v>37</v>
      </c>
      <c r="BT465" s="22" t="s">
        <v>37</v>
      </c>
      <c r="BU465" s="22" t="s">
        <v>37</v>
      </c>
      <c r="BV465" s="22" t="s">
        <v>37</v>
      </c>
      <c r="BW465" s="22" t="s">
        <v>37</v>
      </c>
      <c r="BX465" s="22" t="s">
        <v>37</v>
      </c>
      <c r="BY465" s="24" t="s">
        <v>37</v>
      </c>
      <c r="BZ465" s="24" t="s">
        <v>37</v>
      </c>
      <c r="CA465" s="24" t="s">
        <v>37</v>
      </c>
      <c r="CB465" s="24" t="s">
        <v>37</v>
      </c>
      <c r="CC465" s="24" t="s">
        <v>37</v>
      </c>
      <c r="CD465" s="24" t="s">
        <v>37</v>
      </c>
      <c r="CE465" s="24" t="s">
        <v>37</v>
      </c>
      <c r="CF465" s="24" t="s">
        <v>37</v>
      </c>
      <c r="CG465" s="24" t="s">
        <v>37</v>
      </c>
      <c r="CH465" s="24" t="s">
        <v>37</v>
      </c>
      <c r="CI465" s="22" t="s">
        <v>37</v>
      </c>
      <c r="CJ465" s="22" t="s">
        <v>37</v>
      </c>
      <c r="CK465" s="22" t="s">
        <v>37</v>
      </c>
      <c r="CL465" s="22" t="s">
        <v>37</v>
      </c>
      <c r="CM465" s="20" t="s">
        <v>37</v>
      </c>
      <c r="CN465" s="20">
        <v>3</v>
      </c>
      <c r="CO465" s="20" t="s">
        <v>37</v>
      </c>
      <c r="CP465" s="20" t="s">
        <v>37</v>
      </c>
    </row>
    <row r="466" spans="1:94" x14ac:dyDescent="0.35">
      <c r="A466" s="16">
        <v>2012</v>
      </c>
      <c r="B466" s="17">
        <v>13739</v>
      </c>
      <c r="C466" s="18" t="s">
        <v>1231</v>
      </c>
      <c r="D466" s="18" t="s">
        <v>90</v>
      </c>
      <c r="E466" s="18" t="s">
        <v>191</v>
      </c>
      <c r="F466" s="16" t="s">
        <v>8</v>
      </c>
      <c r="G466" s="20" t="s">
        <v>37</v>
      </c>
      <c r="H466" s="20" t="s">
        <v>37</v>
      </c>
      <c r="I466" s="20" t="s">
        <v>37</v>
      </c>
      <c r="J466" s="20" t="s">
        <v>37</v>
      </c>
      <c r="K466" s="20" t="s">
        <v>37</v>
      </c>
      <c r="L466" s="19" t="s">
        <v>37</v>
      </c>
      <c r="M466" s="19" t="s">
        <v>37</v>
      </c>
      <c r="N466" s="19" t="s">
        <v>37</v>
      </c>
      <c r="O466" s="19" t="s">
        <v>37</v>
      </c>
      <c r="P466" s="19" t="s">
        <v>37</v>
      </c>
      <c r="Q466" s="22" t="s">
        <v>37</v>
      </c>
      <c r="R466" s="22" t="s">
        <v>37</v>
      </c>
      <c r="S466" s="22" t="s">
        <v>37</v>
      </c>
      <c r="T466" s="22" t="s">
        <v>37</v>
      </c>
      <c r="U466" s="22" t="s">
        <v>37</v>
      </c>
      <c r="V466" s="21" t="s">
        <v>37</v>
      </c>
      <c r="W466" s="21" t="s">
        <v>37</v>
      </c>
      <c r="X466" s="21" t="s">
        <v>37</v>
      </c>
      <c r="Y466" s="21" t="s">
        <v>37</v>
      </c>
      <c r="Z466" s="21" t="s">
        <v>37</v>
      </c>
      <c r="AA466" s="20" t="s">
        <v>37</v>
      </c>
      <c r="AB466" s="20" t="s">
        <v>37</v>
      </c>
      <c r="AC466" s="20" t="s">
        <v>37</v>
      </c>
      <c r="AD466" s="20" t="s">
        <v>37</v>
      </c>
      <c r="AE466" s="20" t="s">
        <v>37</v>
      </c>
      <c r="AF466" s="19" t="s">
        <v>37</v>
      </c>
      <c r="AG466" s="19" t="s">
        <v>37</v>
      </c>
      <c r="AH466" s="19" t="s">
        <v>37</v>
      </c>
      <c r="AI466" s="19" t="s">
        <v>37</v>
      </c>
      <c r="AJ466" s="19" t="s">
        <v>37</v>
      </c>
      <c r="AK466" s="19" t="s">
        <v>37</v>
      </c>
      <c r="AL466" s="19" t="s">
        <v>37</v>
      </c>
      <c r="AM466" s="19" t="s">
        <v>37</v>
      </c>
      <c r="AN466" s="19" t="s">
        <v>37</v>
      </c>
      <c r="AO466" s="19" t="s">
        <v>37</v>
      </c>
      <c r="AP466" s="22" t="s">
        <v>37</v>
      </c>
      <c r="AQ466" s="22" t="s">
        <v>37</v>
      </c>
      <c r="AR466" s="22" t="s">
        <v>37</v>
      </c>
      <c r="AS466" s="22" t="s">
        <v>37</v>
      </c>
      <c r="AT466" s="22" t="s">
        <v>37</v>
      </c>
      <c r="AU466" s="21" t="s">
        <v>37</v>
      </c>
      <c r="AV466" s="21" t="s">
        <v>37</v>
      </c>
      <c r="AW466" s="21" t="s">
        <v>37</v>
      </c>
      <c r="AX466" s="21" t="s">
        <v>37</v>
      </c>
      <c r="AY466" s="21" t="s">
        <v>37</v>
      </c>
      <c r="AZ466" s="21" t="s">
        <v>37</v>
      </c>
      <c r="BA466" s="21" t="s">
        <v>37</v>
      </c>
      <c r="BB466" s="21" t="s">
        <v>37</v>
      </c>
      <c r="BC466" s="21" t="s">
        <v>37</v>
      </c>
      <c r="BD466" s="21" t="s">
        <v>37</v>
      </c>
      <c r="BE466" s="20" t="s">
        <v>37</v>
      </c>
      <c r="BF466" s="20" t="s">
        <v>37</v>
      </c>
      <c r="BG466" s="20" t="s">
        <v>37</v>
      </c>
      <c r="BH466" s="20" t="s">
        <v>37</v>
      </c>
      <c r="BI466" s="20" t="s">
        <v>37</v>
      </c>
      <c r="BJ466" s="20" t="s">
        <v>37</v>
      </c>
      <c r="BK466" s="20" t="s">
        <v>37</v>
      </c>
      <c r="BL466" s="20" t="s">
        <v>37</v>
      </c>
      <c r="BM466" s="20" t="s">
        <v>37</v>
      </c>
      <c r="BN466" s="20" t="s">
        <v>37</v>
      </c>
      <c r="BO466" s="22" t="s">
        <v>37</v>
      </c>
      <c r="BP466" s="22" t="s">
        <v>37</v>
      </c>
      <c r="BQ466" s="22" t="s">
        <v>37</v>
      </c>
      <c r="BR466" s="22" t="s">
        <v>37</v>
      </c>
      <c r="BS466" s="22" t="s">
        <v>37</v>
      </c>
      <c r="BT466" s="22" t="s">
        <v>37</v>
      </c>
      <c r="BU466" s="22" t="s">
        <v>37</v>
      </c>
      <c r="BV466" s="22" t="s">
        <v>37</v>
      </c>
      <c r="BW466" s="22" t="s">
        <v>37</v>
      </c>
      <c r="BX466" s="22" t="s">
        <v>37</v>
      </c>
      <c r="BY466" s="24" t="s">
        <v>37</v>
      </c>
      <c r="BZ466" s="24" t="s">
        <v>37</v>
      </c>
      <c r="CA466" s="24" t="s">
        <v>37</v>
      </c>
      <c r="CB466" s="24" t="s">
        <v>37</v>
      </c>
      <c r="CC466" s="24" t="s">
        <v>37</v>
      </c>
      <c r="CD466" s="24" t="s">
        <v>37</v>
      </c>
      <c r="CE466" s="24" t="s">
        <v>37</v>
      </c>
      <c r="CF466" s="24" t="s">
        <v>37</v>
      </c>
      <c r="CG466" s="24" t="s">
        <v>37</v>
      </c>
      <c r="CH466" s="24" t="s">
        <v>37</v>
      </c>
      <c r="CI466" s="22" t="s">
        <v>37</v>
      </c>
      <c r="CJ466" s="22" t="s">
        <v>37</v>
      </c>
      <c r="CK466" s="22" t="s">
        <v>37</v>
      </c>
      <c r="CL466" s="22" t="s">
        <v>37</v>
      </c>
      <c r="CM466" s="20">
        <v>45</v>
      </c>
      <c r="CN466" s="20" t="s">
        <v>37</v>
      </c>
      <c r="CO466" s="20">
        <v>420</v>
      </c>
      <c r="CP466" s="20" t="s">
        <v>37</v>
      </c>
    </row>
    <row r="467" spans="1:94" x14ac:dyDescent="0.35">
      <c r="A467" s="16">
        <v>2012</v>
      </c>
      <c r="B467" s="17">
        <v>13756</v>
      </c>
      <c r="C467" s="18" t="s">
        <v>1233</v>
      </c>
      <c r="D467" s="18" t="s">
        <v>74</v>
      </c>
      <c r="E467" s="18" t="s">
        <v>57</v>
      </c>
      <c r="F467" s="16" t="s">
        <v>8</v>
      </c>
      <c r="G467" s="20">
        <v>62006</v>
      </c>
      <c r="H467" s="20">
        <v>18041</v>
      </c>
      <c r="I467" s="20">
        <v>40412</v>
      </c>
      <c r="J467" s="20" t="s">
        <v>37</v>
      </c>
      <c r="K467" s="20">
        <v>120459</v>
      </c>
      <c r="L467" s="19">
        <v>42.5</v>
      </c>
      <c r="M467" s="19">
        <v>4.0999999999999996</v>
      </c>
      <c r="N467" s="19">
        <v>9.1</v>
      </c>
      <c r="O467" s="19" t="s">
        <v>37</v>
      </c>
      <c r="P467" s="19">
        <v>55.7</v>
      </c>
      <c r="Q467" s="22">
        <v>62006</v>
      </c>
      <c r="R467" s="22">
        <v>18041</v>
      </c>
      <c r="S467" s="22">
        <v>40412</v>
      </c>
      <c r="T467" s="22" t="s">
        <v>37</v>
      </c>
      <c r="U467" s="22">
        <v>120459</v>
      </c>
      <c r="V467" s="21">
        <v>42.5</v>
      </c>
      <c r="W467" s="21">
        <v>4.0999999999999996</v>
      </c>
      <c r="X467" s="21">
        <v>9.1</v>
      </c>
      <c r="Y467" s="21" t="s">
        <v>37</v>
      </c>
      <c r="Z467" s="21">
        <v>55.7</v>
      </c>
      <c r="AA467" s="20" t="s">
        <v>37</v>
      </c>
      <c r="AB467" s="20" t="s">
        <v>37</v>
      </c>
      <c r="AC467" s="20" t="s">
        <v>37</v>
      </c>
      <c r="AD467" s="20" t="s">
        <v>37</v>
      </c>
      <c r="AE467" s="20">
        <v>0</v>
      </c>
      <c r="AF467" s="19" t="s">
        <v>37</v>
      </c>
      <c r="AG467" s="19" t="s">
        <v>37</v>
      </c>
      <c r="AH467" s="19" t="s">
        <v>37</v>
      </c>
      <c r="AI467" s="19" t="s">
        <v>37</v>
      </c>
      <c r="AJ467" s="19">
        <v>0</v>
      </c>
      <c r="AK467" s="19" t="s">
        <v>37</v>
      </c>
      <c r="AL467" s="19" t="s">
        <v>37</v>
      </c>
      <c r="AM467" s="19" t="s">
        <v>37</v>
      </c>
      <c r="AN467" s="19" t="s">
        <v>37</v>
      </c>
      <c r="AO467" s="19">
        <v>0</v>
      </c>
      <c r="AP467" s="22" t="s">
        <v>37</v>
      </c>
      <c r="AQ467" s="22" t="s">
        <v>37</v>
      </c>
      <c r="AR467" s="22" t="s">
        <v>37</v>
      </c>
      <c r="AS467" s="22" t="s">
        <v>37</v>
      </c>
      <c r="AT467" s="22">
        <v>0</v>
      </c>
      <c r="AU467" s="21" t="s">
        <v>37</v>
      </c>
      <c r="AV467" s="21" t="s">
        <v>37</v>
      </c>
      <c r="AW467" s="21" t="s">
        <v>37</v>
      </c>
      <c r="AX467" s="21" t="s">
        <v>37</v>
      </c>
      <c r="AY467" s="21">
        <v>0</v>
      </c>
      <c r="AZ467" s="21" t="s">
        <v>37</v>
      </c>
      <c r="BA467" s="21" t="s">
        <v>37</v>
      </c>
      <c r="BB467" s="21" t="s">
        <v>37</v>
      </c>
      <c r="BC467" s="21" t="s">
        <v>37</v>
      </c>
      <c r="BD467" s="21">
        <v>0</v>
      </c>
      <c r="BE467" s="20">
        <v>10898</v>
      </c>
      <c r="BF467" s="20">
        <v>330</v>
      </c>
      <c r="BG467" s="20">
        <v>739</v>
      </c>
      <c r="BH467" s="20" t="s">
        <v>37</v>
      </c>
      <c r="BI467" s="20">
        <v>11967</v>
      </c>
      <c r="BJ467" s="20">
        <v>975</v>
      </c>
      <c r="BK467" s="20">
        <v>1321</v>
      </c>
      <c r="BL467" s="20">
        <v>2960</v>
      </c>
      <c r="BM467" s="20" t="s">
        <v>37</v>
      </c>
      <c r="BN467" s="20">
        <v>5256</v>
      </c>
      <c r="BO467" s="22" t="s">
        <v>37</v>
      </c>
      <c r="BP467" s="22" t="s">
        <v>37</v>
      </c>
      <c r="BQ467" s="22" t="s">
        <v>37</v>
      </c>
      <c r="BR467" s="22" t="s">
        <v>37</v>
      </c>
      <c r="BS467" s="22">
        <v>0</v>
      </c>
      <c r="BT467" s="22" t="s">
        <v>37</v>
      </c>
      <c r="BU467" s="22" t="s">
        <v>37</v>
      </c>
      <c r="BV467" s="22" t="s">
        <v>37</v>
      </c>
      <c r="BW467" s="22" t="s">
        <v>37</v>
      </c>
      <c r="BX467" s="22">
        <v>0</v>
      </c>
      <c r="BY467" s="24">
        <v>222</v>
      </c>
      <c r="BZ467" s="24">
        <v>15</v>
      </c>
      <c r="CA467" s="24">
        <v>33</v>
      </c>
      <c r="CB467" s="24" t="s">
        <v>37</v>
      </c>
      <c r="CC467" s="24">
        <v>270</v>
      </c>
      <c r="CD467" s="24">
        <v>12095</v>
      </c>
      <c r="CE467" s="24">
        <v>1666</v>
      </c>
      <c r="CF467" s="24">
        <v>3732</v>
      </c>
      <c r="CG467" s="24">
        <v>0</v>
      </c>
      <c r="CH467" s="24">
        <v>17493</v>
      </c>
      <c r="CI467" s="22">
        <v>15040</v>
      </c>
      <c r="CJ467" s="22">
        <v>0</v>
      </c>
      <c r="CK467" s="22">
        <v>7</v>
      </c>
      <c r="CL467" s="22">
        <v>0</v>
      </c>
      <c r="CM467" s="20">
        <v>50</v>
      </c>
      <c r="CN467" s="20">
        <v>0</v>
      </c>
      <c r="CO467" s="20">
        <v>7</v>
      </c>
      <c r="CP467" s="20">
        <v>0</v>
      </c>
    </row>
    <row r="468" spans="1:94" x14ac:dyDescent="0.35">
      <c r="A468" s="16">
        <v>2012</v>
      </c>
      <c r="B468" s="17">
        <v>13762</v>
      </c>
      <c r="C468" s="18" t="s">
        <v>1236</v>
      </c>
      <c r="D468" s="18" t="s">
        <v>34</v>
      </c>
      <c r="E468" s="18" t="s">
        <v>33</v>
      </c>
      <c r="F468" s="16" t="s">
        <v>8</v>
      </c>
      <c r="G468" s="20" t="s">
        <v>37</v>
      </c>
      <c r="H468" s="20" t="s">
        <v>37</v>
      </c>
      <c r="I468" s="20" t="s">
        <v>37</v>
      </c>
      <c r="J468" s="20" t="s">
        <v>37</v>
      </c>
      <c r="K468" s="20">
        <v>0</v>
      </c>
      <c r="L468" s="19" t="s">
        <v>37</v>
      </c>
      <c r="M468" s="19" t="s">
        <v>37</v>
      </c>
      <c r="N468" s="19" t="s">
        <v>37</v>
      </c>
      <c r="O468" s="19" t="s">
        <v>37</v>
      </c>
      <c r="P468" s="19">
        <v>0</v>
      </c>
      <c r="Q468" s="22" t="s">
        <v>37</v>
      </c>
      <c r="R468" s="22" t="s">
        <v>37</v>
      </c>
      <c r="S468" s="22" t="s">
        <v>37</v>
      </c>
      <c r="T468" s="22" t="s">
        <v>37</v>
      </c>
      <c r="U468" s="22">
        <v>0</v>
      </c>
      <c r="V468" s="21" t="s">
        <v>37</v>
      </c>
      <c r="W468" s="21" t="s">
        <v>37</v>
      </c>
      <c r="X468" s="21" t="s">
        <v>37</v>
      </c>
      <c r="Y468" s="21" t="s">
        <v>37</v>
      </c>
      <c r="Z468" s="21">
        <v>0</v>
      </c>
      <c r="AA468" s="20">
        <v>14</v>
      </c>
      <c r="AB468" s="20" t="s">
        <v>37</v>
      </c>
      <c r="AC468" s="20" t="s">
        <v>37</v>
      </c>
      <c r="AD468" s="20" t="s">
        <v>37</v>
      </c>
      <c r="AE468" s="20">
        <v>14</v>
      </c>
      <c r="AF468" s="19" t="s">
        <v>37</v>
      </c>
      <c r="AG468" s="19" t="s">
        <v>37</v>
      </c>
      <c r="AH468" s="19" t="s">
        <v>37</v>
      </c>
      <c r="AI468" s="19" t="s">
        <v>37</v>
      </c>
      <c r="AJ468" s="19">
        <v>0</v>
      </c>
      <c r="AK468" s="19" t="s">
        <v>37</v>
      </c>
      <c r="AL468" s="19" t="s">
        <v>37</v>
      </c>
      <c r="AM468" s="19" t="s">
        <v>37</v>
      </c>
      <c r="AN468" s="19" t="s">
        <v>37</v>
      </c>
      <c r="AO468" s="19">
        <v>0</v>
      </c>
      <c r="AP468" s="22">
        <v>353</v>
      </c>
      <c r="AQ468" s="22">
        <v>8</v>
      </c>
      <c r="AR468" s="22" t="s">
        <v>37</v>
      </c>
      <c r="AS468" s="22" t="s">
        <v>37</v>
      </c>
      <c r="AT468" s="22">
        <v>361</v>
      </c>
      <c r="AU468" s="21">
        <v>5</v>
      </c>
      <c r="AV468" s="21" t="s">
        <v>37</v>
      </c>
      <c r="AW468" s="21" t="s">
        <v>37</v>
      </c>
      <c r="AX468" s="21" t="s">
        <v>37</v>
      </c>
      <c r="AY468" s="21">
        <v>5</v>
      </c>
      <c r="AZ468" s="21">
        <v>5</v>
      </c>
      <c r="BA468" s="21" t="s">
        <v>37</v>
      </c>
      <c r="BB468" s="21" t="s">
        <v>37</v>
      </c>
      <c r="BC468" s="21" t="s">
        <v>37</v>
      </c>
      <c r="BD468" s="21">
        <v>5</v>
      </c>
      <c r="BE468" s="20" t="s">
        <v>37</v>
      </c>
      <c r="BF468" s="20" t="s">
        <v>37</v>
      </c>
      <c r="BG468" s="20" t="s">
        <v>37</v>
      </c>
      <c r="BH468" s="20" t="s">
        <v>37</v>
      </c>
      <c r="BI468" s="20">
        <v>0</v>
      </c>
      <c r="BJ468" s="20" t="s">
        <v>37</v>
      </c>
      <c r="BK468" s="20" t="s">
        <v>37</v>
      </c>
      <c r="BL468" s="20" t="s">
        <v>37</v>
      </c>
      <c r="BM468" s="20" t="s">
        <v>37</v>
      </c>
      <c r="BN468" s="20">
        <v>0</v>
      </c>
      <c r="BO468" s="22">
        <v>134</v>
      </c>
      <c r="BP468" s="22" t="s">
        <v>37</v>
      </c>
      <c r="BQ468" s="22" t="s">
        <v>37</v>
      </c>
      <c r="BR468" s="22" t="s">
        <v>37</v>
      </c>
      <c r="BS468" s="22">
        <v>134</v>
      </c>
      <c r="BT468" s="22" t="s">
        <v>37</v>
      </c>
      <c r="BU468" s="22" t="s">
        <v>37</v>
      </c>
      <c r="BV468" s="22" t="s">
        <v>37</v>
      </c>
      <c r="BW468" s="22" t="s">
        <v>37</v>
      </c>
      <c r="BX468" s="22">
        <v>0</v>
      </c>
      <c r="BY468" s="24">
        <v>26</v>
      </c>
      <c r="BZ468" s="24" t="s">
        <v>37</v>
      </c>
      <c r="CA468" s="24" t="s">
        <v>37</v>
      </c>
      <c r="CB468" s="24" t="s">
        <v>37</v>
      </c>
      <c r="CC468" s="24">
        <v>26</v>
      </c>
      <c r="CD468" s="24">
        <v>160</v>
      </c>
      <c r="CE468" s="24">
        <v>0</v>
      </c>
      <c r="CF468" s="24">
        <v>0</v>
      </c>
      <c r="CG468" s="24">
        <v>0</v>
      </c>
      <c r="CH468" s="24">
        <v>160</v>
      </c>
      <c r="CI468" s="22" t="s">
        <v>37</v>
      </c>
      <c r="CJ468" s="22" t="s">
        <v>37</v>
      </c>
      <c r="CK468" s="22" t="s">
        <v>37</v>
      </c>
      <c r="CL468" s="22" t="s">
        <v>37</v>
      </c>
      <c r="CM468" s="20">
        <v>0</v>
      </c>
      <c r="CN468" s="20">
        <v>7</v>
      </c>
      <c r="CO468" s="20">
        <v>0</v>
      </c>
      <c r="CP468" s="20">
        <v>0</v>
      </c>
    </row>
    <row r="469" spans="1:94" x14ac:dyDescent="0.35">
      <c r="A469" s="16">
        <v>2012</v>
      </c>
      <c r="B469" s="17">
        <v>13780</v>
      </c>
      <c r="C469" s="18" t="s">
        <v>1237</v>
      </c>
      <c r="D469" s="18" t="s">
        <v>39</v>
      </c>
      <c r="E469" s="18" t="s">
        <v>57</v>
      </c>
      <c r="F469" s="16" t="s">
        <v>8</v>
      </c>
      <c r="G469" s="20" t="s">
        <v>37</v>
      </c>
      <c r="H469" s="20" t="s">
        <v>37</v>
      </c>
      <c r="I469" s="20" t="s">
        <v>37</v>
      </c>
      <c r="J469" s="20" t="s">
        <v>37</v>
      </c>
      <c r="K469" s="20">
        <v>0</v>
      </c>
      <c r="L469" s="19" t="s">
        <v>37</v>
      </c>
      <c r="M469" s="19" t="s">
        <v>37</v>
      </c>
      <c r="N469" s="19" t="s">
        <v>37</v>
      </c>
      <c r="O469" s="19" t="s">
        <v>37</v>
      </c>
      <c r="P469" s="19">
        <v>0</v>
      </c>
      <c r="Q469" s="22" t="s">
        <v>37</v>
      </c>
      <c r="R469" s="22" t="s">
        <v>37</v>
      </c>
      <c r="S469" s="22" t="s">
        <v>37</v>
      </c>
      <c r="T469" s="22" t="s">
        <v>37</v>
      </c>
      <c r="U469" s="22">
        <v>0</v>
      </c>
      <c r="V469" s="21" t="s">
        <v>37</v>
      </c>
      <c r="W469" s="21" t="s">
        <v>37</v>
      </c>
      <c r="X469" s="21" t="s">
        <v>37</v>
      </c>
      <c r="Y469" s="21" t="s">
        <v>37</v>
      </c>
      <c r="Z469" s="21">
        <v>0</v>
      </c>
      <c r="AA469" s="20">
        <v>6</v>
      </c>
      <c r="AB469" s="20">
        <v>61</v>
      </c>
      <c r="AC469" s="20">
        <v>243</v>
      </c>
      <c r="AD469" s="20" t="s">
        <v>37</v>
      </c>
      <c r="AE469" s="20">
        <v>310</v>
      </c>
      <c r="AF469" s="19">
        <v>0.3</v>
      </c>
      <c r="AG469" s="19">
        <v>1.1000000000000001</v>
      </c>
      <c r="AH469" s="19">
        <v>3.2</v>
      </c>
      <c r="AI469" s="19" t="s">
        <v>37</v>
      </c>
      <c r="AJ469" s="19">
        <v>4.5999999999999996</v>
      </c>
      <c r="AK469" s="19">
        <v>0.3</v>
      </c>
      <c r="AL469" s="19">
        <v>1.1000000000000001</v>
      </c>
      <c r="AM469" s="19">
        <v>3.2</v>
      </c>
      <c r="AN469" s="19" t="s">
        <v>37</v>
      </c>
      <c r="AO469" s="19">
        <v>4.5999999999999996</v>
      </c>
      <c r="AP469" s="22">
        <v>178</v>
      </c>
      <c r="AQ469" s="22">
        <v>1345</v>
      </c>
      <c r="AR469" s="22">
        <v>3883</v>
      </c>
      <c r="AS469" s="22" t="s">
        <v>37</v>
      </c>
      <c r="AT469" s="22">
        <v>5406</v>
      </c>
      <c r="AU469" s="21">
        <v>7.3</v>
      </c>
      <c r="AV469" s="21">
        <v>16.600000000000001</v>
      </c>
      <c r="AW469" s="21">
        <v>49.8</v>
      </c>
      <c r="AX469" s="21" t="s">
        <v>37</v>
      </c>
      <c r="AY469" s="21">
        <v>73.7</v>
      </c>
      <c r="AZ469" s="21">
        <v>7.3</v>
      </c>
      <c r="BA469" s="21">
        <v>16.600000000000001</v>
      </c>
      <c r="BB469" s="21">
        <v>49.8</v>
      </c>
      <c r="BC469" s="21" t="s">
        <v>37</v>
      </c>
      <c r="BD469" s="21">
        <v>73.7</v>
      </c>
      <c r="BE469" s="20" t="s">
        <v>37</v>
      </c>
      <c r="BF469" s="20" t="s">
        <v>37</v>
      </c>
      <c r="BG469" s="20" t="s">
        <v>37</v>
      </c>
      <c r="BH469" s="20" t="s">
        <v>37</v>
      </c>
      <c r="BI469" s="20">
        <v>0</v>
      </c>
      <c r="BJ469" s="20" t="s">
        <v>37</v>
      </c>
      <c r="BK469" s="20" t="s">
        <v>37</v>
      </c>
      <c r="BL469" s="20" t="s">
        <v>37</v>
      </c>
      <c r="BM469" s="20" t="s">
        <v>37</v>
      </c>
      <c r="BN469" s="20">
        <v>0</v>
      </c>
      <c r="BO469" s="22">
        <v>388</v>
      </c>
      <c r="BP469" s="22">
        <v>128</v>
      </c>
      <c r="BQ469" s="22" t="s">
        <v>37</v>
      </c>
      <c r="BR469" s="22" t="s">
        <v>37</v>
      </c>
      <c r="BS469" s="22">
        <v>516</v>
      </c>
      <c r="BT469" s="22">
        <v>392</v>
      </c>
      <c r="BU469" s="22">
        <v>927</v>
      </c>
      <c r="BV469" s="22" t="s">
        <v>37</v>
      </c>
      <c r="BW469" s="22" t="s">
        <v>37</v>
      </c>
      <c r="BX469" s="22">
        <v>1319</v>
      </c>
      <c r="BY469" s="24" t="s">
        <v>37</v>
      </c>
      <c r="BZ469" s="24" t="s">
        <v>37</v>
      </c>
      <c r="CA469" s="24" t="s">
        <v>37</v>
      </c>
      <c r="CB469" s="24" t="s">
        <v>37</v>
      </c>
      <c r="CC469" s="24">
        <v>0</v>
      </c>
      <c r="CD469" s="24">
        <v>780</v>
      </c>
      <c r="CE469" s="24">
        <v>1055</v>
      </c>
      <c r="CF469" s="24">
        <v>0</v>
      </c>
      <c r="CG469" s="24">
        <v>0</v>
      </c>
      <c r="CH469" s="24">
        <v>1835</v>
      </c>
      <c r="CI469" s="22">
        <v>16316</v>
      </c>
      <c r="CJ469" s="22">
        <v>795</v>
      </c>
      <c r="CK469" s="22" t="s">
        <v>37</v>
      </c>
      <c r="CL469" s="22" t="s">
        <v>37</v>
      </c>
      <c r="CM469" s="20">
        <v>7727</v>
      </c>
      <c r="CN469" s="20">
        <v>496</v>
      </c>
      <c r="CO469" s="20">
        <v>1102</v>
      </c>
      <c r="CP469" s="20" t="s">
        <v>37</v>
      </c>
    </row>
    <row r="470" spans="1:94" x14ac:dyDescent="0.35">
      <c r="A470" s="16">
        <v>2012</v>
      </c>
      <c r="B470" s="17">
        <v>13781</v>
      </c>
      <c r="C470" s="18" t="s">
        <v>1238</v>
      </c>
      <c r="D470" s="18" t="s">
        <v>173</v>
      </c>
      <c r="E470" s="18" t="s">
        <v>57</v>
      </c>
      <c r="F470" s="16" t="s">
        <v>8</v>
      </c>
      <c r="G470" s="20">
        <v>1207</v>
      </c>
      <c r="H470" s="20">
        <v>4122</v>
      </c>
      <c r="I470" s="20">
        <v>0</v>
      </c>
      <c r="J470" s="20" t="s">
        <v>37</v>
      </c>
      <c r="K470" s="20">
        <v>5329</v>
      </c>
      <c r="L470" s="19">
        <v>0</v>
      </c>
      <c r="M470" s="19">
        <v>1</v>
      </c>
      <c r="N470" s="19">
        <v>0</v>
      </c>
      <c r="O470" s="19" t="s">
        <v>37</v>
      </c>
      <c r="P470" s="19">
        <v>1</v>
      </c>
      <c r="Q470" s="22">
        <v>1207</v>
      </c>
      <c r="R470" s="22">
        <v>4122</v>
      </c>
      <c r="S470" s="22">
        <v>0</v>
      </c>
      <c r="T470" s="22" t="s">
        <v>37</v>
      </c>
      <c r="U470" s="22">
        <v>5329</v>
      </c>
      <c r="V470" s="21">
        <v>0</v>
      </c>
      <c r="W470" s="21">
        <v>1</v>
      </c>
      <c r="X470" s="21">
        <v>0</v>
      </c>
      <c r="Y470" s="21" t="s">
        <v>37</v>
      </c>
      <c r="Z470" s="21">
        <v>1</v>
      </c>
      <c r="AA470" s="20">
        <v>6</v>
      </c>
      <c r="AB470" s="20">
        <v>1</v>
      </c>
      <c r="AC470" s="20">
        <v>0</v>
      </c>
      <c r="AD470" s="20" t="s">
        <v>37</v>
      </c>
      <c r="AE470" s="20">
        <v>7</v>
      </c>
      <c r="AF470" s="19">
        <v>0.7</v>
      </c>
      <c r="AG470" s="19">
        <v>0.1</v>
      </c>
      <c r="AH470" s="19">
        <v>0</v>
      </c>
      <c r="AI470" s="19" t="s">
        <v>37</v>
      </c>
      <c r="AJ470" s="19">
        <v>0.8</v>
      </c>
      <c r="AK470" s="19">
        <v>0.7</v>
      </c>
      <c r="AL470" s="19">
        <v>0.1</v>
      </c>
      <c r="AM470" s="19">
        <v>0</v>
      </c>
      <c r="AN470" s="19" t="s">
        <v>37</v>
      </c>
      <c r="AO470" s="19">
        <v>0.8</v>
      </c>
      <c r="AP470" s="22">
        <v>133</v>
      </c>
      <c r="AQ470" s="22">
        <v>324</v>
      </c>
      <c r="AR470" s="22">
        <v>211</v>
      </c>
      <c r="AS470" s="22" t="s">
        <v>37</v>
      </c>
      <c r="AT470" s="22">
        <v>668</v>
      </c>
      <c r="AU470" s="21">
        <v>8.5</v>
      </c>
      <c r="AV470" s="21">
        <v>20.100000000000001</v>
      </c>
      <c r="AW470" s="21">
        <v>12.2</v>
      </c>
      <c r="AX470" s="21" t="s">
        <v>37</v>
      </c>
      <c r="AY470" s="21">
        <v>40.799999999999997</v>
      </c>
      <c r="AZ470" s="21">
        <v>8.5</v>
      </c>
      <c r="BA470" s="21">
        <v>20.100000000000001</v>
      </c>
      <c r="BB470" s="21">
        <v>12.2</v>
      </c>
      <c r="BC470" s="21" t="s">
        <v>37</v>
      </c>
      <c r="BD470" s="21">
        <v>40.799999999999997</v>
      </c>
      <c r="BE470" s="20">
        <v>19</v>
      </c>
      <c r="BF470" s="20">
        <v>73</v>
      </c>
      <c r="BG470" s="20">
        <v>0</v>
      </c>
      <c r="BH470" s="20" t="s">
        <v>37</v>
      </c>
      <c r="BI470" s="20">
        <v>92</v>
      </c>
      <c r="BJ470" s="20">
        <v>26</v>
      </c>
      <c r="BK470" s="20">
        <v>466</v>
      </c>
      <c r="BL470" s="20">
        <v>0</v>
      </c>
      <c r="BM470" s="20" t="s">
        <v>37</v>
      </c>
      <c r="BN470" s="20">
        <v>492</v>
      </c>
      <c r="BO470" s="22">
        <v>164</v>
      </c>
      <c r="BP470" s="22">
        <v>9</v>
      </c>
      <c r="BQ470" s="22">
        <v>9</v>
      </c>
      <c r="BR470" s="22" t="s">
        <v>37</v>
      </c>
      <c r="BS470" s="22">
        <v>182</v>
      </c>
      <c r="BT470" s="22">
        <v>668</v>
      </c>
      <c r="BU470" s="22">
        <v>469</v>
      </c>
      <c r="BV470" s="22">
        <v>674</v>
      </c>
      <c r="BW470" s="22" t="s">
        <v>37</v>
      </c>
      <c r="BX470" s="22">
        <v>1811</v>
      </c>
      <c r="BY470" s="24">
        <v>10</v>
      </c>
      <c r="BZ470" s="24">
        <v>3</v>
      </c>
      <c r="CA470" s="24">
        <v>0</v>
      </c>
      <c r="CB470" s="24" t="s">
        <v>37</v>
      </c>
      <c r="CC470" s="24">
        <v>13</v>
      </c>
      <c r="CD470" s="24">
        <v>887</v>
      </c>
      <c r="CE470" s="24">
        <v>1020</v>
      </c>
      <c r="CF470" s="24">
        <v>683</v>
      </c>
      <c r="CG470" s="24">
        <v>0</v>
      </c>
      <c r="CH470" s="24">
        <v>2590</v>
      </c>
      <c r="CI470" s="22">
        <v>16593</v>
      </c>
      <c r="CJ470" s="22">
        <v>578</v>
      </c>
      <c r="CK470" s="22" t="s">
        <v>37</v>
      </c>
      <c r="CL470" s="22" t="s">
        <v>37</v>
      </c>
      <c r="CM470" s="20">
        <v>10</v>
      </c>
      <c r="CN470" s="20">
        <v>117</v>
      </c>
      <c r="CO470" s="20">
        <v>185</v>
      </c>
      <c r="CP470" s="20" t="s">
        <v>37</v>
      </c>
    </row>
    <row r="471" spans="1:94" x14ac:dyDescent="0.35">
      <c r="A471" s="16">
        <v>2012</v>
      </c>
      <c r="B471" s="17">
        <v>13781</v>
      </c>
      <c r="C471" s="18" t="s">
        <v>1238</v>
      </c>
      <c r="D471" s="18" t="s">
        <v>172</v>
      </c>
      <c r="E471" s="18" t="s">
        <v>57</v>
      </c>
      <c r="F471" s="16" t="s">
        <v>8</v>
      </c>
      <c r="G471" s="20" t="s">
        <v>37</v>
      </c>
      <c r="H471" s="20" t="s">
        <v>37</v>
      </c>
      <c r="I471" s="20" t="s">
        <v>37</v>
      </c>
      <c r="J471" s="20" t="s">
        <v>37</v>
      </c>
      <c r="K471" s="20" t="s">
        <v>37</v>
      </c>
      <c r="L471" s="19" t="s">
        <v>37</v>
      </c>
      <c r="M471" s="19" t="s">
        <v>37</v>
      </c>
      <c r="N471" s="19" t="s">
        <v>37</v>
      </c>
      <c r="O471" s="19" t="s">
        <v>37</v>
      </c>
      <c r="P471" s="19" t="s">
        <v>37</v>
      </c>
      <c r="Q471" s="22" t="s">
        <v>37</v>
      </c>
      <c r="R471" s="22" t="s">
        <v>37</v>
      </c>
      <c r="S471" s="22" t="s">
        <v>37</v>
      </c>
      <c r="T471" s="22" t="s">
        <v>37</v>
      </c>
      <c r="U471" s="22" t="s">
        <v>37</v>
      </c>
      <c r="V471" s="21" t="s">
        <v>37</v>
      </c>
      <c r="W471" s="21" t="s">
        <v>37</v>
      </c>
      <c r="X471" s="21" t="s">
        <v>37</v>
      </c>
      <c r="Y471" s="21" t="s">
        <v>37</v>
      </c>
      <c r="Z471" s="21" t="s">
        <v>37</v>
      </c>
      <c r="AA471" s="20">
        <v>5</v>
      </c>
      <c r="AB471" s="20">
        <v>16</v>
      </c>
      <c r="AC471" s="20">
        <v>10</v>
      </c>
      <c r="AD471" s="20" t="s">
        <v>37</v>
      </c>
      <c r="AE471" s="20">
        <v>31</v>
      </c>
      <c r="AF471" s="19">
        <v>0</v>
      </c>
      <c r="AG471" s="19">
        <v>0</v>
      </c>
      <c r="AH471" s="19">
        <v>0</v>
      </c>
      <c r="AI471" s="19" t="s">
        <v>37</v>
      </c>
      <c r="AJ471" s="19">
        <v>0</v>
      </c>
      <c r="AK471" s="19">
        <v>0</v>
      </c>
      <c r="AL471" s="19">
        <v>0</v>
      </c>
      <c r="AM471" s="19">
        <v>0</v>
      </c>
      <c r="AN471" s="19" t="s">
        <v>37</v>
      </c>
      <c r="AO471" s="19">
        <v>0</v>
      </c>
      <c r="AP471" s="22">
        <v>88</v>
      </c>
      <c r="AQ471" s="22">
        <v>508</v>
      </c>
      <c r="AR471" s="22">
        <v>334</v>
      </c>
      <c r="AS471" s="22" t="s">
        <v>37</v>
      </c>
      <c r="AT471" s="22">
        <v>930</v>
      </c>
      <c r="AU471" s="21">
        <v>5.8</v>
      </c>
      <c r="AV471" s="21">
        <v>33.1</v>
      </c>
      <c r="AW471" s="21">
        <v>21.5</v>
      </c>
      <c r="AX471" s="21" t="s">
        <v>37</v>
      </c>
      <c r="AY471" s="21">
        <v>60.4</v>
      </c>
      <c r="AZ471" s="21">
        <v>5.8</v>
      </c>
      <c r="BA471" s="21">
        <v>33.1</v>
      </c>
      <c r="BB471" s="21">
        <v>21.5</v>
      </c>
      <c r="BC471" s="21" t="s">
        <v>37</v>
      </c>
      <c r="BD471" s="21">
        <v>60.4</v>
      </c>
      <c r="BE471" s="20">
        <v>0</v>
      </c>
      <c r="BF471" s="20">
        <v>0</v>
      </c>
      <c r="BG471" s="20">
        <v>0</v>
      </c>
      <c r="BH471" s="20" t="s">
        <v>37</v>
      </c>
      <c r="BI471" s="20">
        <v>0</v>
      </c>
      <c r="BJ471" s="20">
        <v>0</v>
      </c>
      <c r="BK471" s="20">
        <v>0</v>
      </c>
      <c r="BL471" s="20">
        <v>0</v>
      </c>
      <c r="BM471" s="20" t="s">
        <v>37</v>
      </c>
      <c r="BN471" s="20">
        <v>0</v>
      </c>
      <c r="BO471" s="22">
        <v>137</v>
      </c>
      <c r="BP471" s="22">
        <v>11</v>
      </c>
      <c r="BQ471" s="22">
        <v>16</v>
      </c>
      <c r="BR471" s="22" t="s">
        <v>37</v>
      </c>
      <c r="BS471" s="22">
        <v>164</v>
      </c>
      <c r="BT471" s="22">
        <v>102</v>
      </c>
      <c r="BU471" s="22">
        <v>1261</v>
      </c>
      <c r="BV471" s="22">
        <v>1873</v>
      </c>
      <c r="BW471" s="22" t="s">
        <v>37</v>
      </c>
      <c r="BX471" s="22">
        <v>3236</v>
      </c>
      <c r="BY471" s="24">
        <v>0</v>
      </c>
      <c r="BZ471" s="24">
        <v>0</v>
      </c>
      <c r="CA471" s="24">
        <v>0</v>
      </c>
      <c r="CB471" s="24" t="s">
        <v>37</v>
      </c>
      <c r="CC471" s="24">
        <v>0</v>
      </c>
      <c r="CD471" s="24">
        <v>239</v>
      </c>
      <c r="CE471" s="24">
        <v>1272</v>
      </c>
      <c r="CF471" s="24">
        <v>1889</v>
      </c>
      <c r="CG471" s="24">
        <v>0</v>
      </c>
      <c r="CH471" s="24">
        <v>3400</v>
      </c>
      <c r="CI471" s="22">
        <v>10992</v>
      </c>
      <c r="CJ471" s="22">
        <v>583</v>
      </c>
      <c r="CK471" s="22" t="s">
        <v>37</v>
      </c>
      <c r="CL471" s="22" t="s">
        <v>37</v>
      </c>
      <c r="CM471" s="20">
        <v>192</v>
      </c>
      <c r="CN471" s="20">
        <v>605</v>
      </c>
      <c r="CO471" s="20">
        <v>100</v>
      </c>
      <c r="CP471" s="20" t="s">
        <v>37</v>
      </c>
    </row>
    <row r="472" spans="1:94" x14ac:dyDescent="0.35">
      <c r="A472" s="16">
        <v>2012</v>
      </c>
      <c r="B472" s="17">
        <v>13781</v>
      </c>
      <c r="C472" s="18" t="s">
        <v>1238</v>
      </c>
      <c r="D472" s="18" t="s">
        <v>51</v>
      </c>
      <c r="E472" s="18" t="s">
        <v>57</v>
      </c>
      <c r="F472" s="16" t="s">
        <v>8</v>
      </c>
      <c r="G472" s="20">
        <v>149264</v>
      </c>
      <c r="H472" s="20">
        <v>239178</v>
      </c>
      <c r="I472" s="20">
        <v>106398</v>
      </c>
      <c r="J472" s="20" t="s">
        <v>37</v>
      </c>
      <c r="K472" s="20">
        <v>494840</v>
      </c>
      <c r="L472" s="19">
        <v>27.1</v>
      </c>
      <c r="M472" s="19">
        <v>50.1</v>
      </c>
      <c r="N472" s="19">
        <v>13.5</v>
      </c>
      <c r="O472" s="19" t="s">
        <v>37</v>
      </c>
      <c r="P472" s="19">
        <v>90.7</v>
      </c>
      <c r="Q472" s="22">
        <v>763061</v>
      </c>
      <c r="R472" s="22">
        <v>3025618</v>
      </c>
      <c r="S472" s="22">
        <v>2447109</v>
      </c>
      <c r="T472" s="22" t="s">
        <v>37</v>
      </c>
      <c r="U472" s="22">
        <v>6235788</v>
      </c>
      <c r="V472" s="21">
        <v>303</v>
      </c>
      <c r="W472" s="21">
        <v>696</v>
      </c>
      <c r="X472" s="21">
        <v>479</v>
      </c>
      <c r="Y472" s="21" t="s">
        <v>37</v>
      </c>
      <c r="Z472" s="21">
        <v>1478</v>
      </c>
      <c r="AA472" s="20">
        <v>162</v>
      </c>
      <c r="AB472" s="20">
        <v>680</v>
      </c>
      <c r="AC472" s="20">
        <v>453</v>
      </c>
      <c r="AD472" s="20" t="s">
        <v>37</v>
      </c>
      <c r="AE472" s="20">
        <v>1295</v>
      </c>
      <c r="AF472" s="19">
        <v>17.3</v>
      </c>
      <c r="AG472" s="19">
        <v>12.3</v>
      </c>
      <c r="AH472" s="19">
        <v>8.1999999999999993</v>
      </c>
      <c r="AI472" s="19" t="s">
        <v>37</v>
      </c>
      <c r="AJ472" s="19">
        <v>37.799999999999997</v>
      </c>
      <c r="AK472" s="19">
        <v>17.3</v>
      </c>
      <c r="AL472" s="19">
        <v>12.3</v>
      </c>
      <c r="AM472" s="19">
        <v>8.1999999999999993</v>
      </c>
      <c r="AN472" s="19" t="s">
        <v>37</v>
      </c>
      <c r="AO472" s="19">
        <v>37.799999999999997</v>
      </c>
      <c r="AP472" s="22">
        <v>3001</v>
      </c>
      <c r="AQ472" s="22">
        <v>6510</v>
      </c>
      <c r="AR472" s="22">
        <v>4176</v>
      </c>
      <c r="AS472" s="22" t="s">
        <v>37</v>
      </c>
      <c r="AT472" s="22">
        <v>13687</v>
      </c>
      <c r="AU472" s="21">
        <v>217.4</v>
      </c>
      <c r="AV472" s="21">
        <v>334.7</v>
      </c>
      <c r="AW472" s="21">
        <v>195.3</v>
      </c>
      <c r="AX472" s="21" t="s">
        <v>37</v>
      </c>
      <c r="AY472" s="21">
        <v>747.4</v>
      </c>
      <c r="AZ472" s="21">
        <v>217.4</v>
      </c>
      <c r="BA472" s="21">
        <v>334.7</v>
      </c>
      <c r="BB472" s="21">
        <v>195.3</v>
      </c>
      <c r="BC472" s="21" t="s">
        <v>37</v>
      </c>
      <c r="BD472" s="21">
        <v>747.4</v>
      </c>
      <c r="BE472" s="20">
        <v>9133</v>
      </c>
      <c r="BF472" s="20">
        <v>16906</v>
      </c>
      <c r="BG472" s="20">
        <v>3441</v>
      </c>
      <c r="BH472" s="20" t="s">
        <v>37</v>
      </c>
      <c r="BI472" s="20">
        <v>29480</v>
      </c>
      <c r="BJ472" s="20">
        <v>6917</v>
      </c>
      <c r="BK472" s="20">
        <v>27543</v>
      </c>
      <c r="BL472" s="20">
        <v>9453</v>
      </c>
      <c r="BM472" s="20" t="s">
        <v>37</v>
      </c>
      <c r="BN472" s="20">
        <v>43913</v>
      </c>
      <c r="BO472" s="22">
        <v>6707</v>
      </c>
      <c r="BP472" s="22">
        <v>1272</v>
      </c>
      <c r="BQ472" s="22">
        <v>848</v>
      </c>
      <c r="BR472" s="22" t="s">
        <v>37</v>
      </c>
      <c r="BS472" s="22">
        <v>8827</v>
      </c>
      <c r="BT472" s="22">
        <v>21962</v>
      </c>
      <c r="BU472" s="22">
        <v>26625</v>
      </c>
      <c r="BV472" s="22">
        <v>33559</v>
      </c>
      <c r="BW472" s="22" t="s">
        <v>37</v>
      </c>
      <c r="BX472" s="22">
        <v>82146</v>
      </c>
      <c r="BY472" s="24">
        <v>3684</v>
      </c>
      <c r="BZ472" s="24">
        <v>3081</v>
      </c>
      <c r="CA472" s="24">
        <v>1266</v>
      </c>
      <c r="CB472" s="24" t="s">
        <v>37</v>
      </c>
      <c r="CC472" s="24">
        <v>8031</v>
      </c>
      <c r="CD472" s="24">
        <v>48403</v>
      </c>
      <c r="CE472" s="24">
        <v>75427</v>
      </c>
      <c r="CF472" s="24">
        <v>48567</v>
      </c>
      <c r="CG472" s="24">
        <v>0</v>
      </c>
      <c r="CH472" s="24">
        <v>172397</v>
      </c>
      <c r="CI472" s="22">
        <v>385966</v>
      </c>
      <c r="CJ472" s="22">
        <v>20110</v>
      </c>
      <c r="CK472" s="22" t="s">
        <v>37</v>
      </c>
      <c r="CL472" s="22" t="s">
        <v>37</v>
      </c>
      <c r="CM472" s="20">
        <v>811</v>
      </c>
      <c r="CN472" s="20">
        <v>9875</v>
      </c>
      <c r="CO472" s="20">
        <v>2163</v>
      </c>
      <c r="CP472" s="20" t="s">
        <v>37</v>
      </c>
    </row>
    <row r="473" spans="1:94" x14ac:dyDescent="0.35">
      <c r="A473" s="16">
        <v>2012</v>
      </c>
      <c r="B473" s="17">
        <v>13783</v>
      </c>
      <c r="C473" s="18" t="s">
        <v>1239</v>
      </c>
      <c r="D473" s="18" t="s">
        <v>30</v>
      </c>
      <c r="E473" s="18" t="s">
        <v>33</v>
      </c>
      <c r="F473" s="16" t="s">
        <v>8</v>
      </c>
      <c r="G473" s="20" t="s">
        <v>37</v>
      </c>
      <c r="H473" s="20" t="s">
        <v>37</v>
      </c>
      <c r="I473" s="20" t="s">
        <v>37</v>
      </c>
      <c r="J473" s="20" t="s">
        <v>37</v>
      </c>
      <c r="K473" s="20">
        <v>0</v>
      </c>
      <c r="L473" s="19" t="s">
        <v>37</v>
      </c>
      <c r="M473" s="19" t="s">
        <v>37</v>
      </c>
      <c r="N473" s="19" t="s">
        <v>37</v>
      </c>
      <c r="O473" s="19" t="s">
        <v>37</v>
      </c>
      <c r="P473" s="19">
        <v>0</v>
      </c>
      <c r="Q473" s="22" t="s">
        <v>37</v>
      </c>
      <c r="R473" s="22" t="s">
        <v>37</v>
      </c>
      <c r="S473" s="22" t="s">
        <v>37</v>
      </c>
      <c r="T473" s="22" t="s">
        <v>37</v>
      </c>
      <c r="U473" s="22">
        <v>0</v>
      </c>
      <c r="V473" s="21" t="s">
        <v>37</v>
      </c>
      <c r="W473" s="21" t="s">
        <v>37</v>
      </c>
      <c r="X473" s="21" t="s">
        <v>37</v>
      </c>
      <c r="Y473" s="21" t="s">
        <v>37</v>
      </c>
      <c r="Z473" s="21">
        <v>0</v>
      </c>
      <c r="AA473" s="20" t="s">
        <v>37</v>
      </c>
      <c r="AB473" s="20" t="s">
        <v>37</v>
      </c>
      <c r="AC473" s="20" t="s">
        <v>37</v>
      </c>
      <c r="AD473" s="20" t="s">
        <v>37</v>
      </c>
      <c r="AE473" s="20">
        <v>0</v>
      </c>
      <c r="AF473" s="19" t="s">
        <v>37</v>
      </c>
      <c r="AG473" s="19" t="s">
        <v>37</v>
      </c>
      <c r="AH473" s="19" t="s">
        <v>37</v>
      </c>
      <c r="AI473" s="19" t="s">
        <v>37</v>
      </c>
      <c r="AJ473" s="19">
        <v>0</v>
      </c>
      <c r="AK473" s="19" t="s">
        <v>37</v>
      </c>
      <c r="AL473" s="19" t="s">
        <v>37</v>
      </c>
      <c r="AM473" s="19" t="s">
        <v>37</v>
      </c>
      <c r="AN473" s="19" t="s">
        <v>37</v>
      </c>
      <c r="AO473" s="19">
        <v>0</v>
      </c>
      <c r="AP473" s="22" t="s">
        <v>37</v>
      </c>
      <c r="AQ473" s="22">
        <v>712</v>
      </c>
      <c r="AR473" s="22" t="s">
        <v>37</v>
      </c>
      <c r="AS473" s="22" t="s">
        <v>37</v>
      </c>
      <c r="AT473" s="22">
        <v>712</v>
      </c>
      <c r="AU473" s="21" t="s">
        <v>37</v>
      </c>
      <c r="AV473" s="21">
        <v>0.4</v>
      </c>
      <c r="AW473" s="21" t="s">
        <v>37</v>
      </c>
      <c r="AX473" s="21" t="s">
        <v>37</v>
      </c>
      <c r="AY473" s="21">
        <v>0.4</v>
      </c>
      <c r="AZ473" s="21" t="s">
        <v>37</v>
      </c>
      <c r="BA473" s="21">
        <v>8</v>
      </c>
      <c r="BB473" s="21" t="s">
        <v>37</v>
      </c>
      <c r="BC473" s="21" t="s">
        <v>37</v>
      </c>
      <c r="BD473" s="21">
        <v>8</v>
      </c>
      <c r="BE473" s="20">
        <v>0</v>
      </c>
      <c r="BF473" s="20" t="s">
        <v>37</v>
      </c>
      <c r="BG473" s="20" t="s">
        <v>37</v>
      </c>
      <c r="BH473" s="20" t="s">
        <v>37</v>
      </c>
      <c r="BI473" s="20">
        <v>0</v>
      </c>
      <c r="BJ473" s="20" t="s">
        <v>37</v>
      </c>
      <c r="BK473" s="20" t="s">
        <v>37</v>
      </c>
      <c r="BL473" s="20" t="s">
        <v>37</v>
      </c>
      <c r="BM473" s="20" t="s">
        <v>37</v>
      </c>
      <c r="BN473" s="20">
        <v>0</v>
      </c>
      <c r="BO473" s="22" t="s">
        <v>37</v>
      </c>
      <c r="BP473" s="22">
        <v>2</v>
      </c>
      <c r="BQ473" s="22" t="s">
        <v>37</v>
      </c>
      <c r="BR473" s="22" t="s">
        <v>37</v>
      </c>
      <c r="BS473" s="22">
        <v>2</v>
      </c>
      <c r="BT473" s="22" t="s">
        <v>37</v>
      </c>
      <c r="BU473" s="22" t="s">
        <v>37</v>
      </c>
      <c r="BV473" s="22" t="s">
        <v>37</v>
      </c>
      <c r="BW473" s="22" t="s">
        <v>37</v>
      </c>
      <c r="BX473" s="22">
        <v>0</v>
      </c>
      <c r="BY473" s="24" t="s">
        <v>37</v>
      </c>
      <c r="BZ473" s="24">
        <v>1</v>
      </c>
      <c r="CA473" s="24" t="s">
        <v>37</v>
      </c>
      <c r="CB473" s="24" t="s">
        <v>37</v>
      </c>
      <c r="CC473" s="24">
        <v>1</v>
      </c>
      <c r="CD473" s="24">
        <v>0</v>
      </c>
      <c r="CE473" s="24">
        <v>3</v>
      </c>
      <c r="CF473" s="24">
        <v>0</v>
      </c>
      <c r="CG473" s="24">
        <v>0</v>
      </c>
      <c r="CH473" s="24">
        <v>3</v>
      </c>
      <c r="CI473" s="22" t="s">
        <v>37</v>
      </c>
      <c r="CJ473" s="22" t="s">
        <v>37</v>
      </c>
      <c r="CK473" s="22" t="s">
        <v>37</v>
      </c>
      <c r="CL473" s="22" t="s">
        <v>37</v>
      </c>
      <c r="CM473" s="20" t="s">
        <v>37</v>
      </c>
      <c r="CN473" s="20">
        <v>42</v>
      </c>
      <c r="CO473" s="20" t="s">
        <v>37</v>
      </c>
      <c r="CP473" s="20" t="s">
        <v>37</v>
      </c>
    </row>
    <row r="474" spans="1:94" x14ac:dyDescent="0.35">
      <c r="A474" s="16">
        <v>2012</v>
      </c>
      <c r="B474" s="17">
        <v>13798</v>
      </c>
      <c r="C474" s="18" t="s">
        <v>2234</v>
      </c>
      <c r="D474" s="18" t="s">
        <v>87</v>
      </c>
      <c r="E474" s="18" t="s">
        <v>33</v>
      </c>
      <c r="F474" s="16" t="s">
        <v>8</v>
      </c>
      <c r="G474" s="20">
        <v>3380</v>
      </c>
      <c r="H474" s="20">
        <v>69</v>
      </c>
      <c r="I474" s="20" t="s">
        <v>37</v>
      </c>
      <c r="J474" s="20" t="s">
        <v>37</v>
      </c>
      <c r="K474" s="20">
        <v>3449</v>
      </c>
      <c r="L474" s="19">
        <v>2.6</v>
      </c>
      <c r="M474" s="19">
        <v>0.1</v>
      </c>
      <c r="N474" s="19" t="s">
        <v>37</v>
      </c>
      <c r="O474" s="19" t="s">
        <v>37</v>
      </c>
      <c r="P474" s="19">
        <v>2.7</v>
      </c>
      <c r="Q474" s="22">
        <v>32917</v>
      </c>
      <c r="R474" s="22">
        <v>672</v>
      </c>
      <c r="S474" s="22" t="s">
        <v>37</v>
      </c>
      <c r="T474" s="22" t="s">
        <v>37</v>
      </c>
      <c r="U474" s="22">
        <v>33589</v>
      </c>
      <c r="V474" s="21">
        <v>35.6</v>
      </c>
      <c r="W474" s="21">
        <v>0.7</v>
      </c>
      <c r="X474" s="21" t="s">
        <v>37</v>
      </c>
      <c r="Y474" s="21" t="s">
        <v>37</v>
      </c>
      <c r="Z474" s="21">
        <v>36.299999999999997</v>
      </c>
      <c r="AA474" s="20" t="s">
        <v>37</v>
      </c>
      <c r="AB474" s="20" t="s">
        <v>37</v>
      </c>
      <c r="AC474" s="20" t="s">
        <v>37</v>
      </c>
      <c r="AD474" s="20" t="s">
        <v>37</v>
      </c>
      <c r="AE474" s="20">
        <v>0</v>
      </c>
      <c r="AF474" s="19">
        <v>0.2</v>
      </c>
      <c r="AG474" s="19">
        <v>0</v>
      </c>
      <c r="AH474" s="19" t="s">
        <v>37</v>
      </c>
      <c r="AI474" s="19" t="s">
        <v>37</v>
      </c>
      <c r="AJ474" s="19">
        <v>0.2</v>
      </c>
      <c r="AK474" s="19">
        <v>0.2</v>
      </c>
      <c r="AL474" s="19">
        <v>0</v>
      </c>
      <c r="AM474" s="19" t="s">
        <v>37</v>
      </c>
      <c r="AN474" s="19" t="s">
        <v>37</v>
      </c>
      <c r="AO474" s="19">
        <v>0.2</v>
      </c>
      <c r="AP474" s="22" t="s">
        <v>37</v>
      </c>
      <c r="AQ474" s="22" t="s">
        <v>37</v>
      </c>
      <c r="AR474" s="22" t="s">
        <v>37</v>
      </c>
      <c r="AS474" s="22" t="s">
        <v>37</v>
      </c>
      <c r="AT474" s="22">
        <v>0</v>
      </c>
      <c r="AU474" s="21">
        <v>10.6</v>
      </c>
      <c r="AV474" s="21">
        <v>5.0999999999999996</v>
      </c>
      <c r="AW474" s="21" t="s">
        <v>37</v>
      </c>
      <c r="AX474" s="21" t="s">
        <v>37</v>
      </c>
      <c r="AY474" s="21">
        <v>15.7</v>
      </c>
      <c r="AZ474" s="21">
        <v>39.6</v>
      </c>
      <c r="BA474" s="21">
        <v>5.0999999999999996</v>
      </c>
      <c r="BB474" s="21" t="s">
        <v>37</v>
      </c>
      <c r="BC474" s="21" t="s">
        <v>37</v>
      </c>
      <c r="BD474" s="21">
        <v>44.7</v>
      </c>
      <c r="BE474" s="20" t="s">
        <v>37</v>
      </c>
      <c r="BF474" s="20" t="s">
        <v>37</v>
      </c>
      <c r="BG474" s="20" t="s">
        <v>37</v>
      </c>
      <c r="BH474" s="20" t="s">
        <v>37</v>
      </c>
      <c r="BI474" s="20">
        <v>0</v>
      </c>
      <c r="BJ474" s="20">
        <v>958</v>
      </c>
      <c r="BK474" s="20">
        <v>20</v>
      </c>
      <c r="BL474" s="20" t="s">
        <v>37</v>
      </c>
      <c r="BM474" s="20" t="s">
        <v>37</v>
      </c>
      <c r="BN474" s="20">
        <v>978</v>
      </c>
      <c r="BO474" s="22" t="s">
        <v>37</v>
      </c>
      <c r="BP474" s="22" t="s">
        <v>37</v>
      </c>
      <c r="BQ474" s="22" t="s">
        <v>37</v>
      </c>
      <c r="BR474" s="22" t="s">
        <v>37</v>
      </c>
      <c r="BS474" s="22">
        <v>0</v>
      </c>
      <c r="BT474" s="22">
        <v>2572</v>
      </c>
      <c r="BU474" s="22">
        <v>53</v>
      </c>
      <c r="BV474" s="22" t="s">
        <v>37</v>
      </c>
      <c r="BW474" s="22" t="s">
        <v>37</v>
      </c>
      <c r="BX474" s="22">
        <v>2625</v>
      </c>
      <c r="BY474" s="24">
        <v>24</v>
      </c>
      <c r="BZ474" s="24">
        <v>1</v>
      </c>
      <c r="CA474" s="24" t="s">
        <v>37</v>
      </c>
      <c r="CB474" s="24" t="s">
        <v>37</v>
      </c>
      <c r="CC474" s="24">
        <v>25</v>
      </c>
      <c r="CD474" s="24">
        <v>3554</v>
      </c>
      <c r="CE474" s="24">
        <v>74</v>
      </c>
      <c r="CF474" s="24">
        <v>0</v>
      </c>
      <c r="CG474" s="24">
        <v>0</v>
      </c>
      <c r="CH474" s="24">
        <v>3628</v>
      </c>
      <c r="CI474" s="22" t="s">
        <v>37</v>
      </c>
      <c r="CJ474" s="22" t="s">
        <v>37</v>
      </c>
      <c r="CK474" s="22" t="s">
        <v>37</v>
      </c>
      <c r="CL474" s="22" t="s">
        <v>37</v>
      </c>
      <c r="CM474" s="20" t="s">
        <v>37</v>
      </c>
      <c r="CN474" s="20" t="s">
        <v>37</v>
      </c>
      <c r="CO474" s="20" t="s">
        <v>37</v>
      </c>
      <c r="CP474" s="20" t="s">
        <v>37</v>
      </c>
    </row>
    <row r="475" spans="1:94" x14ac:dyDescent="0.35">
      <c r="A475" s="16">
        <v>2012</v>
      </c>
      <c r="B475" s="17">
        <v>13805</v>
      </c>
      <c r="C475" s="18" t="s">
        <v>1243</v>
      </c>
      <c r="D475" s="18" t="s">
        <v>90</v>
      </c>
      <c r="E475" s="18" t="s">
        <v>191</v>
      </c>
      <c r="F475" s="16" t="s">
        <v>8</v>
      </c>
      <c r="G475" s="20" t="s">
        <v>37</v>
      </c>
      <c r="H475" s="20" t="s">
        <v>37</v>
      </c>
      <c r="I475" s="20" t="s">
        <v>37</v>
      </c>
      <c r="J475" s="20" t="s">
        <v>37</v>
      </c>
      <c r="K475" s="20">
        <v>0</v>
      </c>
      <c r="L475" s="19" t="s">
        <v>37</v>
      </c>
      <c r="M475" s="19" t="s">
        <v>37</v>
      </c>
      <c r="N475" s="19" t="s">
        <v>37</v>
      </c>
      <c r="O475" s="19" t="s">
        <v>37</v>
      </c>
      <c r="P475" s="19">
        <v>0</v>
      </c>
      <c r="Q475" s="22" t="s">
        <v>37</v>
      </c>
      <c r="R475" s="22" t="s">
        <v>37</v>
      </c>
      <c r="S475" s="22" t="s">
        <v>37</v>
      </c>
      <c r="T475" s="22" t="s">
        <v>37</v>
      </c>
      <c r="U475" s="22">
        <v>0</v>
      </c>
      <c r="V475" s="21" t="s">
        <v>37</v>
      </c>
      <c r="W475" s="21" t="s">
        <v>37</v>
      </c>
      <c r="X475" s="21" t="s">
        <v>37</v>
      </c>
      <c r="Y475" s="21" t="s">
        <v>37</v>
      </c>
      <c r="Z475" s="21">
        <v>0</v>
      </c>
      <c r="AA475" s="20" t="s">
        <v>37</v>
      </c>
      <c r="AB475" s="20" t="s">
        <v>37</v>
      </c>
      <c r="AC475" s="20" t="s">
        <v>37</v>
      </c>
      <c r="AD475" s="20" t="s">
        <v>37</v>
      </c>
      <c r="AE475" s="20">
        <v>0</v>
      </c>
      <c r="AF475" s="19" t="s">
        <v>37</v>
      </c>
      <c r="AG475" s="19" t="s">
        <v>37</v>
      </c>
      <c r="AH475" s="19">
        <v>1</v>
      </c>
      <c r="AI475" s="19" t="s">
        <v>37</v>
      </c>
      <c r="AJ475" s="19">
        <v>1</v>
      </c>
      <c r="AK475" s="19" t="s">
        <v>37</v>
      </c>
      <c r="AL475" s="19" t="s">
        <v>37</v>
      </c>
      <c r="AM475" s="19">
        <v>1</v>
      </c>
      <c r="AN475" s="19" t="s">
        <v>37</v>
      </c>
      <c r="AO475" s="19">
        <v>1</v>
      </c>
      <c r="AP475" s="22" t="s">
        <v>37</v>
      </c>
      <c r="AQ475" s="22" t="s">
        <v>37</v>
      </c>
      <c r="AR475" s="22" t="s">
        <v>37</v>
      </c>
      <c r="AS475" s="22" t="s">
        <v>37</v>
      </c>
      <c r="AT475" s="22">
        <v>0</v>
      </c>
      <c r="AU475" s="21" t="s">
        <v>37</v>
      </c>
      <c r="AV475" s="21" t="s">
        <v>37</v>
      </c>
      <c r="AW475" s="21" t="s">
        <v>37</v>
      </c>
      <c r="AX475" s="21" t="s">
        <v>37</v>
      </c>
      <c r="AY475" s="21">
        <v>0</v>
      </c>
      <c r="AZ475" s="21" t="s">
        <v>37</v>
      </c>
      <c r="BA475" s="21" t="s">
        <v>37</v>
      </c>
      <c r="BB475" s="21" t="s">
        <v>37</v>
      </c>
      <c r="BC475" s="21" t="s">
        <v>37</v>
      </c>
      <c r="BD475" s="21">
        <v>0</v>
      </c>
      <c r="BE475" s="20" t="s">
        <v>37</v>
      </c>
      <c r="BF475" s="20" t="s">
        <v>37</v>
      </c>
      <c r="BG475" s="20" t="s">
        <v>37</v>
      </c>
      <c r="BH475" s="20" t="s">
        <v>37</v>
      </c>
      <c r="BI475" s="20">
        <v>0</v>
      </c>
      <c r="BJ475" s="20" t="s">
        <v>37</v>
      </c>
      <c r="BK475" s="20" t="s">
        <v>37</v>
      </c>
      <c r="BL475" s="20" t="s">
        <v>37</v>
      </c>
      <c r="BM475" s="20" t="s">
        <v>37</v>
      </c>
      <c r="BN475" s="20">
        <v>0</v>
      </c>
      <c r="BO475" s="22" t="s">
        <v>37</v>
      </c>
      <c r="BP475" s="22" t="s">
        <v>37</v>
      </c>
      <c r="BQ475" s="22" t="s">
        <v>37</v>
      </c>
      <c r="BR475" s="22" t="s">
        <v>37</v>
      </c>
      <c r="BS475" s="22">
        <v>0</v>
      </c>
      <c r="BT475" s="22" t="s">
        <v>37</v>
      </c>
      <c r="BU475" s="22" t="s">
        <v>37</v>
      </c>
      <c r="BV475" s="22">
        <v>20</v>
      </c>
      <c r="BW475" s="22" t="s">
        <v>37</v>
      </c>
      <c r="BX475" s="22">
        <v>20</v>
      </c>
      <c r="BY475" s="24" t="s">
        <v>37</v>
      </c>
      <c r="BZ475" s="24" t="s">
        <v>37</v>
      </c>
      <c r="CA475" s="24" t="s">
        <v>37</v>
      </c>
      <c r="CB475" s="24" t="s">
        <v>37</v>
      </c>
      <c r="CC475" s="24">
        <v>0</v>
      </c>
      <c r="CD475" s="24">
        <v>0</v>
      </c>
      <c r="CE475" s="24">
        <v>0</v>
      </c>
      <c r="CF475" s="24">
        <v>20</v>
      </c>
      <c r="CG475" s="24">
        <v>0</v>
      </c>
      <c r="CH475" s="24">
        <v>20</v>
      </c>
      <c r="CI475" s="22" t="s">
        <v>37</v>
      </c>
      <c r="CJ475" s="22" t="s">
        <v>37</v>
      </c>
      <c r="CK475" s="22" t="s">
        <v>37</v>
      </c>
      <c r="CL475" s="22" t="s">
        <v>37</v>
      </c>
      <c r="CM475" s="20" t="s">
        <v>37</v>
      </c>
      <c r="CN475" s="20" t="s">
        <v>37</v>
      </c>
      <c r="CO475" s="20" t="s">
        <v>37</v>
      </c>
      <c r="CP475" s="20" t="s">
        <v>37</v>
      </c>
    </row>
    <row r="476" spans="1:94" x14ac:dyDescent="0.35">
      <c r="A476" s="16">
        <v>2012</v>
      </c>
      <c r="B476" s="17">
        <v>13815</v>
      </c>
      <c r="C476" s="18" t="s">
        <v>1246</v>
      </c>
      <c r="D476" s="18" t="s">
        <v>39</v>
      </c>
      <c r="E476" s="18" t="s">
        <v>57</v>
      </c>
      <c r="F476" s="16" t="s">
        <v>8</v>
      </c>
      <c r="G476" s="20" t="s">
        <v>37</v>
      </c>
      <c r="H476" s="20" t="s">
        <v>37</v>
      </c>
      <c r="I476" s="20" t="s">
        <v>37</v>
      </c>
      <c r="J476" s="20" t="s">
        <v>37</v>
      </c>
      <c r="K476" s="20" t="s">
        <v>37</v>
      </c>
      <c r="L476" s="19" t="s">
        <v>37</v>
      </c>
      <c r="M476" s="19" t="s">
        <v>37</v>
      </c>
      <c r="N476" s="19" t="s">
        <v>37</v>
      </c>
      <c r="O476" s="19" t="s">
        <v>37</v>
      </c>
      <c r="P476" s="19" t="s">
        <v>37</v>
      </c>
      <c r="Q476" s="22" t="s">
        <v>37</v>
      </c>
      <c r="R476" s="22" t="s">
        <v>37</v>
      </c>
      <c r="S476" s="22" t="s">
        <v>37</v>
      </c>
      <c r="T476" s="22" t="s">
        <v>37</v>
      </c>
      <c r="U476" s="22" t="s">
        <v>37</v>
      </c>
      <c r="V476" s="21" t="s">
        <v>37</v>
      </c>
      <c r="W476" s="21" t="s">
        <v>37</v>
      </c>
      <c r="X476" s="21" t="s">
        <v>37</v>
      </c>
      <c r="Y476" s="21" t="s">
        <v>37</v>
      </c>
      <c r="Z476" s="21" t="s">
        <v>37</v>
      </c>
      <c r="AA476" s="20" t="s">
        <v>37</v>
      </c>
      <c r="AB476" s="20" t="s">
        <v>37</v>
      </c>
      <c r="AC476" s="20" t="s">
        <v>37</v>
      </c>
      <c r="AD476" s="20" t="s">
        <v>37</v>
      </c>
      <c r="AE476" s="20" t="s">
        <v>37</v>
      </c>
      <c r="AF476" s="19" t="s">
        <v>37</v>
      </c>
      <c r="AG476" s="19" t="s">
        <v>37</v>
      </c>
      <c r="AH476" s="19" t="s">
        <v>37</v>
      </c>
      <c r="AI476" s="19" t="s">
        <v>37</v>
      </c>
      <c r="AJ476" s="19" t="s">
        <v>37</v>
      </c>
      <c r="AK476" s="19" t="s">
        <v>37</v>
      </c>
      <c r="AL476" s="19" t="s">
        <v>37</v>
      </c>
      <c r="AM476" s="19" t="s">
        <v>37</v>
      </c>
      <c r="AN476" s="19" t="s">
        <v>37</v>
      </c>
      <c r="AO476" s="19" t="s">
        <v>37</v>
      </c>
      <c r="AP476" s="22" t="s">
        <v>37</v>
      </c>
      <c r="AQ476" s="22" t="s">
        <v>37</v>
      </c>
      <c r="AR476" s="22" t="s">
        <v>37</v>
      </c>
      <c r="AS476" s="22" t="s">
        <v>37</v>
      </c>
      <c r="AT476" s="22" t="s">
        <v>37</v>
      </c>
      <c r="AU476" s="21" t="s">
        <v>37</v>
      </c>
      <c r="AV476" s="21" t="s">
        <v>37</v>
      </c>
      <c r="AW476" s="21" t="s">
        <v>37</v>
      </c>
      <c r="AX476" s="21" t="s">
        <v>37</v>
      </c>
      <c r="AY476" s="21" t="s">
        <v>37</v>
      </c>
      <c r="AZ476" s="21" t="s">
        <v>37</v>
      </c>
      <c r="BA476" s="21" t="s">
        <v>37</v>
      </c>
      <c r="BB476" s="21" t="s">
        <v>37</v>
      </c>
      <c r="BC476" s="21" t="s">
        <v>37</v>
      </c>
      <c r="BD476" s="21" t="s">
        <v>37</v>
      </c>
      <c r="BE476" s="20" t="s">
        <v>37</v>
      </c>
      <c r="BF476" s="20" t="s">
        <v>37</v>
      </c>
      <c r="BG476" s="20" t="s">
        <v>37</v>
      </c>
      <c r="BH476" s="20" t="s">
        <v>37</v>
      </c>
      <c r="BI476" s="20" t="s">
        <v>37</v>
      </c>
      <c r="BJ476" s="20" t="s">
        <v>37</v>
      </c>
      <c r="BK476" s="20" t="s">
        <v>37</v>
      </c>
      <c r="BL476" s="20" t="s">
        <v>37</v>
      </c>
      <c r="BM476" s="20" t="s">
        <v>37</v>
      </c>
      <c r="BN476" s="20" t="s">
        <v>37</v>
      </c>
      <c r="BO476" s="22" t="s">
        <v>37</v>
      </c>
      <c r="BP476" s="22" t="s">
        <v>37</v>
      </c>
      <c r="BQ476" s="22" t="s">
        <v>37</v>
      </c>
      <c r="BR476" s="22" t="s">
        <v>37</v>
      </c>
      <c r="BS476" s="22" t="s">
        <v>37</v>
      </c>
      <c r="BT476" s="22" t="s">
        <v>37</v>
      </c>
      <c r="BU476" s="22" t="s">
        <v>37</v>
      </c>
      <c r="BV476" s="22" t="s">
        <v>37</v>
      </c>
      <c r="BW476" s="22" t="s">
        <v>37</v>
      </c>
      <c r="BX476" s="22" t="s">
        <v>37</v>
      </c>
      <c r="BY476" s="24" t="s">
        <v>37</v>
      </c>
      <c r="BZ476" s="24" t="s">
        <v>37</v>
      </c>
      <c r="CA476" s="24" t="s">
        <v>37</v>
      </c>
      <c r="CB476" s="24" t="s">
        <v>37</v>
      </c>
      <c r="CC476" s="24" t="s">
        <v>37</v>
      </c>
      <c r="CD476" s="24" t="s">
        <v>37</v>
      </c>
      <c r="CE476" s="24" t="s">
        <v>37</v>
      </c>
      <c r="CF476" s="24" t="s">
        <v>37</v>
      </c>
      <c r="CG476" s="24" t="s">
        <v>37</v>
      </c>
      <c r="CH476" s="24" t="s">
        <v>37</v>
      </c>
      <c r="CI476" s="22">
        <v>322</v>
      </c>
      <c r="CJ476" s="22" t="s">
        <v>37</v>
      </c>
      <c r="CK476" s="22" t="s">
        <v>37</v>
      </c>
      <c r="CL476" s="22" t="s">
        <v>37</v>
      </c>
      <c r="CM476" s="20">
        <v>526</v>
      </c>
      <c r="CN476" s="20">
        <v>70</v>
      </c>
      <c r="CO476" s="20" t="s">
        <v>37</v>
      </c>
      <c r="CP476" s="20" t="s">
        <v>37</v>
      </c>
    </row>
    <row r="477" spans="1:94" x14ac:dyDescent="0.35">
      <c r="A477" s="16">
        <v>2012</v>
      </c>
      <c r="B477" s="17">
        <v>13816</v>
      </c>
      <c r="C477" s="18" t="s">
        <v>2235</v>
      </c>
      <c r="D477" s="18" t="s">
        <v>172</v>
      </c>
      <c r="E477" s="18" t="s">
        <v>28</v>
      </c>
      <c r="F477" s="16" t="s">
        <v>2203</v>
      </c>
      <c r="G477" s="20" t="s">
        <v>37</v>
      </c>
      <c r="H477" s="20" t="s">
        <v>37</v>
      </c>
      <c r="I477" s="20" t="s">
        <v>37</v>
      </c>
      <c r="J477" s="20" t="s">
        <v>37</v>
      </c>
      <c r="K477" s="20" t="s">
        <v>37</v>
      </c>
      <c r="L477" s="19" t="s">
        <v>37</v>
      </c>
      <c r="M477" s="19" t="s">
        <v>37</v>
      </c>
      <c r="N477" s="19" t="s">
        <v>37</v>
      </c>
      <c r="O477" s="19" t="s">
        <v>37</v>
      </c>
      <c r="P477" s="19" t="s">
        <v>37</v>
      </c>
      <c r="Q477" s="22" t="s">
        <v>37</v>
      </c>
      <c r="R477" s="22" t="s">
        <v>37</v>
      </c>
      <c r="S477" s="22" t="s">
        <v>37</v>
      </c>
      <c r="T477" s="22" t="s">
        <v>37</v>
      </c>
      <c r="U477" s="22" t="s">
        <v>37</v>
      </c>
      <c r="V477" s="21" t="s">
        <v>37</v>
      </c>
      <c r="W477" s="21" t="s">
        <v>37</v>
      </c>
      <c r="X477" s="21" t="s">
        <v>37</v>
      </c>
      <c r="Y477" s="21" t="s">
        <v>37</v>
      </c>
      <c r="Z477" s="21" t="s">
        <v>37</v>
      </c>
      <c r="AA477" s="20" t="s">
        <v>37</v>
      </c>
      <c r="AB477" s="20" t="s">
        <v>37</v>
      </c>
      <c r="AC477" s="20" t="s">
        <v>37</v>
      </c>
      <c r="AD477" s="20" t="s">
        <v>37</v>
      </c>
      <c r="AE477" s="20" t="s">
        <v>37</v>
      </c>
      <c r="AF477" s="19" t="s">
        <v>37</v>
      </c>
      <c r="AG477" s="19" t="s">
        <v>37</v>
      </c>
      <c r="AH477" s="19" t="s">
        <v>37</v>
      </c>
      <c r="AI477" s="19" t="s">
        <v>37</v>
      </c>
      <c r="AJ477" s="19" t="s">
        <v>37</v>
      </c>
      <c r="AK477" s="19" t="s">
        <v>37</v>
      </c>
      <c r="AL477" s="19" t="s">
        <v>37</v>
      </c>
      <c r="AM477" s="19" t="s">
        <v>37</v>
      </c>
      <c r="AN477" s="19" t="s">
        <v>37</v>
      </c>
      <c r="AO477" s="19" t="s">
        <v>37</v>
      </c>
      <c r="AP477" s="22" t="s">
        <v>37</v>
      </c>
      <c r="AQ477" s="22" t="s">
        <v>37</v>
      </c>
      <c r="AR477" s="22" t="s">
        <v>37</v>
      </c>
      <c r="AS477" s="22" t="s">
        <v>37</v>
      </c>
      <c r="AT477" s="22" t="s">
        <v>37</v>
      </c>
      <c r="AU477" s="21" t="s">
        <v>37</v>
      </c>
      <c r="AV477" s="21" t="s">
        <v>37</v>
      </c>
      <c r="AW477" s="21" t="s">
        <v>37</v>
      </c>
      <c r="AX477" s="21" t="s">
        <v>37</v>
      </c>
      <c r="AY477" s="21" t="s">
        <v>37</v>
      </c>
      <c r="AZ477" s="21" t="s">
        <v>37</v>
      </c>
      <c r="BA477" s="21" t="s">
        <v>37</v>
      </c>
      <c r="BB477" s="21" t="s">
        <v>37</v>
      </c>
      <c r="BC477" s="21" t="s">
        <v>37</v>
      </c>
      <c r="BD477" s="21" t="s">
        <v>37</v>
      </c>
      <c r="BE477" s="20" t="s">
        <v>37</v>
      </c>
      <c r="BF477" s="20" t="s">
        <v>37</v>
      </c>
      <c r="BG477" s="20" t="s">
        <v>37</v>
      </c>
      <c r="BH477" s="20" t="s">
        <v>37</v>
      </c>
      <c r="BI477" s="20">
        <v>0</v>
      </c>
      <c r="BJ477" s="20" t="s">
        <v>37</v>
      </c>
      <c r="BK477" s="20" t="s">
        <v>37</v>
      </c>
      <c r="BL477" s="20" t="s">
        <v>37</v>
      </c>
      <c r="BM477" s="20" t="s">
        <v>37</v>
      </c>
      <c r="BN477" s="20">
        <v>0</v>
      </c>
      <c r="BO477" s="22" t="s">
        <v>37</v>
      </c>
      <c r="BP477" s="22" t="s">
        <v>37</v>
      </c>
      <c r="BQ477" s="22" t="s">
        <v>37</v>
      </c>
      <c r="BR477" s="22" t="s">
        <v>37</v>
      </c>
      <c r="BS477" s="22">
        <v>0</v>
      </c>
      <c r="BT477" s="22" t="s">
        <v>37</v>
      </c>
      <c r="BU477" s="22" t="s">
        <v>37</v>
      </c>
      <c r="BV477" s="22" t="s">
        <v>37</v>
      </c>
      <c r="BW477" s="22" t="s">
        <v>37</v>
      </c>
      <c r="BX477" s="22">
        <v>0</v>
      </c>
      <c r="BY477" s="24" t="s">
        <v>37</v>
      </c>
      <c r="BZ477" s="24" t="s">
        <v>37</v>
      </c>
      <c r="CA477" s="24" t="s">
        <v>37</v>
      </c>
      <c r="CB477" s="24" t="s">
        <v>37</v>
      </c>
      <c r="CC477" s="24">
        <v>0</v>
      </c>
      <c r="CD477" s="24">
        <v>0</v>
      </c>
      <c r="CE477" s="24">
        <v>0</v>
      </c>
      <c r="CF477" s="24">
        <v>0</v>
      </c>
      <c r="CG477" s="24">
        <v>0</v>
      </c>
      <c r="CH477" s="24">
        <v>0</v>
      </c>
      <c r="CI477" s="22" t="s">
        <v>37</v>
      </c>
      <c r="CJ477" s="22" t="s">
        <v>37</v>
      </c>
      <c r="CK477" s="22" t="s">
        <v>37</v>
      </c>
      <c r="CL477" s="22" t="s">
        <v>37</v>
      </c>
      <c r="CM477" s="20">
        <v>0</v>
      </c>
      <c r="CN477" s="20">
        <v>21</v>
      </c>
      <c r="CO477" s="20">
        <v>0</v>
      </c>
      <c r="CP477" s="20">
        <v>0</v>
      </c>
    </row>
    <row r="478" spans="1:94" x14ac:dyDescent="0.35">
      <c r="A478" s="16">
        <v>2012</v>
      </c>
      <c r="B478" s="17">
        <v>13839</v>
      </c>
      <c r="C478" s="18" t="s">
        <v>1252</v>
      </c>
      <c r="D478" s="18" t="s">
        <v>184</v>
      </c>
      <c r="E478" s="18" t="s">
        <v>28</v>
      </c>
      <c r="F478" s="16" t="s">
        <v>8</v>
      </c>
      <c r="G478" s="20">
        <v>0</v>
      </c>
      <c r="H478" s="20">
        <v>346</v>
      </c>
      <c r="I478" s="20">
        <v>118</v>
      </c>
      <c r="J478" s="20" t="s">
        <v>37</v>
      </c>
      <c r="K478" s="20">
        <v>464</v>
      </c>
      <c r="L478" s="19" t="s">
        <v>37</v>
      </c>
      <c r="M478" s="19" t="s">
        <v>37</v>
      </c>
      <c r="N478" s="19" t="s">
        <v>37</v>
      </c>
      <c r="O478" s="19" t="s">
        <v>37</v>
      </c>
      <c r="P478" s="19">
        <v>0</v>
      </c>
      <c r="Q478" s="22">
        <v>1941</v>
      </c>
      <c r="R478" s="22">
        <v>2894</v>
      </c>
      <c r="S478" s="22">
        <v>7467</v>
      </c>
      <c r="T478" s="22" t="s">
        <v>37</v>
      </c>
      <c r="U478" s="22">
        <v>12302</v>
      </c>
      <c r="V478" s="21" t="s">
        <v>37</v>
      </c>
      <c r="W478" s="21" t="s">
        <v>37</v>
      </c>
      <c r="X478" s="21" t="s">
        <v>37</v>
      </c>
      <c r="Y478" s="21" t="s">
        <v>37</v>
      </c>
      <c r="Z478" s="21">
        <v>0</v>
      </c>
      <c r="AA478" s="20">
        <v>0</v>
      </c>
      <c r="AB478" s="20">
        <v>0</v>
      </c>
      <c r="AC478" s="20">
        <v>0</v>
      </c>
      <c r="AD478" s="20">
        <v>0</v>
      </c>
      <c r="AE478" s="20">
        <v>0</v>
      </c>
      <c r="AF478" s="19">
        <v>0</v>
      </c>
      <c r="AG478" s="19">
        <v>0</v>
      </c>
      <c r="AH478" s="19">
        <v>0</v>
      </c>
      <c r="AI478" s="19" t="s">
        <v>37</v>
      </c>
      <c r="AJ478" s="19">
        <v>0</v>
      </c>
      <c r="AK478" s="19">
        <v>0</v>
      </c>
      <c r="AL478" s="19">
        <v>0</v>
      </c>
      <c r="AM478" s="19">
        <v>0</v>
      </c>
      <c r="AN478" s="19" t="s">
        <v>37</v>
      </c>
      <c r="AO478" s="19">
        <v>0</v>
      </c>
      <c r="AP478" s="22">
        <v>0</v>
      </c>
      <c r="AQ478" s="22" t="s">
        <v>37</v>
      </c>
      <c r="AR478" s="22" t="s">
        <v>37</v>
      </c>
      <c r="AS478" s="22" t="s">
        <v>37</v>
      </c>
      <c r="AT478" s="22">
        <v>0</v>
      </c>
      <c r="AU478" s="21">
        <v>0.4</v>
      </c>
      <c r="AV478" s="21" t="s">
        <v>37</v>
      </c>
      <c r="AW478" s="21" t="s">
        <v>37</v>
      </c>
      <c r="AX478" s="21" t="s">
        <v>37</v>
      </c>
      <c r="AY478" s="21">
        <v>0.4</v>
      </c>
      <c r="AZ478" s="21">
        <v>0.4</v>
      </c>
      <c r="BA478" s="21" t="s">
        <v>37</v>
      </c>
      <c r="BB478" s="21" t="s">
        <v>37</v>
      </c>
      <c r="BC478" s="21" t="s">
        <v>37</v>
      </c>
      <c r="BD478" s="21">
        <v>0.4</v>
      </c>
      <c r="BE478" s="20">
        <v>21</v>
      </c>
      <c r="BF478" s="20">
        <v>33</v>
      </c>
      <c r="BG478" s="20" t="s">
        <v>37</v>
      </c>
      <c r="BH478" s="20" t="s">
        <v>37</v>
      </c>
      <c r="BI478" s="20">
        <v>54</v>
      </c>
      <c r="BJ478" s="20" t="s">
        <v>37</v>
      </c>
      <c r="BK478" s="20">
        <v>133</v>
      </c>
      <c r="BL478" s="20" t="s">
        <v>37</v>
      </c>
      <c r="BM478" s="20" t="s">
        <v>37</v>
      </c>
      <c r="BN478" s="20">
        <v>133</v>
      </c>
      <c r="BO478" s="22" t="s">
        <v>37</v>
      </c>
      <c r="BP478" s="22" t="s">
        <v>37</v>
      </c>
      <c r="BQ478" s="22" t="s">
        <v>37</v>
      </c>
      <c r="BR478" s="22" t="s">
        <v>37</v>
      </c>
      <c r="BS478" s="22">
        <v>0</v>
      </c>
      <c r="BT478" s="22" t="s">
        <v>37</v>
      </c>
      <c r="BU478" s="22" t="s">
        <v>37</v>
      </c>
      <c r="BV478" s="22" t="s">
        <v>37</v>
      </c>
      <c r="BW478" s="22" t="s">
        <v>37</v>
      </c>
      <c r="BX478" s="22">
        <v>0</v>
      </c>
      <c r="BY478" s="24" t="s">
        <v>37</v>
      </c>
      <c r="BZ478" s="24">
        <v>2</v>
      </c>
      <c r="CA478" s="24" t="s">
        <v>37</v>
      </c>
      <c r="CB478" s="24" t="s">
        <v>37</v>
      </c>
      <c r="CC478" s="24">
        <v>2</v>
      </c>
      <c r="CD478" s="24">
        <v>21</v>
      </c>
      <c r="CE478" s="24">
        <v>168</v>
      </c>
      <c r="CF478" s="24">
        <v>0</v>
      </c>
      <c r="CG478" s="24">
        <v>0</v>
      </c>
      <c r="CH478" s="24">
        <v>189</v>
      </c>
      <c r="CI478" s="22" t="s">
        <v>37</v>
      </c>
      <c r="CJ478" s="22" t="s">
        <v>37</v>
      </c>
      <c r="CK478" s="22" t="s">
        <v>37</v>
      </c>
      <c r="CL478" s="22" t="s">
        <v>37</v>
      </c>
      <c r="CM478" s="20" t="s">
        <v>37</v>
      </c>
      <c r="CN478" s="20" t="s">
        <v>37</v>
      </c>
      <c r="CO478" s="20" t="s">
        <v>37</v>
      </c>
      <c r="CP478" s="20" t="s">
        <v>37</v>
      </c>
    </row>
    <row r="479" spans="1:94" x14ac:dyDescent="0.35">
      <c r="A479" s="16">
        <v>2012</v>
      </c>
      <c r="B479" s="17">
        <v>13934</v>
      </c>
      <c r="C479" s="18" t="s">
        <v>1255</v>
      </c>
      <c r="D479" s="18" t="s">
        <v>49</v>
      </c>
      <c r="E479" s="18" t="s">
        <v>33</v>
      </c>
      <c r="F479" s="16" t="s">
        <v>8</v>
      </c>
      <c r="G479" s="20" t="s">
        <v>37</v>
      </c>
      <c r="H479" s="20" t="s">
        <v>37</v>
      </c>
      <c r="I479" s="20" t="s">
        <v>37</v>
      </c>
      <c r="J479" s="20" t="s">
        <v>37</v>
      </c>
      <c r="K479" s="20">
        <v>0</v>
      </c>
      <c r="L479" s="19" t="s">
        <v>37</v>
      </c>
      <c r="M479" s="19" t="s">
        <v>37</v>
      </c>
      <c r="N479" s="19" t="s">
        <v>37</v>
      </c>
      <c r="O479" s="19" t="s">
        <v>37</v>
      </c>
      <c r="P479" s="19">
        <v>0</v>
      </c>
      <c r="Q479" s="22" t="s">
        <v>37</v>
      </c>
      <c r="R479" s="22" t="s">
        <v>37</v>
      </c>
      <c r="S479" s="22" t="s">
        <v>37</v>
      </c>
      <c r="T479" s="22" t="s">
        <v>37</v>
      </c>
      <c r="U479" s="22">
        <v>0</v>
      </c>
      <c r="V479" s="21" t="s">
        <v>37</v>
      </c>
      <c r="W479" s="21" t="s">
        <v>37</v>
      </c>
      <c r="X479" s="21" t="s">
        <v>37</v>
      </c>
      <c r="Y479" s="21" t="s">
        <v>37</v>
      </c>
      <c r="Z479" s="21">
        <v>0</v>
      </c>
      <c r="AA479" s="20" t="s">
        <v>37</v>
      </c>
      <c r="AB479" s="20" t="s">
        <v>37</v>
      </c>
      <c r="AC479" s="20">
        <v>4</v>
      </c>
      <c r="AD479" s="20" t="s">
        <v>37</v>
      </c>
      <c r="AE479" s="20">
        <v>4</v>
      </c>
      <c r="AF479" s="19" t="s">
        <v>37</v>
      </c>
      <c r="AG479" s="19" t="s">
        <v>37</v>
      </c>
      <c r="AH479" s="19">
        <v>4</v>
      </c>
      <c r="AI479" s="19" t="s">
        <v>37</v>
      </c>
      <c r="AJ479" s="19">
        <v>4</v>
      </c>
      <c r="AK479" s="19" t="s">
        <v>37</v>
      </c>
      <c r="AL479" s="19" t="s">
        <v>37</v>
      </c>
      <c r="AM479" s="19">
        <v>4</v>
      </c>
      <c r="AN479" s="19" t="s">
        <v>37</v>
      </c>
      <c r="AO479" s="19">
        <v>4</v>
      </c>
      <c r="AP479" s="22" t="s">
        <v>37</v>
      </c>
      <c r="AQ479" s="22" t="s">
        <v>37</v>
      </c>
      <c r="AR479" s="22" t="s">
        <v>37</v>
      </c>
      <c r="AS479" s="22" t="s">
        <v>37</v>
      </c>
      <c r="AT479" s="22">
        <v>0</v>
      </c>
      <c r="AU479" s="21" t="s">
        <v>37</v>
      </c>
      <c r="AV479" s="21" t="s">
        <v>37</v>
      </c>
      <c r="AW479" s="21" t="s">
        <v>37</v>
      </c>
      <c r="AX479" s="21" t="s">
        <v>37</v>
      </c>
      <c r="AY479" s="21">
        <v>0</v>
      </c>
      <c r="AZ479" s="21" t="s">
        <v>37</v>
      </c>
      <c r="BA479" s="21" t="s">
        <v>37</v>
      </c>
      <c r="BB479" s="21" t="s">
        <v>37</v>
      </c>
      <c r="BC479" s="21" t="s">
        <v>37</v>
      </c>
      <c r="BD479" s="21">
        <v>0</v>
      </c>
      <c r="BE479" s="20" t="s">
        <v>37</v>
      </c>
      <c r="BF479" s="20" t="s">
        <v>37</v>
      </c>
      <c r="BG479" s="20" t="s">
        <v>37</v>
      </c>
      <c r="BH479" s="20" t="s">
        <v>37</v>
      </c>
      <c r="BI479" s="20">
        <v>0</v>
      </c>
      <c r="BJ479" s="20" t="s">
        <v>37</v>
      </c>
      <c r="BK479" s="20" t="s">
        <v>37</v>
      </c>
      <c r="BL479" s="20" t="s">
        <v>37</v>
      </c>
      <c r="BM479" s="20" t="s">
        <v>37</v>
      </c>
      <c r="BN479" s="20">
        <v>0</v>
      </c>
      <c r="BO479" s="22" t="s">
        <v>37</v>
      </c>
      <c r="BP479" s="22" t="s">
        <v>37</v>
      </c>
      <c r="BQ479" s="22">
        <v>6</v>
      </c>
      <c r="BR479" s="22" t="s">
        <v>37</v>
      </c>
      <c r="BS479" s="22">
        <v>6</v>
      </c>
      <c r="BT479" s="22" t="s">
        <v>37</v>
      </c>
      <c r="BU479" s="22" t="s">
        <v>37</v>
      </c>
      <c r="BV479" s="22" t="s">
        <v>37</v>
      </c>
      <c r="BW479" s="22" t="s">
        <v>37</v>
      </c>
      <c r="BX479" s="22">
        <v>0</v>
      </c>
      <c r="BY479" s="24" t="s">
        <v>37</v>
      </c>
      <c r="BZ479" s="24" t="s">
        <v>37</v>
      </c>
      <c r="CA479" s="24" t="s">
        <v>37</v>
      </c>
      <c r="CB479" s="24" t="s">
        <v>37</v>
      </c>
      <c r="CC479" s="24">
        <v>0</v>
      </c>
      <c r="CD479" s="24">
        <v>0</v>
      </c>
      <c r="CE479" s="24">
        <v>0</v>
      </c>
      <c r="CF479" s="24">
        <v>6</v>
      </c>
      <c r="CG479" s="24">
        <v>0</v>
      </c>
      <c r="CH479" s="24">
        <v>6</v>
      </c>
      <c r="CI479" s="22" t="s">
        <v>37</v>
      </c>
      <c r="CJ479" s="22" t="s">
        <v>37</v>
      </c>
      <c r="CK479" s="22" t="s">
        <v>37</v>
      </c>
      <c r="CL479" s="22" t="s">
        <v>37</v>
      </c>
      <c r="CM479" s="20" t="s">
        <v>37</v>
      </c>
      <c r="CN479" s="20" t="s">
        <v>37</v>
      </c>
      <c r="CO479" s="20" t="s">
        <v>37</v>
      </c>
      <c r="CP479" s="20" t="s">
        <v>37</v>
      </c>
    </row>
    <row r="480" spans="1:94" x14ac:dyDescent="0.35">
      <c r="A480" s="16">
        <v>2012</v>
      </c>
      <c r="B480" s="17">
        <v>13936</v>
      </c>
      <c r="C480" s="18" t="s">
        <v>1256</v>
      </c>
      <c r="D480" s="18" t="s">
        <v>39</v>
      </c>
      <c r="E480" s="18" t="s">
        <v>33</v>
      </c>
      <c r="F480" s="16" t="s">
        <v>8</v>
      </c>
      <c r="G480" s="20">
        <v>59</v>
      </c>
      <c r="H480" s="20">
        <v>1</v>
      </c>
      <c r="I480" s="20">
        <v>75</v>
      </c>
      <c r="J480" s="20" t="s">
        <v>37</v>
      </c>
      <c r="K480" s="20">
        <v>135</v>
      </c>
      <c r="L480" s="19" t="s">
        <v>37</v>
      </c>
      <c r="M480" s="19" t="s">
        <v>37</v>
      </c>
      <c r="N480" s="19" t="s">
        <v>37</v>
      </c>
      <c r="O480" s="19" t="s">
        <v>37</v>
      </c>
      <c r="P480" s="19">
        <v>0</v>
      </c>
      <c r="Q480" s="22">
        <v>2112</v>
      </c>
      <c r="R480" s="22">
        <v>68</v>
      </c>
      <c r="S480" s="22">
        <v>2994</v>
      </c>
      <c r="T480" s="22" t="s">
        <v>37</v>
      </c>
      <c r="U480" s="22">
        <v>5174</v>
      </c>
      <c r="V480" s="21">
        <v>1</v>
      </c>
      <c r="W480" s="21" t="s">
        <v>37</v>
      </c>
      <c r="X480" s="21">
        <v>1</v>
      </c>
      <c r="Y480" s="21">
        <v>0</v>
      </c>
      <c r="Z480" s="21">
        <v>2</v>
      </c>
      <c r="AA480" s="20">
        <v>1</v>
      </c>
      <c r="AB480" s="20" t="s">
        <v>37</v>
      </c>
      <c r="AC480" s="20" t="s">
        <v>37</v>
      </c>
      <c r="AD480" s="20" t="s">
        <v>37</v>
      </c>
      <c r="AE480" s="20">
        <v>1</v>
      </c>
      <c r="AF480" s="19" t="s">
        <v>37</v>
      </c>
      <c r="AG480" s="19" t="s">
        <v>37</v>
      </c>
      <c r="AH480" s="19" t="s">
        <v>37</v>
      </c>
      <c r="AI480" s="19" t="s">
        <v>37</v>
      </c>
      <c r="AJ480" s="19">
        <v>0</v>
      </c>
      <c r="AK480" s="19" t="s">
        <v>37</v>
      </c>
      <c r="AL480" s="19" t="s">
        <v>37</v>
      </c>
      <c r="AM480" s="19" t="s">
        <v>37</v>
      </c>
      <c r="AN480" s="19" t="s">
        <v>37</v>
      </c>
      <c r="AO480" s="19">
        <v>0</v>
      </c>
      <c r="AP480" s="22">
        <v>3267</v>
      </c>
      <c r="AQ480" s="22" t="s">
        <v>37</v>
      </c>
      <c r="AR480" s="22" t="s">
        <v>37</v>
      </c>
      <c r="AS480" s="22" t="s">
        <v>37</v>
      </c>
      <c r="AT480" s="22">
        <v>3267</v>
      </c>
      <c r="AU480" s="21">
        <v>4</v>
      </c>
      <c r="AV480" s="21" t="s">
        <v>37</v>
      </c>
      <c r="AW480" s="21" t="s">
        <v>37</v>
      </c>
      <c r="AX480" s="21" t="s">
        <v>37</v>
      </c>
      <c r="AY480" s="21">
        <v>4</v>
      </c>
      <c r="AZ480" s="21">
        <v>8</v>
      </c>
      <c r="BA480" s="21" t="s">
        <v>37</v>
      </c>
      <c r="BB480" s="21" t="s">
        <v>37</v>
      </c>
      <c r="BC480" s="21" t="s">
        <v>37</v>
      </c>
      <c r="BD480" s="21">
        <v>8</v>
      </c>
      <c r="BE480" s="20">
        <v>81</v>
      </c>
      <c r="BF480" s="20">
        <v>3</v>
      </c>
      <c r="BG480" s="20" t="s">
        <v>37</v>
      </c>
      <c r="BH480" s="20" t="s">
        <v>37</v>
      </c>
      <c r="BI480" s="20">
        <v>84</v>
      </c>
      <c r="BJ480" s="20">
        <v>43</v>
      </c>
      <c r="BK480" s="20" t="s">
        <v>37</v>
      </c>
      <c r="BL480" s="20">
        <v>4</v>
      </c>
      <c r="BM480" s="20" t="s">
        <v>37</v>
      </c>
      <c r="BN480" s="20">
        <v>47</v>
      </c>
      <c r="BO480" s="22">
        <v>413</v>
      </c>
      <c r="BP480" s="22">
        <v>13</v>
      </c>
      <c r="BQ480" s="22" t="s">
        <v>37</v>
      </c>
      <c r="BR480" s="22" t="s">
        <v>37</v>
      </c>
      <c r="BS480" s="22">
        <v>426</v>
      </c>
      <c r="BT480" s="22">
        <v>24</v>
      </c>
      <c r="BU480" s="22">
        <v>1</v>
      </c>
      <c r="BV480" s="22" t="s">
        <v>37</v>
      </c>
      <c r="BW480" s="22" t="s">
        <v>37</v>
      </c>
      <c r="BX480" s="22">
        <v>25</v>
      </c>
      <c r="BY480" s="24" t="s">
        <v>37</v>
      </c>
      <c r="BZ480" s="24" t="s">
        <v>37</v>
      </c>
      <c r="CA480" s="24" t="s">
        <v>37</v>
      </c>
      <c r="CB480" s="24" t="s">
        <v>37</v>
      </c>
      <c r="CC480" s="24">
        <v>0</v>
      </c>
      <c r="CD480" s="24">
        <v>561</v>
      </c>
      <c r="CE480" s="24">
        <v>17</v>
      </c>
      <c r="CF480" s="24">
        <v>4</v>
      </c>
      <c r="CG480" s="24">
        <v>0</v>
      </c>
      <c r="CH480" s="24">
        <v>582</v>
      </c>
      <c r="CI480" s="22">
        <v>6744</v>
      </c>
      <c r="CJ480" s="22">
        <v>82</v>
      </c>
      <c r="CK480" s="22">
        <v>2</v>
      </c>
      <c r="CL480" s="22" t="s">
        <v>37</v>
      </c>
      <c r="CM480" s="20" t="s">
        <v>37</v>
      </c>
      <c r="CN480" s="20">
        <v>122</v>
      </c>
      <c r="CO480" s="20">
        <v>25</v>
      </c>
      <c r="CP480" s="20" t="s">
        <v>37</v>
      </c>
    </row>
    <row r="481" spans="1:94" x14ac:dyDescent="0.35">
      <c r="A481" s="16">
        <v>2012</v>
      </c>
      <c r="B481" s="17">
        <v>13949</v>
      </c>
      <c r="C481" s="18" t="s">
        <v>1257</v>
      </c>
      <c r="D481" s="18" t="s">
        <v>46</v>
      </c>
      <c r="E481" s="18" t="s">
        <v>28</v>
      </c>
      <c r="F481" s="16" t="s">
        <v>8</v>
      </c>
      <c r="G481" s="20">
        <v>107</v>
      </c>
      <c r="H481" s="20">
        <v>2512</v>
      </c>
      <c r="I481" s="20" t="s">
        <v>37</v>
      </c>
      <c r="J481" s="20" t="s">
        <v>37</v>
      </c>
      <c r="K481" s="20">
        <v>2619</v>
      </c>
      <c r="L481" s="19" t="s">
        <v>37</v>
      </c>
      <c r="M481" s="19" t="s">
        <v>37</v>
      </c>
      <c r="N481" s="19" t="s">
        <v>37</v>
      </c>
      <c r="O481" s="19" t="s">
        <v>37</v>
      </c>
      <c r="P481" s="19">
        <v>0</v>
      </c>
      <c r="Q481" s="22">
        <v>135</v>
      </c>
      <c r="R481" s="22">
        <v>2922</v>
      </c>
      <c r="S481" s="22" t="s">
        <v>37</v>
      </c>
      <c r="T481" s="22" t="s">
        <v>37</v>
      </c>
      <c r="U481" s="22">
        <v>3057</v>
      </c>
      <c r="V481" s="21" t="s">
        <v>37</v>
      </c>
      <c r="W481" s="21" t="s">
        <v>37</v>
      </c>
      <c r="X481" s="21" t="s">
        <v>37</v>
      </c>
      <c r="Y481" s="21" t="s">
        <v>37</v>
      </c>
      <c r="Z481" s="21">
        <v>0</v>
      </c>
      <c r="AA481" s="20" t="s">
        <v>37</v>
      </c>
      <c r="AB481" s="20" t="s">
        <v>37</v>
      </c>
      <c r="AC481" s="20" t="s">
        <v>37</v>
      </c>
      <c r="AD481" s="20" t="s">
        <v>37</v>
      </c>
      <c r="AE481" s="20">
        <v>0</v>
      </c>
      <c r="AF481" s="19" t="s">
        <v>37</v>
      </c>
      <c r="AG481" s="19" t="s">
        <v>37</v>
      </c>
      <c r="AH481" s="19" t="s">
        <v>37</v>
      </c>
      <c r="AI481" s="19" t="s">
        <v>37</v>
      </c>
      <c r="AJ481" s="19">
        <v>0</v>
      </c>
      <c r="AK481" s="19" t="s">
        <v>37</v>
      </c>
      <c r="AL481" s="19" t="s">
        <v>37</v>
      </c>
      <c r="AM481" s="19" t="s">
        <v>37</v>
      </c>
      <c r="AN481" s="19" t="s">
        <v>37</v>
      </c>
      <c r="AO481" s="19">
        <v>0</v>
      </c>
      <c r="AP481" s="22" t="s">
        <v>37</v>
      </c>
      <c r="AQ481" s="22" t="s">
        <v>37</v>
      </c>
      <c r="AR481" s="22" t="s">
        <v>37</v>
      </c>
      <c r="AS481" s="22" t="s">
        <v>37</v>
      </c>
      <c r="AT481" s="22">
        <v>0</v>
      </c>
      <c r="AU481" s="21" t="s">
        <v>37</v>
      </c>
      <c r="AV481" s="21" t="s">
        <v>37</v>
      </c>
      <c r="AW481" s="21" t="s">
        <v>37</v>
      </c>
      <c r="AX481" s="21" t="s">
        <v>37</v>
      </c>
      <c r="AY481" s="21">
        <v>0</v>
      </c>
      <c r="AZ481" s="21" t="s">
        <v>37</v>
      </c>
      <c r="BA481" s="21" t="s">
        <v>37</v>
      </c>
      <c r="BB481" s="21" t="s">
        <v>37</v>
      </c>
      <c r="BC481" s="21" t="s">
        <v>37</v>
      </c>
      <c r="BD481" s="21">
        <v>0</v>
      </c>
      <c r="BE481" s="20">
        <v>32</v>
      </c>
      <c r="BF481" s="20">
        <v>60</v>
      </c>
      <c r="BG481" s="20" t="s">
        <v>37</v>
      </c>
      <c r="BH481" s="20" t="s">
        <v>37</v>
      </c>
      <c r="BI481" s="20">
        <v>92</v>
      </c>
      <c r="BJ481" s="20">
        <v>6</v>
      </c>
      <c r="BK481" s="20">
        <v>87</v>
      </c>
      <c r="BL481" s="20" t="s">
        <v>37</v>
      </c>
      <c r="BM481" s="20" t="s">
        <v>37</v>
      </c>
      <c r="BN481" s="20">
        <v>93</v>
      </c>
      <c r="BO481" s="22" t="s">
        <v>37</v>
      </c>
      <c r="BP481" s="22" t="s">
        <v>37</v>
      </c>
      <c r="BQ481" s="22" t="s">
        <v>37</v>
      </c>
      <c r="BR481" s="22" t="s">
        <v>37</v>
      </c>
      <c r="BS481" s="22">
        <v>0</v>
      </c>
      <c r="BT481" s="22" t="s">
        <v>37</v>
      </c>
      <c r="BU481" s="22" t="s">
        <v>37</v>
      </c>
      <c r="BV481" s="22" t="s">
        <v>37</v>
      </c>
      <c r="BW481" s="22" t="s">
        <v>37</v>
      </c>
      <c r="BX481" s="22">
        <v>0</v>
      </c>
      <c r="BY481" s="24" t="s">
        <v>37</v>
      </c>
      <c r="BZ481" s="24" t="s">
        <v>37</v>
      </c>
      <c r="CA481" s="24" t="s">
        <v>37</v>
      </c>
      <c r="CB481" s="24" t="s">
        <v>37</v>
      </c>
      <c r="CC481" s="24">
        <v>0</v>
      </c>
      <c r="CD481" s="24">
        <v>38</v>
      </c>
      <c r="CE481" s="24">
        <v>147</v>
      </c>
      <c r="CF481" s="24">
        <v>0</v>
      </c>
      <c r="CG481" s="24">
        <v>0</v>
      </c>
      <c r="CH481" s="24">
        <v>185</v>
      </c>
      <c r="CI481" s="22" t="s">
        <v>37</v>
      </c>
      <c r="CJ481" s="22" t="s">
        <v>37</v>
      </c>
      <c r="CK481" s="22" t="s">
        <v>37</v>
      </c>
      <c r="CL481" s="22" t="s">
        <v>37</v>
      </c>
      <c r="CM481" s="20" t="s">
        <v>37</v>
      </c>
      <c r="CN481" s="20" t="s">
        <v>37</v>
      </c>
      <c r="CO481" s="20" t="s">
        <v>37</v>
      </c>
      <c r="CP481" s="20" t="s">
        <v>37</v>
      </c>
    </row>
    <row r="482" spans="1:94" x14ac:dyDescent="0.35">
      <c r="A482" s="16">
        <v>2012</v>
      </c>
      <c r="B482" s="17">
        <v>13963</v>
      </c>
      <c r="C482" s="18" t="s">
        <v>1260</v>
      </c>
      <c r="D482" s="18" t="s">
        <v>39</v>
      </c>
      <c r="E482" s="18" t="s">
        <v>28</v>
      </c>
      <c r="F482" s="16" t="s">
        <v>8</v>
      </c>
      <c r="G482" s="20" t="s">
        <v>37</v>
      </c>
      <c r="H482" s="20" t="s">
        <v>37</v>
      </c>
      <c r="I482" s="20" t="s">
        <v>37</v>
      </c>
      <c r="J482" s="20" t="s">
        <v>37</v>
      </c>
      <c r="K482" s="20" t="s">
        <v>37</v>
      </c>
      <c r="L482" s="19" t="s">
        <v>37</v>
      </c>
      <c r="M482" s="19" t="s">
        <v>37</v>
      </c>
      <c r="N482" s="19" t="s">
        <v>37</v>
      </c>
      <c r="O482" s="19" t="s">
        <v>37</v>
      </c>
      <c r="P482" s="19" t="s">
        <v>37</v>
      </c>
      <c r="Q482" s="22" t="s">
        <v>37</v>
      </c>
      <c r="R482" s="22" t="s">
        <v>37</v>
      </c>
      <c r="S482" s="22" t="s">
        <v>37</v>
      </c>
      <c r="T482" s="22" t="s">
        <v>37</v>
      </c>
      <c r="U482" s="22" t="s">
        <v>37</v>
      </c>
      <c r="V482" s="21" t="s">
        <v>37</v>
      </c>
      <c r="W482" s="21" t="s">
        <v>37</v>
      </c>
      <c r="X482" s="21" t="s">
        <v>37</v>
      </c>
      <c r="Y482" s="21" t="s">
        <v>37</v>
      </c>
      <c r="Z482" s="21" t="s">
        <v>37</v>
      </c>
      <c r="AA482" s="20" t="s">
        <v>37</v>
      </c>
      <c r="AB482" s="20" t="s">
        <v>37</v>
      </c>
      <c r="AC482" s="20" t="s">
        <v>37</v>
      </c>
      <c r="AD482" s="20" t="s">
        <v>37</v>
      </c>
      <c r="AE482" s="20" t="s">
        <v>37</v>
      </c>
      <c r="AF482" s="19" t="s">
        <v>37</v>
      </c>
      <c r="AG482" s="19" t="s">
        <v>37</v>
      </c>
      <c r="AH482" s="19" t="s">
        <v>37</v>
      </c>
      <c r="AI482" s="19" t="s">
        <v>37</v>
      </c>
      <c r="AJ482" s="19" t="s">
        <v>37</v>
      </c>
      <c r="AK482" s="19" t="s">
        <v>37</v>
      </c>
      <c r="AL482" s="19" t="s">
        <v>37</v>
      </c>
      <c r="AM482" s="19" t="s">
        <v>37</v>
      </c>
      <c r="AN482" s="19" t="s">
        <v>37</v>
      </c>
      <c r="AO482" s="19" t="s">
        <v>37</v>
      </c>
      <c r="AP482" s="22" t="s">
        <v>37</v>
      </c>
      <c r="AQ482" s="22" t="s">
        <v>37</v>
      </c>
      <c r="AR482" s="22" t="s">
        <v>37</v>
      </c>
      <c r="AS482" s="22" t="s">
        <v>37</v>
      </c>
      <c r="AT482" s="22" t="s">
        <v>37</v>
      </c>
      <c r="AU482" s="21" t="s">
        <v>37</v>
      </c>
      <c r="AV482" s="21" t="s">
        <v>37</v>
      </c>
      <c r="AW482" s="21" t="s">
        <v>37</v>
      </c>
      <c r="AX482" s="21" t="s">
        <v>37</v>
      </c>
      <c r="AY482" s="21" t="s">
        <v>37</v>
      </c>
      <c r="AZ482" s="21" t="s">
        <v>37</v>
      </c>
      <c r="BA482" s="21" t="s">
        <v>37</v>
      </c>
      <c r="BB482" s="21" t="s">
        <v>37</v>
      </c>
      <c r="BC482" s="21" t="s">
        <v>37</v>
      </c>
      <c r="BD482" s="21" t="s">
        <v>37</v>
      </c>
      <c r="BE482" s="20" t="s">
        <v>37</v>
      </c>
      <c r="BF482" s="20" t="s">
        <v>37</v>
      </c>
      <c r="BG482" s="20" t="s">
        <v>37</v>
      </c>
      <c r="BH482" s="20" t="s">
        <v>37</v>
      </c>
      <c r="BI482" s="20" t="s">
        <v>37</v>
      </c>
      <c r="BJ482" s="20" t="s">
        <v>37</v>
      </c>
      <c r="BK482" s="20" t="s">
        <v>37</v>
      </c>
      <c r="BL482" s="20" t="s">
        <v>37</v>
      </c>
      <c r="BM482" s="20" t="s">
        <v>37</v>
      </c>
      <c r="BN482" s="20" t="s">
        <v>37</v>
      </c>
      <c r="BO482" s="22" t="s">
        <v>37</v>
      </c>
      <c r="BP482" s="22" t="s">
        <v>37</v>
      </c>
      <c r="BQ482" s="22" t="s">
        <v>37</v>
      </c>
      <c r="BR482" s="22" t="s">
        <v>37</v>
      </c>
      <c r="BS482" s="22" t="s">
        <v>37</v>
      </c>
      <c r="BT482" s="22" t="s">
        <v>37</v>
      </c>
      <c r="BU482" s="22" t="s">
        <v>37</v>
      </c>
      <c r="BV482" s="22" t="s">
        <v>37</v>
      </c>
      <c r="BW482" s="22" t="s">
        <v>37</v>
      </c>
      <c r="BX482" s="22" t="s">
        <v>37</v>
      </c>
      <c r="BY482" s="24" t="s">
        <v>37</v>
      </c>
      <c r="BZ482" s="24" t="s">
        <v>37</v>
      </c>
      <c r="CA482" s="24" t="s">
        <v>37</v>
      </c>
      <c r="CB482" s="24" t="s">
        <v>37</v>
      </c>
      <c r="CC482" s="24" t="s">
        <v>37</v>
      </c>
      <c r="CD482" s="24" t="s">
        <v>37</v>
      </c>
      <c r="CE482" s="24" t="s">
        <v>37</v>
      </c>
      <c r="CF482" s="24" t="s">
        <v>37</v>
      </c>
      <c r="CG482" s="24" t="s">
        <v>37</v>
      </c>
      <c r="CH482" s="24" t="s">
        <v>37</v>
      </c>
      <c r="CI482" s="22" t="s">
        <v>37</v>
      </c>
      <c r="CJ482" s="22" t="s">
        <v>37</v>
      </c>
      <c r="CK482" s="22" t="s">
        <v>37</v>
      </c>
      <c r="CL482" s="22" t="s">
        <v>37</v>
      </c>
      <c r="CM482" s="20">
        <v>17</v>
      </c>
      <c r="CN482" s="20">
        <v>40</v>
      </c>
      <c r="CO482" s="20">
        <v>7</v>
      </c>
      <c r="CP482" s="20">
        <v>0</v>
      </c>
    </row>
    <row r="483" spans="1:94" x14ac:dyDescent="0.35">
      <c r="A483" s="16">
        <v>2012</v>
      </c>
      <c r="B483" s="17">
        <v>13964</v>
      </c>
      <c r="C483" s="18" t="s">
        <v>1261</v>
      </c>
      <c r="D483" s="18" t="s">
        <v>39</v>
      </c>
      <c r="E483" s="18" t="s">
        <v>33</v>
      </c>
      <c r="F483" s="16" t="s">
        <v>8</v>
      </c>
      <c r="G483" s="20" t="s">
        <v>37</v>
      </c>
      <c r="H483" s="20" t="s">
        <v>37</v>
      </c>
      <c r="I483" s="20" t="s">
        <v>37</v>
      </c>
      <c r="J483" s="20" t="s">
        <v>37</v>
      </c>
      <c r="K483" s="20" t="s">
        <v>37</v>
      </c>
      <c r="L483" s="19" t="s">
        <v>37</v>
      </c>
      <c r="M483" s="19" t="s">
        <v>37</v>
      </c>
      <c r="N483" s="19" t="s">
        <v>37</v>
      </c>
      <c r="O483" s="19" t="s">
        <v>37</v>
      </c>
      <c r="P483" s="19" t="s">
        <v>37</v>
      </c>
      <c r="Q483" s="22" t="s">
        <v>37</v>
      </c>
      <c r="R483" s="22" t="s">
        <v>37</v>
      </c>
      <c r="S483" s="22" t="s">
        <v>37</v>
      </c>
      <c r="T483" s="22" t="s">
        <v>37</v>
      </c>
      <c r="U483" s="22" t="s">
        <v>37</v>
      </c>
      <c r="V483" s="21" t="s">
        <v>37</v>
      </c>
      <c r="W483" s="21" t="s">
        <v>37</v>
      </c>
      <c r="X483" s="21" t="s">
        <v>37</v>
      </c>
      <c r="Y483" s="21" t="s">
        <v>37</v>
      </c>
      <c r="Z483" s="21" t="s">
        <v>37</v>
      </c>
      <c r="AA483" s="20" t="s">
        <v>37</v>
      </c>
      <c r="AB483" s="20" t="s">
        <v>37</v>
      </c>
      <c r="AC483" s="20" t="s">
        <v>37</v>
      </c>
      <c r="AD483" s="20" t="s">
        <v>37</v>
      </c>
      <c r="AE483" s="20" t="s">
        <v>37</v>
      </c>
      <c r="AF483" s="19">
        <v>1.9</v>
      </c>
      <c r="AG483" s="19">
        <v>0.2</v>
      </c>
      <c r="AH483" s="19" t="s">
        <v>37</v>
      </c>
      <c r="AI483" s="19" t="s">
        <v>37</v>
      </c>
      <c r="AJ483" s="19">
        <v>2.1</v>
      </c>
      <c r="AK483" s="19" t="s">
        <v>37</v>
      </c>
      <c r="AL483" s="19" t="s">
        <v>37</v>
      </c>
      <c r="AM483" s="19" t="s">
        <v>37</v>
      </c>
      <c r="AN483" s="19" t="s">
        <v>37</v>
      </c>
      <c r="AO483" s="19" t="s">
        <v>37</v>
      </c>
      <c r="AP483" s="22" t="s">
        <v>37</v>
      </c>
      <c r="AQ483" s="22" t="s">
        <v>37</v>
      </c>
      <c r="AR483" s="22" t="s">
        <v>37</v>
      </c>
      <c r="AS483" s="22" t="s">
        <v>37</v>
      </c>
      <c r="AT483" s="22" t="s">
        <v>37</v>
      </c>
      <c r="AU483" s="21" t="s">
        <v>37</v>
      </c>
      <c r="AV483" s="21" t="s">
        <v>37</v>
      </c>
      <c r="AW483" s="21" t="s">
        <v>37</v>
      </c>
      <c r="AX483" s="21" t="s">
        <v>37</v>
      </c>
      <c r="AY483" s="21" t="s">
        <v>37</v>
      </c>
      <c r="AZ483" s="21" t="s">
        <v>37</v>
      </c>
      <c r="BA483" s="21" t="s">
        <v>37</v>
      </c>
      <c r="BB483" s="21" t="s">
        <v>37</v>
      </c>
      <c r="BC483" s="21" t="s">
        <v>37</v>
      </c>
      <c r="BD483" s="21" t="s">
        <v>37</v>
      </c>
      <c r="BE483" s="20" t="s">
        <v>37</v>
      </c>
      <c r="BF483" s="20" t="s">
        <v>37</v>
      </c>
      <c r="BG483" s="20" t="s">
        <v>37</v>
      </c>
      <c r="BH483" s="20" t="s">
        <v>37</v>
      </c>
      <c r="BI483" s="20">
        <v>0</v>
      </c>
      <c r="BJ483" s="20" t="s">
        <v>37</v>
      </c>
      <c r="BK483" s="20" t="s">
        <v>37</v>
      </c>
      <c r="BL483" s="20" t="s">
        <v>37</v>
      </c>
      <c r="BM483" s="20" t="s">
        <v>37</v>
      </c>
      <c r="BN483" s="20">
        <v>0</v>
      </c>
      <c r="BO483" s="22">
        <v>25</v>
      </c>
      <c r="BP483" s="22" t="s">
        <v>37</v>
      </c>
      <c r="BQ483" s="22" t="s">
        <v>37</v>
      </c>
      <c r="BR483" s="22" t="s">
        <v>37</v>
      </c>
      <c r="BS483" s="22">
        <v>25</v>
      </c>
      <c r="BT483" s="22">
        <v>118</v>
      </c>
      <c r="BU483" s="22" t="s">
        <v>37</v>
      </c>
      <c r="BV483" s="22" t="s">
        <v>37</v>
      </c>
      <c r="BW483" s="22" t="s">
        <v>37</v>
      </c>
      <c r="BX483" s="22">
        <v>118</v>
      </c>
      <c r="BY483" s="24">
        <v>20</v>
      </c>
      <c r="BZ483" s="24" t="s">
        <v>37</v>
      </c>
      <c r="CA483" s="24" t="s">
        <v>37</v>
      </c>
      <c r="CB483" s="24" t="s">
        <v>37</v>
      </c>
      <c r="CC483" s="24">
        <v>20</v>
      </c>
      <c r="CD483" s="24">
        <v>163</v>
      </c>
      <c r="CE483" s="24">
        <v>0</v>
      </c>
      <c r="CF483" s="24">
        <v>0</v>
      </c>
      <c r="CG483" s="24">
        <v>0</v>
      </c>
      <c r="CH483" s="24">
        <v>163</v>
      </c>
      <c r="CI483" s="22">
        <v>1900</v>
      </c>
      <c r="CJ483" s="22">
        <v>70</v>
      </c>
      <c r="CK483" s="22" t="s">
        <v>37</v>
      </c>
      <c r="CL483" s="22" t="s">
        <v>37</v>
      </c>
      <c r="CM483" s="20">
        <v>300</v>
      </c>
      <c r="CN483" s="20">
        <v>40</v>
      </c>
      <c r="CO483" s="20" t="s">
        <v>37</v>
      </c>
      <c r="CP483" s="20" t="s">
        <v>37</v>
      </c>
    </row>
    <row r="484" spans="1:94" x14ac:dyDescent="0.35">
      <c r="A484" s="16">
        <v>2012</v>
      </c>
      <c r="B484" s="17">
        <v>13965</v>
      </c>
      <c r="C484" s="18" t="s">
        <v>1262</v>
      </c>
      <c r="D484" s="18" t="s">
        <v>39</v>
      </c>
      <c r="E484" s="18" t="s">
        <v>28</v>
      </c>
      <c r="F484" s="16" t="s">
        <v>8</v>
      </c>
      <c r="G484" s="20" t="s">
        <v>37</v>
      </c>
      <c r="H484" s="20" t="s">
        <v>37</v>
      </c>
      <c r="I484" s="20" t="s">
        <v>37</v>
      </c>
      <c r="J484" s="20" t="s">
        <v>37</v>
      </c>
      <c r="K484" s="20" t="s">
        <v>37</v>
      </c>
      <c r="L484" s="19" t="s">
        <v>37</v>
      </c>
      <c r="M484" s="19" t="s">
        <v>37</v>
      </c>
      <c r="N484" s="19" t="s">
        <v>37</v>
      </c>
      <c r="O484" s="19" t="s">
        <v>37</v>
      </c>
      <c r="P484" s="19" t="s">
        <v>37</v>
      </c>
      <c r="Q484" s="22" t="s">
        <v>37</v>
      </c>
      <c r="R484" s="22" t="s">
        <v>37</v>
      </c>
      <c r="S484" s="22" t="s">
        <v>37</v>
      </c>
      <c r="T484" s="22" t="s">
        <v>37</v>
      </c>
      <c r="U484" s="22" t="s">
        <v>37</v>
      </c>
      <c r="V484" s="21" t="s">
        <v>37</v>
      </c>
      <c r="W484" s="21" t="s">
        <v>37</v>
      </c>
      <c r="X484" s="21" t="s">
        <v>37</v>
      </c>
      <c r="Y484" s="21" t="s">
        <v>37</v>
      </c>
      <c r="Z484" s="21" t="s">
        <v>37</v>
      </c>
      <c r="AA484" s="20" t="s">
        <v>37</v>
      </c>
      <c r="AB484" s="20" t="s">
        <v>37</v>
      </c>
      <c r="AC484" s="20" t="s">
        <v>37</v>
      </c>
      <c r="AD484" s="20" t="s">
        <v>37</v>
      </c>
      <c r="AE484" s="20" t="s">
        <v>37</v>
      </c>
      <c r="AF484" s="19" t="s">
        <v>37</v>
      </c>
      <c r="AG484" s="19" t="s">
        <v>37</v>
      </c>
      <c r="AH484" s="19" t="s">
        <v>37</v>
      </c>
      <c r="AI484" s="19" t="s">
        <v>37</v>
      </c>
      <c r="AJ484" s="19" t="s">
        <v>37</v>
      </c>
      <c r="AK484" s="19" t="s">
        <v>37</v>
      </c>
      <c r="AL484" s="19" t="s">
        <v>37</v>
      </c>
      <c r="AM484" s="19" t="s">
        <v>37</v>
      </c>
      <c r="AN484" s="19" t="s">
        <v>37</v>
      </c>
      <c r="AO484" s="19" t="s">
        <v>37</v>
      </c>
      <c r="AP484" s="22" t="s">
        <v>37</v>
      </c>
      <c r="AQ484" s="22" t="s">
        <v>37</v>
      </c>
      <c r="AR484" s="22" t="s">
        <v>37</v>
      </c>
      <c r="AS484" s="22" t="s">
        <v>37</v>
      </c>
      <c r="AT484" s="22" t="s">
        <v>37</v>
      </c>
      <c r="AU484" s="21" t="s">
        <v>37</v>
      </c>
      <c r="AV484" s="21" t="s">
        <v>37</v>
      </c>
      <c r="AW484" s="21" t="s">
        <v>37</v>
      </c>
      <c r="AX484" s="21" t="s">
        <v>37</v>
      </c>
      <c r="AY484" s="21" t="s">
        <v>37</v>
      </c>
      <c r="AZ484" s="21" t="s">
        <v>37</v>
      </c>
      <c r="BA484" s="21" t="s">
        <v>37</v>
      </c>
      <c r="BB484" s="21" t="s">
        <v>37</v>
      </c>
      <c r="BC484" s="21" t="s">
        <v>37</v>
      </c>
      <c r="BD484" s="21" t="s">
        <v>37</v>
      </c>
      <c r="BE484" s="20" t="s">
        <v>37</v>
      </c>
      <c r="BF484" s="20" t="s">
        <v>37</v>
      </c>
      <c r="BG484" s="20" t="s">
        <v>37</v>
      </c>
      <c r="BH484" s="20" t="s">
        <v>37</v>
      </c>
      <c r="BI484" s="20" t="s">
        <v>37</v>
      </c>
      <c r="BJ484" s="20" t="s">
        <v>37</v>
      </c>
      <c r="BK484" s="20" t="s">
        <v>37</v>
      </c>
      <c r="BL484" s="20" t="s">
        <v>37</v>
      </c>
      <c r="BM484" s="20" t="s">
        <v>37</v>
      </c>
      <c r="BN484" s="20" t="s">
        <v>37</v>
      </c>
      <c r="BO484" s="22" t="s">
        <v>37</v>
      </c>
      <c r="BP484" s="22" t="s">
        <v>37</v>
      </c>
      <c r="BQ484" s="22" t="s">
        <v>37</v>
      </c>
      <c r="BR484" s="22" t="s">
        <v>37</v>
      </c>
      <c r="BS484" s="22" t="s">
        <v>37</v>
      </c>
      <c r="BT484" s="22" t="s">
        <v>37</v>
      </c>
      <c r="BU484" s="22" t="s">
        <v>37</v>
      </c>
      <c r="BV484" s="22" t="s">
        <v>37</v>
      </c>
      <c r="BW484" s="22" t="s">
        <v>37</v>
      </c>
      <c r="BX484" s="22" t="s">
        <v>37</v>
      </c>
      <c r="BY484" s="24" t="s">
        <v>37</v>
      </c>
      <c r="BZ484" s="24" t="s">
        <v>37</v>
      </c>
      <c r="CA484" s="24" t="s">
        <v>37</v>
      </c>
      <c r="CB484" s="24" t="s">
        <v>37</v>
      </c>
      <c r="CC484" s="24" t="s">
        <v>37</v>
      </c>
      <c r="CD484" s="24" t="s">
        <v>37</v>
      </c>
      <c r="CE484" s="24" t="s">
        <v>37</v>
      </c>
      <c r="CF484" s="24" t="s">
        <v>37</v>
      </c>
      <c r="CG484" s="24" t="s">
        <v>37</v>
      </c>
      <c r="CH484" s="24" t="s">
        <v>37</v>
      </c>
      <c r="CI484" s="22" t="s">
        <v>37</v>
      </c>
      <c r="CJ484" s="22" t="s">
        <v>37</v>
      </c>
      <c r="CK484" s="22" t="s">
        <v>37</v>
      </c>
      <c r="CL484" s="22" t="s">
        <v>37</v>
      </c>
      <c r="CM484" s="20" t="s">
        <v>37</v>
      </c>
      <c r="CN484" s="20">
        <v>6</v>
      </c>
      <c r="CO484" s="20" t="s">
        <v>37</v>
      </c>
      <c r="CP484" s="20" t="s">
        <v>37</v>
      </c>
    </row>
    <row r="485" spans="1:94" x14ac:dyDescent="0.35">
      <c r="A485" s="16">
        <v>2012</v>
      </c>
      <c r="B485" s="17">
        <v>13998</v>
      </c>
      <c r="C485" s="18" t="s">
        <v>1263</v>
      </c>
      <c r="D485" s="18" t="s">
        <v>46</v>
      </c>
      <c r="E485" s="18" t="s">
        <v>57</v>
      </c>
      <c r="F485" s="16" t="s">
        <v>8</v>
      </c>
      <c r="G485" s="20">
        <v>44799</v>
      </c>
      <c r="H485" s="20">
        <v>48281</v>
      </c>
      <c r="I485" s="20">
        <v>55969</v>
      </c>
      <c r="J485" s="20">
        <v>0</v>
      </c>
      <c r="K485" s="20">
        <v>149049</v>
      </c>
      <c r="L485" s="19">
        <v>8.1</v>
      </c>
      <c r="M485" s="19">
        <v>8.6</v>
      </c>
      <c r="N485" s="19">
        <v>12.3</v>
      </c>
      <c r="O485" s="19">
        <v>0</v>
      </c>
      <c r="P485" s="19">
        <v>29</v>
      </c>
      <c r="Q485" s="22">
        <v>157791</v>
      </c>
      <c r="R485" s="22">
        <v>112777</v>
      </c>
      <c r="S485" s="22">
        <v>410654</v>
      </c>
      <c r="T485" s="22">
        <v>0</v>
      </c>
      <c r="U485" s="22">
        <v>681222</v>
      </c>
      <c r="V485" s="21">
        <v>25.3</v>
      </c>
      <c r="W485" s="21">
        <v>21.6</v>
      </c>
      <c r="X485" s="21">
        <v>52.8</v>
      </c>
      <c r="Y485" s="21">
        <v>0</v>
      </c>
      <c r="Z485" s="21">
        <v>99.7</v>
      </c>
      <c r="AA485" s="20">
        <v>139</v>
      </c>
      <c r="AB485" s="20">
        <v>0</v>
      </c>
      <c r="AC485" s="20">
        <v>0</v>
      </c>
      <c r="AD485" s="20">
        <v>0</v>
      </c>
      <c r="AE485" s="20">
        <v>139</v>
      </c>
      <c r="AF485" s="19">
        <v>7.3</v>
      </c>
      <c r="AG485" s="19">
        <v>0</v>
      </c>
      <c r="AH485" s="19">
        <v>44</v>
      </c>
      <c r="AI485" s="19">
        <v>0</v>
      </c>
      <c r="AJ485" s="19">
        <v>51.3</v>
      </c>
      <c r="AK485" s="19">
        <v>18.8</v>
      </c>
      <c r="AL485" s="19">
        <v>0</v>
      </c>
      <c r="AM485" s="19">
        <v>110.4</v>
      </c>
      <c r="AN485" s="19">
        <v>0</v>
      </c>
      <c r="AO485" s="19">
        <v>129.19999999999999</v>
      </c>
      <c r="AP485" s="22">
        <v>139</v>
      </c>
      <c r="AQ485" s="22">
        <v>0</v>
      </c>
      <c r="AR485" s="22">
        <v>0</v>
      </c>
      <c r="AS485" s="22">
        <v>0</v>
      </c>
      <c r="AT485" s="22">
        <v>139</v>
      </c>
      <c r="AU485" s="21">
        <v>7.3</v>
      </c>
      <c r="AV485" s="21">
        <v>0</v>
      </c>
      <c r="AW485" s="21">
        <v>44</v>
      </c>
      <c r="AX485" s="21">
        <v>0</v>
      </c>
      <c r="AY485" s="21">
        <v>51.3</v>
      </c>
      <c r="AZ485" s="21">
        <v>18.8</v>
      </c>
      <c r="BA485" s="21">
        <v>0</v>
      </c>
      <c r="BB485" s="21">
        <v>110.4</v>
      </c>
      <c r="BC485" s="21">
        <v>0</v>
      </c>
      <c r="BD485" s="21">
        <v>129.19999999999999</v>
      </c>
      <c r="BE485" s="20">
        <v>2400</v>
      </c>
      <c r="BF485" s="20">
        <v>1637</v>
      </c>
      <c r="BG485" s="20">
        <v>1655</v>
      </c>
      <c r="BH485" s="20">
        <v>0</v>
      </c>
      <c r="BI485" s="20">
        <v>5692</v>
      </c>
      <c r="BJ485" s="20">
        <v>3750</v>
      </c>
      <c r="BK485" s="20">
        <v>10482</v>
      </c>
      <c r="BL485" s="20">
        <v>3650</v>
      </c>
      <c r="BM485" s="20">
        <v>0</v>
      </c>
      <c r="BN485" s="20">
        <v>17882</v>
      </c>
      <c r="BO485" s="22">
        <v>1567</v>
      </c>
      <c r="BP485" s="22">
        <v>0</v>
      </c>
      <c r="BQ485" s="22">
        <v>731</v>
      </c>
      <c r="BR485" s="22">
        <v>0</v>
      </c>
      <c r="BS485" s="22">
        <v>2298</v>
      </c>
      <c r="BT485" s="22">
        <v>8</v>
      </c>
      <c r="BU485" s="22">
        <v>0</v>
      </c>
      <c r="BV485" s="22">
        <v>7</v>
      </c>
      <c r="BW485" s="22">
        <v>0</v>
      </c>
      <c r="BX485" s="22">
        <v>15</v>
      </c>
      <c r="BY485" s="24">
        <v>1109</v>
      </c>
      <c r="BZ485" s="24">
        <v>209</v>
      </c>
      <c r="CA485" s="24">
        <v>0</v>
      </c>
      <c r="CB485" s="24">
        <v>0</v>
      </c>
      <c r="CC485" s="24">
        <v>1318</v>
      </c>
      <c r="CD485" s="24">
        <v>8834</v>
      </c>
      <c r="CE485" s="24">
        <v>12328</v>
      </c>
      <c r="CF485" s="24">
        <v>6043</v>
      </c>
      <c r="CG485" s="24">
        <v>0</v>
      </c>
      <c r="CH485" s="24">
        <v>27205</v>
      </c>
      <c r="CI485" s="22">
        <v>10099</v>
      </c>
      <c r="CJ485" s="22">
        <v>0</v>
      </c>
      <c r="CK485" s="22">
        <v>26</v>
      </c>
      <c r="CL485" s="22">
        <v>0</v>
      </c>
      <c r="CM485" s="20">
        <v>0</v>
      </c>
      <c r="CN485" s="20">
        <v>0</v>
      </c>
      <c r="CO485" s="20">
        <v>1</v>
      </c>
      <c r="CP485" s="20">
        <v>0</v>
      </c>
    </row>
    <row r="486" spans="1:94" x14ac:dyDescent="0.35">
      <c r="A486" s="16">
        <v>2012</v>
      </c>
      <c r="B486" s="17">
        <v>14006</v>
      </c>
      <c r="C486" s="18" t="s">
        <v>1264</v>
      </c>
      <c r="D486" s="18" t="s">
        <v>46</v>
      </c>
      <c r="E486" s="18" t="s">
        <v>57</v>
      </c>
      <c r="F486" s="16" t="s">
        <v>8</v>
      </c>
      <c r="G486" s="20">
        <v>342877</v>
      </c>
      <c r="H486" s="20">
        <v>144722</v>
      </c>
      <c r="I486" s="20">
        <v>83168</v>
      </c>
      <c r="J486" s="20">
        <v>0</v>
      </c>
      <c r="K486" s="20">
        <v>570767</v>
      </c>
      <c r="L486" s="19">
        <v>15</v>
      </c>
      <c r="M486" s="19">
        <v>36</v>
      </c>
      <c r="N486" s="19">
        <v>14</v>
      </c>
      <c r="O486" s="19">
        <v>0</v>
      </c>
      <c r="P486" s="19">
        <v>65</v>
      </c>
      <c r="Q486" s="22">
        <v>703160</v>
      </c>
      <c r="R486" s="22">
        <v>406388</v>
      </c>
      <c r="S486" s="22">
        <v>337072</v>
      </c>
      <c r="T486" s="22">
        <v>0</v>
      </c>
      <c r="U486" s="22">
        <v>1446620</v>
      </c>
      <c r="V486" s="21">
        <v>49</v>
      </c>
      <c r="W486" s="21">
        <v>107.9</v>
      </c>
      <c r="X486" s="21">
        <v>108.2</v>
      </c>
      <c r="Y486" s="21">
        <v>0</v>
      </c>
      <c r="Z486" s="21">
        <v>265.10000000000002</v>
      </c>
      <c r="AA486" s="20">
        <v>0</v>
      </c>
      <c r="AB486" s="20">
        <v>0</v>
      </c>
      <c r="AC486" s="20">
        <v>0</v>
      </c>
      <c r="AD486" s="20">
        <v>0</v>
      </c>
      <c r="AE486" s="20">
        <v>0</v>
      </c>
      <c r="AF486" s="19">
        <v>0</v>
      </c>
      <c r="AG486" s="19">
        <v>0</v>
      </c>
      <c r="AH486" s="19">
        <v>0</v>
      </c>
      <c r="AI486" s="19">
        <v>0</v>
      </c>
      <c r="AJ486" s="19">
        <v>0</v>
      </c>
      <c r="AK486" s="19">
        <v>0</v>
      </c>
      <c r="AL486" s="19">
        <v>0</v>
      </c>
      <c r="AM486" s="19">
        <v>0</v>
      </c>
      <c r="AN486" s="19">
        <v>0</v>
      </c>
      <c r="AO486" s="19">
        <v>0</v>
      </c>
      <c r="AP486" s="22">
        <v>0</v>
      </c>
      <c r="AQ486" s="22">
        <v>0</v>
      </c>
      <c r="AR486" s="22">
        <v>0</v>
      </c>
      <c r="AS486" s="22">
        <v>0</v>
      </c>
      <c r="AT486" s="22">
        <v>0</v>
      </c>
      <c r="AU486" s="21">
        <v>0</v>
      </c>
      <c r="AV486" s="21">
        <v>0</v>
      </c>
      <c r="AW486" s="21">
        <v>226</v>
      </c>
      <c r="AX486" s="21">
        <v>0</v>
      </c>
      <c r="AY486" s="21">
        <v>226</v>
      </c>
      <c r="AZ486" s="21">
        <v>1.7</v>
      </c>
      <c r="BA486" s="21">
        <v>0</v>
      </c>
      <c r="BB486" s="21">
        <v>226</v>
      </c>
      <c r="BC486" s="21">
        <v>0</v>
      </c>
      <c r="BD486" s="21">
        <v>227.7</v>
      </c>
      <c r="BE486" s="20">
        <v>8013</v>
      </c>
      <c r="BF486" s="20">
        <v>807</v>
      </c>
      <c r="BG486" s="20">
        <v>669</v>
      </c>
      <c r="BH486" s="20" t="s">
        <v>37</v>
      </c>
      <c r="BI486" s="20">
        <v>9489</v>
      </c>
      <c r="BJ486" s="20">
        <v>18768</v>
      </c>
      <c r="BK486" s="20">
        <v>13484</v>
      </c>
      <c r="BL486" s="20">
        <v>11184</v>
      </c>
      <c r="BM486" s="20" t="s">
        <v>37</v>
      </c>
      <c r="BN486" s="20">
        <v>43436</v>
      </c>
      <c r="BO486" s="22">
        <v>0</v>
      </c>
      <c r="BP486" s="22">
        <v>0</v>
      </c>
      <c r="BQ486" s="22">
        <v>0</v>
      </c>
      <c r="BR486" s="22" t="s">
        <v>37</v>
      </c>
      <c r="BS486" s="22">
        <v>0</v>
      </c>
      <c r="BT486" s="22">
        <v>0</v>
      </c>
      <c r="BU486" s="22">
        <v>0</v>
      </c>
      <c r="BV486" s="22">
        <v>0</v>
      </c>
      <c r="BW486" s="22" t="s">
        <v>37</v>
      </c>
      <c r="BX486" s="22">
        <v>0</v>
      </c>
      <c r="BY486" s="24">
        <v>5440</v>
      </c>
      <c r="BZ486" s="24">
        <v>3144</v>
      </c>
      <c r="CA486" s="24">
        <v>2608</v>
      </c>
      <c r="CB486" s="24" t="s">
        <v>37</v>
      </c>
      <c r="CC486" s="24">
        <v>11192</v>
      </c>
      <c r="CD486" s="24">
        <v>32221</v>
      </c>
      <c r="CE486" s="24">
        <v>17435</v>
      </c>
      <c r="CF486" s="24">
        <v>14461</v>
      </c>
      <c r="CG486" s="24">
        <v>0</v>
      </c>
      <c r="CH486" s="24">
        <v>64117</v>
      </c>
      <c r="CI486" s="22">
        <v>1738</v>
      </c>
      <c r="CJ486" s="22">
        <v>0</v>
      </c>
      <c r="CK486" s="22">
        <v>5</v>
      </c>
      <c r="CL486" s="22">
        <v>0</v>
      </c>
      <c r="CM486" s="20">
        <v>33991</v>
      </c>
      <c r="CN486" s="20">
        <v>1089</v>
      </c>
      <c r="CO486" s="20">
        <v>28</v>
      </c>
      <c r="CP486" s="20">
        <v>0</v>
      </c>
    </row>
    <row r="487" spans="1:94" x14ac:dyDescent="0.35">
      <c r="A487" s="16">
        <v>2012</v>
      </c>
      <c r="B487" s="17">
        <v>14062</v>
      </c>
      <c r="C487" s="18" t="s">
        <v>1268</v>
      </c>
      <c r="D487" s="18" t="s">
        <v>80</v>
      </c>
      <c r="E487" s="18" t="s">
        <v>33</v>
      </c>
      <c r="F487" s="16" t="s">
        <v>8</v>
      </c>
      <c r="G487" s="20" t="s">
        <v>37</v>
      </c>
      <c r="H487" s="20" t="s">
        <v>37</v>
      </c>
      <c r="I487" s="20" t="s">
        <v>37</v>
      </c>
      <c r="J487" s="20" t="s">
        <v>37</v>
      </c>
      <c r="K487" s="20" t="s">
        <v>37</v>
      </c>
      <c r="L487" s="19" t="s">
        <v>37</v>
      </c>
      <c r="M487" s="19" t="s">
        <v>37</v>
      </c>
      <c r="N487" s="19" t="s">
        <v>37</v>
      </c>
      <c r="O487" s="19" t="s">
        <v>37</v>
      </c>
      <c r="P487" s="19" t="s">
        <v>37</v>
      </c>
      <c r="Q487" s="22" t="s">
        <v>37</v>
      </c>
      <c r="R487" s="22" t="s">
        <v>37</v>
      </c>
      <c r="S487" s="22" t="s">
        <v>37</v>
      </c>
      <c r="T487" s="22" t="s">
        <v>37</v>
      </c>
      <c r="U487" s="22" t="s">
        <v>37</v>
      </c>
      <c r="V487" s="21" t="s">
        <v>37</v>
      </c>
      <c r="W487" s="21" t="s">
        <v>37</v>
      </c>
      <c r="X487" s="21" t="s">
        <v>37</v>
      </c>
      <c r="Y487" s="21" t="s">
        <v>37</v>
      </c>
      <c r="Z487" s="21" t="s">
        <v>37</v>
      </c>
      <c r="AA487" s="20" t="s">
        <v>37</v>
      </c>
      <c r="AB487" s="20" t="s">
        <v>37</v>
      </c>
      <c r="AC487" s="20" t="s">
        <v>37</v>
      </c>
      <c r="AD487" s="20" t="s">
        <v>37</v>
      </c>
      <c r="AE487" s="20" t="s">
        <v>37</v>
      </c>
      <c r="AF487" s="19" t="s">
        <v>37</v>
      </c>
      <c r="AG487" s="19" t="s">
        <v>37</v>
      </c>
      <c r="AH487" s="19" t="s">
        <v>37</v>
      </c>
      <c r="AI487" s="19" t="s">
        <v>37</v>
      </c>
      <c r="AJ487" s="19" t="s">
        <v>37</v>
      </c>
      <c r="AK487" s="19" t="s">
        <v>37</v>
      </c>
      <c r="AL487" s="19" t="s">
        <v>37</v>
      </c>
      <c r="AM487" s="19" t="s">
        <v>37</v>
      </c>
      <c r="AN487" s="19" t="s">
        <v>37</v>
      </c>
      <c r="AO487" s="19" t="s">
        <v>37</v>
      </c>
      <c r="AP487" s="22" t="s">
        <v>37</v>
      </c>
      <c r="AQ487" s="22" t="s">
        <v>37</v>
      </c>
      <c r="AR487" s="22" t="s">
        <v>37</v>
      </c>
      <c r="AS487" s="22" t="s">
        <v>37</v>
      </c>
      <c r="AT487" s="22" t="s">
        <v>37</v>
      </c>
      <c r="AU487" s="21" t="s">
        <v>37</v>
      </c>
      <c r="AV487" s="21" t="s">
        <v>37</v>
      </c>
      <c r="AW487" s="21" t="s">
        <v>37</v>
      </c>
      <c r="AX487" s="21" t="s">
        <v>37</v>
      </c>
      <c r="AY487" s="21" t="s">
        <v>37</v>
      </c>
      <c r="AZ487" s="21" t="s">
        <v>37</v>
      </c>
      <c r="BA487" s="21" t="s">
        <v>37</v>
      </c>
      <c r="BB487" s="21" t="s">
        <v>37</v>
      </c>
      <c r="BC487" s="21" t="s">
        <v>37</v>
      </c>
      <c r="BD487" s="21" t="s">
        <v>37</v>
      </c>
      <c r="BE487" s="20" t="s">
        <v>37</v>
      </c>
      <c r="BF487" s="20" t="s">
        <v>37</v>
      </c>
      <c r="BG487" s="20" t="s">
        <v>37</v>
      </c>
      <c r="BH487" s="20" t="s">
        <v>37</v>
      </c>
      <c r="BI487" s="20" t="s">
        <v>37</v>
      </c>
      <c r="BJ487" s="20" t="s">
        <v>37</v>
      </c>
      <c r="BK487" s="20" t="s">
        <v>37</v>
      </c>
      <c r="BL487" s="20" t="s">
        <v>37</v>
      </c>
      <c r="BM487" s="20" t="s">
        <v>37</v>
      </c>
      <c r="BN487" s="20" t="s">
        <v>37</v>
      </c>
      <c r="BO487" s="22" t="s">
        <v>37</v>
      </c>
      <c r="BP487" s="22" t="s">
        <v>37</v>
      </c>
      <c r="BQ487" s="22" t="s">
        <v>37</v>
      </c>
      <c r="BR487" s="22" t="s">
        <v>37</v>
      </c>
      <c r="BS487" s="22" t="s">
        <v>37</v>
      </c>
      <c r="BT487" s="22" t="s">
        <v>37</v>
      </c>
      <c r="BU487" s="22" t="s">
        <v>37</v>
      </c>
      <c r="BV487" s="22" t="s">
        <v>37</v>
      </c>
      <c r="BW487" s="22" t="s">
        <v>37</v>
      </c>
      <c r="BX487" s="22" t="s">
        <v>37</v>
      </c>
      <c r="BY487" s="24" t="s">
        <v>37</v>
      </c>
      <c r="BZ487" s="24" t="s">
        <v>37</v>
      </c>
      <c r="CA487" s="24" t="s">
        <v>37</v>
      </c>
      <c r="CB487" s="24" t="s">
        <v>37</v>
      </c>
      <c r="CC487" s="24" t="s">
        <v>37</v>
      </c>
      <c r="CD487" s="24" t="s">
        <v>37</v>
      </c>
      <c r="CE487" s="24" t="s">
        <v>37</v>
      </c>
      <c r="CF487" s="24" t="s">
        <v>37</v>
      </c>
      <c r="CG487" s="24" t="s">
        <v>37</v>
      </c>
      <c r="CH487" s="24" t="s">
        <v>37</v>
      </c>
      <c r="CI487" s="22" t="s">
        <v>37</v>
      </c>
      <c r="CJ487" s="22" t="s">
        <v>37</v>
      </c>
      <c r="CK487" s="22" t="s">
        <v>37</v>
      </c>
      <c r="CL487" s="22" t="s">
        <v>37</v>
      </c>
      <c r="CM487" s="20">
        <v>45951</v>
      </c>
      <c r="CN487" s="20">
        <v>3385</v>
      </c>
      <c r="CO487" s="20">
        <v>11</v>
      </c>
      <c r="CP487" s="20">
        <v>0</v>
      </c>
    </row>
    <row r="488" spans="1:94" x14ac:dyDescent="0.35">
      <c r="A488" s="16">
        <v>2012</v>
      </c>
      <c r="B488" s="17">
        <v>14063</v>
      </c>
      <c r="C488" s="18" t="s">
        <v>1269</v>
      </c>
      <c r="D488" s="18" t="s">
        <v>123</v>
      </c>
      <c r="E488" s="18" t="s">
        <v>57</v>
      </c>
      <c r="F488" s="16" t="s">
        <v>8</v>
      </c>
      <c r="G488" s="20">
        <v>4525</v>
      </c>
      <c r="H488" s="20">
        <v>2950</v>
      </c>
      <c r="I488" s="20">
        <v>664</v>
      </c>
      <c r="J488" s="20">
        <v>0</v>
      </c>
      <c r="K488" s="20">
        <v>8139</v>
      </c>
      <c r="L488" s="19">
        <v>1</v>
      </c>
      <c r="M488" s="19">
        <v>0.6</v>
      </c>
      <c r="N488" s="19">
        <v>0.2</v>
      </c>
      <c r="O488" s="19">
        <v>0</v>
      </c>
      <c r="P488" s="19">
        <v>1.8</v>
      </c>
      <c r="Q488" s="22">
        <v>14694</v>
      </c>
      <c r="R488" s="22">
        <v>12222</v>
      </c>
      <c r="S488" s="22">
        <v>2945</v>
      </c>
      <c r="T488" s="22">
        <v>0</v>
      </c>
      <c r="U488" s="22">
        <v>29861</v>
      </c>
      <c r="V488" s="21">
        <v>5</v>
      </c>
      <c r="W488" s="21">
        <v>2.7</v>
      </c>
      <c r="X488" s="21">
        <v>0.8</v>
      </c>
      <c r="Y488" s="21">
        <v>0</v>
      </c>
      <c r="Z488" s="21">
        <v>8.5</v>
      </c>
      <c r="AA488" s="20">
        <v>0</v>
      </c>
      <c r="AB488" s="20">
        <v>97</v>
      </c>
      <c r="AC488" s="20">
        <v>18</v>
      </c>
      <c r="AD488" s="20">
        <v>0</v>
      </c>
      <c r="AE488" s="20">
        <v>115</v>
      </c>
      <c r="AF488" s="19">
        <v>0</v>
      </c>
      <c r="AG488" s="19">
        <v>7.4</v>
      </c>
      <c r="AH488" s="19">
        <v>0.7</v>
      </c>
      <c r="AI488" s="19">
        <v>0</v>
      </c>
      <c r="AJ488" s="19">
        <v>8.1</v>
      </c>
      <c r="AK488" s="19">
        <v>0</v>
      </c>
      <c r="AL488" s="19">
        <v>7.4</v>
      </c>
      <c r="AM488" s="19">
        <v>0.7</v>
      </c>
      <c r="AN488" s="19">
        <v>0</v>
      </c>
      <c r="AO488" s="19">
        <v>8.1</v>
      </c>
      <c r="AP488" s="22">
        <v>0</v>
      </c>
      <c r="AQ488" s="22">
        <v>97</v>
      </c>
      <c r="AR488" s="22">
        <v>18</v>
      </c>
      <c r="AS488" s="22">
        <v>0</v>
      </c>
      <c r="AT488" s="22">
        <v>115</v>
      </c>
      <c r="AU488" s="21">
        <v>0</v>
      </c>
      <c r="AV488" s="21">
        <v>7.4</v>
      </c>
      <c r="AW488" s="21">
        <v>0.7</v>
      </c>
      <c r="AX488" s="21">
        <v>0</v>
      </c>
      <c r="AY488" s="21">
        <v>8.1</v>
      </c>
      <c r="AZ488" s="21">
        <v>0</v>
      </c>
      <c r="BA488" s="21">
        <v>7.4</v>
      </c>
      <c r="BB488" s="21">
        <v>0.7</v>
      </c>
      <c r="BC488" s="21">
        <v>0</v>
      </c>
      <c r="BD488" s="21">
        <v>8.1</v>
      </c>
      <c r="BE488" s="20">
        <v>270</v>
      </c>
      <c r="BF488" s="20">
        <v>2</v>
      </c>
      <c r="BG488" s="20">
        <v>3</v>
      </c>
      <c r="BH488" s="20">
        <v>0</v>
      </c>
      <c r="BI488" s="20">
        <v>275</v>
      </c>
      <c r="BJ488" s="20">
        <v>1985</v>
      </c>
      <c r="BK488" s="20">
        <v>158</v>
      </c>
      <c r="BL488" s="20">
        <v>71</v>
      </c>
      <c r="BM488" s="20">
        <v>0</v>
      </c>
      <c r="BN488" s="20">
        <v>2214</v>
      </c>
      <c r="BO488" s="22">
        <v>0</v>
      </c>
      <c r="BP488" s="22">
        <v>0</v>
      </c>
      <c r="BQ488" s="22">
        <v>0</v>
      </c>
      <c r="BR488" s="22">
        <v>0</v>
      </c>
      <c r="BS488" s="22">
        <v>0</v>
      </c>
      <c r="BT488" s="22">
        <v>0</v>
      </c>
      <c r="BU488" s="22">
        <v>233</v>
      </c>
      <c r="BV488" s="22">
        <v>14</v>
      </c>
      <c r="BW488" s="22">
        <v>0</v>
      </c>
      <c r="BX488" s="22">
        <v>247</v>
      </c>
      <c r="BY488" s="24">
        <v>368</v>
      </c>
      <c r="BZ488" s="24">
        <v>145</v>
      </c>
      <c r="CA488" s="24">
        <v>87</v>
      </c>
      <c r="CB488" s="24">
        <v>0</v>
      </c>
      <c r="CC488" s="24">
        <v>600</v>
      </c>
      <c r="CD488" s="24">
        <v>2623</v>
      </c>
      <c r="CE488" s="24">
        <v>538</v>
      </c>
      <c r="CF488" s="24">
        <v>175</v>
      </c>
      <c r="CG488" s="24">
        <v>0</v>
      </c>
      <c r="CH488" s="24">
        <v>3336</v>
      </c>
      <c r="CI488" s="22">
        <v>0</v>
      </c>
      <c r="CJ488" s="22">
        <v>2</v>
      </c>
      <c r="CK488" s="22">
        <v>1</v>
      </c>
      <c r="CL488" s="22">
        <v>0</v>
      </c>
      <c r="CM488" s="20">
        <v>688</v>
      </c>
      <c r="CN488" s="20">
        <v>96</v>
      </c>
      <c r="CO488" s="20">
        <v>36</v>
      </c>
      <c r="CP488" s="20">
        <v>0</v>
      </c>
    </row>
    <row r="489" spans="1:94" x14ac:dyDescent="0.35">
      <c r="A489" s="16">
        <v>2012</v>
      </c>
      <c r="B489" s="17">
        <v>14063</v>
      </c>
      <c r="C489" s="18" t="s">
        <v>1269</v>
      </c>
      <c r="D489" s="18" t="s">
        <v>80</v>
      </c>
      <c r="E489" s="18" t="s">
        <v>57</v>
      </c>
      <c r="F489" s="16" t="s">
        <v>8</v>
      </c>
      <c r="G489" s="20">
        <v>31094</v>
      </c>
      <c r="H489" s="20">
        <v>17099</v>
      </c>
      <c r="I489" s="20">
        <v>1101</v>
      </c>
      <c r="J489" s="20">
        <v>0</v>
      </c>
      <c r="K489" s="20">
        <v>49294</v>
      </c>
      <c r="L489" s="19">
        <v>6</v>
      </c>
      <c r="M489" s="19">
        <v>5.5</v>
      </c>
      <c r="N489" s="19">
        <v>0.2</v>
      </c>
      <c r="O489" s="19">
        <v>0</v>
      </c>
      <c r="P489" s="19">
        <v>11.7</v>
      </c>
      <c r="Q489" s="22">
        <v>108799</v>
      </c>
      <c r="R489" s="22">
        <v>105734</v>
      </c>
      <c r="S489" s="22">
        <v>12033</v>
      </c>
      <c r="T489" s="22">
        <v>0</v>
      </c>
      <c r="U489" s="22">
        <v>226566</v>
      </c>
      <c r="V489" s="21">
        <v>75</v>
      </c>
      <c r="W489" s="21">
        <v>32.700000000000003</v>
      </c>
      <c r="X489" s="21">
        <v>2.6</v>
      </c>
      <c r="Y489" s="21">
        <v>0</v>
      </c>
      <c r="Z489" s="21">
        <v>110.3</v>
      </c>
      <c r="AA489" s="20">
        <v>0</v>
      </c>
      <c r="AB489" s="20">
        <v>84</v>
      </c>
      <c r="AC489" s="20">
        <v>18</v>
      </c>
      <c r="AD489" s="20">
        <v>0</v>
      </c>
      <c r="AE489" s="20">
        <v>102</v>
      </c>
      <c r="AF489" s="19">
        <v>0</v>
      </c>
      <c r="AG489" s="19">
        <v>9</v>
      </c>
      <c r="AH489" s="19">
        <v>2.2000000000000002</v>
      </c>
      <c r="AI489" s="19">
        <v>0</v>
      </c>
      <c r="AJ489" s="19">
        <v>11.2</v>
      </c>
      <c r="AK489" s="19">
        <v>0</v>
      </c>
      <c r="AL489" s="19">
        <v>16.899999999999999</v>
      </c>
      <c r="AM489" s="19">
        <v>4</v>
      </c>
      <c r="AN489" s="19">
        <v>0</v>
      </c>
      <c r="AO489" s="19">
        <v>20.9</v>
      </c>
      <c r="AP489" s="22">
        <v>0</v>
      </c>
      <c r="AQ489" s="22">
        <v>413</v>
      </c>
      <c r="AR489" s="22">
        <v>99</v>
      </c>
      <c r="AS489" s="22">
        <v>0</v>
      </c>
      <c r="AT489" s="22">
        <v>512</v>
      </c>
      <c r="AU489" s="21">
        <v>0</v>
      </c>
      <c r="AV489" s="21">
        <v>9</v>
      </c>
      <c r="AW489" s="21">
        <v>2.2000000000000002</v>
      </c>
      <c r="AX489" s="21">
        <v>0</v>
      </c>
      <c r="AY489" s="21">
        <v>11.2</v>
      </c>
      <c r="AZ489" s="21">
        <v>0</v>
      </c>
      <c r="BA489" s="21">
        <v>26.3</v>
      </c>
      <c r="BB489" s="21">
        <v>6.3</v>
      </c>
      <c r="BC489" s="21">
        <v>0</v>
      </c>
      <c r="BD489" s="21">
        <v>32.6</v>
      </c>
      <c r="BE489" s="20">
        <v>1515</v>
      </c>
      <c r="BF489" s="20">
        <v>1059</v>
      </c>
      <c r="BG489" s="20">
        <v>68</v>
      </c>
      <c r="BH489" s="20">
        <v>0</v>
      </c>
      <c r="BI489" s="20">
        <v>2642</v>
      </c>
      <c r="BJ489" s="20">
        <v>11256</v>
      </c>
      <c r="BK489" s="20">
        <v>671</v>
      </c>
      <c r="BL489" s="20">
        <v>59</v>
      </c>
      <c r="BM489" s="20">
        <v>0</v>
      </c>
      <c r="BN489" s="20">
        <v>11986</v>
      </c>
      <c r="BO489" s="22">
        <v>0</v>
      </c>
      <c r="BP489" s="22">
        <v>0</v>
      </c>
      <c r="BQ489" s="22">
        <v>0</v>
      </c>
      <c r="BR489" s="22">
        <v>0</v>
      </c>
      <c r="BS489" s="22">
        <v>0</v>
      </c>
      <c r="BT489" s="22">
        <v>0</v>
      </c>
      <c r="BU489" s="22">
        <v>543</v>
      </c>
      <c r="BV489" s="22">
        <v>227</v>
      </c>
      <c r="BW489" s="22">
        <v>0</v>
      </c>
      <c r="BX489" s="22">
        <v>770</v>
      </c>
      <c r="BY489" s="24">
        <v>369</v>
      </c>
      <c r="BZ489" s="24">
        <v>68</v>
      </c>
      <c r="CA489" s="24">
        <v>5</v>
      </c>
      <c r="CB489" s="24">
        <v>0</v>
      </c>
      <c r="CC489" s="24">
        <v>442</v>
      </c>
      <c r="CD489" s="24">
        <v>13140</v>
      </c>
      <c r="CE489" s="24">
        <v>2341</v>
      </c>
      <c r="CF489" s="24">
        <v>359</v>
      </c>
      <c r="CG489" s="24">
        <v>0</v>
      </c>
      <c r="CH489" s="24">
        <v>15840</v>
      </c>
      <c r="CI489" s="22">
        <v>0</v>
      </c>
      <c r="CJ489" s="22">
        <v>21</v>
      </c>
      <c r="CK489" s="22">
        <v>5</v>
      </c>
      <c r="CL489" s="22">
        <v>0</v>
      </c>
      <c r="CM489" s="20">
        <v>5057</v>
      </c>
      <c r="CN489" s="20">
        <v>3958</v>
      </c>
      <c r="CO489" s="20">
        <v>459</v>
      </c>
      <c r="CP489" s="20">
        <v>0</v>
      </c>
    </row>
    <row r="490" spans="1:94" x14ac:dyDescent="0.35">
      <c r="A490" s="16">
        <v>2012</v>
      </c>
      <c r="B490" s="17">
        <v>14107</v>
      </c>
      <c r="C490" s="18" t="s">
        <v>1272</v>
      </c>
      <c r="D490" s="18" t="s">
        <v>51</v>
      </c>
      <c r="E490" s="18" t="s">
        <v>28</v>
      </c>
      <c r="F490" s="16" t="s">
        <v>8</v>
      </c>
      <c r="G490" s="20" t="s">
        <v>37</v>
      </c>
      <c r="H490" s="20" t="s">
        <v>37</v>
      </c>
      <c r="I490" s="20" t="s">
        <v>37</v>
      </c>
      <c r="J490" s="20" t="s">
        <v>37</v>
      </c>
      <c r="K490" s="20">
        <v>0</v>
      </c>
      <c r="L490" s="19">
        <v>0.8</v>
      </c>
      <c r="M490" s="19" t="s">
        <v>37</v>
      </c>
      <c r="N490" s="19" t="s">
        <v>37</v>
      </c>
      <c r="O490" s="19" t="s">
        <v>37</v>
      </c>
      <c r="P490" s="19">
        <v>0.8</v>
      </c>
      <c r="Q490" s="22" t="s">
        <v>37</v>
      </c>
      <c r="R490" s="22" t="s">
        <v>37</v>
      </c>
      <c r="S490" s="22" t="s">
        <v>37</v>
      </c>
      <c r="T490" s="22" t="s">
        <v>37</v>
      </c>
      <c r="U490" s="22">
        <v>0</v>
      </c>
      <c r="V490" s="21">
        <v>0.8</v>
      </c>
      <c r="W490" s="21" t="s">
        <v>37</v>
      </c>
      <c r="X490" s="21" t="s">
        <v>37</v>
      </c>
      <c r="Y490" s="21" t="s">
        <v>37</v>
      </c>
      <c r="Z490" s="21">
        <v>0.8</v>
      </c>
      <c r="AA490" s="20" t="s">
        <v>37</v>
      </c>
      <c r="AB490" s="20" t="s">
        <v>37</v>
      </c>
      <c r="AC490" s="20" t="s">
        <v>37</v>
      </c>
      <c r="AD490" s="20" t="s">
        <v>37</v>
      </c>
      <c r="AE490" s="20">
        <v>0</v>
      </c>
      <c r="AF490" s="19">
        <v>1.2</v>
      </c>
      <c r="AG490" s="19" t="s">
        <v>37</v>
      </c>
      <c r="AH490" s="19" t="s">
        <v>37</v>
      </c>
      <c r="AI490" s="19" t="s">
        <v>37</v>
      </c>
      <c r="AJ490" s="19">
        <v>1.2</v>
      </c>
      <c r="AK490" s="19">
        <v>1.8</v>
      </c>
      <c r="AL490" s="19" t="s">
        <v>37</v>
      </c>
      <c r="AM490" s="19" t="s">
        <v>37</v>
      </c>
      <c r="AN490" s="19" t="s">
        <v>37</v>
      </c>
      <c r="AO490" s="19">
        <v>1.8</v>
      </c>
      <c r="AP490" s="22" t="s">
        <v>37</v>
      </c>
      <c r="AQ490" s="22" t="s">
        <v>37</v>
      </c>
      <c r="AR490" s="22" t="s">
        <v>37</v>
      </c>
      <c r="AS490" s="22" t="s">
        <v>37</v>
      </c>
      <c r="AT490" s="22">
        <v>0</v>
      </c>
      <c r="AU490" s="21">
        <v>1.2</v>
      </c>
      <c r="AV490" s="21" t="s">
        <v>37</v>
      </c>
      <c r="AW490" s="21" t="s">
        <v>37</v>
      </c>
      <c r="AX490" s="21" t="s">
        <v>37</v>
      </c>
      <c r="AY490" s="21">
        <v>1.2</v>
      </c>
      <c r="AZ490" s="21">
        <v>1.8</v>
      </c>
      <c r="BA490" s="21" t="s">
        <v>37</v>
      </c>
      <c r="BB490" s="21" t="s">
        <v>37</v>
      </c>
      <c r="BC490" s="21" t="s">
        <v>37</v>
      </c>
      <c r="BD490" s="21">
        <v>1.8</v>
      </c>
      <c r="BE490" s="20" t="s">
        <v>37</v>
      </c>
      <c r="BF490" s="20" t="s">
        <v>37</v>
      </c>
      <c r="BG490" s="20" t="s">
        <v>37</v>
      </c>
      <c r="BH490" s="20" t="s">
        <v>37</v>
      </c>
      <c r="BI490" s="20">
        <v>0</v>
      </c>
      <c r="BJ490" s="20" t="s">
        <v>37</v>
      </c>
      <c r="BK490" s="20" t="s">
        <v>37</v>
      </c>
      <c r="BL490" s="20" t="s">
        <v>37</v>
      </c>
      <c r="BM490" s="20" t="s">
        <v>37</v>
      </c>
      <c r="BN490" s="20">
        <v>0</v>
      </c>
      <c r="BO490" s="22">
        <v>0</v>
      </c>
      <c r="BP490" s="22" t="s">
        <v>37</v>
      </c>
      <c r="BQ490" s="22" t="s">
        <v>37</v>
      </c>
      <c r="BR490" s="22" t="s">
        <v>37</v>
      </c>
      <c r="BS490" s="22">
        <v>0</v>
      </c>
      <c r="BT490" s="22">
        <v>28</v>
      </c>
      <c r="BU490" s="22">
        <v>2</v>
      </c>
      <c r="BV490" s="22">
        <v>1</v>
      </c>
      <c r="BW490" s="22" t="s">
        <v>37</v>
      </c>
      <c r="BX490" s="22">
        <v>31</v>
      </c>
      <c r="BY490" s="24" t="s">
        <v>37</v>
      </c>
      <c r="BZ490" s="24" t="s">
        <v>37</v>
      </c>
      <c r="CA490" s="24" t="s">
        <v>37</v>
      </c>
      <c r="CB490" s="24" t="s">
        <v>37</v>
      </c>
      <c r="CC490" s="24">
        <v>0</v>
      </c>
      <c r="CD490" s="24">
        <v>28</v>
      </c>
      <c r="CE490" s="24">
        <v>2</v>
      </c>
      <c r="CF490" s="24">
        <v>1</v>
      </c>
      <c r="CG490" s="24">
        <v>0</v>
      </c>
      <c r="CH490" s="24">
        <v>31</v>
      </c>
      <c r="CI490" s="22" t="s">
        <v>37</v>
      </c>
      <c r="CJ490" s="22" t="s">
        <v>37</v>
      </c>
      <c r="CK490" s="22" t="s">
        <v>37</v>
      </c>
      <c r="CL490" s="22" t="s">
        <v>37</v>
      </c>
      <c r="CM490" s="20" t="s">
        <v>37</v>
      </c>
      <c r="CN490" s="20" t="s">
        <v>37</v>
      </c>
      <c r="CO490" s="20" t="s">
        <v>37</v>
      </c>
      <c r="CP490" s="20" t="s">
        <v>37</v>
      </c>
    </row>
    <row r="491" spans="1:94" x14ac:dyDescent="0.35">
      <c r="A491" s="16">
        <v>2012</v>
      </c>
      <c r="B491" s="17">
        <v>14127</v>
      </c>
      <c r="C491" s="18" t="s">
        <v>1274</v>
      </c>
      <c r="D491" s="18" t="s">
        <v>90</v>
      </c>
      <c r="E491" s="18" t="s">
        <v>191</v>
      </c>
      <c r="F491" s="16" t="s">
        <v>8</v>
      </c>
      <c r="G491" s="20">
        <v>3402</v>
      </c>
      <c r="H491" s="20">
        <v>42065</v>
      </c>
      <c r="I491" s="20" t="s">
        <v>37</v>
      </c>
      <c r="J491" s="20" t="s">
        <v>37</v>
      </c>
      <c r="K491" s="20">
        <v>45467</v>
      </c>
      <c r="L491" s="19">
        <v>2.2000000000000002</v>
      </c>
      <c r="M491" s="19">
        <v>7.8</v>
      </c>
      <c r="N491" s="19" t="s">
        <v>37</v>
      </c>
      <c r="O491" s="19" t="s">
        <v>37</v>
      </c>
      <c r="P491" s="19">
        <v>10</v>
      </c>
      <c r="Q491" s="22">
        <v>42439</v>
      </c>
      <c r="R491" s="22">
        <v>107733</v>
      </c>
      <c r="S491" s="22" t="s">
        <v>37</v>
      </c>
      <c r="T491" s="22" t="s">
        <v>37</v>
      </c>
      <c r="U491" s="22">
        <v>150172</v>
      </c>
      <c r="V491" s="21">
        <v>43.5</v>
      </c>
      <c r="W491" s="21">
        <v>22.9</v>
      </c>
      <c r="X491" s="21" t="s">
        <v>37</v>
      </c>
      <c r="Y491" s="21" t="s">
        <v>37</v>
      </c>
      <c r="Z491" s="21">
        <v>66.400000000000006</v>
      </c>
      <c r="AA491" s="20" t="s">
        <v>37</v>
      </c>
      <c r="AB491" s="20" t="s">
        <v>37</v>
      </c>
      <c r="AC491" s="20" t="s">
        <v>37</v>
      </c>
      <c r="AD491" s="20" t="s">
        <v>37</v>
      </c>
      <c r="AE491" s="20">
        <v>0</v>
      </c>
      <c r="AF491" s="19">
        <v>16.899999999999999</v>
      </c>
      <c r="AG491" s="19" t="s">
        <v>37</v>
      </c>
      <c r="AH491" s="19" t="s">
        <v>37</v>
      </c>
      <c r="AI491" s="19" t="s">
        <v>37</v>
      </c>
      <c r="AJ491" s="19">
        <v>16.899999999999999</v>
      </c>
      <c r="AK491" s="19">
        <v>33.799999999999997</v>
      </c>
      <c r="AL491" s="19" t="s">
        <v>37</v>
      </c>
      <c r="AM491" s="19" t="s">
        <v>37</v>
      </c>
      <c r="AN491" s="19" t="s">
        <v>37</v>
      </c>
      <c r="AO491" s="19">
        <v>33.799999999999997</v>
      </c>
      <c r="AP491" s="22" t="s">
        <v>37</v>
      </c>
      <c r="AQ491" s="22">
        <v>1238</v>
      </c>
      <c r="AR491" s="22" t="s">
        <v>37</v>
      </c>
      <c r="AS491" s="22" t="s">
        <v>37</v>
      </c>
      <c r="AT491" s="22">
        <v>1238</v>
      </c>
      <c r="AU491" s="21">
        <v>17</v>
      </c>
      <c r="AV491" s="21">
        <v>79.900000000000006</v>
      </c>
      <c r="AW491" s="21" t="s">
        <v>37</v>
      </c>
      <c r="AX491" s="21" t="s">
        <v>37</v>
      </c>
      <c r="AY491" s="21">
        <v>96.9</v>
      </c>
      <c r="AZ491" s="21">
        <v>34</v>
      </c>
      <c r="BA491" s="21">
        <v>79.900000000000006</v>
      </c>
      <c r="BB491" s="21" t="s">
        <v>37</v>
      </c>
      <c r="BC491" s="21" t="s">
        <v>37</v>
      </c>
      <c r="BD491" s="21">
        <v>113.9</v>
      </c>
      <c r="BE491" s="20">
        <v>1146</v>
      </c>
      <c r="BF491" s="20">
        <v>773</v>
      </c>
      <c r="BG491" s="20" t="s">
        <v>37</v>
      </c>
      <c r="BH491" s="20" t="s">
        <v>37</v>
      </c>
      <c r="BI491" s="20">
        <v>1919</v>
      </c>
      <c r="BJ491" s="20">
        <v>401</v>
      </c>
      <c r="BK491" s="20">
        <v>2669</v>
      </c>
      <c r="BL491" s="20" t="s">
        <v>37</v>
      </c>
      <c r="BM491" s="20" t="s">
        <v>37</v>
      </c>
      <c r="BN491" s="20">
        <v>3070</v>
      </c>
      <c r="BO491" s="22">
        <v>2159</v>
      </c>
      <c r="BP491" s="22">
        <v>32</v>
      </c>
      <c r="BQ491" s="22" t="s">
        <v>37</v>
      </c>
      <c r="BR491" s="22" t="s">
        <v>37</v>
      </c>
      <c r="BS491" s="22">
        <v>2191</v>
      </c>
      <c r="BT491" s="22">
        <v>472</v>
      </c>
      <c r="BU491" s="22">
        <v>1262</v>
      </c>
      <c r="BV491" s="22" t="s">
        <v>37</v>
      </c>
      <c r="BW491" s="22" t="s">
        <v>37</v>
      </c>
      <c r="BX491" s="22">
        <v>1734</v>
      </c>
      <c r="BY491" s="24">
        <v>429</v>
      </c>
      <c r="BZ491" s="24">
        <v>325</v>
      </c>
      <c r="CA491" s="24" t="s">
        <v>37</v>
      </c>
      <c r="CB491" s="24" t="s">
        <v>37</v>
      </c>
      <c r="CC491" s="24">
        <v>754</v>
      </c>
      <c r="CD491" s="24">
        <v>4607</v>
      </c>
      <c r="CE491" s="24">
        <v>5061</v>
      </c>
      <c r="CF491" s="24">
        <v>0</v>
      </c>
      <c r="CG491" s="24">
        <v>0</v>
      </c>
      <c r="CH491" s="24">
        <v>9668</v>
      </c>
      <c r="CI491" s="22">
        <v>0</v>
      </c>
      <c r="CJ491" s="22">
        <v>15</v>
      </c>
      <c r="CK491" s="22">
        <v>25</v>
      </c>
      <c r="CL491" s="22" t="s">
        <v>37</v>
      </c>
      <c r="CM491" s="20">
        <v>0</v>
      </c>
      <c r="CN491" s="20">
        <v>123</v>
      </c>
      <c r="CO491" s="20">
        <v>7</v>
      </c>
      <c r="CP491" s="20" t="s">
        <v>37</v>
      </c>
    </row>
    <row r="492" spans="1:94" x14ac:dyDescent="0.35">
      <c r="A492" s="16">
        <v>2012</v>
      </c>
      <c r="B492" s="17">
        <v>14154</v>
      </c>
      <c r="C492" s="18" t="s">
        <v>1277</v>
      </c>
      <c r="D492" s="18" t="s">
        <v>43</v>
      </c>
      <c r="E492" s="18" t="s">
        <v>57</v>
      </c>
      <c r="F492" s="16" t="s">
        <v>8</v>
      </c>
      <c r="G492" s="20">
        <v>1963</v>
      </c>
      <c r="H492" s="20">
        <v>7640</v>
      </c>
      <c r="I492" s="20">
        <v>862</v>
      </c>
      <c r="J492" s="20" t="s">
        <v>37</v>
      </c>
      <c r="K492" s="20">
        <v>10465</v>
      </c>
      <c r="L492" s="19">
        <v>0.1</v>
      </c>
      <c r="M492" s="19">
        <v>2.5</v>
      </c>
      <c r="N492" s="19">
        <v>0.1</v>
      </c>
      <c r="O492" s="19" t="s">
        <v>37</v>
      </c>
      <c r="P492" s="19">
        <v>2.7</v>
      </c>
      <c r="Q492" s="22">
        <v>3646</v>
      </c>
      <c r="R492" s="22">
        <v>30316</v>
      </c>
      <c r="S492" s="22">
        <v>1012</v>
      </c>
      <c r="T492" s="22" t="s">
        <v>37</v>
      </c>
      <c r="U492" s="22">
        <v>34974</v>
      </c>
      <c r="V492" s="21">
        <v>0.2</v>
      </c>
      <c r="W492" s="21">
        <v>9.4</v>
      </c>
      <c r="X492" s="21">
        <v>2.8</v>
      </c>
      <c r="Y492" s="21" t="s">
        <v>37</v>
      </c>
      <c r="Z492" s="21">
        <v>12.4</v>
      </c>
      <c r="AA492" s="20" t="s">
        <v>37</v>
      </c>
      <c r="AB492" s="20" t="s">
        <v>37</v>
      </c>
      <c r="AC492" s="20" t="s">
        <v>37</v>
      </c>
      <c r="AD492" s="20" t="s">
        <v>37</v>
      </c>
      <c r="AE492" s="20">
        <v>0</v>
      </c>
      <c r="AF492" s="19" t="s">
        <v>37</v>
      </c>
      <c r="AG492" s="19" t="s">
        <v>37</v>
      </c>
      <c r="AH492" s="19" t="s">
        <v>37</v>
      </c>
      <c r="AI492" s="19" t="s">
        <v>37</v>
      </c>
      <c r="AJ492" s="19">
        <v>0</v>
      </c>
      <c r="AK492" s="19" t="s">
        <v>37</v>
      </c>
      <c r="AL492" s="19" t="s">
        <v>37</v>
      </c>
      <c r="AM492" s="19" t="s">
        <v>37</v>
      </c>
      <c r="AN492" s="19" t="s">
        <v>37</v>
      </c>
      <c r="AO492" s="19">
        <v>0</v>
      </c>
      <c r="AP492" s="22" t="s">
        <v>37</v>
      </c>
      <c r="AQ492" s="22" t="s">
        <v>37</v>
      </c>
      <c r="AR492" s="22" t="s">
        <v>37</v>
      </c>
      <c r="AS492" s="22" t="s">
        <v>37</v>
      </c>
      <c r="AT492" s="22">
        <v>0</v>
      </c>
      <c r="AU492" s="21" t="s">
        <v>37</v>
      </c>
      <c r="AV492" s="21" t="s">
        <v>37</v>
      </c>
      <c r="AW492" s="21" t="s">
        <v>37</v>
      </c>
      <c r="AX492" s="21" t="s">
        <v>37</v>
      </c>
      <c r="AY492" s="21">
        <v>0</v>
      </c>
      <c r="AZ492" s="21" t="s">
        <v>37</v>
      </c>
      <c r="BA492" s="21" t="s">
        <v>37</v>
      </c>
      <c r="BB492" s="21" t="s">
        <v>37</v>
      </c>
      <c r="BC492" s="21" t="s">
        <v>37</v>
      </c>
      <c r="BD492" s="21">
        <v>0</v>
      </c>
      <c r="BE492" s="20">
        <v>267</v>
      </c>
      <c r="BF492" s="20">
        <v>860</v>
      </c>
      <c r="BG492" s="20">
        <v>104</v>
      </c>
      <c r="BH492" s="20" t="s">
        <v>37</v>
      </c>
      <c r="BI492" s="20">
        <v>1231</v>
      </c>
      <c r="BJ492" s="20">
        <v>163</v>
      </c>
      <c r="BK492" s="20">
        <v>2248</v>
      </c>
      <c r="BL492" s="20">
        <v>89</v>
      </c>
      <c r="BM492" s="20" t="s">
        <v>37</v>
      </c>
      <c r="BN492" s="20">
        <v>2500</v>
      </c>
      <c r="BO492" s="22" t="s">
        <v>37</v>
      </c>
      <c r="BP492" s="22" t="s">
        <v>37</v>
      </c>
      <c r="BQ492" s="22" t="s">
        <v>37</v>
      </c>
      <c r="BR492" s="22" t="s">
        <v>37</v>
      </c>
      <c r="BS492" s="22">
        <v>0</v>
      </c>
      <c r="BT492" s="22" t="s">
        <v>37</v>
      </c>
      <c r="BU492" s="22" t="s">
        <v>37</v>
      </c>
      <c r="BV492" s="22" t="s">
        <v>37</v>
      </c>
      <c r="BW492" s="22" t="s">
        <v>37</v>
      </c>
      <c r="BX492" s="22">
        <v>0</v>
      </c>
      <c r="BY492" s="24" t="s">
        <v>37</v>
      </c>
      <c r="BZ492" s="24" t="s">
        <v>37</v>
      </c>
      <c r="CA492" s="24" t="s">
        <v>37</v>
      </c>
      <c r="CB492" s="24" t="s">
        <v>37</v>
      </c>
      <c r="CC492" s="24">
        <v>0</v>
      </c>
      <c r="CD492" s="24">
        <v>430</v>
      </c>
      <c r="CE492" s="24">
        <v>3108</v>
      </c>
      <c r="CF492" s="24">
        <v>193</v>
      </c>
      <c r="CG492" s="24">
        <v>0</v>
      </c>
      <c r="CH492" s="24">
        <v>3731</v>
      </c>
      <c r="CI492" s="22" t="s">
        <v>37</v>
      </c>
      <c r="CJ492" s="22" t="s">
        <v>37</v>
      </c>
      <c r="CK492" s="22" t="s">
        <v>37</v>
      </c>
      <c r="CL492" s="22" t="s">
        <v>37</v>
      </c>
      <c r="CM492" s="20">
        <v>3572</v>
      </c>
      <c r="CN492" s="20">
        <v>470</v>
      </c>
      <c r="CO492" s="20">
        <v>41</v>
      </c>
      <c r="CP492" s="20" t="s">
        <v>37</v>
      </c>
    </row>
    <row r="493" spans="1:94" x14ac:dyDescent="0.35">
      <c r="A493" s="16">
        <v>2012</v>
      </c>
      <c r="B493" s="17">
        <v>14159</v>
      </c>
      <c r="C493" s="18" t="s">
        <v>1278</v>
      </c>
      <c r="D493" s="18" t="s">
        <v>87</v>
      </c>
      <c r="E493" s="18" t="s">
        <v>28</v>
      </c>
      <c r="F493" s="16" t="s">
        <v>8</v>
      </c>
      <c r="G493" s="20" t="s">
        <v>37</v>
      </c>
      <c r="H493" s="20" t="s">
        <v>37</v>
      </c>
      <c r="I493" s="20" t="s">
        <v>37</v>
      </c>
      <c r="J493" s="20" t="s">
        <v>37</v>
      </c>
      <c r="K493" s="20">
        <v>0</v>
      </c>
      <c r="L493" s="19" t="s">
        <v>37</v>
      </c>
      <c r="M493" s="19" t="s">
        <v>37</v>
      </c>
      <c r="N493" s="19" t="s">
        <v>37</v>
      </c>
      <c r="O493" s="19" t="s">
        <v>37</v>
      </c>
      <c r="P493" s="19">
        <v>0</v>
      </c>
      <c r="Q493" s="22" t="s">
        <v>37</v>
      </c>
      <c r="R493" s="22" t="s">
        <v>37</v>
      </c>
      <c r="S493" s="22" t="s">
        <v>37</v>
      </c>
      <c r="T493" s="22" t="s">
        <v>37</v>
      </c>
      <c r="U493" s="22">
        <v>0</v>
      </c>
      <c r="V493" s="21" t="s">
        <v>37</v>
      </c>
      <c r="W493" s="21" t="s">
        <v>37</v>
      </c>
      <c r="X493" s="21" t="s">
        <v>37</v>
      </c>
      <c r="Y493" s="21" t="s">
        <v>37</v>
      </c>
      <c r="Z493" s="21">
        <v>0</v>
      </c>
      <c r="AA493" s="20" t="s">
        <v>37</v>
      </c>
      <c r="AB493" s="20" t="s">
        <v>37</v>
      </c>
      <c r="AC493" s="20" t="s">
        <v>37</v>
      </c>
      <c r="AD493" s="20" t="s">
        <v>37</v>
      </c>
      <c r="AE493" s="20">
        <v>0</v>
      </c>
      <c r="AF493" s="19" t="s">
        <v>37</v>
      </c>
      <c r="AG493" s="19" t="s">
        <v>37</v>
      </c>
      <c r="AH493" s="19" t="s">
        <v>37</v>
      </c>
      <c r="AI493" s="19" t="s">
        <v>37</v>
      </c>
      <c r="AJ493" s="19">
        <v>0</v>
      </c>
      <c r="AK493" s="19" t="s">
        <v>37</v>
      </c>
      <c r="AL493" s="19" t="s">
        <v>37</v>
      </c>
      <c r="AM493" s="19" t="s">
        <v>37</v>
      </c>
      <c r="AN493" s="19" t="s">
        <v>37</v>
      </c>
      <c r="AO493" s="19">
        <v>0</v>
      </c>
      <c r="AP493" s="22">
        <v>828</v>
      </c>
      <c r="AQ493" s="22" t="s">
        <v>37</v>
      </c>
      <c r="AR493" s="22" t="s">
        <v>37</v>
      </c>
      <c r="AS493" s="22" t="s">
        <v>37</v>
      </c>
      <c r="AT493" s="22">
        <v>828</v>
      </c>
      <c r="AU493" s="21" t="s">
        <v>37</v>
      </c>
      <c r="AV493" s="21" t="s">
        <v>37</v>
      </c>
      <c r="AW493" s="21" t="s">
        <v>37</v>
      </c>
      <c r="AX493" s="21" t="s">
        <v>37</v>
      </c>
      <c r="AY493" s="21">
        <v>0</v>
      </c>
      <c r="AZ493" s="21" t="s">
        <v>37</v>
      </c>
      <c r="BA493" s="21" t="s">
        <v>37</v>
      </c>
      <c r="BB493" s="21" t="s">
        <v>37</v>
      </c>
      <c r="BC493" s="21" t="s">
        <v>37</v>
      </c>
      <c r="BD493" s="21">
        <v>0</v>
      </c>
      <c r="BE493" s="20" t="s">
        <v>37</v>
      </c>
      <c r="BF493" s="20" t="s">
        <v>37</v>
      </c>
      <c r="BG493" s="20" t="s">
        <v>37</v>
      </c>
      <c r="BH493" s="20" t="s">
        <v>37</v>
      </c>
      <c r="BI493" s="20">
        <v>0</v>
      </c>
      <c r="BJ493" s="20" t="s">
        <v>37</v>
      </c>
      <c r="BK493" s="20" t="s">
        <v>37</v>
      </c>
      <c r="BL493" s="20" t="s">
        <v>37</v>
      </c>
      <c r="BM493" s="20" t="s">
        <v>37</v>
      </c>
      <c r="BN493" s="20">
        <v>0</v>
      </c>
      <c r="BO493" s="22" t="s">
        <v>37</v>
      </c>
      <c r="BP493" s="22" t="s">
        <v>37</v>
      </c>
      <c r="BQ493" s="22" t="s">
        <v>37</v>
      </c>
      <c r="BR493" s="22" t="s">
        <v>37</v>
      </c>
      <c r="BS493" s="22">
        <v>0</v>
      </c>
      <c r="BT493" s="22">
        <v>84</v>
      </c>
      <c r="BU493" s="22" t="s">
        <v>37</v>
      </c>
      <c r="BV493" s="22" t="s">
        <v>37</v>
      </c>
      <c r="BW493" s="22" t="s">
        <v>37</v>
      </c>
      <c r="BX493" s="22">
        <v>84</v>
      </c>
      <c r="BY493" s="24" t="s">
        <v>37</v>
      </c>
      <c r="BZ493" s="24" t="s">
        <v>37</v>
      </c>
      <c r="CA493" s="24" t="s">
        <v>37</v>
      </c>
      <c r="CB493" s="24" t="s">
        <v>37</v>
      </c>
      <c r="CC493" s="24">
        <v>0</v>
      </c>
      <c r="CD493" s="24">
        <v>84</v>
      </c>
      <c r="CE493" s="24">
        <v>0</v>
      </c>
      <c r="CF493" s="24">
        <v>0</v>
      </c>
      <c r="CG493" s="24">
        <v>0</v>
      </c>
      <c r="CH493" s="24">
        <v>84</v>
      </c>
      <c r="CI493" s="22" t="s">
        <v>37</v>
      </c>
      <c r="CJ493" s="22" t="s">
        <v>37</v>
      </c>
      <c r="CK493" s="22" t="s">
        <v>37</v>
      </c>
      <c r="CL493" s="22" t="s">
        <v>37</v>
      </c>
      <c r="CM493" s="20" t="s">
        <v>37</v>
      </c>
      <c r="CN493" s="20" t="s">
        <v>37</v>
      </c>
      <c r="CO493" s="20" t="s">
        <v>37</v>
      </c>
      <c r="CP493" s="20" t="s">
        <v>37</v>
      </c>
    </row>
    <row r="494" spans="1:94" x14ac:dyDescent="0.35">
      <c r="A494" s="16">
        <v>2012</v>
      </c>
      <c r="B494" s="17">
        <v>14175</v>
      </c>
      <c r="C494" s="18" t="s">
        <v>1283</v>
      </c>
      <c r="D494" s="18" t="s">
        <v>54</v>
      </c>
      <c r="E494" s="18" t="s">
        <v>33</v>
      </c>
      <c r="F494" s="16" t="s">
        <v>8</v>
      </c>
      <c r="G494" s="20" t="s">
        <v>37</v>
      </c>
      <c r="H494" s="20" t="s">
        <v>37</v>
      </c>
      <c r="I494" s="20" t="s">
        <v>37</v>
      </c>
      <c r="J494" s="20" t="s">
        <v>37</v>
      </c>
      <c r="K494" s="20">
        <v>0</v>
      </c>
      <c r="L494" s="19" t="s">
        <v>37</v>
      </c>
      <c r="M494" s="19" t="s">
        <v>37</v>
      </c>
      <c r="N494" s="19" t="s">
        <v>37</v>
      </c>
      <c r="O494" s="19" t="s">
        <v>37</v>
      </c>
      <c r="P494" s="19">
        <v>0</v>
      </c>
      <c r="Q494" s="22">
        <v>4214</v>
      </c>
      <c r="R494" s="22" t="s">
        <v>37</v>
      </c>
      <c r="S494" s="22" t="s">
        <v>37</v>
      </c>
      <c r="T494" s="22" t="s">
        <v>37</v>
      </c>
      <c r="U494" s="22">
        <v>4214</v>
      </c>
      <c r="V494" s="21">
        <v>3</v>
      </c>
      <c r="W494" s="21" t="s">
        <v>37</v>
      </c>
      <c r="X494" s="21" t="s">
        <v>37</v>
      </c>
      <c r="Y494" s="21" t="s">
        <v>37</v>
      </c>
      <c r="Z494" s="21">
        <v>3</v>
      </c>
      <c r="AA494" s="20" t="s">
        <v>37</v>
      </c>
      <c r="AB494" s="20" t="s">
        <v>37</v>
      </c>
      <c r="AC494" s="20" t="s">
        <v>37</v>
      </c>
      <c r="AD494" s="20" t="s">
        <v>37</v>
      </c>
      <c r="AE494" s="20">
        <v>0</v>
      </c>
      <c r="AF494" s="19" t="s">
        <v>37</v>
      </c>
      <c r="AG494" s="19" t="s">
        <v>37</v>
      </c>
      <c r="AH494" s="19" t="s">
        <v>37</v>
      </c>
      <c r="AI494" s="19" t="s">
        <v>37</v>
      </c>
      <c r="AJ494" s="19">
        <v>0</v>
      </c>
      <c r="AK494" s="19" t="s">
        <v>37</v>
      </c>
      <c r="AL494" s="19" t="s">
        <v>37</v>
      </c>
      <c r="AM494" s="19" t="s">
        <v>37</v>
      </c>
      <c r="AN494" s="19" t="s">
        <v>37</v>
      </c>
      <c r="AO494" s="19">
        <v>0</v>
      </c>
      <c r="AP494" s="22" t="s">
        <v>37</v>
      </c>
      <c r="AQ494" s="22" t="s">
        <v>37</v>
      </c>
      <c r="AR494" s="22" t="s">
        <v>37</v>
      </c>
      <c r="AS494" s="22" t="s">
        <v>37</v>
      </c>
      <c r="AT494" s="22">
        <v>0</v>
      </c>
      <c r="AU494" s="21">
        <v>1</v>
      </c>
      <c r="AV494" s="21" t="s">
        <v>37</v>
      </c>
      <c r="AW494" s="21" t="s">
        <v>37</v>
      </c>
      <c r="AX494" s="21" t="s">
        <v>37</v>
      </c>
      <c r="AY494" s="21">
        <v>1</v>
      </c>
      <c r="AZ494" s="21">
        <v>1</v>
      </c>
      <c r="BA494" s="21" t="s">
        <v>37</v>
      </c>
      <c r="BB494" s="21" t="s">
        <v>37</v>
      </c>
      <c r="BC494" s="21" t="s">
        <v>37</v>
      </c>
      <c r="BD494" s="21">
        <v>1</v>
      </c>
      <c r="BE494" s="20" t="s">
        <v>37</v>
      </c>
      <c r="BF494" s="20" t="s">
        <v>37</v>
      </c>
      <c r="BG494" s="20" t="s">
        <v>37</v>
      </c>
      <c r="BH494" s="20" t="s">
        <v>37</v>
      </c>
      <c r="BI494" s="20" t="s">
        <v>37</v>
      </c>
      <c r="BJ494" s="20" t="s">
        <v>37</v>
      </c>
      <c r="BK494" s="20" t="s">
        <v>37</v>
      </c>
      <c r="BL494" s="20" t="s">
        <v>37</v>
      </c>
      <c r="BM494" s="20" t="s">
        <v>37</v>
      </c>
      <c r="BN494" s="20" t="s">
        <v>37</v>
      </c>
      <c r="BO494" s="22" t="s">
        <v>37</v>
      </c>
      <c r="BP494" s="22" t="s">
        <v>37</v>
      </c>
      <c r="BQ494" s="22" t="s">
        <v>37</v>
      </c>
      <c r="BR494" s="22" t="s">
        <v>37</v>
      </c>
      <c r="BS494" s="22" t="s">
        <v>37</v>
      </c>
      <c r="BT494" s="22" t="s">
        <v>37</v>
      </c>
      <c r="BU494" s="22" t="s">
        <v>37</v>
      </c>
      <c r="BV494" s="22" t="s">
        <v>37</v>
      </c>
      <c r="BW494" s="22" t="s">
        <v>37</v>
      </c>
      <c r="BX494" s="22" t="s">
        <v>37</v>
      </c>
      <c r="BY494" s="24" t="s">
        <v>37</v>
      </c>
      <c r="BZ494" s="24" t="s">
        <v>37</v>
      </c>
      <c r="CA494" s="24" t="s">
        <v>37</v>
      </c>
      <c r="CB494" s="24" t="s">
        <v>37</v>
      </c>
      <c r="CC494" s="24" t="s">
        <v>37</v>
      </c>
      <c r="CD494" s="24" t="s">
        <v>37</v>
      </c>
      <c r="CE494" s="24" t="s">
        <v>37</v>
      </c>
      <c r="CF494" s="24" t="s">
        <v>37</v>
      </c>
      <c r="CG494" s="24" t="s">
        <v>37</v>
      </c>
      <c r="CH494" s="24" t="s">
        <v>37</v>
      </c>
      <c r="CI494" s="22" t="s">
        <v>37</v>
      </c>
      <c r="CJ494" s="22" t="s">
        <v>37</v>
      </c>
      <c r="CK494" s="22" t="s">
        <v>37</v>
      </c>
      <c r="CL494" s="22" t="s">
        <v>37</v>
      </c>
      <c r="CM494" s="20" t="s">
        <v>37</v>
      </c>
      <c r="CN494" s="20" t="s">
        <v>37</v>
      </c>
      <c r="CO494" s="20">
        <v>159</v>
      </c>
      <c r="CP494" s="20" t="s">
        <v>37</v>
      </c>
    </row>
    <row r="495" spans="1:94" x14ac:dyDescent="0.35">
      <c r="A495" s="16">
        <v>2012</v>
      </c>
      <c r="B495" s="17">
        <v>14201</v>
      </c>
      <c r="C495" s="18" t="s">
        <v>1288</v>
      </c>
      <c r="D495" s="18" t="s">
        <v>87</v>
      </c>
      <c r="E495" s="18" t="s">
        <v>28</v>
      </c>
      <c r="F495" s="16" t="s">
        <v>8</v>
      </c>
      <c r="G495" s="20">
        <v>44</v>
      </c>
      <c r="H495" s="20">
        <v>72</v>
      </c>
      <c r="I495" s="20" t="s">
        <v>37</v>
      </c>
      <c r="J495" s="20" t="s">
        <v>37</v>
      </c>
      <c r="K495" s="20">
        <v>116</v>
      </c>
      <c r="L495" s="19">
        <v>0.1</v>
      </c>
      <c r="M495" s="19" t="s">
        <v>37</v>
      </c>
      <c r="N495" s="19" t="s">
        <v>37</v>
      </c>
      <c r="O495" s="19" t="s">
        <v>37</v>
      </c>
      <c r="P495" s="19">
        <v>0.1</v>
      </c>
      <c r="Q495" s="22">
        <v>108</v>
      </c>
      <c r="R495" s="22">
        <v>96</v>
      </c>
      <c r="S495" s="22" t="s">
        <v>37</v>
      </c>
      <c r="T495" s="22" t="s">
        <v>37</v>
      </c>
      <c r="U495" s="22">
        <v>204</v>
      </c>
      <c r="V495" s="21">
        <v>0.2</v>
      </c>
      <c r="W495" s="21">
        <v>0.1</v>
      </c>
      <c r="X495" s="21" t="s">
        <v>37</v>
      </c>
      <c r="Y495" s="21" t="s">
        <v>37</v>
      </c>
      <c r="Z495" s="21">
        <v>0.3</v>
      </c>
      <c r="AA495" s="20">
        <v>7</v>
      </c>
      <c r="AB495" s="20">
        <v>2</v>
      </c>
      <c r="AC495" s="20" t="s">
        <v>37</v>
      </c>
      <c r="AD495" s="20" t="s">
        <v>37</v>
      </c>
      <c r="AE495" s="20">
        <v>9</v>
      </c>
      <c r="AF495" s="19">
        <v>0.7</v>
      </c>
      <c r="AG495" s="19">
        <v>0.2</v>
      </c>
      <c r="AH495" s="19" t="s">
        <v>37</v>
      </c>
      <c r="AI495" s="19" t="s">
        <v>37</v>
      </c>
      <c r="AJ495" s="19">
        <v>0.9</v>
      </c>
      <c r="AK495" s="19">
        <v>0.7</v>
      </c>
      <c r="AL495" s="19">
        <v>0.2</v>
      </c>
      <c r="AM495" s="19" t="s">
        <v>37</v>
      </c>
      <c r="AN495" s="19" t="s">
        <v>37</v>
      </c>
      <c r="AO495" s="19">
        <v>0.9</v>
      </c>
      <c r="AP495" s="22">
        <v>7</v>
      </c>
      <c r="AQ495" s="22">
        <v>2</v>
      </c>
      <c r="AR495" s="22" t="s">
        <v>37</v>
      </c>
      <c r="AS495" s="22" t="s">
        <v>37</v>
      </c>
      <c r="AT495" s="22">
        <v>9</v>
      </c>
      <c r="AU495" s="21">
        <v>0.7</v>
      </c>
      <c r="AV495" s="21">
        <v>0.2</v>
      </c>
      <c r="AW495" s="21" t="s">
        <v>37</v>
      </c>
      <c r="AX495" s="21" t="s">
        <v>37</v>
      </c>
      <c r="AY495" s="21">
        <v>0.9</v>
      </c>
      <c r="AZ495" s="21">
        <v>0.7</v>
      </c>
      <c r="BA495" s="21">
        <v>0.2</v>
      </c>
      <c r="BB495" s="21" t="s">
        <v>37</v>
      </c>
      <c r="BC495" s="21" t="s">
        <v>37</v>
      </c>
      <c r="BD495" s="21">
        <v>0.9</v>
      </c>
      <c r="BE495" s="20">
        <v>1</v>
      </c>
      <c r="BF495" s="20">
        <v>32</v>
      </c>
      <c r="BG495" s="20" t="s">
        <v>37</v>
      </c>
      <c r="BH495" s="20" t="s">
        <v>37</v>
      </c>
      <c r="BI495" s="20">
        <v>33</v>
      </c>
      <c r="BJ495" s="20">
        <v>6</v>
      </c>
      <c r="BK495" s="20">
        <v>7</v>
      </c>
      <c r="BL495" s="20" t="s">
        <v>37</v>
      </c>
      <c r="BM495" s="20" t="s">
        <v>37</v>
      </c>
      <c r="BN495" s="20">
        <v>13</v>
      </c>
      <c r="BO495" s="22">
        <v>1</v>
      </c>
      <c r="BP495" s="22" t="s">
        <v>37</v>
      </c>
      <c r="BQ495" s="22" t="s">
        <v>37</v>
      </c>
      <c r="BR495" s="22" t="s">
        <v>37</v>
      </c>
      <c r="BS495" s="22">
        <v>1</v>
      </c>
      <c r="BT495" s="22" t="s">
        <v>37</v>
      </c>
      <c r="BU495" s="22" t="s">
        <v>37</v>
      </c>
      <c r="BV495" s="22" t="s">
        <v>37</v>
      </c>
      <c r="BW495" s="22" t="s">
        <v>37</v>
      </c>
      <c r="BX495" s="22">
        <v>0</v>
      </c>
      <c r="BY495" s="24">
        <v>3</v>
      </c>
      <c r="BZ495" s="24">
        <v>6</v>
      </c>
      <c r="CA495" s="24" t="s">
        <v>37</v>
      </c>
      <c r="CB495" s="24" t="s">
        <v>37</v>
      </c>
      <c r="CC495" s="24">
        <v>9</v>
      </c>
      <c r="CD495" s="24">
        <v>11</v>
      </c>
      <c r="CE495" s="24">
        <v>45</v>
      </c>
      <c r="CF495" s="24">
        <v>0</v>
      </c>
      <c r="CG495" s="24">
        <v>0</v>
      </c>
      <c r="CH495" s="24">
        <v>56</v>
      </c>
      <c r="CI495" s="22">
        <v>569</v>
      </c>
      <c r="CJ495" s="22">
        <v>65</v>
      </c>
      <c r="CK495" s="22" t="s">
        <v>37</v>
      </c>
      <c r="CL495" s="22" t="s">
        <v>37</v>
      </c>
      <c r="CM495" s="20" t="s">
        <v>37</v>
      </c>
      <c r="CN495" s="20" t="s">
        <v>37</v>
      </c>
      <c r="CO495" s="20" t="s">
        <v>37</v>
      </c>
      <c r="CP495" s="20" t="s">
        <v>37</v>
      </c>
    </row>
    <row r="496" spans="1:94" x14ac:dyDescent="0.35">
      <c r="A496" s="16">
        <v>2012</v>
      </c>
      <c r="B496" s="17">
        <v>14232</v>
      </c>
      <c r="C496" s="18" t="s">
        <v>1294</v>
      </c>
      <c r="D496" s="18" t="s">
        <v>172</v>
      </c>
      <c r="E496" s="18" t="s">
        <v>57</v>
      </c>
      <c r="F496" s="16" t="s">
        <v>8</v>
      </c>
      <c r="G496" s="20" t="s">
        <v>37</v>
      </c>
      <c r="H496" s="20" t="s">
        <v>37</v>
      </c>
      <c r="I496" s="20" t="s">
        <v>37</v>
      </c>
      <c r="J496" s="20" t="s">
        <v>37</v>
      </c>
      <c r="K496" s="20" t="s">
        <v>37</v>
      </c>
      <c r="L496" s="19" t="s">
        <v>37</v>
      </c>
      <c r="M496" s="19" t="s">
        <v>37</v>
      </c>
      <c r="N496" s="19" t="s">
        <v>37</v>
      </c>
      <c r="O496" s="19" t="s">
        <v>37</v>
      </c>
      <c r="P496" s="19" t="s">
        <v>37</v>
      </c>
      <c r="Q496" s="22" t="s">
        <v>37</v>
      </c>
      <c r="R496" s="22" t="s">
        <v>37</v>
      </c>
      <c r="S496" s="22" t="s">
        <v>37</v>
      </c>
      <c r="T496" s="22" t="s">
        <v>37</v>
      </c>
      <c r="U496" s="22" t="s">
        <v>37</v>
      </c>
      <c r="V496" s="21" t="s">
        <v>37</v>
      </c>
      <c r="W496" s="21" t="s">
        <v>37</v>
      </c>
      <c r="X496" s="21" t="s">
        <v>37</v>
      </c>
      <c r="Y496" s="21" t="s">
        <v>37</v>
      </c>
      <c r="Z496" s="21" t="s">
        <v>37</v>
      </c>
      <c r="AA496" s="20" t="s">
        <v>37</v>
      </c>
      <c r="AB496" s="20" t="s">
        <v>37</v>
      </c>
      <c r="AC496" s="20" t="s">
        <v>37</v>
      </c>
      <c r="AD496" s="20" t="s">
        <v>37</v>
      </c>
      <c r="AE496" s="20" t="s">
        <v>37</v>
      </c>
      <c r="AF496" s="19" t="s">
        <v>37</v>
      </c>
      <c r="AG496" s="19" t="s">
        <v>37</v>
      </c>
      <c r="AH496" s="19" t="s">
        <v>37</v>
      </c>
      <c r="AI496" s="19" t="s">
        <v>37</v>
      </c>
      <c r="AJ496" s="19" t="s">
        <v>37</v>
      </c>
      <c r="AK496" s="19" t="s">
        <v>37</v>
      </c>
      <c r="AL496" s="19" t="s">
        <v>37</v>
      </c>
      <c r="AM496" s="19" t="s">
        <v>37</v>
      </c>
      <c r="AN496" s="19" t="s">
        <v>37</v>
      </c>
      <c r="AO496" s="19" t="s">
        <v>37</v>
      </c>
      <c r="AP496" s="22" t="s">
        <v>37</v>
      </c>
      <c r="AQ496" s="22" t="s">
        <v>37</v>
      </c>
      <c r="AR496" s="22" t="s">
        <v>37</v>
      </c>
      <c r="AS496" s="22" t="s">
        <v>37</v>
      </c>
      <c r="AT496" s="22" t="s">
        <v>37</v>
      </c>
      <c r="AU496" s="21" t="s">
        <v>37</v>
      </c>
      <c r="AV496" s="21" t="s">
        <v>37</v>
      </c>
      <c r="AW496" s="21" t="s">
        <v>37</v>
      </c>
      <c r="AX496" s="21" t="s">
        <v>37</v>
      </c>
      <c r="AY496" s="21" t="s">
        <v>37</v>
      </c>
      <c r="AZ496" s="21" t="s">
        <v>37</v>
      </c>
      <c r="BA496" s="21" t="s">
        <v>37</v>
      </c>
      <c r="BB496" s="21" t="s">
        <v>37</v>
      </c>
      <c r="BC496" s="21" t="s">
        <v>37</v>
      </c>
      <c r="BD496" s="21" t="s">
        <v>37</v>
      </c>
      <c r="BE496" s="20" t="s">
        <v>37</v>
      </c>
      <c r="BF496" s="20" t="s">
        <v>37</v>
      </c>
      <c r="BG496" s="20" t="s">
        <v>37</v>
      </c>
      <c r="BH496" s="20" t="s">
        <v>37</v>
      </c>
      <c r="BI496" s="20" t="s">
        <v>37</v>
      </c>
      <c r="BJ496" s="20" t="s">
        <v>37</v>
      </c>
      <c r="BK496" s="20" t="s">
        <v>37</v>
      </c>
      <c r="BL496" s="20" t="s">
        <v>37</v>
      </c>
      <c r="BM496" s="20" t="s">
        <v>37</v>
      </c>
      <c r="BN496" s="20" t="s">
        <v>37</v>
      </c>
      <c r="BO496" s="22" t="s">
        <v>37</v>
      </c>
      <c r="BP496" s="22" t="s">
        <v>37</v>
      </c>
      <c r="BQ496" s="22" t="s">
        <v>37</v>
      </c>
      <c r="BR496" s="22" t="s">
        <v>37</v>
      </c>
      <c r="BS496" s="22" t="s">
        <v>37</v>
      </c>
      <c r="BT496" s="22" t="s">
        <v>37</v>
      </c>
      <c r="BU496" s="22" t="s">
        <v>37</v>
      </c>
      <c r="BV496" s="22" t="s">
        <v>37</v>
      </c>
      <c r="BW496" s="22" t="s">
        <v>37</v>
      </c>
      <c r="BX496" s="22" t="s">
        <v>37</v>
      </c>
      <c r="BY496" s="24" t="s">
        <v>37</v>
      </c>
      <c r="BZ496" s="24" t="s">
        <v>37</v>
      </c>
      <c r="CA496" s="24" t="s">
        <v>37</v>
      </c>
      <c r="CB496" s="24" t="s">
        <v>37</v>
      </c>
      <c r="CC496" s="24" t="s">
        <v>37</v>
      </c>
      <c r="CD496" s="24" t="s">
        <v>37</v>
      </c>
      <c r="CE496" s="24" t="s">
        <v>37</v>
      </c>
      <c r="CF496" s="24" t="s">
        <v>37</v>
      </c>
      <c r="CG496" s="24" t="s">
        <v>37</v>
      </c>
      <c r="CH496" s="24" t="s">
        <v>37</v>
      </c>
      <c r="CI496" s="22">
        <v>16308</v>
      </c>
      <c r="CJ496" s="22">
        <v>2464</v>
      </c>
      <c r="CK496" s="22">
        <v>0</v>
      </c>
      <c r="CL496" s="22">
        <v>0</v>
      </c>
      <c r="CM496" s="20">
        <v>0</v>
      </c>
      <c r="CN496" s="20">
        <v>35</v>
      </c>
      <c r="CO496" s="20">
        <v>0</v>
      </c>
      <c r="CP496" s="20">
        <v>0</v>
      </c>
    </row>
    <row r="497" spans="1:94" x14ac:dyDescent="0.35">
      <c r="A497" s="16">
        <v>2012</v>
      </c>
      <c r="B497" s="17">
        <v>14232</v>
      </c>
      <c r="C497" s="18" t="s">
        <v>1294</v>
      </c>
      <c r="D497" s="18" t="s">
        <v>173</v>
      </c>
      <c r="E497" s="18" t="s">
        <v>57</v>
      </c>
      <c r="F497" s="16" t="s">
        <v>8</v>
      </c>
      <c r="G497" s="20">
        <v>346</v>
      </c>
      <c r="H497" s="20">
        <v>1168</v>
      </c>
      <c r="I497" s="20">
        <v>2396</v>
      </c>
      <c r="J497" s="20">
        <v>0</v>
      </c>
      <c r="K497" s="20">
        <v>3910</v>
      </c>
      <c r="L497" s="19">
        <v>0</v>
      </c>
      <c r="M497" s="19">
        <v>1</v>
      </c>
      <c r="N497" s="19">
        <v>0</v>
      </c>
      <c r="O497" s="19">
        <v>0</v>
      </c>
      <c r="P497" s="19">
        <v>1</v>
      </c>
      <c r="Q497" s="22">
        <v>1171</v>
      </c>
      <c r="R497" s="22">
        <v>5525</v>
      </c>
      <c r="S497" s="22">
        <v>19639</v>
      </c>
      <c r="T497" s="22">
        <v>0</v>
      </c>
      <c r="U497" s="22">
        <v>26335</v>
      </c>
      <c r="V497" s="21">
        <v>1</v>
      </c>
      <c r="W497" s="21">
        <v>3</v>
      </c>
      <c r="X497" s="21">
        <v>1</v>
      </c>
      <c r="Y497" s="21">
        <v>0</v>
      </c>
      <c r="Z497" s="21">
        <v>5</v>
      </c>
      <c r="AA497" s="20">
        <v>0</v>
      </c>
      <c r="AB497" s="20">
        <v>0</v>
      </c>
      <c r="AC497" s="20">
        <v>0</v>
      </c>
      <c r="AD497" s="20">
        <v>0</v>
      </c>
      <c r="AE497" s="20">
        <v>0</v>
      </c>
      <c r="AF497" s="19">
        <v>0</v>
      </c>
      <c r="AG497" s="19">
        <v>0</v>
      </c>
      <c r="AH497" s="19">
        <v>0</v>
      </c>
      <c r="AI497" s="19">
        <v>0</v>
      </c>
      <c r="AJ497" s="19">
        <v>0</v>
      </c>
      <c r="AK497" s="19">
        <v>0</v>
      </c>
      <c r="AL497" s="19">
        <v>0</v>
      </c>
      <c r="AM497" s="19">
        <v>0</v>
      </c>
      <c r="AN497" s="19">
        <v>0</v>
      </c>
      <c r="AO497" s="19">
        <v>0</v>
      </c>
      <c r="AP497" s="22">
        <v>27</v>
      </c>
      <c r="AQ497" s="22">
        <v>130</v>
      </c>
      <c r="AR497" s="22">
        <v>0</v>
      </c>
      <c r="AS497" s="22">
        <v>0</v>
      </c>
      <c r="AT497" s="22">
        <v>157</v>
      </c>
      <c r="AU497" s="21">
        <v>0</v>
      </c>
      <c r="AV497" s="21">
        <v>0</v>
      </c>
      <c r="AW497" s="21">
        <v>0</v>
      </c>
      <c r="AX497" s="21">
        <v>0</v>
      </c>
      <c r="AY497" s="21">
        <v>0</v>
      </c>
      <c r="AZ497" s="21">
        <v>1</v>
      </c>
      <c r="BA497" s="21">
        <v>2</v>
      </c>
      <c r="BB497" s="21">
        <v>0</v>
      </c>
      <c r="BC497" s="21">
        <v>0</v>
      </c>
      <c r="BD497" s="21">
        <v>3</v>
      </c>
      <c r="BE497" s="20">
        <v>16</v>
      </c>
      <c r="BF497" s="20">
        <v>77</v>
      </c>
      <c r="BG497" s="20">
        <v>0</v>
      </c>
      <c r="BH497" s="20">
        <v>0</v>
      </c>
      <c r="BI497" s="20">
        <v>93</v>
      </c>
      <c r="BJ497" s="20">
        <v>32</v>
      </c>
      <c r="BK497" s="20">
        <v>151</v>
      </c>
      <c r="BL497" s="20">
        <v>0</v>
      </c>
      <c r="BM497" s="20">
        <v>0</v>
      </c>
      <c r="BN497" s="20">
        <v>183</v>
      </c>
      <c r="BO497" s="22">
        <v>5</v>
      </c>
      <c r="BP497" s="22">
        <v>22</v>
      </c>
      <c r="BQ497" s="22">
        <v>0</v>
      </c>
      <c r="BR497" s="22">
        <v>0</v>
      </c>
      <c r="BS497" s="22">
        <v>27</v>
      </c>
      <c r="BT497" s="22">
        <v>0</v>
      </c>
      <c r="BU497" s="22">
        <v>0</v>
      </c>
      <c r="BV497" s="22">
        <v>0</v>
      </c>
      <c r="BW497" s="22">
        <v>0</v>
      </c>
      <c r="BX497" s="22">
        <v>0</v>
      </c>
      <c r="BY497" s="24">
        <v>39</v>
      </c>
      <c r="BZ497" s="24">
        <v>186</v>
      </c>
      <c r="CA497" s="24">
        <v>0</v>
      </c>
      <c r="CB497" s="24">
        <v>0</v>
      </c>
      <c r="CC497" s="24">
        <v>225</v>
      </c>
      <c r="CD497" s="24">
        <v>92</v>
      </c>
      <c r="CE497" s="24">
        <v>436</v>
      </c>
      <c r="CF497" s="24">
        <v>0</v>
      </c>
      <c r="CG497" s="24">
        <v>0</v>
      </c>
      <c r="CH497" s="24">
        <v>528</v>
      </c>
      <c r="CI497" s="22">
        <v>3672</v>
      </c>
      <c r="CJ497" s="22">
        <v>439</v>
      </c>
      <c r="CK497" s="22">
        <v>0</v>
      </c>
      <c r="CL497" s="22">
        <v>0</v>
      </c>
      <c r="CM497" s="20">
        <v>0</v>
      </c>
      <c r="CN497" s="20">
        <v>11</v>
      </c>
      <c r="CO497" s="20">
        <v>0</v>
      </c>
      <c r="CP497" s="20">
        <v>0</v>
      </c>
    </row>
    <row r="498" spans="1:94" x14ac:dyDescent="0.35">
      <c r="A498" s="16">
        <v>2012</v>
      </c>
      <c r="B498" s="17">
        <v>14232</v>
      </c>
      <c r="C498" s="18" t="s">
        <v>1294</v>
      </c>
      <c r="D498" s="18" t="s">
        <v>51</v>
      </c>
      <c r="E498" s="18" t="s">
        <v>57</v>
      </c>
      <c r="F498" s="16" t="s">
        <v>8</v>
      </c>
      <c r="G498" s="20">
        <v>10012</v>
      </c>
      <c r="H498" s="20">
        <v>11818</v>
      </c>
      <c r="I498" s="20">
        <v>8963</v>
      </c>
      <c r="J498" s="20">
        <v>0</v>
      </c>
      <c r="K498" s="20">
        <v>30793</v>
      </c>
      <c r="L498" s="19">
        <v>2</v>
      </c>
      <c r="M498" s="19">
        <v>2</v>
      </c>
      <c r="N498" s="19">
        <v>2</v>
      </c>
      <c r="O498" s="19">
        <v>0</v>
      </c>
      <c r="P498" s="19">
        <v>6</v>
      </c>
      <c r="Q498" s="22">
        <v>33865</v>
      </c>
      <c r="R498" s="22">
        <v>55921</v>
      </c>
      <c r="S498" s="22">
        <v>73460</v>
      </c>
      <c r="T498" s="22">
        <v>0</v>
      </c>
      <c r="U498" s="22">
        <v>163246</v>
      </c>
      <c r="V498" s="21">
        <v>10</v>
      </c>
      <c r="W498" s="21">
        <v>11</v>
      </c>
      <c r="X498" s="21">
        <v>16</v>
      </c>
      <c r="Y498" s="21">
        <v>0</v>
      </c>
      <c r="Z498" s="21">
        <v>37</v>
      </c>
      <c r="AA498" s="20">
        <v>35</v>
      </c>
      <c r="AB498" s="20">
        <v>13</v>
      </c>
      <c r="AC498" s="20">
        <v>0</v>
      </c>
      <c r="AD498" s="20">
        <v>0</v>
      </c>
      <c r="AE498" s="20">
        <v>48</v>
      </c>
      <c r="AF498" s="19">
        <v>0</v>
      </c>
      <c r="AG498" s="19">
        <v>0</v>
      </c>
      <c r="AH498" s="19">
        <v>0</v>
      </c>
      <c r="AI498" s="19">
        <v>0</v>
      </c>
      <c r="AJ498" s="19">
        <v>0</v>
      </c>
      <c r="AK498" s="19">
        <v>1</v>
      </c>
      <c r="AL498" s="19">
        <v>0</v>
      </c>
      <c r="AM498" s="19">
        <v>0</v>
      </c>
      <c r="AN498" s="19">
        <v>0</v>
      </c>
      <c r="AO498" s="19">
        <v>1</v>
      </c>
      <c r="AP498" s="22">
        <v>3845</v>
      </c>
      <c r="AQ498" s="22">
        <v>1234</v>
      </c>
      <c r="AR498" s="22">
        <v>0</v>
      </c>
      <c r="AS498" s="22">
        <v>0</v>
      </c>
      <c r="AT498" s="22">
        <v>5079</v>
      </c>
      <c r="AU498" s="21">
        <v>0</v>
      </c>
      <c r="AV498" s="21">
        <v>0</v>
      </c>
      <c r="AW498" s="21">
        <v>0</v>
      </c>
      <c r="AX498" s="21">
        <v>0</v>
      </c>
      <c r="AY498" s="21">
        <v>0</v>
      </c>
      <c r="AZ498" s="21">
        <v>73</v>
      </c>
      <c r="BA498" s="21">
        <v>24</v>
      </c>
      <c r="BB498" s="21">
        <v>0</v>
      </c>
      <c r="BC498" s="21">
        <v>0</v>
      </c>
      <c r="BD498" s="21">
        <v>97</v>
      </c>
      <c r="BE498" s="20">
        <v>1080</v>
      </c>
      <c r="BF498" s="20">
        <v>347</v>
      </c>
      <c r="BG498" s="20">
        <v>0</v>
      </c>
      <c r="BH498" s="20">
        <v>0</v>
      </c>
      <c r="BI498" s="20">
        <v>1427</v>
      </c>
      <c r="BJ498" s="20">
        <v>1821</v>
      </c>
      <c r="BK498" s="20">
        <v>585</v>
      </c>
      <c r="BL498" s="20">
        <v>0</v>
      </c>
      <c r="BM498" s="20">
        <v>0</v>
      </c>
      <c r="BN498" s="20">
        <v>2406</v>
      </c>
      <c r="BO498" s="22">
        <v>104</v>
      </c>
      <c r="BP498" s="22">
        <v>33</v>
      </c>
      <c r="BQ498" s="22">
        <v>0</v>
      </c>
      <c r="BR498" s="22">
        <v>0</v>
      </c>
      <c r="BS498" s="22">
        <v>137</v>
      </c>
      <c r="BT498" s="22">
        <v>0</v>
      </c>
      <c r="BU498" s="22">
        <v>0</v>
      </c>
      <c r="BV498" s="22">
        <v>0</v>
      </c>
      <c r="BW498" s="22">
        <v>0</v>
      </c>
      <c r="BX498" s="22">
        <v>0</v>
      </c>
      <c r="BY498" s="24">
        <v>3321</v>
      </c>
      <c r="BZ498" s="24">
        <v>1066</v>
      </c>
      <c r="CA498" s="24">
        <v>0</v>
      </c>
      <c r="CB498" s="24">
        <v>0</v>
      </c>
      <c r="CC498" s="24">
        <v>4387</v>
      </c>
      <c r="CD498" s="24">
        <v>6326</v>
      </c>
      <c r="CE498" s="24">
        <v>2031</v>
      </c>
      <c r="CF498" s="24">
        <v>0</v>
      </c>
      <c r="CG498" s="24">
        <v>0</v>
      </c>
      <c r="CH498" s="24">
        <v>8357</v>
      </c>
      <c r="CI498" s="22">
        <v>17783</v>
      </c>
      <c r="CJ498" s="22">
        <v>2366</v>
      </c>
      <c r="CK498" s="22">
        <v>0</v>
      </c>
      <c r="CL498" s="22">
        <v>0</v>
      </c>
      <c r="CM498" s="20">
        <v>0</v>
      </c>
      <c r="CN498" s="20">
        <v>239</v>
      </c>
      <c r="CO498" s="20">
        <v>0</v>
      </c>
      <c r="CP498" s="20">
        <v>0</v>
      </c>
    </row>
    <row r="499" spans="1:94" x14ac:dyDescent="0.35">
      <c r="A499" s="16">
        <v>2012</v>
      </c>
      <c r="B499" s="17">
        <v>14246</v>
      </c>
      <c r="C499" s="18" t="s">
        <v>1297</v>
      </c>
      <c r="D499" s="18" t="s">
        <v>51</v>
      </c>
      <c r="E499" s="18" t="s">
        <v>28</v>
      </c>
      <c r="F499" s="16" t="s">
        <v>8</v>
      </c>
      <c r="G499" s="20">
        <v>1897</v>
      </c>
      <c r="H499" s="20">
        <v>672</v>
      </c>
      <c r="I499" s="20">
        <v>2191</v>
      </c>
      <c r="J499" s="20" t="s">
        <v>37</v>
      </c>
      <c r="K499" s="20">
        <v>4760</v>
      </c>
      <c r="L499" s="19">
        <v>0.7</v>
      </c>
      <c r="M499" s="19">
        <v>0.2</v>
      </c>
      <c r="N499" s="19">
        <v>0.3</v>
      </c>
      <c r="O499" s="19" t="s">
        <v>37</v>
      </c>
      <c r="P499" s="19">
        <v>1.2</v>
      </c>
      <c r="Q499" s="22">
        <v>8792</v>
      </c>
      <c r="R499" s="22">
        <v>11315</v>
      </c>
      <c r="S499" s="22">
        <v>11945</v>
      </c>
      <c r="T499" s="22" t="s">
        <v>37</v>
      </c>
      <c r="U499" s="22">
        <v>32052</v>
      </c>
      <c r="V499" s="21">
        <v>4</v>
      </c>
      <c r="W499" s="21">
        <v>3</v>
      </c>
      <c r="X499" s="21">
        <v>4</v>
      </c>
      <c r="Y499" s="21" t="s">
        <v>37</v>
      </c>
      <c r="Z499" s="21">
        <v>11</v>
      </c>
      <c r="AA499" s="20" t="s">
        <v>37</v>
      </c>
      <c r="AB499" s="20" t="s">
        <v>37</v>
      </c>
      <c r="AC499" s="20" t="s">
        <v>37</v>
      </c>
      <c r="AD499" s="20" t="s">
        <v>37</v>
      </c>
      <c r="AE499" s="20">
        <v>0</v>
      </c>
      <c r="AF499" s="19" t="s">
        <v>37</v>
      </c>
      <c r="AG499" s="19" t="s">
        <v>37</v>
      </c>
      <c r="AH499" s="19" t="s">
        <v>37</v>
      </c>
      <c r="AI499" s="19" t="s">
        <v>37</v>
      </c>
      <c r="AJ499" s="19">
        <v>0</v>
      </c>
      <c r="AK499" s="19" t="s">
        <v>37</v>
      </c>
      <c r="AL499" s="19" t="s">
        <v>37</v>
      </c>
      <c r="AM499" s="19" t="s">
        <v>37</v>
      </c>
      <c r="AN499" s="19" t="s">
        <v>37</v>
      </c>
      <c r="AO499" s="19">
        <v>0</v>
      </c>
      <c r="AP499" s="22" t="s">
        <v>37</v>
      </c>
      <c r="AQ499" s="22" t="s">
        <v>37</v>
      </c>
      <c r="AR499" s="22" t="s">
        <v>37</v>
      </c>
      <c r="AS499" s="22" t="s">
        <v>37</v>
      </c>
      <c r="AT499" s="22">
        <v>0</v>
      </c>
      <c r="AU499" s="21">
        <v>2</v>
      </c>
      <c r="AV499" s="21">
        <v>2</v>
      </c>
      <c r="AW499" s="21">
        <v>1</v>
      </c>
      <c r="AX499" s="21" t="s">
        <v>37</v>
      </c>
      <c r="AY499" s="21">
        <v>5</v>
      </c>
      <c r="AZ499" s="21">
        <v>2</v>
      </c>
      <c r="BA499" s="21">
        <v>2</v>
      </c>
      <c r="BB499" s="21">
        <v>1</v>
      </c>
      <c r="BC499" s="21" t="s">
        <v>37</v>
      </c>
      <c r="BD499" s="21">
        <v>5</v>
      </c>
      <c r="BE499" s="20">
        <v>93</v>
      </c>
      <c r="BF499" s="20">
        <v>8</v>
      </c>
      <c r="BG499" s="20">
        <v>0</v>
      </c>
      <c r="BH499" s="20" t="s">
        <v>37</v>
      </c>
      <c r="BI499" s="20">
        <v>101</v>
      </c>
      <c r="BJ499" s="20">
        <v>260</v>
      </c>
      <c r="BK499" s="20">
        <v>64</v>
      </c>
      <c r="BL499" s="20">
        <v>126</v>
      </c>
      <c r="BM499" s="20" t="s">
        <v>37</v>
      </c>
      <c r="BN499" s="20">
        <v>450</v>
      </c>
      <c r="BO499" s="22" t="s">
        <v>37</v>
      </c>
      <c r="BP499" s="22" t="s">
        <v>37</v>
      </c>
      <c r="BQ499" s="22" t="s">
        <v>37</v>
      </c>
      <c r="BR499" s="22" t="s">
        <v>37</v>
      </c>
      <c r="BS499" s="22">
        <v>0</v>
      </c>
      <c r="BT499" s="22">
        <v>300</v>
      </c>
      <c r="BU499" s="22">
        <v>50</v>
      </c>
      <c r="BV499" s="22">
        <v>23</v>
      </c>
      <c r="BW499" s="22" t="s">
        <v>37</v>
      </c>
      <c r="BX499" s="22">
        <v>373</v>
      </c>
      <c r="BY499" s="24">
        <v>59</v>
      </c>
      <c r="BZ499" s="24">
        <v>20</v>
      </c>
      <c r="CA499" s="24">
        <v>6</v>
      </c>
      <c r="CB499" s="24" t="s">
        <v>37</v>
      </c>
      <c r="CC499" s="24">
        <v>85</v>
      </c>
      <c r="CD499" s="24">
        <v>712</v>
      </c>
      <c r="CE499" s="24">
        <v>142</v>
      </c>
      <c r="CF499" s="24">
        <v>155</v>
      </c>
      <c r="CG499" s="24">
        <v>0</v>
      </c>
      <c r="CH499" s="24">
        <v>1009</v>
      </c>
      <c r="CI499" s="22" t="s">
        <v>37</v>
      </c>
      <c r="CJ499" s="22" t="s">
        <v>37</v>
      </c>
      <c r="CK499" s="22" t="s">
        <v>37</v>
      </c>
      <c r="CL499" s="22" t="s">
        <v>37</v>
      </c>
      <c r="CM499" s="20" t="s">
        <v>37</v>
      </c>
      <c r="CN499" s="20" t="s">
        <v>37</v>
      </c>
      <c r="CO499" s="20" t="s">
        <v>37</v>
      </c>
      <c r="CP499" s="20" t="s">
        <v>37</v>
      </c>
    </row>
    <row r="500" spans="1:94" x14ac:dyDescent="0.35">
      <c r="A500" s="16">
        <v>2012</v>
      </c>
      <c r="B500" s="17">
        <v>14267</v>
      </c>
      <c r="C500" s="18" t="s">
        <v>2236</v>
      </c>
      <c r="D500" s="18" t="s">
        <v>43</v>
      </c>
      <c r="E500" s="18" t="s">
        <v>33</v>
      </c>
      <c r="F500" s="16" t="s">
        <v>2203</v>
      </c>
      <c r="G500" s="20" t="s">
        <v>37</v>
      </c>
      <c r="H500" s="20" t="s">
        <v>37</v>
      </c>
      <c r="I500" s="20" t="s">
        <v>37</v>
      </c>
      <c r="J500" s="20" t="s">
        <v>37</v>
      </c>
      <c r="K500" s="20" t="s">
        <v>37</v>
      </c>
      <c r="L500" s="19" t="s">
        <v>37</v>
      </c>
      <c r="M500" s="19" t="s">
        <v>37</v>
      </c>
      <c r="N500" s="19" t="s">
        <v>37</v>
      </c>
      <c r="O500" s="19" t="s">
        <v>37</v>
      </c>
      <c r="P500" s="19" t="s">
        <v>37</v>
      </c>
      <c r="Q500" s="22" t="s">
        <v>37</v>
      </c>
      <c r="R500" s="22" t="s">
        <v>37</v>
      </c>
      <c r="S500" s="22" t="s">
        <v>37</v>
      </c>
      <c r="T500" s="22" t="s">
        <v>37</v>
      </c>
      <c r="U500" s="22" t="s">
        <v>37</v>
      </c>
      <c r="V500" s="21" t="s">
        <v>37</v>
      </c>
      <c r="W500" s="21" t="s">
        <v>37</v>
      </c>
      <c r="X500" s="21" t="s">
        <v>37</v>
      </c>
      <c r="Y500" s="21" t="s">
        <v>37</v>
      </c>
      <c r="Z500" s="21" t="s">
        <v>37</v>
      </c>
      <c r="AA500" s="20" t="s">
        <v>37</v>
      </c>
      <c r="AB500" s="20" t="s">
        <v>37</v>
      </c>
      <c r="AC500" s="20" t="s">
        <v>37</v>
      </c>
      <c r="AD500" s="20" t="s">
        <v>37</v>
      </c>
      <c r="AE500" s="20" t="s">
        <v>37</v>
      </c>
      <c r="AF500" s="19" t="s">
        <v>37</v>
      </c>
      <c r="AG500" s="19" t="s">
        <v>37</v>
      </c>
      <c r="AH500" s="19" t="s">
        <v>37</v>
      </c>
      <c r="AI500" s="19" t="s">
        <v>37</v>
      </c>
      <c r="AJ500" s="19" t="s">
        <v>37</v>
      </c>
      <c r="AK500" s="19" t="s">
        <v>37</v>
      </c>
      <c r="AL500" s="19" t="s">
        <v>37</v>
      </c>
      <c r="AM500" s="19" t="s">
        <v>37</v>
      </c>
      <c r="AN500" s="19" t="s">
        <v>37</v>
      </c>
      <c r="AO500" s="19" t="s">
        <v>37</v>
      </c>
      <c r="AP500" s="22" t="s">
        <v>37</v>
      </c>
      <c r="AQ500" s="22" t="s">
        <v>37</v>
      </c>
      <c r="AR500" s="22" t="s">
        <v>37</v>
      </c>
      <c r="AS500" s="22" t="s">
        <v>37</v>
      </c>
      <c r="AT500" s="22" t="s">
        <v>37</v>
      </c>
      <c r="AU500" s="21" t="s">
        <v>37</v>
      </c>
      <c r="AV500" s="21" t="s">
        <v>37</v>
      </c>
      <c r="AW500" s="21" t="s">
        <v>37</v>
      </c>
      <c r="AX500" s="21" t="s">
        <v>37</v>
      </c>
      <c r="AY500" s="21" t="s">
        <v>37</v>
      </c>
      <c r="AZ500" s="21" t="s">
        <v>37</v>
      </c>
      <c r="BA500" s="21" t="s">
        <v>37</v>
      </c>
      <c r="BB500" s="21" t="s">
        <v>37</v>
      </c>
      <c r="BC500" s="21" t="s">
        <v>37</v>
      </c>
      <c r="BD500" s="21" t="s">
        <v>37</v>
      </c>
      <c r="BE500" s="20" t="s">
        <v>37</v>
      </c>
      <c r="BF500" s="20" t="s">
        <v>37</v>
      </c>
      <c r="BG500" s="20" t="s">
        <v>37</v>
      </c>
      <c r="BH500" s="20" t="s">
        <v>37</v>
      </c>
      <c r="BI500" s="20" t="s">
        <v>37</v>
      </c>
      <c r="BJ500" s="20" t="s">
        <v>37</v>
      </c>
      <c r="BK500" s="20" t="s">
        <v>37</v>
      </c>
      <c r="BL500" s="20" t="s">
        <v>37</v>
      </c>
      <c r="BM500" s="20" t="s">
        <v>37</v>
      </c>
      <c r="BN500" s="20" t="s">
        <v>37</v>
      </c>
      <c r="BO500" s="22" t="s">
        <v>37</v>
      </c>
      <c r="BP500" s="22" t="s">
        <v>37</v>
      </c>
      <c r="BQ500" s="22" t="s">
        <v>37</v>
      </c>
      <c r="BR500" s="22" t="s">
        <v>37</v>
      </c>
      <c r="BS500" s="22" t="s">
        <v>37</v>
      </c>
      <c r="BT500" s="22" t="s">
        <v>37</v>
      </c>
      <c r="BU500" s="22" t="s">
        <v>37</v>
      </c>
      <c r="BV500" s="22" t="s">
        <v>37</v>
      </c>
      <c r="BW500" s="22" t="s">
        <v>37</v>
      </c>
      <c r="BX500" s="22" t="s">
        <v>37</v>
      </c>
      <c r="BY500" s="24" t="s">
        <v>37</v>
      </c>
      <c r="BZ500" s="24" t="s">
        <v>37</v>
      </c>
      <c r="CA500" s="24" t="s">
        <v>37</v>
      </c>
      <c r="CB500" s="24" t="s">
        <v>37</v>
      </c>
      <c r="CC500" s="24" t="s">
        <v>37</v>
      </c>
      <c r="CD500" s="24" t="s">
        <v>37</v>
      </c>
      <c r="CE500" s="24" t="s">
        <v>37</v>
      </c>
      <c r="CF500" s="24" t="s">
        <v>37</v>
      </c>
      <c r="CG500" s="24" t="s">
        <v>37</v>
      </c>
      <c r="CH500" s="24" t="s">
        <v>37</v>
      </c>
      <c r="CI500" s="22" t="s">
        <v>37</v>
      </c>
      <c r="CJ500" s="22" t="s">
        <v>37</v>
      </c>
      <c r="CK500" s="22" t="s">
        <v>37</v>
      </c>
      <c r="CL500" s="22" t="s">
        <v>37</v>
      </c>
      <c r="CM500" s="20">
        <v>6</v>
      </c>
      <c r="CN500" s="20">
        <v>0</v>
      </c>
      <c r="CO500" s="20">
        <v>0</v>
      </c>
      <c r="CP500" s="20">
        <v>0</v>
      </c>
    </row>
    <row r="501" spans="1:94" x14ac:dyDescent="0.35">
      <c r="A501" s="16">
        <v>2012</v>
      </c>
      <c r="B501" s="17">
        <v>14288</v>
      </c>
      <c r="C501" s="18" t="s">
        <v>1303</v>
      </c>
      <c r="D501" s="18" t="s">
        <v>132</v>
      </c>
      <c r="E501" s="18" t="s">
        <v>33</v>
      </c>
      <c r="F501" s="16" t="s">
        <v>8</v>
      </c>
      <c r="G501" s="20">
        <v>9</v>
      </c>
      <c r="H501" s="20">
        <v>39</v>
      </c>
      <c r="I501" s="20" t="s">
        <v>37</v>
      </c>
      <c r="J501" s="20" t="s">
        <v>37</v>
      </c>
      <c r="K501" s="20">
        <v>48</v>
      </c>
      <c r="L501" s="19" t="s">
        <v>37</v>
      </c>
      <c r="M501" s="19">
        <v>1</v>
      </c>
      <c r="N501" s="19" t="s">
        <v>37</v>
      </c>
      <c r="O501" s="19" t="s">
        <v>37</v>
      </c>
      <c r="P501" s="19">
        <v>1</v>
      </c>
      <c r="Q501" s="22">
        <v>48</v>
      </c>
      <c r="R501" s="22">
        <v>39</v>
      </c>
      <c r="S501" s="22" t="s">
        <v>37</v>
      </c>
      <c r="T501" s="22" t="s">
        <v>37</v>
      </c>
      <c r="U501" s="22">
        <v>87</v>
      </c>
      <c r="V501" s="21" t="s">
        <v>37</v>
      </c>
      <c r="W501" s="21">
        <v>1</v>
      </c>
      <c r="X501" s="21" t="s">
        <v>37</v>
      </c>
      <c r="Y501" s="21" t="s">
        <v>37</v>
      </c>
      <c r="Z501" s="21">
        <v>1</v>
      </c>
      <c r="AA501" s="20" t="s">
        <v>37</v>
      </c>
      <c r="AB501" s="20" t="s">
        <v>37</v>
      </c>
      <c r="AC501" s="20" t="s">
        <v>37</v>
      </c>
      <c r="AD501" s="20" t="s">
        <v>37</v>
      </c>
      <c r="AE501" s="20">
        <v>0</v>
      </c>
      <c r="AF501" s="19" t="s">
        <v>37</v>
      </c>
      <c r="AG501" s="19" t="s">
        <v>37</v>
      </c>
      <c r="AH501" s="19" t="s">
        <v>37</v>
      </c>
      <c r="AI501" s="19" t="s">
        <v>37</v>
      </c>
      <c r="AJ501" s="19">
        <v>0</v>
      </c>
      <c r="AK501" s="19" t="s">
        <v>37</v>
      </c>
      <c r="AL501" s="19" t="s">
        <v>37</v>
      </c>
      <c r="AM501" s="19" t="s">
        <v>37</v>
      </c>
      <c r="AN501" s="19" t="s">
        <v>37</v>
      </c>
      <c r="AO501" s="19">
        <v>0</v>
      </c>
      <c r="AP501" s="22" t="s">
        <v>37</v>
      </c>
      <c r="AQ501" s="22" t="s">
        <v>37</v>
      </c>
      <c r="AR501" s="22" t="s">
        <v>37</v>
      </c>
      <c r="AS501" s="22" t="s">
        <v>37</v>
      </c>
      <c r="AT501" s="22">
        <v>0</v>
      </c>
      <c r="AU501" s="21" t="s">
        <v>37</v>
      </c>
      <c r="AV501" s="21" t="s">
        <v>37</v>
      </c>
      <c r="AW501" s="21" t="s">
        <v>37</v>
      </c>
      <c r="AX501" s="21" t="s">
        <v>37</v>
      </c>
      <c r="AY501" s="21">
        <v>0</v>
      </c>
      <c r="AZ501" s="21" t="s">
        <v>37</v>
      </c>
      <c r="BA501" s="21" t="s">
        <v>37</v>
      </c>
      <c r="BB501" s="21" t="s">
        <v>37</v>
      </c>
      <c r="BC501" s="21" t="s">
        <v>37</v>
      </c>
      <c r="BD501" s="21">
        <v>0</v>
      </c>
      <c r="BE501" s="20" t="s">
        <v>37</v>
      </c>
      <c r="BF501" s="20" t="s">
        <v>37</v>
      </c>
      <c r="BG501" s="20" t="s">
        <v>37</v>
      </c>
      <c r="BH501" s="20" t="s">
        <v>37</v>
      </c>
      <c r="BI501" s="20">
        <v>0</v>
      </c>
      <c r="BJ501" s="20">
        <v>103</v>
      </c>
      <c r="BK501" s="20">
        <v>45</v>
      </c>
      <c r="BL501" s="20" t="s">
        <v>37</v>
      </c>
      <c r="BM501" s="20" t="s">
        <v>37</v>
      </c>
      <c r="BN501" s="20">
        <v>148</v>
      </c>
      <c r="BO501" s="22" t="s">
        <v>37</v>
      </c>
      <c r="BP501" s="22" t="s">
        <v>37</v>
      </c>
      <c r="BQ501" s="22" t="s">
        <v>37</v>
      </c>
      <c r="BR501" s="22" t="s">
        <v>37</v>
      </c>
      <c r="BS501" s="22">
        <v>0</v>
      </c>
      <c r="BT501" s="22" t="s">
        <v>37</v>
      </c>
      <c r="BU501" s="22" t="s">
        <v>37</v>
      </c>
      <c r="BV501" s="22" t="s">
        <v>37</v>
      </c>
      <c r="BW501" s="22" t="s">
        <v>37</v>
      </c>
      <c r="BX501" s="22">
        <v>0</v>
      </c>
      <c r="BY501" s="24" t="s">
        <v>37</v>
      </c>
      <c r="BZ501" s="24" t="s">
        <v>37</v>
      </c>
      <c r="CA501" s="24" t="s">
        <v>37</v>
      </c>
      <c r="CB501" s="24" t="s">
        <v>37</v>
      </c>
      <c r="CC501" s="24">
        <v>0</v>
      </c>
      <c r="CD501" s="24">
        <v>103</v>
      </c>
      <c r="CE501" s="24">
        <v>45</v>
      </c>
      <c r="CF501" s="24">
        <v>0</v>
      </c>
      <c r="CG501" s="24">
        <v>0</v>
      </c>
      <c r="CH501" s="24">
        <v>148</v>
      </c>
      <c r="CI501" s="22" t="s">
        <v>37</v>
      </c>
      <c r="CJ501" s="22" t="s">
        <v>37</v>
      </c>
      <c r="CK501" s="22" t="s">
        <v>37</v>
      </c>
      <c r="CL501" s="22" t="s">
        <v>37</v>
      </c>
      <c r="CM501" s="20" t="s">
        <v>37</v>
      </c>
      <c r="CN501" s="20" t="s">
        <v>37</v>
      </c>
      <c r="CO501" s="20" t="s">
        <v>37</v>
      </c>
      <c r="CP501" s="20" t="s">
        <v>37</v>
      </c>
    </row>
    <row r="502" spans="1:94" x14ac:dyDescent="0.35">
      <c r="A502" s="16">
        <v>2012</v>
      </c>
      <c r="B502" s="17">
        <v>14328</v>
      </c>
      <c r="C502" s="18" t="s">
        <v>1306</v>
      </c>
      <c r="D502" s="18" t="s">
        <v>63</v>
      </c>
      <c r="E502" s="18" t="s">
        <v>57</v>
      </c>
      <c r="F502" s="16" t="s">
        <v>8</v>
      </c>
      <c r="G502" s="20">
        <v>435640</v>
      </c>
      <c r="H502" s="20">
        <v>422877</v>
      </c>
      <c r="I502" s="20">
        <v>223708</v>
      </c>
      <c r="J502" s="20" t="s">
        <v>37</v>
      </c>
      <c r="K502" s="20">
        <v>1082225</v>
      </c>
      <c r="L502" s="19">
        <v>85</v>
      </c>
      <c r="M502" s="19">
        <v>76</v>
      </c>
      <c r="N502" s="19">
        <v>45</v>
      </c>
      <c r="O502" s="19" t="s">
        <v>37</v>
      </c>
      <c r="P502" s="19">
        <v>206</v>
      </c>
      <c r="Q502" s="22">
        <v>6304223</v>
      </c>
      <c r="R502" s="22">
        <v>6232828</v>
      </c>
      <c r="S502" s="22">
        <v>2380673</v>
      </c>
      <c r="T502" s="22" t="s">
        <v>37</v>
      </c>
      <c r="U502" s="22">
        <v>14917724</v>
      </c>
      <c r="V502" s="21">
        <v>1174</v>
      </c>
      <c r="W502" s="21">
        <v>1269</v>
      </c>
      <c r="X502" s="21">
        <v>365</v>
      </c>
      <c r="Y502" s="21" t="s">
        <v>37</v>
      </c>
      <c r="Z502" s="21">
        <v>2808</v>
      </c>
      <c r="AA502" s="20" t="s">
        <v>37</v>
      </c>
      <c r="AB502" s="20" t="s">
        <v>37</v>
      </c>
      <c r="AC502" s="20" t="s">
        <v>37</v>
      </c>
      <c r="AD502" s="20" t="s">
        <v>37</v>
      </c>
      <c r="AE502" s="20">
        <v>0</v>
      </c>
      <c r="AF502" s="19" t="s">
        <v>37</v>
      </c>
      <c r="AG502" s="19" t="s">
        <v>37</v>
      </c>
      <c r="AH502" s="19" t="s">
        <v>37</v>
      </c>
      <c r="AI502" s="19" t="s">
        <v>37</v>
      </c>
      <c r="AJ502" s="19">
        <v>0</v>
      </c>
      <c r="AK502" s="19" t="s">
        <v>37</v>
      </c>
      <c r="AL502" s="19" t="s">
        <v>37</v>
      </c>
      <c r="AM502" s="19" t="s">
        <v>37</v>
      </c>
      <c r="AN502" s="19" t="s">
        <v>37</v>
      </c>
      <c r="AO502" s="19">
        <v>0</v>
      </c>
      <c r="AP502" s="22" t="s">
        <v>37</v>
      </c>
      <c r="AQ502" s="22" t="s">
        <v>37</v>
      </c>
      <c r="AR502" s="22" t="s">
        <v>37</v>
      </c>
      <c r="AS502" s="22" t="s">
        <v>37</v>
      </c>
      <c r="AT502" s="22">
        <v>0</v>
      </c>
      <c r="AU502" s="21" t="s">
        <v>37</v>
      </c>
      <c r="AV502" s="21" t="s">
        <v>37</v>
      </c>
      <c r="AW502" s="21" t="s">
        <v>37</v>
      </c>
      <c r="AX502" s="21" t="s">
        <v>37</v>
      </c>
      <c r="AY502" s="21">
        <v>0</v>
      </c>
      <c r="AZ502" s="21" t="s">
        <v>37</v>
      </c>
      <c r="BA502" s="21" t="s">
        <v>37</v>
      </c>
      <c r="BB502" s="21" t="s">
        <v>37</v>
      </c>
      <c r="BC502" s="21" t="s">
        <v>37</v>
      </c>
      <c r="BD502" s="21">
        <v>0</v>
      </c>
      <c r="BE502" s="20">
        <v>63133</v>
      </c>
      <c r="BF502" s="20">
        <v>146924</v>
      </c>
      <c r="BG502" s="20">
        <v>60573</v>
      </c>
      <c r="BH502" s="20" t="s">
        <v>37</v>
      </c>
      <c r="BI502" s="20">
        <v>270630</v>
      </c>
      <c r="BJ502" s="20">
        <v>33661</v>
      </c>
      <c r="BK502" s="20">
        <v>69678</v>
      </c>
      <c r="BL502" s="20">
        <v>32073</v>
      </c>
      <c r="BM502" s="20" t="s">
        <v>37</v>
      </c>
      <c r="BN502" s="20">
        <v>135412</v>
      </c>
      <c r="BO502" s="22" t="s">
        <v>37</v>
      </c>
      <c r="BP502" s="22" t="s">
        <v>37</v>
      </c>
      <c r="BQ502" s="22" t="s">
        <v>37</v>
      </c>
      <c r="BR502" s="22" t="s">
        <v>37</v>
      </c>
      <c r="BS502" s="22">
        <v>0</v>
      </c>
      <c r="BT502" s="22" t="s">
        <v>37</v>
      </c>
      <c r="BU502" s="22" t="s">
        <v>37</v>
      </c>
      <c r="BV502" s="22" t="s">
        <v>37</v>
      </c>
      <c r="BW502" s="22" t="s">
        <v>37</v>
      </c>
      <c r="BX502" s="22">
        <v>0</v>
      </c>
      <c r="BY502" s="24" t="s">
        <v>37</v>
      </c>
      <c r="BZ502" s="24" t="s">
        <v>37</v>
      </c>
      <c r="CA502" s="24" t="s">
        <v>37</v>
      </c>
      <c r="CB502" s="24" t="s">
        <v>37</v>
      </c>
      <c r="CC502" s="24">
        <v>0</v>
      </c>
      <c r="CD502" s="24">
        <v>96794</v>
      </c>
      <c r="CE502" s="24">
        <v>216602</v>
      </c>
      <c r="CF502" s="24">
        <v>92646</v>
      </c>
      <c r="CG502" s="24">
        <v>0</v>
      </c>
      <c r="CH502" s="24">
        <v>406042</v>
      </c>
      <c r="CI502" s="22" t="s">
        <v>37</v>
      </c>
      <c r="CJ502" s="22" t="s">
        <v>37</v>
      </c>
      <c r="CK502" s="22" t="s">
        <v>37</v>
      </c>
      <c r="CL502" s="22" t="s">
        <v>37</v>
      </c>
      <c r="CM502" s="20" t="s">
        <v>37</v>
      </c>
      <c r="CN502" s="20" t="s">
        <v>37</v>
      </c>
      <c r="CO502" s="20" t="s">
        <v>37</v>
      </c>
      <c r="CP502" s="20" t="s">
        <v>37</v>
      </c>
    </row>
    <row r="503" spans="1:94" x14ac:dyDescent="0.35">
      <c r="A503" s="16">
        <v>2012</v>
      </c>
      <c r="B503" s="17">
        <v>14354</v>
      </c>
      <c r="C503" s="18" t="s">
        <v>1307</v>
      </c>
      <c r="D503" s="18" t="s">
        <v>63</v>
      </c>
      <c r="E503" s="18" t="s">
        <v>57</v>
      </c>
      <c r="F503" s="16" t="s">
        <v>8</v>
      </c>
      <c r="G503" s="20">
        <v>2325</v>
      </c>
      <c r="H503" s="20">
        <v>1131</v>
      </c>
      <c r="I503" s="20">
        <v>2314</v>
      </c>
      <c r="J503" s="20">
        <v>0</v>
      </c>
      <c r="K503" s="20">
        <v>5770</v>
      </c>
      <c r="L503" s="19">
        <v>0.5</v>
      </c>
      <c r="M503" s="19">
        <v>0.2</v>
      </c>
      <c r="N503" s="19">
        <v>0.5</v>
      </c>
      <c r="O503" s="19">
        <v>0</v>
      </c>
      <c r="P503" s="19">
        <v>1.2</v>
      </c>
      <c r="Q503" s="22">
        <v>13564</v>
      </c>
      <c r="R503" s="22">
        <v>4832</v>
      </c>
      <c r="S503" s="22">
        <v>7186</v>
      </c>
      <c r="T503" s="22">
        <v>0</v>
      </c>
      <c r="U503" s="22">
        <v>25582</v>
      </c>
      <c r="V503" s="21">
        <v>2.8</v>
      </c>
      <c r="W503" s="21">
        <v>1</v>
      </c>
      <c r="X503" s="21">
        <v>1.5</v>
      </c>
      <c r="Y503" s="21">
        <v>0</v>
      </c>
      <c r="Z503" s="21">
        <v>5.3</v>
      </c>
      <c r="AA503" s="20">
        <v>0</v>
      </c>
      <c r="AB503" s="20">
        <v>0</v>
      </c>
      <c r="AC503" s="20">
        <v>0</v>
      </c>
      <c r="AD503" s="20">
        <v>0</v>
      </c>
      <c r="AE503" s="20">
        <v>0</v>
      </c>
      <c r="AF503" s="19">
        <v>0</v>
      </c>
      <c r="AG503" s="19">
        <v>0</v>
      </c>
      <c r="AH503" s="19">
        <v>0</v>
      </c>
      <c r="AI503" s="19">
        <v>0</v>
      </c>
      <c r="AJ503" s="19">
        <v>0</v>
      </c>
      <c r="AK503" s="19">
        <v>0</v>
      </c>
      <c r="AL503" s="19">
        <v>0</v>
      </c>
      <c r="AM503" s="19">
        <v>0</v>
      </c>
      <c r="AN503" s="19">
        <v>0</v>
      </c>
      <c r="AO503" s="19">
        <v>0</v>
      </c>
      <c r="AP503" s="22">
        <v>0</v>
      </c>
      <c r="AQ503" s="22">
        <v>0</v>
      </c>
      <c r="AR503" s="22">
        <v>0</v>
      </c>
      <c r="AS503" s="22">
        <v>0</v>
      </c>
      <c r="AT503" s="22">
        <v>0</v>
      </c>
      <c r="AU503" s="21">
        <v>0</v>
      </c>
      <c r="AV503" s="21">
        <v>0</v>
      </c>
      <c r="AW503" s="21">
        <v>0</v>
      </c>
      <c r="AX503" s="21">
        <v>0</v>
      </c>
      <c r="AY503" s="21">
        <v>0</v>
      </c>
      <c r="AZ503" s="21">
        <v>0</v>
      </c>
      <c r="BA503" s="21">
        <v>0</v>
      </c>
      <c r="BB503" s="21">
        <v>0</v>
      </c>
      <c r="BC503" s="21">
        <v>0</v>
      </c>
      <c r="BD503" s="21">
        <v>0</v>
      </c>
      <c r="BE503" s="20">
        <v>437</v>
      </c>
      <c r="BF503" s="20">
        <v>348</v>
      </c>
      <c r="BG503" s="20">
        <v>238</v>
      </c>
      <c r="BH503" s="20">
        <v>0</v>
      </c>
      <c r="BI503" s="20">
        <v>1023</v>
      </c>
      <c r="BJ503" s="20">
        <v>746</v>
      </c>
      <c r="BK503" s="20">
        <v>119</v>
      </c>
      <c r="BL503" s="20">
        <v>239</v>
      </c>
      <c r="BM503" s="20">
        <v>0</v>
      </c>
      <c r="BN503" s="20">
        <v>1104</v>
      </c>
      <c r="BO503" s="22">
        <v>0</v>
      </c>
      <c r="BP503" s="22">
        <v>0</v>
      </c>
      <c r="BQ503" s="22">
        <v>0</v>
      </c>
      <c r="BR503" s="22">
        <v>0</v>
      </c>
      <c r="BS503" s="22">
        <v>0</v>
      </c>
      <c r="BT503" s="22">
        <v>0</v>
      </c>
      <c r="BU503" s="22">
        <v>0</v>
      </c>
      <c r="BV503" s="22">
        <v>0</v>
      </c>
      <c r="BW503" s="22">
        <v>0</v>
      </c>
      <c r="BX503" s="22">
        <v>0</v>
      </c>
      <c r="BY503" s="24">
        <v>0</v>
      </c>
      <c r="BZ503" s="24">
        <v>0</v>
      </c>
      <c r="CA503" s="24">
        <v>0</v>
      </c>
      <c r="CB503" s="24">
        <v>0</v>
      </c>
      <c r="CC503" s="24">
        <v>0</v>
      </c>
      <c r="CD503" s="24">
        <v>1183</v>
      </c>
      <c r="CE503" s="24">
        <v>467</v>
      </c>
      <c r="CF503" s="24">
        <v>477</v>
      </c>
      <c r="CG503" s="24">
        <v>0</v>
      </c>
      <c r="CH503" s="24">
        <v>2127</v>
      </c>
      <c r="CI503" s="22" t="s">
        <v>37</v>
      </c>
      <c r="CJ503" s="22" t="s">
        <v>37</v>
      </c>
      <c r="CK503" s="22" t="s">
        <v>37</v>
      </c>
      <c r="CL503" s="22" t="s">
        <v>37</v>
      </c>
      <c r="CM503" s="20">
        <v>6893</v>
      </c>
      <c r="CN503" s="20">
        <v>62</v>
      </c>
      <c r="CO503" s="20">
        <v>25</v>
      </c>
      <c r="CP503" s="20">
        <v>0</v>
      </c>
    </row>
    <row r="504" spans="1:94" x14ac:dyDescent="0.35">
      <c r="A504" s="16">
        <v>2012</v>
      </c>
      <c r="B504" s="17">
        <v>14354</v>
      </c>
      <c r="C504" s="18" t="s">
        <v>1307</v>
      </c>
      <c r="D504" s="18" t="s">
        <v>174</v>
      </c>
      <c r="E504" s="18" t="s">
        <v>57</v>
      </c>
      <c r="F504" s="16" t="s">
        <v>8</v>
      </c>
      <c r="G504" s="20">
        <v>7329</v>
      </c>
      <c r="H504" s="20">
        <v>7223</v>
      </c>
      <c r="I504" s="20">
        <v>6970</v>
      </c>
      <c r="J504" s="20">
        <v>0</v>
      </c>
      <c r="K504" s="20">
        <v>21522</v>
      </c>
      <c r="L504" s="19">
        <v>1.5</v>
      </c>
      <c r="M504" s="19">
        <v>1.5</v>
      </c>
      <c r="N504" s="19">
        <v>1.4</v>
      </c>
      <c r="O504" s="19">
        <v>0</v>
      </c>
      <c r="P504" s="19">
        <v>4.4000000000000004</v>
      </c>
      <c r="Q504" s="22">
        <v>27289</v>
      </c>
      <c r="R504" s="22">
        <v>19230</v>
      </c>
      <c r="S504" s="22">
        <v>71898</v>
      </c>
      <c r="T504" s="22">
        <v>0</v>
      </c>
      <c r="U504" s="22">
        <v>118417</v>
      </c>
      <c r="V504" s="21">
        <v>5.5</v>
      </c>
      <c r="W504" s="21">
        <v>3.9</v>
      </c>
      <c r="X504" s="21">
        <v>14.6</v>
      </c>
      <c r="Y504" s="21">
        <v>0</v>
      </c>
      <c r="Z504" s="21">
        <v>24</v>
      </c>
      <c r="AA504" s="20">
        <v>0</v>
      </c>
      <c r="AB504" s="20">
        <v>0</v>
      </c>
      <c r="AC504" s="20">
        <v>0</v>
      </c>
      <c r="AD504" s="20">
        <v>0</v>
      </c>
      <c r="AE504" s="20">
        <v>0</v>
      </c>
      <c r="AF504" s="19">
        <v>0</v>
      </c>
      <c r="AG504" s="19">
        <v>0</v>
      </c>
      <c r="AH504" s="19">
        <v>0</v>
      </c>
      <c r="AI504" s="19">
        <v>0</v>
      </c>
      <c r="AJ504" s="19">
        <v>0</v>
      </c>
      <c r="AK504" s="19">
        <v>0</v>
      </c>
      <c r="AL504" s="19">
        <v>0</v>
      </c>
      <c r="AM504" s="19">
        <v>0</v>
      </c>
      <c r="AN504" s="19">
        <v>0</v>
      </c>
      <c r="AO504" s="19">
        <v>0</v>
      </c>
      <c r="AP504" s="22">
        <v>0</v>
      </c>
      <c r="AQ504" s="22">
        <v>0</v>
      </c>
      <c r="AR504" s="22">
        <v>0</v>
      </c>
      <c r="AS504" s="22">
        <v>0</v>
      </c>
      <c r="AT504" s="22">
        <v>0</v>
      </c>
      <c r="AU504" s="21">
        <v>0</v>
      </c>
      <c r="AV504" s="21">
        <v>0</v>
      </c>
      <c r="AW504" s="21">
        <v>0</v>
      </c>
      <c r="AX504" s="21">
        <v>0</v>
      </c>
      <c r="AY504" s="21">
        <v>0</v>
      </c>
      <c r="AZ504" s="21">
        <v>0</v>
      </c>
      <c r="BA504" s="21">
        <v>0</v>
      </c>
      <c r="BB504" s="21">
        <v>0</v>
      </c>
      <c r="BC504" s="21">
        <v>0</v>
      </c>
      <c r="BD504" s="21">
        <v>0</v>
      </c>
      <c r="BE504" s="20">
        <v>795</v>
      </c>
      <c r="BF504" s="20">
        <v>665</v>
      </c>
      <c r="BG504" s="20">
        <v>467</v>
      </c>
      <c r="BH504" s="20">
        <v>0</v>
      </c>
      <c r="BI504" s="20">
        <v>1927</v>
      </c>
      <c r="BJ504" s="20">
        <v>497</v>
      </c>
      <c r="BK504" s="20">
        <v>796</v>
      </c>
      <c r="BL504" s="20">
        <v>820</v>
      </c>
      <c r="BM504" s="20">
        <v>0</v>
      </c>
      <c r="BN504" s="20">
        <v>2113</v>
      </c>
      <c r="BO504" s="22">
        <v>0</v>
      </c>
      <c r="BP504" s="22">
        <v>0</v>
      </c>
      <c r="BQ504" s="22">
        <v>0</v>
      </c>
      <c r="BR504" s="22">
        <v>0</v>
      </c>
      <c r="BS504" s="22">
        <v>0</v>
      </c>
      <c r="BT504" s="22">
        <v>0</v>
      </c>
      <c r="BU504" s="22">
        <v>0</v>
      </c>
      <c r="BV504" s="22">
        <v>0</v>
      </c>
      <c r="BW504" s="22">
        <v>0</v>
      </c>
      <c r="BX504" s="22">
        <v>0</v>
      </c>
      <c r="BY504" s="24">
        <v>0</v>
      </c>
      <c r="BZ504" s="24">
        <v>0</v>
      </c>
      <c r="CA504" s="24">
        <v>0</v>
      </c>
      <c r="CB504" s="24">
        <v>0</v>
      </c>
      <c r="CC504" s="24">
        <v>0</v>
      </c>
      <c r="CD504" s="24">
        <v>1292</v>
      </c>
      <c r="CE504" s="24">
        <v>1461</v>
      </c>
      <c r="CF504" s="24">
        <v>1287</v>
      </c>
      <c r="CG504" s="24">
        <v>0</v>
      </c>
      <c r="CH504" s="24">
        <v>4040</v>
      </c>
      <c r="CI504" s="22" t="s">
        <v>37</v>
      </c>
      <c r="CJ504" s="22" t="s">
        <v>37</v>
      </c>
      <c r="CK504" s="22" t="s">
        <v>37</v>
      </c>
      <c r="CL504" s="22" t="s">
        <v>37</v>
      </c>
      <c r="CM504" s="20">
        <v>21727</v>
      </c>
      <c r="CN504" s="20">
        <v>279</v>
      </c>
      <c r="CO504" s="20">
        <v>31</v>
      </c>
      <c r="CP504" s="20">
        <v>0</v>
      </c>
    </row>
    <row r="505" spans="1:94" x14ac:dyDescent="0.35">
      <c r="A505" s="16">
        <v>2012</v>
      </c>
      <c r="B505" s="17">
        <v>14354</v>
      </c>
      <c r="C505" s="18" t="s">
        <v>1307</v>
      </c>
      <c r="D505" s="18" t="s">
        <v>96</v>
      </c>
      <c r="E505" s="18" t="s">
        <v>57</v>
      </c>
      <c r="F505" s="16" t="s">
        <v>8</v>
      </c>
      <c r="G505" s="20">
        <v>21550</v>
      </c>
      <c r="H505" s="20">
        <v>12173</v>
      </c>
      <c r="I505" s="20">
        <v>11875</v>
      </c>
      <c r="J505" s="20">
        <v>0</v>
      </c>
      <c r="K505" s="20">
        <v>45598</v>
      </c>
      <c r="L505" s="19">
        <v>4.4000000000000004</v>
      </c>
      <c r="M505" s="19">
        <v>2.5</v>
      </c>
      <c r="N505" s="19">
        <v>2.4</v>
      </c>
      <c r="O505" s="19">
        <v>0</v>
      </c>
      <c r="P505" s="19">
        <v>9.3000000000000007</v>
      </c>
      <c r="Q505" s="22">
        <v>194854</v>
      </c>
      <c r="R505" s="22">
        <v>68114</v>
      </c>
      <c r="S505" s="22">
        <v>222262</v>
      </c>
      <c r="T505" s="22">
        <v>0</v>
      </c>
      <c r="U505" s="22">
        <v>485230</v>
      </c>
      <c r="V505" s="21">
        <v>39.6</v>
      </c>
      <c r="W505" s="21">
        <v>13.8</v>
      </c>
      <c r="X505" s="21">
        <v>45.2</v>
      </c>
      <c r="Y505" s="21">
        <v>0</v>
      </c>
      <c r="Z505" s="21">
        <v>98.6</v>
      </c>
      <c r="AA505" s="20">
        <v>0</v>
      </c>
      <c r="AB505" s="20">
        <v>0</v>
      </c>
      <c r="AC505" s="20">
        <v>0</v>
      </c>
      <c r="AD505" s="20">
        <v>0</v>
      </c>
      <c r="AE505" s="20">
        <v>0</v>
      </c>
      <c r="AF505" s="19">
        <v>0</v>
      </c>
      <c r="AG505" s="19">
        <v>0</v>
      </c>
      <c r="AH505" s="19">
        <v>0</v>
      </c>
      <c r="AI505" s="19">
        <v>0</v>
      </c>
      <c r="AJ505" s="19">
        <v>0</v>
      </c>
      <c r="AK505" s="19">
        <v>0</v>
      </c>
      <c r="AL505" s="19">
        <v>0</v>
      </c>
      <c r="AM505" s="19">
        <v>0</v>
      </c>
      <c r="AN505" s="19">
        <v>0</v>
      </c>
      <c r="AO505" s="19">
        <v>0</v>
      </c>
      <c r="AP505" s="22">
        <v>0</v>
      </c>
      <c r="AQ505" s="22">
        <v>0</v>
      </c>
      <c r="AR505" s="22">
        <v>0</v>
      </c>
      <c r="AS505" s="22">
        <v>0</v>
      </c>
      <c r="AT505" s="22">
        <v>0</v>
      </c>
      <c r="AU505" s="21">
        <v>0</v>
      </c>
      <c r="AV505" s="21">
        <v>0</v>
      </c>
      <c r="AW505" s="21">
        <v>0</v>
      </c>
      <c r="AX505" s="21">
        <v>0</v>
      </c>
      <c r="AY505" s="21">
        <v>0</v>
      </c>
      <c r="AZ505" s="21">
        <v>0</v>
      </c>
      <c r="BA505" s="21">
        <v>0</v>
      </c>
      <c r="BB505" s="21">
        <v>0</v>
      </c>
      <c r="BC505" s="21">
        <v>0</v>
      </c>
      <c r="BD505" s="21">
        <v>0</v>
      </c>
      <c r="BE505" s="20">
        <v>3188</v>
      </c>
      <c r="BF505" s="20">
        <v>1194</v>
      </c>
      <c r="BG505" s="20">
        <v>1231</v>
      </c>
      <c r="BH505" s="20">
        <v>0</v>
      </c>
      <c r="BI505" s="20">
        <v>5613</v>
      </c>
      <c r="BJ505" s="20">
        <v>1174</v>
      </c>
      <c r="BK505" s="20">
        <v>1471</v>
      </c>
      <c r="BL505" s="20">
        <v>1335</v>
      </c>
      <c r="BM505" s="20">
        <v>0</v>
      </c>
      <c r="BN505" s="20">
        <v>3980</v>
      </c>
      <c r="BO505" s="22">
        <v>0</v>
      </c>
      <c r="BP505" s="22">
        <v>0</v>
      </c>
      <c r="BQ505" s="22">
        <v>0</v>
      </c>
      <c r="BR505" s="22">
        <v>0</v>
      </c>
      <c r="BS505" s="22">
        <v>0</v>
      </c>
      <c r="BT505" s="22">
        <v>0</v>
      </c>
      <c r="BU505" s="22">
        <v>0</v>
      </c>
      <c r="BV505" s="22">
        <v>0</v>
      </c>
      <c r="BW505" s="22">
        <v>0</v>
      </c>
      <c r="BX505" s="22">
        <v>0</v>
      </c>
      <c r="BY505" s="24">
        <v>0</v>
      </c>
      <c r="BZ505" s="24">
        <v>0</v>
      </c>
      <c r="CA505" s="24">
        <v>0</v>
      </c>
      <c r="CB505" s="24">
        <v>0</v>
      </c>
      <c r="CC505" s="24">
        <v>0</v>
      </c>
      <c r="CD505" s="24">
        <v>4362</v>
      </c>
      <c r="CE505" s="24">
        <v>2665</v>
      </c>
      <c r="CF505" s="24">
        <v>2566</v>
      </c>
      <c r="CG505" s="24">
        <v>0</v>
      </c>
      <c r="CH505" s="24">
        <v>9593</v>
      </c>
      <c r="CI505" s="22" t="s">
        <v>37</v>
      </c>
      <c r="CJ505" s="22" t="s">
        <v>37</v>
      </c>
      <c r="CK505" s="22" t="s">
        <v>37</v>
      </c>
      <c r="CL505" s="22" t="s">
        <v>37</v>
      </c>
      <c r="CM505" s="20">
        <v>31402</v>
      </c>
      <c r="CN505" s="20">
        <v>281</v>
      </c>
      <c r="CO505" s="20">
        <v>61</v>
      </c>
      <c r="CP505" s="20">
        <v>0</v>
      </c>
    </row>
    <row r="506" spans="1:94" x14ac:dyDescent="0.35">
      <c r="A506" s="16">
        <v>2012</v>
      </c>
      <c r="B506" s="17">
        <v>14354</v>
      </c>
      <c r="C506" s="18" t="s">
        <v>1307</v>
      </c>
      <c r="D506" s="18" t="s">
        <v>210</v>
      </c>
      <c r="E506" s="18" t="s">
        <v>57</v>
      </c>
      <c r="F506" s="16" t="s">
        <v>8</v>
      </c>
      <c r="G506" s="20">
        <v>3674</v>
      </c>
      <c r="H506" s="20">
        <v>2205</v>
      </c>
      <c r="I506" s="20">
        <v>5541</v>
      </c>
      <c r="J506" s="20">
        <v>0</v>
      </c>
      <c r="K506" s="20">
        <v>11420</v>
      </c>
      <c r="L506" s="19">
        <v>0.7</v>
      </c>
      <c r="M506" s="19">
        <v>0.4</v>
      </c>
      <c r="N506" s="19">
        <v>1.1000000000000001</v>
      </c>
      <c r="O506" s="19">
        <v>0</v>
      </c>
      <c r="P506" s="19">
        <v>2.2000000000000002</v>
      </c>
      <c r="Q506" s="22">
        <v>63260</v>
      </c>
      <c r="R506" s="22">
        <v>11865</v>
      </c>
      <c r="S506" s="22">
        <v>34709</v>
      </c>
      <c r="T506" s="22">
        <v>0</v>
      </c>
      <c r="U506" s="22">
        <v>109834</v>
      </c>
      <c r="V506" s="21">
        <v>12.9</v>
      </c>
      <c r="W506" s="21">
        <v>2.4</v>
      </c>
      <c r="X506" s="21">
        <v>7.1</v>
      </c>
      <c r="Y506" s="21">
        <v>0</v>
      </c>
      <c r="Z506" s="21">
        <v>22.4</v>
      </c>
      <c r="AA506" s="20">
        <v>0</v>
      </c>
      <c r="AB506" s="20">
        <v>0</v>
      </c>
      <c r="AC506" s="20">
        <v>0</v>
      </c>
      <c r="AD506" s="20">
        <v>0</v>
      </c>
      <c r="AE506" s="20">
        <v>0</v>
      </c>
      <c r="AF506" s="19">
        <v>0</v>
      </c>
      <c r="AG506" s="19">
        <v>0</v>
      </c>
      <c r="AH506" s="19">
        <v>185</v>
      </c>
      <c r="AI506" s="19">
        <v>0</v>
      </c>
      <c r="AJ506" s="19">
        <v>185</v>
      </c>
      <c r="AK506" s="19">
        <v>67</v>
      </c>
      <c r="AL506" s="19">
        <v>0</v>
      </c>
      <c r="AM506" s="19">
        <v>178.6</v>
      </c>
      <c r="AN506" s="19">
        <v>0</v>
      </c>
      <c r="AO506" s="19">
        <v>245.6</v>
      </c>
      <c r="AP506" s="22">
        <v>0</v>
      </c>
      <c r="AQ506" s="22">
        <v>0</v>
      </c>
      <c r="AR506" s="22">
        <v>0</v>
      </c>
      <c r="AS506" s="22">
        <v>0</v>
      </c>
      <c r="AT506" s="22">
        <v>0</v>
      </c>
      <c r="AU506" s="21">
        <v>0</v>
      </c>
      <c r="AV506" s="21">
        <v>0</v>
      </c>
      <c r="AW506" s="21">
        <v>0</v>
      </c>
      <c r="AX506" s="21">
        <v>0</v>
      </c>
      <c r="AY506" s="21">
        <v>0</v>
      </c>
      <c r="AZ506" s="21">
        <v>0</v>
      </c>
      <c r="BA506" s="21">
        <v>0</v>
      </c>
      <c r="BB506" s="21">
        <v>0</v>
      </c>
      <c r="BC506" s="21">
        <v>0</v>
      </c>
      <c r="BD506" s="21">
        <v>0</v>
      </c>
      <c r="BE506" s="20">
        <v>202</v>
      </c>
      <c r="BF506" s="20">
        <v>552</v>
      </c>
      <c r="BG506" s="20">
        <v>963</v>
      </c>
      <c r="BH506" s="20">
        <v>0</v>
      </c>
      <c r="BI506" s="20">
        <v>1717</v>
      </c>
      <c r="BJ506" s="20">
        <v>999</v>
      </c>
      <c r="BK506" s="20">
        <v>189</v>
      </c>
      <c r="BL506" s="20">
        <v>421</v>
      </c>
      <c r="BM506" s="20">
        <v>0</v>
      </c>
      <c r="BN506" s="20">
        <v>1609</v>
      </c>
      <c r="BO506" s="22">
        <v>0</v>
      </c>
      <c r="BP506" s="22">
        <v>0</v>
      </c>
      <c r="BQ506" s="22">
        <v>2682</v>
      </c>
      <c r="BR506" s="22">
        <v>0</v>
      </c>
      <c r="BS506" s="22">
        <v>2682</v>
      </c>
      <c r="BT506" s="22">
        <v>0</v>
      </c>
      <c r="BU506" s="22">
        <v>0</v>
      </c>
      <c r="BV506" s="22">
        <v>6143</v>
      </c>
      <c r="BW506" s="22">
        <v>0</v>
      </c>
      <c r="BX506" s="22">
        <v>6143</v>
      </c>
      <c r="BY506" s="24">
        <v>0</v>
      </c>
      <c r="BZ506" s="24">
        <v>0</v>
      </c>
      <c r="CA506" s="24">
        <v>0</v>
      </c>
      <c r="CB506" s="24">
        <v>0</v>
      </c>
      <c r="CC506" s="24">
        <v>0</v>
      </c>
      <c r="CD506" s="24">
        <v>1201</v>
      </c>
      <c r="CE506" s="24">
        <v>741</v>
      </c>
      <c r="CF506" s="24">
        <v>10209</v>
      </c>
      <c r="CG506" s="24">
        <v>0</v>
      </c>
      <c r="CH506" s="24">
        <v>12151</v>
      </c>
      <c r="CI506" s="22">
        <v>0</v>
      </c>
      <c r="CJ506" s="22">
        <v>0</v>
      </c>
      <c r="CK506" s="22">
        <v>619</v>
      </c>
      <c r="CL506" s="22">
        <v>0</v>
      </c>
      <c r="CM506" s="20">
        <v>9694</v>
      </c>
      <c r="CN506" s="20">
        <v>70</v>
      </c>
      <c r="CO506" s="20">
        <v>224</v>
      </c>
      <c r="CP506" s="20">
        <v>0</v>
      </c>
    </row>
    <row r="507" spans="1:94" x14ac:dyDescent="0.35">
      <c r="A507" s="16">
        <v>2012</v>
      </c>
      <c r="B507" s="17">
        <v>14354</v>
      </c>
      <c r="C507" s="18" t="s">
        <v>1307</v>
      </c>
      <c r="D507" s="18" t="s">
        <v>238</v>
      </c>
      <c r="E507" s="18" t="s">
        <v>57</v>
      </c>
      <c r="F507" s="16" t="s">
        <v>8</v>
      </c>
      <c r="G507" s="20">
        <v>94690</v>
      </c>
      <c r="H507" s="20">
        <v>93878</v>
      </c>
      <c r="I507" s="20">
        <v>29040</v>
      </c>
      <c r="J507" s="20">
        <v>0</v>
      </c>
      <c r="K507" s="20">
        <v>217608</v>
      </c>
      <c r="L507" s="19">
        <v>19.2</v>
      </c>
      <c r="M507" s="19">
        <v>19.100000000000001</v>
      </c>
      <c r="N507" s="19">
        <v>5.9</v>
      </c>
      <c r="O507" s="19">
        <v>0</v>
      </c>
      <c r="P507" s="19">
        <v>44.2</v>
      </c>
      <c r="Q507" s="22">
        <v>702450</v>
      </c>
      <c r="R507" s="22">
        <v>548487</v>
      </c>
      <c r="S507" s="22">
        <v>688217</v>
      </c>
      <c r="T507" s="22">
        <v>0</v>
      </c>
      <c r="U507" s="22">
        <v>1939154</v>
      </c>
      <c r="V507" s="21">
        <v>142.69999999999999</v>
      </c>
      <c r="W507" s="21">
        <v>111.5</v>
      </c>
      <c r="X507" s="21">
        <v>139.80000000000001</v>
      </c>
      <c r="Y507" s="21">
        <v>0</v>
      </c>
      <c r="Z507" s="21">
        <v>394</v>
      </c>
      <c r="AA507" s="20">
        <v>0</v>
      </c>
      <c r="AB507" s="20">
        <v>0</v>
      </c>
      <c r="AC507" s="20">
        <v>0</v>
      </c>
      <c r="AD507" s="20">
        <v>0</v>
      </c>
      <c r="AE507" s="20">
        <v>0</v>
      </c>
      <c r="AF507" s="19">
        <v>105.6</v>
      </c>
      <c r="AG507" s="19">
        <v>0</v>
      </c>
      <c r="AH507" s="19">
        <v>32</v>
      </c>
      <c r="AI507" s="19">
        <v>0</v>
      </c>
      <c r="AJ507" s="19">
        <v>137.6</v>
      </c>
      <c r="AK507" s="19">
        <v>48.5</v>
      </c>
      <c r="AL507" s="19">
        <v>0</v>
      </c>
      <c r="AM507" s="19">
        <v>129.4</v>
      </c>
      <c r="AN507" s="19">
        <v>0</v>
      </c>
      <c r="AO507" s="19">
        <v>177.9</v>
      </c>
      <c r="AP507" s="22">
        <v>0</v>
      </c>
      <c r="AQ507" s="22">
        <v>0</v>
      </c>
      <c r="AR507" s="22">
        <v>0</v>
      </c>
      <c r="AS507" s="22">
        <v>0</v>
      </c>
      <c r="AT507" s="22">
        <v>0</v>
      </c>
      <c r="AU507" s="21">
        <v>0</v>
      </c>
      <c r="AV507" s="21">
        <v>0</v>
      </c>
      <c r="AW507" s="21">
        <v>0</v>
      </c>
      <c r="AX507" s="21">
        <v>0</v>
      </c>
      <c r="AY507" s="21">
        <v>0</v>
      </c>
      <c r="AZ507" s="21">
        <v>0</v>
      </c>
      <c r="BA507" s="21">
        <v>0</v>
      </c>
      <c r="BB507" s="21">
        <v>0</v>
      </c>
      <c r="BC507" s="21">
        <v>0</v>
      </c>
      <c r="BD507" s="21">
        <v>0</v>
      </c>
      <c r="BE507" s="20">
        <v>10034</v>
      </c>
      <c r="BF507" s="20">
        <v>3954</v>
      </c>
      <c r="BG507" s="20">
        <v>4581</v>
      </c>
      <c r="BH507" s="20">
        <v>0</v>
      </c>
      <c r="BI507" s="20">
        <v>18569</v>
      </c>
      <c r="BJ507" s="20">
        <v>8547</v>
      </c>
      <c r="BK507" s="20">
        <v>10558</v>
      </c>
      <c r="BL507" s="20">
        <v>1906</v>
      </c>
      <c r="BM507" s="20">
        <v>0</v>
      </c>
      <c r="BN507" s="20">
        <v>21011</v>
      </c>
      <c r="BO507" s="22">
        <v>3610</v>
      </c>
      <c r="BP507" s="22">
        <v>0</v>
      </c>
      <c r="BQ507" s="22">
        <v>909</v>
      </c>
      <c r="BR507" s="22">
        <v>0</v>
      </c>
      <c r="BS507" s="22">
        <v>4519</v>
      </c>
      <c r="BT507" s="22">
        <v>2183</v>
      </c>
      <c r="BU507" s="22">
        <v>0</v>
      </c>
      <c r="BV507" s="22">
        <v>1158</v>
      </c>
      <c r="BW507" s="22">
        <v>0</v>
      </c>
      <c r="BX507" s="22">
        <v>3341</v>
      </c>
      <c r="BY507" s="24">
        <v>0</v>
      </c>
      <c r="BZ507" s="24">
        <v>0</v>
      </c>
      <c r="CA507" s="24">
        <v>0</v>
      </c>
      <c r="CB507" s="24">
        <v>0</v>
      </c>
      <c r="CC507" s="24">
        <v>0</v>
      </c>
      <c r="CD507" s="24">
        <v>24374</v>
      </c>
      <c r="CE507" s="24">
        <v>14512</v>
      </c>
      <c r="CF507" s="24">
        <v>8554</v>
      </c>
      <c r="CG507" s="24">
        <v>0</v>
      </c>
      <c r="CH507" s="24">
        <v>47440</v>
      </c>
      <c r="CI507" s="22">
        <v>114079</v>
      </c>
      <c r="CJ507" s="22">
        <v>0</v>
      </c>
      <c r="CK507" s="22">
        <v>189</v>
      </c>
      <c r="CL507" s="22">
        <v>0</v>
      </c>
      <c r="CM507" s="20">
        <v>259464</v>
      </c>
      <c r="CN507" s="20">
        <v>1025</v>
      </c>
      <c r="CO507" s="20">
        <v>191</v>
      </c>
      <c r="CP507" s="20">
        <v>0</v>
      </c>
    </row>
    <row r="508" spans="1:94" x14ac:dyDescent="0.35">
      <c r="A508" s="16">
        <v>2012</v>
      </c>
      <c r="B508" s="17">
        <v>14398</v>
      </c>
      <c r="C508" s="18" t="s">
        <v>1311</v>
      </c>
      <c r="D508" s="18" t="s">
        <v>54</v>
      </c>
      <c r="E508" s="18" t="s">
        <v>33</v>
      </c>
      <c r="F508" s="16" t="s">
        <v>8</v>
      </c>
      <c r="G508" s="20">
        <v>9</v>
      </c>
      <c r="H508" s="20" t="s">
        <v>37</v>
      </c>
      <c r="I508" s="20" t="s">
        <v>37</v>
      </c>
      <c r="J508" s="20" t="s">
        <v>37</v>
      </c>
      <c r="K508" s="20">
        <v>9</v>
      </c>
      <c r="L508" s="19">
        <v>0</v>
      </c>
      <c r="M508" s="19" t="s">
        <v>37</v>
      </c>
      <c r="N508" s="19" t="s">
        <v>37</v>
      </c>
      <c r="O508" s="19" t="s">
        <v>37</v>
      </c>
      <c r="P508" s="19">
        <v>0</v>
      </c>
      <c r="Q508" s="22">
        <v>18526</v>
      </c>
      <c r="R508" s="22">
        <v>201</v>
      </c>
      <c r="S508" s="22" t="s">
        <v>37</v>
      </c>
      <c r="T508" s="22" t="s">
        <v>37</v>
      </c>
      <c r="U508" s="22">
        <v>18727</v>
      </c>
      <c r="V508" s="21">
        <v>14</v>
      </c>
      <c r="W508" s="21">
        <v>0.1</v>
      </c>
      <c r="X508" s="21" t="s">
        <v>37</v>
      </c>
      <c r="Y508" s="21" t="s">
        <v>37</v>
      </c>
      <c r="Z508" s="21">
        <v>14.1</v>
      </c>
      <c r="AA508" s="20">
        <v>0</v>
      </c>
      <c r="AB508" s="20" t="s">
        <v>37</v>
      </c>
      <c r="AC508" s="20" t="s">
        <v>37</v>
      </c>
      <c r="AD508" s="20" t="s">
        <v>37</v>
      </c>
      <c r="AE508" s="20">
        <v>0</v>
      </c>
      <c r="AF508" s="19">
        <v>0.1</v>
      </c>
      <c r="AG508" s="19" t="s">
        <v>37</v>
      </c>
      <c r="AH508" s="19" t="s">
        <v>37</v>
      </c>
      <c r="AI508" s="19" t="s">
        <v>37</v>
      </c>
      <c r="AJ508" s="19">
        <v>0.1</v>
      </c>
      <c r="AK508" s="19">
        <v>0.1</v>
      </c>
      <c r="AL508" s="19" t="s">
        <v>37</v>
      </c>
      <c r="AM508" s="19" t="s">
        <v>37</v>
      </c>
      <c r="AN508" s="19" t="s">
        <v>37</v>
      </c>
      <c r="AO508" s="19">
        <v>0.1</v>
      </c>
      <c r="AP508" s="22" t="s">
        <v>37</v>
      </c>
      <c r="AQ508" s="22">
        <v>1387</v>
      </c>
      <c r="AR508" s="22" t="s">
        <v>37</v>
      </c>
      <c r="AS508" s="22" t="s">
        <v>37</v>
      </c>
      <c r="AT508" s="22">
        <v>1387</v>
      </c>
      <c r="AU508" s="21">
        <v>14.3</v>
      </c>
      <c r="AV508" s="21">
        <v>10.9</v>
      </c>
      <c r="AW508" s="21" t="s">
        <v>37</v>
      </c>
      <c r="AX508" s="21" t="s">
        <v>37</v>
      </c>
      <c r="AY508" s="21">
        <v>25.2</v>
      </c>
      <c r="AZ508" s="21">
        <v>14.3</v>
      </c>
      <c r="BA508" s="21">
        <v>15</v>
      </c>
      <c r="BB508" s="21" t="s">
        <v>37</v>
      </c>
      <c r="BC508" s="21" t="s">
        <v>37</v>
      </c>
      <c r="BD508" s="21">
        <v>29.3</v>
      </c>
      <c r="BE508" s="20">
        <v>8</v>
      </c>
      <c r="BF508" s="20" t="s">
        <v>37</v>
      </c>
      <c r="BG508" s="20" t="s">
        <v>37</v>
      </c>
      <c r="BH508" s="20" t="s">
        <v>37</v>
      </c>
      <c r="BI508" s="20">
        <v>8</v>
      </c>
      <c r="BJ508" s="20">
        <v>4</v>
      </c>
      <c r="BK508" s="20" t="s">
        <v>37</v>
      </c>
      <c r="BL508" s="20" t="s">
        <v>37</v>
      </c>
      <c r="BM508" s="20" t="s">
        <v>37</v>
      </c>
      <c r="BN508" s="20">
        <v>4</v>
      </c>
      <c r="BO508" s="22">
        <v>682</v>
      </c>
      <c r="BP508" s="22">
        <v>12</v>
      </c>
      <c r="BQ508" s="22" t="s">
        <v>37</v>
      </c>
      <c r="BR508" s="22" t="s">
        <v>37</v>
      </c>
      <c r="BS508" s="22">
        <v>694</v>
      </c>
      <c r="BT508" s="22">
        <v>152</v>
      </c>
      <c r="BU508" s="22" t="s">
        <v>37</v>
      </c>
      <c r="BV508" s="22" t="s">
        <v>37</v>
      </c>
      <c r="BW508" s="22" t="s">
        <v>37</v>
      </c>
      <c r="BX508" s="22">
        <v>152</v>
      </c>
      <c r="BY508" s="24">
        <v>26</v>
      </c>
      <c r="BZ508" s="24">
        <v>3</v>
      </c>
      <c r="CA508" s="24" t="s">
        <v>37</v>
      </c>
      <c r="CB508" s="24" t="s">
        <v>37</v>
      </c>
      <c r="CC508" s="24">
        <v>29</v>
      </c>
      <c r="CD508" s="24">
        <v>872</v>
      </c>
      <c r="CE508" s="24">
        <v>15</v>
      </c>
      <c r="CF508" s="24">
        <v>0</v>
      </c>
      <c r="CG508" s="24">
        <v>0</v>
      </c>
      <c r="CH508" s="24">
        <v>887</v>
      </c>
      <c r="CI508" s="22">
        <v>35764</v>
      </c>
      <c r="CJ508" s="22">
        <v>71</v>
      </c>
      <c r="CK508" s="22" t="s">
        <v>37</v>
      </c>
      <c r="CL508" s="22" t="s">
        <v>37</v>
      </c>
      <c r="CM508" s="20" t="s">
        <v>37</v>
      </c>
      <c r="CN508" s="20">
        <v>156</v>
      </c>
      <c r="CO508" s="20" t="s">
        <v>37</v>
      </c>
      <c r="CP508" s="20" t="s">
        <v>37</v>
      </c>
    </row>
    <row r="509" spans="1:94" x14ac:dyDescent="0.35">
      <c r="A509" s="16">
        <v>2012</v>
      </c>
      <c r="B509" s="17">
        <v>14401</v>
      </c>
      <c r="C509" s="18" t="s">
        <v>1312</v>
      </c>
      <c r="D509" s="18" t="s">
        <v>63</v>
      </c>
      <c r="E509" s="18" t="s">
        <v>28</v>
      </c>
      <c r="F509" s="16" t="s">
        <v>8</v>
      </c>
      <c r="G509" s="20">
        <v>1386</v>
      </c>
      <c r="H509" s="20">
        <v>2325</v>
      </c>
      <c r="I509" s="20">
        <v>8591</v>
      </c>
      <c r="J509" s="20" t="s">
        <v>37</v>
      </c>
      <c r="K509" s="20">
        <v>12302</v>
      </c>
      <c r="L509" s="19">
        <v>0.1</v>
      </c>
      <c r="M509" s="19">
        <v>0.3</v>
      </c>
      <c r="N509" s="19">
        <v>0.6</v>
      </c>
      <c r="O509" s="19" t="s">
        <v>37</v>
      </c>
      <c r="P509" s="19">
        <v>1</v>
      </c>
      <c r="Q509" s="22">
        <v>5115</v>
      </c>
      <c r="R509" s="22">
        <v>23104</v>
      </c>
      <c r="S509" s="22">
        <v>123705</v>
      </c>
      <c r="T509" s="22" t="s">
        <v>37</v>
      </c>
      <c r="U509" s="22">
        <v>151924</v>
      </c>
      <c r="V509" s="21" t="s">
        <v>37</v>
      </c>
      <c r="W509" s="21" t="s">
        <v>37</v>
      </c>
      <c r="X509" s="21" t="s">
        <v>37</v>
      </c>
      <c r="Y509" s="21" t="s">
        <v>37</v>
      </c>
      <c r="Z509" s="21">
        <v>0</v>
      </c>
      <c r="AA509" s="20" t="s">
        <v>37</v>
      </c>
      <c r="AB509" s="20" t="s">
        <v>37</v>
      </c>
      <c r="AC509" s="20" t="s">
        <v>37</v>
      </c>
      <c r="AD509" s="20" t="s">
        <v>37</v>
      </c>
      <c r="AE509" s="20">
        <v>0</v>
      </c>
      <c r="AF509" s="19" t="s">
        <v>37</v>
      </c>
      <c r="AG509" s="19" t="s">
        <v>37</v>
      </c>
      <c r="AH509" s="19" t="s">
        <v>37</v>
      </c>
      <c r="AI509" s="19" t="s">
        <v>37</v>
      </c>
      <c r="AJ509" s="19">
        <v>0</v>
      </c>
      <c r="AK509" s="19" t="s">
        <v>37</v>
      </c>
      <c r="AL509" s="19" t="s">
        <v>37</v>
      </c>
      <c r="AM509" s="19" t="s">
        <v>37</v>
      </c>
      <c r="AN509" s="19" t="s">
        <v>37</v>
      </c>
      <c r="AO509" s="19">
        <v>0</v>
      </c>
      <c r="AP509" s="22" t="s">
        <v>37</v>
      </c>
      <c r="AQ509" s="22" t="s">
        <v>37</v>
      </c>
      <c r="AR509" s="22" t="s">
        <v>37</v>
      </c>
      <c r="AS509" s="22" t="s">
        <v>37</v>
      </c>
      <c r="AT509" s="22">
        <v>0</v>
      </c>
      <c r="AU509" s="21" t="s">
        <v>37</v>
      </c>
      <c r="AV509" s="21" t="s">
        <v>37</v>
      </c>
      <c r="AW509" s="21" t="s">
        <v>37</v>
      </c>
      <c r="AX509" s="21" t="s">
        <v>37</v>
      </c>
      <c r="AY509" s="21">
        <v>0</v>
      </c>
      <c r="AZ509" s="21" t="s">
        <v>37</v>
      </c>
      <c r="BA509" s="21" t="s">
        <v>37</v>
      </c>
      <c r="BB509" s="21" t="s">
        <v>37</v>
      </c>
      <c r="BC509" s="21" t="s">
        <v>37</v>
      </c>
      <c r="BD509" s="21">
        <v>0</v>
      </c>
      <c r="BE509" s="20">
        <v>674</v>
      </c>
      <c r="BF509" s="20">
        <v>677</v>
      </c>
      <c r="BG509" s="20">
        <v>660</v>
      </c>
      <c r="BH509" s="20" t="s">
        <v>37</v>
      </c>
      <c r="BI509" s="20">
        <v>2011</v>
      </c>
      <c r="BJ509" s="20">
        <v>113</v>
      </c>
      <c r="BK509" s="20">
        <v>523</v>
      </c>
      <c r="BL509" s="20">
        <v>881</v>
      </c>
      <c r="BM509" s="20" t="s">
        <v>37</v>
      </c>
      <c r="BN509" s="20">
        <v>1517</v>
      </c>
      <c r="BO509" s="22" t="s">
        <v>37</v>
      </c>
      <c r="BP509" s="22" t="s">
        <v>37</v>
      </c>
      <c r="BQ509" s="22" t="s">
        <v>37</v>
      </c>
      <c r="BR509" s="22" t="s">
        <v>37</v>
      </c>
      <c r="BS509" s="22">
        <v>0</v>
      </c>
      <c r="BT509" s="22" t="s">
        <v>37</v>
      </c>
      <c r="BU509" s="22" t="s">
        <v>37</v>
      </c>
      <c r="BV509" s="22" t="s">
        <v>37</v>
      </c>
      <c r="BW509" s="22" t="s">
        <v>37</v>
      </c>
      <c r="BX509" s="22">
        <v>0</v>
      </c>
      <c r="BY509" s="24">
        <v>80</v>
      </c>
      <c r="BZ509" s="24">
        <v>90</v>
      </c>
      <c r="CA509" s="24">
        <v>98</v>
      </c>
      <c r="CB509" s="24" t="s">
        <v>37</v>
      </c>
      <c r="CC509" s="24">
        <v>268</v>
      </c>
      <c r="CD509" s="24">
        <v>867</v>
      </c>
      <c r="CE509" s="24">
        <v>1290</v>
      </c>
      <c r="CF509" s="24">
        <v>1639</v>
      </c>
      <c r="CG509" s="24">
        <v>0</v>
      </c>
      <c r="CH509" s="24">
        <v>3796</v>
      </c>
      <c r="CI509" s="22" t="s">
        <v>37</v>
      </c>
      <c r="CJ509" s="22" t="s">
        <v>37</v>
      </c>
      <c r="CK509" s="22" t="s">
        <v>37</v>
      </c>
      <c r="CL509" s="22" t="s">
        <v>37</v>
      </c>
      <c r="CM509" s="20" t="s">
        <v>37</v>
      </c>
      <c r="CN509" s="20" t="s">
        <v>37</v>
      </c>
      <c r="CO509" s="20" t="s">
        <v>37</v>
      </c>
      <c r="CP509" s="20" t="s">
        <v>37</v>
      </c>
    </row>
    <row r="510" spans="1:94" x14ac:dyDescent="0.35">
      <c r="A510" s="16">
        <v>2012</v>
      </c>
      <c r="B510" s="17">
        <v>14426</v>
      </c>
      <c r="C510" s="18" t="s">
        <v>1315</v>
      </c>
      <c r="D510" s="18" t="s">
        <v>90</v>
      </c>
      <c r="E510" s="18" t="s">
        <v>33</v>
      </c>
      <c r="F510" s="16" t="s">
        <v>8</v>
      </c>
      <c r="G510" s="20" t="s">
        <v>37</v>
      </c>
      <c r="H510" s="20" t="s">
        <v>37</v>
      </c>
      <c r="I510" s="20" t="s">
        <v>37</v>
      </c>
      <c r="J510" s="20" t="s">
        <v>37</v>
      </c>
      <c r="K510" s="20">
        <v>0</v>
      </c>
      <c r="L510" s="19" t="s">
        <v>37</v>
      </c>
      <c r="M510" s="19" t="s">
        <v>37</v>
      </c>
      <c r="N510" s="19" t="s">
        <v>37</v>
      </c>
      <c r="O510" s="19" t="s">
        <v>37</v>
      </c>
      <c r="P510" s="19">
        <v>0</v>
      </c>
      <c r="Q510" s="22" t="s">
        <v>37</v>
      </c>
      <c r="R510" s="22" t="s">
        <v>37</v>
      </c>
      <c r="S510" s="22" t="s">
        <v>37</v>
      </c>
      <c r="T510" s="22" t="s">
        <v>37</v>
      </c>
      <c r="U510" s="22">
        <v>0</v>
      </c>
      <c r="V510" s="21" t="s">
        <v>37</v>
      </c>
      <c r="W510" s="21" t="s">
        <v>37</v>
      </c>
      <c r="X510" s="21" t="s">
        <v>37</v>
      </c>
      <c r="Y510" s="21" t="s">
        <v>37</v>
      </c>
      <c r="Z510" s="21">
        <v>0</v>
      </c>
      <c r="AA510" s="20" t="s">
        <v>37</v>
      </c>
      <c r="AB510" s="20" t="s">
        <v>37</v>
      </c>
      <c r="AC510" s="20">
        <v>302</v>
      </c>
      <c r="AD510" s="20" t="s">
        <v>37</v>
      </c>
      <c r="AE510" s="20">
        <v>302</v>
      </c>
      <c r="AF510" s="19" t="s">
        <v>37</v>
      </c>
      <c r="AG510" s="19" t="s">
        <v>37</v>
      </c>
      <c r="AH510" s="19">
        <v>5.4</v>
      </c>
      <c r="AI510" s="19" t="s">
        <v>37</v>
      </c>
      <c r="AJ510" s="19">
        <v>5.4</v>
      </c>
      <c r="AK510" s="19" t="s">
        <v>37</v>
      </c>
      <c r="AL510" s="19" t="s">
        <v>37</v>
      </c>
      <c r="AM510" s="19">
        <v>10</v>
      </c>
      <c r="AN510" s="19" t="s">
        <v>37</v>
      </c>
      <c r="AO510" s="19">
        <v>10</v>
      </c>
      <c r="AP510" s="22" t="s">
        <v>37</v>
      </c>
      <c r="AQ510" s="22" t="s">
        <v>37</v>
      </c>
      <c r="AR510" s="22">
        <v>1512</v>
      </c>
      <c r="AS510" s="22" t="s">
        <v>37</v>
      </c>
      <c r="AT510" s="22">
        <v>1512</v>
      </c>
      <c r="AU510" s="21" t="s">
        <v>37</v>
      </c>
      <c r="AV510" s="21" t="s">
        <v>37</v>
      </c>
      <c r="AW510" s="21">
        <v>27</v>
      </c>
      <c r="AX510" s="21" t="s">
        <v>37</v>
      </c>
      <c r="AY510" s="21">
        <v>27</v>
      </c>
      <c r="AZ510" s="21" t="s">
        <v>37</v>
      </c>
      <c r="BA510" s="21" t="s">
        <v>37</v>
      </c>
      <c r="BB510" s="21">
        <v>50</v>
      </c>
      <c r="BC510" s="21" t="s">
        <v>37</v>
      </c>
      <c r="BD510" s="21">
        <v>50</v>
      </c>
      <c r="BE510" s="20" t="s">
        <v>37</v>
      </c>
      <c r="BF510" s="20" t="s">
        <v>37</v>
      </c>
      <c r="BG510" s="20" t="s">
        <v>37</v>
      </c>
      <c r="BH510" s="20" t="s">
        <v>37</v>
      </c>
      <c r="BI510" s="20">
        <v>0</v>
      </c>
      <c r="BJ510" s="20" t="s">
        <v>37</v>
      </c>
      <c r="BK510" s="20" t="s">
        <v>37</v>
      </c>
      <c r="BL510" s="20" t="s">
        <v>37</v>
      </c>
      <c r="BM510" s="20" t="s">
        <v>37</v>
      </c>
      <c r="BN510" s="20">
        <v>0</v>
      </c>
      <c r="BO510" s="22" t="s">
        <v>37</v>
      </c>
      <c r="BP510" s="22">
        <v>100</v>
      </c>
      <c r="BQ510" s="22" t="s">
        <v>37</v>
      </c>
      <c r="BR510" s="22" t="s">
        <v>37</v>
      </c>
      <c r="BS510" s="22">
        <v>100</v>
      </c>
      <c r="BT510" s="22" t="s">
        <v>37</v>
      </c>
      <c r="BU510" s="22">
        <v>306</v>
      </c>
      <c r="BV510" s="22" t="s">
        <v>37</v>
      </c>
      <c r="BW510" s="22" t="s">
        <v>37</v>
      </c>
      <c r="BX510" s="22">
        <v>306</v>
      </c>
      <c r="BY510" s="24" t="s">
        <v>37</v>
      </c>
      <c r="BZ510" s="24" t="s">
        <v>37</v>
      </c>
      <c r="CA510" s="24" t="s">
        <v>37</v>
      </c>
      <c r="CB510" s="24" t="s">
        <v>37</v>
      </c>
      <c r="CC510" s="24">
        <v>0</v>
      </c>
      <c r="CD510" s="24">
        <v>0</v>
      </c>
      <c r="CE510" s="24">
        <v>406</v>
      </c>
      <c r="CF510" s="24">
        <v>0</v>
      </c>
      <c r="CG510" s="24">
        <v>0</v>
      </c>
      <c r="CH510" s="24">
        <v>406</v>
      </c>
      <c r="CI510" s="22" t="s">
        <v>37</v>
      </c>
      <c r="CJ510" s="22" t="s">
        <v>37</v>
      </c>
      <c r="CK510" s="22" t="s">
        <v>37</v>
      </c>
      <c r="CL510" s="22" t="s">
        <v>37</v>
      </c>
      <c r="CM510" s="20" t="s">
        <v>37</v>
      </c>
      <c r="CN510" s="20" t="s">
        <v>37</v>
      </c>
      <c r="CO510" s="20" t="s">
        <v>37</v>
      </c>
      <c r="CP510" s="20" t="s">
        <v>37</v>
      </c>
    </row>
    <row r="511" spans="1:94" x14ac:dyDescent="0.35">
      <c r="A511" s="16">
        <v>2012</v>
      </c>
      <c r="B511" s="17">
        <v>14468</v>
      </c>
      <c r="C511" s="18" t="s">
        <v>1318</v>
      </c>
      <c r="D511" s="18" t="s">
        <v>51</v>
      </c>
      <c r="E511" s="18" t="s">
        <v>33</v>
      </c>
      <c r="F511" s="16" t="s">
        <v>8</v>
      </c>
      <c r="G511" s="20">
        <v>427</v>
      </c>
      <c r="H511" s="20">
        <v>54</v>
      </c>
      <c r="I511" s="20">
        <v>197</v>
      </c>
      <c r="J511" s="20" t="s">
        <v>37</v>
      </c>
      <c r="K511" s="20">
        <v>678</v>
      </c>
      <c r="L511" s="19">
        <v>0</v>
      </c>
      <c r="M511" s="19" t="s">
        <v>37</v>
      </c>
      <c r="N511" s="19" t="s">
        <v>37</v>
      </c>
      <c r="O511" s="19" t="s">
        <v>37</v>
      </c>
      <c r="P511" s="19">
        <v>0</v>
      </c>
      <c r="Q511" s="22">
        <v>3008</v>
      </c>
      <c r="R511" s="22">
        <v>66</v>
      </c>
      <c r="S511" s="22">
        <v>1604</v>
      </c>
      <c r="T511" s="22" t="s">
        <v>37</v>
      </c>
      <c r="U511" s="22">
        <v>4678</v>
      </c>
      <c r="V511" s="21">
        <v>2.5</v>
      </c>
      <c r="W511" s="21" t="s">
        <v>37</v>
      </c>
      <c r="X511" s="21" t="s">
        <v>37</v>
      </c>
      <c r="Y511" s="21" t="s">
        <v>37</v>
      </c>
      <c r="Z511" s="21">
        <v>2.5</v>
      </c>
      <c r="AA511" s="20">
        <v>12</v>
      </c>
      <c r="AB511" s="20" t="s">
        <v>37</v>
      </c>
      <c r="AC511" s="20" t="s">
        <v>37</v>
      </c>
      <c r="AD511" s="20" t="s">
        <v>37</v>
      </c>
      <c r="AE511" s="20">
        <v>12</v>
      </c>
      <c r="AF511" s="19" t="s">
        <v>37</v>
      </c>
      <c r="AG511" s="19" t="s">
        <v>37</v>
      </c>
      <c r="AH511" s="19" t="s">
        <v>37</v>
      </c>
      <c r="AI511" s="19" t="s">
        <v>37</v>
      </c>
      <c r="AJ511" s="19">
        <v>0</v>
      </c>
      <c r="AK511" s="19" t="s">
        <v>37</v>
      </c>
      <c r="AL511" s="19" t="s">
        <v>37</v>
      </c>
      <c r="AM511" s="19" t="s">
        <v>37</v>
      </c>
      <c r="AN511" s="19" t="s">
        <v>37</v>
      </c>
      <c r="AO511" s="19">
        <v>0</v>
      </c>
      <c r="AP511" s="22">
        <v>4768</v>
      </c>
      <c r="AQ511" s="22" t="s">
        <v>37</v>
      </c>
      <c r="AR511" s="22" t="s">
        <v>37</v>
      </c>
      <c r="AS511" s="22" t="s">
        <v>37</v>
      </c>
      <c r="AT511" s="22">
        <v>4768</v>
      </c>
      <c r="AU511" s="21" t="s">
        <v>37</v>
      </c>
      <c r="AV511" s="21" t="s">
        <v>37</v>
      </c>
      <c r="AW511" s="21" t="s">
        <v>37</v>
      </c>
      <c r="AX511" s="21" t="s">
        <v>37</v>
      </c>
      <c r="AY511" s="21">
        <v>0</v>
      </c>
      <c r="AZ511" s="21">
        <v>8</v>
      </c>
      <c r="BA511" s="21">
        <v>5</v>
      </c>
      <c r="BB511" s="21" t="s">
        <v>37</v>
      </c>
      <c r="BC511" s="21" t="s">
        <v>37</v>
      </c>
      <c r="BD511" s="21">
        <v>13</v>
      </c>
      <c r="BE511" s="20">
        <v>95</v>
      </c>
      <c r="BF511" s="20">
        <v>2</v>
      </c>
      <c r="BG511" s="20">
        <v>1</v>
      </c>
      <c r="BH511" s="20" t="s">
        <v>37</v>
      </c>
      <c r="BI511" s="20">
        <v>98</v>
      </c>
      <c r="BJ511" s="20">
        <v>102</v>
      </c>
      <c r="BK511" s="20">
        <v>6</v>
      </c>
      <c r="BL511" s="20">
        <v>32</v>
      </c>
      <c r="BM511" s="20" t="s">
        <v>37</v>
      </c>
      <c r="BN511" s="20">
        <v>140</v>
      </c>
      <c r="BO511" s="22">
        <v>195</v>
      </c>
      <c r="BP511" s="22">
        <v>4</v>
      </c>
      <c r="BQ511" s="22">
        <v>2</v>
      </c>
      <c r="BR511" s="22" t="s">
        <v>37</v>
      </c>
      <c r="BS511" s="22">
        <v>201</v>
      </c>
      <c r="BT511" s="22">
        <v>19</v>
      </c>
      <c r="BU511" s="22" t="s">
        <v>37</v>
      </c>
      <c r="BV511" s="22" t="s">
        <v>37</v>
      </c>
      <c r="BW511" s="22" t="s">
        <v>37</v>
      </c>
      <c r="BX511" s="22">
        <v>19</v>
      </c>
      <c r="BY511" s="24" t="s">
        <v>37</v>
      </c>
      <c r="BZ511" s="24" t="s">
        <v>37</v>
      </c>
      <c r="CA511" s="24" t="s">
        <v>37</v>
      </c>
      <c r="CB511" s="24" t="s">
        <v>37</v>
      </c>
      <c r="CC511" s="24">
        <v>0</v>
      </c>
      <c r="CD511" s="24">
        <v>411</v>
      </c>
      <c r="CE511" s="24">
        <v>12</v>
      </c>
      <c r="CF511" s="24">
        <v>35</v>
      </c>
      <c r="CG511" s="24">
        <v>0</v>
      </c>
      <c r="CH511" s="24">
        <v>458</v>
      </c>
      <c r="CI511" s="22">
        <v>3355</v>
      </c>
      <c r="CJ511" s="22">
        <v>43</v>
      </c>
      <c r="CK511" s="22">
        <v>2</v>
      </c>
      <c r="CL511" s="22" t="s">
        <v>37</v>
      </c>
      <c r="CM511" s="20" t="s">
        <v>37</v>
      </c>
      <c r="CN511" s="20" t="s">
        <v>37</v>
      </c>
      <c r="CO511" s="20" t="s">
        <v>37</v>
      </c>
      <c r="CP511" s="20" t="s">
        <v>37</v>
      </c>
    </row>
    <row r="512" spans="1:94" x14ac:dyDescent="0.35">
      <c r="A512" s="16">
        <v>2012</v>
      </c>
      <c r="B512" s="17">
        <v>14534</v>
      </c>
      <c r="C512" s="18" t="s">
        <v>1322</v>
      </c>
      <c r="D512" s="18" t="s">
        <v>63</v>
      </c>
      <c r="E512" s="18" t="s">
        <v>28</v>
      </c>
      <c r="F512" s="16" t="s">
        <v>8</v>
      </c>
      <c r="G512" s="20">
        <v>4526</v>
      </c>
      <c r="H512" s="20">
        <v>6823</v>
      </c>
      <c r="I512" s="20" t="s">
        <v>37</v>
      </c>
      <c r="J512" s="20" t="s">
        <v>37</v>
      </c>
      <c r="K512" s="20">
        <v>11349</v>
      </c>
      <c r="L512" s="19">
        <v>0.4</v>
      </c>
      <c r="M512" s="19">
        <v>1.3</v>
      </c>
      <c r="N512" s="19" t="s">
        <v>37</v>
      </c>
      <c r="O512" s="19" t="s">
        <v>37</v>
      </c>
      <c r="P512" s="19">
        <v>1.7</v>
      </c>
      <c r="Q512" s="22">
        <v>35481</v>
      </c>
      <c r="R512" s="22">
        <v>98641</v>
      </c>
      <c r="S512" s="22" t="s">
        <v>37</v>
      </c>
      <c r="T512" s="22" t="s">
        <v>37</v>
      </c>
      <c r="U512" s="22">
        <v>134122</v>
      </c>
      <c r="V512" s="21">
        <v>9.9</v>
      </c>
      <c r="W512" s="21">
        <v>28</v>
      </c>
      <c r="X512" s="21" t="s">
        <v>37</v>
      </c>
      <c r="Y512" s="21" t="s">
        <v>37</v>
      </c>
      <c r="Z512" s="21">
        <v>37.9</v>
      </c>
      <c r="AA512" s="20" t="s">
        <v>37</v>
      </c>
      <c r="AB512" s="20" t="s">
        <v>37</v>
      </c>
      <c r="AC512" s="20" t="s">
        <v>37</v>
      </c>
      <c r="AD512" s="20" t="s">
        <v>37</v>
      </c>
      <c r="AE512" s="20">
        <v>0</v>
      </c>
      <c r="AF512" s="19" t="s">
        <v>37</v>
      </c>
      <c r="AG512" s="19" t="s">
        <v>37</v>
      </c>
      <c r="AH512" s="19" t="s">
        <v>37</v>
      </c>
      <c r="AI512" s="19" t="s">
        <v>37</v>
      </c>
      <c r="AJ512" s="19">
        <v>0</v>
      </c>
      <c r="AK512" s="19" t="s">
        <v>37</v>
      </c>
      <c r="AL512" s="19" t="s">
        <v>37</v>
      </c>
      <c r="AM512" s="19" t="s">
        <v>37</v>
      </c>
      <c r="AN512" s="19" t="s">
        <v>37</v>
      </c>
      <c r="AO512" s="19">
        <v>0</v>
      </c>
      <c r="AP512" s="22" t="s">
        <v>37</v>
      </c>
      <c r="AQ512" s="22" t="s">
        <v>37</v>
      </c>
      <c r="AR512" s="22" t="s">
        <v>37</v>
      </c>
      <c r="AS512" s="22" t="s">
        <v>37</v>
      </c>
      <c r="AT512" s="22">
        <v>0</v>
      </c>
      <c r="AU512" s="21" t="s">
        <v>37</v>
      </c>
      <c r="AV512" s="21" t="s">
        <v>37</v>
      </c>
      <c r="AW512" s="21" t="s">
        <v>37</v>
      </c>
      <c r="AX512" s="21" t="s">
        <v>37</v>
      </c>
      <c r="AY512" s="21">
        <v>0</v>
      </c>
      <c r="AZ512" s="21" t="s">
        <v>37</v>
      </c>
      <c r="BA512" s="21" t="s">
        <v>37</v>
      </c>
      <c r="BB512" s="21" t="s">
        <v>37</v>
      </c>
      <c r="BC512" s="21" t="s">
        <v>37</v>
      </c>
      <c r="BD512" s="21">
        <v>0</v>
      </c>
      <c r="BE512" s="20">
        <v>478</v>
      </c>
      <c r="BF512" s="20">
        <v>302</v>
      </c>
      <c r="BG512" s="20" t="s">
        <v>37</v>
      </c>
      <c r="BH512" s="20" t="s">
        <v>37</v>
      </c>
      <c r="BI512" s="20">
        <v>780</v>
      </c>
      <c r="BJ512" s="20">
        <v>1891</v>
      </c>
      <c r="BK512" s="20">
        <v>3994</v>
      </c>
      <c r="BL512" s="20" t="s">
        <v>37</v>
      </c>
      <c r="BM512" s="20" t="s">
        <v>37</v>
      </c>
      <c r="BN512" s="20">
        <v>5885</v>
      </c>
      <c r="BO512" s="22" t="s">
        <v>37</v>
      </c>
      <c r="BP512" s="22" t="s">
        <v>37</v>
      </c>
      <c r="BQ512" s="22" t="s">
        <v>37</v>
      </c>
      <c r="BR512" s="22" t="s">
        <v>37</v>
      </c>
      <c r="BS512" s="22">
        <v>0</v>
      </c>
      <c r="BT512" s="22" t="s">
        <v>37</v>
      </c>
      <c r="BU512" s="22" t="s">
        <v>37</v>
      </c>
      <c r="BV512" s="22" t="s">
        <v>37</v>
      </c>
      <c r="BW512" s="22" t="s">
        <v>37</v>
      </c>
      <c r="BX512" s="22">
        <v>0</v>
      </c>
      <c r="BY512" s="24">
        <v>1031</v>
      </c>
      <c r="BZ512" s="24">
        <v>297</v>
      </c>
      <c r="CA512" s="24" t="s">
        <v>37</v>
      </c>
      <c r="CB512" s="24" t="s">
        <v>37</v>
      </c>
      <c r="CC512" s="24">
        <v>1328</v>
      </c>
      <c r="CD512" s="24">
        <v>3400</v>
      </c>
      <c r="CE512" s="24">
        <v>4593</v>
      </c>
      <c r="CF512" s="24">
        <v>0</v>
      </c>
      <c r="CG512" s="24">
        <v>0</v>
      </c>
      <c r="CH512" s="24">
        <v>7993</v>
      </c>
      <c r="CI512" s="22" t="s">
        <v>37</v>
      </c>
      <c r="CJ512" s="22" t="s">
        <v>37</v>
      </c>
      <c r="CK512" s="22" t="s">
        <v>37</v>
      </c>
      <c r="CL512" s="22" t="s">
        <v>37</v>
      </c>
      <c r="CM512" s="20" t="s">
        <v>37</v>
      </c>
      <c r="CN512" s="20" t="s">
        <v>37</v>
      </c>
      <c r="CO512" s="20" t="s">
        <v>37</v>
      </c>
      <c r="CP512" s="20" t="s">
        <v>37</v>
      </c>
    </row>
    <row r="513" spans="1:94" x14ac:dyDescent="0.35">
      <c r="A513" s="16">
        <v>2012</v>
      </c>
      <c r="B513" s="17">
        <v>14557</v>
      </c>
      <c r="C513" s="18" t="s">
        <v>1324</v>
      </c>
      <c r="D513" s="18" t="s">
        <v>54</v>
      </c>
      <c r="E513" s="18" t="s">
        <v>33</v>
      </c>
      <c r="F513" s="16" t="s">
        <v>8</v>
      </c>
      <c r="G513" s="20" t="s">
        <v>37</v>
      </c>
      <c r="H513" s="20" t="s">
        <v>37</v>
      </c>
      <c r="I513" s="20" t="s">
        <v>37</v>
      </c>
      <c r="J513" s="20" t="s">
        <v>37</v>
      </c>
      <c r="K513" s="20">
        <v>0</v>
      </c>
      <c r="L513" s="19" t="s">
        <v>37</v>
      </c>
      <c r="M513" s="19" t="s">
        <v>37</v>
      </c>
      <c r="N513" s="19" t="s">
        <v>37</v>
      </c>
      <c r="O513" s="19" t="s">
        <v>37</v>
      </c>
      <c r="P513" s="19">
        <v>0</v>
      </c>
      <c r="Q513" s="22">
        <v>7176</v>
      </c>
      <c r="R513" s="22" t="s">
        <v>37</v>
      </c>
      <c r="S513" s="22" t="s">
        <v>37</v>
      </c>
      <c r="T513" s="22" t="s">
        <v>37</v>
      </c>
      <c r="U513" s="22">
        <v>7176</v>
      </c>
      <c r="V513" s="21">
        <v>6</v>
      </c>
      <c r="W513" s="21" t="s">
        <v>37</v>
      </c>
      <c r="X513" s="21" t="s">
        <v>37</v>
      </c>
      <c r="Y513" s="21" t="s">
        <v>37</v>
      </c>
      <c r="Z513" s="21">
        <v>6</v>
      </c>
      <c r="AA513" s="20" t="s">
        <v>37</v>
      </c>
      <c r="AB513" s="20" t="s">
        <v>37</v>
      </c>
      <c r="AC513" s="20" t="s">
        <v>37</v>
      </c>
      <c r="AD513" s="20" t="s">
        <v>37</v>
      </c>
      <c r="AE513" s="20">
        <v>0</v>
      </c>
      <c r="AF513" s="19" t="s">
        <v>37</v>
      </c>
      <c r="AG513" s="19" t="s">
        <v>37</v>
      </c>
      <c r="AH513" s="19" t="s">
        <v>37</v>
      </c>
      <c r="AI513" s="19" t="s">
        <v>37</v>
      </c>
      <c r="AJ513" s="19">
        <v>0</v>
      </c>
      <c r="AK513" s="19" t="s">
        <v>37</v>
      </c>
      <c r="AL513" s="19" t="s">
        <v>37</v>
      </c>
      <c r="AM513" s="19" t="s">
        <v>37</v>
      </c>
      <c r="AN513" s="19" t="s">
        <v>37</v>
      </c>
      <c r="AO513" s="19">
        <v>0</v>
      </c>
      <c r="AP513" s="22" t="s">
        <v>37</v>
      </c>
      <c r="AQ513" s="22" t="s">
        <v>37</v>
      </c>
      <c r="AR513" s="22" t="s">
        <v>37</v>
      </c>
      <c r="AS513" s="22" t="s">
        <v>37</v>
      </c>
      <c r="AT513" s="22">
        <v>0</v>
      </c>
      <c r="AU513" s="21">
        <v>2</v>
      </c>
      <c r="AV513" s="21" t="s">
        <v>37</v>
      </c>
      <c r="AW513" s="21" t="s">
        <v>37</v>
      </c>
      <c r="AX513" s="21" t="s">
        <v>37</v>
      </c>
      <c r="AY513" s="21">
        <v>2</v>
      </c>
      <c r="AZ513" s="21">
        <v>2</v>
      </c>
      <c r="BA513" s="21" t="s">
        <v>37</v>
      </c>
      <c r="BB513" s="21" t="s">
        <v>37</v>
      </c>
      <c r="BC513" s="21" t="s">
        <v>37</v>
      </c>
      <c r="BD513" s="21">
        <v>2</v>
      </c>
      <c r="BE513" s="20" t="s">
        <v>37</v>
      </c>
      <c r="BF513" s="20" t="s">
        <v>37</v>
      </c>
      <c r="BG513" s="20" t="s">
        <v>37</v>
      </c>
      <c r="BH513" s="20" t="s">
        <v>37</v>
      </c>
      <c r="BI513" s="20">
        <v>0</v>
      </c>
      <c r="BJ513" s="20">
        <v>1</v>
      </c>
      <c r="BK513" s="20" t="s">
        <v>37</v>
      </c>
      <c r="BL513" s="20" t="s">
        <v>37</v>
      </c>
      <c r="BM513" s="20" t="s">
        <v>37</v>
      </c>
      <c r="BN513" s="20">
        <v>1</v>
      </c>
      <c r="BO513" s="22">
        <v>114</v>
      </c>
      <c r="BP513" s="22" t="s">
        <v>37</v>
      </c>
      <c r="BQ513" s="22" t="s">
        <v>37</v>
      </c>
      <c r="BR513" s="22" t="s">
        <v>37</v>
      </c>
      <c r="BS513" s="22">
        <v>114</v>
      </c>
      <c r="BT513" s="22">
        <v>19</v>
      </c>
      <c r="BU513" s="22" t="s">
        <v>37</v>
      </c>
      <c r="BV513" s="22" t="s">
        <v>37</v>
      </c>
      <c r="BW513" s="22" t="s">
        <v>37</v>
      </c>
      <c r="BX513" s="22">
        <v>19</v>
      </c>
      <c r="BY513" s="24">
        <v>29</v>
      </c>
      <c r="BZ513" s="24" t="s">
        <v>37</v>
      </c>
      <c r="CA513" s="24" t="s">
        <v>37</v>
      </c>
      <c r="CB513" s="24" t="s">
        <v>37</v>
      </c>
      <c r="CC513" s="24">
        <v>29</v>
      </c>
      <c r="CD513" s="24">
        <v>163</v>
      </c>
      <c r="CE513" s="24">
        <v>0</v>
      </c>
      <c r="CF513" s="24">
        <v>0</v>
      </c>
      <c r="CG513" s="24">
        <v>0</v>
      </c>
      <c r="CH513" s="24">
        <v>163</v>
      </c>
      <c r="CI513" s="22" t="s">
        <v>37</v>
      </c>
      <c r="CJ513" s="22" t="s">
        <v>37</v>
      </c>
      <c r="CK513" s="22">
        <v>17</v>
      </c>
      <c r="CL513" s="22" t="s">
        <v>37</v>
      </c>
      <c r="CM513" s="20">
        <v>3</v>
      </c>
      <c r="CN513" s="20">
        <v>1</v>
      </c>
      <c r="CO513" s="20" t="s">
        <v>37</v>
      </c>
      <c r="CP513" s="20" t="s">
        <v>37</v>
      </c>
    </row>
    <row r="514" spans="1:94" x14ac:dyDescent="0.35">
      <c r="A514" s="16">
        <v>2012</v>
      </c>
      <c r="B514" s="17">
        <v>14600</v>
      </c>
      <c r="C514" s="18" t="s">
        <v>1328</v>
      </c>
      <c r="D514" s="18" t="s">
        <v>238</v>
      </c>
      <c r="E514" s="18" t="s">
        <v>28</v>
      </c>
      <c r="F514" s="16" t="s">
        <v>8</v>
      </c>
      <c r="G514" s="20">
        <v>20</v>
      </c>
      <c r="H514" s="20">
        <v>0</v>
      </c>
      <c r="I514" s="20">
        <v>0</v>
      </c>
      <c r="J514" s="20">
        <v>0</v>
      </c>
      <c r="K514" s="20">
        <v>20</v>
      </c>
      <c r="L514" s="19" t="s">
        <v>37</v>
      </c>
      <c r="M514" s="19">
        <v>0</v>
      </c>
      <c r="N514" s="19">
        <v>0</v>
      </c>
      <c r="O514" s="19">
        <v>0</v>
      </c>
      <c r="P514" s="19">
        <v>0</v>
      </c>
      <c r="Q514" s="22">
        <v>539</v>
      </c>
      <c r="R514" s="22">
        <v>0</v>
      </c>
      <c r="S514" s="22">
        <v>0</v>
      </c>
      <c r="T514" s="22">
        <v>0</v>
      </c>
      <c r="U514" s="22">
        <v>539</v>
      </c>
      <c r="V514" s="21">
        <v>0.5</v>
      </c>
      <c r="W514" s="21">
        <v>0</v>
      </c>
      <c r="X514" s="21">
        <v>0</v>
      </c>
      <c r="Y514" s="21">
        <v>0</v>
      </c>
      <c r="Z514" s="21">
        <v>0.5</v>
      </c>
      <c r="AA514" s="20" t="s">
        <v>37</v>
      </c>
      <c r="AB514" s="20" t="s">
        <v>37</v>
      </c>
      <c r="AC514" s="20" t="s">
        <v>37</v>
      </c>
      <c r="AD514" s="20" t="s">
        <v>37</v>
      </c>
      <c r="AE514" s="20">
        <v>0</v>
      </c>
      <c r="AF514" s="19" t="s">
        <v>37</v>
      </c>
      <c r="AG514" s="19" t="s">
        <v>37</v>
      </c>
      <c r="AH514" s="19" t="s">
        <v>37</v>
      </c>
      <c r="AI514" s="19" t="s">
        <v>37</v>
      </c>
      <c r="AJ514" s="19">
        <v>0</v>
      </c>
      <c r="AK514" s="19" t="s">
        <v>37</v>
      </c>
      <c r="AL514" s="19" t="s">
        <v>37</v>
      </c>
      <c r="AM514" s="19" t="s">
        <v>37</v>
      </c>
      <c r="AN514" s="19" t="s">
        <v>37</v>
      </c>
      <c r="AO514" s="19">
        <v>0</v>
      </c>
      <c r="AP514" s="22" t="s">
        <v>37</v>
      </c>
      <c r="AQ514" s="22" t="s">
        <v>37</v>
      </c>
      <c r="AR514" s="22" t="s">
        <v>37</v>
      </c>
      <c r="AS514" s="22" t="s">
        <v>37</v>
      </c>
      <c r="AT514" s="22">
        <v>0</v>
      </c>
      <c r="AU514" s="21" t="s">
        <v>37</v>
      </c>
      <c r="AV514" s="21" t="s">
        <v>37</v>
      </c>
      <c r="AW514" s="21" t="s">
        <v>37</v>
      </c>
      <c r="AX514" s="21" t="s">
        <v>37</v>
      </c>
      <c r="AY514" s="21">
        <v>0</v>
      </c>
      <c r="AZ514" s="21" t="s">
        <v>37</v>
      </c>
      <c r="BA514" s="21" t="s">
        <v>37</v>
      </c>
      <c r="BB514" s="21" t="s">
        <v>37</v>
      </c>
      <c r="BC514" s="21" t="s">
        <v>37</v>
      </c>
      <c r="BD514" s="21">
        <v>0</v>
      </c>
      <c r="BE514" s="20">
        <v>9</v>
      </c>
      <c r="BF514" s="20">
        <v>0</v>
      </c>
      <c r="BG514" s="20">
        <v>0</v>
      </c>
      <c r="BH514" s="20">
        <v>0</v>
      </c>
      <c r="BI514" s="20">
        <v>9</v>
      </c>
      <c r="BJ514" s="20">
        <v>0</v>
      </c>
      <c r="BK514" s="20" t="s">
        <v>37</v>
      </c>
      <c r="BL514" s="20" t="s">
        <v>37</v>
      </c>
      <c r="BM514" s="20" t="s">
        <v>37</v>
      </c>
      <c r="BN514" s="20">
        <v>0</v>
      </c>
      <c r="BO514" s="22" t="s">
        <v>37</v>
      </c>
      <c r="BP514" s="22">
        <v>0</v>
      </c>
      <c r="BQ514" s="22">
        <v>0</v>
      </c>
      <c r="BR514" s="22">
        <v>0</v>
      </c>
      <c r="BS514" s="22">
        <v>0</v>
      </c>
      <c r="BT514" s="22" t="s">
        <v>37</v>
      </c>
      <c r="BU514" s="22" t="s">
        <v>37</v>
      </c>
      <c r="BV514" s="22" t="s">
        <v>37</v>
      </c>
      <c r="BW514" s="22" t="s">
        <v>37</v>
      </c>
      <c r="BX514" s="22">
        <v>0</v>
      </c>
      <c r="BY514" s="24" t="s">
        <v>37</v>
      </c>
      <c r="BZ514" s="24" t="s">
        <v>37</v>
      </c>
      <c r="CA514" s="24" t="s">
        <v>37</v>
      </c>
      <c r="CB514" s="24" t="s">
        <v>37</v>
      </c>
      <c r="CC514" s="24">
        <v>0</v>
      </c>
      <c r="CD514" s="24">
        <v>9</v>
      </c>
      <c r="CE514" s="24">
        <v>0</v>
      </c>
      <c r="CF514" s="24">
        <v>0</v>
      </c>
      <c r="CG514" s="24">
        <v>0</v>
      </c>
      <c r="CH514" s="24">
        <v>9</v>
      </c>
      <c r="CI514" s="22" t="s">
        <v>37</v>
      </c>
      <c r="CJ514" s="22" t="s">
        <v>37</v>
      </c>
      <c r="CK514" s="22" t="s">
        <v>37</v>
      </c>
      <c r="CL514" s="22" t="s">
        <v>37</v>
      </c>
      <c r="CM514" s="20" t="s">
        <v>37</v>
      </c>
      <c r="CN514" s="20" t="s">
        <v>37</v>
      </c>
      <c r="CO514" s="20" t="s">
        <v>37</v>
      </c>
      <c r="CP514" s="20" t="s">
        <v>37</v>
      </c>
    </row>
    <row r="515" spans="1:94" x14ac:dyDescent="0.35">
      <c r="A515" s="16">
        <v>2012</v>
      </c>
      <c r="B515" s="17">
        <v>14606</v>
      </c>
      <c r="C515" s="18" t="s">
        <v>1331</v>
      </c>
      <c r="D515" s="18" t="s">
        <v>61</v>
      </c>
      <c r="E515" s="18" t="s">
        <v>33</v>
      </c>
      <c r="F515" s="16" t="s">
        <v>8</v>
      </c>
      <c r="G515" s="20" t="s">
        <v>37</v>
      </c>
      <c r="H515" s="20" t="s">
        <v>37</v>
      </c>
      <c r="I515" s="20" t="s">
        <v>37</v>
      </c>
      <c r="J515" s="20" t="s">
        <v>37</v>
      </c>
      <c r="K515" s="20" t="s">
        <v>37</v>
      </c>
      <c r="L515" s="19" t="s">
        <v>37</v>
      </c>
      <c r="M515" s="19" t="s">
        <v>37</v>
      </c>
      <c r="N515" s="19" t="s">
        <v>37</v>
      </c>
      <c r="O515" s="19" t="s">
        <v>37</v>
      </c>
      <c r="P515" s="19" t="s">
        <v>37</v>
      </c>
      <c r="Q515" s="22" t="s">
        <v>37</v>
      </c>
      <c r="R515" s="22" t="s">
        <v>37</v>
      </c>
      <c r="S515" s="22" t="s">
        <v>37</v>
      </c>
      <c r="T515" s="22" t="s">
        <v>37</v>
      </c>
      <c r="U515" s="22" t="s">
        <v>37</v>
      </c>
      <c r="V515" s="21" t="s">
        <v>37</v>
      </c>
      <c r="W515" s="21" t="s">
        <v>37</v>
      </c>
      <c r="X515" s="21" t="s">
        <v>37</v>
      </c>
      <c r="Y515" s="21" t="s">
        <v>37</v>
      </c>
      <c r="Z515" s="21" t="s">
        <v>37</v>
      </c>
      <c r="AA515" s="20" t="s">
        <v>37</v>
      </c>
      <c r="AB515" s="20" t="s">
        <v>37</v>
      </c>
      <c r="AC515" s="20" t="s">
        <v>37</v>
      </c>
      <c r="AD515" s="20" t="s">
        <v>37</v>
      </c>
      <c r="AE515" s="20" t="s">
        <v>37</v>
      </c>
      <c r="AF515" s="19" t="s">
        <v>37</v>
      </c>
      <c r="AG515" s="19" t="s">
        <v>37</v>
      </c>
      <c r="AH515" s="19" t="s">
        <v>37</v>
      </c>
      <c r="AI515" s="19" t="s">
        <v>37</v>
      </c>
      <c r="AJ515" s="19" t="s">
        <v>37</v>
      </c>
      <c r="AK515" s="19" t="s">
        <v>37</v>
      </c>
      <c r="AL515" s="19" t="s">
        <v>37</v>
      </c>
      <c r="AM515" s="19" t="s">
        <v>37</v>
      </c>
      <c r="AN515" s="19" t="s">
        <v>37</v>
      </c>
      <c r="AO515" s="19" t="s">
        <v>37</v>
      </c>
      <c r="AP515" s="22" t="s">
        <v>37</v>
      </c>
      <c r="AQ515" s="22" t="s">
        <v>37</v>
      </c>
      <c r="AR515" s="22" t="s">
        <v>37</v>
      </c>
      <c r="AS515" s="22" t="s">
        <v>37</v>
      </c>
      <c r="AT515" s="22" t="s">
        <v>37</v>
      </c>
      <c r="AU515" s="21" t="s">
        <v>37</v>
      </c>
      <c r="AV515" s="21" t="s">
        <v>37</v>
      </c>
      <c r="AW515" s="21" t="s">
        <v>37</v>
      </c>
      <c r="AX515" s="21" t="s">
        <v>37</v>
      </c>
      <c r="AY515" s="21" t="s">
        <v>37</v>
      </c>
      <c r="AZ515" s="21" t="s">
        <v>37</v>
      </c>
      <c r="BA515" s="21" t="s">
        <v>37</v>
      </c>
      <c r="BB515" s="21" t="s">
        <v>37</v>
      </c>
      <c r="BC515" s="21" t="s">
        <v>37</v>
      </c>
      <c r="BD515" s="21" t="s">
        <v>37</v>
      </c>
      <c r="BE515" s="20" t="s">
        <v>37</v>
      </c>
      <c r="BF515" s="20" t="s">
        <v>37</v>
      </c>
      <c r="BG515" s="20" t="s">
        <v>37</v>
      </c>
      <c r="BH515" s="20" t="s">
        <v>37</v>
      </c>
      <c r="BI515" s="20" t="s">
        <v>37</v>
      </c>
      <c r="BJ515" s="20" t="s">
        <v>37</v>
      </c>
      <c r="BK515" s="20" t="s">
        <v>37</v>
      </c>
      <c r="BL515" s="20" t="s">
        <v>37</v>
      </c>
      <c r="BM515" s="20" t="s">
        <v>37</v>
      </c>
      <c r="BN515" s="20" t="s">
        <v>37</v>
      </c>
      <c r="BO515" s="22" t="s">
        <v>37</v>
      </c>
      <c r="BP515" s="22" t="s">
        <v>37</v>
      </c>
      <c r="BQ515" s="22" t="s">
        <v>37</v>
      </c>
      <c r="BR515" s="22" t="s">
        <v>37</v>
      </c>
      <c r="BS515" s="22" t="s">
        <v>37</v>
      </c>
      <c r="BT515" s="22" t="s">
        <v>37</v>
      </c>
      <c r="BU515" s="22" t="s">
        <v>37</v>
      </c>
      <c r="BV515" s="22" t="s">
        <v>37</v>
      </c>
      <c r="BW515" s="22" t="s">
        <v>37</v>
      </c>
      <c r="BX515" s="22" t="s">
        <v>37</v>
      </c>
      <c r="BY515" s="24" t="s">
        <v>37</v>
      </c>
      <c r="BZ515" s="24" t="s">
        <v>37</v>
      </c>
      <c r="CA515" s="24" t="s">
        <v>37</v>
      </c>
      <c r="CB515" s="24" t="s">
        <v>37</v>
      </c>
      <c r="CC515" s="24" t="s">
        <v>37</v>
      </c>
      <c r="CD515" s="24" t="s">
        <v>37</v>
      </c>
      <c r="CE515" s="24" t="s">
        <v>37</v>
      </c>
      <c r="CF515" s="24" t="s">
        <v>37</v>
      </c>
      <c r="CG515" s="24" t="s">
        <v>37</v>
      </c>
      <c r="CH515" s="24" t="s">
        <v>37</v>
      </c>
      <c r="CI515" s="22" t="s">
        <v>37</v>
      </c>
      <c r="CJ515" s="22" t="s">
        <v>37</v>
      </c>
      <c r="CK515" s="22" t="s">
        <v>37</v>
      </c>
      <c r="CL515" s="22" t="s">
        <v>37</v>
      </c>
      <c r="CM515" s="20" t="s">
        <v>37</v>
      </c>
      <c r="CN515" s="20">
        <v>3</v>
      </c>
      <c r="CO515" s="20" t="s">
        <v>37</v>
      </c>
      <c r="CP515" s="20" t="s">
        <v>37</v>
      </c>
    </row>
    <row r="516" spans="1:94" x14ac:dyDescent="0.35">
      <c r="A516" s="16">
        <v>2012</v>
      </c>
      <c r="B516" s="17">
        <v>14610</v>
      </c>
      <c r="C516" s="18" t="s">
        <v>1332</v>
      </c>
      <c r="D516" s="18" t="s">
        <v>61</v>
      </c>
      <c r="E516" s="18" t="s">
        <v>28</v>
      </c>
      <c r="F516" s="16" t="s">
        <v>8</v>
      </c>
      <c r="G516" s="20">
        <v>12908</v>
      </c>
      <c r="H516" s="20">
        <v>12728</v>
      </c>
      <c r="I516" s="20" t="s">
        <v>37</v>
      </c>
      <c r="J516" s="20" t="s">
        <v>37</v>
      </c>
      <c r="K516" s="20">
        <v>25636</v>
      </c>
      <c r="L516" s="19">
        <v>0.6</v>
      </c>
      <c r="M516" s="19">
        <v>3</v>
      </c>
      <c r="N516" s="19" t="s">
        <v>37</v>
      </c>
      <c r="O516" s="19" t="s">
        <v>37</v>
      </c>
      <c r="P516" s="19">
        <v>3.6</v>
      </c>
      <c r="Q516" s="22">
        <v>29723</v>
      </c>
      <c r="R516" s="22">
        <v>51963</v>
      </c>
      <c r="S516" s="22" t="s">
        <v>37</v>
      </c>
      <c r="T516" s="22" t="s">
        <v>37</v>
      </c>
      <c r="U516" s="22">
        <v>81686</v>
      </c>
      <c r="V516" s="21">
        <v>5.5</v>
      </c>
      <c r="W516" s="21">
        <v>12.8</v>
      </c>
      <c r="X516" s="21" t="s">
        <v>37</v>
      </c>
      <c r="Y516" s="21" t="s">
        <v>37</v>
      </c>
      <c r="Z516" s="21">
        <v>18.3</v>
      </c>
      <c r="AA516" s="20" t="s">
        <v>37</v>
      </c>
      <c r="AB516" s="20" t="s">
        <v>37</v>
      </c>
      <c r="AC516" s="20" t="s">
        <v>37</v>
      </c>
      <c r="AD516" s="20" t="s">
        <v>37</v>
      </c>
      <c r="AE516" s="20">
        <v>0</v>
      </c>
      <c r="AF516" s="19" t="s">
        <v>37</v>
      </c>
      <c r="AG516" s="19" t="s">
        <v>37</v>
      </c>
      <c r="AH516" s="19" t="s">
        <v>37</v>
      </c>
      <c r="AI516" s="19" t="s">
        <v>37</v>
      </c>
      <c r="AJ516" s="19">
        <v>0</v>
      </c>
      <c r="AK516" s="19" t="s">
        <v>37</v>
      </c>
      <c r="AL516" s="19" t="s">
        <v>37</v>
      </c>
      <c r="AM516" s="19" t="s">
        <v>37</v>
      </c>
      <c r="AN516" s="19" t="s">
        <v>37</v>
      </c>
      <c r="AO516" s="19">
        <v>0</v>
      </c>
      <c r="AP516" s="22" t="s">
        <v>37</v>
      </c>
      <c r="AQ516" s="22" t="s">
        <v>37</v>
      </c>
      <c r="AR516" s="22" t="s">
        <v>37</v>
      </c>
      <c r="AS516" s="22" t="s">
        <v>37</v>
      </c>
      <c r="AT516" s="22">
        <v>0</v>
      </c>
      <c r="AU516" s="21" t="s">
        <v>37</v>
      </c>
      <c r="AV516" s="21" t="s">
        <v>37</v>
      </c>
      <c r="AW516" s="21" t="s">
        <v>37</v>
      </c>
      <c r="AX516" s="21" t="s">
        <v>37</v>
      </c>
      <c r="AY516" s="21">
        <v>0</v>
      </c>
      <c r="AZ516" s="21" t="s">
        <v>37</v>
      </c>
      <c r="BA516" s="21" t="s">
        <v>37</v>
      </c>
      <c r="BB516" s="21" t="s">
        <v>37</v>
      </c>
      <c r="BC516" s="21" t="s">
        <v>37</v>
      </c>
      <c r="BD516" s="21">
        <v>0</v>
      </c>
      <c r="BE516" s="20">
        <v>1238</v>
      </c>
      <c r="BF516" s="20">
        <v>449</v>
      </c>
      <c r="BG516" s="20" t="s">
        <v>37</v>
      </c>
      <c r="BH516" s="20" t="s">
        <v>37</v>
      </c>
      <c r="BI516" s="20">
        <v>1687</v>
      </c>
      <c r="BJ516" s="20">
        <v>1893</v>
      </c>
      <c r="BK516" s="20">
        <v>404</v>
      </c>
      <c r="BL516" s="20" t="s">
        <v>37</v>
      </c>
      <c r="BM516" s="20" t="s">
        <v>37</v>
      </c>
      <c r="BN516" s="20">
        <v>2297</v>
      </c>
      <c r="BO516" s="22" t="s">
        <v>37</v>
      </c>
      <c r="BP516" s="22" t="s">
        <v>37</v>
      </c>
      <c r="BQ516" s="22" t="s">
        <v>37</v>
      </c>
      <c r="BR516" s="22" t="s">
        <v>37</v>
      </c>
      <c r="BS516" s="22">
        <v>0</v>
      </c>
      <c r="BT516" s="22" t="s">
        <v>37</v>
      </c>
      <c r="BU516" s="22" t="s">
        <v>37</v>
      </c>
      <c r="BV516" s="22" t="s">
        <v>37</v>
      </c>
      <c r="BW516" s="22" t="s">
        <v>37</v>
      </c>
      <c r="BX516" s="22">
        <v>0</v>
      </c>
      <c r="BY516" s="24" t="s">
        <v>37</v>
      </c>
      <c r="BZ516" s="24" t="s">
        <v>37</v>
      </c>
      <c r="CA516" s="24" t="s">
        <v>37</v>
      </c>
      <c r="CB516" s="24" t="s">
        <v>37</v>
      </c>
      <c r="CC516" s="24">
        <v>0</v>
      </c>
      <c r="CD516" s="24">
        <v>3131</v>
      </c>
      <c r="CE516" s="24">
        <v>853</v>
      </c>
      <c r="CF516" s="24">
        <v>0</v>
      </c>
      <c r="CG516" s="24">
        <v>0</v>
      </c>
      <c r="CH516" s="24">
        <v>3984</v>
      </c>
      <c r="CI516" s="22" t="s">
        <v>37</v>
      </c>
      <c r="CJ516" s="22" t="s">
        <v>37</v>
      </c>
      <c r="CK516" s="22" t="s">
        <v>37</v>
      </c>
      <c r="CL516" s="22" t="s">
        <v>37</v>
      </c>
      <c r="CM516" s="20" t="s">
        <v>37</v>
      </c>
      <c r="CN516" s="20">
        <v>200</v>
      </c>
      <c r="CO516" s="20" t="s">
        <v>37</v>
      </c>
      <c r="CP516" s="20" t="s">
        <v>37</v>
      </c>
    </row>
    <row r="517" spans="1:94" x14ac:dyDescent="0.35">
      <c r="A517" s="16">
        <v>2012</v>
      </c>
      <c r="B517" s="17">
        <v>14624</v>
      </c>
      <c r="C517" s="18" t="s">
        <v>1333</v>
      </c>
      <c r="D517" s="18" t="s">
        <v>96</v>
      </c>
      <c r="E517" s="18" t="s">
        <v>191</v>
      </c>
      <c r="F517" s="16" t="s">
        <v>8</v>
      </c>
      <c r="G517" s="20">
        <v>2394</v>
      </c>
      <c r="H517" s="20">
        <v>823</v>
      </c>
      <c r="I517" s="20">
        <v>44078</v>
      </c>
      <c r="J517" s="20" t="s">
        <v>37</v>
      </c>
      <c r="K517" s="20">
        <v>47295</v>
      </c>
      <c r="L517" s="19" t="s">
        <v>37</v>
      </c>
      <c r="M517" s="19" t="s">
        <v>37</v>
      </c>
      <c r="N517" s="19" t="s">
        <v>37</v>
      </c>
      <c r="O517" s="19" t="s">
        <v>37</v>
      </c>
      <c r="P517" s="19">
        <v>0</v>
      </c>
      <c r="Q517" s="22">
        <v>41964</v>
      </c>
      <c r="R517" s="22">
        <v>10015</v>
      </c>
      <c r="S517" s="22">
        <v>146133</v>
      </c>
      <c r="T517" s="22" t="s">
        <v>37</v>
      </c>
      <c r="U517" s="22">
        <v>198112</v>
      </c>
      <c r="V517" s="21" t="s">
        <v>37</v>
      </c>
      <c r="W517" s="21" t="s">
        <v>37</v>
      </c>
      <c r="X517" s="21" t="s">
        <v>37</v>
      </c>
      <c r="Y517" s="21" t="s">
        <v>37</v>
      </c>
      <c r="Z517" s="21">
        <v>0</v>
      </c>
      <c r="AA517" s="20" t="s">
        <v>37</v>
      </c>
      <c r="AB517" s="20" t="s">
        <v>37</v>
      </c>
      <c r="AC517" s="20" t="s">
        <v>37</v>
      </c>
      <c r="AD517" s="20" t="s">
        <v>37</v>
      </c>
      <c r="AE517" s="20">
        <v>0</v>
      </c>
      <c r="AF517" s="19" t="s">
        <v>37</v>
      </c>
      <c r="AG517" s="19" t="s">
        <v>37</v>
      </c>
      <c r="AH517" s="19" t="s">
        <v>37</v>
      </c>
      <c r="AI517" s="19" t="s">
        <v>37</v>
      </c>
      <c r="AJ517" s="19">
        <v>0</v>
      </c>
      <c r="AK517" s="19" t="s">
        <v>37</v>
      </c>
      <c r="AL517" s="19" t="s">
        <v>37</v>
      </c>
      <c r="AM517" s="19" t="s">
        <v>37</v>
      </c>
      <c r="AN517" s="19" t="s">
        <v>37</v>
      </c>
      <c r="AO517" s="19">
        <v>0</v>
      </c>
      <c r="AP517" s="22" t="s">
        <v>37</v>
      </c>
      <c r="AQ517" s="22" t="s">
        <v>37</v>
      </c>
      <c r="AR517" s="22" t="s">
        <v>37</v>
      </c>
      <c r="AS517" s="22" t="s">
        <v>37</v>
      </c>
      <c r="AT517" s="22">
        <v>0</v>
      </c>
      <c r="AU517" s="21" t="s">
        <v>37</v>
      </c>
      <c r="AV517" s="21" t="s">
        <v>37</v>
      </c>
      <c r="AW517" s="21" t="s">
        <v>37</v>
      </c>
      <c r="AX517" s="21" t="s">
        <v>37</v>
      </c>
      <c r="AY517" s="21">
        <v>0</v>
      </c>
      <c r="AZ517" s="21" t="s">
        <v>37</v>
      </c>
      <c r="BA517" s="21" t="s">
        <v>37</v>
      </c>
      <c r="BB517" s="21" t="s">
        <v>37</v>
      </c>
      <c r="BC517" s="21" t="s">
        <v>37</v>
      </c>
      <c r="BD517" s="21">
        <v>0</v>
      </c>
      <c r="BE517" s="20">
        <v>106</v>
      </c>
      <c r="BF517" s="20">
        <v>48</v>
      </c>
      <c r="BG517" s="20">
        <v>80</v>
      </c>
      <c r="BH517" s="20" t="s">
        <v>37</v>
      </c>
      <c r="BI517" s="20">
        <v>234</v>
      </c>
      <c r="BJ517" s="20">
        <v>370</v>
      </c>
      <c r="BK517" s="20">
        <v>151</v>
      </c>
      <c r="BL517" s="20">
        <v>2815</v>
      </c>
      <c r="BM517" s="20" t="s">
        <v>37</v>
      </c>
      <c r="BN517" s="20">
        <v>3336</v>
      </c>
      <c r="BO517" s="22" t="s">
        <v>37</v>
      </c>
      <c r="BP517" s="22" t="s">
        <v>37</v>
      </c>
      <c r="BQ517" s="22" t="s">
        <v>37</v>
      </c>
      <c r="BR517" s="22" t="s">
        <v>37</v>
      </c>
      <c r="BS517" s="22">
        <v>0</v>
      </c>
      <c r="BT517" s="22" t="s">
        <v>37</v>
      </c>
      <c r="BU517" s="22" t="s">
        <v>37</v>
      </c>
      <c r="BV517" s="22" t="s">
        <v>37</v>
      </c>
      <c r="BW517" s="22" t="s">
        <v>37</v>
      </c>
      <c r="BX517" s="22">
        <v>0</v>
      </c>
      <c r="BY517" s="24" t="s">
        <v>37</v>
      </c>
      <c r="BZ517" s="24" t="s">
        <v>37</v>
      </c>
      <c r="CA517" s="24" t="s">
        <v>37</v>
      </c>
      <c r="CB517" s="24" t="s">
        <v>37</v>
      </c>
      <c r="CC517" s="24">
        <v>0</v>
      </c>
      <c r="CD517" s="24">
        <v>476</v>
      </c>
      <c r="CE517" s="24">
        <v>199</v>
      </c>
      <c r="CF517" s="24">
        <v>2895</v>
      </c>
      <c r="CG517" s="24">
        <v>0</v>
      </c>
      <c r="CH517" s="24">
        <v>3570</v>
      </c>
      <c r="CI517" s="22" t="s">
        <v>37</v>
      </c>
      <c r="CJ517" s="22" t="s">
        <v>37</v>
      </c>
      <c r="CK517" s="22" t="s">
        <v>37</v>
      </c>
      <c r="CL517" s="22" t="s">
        <v>37</v>
      </c>
      <c r="CM517" s="20" t="s">
        <v>37</v>
      </c>
      <c r="CN517" s="20" t="s">
        <v>37</v>
      </c>
      <c r="CO517" s="20" t="s">
        <v>37</v>
      </c>
      <c r="CP517" s="20" t="s">
        <v>37</v>
      </c>
    </row>
    <row r="518" spans="1:94" x14ac:dyDescent="0.35">
      <c r="A518" s="16">
        <v>2012</v>
      </c>
      <c r="B518" s="17">
        <v>14645</v>
      </c>
      <c r="C518" s="18" t="s">
        <v>1335</v>
      </c>
      <c r="D518" s="18" t="s">
        <v>87</v>
      </c>
      <c r="E518" s="18" t="s">
        <v>28</v>
      </c>
      <c r="F518" s="16" t="s">
        <v>8</v>
      </c>
      <c r="G518" s="20">
        <v>34</v>
      </c>
      <c r="H518" s="20">
        <v>1</v>
      </c>
      <c r="I518" s="20">
        <v>645</v>
      </c>
      <c r="J518" s="20" t="s">
        <v>37</v>
      </c>
      <c r="K518" s="20">
        <v>680</v>
      </c>
      <c r="L518" s="19">
        <v>0</v>
      </c>
      <c r="M518" s="19">
        <v>0</v>
      </c>
      <c r="N518" s="19">
        <v>0.1</v>
      </c>
      <c r="O518" s="19" t="s">
        <v>37</v>
      </c>
      <c r="P518" s="19">
        <v>0.1</v>
      </c>
      <c r="Q518" s="22">
        <v>34</v>
      </c>
      <c r="R518" s="22">
        <v>1</v>
      </c>
      <c r="S518" s="22">
        <v>645</v>
      </c>
      <c r="T518" s="22" t="s">
        <v>37</v>
      </c>
      <c r="U518" s="22">
        <v>680</v>
      </c>
      <c r="V518" s="21">
        <v>0</v>
      </c>
      <c r="W518" s="21">
        <v>0</v>
      </c>
      <c r="X518" s="21">
        <v>0.1</v>
      </c>
      <c r="Y518" s="21" t="s">
        <v>37</v>
      </c>
      <c r="Z518" s="21">
        <v>0.1</v>
      </c>
      <c r="AA518" s="20" t="s">
        <v>37</v>
      </c>
      <c r="AB518" s="20" t="s">
        <v>37</v>
      </c>
      <c r="AC518" s="20" t="s">
        <v>37</v>
      </c>
      <c r="AD518" s="20" t="s">
        <v>37</v>
      </c>
      <c r="AE518" s="20" t="s">
        <v>37</v>
      </c>
      <c r="AF518" s="19" t="s">
        <v>37</v>
      </c>
      <c r="AG518" s="19" t="s">
        <v>37</v>
      </c>
      <c r="AH518" s="19" t="s">
        <v>37</v>
      </c>
      <c r="AI518" s="19" t="s">
        <v>37</v>
      </c>
      <c r="AJ518" s="19" t="s">
        <v>37</v>
      </c>
      <c r="AK518" s="19" t="s">
        <v>37</v>
      </c>
      <c r="AL518" s="19" t="s">
        <v>37</v>
      </c>
      <c r="AM518" s="19" t="s">
        <v>37</v>
      </c>
      <c r="AN518" s="19" t="s">
        <v>37</v>
      </c>
      <c r="AO518" s="19" t="s">
        <v>37</v>
      </c>
      <c r="AP518" s="22" t="s">
        <v>37</v>
      </c>
      <c r="AQ518" s="22" t="s">
        <v>37</v>
      </c>
      <c r="AR518" s="22" t="s">
        <v>37</v>
      </c>
      <c r="AS518" s="22" t="s">
        <v>37</v>
      </c>
      <c r="AT518" s="22" t="s">
        <v>37</v>
      </c>
      <c r="AU518" s="21" t="s">
        <v>37</v>
      </c>
      <c r="AV518" s="21" t="s">
        <v>37</v>
      </c>
      <c r="AW518" s="21" t="s">
        <v>37</v>
      </c>
      <c r="AX518" s="21" t="s">
        <v>37</v>
      </c>
      <c r="AY518" s="21" t="s">
        <v>37</v>
      </c>
      <c r="AZ518" s="21" t="s">
        <v>37</v>
      </c>
      <c r="BA518" s="21" t="s">
        <v>37</v>
      </c>
      <c r="BB518" s="21" t="s">
        <v>37</v>
      </c>
      <c r="BC518" s="21" t="s">
        <v>37</v>
      </c>
      <c r="BD518" s="21" t="s">
        <v>37</v>
      </c>
      <c r="BE518" s="20">
        <v>1</v>
      </c>
      <c r="BF518" s="20">
        <v>0</v>
      </c>
      <c r="BG518" s="20">
        <v>0</v>
      </c>
      <c r="BH518" s="20" t="s">
        <v>37</v>
      </c>
      <c r="BI518" s="20">
        <v>1</v>
      </c>
      <c r="BJ518" s="20">
        <v>8</v>
      </c>
      <c r="BK518" s="20">
        <v>0</v>
      </c>
      <c r="BL518" s="20">
        <v>42</v>
      </c>
      <c r="BM518" s="20" t="s">
        <v>37</v>
      </c>
      <c r="BN518" s="20">
        <v>50</v>
      </c>
      <c r="BO518" s="22" t="s">
        <v>37</v>
      </c>
      <c r="BP518" s="22" t="s">
        <v>37</v>
      </c>
      <c r="BQ518" s="22" t="s">
        <v>37</v>
      </c>
      <c r="BR518" s="22" t="s">
        <v>37</v>
      </c>
      <c r="BS518" s="22">
        <v>0</v>
      </c>
      <c r="BT518" s="22" t="s">
        <v>37</v>
      </c>
      <c r="BU518" s="22" t="s">
        <v>37</v>
      </c>
      <c r="BV518" s="22" t="s">
        <v>37</v>
      </c>
      <c r="BW518" s="22" t="s">
        <v>37</v>
      </c>
      <c r="BX518" s="22">
        <v>0</v>
      </c>
      <c r="BY518" s="24">
        <v>0</v>
      </c>
      <c r="BZ518" s="24">
        <v>0</v>
      </c>
      <c r="CA518" s="24">
        <v>2</v>
      </c>
      <c r="CB518" s="24" t="s">
        <v>37</v>
      </c>
      <c r="CC518" s="24">
        <v>2</v>
      </c>
      <c r="CD518" s="24">
        <v>9</v>
      </c>
      <c r="CE518" s="24">
        <v>0</v>
      </c>
      <c r="CF518" s="24">
        <v>44</v>
      </c>
      <c r="CG518" s="24">
        <v>0</v>
      </c>
      <c r="CH518" s="24">
        <v>53</v>
      </c>
      <c r="CI518" s="22" t="s">
        <v>37</v>
      </c>
      <c r="CJ518" s="22" t="s">
        <v>37</v>
      </c>
      <c r="CK518" s="22" t="s">
        <v>37</v>
      </c>
      <c r="CL518" s="22" t="s">
        <v>37</v>
      </c>
      <c r="CM518" s="20" t="s">
        <v>37</v>
      </c>
      <c r="CN518" s="20" t="s">
        <v>37</v>
      </c>
      <c r="CO518" s="20" t="s">
        <v>37</v>
      </c>
      <c r="CP518" s="20" t="s">
        <v>37</v>
      </c>
    </row>
    <row r="519" spans="1:94" x14ac:dyDescent="0.35">
      <c r="A519" s="16">
        <v>2012</v>
      </c>
      <c r="B519" s="17">
        <v>14653</v>
      </c>
      <c r="C519" s="18" t="s">
        <v>1337</v>
      </c>
      <c r="D519" s="18" t="s">
        <v>96</v>
      </c>
      <c r="E519" s="18" t="s">
        <v>191</v>
      </c>
      <c r="F519" s="16" t="s">
        <v>8</v>
      </c>
      <c r="G519" s="20">
        <v>55</v>
      </c>
      <c r="H519" s="20">
        <v>4</v>
      </c>
      <c r="I519" s="20">
        <v>950</v>
      </c>
      <c r="J519" s="20" t="s">
        <v>37</v>
      </c>
      <c r="K519" s="20">
        <v>1009</v>
      </c>
      <c r="L519" s="19">
        <v>0</v>
      </c>
      <c r="M519" s="19">
        <v>0</v>
      </c>
      <c r="N519" s="19">
        <v>0.1</v>
      </c>
      <c r="O519" s="19" t="s">
        <v>37</v>
      </c>
      <c r="P519" s="19">
        <v>0.1</v>
      </c>
      <c r="Q519" s="22">
        <v>1009</v>
      </c>
      <c r="R519" s="22">
        <v>5108</v>
      </c>
      <c r="S519" s="22">
        <v>2504</v>
      </c>
      <c r="T519" s="22">
        <v>9507</v>
      </c>
      <c r="U519" s="22">
        <v>18128</v>
      </c>
      <c r="V519" s="21" t="s">
        <v>37</v>
      </c>
      <c r="W519" s="21" t="s">
        <v>37</v>
      </c>
      <c r="X519" s="21" t="s">
        <v>37</v>
      </c>
      <c r="Y519" s="21" t="s">
        <v>37</v>
      </c>
      <c r="Z519" s="21">
        <v>0</v>
      </c>
      <c r="AA519" s="20" t="s">
        <v>37</v>
      </c>
      <c r="AB519" s="20" t="s">
        <v>37</v>
      </c>
      <c r="AC519" s="20" t="s">
        <v>37</v>
      </c>
      <c r="AD519" s="20" t="s">
        <v>37</v>
      </c>
      <c r="AE519" s="20">
        <v>0</v>
      </c>
      <c r="AF519" s="19" t="s">
        <v>37</v>
      </c>
      <c r="AG519" s="19" t="s">
        <v>37</v>
      </c>
      <c r="AH519" s="19" t="s">
        <v>37</v>
      </c>
      <c r="AI519" s="19" t="s">
        <v>37</v>
      </c>
      <c r="AJ519" s="19">
        <v>0</v>
      </c>
      <c r="AK519" s="19" t="s">
        <v>37</v>
      </c>
      <c r="AL519" s="19" t="s">
        <v>37</v>
      </c>
      <c r="AM519" s="19" t="s">
        <v>37</v>
      </c>
      <c r="AN519" s="19" t="s">
        <v>37</v>
      </c>
      <c r="AO519" s="19">
        <v>0</v>
      </c>
      <c r="AP519" s="22" t="s">
        <v>37</v>
      </c>
      <c r="AQ519" s="22" t="s">
        <v>37</v>
      </c>
      <c r="AR519" s="22" t="s">
        <v>37</v>
      </c>
      <c r="AS519" s="22" t="s">
        <v>37</v>
      </c>
      <c r="AT519" s="22">
        <v>0</v>
      </c>
      <c r="AU519" s="21" t="s">
        <v>37</v>
      </c>
      <c r="AV519" s="21" t="s">
        <v>37</v>
      </c>
      <c r="AW519" s="21" t="s">
        <v>37</v>
      </c>
      <c r="AX519" s="21" t="s">
        <v>37</v>
      </c>
      <c r="AY519" s="21">
        <v>0</v>
      </c>
      <c r="AZ519" s="21" t="s">
        <v>37</v>
      </c>
      <c r="BA519" s="21" t="s">
        <v>37</v>
      </c>
      <c r="BB519" s="21" t="s">
        <v>37</v>
      </c>
      <c r="BC519" s="21" t="s">
        <v>37</v>
      </c>
      <c r="BD519" s="21">
        <v>0</v>
      </c>
      <c r="BE519" s="20">
        <v>44</v>
      </c>
      <c r="BF519" s="20" t="s">
        <v>37</v>
      </c>
      <c r="BG519" s="20" t="s">
        <v>37</v>
      </c>
      <c r="BH519" s="20" t="s">
        <v>37</v>
      </c>
      <c r="BI519" s="20">
        <v>44</v>
      </c>
      <c r="BJ519" s="20">
        <v>21</v>
      </c>
      <c r="BK519" s="20" t="s">
        <v>37</v>
      </c>
      <c r="BL519" s="20">
        <v>67</v>
      </c>
      <c r="BM519" s="20" t="s">
        <v>37</v>
      </c>
      <c r="BN519" s="20">
        <v>88</v>
      </c>
      <c r="BO519" s="22" t="s">
        <v>37</v>
      </c>
      <c r="BP519" s="22" t="s">
        <v>37</v>
      </c>
      <c r="BQ519" s="22" t="s">
        <v>37</v>
      </c>
      <c r="BR519" s="22" t="s">
        <v>37</v>
      </c>
      <c r="BS519" s="22">
        <v>0</v>
      </c>
      <c r="BT519" s="22" t="s">
        <v>37</v>
      </c>
      <c r="BU519" s="22" t="s">
        <v>37</v>
      </c>
      <c r="BV519" s="22" t="s">
        <v>37</v>
      </c>
      <c r="BW519" s="22" t="s">
        <v>37</v>
      </c>
      <c r="BX519" s="22">
        <v>0</v>
      </c>
      <c r="BY519" s="24" t="s">
        <v>37</v>
      </c>
      <c r="BZ519" s="24" t="s">
        <v>37</v>
      </c>
      <c r="CA519" s="24" t="s">
        <v>37</v>
      </c>
      <c r="CB519" s="24" t="s">
        <v>37</v>
      </c>
      <c r="CC519" s="24">
        <v>0</v>
      </c>
      <c r="CD519" s="24">
        <v>65</v>
      </c>
      <c r="CE519" s="24">
        <v>0</v>
      </c>
      <c r="CF519" s="24">
        <v>67</v>
      </c>
      <c r="CG519" s="24">
        <v>0</v>
      </c>
      <c r="CH519" s="24">
        <v>132</v>
      </c>
      <c r="CI519" s="22" t="s">
        <v>37</v>
      </c>
      <c r="CJ519" s="22" t="s">
        <v>37</v>
      </c>
      <c r="CK519" s="22" t="s">
        <v>37</v>
      </c>
      <c r="CL519" s="22" t="s">
        <v>37</v>
      </c>
      <c r="CM519" s="20" t="s">
        <v>37</v>
      </c>
      <c r="CN519" s="20" t="s">
        <v>37</v>
      </c>
      <c r="CO519" s="20" t="s">
        <v>37</v>
      </c>
      <c r="CP519" s="20" t="s">
        <v>37</v>
      </c>
    </row>
    <row r="520" spans="1:94" x14ac:dyDescent="0.35">
      <c r="A520" s="16">
        <v>2012</v>
      </c>
      <c r="B520" s="17">
        <v>14711</v>
      </c>
      <c r="C520" s="18" t="s">
        <v>1339</v>
      </c>
      <c r="D520" s="18" t="s">
        <v>199</v>
      </c>
      <c r="E520" s="18" t="s">
        <v>57</v>
      </c>
      <c r="F520" s="16" t="s">
        <v>8</v>
      </c>
      <c r="G520" s="20">
        <v>88014</v>
      </c>
      <c r="H520" s="20">
        <v>43385</v>
      </c>
      <c r="I520" s="20">
        <v>15917</v>
      </c>
      <c r="J520" s="20">
        <v>0</v>
      </c>
      <c r="K520" s="20">
        <v>147316</v>
      </c>
      <c r="L520" s="19">
        <v>7.4</v>
      </c>
      <c r="M520" s="19">
        <v>11.2</v>
      </c>
      <c r="N520" s="19">
        <v>2.2000000000000002</v>
      </c>
      <c r="O520" s="19">
        <v>0</v>
      </c>
      <c r="P520" s="19">
        <v>20.8</v>
      </c>
      <c r="Q520" s="22">
        <v>224622</v>
      </c>
      <c r="R520" s="22">
        <v>131045</v>
      </c>
      <c r="S520" s="22">
        <v>62101</v>
      </c>
      <c r="T520" s="22">
        <v>0</v>
      </c>
      <c r="U520" s="22">
        <v>417768</v>
      </c>
      <c r="V520" s="21">
        <v>20.6</v>
      </c>
      <c r="W520" s="21">
        <v>25.8</v>
      </c>
      <c r="X520" s="21">
        <v>9.1</v>
      </c>
      <c r="Y520" s="21">
        <v>0</v>
      </c>
      <c r="Z520" s="21">
        <v>55.5</v>
      </c>
      <c r="AA520" s="20">
        <v>0</v>
      </c>
      <c r="AB520" s="20">
        <v>0</v>
      </c>
      <c r="AC520" s="20">
        <v>0</v>
      </c>
      <c r="AD520" s="20">
        <v>0</v>
      </c>
      <c r="AE520" s="20">
        <v>0</v>
      </c>
      <c r="AF520" s="19">
        <v>6.2</v>
      </c>
      <c r="AG520" s="19">
        <v>0</v>
      </c>
      <c r="AH520" s="19">
        <v>58.2</v>
      </c>
      <c r="AI520" s="19">
        <v>0</v>
      </c>
      <c r="AJ520" s="19">
        <v>64.400000000000006</v>
      </c>
      <c r="AK520" s="19">
        <v>18.7</v>
      </c>
      <c r="AL520" s="19">
        <v>0</v>
      </c>
      <c r="AM520" s="19">
        <v>169.7</v>
      </c>
      <c r="AN520" s="19">
        <v>0</v>
      </c>
      <c r="AO520" s="19">
        <v>188.4</v>
      </c>
      <c r="AP520" s="22">
        <v>0</v>
      </c>
      <c r="AQ520" s="22">
        <v>0</v>
      </c>
      <c r="AR520" s="22">
        <v>0</v>
      </c>
      <c r="AS520" s="22">
        <v>0</v>
      </c>
      <c r="AT520" s="22">
        <v>0</v>
      </c>
      <c r="AU520" s="21">
        <v>6.2</v>
      </c>
      <c r="AV520" s="21">
        <v>0</v>
      </c>
      <c r="AW520" s="21">
        <v>58.2</v>
      </c>
      <c r="AX520" s="21">
        <v>0</v>
      </c>
      <c r="AY520" s="21">
        <v>64.400000000000006</v>
      </c>
      <c r="AZ520" s="21">
        <v>18.7</v>
      </c>
      <c r="BA520" s="21">
        <v>0</v>
      </c>
      <c r="BB520" s="21">
        <v>169.7</v>
      </c>
      <c r="BC520" s="21">
        <v>0</v>
      </c>
      <c r="BD520" s="21">
        <v>188.4</v>
      </c>
      <c r="BE520" s="20">
        <v>2644</v>
      </c>
      <c r="BF520" s="20">
        <v>1603</v>
      </c>
      <c r="BG520" s="20">
        <v>0</v>
      </c>
      <c r="BH520" s="20">
        <v>0</v>
      </c>
      <c r="BI520" s="20">
        <v>4247</v>
      </c>
      <c r="BJ520" s="20">
        <v>7640</v>
      </c>
      <c r="BK520" s="20">
        <v>2944</v>
      </c>
      <c r="BL520" s="20">
        <v>681</v>
      </c>
      <c r="BM520" s="20">
        <v>0</v>
      </c>
      <c r="BN520" s="20">
        <v>11265</v>
      </c>
      <c r="BO520" s="22">
        <v>1801</v>
      </c>
      <c r="BP520" s="22">
        <v>0</v>
      </c>
      <c r="BQ520" s="22">
        <v>125</v>
      </c>
      <c r="BR520" s="22">
        <v>0</v>
      </c>
      <c r="BS520" s="22">
        <v>1926</v>
      </c>
      <c r="BT520" s="22">
        <v>367</v>
      </c>
      <c r="BU520" s="22">
        <v>0</v>
      </c>
      <c r="BV520" s="22">
        <v>3458</v>
      </c>
      <c r="BW520" s="22">
        <v>0</v>
      </c>
      <c r="BX520" s="22">
        <v>3825</v>
      </c>
      <c r="BY520" s="24">
        <v>1301</v>
      </c>
      <c r="BZ520" s="24">
        <v>313</v>
      </c>
      <c r="CA520" s="24">
        <v>56</v>
      </c>
      <c r="CB520" s="24">
        <v>0</v>
      </c>
      <c r="CC520" s="24">
        <v>1670</v>
      </c>
      <c r="CD520" s="24">
        <v>13753</v>
      </c>
      <c r="CE520" s="24">
        <v>4860</v>
      </c>
      <c r="CF520" s="24">
        <v>4320</v>
      </c>
      <c r="CG520" s="24">
        <v>0</v>
      </c>
      <c r="CH520" s="24">
        <v>22933</v>
      </c>
      <c r="CI520" s="22">
        <v>10965</v>
      </c>
      <c r="CJ520" s="22">
        <v>0</v>
      </c>
      <c r="CK520" s="22">
        <v>232</v>
      </c>
      <c r="CL520" s="22">
        <v>0</v>
      </c>
      <c r="CM520" s="20">
        <v>21296</v>
      </c>
      <c r="CN520" s="20">
        <v>221</v>
      </c>
      <c r="CO520" s="20">
        <v>884</v>
      </c>
      <c r="CP520" s="20">
        <v>0</v>
      </c>
    </row>
    <row r="521" spans="1:94" x14ac:dyDescent="0.35">
      <c r="A521" s="16">
        <v>2012</v>
      </c>
      <c r="B521" s="17">
        <v>14715</v>
      </c>
      <c r="C521" s="18" t="s">
        <v>1341</v>
      </c>
      <c r="D521" s="18" t="s">
        <v>199</v>
      </c>
      <c r="E521" s="18" t="s">
        <v>57</v>
      </c>
      <c r="F521" s="16" t="s">
        <v>8</v>
      </c>
      <c r="G521" s="20">
        <v>228786</v>
      </c>
      <c r="H521" s="20">
        <v>160031</v>
      </c>
      <c r="I521" s="20">
        <v>29307</v>
      </c>
      <c r="J521" s="20">
        <v>0</v>
      </c>
      <c r="K521" s="20">
        <v>418124</v>
      </c>
      <c r="L521" s="19">
        <v>23</v>
      </c>
      <c r="M521" s="19">
        <v>32</v>
      </c>
      <c r="N521" s="19">
        <v>4</v>
      </c>
      <c r="O521" s="19">
        <v>0</v>
      </c>
      <c r="P521" s="19">
        <v>59</v>
      </c>
      <c r="Q521" s="22">
        <v>644400</v>
      </c>
      <c r="R521" s="22">
        <v>514819</v>
      </c>
      <c r="S521" s="22">
        <v>218540</v>
      </c>
      <c r="T521" s="22">
        <v>0</v>
      </c>
      <c r="U521" s="22">
        <v>1377759</v>
      </c>
      <c r="V521" s="21">
        <v>56</v>
      </c>
      <c r="W521" s="21">
        <v>108</v>
      </c>
      <c r="X521" s="21">
        <v>29</v>
      </c>
      <c r="Y521" s="21">
        <v>0</v>
      </c>
      <c r="Z521" s="21">
        <v>193</v>
      </c>
      <c r="AA521" s="20">
        <v>0</v>
      </c>
      <c r="AB521" s="20">
        <v>0</v>
      </c>
      <c r="AC521" s="20">
        <v>0</v>
      </c>
      <c r="AD521" s="20">
        <v>0</v>
      </c>
      <c r="AE521" s="20">
        <v>0</v>
      </c>
      <c r="AF521" s="19">
        <v>16</v>
      </c>
      <c r="AG521" s="19">
        <v>9</v>
      </c>
      <c r="AH521" s="19">
        <v>120</v>
      </c>
      <c r="AI521" s="19">
        <v>0</v>
      </c>
      <c r="AJ521" s="19">
        <v>145</v>
      </c>
      <c r="AK521" s="19">
        <v>16</v>
      </c>
      <c r="AL521" s="19">
        <v>9</v>
      </c>
      <c r="AM521" s="19">
        <v>120</v>
      </c>
      <c r="AN521" s="19">
        <v>0</v>
      </c>
      <c r="AO521" s="19">
        <v>145</v>
      </c>
      <c r="AP521" s="22">
        <v>0</v>
      </c>
      <c r="AQ521" s="22">
        <v>0</v>
      </c>
      <c r="AR521" s="22">
        <v>0</v>
      </c>
      <c r="AS521" s="22">
        <v>0</v>
      </c>
      <c r="AT521" s="22">
        <v>0</v>
      </c>
      <c r="AU521" s="21">
        <v>16</v>
      </c>
      <c r="AV521" s="21">
        <v>9</v>
      </c>
      <c r="AW521" s="21">
        <v>120</v>
      </c>
      <c r="AX521" s="21">
        <v>0</v>
      </c>
      <c r="AY521" s="21">
        <v>145</v>
      </c>
      <c r="AZ521" s="21">
        <v>16</v>
      </c>
      <c r="BA521" s="21">
        <v>9</v>
      </c>
      <c r="BB521" s="21">
        <v>120</v>
      </c>
      <c r="BC521" s="21">
        <v>0</v>
      </c>
      <c r="BD521" s="21">
        <v>145</v>
      </c>
      <c r="BE521" s="20">
        <v>15023</v>
      </c>
      <c r="BF521" s="20">
        <v>4848</v>
      </c>
      <c r="BG521" s="20">
        <v>1020</v>
      </c>
      <c r="BH521" s="20">
        <v>0</v>
      </c>
      <c r="BI521" s="20">
        <v>20891</v>
      </c>
      <c r="BJ521" s="20">
        <v>5903</v>
      </c>
      <c r="BK521" s="20">
        <v>22988</v>
      </c>
      <c r="BL521" s="20">
        <v>2948</v>
      </c>
      <c r="BM521" s="20">
        <v>0</v>
      </c>
      <c r="BN521" s="20">
        <v>31839</v>
      </c>
      <c r="BO521" s="22">
        <v>2976</v>
      </c>
      <c r="BP521" s="22">
        <v>2062</v>
      </c>
      <c r="BQ521" s="22">
        <v>6789</v>
      </c>
      <c r="BR521" s="22">
        <v>0</v>
      </c>
      <c r="BS521" s="22">
        <v>11827</v>
      </c>
      <c r="BT521" s="22">
        <v>0</v>
      </c>
      <c r="BU521" s="22">
        <v>0</v>
      </c>
      <c r="BV521" s="22">
        <v>0</v>
      </c>
      <c r="BW521" s="22">
        <v>0</v>
      </c>
      <c r="BX521" s="22">
        <v>0</v>
      </c>
      <c r="BY521" s="24">
        <v>9639</v>
      </c>
      <c r="BZ521" s="24">
        <v>0</v>
      </c>
      <c r="CA521" s="24">
        <v>0</v>
      </c>
      <c r="CB521" s="24">
        <v>0</v>
      </c>
      <c r="CC521" s="24">
        <v>9639</v>
      </c>
      <c r="CD521" s="24">
        <v>33541</v>
      </c>
      <c r="CE521" s="24">
        <v>29898</v>
      </c>
      <c r="CF521" s="24">
        <v>10757</v>
      </c>
      <c r="CG521" s="24">
        <v>0</v>
      </c>
      <c r="CH521" s="24">
        <v>74196</v>
      </c>
      <c r="CI521" s="22">
        <v>47447</v>
      </c>
      <c r="CJ521" s="22">
        <v>1209</v>
      </c>
      <c r="CK521" s="22">
        <v>288</v>
      </c>
      <c r="CL521" s="22">
        <v>0</v>
      </c>
      <c r="CM521" s="20">
        <v>2716</v>
      </c>
      <c r="CN521" s="20">
        <v>213</v>
      </c>
      <c r="CO521" s="20">
        <v>21</v>
      </c>
      <c r="CP521" s="20">
        <v>0</v>
      </c>
    </row>
    <row r="522" spans="1:94" x14ac:dyDescent="0.35">
      <c r="A522" s="16">
        <v>2012</v>
      </c>
      <c r="B522" s="17">
        <v>14716</v>
      </c>
      <c r="C522" s="18" t="s">
        <v>1342</v>
      </c>
      <c r="D522" s="18" t="s">
        <v>46</v>
      </c>
      <c r="E522" s="18" t="s">
        <v>57</v>
      </c>
      <c r="F522" s="16" t="s">
        <v>8</v>
      </c>
      <c r="G522" s="20" t="s">
        <v>37</v>
      </c>
      <c r="H522" s="20" t="s">
        <v>37</v>
      </c>
      <c r="I522" s="20" t="s">
        <v>37</v>
      </c>
      <c r="J522" s="20" t="s">
        <v>37</v>
      </c>
      <c r="K522" s="20" t="s">
        <v>37</v>
      </c>
      <c r="L522" s="19" t="s">
        <v>37</v>
      </c>
      <c r="M522" s="19" t="s">
        <v>37</v>
      </c>
      <c r="N522" s="19" t="s">
        <v>37</v>
      </c>
      <c r="O522" s="19" t="s">
        <v>37</v>
      </c>
      <c r="P522" s="19" t="s">
        <v>37</v>
      </c>
      <c r="Q522" s="22" t="s">
        <v>37</v>
      </c>
      <c r="R522" s="22" t="s">
        <v>37</v>
      </c>
      <c r="S522" s="22" t="s">
        <v>37</v>
      </c>
      <c r="T522" s="22" t="s">
        <v>37</v>
      </c>
      <c r="U522" s="22" t="s">
        <v>37</v>
      </c>
      <c r="V522" s="21" t="s">
        <v>37</v>
      </c>
      <c r="W522" s="21" t="s">
        <v>37</v>
      </c>
      <c r="X522" s="21" t="s">
        <v>37</v>
      </c>
      <c r="Y522" s="21" t="s">
        <v>37</v>
      </c>
      <c r="Z522" s="21" t="s">
        <v>37</v>
      </c>
      <c r="AA522" s="20" t="s">
        <v>37</v>
      </c>
      <c r="AB522" s="20" t="s">
        <v>37</v>
      </c>
      <c r="AC522" s="20" t="s">
        <v>37</v>
      </c>
      <c r="AD522" s="20" t="s">
        <v>37</v>
      </c>
      <c r="AE522" s="20" t="s">
        <v>37</v>
      </c>
      <c r="AF522" s="19" t="s">
        <v>37</v>
      </c>
      <c r="AG522" s="19" t="s">
        <v>37</v>
      </c>
      <c r="AH522" s="19" t="s">
        <v>37</v>
      </c>
      <c r="AI522" s="19" t="s">
        <v>37</v>
      </c>
      <c r="AJ522" s="19" t="s">
        <v>37</v>
      </c>
      <c r="AK522" s="19" t="s">
        <v>37</v>
      </c>
      <c r="AL522" s="19" t="s">
        <v>37</v>
      </c>
      <c r="AM522" s="19" t="s">
        <v>37</v>
      </c>
      <c r="AN522" s="19" t="s">
        <v>37</v>
      </c>
      <c r="AO522" s="19" t="s">
        <v>37</v>
      </c>
      <c r="AP522" s="22" t="s">
        <v>37</v>
      </c>
      <c r="AQ522" s="22" t="s">
        <v>37</v>
      </c>
      <c r="AR522" s="22" t="s">
        <v>37</v>
      </c>
      <c r="AS522" s="22" t="s">
        <v>37</v>
      </c>
      <c r="AT522" s="22" t="s">
        <v>37</v>
      </c>
      <c r="AU522" s="21" t="s">
        <v>37</v>
      </c>
      <c r="AV522" s="21" t="s">
        <v>37</v>
      </c>
      <c r="AW522" s="21" t="s">
        <v>37</v>
      </c>
      <c r="AX522" s="21" t="s">
        <v>37</v>
      </c>
      <c r="AY522" s="21" t="s">
        <v>37</v>
      </c>
      <c r="AZ522" s="21" t="s">
        <v>37</v>
      </c>
      <c r="BA522" s="21" t="s">
        <v>37</v>
      </c>
      <c r="BB522" s="21" t="s">
        <v>37</v>
      </c>
      <c r="BC522" s="21" t="s">
        <v>37</v>
      </c>
      <c r="BD522" s="21" t="s">
        <v>37</v>
      </c>
      <c r="BE522" s="20" t="s">
        <v>37</v>
      </c>
      <c r="BF522" s="20" t="s">
        <v>37</v>
      </c>
      <c r="BG522" s="20" t="s">
        <v>37</v>
      </c>
      <c r="BH522" s="20" t="s">
        <v>37</v>
      </c>
      <c r="BI522" s="20" t="s">
        <v>37</v>
      </c>
      <c r="BJ522" s="20" t="s">
        <v>37</v>
      </c>
      <c r="BK522" s="20" t="s">
        <v>37</v>
      </c>
      <c r="BL522" s="20" t="s">
        <v>37</v>
      </c>
      <c r="BM522" s="20" t="s">
        <v>37</v>
      </c>
      <c r="BN522" s="20" t="s">
        <v>37</v>
      </c>
      <c r="BO522" s="22" t="s">
        <v>37</v>
      </c>
      <c r="BP522" s="22" t="s">
        <v>37</v>
      </c>
      <c r="BQ522" s="22" t="s">
        <v>37</v>
      </c>
      <c r="BR522" s="22" t="s">
        <v>37</v>
      </c>
      <c r="BS522" s="22" t="s">
        <v>37</v>
      </c>
      <c r="BT522" s="22" t="s">
        <v>37</v>
      </c>
      <c r="BU522" s="22" t="s">
        <v>37</v>
      </c>
      <c r="BV522" s="22" t="s">
        <v>37</v>
      </c>
      <c r="BW522" s="22" t="s">
        <v>37</v>
      </c>
      <c r="BX522" s="22" t="s">
        <v>37</v>
      </c>
      <c r="BY522" s="24" t="s">
        <v>37</v>
      </c>
      <c r="BZ522" s="24" t="s">
        <v>37</v>
      </c>
      <c r="CA522" s="24" t="s">
        <v>37</v>
      </c>
      <c r="CB522" s="24" t="s">
        <v>37</v>
      </c>
      <c r="CC522" s="24" t="s">
        <v>37</v>
      </c>
      <c r="CD522" s="24" t="s">
        <v>37</v>
      </c>
      <c r="CE522" s="24" t="s">
        <v>37</v>
      </c>
      <c r="CF522" s="24" t="s">
        <v>37</v>
      </c>
      <c r="CG522" s="24" t="s">
        <v>37</v>
      </c>
      <c r="CH522" s="24" t="s">
        <v>37</v>
      </c>
      <c r="CI522" s="22">
        <v>2663</v>
      </c>
      <c r="CJ522" s="22">
        <v>0</v>
      </c>
      <c r="CK522" s="22">
        <v>50</v>
      </c>
      <c r="CL522" s="22">
        <v>0</v>
      </c>
      <c r="CM522" s="20">
        <v>0</v>
      </c>
      <c r="CN522" s="20">
        <v>0</v>
      </c>
      <c r="CO522" s="20">
        <v>18</v>
      </c>
      <c r="CP522" s="20">
        <v>0</v>
      </c>
    </row>
    <row r="523" spans="1:94" x14ac:dyDescent="0.35">
      <c r="A523" s="16">
        <v>2012</v>
      </c>
      <c r="B523" s="17">
        <v>14716</v>
      </c>
      <c r="C523" s="18" t="s">
        <v>1342</v>
      </c>
      <c r="D523" s="18" t="s">
        <v>199</v>
      </c>
      <c r="E523" s="18" t="s">
        <v>57</v>
      </c>
      <c r="F523" s="16" t="s">
        <v>8</v>
      </c>
      <c r="G523" s="20">
        <v>34495</v>
      </c>
      <c r="H523" s="20">
        <v>23081</v>
      </c>
      <c r="I523" s="20">
        <v>1108</v>
      </c>
      <c r="J523" s="20">
        <v>0</v>
      </c>
      <c r="K523" s="20">
        <v>58684</v>
      </c>
      <c r="L523" s="19">
        <v>2.9</v>
      </c>
      <c r="M523" s="19">
        <v>5.5</v>
      </c>
      <c r="N523" s="19">
        <v>0.1</v>
      </c>
      <c r="O523" s="19">
        <v>0</v>
      </c>
      <c r="P523" s="19">
        <v>8.5</v>
      </c>
      <c r="Q523" s="22">
        <v>84841</v>
      </c>
      <c r="R523" s="22">
        <v>44936</v>
      </c>
      <c r="S523" s="22">
        <v>15777</v>
      </c>
      <c r="T523" s="22">
        <v>0</v>
      </c>
      <c r="U523" s="22">
        <v>145554</v>
      </c>
      <c r="V523" s="21">
        <v>7.4</v>
      </c>
      <c r="W523" s="21">
        <v>8.4</v>
      </c>
      <c r="X523" s="21">
        <v>1.6</v>
      </c>
      <c r="Y523" s="21">
        <v>0</v>
      </c>
      <c r="Z523" s="21">
        <v>17.399999999999999</v>
      </c>
      <c r="AA523" s="20">
        <v>0</v>
      </c>
      <c r="AB523" s="20">
        <v>0</v>
      </c>
      <c r="AC523" s="20">
        <v>0</v>
      </c>
      <c r="AD523" s="20">
        <v>0</v>
      </c>
      <c r="AE523" s="20">
        <v>0</v>
      </c>
      <c r="AF523" s="19">
        <v>1.2</v>
      </c>
      <c r="AG523" s="19">
        <v>0</v>
      </c>
      <c r="AH523" s="19">
        <v>27.2</v>
      </c>
      <c r="AI523" s="19">
        <v>0</v>
      </c>
      <c r="AJ523" s="19">
        <v>28.4</v>
      </c>
      <c r="AK523" s="19">
        <v>4.5</v>
      </c>
      <c r="AL523" s="19">
        <v>0</v>
      </c>
      <c r="AM523" s="19">
        <v>113.6</v>
      </c>
      <c r="AN523" s="19">
        <v>0</v>
      </c>
      <c r="AO523" s="19">
        <v>118.1</v>
      </c>
      <c r="AP523" s="22">
        <v>0</v>
      </c>
      <c r="AQ523" s="22">
        <v>0</v>
      </c>
      <c r="AR523" s="22">
        <v>0</v>
      </c>
      <c r="AS523" s="22">
        <v>0</v>
      </c>
      <c r="AT523" s="22">
        <v>0</v>
      </c>
      <c r="AU523" s="21">
        <v>1.2</v>
      </c>
      <c r="AV523" s="21">
        <v>0</v>
      </c>
      <c r="AW523" s="21">
        <v>27.2</v>
      </c>
      <c r="AX523" s="21">
        <v>0</v>
      </c>
      <c r="AY523" s="21">
        <v>28.4</v>
      </c>
      <c r="AZ523" s="21">
        <v>4.5</v>
      </c>
      <c r="BA523" s="21">
        <v>0</v>
      </c>
      <c r="BB523" s="21">
        <v>113.6</v>
      </c>
      <c r="BC523" s="21">
        <v>0</v>
      </c>
      <c r="BD523" s="21">
        <v>118.1</v>
      </c>
      <c r="BE523" s="20">
        <v>644</v>
      </c>
      <c r="BF523" s="20">
        <v>448</v>
      </c>
      <c r="BG523" s="20">
        <v>0</v>
      </c>
      <c r="BH523" s="20">
        <v>0</v>
      </c>
      <c r="BI523" s="20">
        <v>1092</v>
      </c>
      <c r="BJ523" s="20">
        <v>2399</v>
      </c>
      <c r="BK523" s="20">
        <v>873</v>
      </c>
      <c r="BL523" s="20">
        <v>39</v>
      </c>
      <c r="BM523" s="20">
        <v>0</v>
      </c>
      <c r="BN523" s="20">
        <v>3311</v>
      </c>
      <c r="BO523" s="22">
        <v>85</v>
      </c>
      <c r="BP523" s="22">
        <v>0</v>
      </c>
      <c r="BQ523" s="22">
        <v>0</v>
      </c>
      <c r="BR523" s="22">
        <v>0</v>
      </c>
      <c r="BS523" s="22">
        <v>85</v>
      </c>
      <c r="BT523" s="22">
        <v>51</v>
      </c>
      <c r="BU523" s="22">
        <v>0</v>
      </c>
      <c r="BV523" s="22">
        <v>2533</v>
      </c>
      <c r="BW523" s="22">
        <v>0</v>
      </c>
      <c r="BX523" s="22">
        <v>2584</v>
      </c>
      <c r="BY523" s="24">
        <v>329</v>
      </c>
      <c r="BZ523" s="24">
        <v>55</v>
      </c>
      <c r="CA523" s="24">
        <v>37</v>
      </c>
      <c r="CB523" s="24">
        <v>0</v>
      </c>
      <c r="CC523" s="24">
        <v>421</v>
      </c>
      <c r="CD523" s="24">
        <v>3508</v>
      </c>
      <c r="CE523" s="24">
        <v>1376</v>
      </c>
      <c r="CF523" s="24">
        <v>2609</v>
      </c>
      <c r="CG523" s="24">
        <v>0</v>
      </c>
      <c r="CH523" s="24">
        <v>7493</v>
      </c>
      <c r="CI523" s="22" t="s">
        <v>37</v>
      </c>
      <c r="CJ523" s="22" t="s">
        <v>37</v>
      </c>
      <c r="CK523" s="22" t="s">
        <v>37</v>
      </c>
      <c r="CL523" s="22" t="s">
        <v>37</v>
      </c>
      <c r="CM523" s="20" t="s">
        <v>37</v>
      </c>
      <c r="CN523" s="20" t="s">
        <v>37</v>
      </c>
      <c r="CO523" s="20" t="s">
        <v>37</v>
      </c>
      <c r="CP523" s="20" t="s">
        <v>37</v>
      </c>
    </row>
    <row r="524" spans="1:94" x14ac:dyDescent="0.35">
      <c r="A524" s="16">
        <v>2012</v>
      </c>
      <c r="B524" s="17">
        <v>14940</v>
      </c>
      <c r="C524" s="18" t="s">
        <v>1353</v>
      </c>
      <c r="D524" s="18" t="s">
        <v>199</v>
      </c>
      <c r="E524" s="18" t="s">
        <v>57</v>
      </c>
      <c r="F524" s="16" t="s">
        <v>8</v>
      </c>
      <c r="G524" s="20">
        <v>92830</v>
      </c>
      <c r="H524" s="20">
        <v>18462</v>
      </c>
      <c r="I524" s="20">
        <v>65894</v>
      </c>
      <c r="J524" s="20" t="s">
        <v>37</v>
      </c>
      <c r="K524" s="20">
        <v>177186</v>
      </c>
      <c r="L524" s="19">
        <v>129</v>
      </c>
      <c r="M524" s="19" t="s">
        <v>37</v>
      </c>
      <c r="N524" s="19" t="s">
        <v>37</v>
      </c>
      <c r="O524" s="19" t="s">
        <v>37</v>
      </c>
      <c r="P524" s="19">
        <v>129</v>
      </c>
      <c r="Q524" s="22">
        <v>676696</v>
      </c>
      <c r="R524" s="22">
        <v>136591</v>
      </c>
      <c r="S524" s="22">
        <v>355107</v>
      </c>
      <c r="T524" s="22" t="s">
        <v>37</v>
      </c>
      <c r="U524" s="22">
        <v>1168394</v>
      </c>
      <c r="V524" s="21">
        <v>173</v>
      </c>
      <c r="W524" s="21">
        <v>56</v>
      </c>
      <c r="X524" s="21">
        <v>171</v>
      </c>
      <c r="Y524" s="21" t="s">
        <v>37</v>
      </c>
      <c r="Z524" s="21">
        <v>400</v>
      </c>
      <c r="AA524" s="20" t="s">
        <v>37</v>
      </c>
      <c r="AB524" s="20" t="s">
        <v>37</v>
      </c>
      <c r="AC524" s="20" t="s">
        <v>37</v>
      </c>
      <c r="AD524" s="20" t="s">
        <v>37</v>
      </c>
      <c r="AE524" s="20">
        <v>0</v>
      </c>
      <c r="AF524" s="19" t="s">
        <v>37</v>
      </c>
      <c r="AG524" s="19" t="s">
        <v>37</v>
      </c>
      <c r="AH524" s="19" t="s">
        <v>37</v>
      </c>
      <c r="AI524" s="19" t="s">
        <v>37</v>
      </c>
      <c r="AJ524" s="19">
        <v>0</v>
      </c>
      <c r="AK524" s="19">
        <v>54</v>
      </c>
      <c r="AL524" s="19">
        <v>183</v>
      </c>
      <c r="AM524" s="19" t="s">
        <v>37</v>
      </c>
      <c r="AN524" s="19" t="s">
        <v>37</v>
      </c>
      <c r="AO524" s="19">
        <v>237</v>
      </c>
      <c r="AP524" s="22" t="s">
        <v>37</v>
      </c>
      <c r="AQ524" s="22" t="s">
        <v>37</v>
      </c>
      <c r="AR524" s="22" t="s">
        <v>37</v>
      </c>
      <c r="AS524" s="22" t="s">
        <v>37</v>
      </c>
      <c r="AT524" s="22">
        <v>0</v>
      </c>
      <c r="AU524" s="21">
        <v>95</v>
      </c>
      <c r="AV524" s="21">
        <v>177</v>
      </c>
      <c r="AW524" s="21">
        <v>0</v>
      </c>
      <c r="AX524" s="21" t="s">
        <v>37</v>
      </c>
      <c r="AY524" s="21">
        <v>272</v>
      </c>
      <c r="AZ524" s="21">
        <v>95</v>
      </c>
      <c r="BA524" s="21">
        <v>188</v>
      </c>
      <c r="BB524" s="21">
        <v>0</v>
      </c>
      <c r="BC524" s="21" t="s">
        <v>37</v>
      </c>
      <c r="BD524" s="21">
        <v>283</v>
      </c>
      <c r="BE524" s="20">
        <v>13297</v>
      </c>
      <c r="BF524" s="20">
        <v>9308</v>
      </c>
      <c r="BG524" s="20">
        <v>15508</v>
      </c>
      <c r="BH524" s="20" t="s">
        <v>37</v>
      </c>
      <c r="BI524" s="20">
        <v>38113</v>
      </c>
      <c r="BJ524" s="20">
        <v>18307</v>
      </c>
      <c r="BK524" s="20">
        <v>3201</v>
      </c>
      <c r="BL524" s="20">
        <v>8817</v>
      </c>
      <c r="BM524" s="20" t="s">
        <v>37</v>
      </c>
      <c r="BN524" s="20">
        <v>30325</v>
      </c>
      <c r="BO524" s="22">
        <v>5602</v>
      </c>
      <c r="BP524" s="22">
        <v>5307</v>
      </c>
      <c r="BQ524" s="22" t="s">
        <v>37</v>
      </c>
      <c r="BR524" s="22" t="s">
        <v>37</v>
      </c>
      <c r="BS524" s="22">
        <v>10909</v>
      </c>
      <c r="BT524" s="22">
        <v>11156</v>
      </c>
      <c r="BU524" s="22">
        <v>11777</v>
      </c>
      <c r="BV524" s="22" t="s">
        <v>37</v>
      </c>
      <c r="BW524" s="22" t="s">
        <v>37</v>
      </c>
      <c r="BX524" s="22">
        <v>22933</v>
      </c>
      <c r="BY524" s="24" t="s">
        <v>37</v>
      </c>
      <c r="BZ524" s="24" t="s">
        <v>37</v>
      </c>
      <c r="CA524" s="24" t="s">
        <v>37</v>
      </c>
      <c r="CB524" s="24" t="s">
        <v>37</v>
      </c>
      <c r="CC524" s="24">
        <v>0</v>
      </c>
      <c r="CD524" s="24">
        <v>48362</v>
      </c>
      <c r="CE524" s="24">
        <v>29593</v>
      </c>
      <c r="CF524" s="24">
        <v>24325</v>
      </c>
      <c r="CG524" s="24">
        <v>0</v>
      </c>
      <c r="CH524" s="24">
        <v>102280</v>
      </c>
      <c r="CI524" s="22">
        <v>79000</v>
      </c>
      <c r="CJ524" s="22">
        <v>2592</v>
      </c>
      <c r="CK524" s="22" t="s">
        <v>37</v>
      </c>
      <c r="CL524" s="22" t="s">
        <v>37</v>
      </c>
      <c r="CM524" s="20">
        <v>77874</v>
      </c>
      <c r="CN524" s="20">
        <v>529</v>
      </c>
      <c r="CO524" s="20">
        <v>1310</v>
      </c>
      <c r="CP524" s="20">
        <v>3</v>
      </c>
    </row>
    <row r="525" spans="1:94" x14ac:dyDescent="0.35">
      <c r="A525" s="16">
        <v>2012</v>
      </c>
      <c r="B525" s="17">
        <v>15023</v>
      </c>
      <c r="C525" s="18" t="s">
        <v>1357</v>
      </c>
      <c r="D525" s="18" t="s">
        <v>70</v>
      </c>
      <c r="E525" s="18" t="s">
        <v>33</v>
      </c>
      <c r="F525" s="16" t="s">
        <v>8</v>
      </c>
      <c r="G525" s="20">
        <v>5043</v>
      </c>
      <c r="H525" s="20">
        <v>217</v>
      </c>
      <c r="I525" s="20" t="s">
        <v>37</v>
      </c>
      <c r="J525" s="20" t="s">
        <v>37</v>
      </c>
      <c r="K525" s="20">
        <v>5260</v>
      </c>
      <c r="L525" s="19">
        <v>0.6</v>
      </c>
      <c r="M525" s="19">
        <v>0.1</v>
      </c>
      <c r="N525" s="19" t="s">
        <v>37</v>
      </c>
      <c r="O525" s="19" t="s">
        <v>37</v>
      </c>
      <c r="P525" s="19">
        <v>0.7</v>
      </c>
      <c r="Q525" s="22">
        <v>13413</v>
      </c>
      <c r="R525" s="22">
        <v>677</v>
      </c>
      <c r="S525" s="22" t="s">
        <v>37</v>
      </c>
      <c r="T525" s="22" t="s">
        <v>37</v>
      </c>
      <c r="U525" s="22">
        <v>14090</v>
      </c>
      <c r="V525" s="21">
        <v>0.3</v>
      </c>
      <c r="W525" s="21">
        <v>0.1</v>
      </c>
      <c r="X525" s="21" t="s">
        <v>37</v>
      </c>
      <c r="Y525" s="21" t="s">
        <v>37</v>
      </c>
      <c r="Z525" s="21">
        <v>0.4</v>
      </c>
      <c r="AA525" s="20">
        <v>0</v>
      </c>
      <c r="AB525" s="20" t="s">
        <v>37</v>
      </c>
      <c r="AC525" s="20" t="s">
        <v>37</v>
      </c>
      <c r="AD525" s="20" t="s">
        <v>37</v>
      </c>
      <c r="AE525" s="20">
        <v>0</v>
      </c>
      <c r="AF525" s="19">
        <v>1.2</v>
      </c>
      <c r="AG525" s="19" t="s">
        <v>37</v>
      </c>
      <c r="AH525" s="19" t="s">
        <v>37</v>
      </c>
      <c r="AI525" s="19" t="s">
        <v>37</v>
      </c>
      <c r="AJ525" s="19">
        <v>1.2</v>
      </c>
      <c r="AK525" s="19">
        <v>1.2</v>
      </c>
      <c r="AL525" s="19" t="s">
        <v>37</v>
      </c>
      <c r="AM525" s="19" t="s">
        <v>37</v>
      </c>
      <c r="AN525" s="19" t="s">
        <v>37</v>
      </c>
      <c r="AO525" s="19">
        <v>1.2</v>
      </c>
      <c r="AP525" s="22">
        <v>0</v>
      </c>
      <c r="AQ525" s="22" t="s">
        <v>37</v>
      </c>
      <c r="AR525" s="22" t="s">
        <v>37</v>
      </c>
      <c r="AS525" s="22" t="s">
        <v>37</v>
      </c>
      <c r="AT525" s="22">
        <v>0</v>
      </c>
      <c r="AU525" s="21">
        <v>5.3</v>
      </c>
      <c r="AV525" s="21" t="s">
        <v>37</v>
      </c>
      <c r="AW525" s="21" t="s">
        <v>37</v>
      </c>
      <c r="AX525" s="21" t="s">
        <v>37</v>
      </c>
      <c r="AY525" s="21">
        <v>5.3</v>
      </c>
      <c r="AZ525" s="21">
        <v>5.3</v>
      </c>
      <c r="BA525" s="21" t="s">
        <v>37</v>
      </c>
      <c r="BB525" s="21" t="s">
        <v>37</v>
      </c>
      <c r="BC525" s="21" t="s">
        <v>37</v>
      </c>
      <c r="BD525" s="21">
        <v>5.3</v>
      </c>
      <c r="BE525" s="20">
        <v>238</v>
      </c>
      <c r="BF525" s="20" t="s">
        <v>37</v>
      </c>
      <c r="BG525" s="20" t="s">
        <v>37</v>
      </c>
      <c r="BH525" s="20" t="s">
        <v>37</v>
      </c>
      <c r="BI525" s="20">
        <v>238</v>
      </c>
      <c r="BJ525" s="20">
        <v>10</v>
      </c>
      <c r="BK525" s="20">
        <v>7</v>
      </c>
      <c r="BL525" s="20" t="s">
        <v>37</v>
      </c>
      <c r="BM525" s="20" t="s">
        <v>37</v>
      </c>
      <c r="BN525" s="20">
        <v>17</v>
      </c>
      <c r="BO525" s="22">
        <v>199</v>
      </c>
      <c r="BP525" s="22" t="s">
        <v>37</v>
      </c>
      <c r="BQ525" s="22" t="s">
        <v>37</v>
      </c>
      <c r="BR525" s="22" t="s">
        <v>37</v>
      </c>
      <c r="BS525" s="22">
        <v>199</v>
      </c>
      <c r="BT525" s="22">
        <v>148</v>
      </c>
      <c r="BU525" s="22" t="s">
        <v>37</v>
      </c>
      <c r="BV525" s="22" t="s">
        <v>37</v>
      </c>
      <c r="BW525" s="22" t="s">
        <v>37</v>
      </c>
      <c r="BX525" s="22">
        <v>148</v>
      </c>
      <c r="BY525" s="24">
        <v>0</v>
      </c>
      <c r="BZ525" s="24" t="s">
        <v>37</v>
      </c>
      <c r="CA525" s="24" t="s">
        <v>37</v>
      </c>
      <c r="CB525" s="24" t="s">
        <v>37</v>
      </c>
      <c r="CC525" s="24">
        <v>0</v>
      </c>
      <c r="CD525" s="24">
        <v>595</v>
      </c>
      <c r="CE525" s="24">
        <v>7</v>
      </c>
      <c r="CF525" s="24">
        <v>0</v>
      </c>
      <c r="CG525" s="24">
        <v>0</v>
      </c>
      <c r="CH525" s="24">
        <v>602</v>
      </c>
      <c r="CI525" s="22">
        <v>6810</v>
      </c>
      <c r="CJ525" s="22">
        <v>0</v>
      </c>
      <c r="CK525" s="22">
        <v>0</v>
      </c>
      <c r="CL525" s="22" t="s">
        <v>37</v>
      </c>
      <c r="CM525" s="20">
        <v>543</v>
      </c>
      <c r="CN525" s="20">
        <v>75</v>
      </c>
      <c r="CO525" s="20">
        <v>1</v>
      </c>
      <c r="CP525" s="20" t="s">
        <v>37</v>
      </c>
    </row>
    <row r="526" spans="1:94" x14ac:dyDescent="0.35">
      <c r="A526" s="16">
        <v>2012</v>
      </c>
      <c r="B526" s="17">
        <v>15034</v>
      </c>
      <c r="C526" s="18" t="s">
        <v>1358</v>
      </c>
      <c r="D526" s="18" t="s">
        <v>39</v>
      </c>
      <c r="E526" s="18" t="s">
        <v>33</v>
      </c>
      <c r="F526" s="16" t="s">
        <v>8</v>
      </c>
      <c r="G526" s="20">
        <v>104</v>
      </c>
      <c r="H526" s="20">
        <v>26</v>
      </c>
      <c r="I526" s="20">
        <v>30</v>
      </c>
      <c r="J526" s="20" t="s">
        <v>37</v>
      </c>
      <c r="K526" s="20">
        <v>160</v>
      </c>
      <c r="L526" s="19" t="s">
        <v>37</v>
      </c>
      <c r="M526" s="19" t="s">
        <v>37</v>
      </c>
      <c r="N526" s="19" t="s">
        <v>37</v>
      </c>
      <c r="O526" s="19" t="s">
        <v>37</v>
      </c>
      <c r="P526" s="19">
        <v>0</v>
      </c>
      <c r="Q526" s="22">
        <v>1147</v>
      </c>
      <c r="R526" s="22">
        <v>36</v>
      </c>
      <c r="S526" s="22">
        <v>372</v>
      </c>
      <c r="T526" s="22" t="s">
        <v>37</v>
      </c>
      <c r="U526" s="22">
        <v>1555</v>
      </c>
      <c r="V526" s="21">
        <v>1</v>
      </c>
      <c r="W526" s="21" t="s">
        <v>37</v>
      </c>
      <c r="X526" s="21" t="s">
        <v>37</v>
      </c>
      <c r="Y526" s="21" t="s">
        <v>37</v>
      </c>
      <c r="Z526" s="21">
        <v>1</v>
      </c>
      <c r="AA526" s="20" t="s">
        <v>37</v>
      </c>
      <c r="AB526" s="20" t="s">
        <v>37</v>
      </c>
      <c r="AC526" s="20" t="s">
        <v>37</v>
      </c>
      <c r="AD526" s="20" t="s">
        <v>37</v>
      </c>
      <c r="AE526" s="20">
        <v>0</v>
      </c>
      <c r="AF526" s="19" t="s">
        <v>37</v>
      </c>
      <c r="AG526" s="19" t="s">
        <v>37</v>
      </c>
      <c r="AH526" s="19" t="s">
        <v>37</v>
      </c>
      <c r="AI526" s="19" t="s">
        <v>37</v>
      </c>
      <c r="AJ526" s="19">
        <v>0</v>
      </c>
      <c r="AK526" s="19" t="s">
        <v>37</v>
      </c>
      <c r="AL526" s="19" t="s">
        <v>37</v>
      </c>
      <c r="AM526" s="19" t="s">
        <v>37</v>
      </c>
      <c r="AN526" s="19" t="s">
        <v>37</v>
      </c>
      <c r="AO526" s="19">
        <v>0</v>
      </c>
      <c r="AP526" s="22">
        <v>8855</v>
      </c>
      <c r="AQ526" s="22" t="s">
        <v>37</v>
      </c>
      <c r="AR526" s="22" t="s">
        <v>37</v>
      </c>
      <c r="AS526" s="22" t="s">
        <v>37</v>
      </c>
      <c r="AT526" s="22">
        <v>8855</v>
      </c>
      <c r="AU526" s="21">
        <v>1</v>
      </c>
      <c r="AV526" s="21" t="s">
        <v>37</v>
      </c>
      <c r="AW526" s="21" t="s">
        <v>37</v>
      </c>
      <c r="AX526" s="21" t="s">
        <v>37</v>
      </c>
      <c r="AY526" s="21">
        <v>1</v>
      </c>
      <c r="AZ526" s="21">
        <v>8</v>
      </c>
      <c r="BA526" s="21" t="s">
        <v>37</v>
      </c>
      <c r="BB526" s="21" t="s">
        <v>37</v>
      </c>
      <c r="BC526" s="21" t="s">
        <v>37</v>
      </c>
      <c r="BD526" s="21">
        <v>8</v>
      </c>
      <c r="BE526" s="20">
        <v>2</v>
      </c>
      <c r="BF526" s="20" t="s">
        <v>37</v>
      </c>
      <c r="BG526" s="20" t="s">
        <v>37</v>
      </c>
      <c r="BH526" s="20" t="s">
        <v>37</v>
      </c>
      <c r="BI526" s="20">
        <v>2</v>
      </c>
      <c r="BJ526" s="20">
        <v>57</v>
      </c>
      <c r="BK526" s="20">
        <v>2</v>
      </c>
      <c r="BL526" s="20">
        <v>3</v>
      </c>
      <c r="BM526" s="20" t="s">
        <v>37</v>
      </c>
      <c r="BN526" s="20">
        <v>62</v>
      </c>
      <c r="BO526" s="22">
        <v>150</v>
      </c>
      <c r="BP526" s="22">
        <v>8</v>
      </c>
      <c r="BQ526" s="22" t="s">
        <v>37</v>
      </c>
      <c r="BR526" s="22" t="s">
        <v>37</v>
      </c>
      <c r="BS526" s="22">
        <v>158</v>
      </c>
      <c r="BT526" s="22">
        <v>12</v>
      </c>
      <c r="BU526" s="22">
        <v>1</v>
      </c>
      <c r="BV526" s="22" t="s">
        <v>37</v>
      </c>
      <c r="BW526" s="22" t="s">
        <v>37</v>
      </c>
      <c r="BX526" s="22">
        <v>13</v>
      </c>
      <c r="BY526" s="24" t="s">
        <v>37</v>
      </c>
      <c r="BZ526" s="24" t="s">
        <v>37</v>
      </c>
      <c r="CA526" s="24" t="s">
        <v>37</v>
      </c>
      <c r="CB526" s="24" t="s">
        <v>37</v>
      </c>
      <c r="CC526" s="24">
        <v>0</v>
      </c>
      <c r="CD526" s="24">
        <v>221</v>
      </c>
      <c r="CE526" s="24">
        <v>11</v>
      </c>
      <c r="CF526" s="24">
        <v>3</v>
      </c>
      <c r="CG526" s="24">
        <v>0</v>
      </c>
      <c r="CH526" s="24">
        <v>235</v>
      </c>
      <c r="CI526" s="22" t="s">
        <v>37</v>
      </c>
      <c r="CJ526" s="22" t="s">
        <v>37</v>
      </c>
      <c r="CK526" s="22" t="s">
        <v>37</v>
      </c>
      <c r="CL526" s="22" t="s">
        <v>37</v>
      </c>
      <c r="CM526" s="20" t="s">
        <v>37</v>
      </c>
      <c r="CN526" s="20" t="s">
        <v>37</v>
      </c>
      <c r="CO526" s="20" t="s">
        <v>37</v>
      </c>
      <c r="CP526" s="20" t="s">
        <v>37</v>
      </c>
    </row>
    <row r="527" spans="1:94" x14ac:dyDescent="0.35">
      <c r="A527" s="16">
        <v>2012</v>
      </c>
      <c r="B527" s="17">
        <v>15045</v>
      </c>
      <c r="C527" s="18" t="s">
        <v>1361</v>
      </c>
      <c r="D527" s="18" t="s">
        <v>199</v>
      </c>
      <c r="E527" s="18" t="s">
        <v>57</v>
      </c>
      <c r="F527" s="16" t="s">
        <v>8</v>
      </c>
      <c r="G527" s="20" t="s">
        <v>37</v>
      </c>
      <c r="H527" s="20" t="s">
        <v>37</v>
      </c>
      <c r="I527" s="20" t="s">
        <v>37</v>
      </c>
      <c r="J527" s="20" t="s">
        <v>37</v>
      </c>
      <c r="K527" s="20">
        <v>0</v>
      </c>
      <c r="L527" s="19" t="s">
        <v>37</v>
      </c>
      <c r="M527" s="19" t="s">
        <v>37</v>
      </c>
      <c r="N527" s="19" t="s">
        <v>37</v>
      </c>
      <c r="O527" s="19" t="s">
        <v>37</v>
      </c>
      <c r="P527" s="19">
        <v>0</v>
      </c>
      <c r="Q527" s="22">
        <v>24</v>
      </c>
      <c r="R527" s="22" t="s">
        <v>37</v>
      </c>
      <c r="S527" s="22" t="s">
        <v>37</v>
      </c>
      <c r="T527" s="22" t="s">
        <v>37</v>
      </c>
      <c r="U527" s="22">
        <v>24</v>
      </c>
      <c r="V527" s="21" t="s">
        <v>37</v>
      </c>
      <c r="W527" s="21" t="s">
        <v>37</v>
      </c>
      <c r="X527" s="21" t="s">
        <v>37</v>
      </c>
      <c r="Y527" s="21" t="s">
        <v>37</v>
      </c>
      <c r="Z527" s="21">
        <v>0</v>
      </c>
      <c r="AA527" s="20" t="s">
        <v>37</v>
      </c>
      <c r="AB527" s="20" t="s">
        <v>37</v>
      </c>
      <c r="AC527" s="20" t="s">
        <v>37</v>
      </c>
      <c r="AD527" s="20" t="s">
        <v>37</v>
      </c>
      <c r="AE527" s="20">
        <v>0</v>
      </c>
      <c r="AF527" s="19" t="s">
        <v>37</v>
      </c>
      <c r="AG527" s="19" t="s">
        <v>37</v>
      </c>
      <c r="AH527" s="19" t="s">
        <v>37</v>
      </c>
      <c r="AI527" s="19" t="s">
        <v>37</v>
      </c>
      <c r="AJ527" s="19">
        <v>0</v>
      </c>
      <c r="AK527" s="19" t="s">
        <v>37</v>
      </c>
      <c r="AL527" s="19" t="s">
        <v>37</v>
      </c>
      <c r="AM527" s="19" t="s">
        <v>37</v>
      </c>
      <c r="AN527" s="19" t="s">
        <v>37</v>
      </c>
      <c r="AO527" s="19">
        <v>0</v>
      </c>
      <c r="AP527" s="22" t="s">
        <v>37</v>
      </c>
      <c r="AQ527" s="22" t="s">
        <v>37</v>
      </c>
      <c r="AR527" s="22" t="s">
        <v>37</v>
      </c>
      <c r="AS527" s="22" t="s">
        <v>37</v>
      </c>
      <c r="AT527" s="22">
        <v>0</v>
      </c>
      <c r="AU527" s="21" t="s">
        <v>37</v>
      </c>
      <c r="AV527" s="21" t="s">
        <v>37</v>
      </c>
      <c r="AW527" s="21" t="s">
        <v>37</v>
      </c>
      <c r="AX527" s="21" t="s">
        <v>37</v>
      </c>
      <c r="AY527" s="21">
        <v>0</v>
      </c>
      <c r="AZ527" s="21" t="s">
        <v>37</v>
      </c>
      <c r="BA527" s="21" t="s">
        <v>37</v>
      </c>
      <c r="BB527" s="21" t="s">
        <v>37</v>
      </c>
      <c r="BC527" s="21" t="s">
        <v>37</v>
      </c>
      <c r="BD527" s="21">
        <v>0</v>
      </c>
      <c r="BE527" s="20">
        <v>1</v>
      </c>
      <c r="BF527" s="20" t="s">
        <v>37</v>
      </c>
      <c r="BG527" s="20" t="s">
        <v>37</v>
      </c>
      <c r="BH527" s="20" t="s">
        <v>37</v>
      </c>
      <c r="BI527" s="20">
        <v>1</v>
      </c>
      <c r="BJ527" s="20" t="s">
        <v>37</v>
      </c>
      <c r="BK527" s="20" t="s">
        <v>37</v>
      </c>
      <c r="BL527" s="20" t="s">
        <v>37</v>
      </c>
      <c r="BM527" s="20" t="s">
        <v>37</v>
      </c>
      <c r="BN527" s="20">
        <v>0</v>
      </c>
      <c r="BO527" s="22" t="s">
        <v>37</v>
      </c>
      <c r="BP527" s="22" t="s">
        <v>37</v>
      </c>
      <c r="BQ527" s="22" t="s">
        <v>37</v>
      </c>
      <c r="BR527" s="22" t="s">
        <v>37</v>
      </c>
      <c r="BS527" s="22">
        <v>0</v>
      </c>
      <c r="BT527" s="22" t="s">
        <v>37</v>
      </c>
      <c r="BU527" s="22" t="s">
        <v>37</v>
      </c>
      <c r="BV527" s="22" t="s">
        <v>37</v>
      </c>
      <c r="BW527" s="22" t="s">
        <v>37</v>
      </c>
      <c r="BX527" s="22">
        <v>0</v>
      </c>
      <c r="BY527" s="24" t="s">
        <v>37</v>
      </c>
      <c r="BZ527" s="24" t="s">
        <v>37</v>
      </c>
      <c r="CA527" s="24" t="s">
        <v>37</v>
      </c>
      <c r="CB527" s="24" t="s">
        <v>37</v>
      </c>
      <c r="CC527" s="24">
        <v>0</v>
      </c>
      <c r="CD527" s="24">
        <v>1</v>
      </c>
      <c r="CE527" s="24">
        <v>0</v>
      </c>
      <c r="CF527" s="24">
        <v>0</v>
      </c>
      <c r="CG527" s="24">
        <v>0</v>
      </c>
      <c r="CH527" s="24">
        <v>1</v>
      </c>
      <c r="CI527" s="22" t="s">
        <v>37</v>
      </c>
      <c r="CJ527" s="22" t="s">
        <v>37</v>
      </c>
      <c r="CK527" s="22" t="s">
        <v>37</v>
      </c>
      <c r="CL527" s="22" t="s">
        <v>37</v>
      </c>
      <c r="CM527" s="20" t="s">
        <v>37</v>
      </c>
      <c r="CN527" s="20" t="s">
        <v>37</v>
      </c>
      <c r="CO527" s="20" t="s">
        <v>37</v>
      </c>
      <c r="CP527" s="20" t="s">
        <v>37</v>
      </c>
    </row>
    <row r="528" spans="1:94" x14ac:dyDescent="0.35">
      <c r="A528" s="16">
        <v>2012</v>
      </c>
      <c r="B528" s="17">
        <v>15138</v>
      </c>
      <c r="C528" s="18" t="s">
        <v>1369</v>
      </c>
      <c r="D528" s="18" t="s">
        <v>132</v>
      </c>
      <c r="E528" s="18" t="s">
        <v>33</v>
      </c>
      <c r="F528" s="16" t="s">
        <v>8</v>
      </c>
      <c r="G528" s="20" t="s">
        <v>37</v>
      </c>
      <c r="H528" s="20" t="s">
        <v>37</v>
      </c>
      <c r="I528" s="20" t="s">
        <v>37</v>
      </c>
      <c r="J528" s="20" t="s">
        <v>37</v>
      </c>
      <c r="K528" s="20">
        <v>0</v>
      </c>
      <c r="L528" s="19" t="s">
        <v>37</v>
      </c>
      <c r="M528" s="19" t="s">
        <v>37</v>
      </c>
      <c r="N528" s="19" t="s">
        <v>37</v>
      </c>
      <c r="O528" s="19" t="s">
        <v>37</v>
      </c>
      <c r="P528" s="19">
        <v>0</v>
      </c>
      <c r="Q528" s="22">
        <v>265</v>
      </c>
      <c r="R528" s="22" t="s">
        <v>37</v>
      </c>
      <c r="S528" s="22" t="s">
        <v>37</v>
      </c>
      <c r="T528" s="22" t="s">
        <v>37</v>
      </c>
      <c r="U528" s="22">
        <v>265</v>
      </c>
      <c r="V528" s="21" t="s">
        <v>37</v>
      </c>
      <c r="W528" s="21" t="s">
        <v>37</v>
      </c>
      <c r="X528" s="21" t="s">
        <v>37</v>
      </c>
      <c r="Y528" s="21" t="s">
        <v>37</v>
      </c>
      <c r="Z528" s="21">
        <v>0</v>
      </c>
      <c r="AA528" s="20" t="s">
        <v>37</v>
      </c>
      <c r="AB528" s="20" t="s">
        <v>37</v>
      </c>
      <c r="AC528" s="20" t="s">
        <v>37</v>
      </c>
      <c r="AD528" s="20" t="s">
        <v>37</v>
      </c>
      <c r="AE528" s="20">
        <v>0</v>
      </c>
      <c r="AF528" s="19" t="s">
        <v>37</v>
      </c>
      <c r="AG528" s="19" t="s">
        <v>37</v>
      </c>
      <c r="AH528" s="19" t="s">
        <v>37</v>
      </c>
      <c r="AI528" s="19" t="s">
        <v>37</v>
      </c>
      <c r="AJ528" s="19">
        <v>0</v>
      </c>
      <c r="AK528" s="19" t="s">
        <v>37</v>
      </c>
      <c r="AL528" s="19" t="s">
        <v>37</v>
      </c>
      <c r="AM528" s="19" t="s">
        <v>37</v>
      </c>
      <c r="AN528" s="19" t="s">
        <v>37</v>
      </c>
      <c r="AO528" s="19">
        <v>0</v>
      </c>
      <c r="AP528" s="22" t="s">
        <v>37</v>
      </c>
      <c r="AQ528" s="22" t="s">
        <v>37</v>
      </c>
      <c r="AR528" s="22" t="s">
        <v>37</v>
      </c>
      <c r="AS528" s="22" t="s">
        <v>37</v>
      </c>
      <c r="AT528" s="22">
        <v>0</v>
      </c>
      <c r="AU528" s="21">
        <v>1</v>
      </c>
      <c r="AV528" s="21" t="s">
        <v>37</v>
      </c>
      <c r="AW528" s="21" t="s">
        <v>37</v>
      </c>
      <c r="AX528" s="21" t="s">
        <v>37</v>
      </c>
      <c r="AY528" s="21">
        <v>1</v>
      </c>
      <c r="AZ528" s="21">
        <v>1</v>
      </c>
      <c r="BA528" s="21" t="s">
        <v>37</v>
      </c>
      <c r="BB528" s="21" t="s">
        <v>37</v>
      </c>
      <c r="BC528" s="21" t="s">
        <v>37</v>
      </c>
      <c r="BD528" s="21">
        <v>1</v>
      </c>
      <c r="BE528" s="20" t="s">
        <v>37</v>
      </c>
      <c r="BF528" s="20" t="s">
        <v>37</v>
      </c>
      <c r="BG528" s="20" t="s">
        <v>37</v>
      </c>
      <c r="BH528" s="20" t="s">
        <v>37</v>
      </c>
      <c r="BI528" s="20">
        <v>0</v>
      </c>
      <c r="BJ528" s="20" t="s">
        <v>37</v>
      </c>
      <c r="BK528" s="20" t="s">
        <v>37</v>
      </c>
      <c r="BL528" s="20" t="s">
        <v>37</v>
      </c>
      <c r="BM528" s="20" t="s">
        <v>37</v>
      </c>
      <c r="BN528" s="20">
        <v>0</v>
      </c>
      <c r="BO528" s="22">
        <v>100</v>
      </c>
      <c r="BP528" s="22" t="s">
        <v>37</v>
      </c>
      <c r="BQ528" s="22" t="s">
        <v>37</v>
      </c>
      <c r="BR528" s="22" t="s">
        <v>37</v>
      </c>
      <c r="BS528" s="22">
        <v>100</v>
      </c>
      <c r="BT528" s="22" t="s">
        <v>37</v>
      </c>
      <c r="BU528" s="22" t="s">
        <v>37</v>
      </c>
      <c r="BV528" s="22" t="s">
        <v>37</v>
      </c>
      <c r="BW528" s="22" t="s">
        <v>37</v>
      </c>
      <c r="BX528" s="22">
        <v>0</v>
      </c>
      <c r="BY528" s="24" t="s">
        <v>37</v>
      </c>
      <c r="BZ528" s="24" t="s">
        <v>37</v>
      </c>
      <c r="CA528" s="24" t="s">
        <v>37</v>
      </c>
      <c r="CB528" s="24" t="s">
        <v>37</v>
      </c>
      <c r="CC528" s="24">
        <v>0</v>
      </c>
      <c r="CD528" s="24">
        <v>100</v>
      </c>
      <c r="CE528" s="24">
        <v>0</v>
      </c>
      <c r="CF528" s="24">
        <v>0</v>
      </c>
      <c r="CG528" s="24">
        <v>0</v>
      </c>
      <c r="CH528" s="24">
        <v>100</v>
      </c>
      <c r="CI528" s="22" t="s">
        <v>37</v>
      </c>
      <c r="CJ528" s="22" t="s">
        <v>37</v>
      </c>
      <c r="CK528" s="22" t="s">
        <v>37</v>
      </c>
      <c r="CL528" s="22" t="s">
        <v>37</v>
      </c>
      <c r="CM528" s="20" t="s">
        <v>37</v>
      </c>
      <c r="CN528" s="20" t="s">
        <v>37</v>
      </c>
      <c r="CO528" s="20" t="s">
        <v>37</v>
      </c>
      <c r="CP528" s="20" t="s">
        <v>37</v>
      </c>
    </row>
    <row r="529" spans="1:94" x14ac:dyDescent="0.35">
      <c r="A529" s="16">
        <v>2012</v>
      </c>
      <c r="B529" s="17">
        <v>15159</v>
      </c>
      <c r="C529" s="18" t="s">
        <v>1372</v>
      </c>
      <c r="D529" s="18" t="s">
        <v>39</v>
      </c>
      <c r="E529" s="18" t="s">
        <v>28</v>
      </c>
      <c r="F529" s="16" t="s">
        <v>8</v>
      </c>
      <c r="G529" s="20" t="s">
        <v>37</v>
      </c>
      <c r="H529" s="20" t="s">
        <v>37</v>
      </c>
      <c r="I529" s="20" t="s">
        <v>37</v>
      </c>
      <c r="J529" s="20" t="s">
        <v>37</v>
      </c>
      <c r="K529" s="20" t="s">
        <v>37</v>
      </c>
      <c r="L529" s="19" t="s">
        <v>37</v>
      </c>
      <c r="M529" s="19" t="s">
        <v>37</v>
      </c>
      <c r="N529" s="19" t="s">
        <v>37</v>
      </c>
      <c r="O529" s="19" t="s">
        <v>37</v>
      </c>
      <c r="P529" s="19" t="s">
        <v>37</v>
      </c>
      <c r="Q529" s="22" t="s">
        <v>37</v>
      </c>
      <c r="R529" s="22" t="s">
        <v>37</v>
      </c>
      <c r="S529" s="22" t="s">
        <v>37</v>
      </c>
      <c r="T529" s="22" t="s">
        <v>37</v>
      </c>
      <c r="U529" s="22" t="s">
        <v>37</v>
      </c>
      <c r="V529" s="21" t="s">
        <v>37</v>
      </c>
      <c r="W529" s="21" t="s">
        <v>37</v>
      </c>
      <c r="X529" s="21" t="s">
        <v>37</v>
      </c>
      <c r="Y529" s="21" t="s">
        <v>37</v>
      </c>
      <c r="Z529" s="21" t="s">
        <v>37</v>
      </c>
      <c r="AA529" s="20" t="s">
        <v>37</v>
      </c>
      <c r="AB529" s="20" t="s">
        <v>37</v>
      </c>
      <c r="AC529" s="20" t="s">
        <v>37</v>
      </c>
      <c r="AD529" s="20" t="s">
        <v>37</v>
      </c>
      <c r="AE529" s="20" t="s">
        <v>37</v>
      </c>
      <c r="AF529" s="19" t="s">
        <v>37</v>
      </c>
      <c r="AG529" s="19" t="s">
        <v>37</v>
      </c>
      <c r="AH529" s="19" t="s">
        <v>37</v>
      </c>
      <c r="AI529" s="19" t="s">
        <v>37</v>
      </c>
      <c r="AJ529" s="19" t="s">
        <v>37</v>
      </c>
      <c r="AK529" s="19" t="s">
        <v>37</v>
      </c>
      <c r="AL529" s="19" t="s">
        <v>37</v>
      </c>
      <c r="AM529" s="19" t="s">
        <v>37</v>
      </c>
      <c r="AN529" s="19" t="s">
        <v>37</v>
      </c>
      <c r="AO529" s="19" t="s">
        <v>37</v>
      </c>
      <c r="AP529" s="22" t="s">
        <v>37</v>
      </c>
      <c r="AQ529" s="22" t="s">
        <v>37</v>
      </c>
      <c r="AR529" s="22" t="s">
        <v>37</v>
      </c>
      <c r="AS529" s="22" t="s">
        <v>37</v>
      </c>
      <c r="AT529" s="22" t="s">
        <v>37</v>
      </c>
      <c r="AU529" s="21" t="s">
        <v>37</v>
      </c>
      <c r="AV529" s="21" t="s">
        <v>37</v>
      </c>
      <c r="AW529" s="21" t="s">
        <v>37</v>
      </c>
      <c r="AX529" s="21" t="s">
        <v>37</v>
      </c>
      <c r="AY529" s="21" t="s">
        <v>37</v>
      </c>
      <c r="AZ529" s="21" t="s">
        <v>37</v>
      </c>
      <c r="BA529" s="21" t="s">
        <v>37</v>
      </c>
      <c r="BB529" s="21" t="s">
        <v>37</v>
      </c>
      <c r="BC529" s="21" t="s">
        <v>37</v>
      </c>
      <c r="BD529" s="21" t="s">
        <v>37</v>
      </c>
      <c r="BE529" s="20" t="s">
        <v>37</v>
      </c>
      <c r="BF529" s="20" t="s">
        <v>37</v>
      </c>
      <c r="BG529" s="20" t="s">
        <v>37</v>
      </c>
      <c r="BH529" s="20" t="s">
        <v>37</v>
      </c>
      <c r="BI529" s="20" t="s">
        <v>37</v>
      </c>
      <c r="BJ529" s="20" t="s">
        <v>37</v>
      </c>
      <c r="BK529" s="20" t="s">
        <v>37</v>
      </c>
      <c r="BL529" s="20" t="s">
        <v>37</v>
      </c>
      <c r="BM529" s="20" t="s">
        <v>37</v>
      </c>
      <c r="BN529" s="20" t="s">
        <v>37</v>
      </c>
      <c r="BO529" s="22" t="s">
        <v>37</v>
      </c>
      <c r="BP529" s="22" t="s">
        <v>37</v>
      </c>
      <c r="BQ529" s="22" t="s">
        <v>37</v>
      </c>
      <c r="BR529" s="22" t="s">
        <v>37</v>
      </c>
      <c r="BS529" s="22" t="s">
        <v>37</v>
      </c>
      <c r="BT529" s="22" t="s">
        <v>37</v>
      </c>
      <c r="BU529" s="22" t="s">
        <v>37</v>
      </c>
      <c r="BV529" s="22" t="s">
        <v>37</v>
      </c>
      <c r="BW529" s="22" t="s">
        <v>37</v>
      </c>
      <c r="BX529" s="22" t="s">
        <v>37</v>
      </c>
      <c r="BY529" s="24" t="s">
        <v>37</v>
      </c>
      <c r="BZ529" s="24" t="s">
        <v>37</v>
      </c>
      <c r="CA529" s="24" t="s">
        <v>37</v>
      </c>
      <c r="CB529" s="24" t="s">
        <v>37</v>
      </c>
      <c r="CC529" s="24" t="s">
        <v>37</v>
      </c>
      <c r="CD529" s="24" t="s">
        <v>37</v>
      </c>
      <c r="CE529" s="24" t="s">
        <v>37</v>
      </c>
      <c r="CF529" s="24" t="s">
        <v>37</v>
      </c>
      <c r="CG529" s="24" t="s">
        <v>37</v>
      </c>
      <c r="CH529" s="24" t="s">
        <v>37</v>
      </c>
      <c r="CI529" s="22" t="s">
        <v>37</v>
      </c>
      <c r="CJ529" s="22" t="s">
        <v>37</v>
      </c>
      <c r="CK529" s="22" t="s">
        <v>37</v>
      </c>
      <c r="CL529" s="22" t="s">
        <v>37</v>
      </c>
      <c r="CM529" s="20">
        <v>14</v>
      </c>
      <c r="CN529" s="20">
        <v>23</v>
      </c>
      <c r="CO529" s="20">
        <v>8</v>
      </c>
      <c r="CP529" s="20">
        <v>0</v>
      </c>
    </row>
    <row r="530" spans="1:94" x14ac:dyDescent="0.35">
      <c r="A530" s="16">
        <v>2012</v>
      </c>
      <c r="B530" s="17">
        <v>15231</v>
      </c>
      <c r="C530" s="18" t="s">
        <v>1378</v>
      </c>
      <c r="D530" s="18" t="s">
        <v>96</v>
      </c>
      <c r="E530" s="18" t="s">
        <v>28</v>
      </c>
      <c r="F530" s="16" t="s">
        <v>8</v>
      </c>
      <c r="G530" s="20">
        <v>1996</v>
      </c>
      <c r="H530" s="20">
        <v>473</v>
      </c>
      <c r="I530" s="20">
        <v>99</v>
      </c>
      <c r="J530" s="20" t="s">
        <v>37</v>
      </c>
      <c r="K530" s="20">
        <v>2568</v>
      </c>
      <c r="L530" s="19" t="s">
        <v>37</v>
      </c>
      <c r="M530" s="19" t="s">
        <v>37</v>
      </c>
      <c r="N530" s="19" t="s">
        <v>37</v>
      </c>
      <c r="O530" s="19" t="s">
        <v>37</v>
      </c>
      <c r="P530" s="19">
        <v>0</v>
      </c>
      <c r="Q530" s="22">
        <v>13764</v>
      </c>
      <c r="R530" s="22">
        <v>1190</v>
      </c>
      <c r="S530" s="22">
        <v>18942</v>
      </c>
      <c r="T530" s="22" t="s">
        <v>37</v>
      </c>
      <c r="U530" s="22">
        <v>33896</v>
      </c>
      <c r="V530" s="21" t="s">
        <v>37</v>
      </c>
      <c r="W530" s="21" t="s">
        <v>37</v>
      </c>
      <c r="X530" s="21" t="s">
        <v>37</v>
      </c>
      <c r="Y530" s="21" t="s">
        <v>37</v>
      </c>
      <c r="Z530" s="21">
        <v>0</v>
      </c>
      <c r="AA530" s="20" t="s">
        <v>37</v>
      </c>
      <c r="AB530" s="20" t="s">
        <v>37</v>
      </c>
      <c r="AC530" s="20" t="s">
        <v>37</v>
      </c>
      <c r="AD530" s="20" t="s">
        <v>37</v>
      </c>
      <c r="AE530" s="20">
        <v>0</v>
      </c>
      <c r="AF530" s="19" t="s">
        <v>37</v>
      </c>
      <c r="AG530" s="19" t="s">
        <v>37</v>
      </c>
      <c r="AH530" s="19" t="s">
        <v>37</v>
      </c>
      <c r="AI530" s="19" t="s">
        <v>37</v>
      </c>
      <c r="AJ530" s="19">
        <v>0</v>
      </c>
      <c r="AK530" s="19">
        <v>0.1</v>
      </c>
      <c r="AL530" s="19">
        <v>0.1</v>
      </c>
      <c r="AM530" s="19">
        <v>42</v>
      </c>
      <c r="AN530" s="19" t="s">
        <v>37</v>
      </c>
      <c r="AO530" s="19">
        <v>42.2</v>
      </c>
      <c r="AP530" s="22" t="s">
        <v>37</v>
      </c>
      <c r="AQ530" s="22" t="s">
        <v>37</v>
      </c>
      <c r="AR530" s="22" t="s">
        <v>37</v>
      </c>
      <c r="AS530" s="22" t="s">
        <v>37</v>
      </c>
      <c r="AT530" s="22">
        <v>0</v>
      </c>
      <c r="AU530" s="21" t="s">
        <v>37</v>
      </c>
      <c r="AV530" s="21" t="s">
        <v>37</v>
      </c>
      <c r="AW530" s="21" t="s">
        <v>37</v>
      </c>
      <c r="AX530" s="21" t="s">
        <v>37</v>
      </c>
      <c r="AY530" s="21">
        <v>0</v>
      </c>
      <c r="AZ530" s="21">
        <v>0.1</v>
      </c>
      <c r="BA530" s="21">
        <v>0.1</v>
      </c>
      <c r="BB530" s="21">
        <v>42</v>
      </c>
      <c r="BC530" s="21" t="s">
        <v>37</v>
      </c>
      <c r="BD530" s="21">
        <v>42.2</v>
      </c>
      <c r="BE530" s="20">
        <v>151</v>
      </c>
      <c r="BF530" s="20">
        <v>36</v>
      </c>
      <c r="BG530" s="20">
        <v>7</v>
      </c>
      <c r="BH530" s="20" t="s">
        <v>37</v>
      </c>
      <c r="BI530" s="20">
        <v>194</v>
      </c>
      <c r="BJ530" s="20">
        <v>403</v>
      </c>
      <c r="BK530" s="20">
        <v>227</v>
      </c>
      <c r="BL530" s="20">
        <v>113</v>
      </c>
      <c r="BM530" s="20" t="s">
        <v>37</v>
      </c>
      <c r="BN530" s="20">
        <v>743</v>
      </c>
      <c r="BO530" s="22">
        <v>26</v>
      </c>
      <c r="BP530" s="22">
        <v>36</v>
      </c>
      <c r="BQ530" s="22">
        <v>36</v>
      </c>
      <c r="BR530" s="22" t="s">
        <v>37</v>
      </c>
      <c r="BS530" s="22">
        <v>98</v>
      </c>
      <c r="BT530" s="22" t="s">
        <v>37</v>
      </c>
      <c r="BU530" s="22" t="s">
        <v>37</v>
      </c>
      <c r="BV530" s="22" t="s">
        <v>37</v>
      </c>
      <c r="BW530" s="22" t="s">
        <v>37</v>
      </c>
      <c r="BX530" s="22">
        <v>0</v>
      </c>
      <c r="BY530" s="24">
        <v>66</v>
      </c>
      <c r="BZ530" s="24">
        <v>16</v>
      </c>
      <c r="CA530" s="24">
        <v>3</v>
      </c>
      <c r="CB530" s="24" t="s">
        <v>37</v>
      </c>
      <c r="CC530" s="24">
        <v>85</v>
      </c>
      <c r="CD530" s="24">
        <v>646</v>
      </c>
      <c r="CE530" s="24">
        <v>315</v>
      </c>
      <c r="CF530" s="24">
        <v>159</v>
      </c>
      <c r="CG530" s="24">
        <v>0</v>
      </c>
      <c r="CH530" s="24">
        <v>1120</v>
      </c>
      <c r="CI530" s="22">
        <v>48</v>
      </c>
      <c r="CJ530" s="22" t="s">
        <v>37</v>
      </c>
      <c r="CK530" s="22" t="s">
        <v>37</v>
      </c>
      <c r="CL530" s="22" t="s">
        <v>37</v>
      </c>
      <c r="CM530" s="20" t="s">
        <v>37</v>
      </c>
      <c r="CN530" s="20" t="s">
        <v>37</v>
      </c>
      <c r="CO530" s="20" t="s">
        <v>37</v>
      </c>
      <c r="CP530" s="20" t="s">
        <v>37</v>
      </c>
    </row>
    <row r="531" spans="1:94" x14ac:dyDescent="0.35">
      <c r="A531" s="16">
        <v>2012</v>
      </c>
      <c r="B531" s="17">
        <v>15248</v>
      </c>
      <c r="C531" s="18" t="s">
        <v>1379</v>
      </c>
      <c r="D531" s="18" t="s">
        <v>128</v>
      </c>
      <c r="E531" s="18" t="s">
        <v>57</v>
      </c>
      <c r="F531" s="16" t="s">
        <v>8</v>
      </c>
      <c r="G531" s="20" t="s">
        <v>37</v>
      </c>
      <c r="H531" s="20" t="s">
        <v>37</v>
      </c>
      <c r="I531" s="20" t="s">
        <v>37</v>
      </c>
      <c r="J531" s="20" t="s">
        <v>37</v>
      </c>
      <c r="K531" s="20">
        <v>0</v>
      </c>
      <c r="L531" s="19" t="s">
        <v>37</v>
      </c>
      <c r="M531" s="19" t="s">
        <v>37</v>
      </c>
      <c r="N531" s="19" t="s">
        <v>37</v>
      </c>
      <c r="O531" s="19" t="s">
        <v>37</v>
      </c>
      <c r="P531" s="19">
        <v>0</v>
      </c>
      <c r="Q531" s="22" t="s">
        <v>37</v>
      </c>
      <c r="R531" s="22" t="s">
        <v>37</v>
      </c>
      <c r="S531" s="22" t="s">
        <v>37</v>
      </c>
      <c r="T531" s="22" t="s">
        <v>37</v>
      </c>
      <c r="U531" s="22">
        <v>0</v>
      </c>
      <c r="V531" s="21" t="s">
        <v>37</v>
      </c>
      <c r="W531" s="21" t="s">
        <v>37</v>
      </c>
      <c r="X531" s="21" t="s">
        <v>37</v>
      </c>
      <c r="Y531" s="21" t="s">
        <v>37</v>
      </c>
      <c r="Z531" s="21">
        <v>0</v>
      </c>
      <c r="AA531" s="20" t="s">
        <v>37</v>
      </c>
      <c r="AB531" s="20" t="s">
        <v>37</v>
      </c>
      <c r="AC531" s="20" t="s">
        <v>37</v>
      </c>
      <c r="AD531" s="20" t="s">
        <v>37</v>
      </c>
      <c r="AE531" s="20">
        <v>0</v>
      </c>
      <c r="AF531" s="19">
        <v>0.3</v>
      </c>
      <c r="AG531" s="19" t="s">
        <v>37</v>
      </c>
      <c r="AH531" s="19">
        <v>16</v>
      </c>
      <c r="AI531" s="19" t="s">
        <v>37</v>
      </c>
      <c r="AJ531" s="19">
        <v>16.3</v>
      </c>
      <c r="AK531" s="19">
        <v>0.3</v>
      </c>
      <c r="AL531" s="19" t="s">
        <v>37</v>
      </c>
      <c r="AM531" s="19">
        <v>16</v>
      </c>
      <c r="AN531" s="19" t="s">
        <v>37</v>
      </c>
      <c r="AO531" s="19">
        <v>16.3</v>
      </c>
      <c r="AP531" s="22" t="s">
        <v>37</v>
      </c>
      <c r="AQ531" s="22" t="s">
        <v>37</v>
      </c>
      <c r="AR531" s="22" t="s">
        <v>37</v>
      </c>
      <c r="AS531" s="22" t="s">
        <v>37</v>
      </c>
      <c r="AT531" s="22">
        <v>0</v>
      </c>
      <c r="AU531" s="21" t="s">
        <v>37</v>
      </c>
      <c r="AV531" s="21" t="s">
        <v>37</v>
      </c>
      <c r="AW531" s="21" t="s">
        <v>37</v>
      </c>
      <c r="AX531" s="21" t="s">
        <v>37</v>
      </c>
      <c r="AY531" s="21">
        <v>0</v>
      </c>
      <c r="AZ531" s="21" t="s">
        <v>37</v>
      </c>
      <c r="BA531" s="21" t="s">
        <v>37</v>
      </c>
      <c r="BB531" s="21" t="s">
        <v>37</v>
      </c>
      <c r="BC531" s="21" t="s">
        <v>37</v>
      </c>
      <c r="BD531" s="21">
        <v>0</v>
      </c>
      <c r="BE531" s="20" t="s">
        <v>37</v>
      </c>
      <c r="BF531" s="20" t="s">
        <v>37</v>
      </c>
      <c r="BG531" s="20" t="s">
        <v>37</v>
      </c>
      <c r="BH531" s="20" t="s">
        <v>37</v>
      </c>
      <c r="BI531" s="20">
        <v>0</v>
      </c>
      <c r="BJ531" s="20" t="s">
        <v>37</v>
      </c>
      <c r="BK531" s="20" t="s">
        <v>37</v>
      </c>
      <c r="BL531" s="20" t="s">
        <v>37</v>
      </c>
      <c r="BM531" s="20" t="s">
        <v>37</v>
      </c>
      <c r="BN531" s="20">
        <v>0</v>
      </c>
      <c r="BO531" s="22">
        <v>120</v>
      </c>
      <c r="BP531" s="22" t="s">
        <v>37</v>
      </c>
      <c r="BQ531" s="22">
        <v>5</v>
      </c>
      <c r="BR531" s="22" t="s">
        <v>37</v>
      </c>
      <c r="BS531" s="22">
        <v>125</v>
      </c>
      <c r="BT531" s="22">
        <v>10</v>
      </c>
      <c r="BU531" s="22" t="s">
        <v>37</v>
      </c>
      <c r="BV531" s="22">
        <v>576</v>
      </c>
      <c r="BW531" s="22" t="s">
        <v>37</v>
      </c>
      <c r="BX531" s="22">
        <v>586</v>
      </c>
      <c r="BY531" s="24" t="s">
        <v>37</v>
      </c>
      <c r="BZ531" s="24" t="s">
        <v>37</v>
      </c>
      <c r="CA531" s="24" t="s">
        <v>37</v>
      </c>
      <c r="CB531" s="24" t="s">
        <v>37</v>
      </c>
      <c r="CC531" s="24">
        <v>0</v>
      </c>
      <c r="CD531" s="24">
        <v>130</v>
      </c>
      <c r="CE531" s="24">
        <v>0</v>
      </c>
      <c r="CF531" s="24">
        <v>581</v>
      </c>
      <c r="CG531" s="24">
        <v>0</v>
      </c>
      <c r="CH531" s="24">
        <v>711</v>
      </c>
      <c r="CI531" s="22" t="s">
        <v>37</v>
      </c>
      <c r="CJ531" s="22" t="s">
        <v>37</v>
      </c>
      <c r="CK531" s="22">
        <v>1</v>
      </c>
      <c r="CL531" s="22" t="s">
        <v>37</v>
      </c>
      <c r="CM531" s="20">
        <v>3000</v>
      </c>
      <c r="CN531" s="20">
        <v>300</v>
      </c>
      <c r="CO531" s="20" t="s">
        <v>37</v>
      </c>
      <c r="CP531" s="20" t="s">
        <v>37</v>
      </c>
    </row>
    <row r="532" spans="1:94" x14ac:dyDescent="0.35">
      <c r="A532" s="16">
        <v>2012</v>
      </c>
      <c r="B532" s="17">
        <v>15257</v>
      </c>
      <c r="C532" s="18" t="s">
        <v>1380</v>
      </c>
      <c r="D532" s="18" t="s">
        <v>130</v>
      </c>
      <c r="E532" s="18" t="s">
        <v>33</v>
      </c>
      <c r="F532" s="16" t="s">
        <v>8</v>
      </c>
      <c r="G532" s="20">
        <v>165</v>
      </c>
      <c r="H532" s="20">
        <v>110</v>
      </c>
      <c r="I532" s="20">
        <v>225</v>
      </c>
      <c r="J532" s="20" t="s">
        <v>37</v>
      </c>
      <c r="K532" s="20">
        <v>500</v>
      </c>
      <c r="L532" s="19" t="s">
        <v>37</v>
      </c>
      <c r="M532" s="19" t="s">
        <v>37</v>
      </c>
      <c r="N532" s="19" t="s">
        <v>37</v>
      </c>
      <c r="O532" s="19" t="s">
        <v>37</v>
      </c>
      <c r="P532" s="19">
        <v>0</v>
      </c>
      <c r="Q532" s="22">
        <v>300</v>
      </c>
      <c r="R532" s="22">
        <v>180</v>
      </c>
      <c r="S532" s="22">
        <v>225</v>
      </c>
      <c r="T532" s="22" t="s">
        <v>37</v>
      </c>
      <c r="U532" s="22">
        <v>705</v>
      </c>
      <c r="V532" s="21">
        <v>3</v>
      </c>
      <c r="W532" s="21">
        <v>1.5</v>
      </c>
      <c r="X532" s="21">
        <v>6</v>
      </c>
      <c r="Y532" s="21" t="s">
        <v>37</v>
      </c>
      <c r="Z532" s="21">
        <v>10.5</v>
      </c>
      <c r="AA532" s="20" t="s">
        <v>37</v>
      </c>
      <c r="AB532" s="20" t="s">
        <v>37</v>
      </c>
      <c r="AC532" s="20" t="s">
        <v>37</v>
      </c>
      <c r="AD532" s="20" t="s">
        <v>37</v>
      </c>
      <c r="AE532" s="20">
        <v>0</v>
      </c>
      <c r="AF532" s="19" t="s">
        <v>37</v>
      </c>
      <c r="AG532" s="19" t="s">
        <v>37</v>
      </c>
      <c r="AH532" s="19" t="s">
        <v>37</v>
      </c>
      <c r="AI532" s="19" t="s">
        <v>37</v>
      </c>
      <c r="AJ532" s="19">
        <v>0</v>
      </c>
      <c r="AK532" s="19">
        <v>1.2</v>
      </c>
      <c r="AL532" s="19">
        <v>1.2</v>
      </c>
      <c r="AM532" s="19">
        <v>2</v>
      </c>
      <c r="AN532" s="19" t="s">
        <v>37</v>
      </c>
      <c r="AO532" s="19">
        <v>4.4000000000000004</v>
      </c>
      <c r="AP532" s="22" t="s">
        <v>37</v>
      </c>
      <c r="AQ532" s="22" t="s">
        <v>37</v>
      </c>
      <c r="AR532" s="22" t="s">
        <v>37</v>
      </c>
      <c r="AS532" s="22" t="s">
        <v>37</v>
      </c>
      <c r="AT532" s="22">
        <v>0</v>
      </c>
      <c r="AU532" s="21" t="s">
        <v>37</v>
      </c>
      <c r="AV532" s="21" t="s">
        <v>37</v>
      </c>
      <c r="AW532" s="21" t="s">
        <v>37</v>
      </c>
      <c r="AX532" s="21" t="s">
        <v>37</v>
      </c>
      <c r="AY532" s="21">
        <v>0</v>
      </c>
      <c r="AZ532" s="21">
        <v>1.2</v>
      </c>
      <c r="BA532" s="21">
        <v>1.2</v>
      </c>
      <c r="BB532" s="21">
        <v>2</v>
      </c>
      <c r="BC532" s="21" t="s">
        <v>37</v>
      </c>
      <c r="BD532" s="21">
        <v>4.4000000000000004</v>
      </c>
      <c r="BE532" s="20">
        <v>90</v>
      </c>
      <c r="BF532" s="20">
        <v>5</v>
      </c>
      <c r="BG532" s="20">
        <v>5</v>
      </c>
      <c r="BH532" s="20" t="s">
        <v>37</v>
      </c>
      <c r="BI532" s="20">
        <v>100</v>
      </c>
      <c r="BJ532" s="20">
        <v>209</v>
      </c>
      <c r="BK532" s="20">
        <v>63</v>
      </c>
      <c r="BL532" s="20">
        <v>7</v>
      </c>
      <c r="BM532" s="20" t="s">
        <v>37</v>
      </c>
      <c r="BN532" s="20">
        <v>279</v>
      </c>
      <c r="BO532" s="22">
        <v>0</v>
      </c>
      <c r="BP532" s="22">
        <v>0</v>
      </c>
      <c r="BQ532" s="22">
        <v>0</v>
      </c>
      <c r="BR532" s="22" t="s">
        <v>37</v>
      </c>
      <c r="BS532" s="22">
        <v>0</v>
      </c>
      <c r="BT532" s="22" t="s">
        <v>37</v>
      </c>
      <c r="BU532" s="22" t="s">
        <v>37</v>
      </c>
      <c r="BV532" s="22" t="s">
        <v>37</v>
      </c>
      <c r="BW532" s="22" t="s">
        <v>37</v>
      </c>
      <c r="BX532" s="22">
        <v>0</v>
      </c>
      <c r="BY532" s="24" t="s">
        <v>37</v>
      </c>
      <c r="BZ532" s="24" t="s">
        <v>37</v>
      </c>
      <c r="CA532" s="24" t="s">
        <v>37</v>
      </c>
      <c r="CB532" s="24" t="s">
        <v>37</v>
      </c>
      <c r="CC532" s="24">
        <v>0</v>
      </c>
      <c r="CD532" s="24">
        <v>299</v>
      </c>
      <c r="CE532" s="24">
        <v>68</v>
      </c>
      <c r="CF532" s="24">
        <v>12</v>
      </c>
      <c r="CG532" s="24">
        <v>0</v>
      </c>
      <c r="CH532" s="24">
        <v>379</v>
      </c>
      <c r="CI532" s="22" t="s">
        <v>37</v>
      </c>
      <c r="CJ532" s="22" t="s">
        <v>37</v>
      </c>
      <c r="CK532" s="22" t="s">
        <v>37</v>
      </c>
      <c r="CL532" s="22" t="s">
        <v>37</v>
      </c>
      <c r="CM532" s="20" t="s">
        <v>37</v>
      </c>
      <c r="CN532" s="20" t="s">
        <v>37</v>
      </c>
      <c r="CO532" s="20" t="s">
        <v>37</v>
      </c>
      <c r="CP532" s="20" t="s">
        <v>37</v>
      </c>
    </row>
    <row r="533" spans="1:94" x14ac:dyDescent="0.35">
      <c r="A533" s="16">
        <v>2012</v>
      </c>
      <c r="B533" s="17">
        <v>15263</v>
      </c>
      <c r="C533" s="18" t="s">
        <v>1381</v>
      </c>
      <c r="D533" s="18" t="s">
        <v>117</v>
      </c>
      <c r="E533" s="18" t="s">
        <v>57</v>
      </c>
      <c r="F533" s="16" t="s">
        <v>8</v>
      </c>
      <c r="G533" s="20">
        <v>232</v>
      </c>
      <c r="H533" s="20">
        <v>297</v>
      </c>
      <c r="I533" s="20" t="s">
        <v>37</v>
      </c>
      <c r="J533" s="20" t="s">
        <v>37</v>
      </c>
      <c r="K533" s="20">
        <v>529</v>
      </c>
      <c r="L533" s="19" t="s">
        <v>37</v>
      </c>
      <c r="M533" s="19" t="s">
        <v>37</v>
      </c>
      <c r="N533" s="19" t="s">
        <v>37</v>
      </c>
      <c r="O533" s="19" t="s">
        <v>37</v>
      </c>
      <c r="P533" s="19">
        <v>0</v>
      </c>
      <c r="Q533" s="22">
        <v>232</v>
      </c>
      <c r="R533" s="22">
        <v>297</v>
      </c>
      <c r="S533" s="22" t="s">
        <v>37</v>
      </c>
      <c r="T533" s="22" t="s">
        <v>37</v>
      </c>
      <c r="U533" s="22">
        <v>529</v>
      </c>
      <c r="V533" s="21" t="s">
        <v>37</v>
      </c>
      <c r="W533" s="21" t="s">
        <v>37</v>
      </c>
      <c r="X533" s="21" t="s">
        <v>37</v>
      </c>
      <c r="Y533" s="21" t="s">
        <v>37</v>
      </c>
      <c r="Z533" s="21">
        <v>0</v>
      </c>
      <c r="AA533" s="20" t="s">
        <v>37</v>
      </c>
      <c r="AB533" s="20" t="s">
        <v>37</v>
      </c>
      <c r="AC533" s="20" t="s">
        <v>37</v>
      </c>
      <c r="AD533" s="20" t="s">
        <v>37</v>
      </c>
      <c r="AE533" s="20">
        <v>0</v>
      </c>
      <c r="AF533" s="19" t="s">
        <v>37</v>
      </c>
      <c r="AG533" s="19" t="s">
        <v>37</v>
      </c>
      <c r="AH533" s="19" t="s">
        <v>37</v>
      </c>
      <c r="AI533" s="19" t="s">
        <v>37</v>
      </c>
      <c r="AJ533" s="19">
        <v>0</v>
      </c>
      <c r="AK533" s="19" t="s">
        <v>37</v>
      </c>
      <c r="AL533" s="19" t="s">
        <v>37</v>
      </c>
      <c r="AM533" s="19" t="s">
        <v>37</v>
      </c>
      <c r="AN533" s="19" t="s">
        <v>37</v>
      </c>
      <c r="AO533" s="19">
        <v>0</v>
      </c>
      <c r="AP533" s="22" t="s">
        <v>37</v>
      </c>
      <c r="AQ533" s="22" t="s">
        <v>37</v>
      </c>
      <c r="AR533" s="22" t="s">
        <v>37</v>
      </c>
      <c r="AS533" s="22" t="s">
        <v>37</v>
      </c>
      <c r="AT533" s="22">
        <v>0</v>
      </c>
      <c r="AU533" s="21" t="s">
        <v>37</v>
      </c>
      <c r="AV533" s="21" t="s">
        <v>37</v>
      </c>
      <c r="AW533" s="21" t="s">
        <v>37</v>
      </c>
      <c r="AX533" s="21" t="s">
        <v>37</v>
      </c>
      <c r="AY533" s="21">
        <v>0</v>
      </c>
      <c r="AZ533" s="21" t="s">
        <v>37</v>
      </c>
      <c r="BA533" s="21" t="s">
        <v>37</v>
      </c>
      <c r="BB533" s="21" t="s">
        <v>37</v>
      </c>
      <c r="BC533" s="21" t="s">
        <v>37</v>
      </c>
      <c r="BD533" s="21">
        <v>0</v>
      </c>
      <c r="BE533" s="20">
        <v>30</v>
      </c>
      <c r="BF533" s="20">
        <v>146</v>
      </c>
      <c r="BG533" s="20" t="s">
        <v>37</v>
      </c>
      <c r="BH533" s="20" t="s">
        <v>37</v>
      </c>
      <c r="BI533" s="20">
        <v>176</v>
      </c>
      <c r="BJ533" s="20">
        <v>1</v>
      </c>
      <c r="BK533" s="20" t="s">
        <v>37</v>
      </c>
      <c r="BL533" s="20" t="s">
        <v>37</v>
      </c>
      <c r="BM533" s="20" t="s">
        <v>37</v>
      </c>
      <c r="BN533" s="20">
        <v>1</v>
      </c>
      <c r="BO533" s="22" t="s">
        <v>37</v>
      </c>
      <c r="BP533" s="22" t="s">
        <v>37</v>
      </c>
      <c r="BQ533" s="22" t="s">
        <v>37</v>
      </c>
      <c r="BR533" s="22" t="s">
        <v>37</v>
      </c>
      <c r="BS533" s="22">
        <v>0</v>
      </c>
      <c r="BT533" s="22" t="s">
        <v>37</v>
      </c>
      <c r="BU533" s="22" t="s">
        <v>37</v>
      </c>
      <c r="BV533" s="22" t="s">
        <v>37</v>
      </c>
      <c r="BW533" s="22" t="s">
        <v>37</v>
      </c>
      <c r="BX533" s="22">
        <v>0</v>
      </c>
      <c r="BY533" s="24">
        <v>31</v>
      </c>
      <c r="BZ533" s="24">
        <v>52</v>
      </c>
      <c r="CA533" s="24" t="s">
        <v>37</v>
      </c>
      <c r="CB533" s="24" t="s">
        <v>37</v>
      </c>
      <c r="CC533" s="24">
        <v>83</v>
      </c>
      <c r="CD533" s="24">
        <v>62</v>
      </c>
      <c r="CE533" s="24">
        <v>198</v>
      </c>
      <c r="CF533" s="24">
        <v>0</v>
      </c>
      <c r="CG533" s="24">
        <v>0</v>
      </c>
      <c r="CH533" s="24">
        <v>260</v>
      </c>
      <c r="CI533" s="22" t="s">
        <v>37</v>
      </c>
      <c r="CJ533" s="22" t="s">
        <v>37</v>
      </c>
      <c r="CK533" s="22" t="s">
        <v>37</v>
      </c>
      <c r="CL533" s="22" t="s">
        <v>37</v>
      </c>
      <c r="CM533" s="20" t="s">
        <v>37</v>
      </c>
      <c r="CN533" s="20" t="s">
        <v>37</v>
      </c>
      <c r="CO533" s="20" t="s">
        <v>37</v>
      </c>
      <c r="CP533" s="20" t="s">
        <v>37</v>
      </c>
    </row>
    <row r="534" spans="1:94" x14ac:dyDescent="0.35">
      <c r="A534" s="16">
        <v>2012</v>
      </c>
      <c r="B534" s="17">
        <v>15263</v>
      </c>
      <c r="C534" s="18" t="s">
        <v>1381</v>
      </c>
      <c r="D534" s="18" t="s">
        <v>32</v>
      </c>
      <c r="E534" s="18" t="s">
        <v>57</v>
      </c>
      <c r="F534" s="16" t="s">
        <v>8</v>
      </c>
      <c r="G534" s="20">
        <v>53218</v>
      </c>
      <c r="H534" s="20">
        <v>31171</v>
      </c>
      <c r="I534" s="20">
        <v>4886</v>
      </c>
      <c r="J534" s="20" t="s">
        <v>37</v>
      </c>
      <c r="K534" s="20">
        <v>89275</v>
      </c>
      <c r="L534" s="19">
        <v>6.6</v>
      </c>
      <c r="M534" s="19">
        <v>4.7</v>
      </c>
      <c r="N534" s="19">
        <v>0.8</v>
      </c>
      <c r="O534" s="19" t="s">
        <v>37</v>
      </c>
      <c r="P534" s="19">
        <v>12.1</v>
      </c>
      <c r="Q534" s="22">
        <v>139535</v>
      </c>
      <c r="R534" s="22">
        <v>46629</v>
      </c>
      <c r="S534" s="22">
        <v>18563</v>
      </c>
      <c r="T534" s="22" t="s">
        <v>37</v>
      </c>
      <c r="U534" s="22">
        <v>204727</v>
      </c>
      <c r="V534" s="21">
        <v>17.399999999999999</v>
      </c>
      <c r="W534" s="21">
        <v>8</v>
      </c>
      <c r="X534" s="21">
        <v>2.6</v>
      </c>
      <c r="Y534" s="21" t="s">
        <v>37</v>
      </c>
      <c r="Z534" s="21">
        <v>28</v>
      </c>
      <c r="AA534" s="20" t="s">
        <v>37</v>
      </c>
      <c r="AB534" s="20" t="s">
        <v>37</v>
      </c>
      <c r="AC534" s="20" t="s">
        <v>37</v>
      </c>
      <c r="AD534" s="20" t="s">
        <v>37</v>
      </c>
      <c r="AE534" s="20">
        <v>0</v>
      </c>
      <c r="AF534" s="19" t="s">
        <v>37</v>
      </c>
      <c r="AG534" s="19" t="s">
        <v>37</v>
      </c>
      <c r="AH534" s="19" t="s">
        <v>37</v>
      </c>
      <c r="AI534" s="19" t="s">
        <v>37</v>
      </c>
      <c r="AJ534" s="19">
        <v>0</v>
      </c>
      <c r="AK534" s="19" t="s">
        <v>37</v>
      </c>
      <c r="AL534" s="19" t="s">
        <v>37</v>
      </c>
      <c r="AM534" s="19" t="s">
        <v>37</v>
      </c>
      <c r="AN534" s="19" t="s">
        <v>37</v>
      </c>
      <c r="AO534" s="19">
        <v>0</v>
      </c>
      <c r="AP534" s="22" t="s">
        <v>37</v>
      </c>
      <c r="AQ534" s="22" t="s">
        <v>37</v>
      </c>
      <c r="AR534" s="22" t="s">
        <v>37</v>
      </c>
      <c r="AS534" s="22" t="s">
        <v>37</v>
      </c>
      <c r="AT534" s="22">
        <v>0</v>
      </c>
      <c r="AU534" s="21" t="s">
        <v>37</v>
      </c>
      <c r="AV534" s="21" t="s">
        <v>37</v>
      </c>
      <c r="AW534" s="21" t="s">
        <v>37</v>
      </c>
      <c r="AX534" s="21" t="s">
        <v>37</v>
      </c>
      <c r="AY534" s="21">
        <v>0</v>
      </c>
      <c r="AZ534" s="21" t="s">
        <v>37</v>
      </c>
      <c r="BA534" s="21" t="s">
        <v>37</v>
      </c>
      <c r="BB534" s="21" t="s">
        <v>37</v>
      </c>
      <c r="BC534" s="21" t="s">
        <v>37</v>
      </c>
      <c r="BD534" s="21">
        <v>0</v>
      </c>
      <c r="BE534" s="20">
        <v>5027</v>
      </c>
      <c r="BF534" s="20">
        <v>1553</v>
      </c>
      <c r="BG534" s="20">
        <v>117</v>
      </c>
      <c r="BH534" s="20" t="s">
        <v>37</v>
      </c>
      <c r="BI534" s="20">
        <v>6697</v>
      </c>
      <c r="BJ534" s="20">
        <v>8137</v>
      </c>
      <c r="BK534" s="20">
        <v>509</v>
      </c>
      <c r="BL534" s="20">
        <v>129</v>
      </c>
      <c r="BM534" s="20" t="s">
        <v>37</v>
      </c>
      <c r="BN534" s="20">
        <v>8775</v>
      </c>
      <c r="BO534" s="22" t="s">
        <v>37</v>
      </c>
      <c r="BP534" s="22" t="s">
        <v>37</v>
      </c>
      <c r="BQ534" s="22" t="s">
        <v>37</v>
      </c>
      <c r="BR534" s="22" t="s">
        <v>37</v>
      </c>
      <c r="BS534" s="22">
        <v>0</v>
      </c>
      <c r="BT534" s="22" t="s">
        <v>37</v>
      </c>
      <c r="BU534" s="22" t="s">
        <v>37</v>
      </c>
      <c r="BV534" s="22" t="s">
        <v>37</v>
      </c>
      <c r="BW534" s="22" t="s">
        <v>37</v>
      </c>
      <c r="BX534" s="22">
        <v>0</v>
      </c>
      <c r="BY534" s="24">
        <v>559</v>
      </c>
      <c r="BZ534" s="24">
        <v>173</v>
      </c>
      <c r="CA534" s="24">
        <v>13</v>
      </c>
      <c r="CB534" s="24" t="s">
        <v>37</v>
      </c>
      <c r="CC534" s="24">
        <v>745</v>
      </c>
      <c r="CD534" s="24">
        <v>13723</v>
      </c>
      <c r="CE534" s="24">
        <v>2235</v>
      </c>
      <c r="CF534" s="24">
        <v>259</v>
      </c>
      <c r="CG534" s="24">
        <v>0</v>
      </c>
      <c r="CH534" s="24">
        <v>16217</v>
      </c>
      <c r="CI534" s="22" t="s">
        <v>37</v>
      </c>
      <c r="CJ534" s="22" t="s">
        <v>37</v>
      </c>
      <c r="CK534" s="22" t="s">
        <v>37</v>
      </c>
      <c r="CL534" s="22" t="s">
        <v>37</v>
      </c>
      <c r="CM534" s="20">
        <v>62</v>
      </c>
      <c r="CN534" s="20">
        <v>72</v>
      </c>
      <c r="CO534" s="20" t="s">
        <v>37</v>
      </c>
      <c r="CP534" s="20" t="s">
        <v>37</v>
      </c>
    </row>
    <row r="535" spans="1:94" x14ac:dyDescent="0.35">
      <c r="A535" s="16">
        <v>2012</v>
      </c>
      <c r="B535" s="17">
        <v>15270</v>
      </c>
      <c r="C535" s="18" t="s">
        <v>1382</v>
      </c>
      <c r="D535" s="18" t="s">
        <v>436</v>
      </c>
      <c r="E535" s="18" t="s">
        <v>57</v>
      </c>
      <c r="F535" s="16" t="s">
        <v>8</v>
      </c>
      <c r="G535" s="20" t="s">
        <v>37</v>
      </c>
      <c r="H535" s="20" t="s">
        <v>37</v>
      </c>
      <c r="I535" s="20" t="s">
        <v>37</v>
      </c>
      <c r="J535" s="20" t="s">
        <v>37</v>
      </c>
      <c r="K535" s="20">
        <v>0</v>
      </c>
      <c r="L535" s="19" t="s">
        <v>37</v>
      </c>
      <c r="M535" s="19" t="s">
        <v>37</v>
      </c>
      <c r="N535" s="19" t="s">
        <v>37</v>
      </c>
      <c r="O535" s="19" t="s">
        <v>37</v>
      </c>
      <c r="P535" s="19">
        <v>0</v>
      </c>
      <c r="Q535" s="22">
        <v>5584</v>
      </c>
      <c r="R535" s="22">
        <v>38588</v>
      </c>
      <c r="S535" s="22" t="s">
        <v>37</v>
      </c>
      <c r="T535" s="22" t="s">
        <v>37</v>
      </c>
      <c r="U535" s="22">
        <v>44172</v>
      </c>
      <c r="V535" s="21">
        <v>0.4</v>
      </c>
      <c r="W535" s="21">
        <v>4.4000000000000004</v>
      </c>
      <c r="X535" s="21" t="s">
        <v>37</v>
      </c>
      <c r="Y535" s="21" t="s">
        <v>37</v>
      </c>
      <c r="Z535" s="21">
        <v>4.8</v>
      </c>
      <c r="AA535" s="20">
        <v>6</v>
      </c>
      <c r="AB535" s="20" t="s">
        <v>37</v>
      </c>
      <c r="AC535" s="20" t="s">
        <v>37</v>
      </c>
      <c r="AD535" s="20" t="s">
        <v>37</v>
      </c>
      <c r="AE535" s="20">
        <v>6</v>
      </c>
      <c r="AF535" s="19" t="s">
        <v>37</v>
      </c>
      <c r="AG535" s="19" t="s">
        <v>37</v>
      </c>
      <c r="AH535" s="19" t="s">
        <v>37</v>
      </c>
      <c r="AI535" s="19" t="s">
        <v>37</v>
      </c>
      <c r="AJ535" s="19">
        <v>0</v>
      </c>
      <c r="AK535" s="19">
        <v>5.8</v>
      </c>
      <c r="AL535" s="19" t="s">
        <v>37</v>
      </c>
      <c r="AM535" s="19" t="s">
        <v>37</v>
      </c>
      <c r="AN535" s="19" t="s">
        <v>37</v>
      </c>
      <c r="AO535" s="19">
        <v>5.8</v>
      </c>
      <c r="AP535" s="22">
        <v>6</v>
      </c>
      <c r="AQ535" s="22" t="s">
        <v>37</v>
      </c>
      <c r="AR535" s="22" t="s">
        <v>37</v>
      </c>
      <c r="AS535" s="22" t="s">
        <v>37</v>
      </c>
      <c r="AT535" s="22">
        <v>6</v>
      </c>
      <c r="AU535" s="21" t="s">
        <v>37</v>
      </c>
      <c r="AV535" s="21" t="s">
        <v>37</v>
      </c>
      <c r="AW535" s="21" t="s">
        <v>37</v>
      </c>
      <c r="AX535" s="21" t="s">
        <v>37</v>
      </c>
      <c r="AY535" s="21">
        <v>0</v>
      </c>
      <c r="AZ535" s="21">
        <v>5.8</v>
      </c>
      <c r="BA535" s="21" t="s">
        <v>37</v>
      </c>
      <c r="BB535" s="21" t="s">
        <v>37</v>
      </c>
      <c r="BC535" s="21" t="s">
        <v>37</v>
      </c>
      <c r="BD535" s="21">
        <v>5.8</v>
      </c>
      <c r="BE535" s="20" t="s">
        <v>37</v>
      </c>
      <c r="BF535" s="20" t="s">
        <v>37</v>
      </c>
      <c r="BG535" s="20" t="s">
        <v>37</v>
      </c>
      <c r="BH535" s="20" t="s">
        <v>37</v>
      </c>
      <c r="BI535" s="20">
        <v>0</v>
      </c>
      <c r="BJ535" s="20" t="s">
        <v>37</v>
      </c>
      <c r="BK535" s="20" t="s">
        <v>37</v>
      </c>
      <c r="BL535" s="20" t="s">
        <v>37</v>
      </c>
      <c r="BM535" s="20" t="s">
        <v>37</v>
      </c>
      <c r="BN535" s="20">
        <v>0</v>
      </c>
      <c r="BO535" s="22">
        <v>1244</v>
      </c>
      <c r="BP535" s="22" t="s">
        <v>37</v>
      </c>
      <c r="BQ535" s="22" t="s">
        <v>37</v>
      </c>
      <c r="BR535" s="22" t="s">
        <v>37</v>
      </c>
      <c r="BS535" s="22">
        <v>1244</v>
      </c>
      <c r="BT535" s="22">
        <v>84</v>
      </c>
      <c r="BU535" s="22" t="s">
        <v>37</v>
      </c>
      <c r="BV535" s="22" t="s">
        <v>37</v>
      </c>
      <c r="BW535" s="22" t="s">
        <v>37</v>
      </c>
      <c r="BX535" s="22">
        <v>84</v>
      </c>
      <c r="BY535" s="24">
        <v>2019</v>
      </c>
      <c r="BZ535" s="24" t="s">
        <v>37</v>
      </c>
      <c r="CA535" s="24" t="s">
        <v>37</v>
      </c>
      <c r="CB535" s="24" t="s">
        <v>37</v>
      </c>
      <c r="CC535" s="24">
        <v>2019</v>
      </c>
      <c r="CD535" s="24">
        <v>3347</v>
      </c>
      <c r="CE535" s="24">
        <v>0</v>
      </c>
      <c r="CF535" s="24">
        <v>0</v>
      </c>
      <c r="CG535" s="24">
        <v>0</v>
      </c>
      <c r="CH535" s="24">
        <v>3347</v>
      </c>
      <c r="CI535" s="22">
        <v>5749</v>
      </c>
      <c r="CJ535" s="22" t="s">
        <v>37</v>
      </c>
      <c r="CK535" s="22" t="s">
        <v>37</v>
      </c>
      <c r="CL535" s="22" t="s">
        <v>37</v>
      </c>
      <c r="CM535" s="20">
        <v>406</v>
      </c>
      <c r="CN535" s="20">
        <v>2795</v>
      </c>
      <c r="CO535" s="20">
        <v>147</v>
      </c>
      <c r="CP535" s="20">
        <v>0</v>
      </c>
    </row>
    <row r="536" spans="1:94" x14ac:dyDescent="0.35">
      <c r="A536" s="16">
        <v>2012</v>
      </c>
      <c r="B536" s="17">
        <v>15270</v>
      </c>
      <c r="C536" s="18" t="s">
        <v>1382</v>
      </c>
      <c r="D536" s="18" t="s">
        <v>32</v>
      </c>
      <c r="E536" s="18" t="s">
        <v>57</v>
      </c>
      <c r="F536" s="16" t="s">
        <v>8</v>
      </c>
      <c r="G536" s="20">
        <v>76662</v>
      </c>
      <c r="H536" s="20">
        <v>43534</v>
      </c>
      <c r="I536" s="20" t="s">
        <v>37</v>
      </c>
      <c r="J536" s="20" t="s">
        <v>37</v>
      </c>
      <c r="K536" s="20">
        <v>120196</v>
      </c>
      <c r="L536" s="19">
        <v>9.9</v>
      </c>
      <c r="M536" s="19">
        <v>7.6</v>
      </c>
      <c r="N536" s="19" t="s">
        <v>37</v>
      </c>
      <c r="O536" s="19" t="s">
        <v>37</v>
      </c>
      <c r="P536" s="19">
        <v>17.5</v>
      </c>
      <c r="Q536" s="22">
        <v>162612</v>
      </c>
      <c r="R536" s="22">
        <v>92350</v>
      </c>
      <c r="S536" s="22" t="s">
        <v>37</v>
      </c>
      <c r="T536" s="22" t="s">
        <v>37</v>
      </c>
      <c r="U536" s="22">
        <v>254962</v>
      </c>
      <c r="V536" s="21">
        <v>19.2</v>
      </c>
      <c r="W536" s="21">
        <v>18.5</v>
      </c>
      <c r="X536" s="21" t="s">
        <v>37</v>
      </c>
      <c r="Y536" s="21" t="s">
        <v>37</v>
      </c>
      <c r="Z536" s="21">
        <v>37.700000000000003</v>
      </c>
      <c r="AA536" s="20">
        <v>5026</v>
      </c>
      <c r="AB536" s="20">
        <v>96</v>
      </c>
      <c r="AC536" s="20" t="s">
        <v>37</v>
      </c>
      <c r="AD536" s="20" t="s">
        <v>37</v>
      </c>
      <c r="AE536" s="20">
        <v>5122</v>
      </c>
      <c r="AF536" s="19" t="s">
        <v>37</v>
      </c>
      <c r="AG536" s="19" t="s">
        <v>37</v>
      </c>
      <c r="AH536" s="19" t="s">
        <v>37</v>
      </c>
      <c r="AI536" s="19" t="s">
        <v>37</v>
      </c>
      <c r="AJ536" s="19">
        <v>0</v>
      </c>
      <c r="AK536" s="19">
        <v>22.8</v>
      </c>
      <c r="AL536" s="19">
        <v>0.7</v>
      </c>
      <c r="AM536" s="19" t="s">
        <v>37</v>
      </c>
      <c r="AN536" s="19" t="s">
        <v>37</v>
      </c>
      <c r="AO536" s="19">
        <v>23.5</v>
      </c>
      <c r="AP536" s="22">
        <v>18335</v>
      </c>
      <c r="AQ536" s="22">
        <v>96</v>
      </c>
      <c r="AR536" s="22" t="s">
        <v>37</v>
      </c>
      <c r="AS536" s="22" t="s">
        <v>37</v>
      </c>
      <c r="AT536" s="22">
        <v>18431</v>
      </c>
      <c r="AU536" s="21" t="s">
        <v>37</v>
      </c>
      <c r="AV536" s="21" t="s">
        <v>37</v>
      </c>
      <c r="AW536" s="21" t="s">
        <v>37</v>
      </c>
      <c r="AX536" s="21" t="s">
        <v>37</v>
      </c>
      <c r="AY536" s="21">
        <v>0</v>
      </c>
      <c r="AZ536" s="21">
        <v>115.5</v>
      </c>
      <c r="BA536" s="21">
        <v>0.7</v>
      </c>
      <c r="BB536" s="21" t="s">
        <v>37</v>
      </c>
      <c r="BC536" s="21" t="s">
        <v>37</v>
      </c>
      <c r="BD536" s="21">
        <v>116.2</v>
      </c>
      <c r="BE536" s="20">
        <v>6422</v>
      </c>
      <c r="BF536" s="20">
        <v>7242</v>
      </c>
      <c r="BG536" s="20" t="s">
        <v>37</v>
      </c>
      <c r="BH536" s="20" t="s">
        <v>37</v>
      </c>
      <c r="BI536" s="20">
        <v>13664</v>
      </c>
      <c r="BJ536" s="20">
        <v>14515</v>
      </c>
      <c r="BK536" s="20">
        <v>8257</v>
      </c>
      <c r="BL536" s="20" t="s">
        <v>37</v>
      </c>
      <c r="BM536" s="20" t="s">
        <v>37</v>
      </c>
      <c r="BN536" s="20">
        <v>22772</v>
      </c>
      <c r="BO536" s="22">
        <v>6062</v>
      </c>
      <c r="BP536" s="22">
        <v>191</v>
      </c>
      <c r="BQ536" s="22" t="s">
        <v>37</v>
      </c>
      <c r="BR536" s="22" t="s">
        <v>37</v>
      </c>
      <c r="BS536" s="22">
        <v>6253</v>
      </c>
      <c r="BT536" s="22">
        <v>6758</v>
      </c>
      <c r="BU536" s="22">
        <v>29</v>
      </c>
      <c r="BV536" s="22" t="s">
        <v>37</v>
      </c>
      <c r="BW536" s="22" t="s">
        <v>37</v>
      </c>
      <c r="BX536" s="22">
        <v>6787</v>
      </c>
      <c r="BY536" s="24">
        <v>8339</v>
      </c>
      <c r="BZ536" s="24">
        <v>883</v>
      </c>
      <c r="CA536" s="24" t="s">
        <v>37</v>
      </c>
      <c r="CB536" s="24" t="s">
        <v>37</v>
      </c>
      <c r="CC536" s="24">
        <v>9222</v>
      </c>
      <c r="CD536" s="24">
        <v>42096</v>
      </c>
      <c r="CE536" s="24">
        <v>16602</v>
      </c>
      <c r="CF536" s="24">
        <v>0</v>
      </c>
      <c r="CG536" s="24">
        <v>0</v>
      </c>
      <c r="CH536" s="24">
        <v>58698</v>
      </c>
      <c r="CI536" s="22">
        <v>93488</v>
      </c>
      <c r="CJ536" s="22">
        <v>970</v>
      </c>
      <c r="CK536" s="22" t="s">
        <v>37</v>
      </c>
      <c r="CL536" s="22" t="s">
        <v>37</v>
      </c>
      <c r="CM536" s="20">
        <v>53955</v>
      </c>
      <c r="CN536" s="20">
        <v>216</v>
      </c>
      <c r="CO536" s="20">
        <v>86</v>
      </c>
      <c r="CP536" s="20">
        <v>2</v>
      </c>
    </row>
    <row r="537" spans="1:94" x14ac:dyDescent="0.35">
      <c r="A537" s="16">
        <v>2012</v>
      </c>
      <c r="B537" s="17">
        <v>15296</v>
      </c>
      <c r="C537" s="18" t="s">
        <v>1385</v>
      </c>
      <c r="D537" s="18" t="s">
        <v>43</v>
      </c>
      <c r="E537" s="18" t="s">
        <v>18</v>
      </c>
      <c r="F537" s="16" t="s">
        <v>8</v>
      </c>
      <c r="G537" s="20" t="s">
        <v>37</v>
      </c>
      <c r="H537" s="20">
        <v>3592</v>
      </c>
      <c r="I537" s="20" t="s">
        <v>37</v>
      </c>
      <c r="J537" s="20">
        <v>3645</v>
      </c>
      <c r="K537" s="20">
        <v>7237</v>
      </c>
      <c r="L537" s="19" t="s">
        <v>37</v>
      </c>
      <c r="M537" s="19">
        <v>1</v>
      </c>
      <c r="N537" s="19" t="s">
        <v>37</v>
      </c>
      <c r="O537" s="19">
        <v>1.2</v>
      </c>
      <c r="P537" s="19">
        <v>2.2000000000000002</v>
      </c>
      <c r="Q537" s="22" t="s">
        <v>37</v>
      </c>
      <c r="R537" s="22">
        <v>691281</v>
      </c>
      <c r="S537" s="22">
        <v>6687</v>
      </c>
      <c r="T537" s="22">
        <v>82215</v>
      </c>
      <c r="U537" s="22">
        <v>780183</v>
      </c>
      <c r="V537" s="21" t="s">
        <v>37</v>
      </c>
      <c r="W537" s="21">
        <v>120.3</v>
      </c>
      <c r="X537" s="21">
        <v>1</v>
      </c>
      <c r="Y537" s="21">
        <v>12</v>
      </c>
      <c r="Z537" s="21">
        <v>133.30000000000001</v>
      </c>
      <c r="AA537" s="20" t="s">
        <v>37</v>
      </c>
      <c r="AB537" s="20">
        <v>26</v>
      </c>
      <c r="AC537" s="20" t="s">
        <v>37</v>
      </c>
      <c r="AD537" s="20" t="s">
        <v>37</v>
      </c>
      <c r="AE537" s="20">
        <v>26</v>
      </c>
      <c r="AF537" s="19" t="s">
        <v>37</v>
      </c>
      <c r="AG537" s="19">
        <v>0.8</v>
      </c>
      <c r="AH537" s="19" t="s">
        <v>37</v>
      </c>
      <c r="AI537" s="19" t="s">
        <v>37</v>
      </c>
      <c r="AJ537" s="19">
        <v>0.8</v>
      </c>
      <c r="AK537" s="19" t="s">
        <v>37</v>
      </c>
      <c r="AL537" s="19">
        <v>1.9</v>
      </c>
      <c r="AM537" s="19" t="s">
        <v>37</v>
      </c>
      <c r="AN537" s="19" t="s">
        <v>37</v>
      </c>
      <c r="AO537" s="19">
        <v>1.9</v>
      </c>
      <c r="AP537" s="22" t="s">
        <v>37</v>
      </c>
      <c r="AQ537" s="22">
        <v>457</v>
      </c>
      <c r="AR537" s="22" t="s">
        <v>37</v>
      </c>
      <c r="AS537" s="22">
        <v>440</v>
      </c>
      <c r="AT537" s="22">
        <v>897</v>
      </c>
      <c r="AU537" s="21" t="s">
        <v>37</v>
      </c>
      <c r="AV537" s="21">
        <v>14.3</v>
      </c>
      <c r="AW537" s="21" t="s">
        <v>37</v>
      </c>
      <c r="AX537" s="21">
        <v>13.7</v>
      </c>
      <c r="AY537" s="21">
        <v>28</v>
      </c>
      <c r="AZ537" s="21" t="s">
        <v>37</v>
      </c>
      <c r="BA537" s="21">
        <v>18</v>
      </c>
      <c r="BB537" s="21" t="s">
        <v>37</v>
      </c>
      <c r="BC537" s="21">
        <v>13.7</v>
      </c>
      <c r="BD537" s="21">
        <v>31.7</v>
      </c>
      <c r="BE537" s="20" t="s">
        <v>37</v>
      </c>
      <c r="BF537" s="20">
        <v>109788</v>
      </c>
      <c r="BG537" s="20" t="s">
        <v>37</v>
      </c>
      <c r="BH537" s="20">
        <v>111428</v>
      </c>
      <c r="BI537" s="20">
        <v>221216</v>
      </c>
      <c r="BJ537" s="20" t="s">
        <v>37</v>
      </c>
      <c r="BK537" s="20" t="s">
        <v>37</v>
      </c>
      <c r="BL537" s="20" t="s">
        <v>37</v>
      </c>
      <c r="BM537" s="20" t="s">
        <v>37</v>
      </c>
      <c r="BN537" s="20">
        <v>0</v>
      </c>
      <c r="BO537" s="22" t="s">
        <v>37</v>
      </c>
      <c r="BP537" s="22" t="s">
        <v>37</v>
      </c>
      <c r="BQ537" s="22" t="s">
        <v>37</v>
      </c>
      <c r="BR537" s="22" t="s">
        <v>37</v>
      </c>
      <c r="BS537" s="22">
        <v>0</v>
      </c>
      <c r="BT537" s="22" t="s">
        <v>37</v>
      </c>
      <c r="BU537" s="22">
        <v>311</v>
      </c>
      <c r="BV537" s="22" t="s">
        <v>37</v>
      </c>
      <c r="BW537" s="22">
        <v>300</v>
      </c>
      <c r="BX537" s="22">
        <v>611</v>
      </c>
      <c r="BY537" s="24" t="s">
        <v>37</v>
      </c>
      <c r="BZ537" s="24">
        <v>2815</v>
      </c>
      <c r="CA537" s="24" t="s">
        <v>37</v>
      </c>
      <c r="CB537" s="24">
        <v>2857</v>
      </c>
      <c r="CC537" s="24">
        <v>5672</v>
      </c>
      <c r="CD537" s="24">
        <v>0</v>
      </c>
      <c r="CE537" s="24">
        <v>112914</v>
      </c>
      <c r="CF537" s="24">
        <v>0</v>
      </c>
      <c r="CG537" s="24">
        <v>114585</v>
      </c>
      <c r="CH537" s="24">
        <v>227499</v>
      </c>
      <c r="CI537" s="22" t="s">
        <v>37</v>
      </c>
      <c r="CJ537" s="22">
        <v>10</v>
      </c>
      <c r="CK537" s="22" t="s">
        <v>37</v>
      </c>
      <c r="CL537" s="22">
        <v>1</v>
      </c>
      <c r="CM537" s="20" t="s">
        <v>37</v>
      </c>
      <c r="CN537" s="20" t="s">
        <v>37</v>
      </c>
      <c r="CO537" s="20" t="s">
        <v>37</v>
      </c>
      <c r="CP537" s="20" t="s">
        <v>37</v>
      </c>
    </row>
    <row r="538" spans="1:94" x14ac:dyDescent="0.35">
      <c r="A538" s="16">
        <v>2012</v>
      </c>
      <c r="B538" s="17">
        <v>15297</v>
      </c>
      <c r="C538" s="18" t="s">
        <v>2237</v>
      </c>
      <c r="D538" s="18" t="s">
        <v>210</v>
      </c>
      <c r="E538" s="18" t="s">
        <v>28</v>
      </c>
      <c r="F538" s="16" t="s">
        <v>2203</v>
      </c>
      <c r="G538" s="20" t="s">
        <v>37</v>
      </c>
      <c r="H538" s="20" t="s">
        <v>37</v>
      </c>
      <c r="I538" s="20" t="s">
        <v>37</v>
      </c>
      <c r="J538" s="20" t="s">
        <v>37</v>
      </c>
      <c r="K538" s="20" t="s">
        <v>37</v>
      </c>
      <c r="L538" s="19" t="s">
        <v>37</v>
      </c>
      <c r="M538" s="19" t="s">
        <v>37</v>
      </c>
      <c r="N538" s="19" t="s">
        <v>37</v>
      </c>
      <c r="O538" s="19" t="s">
        <v>37</v>
      </c>
      <c r="P538" s="19" t="s">
        <v>37</v>
      </c>
      <c r="Q538" s="22" t="s">
        <v>37</v>
      </c>
      <c r="R538" s="22" t="s">
        <v>37</v>
      </c>
      <c r="S538" s="22" t="s">
        <v>37</v>
      </c>
      <c r="T538" s="22" t="s">
        <v>37</v>
      </c>
      <c r="U538" s="22" t="s">
        <v>37</v>
      </c>
      <c r="V538" s="21" t="s">
        <v>37</v>
      </c>
      <c r="W538" s="21" t="s">
        <v>37</v>
      </c>
      <c r="X538" s="21" t="s">
        <v>37</v>
      </c>
      <c r="Y538" s="21" t="s">
        <v>37</v>
      </c>
      <c r="Z538" s="21" t="s">
        <v>37</v>
      </c>
      <c r="AA538" s="20" t="s">
        <v>37</v>
      </c>
      <c r="AB538" s="20" t="s">
        <v>37</v>
      </c>
      <c r="AC538" s="20" t="s">
        <v>37</v>
      </c>
      <c r="AD538" s="20" t="s">
        <v>37</v>
      </c>
      <c r="AE538" s="20" t="s">
        <v>37</v>
      </c>
      <c r="AF538" s="19" t="s">
        <v>37</v>
      </c>
      <c r="AG538" s="19" t="s">
        <v>37</v>
      </c>
      <c r="AH538" s="19" t="s">
        <v>37</v>
      </c>
      <c r="AI538" s="19" t="s">
        <v>37</v>
      </c>
      <c r="AJ538" s="19" t="s">
        <v>37</v>
      </c>
      <c r="AK538" s="19" t="s">
        <v>37</v>
      </c>
      <c r="AL538" s="19" t="s">
        <v>37</v>
      </c>
      <c r="AM538" s="19" t="s">
        <v>37</v>
      </c>
      <c r="AN538" s="19" t="s">
        <v>37</v>
      </c>
      <c r="AO538" s="19" t="s">
        <v>37</v>
      </c>
      <c r="AP538" s="22" t="s">
        <v>37</v>
      </c>
      <c r="AQ538" s="22" t="s">
        <v>37</v>
      </c>
      <c r="AR538" s="22" t="s">
        <v>37</v>
      </c>
      <c r="AS538" s="22" t="s">
        <v>37</v>
      </c>
      <c r="AT538" s="22" t="s">
        <v>37</v>
      </c>
      <c r="AU538" s="21" t="s">
        <v>37</v>
      </c>
      <c r="AV538" s="21" t="s">
        <v>37</v>
      </c>
      <c r="AW538" s="21" t="s">
        <v>37</v>
      </c>
      <c r="AX538" s="21" t="s">
        <v>37</v>
      </c>
      <c r="AY538" s="21" t="s">
        <v>37</v>
      </c>
      <c r="AZ538" s="21" t="s">
        <v>37</v>
      </c>
      <c r="BA538" s="21" t="s">
        <v>37</v>
      </c>
      <c r="BB538" s="21" t="s">
        <v>37</v>
      </c>
      <c r="BC538" s="21" t="s">
        <v>37</v>
      </c>
      <c r="BD538" s="21" t="s">
        <v>37</v>
      </c>
      <c r="BE538" s="20" t="s">
        <v>37</v>
      </c>
      <c r="BF538" s="20" t="s">
        <v>37</v>
      </c>
      <c r="BG538" s="20" t="s">
        <v>37</v>
      </c>
      <c r="BH538" s="20" t="s">
        <v>37</v>
      </c>
      <c r="BI538" s="20" t="s">
        <v>37</v>
      </c>
      <c r="BJ538" s="20" t="s">
        <v>37</v>
      </c>
      <c r="BK538" s="20" t="s">
        <v>37</v>
      </c>
      <c r="BL538" s="20" t="s">
        <v>37</v>
      </c>
      <c r="BM538" s="20" t="s">
        <v>37</v>
      </c>
      <c r="BN538" s="20" t="s">
        <v>37</v>
      </c>
      <c r="BO538" s="22" t="s">
        <v>37</v>
      </c>
      <c r="BP538" s="22" t="s">
        <v>37</v>
      </c>
      <c r="BQ538" s="22" t="s">
        <v>37</v>
      </c>
      <c r="BR538" s="22" t="s">
        <v>37</v>
      </c>
      <c r="BS538" s="22" t="s">
        <v>37</v>
      </c>
      <c r="BT538" s="22" t="s">
        <v>37</v>
      </c>
      <c r="BU538" s="22" t="s">
        <v>37</v>
      </c>
      <c r="BV538" s="22" t="s">
        <v>37</v>
      </c>
      <c r="BW538" s="22" t="s">
        <v>37</v>
      </c>
      <c r="BX538" s="22" t="s">
        <v>37</v>
      </c>
      <c r="BY538" s="24" t="s">
        <v>37</v>
      </c>
      <c r="BZ538" s="24" t="s">
        <v>37</v>
      </c>
      <c r="CA538" s="24" t="s">
        <v>37</v>
      </c>
      <c r="CB538" s="24" t="s">
        <v>37</v>
      </c>
      <c r="CC538" s="24" t="s">
        <v>37</v>
      </c>
      <c r="CD538" s="24" t="s">
        <v>37</v>
      </c>
      <c r="CE538" s="24" t="s">
        <v>37</v>
      </c>
      <c r="CF538" s="24" t="s">
        <v>37</v>
      </c>
      <c r="CG538" s="24" t="s">
        <v>37</v>
      </c>
      <c r="CH538" s="24" t="s">
        <v>37</v>
      </c>
      <c r="CI538" s="22" t="s">
        <v>37</v>
      </c>
      <c r="CJ538" s="22" t="s">
        <v>37</v>
      </c>
      <c r="CK538" s="22" t="s">
        <v>37</v>
      </c>
      <c r="CL538" s="22" t="s">
        <v>37</v>
      </c>
      <c r="CM538" s="20">
        <v>0</v>
      </c>
      <c r="CN538" s="20">
        <v>26</v>
      </c>
      <c r="CO538" s="20">
        <v>6</v>
      </c>
      <c r="CP538" s="20">
        <v>0</v>
      </c>
    </row>
    <row r="539" spans="1:94" x14ac:dyDescent="0.35">
      <c r="A539" s="16">
        <v>2012</v>
      </c>
      <c r="B539" s="17">
        <v>15308</v>
      </c>
      <c r="C539" s="18" t="s">
        <v>1386</v>
      </c>
      <c r="D539" s="18" t="s">
        <v>236</v>
      </c>
      <c r="E539" s="18" t="s">
        <v>33</v>
      </c>
      <c r="F539" s="16" t="s">
        <v>8</v>
      </c>
      <c r="G539" s="20">
        <v>4</v>
      </c>
      <c r="H539" s="20" t="s">
        <v>37</v>
      </c>
      <c r="I539" s="20" t="s">
        <v>37</v>
      </c>
      <c r="J539" s="20" t="s">
        <v>37</v>
      </c>
      <c r="K539" s="20">
        <v>4</v>
      </c>
      <c r="L539" s="19" t="s">
        <v>37</v>
      </c>
      <c r="M539" s="19" t="s">
        <v>37</v>
      </c>
      <c r="N539" s="19" t="s">
        <v>37</v>
      </c>
      <c r="O539" s="19" t="s">
        <v>37</v>
      </c>
      <c r="P539" s="19" t="s">
        <v>37</v>
      </c>
      <c r="Q539" s="22">
        <v>4</v>
      </c>
      <c r="R539" s="22" t="s">
        <v>37</v>
      </c>
      <c r="S539" s="22" t="s">
        <v>37</v>
      </c>
      <c r="T539" s="22" t="s">
        <v>37</v>
      </c>
      <c r="U539" s="22">
        <v>4</v>
      </c>
      <c r="V539" s="21" t="s">
        <v>37</v>
      </c>
      <c r="W539" s="21" t="s">
        <v>37</v>
      </c>
      <c r="X539" s="21" t="s">
        <v>37</v>
      </c>
      <c r="Y539" s="21" t="s">
        <v>37</v>
      </c>
      <c r="Z539" s="21" t="s">
        <v>37</v>
      </c>
      <c r="AA539" s="20" t="s">
        <v>37</v>
      </c>
      <c r="AB539" s="20" t="s">
        <v>37</v>
      </c>
      <c r="AC539" s="20" t="s">
        <v>37</v>
      </c>
      <c r="AD539" s="20" t="s">
        <v>37</v>
      </c>
      <c r="AE539" s="20" t="s">
        <v>37</v>
      </c>
      <c r="AF539" s="19" t="s">
        <v>37</v>
      </c>
      <c r="AG539" s="19" t="s">
        <v>37</v>
      </c>
      <c r="AH539" s="19" t="s">
        <v>37</v>
      </c>
      <c r="AI539" s="19" t="s">
        <v>37</v>
      </c>
      <c r="AJ539" s="19" t="s">
        <v>37</v>
      </c>
      <c r="AK539" s="19" t="s">
        <v>37</v>
      </c>
      <c r="AL539" s="19" t="s">
        <v>37</v>
      </c>
      <c r="AM539" s="19" t="s">
        <v>37</v>
      </c>
      <c r="AN539" s="19" t="s">
        <v>37</v>
      </c>
      <c r="AO539" s="19" t="s">
        <v>37</v>
      </c>
      <c r="AP539" s="22" t="s">
        <v>37</v>
      </c>
      <c r="AQ539" s="22" t="s">
        <v>37</v>
      </c>
      <c r="AR539" s="22" t="s">
        <v>37</v>
      </c>
      <c r="AS539" s="22" t="s">
        <v>37</v>
      </c>
      <c r="AT539" s="22" t="s">
        <v>37</v>
      </c>
      <c r="AU539" s="21" t="s">
        <v>37</v>
      </c>
      <c r="AV539" s="21" t="s">
        <v>37</v>
      </c>
      <c r="AW539" s="21" t="s">
        <v>37</v>
      </c>
      <c r="AX539" s="21" t="s">
        <v>37</v>
      </c>
      <c r="AY539" s="21" t="s">
        <v>37</v>
      </c>
      <c r="AZ539" s="21" t="s">
        <v>37</v>
      </c>
      <c r="BA539" s="21" t="s">
        <v>37</v>
      </c>
      <c r="BB539" s="21" t="s">
        <v>37</v>
      </c>
      <c r="BC539" s="21" t="s">
        <v>37</v>
      </c>
      <c r="BD539" s="21" t="s">
        <v>37</v>
      </c>
      <c r="BE539" s="20">
        <v>4</v>
      </c>
      <c r="BF539" s="20" t="s">
        <v>37</v>
      </c>
      <c r="BG539" s="20" t="s">
        <v>37</v>
      </c>
      <c r="BH539" s="20" t="s">
        <v>37</v>
      </c>
      <c r="BI539" s="20">
        <v>4</v>
      </c>
      <c r="BJ539" s="20">
        <v>1</v>
      </c>
      <c r="BK539" s="20" t="s">
        <v>37</v>
      </c>
      <c r="BL539" s="20" t="s">
        <v>37</v>
      </c>
      <c r="BM539" s="20" t="s">
        <v>37</v>
      </c>
      <c r="BN539" s="20">
        <v>1</v>
      </c>
      <c r="BO539" s="22" t="s">
        <v>37</v>
      </c>
      <c r="BP539" s="22" t="s">
        <v>37</v>
      </c>
      <c r="BQ539" s="22" t="s">
        <v>37</v>
      </c>
      <c r="BR539" s="22" t="s">
        <v>37</v>
      </c>
      <c r="BS539" s="22">
        <v>0</v>
      </c>
      <c r="BT539" s="22" t="s">
        <v>37</v>
      </c>
      <c r="BU539" s="22" t="s">
        <v>37</v>
      </c>
      <c r="BV539" s="22" t="s">
        <v>37</v>
      </c>
      <c r="BW539" s="22" t="s">
        <v>37</v>
      </c>
      <c r="BX539" s="22">
        <v>0</v>
      </c>
      <c r="BY539" s="24" t="s">
        <v>37</v>
      </c>
      <c r="BZ539" s="24" t="s">
        <v>37</v>
      </c>
      <c r="CA539" s="24" t="s">
        <v>37</v>
      </c>
      <c r="CB539" s="24" t="s">
        <v>37</v>
      </c>
      <c r="CC539" s="24">
        <v>0</v>
      </c>
      <c r="CD539" s="24">
        <v>5</v>
      </c>
      <c r="CE539" s="24">
        <v>0</v>
      </c>
      <c r="CF539" s="24">
        <v>0</v>
      </c>
      <c r="CG539" s="24">
        <v>0</v>
      </c>
      <c r="CH539" s="24">
        <v>5</v>
      </c>
      <c r="CI539" s="22" t="s">
        <v>37</v>
      </c>
      <c r="CJ539" s="22" t="s">
        <v>37</v>
      </c>
      <c r="CK539" s="22" t="s">
        <v>37</v>
      </c>
      <c r="CL539" s="22" t="s">
        <v>37</v>
      </c>
      <c r="CM539" s="20" t="s">
        <v>37</v>
      </c>
      <c r="CN539" s="20" t="s">
        <v>37</v>
      </c>
      <c r="CO539" s="20" t="s">
        <v>37</v>
      </c>
      <c r="CP539" s="20" t="s">
        <v>37</v>
      </c>
    </row>
    <row r="540" spans="1:94" x14ac:dyDescent="0.35">
      <c r="A540" s="16">
        <v>2012</v>
      </c>
      <c r="B540" s="17">
        <v>15308</v>
      </c>
      <c r="C540" s="18" t="s">
        <v>1386</v>
      </c>
      <c r="D540" s="18" t="s">
        <v>63</v>
      </c>
      <c r="E540" s="18" t="s">
        <v>33</v>
      </c>
      <c r="F540" s="16" t="s">
        <v>8</v>
      </c>
      <c r="G540" s="20">
        <v>68</v>
      </c>
      <c r="H540" s="20" t="s">
        <v>37</v>
      </c>
      <c r="I540" s="20">
        <v>2</v>
      </c>
      <c r="J540" s="20" t="s">
        <v>37</v>
      </c>
      <c r="K540" s="20">
        <v>70</v>
      </c>
      <c r="L540" s="19" t="s">
        <v>37</v>
      </c>
      <c r="M540" s="19" t="s">
        <v>37</v>
      </c>
      <c r="N540" s="19" t="s">
        <v>37</v>
      </c>
      <c r="O540" s="19" t="s">
        <v>37</v>
      </c>
      <c r="P540" s="19">
        <v>0</v>
      </c>
      <c r="Q540" s="22">
        <v>1827</v>
      </c>
      <c r="R540" s="22">
        <v>170</v>
      </c>
      <c r="S540" s="22">
        <v>111</v>
      </c>
      <c r="T540" s="22" t="s">
        <v>37</v>
      </c>
      <c r="U540" s="22">
        <v>2108</v>
      </c>
      <c r="V540" s="21" t="s">
        <v>37</v>
      </c>
      <c r="W540" s="21" t="s">
        <v>37</v>
      </c>
      <c r="X540" s="21">
        <v>0.1</v>
      </c>
      <c r="Y540" s="21" t="s">
        <v>37</v>
      </c>
      <c r="Z540" s="21">
        <v>0.1</v>
      </c>
      <c r="AA540" s="20" t="s">
        <v>37</v>
      </c>
      <c r="AB540" s="20" t="s">
        <v>37</v>
      </c>
      <c r="AC540" s="20" t="s">
        <v>37</v>
      </c>
      <c r="AD540" s="20" t="s">
        <v>37</v>
      </c>
      <c r="AE540" s="20">
        <v>0</v>
      </c>
      <c r="AF540" s="19" t="s">
        <v>37</v>
      </c>
      <c r="AG540" s="19" t="s">
        <v>37</v>
      </c>
      <c r="AH540" s="19" t="s">
        <v>37</v>
      </c>
      <c r="AI540" s="19" t="s">
        <v>37</v>
      </c>
      <c r="AJ540" s="19">
        <v>0</v>
      </c>
      <c r="AK540" s="19" t="s">
        <v>37</v>
      </c>
      <c r="AL540" s="19" t="s">
        <v>37</v>
      </c>
      <c r="AM540" s="19" t="s">
        <v>37</v>
      </c>
      <c r="AN540" s="19" t="s">
        <v>37</v>
      </c>
      <c r="AO540" s="19">
        <v>0</v>
      </c>
      <c r="AP540" s="22" t="s">
        <v>37</v>
      </c>
      <c r="AQ540" s="22" t="s">
        <v>37</v>
      </c>
      <c r="AR540" s="22" t="s">
        <v>37</v>
      </c>
      <c r="AS540" s="22" t="s">
        <v>37</v>
      </c>
      <c r="AT540" s="22">
        <v>0</v>
      </c>
      <c r="AU540" s="21" t="s">
        <v>37</v>
      </c>
      <c r="AV540" s="21" t="s">
        <v>37</v>
      </c>
      <c r="AW540" s="21" t="s">
        <v>37</v>
      </c>
      <c r="AX540" s="21" t="s">
        <v>37</v>
      </c>
      <c r="AY540" s="21">
        <v>0</v>
      </c>
      <c r="AZ540" s="21" t="s">
        <v>37</v>
      </c>
      <c r="BA540" s="21" t="s">
        <v>37</v>
      </c>
      <c r="BB540" s="21" t="s">
        <v>37</v>
      </c>
      <c r="BC540" s="21" t="s">
        <v>37</v>
      </c>
      <c r="BD540" s="21">
        <v>0</v>
      </c>
      <c r="BE540" s="20">
        <v>82</v>
      </c>
      <c r="BF540" s="20" t="s">
        <v>37</v>
      </c>
      <c r="BG540" s="20">
        <v>2</v>
      </c>
      <c r="BH540" s="20" t="s">
        <v>37</v>
      </c>
      <c r="BI540" s="20">
        <v>84</v>
      </c>
      <c r="BJ540" s="20">
        <v>27</v>
      </c>
      <c r="BK540" s="20" t="s">
        <v>37</v>
      </c>
      <c r="BL540" s="20">
        <v>1</v>
      </c>
      <c r="BM540" s="20" t="s">
        <v>37</v>
      </c>
      <c r="BN540" s="20">
        <v>28</v>
      </c>
      <c r="BO540" s="22" t="s">
        <v>37</v>
      </c>
      <c r="BP540" s="22" t="s">
        <v>37</v>
      </c>
      <c r="BQ540" s="22" t="s">
        <v>37</v>
      </c>
      <c r="BR540" s="22" t="s">
        <v>37</v>
      </c>
      <c r="BS540" s="22">
        <v>0</v>
      </c>
      <c r="BT540" s="22" t="s">
        <v>37</v>
      </c>
      <c r="BU540" s="22" t="s">
        <v>37</v>
      </c>
      <c r="BV540" s="22" t="s">
        <v>37</v>
      </c>
      <c r="BW540" s="22" t="s">
        <v>37</v>
      </c>
      <c r="BX540" s="22">
        <v>0</v>
      </c>
      <c r="BY540" s="24" t="s">
        <v>37</v>
      </c>
      <c r="BZ540" s="24" t="s">
        <v>37</v>
      </c>
      <c r="CA540" s="24" t="s">
        <v>37</v>
      </c>
      <c r="CB540" s="24" t="s">
        <v>37</v>
      </c>
      <c r="CC540" s="24">
        <v>0</v>
      </c>
      <c r="CD540" s="24">
        <v>109</v>
      </c>
      <c r="CE540" s="24">
        <v>0</v>
      </c>
      <c r="CF540" s="24">
        <v>3</v>
      </c>
      <c r="CG540" s="24">
        <v>0</v>
      </c>
      <c r="CH540" s="24">
        <v>112</v>
      </c>
      <c r="CI540" s="22" t="s">
        <v>37</v>
      </c>
      <c r="CJ540" s="22" t="s">
        <v>37</v>
      </c>
      <c r="CK540" s="22" t="s">
        <v>37</v>
      </c>
      <c r="CL540" s="22" t="s">
        <v>37</v>
      </c>
      <c r="CM540" s="20" t="s">
        <v>37</v>
      </c>
      <c r="CN540" s="20" t="s">
        <v>37</v>
      </c>
      <c r="CO540" s="20" t="s">
        <v>37</v>
      </c>
      <c r="CP540" s="20" t="s">
        <v>37</v>
      </c>
    </row>
    <row r="541" spans="1:94" x14ac:dyDescent="0.35">
      <c r="A541" s="16">
        <v>2012</v>
      </c>
      <c r="B541" s="17">
        <v>15312</v>
      </c>
      <c r="C541" s="18" t="s">
        <v>1388</v>
      </c>
      <c r="D541" s="18" t="s">
        <v>39</v>
      </c>
      <c r="E541" s="18" t="s">
        <v>28</v>
      </c>
      <c r="F541" s="16" t="s">
        <v>8</v>
      </c>
      <c r="G541" s="20" t="s">
        <v>37</v>
      </c>
      <c r="H541" s="20" t="s">
        <v>37</v>
      </c>
      <c r="I541" s="20" t="s">
        <v>37</v>
      </c>
      <c r="J541" s="20" t="s">
        <v>37</v>
      </c>
      <c r="K541" s="20" t="s">
        <v>37</v>
      </c>
      <c r="L541" s="19" t="s">
        <v>37</v>
      </c>
      <c r="M541" s="19" t="s">
        <v>37</v>
      </c>
      <c r="N541" s="19" t="s">
        <v>37</v>
      </c>
      <c r="O541" s="19" t="s">
        <v>37</v>
      </c>
      <c r="P541" s="19" t="s">
        <v>37</v>
      </c>
      <c r="Q541" s="22" t="s">
        <v>37</v>
      </c>
      <c r="R541" s="22" t="s">
        <v>37</v>
      </c>
      <c r="S541" s="22" t="s">
        <v>37</v>
      </c>
      <c r="T541" s="22" t="s">
        <v>37</v>
      </c>
      <c r="U541" s="22" t="s">
        <v>37</v>
      </c>
      <c r="V541" s="21" t="s">
        <v>37</v>
      </c>
      <c r="W541" s="21" t="s">
        <v>37</v>
      </c>
      <c r="X541" s="21" t="s">
        <v>37</v>
      </c>
      <c r="Y541" s="21" t="s">
        <v>37</v>
      </c>
      <c r="Z541" s="21" t="s">
        <v>37</v>
      </c>
      <c r="AA541" s="20" t="s">
        <v>37</v>
      </c>
      <c r="AB541" s="20" t="s">
        <v>37</v>
      </c>
      <c r="AC541" s="20" t="s">
        <v>37</v>
      </c>
      <c r="AD541" s="20" t="s">
        <v>37</v>
      </c>
      <c r="AE541" s="20" t="s">
        <v>37</v>
      </c>
      <c r="AF541" s="19" t="s">
        <v>37</v>
      </c>
      <c r="AG541" s="19" t="s">
        <v>37</v>
      </c>
      <c r="AH541" s="19" t="s">
        <v>37</v>
      </c>
      <c r="AI541" s="19" t="s">
        <v>37</v>
      </c>
      <c r="AJ541" s="19" t="s">
        <v>37</v>
      </c>
      <c r="AK541" s="19" t="s">
        <v>37</v>
      </c>
      <c r="AL541" s="19" t="s">
        <v>37</v>
      </c>
      <c r="AM541" s="19" t="s">
        <v>37</v>
      </c>
      <c r="AN541" s="19" t="s">
        <v>37</v>
      </c>
      <c r="AO541" s="19" t="s">
        <v>37</v>
      </c>
      <c r="AP541" s="22" t="s">
        <v>37</v>
      </c>
      <c r="AQ541" s="22" t="s">
        <v>37</v>
      </c>
      <c r="AR541" s="22" t="s">
        <v>37</v>
      </c>
      <c r="AS541" s="22" t="s">
        <v>37</v>
      </c>
      <c r="AT541" s="22" t="s">
        <v>37</v>
      </c>
      <c r="AU541" s="21" t="s">
        <v>37</v>
      </c>
      <c r="AV541" s="21" t="s">
        <v>37</v>
      </c>
      <c r="AW541" s="21" t="s">
        <v>37</v>
      </c>
      <c r="AX541" s="21" t="s">
        <v>37</v>
      </c>
      <c r="AY541" s="21" t="s">
        <v>37</v>
      </c>
      <c r="AZ541" s="21" t="s">
        <v>37</v>
      </c>
      <c r="BA541" s="21" t="s">
        <v>37</v>
      </c>
      <c r="BB541" s="21" t="s">
        <v>37</v>
      </c>
      <c r="BC541" s="21" t="s">
        <v>37</v>
      </c>
      <c r="BD541" s="21" t="s">
        <v>37</v>
      </c>
      <c r="BE541" s="20" t="s">
        <v>37</v>
      </c>
      <c r="BF541" s="20" t="s">
        <v>37</v>
      </c>
      <c r="BG541" s="20" t="s">
        <v>37</v>
      </c>
      <c r="BH541" s="20" t="s">
        <v>37</v>
      </c>
      <c r="BI541" s="20" t="s">
        <v>37</v>
      </c>
      <c r="BJ541" s="20" t="s">
        <v>37</v>
      </c>
      <c r="BK541" s="20" t="s">
        <v>37</v>
      </c>
      <c r="BL541" s="20" t="s">
        <v>37</v>
      </c>
      <c r="BM541" s="20" t="s">
        <v>37</v>
      </c>
      <c r="BN541" s="20" t="s">
        <v>37</v>
      </c>
      <c r="BO541" s="22" t="s">
        <v>37</v>
      </c>
      <c r="BP541" s="22" t="s">
        <v>37</v>
      </c>
      <c r="BQ541" s="22" t="s">
        <v>37</v>
      </c>
      <c r="BR541" s="22" t="s">
        <v>37</v>
      </c>
      <c r="BS541" s="22" t="s">
        <v>37</v>
      </c>
      <c r="BT541" s="22" t="s">
        <v>37</v>
      </c>
      <c r="BU541" s="22" t="s">
        <v>37</v>
      </c>
      <c r="BV541" s="22" t="s">
        <v>37</v>
      </c>
      <c r="BW541" s="22" t="s">
        <v>37</v>
      </c>
      <c r="BX541" s="22" t="s">
        <v>37</v>
      </c>
      <c r="BY541" s="24" t="s">
        <v>37</v>
      </c>
      <c r="BZ541" s="24" t="s">
        <v>37</v>
      </c>
      <c r="CA541" s="24" t="s">
        <v>37</v>
      </c>
      <c r="CB541" s="24" t="s">
        <v>37</v>
      </c>
      <c r="CC541" s="24" t="s">
        <v>37</v>
      </c>
      <c r="CD541" s="24" t="s">
        <v>37</v>
      </c>
      <c r="CE541" s="24" t="s">
        <v>37</v>
      </c>
      <c r="CF541" s="24" t="s">
        <v>37</v>
      </c>
      <c r="CG541" s="24" t="s">
        <v>37</v>
      </c>
      <c r="CH541" s="24" t="s">
        <v>37</v>
      </c>
      <c r="CI541" s="22" t="s">
        <v>37</v>
      </c>
      <c r="CJ541" s="22" t="s">
        <v>37</v>
      </c>
      <c r="CK541" s="22" t="s">
        <v>37</v>
      </c>
      <c r="CL541" s="22" t="s">
        <v>37</v>
      </c>
      <c r="CM541" s="20">
        <v>1</v>
      </c>
      <c r="CN541" s="20">
        <v>6</v>
      </c>
      <c r="CO541" s="20">
        <v>1</v>
      </c>
      <c r="CP541" s="20">
        <v>0</v>
      </c>
    </row>
    <row r="542" spans="1:94" x14ac:dyDescent="0.35">
      <c r="A542" s="16">
        <v>2012</v>
      </c>
      <c r="B542" s="17">
        <v>15344</v>
      </c>
      <c r="C542" s="18" t="s">
        <v>1393</v>
      </c>
      <c r="D542" s="18" t="s">
        <v>39</v>
      </c>
      <c r="E542" s="18" t="s">
        <v>33</v>
      </c>
      <c r="F542" s="16" t="s">
        <v>8</v>
      </c>
      <c r="G542" s="20">
        <v>246</v>
      </c>
      <c r="H542" s="20">
        <v>808</v>
      </c>
      <c r="I542" s="20">
        <v>67</v>
      </c>
      <c r="J542" s="20">
        <v>0</v>
      </c>
      <c r="K542" s="20">
        <v>1121</v>
      </c>
      <c r="L542" s="19">
        <v>0</v>
      </c>
      <c r="M542" s="19">
        <v>0</v>
      </c>
      <c r="N542" s="19">
        <v>0</v>
      </c>
      <c r="O542" s="19">
        <v>0</v>
      </c>
      <c r="P542" s="19">
        <v>0</v>
      </c>
      <c r="Q542" s="22">
        <v>2998</v>
      </c>
      <c r="R542" s="22">
        <v>930</v>
      </c>
      <c r="S542" s="22">
        <v>1378</v>
      </c>
      <c r="T542" s="22">
        <v>0</v>
      </c>
      <c r="U542" s="22">
        <v>5306</v>
      </c>
      <c r="V542" s="21">
        <v>1</v>
      </c>
      <c r="W542" s="21">
        <v>0</v>
      </c>
      <c r="X542" s="21">
        <v>28</v>
      </c>
      <c r="Y542" s="21">
        <v>0</v>
      </c>
      <c r="Z542" s="21">
        <v>29</v>
      </c>
      <c r="AA542" s="20">
        <v>7</v>
      </c>
      <c r="AB542" s="20">
        <v>0</v>
      </c>
      <c r="AC542" s="20">
        <v>0</v>
      </c>
      <c r="AD542" s="20">
        <v>0</v>
      </c>
      <c r="AE542" s="20">
        <v>7</v>
      </c>
      <c r="AF542" s="19">
        <v>0</v>
      </c>
      <c r="AG542" s="19">
        <v>0</v>
      </c>
      <c r="AH542" s="19">
        <v>0</v>
      </c>
      <c r="AI542" s="19">
        <v>0</v>
      </c>
      <c r="AJ542" s="19">
        <v>0</v>
      </c>
      <c r="AK542" s="19">
        <v>0</v>
      </c>
      <c r="AL542" s="19">
        <v>0</v>
      </c>
      <c r="AM542" s="19">
        <v>0</v>
      </c>
      <c r="AN542" s="19">
        <v>0</v>
      </c>
      <c r="AO542" s="19">
        <v>0</v>
      </c>
      <c r="AP542" s="22">
        <v>10404</v>
      </c>
      <c r="AQ542" s="22">
        <v>0</v>
      </c>
      <c r="AR542" s="22">
        <v>0</v>
      </c>
      <c r="AS542" s="22">
        <v>0</v>
      </c>
      <c r="AT542" s="22">
        <v>10404</v>
      </c>
      <c r="AU542" s="21">
        <v>1</v>
      </c>
      <c r="AV542" s="21">
        <v>0</v>
      </c>
      <c r="AW542" s="21">
        <v>0</v>
      </c>
      <c r="AX542" s="21">
        <v>0</v>
      </c>
      <c r="AY542" s="21">
        <v>1</v>
      </c>
      <c r="AZ542" s="21">
        <v>9</v>
      </c>
      <c r="BA542" s="21">
        <v>1</v>
      </c>
      <c r="BB542" s="21">
        <v>0</v>
      </c>
      <c r="BC542" s="21">
        <v>0</v>
      </c>
      <c r="BD542" s="21">
        <v>10</v>
      </c>
      <c r="BE542" s="20">
        <v>64</v>
      </c>
      <c r="BF542" s="20">
        <v>4</v>
      </c>
      <c r="BG542" s="20">
        <v>1</v>
      </c>
      <c r="BH542" s="20">
        <v>0</v>
      </c>
      <c r="BI542" s="20">
        <v>69</v>
      </c>
      <c r="BJ542" s="20">
        <v>59</v>
      </c>
      <c r="BK542" s="20">
        <v>7</v>
      </c>
      <c r="BL542" s="20">
        <v>11</v>
      </c>
      <c r="BM542" s="20">
        <v>0</v>
      </c>
      <c r="BN542" s="20">
        <v>77</v>
      </c>
      <c r="BO542" s="22">
        <v>34</v>
      </c>
      <c r="BP542" s="22">
        <v>2</v>
      </c>
      <c r="BQ542" s="22">
        <v>1</v>
      </c>
      <c r="BR542" s="22">
        <v>0</v>
      </c>
      <c r="BS542" s="22">
        <v>37</v>
      </c>
      <c r="BT542" s="22">
        <v>0</v>
      </c>
      <c r="BU542" s="22">
        <v>0</v>
      </c>
      <c r="BV542" s="22">
        <v>0</v>
      </c>
      <c r="BW542" s="22">
        <v>0</v>
      </c>
      <c r="BX542" s="22">
        <v>0</v>
      </c>
      <c r="BY542" s="24">
        <v>0</v>
      </c>
      <c r="BZ542" s="24">
        <v>0</v>
      </c>
      <c r="CA542" s="24">
        <v>0</v>
      </c>
      <c r="CB542" s="24">
        <v>0</v>
      </c>
      <c r="CC542" s="24">
        <v>0</v>
      </c>
      <c r="CD542" s="24">
        <v>157</v>
      </c>
      <c r="CE542" s="24">
        <v>13</v>
      </c>
      <c r="CF542" s="24">
        <v>13</v>
      </c>
      <c r="CG542" s="24">
        <v>0</v>
      </c>
      <c r="CH542" s="24">
        <v>183</v>
      </c>
      <c r="CI542" s="22" t="s">
        <v>37</v>
      </c>
      <c r="CJ542" s="22" t="s">
        <v>37</v>
      </c>
      <c r="CK542" s="22" t="s">
        <v>37</v>
      </c>
      <c r="CL542" s="22" t="s">
        <v>37</v>
      </c>
      <c r="CM542" s="20" t="s">
        <v>37</v>
      </c>
      <c r="CN542" s="20" t="s">
        <v>37</v>
      </c>
      <c r="CO542" s="20" t="s">
        <v>37</v>
      </c>
      <c r="CP542" s="20" t="s">
        <v>37</v>
      </c>
    </row>
    <row r="543" spans="1:94" x14ac:dyDescent="0.35">
      <c r="A543" s="16">
        <v>2012</v>
      </c>
      <c r="B543" s="17">
        <v>15356</v>
      </c>
      <c r="C543" s="18" t="s">
        <v>1395</v>
      </c>
      <c r="D543" s="18" t="s">
        <v>39</v>
      </c>
      <c r="E543" s="18" t="s">
        <v>33</v>
      </c>
      <c r="F543" s="16" t="s">
        <v>8</v>
      </c>
      <c r="G543" s="20">
        <v>69</v>
      </c>
      <c r="H543" s="20" t="s">
        <v>37</v>
      </c>
      <c r="I543" s="20">
        <v>1</v>
      </c>
      <c r="J543" s="20" t="s">
        <v>37</v>
      </c>
      <c r="K543" s="20">
        <v>70</v>
      </c>
      <c r="L543" s="19">
        <v>0</v>
      </c>
      <c r="M543" s="19" t="s">
        <v>37</v>
      </c>
      <c r="N543" s="19" t="s">
        <v>37</v>
      </c>
      <c r="O543" s="19" t="s">
        <v>37</v>
      </c>
      <c r="P543" s="19">
        <v>0</v>
      </c>
      <c r="Q543" s="22">
        <v>1341</v>
      </c>
      <c r="R543" s="22">
        <v>171</v>
      </c>
      <c r="S543" s="22">
        <v>63</v>
      </c>
      <c r="T543" s="22" t="s">
        <v>37</v>
      </c>
      <c r="U543" s="22">
        <v>1575</v>
      </c>
      <c r="V543" s="21" t="s">
        <v>37</v>
      </c>
      <c r="W543" s="21" t="s">
        <v>37</v>
      </c>
      <c r="X543" s="21" t="s">
        <v>37</v>
      </c>
      <c r="Y543" s="21">
        <v>0</v>
      </c>
      <c r="Z543" s="21">
        <v>0</v>
      </c>
      <c r="AA543" s="20">
        <v>3</v>
      </c>
      <c r="AB543" s="20" t="s">
        <v>37</v>
      </c>
      <c r="AC543" s="20" t="s">
        <v>37</v>
      </c>
      <c r="AD543" s="20" t="s">
        <v>37</v>
      </c>
      <c r="AE543" s="20">
        <v>3</v>
      </c>
      <c r="AF543" s="19" t="s">
        <v>37</v>
      </c>
      <c r="AG543" s="19" t="s">
        <v>37</v>
      </c>
      <c r="AH543" s="19" t="s">
        <v>37</v>
      </c>
      <c r="AI543" s="19" t="s">
        <v>37</v>
      </c>
      <c r="AJ543" s="19">
        <v>0</v>
      </c>
      <c r="AK543" s="19" t="s">
        <v>37</v>
      </c>
      <c r="AL543" s="19" t="s">
        <v>37</v>
      </c>
      <c r="AM543" s="19" t="s">
        <v>37</v>
      </c>
      <c r="AN543" s="19" t="s">
        <v>37</v>
      </c>
      <c r="AO543" s="19">
        <v>0</v>
      </c>
      <c r="AP543" s="22">
        <v>4095</v>
      </c>
      <c r="AQ543" s="22" t="s">
        <v>37</v>
      </c>
      <c r="AR543" s="22" t="s">
        <v>37</v>
      </c>
      <c r="AS543" s="22" t="s">
        <v>37</v>
      </c>
      <c r="AT543" s="22">
        <v>4095</v>
      </c>
      <c r="AU543" s="21" t="s">
        <v>37</v>
      </c>
      <c r="AV543" s="21" t="s">
        <v>37</v>
      </c>
      <c r="AW543" s="21" t="s">
        <v>37</v>
      </c>
      <c r="AX543" s="21" t="s">
        <v>37</v>
      </c>
      <c r="AY543" s="21">
        <v>0</v>
      </c>
      <c r="AZ543" s="21">
        <v>6</v>
      </c>
      <c r="BA543" s="21">
        <v>1</v>
      </c>
      <c r="BB543" s="21" t="s">
        <v>37</v>
      </c>
      <c r="BC543" s="21" t="s">
        <v>37</v>
      </c>
      <c r="BD543" s="21">
        <v>7</v>
      </c>
      <c r="BE543" s="20">
        <v>5</v>
      </c>
      <c r="BF543" s="20" t="s">
        <v>37</v>
      </c>
      <c r="BG543" s="20" t="s">
        <v>37</v>
      </c>
      <c r="BH543" s="20" t="s">
        <v>37</v>
      </c>
      <c r="BI543" s="20">
        <v>5</v>
      </c>
      <c r="BJ543" s="20">
        <v>8</v>
      </c>
      <c r="BK543" s="20" t="s">
        <v>37</v>
      </c>
      <c r="BL543" s="20">
        <v>1</v>
      </c>
      <c r="BM543" s="20" t="s">
        <v>37</v>
      </c>
      <c r="BN543" s="20">
        <v>9</v>
      </c>
      <c r="BO543" s="22">
        <v>66</v>
      </c>
      <c r="BP543" s="22">
        <v>3</v>
      </c>
      <c r="BQ543" s="22" t="s">
        <v>37</v>
      </c>
      <c r="BR543" s="22" t="s">
        <v>37</v>
      </c>
      <c r="BS543" s="22">
        <v>69</v>
      </c>
      <c r="BT543" s="22" t="s">
        <v>37</v>
      </c>
      <c r="BU543" s="22" t="s">
        <v>37</v>
      </c>
      <c r="BV543" s="22" t="s">
        <v>37</v>
      </c>
      <c r="BW543" s="22" t="s">
        <v>37</v>
      </c>
      <c r="BX543" s="22">
        <v>0</v>
      </c>
      <c r="BY543" s="24" t="s">
        <v>37</v>
      </c>
      <c r="BZ543" s="24" t="s">
        <v>37</v>
      </c>
      <c r="CA543" s="24" t="s">
        <v>37</v>
      </c>
      <c r="CB543" s="24" t="s">
        <v>37</v>
      </c>
      <c r="CC543" s="24">
        <v>0</v>
      </c>
      <c r="CD543" s="24">
        <v>79</v>
      </c>
      <c r="CE543" s="24">
        <v>3</v>
      </c>
      <c r="CF543" s="24">
        <v>1</v>
      </c>
      <c r="CG543" s="24">
        <v>0</v>
      </c>
      <c r="CH543" s="24">
        <v>83</v>
      </c>
      <c r="CI543" s="22" t="s">
        <v>37</v>
      </c>
      <c r="CJ543" s="22" t="s">
        <v>37</v>
      </c>
      <c r="CK543" s="22" t="s">
        <v>37</v>
      </c>
      <c r="CL543" s="22" t="s">
        <v>37</v>
      </c>
      <c r="CM543" s="20" t="s">
        <v>37</v>
      </c>
      <c r="CN543" s="20" t="s">
        <v>37</v>
      </c>
      <c r="CO543" s="20" t="s">
        <v>37</v>
      </c>
      <c r="CP543" s="20" t="s">
        <v>37</v>
      </c>
    </row>
    <row r="544" spans="1:94" x14ac:dyDescent="0.35">
      <c r="A544" s="16">
        <v>2012</v>
      </c>
      <c r="B544" s="17">
        <v>15387</v>
      </c>
      <c r="C544" s="18" t="s">
        <v>1397</v>
      </c>
      <c r="D544" s="18" t="s">
        <v>51</v>
      </c>
      <c r="E544" s="18" t="s">
        <v>28</v>
      </c>
      <c r="F544" s="16" t="s">
        <v>8</v>
      </c>
      <c r="G544" s="20">
        <v>72</v>
      </c>
      <c r="H544" s="20">
        <v>572</v>
      </c>
      <c r="I544" s="20" t="s">
        <v>37</v>
      </c>
      <c r="J544" s="20" t="s">
        <v>37</v>
      </c>
      <c r="K544" s="20">
        <v>644</v>
      </c>
      <c r="L544" s="19">
        <v>0.1</v>
      </c>
      <c r="M544" s="19">
        <v>0.1</v>
      </c>
      <c r="N544" s="19" t="s">
        <v>37</v>
      </c>
      <c r="O544" s="19" t="s">
        <v>37</v>
      </c>
      <c r="P544" s="19">
        <v>0.2</v>
      </c>
      <c r="Q544" s="22">
        <v>275</v>
      </c>
      <c r="R544" s="22">
        <v>2227</v>
      </c>
      <c r="S544" s="22" t="s">
        <v>37</v>
      </c>
      <c r="T544" s="22" t="s">
        <v>37</v>
      </c>
      <c r="U544" s="22">
        <v>2502</v>
      </c>
      <c r="V544" s="21">
        <v>0.1</v>
      </c>
      <c r="W544" s="21">
        <v>0.5</v>
      </c>
      <c r="X544" s="21" t="s">
        <v>37</v>
      </c>
      <c r="Y544" s="21" t="s">
        <v>37</v>
      </c>
      <c r="Z544" s="21">
        <v>0.6</v>
      </c>
      <c r="AA544" s="20">
        <v>9</v>
      </c>
      <c r="AB544" s="20" t="s">
        <v>37</v>
      </c>
      <c r="AC544" s="20" t="s">
        <v>37</v>
      </c>
      <c r="AD544" s="20" t="s">
        <v>37</v>
      </c>
      <c r="AE544" s="20">
        <v>9</v>
      </c>
      <c r="AF544" s="19">
        <v>0.1</v>
      </c>
      <c r="AG544" s="19" t="s">
        <v>37</v>
      </c>
      <c r="AH544" s="19" t="s">
        <v>37</v>
      </c>
      <c r="AI544" s="19" t="s">
        <v>37</v>
      </c>
      <c r="AJ544" s="19">
        <v>0.1</v>
      </c>
      <c r="AK544" s="19">
        <v>0.4</v>
      </c>
      <c r="AL544" s="19" t="s">
        <v>37</v>
      </c>
      <c r="AM544" s="19" t="s">
        <v>37</v>
      </c>
      <c r="AN544" s="19" t="s">
        <v>37</v>
      </c>
      <c r="AO544" s="19">
        <v>0.4</v>
      </c>
      <c r="AP544" s="22">
        <v>9</v>
      </c>
      <c r="AQ544" s="22" t="s">
        <v>37</v>
      </c>
      <c r="AR544" s="22" t="s">
        <v>37</v>
      </c>
      <c r="AS544" s="22" t="s">
        <v>37</v>
      </c>
      <c r="AT544" s="22">
        <v>9</v>
      </c>
      <c r="AU544" s="21">
        <v>0.1</v>
      </c>
      <c r="AV544" s="21" t="s">
        <v>37</v>
      </c>
      <c r="AW544" s="21" t="s">
        <v>37</v>
      </c>
      <c r="AX544" s="21" t="s">
        <v>37</v>
      </c>
      <c r="AY544" s="21">
        <v>0.1</v>
      </c>
      <c r="AZ544" s="21">
        <v>0.4</v>
      </c>
      <c r="BA544" s="21" t="s">
        <v>37</v>
      </c>
      <c r="BB544" s="21" t="s">
        <v>37</v>
      </c>
      <c r="BC544" s="21" t="s">
        <v>37</v>
      </c>
      <c r="BD544" s="21">
        <v>0.4</v>
      </c>
      <c r="BE544" s="20">
        <v>62</v>
      </c>
      <c r="BF544" s="20">
        <v>35</v>
      </c>
      <c r="BG544" s="20" t="s">
        <v>37</v>
      </c>
      <c r="BH544" s="20" t="s">
        <v>37</v>
      </c>
      <c r="BI544" s="20">
        <v>97</v>
      </c>
      <c r="BJ544" s="20">
        <v>9</v>
      </c>
      <c r="BK544" s="20">
        <v>36</v>
      </c>
      <c r="BL544" s="20" t="s">
        <v>37</v>
      </c>
      <c r="BM544" s="20" t="s">
        <v>37</v>
      </c>
      <c r="BN544" s="20">
        <v>45</v>
      </c>
      <c r="BO544" s="22">
        <v>4</v>
      </c>
      <c r="BP544" s="22" t="s">
        <v>37</v>
      </c>
      <c r="BQ544" s="22" t="s">
        <v>37</v>
      </c>
      <c r="BR544" s="22" t="s">
        <v>37</v>
      </c>
      <c r="BS544" s="22">
        <v>4</v>
      </c>
      <c r="BT544" s="22" t="s">
        <v>37</v>
      </c>
      <c r="BU544" s="22" t="s">
        <v>37</v>
      </c>
      <c r="BV544" s="22" t="s">
        <v>37</v>
      </c>
      <c r="BW544" s="22" t="s">
        <v>37</v>
      </c>
      <c r="BX544" s="22">
        <v>0</v>
      </c>
      <c r="BY544" s="24">
        <v>13</v>
      </c>
      <c r="BZ544" s="24">
        <v>20</v>
      </c>
      <c r="CA544" s="24" t="s">
        <v>37</v>
      </c>
      <c r="CB544" s="24" t="s">
        <v>37</v>
      </c>
      <c r="CC544" s="24">
        <v>33</v>
      </c>
      <c r="CD544" s="24">
        <v>88</v>
      </c>
      <c r="CE544" s="24">
        <v>91</v>
      </c>
      <c r="CF544" s="24">
        <v>0</v>
      </c>
      <c r="CG544" s="24">
        <v>0</v>
      </c>
      <c r="CH544" s="24">
        <v>179</v>
      </c>
      <c r="CI544" s="22" t="s">
        <v>37</v>
      </c>
      <c r="CJ544" s="22" t="s">
        <v>37</v>
      </c>
      <c r="CK544" s="22" t="s">
        <v>37</v>
      </c>
      <c r="CL544" s="22" t="s">
        <v>37</v>
      </c>
      <c r="CM544" s="20" t="s">
        <v>37</v>
      </c>
      <c r="CN544" s="20" t="s">
        <v>37</v>
      </c>
      <c r="CO544" s="20" t="s">
        <v>37</v>
      </c>
      <c r="CP544" s="20" t="s">
        <v>37</v>
      </c>
    </row>
    <row r="545" spans="1:94" x14ac:dyDescent="0.35">
      <c r="A545" s="16">
        <v>2012</v>
      </c>
      <c r="B545" s="17">
        <v>15410</v>
      </c>
      <c r="C545" s="18" t="s">
        <v>1399</v>
      </c>
      <c r="D545" s="18" t="s">
        <v>34</v>
      </c>
      <c r="E545" s="18" t="s">
        <v>33</v>
      </c>
      <c r="F545" s="16" t="s">
        <v>8</v>
      </c>
      <c r="G545" s="20" t="s">
        <v>37</v>
      </c>
      <c r="H545" s="20" t="s">
        <v>37</v>
      </c>
      <c r="I545" s="20" t="s">
        <v>37</v>
      </c>
      <c r="J545" s="20" t="s">
        <v>37</v>
      </c>
      <c r="K545" s="20">
        <v>0</v>
      </c>
      <c r="L545" s="19" t="s">
        <v>37</v>
      </c>
      <c r="M545" s="19" t="s">
        <v>37</v>
      </c>
      <c r="N545" s="19" t="s">
        <v>37</v>
      </c>
      <c r="O545" s="19" t="s">
        <v>37</v>
      </c>
      <c r="P545" s="19">
        <v>0</v>
      </c>
      <c r="Q545" s="22" t="s">
        <v>37</v>
      </c>
      <c r="R545" s="22" t="s">
        <v>37</v>
      </c>
      <c r="S545" s="22" t="s">
        <v>37</v>
      </c>
      <c r="T545" s="22" t="s">
        <v>37</v>
      </c>
      <c r="U545" s="22">
        <v>0</v>
      </c>
      <c r="V545" s="21" t="s">
        <v>37</v>
      </c>
      <c r="W545" s="21" t="s">
        <v>37</v>
      </c>
      <c r="X545" s="21" t="s">
        <v>37</v>
      </c>
      <c r="Y545" s="21" t="s">
        <v>37</v>
      </c>
      <c r="Z545" s="21">
        <v>0</v>
      </c>
      <c r="AA545" s="20" t="s">
        <v>37</v>
      </c>
      <c r="AB545" s="20" t="s">
        <v>37</v>
      </c>
      <c r="AC545" s="20" t="s">
        <v>37</v>
      </c>
      <c r="AD545" s="20" t="s">
        <v>37</v>
      </c>
      <c r="AE545" s="20">
        <v>0</v>
      </c>
      <c r="AF545" s="19" t="s">
        <v>37</v>
      </c>
      <c r="AG545" s="19" t="s">
        <v>37</v>
      </c>
      <c r="AH545" s="19" t="s">
        <v>37</v>
      </c>
      <c r="AI545" s="19" t="s">
        <v>37</v>
      </c>
      <c r="AJ545" s="19">
        <v>0</v>
      </c>
      <c r="AK545" s="19" t="s">
        <v>37</v>
      </c>
      <c r="AL545" s="19" t="s">
        <v>37</v>
      </c>
      <c r="AM545" s="19" t="s">
        <v>37</v>
      </c>
      <c r="AN545" s="19" t="s">
        <v>37</v>
      </c>
      <c r="AO545" s="19">
        <v>0</v>
      </c>
      <c r="AP545" s="22" t="s">
        <v>37</v>
      </c>
      <c r="AQ545" s="22" t="s">
        <v>37</v>
      </c>
      <c r="AR545" s="22" t="s">
        <v>37</v>
      </c>
      <c r="AS545" s="22" t="s">
        <v>37</v>
      </c>
      <c r="AT545" s="22">
        <v>0</v>
      </c>
      <c r="AU545" s="21">
        <v>1.4</v>
      </c>
      <c r="AV545" s="21">
        <v>0.3</v>
      </c>
      <c r="AW545" s="21">
        <v>0.5</v>
      </c>
      <c r="AX545" s="21" t="s">
        <v>37</v>
      </c>
      <c r="AY545" s="21">
        <v>2.2000000000000002</v>
      </c>
      <c r="AZ545" s="21">
        <v>1.4</v>
      </c>
      <c r="BA545" s="21">
        <v>0.3</v>
      </c>
      <c r="BB545" s="21">
        <v>0.5</v>
      </c>
      <c r="BC545" s="21" t="s">
        <v>37</v>
      </c>
      <c r="BD545" s="21">
        <v>2.2000000000000002</v>
      </c>
      <c r="BE545" s="20" t="s">
        <v>37</v>
      </c>
      <c r="BF545" s="20" t="s">
        <v>37</v>
      </c>
      <c r="BG545" s="20" t="s">
        <v>37</v>
      </c>
      <c r="BH545" s="20" t="s">
        <v>37</v>
      </c>
      <c r="BI545" s="20">
        <v>0</v>
      </c>
      <c r="BJ545" s="20" t="s">
        <v>37</v>
      </c>
      <c r="BK545" s="20" t="s">
        <v>37</v>
      </c>
      <c r="BL545" s="20" t="s">
        <v>37</v>
      </c>
      <c r="BM545" s="20" t="s">
        <v>37</v>
      </c>
      <c r="BN545" s="20">
        <v>0</v>
      </c>
      <c r="BO545" s="22">
        <v>1</v>
      </c>
      <c r="BP545" s="22">
        <v>1</v>
      </c>
      <c r="BQ545" s="22">
        <v>1</v>
      </c>
      <c r="BR545" s="22" t="s">
        <v>37</v>
      </c>
      <c r="BS545" s="22">
        <v>3</v>
      </c>
      <c r="BT545" s="22" t="s">
        <v>37</v>
      </c>
      <c r="BU545" s="22">
        <v>10</v>
      </c>
      <c r="BV545" s="22">
        <v>25</v>
      </c>
      <c r="BW545" s="22" t="s">
        <v>37</v>
      </c>
      <c r="BX545" s="22">
        <v>35</v>
      </c>
      <c r="BY545" s="24" t="s">
        <v>37</v>
      </c>
      <c r="BZ545" s="24" t="s">
        <v>37</v>
      </c>
      <c r="CA545" s="24" t="s">
        <v>37</v>
      </c>
      <c r="CB545" s="24" t="s">
        <v>37</v>
      </c>
      <c r="CC545" s="24">
        <v>0</v>
      </c>
      <c r="CD545" s="24">
        <v>1</v>
      </c>
      <c r="CE545" s="24">
        <v>11</v>
      </c>
      <c r="CF545" s="24">
        <v>26</v>
      </c>
      <c r="CG545" s="24">
        <v>0</v>
      </c>
      <c r="CH545" s="24">
        <v>38</v>
      </c>
      <c r="CI545" s="22" t="s">
        <v>37</v>
      </c>
      <c r="CJ545" s="22" t="s">
        <v>37</v>
      </c>
      <c r="CK545" s="22" t="s">
        <v>37</v>
      </c>
      <c r="CL545" s="22" t="s">
        <v>37</v>
      </c>
      <c r="CM545" s="20" t="s">
        <v>37</v>
      </c>
      <c r="CN545" s="20" t="s">
        <v>37</v>
      </c>
      <c r="CO545" s="20" t="s">
        <v>37</v>
      </c>
      <c r="CP545" s="20" t="s">
        <v>37</v>
      </c>
    </row>
    <row r="546" spans="1:94" x14ac:dyDescent="0.35">
      <c r="A546" s="16">
        <v>2012</v>
      </c>
      <c r="B546" s="17">
        <v>15419</v>
      </c>
      <c r="C546" s="18" t="s">
        <v>1400</v>
      </c>
      <c r="D546" s="18" t="s">
        <v>96</v>
      </c>
      <c r="E546" s="18" t="s">
        <v>191</v>
      </c>
      <c r="F546" s="16" t="s">
        <v>8</v>
      </c>
      <c r="G546" s="20">
        <v>1343</v>
      </c>
      <c r="H546" s="20">
        <v>678</v>
      </c>
      <c r="I546" s="20">
        <v>4265</v>
      </c>
      <c r="J546" s="20" t="s">
        <v>37</v>
      </c>
      <c r="K546" s="20">
        <v>6286</v>
      </c>
      <c r="L546" s="19">
        <v>1</v>
      </c>
      <c r="M546" s="19">
        <v>1</v>
      </c>
      <c r="N546" s="19">
        <v>4</v>
      </c>
      <c r="O546" s="19" t="s">
        <v>37</v>
      </c>
      <c r="P546" s="19">
        <v>6</v>
      </c>
      <c r="Q546" s="22">
        <v>8459</v>
      </c>
      <c r="R546" s="22">
        <v>4620</v>
      </c>
      <c r="S546" s="22">
        <v>6525</v>
      </c>
      <c r="T546" s="22" t="s">
        <v>37</v>
      </c>
      <c r="U546" s="22">
        <v>19604</v>
      </c>
      <c r="V546" s="21">
        <v>8</v>
      </c>
      <c r="W546" s="21">
        <v>13</v>
      </c>
      <c r="X546" s="21">
        <v>11</v>
      </c>
      <c r="Y546" s="21" t="s">
        <v>37</v>
      </c>
      <c r="Z546" s="21">
        <v>32</v>
      </c>
      <c r="AA546" s="20" t="s">
        <v>37</v>
      </c>
      <c r="AB546" s="20" t="s">
        <v>37</v>
      </c>
      <c r="AC546" s="20" t="s">
        <v>37</v>
      </c>
      <c r="AD546" s="20" t="s">
        <v>37</v>
      </c>
      <c r="AE546" s="20">
        <v>0</v>
      </c>
      <c r="AF546" s="19" t="s">
        <v>37</v>
      </c>
      <c r="AG546" s="19" t="s">
        <v>37</v>
      </c>
      <c r="AH546" s="19" t="s">
        <v>37</v>
      </c>
      <c r="AI546" s="19" t="s">
        <v>37</v>
      </c>
      <c r="AJ546" s="19">
        <v>0</v>
      </c>
      <c r="AK546" s="19" t="s">
        <v>37</v>
      </c>
      <c r="AL546" s="19" t="s">
        <v>37</v>
      </c>
      <c r="AM546" s="19" t="s">
        <v>37</v>
      </c>
      <c r="AN546" s="19" t="s">
        <v>37</v>
      </c>
      <c r="AO546" s="19">
        <v>0</v>
      </c>
      <c r="AP546" s="22" t="s">
        <v>37</v>
      </c>
      <c r="AQ546" s="22" t="s">
        <v>37</v>
      </c>
      <c r="AR546" s="22" t="s">
        <v>37</v>
      </c>
      <c r="AS546" s="22" t="s">
        <v>37</v>
      </c>
      <c r="AT546" s="22">
        <v>0</v>
      </c>
      <c r="AU546" s="21" t="s">
        <v>37</v>
      </c>
      <c r="AV546" s="21" t="s">
        <v>37</v>
      </c>
      <c r="AW546" s="21" t="s">
        <v>37</v>
      </c>
      <c r="AX546" s="21" t="s">
        <v>37</v>
      </c>
      <c r="AY546" s="21">
        <v>0</v>
      </c>
      <c r="AZ546" s="21" t="s">
        <v>37</v>
      </c>
      <c r="BA546" s="21" t="s">
        <v>37</v>
      </c>
      <c r="BB546" s="21" t="s">
        <v>37</v>
      </c>
      <c r="BC546" s="21" t="s">
        <v>37</v>
      </c>
      <c r="BD546" s="21">
        <v>0</v>
      </c>
      <c r="BE546" s="20">
        <v>93</v>
      </c>
      <c r="BF546" s="20">
        <v>56</v>
      </c>
      <c r="BG546" s="20">
        <v>224</v>
      </c>
      <c r="BH546" s="20" t="s">
        <v>37</v>
      </c>
      <c r="BI546" s="20">
        <v>373</v>
      </c>
      <c r="BJ546" s="20">
        <v>352</v>
      </c>
      <c r="BK546" s="20">
        <v>125</v>
      </c>
      <c r="BL546" s="20">
        <v>766</v>
      </c>
      <c r="BM546" s="20" t="s">
        <v>37</v>
      </c>
      <c r="BN546" s="20">
        <v>1243</v>
      </c>
      <c r="BO546" s="22">
        <v>0</v>
      </c>
      <c r="BP546" s="22">
        <v>0</v>
      </c>
      <c r="BQ546" s="22">
        <v>0</v>
      </c>
      <c r="BR546" s="22" t="s">
        <v>37</v>
      </c>
      <c r="BS546" s="22">
        <v>0</v>
      </c>
      <c r="BT546" s="22" t="s">
        <v>37</v>
      </c>
      <c r="BU546" s="22" t="s">
        <v>37</v>
      </c>
      <c r="BV546" s="22" t="s">
        <v>37</v>
      </c>
      <c r="BW546" s="22" t="s">
        <v>37</v>
      </c>
      <c r="BX546" s="22">
        <v>0</v>
      </c>
      <c r="BY546" s="24" t="s">
        <v>37</v>
      </c>
      <c r="BZ546" s="24" t="s">
        <v>37</v>
      </c>
      <c r="CA546" s="24" t="s">
        <v>37</v>
      </c>
      <c r="CB546" s="24" t="s">
        <v>37</v>
      </c>
      <c r="CC546" s="24">
        <v>0</v>
      </c>
      <c r="CD546" s="24">
        <v>445</v>
      </c>
      <c r="CE546" s="24">
        <v>181</v>
      </c>
      <c r="CF546" s="24">
        <v>990</v>
      </c>
      <c r="CG546" s="24">
        <v>0</v>
      </c>
      <c r="CH546" s="24">
        <v>1616</v>
      </c>
      <c r="CI546" s="22" t="s">
        <v>37</v>
      </c>
      <c r="CJ546" s="22" t="s">
        <v>37</v>
      </c>
      <c r="CK546" s="22" t="s">
        <v>37</v>
      </c>
      <c r="CL546" s="22" t="s">
        <v>37</v>
      </c>
      <c r="CM546" s="20" t="s">
        <v>37</v>
      </c>
      <c r="CN546" s="20" t="s">
        <v>37</v>
      </c>
      <c r="CO546" s="20" t="s">
        <v>37</v>
      </c>
      <c r="CP546" s="20" t="s">
        <v>37</v>
      </c>
    </row>
    <row r="547" spans="1:94" x14ac:dyDescent="0.35">
      <c r="A547" s="16">
        <v>2012</v>
      </c>
      <c r="B547" s="17">
        <v>15466</v>
      </c>
      <c r="C547" s="18" t="s">
        <v>1403</v>
      </c>
      <c r="D547" s="18" t="s">
        <v>130</v>
      </c>
      <c r="E547" s="18" t="s">
        <v>57</v>
      </c>
      <c r="F547" s="16" t="s">
        <v>8</v>
      </c>
      <c r="G547" s="20">
        <v>145419</v>
      </c>
      <c r="H547" s="20">
        <v>164901</v>
      </c>
      <c r="I547" s="20">
        <v>47155</v>
      </c>
      <c r="J547" s="20" t="s">
        <v>37</v>
      </c>
      <c r="K547" s="20">
        <v>357475</v>
      </c>
      <c r="L547" s="19">
        <v>25.4</v>
      </c>
      <c r="M547" s="19">
        <v>37.1</v>
      </c>
      <c r="N547" s="19">
        <v>5.6</v>
      </c>
      <c r="O547" s="19" t="s">
        <v>37</v>
      </c>
      <c r="P547" s="19">
        <v>68.099999999999994</v>
      </c>
      <c r="Q547" s="22">
        <v>552016</v>
      </c>
      <c r="R547" s="22">
        <v>1000420</v>
      </c>
      <c r="S547" s="22">
        <v>621920</v>
      </c>
      <c r="T547" s="22" t="s">
        <v>37</v>
      </c>
      <c r="U547" s="22">
        <v>2174356</v>
      </c>
      <c r="V547" s="21">
        <v>282.89999999999998</v>
      </c>
      <c r="W547" s="21">
        <v>202.7</v>
      </c>
      <c r="X547" s="21">
        <v>170.1</v>
      </c>
      <c r="Y547" s="21" t="s">
        <v>37</v>
      </c>
      <c r="Z547" s="21">
        <v>655.7</v>
      </c>
      <c r="AA547" s="20">
        <v>441</v>
      </c>
      <c r="AB547" s="20" t="s">
        <v>37</v>
      </c>
      <c r="AC547" s="20" t="s">
        <v>37</v>
      </c>
      <c r="AD547" s="20" t="s">
        <v>37</v>
      </c>
      <c r="AE547" s="20">
        <v>441</v>
      </c>
      <c r="AF547" s="19">
        <v>13.2</v>
      </c>
      <c r="AG547" s="19" t="s">
        <v>37</v>
      </c>
      <c r="AH547" s="19" t="s">
        <v>37</v>
      </c>
      <c r="AI547" s="19" t="s">
        <v>37</v>
      </c>
      <c r="AJ547" s="19">
        <v>13.2</v>
      </c>
      <c r="AK547" s="19">
        <v>13.2</v>
      </c>
      <c r="AL547" s="19" t="s">
        <v>37</v>
      </c>
      <c r="AM547" s="19" t="s">
        <v>37</v>
      </c>
      <c r="AN547" s="19" t="s">
        <v>37</v>
      </c>
      <c r="AO547" s="19">
        <v>13.2</v>
      </c>
      <c r="AP547" s="22">
        <v>2617</v>
      </c>
      <c r="AQ547" s="22">
        <v>5</v>
      </c>
      <c r="AR547" s="22">
        <v>0</v>
      </c>
      <c r="AS547" s="22" t="s">
        <v>37</v>
      </c>
      <c r="AT547" s="22">
        <v>2622</v>
      </c>
      <c r="AU547" s="21">
        <v>229.5</v>
      </c>
      <c r="AV547" s="21">
        <v>3.4</v>
      </c>
      <c r="AW547" s="21">
        <v>177</v>
      </c>
      <c r="AX547" s="21" t="s">
        <v>37</v>
      </c>
      <c r="AY547" s="21">
        <v>409.9</v>
      </c>
      <c r="AZ547" s="21">
        <v>229.5</v>
      </c>
      <c r="BA547" s="21">
        <v>3.4</v>
      </c>
      <c r="BB547" s="21">
        <v>177</v>
      </c>
      <c r="BC547" s="21" t="s">
        <v>37</v>
      </c>
      <c r="BD547" s="21">
        <v>409.9</v>
      </c>
      <c r="BE547" s="20">
        <v>6785</v>
      </c>
      <c r="BF547" s="20">
        <v>11919</v>
      </c>
      <c r="BG547" s="20">
        <v>4219</v>
      </c>
      <c r="BH547" s="20" t="s">
        <v>37</v>
      </c>
      <c r="BI547" s="20">
        <v>22923</v>
      </c>
      <c r="BJ547" s="20">
        <v>9982</v>
      </c>
      <c r="BK547" s="20">
        <v>20976</v>
      </c>
      <c r="BL547" s="20">
        <v>7189</v>
      </c>
      <c r="BM547" s="20" t="s">
        <v>37</v>
      </c>
      <c r="BN547" s="20">
        <v>38147</v>
      </c>
      <c r="BO547" s="22">
        <v>5914</v>
      </c>
      <c r="BP547" s="22">
        <v>551</v>
      </c>
      <c r="BQ547" s="22" t="s">
        <v>37</v>
      </c>
      <c r="BR547" s="22" t="s">
        <v>37</v>
      </c>
      <c r="BS547" s="22">
        <v>6465</v>
      </c>
      <c r="BT547" s="22">
        <v>6348</v>
      </c>
      <c r="BU547" s="22">
        <v>24906</v>
      </c>
      <c r="BV547" s="22" t="s">
        <v>37</v>
      </c>
      <c r="BW547" s="22" t="s">
        <v>37</v>
      </c>
      <c r="BX547" s="22">
        <v>31254</v>
      </c>
      <c r="BY547" s="24">
        <v>4705</v>
      </c>
      <c r="BZ547" s="24">
        <v>1082</v>
      </c>
      <c r="CA547" s="24">
        <v>286</v>
      </c>
      <c r="CB547" s="24" t="s">
        <v>37</v>
      </c>
      <c r="CC547" s="24">
        <v>6073</v>
      </c>
      <c r="CD547" s="24">
        <v>33734</v>
      </c>
      <c r="CE547" s="24">
        <v>59434</v>
      </c>
      <c r="CF547" s="24">
        <v>11694</v>
      </c>
      <c r="CG547" s="24">
        <v>0</v>
      </c>
      <c r="CH547" s="24">
        <v>104862</v>
      </c>
      <c r="CI547" s="22">
        <v>159316</v>
      </c>
      <c r="CJ547" s="22">
        <v>214</v>
      </c>
      <c r="CK547" s="22">
        <v>38</v>
      </c>
      <c r="CL547" s="22" t="s">
        <v>37</v>
      </c>
      <c r="CM547" s="20">
        <v>1419</v>
      </c>
      <c r="CN547" s="20">
        <v>61</v>
      </c>
      <c r="CO547" s="20" t="s">
        <v>37</v>
      </c>
      <c r="CP547" s="20" t="s">
        <v>37</v>
      </c>
    </row>
    <row r="548" spans="1:94" x14ac:dyDescent="0.35">
      <c r="A548" s="16">
        <v>2012</v>
      </c>
      <c r="B548" s="17">
        <v>15470</v>
      </c>
      <c r="C548" s="18" t="s">
        <v>1404</v>
      </c>
      <c r="D548" s="18" t="s">
        <v>74</v>
      </c>
      <c r="E548" s="18" t="s">
        <v>57</v>
      </c>
      <c r="F548" s="16" t="s">
        <v>8</v>
      </c>
      <c r="G548" s="20">
        <v>97793</v>
      </c>
      <c r="H548" s="20">
        <v>43765</v>
      </c>
      <c r="I548" s="20">
        <v>55559</v>
      </c>
      <c r="J548" s="20" t="s">
        <v>37</v>
      </c>
      <c r="K548" s="20">
        <v>197117</v>
      </c>
      <c r="L548" s="19">
        <v>14.1</v>
      </c>
      <c r="M548" s="19">
        <v>8.8000000000000007</v>
      </c>
      <c r="N548" s="19">
        <v>11.2</v>
      </c>
      <c r="O548" s="19" t="s">
        <v>37</v>
      </c>
      <c r="P548" s="19">
        <v>34.1</v>
      </c>
      <c r="Q548" s="22">
        <v>293688</v>
      </c>
      <c r="R548" s="22">
        <v>376651</v>
      </c>
      <c r="S548" s="22">
        <v>301034</v>
      </c>
      <c r="T548" s="22" t="s">
        <v>37</v>
      </c>
      <c r="U548" s="22">
        <v>971373</v>
      </c>
      <c r="V548" s="21">
        <v>75.8</v>
      </c>
      <c r="W548" s="21">
        <v>92</v>
      </c>
      <c r="X548" s="21">
        <v>46.6</v>
      </c>
      <c r="Y548" s="21" t="s">
        <v>37</v>
      </c>
      <c r="Z548" s="21">
        <v>214.4</v>
      </c>
      <c r="AA548" s="20" t="s">
        <v>37</v>
      </c>
      <c r="AB548" s="20" t="s">
        <v>37</v>
      </c>
      <c r="AC548" s="20" t="s">
        <v>37</v>
      </c>
      <c r="AD548" s="20" t="s">
        <v>37</v>
      </c>
      <c r="AE548" s="20">
        <v>0</v>
      </c>
      <c r="AF548" s="19">
        <v>6.8</v>
      </c>
      <c r="AG548" s="19">
        <v>1</v>
      </c>
      <c r="AH548" s="19">
        <v>9.5</v>
      </c>
      <c r="AI548" s="19" t="s">
        <v>37</v>
      </c>
      <c r="AJ548" s="19">
        <v>17.3</v>
      </c>
      <c r="AK548" s="19">
        <v>6.4</v>
      </c>
      <c r="AL548" s="19">
        <v>8.4</v>
      </c>
      <c r="AM548" s="19">
        <v>61</v>
      </c>
      <c r="AN548" s="19" t="s">
        <v>37</v>
      </c>
      <c r="AO548" s="19">
        <v>75.8</v>
      </c>
      <c r="AP548" s="22" t="s">
        <v>37</v>
      </c>
      <c r="AQ548" s="22" t="s">
        <v>37</v>
      </c>
      <c r="AR548" s="22" t="s">
        <v>37</v>
      </c>
      <c r="AS548" s="22" t="s">
        <v>37</v>
      </c>
      <c r="AT548" s="22">
        <v>0</v>
      </c>
      <c r="AU548" s="21">
        <v>44.7</v>
      </c>
      <c r="AV548" s="21">
        <v>6.7</v>
      </c>
      <c r="AW548" s="21">
        <v>34.4</v>
      </c>
      <c r="AX548" s="21" t="s">
        <v>37</v>
      </c>
      <c r="AY548" s="21">
        <v>85.8</v>
      </c>
      <c r="AZ548" s="21">
        <v>42.4</v>
      </c>
      <c r="BA548" s="21">
        <v>44.5</v>
      </c>
      <c r="BB548" s="21">
        <v>344.9</v>
      </c>
      <c r="BC548" s="21" t="s">
        <v>37</v>
      </c>
      <c r="BD548" s="21">
        <v>431.8</v>
      </c>
      <c r="BE548" s="20">
        <v>10781</v>
      </c>
      <c r="BF548" s="20">
        <v>1887</v>
      </c>
      <c r="BG548" s="20">
        <v>2392</v>
      </c>
      <c r="BH548" s="20" t="s">
        <v>37</v>
      </c>
      <c r="BI548" s="20">
        <v>15060</v>
      </c>
      <c r="BJ548" s="20">
        <v>2119</v>
      </c>
      <c r="BK548" s="20">
        <v>1520</v>
      </c>
      <c r="BL548" s="20">
        <v>1928</v>
      </c>
      <c r="BM548" s="20" t="s">
        <v>37</v>
      </c>
      <c r="BN548" s="20">
        <v>5567</v>
      </c>
      <c r="BO548" s="22">
        <v>1614</v>
      </c>
      <c r="BP548" s="22">
        <v>45</v>
      </c>
      <c r="BQ548" s="22">
        <v>56</v>
      </c>
      <c r="BR548" s="22" t="s">
        <v>37</v>
      </c>
      <c r="BS548" s="22">
        <v>1715</v>
      </c>
      <c r="BT548" s="22">
        <v>379</v>
      </c>
      <c r="BU548" s="22">
        <v>2540</v>
      </c>
      <c r="BV548" s="22">
        <v>3220</v>
      </c>
      <c r="BW548" s="22" t="s">
        <v>37</v>
      </c>
      <c r="BX548" s="22">
        <v>6139</v>
      </c>
      <c r="BY548" s="24">
        <v>793</v>
      </c>
      <c r="BZ548" s="24">
        <v>319</v>
      </c>
      <c r="CA548" s="24">
        <v>404</v>
      </c>
      <c r="CB548" s="24" t="s">
        <v>37</v>
      </c>
      <c r="CC548" s="24">
        <v>1516</v>
      </c>
      <c r="CD548" s="24">
        <v>15686</v>
      </c>
      <c r="CE548" s="24">
        <v>6311</v>
      </c>
      <c r="CF548" s="24">
        <v>8000</v>
      </c>
      <c r="CG548" s="24">
        <v>0</v>
      </c>
      <c r="CH548" s="24">
        <v>29997</v>
      </c>
      <c r="CI548" s="22">
        <v>54782</v>
      </c>
      <c r="CJ548" s="22">
        <v>45</v>
      </c>
      <c r="CK548" s="22">
        <v>55</v>
      </c>
      <c r="CL548" s="22" t="s">
        <v>37</v>
      </c>
      <c r="CM548" s="20">
        <v>0</v>
      </c>
      <c r="CN548" s="20">
        <v>16</v>
      </c>
      <c r="CO548" s="20">
        <v>14</v>
      </c>
      <c r="CP548" s="20" t="s">
        <v>37</v>
      </c>
    </row>
    <row r="549" spans="1:94" x14ac:dyDescent="0.35">
      <c r="A549" s="16">
        <v>2012</v>
      </c>
      <c r="B549" s="17">
        <v>15472</v>
      </c>
      <c r="C549" s="18" t="s">
        <v>1405</v>
      </c>
      <c r="D549" s="18" t="s">
        <v>437</v>
      </c>
      <c r="E549" s="18" t="s">
        <v>57</v>
      </c>
      <c r="F549" s="16" t="s">
        <v>8</v>
      </c>
      <c r="G549" s="20">
        <v>5618</v>
      </c>
      <c r="H549" s="20">
        <v>29014</v>
      </c>
      <c r="I549" s="20">
        <v>0</v>
      </c>
      <c r="J549" s="20">
        <v>0</v>
      </c>
      <c r="K549" s="20">
        <v>34632</v>
      </c>
      <c r="L549" s="19">
        <v>0</v>
      </c>
      <c r="M549" s="19">
        <v>0</v>
      </c>
      <c r="N549" s="19">
        <v>0</v>
      </c>
      <c r="O549" s="19">
        <v>0</v>
      </c>
      <c r="P549" s="19">
        <v>0</v>
      </c>
      <c r="Q549" s="22">
        <v>93289</v>
      </c>
      <c r="R549" s="22">
        <v>243599</v>
      </c>
      <c r="S549" s="22">
        <v>0</v>
      </c>
      <c r="T549" s="22">
        <v>0</v>
      </c>
      <c r="U549" s="22">
        <v>336888</v>
      </c>
      <c r="V549" s="21">
        <v>0</v>
      </c>
      <c r="W549" s="21">
        <v>0</v>
      </c>
      <c r="X549" s="21">
        <v>0</v>
      </c>
      <c r="Y549" s="21" t="s">
        <v>37</v>
      </c>
      <c r="Z549" s="21">
        <v>0</v>
      </c>
      <c r="AA549" s="20">
        <v>0</v>
      </c>
      <c r="AB549" s="20">
        <v>0</v>
      </c>
      <c r="AC549" s="20">
        <v>0</v>
      </c>
      <c r="AD549" s="20">
        <v>0</v>
      </c>
      <c r="AE549" s="20">
        <v>0</v>
      </c>
      <c r="AF549" s="19">
        <v>0</v>
      </c>
      <c r="AG549" s="19">
        <v>0</v>
      </c>
      <c r="AH549" s="19">
        <v>0</v>
      </c>
      <c r="AI549" s="19">
        <v>0</v>
      </c>
      <c r="AJ549" s="19">
        <v>0</v>
      </c>
      <c r="AK549" s="19">
        <v>0</v>
      </c>
      <c r="AL549" s="19">
        <v>0</v>
      </c>
      <c r="AM549" s="19">
        <v>0</v>
      </c>
      <c r="AN549" s="19">
        <v>0</v>
      </c>
      <c r="AO549" s="19">
        <v>0</v>
      </c>
      <c r="AP549" s="22">
        <v>0</v>
      </c>
      <c r="AQ549" s="22">
        <v>0</v>
      </c>
      <c r="AR549" s="22">
        <v>0</v>
      </c>
      <c r="AS549" s="22">
        <v>0</v>
      </c>
      <c r="AT549" s="22">
        <v>0</v>
      </c>
      <c r="AU549" s="21">
        <v>0</v>
      </c>
      <c r="AV549" s="21">
        <v>0</v>
      </c>
      <c r="AW549" s="21">
        <v>0</v>
      </c>
      <c r="AX549" s="21">
        <v>0</v>
      </c>
      <c r="AY549" s="21">
        <v>0</v>
      </c>
      <c r="AZ549" s="21">
        <v>0</v>
      </c>
      <c r="BA549" s="21">
        <v>0</v>
      </c>
      <c r="BB549" s="21">
        <v>0</v>
      </c>
      <c r="BC549" s="21">
        <v>0</v>
      </c>
      <c r="BD549" s="21">
        <v>0</v>
      </c>
      <c r="BE549" s="20">
        <v>672</v>
      </c>
      <c r="BF549" s="20">
        <v>1246</v>
      </c>
      <c r="BG549" s="20">
        <v>0</v>
      </c>
      <c r="BH549" s="20">
        <v>0</v>
      </c>
      <c r="BI549" s="20">
        <v>1918</v>
      </c>
      <c r="BJ549" s="20">
        <v>5041</v>
      </c>
      <c r="BK549" s="20">
        <v>5826</v>
      </c>
      <c r="BL549" s="20">
        <v>0</v>
      </c>
      <c r="BM549" s="20">
        <v>0</v>
      </c>
      <c r="BN549" s="20">
        <v>10867</v>
      </c>
      <c r="BO549" s="22">
        <v>0</v>
      </c>
      <c r="BP549" s="22">
        <v>0</v>
      </c>
      <c r="BQ549" s="22">
        <v>0</v>
      </c>
      <c r="BR549" s="22">
        <v>0</v>
      </c>
      <c r="BS549" s="22">
        <v>0</v>
      </c>
      <c r="BT549" s="22">
        <v>0</v>
      </c>
      <c r="BU549" s="22">
        <v>0</v>
      </c>
      <c r="BV549" s="22">
        <v>0</v>
      </c>
      <c r="BW549" s="22">
        <v>0</v>
      </c>
      <c r="BX549" s="22">
        <v>0</v>
      </c>
      <c r="BY549" s="24">
        <v>1012</v>
      </c>
      <c r="BZ549" s="24">
        <v>1332</v>
      </c>
      <c r="CA549" s="24">
        <v>0</v>
      </c>
      <c r="CB549" s="24">
        <v>0</v>
      </c>
      <c r="CC549" s="24">
        <v>2344</v>
      </c>
      <c r="CD549" s="24">
        <v>6725</v>
      </c>
      <c r="CE549" s="24">
        <v>8404</v>
      </c>
      <c r="CF549" s="24">
        <v>0</v>
      </c>
      <c r="CG549" s="24">
        <v>0</v>
      </c>
      <c r="CH549" s="24">
        <v>15129</v>
      </c>
      <c r="CI549" s="22">
        <v>3648</v>
      </c>
      <c r="CJ549" s="22">
        <v>220</v>
      </c>
      <c r="CK549" s="22">
        <v>0</v>
      </c>
      <c r="CL549" s="22">
        <v>0</v>
      </c>
      <c r="CM549" s="20" t="s">
        <v>37</v>
      </c>
      <c r="CN549" s="20" t="s">
        <v>37</v>
      </c>
      <c r="CO549" s="20" t="s">
        <v>37</v>
      </c>
      <c r="CP549" s="20" t="s">
        <v>37</v>
      </c>
    </row>
    <row r="550" spans="1:94" x14ac:dyDescent="0.35">
      <c r="A550" s="16">
        <v>2012</v>
      </c>
      <c r="B550" s="17">
        <v>15473</v>
      </c>
      <c r="C550" s="18" t="s">
        <v>1406</v>
      </c>
      <c r="D550" s="18" t="s">
        <v>330</v>
      </c>
      <c r="E550" s="18" t="s">
        <v>57</v>
      </c>
      <c r="F550" s="16" t="s">
        <v>8</v>
      </c>
      <c r="G550" s="20">
        <v>41408</v>
      </c>
      <c r="H550" s="20">
        <v>24131</v>
      </c>
      <c r="I550" s="20">
        <v>12600</v>
      </c>
      <c r="J550" s="20" t="s">
        <v>37</v>
      </c>
      <c r="K550" s="20">
        <v>78139</v>
      </c>
      <c r="L550" s="19">
        <v>5</v>
      </c>
      <c r="M550" s="19">
        <v>7</v>
      </c>
      <c r="N550" s="19">
        <v>2</v>
      </c>
      <c r="O550" s="19" t="s">
        <v>37</v>
      </c>
      <c r="P550" s="19">
        <v>14</v>
      </c>
      <c r="Q550" s="22">
        <v>158936</v>
      </c>
      <c r="R550" s="22">
        <v>95447</v>
      </c>
      <c r="S550" s="22">
        <v>13634</v>
      </c>
      <c r="T550" s="22" t="s">
        <v>37</v>
      </c>
      <c r="U550" s="22">
        <v>268017</v>
      </c>
      <c r="V550" s="21">
        <v>24</v>
      </c>
      <c r="W550" s="21">
        <v>21</v>
      </c>
      <c r="X550" s="21">
        <v>2</v>
      </c>
      <c r="Y550" s="21" t="s">
        <v>37</v>
      </c>
      <c r="Z550" s="21">
        <v>47</v>
      </c>
      <c r="AA550" s="20">
        <v>579</v>
      </c>
      <c r="AB550" s="20">
        <v>602</v>
      </c>
      <c r="AC550" s="20" t="s">
        <v>37</v>
      </c>
      <c r="AD550" s="20" t="s">
        <v>37</v>
      </c>
      <c r="AE550" s="20">
        <v>1181</v>
      </c>
      <c r="AF550" s="19">
        <v>39</v>
      </c>
      <c r="AG550" s="19">
        <v>19</v>
      </c>
      <c r="AH550" s="19" t="s">
        <v>37</v>
      </c>
      <c r="AI550" s="19" t="s">
        <v>37</v>
      </c>
      <c r="AJ550" s="19">
        <v>58</v>
      </c>
      <c r="AK550" s="19">
        <v>40</v>
      </c>
      <c r="AL550" s="19">
        <v>20</v>
      </c>
      <c r="AM550" s="19" t="s">
        <v>37</v>
      </c>
      <c r="AN550" s="19" t="s">
        <v>37</v>
      </c>
      <c r="AO550" s="19">
        <v>60</v>
      </c>
      <c r="AP550" s="22">
        <v>1179</v>
      </c>
      <c r="AQ550" s="22">
        <v>1194</v>
      </c>
      <c r="AR550" s="22" t="s">
        <v>37</v>
      </c>
      <c r="AS550" s="22" t="s">
        <v>37</v>
      </c>
      <c r="AT550" s="22">
        <v>2373</v>
      </c>
      <c r="AU550" s="21">
        <v>187</v>
      </c>
      <c r="AV550" s="21">
        <v>98</v>
      </c>
      <c r="AW550" s="21" t="s">
        <v>37</v>
      </c>
      <c r="AX550" s="21" t="s">
        <v>37</v>
      </c>
      <c r="AY550" s="21">
        <v>285</v>
      </c>
      <c r="AZ550" s="21">
        <v>188</v>
      </c>
      <c r="BA550" s="21">
        <v>99</v>
      </c>
      <c r="BB550" s="21" t="s">
        <v>37</v>
      </c>
      <c r="BC550" s="21" t="s">
        <v>37</v>
      </c>
      <c r="BD550" s="21">
        <v>287</v>
      </c>
      <c r="BE550" s="20">
        <v>2085</v>
      </c>
      <c r="BF550" s="20">
        <v>1357</v>
      </c>
      <c r="BG550" s="20" t="s">
        <v>37</v>
      </c>
      <c r="BH550" s="20" t="s">
        <v>37</v>
      </c>
      <c r="BI550" s="20">
        <v>3442</v>
      </c>
      <c r="BJ550" s="20">
        <v>1797</v>
      </c>
      <c r="BK550" s="20">
        <v>2909</v>
      </c>
      <c r="BL550" s="20">
        <v>880</v>
      </c>
      <c r="BM550" s="20" t="s">
        <v>37</v>
      </c>
      <c r="BN550" s="20">
        <v>5586</v>
      </c>
      <c r="BO550" s="22">
        <v>3480</v>
      </c>
      <c r="BP550" s="22">
        <v>1029</v>
      </c>
      <c r="BQ550" s="22" t="s">
        <v>37</v>
      </c>
      <c r="BR550" s="22" t="s">
        <v>37</v>
      </c>
      <c r="BS550" s="22">
        <v>4509</v>
      </c>
      <c r="BT550" s="22">
        <v>1518</v>
      </c>
      <c r="BU550" s="22">
        <v>752</v>
      </c>
      <c r="BV550" s="22" t="s">
        <v>37</v>
      </c>
      <c r="BW550" s="22" t="s">
        <v>37</v>
      </c>
      <c r="BX550" s="22">
        <v>2270</v>
      </c>
      <c r="BY550" s="24">
        <v>768</v>
      </c>
      <c r="BZ550" s="24">
        <v>734</v>
      </c>
      <c r="CA550" s="24" t="s">
        <v>37</v>
      </c>
      <c r="CB550" s="24" t="s">
        <v>37</v>
      </c>
      <c r="CC550" s="24">
        <v>1502</v>
      </c>
      <c r="CD550" s="24">
        <v>9648</v>
      </c>
      <c r="CE550" s="24">
        <v>6781</v>
      </c>
      <c r="CF550" s="24">
        <v>880</v>
      </c>
      <c r="CG550" s="24">
        <v>0</v>
      </c>
      <c r="CH550" s="24">
        <v>17309</v>
      </c>
      <c r="CI550" s="22">
        <v>29105</v>
      </c>
      <c r="CJ550" s="22">
        <v>2529</v>
      </c>
      <c r="CK550" s="22">
        <v>2</v>
      </c>
      <c r="CL550" s="22" t="s">
        <v>37</v>
      </c>
      <c r="CM550" s="20" t="s">
        <v>37</v>
      </c>
      <c r="CN550" s="20" t="s">
        <v>37</v>
      </c>
      <c r="CO550" s="20" t="s">
        <v>37</v>
      </c>
      <c r="CP550" s="20" t="s">
        <v>37</v>
      </c>
    </row>
    <row r="551" spans="1:94" x14ac:dyDescent="0.35">
      <c r="A551" s="16">
        <v>2012</v>
      </c>
      <c r="B551" s="17">
        <v>15474</v>
      </c>
      <c r="C551" s="18" t="s">
        <v>1407</v>
      </c>
      <c r="D551" s="18" t="s">
        <v>80</v>
      </c>
      <c r="E551" s="18" t="s">
        <v>57</v>
      </c>
      <c r="F551" s="16" t="s">
        <v>8</v>
      </c>
      <c r="G551" s="20">
        <v>25274</v>
      </c>
      <c r="H551" s="20">
        <v>49499</v>
      </c>
      <c r="I551" s="20">
        <v>0</v>
      </c>
      <c r="J551" s="20">
        <v>0</v>
      </c>
      <c r="K551" s="20">
        <v>74773</v>
      </c>
      <c r="L551" s="19">
        <v>11.4</v>
      </c>
      <c r="M551" s="19">
        <v>39.5</v>
      </c>
      <c r="N551" s="19">
        <v>0</v>
      </c>
      <c r="O551" s="19">
        <v>0</v>
      </c>
      <c r="P551" s="19">
        <v>50.9</v>
      </c>
      <c r="Q551" s="22">
        <v>66689</v>
      </c>
      <c r="R551" s="22">
        <v>99772</v>
      </c>
      <c r="S551" s="22">
        <v>22464</v>
      </c>
      <c r="T551" s="22">
        <v>0</v>
      </c>
      <c r="U551" s="22">
        <v>188925</v>
      </c>
      <c r="V551" s="21">
        <v>19.7</v>
      </c>
      <c r="W551" s="21">
        <v>52.8</v>
      </c>
      <c r="X551" s="21">
        <v>51</v>
      </c>
      <c r="Y551" s="21">
        <v>0</v>
      </c>
      <c r="Z551" s="21">
        <v>123.5</v>
      </c>
      <c r="AA551" s="20">
        <v>116</v>
      </c>
      <c r="AB551" s="20">
        <v>335</v>
      </c>
      <c r="AC551" s="20">
        <v>587</v>
      </c>
      <c r="AD551" s="20">
        <v>0</v>
      </c>
      <c r="AE551" s="20">
        <v>1038</v>
      </c>
      <c r="AF551" s="19">
        <v>0</v>
      </c>
      <c r="AG551" s="19">
        <v>0</v>
      </c>
      <c r="AH551" s="19">
        <v>0</v>
      </c>
      <c r="AI551" s="19">
        <v>0</v>
      </c>
      <c r="AJ551" s="19">
        <v>0</v>
      </c>
      <c r="AK551" s="19">
        <v>0</v>
      </c>
      <c r="AL551" s="19">
        <v>0</v>
      </c>
      <c r="AM551" s="19">
        <v>0</v>
      </c>
      <c r="AN551" s="19">
        <v>0</v>
      </c>
      <c r="AO551" s="19">
        <v>0</v>
      </c>
      <c r="AP551" s="22">
        <v>255</v>
      </c>
      <c r="AQ551" s="22">
        <v>1153</v>
      </c>
      <c r="AR551" s="22">
        <v>791</v>
      </c>
      <c r="AS551" s="22">
        <v>0</v>
      </c>
      <c r="AT551" s="22">
        <v>2199</v>
      </c>
      <c r="AU551" s="21">
        <v>0</v>
      </c>
      <c r="AV551" s="21">
        <v>31</v>
      </c>
      <c r="AW551" s="21">
        <v>0</v>
      </c>
      <c r="AX551" s="21">
        <v>0</v>
      </c>
      <c r="AY551" s="21">
        <v>31</v>
      </c>
      <c r="AZ551" s="21">
        <v>0.3</v>
      </c>
      <c r="BA551" s="21">
        <v>34.799999999999997</v>
      </c>
      <c r="BB551" s="21">
        <v>15</v>
      </c>
      <c r="BC551" s="21">
        <v>0</v>
      </c>
      <c r="BD551" s="21">
        <v>50.1</v>
      </c>
      <c r="BE551" s="20">
        <v>7254</v>
      </c>
      <c r="BF551" s="20">
        <v>2968</v>
      </c>
      <c r="BG551" s="20">
        <v>46</v>
      </c>
      <c r="BH551" s="20">
        <v>0</v>
      </c>
      <c r="BI551" s="20">
        <v>10268</v>
      </c>
      <c r="BJ551" s="20">
        <v>4633</v>
      </c>
      <c r="BK551" s="20">
        <v>4596</v>
      </c>
      <c r="BL551" s="20">
        <v>0</v>
      </c>
      <c r="BM551" s="20">
        <v>0</v>
      </c>
      <c r="BN551" s="20">
        <v>9229</v>
      </c>
      <c r="BO551" s="22">
        <v>371</v>
      </c>
      <c r="BP551" s="22">
        <v>910</v>
      </c>
      <c r="BQ551" s="22">
        <v>114</v>
      </c>
      <c r="BR551" s="22">
        <v>0</v>
      </c>
      <c r="BS551" s="22">
        <v>1395</v>
      </c>
      <c r="BT551" s="22">
        <v>90</v>
      </c>
      <c r="BU551" s="22">
        <v>374</v>
      </c>
      <c r="BV551" s="22">
        <v>612</v>
      </c>
      <c r="BW551" s="22">
        <v>0</v>
      </c>
      <c r="BX551" s="22">
        <v>1076</v>
      </c>
      <c r="BY551" s="24">
        <v>0</v>
      </c>
      <c r="BZ551" s="24">
        <v>0</v>
      </c>
      <c r="CA551" s="24">
        <v>0</v>
      </c>
      <c r="CB551" s="24">
        <v>0</v>
      </c>
      <c r="CC551" s="24">
        <v>0</v>
      </c>
      <c r="CD551" s="24">
        <v>12348</v>
      </c>
      <c r="CE551" s="24">
        <v>8848</v>
      </c>
      <c r="CF551" s="24">
        <v>772</v>
      </c>
      <c r="CG551" s="24">
        <v>0</v>
      </c>
      <c r="CH551" s="24">
        <v>21968</v>
      </c>
      <c r="CI551" s="22">
        <v>286</v>
      </c>
      <c r="CJ551" s="22">
        <v>24</v>
      </c>
      <c r="CK551" s="22">
        <v>1</v>
      </c>
      <c r="CL551" s="22">
        <v>0</v>
      </c>
      <c r="CM551" s="20">
        <v>153</v>
      </c>
      <c r="CN551" s="20">
        <v>231</v>
      </c>
      <c r="CO551" s="20">
        <v>241</v>
      </c>
      <c r="CP551" s="20">
        <v>0</v>
      </c>
    </row>
    <row r="552" spans="1:94" x14ac:dyDescent="0.35">
      <c r="A552" s="16">
        <v>2012</v>
      </c>
      <c r="B552" s="17">
        <v>15477</v>
      </c>
      <c r="C552" s="18" t="s">
        <v>1408</v>
      </c>
      <c r="D552" s="18" t="s">
        <v>136</v>
      </c>
      <c r="E552" s="18" t="s">
        <v>57</v>
      </c>
      <c r="F552" s="16" t="s">
        <v>8</v>
      </c>
      <c r="G552" s="20">
        <v>11748</v>
      </c>
      <c r="H552" s="20">
        <v>7941</v>
      </c>
      <c r="I552" s="20" t="s">
        <v>37</v>
      </c>
      <c r="J552" s="20" t="s">
        <v>37</v>
      </c>
      <c r="K552" s="20">
        <v>19689</v>
      </c>
      <c r="L552" s="19">
        <v>1</v>
      </c>
      <c r="M552" s="19">
        <v>1</v>
      </c>
      <c r="N552" s="19" t="s">
        <v>37</v>
      </c>
      <c r="O552" s="19" t="s">
        <v>37</v>
      </c>
      <c r="P552" s="19">
        <v>2</v>
      </c>
      <c r="Q552" s="22">
        <v>208571</v>
      </c>
      <c r="R552" s="22">
        <v>133199</v>
      </c>
      <c r="S552" s="22">
        <v>31747</v>
      </c>
      <c r="T552" s="22" t="s">
        <v>37</v>
      </c>
      <c r="U552" s="22">
        <v>373517</v>
      </c>
      <c r="V552" s="21">
        <v>72</v>
      </c>
      <c r="W552" s="21">
        <v>19</v>
      </c>
      <c r="X552" s="21">
        <v>3</v>
      </c>
      <c r="Y552" s="21" t="s">
        <v>37</v>
      </c>
      <c r="Z552" s="21">
        <v>94</v>
      </c>
      <c r="AA552" s="20" t="s">
        <v>37</v>
      </c>
      <c r="AB552" s="20" t="s">
        <v>37</v>
      </c>
      <c r="AC552" s="20" t="s">
        <v>37</v>
      </c>
      <c r="AD552" s="20" t="s">
        <v>37</v>
      </c>
      <c r="AE552" s="20">
        <v>0</v>
      </c>
      <c r="AF552" s="19">
        <v>14.4</v>
      </c>
      <c r="AG552" s="19" t="s">
        <v>37</v>
      </c>
      <c r="AH552" s="19" t="s">
        <v>37</v>
      </c>
      <c r="AI552" s="19" t="s">
        <v>37</v>
      </c>
      <c r="AJ552" s="19">
        <v>14.4</v>
      </c>
      <c r="AK552" s="19">
        <v>14.4</v>
      </c>
      <c r="AL552" s="19" t="s">
        <v>37</v>
      </c>
      <c r="AM552" s="19" t="s">
        <v>37</v>
      </c>
      <c r="AN552" s="19" t="s">
        <v>37</v>
      </c>
      <c r="AO552" s="19">
        <v>14.4</v>
      </c>
      <c r="AP552" s="22" t="s">
        <v>37</v>
      </c>
      <c r="AQ552" s="22" t="s">
        <v>37</v>
      </c>
      <c r="AR552" s="22" t="s">
        <v>37</v>
      </c>
      <c r="AS552" s="22" t="s">
        <v>37</v>
      </c>
      <c r="AT552" s="22">
        <v>0</v>
      </c>
      <c r="AU552" s="21">
        <v>78.400000000000006</v>
      </c>
      <c r="AV552" s="21" t="s">
        <v>37</v>
      </c>
      <c r="AW552" s="21" t="s">
        <v>37</v>
      </c>
      <c r="AX552" s="21" t="s">
        <v>37</v>
      </c>
      <c r="AY552" s="21">
        <v>78.400000000000006</v>
      </c>
      <c r="AZ552" s="21">
        <v>78.400000000000006</v>
      </c>
      <c r="BA552" s="21" t="s">
        <v>37</v>
      </c>
      <c r="BB552" s="21" t="s">
        <v>37</v>
      </c>
      <c r="BC552" s="21" t="s">
        <v>37</v>
      </c>
      <c r="BD552" s="21">
        <v>78.400000000000006</v>
      </c>
      <c r="BE552" s="20">
        <v>5516</v>
      </c>
      <c r="BF552" s="20">
        <v>3522</v>
      </c>
      <c r="BG552" s="20">
        <v>840</v>
      </c>
      <c r="BH552" s="20" t="s">
        <v>37</v>
      </c>
      <c r="BI552" s="20">
        <v>9878</v>
      </c>
      <c r="BJ552" s="20">
        <v>14633</v>
      </c>
      <c r="BK552" s="20">
        <v>9345</v>
      </c>
      <c r="BL552" s="20">
        <v>2227</v>
      </c>
      <c r="BM552" s="20" t="s">
        <v>37</v>
      </c>
      <c r="BN552" s="20">
        <v>26205</v>
      </c>
      <c r="BO552" s="22">
        <v>15993</v>
      </c>
      <c r="BP552" s="22" t="s">
        <v>37</v>
      </c>
      <c r="BQ552" s="22" t="s">
        <v>37</v>
      </c>
      <c r="BR552" s="22" t="s">
        <v>37</v>
      </c>
      <c r="BS552" s="22">
        <v>15993</v>
      </c>
      <c r="BT552" s="22">
        <v>2400</v>
      </c>
      <c r="BU552" s="22" t="s">
        <v>37</v>
      </c>
      <c r="BV552" s="22" t="s">
        <v>37</v>
      </c>
      <c r="BW552" s="22" t="s">
        <v>37</v>
      </c>
      <c r="BX552" s="22">
        <v>2400</v>
      </c>
      <c r="BY552" s="24" t="s">
        <v>37</v>
      </c>
      <c r="BZ552" s="24" t="s">
        <v>37</v>
      </c>
      <c r="CA552" s="24" t="s">
        <v>37</v>
      </c>
      <c r="CB552" s="24" t="s">
        <v>37</v>
      </c>
      <c r="CC552" s="24">
        <v>0</v>
      </c>
      <c r="CD552" s="24">
        <v>38542</v>
      </c>
      <c r="CE552" s="24">
        <v>12867</v>
      </c>
      <c r="CF552" s="24">
        <v>3067</v>
      </c>
      <c r="CG552" s="24">
        <v>0</v>
      </c>
      <c r="CH552" s="24">
        <v>54476</v>
      </c>
      <c r="CI552" s="22">
        <v>104925</v>
      </c>
      <c r="CJ552" s="22" t="s">
        <v>37</v>
      </c>
      <c r="CK552" s="22" t="s">
        <v>37</v>
      </c>
      <c r="CL552" s="22" t="s">
        <v>37</v>
      </c>
      <c r="CM552" s="20">
        <v>13031</v>
      </c>
      <c r="CN552" s="20">
        <v>2378</v>
      </c>
      <c r="CO552" s="20">
        <v>460</v>
      </c>
      <c r="CP552" s="20">
        <v>1</v>
      </c>
    </row>
    <row r="553" spans="1:94" x14ac:dyDescent="0.35">
      <c r="A553" s="16">
        <v>2012</v>
      </c>
      <c r="B553" s="17">
        <v>15500</v>
      </c>
      <c r="C553" s="18" t="s">
        <v>1409</v>
      </c>
      <c r="D553" s="18" t="s">
        <v>96</v>
      </c>
      <c r="E553" s="18" t="s">
        <v>57</v>
      </c>
      <c r="F553" s="16" t="s">
        <v>8</v>
      </c>
      <c r="G553" s="20">
        <v>168863</v>
      </c>
      <c r="H553" s="20">
        <v>170627</v>
      </c>
      <c r="I553" s="20" t="s">
        <v>37</v>
      </c>
      <c r="J553" s="20" t="s">
        <v>37</v>
      </c>
      <c r="K553" s="20">
        <v>339490</v>
      </c>
      <c r="L553" s="19" t="s">
        <v>37</v>
      </c>
      <c r="M553" s="19" t="s">
        <v>37</v>
      </c>
      <c r="N553" s="19" t="s">
        <v>37</v>
      </c>
      <c r="O553" s="19" t="s">
        <v>37</v>
      </c>
      <c r="P553" s="19">
        <v>0</v>
      </c>
      <c r="Q553" s="22">
        <v>2125898</v>
      </c>
      <c r="R553" s="22">
        <v>170627</v>
      </c>
      <c r="S553" s="22" t="s">
        <v>37</v>
      </c>
      <c r="T553" s="22" t="s">
        <v>37</v>
      </c>
      <c r="U553" s="22">
        <v>2296525</v>
      </c>
      <c r="V553" s="21" t="s">
        <v>37</v>
      </c>
      <c r="W553" s="21" t="s">
        <v>37</v>
      </c>
      <c r="X553" s="21" t="s">
        <v>37</v>
      </c>
      <c r="Y553" s="21" t="s">
        <v>37</v>
      </c>
      <c r="Z553" s="21">
        <v>0</v>
      </c>
      <c r="AA553" s="20" t="s">
        <v>37</v>
      </c>
      <c r="AB553" s="20" t="s">
        <v>37</v>
      </c>
      <c r="AC553" s="20" t="s">
        <v>37</v>
      </c>
      <c r="AD553" s="20" t="s">
        <v>37</v>
      </c>
      <c r="AE553" s="20">
        <v>0</v>
      </c>
      <c r="AF553" s="19" t="s">
        <v>37</v>
      </c>
      <c r="AG553" s="19" t="s">
        <v>37</v>
      </c>
      <c r="AH553" s="19" t="s">
        <v>37</v>
      </c>
      <c r="AI553" s="19" t="s">
        <v>37</v>
      </c>
      <c r="AJ553" s="19">
        <v>0</v>
      </c>
      <c r="AK553" s="19" t="s">
        <v>37</v>
      </c>
      <c r="AL553" s="19" t="s">
        <v>37</v>
      </c>
      <c r="AM553" s="19" t="s">
        <v>37</v>
      </c>
      <c r="AN553" s="19" t="s">
        <v>37</v>
      </c>
      <c r="AO553" s="19">
        <v>0</v>
      </c>
      <c r="AP553" s="22" t="s">
        <v>37</v>
      </c>
      <c r="AQ553" s="22" t="s">
        <v>37</v>
      </c>
      <c r="AR553" s="22" t="s">
        <v>37</v>
      </c>
      <c r="AS553" s="22" t="s">
        <v>37</v>
      </c>
      <c r="AT553" s="22">
        <v>0</v>
      </c>
      <c r="AU553" s="21" t="s">
        <v>37</v>
      </c>
      <c r="AV553" s="21" t="s">
        <v>37</v>
      </c>
      <c r="AW553" s="21" t="s">
        <v>37</v>
      </c>
      <c r="AX553" s="21" t="s">
        <v>37</v>
      </c>
      <c r="AY553" s="21">
        <v>0</v>
      </c>
      <c r="AZ553" s="21" t="s">
        <v>37</v>
      </c>
      <c r="BA553" s="21" t="s">
        <v>37</v>
      </c>
      <c r="BB553" s="21" t="s">
        <v>37</v>
      </c>
      <c r="BC553" s="21" t="s">
        <v>37</v>
      </c>
      <c r="BD553" s="21">
        <v>0</v>
      </c>
      <c r="BE553" s="20">
        <v>10887</v>
      </c>
      <c r="BF553" s="20">
        <v>10107</v>
      </c>
      <c r="BG553" s="20">
        <v>1116</v>
      </c>
      <c r="BH553" s="20" t="s">
        <v>37</v>
      </c>
      <c r="BI553" s="20">
        <v>22110</v>
      </c>
      <c r="BJ553" s="20">
        <v>36263</v>
      </c>
      <c r="BK553" s="20">
        <v>30034</v>
      </c>
      <c r="BL553" s="20">
        <v>3337</v>
      </c>
      <c r="BM553" s="20" t="s">
        <v>37</v>
      </c>
      <c r="BN553" s="20">
        <v>69634</v>
      </c>
      <c r="BO553" s="22" t="s">
        <v>37</v>
      </c>
      <c r="BP553" s="22" t="s">
        <v>37</v>
      </c>
      <c r="BQ553" s="22" t="s">
        <v>37</v>
      </c>
      <c r="BR553" s="22" t="s">
        <v>37</v>
      </c>
      <c r="BS553" s="22">
        <v>0</v>
      </c>
      <c r="BT553" s="22">
        <v>16</v>
      </c>
      <c r="BU553" s="22">
        <v>13</v>
      </c>
      <c r="BV553" s="22">
        <v>1</v>
      </c>
      <c r="BW553" s="22" t="s">
        <v>37</v>
      </c>
      <c r="BX553" s="22">
        <v>30</v>
      </c>
      <c r="BY553" s="24" t="s">
        <v>37</v>
      </c>
      <c r="BZ553" s="24" t="s">
        <v>37</v>
      </c>
      <c r="CA553" s="24" t="s">
        <v>37</v>
      </c>
      <c r="CB553" s="24" t="s">
        <v>37</v>
      </c>
      <c r="CC553" s="24">
        <v>0</v>
      </c>
      <c r="CD553" s="24">
        <v>47166</v>
      </c>
      <c r="CE553" s="24">
        <v>40154</v>
      </c>
      <c r="CF553" s="24">
        <v>4454</v>
      </c>
      <c r="CG553" s="24">
        <v>0</v>
      </c>
      <c r="CH553" s="24">
        <v>91774</v>
      </c>
      <c r="CI553" s="22" t="s">
        <v>37</v>
      </c>
      <c r="CJ553" s="22" t="s">
        <v>37</v>
      </c>
      <c r="CK553" s="22" t="s">
        <v>37</v>
      </c>
      <c r="CL553" s="22" t="s">
        <v>37</v>
      </c>
      <c r="CM553" s="20" t="s">
        <v>37</v>
      </c>
      <c r="CN553" s="20" t="s">
        <v>37</v>
      </c>
      <c r="CO553" s="20" t="s">
        <v>37</v>
      </c>
      <c r="CP553" s="20" t="s">
        <v>37</v>
      </c>
    </row>
    <row r="554" spans="1:94" x14ac:dyDescent="0.35">
      <c r="A554" s="16">
        <v>2012</v>
      </c>
      <c r="B554" s="17">
        <v>15671</v>
      </c>
      <c r="C554" s="18" t="s">
        <v>1416</v>
      </c>
      <c r="D554" s="18" t="s">
        <v>70</v>
      </c>
      <c r="E554" s="18" t="s">
        <v>33</v>
      </c>
      <c r="F554" s="16" t="s">
        <v>8</v>
      </c>
      <c r="G554" s="20">
        <v>12</v>
      </c>
      <c r="H554" s="20">
        <v>169</v>
      </c>
      <c r="I554" s="20">
        <v>303</v>
      </c>
      <c r="J554" s="20" t="s">
        <v>37</v>
      </c>
      <c r="K554" s="20">
        <v>484</v>
      </c>
      <c r="L554" s="19">
        <v>0</v>
      </c>
      <c r="M554" s="19">
        <v>0.1</v>
      </c>
      <c r="N554" s="19">
        <v>0.1</v>
      </c>
      <c r="O554" s="19" t="s">
        <v>37</v>
      </c>
      <c r="P554" s="19">
        <v>0.2</v>
      </c>
      <c r="Q554" s="22">
        <v>4303</v>
      </c>
      <c r="R554" s="22">
        <v>956</v>
      </c>
      <c r="S554" s="22">
        <v>397</v>
      </c>
      <c r="T554" s="22" t="s">
        <v>37</v>
      </c>
      <c r="U554" s="22">
        <v>5656</v>
      </c>
      <c r="V554" s="21">
        <v>0.9</v>
      </c>
      <c r="W554" s="21">
        <v>1.6</v>
      </c>
      <c r="X554" s="21">
        <v>0.2</v>
      </c>
      <c r="Y554" s="21" t="s">
        <v>37</v>
      </c>
      <c r="Z554" s="21">
        <v>2.7</v>
      </c>
      <c r="AA554" s="20" t="s">
        <v>37</v>
      </c>
      <c r="AB554" s="20" t="s">
        <v>37</v>
      </c>
      <c r="AC554" s="20" t="s">
        <v>37</v>
      </c>
      <c r="AD554" s="20" t="s">
        <v>37</v>
      </c>
      <c r="AE554" s="20">
        <v>0</v>
      </c>
      <c r="AF554" s="19" t="s">
        <v>37</v>
      </c>
      <c r="AG554" s="19" t="s">
        <v>37</v>
      </c>
      <c r="AH554" s="19" t="s">
        <v>37</v>
      </c>
      <c r="AI554" s="19" t="s">
        <v>37</v>
      </c>
      <c r="AJ554" s="19">
        <v>0</v>
      </c>
      <c r="AK554" s="19" t="s">
        <v>37</v>
      </c>
      <c r="AL554" s="19" t="s">
        <v>37</v>
      </c>
      <c r="AM554" s="19" t="s">
        <v>37</v>
      </c>
      <c r="AN554" s="19" t="s">
        <v>37</v>
      </c>
      <c r="AO554" s="19">
        <v>0</v>
      </c>
      <c r="AP554" s="22" t="s">
        <v>37</v>
      </c>
      <c r="AQ554" s="22">
        <v>50</v>
      </c>
      <c r="AR554" s="22">
        <v>55</v>
      </c>
      <c r="AS554" s="22" t="s">
        <v>37</v>
      </c>
      <c r="AT554" s="22">
        <v>105</v>
      </c>
      <c r="AU554" s="21" t="s">
        <v>37</v>
      </c>
      <c r="AV554" s="21">
        <v>5</v>
      </c>
      <c r="AW554" s="21" t="s">
        <v>37</v>
      </c>
      <c r="AX554" s="21" t="s">
        <v>37</v>
      </c>
      <c r="AY554" s="21">
        <v>5</v>
      </c>
      <c r="AZ554" s="21" t="s">
        <v>37</v>
      </c>
      <c r="BA554" s="21">
        <v>8</v>
      </c>
      <c r="BB554" s="21">
        <v>5</v>
      </c>
      <c r="BC554" s="21" t="s">
        <v>37</v>
      </c>
      <c r="BD554" s="21">
        <v>13</v>
      </c>
      <c r="BE554" s="20" t="s">
        <v>37</v>
      </c>
      <c r="BF554" s="20" t="s">
        <v>37</v>
      </c>
      <c r="BG554" s="20" t="s">
        <v>37</v>
      </c>
      <c r="BH554" s="20" t="s">
        <v>37</v>
      </c>
      <c r="BI554" s="20">
        <v>0</v>
      </c>
      <c r="BJ554" s="20">
        <v>1</v>
      </c>
      <c r="BK554" s="20">
        <v>16</v>
      </c>
      <c r="BL554" s="20">
        <v>14</v>
      </c>
      <c r="BM554" s="20" t="s">
        <v>37</v>
      </c>
      <c r="BN554" s="20">
        <v>31</v>
      </c>
      <c r="BO554" s="22" t="s">
        <v>37</v>
      </c>
      <c r="BP554" s="22" t="s">
        <v>37</v>
      </c>
      <c r="BQ554" s="22" t="s">
        <v>37</v>
      </c>
      <c r="BR554" s="22" t="s">
        <v>37</v>
      </c>
      <c r="BS554" s="22">
        <v>0</v>
      </c>
      <c r="BT554" s="22" t="s">
        <v>37</v>
      </c>
      <c r="BU554" s="22">
        <v>572</v>
      </c>
      <c r="BV554" s="22">
        <v>267</v>
      </c>
      <c r="BW554" s="22" t="s">
        <v>37</v>
      </c>
      <c r="BX554" s="22">
        <v>839</v>
      </c>
      <c r="BY554" s="24" t="s">
        <v>37</v>
      </c>
      <c r="BZ554" s="24" t="s">
        <v>37</v>
      </c>
      <c r="CA554" s="24" t="s">
        <v>37</v>
      </c>
      <c r="CB554" s="24" t="s">
        <v>37</v>
      </c>
      <c r="CC554" s="24">
        <v>0</v>
      </c>
      <c r="CD554" s="24">
        <v>1</v>
      </c>
      <c r="CE554" s="24">
        <v>588</v>
      </c>
      <c r="CF554" s="24">
        <v>281</v>
      </c>
      <c r="CG554" s="24">
        <v>0</v>
      </c>
      <c r="CH554" s="24">
        <v>870</v>
      </c>
      <c r="CI554" s="22">
        <v>0</v>
      </c>
      <c r="CJ554" s="22">
        <v>201</v>
      </c>
      <c r="CK554" s="22" t="s">
        <v>37</v>
      </c>
      <c r="CL554" s="22" t="s">
        <v>37</v>
      </c>
      <c r="CM554" s="20">
        <v>6</v>
      </c>
      <c r="CN554" s="20">
        <v>29</v>
      </c>
      <c r="CO554" s="20" t="s">
        <v>37</v>
      </c>
      <c r="CP554" s="20" t="s">
        <v>37</v>
      </c>
    </row>
    <row r="555" spans="1:94" x14ac:dyDescent="0.35">
      <c r="A555" s="16">
        <v>2012</v>
      </c>
      <c r="B555" s="17">
        <v>15700</v>
      </c>
      <c r="C555" s="18" t="s">
        <v>1419</v>
      </c>
      <c r="D555" s="18" t="s">
        <v>49</v>
      </c>
      <c r="E555" s="18" t="s">
        <v>33</v>
      </c>
      <c r="F555" s="16" t="s">
        <v>8</v>
      </c>
      <c r="G555" s="20" t="s">
        <v>37</v>
      </c>
      <c r="H555" s="20" t="s">
        <v>37</v>
      </c>
      <c r="I555" s="20" t="s">
        <v>37</v>
      </c>
      <c r="J555" s="20" t="s">
        <v>37</v>
      </c>
      <c r="K555" s="20">
        <v>0</v>
      </c>
      <c r="L555" s="19" t="s">
        <v>37</v>
      </c>
      <c r="M555" s="19" t="s">
        <v>37</v>
      </c>
      <c r="N555" s="19" t="s">
        <v>37</v>
      </c>
      <c r="O555" s="19" t="s">
        <v>37</v>
      </c>
      <c r="P555" s="19">
        <v>0</v>
      </c>
      <c r="Q555" s="22" t="s">
        <v>37</v>
      </c>
      <c r="R555" s="22" t="s">
        <v>37</v>
      </c>
      <c r="S555" s="22" t="s">
        <v>37</v>
      </c>
      <c r="T555" s="22" t="s">
        <v>37</v>
      </c>
      <c r="U555" s="22">
        <v>0</v>
      </c>
      <c r="V555" s="21" t="s">
        <v>37</v>
      </c>
      <c r="W555" s="21" t="s">
        <v>37</v>
      </c>
      <c r="X555" s="21" t="s">
        <v>37</v>
      </c>
      <c r="Y555" s="21" t="s">
        <v>37</v>
      </c>
      <c r="Z555" s="21">
        <v>0</v>
      </c>
      <c r="AA555" s="20" t="s">
        <v>37</v>
      </c>
      <c r="AB555" s="20" t="s">
        <v>37</v>
      </c>
      <c r="AC555" s="20" t="s">
        <v>37</v>
      </c>
      <c r="AD555" s="20" t="s">
        <v>37</v>
      </c>
      <c r="AE555" s="20">
        <v>0</v>
      </c>
      <c r="AF555" s="19" t="s">
        <v>37</v>
      </c>
      <c r="AG555" s="19" t="s">
        <v>37</v>
      </c>
      <c r="AH555" s="19" t="s">
        <v>37</v>
      </c>
      <c r="AI555" s="19" t="s">
        <v>37</v>
      </c>
      <c r="AJ555" s="19">
        <v>0</v>
      </c>
      <c r="AK555" s="19" t="s">
        <v>37</v>
      </c>
      <c r="AL555" s="19" t="s">
        <v>37</v>
      </c>
      <c r="AM555" s="19" t="s">
        <v>37</v>
      </c>
      <c r="AN555" s="19" t="s">
        <v>37</v>
      </c>
      <c r="AO555" s="19">
        <v>0</v>
      </c>
      <c r="AP555" s="22" t="s">
        <v>37</v>
      </c>
      <c r="AQ555" s="22" t="s">
        <v>37</v>
      </c>
      <c r="AR555" s="22">
        <v>5</v>
      </c>
      <c r="AS555" s="22" t="s">
        <v>37</v>
      </c>
      <c r="AT555" s="22">
        <v>5</v>
      </c>
      <c r="AU555" s="21" t="s">
        <v>37</v>
      </c>
      <c r="AV555" s="21" t="s">
        <v>37</v>
      </c>
      <c r="AW555" s="21">
        <v>1</v>
      </c>
      <c r="AX555" s="21" t="s">
        <v>37</v>
      </c>
      <c r="AY555" s="21">
        <v>1</v>
      </c>
      <c r="AZ555" s="21" t="s">
        <v>37</v>
      </c>
      <c r="BA555" s="21" t="s">
        <v>37</v>
      </c>
      <c r="BB555" s="21">
        <v>3</v>
      </c>
      <c r="BC555" s="21" t="s">
        <v>37</v>
      </c>
      <c r="BD555" s="21">
        <v>3</v>
      </c>
      <c r="BE555" s="20" t="s">
        <v>37</v>
      </c>
      <c r="BF555" s="20" t="s">
        <v>37</v>
      </c>
      <c r="BG555" s="20" t="s">
        <v>37</v>
      </c>
      <c r="BH555" s="20" t="s">
        <v>37</v>
      </c>
      <c r="BI555" s="20">
        <v>0</v>
      </c>
      <c r="BJ555" s="20">
        <v>3</v>
      </c>
      <c r="BK555" s="20" t="s">
        <v>37</v>
      </c>
      <c r="BL555" s="20" t="s">
        <v>37</v>
      </c>
      <c r="BM555" s="20" t="s">
        <v>37</v>
      </c>
      <c r="BN555" s="20">
        <v>3</v>
      </c>
      <c r="BO555" s="22" t="s">
        <v>37</v>
      </c>
      <c r="BP555" s="22" t="s">
        <v>37</v>
      </c>
      <c r="BQ555" s="22" t="s">
        <v>37</v>
      </c>
      <c r="BR555" s="22" t="s">
        <v>37</v>
      </c>
      <c r="BS555" s="22">
        <v>0</v>
      </c>
      <c r="BT555" s="22" t="s">
        <v>37</v>
      </c>
      <c r="BU555" s="22" t="s">
        <v>37</v>
      </c>
      <c r="BV555" s="22" t="s">
        <v>37</v>
      </c>
      <c r="BW555" s="22" t="s">
        <v>37</v>
      </c>
      <c r="BX555" s="22">
        <v>0</v>
      </c>
      <c r="BY555" s="24" t="s">
        <v>37</v>
      </c>
      <c r="BZ555" s="24" t="s">
        <v>37</v>
      </c>
      <c r="CA555" s="24" t="s">
        <v>37</v>
      </c>
      <c r="CB555" s="24" t="s">
        <v>37</v>
      </c>
      <c r="CC555" s="24">
        <v>0</v>
      </c>
      <c r="CD555" s="24">
        <v>3</v>
      </c>
      <c r="CE555" s="24">
        <v>0</v>
      </c>
      <c r="CF555" s="24">
        <v>0</v>
      </c>
      <c r="CG555" s="24">
        <v>0</v>
      </c>
      <c r="CH555" s="24">
        <v>3</v>
      </c>
      <c r="CI555" s="22" t="s">
        <v>37</v>
      </c>
      <c r="CJ555" s="22" t="s">
        <v>37</v>
      </c>
      <c r="CK555" s="22" t="s">
        <v>37</v>
      </c>
      <c r="CL555" s="22" t="s">
        <v>37</v>
      </c>
      <c r="CM555" s="20" t="s">
        <v>37</v>
      </c>
      <c r="CN555" s="20" t="s">
        <v>37</v>
      </c>
      <c r="CO555" s="20" t="s">
        <v>37</v>
      </c>
      <c r="CP555" s="20" t="s">
        <v>37</v>
      </c>
    </row>
    <row r="556" spans="1:94" x14ac:dyDescent="0.35">
      <c r="A556" s="16">
        <v>2012</v>
      </c>
      <c r="B556" s="17">
        <v>15746</v>
      </c>
      <c r="C556" s="18" t="s">
        <v>1420</v>
      </c>
      <c r="D556" s="18" t="s">
        <v>80</v>
      </c>
      <c r="E556" s="18" t="s">
        <v>33</v>
      </c>
      <c r="F556" s="16" t="s">
        <v>8</v>
      </c>
      <c r="G556" s="20" t="s">
        <v>37</v>
      </c>
      <c r="H556" s="20" t="s">
        <v>37</v>
      </c>
      <c r="I556" s="20" t="s">
        <v>37</v>
      </c>
      <c r="J556" s="20" t="s">
        <v>37</v>
      </c>
      <c r="K556" s="20">
        <v>0</v>
      </c>
      <c r="L556" s="19" t="s">
        <v>37</v>
      </c>
      <c r="M556" s="19" t="s">
        <v>37</v>
      </c>
      <c r="N556" s="19" t="s">
        <v>37</v>
      </c>
      <c r="O556" s="19" t="s">
        <v>37</v>
      </c>
      <c r="P556" s="19">
        <v>0</v>
      </c>
      <c r="Q556" s="22" t="s">
        <v>37</v>
      </c>
      <c r="R556" s="22" t="s">
        <v>37</v>
      </c>
      <c r="S556" s="22" t="s">
        <v>37</v>
      </c>
      <c r="T556" s="22" t="s">
        <v>37</v>
      </c>
      <c r="U556" s="22">
        <v>0</v>
      </c>
      <c r="V556" s="21" t="s">
        <v>37</v>
      </c>
      <c r="W556" s="21" t="s">
        <v>37</v>
      </c>
      <c r="X556" s="21" t="s">
        <v>37</v>
      </c>
      <c r="Y556" s="21" t="s">
        <v>37</v>
      </c>
      <c r="Z556" s="21">
        <v>0</v>
      </c>
      <c r="AA556" s="20" t="s">
        <v>37</v>
      </c>
      <c r="AB556" s="20" t="s">
        <v>37</v>
      </c>
      <c r="AC556" s="20">
        <v>124</v>
      </c>
      <c r="AD556" s="20" t="s">
        <v>37</v>
      </c>
      <c r="AE556" s="20">
        <v>124</v>
      </c>
      <c r="AF556" s="19" t="s">
        <v>37</v>
      </c>
      <c r="AG556" s="19" t="s">
        <v>37</v>
      </c>
      <c r="AH556" s="19">
        <v>4</v>
      </c>
      <c r="AI556" s="19" t="s">
        <v>37</v>
      </c>
      <c r="AJ556" s="19">
        <v>4</v>
      </c>
      <c r="AK556" s="19" t="s">
        <v>37</v>
      </c>
      <c r="AL556" s="19" t="s">
        <v>37</v>
      </c>
      <c r="AM556" s="19">
        <v>4</v>
      </c>
      <c r="AN556" s="19" t="s">
        <v>37</v>
      </c>
      <c r="AO556" s="19">
        <v>4</v>
      </c>
      <c r="AP556" s="22" t="s">
        <v>37</v>
      </c>
      <c r="AQ556" s="22" t="s">
        <v>37</v>
      </c>
      <c r="AR556" s="22" t="s">
        <v>37</v>
      </c>
      <c r="AS556" s="22" t="s">
        <v>37</v>
      </c>
      <c r="AT556" s="22">
        <v>0</v>
      </c>
      <c r="AU556" s="21" t="s">
        <v>37</v>
      </c>
      <c r="AV556" s="21" t="s">
        <v>37</v>
      </c>
      <c r="AW556" s="21" t="s">
        <v>37</v>
      </c>
      <c r="AX556" s="21" t="s">
        <v>37</v>
      </c>
      <c r="AY556" s="21">
        <v>0</v>
      </c>
      <c r="AZ556" s="21" t="s">
        <v>37</v>
      </c>
      <c r="BA556" s="21" t="s">
        <v>37</v>
      </c>
      <c r="BB556" s="21" t="s">
        <v>37</v>
      </c>
      <c r="BC556" s="21" t="s">
        <v>37</v>
      </c>
      <c r="BD556" s="21">
        <v>0</v>
      </c>
      <c r="BE556" s="20" t="s">
        <v>37</v>
      </c>
      <c r="BF556" s="20" t="s">
        <v>37</v>
      </c>
      <c r="BG556" s="20" t="s">
        <v>37</v>
      </c>
      <c r="BH556" s="20" t="s">
        <v>37</v>
      </c>
      <c r="BI556" s="20" t="s">
        <v>37</v>
      </c>
      <c r="BJ556" s="20" t="s">
        <v>37</v>
      </c>
      <c r="BK556" s="20" t="s">
        <v>37</v>
      </c>
      <c r="BL556" s="20" t="s">
        <v>37</v>
      </c>
      <c r="BM556" s="20" t="s">
        <v>37</v>
      </c>
      <c r="BN556" s="20" t="s">
        <v>37</v>
      </c>
      <c r="BO556" s="22" t="s">
        <v>37</v>
      </c>
      <c r="BP556" s="22" t="s">
        <v>37</v>
      </c>
      <c r="BQ556" s="22" t="s">
        <v>37</v>
      </c>
      <c r="BR556" s="22" t="s">
        <v>37</v>
      </c>
      <c r="BS556" s="22" t="s">
        <v>37</v>
      </c>
      <c r="BT556" s="22" t="s">
        <v>37</v>
      </c>
      <c r="BU556" s="22" t="s">
        <v>37</v>
      </c>
      <c r="BV556" s="22" t="s">
        <v>37</v>
      </c>
      <c r="BW556" s="22" t="s">
        <v>37</v>
      </c>
      <c r="BX556" s="22" t="s">
        <v>37</v>
      </c>
      <c r="BY556" s="24" t="s">
        <v>37</v>
      </c>
      <c r="BZ556" s="24" t="s">
        <v>37</v>
      </c>
      <c r="CA556" s="24" t="s">
        <v>37</v>
      </c>
      <c r="CB556" s="24" t="s">
        <v>37</v>
      </c>
      <c r="CC556" s="24" t="s">
        <v>37</v>
      </c>
      <c r="CD556" s="24" t="s">
        <v>37</v>
      </c>
      <c r="CE556" s="24" t="s">
        <v>37</v>
      </c>
      <c r="CF556" s="24" t="s">
        <v>37</v>
      </c>
      <c r="CG556" s="24" t="s">
        <v>37</v>
      </c>
      <c r="CH556" s="24" t="s">
        <v>37</v>
      </c>
      <c r="CI556" s="22" t="s">
        <v>37</v>
      </c>
      <c r="CJ556" s="22" t="s">
        <v>37</v>
      </c>
      <c r="CK556" s="22" t="s">
        <v>37</v>
      </c>
      <c r="CL556" s="22" t="s">
        <v>37</v>
      </c>
      <c r="CM556" s="20" t="s">
        <v>37</v>
      </c>
      <c r="CN556" s="20" t="s">
        <v>37</v>
      </c>
      <c r="CO556" s="20" t="s">
        <v>37</v>
      </c>
      <c r="CP556" s="20" t="s">
        <v>37</v>
      </c>
    </row>
    <row r="557" spans="1:94" x14ac:dyDescent="0.35">
      <c r="A557" s="16">
        <v>2012</v>
      </c>
      <c r="B557" s="17">
        <v>15776</v>
      </c>
      <c r="C557" s="18" t="s">
        <v>1423</v>
      </c>
      <c r="D557" s="18" t="s">
        <v>61</v>
      </c>
      <c r="E557" s="18" t="s">
        <v>28</v>
      </c>
      <c r="F557" s="16" t="s">
        <v>8</v>
      </c>
      <c r="G557" s="20" t="s">
        <v>37</v>
      </c>
      <c r="H557" s="20">
        <v>6849</v>
      </c>
      <c r="I557" s="20" t="s">
        <v>37</v>
      </c>
      <c r="J557" s="20" t="s">
        <v>37</v>
      </c>
      <c r="K557" s="20">
        <v>6849</v>
      </c>
      <c r="L557" s="19" t="s">
        <v>37</v>
      </c>
      <c r="M557" s="19" t="s">
        <v>37</v>
      </c>
      <c r="N557" s="19" t="s">
        <v>37</v>
      </c>
      <c r="O557" s="19" t="s">
        <v>37</v>
      </c>
      <c r="P557" s="19">
        <v>0</v>
      </c>
      <c r="Q557" s="22" t="s">
        <v>37</v>
      </c>
      <c r="R557" s="22">
        <v>13698</v>
      </c>
      <c r="S557" s="22" t="s">
        <v>37</v>
      </c>
      <c r="T557" s="22" t="s">
        <v>37</v>
      </c>
      <c r="U557" s="22">
        <v>13698</v>
      </c>
      <c r="V557" s="21" t="s">
        <v>37</v>
      </c>
      <c r="W557" s="21" t="s">
        <v>37</v>
      </c>
      <c r="X557" s="21" t="s">
        <v>37</v>
      </c>
      <c r="Y557" s="21" t="s">
        <v>37</v>
      </c>
      <c r="Z557" s="21">
        <v>0</v>
      </c>
      <c r="AA557" s="20" t="s">
        <v>37</v>
      </c>
      <c r="AB557" s="20" t="s">
        <v>37</v>
      </c>
      <c r="AC557" s="20" t="s">
        <v>37</v>
      </c>
      <c r="AD557" s="20" t="s">
        <v>37</v>
      </c>
      <c r="AE557" s="20">
        <v>0</v>
      </c>
      <c r="AF557" s="19" t="s">
        <v>37</v>
      </c>
      <c r="AG557" s="19" t="s">
        <v>37</v>
      </c>
      <c r="AH557" s="19" t="s">
        <v>37</v>
      </c>
      <c r="AI557" s="19" t="s">
        <v>37</v>
      </c>
      <c r="AJ557" s="19">
        <v>0</v>
      </c>
      <c r="AK557" s="19" t="s">
        <v>37</v>
      </c>
      <c r="AL557" s="19" t="s">
        <v>37</v>
      </c>
      <c r="AM557" s="19" t="s">
        <v>37</v>
      </c>
      <c r="AN557" s="19" t="s">
        <v>37</v>
      </c>
      <c r="AO557" s="19">
        <v>0</v>
      </c>
      <c r="AP557" s="22" t="s">
        <v>37</v>
      </c>
      <c r="AQ557" s="22" t="s">
        <v>37</v>
      </c>
      <c r="AR557" s="22" t="s">
        <v>37</v>
      </c>
      <c r="AS557" s="22" t="s">
        <v>37</v>
      </c>
      <c r="AT557" s="22">
        <v>0</v>
      </c>
      <c r="AU557" s="21" t="s">
        <v>37</v>
      </c>
      <c r="AV557" s="21" t="s">
        <v>37</v>
      </c>
      <c r="AW557" s="21" t="s">
        <v>37</v>
      </c>
      <c r="AX557" s="21" t="s">
        <v>37</v>
      </c>
      <c r="AY557" s="21">
        <v>0</v>
      </c>
      <c r="AZ557" s="21" t="s">
        <v>37</v>
      </c>
      <c r="BA557" s="21" t="s">
        <v>37</v>
      </c>
      <c r="BB557" s="21" t="s">
        <v>37</v>
      </c>
      <c r="BC557" s="21" t="s">
        <v>37</v>
      </c>
      <c r="BD557" s="21">
        <v>0</v>
      </c>
      <c r="BE557" s="20" t="s">
        <v>37</v>
      </c>
      <c r="BF557" s="20">
        <v>326</v>
      </c>
      <c r="BG557" s="20" t="s">
        <v>37</v>
      </c>
      <c r="BH557" s="20" t="s">
        <v>37</v>
      </c>
      <c r="BI557" s="20">
        <v>326</v>
      </c>
      <c r="BJ557" s="20" t="s">
        <v>37</v>
      </c>
      <c r="BK557" s="20" t="s">
        <v>37</v>
      </c>
      <c r="BL557" s="20" t="s">
        <v>37</v>
      </c>
      <c r="BM557" s="20" t="s">
        <v>37</v>
      </c>
      <c r="BN557" s="20">
        <v>0</v>
      </c>
      <c r="BO557" s="22" t="s">
        <v>37</v>
      </c>
      <c r="BP557" s="22" t="s">
        <v>37</v>
      </c>
      <c r="BQ557" s="22" t="s">
        <v>37</v>
      </c>
      <c r="BR557" s="22" t="s">
        <v>37</v>
      </c>
      <c r="BS557" s="22">
        <v>0</v>
      </c>
      <c r="BT557" s="22" t="s">
        <v>37</v>
      </c>
      <c r="BU557" s="22" t="s">
        <v>37</v>
      </c>
      <c r="BV557" s="22" t="s">
        <v>37</v>
      </c>
      <c r="BW557" s="22" t="s">
        <v>37</v>
      </c>
      <c r="BX557" s="22">
        <v>0</v>
      </c>
      <c r="BY557" s="24" t="s">
        <v>37</v>
      </c>
      <c r="BZ557" s="24">
        <v>14</v>
      </c>
      <c r="CA557" s="24" t="s">
        <v>37</v>
      </c>
      <c r="CB557" s="24" t="s">
        <v>37</v>
      </c>
      <c r="CC557" s="24">
        <v>14</v>
      </c>
      <c r="CD557" s="24">
        <v>0</v>
      </c>
      <c r="CE557" s="24">
        <v>340</v>
      </c>
      <c r="CF557" s="24">
        <v>0</v>
      </c>
      <c r="CG557" s="24">
        <v>0</v>
      </c>
      <c r="CH557" s="24">
        <v>340</v>
      </c>
      <c r="CI557" s="22" t="s">
        <v>37</v>
      </c>
      <c r="CJ557" s="22" t="s">
        <v>37</v>
      </c>
      <c r="CK557" s="22" t="s">
        <v>37</v>
      </c>
      <c r="CL557" s="22" t="s">
        <v>37</v>
      </c>
      <c r="CM557" s="20" t="s">
        <v>37</v>
      </c>
      <c r="CN557" s="20" t="s">
        <v>37</v>
      </c>
      <c r="CO557" s="20" t="s">
        <v>37</v>
      </c>
      <c r="CP557" s="20" t="s">
        <v>37</v>
      </c>
    </row>
    <row r="558" spans="1:94" x14ac:dyDescent="0.35">
      <c r="A558" s="16">
        <v>2012</v>
      </c>
      <c r="B558" s="17">
        <v>15783</v>
      </c>
      <c r="C558" s="18" t="s">
        <v>1424</v>
      </c>
      <c r="D558" s="18" t="s">
        <v>63</v>
      </c>
      <c r="E558" s="18" t="s">
        <v>28</v>
      </c>
      <c r="F558" s="16" t="s">
        <v>8</v>
      </c>
      <c r="G558" s="20">
        <v>193</v>
      </c>
      <c r="H558" s="20">
        <v>152</v>
      </c>
      <c r="I558" s="20" t="s">
        <v>37</v>
      </c>
      <c r="J558" s="20" t="s">
        <v>37</v>
      </c>
      <c r="K558" s="20">
        <v>345</v>
      </c>
      <c r="L558" s="19">
        <v>0.2</v>
      </c>
      <c r="M558" s="19">
        <v>0.1</v>
      </c>
      <c r="N558" s="19" t="s">
        <v>37</v>
      </c>
      <c r="O558" s="19" t="s">
        <v>37</v>
      </c>
      <c r="P558" s="19">
        <v>0.3</v>
      </c>
      <c r="Q558" s="22">
        <v>115394</v>
      </c>
      <c r="R558" s="22">
        <v>27214</v>
      </c>
      <c r="S558" s="22" t="s">
        <v>37</v>
      </c>
      <c r="T558" s="22" t="s">
        <v>37</v>
      </c>
      <c r="U558" s="22">
        <v>142608</v>
      </c>
      <c r="V558" s="21">
        <v>13.4</v>
      </c>
      <c r="W558" s="21">
        <v>8.6999999999999993</v>
      </c>
      <c r="X558" s="21" t="s">
        <v>37</v>
      </c>
      <c r="Y558" s="21" t="s">
        <v>37</v>
      </c>
      <c r="Z558" s="21">
        <v>22.1</v>
      </c>
      <c r="AA558" s="20" t="s">
        <v>37</v>
      </c>
      <c r="AB558" s="20" t="s">
        <v>37</v>
      </c>
      <c r="AC558" s="20" t="s">
        <v>37</v>
      </c>
      <c r="AD558" s="20" t="s">
        <v>37</v>
      </c>
      <c r="AE558" s="20">
        <v>0</v>
      </c>
      <c r="AF558" s="19" t="s">
        <v>37</v>
      </c>
      <c r="AG558" s="19">
        <v>0.2</v>
      </c>
      <c r="AH558" s="19" t="s">
        <v>37</v>
      </c>
      <c r="AI558" s="19" t="s">
        <v>37</v>
      </c>
      <c r="AJ558" s="19">
        <v>0.2</v>
      </c>
      <c r="AK558" s="19" t="s">
        <v>37</v>
      </c>
      <c r="AL558" s="19">
        <v>0.2</v>
      </c>
      <c r="AM558" s="19" t="s">
        <v>37</v>
      </c>
      <c r="AN558" s="19" t="s">
        <v>37</v>
      </c>
      <c r="AO558" s="19">
        <v>0.2</v>
      </c>
      <c r="AP558" s="22" t="s">
        <v>37</v>
      </c>
      <c r="AQ558" s="22" t="s">
        <v>37</v>
      </c>
      <c r="AR558" s="22" t="s">
        <v>37</v>
      </c>
      <c r="AS558" s="22" t="s">
        <v>37</v>
      </c>
      <c r="AT558" s="22">
        <v>0</v>
      </c>
      <c r="AU558" s="21" t="s">
        <v>37</v>
      </c>
      <c r="AV558" s="21">
        <v>0.7</v>
      </c>
      <c r="AW558" s="21" t="s">
        <v>37</v>
      </c>
      <c r="AX558" s="21" t="s">
        <v>37</v>
      </c>
      <c r="AY558" s="21">
        <v>0.7</v>
      </c>
      <c r="AZ558" s="21" t="s">
        <v>37</v>
      </c>
      <c r="BA558" s="21">
        <v>0.7</v>
      </c>
      <c r="BB558" s="21" t="s">
        <v>37</v>
      </c>
      <c r="BC558" s="21" t="s">
        <v>37</v>
      </c>
      <c r="BD558" s="21">
        <v>0.7</v>
      </c>
      <c r="BE558" s="20" t="s">
        <v>37</v>
      </c>
      <c r="BF558" s="20">
        <v>8</v>
      </c>
      <c r="BG558" s="20" t="s">
        <v>37</v>
      </c>
      <c r="BH558" s="20" t="s">
        <v>37</v>
      </c>
      <c r="BI558" s="20">
        <v>8</v>
      </c>
      <c r="BJ558" s="20">
        <v>341</v>
      </c>
      <c r="BK558" s="20">
        <v>361</v>
      </c>
      <c r="BL558" s="20" t="s">
        <v>37</v>
      </c>
      <c r="BM558" s="20" t="s">
        <v>37</v>
      </c>
      <c r="BN558" s="20">
        <v>702</v>
      </c>
      <c r="BO558" s="22" t="s">
        <v>37</v>
      </c>
      <c r="BP558" s="22">
        <v>71</v>
      </c>
      <c r="BQ558" s="22" t="s">
        <v>37</v>
      </c>
      <c r="BR558" s="22" t="s">
        <v>37</v>
      </c>
      <c r="BS558" s="22">
        <v>71</v>
      </c>
      <c r="BT558" s="22" t="s">
        <v>37</v>
      </c>
      <c r="BU558" s="22" t="s">
        <v>37</v>
      </c>
      <c r="BV558" s="22" t="s">
        <v>37</v>
      </c>
      <c r="BW558" s="22" t="s">
        <v>37</v>
      </c>
      <c r="BX558" s="22">
        <v>0</v>
      </c>
      <c r="BY558" s="24">
        <v>55</v>
      </c>
      <c r="BZ558" s="24" t="s">
        <v>37</v>
      </c>
      <c r="CA558" s="24" t="s">
        <v>37</v>
      </c>
      <c r="CB558" s="24" t="s">
        <v>37</v>
      </c>
      <c r="CC558" s="24">
        <v>55</v>
      </c>
      <c r="CD558" s="24">
        <v>396</v>
      </c>
      <c r="CE558" s="24">
        <v>440</v>
      </c>
      <c r="CF558" s="24">
        <v>0</v>
      </c>
      <c r="CG558" s="24">
        <v>0</v>
      </c>
      <c r="CH558" s="24">
        <v>836</v>
      </c>
      <c r="CI558" s="22" t="s">
        <v>37</v>
      </c>
      <c r="CJ558" s="22" t="s">
        <v>37</v>
      </c>
      <c r="CK558" s="22" t="s">
        <v>37</v>
      </c>
      <c r="CL558" s="22" t="s">
        <v>37</v>
      </c>
      <c r="CM558" s="20" t="s">
        <v>37</v>
      </c>
      <c r="CN558" s="20">
        <v>14</v>
      </c>
      <c r="CO558" s="20" t="s">
        <v>37</v>
      </c>
      <c r="CP558" s="20" t="s">
        <v>37</v>
      </c>
    </row>
    <row r="559" spans="1:94" x14ac:dyDescent="0.35">
      <c r="A559" s="16">
        <v>2012</v>
      </c>
      <c r="B559" s="17">
        <v>15804</v>
      </c>
      <c r="C559" s="18" t="s">
        <v>1426</v>
      </c>
      <c r="D559" s="18" t="s">
        <v>39</v>
      </c>
      <c r="E559" s="18" t="s">
        <v>28</v>
      </c>
      <c r="F559" s="16" t="s">
        <v>8</v>
      </c>
      <c r="G559" s="20" t="s">
        <v>37</v>
      </c>
      <c r="H559" s="20" t="s">
        <v>37</v>
      </c>
      <c r="I559" s="20" t="s">
        <v>37</v>
      </c>
      <c r="J559" s="20" t="s">
        <v>37</v>
      </c>
      <c r="K559" s="20" t="s">
        <v>37</v>
      </c>
      <c r="L559" s="19" t="s">
        <v>37</v>
      </c>
      <c r="M559" s="19" t="s">
        <v>37</v>
      </c>
      <c r="N559" s="19" t="s">
        <v>37</v>
      </c>
      <c r="O559" s="19" t="s">
        <v>37</v>
      </c>
      <c r="P559" s="19" t="s">
        <v>37</v>
      </c>
      <c r="Q559" s="22" t="s">
        <v>37</v>
      </c>
      <c r="R559" s="22" t="s">
        <v>37</v>
      </c>
      <c r="S559" s="22" t="s">
        <v>37</v>
      </c>
      <c r="T559" s="22" t="s">
        <v>37</v>
      </c>
      <c r="U559" s="22" t="s">
        <v>37</v>
      </c>
      <c r="V559" s="21" t="s">
        <v>37</v>
      </c>
      <c r="W559" s="21" t="s">
        <v>37</v>
      </c>
      <c r="X559" s="21" t="s">
        <v>37</v>
      </c>
      <c r="Y559" s="21" t="s">
        <v>37</v>
      </c>
      <c r="Z559" s="21" t="s">
        <v>37</v>
      </c>
      <c r="AA559" s="20" t="s">
        <v>37</v>
      </c>
      <c r="AB559" s="20" t="s">
        <v>37</v>
      </c>
      <c r="AC559" s="20" t="s">
        <v>37</v>
      </c>
      <c r="AD559" s="20" t="s">
        <v>37</v>
      </c>
      <c r="AE559" s="20" t="s">
        <v>37</v>
      </c>
      <c r="AF559" s="19" t="s">
        <v>37</v>
      </c>
      <c r="AG559" s="19" t="s">
        <v>37</v>
      </c>
      <c r="AH559" s="19" t="s">
        <v>37</v>
      </c>
      <c r="AI559" s="19" t="s">
        <v>37</v>
      </c>
      <c r="AJ559" s="19" t="s">
        <v>37</v>
      </c>
      <c r="AK559" s="19" t="s">
        <v>37</v>
      </c>
      <c r="AL559" s="19" t="s">
        <v>37</v>
      </c>
      <c r="AM559" s="19" t="s">
        <v>37</v>
      </c>
      <c r="AN559" s="19" t="s">
        <v>37</v>
      </c>
      <c r="AO559" s="19" t="s">
        <v>37</v>
      </c>
      <c r="AP559" s="22" t="s">
        <v>37</v>
      </c>
      <c r="AQ559" s="22" t="s">
        <v>37</v>
      </c>
      <c r="AR559" s="22" t="s">
        <v>37</v>
      </c>
      <c r="AS559" s="22" t="s">
        <v>37</v>
      </c>
      <c r="AT559" s="22" t="s">
        <v>37</v>
      </c>
      <c r="AU559" s="21" t="s">
        <v>37</v>
      </c>
      <c r="AV559" s="21" t="s">
        <v>37</v>
      </c>
      <c r="AW559" s="21" t="s">
        <v>37</v>
      </c>
      <c r="AX559" s="21" t="s">
        <v>37</v>
      </c>
      <c r="AY559" s="21" t="s">
        <v>37</v>
      </c>
      <c r="AZ559" s="21" t="s">
        <v>37</v>
      </c>
      <c r="BA559" s="21" t="s">
        <v>37</v>
      </c>
      <c r="BB559" s="21" t="s">
        <v>37</v>
      </c>
      <c r="BC559" s="21" t="s">
        <v>37</v>
      </c>
      <c r="BD559" s="21" t="s">
        <v>37</v>
      </c>
      <c r="BE559" s="20" t="s">
        <v>37</v>
      </c>
      <c r="BF559" s="20" t="s">
        <v>37</v>
      </c>
      <c r="BG559" s="20" t="s">
        <v>37</v>
      </c>
      <c r="BH559" s="20" t="s">
        <v>37</v>
      </c>
      <c r="BI559" s="20" t="s">
        <v>37</v>
      </c>
      <c r="BJ559" s="20" t="s">
        <v>37</v>
      </c>
      <c r="BK559" s="20" t="s">
        <v>37</v>
      </c>
      <c r="BL559" s="20" t="s">
        <v>37</v>
      </c>
      <c r="BM559" s="20" t="s">
        <v>37</v>
      </c>
      <c r="BN559" s="20" t="s">
        <v>37</v>
      </c>
      <c r="BO559" s="22" t="s">
        <v>37</v>
      </c>
      <c r="BP559" s="22" t="s">
        <v>37</v>
      </c>
      <c r="BQ559" s="22" t="s">
        <v>37</v>
      </c>
      <c r="BR559" s="22" t="s">
        <v>37</v>
      </c>
      <c r="BS559" s="22" t="s">
        <v>37</v>
      </c>
      <c r="BT559" s="22" t="s">
        <v>37</v>
      </c>
      <c r="BU559" s="22" t="s">
        <v>37</v>
      </c>
      <c r="BV559" s="22" t="s">
        <v>37</v>
      </c>
      <c r="BW559" s="22" t="s">
        <v>37</v>
      </c>
      <c r="BX559" s="22" t="s">
        <v>37</v>
      </c>
      <c r="BY559" s="24" t="s">
        <v>37</v>
      </c>
      <c r="BZ559" s="24" t="s">
        <v>37</v>
      </c>
      <c r="CA559" s="24" t="s">
        <v>37</v>
      </c>
      <c r="CB559" s="24" t="s">
        <v>37</v>
      </c>
      <c r="CC559" s="24" t="s">
        <v>37</v>
      </c>
      <c r="CD559" s="24" t="s">
        <v>37</v>
      </c>
      <c r="CE559" s="24" t="s">
        <v>37</v>
      </c>
      <c r="CF559" s="24" t="s">
        <v>37</v>
      </c>
      <c r="CG559" s="24" t="s">
        <v>37</v>
      </c>
      <c r="CH559" s="24" t="s">
        <v>37</v>
      </c>
      <c r="CI559" s="22" t="s">
        <v>37</v>
      </c>
      <c r="CJ559" s="22" t="s">
        <v>37</v>
      </c>
      <c r="CK559" s="22" t="s">
        <v>37</v>
      </c>
      <c r="CL559" s="22" t="s">
        <v>37</v>
      </c>
      <c r="CM559" s="20">
        <v>0</v>
      </c>
      <c r="CN559" s="20">
        <v>24</v>
      </c>
      <c r="CO559" s="20">
        <v>8</v>
      </c>
      <c r="CP559" s="20">
        <v>0</v>
      </c>
    </row>
    <row r="560" spans="1:94" x14ac:dyDescent="0.35">
      <c r="A560" s="16">
        <v>2012</v>
      </c>
      <c r="B560" s="17">
        <v>15846</v>
      </c>
      <c r="C560" s="18" t="s">
        <v>1429</v>
      </c>
      <c r="D560" s="18" t="s">
        <v>87</v>
      </c>
      <c r="E560" s="18" t="s">
        <v>28</v>
      </c>
      <c r="F560" s="16" t="s">
        <v>8</v>
      </c>
      <c r="G560" s="20">
        <v>34</v>
      </c>
      <c r="H560" s="20">
        <v>167</v>
      </c>
      <c r="I560" s="20" t="s">
        <v>37</v>
      </c>
      <c r="J560" s="20" t="s">
        <v>37</v>
      </c>
      <c r="K560" s="20">
        <v>201</v>
      </c>
      <c r="L560" s="19">
        <v>0</v>
      </c>
      <c r="M560" s="19">
        <v>0</v>
      </c>
      <c r="N560" s="19" t="s">
        <v>37</v>
      </c>
      <c r="O560" s="19" t="s">
        <v>37</v>
      </c>
      <c r="P560" s="19">
        <v>0</v>
      </c>
      <c r="Q560" s="22">
        <v>86</v>
      </c>
      <c r="R560" s="22">
        <v>197</v>
      </c>
      <c r="S560" s="22" t="s">
        <v>37</v>
      </c>
      <c r="T560" s="22" t="s">
        <v>37</v>
      </c>
      <c r="U560" s="22">
        <v>283</v>
      </c>
      <c r="V560" s="21">
        <v>0</v>
      </c>
      <c r="W560" s="21">
        <v>0</v>
      </c>
      <c r="X560" s="21" t="s">
        <v>37</v>
      </c>
      <c r="Y560" s="21" t="s">
        <v>37</v>
      </c>
      <c r="Z560" s="21">
        <v>0</v>
      </c>
      <c r="AA560" s="20" t="s">
        <v>37</v>
      </c>
      <c r="AB560" s="20" t="s">
        <v>37</v>
      </c>
      <c r="AC560" s="20" t="s">
        <v>37</v>
      </c>
      <c r="AD560" s="20" t="s">
        <v>37</v>
      </c>
      <c r="AE560" s="20" t="s">
        <v>37</v>
      </c>
      <c r="AF560" s="19" t="s">
        <v>37</v>
      </c>
      <c r="AG560" s="19" t="s">
        <v>37</v>
      </c>
      <c r="AH560" s="19" t="s">
        <v>37</v>
      </c>
      <c r="AI560" s="19" t="s">
        <v>37</v>
      </c>
      <c r="AJ560" s="19" t="s">
        <v>37</v>
      </c>
      <c r="AK560" s="19" t="s">
        <v>37</v>
      </c>
      <c r="AL560" s="19" t="s">
        <v>37</v>
      </c>
      <c r="AM560" s="19" t="s">
        <v>37</v>
      </c>
      <c r="AN560" s="19" t="s">
        <v>37</v>
      </c>
      <c r="AO560" s="19" t="s">
        <v>37</v>
      </c>
      <c r="AP560" s="22" t="s">
        <v>37</v>
      </c>
      <c r="AQ560" s="22" t="s">
        <v>37</v>
      </c>
      <c r="AR560" s="22" t="s">
        <v>37</v>
      </c>
      <c r="AS560" s="22" t="s">
        <v>37</v>
      </c>
      <c r="AT560" s="22" t="s">
        <v>37</v>
      </c>
      <c r="AU560" s="21" t="s">
        <v>37</v>
      </c>
      <c r="AV560" s="21" t="s">
        <v>37</v>
      </c>
      <c r="AW560" s="21" t="s">
        <v>37</v>
      </c>
      <c r="AX560" s="21" t="s">
        <v>37</v>
      </c>
      <c r="AY560" s="21" t="s">
        <v>37</v>
      </c>
      <c r="AZ560" s="21" t="s">
        <v>37</v>
      </c>
      <c r="BA560" s="21" t="s">
        <v>37</v>
      </c>
      <c r="BB560" s="21" t="s">
        <v>37</v>
      </c>
      <c r="BC560" s="21" t="s">
        <v>37</v>
      </c>
      <c r="BD560" s="21" t="s">
        <v>37</v>
      </c>
      <c r="BE560" s="20" t="s">
        <v>37</v>
      </c>
      <c r="BF560" s="20" t="s">
        <v>37</v>
      </c>
      <c r="BG560" s="20" t="s">
        <v>37</v>
      </c>
      <c r="BH560" s="20" t="s">
        <v>37</v>
      </c>
      <c r="BI560" s="20">
        <v>0</v>
      </c>
      <c r="BJ560" s="20">
        <v>4</v>
      </c>
      <c r="BK560" s="20">
        <v>9</v>
      </c>
      <c r="BL560" s="20" t="s">
        <v>37</v>
      </c>
      <c r="BM560" s="20" t="s">
        <v>37</v>
      </c>
      <c r="BN560" s="20">
        <v>13</v>
      </c>
      <c r="BO560" s="22" t="s">
        <v>37</v>
      </c>
      <c r="BP560" s="22" t="s">
        <v>37</v>
      </c>
      <c r="BQ560" s="22" t="s">
        <v>37</v>
      </c>
      <c r="BR560" s="22" t="s">
        <v>37</v>
      </c>
      <c r="BS560" s="22">
        <v>0</v>
      </c>
      <c r="BT560" s="22" t="s">
        <v>37</v>
      </c>
      <c r="BU560" s="22" t="s">
        <v>37</v>
      </c>
      <c r="BV560" s="22" t="s">
        <v>37</v>
      </c>
      <c r="BW560" s="22" t="s">
        <v>37</v>
      </c>
      <c r="BX560" s="22">
        <v>0</v>
      </c>
      <c r="BY560" s="24" t="s">
        <v>37</v>
      </c>
      <c r="BZ560" s="24">
        <v>1</v>
      </c>
      <c r="CA560" s="24" t="s">
        <v>37</v>
      </c>
      <c r="CB560" s="24" t="s">
        <v>37</v>
      </c>
      <c r="CC560" s="24">
        <v>1</v>
      </c>
      <c r="CD560" s="24">
        <v>4</v>
      </c>
      <c r="CE560" s="24">
        <v>10</v>
      </c>
      <c r="CF560" s="24">
        <v>0</v>
      </c>
      <c r="CG560" s="24">
        <v>0</v>
      </c>
      <c r="CH560" s="24">
        <v>14</v>
      </c>
      <c r="CI560" s="22" t="s">
        <v>37</v>
      </c>
      <c r="CJ560" s="22" t="s">
        <v>37</v>
      </c>
      <c r="CK560" s="22" t="s">
        <v>37</v>
      </c>
      <c r="CL560" s="22" t="s">
        <v>37</v>
      </c>
      <c r="CM560" s="20" t="s">
        <v>37</v>
      </c>
      <c r="CN560" s="20" t="s">
        <v>37</v>
      </c>
      <c r="CO560" s="20" t="s">
        <v>37</v>
      </c>
      <c r="CP560" s="20" t="s">
        <v>37</v>
      </c>
    </row>
    <row r="561" spans="1:94" x14ac:dyDescent="0.35">
      <c r="A561" s="16">
        <v>2012</v>
      </c>
      <c r="B561" s="17">
        <v>15978</v>
      </c>
      <c r="C561" s="18" t="s">
        <v>1434</v>
      </c>
      <c r="D561" s="18" t="s">
        <v>39</v>
      </c>
      <c r="E561" s="18" t="s">
        <v>28</v>
      </c>
      <c r="F561" s="16" t="s">
        <v>8</v>
      </c>
      <c r="G561" s="20" t="s">
        <v>37</v>
      </c>
      <c r="H561" s="20" t="s">
        <v>37</v>
      </c>
      <c r="I561" s="20" t="s">
        <v>37</v>
      </c>
      <c r="J561" s="20" t="s">
        <v>37</v>
      </c>
      <c r="K561" s="20" t="s">
        <v>37</v>
      </c>
      <c r="L561" s="19" t="s">
        <v>37</v>
      </c>
      <c r="M561" s="19" t="s">
        <v>37</v>
      </c>
      <c r="N561" s="19" t="s">
        <v>37</v>
      </c>
      <c r="O561" s="19" t="s">
        <v>37</v>
      </c>
      <c r="P561" s="19" t="s">
        <v>37</v>
      </c>
      <c r="Q561" s="22" t="s">
        <v>37</v>
      </c>
      <c r="R561" s="22" t="s">
        <v>37</v>
      </c>
      <c r="S561" s="22" t="s">
        <v>37</v>
      </c>
      <c r="T561" s="22" t="s">
        <v>37</v>
      </c>
      <c r="U561" s="22" t="s">
        <v>37</v>
      </c>
      <c r="V561" s="21" t="s">
        <v>37</v>
      </c>
      <c r="W561" s="21" t="s">
        <v>37</v>
      </c>
      <c r="X561" s="21" t="s">
        <v>37</v>
      </c>
      <c r="Y561" s="21" t="s">
        <v>37</v>
      </c>
      <c r="Z561" s="21" t="s">
        <v>37</v>
      </c>
      <c r="AA561" s="20" t="s">
        <v>37</v>
      </c>
      <c r="AB561" s="20" t="s">
        <v>37</v>
      </c>
      <c r="AC561" s="20" t="s">
        <v>37</v>
      </c>
      <c r="AD561" s="20" t="s">
        <v>37</v>
      </c>
      <c r="AE561" s="20" t="s">
        <v>37</v>
      </c>
      <c r="AF561" s="19" t="s">
        <v>37</v>
      </c>
      <c r="AG561" s="19" t="s">
        <v>37</v>
      </c>
      <c r="AH561" s="19" t="s">
        <v>37</v>
      </c>
      <c r="AI561" s="19" t="s">
        <v>37</v>
      </c>
      <c r="AJ561" s="19" t="s">
        <v>37</v>
      </c>
      <c r="AK561" s="19" t="s">
        <v>37</v>
      </c>
      <c r="AL561" s="19" t="s">
        <v>37</v>
      </c>
      <c r="AM561" s="19" t="s">
        <v>37</v>
      </c>
      <c r="AN561" s="19" t="s">
        <v>37</v>
      </c>
      <c r="AO561" s="19" t="s">
        <v>37</v>
      </c>
      <c r="AP561" s="22" t="s">
        <v>37</v>
      </c>
      <c r="AQ561" s="22" t="s">
        <v>37</v>
      </c>
      <c r="AR561" s="22" t="s">
        <v>37</v>
      </c>
      <c r="AS561" s="22" t="s">
        <v>37</v>
      </c>
      <c r="AT561" s="22" t="s">
        <v>37</v>
      </c>
      <c r="AU561" s="21" t="s">
        <v>37</v>
      </c>
      <c r="AV561" s="21" t="s">
        <v>37</v>
      </c>
      <c r="AW561" s="21" t="s">
        <v>37</v>
      </c>
      <c r="AX561" s="21" t="s">
        <v>37</v>
      </c>
      <c r="AY561" s="21" t="s">
        <v>37</v>
      </c>
      <c r="AZ561" s="21" t="s">
        <v>37</v>
      </c>
      <c r="BA561" s="21" t="s">
        <v>37</v>
      </c>
      <c r="BB561" s="21" t="s">
        <v>37</v>
      </c>
      <c r="BC561" s="21" t="s">
        <v>37</v>
      </c>
      <c r="BD561" s="21" t="s">
        <v>37</v>
      </c>
      <c r="BE561" s="20" t="s">
        <v>37</v>
      </c>
      <c r="BF561" s="20" t="s">
        <v>37</v>
      </c>
      <c r="BG561" s="20" t="s">
        <v>37</v>
      </c>
      <c r="BH561" s="20" t="s">
        <v>37</v>
      </c>
      <c r="BI561" s="20" t="s">
        <v>37</v>
      </c>
      <c r="BJ561" s="20" t="s">
        <v>37</v>
      </c>
      <c r="BK561" s="20" t="s">
        <v>37</v>
      </c>
      <c r="BL561" s="20" t="s">
        <v>37</v>
      </c>
      <c r="BM561" s="20" t="s">
        <v>37</v>
      </c>
      <c r="BN561" s="20" t="s">
        <v>37</v>
      </c>
      <c r="BO561" s="22" t="s">
        <v>37</v>
      </c>
      <c r="BP561" s="22" t="s">
        <v>37</v>
      </c>
      <c r="BQ561" s="22" t="s">
        <v>37</v>
      </c>
      <c r="BR561" s="22" t="s">
        <v>37</v>
      </c>
      <c r="BS561" s="22" t="s">
        <v>37</v>
      </c>
      <c r="BT561" s="22" t="s">
        <v>37</v>
      </c>
      <c r="BU561" s="22" t="s">
        <v>37</v>
      </c>
      <c r="BV561" s="22" t="s">
        <v>37</v>
      </c>
      <c r="BW561" s="22" t="s">
        <v>37</v>
      </c>
      <c r="BX561" s="22" t="s">
        <v>37</v>
      </c>
      <c r="BY561" s="24" t="s">
        <v>37</v>
      </c>
      <c r="BZ561" s="24" t="s">
        <v>37</v>
      </c>
      <c r="CA561" s="24" t="s">
        <v>37</v>
      </c>
      <c r="CB561" s="24" t="s">
        <v>37</v>
      </c>
      <c r="CC561" s="24" t="s">
        <v>37</v>
      </c>
      <c r="CD561" s="24" t="s">
        <v>37</v>
      </c>
      <c r="CE561" s="24" t="s">
        <v>37</v>
      </c>
      <c r="CF561" s="24" t="s">
        <v>37</v>
      </c>
      <c r="CG561" s="24" t="s">
        <v>37</v>
      </c>
      <c r="CH561" s="24" t="s">
        <v>37</v>
      </c>
      <c r="CI561" s="22" t="s">
        <v>37</v>
      </c>
      <c r="CJ561" s="22" t="s">
        <v>37</v>
      </c>
      <c r="CK561" s="22" t="s">
        <v>37</v>
      </c>
      <c r="CL561" s="22" t="s">
        <v>37</v>
      </c>
      <c r="CM561" s="20">
        <v>0</v>
      </c>
      <c r="CN561" s="20">
        <v>9</v>
      </c>
      <c r="CO561" s="20">
        <v>4</v>
      </c>
      <c r="CP561" s="20">
        <v>0</v>
      </c>
    </row>
    <row r="562" spans="1:94" x14ac:dyDescent="0.35">
      <c r="A562" s="16">
        <v>2012</v>
      </c>
      <c r="B562" s="17">
        <v>15989</v>
      </c>
      <c r="C562" s="18" t="s">
        <v>1436</v>
      </c>
      <c r="D562" s="18" t="s">
        <v>74</v>
      </c>
      <c r="E562" s="18" t="s">
        <v>28</v>
      </c>
      <c r="F562" s="16" t="s">
        <v>8</v>
      </c>
      <c r="G562" s="20" t="s">
        <v>37</v>
      </c>
      <c r="H562" s="20" t="s">
        <v>37</v>
      </c>
      <c r="I562" s="20" t="s">
        <v>37</v>
      </c>
      <c r="J562" s="20" t="s">
        <v>37</v>
      </c>
      <c r="K562" s="20" t="s">
        <v>37</v>
      </c>
      <c r="L562" s="19" t="s">
        <v>37</v>
      </c>
      <c r="M562" s="19" t="s">
        <v>37</v>
      </c>
      <c r="N562" s="19" t="s">
        <v>37</v>
      </c>
      <c r="O562" s="19" t="s">
        <v>37</v>
      </c>
      <c r="P562" s="19" t="s">
        <v>37</v>
      </c>
      <c r="Q562" s="22" t="s">
        <v>37</v>
      </c>
      <c r="R562" s="22" t="s">
        <v>37</v>
      </c>
      <c r="S562" s="22" t="s">
        <v>37</v>
      </c>
      <c r="T562" s="22" t="s">
        <v>37</v>
      </c>
      <c r="U562" s="22" t="s">
        <v>37</v>
      </c>
      <c r="V562" s="21" t="s">
        <v>37</v>
      </c>
      <c r="W562" s="21" t="s">
        <v>37</v>
      </c>
      <c r="X562" s="21" t="s">
        <v>37</v>
      </c>
      <c r="Y562" s="21" t="s">
        <v>37</v>
      </c>
      <c r="Z562" s="21" t="s">
        <v>37</v>
      </c>
      <c r="AA562" s="20" t="s">
        <v>37</v>
      </c>
      <c r="AB562" s="20" t="s">
        <v>37</v>
      </c>
      <c r="AC562" s="20" t="s">
        <v>37</v>
      </c>
      <c r="AD562" s="20" t="s">
        <v>37</v>
      </c>
      <c r="AE562" s="20" t="s">
        <v>37</v>
      </c>
      <c r="AF562" s="19" t="s">
        <v>37</v>
      </c>
      <c r="AG562" s="19" t="s">
        <v>37</v>
      </c>
      <c r="AH562" s="19" t="s">
        <v>37</v>
      </c>
      <c r="AI562" s="19" t="s">
        <v>37</v>
      </c>
      <c r="AJ562" s="19" t="s">
        <v>37</v>
      </c>
      <c r="AK562" s="19" t="s">
        <v>37</v>
      </c>
      <c r="AL562" s="19" t="s">
        <v>37</v>
      </c>
      <c r="AM562" s="19" t="s">
        <v>37</v>
      </c>
      <c r="AN562" s="19" t="s">
        <v>37</v>
      </c>
      <c r="AO562" s="19" t="s">
        <v>37</v>
      </c>
      <c r="AP562" s="22" t="s">
        <v>37</v>
      </c>
      <c r="AQ562" s="22" t="s">
        <v>37</v>
      </c>
      <c r="AR562" s="22" t="s">
        <v>37</v>
      </c>
      <c r="AS562" s="22" t="s">
        <v>37</v>
      </c>
      <c r="AT562" s="22" t="s">
        <v>37</v>
      </c>
      <c r="AU562" s="21" t="s">
        <v>37</v>
      </c>
      <c r="AV562" s="21" t="s">
        <v>37</v>
      </c>
      <c r="AW562" s="21" t="s">
        <v>37</v>
      </c>
      <c r="AX562" s="21" t="s">
        <v>37</v>
      </c>
      <c r="AY562" s="21" t="s">
        <v>37</v>
      </c>
      <c r="AZ562" s="21" t="s">
        <v>37</v>
      </c>
      <c r="BA562" s="21" t="s">
        <v>37</v>
      </c>
      <c r="BB562" s="21" t="s">
        <v>37</v>
      </c>
      <c r="BC562" s="21" t="s">
        <v>37</v>
      </c>
      <c r="BD562" s="21" t="s">
        <v>37</v>
      </c>
      <c r="BE562" s="20" t="s">
        <v>37</v>
      </c>
      <c r="BF562" s="20" t="s">
        <v>37</v>
      </c>
      <c r="BG562" s="20" t="s">
        <v>37</v>
      </c>
      <c r="BH562" s="20" t="s">
        <v>37</v>
      </c>
      <c r="BI562" s="20" t="s">
        <v>37</v>
      </c>
      <c r="BJ562" s="20" t="s">
        <v>37</v>
      </c>
      <c r="BK562" s="20" t="s">
        <v>37</v>
      </c>
      <c r="BL562" s="20" t="s">
        <v>37</v>
      </c>
      <c r="BM562" s="20" t="s">
        <v>37</v>
      </c>
      <c r="BN562" s="20" t="s">
        <v>37</v>
      </c>
      <c r="BO562" s="22" t="s">
        <v>37</v>
      </c>
      <c r="BP562" s="22" t="s">
        <v>37</v>
      </c>
      <c r="BQ562" s="22" t="s">
        <v>37</v>
      </c>
      <c r="BR562" s="22" t="s">
        <v>37</v>
      </c>
      <c r="BS562" s="22" t="s">
        <v>37</v>
      </c>
      <c r="BT562" s="22" t="s">
        <v>37</v>
      </c>
      <c r="BU562" s="22" t="s">
        <v>37</v>
      </c>
      <c r="BV562" s="22" t="s">
        <v>37</v>
      </c>
      <c r="BW562" s="22" t="s">
        <v>37</v>
      </c>
      <c r="BX562" s="22" t="s">
        <v>37</v>
      </c>
      <c r="BY562" s="24" t="s">
        <v>37</v>
      </c>
      <c r="BZ562" s="24" t="s">
        <v>37</v>
      </c>
      <c r="CA562" s="24" t="s">
        <v>37</v>
      </c>
      <c r="CB562" s="24" t="s">
        <v>37</v>
      </c>
      <c r="CC562" s="24" t="s">
        <v>37</v>
      </c>
      <c r="CD562" s="24" t="s">
        <v>37</v>
      </c>
      <c r="CE562" s="24" t="s">
        <v>37</v>
      </c>
      <c r="CF562" s="24" t="s">
        <v>37</v>
      </c>
      <c r="CG562" s="24" t="s">
        <v>37</v>
      </c>
      <c r="CH562" s="24" t="s">
        <v>37</v>
      </c>
      <c r="CI562" s="22" t="s">
        <v>37</v>
      </c>
      <c r="CJ562" s="22" t="s">
        <v>37</v>
      </c>
      <c r="CK562" s="22" t="s">
        <v>37</v>
      </c>
      <c r="CL562" s="22" t="s">
        <v>37</v>
      </c>
      <c r="CM562" s="20" t="s">
        <v>37</v>
      </c>
      <c r="CN562" s="20" t="s">
        <v>37</v>
      </c>
      <c r="CO562" s="20">
        <v>23</v>
      </c>
      <c r="CP562" s="20" t="s">
        <v>37</v>
      </c>
    </row>
    <row r="563" spans="1:94" x14ac:dyDescent="0.35">
      <c r="A563" s="16">
        <v>2012</v>
      </c>
      <c r="B563" s="17">
        <v>16060</v>
      </c>
      <c r="C563" s="18" t="s">
        <v>1438</v>
      </c>
      <c r="D563" s="18" t="s">
        <v>39</v>
      </c>
      <c r="E563" s="18" t="s">
        <v>33</v>
      </c>
      <c r="F563" s="16" t="s">
        <v>8</v>
      </c>
      <c r="G563" s="20">
        <v>439</v>
      </c>
      <c r="H563" s="20">
        <v>259</v>
      </c>
      <c r="I563" s="20">
        <v>99</v>
      </c>
      <c r="J563" s="20">
        <v>0</v>
      </c>
      <c r="K563" s="20">
        <v>797</v>
      </c>
      <c r="L563" s="19">
        <v>0</v>
      </c>
      <c r="M563" s="19">
        <v>0</v>
      </c>
      <c r="N563" s="19">
        <v>0</v>
      </c>
      <c r="O563" s="19">
        <v>0</v>
      </c>
      <c r="P563" s="19">
        <v>0</v>
      </c>
      <c r="Q563" s="22">
        <v>3004</v>
      </c>
      <c r="R563" s="22">
        <v>608</v>
      </c>
      <c r="S563" s="22">
        <v>3510</v>
      </c>
      <c r="T563" s="22">
        <v>0</v>
      </c>
      <c r="U563" s="22">
        <v>7122</v>
      </c>
      <c r="V563" s="21">
        <v>1</v>
      </c>
      <c r="W563" s="21">
        <v>0</v>
      </c>
      <c r="X563" s="21">
        <v>1</v>
      </c>
      <c r="Y563" s="21">
        <v>0</v>
      </c>
      <c r="Z563" s="21">
        <v>2</v>
      </c>
      <c r="AA563" s="20">
        <v>4</v>
      </c>
      <c r="AB563" s="20">
        <v>0</v>
      </c>
      <c r="AC563" s="20">
        <v>0</v>
      </c>
      <c r="AD563" s="20">
        <v>0</v>
      </c>
      <c r="AE563" s="20">
        <v>4</v>
      </c>
      <c r="AF563" s="19">
        <v>0</v>
      </c>
      <c r="AG563" s="19">
        <v>0</v>
      </c>
      <c r="AH563" s="19">
        <v>0</v>
      </c>
      <c r="AI563" s="19">
        <v>0</v>
      </c>
      <c r="AJ563" s="19">
        <v>0</v>
      </c>
      <c r="AK563" s="19">
        <v>0</v>
      </c>
      <c r="AL563" s="19">
        <v>0</v>
      </c>
      <c r="AM563" s="19">
        <v>0</v>
      </c>
      <c r="AN563" s="19">
        <v>0</v>
      </c>
      <c r="AO563" s="19">
        <v>0</v>
      </c>
      <c r="AP563" s="22">
        <v>8190</v>
      </c>
      <c r="AQ563" s="22">
        <v>0</v>
      </c>
      <c r="AR563" s="22">
        <v>0</v>
      </c>
      <c r="AS563" s="22">
        <v>0</v>
      </c>
      <c r="AT563" s="22">
        <v>8190</v>
      </c>
      <c r="AU563" s="21">
        <v>0</v>
      </c>
      <c r="AV563" s="21">
        <v>0</v>
      </c>
      <c r="AW563" s="21">
        <v>0</v>
      </c>
      <c r="AX563" s="21">
        <v>0</v>
      </c>
      <c r="AY563" s="21">
        <v>0</v>
      </c>
      <c r="AZ563" s="21">
        <v>13</v>
      </c>
      <c r="BA563" s="21">
        <v>6</v>
      </c>
      <c r="BB563" s="21">
        <v>0</v>
      </c>
      <c r="BC563" s="21">
        <v>0</v>
      </c>
      <c r="BD563" s="21">
        <v>19</v>
      </c>
      <c r="BE563" s="20">
        <v>1</v>
      </c>
      <c r="BF563" s="20">
        <v>0</v>
      </c>
      <c r="BG563" s="20">
        <v>0</v>
      </c>
      <c r="BH563" s="20">
        <v>0</v>
      </c>
      <c r="BI563" s="20">
        <v>1</v>
      </c>
      <c r="BJ563" s="20">
        <v>78</v>
      </c>
      <c r="BK563" s="20">
        <v>37</v>
      </c>
      <c r="BL563" s="20">
        <v>8</v>
      </c>
      <c r="BM563" s="20">
        <v>0</v>
      </c>
      <c r="BN563" s="20">
        <v>123</v>
      </c>
      <c r="BO563" s="22">
        <v>202</v>
      </c>
      <c r="BP563" s="22">
        <v>15</v>
      </c>
      <c r="BQ563" s="22">
        <v>0</v>
      </c>
      <c r="BR563" s="22">
        <v>0</v>
      </c>
      <c r="BS563" s="22">
        <v>217</v>
      </c>
      <c r="BT563" s="22">
        <v>6</v>
      </c>
      <c r="BU563" s="22">
        <v>0</v>
      </c>
      <c r="BV563" s="22">
        <v>0</v>
      </c>
      <c r="BW563" s="22">
        <v>0</v>
      </c>
      <c r="BX563" s="22">
        <v>6</v>
      </c>
      <c r="BY563" s="24">
        <v>0</v>
      </c>
      <c r="BZ563" s="24">
        <v>0</v>
      </c>
      <c r="CA563" s="24">
        <v>0</v>
      </c>
      <c r="CB563" s="24">
        <v>0</v>
      </c>
      <c r="CC563" s="24">
        <v>0</v>
      </c>
      <c r="CD563" s="24">
        <v>287</v>
      </c>
      <c r="CE563" s="24">
        <v>52</v>
      </c>
      <c r="CF563" s="24">
        <v>8</v>
      </c>
      <c r="CG563" s="24">
        <v>0</v>
      </c>
      <c r="CH563" s="24">
        <v>347</v>
      </c>
      <c r="CI563" s="22" t="s">
        <v>37</v>
      </c>
      <c r="CJ563" s="22" t="s">
        <v>37</v>
      </c>
      <c r="CK563" s="22" t="s">
        <v>37</v>
      </c>
      <c r="CL563" s="22" t="s">
        <v>37</v>
      </c>
      <c r="CM563" s="20" t="s">
        <v>37</v>
      </c>
      <c r="CN563" s="20" t="s">
        <v>37</v>
      </c>
      <c r="CO563" s="20" t="s">
        <v>37</v>
      </c>
      <c r="CP563" s="20" t="s">
        <v>37</v>
      </c>
    </row>
    <row r="564" spans="1:94" x14ac:dyDescent="0.35">
      <c r="A564" s="16">
        <v>2012</v>
      </c>
      <c r="B564" s="17">
        <v>16082</v>
      </c>
      <c r="C564" s="18" t="s">
        <v>1440</v>
      </c>
      <c r="D564" s="18" t="s">
        <v>39</v>
      </c>
      <c r="E564" s="18" t="s">
        <v>28</v>
      </c>
      <c r="F564" s="16" t="s">
        <v>8</v>
      </c>
      <c r="G564" s="20" t="s">
        <v>37</v>
      </c>
      <c r="H564" s="20" t="s">
        <v>37</v>
      </c>
      <c r="I564" s="20" t="s">
        <v>37</v>
      </c>
      <c r="J564" s="20" t="s">
        <v>37</v>
      </c>
      <c r="K564" s="20" t="s">
        <v>37</v>
      </c>
      <c r="L564" s="19" t="s">
        <v>37</v>
      </c>
      <c r="M564" s="19" t="s">
        <v>37</v>
      </c>
      <c r="N564" s="19" t="s">
        <v>37</v>
      </c>
      <c r="O564" s="19" t="s">
        <v>37</v>
      </c>
      <c r="P564" s="19" t="s">
        <v>37</v>
      </c>
      <c r="Q564" s="22" t="s">
        <v>37</v>
      </c>
      <c r="R564" s="22" t="s">
        <v>37</v>
      </c>
      <c r="S564" s="22" t="s">
        <v>37</v>
      </c>
      <c r="T564" s="22" t="s">
        <v>37</v>
      </c>
      <c r="U564" s="22" t="s">
        <v>37</v>
      </c>
      <c r="V564" s="21" t="s">
        <v>37</v>
      </c>
      <c r="W564" s="21" t="s">
        <v>37</v>
      </c>
      <c r="X564" s="21" t="s">
        <v>37</v>
      </c>
      <c r="Y564" s="21" t="s">
        <v>37</v>
      </c>
      <c r="Z564" s="21" t="s">
        <v>37</v>
      </c>
      <c r="AA564" s="20" t="s">
        <v>37</v>
      </c>
      <c r="AB564" s="20" t="s">
        <v>37</v>
      </c>
      <c r="AC564" s="20" t="s">
        <v>37</v>
      </c>
      <c r="AD564" s="20" t="s">
        <v>37</v>
      </c>
      <c r="AE564" s="20" t="s">
        <v>37</v>
      </c>
      <c r="AF564" s="19" t="s">
        <v>37</v>
      </c>
      <c r="AG564" s="19" t="s">
        <v>37</v>
      </c>
      <c r="AH564" s="19" t="s">
        <v>37</v>
      </c>
      <c r="AI564" s="19" t="s">
        <v>37</v>
      </c>
      <c r="AJ564" s="19" t="s">
        <v>37</v>
      </c>
      <c r="AK564" s="19" t="s">
        <v>37</v>
      </c>
      <c r="AL564" s="19" t="s">
        <v>37</v>
      </c>
      <c r="AM564" s="19" t="s">
        <v>37</v>
      </c>
      <c r="AN564" s="19" t="s">
        <v>37</v>
      </c>
      <c r="AO564" s="19" t="s">
        <v>37</v>
      </c>
      <c r="AP564" s="22" t="s">
        <v>37</v>
      </c>
      <c r="AQ564" s="22" t="s">
        <v>37</v>
      </c>
      <c r="AR564" s="22" t="s">
        <v>37</v>
      </c>
      <c r="AS564" s="22" t="s">
        <v>37</v>
      </c>
      <c r="AT564" s="22" t="s">
        <v>37</v>
      </c>
      <c r="AU564" s="21" t="s">
        <v>37</v>
      </c>
      <c r="AV564" s="21" t="s">
        <v>37</v>
      </c>
      <c r="AW564" s="21" t="s">
        <v>37</v>
      </c>
      <c r="AX564" s="21" t="s">
        <v>37</v>
      </c>
      <c r="AY564" s="21" t="s">
        <v>37</v>
      </c>
      <c r="AZ564" s="21" t="s">
        <v>37</v>
      </c>
      <c r="BA564" s="21" t="s">
        <v>37</v>
      </c>
      <c r="BB564" s="21" t="s">
        <v>37</v>
      </c>
      <c r="BC564" s="21" t="s">
        <v>37</v>
      </c>
      <c r="BD564" s="21" t="s">
        <v>37</v>
      </c>
      <c r="BE564" s="20" t="s">
        <v>37</v>
      </c>
      <c r="BF564" s="20" t="s">
        <v>37</v>
      </c>
      <c r="BG564" s="20" t="s">
        <v>37</v>
      </c>
      <c r="BH564" s="20" t="s">
        <v>37</v>
      </c>
      <c r="BI564" s="20" t="s">
        <v>37</v>
      </c>
      <c r="BJ564" s="20" t="s">
        <v>37</v>
      </c>
      <c r="BK564" s="20" t="s">
        <v>37</v>
      </c>
      <c r="BL564" s="20" t="s">
        <v>37</v>
      </c>
      <c r="BM564" s="20" t="s">
        <v>37</v>
      </c>
      <c r="BN564" s="20" t="s">
        <v>37</v>
      </c>
      <c r="BO564" s="22" t="s">
        <v>37</v>
      </c>
      <c r="BP564" s="22" t="s">
        <v>37</v>
      </c>
      <c r="BQ564" s="22" t="s">
        <v>37</v>
      </c>
      <c r="BR564" s="22" t="s">
        <v>37</v>
      </c>
      <c r="BS564" s="22" t="s">
        <v>37</v>
      </c>
      <c r="BT564" s="22" t="s">
        <v>37</v>
      </c>
      <c r="BU564" s="22" t="s">
        <v>37</v>
      </c>
      <c r="BV564" s="22" t="s">
        <v>37</v>
      </c>
      <c r="BW564" s="22" t="s">
        <v>37</v>
      </c>
      <c r="BX564" s="22" t="s">
        <v>37</v>
      </c>
      <c r="BY564" s="24" t="s">
        <v>37</v>
      </c>
      <c r="BZ564" s="24" t="s">
        <v>37</v>
      </c>
      <c r="CA564" s="24" t="s">
        <v>37</v>
      </c>
      <c r="CB564" s="24" t="s">
        <v>37</v>
      </c>
      <c r="CC564" s="24" t="s">
        <v>37</v>
      </c>
      <c r="CD564" s="24" t="s">
        <v>37</v>
      </c>
      <c r="CE564" s="24" t="s">
        <v>37</v>
      </c>
      <c r="CF564" s="24" t="s">
        <v>37</v>
      </c>
      <c r="CG564" s="24" t="s">
        <v>37</v>
      </c>
      <c r="CH564" s="24" t="s">
        <v>37</v>
      </c>
      <c r="CI564" s="22" t="s">
        <v>37</v>
      </c>
      <c r="CJ564" s="22" t="s">
        <v>37</v>
      </c>
      <c r="CK564" s="22" t="s">
        <v>37</v>
      </c>
      <c r="CL564" s="22" t="s">
        <v>37</v>
      </c>
      <c r="CM564" s="20">
        <v>18</v>
      </c>
      <c r="CN564" s="20">
        <v>13</v>
      </c>
      <c r="CO564" s="20">
        <v>2</v>
      </c>
      <c r="CP564" s="20">
        <v>0</v>
      </c>
    </row>
    <row r="565" spans="1:94" x14ac:dyDescent="0.35">
      <c r="A565" s="16">
        <v>2012</v>
      </c>
      <c r="B565" s="17">
        <v>16088</v>
      </c>
      <c r="C565" s="18" t="s">
        <v>1441</v>
      </c>
      <c r="D565" s="18" t="s">
        <v>63</v>
      </c>
      <c r="E565" s="18" t="s">
        <v>28</v>
      </c>
      <c r="F565" s="16" t="s">
        <v>8</v>
      </c>
      <c r="G565" s="20">
        <v>5272</v>
      </c>
      <c r="H565" s="20">
        <v>16226</v>
      </c>
      <c r="I565" s="20" t="s">
        <v>37</v>
      </c>
      <c r="J565" s="20" t="s">
        <v>37</v>
      </c>
      <c r="K565" s="20">
        <v>21498</v>
      </c>
      <c r="L565" s="19" t="s">
        <v>37</v>
      </c>
      <c r="M565" s="19" t="s">
        <v>37</v>
      </c>
      <c r="N565" s="19" t="s">
        <v>37</v>
      </c>
      <c r="O565" s="19" t="s">
        <v>37</v>
      </c>
      <c r="P565" s="19">
        <v>0</v>
      </c>
      <c r="Q565" s="22">
        <v>26103</v>
      </c>
      <c r="R565" s="22">
        <v>73371</v>
      </c>
      <c r="S565" s="22" t="s">
        <v>37</v>
      </c>
      <c r="T565" s="22" t="s">
        <v>37</v>
      </c>
      <c r="U565" s="22">
        <v>99474</v>
      </c>
      <c r="V565" s="21" t="s">
        <v>37</v>
      </c>
      <c r="W565" s="21" t="s">
        <v>37</v>
      </c>
      <c r="X565" s="21" t="s">
        <v>37</v>
      </c>
      <c r="Y565" s="21" t="s">
        <v>37</v>
      </c>
      <c r="Z565" s="21">
        <v>0</v>
      </c>
      <c r="AA565" s="20" t="s">
        <v>37</v>
      </c>
      <c r="AB565" s="20" t="s">
        <v>37</v>
      </c>
      <c r="AC565" s="20" t="s">
        <v>37</v>
      </c>
      <c r="AD565" s="20" t="s">
        <v>37</v>
      </c>
      <c r="AE565" s="20">
        <v>0</v>
      </c>
      <c r="AF565" s="19" t="s">
        <v>37</v>
      </c>
      <c r="AG565" s="19" t="s">
        <v>37</v>
      </c>
      <c r="AH565" s="19" t="s">
        <v>37</v>
      </c>
      <c r="AI565" s="19" t="s">
        <v>37</v>
      </c>
      <c r="AJ565" s="19">
        <v>0</v>
      </c>
      <c r="AK565" s="19" t="s">
        <v>37</v>
      </c>
      <c r="AL565" s="19" t="s">
        <v>37</v>
      </c>
      <c r="AM565" s="19" t="s">
        <v>37</v>
      </c>
      <c r="AN565" s="19" t="s">
        <v>37</v>
      </c>
      <c r="AO565" s="19">
        <v>0</v>
      </c>
      <c r="AP565" s="22" t="s">
        <v>37</v>
      </c>
      <c r="AQ565" s="22" t="s">
        <v>37</v>
      </c>
      <c r="AR565" s="22" t="s">
        <v>37</v>
      </c>
      <c r="AS565" s="22" t="s">
        <v>37</v>
      </c>
      <c r="AT565" s="22">
        <v>0</v>
      </c>
      <c r="AU565" s="21" t="s">
        <v>37</v>
      </c>
      <c r="AV565" s="21" t="s">
        <v>37</v>
      </c>
      <c r="AW565" s="21" t="s">
        <v>37</v>
      </c>
      <c r="AX565" s="21" t="s">
        <v>37</v>
      </c>
      <c r="AY565" s="21">
        <v>0</v>
      </c>
      <c r="AZ565" s="21" t="s">
        <v>37</v>
      </c>
      <c r="BA565" s="21" t="s">
        <v>37</v>
      </c>
      <c r="BB565" s="21" t="s">
        <v>37</v>
      </c>
      <c r="BC565" s="21" t="s">
        <v>37</v>
      </c>
      <c r="BD565" s="21">
        <v>0</v>
      </c>
      <c r="BE565" s="20">
        <v>5</v>
      </c>
      <c r="BF565" s="20">
        <v>242</v>
      </c>
      <c r="BG565" s="20" t="s">
        <v>37</v>
      </c>
      <c r="BH565" s="20" t="s">
        <v>37</v>
      </c>
      <c r="BI565" s="20">
        <v>247</v>
      </c>
      <c r="BJ565" s="20">
        <v>1011</v>
      </c>
      <c r="BK565" s="20">
        <v>1785</v>
      </c>
      <c r="BL565" s="20" t="s">
        <v>37</v>
      </c>
      <c r="BM565" s="20" t="s">
        <v>37</v>
      </c>
      <c r="BN565" s="20">
        <v>2796</v>
      </c>
      <c r="BO565" s="22" t="s">
        <v>37</v>
      </c>
      <c r="BP565" s="22" t="s">
        <v>37</v>
      </c>
      <c r="BQ565" s="22" t="s">
        <v>37</v>
      </c>
      <c r="BR565" s="22" t="s">
        <v>37</v>
      </c>
      <c r="BS565" s="22">
        <v>0</v>
      </c>
      <c r="BT565" s="22" t="s">
        <v>37</v>
      </c>
      <c r="BU565" s="22" t="s">
        <v>37</v>
      </c>
      <c r="BV565" s="22" t="s">
        <v>37</v>
      </c>
      <c r="BW565" s="22" t="s">
        <v>37</v>
      </c>
      <c r="BX565" s="22">
        <v>0</v>
      </c>
      <c r="BY565" s="24">
        <v>483</v>
      </c>
      <c r="BZ565" s="24">
        <v>401</v>
      </c>
      <c r="CA565" s="24" t="s">
        <v>37</v>
      </c>
      <c r="CB565" s="24" t="s">
        <v>37</v>
      </c>
      <c r="CC565" s="24">
        <v>884</v>
      </c>
      <c r="CD565" s="24">
        <v>1499</v>
      </c>
      <c r="CE565" s="24">
        <v>2428</v>
      </c>
      <c r="CF565" s="24">
        <v>0</v>
      </c>
      <c r="CG565" s="24">
        <v>0</v>
      </c>
      <c r="CH565" s="24">
        <v>3927</v>
      </c>
      <c r="CI565" s="22" t="s">
        <v>37</v>
      </c>
      <c r="CJ565" s="22" t="s">
        <v>37</v>
      </c>
      <c r="CK565" s="22" t="s">
        <v>37</v>
      </c>
      <c r="CL565" s="22" t="s">
        <v>37</v>
      </c>
      <c r="CM565" s="20">
        <v>254</v>
      </c>
      <c r="CN565" s="20">
        <v>476</v>
      </c>
      <c r="CO565" s="20" t="s">
        <v>37</v>
      </c>
      <c r="CP565" s="20" t="s">
        <v>37</v>
      </c>
    </row>
    <row r="566" spans="1:94" x14ac:dyDescent="0.35">
      <c r="A566" s="16">
        <v>2012</v>
      </c>
      <c r="B566" s="17">
        <v>16179</v>
      </c>
      <c r="C566" s="18" t="s">
        <v>1446</v>
      </c>
      <c r="D566" s="18" t="s">
        <v>36</v>
      </c>
      <c r="E566" s="18" t="s">
        <v>28</v>
      </c>
      <c r="F566" s="16" t="s">
        <v>8</v>
      </c>
      <c r="G566" s="20" t="s">
        <v>37</v>
      </c>
      <c r="H566" s="20" t="s">
        <v>37</v>
      </c>
      <c r="I566" s="20" t="s">
        <v>37</v>
      </c>
      <c r="J566" s="20" t="s">
        <v>37</v>
      </c>
      <c r="K566" s="20" t="s">
        <v>37</v>
      </c>
      <c r="L566" s="19" t="s">
        <v>37</v>
      </c>
      <c r="M566" s="19" t="s">
        <v>37</v>
      </c>
      <c r="N566" s="19" t="s">
        <v>37</v>
      </c>
      <c r="O566" s="19" t="s">
        <v>37</v>
      </c>
      <c r="P566" s="19" t="s">
        <v>37</v>
      </c>
      <c r="Q566" s="22" t="s">
        <v>37</v>
      </c>
      <c r="R566" s="22" t="s">
        <v>37</v>
      </c>
      <c r="S566" s="22" t="s">
        <v>37</v>
      </c>
      <c r="T566" s="22" t="s">
        <v>37</v>
      </c>
      <c r="U566" s="22" t="s">
        <v>37</v>
      </c>
      <c r="V566" s="21" t="s">
        <v>37</v>
      </c>
      <c r="W566" s="21" t="s">
        <v>37</v>
      </c>
      <c r="X566" s="21" t="s">
        <v>37</v>
      </c>
      <c r="Y566" s="21" t="s">
        <v>37</v>
      </c>
      <c r="Z566" s="21" t="s">
        <v>37</v>
      </c>
      <c r="AA566" s="20" t="s">
        <v>37</v>
      </c>
      <c r="AB566" s="20" t="s">
        <v>37</v>
      </c>
      <c r="AC566" s="20" t="s">
        <v>37</v>
      </c>
      <c r="AD566" s="20" t="s">
        <v>37</v>
      </c>
      <c r="AE566" s="20" t="s">
        <v>37</v>
      </c>
      <c r="AF566" s="19" t="s">
        <v>37</v>
      </c>
      <c r="AG566" s="19" t="s">
        <v>37</v>
      </c>
      <c r="AH566" s="19" t="s">
        <v>37</v>
      </c>
      <c r="AI566" s="19" t="s">
        <v>37</v>
      </c>
      <c r="AJ566" s="19" t="s">
        <v>37</v>
      </c>
      <c r="AK566" s="19" t="s">
        <v>37</v>
      </c>
      <c r="AL566" s="19" t="s">
        <v>37</v>
      </c>
      <c r="AM566" s="19" t="s">
        <v>37</v>
      </c>
      <c r="AN566" s="19" t="s">
        <v>37</v>
      </c>
      <c r="AO566" s="19" t="s">
        <v>37</v>
      </c>
      <c r="AP566" s="22" t="s">
        <v>37</v>
      </c>
      <c r="AQ566" s="22" t="s">
        <v>37</v>
      </c>
      <c r="AR566" s="22" t="s">
        <v>37</v>
      </c>
      <c r="AS566" s="22" t="s">
        <v>37</v>
      </c>
      <c r="AT566" s="22" t="s">
        <v>37</v>
      </c>
      <c r="AU566" s="21" t="s">
        <v>37</v>
      </c>
      <c r="AV566" s="21" t="s">
        <v>37</v>
      </c>
      <c r="AW566" s="21" t="s">
        <v>37</v>
      </c>
      <c r="AX566" s="21" t="s">
        <v>37</v>
      </c>
      <c r="AY566" s="21" t="s">
        <v>37</v>
      </c>
      <c r="AZ566" s="21" t="s">
        <v>37</v>
      </c>
      <c r="BA566" s="21" t="s">
        <v>37</v>
      </c>
      <c r="BB566" s="21" t="s">
        <v>37</v>
      </c>
      <c r="BC566" s="21" t="s">
        <v>37</v>
      </c>
      <c r="BD566" s="21" t="s">
        <v>37</v>
      </c>
      <c r="BE566" s="20" t="s">
        <v>37</v>
      </c>
      <c r="BF566" s="20" t="s">
        <v>37</v>
      </c>
      <c r="BG566" s="20" t="s">
        <v>37</v>
      </c>
      <c r="BH566" s="20" t="s">
        <v>37</v>
      </c>
      <c r="BI566" s="20" t="s">
        <v>37</v>
      </c>
      <c r="BJ566" s="20" t="s">
        <v>37</v>
      </c>
      <c r="BK566" s="20" t="s">
        <v>37</v>
      </c>
      <c r="BL566" s="20" t="s">
        <v>37</v>
      </c>
      <c r="BM566" s="20" t="s">
        <v>37</v>
      </c>
      <c r="BN566" s="20" t="s">
        <v>37</v>
      </c>
      <c r="BO566" s="22" t="s">
        <v>37</v>
      </c>
      <c r="BP566" s="22" t="s">
        <v>37</v>
      </c>
      <c r="BQ566" s="22" t="s">
        <v>37</v>
      </c>
      <c r="BR566" s="22" t="s">
        <v>37</v>
      </c>
      <c r="BS566" s="22" t="s">
        <v>37</v>
      </c>
      <c r="BT566" s="22" t="s">
        <v>37</v>
      </c>
      <c r="BU566" s="22" t="s">
        <v>37</v>
      </c>
      <c r="BV566" s="22" t="s">
        <v>37</v>
      </c>
      <c r="BW566" s="22" t="s">
        <v>37</v>
      </c>
      <c r="BX566" s="22" t="s">
        <v>37</v>
      </c>
      <c r="BY566" s="24" t="s">
        <v>37</v>
      </c>
      <c r="BZ566" s="24" t="s">
        <v>37</v>
      </c>
      <c r="CA566" s="24" t="s">
        <v>37</v>
      </c>
      <c r="CB566" s="24" t="s">
        <v>37</v>
      </c>
      <c r="CC566" s="24" t="s">
        <v>37</v>
      </c>
      <c r="CD566" s="24" t="s">
        <v>37</v>
      </c>
      <c r="CE566" s="24" t="s">
        <v>37</v>
      </c>
      <c r="CF566" s="24" t="s">
        <v>37</v>
      </c>
      <c r="CG566" s="24" t="s">
        <v>37</v>
      </c>
      <c r="CH566" s="24" t="s">
        <v>37</v>
      </c>
      <c r="CI566" s="22" t="s">
        <v>37</v>
      </c>
      <c r="CJ566" s="22" t="s">
        <v>37</v>
      </c>
      <c r="CK566" s="22" t="s">
        <v>37</v>
      </c>
      <c r="CL566" s="22" t="s">
        <v>37</v>
      </c>
      <c r="CM566" s="20" t="s">
        <v>37</v>
      </c>
      <c r="CN566" s="20" t="s">
        <v>37</v>
      </c>
      <c r="CO566" s="20">
        <v>12</v>
      </c>
      <c r="CP566" s="20" t="s">
        <v>37</v>
      </c>
    </row>
    <row r="567" spans="1:94" x14ac:dyDescent="0.35">
      <c r="A567" s="16">
        <v>2012</v>
      </c>
      <c r="B567" s="17">
        <v>16181</v>
      </c>
      <c r="C567" s="18" t="s">
        <v>1447</v>
      </c>
      <c r="D567" s="18" t="s">
        <v>51</v>
      </c>
      <c r="E567" s="18" t="s">
        <v>28</v>
      </c>
      <c r="F567" s="16" t="s">
        <v>8</v>
      </c>
      <c r="G567" s="20">
        <v>4024</v>
      </c>
      <c r="H567" s="20">
        <v>6008</v>
      </c>
      <c r="I567" s="20">
        <v>9458</v>
      </c>
      <c r="J567" s="20" t="s">
        <v>37</v>
      </c>
      <c r="K567" s="20">
        <v>19490</v>
      </c>
      <c r="L567" s="19" t="s">
        <v>37</v>
      </c>
      <c r="M567" s="19" t="s">
        <v>37</v>
      </c>
      <c r="N567" s="19" t="s">
        <v>37</v>
      </c>
      <c r="O567" s="19" t="s">
        <v>37</v>
      </c>
      <c r="P567" s="19">
        <v>0</v>
      </c>
      <c r="Q567" s="22">
        <v>24158</v>
      </c>
      <c r="R567" s="22">
        <v>66560</v>
      </c>
      <c r="S567" s="22">
        <v>57283</v>
      </c>
      <c r="T567" s="22" t="s">
        <v>37</v>
      </c>
      <c r="U567" s="22">
        <v>148001</v>
      </c>
      <c r="V567" s="21" t="s">
        <v>37</v>
      </c>
      <c r="W567" s="21" t="s">
        <v>37</v>
      </c>
      <c r="X567" s="21" t="s">
        <v>37</v>
      </c>
      <c r="Y567" s="21" t="s">
        <v>37</v>
      </c>
      <c r="Z567" s="21">
        <v>0</v>
      </c>
      <c r="AA567" s="20" t="s">
        <v>37</v>
      </c>
      <c r="AB567" s="20" t="s">
        <v>37</v>
      </c>
      <c r="AC567" s="20" t="s">
        <v>37</v>
      </c>
      <c r="AD567" s="20" t="s">
        <v>37</v>
      </c>
      <c r="AE567" s="20">
        <v>0</v>
      </c>
      <c r="AF567" s="19" t="s">
        <v>37</v>
      </c>
      <c r="AG567" s="19" t="s">
        <v>37</v>
      </c>
      <c r="AH567" s="19" t="s">
        <v>37</v>
      </c>
      <c r="AI567" s="19" t="s">
        <v>37</v>
      </c>
      <c r="AJ567" s="19">
        <v>0</v>
      </c>
      <c r="AK567" s="19" t="s">
        <v>37</v>
      </c>
      <c r="AL567" s="19" t="s">
        <v>37</v>
      </c>
      <c r="AM567" s="19" t="s">
        <v>37</v>
      </c>
      <c r="AN567" s="19" t="s">
        <v>37</v>
      </c>
      <c r="AO567" s="19">
        <v>0</v>
      </c>
      <c r="AP567" s="22">
        <v>178</v>
      </c>
      <c r="AQ567" s="22">
        <v>8</v>
      </c>
      <c r="AR567" s="22" t="s">
        <v>37</v>
      </c>
      <c r="AS567" s="22" t="s">
        <v>37</v>
      </c>
      <c r="AT567" s="22">
        <v>186</v>
      </c>
      <c r="AU567" s="21">
        <v>8</v>
      </c>
      <c r="AV567" s="21">
        <v>0.3</v>
      </c>
      <c r="AW567" s="21">
        <v>6.8</v>
      </c>
      <c r="AX567" s="21" t="s">
        <v>37</v>
      </c>
      <c r="AY567" s="21">
        <v>15.1</v>
      </c>
      <c r="AZ567" s="21">
        <v>8</v>
      </c>
      <c r="BA567" s="21">
        <v>0.3</v>
      </c>
      <c r="BB567" s="21">
        <v>7</v>
      </c>
      <c r="BC567" s="21" t="s">
        <v>37</v>
      </c>
      <c r="BD567" s="21">
        <v>15.3</v>
      </c>
      <c r="BE567" s="20">
        <v>981</v>
      </c>
      <c r="BF567" s="20">
        <v>101</v>
      </c>
      <c r="BG567" s="20" t="s">
        <v>37</v>
      </c>
      <c r="BH567" s="20" t="s">
        <v>37</v>
      </c>
      <c r="BI567" s="20">
        <v>1082</v>
      </c>
      <c r="BJ567" s="20">
        <v>591</v>
      </c>
      <c r="BK567" s="20">
        <v>1224</v>
      </c>
      <c r="BL567" s="20" t="s">
        <v>37</v>
      </c>
      <c r="BM567" s="20" t="s">
        <v>37</v>
      </c>
      <c r="BN567" s="20">
        <v>1815</v>
      </c>
      <c r="BO567" s="22">
        <v>19</v>
      </c>
      <c r="BP567" s="22" t="s">
        <v>37</v>
      </c>
      <c r="BQ567" s="22" t="s">
        <v>37</v>
      </c>
      <c r="BR567" s="22" t="s">
        <v>37</v>
      </c>
      <c r="BS567" s="22">
        <v>19</v>
      </c>
      <c r="BT567" s="22">
        <v>183</v>
      </c>
      <c r="BU567" s="22">
        <v>17</v>
      </c>
      <c r="BV567" s="22" t="s">
        <v>37</v>
      </c>
      <c r="BW567" s="22" t="s">
        <v>37</v>
      </c>
      <c r="BX567" s="22">
        <v>200</v>
      </c>
      <c r="BY567" s="24">
        <v>95</v>
      </c>
      <c r="BZ567" s="24">
        <v>39</v>
      </c>
      <c r="CA567" s="24" t="s">
        <v>37</v>
      </c>
      <c r="CB567" s="24" t="s">
        <v>37</v>
      </c>
      <c r="CC567" s="24">
        <v>134</v>
      </c>
      <c r="CD567" s="24">
        <v>1869</v>
      </c>
      <c r="CE567" s="24">
        <v>1381</v>
      </c>
      <c r="CF567" s="24">
        <v>0</v>
      </c>
      <c r="CG567" s="24">
        <v>0</v>
      </c>
      <c r="CH567" s="24">
        <v>3250</v>
      </c>
      <c r="CI567" s="22">
        <v>7849</v>
      </c>
      <c r="CJ567" s="22">
        <v>101</v>
      </c>
      <c r="CK567" s="22" t="s">
        <v>37</v>
      </c>
      <c r="CL567" s="22" t="s">
        <v>37</v>
      </c>
      <c r="CM567" s="20" t="s">
        <v>37</v>
      </c>
      <c r="CN567" s="20">
        <v>28</v>
      </c>
      <c r="CO567" s="20" t="s">
        <v>37</v>
      </c>
      <c r="CP567" s="20" t="s">
        <v>37</v>
      </c>
    </row>
    <row r="568" spans="1:94" x14ac:dyDescent="0.35">
      <c r="A568" s="16">
        <v>2012</v>
      </c>
      <c r="B568" s="17">
        <v>16183</v>
      </c>
      <c r="C568" s="18" t="s">
        <v>1448</v>
      </c>
      <c r="D568" s="18" t="s">
        <v>43</v>
      </c>
      <c r="E568" s="18" t="s">
        <v>57</v>
      </c>
      <c r="F568" s="16" t="s">
        <v>8</v>
      </c>
      <c r="G568" s="20">
        <v>5928</v>
      </c>
      <c r="H568" s="20">
        <v>12269</v>
      </c>
      <c r="I568" s="20" t="s">
        <v>37</v>
      </c>
      <c r="J568" s="20" t="s">
        <v>37</v>
      </c>
      <c r="K568" s="20">
        <v>18197</v>
      </c>
      <c r="L568" s="19" t="s">
        <v>37</v>
      </c>
      <c r="M568" s="19" t="s">
        <v>37</v>
      </c>
      <c r="N568" s="19" t="s">
        <v>37</v>
      </c>
      <c r="O568" s="19" t="s">
        <v>37</v>
      </c>
      <c r="P568" s="19">
        <v>0</v>
      </c>
      <c r="Q568" s="22">
        <v>5928</v>
      </c>
      <c r="R568" s="22">
        <v>12269</v>
      </c>
      <c r="S568" s="22" t="s">
        <v>37</v>
      </c>
      <c r="T568" s="22" t="s">
        <v>37</v>
      </c>
      <c r="U568" s="22">
        <v>18197</v>
      </c>
      <c r="V568" s="21" t="s">
        <v>37</v>
      </c>
      <c r="W568" s="21" t="s">
        <v>37</v>
      </c>
      <c r="X568" s="21" t="s">
        <v>37</v>
      </c>
      <c r="Y568" s="21" t="s">
        <v>37</v>
      </c>
      <c r="Z568" s="21">
        <v>0</v>
      </c>
      <c r="AA568" s="20" t="s">
        <v>37</v>
      </c>
      <c r="AB568" s="20" t="s">
        <v>37</v>
      </c>
      <c r="AC568" s="20" t="s">
        <v>37</v>
      </c>
      <c r="AD568" s="20" t="s">
        <v>37</v>
      </c>
      <c r="AE568" s="20">
        <v>0</v>
      </c>
      <c r="AF568" s="19" t="s">
        <v>37</v>
      </c>
      <c r="AG568" s="19" t="s">
        <v>37</v>
      </c>
      <c r="AH568" s="19" t="s">
        <v>37</v>
      </c>
      <c r="AI568" s="19" t="s">
        <v>37</v>
      </c>
      <c r="AJ568" s="19">
        <v>0</v>
      </c>
      <c r="AK568" s="19" t="s">
        <v>37</v>
      </c>
      <c r="AL568" s="19" t="s">
        <v>37</v>
      </c>
      <c r="AM568" s="19" t="s">
        <v>37</v>
      </c>
      <c r="AN568" s="19" t="s">
        <v>37</v>
      </c>
      <c r="AO568" s="19">
        <v>0</v>
      </c>
      <c r="AP568" s="22">
        <v>0</v>
      </c>
      <c r="AQ568" s="22">
        <v>0</v>
      </c>
      <c r="AR568" s="22">
        <v>0</v>
      </c>
      <c r="AS568" s="22">
        <v>0</v>
      </c>
      <c r="AT568" s="22">
        <v>0</v>
      </c>
      <c r="AU568" s="21">
        <v>0</v>
      </c>
      <c r="AV568" s="21">
        <v>0</v>
      </c>
      <c r="AW568" s="21">
        <v>0</v>
      </c>
      <c r="AX568" s="21">
        <v>0</v>
      </c>
      <c r="AY568" s="21">
        <v>0</v>
      </c>
      <c r="AZ568" s="21">
        <v>0</v>
      </c>
      <c r="BA568" s="21">
        <v>1.3</v>
      </c>
      <c r="BB568" s="21">
        <v>0</v>
      </c>
      <c r="BC568" s="21">
        <v>0</v>
      </c>
      <c r="BD568" s="21">
        <v>1.3</v>
      </c>
      <c r="BE568" s="20">
        <v>309</v>
      </c>
      <c r="BF568" s="20">
        <v>773</v>
      </c>
      <c r="BG568" s="20" t="s">
        <v>37</v>
      </c>
      <c r="BH568" s="20" t="s">
        <v>37</v>
      </c>
      <c r="BI568" s="20">
        <v>1082</v>
      </c>
      <c r="BJ568" s="20">
        <v>417</v>
      </c>
      <c r="BK568" s="20">
        <v>3097</v>
      </c>
      <c r="BL568" s="20" t="s">
        <v>37</v>
      </c>
      <c r="BM568" s="20" t="s">
        <v>37</v>
      </c>
      <c r="BN568" s="20">
        <v>3514</v>
      </c>
      <c r="BO568" s="22" t="s">
        <v>37</v>
      </c>
      <c r="BP568" s="22" t="s">
        <v>37</v>
      </c>
      <c r="BQ568" s="22" t="s">
        <v>37</v>
      </c>
      <c r="BR568" s="22" t="s">
        <v>37</v>
      </c>
      <c r="BS568" s="22">
        <v>0</v>
      </c>
      <c r="BT568" s="22">
        <v>0</v>
      </c>
      <c r="BU568" s="22">
        <v>0</v>
      </c>
      <c r="BV568" s="22">
        <v>0</v>
      </c>
      <c r="BW568" s="22">
        <v>0</v>
      </c>
      <c r="BX568" s="22">
        <v>0</v>
      </c>
      <c r="BY568" s="24">
        <v>0</v>
      </c>
      <c r="BZ568" s="24">
        <v>0</v>
      </c>
      <c r="CA568" s="24">
        <v>0</v>
      </c>
      <c r="CB568" s="24">
        <v>0</v>
      </c>
      <c r="CC568" s="24">
        <v>0</v>
      </c>
      <c r="CD568" s="24">
        <v>726</v>
      </c>
      <c r="CE568" s="24">
        <v>3870</v>
      </c>
      <c r="CF568" s="24">
        <v>0</v>
      </c>
      <c r="CG568" s="24">
        <v>0</v>
      </c>
      <c r="CH568" s="24">
        <v>4596</v>
      </c>
      <c r="CI568" s="22">
        <v>0</v>
      </c>
      <c r="CJ568" s="22">
        <v>2</v>
      </c>
      <c r="CK568" s="22">
        <v>0</v>
      </c>
      <c r="CL568" s="22">
        <v>0</v>
      </c>
      <c r="CM568" s="20">
        <v>4135</v>
      </c>
      <c r="CN568" s="20">
        <v>380</v>
      </c>
      <c r="CO568" s="20">
        <v>205</v>
      </c>
      <c r="CP568" s="20">
        <v>0</v>
      </c>
    </row>
    <row r="569" spans="1:94" x14ac:dyDescent="0.35">
      <c r="A569" s="16">
        <v>2012</v>
      </c>
      <c r="B569" s="17">
        <v>16195</v>
      </c>
      <c r="C569" s="18" t="s">
        <v>1449</v>
      </c>
      <c r="D569" s="18" t="s">
        <v>54</v>
      </c>
      <c r="E569" s="18" t="s">
        <v>28</v>
      </c>
      <c r="F569" s="16" t="s">
        <v>8</v>
      </c>
      <c r="G569" s="20" t="s">
        <v>37</v>
      </c>
      <c r="H569" s="20" t="s">
        <v>37</v>
      </c>
      <c r="I569" s="20" t="s">
        <v>37</v>
      </c>
      <c r="J569" s="20" t="s">
        <v>37</v>
      </c>
      <c r="K569" s="20">
        <v>0</v>
      </c>
      <c r="L569" s="19" t="s">
        <v>37</v>
      </c>
      <c r="M569" s="19" t="s">
        <v>37</v>
      </c>
      <c r="N569" s="19" t="s">
        <v>37</v>
      </c>
      <c r="O569" s="19" t="s">
        <v>37</v>
      </c>
      <c r="P569" s="19">
        <v>0</v>
      </c>
      <c r="Q569" s="22" t="s">
        <v>37</v>
      </c>
      <c r="R569" s="22" t="s">
        <v>37</v>
      </c>
      <c r="S569" s="22" t="s">
        <v>37</v>
      </c>
      <c r="T569" s="22" t="s">
        <v>37</v>
      </c>
      <c r="U569" s="22">
        <v>0</v>
      </c>
      <c r="V569" s="21" t="s">
        <v>37</v>
      </c>
      <c r="W569" s="21" t="s">
        <v>37</v>
      </c>
      <c r="X569" s="21" t="s">
        <v>37</v>
      </c>
      <c r="Y569" s="21" t="s">
        <v>37</v>
      </c>
      <c r="Z569" s="21">
        <v>0</v>
      </c>
      <c r="AA569" s="20" t="s">
        <v>37</v>
      </c>
      <c r="AB569" s="20" t="s">
        <v>37</v>
      </c>
      <c r="AC569" s="20" t="s">
        <v>37</v>
      </c>
      <c r="AD569" s="20" t="s">
        <v>37</v>
      </c>
      <c r="AE569" s="20">
        <v>0</v>
      </c>
      <c r="AF569" s="19" t="s">
        <v>37</v>
      </c>
      <c r="AG569" s="19" t="s">
        <v>37</v>
      </c>
      <c r="AH569" s="19" t="s">
        <v>37</v>
      </c>
      <c r="AI569" s="19" t="s">
        <v>37</v>
      </c>
      <c r="AJ569" s="19">
        <v>0</v>
      </c>
      <c r="AK569" s="19" t="s">
        <v>37</v>
      </c>
      <c r="AL569" s="19" t="s">
        <v>37</v>
      </c>
      <c r="AM569" s="19" t="s">
        <v>37</v>
      </c>
      <c r="AN569" s="19" t="s">
        <v>37</v>
      </c>
      <c r="AO569" s="19">
        <v>0</v>
      </c>
      <c r="AP569" s="22">
        <v>140</v>
      </c>
      <c r="AQ569" s="22">
        <v>180</v>
      </c>
      <c r="AR569" s="22" t="s">
        <v>37</v>
      </c>
      <c r="AS569" s="22" t="s">
        <v>37</v>
      </c>
      <c r="AT569" s="22">
        <v>320</v>
      </c>
      <c r="AU569" s="21">
        <v>7</v>
      </c>
      <c r="AV569" s="21">
        <v>8</v>
      </c>
      <c r="AW569" s="21" t="s">
        <v>37</v>
      </c>
      <c r="AX569" s="21" t="s">
        <v>37</v>
      </c>
      <c r="AY569" s="21">
        <v>15</v>
      </c>
      <c r="AZ569" s="21">
        <v>7</v>
      </c>
      <c r="BA569" s="21">
        <v>8</v>
      </c>
      <c r="BB569" s="21" t="s">
        <v>37</v>
      </c>
      <c r="BC569" s="21" t="s">
        <v>37</v>
      </c>
      <c r="BD569" s="21">
        <v>15</v>
      </c>
      <c r="BE569" s="20" t="s">
        <v>37</v>
      </c>
      <c r="BF569" s="20" t="s">
        <v>37</v>
      </c>
      <c r="BG569" s="20" t="s">
        <v>37</v>
      </c>
      <c r="BH569" s="20" t="s">
        <v>37</v>
      </c>
      <c r="BI569" s="20">
        <v>0</v>
      </c>
      <c r="BJ569" s="20" t="s">
        <v>37</v>
      </c>
      <c r="BK569" s="20" t="s">
        <v>37</v>
      </c>
      <c r="BL569" s="20" t="s">
        <v>37</v>
      </c>
      <c r="BM569" s="20" t="s">
        <v>37</v>
      </c>
      <c r="BN569" s="20">
        <v>0</v>
      </c>
      <c r="BO569" s="22">
        <v>32</v>
      </c>
      <c r="BP569" s="22">
        <v>36</v>
      </c>
      <c r="BQ569" s="22" t="s">
        <v>37</v>
      </c>
      <c r="BR569" s="22" t="s">
        <v>37</v>
      </c>
      <c r="BS569" s="22">
        <v>68</v>
      </c>
      <c r="BT569" s="22">
        <v>1</v>
      </c>
      <c r="BU569" s="22">
        <v>18</v>
      </c>
      <c r="BV569" s="22" t="s">
        <v>37</v>
      </c>
      <c r="BW569" s="22" t="s">
        <v>37</v>
      </c>
      <c r="BX569" s="22">
        <v>19</v>
      </c>
      <c r="BY569" s="24">
        <v>2</v>
      </c>
      <c r="BZ569" s="24">
        <v>3</v>
      </c>
      <c r="CA569" s="24" t="s">
        <v>37</v>
      </c>
      <c r="CB569" s="24" t="s">
        <v>37</v>
      </c>
      <c r="CC569" s="24">
        <v>5</v>
      </c>
      <c r="CD569" s="24">
        <v>35</v>
      </c>
      <c r="CE569" s="24">
        <v>57</v>
      </c>
      <c r="CF569" s="24">
        <v>0</v>
      </c>
      <c r="CG569" s="24">
        <v>0</v>
      </c>
      <c r="CH569" s="24">
        <v>92</v>
      </c>
      <c r="CI569" s="22">
        <v>2150</v>
      </c>
      <c r="CJ569" s="22">
        <v>2</v>
      </c>
      <c r="CK569" s="22" t="s">
        <v>37</v>
      </c>
      <c r="CL569" s="22" t="s">
        <v>37</v>
      </c>
      <c r="CM569" s="20" t="s">
        <v>37</v>
      </c>
      <c r="CN569" s="20" t="s">
        <v>37</v>
      </c>
      <c r="CO569" s="20" t="s">
        <v>37</v>
      </c>
      <c r="CP569" s="20" t="s">
        <v>37</v>
      </c>
    </row>
    <row r="570" spans="1:94" x14ac:dyDescent="0.35">
      <c r="A570" s="16">
        <v>2012</v>
      </c>
      <c r="B570" s="17">
        <v>16206</v>
      </c>
      <c r="C570" s="18" t="s">
        <v>1451</v>
      </c>
      <c r="D570" s="18" t="s">
        <v>87</v>
      </c>
      <c r="E570" s="18" t="s">
        <v>28</v>
      </c>
      <c r="F570" s="16" t="s">
        <v>8</v>
      </c>
      <c r="G570" s="20">
        <v>4</v>
      </c>
      <c r="H570" s="20">
        <v>602</v>
      </c>
      <c r="I570" s="20" t="s">
        <v>37</v>
      </c>
      <c r="J570" s="20" t="s">
        <v>37</v>
      </c>
      <c r="K570" s="20">
        <v>606</v>
      </c>
      <c r="L570" s="19">
        <v>0</v>
      </c>
      <c r="M570" s="19">
        <v>0.1</v>
      </c>
      <c r="N570" s="19" t="s">
        <v>37</v>
      </c>
      <c r="O570" s="19" t="s">
        <v>37</v>
      </c>
      <c r="P570" s="19">
        <v>0.1</v>
      </c>
      <c r="Q570" s="22">
        <v>85</v>
      </c>
      <c r="R570" s="22">
        <v>914</v>
      </c>
      <c r="S570" s="22" t="s">
        <v>37</v>
      </c>
      <c r="T570" s="22" t="s">
        <v>37</v>
      </c>
      <c r="U570" s="22">
        <v>999</v>
      </c>
      <c r="V570" s="21">
        <v>0</v>
      </c>
      <c r="W570" s="21">
        <v>0.2</v>
      </c>
      <c r="X570" s="21" t="s">
        <v>37</v>
      </c>
      <c r="Y570" s="21" t="s">
        <v>37</v>
      </c>
      <c r="Z570" s="21">
        <v>0.2</v>
      </c>
      <c r="AA570" s="20" t="s">
        <v>37</v>
      </c>
      <c r="AB570" s="20" t="s">
        <v>37</v>
      </c>
      <c r="AC570" s="20" t="s">
        <v>37</v>
      </c>
      <c r="AD570" s="20" t="s">
        <v>37</v>
      </c>
      <c r="AE570" s="20">
        <v>0</v>
      </c>
      <c r="AF570" s="19" t="s">
        <v>37</v>
      </c>
      <c r="AG570" s="19" t="s">
        <v>37</v>
      </c>
      <c r="AH570" s="19" t="s">
        <v>37</v>
      </c>
      <c r="AI570" s="19" t="s">
        <v>37</v>
      </c>
      <c r="AJ570" s="19">
        <v>0</v>
      </c>
      <c r="AK570" s="19" t="s">
        <v>37</v>
      </c>
      <c r="AL570" s="19" t="s">
        <v>37</v>
      </c>
      <c r="AM570" s="19" t="s">
        <v>37</v>
      </c>
      <c r="AN570" s="19" t="s">
        <v>37</v>
      </c>
      <c r="AO570" s="19">
        <v>0</v>
      </c>
      <c r="AP570" s="22" t="s">
        <v>37</v>
      </c>
      <c r="AQ570" s="22" t="s">
        <v>37</v>
      </c>
      <c r="AR570" s="22" t="s">
        <v>37</v>
      </c>
      <c r="AS570" s="22" t="s">
        <v>37</v>
      </c>
      <c r="AT570" s="22">
        <v>0</v>
      </c>
      <c r="AU570" s="21" t="s">
        <v>37</v>
      </c>
      <c r="AV570" s="21" t="s">
        <v>37</v>
      </c>
      <c r="AW570" s="21" t="s">
        <v>37</v>
      </c>
      <c r="AX570" s="21" t="s">
        <v>37</v>
      </c>
      <c r="AY570" s="21">
        <v>0</v>
      </c>
      <c r="AZ570" s="21" t="s">
        <v>37</v>
      </c>
      <c r="BA570" s="21" t="s">
        <v>37</v>
      </c>
      <c r="BB570" s="21" t="s">
        <v>37</v>
      </c>
      <c r="BC570" s="21" t="s">
        <v>37</v>
      </c>
      <c r="BD570" s="21">
        <v>0</v>
      </c>
      <c r="BE570" s="20" t="s">
        <v>37</v>
      </c>
      <c r="BF570" s="20">
        <v>95</v>
      </c>
      <c r="BG570" s="20" t="s">
        <v>37</v>
      </c>
      <c r="BH570" s="20" t="s">
        <v>37</v>
      </c>
      <c r="BI570" s="20">
        <v>95</v>
      </c>
      <c r="BJ570" s="20">
        <v>3</v>
      </c>
      <c r="BK570" s="20">
        <v>36</v>
      </c>
      <c r="BL570" s="20" t="s">
        <v>37</v>
      </c>
      <c r="BM570" s="20" t="s">
        <v>37</v>
      </c>
      <c r="BN570" s="20">
        <v>39</v>
      </c>
      <c r="BO570" s="22">
        <v>1</v>
      </c>
      <c r="BP570" s="22" t="s">
        <v>37</v>
      </c>
      <c r="BQ570" s="22" t="s">
        <v>37</v>
      </c>
      <c r="BR570" s="22" t="s">
        <v>37</v>
      </c>
      <c r="BS570" s="22">
        <v>1</v>
      </c>
      <c r="BT570" s="22" t="s">
        <v>37</v>
      </c>
      <c r="BU570" s="22" t="s">
        <v>37</v>
      </c>
      <c r="BV570" s="22" t="s">
        <v>37</v>
      </c>
      <c r="BW570" s="22" t="s">
        <v>37</v>
      </c>
      <c r="BX570" s="22">
        <v>0</v>
      </c>
      <c r="BY570" s="24">
        <v>1</v>
      </c>
      <c r="BZ570" s="24">
        <v>3</v>
      </c>
      <c r="CA570" s="24" t="s">
        <v>37</v>
      </c>
      <c r="CB570" s="24" t="s">
        <v>37</v>
      </c>
      <c r="CC570" s="24">
        <v>4</v>
      </c>
      <c r="CD570" s="24">
        <v>5</v>
      </c>
      <c r="CE570" s="24">
        <v>134</v>
      </c>
      <c r="CF570" s="24">
        <v>0</v>
      </c>
      <c r="CG570" s="24">
        <v>0</v>
      </c>
      <c r="CH570" s="24">
        <v>139</v>
      </c>
      <c r="CI570" s="22" t="s">
        <v>37</v>
      </c>
      <c r="CJ570" s="22" t="s">
        <v>37</v>
      </c>
      <c r="CK570" s="22" t="s">
        <v>37</v>
      </c>
      <c r="CL570" s="22" t="s">
        <v>37</v>
      </c>
      <c r="CM570" s="20" t="s">
        <v>37</v>
      </c>
      <c r="CN570" s="20" t="s">
        <v>37</v>
      </c>
      <c r="CO570" s="20" t="s">
        <v>37</v>
      </c>
      <c r="CP570" s="20" t="s">
        <v>37</v>
      </c>
    </row>
    <row r="571" spans="1:94" x14ac:dyDescent="0.35">
      <c r="A571" s="16">
        <v>2012</v>
      </c>
      <c r="B571" s="17">
        <v>16213</v>
      </c>
      <c r="C571" s="18" t="s">
        <v>1452</v>
      </c>
      <c r="D571" s="18" t="s">
        <v>136</v>
      </c>
      <c r="E571" s="18" t="s">
        <v>57</v>
      </c>
      <c r="F571" s="16" t="s">
        <v>8</v>
      </c>
      <c r="G571" s="20">
        <v>170</v>
      </c>
      <c r="H571" s="20" t="s">
        <v>37</v>
      </c>
      <c r="I571" s="20" t="s">
        <v>37</v>
      </c>
      <c r="J571" s="20" t="s">
        <v>37</v>
      </c>
      <c r="K571" s="20">
        <v>170</v>
      </c>
      <c r="L571" s="19" t="s">
        <v>37</v>
      </c>
      <c r="M571" s="19" t="s">
        <v>37</v>
      </c>
      <c r="N571" s="19" t="s">
        <v>37</v>
      </c>
      <c r="O571" s="19" t="s">
        <v>37</v>
      </c>
      <c r="P571" s="19">
        <v>0</v>
      </c>
      <c r="Q571" s="22">
        <v>11455</v>
      </c>
      <c r="R571" s="22" t="s">
        <v>37</v>
      </c>
      <c r="S571" s="22" t="s">
        <v>37</v>
      </c>
      <c r="T571" s="22" t="s">
        <v>37</v>
      </c>
      <c r="U571" s="22">
        <v>11455</v>
      </c>
      <c r="V571" s="21" t="s">
        <v>37</v>
      </c>
      <c r="W571" s="21" t="s">
        <v>37</v>
      </c>
      <c r="X571" s="21" t="s">
        <v>37</v>
      </c>
      <c r="Y571" s="21" t="s">
        <v>37</v>
      </c>
      <c r="Z571" s="21">
        <v>0</v>
      </c>
      <c r="AA571" s="20" t="s">
        <v>37</v>
      </c>
      <c r="AB571" s="20" t="s">
        <v>37</v>
      </c>
      <c r="AC571" s="20" t="s">
        <v>37</v>
      </c>
      <c r="AD571" s="20" t="s">
        <v>37</v>
      </c>
      <c r="AE571" s="20">
        <v>0</v>
      </c>
      <c r="AF571" s="19" t="s">
        <v>37</v>
      </c>
      <c r="AG571" s="19" t="s">
        <v>37</v>
      </c>
      <c r="AH571" s="19" t="s">
        <v>37</v>
      </c>
      <c r="AI571" s="19" t="s">
        <v>37</v>
      </c>
      <c r="AJ571" s="19">
        <v>0</v>
      </c>
      <c r="AK571" s="19" t="s">
        <v>37</v>
      </c>
      <c r="AL571" s="19" t="s">
        <v>37</v>
      </c>
      <c r="AM571" s="19" t="s">
        <v>37</v>
      </c>
      <c r="AN571" s="19" t="s">
        <v>37</v>
      </c>
      <c r="AO571" s="19">
        <v>0</v>
      </c>
      <c r="AP571" s="22" t="s">
        <v>37</v>
      </c>
      <c r="AQ571" s="22" t="s">
        <v>37</v>
      </c>
      <c r="AR571" s="22" t="s">
        <v>37</v>
      </c>
      <c r="AS571" s="22" t="s">
        <v>37</v>
      </c>
      <c r="AT571" s="22">
        <v>0</v>
      </c>
      <c r="AU571" s="21" t="s">
        <v>37</v>
      </c>
      <c r="AV571" s="21" t="s">
        <v>37</v>
      </c>
      <c r="AW571" s="21" t="s">
        <v>37</v>
      </c>
      <c r="AX571" s="21" t="s">
        <v>37</v>
      </c>
      <c r="AY571" s="21">
        <v>0</v>
      </c>
      <c r="AZ571" s="21" t="s">
        <v>37</v>
      </c>
      <c r="BA571" s="21" t="s">
        <v>37</v>
      </c>
      <c r="BB571" s="21" t="s">
        <v>37</v>
      </c>
      <c r="BC571" s="21" t="s">
        <v>37</v>
      </c>
      <c r="BD571" s="21">
        <v>0</v>
      </c>
      <c r="BE571" s="20">
        <v>29</v>
      </c>
      <c r="BF571" s="20" t="s">
        <v>37</v>
      </c>
      <c r="BG571" s="20" t="s">
        <v>37</v>
      </c>
      <c r="BH571" s="20" t="s">
        <v>37</v>
      </c>
      <c r="BI571" s="20">
        <v>29</v>
      </c>
      <c r="BJ571" s="20">
        <v>193</v>
      </c>
      <c r="BK571" s="20" t="s">
        <v>37</v>
      </c>
      <c r="BL571" s="20" t="s">
        <v>37</v>
      </c>
      <c r="BM571" s="20" t="s">
        <v>37</v>
      </c>
      <c r="BN571" s="20">
        <v>193</v>
      </c>
      <c r="BO571" s="22" t="s">
        <v>37</v>
      </c>
      <c r="BP571" s="22" t="s">
        <v>37</v>
      </c>
      <c r="BQ571" s="22" t="s">
        <v>37</v>
      </c>
      <c r="BR571" s="22" t="s">
        <v>37</v>
      </c>
      <c r="BS571" s="22">
        <v>0</v>
      </c>
      <c r="BT571" s="22" t="s">
        <v>37</v>
      </c>
      <c r="BU571" s="22" t="s">
        <v>37</v>
      </c>
      <c r="BV571" s="22" t="s">
        <v>37</v>
      </c>
      <c r="BW571" s="22" t="s">
        <v>37</v>
      </c>
      <c r="BX571" s="22">
        <v>0</v>
      </c>
      <c r="BY571" s="24" t="s">
        <v>37</v>
      </c>
      <c r="BZ571" s="24" t="s">
        <v>37</v>
      </c>
      <c r="CA571" s="24" t="s">
        <v>37</v>
      </c>
      <c r="CB571" s="24" t="s">
        <v>37</v>
      </c>
      <c r="CC571" s="24">
        <v>0</v>
      </c>
      <c r="CD571" s="24">
        <v>222</v>
      </c>
      <c r="CE571" s="24">
        <v>0</v>
      </c>
      <c r="CF571" s="24">
        <v>0</v>
      </c>
      <c r="CG571" s="24">
        <v>0</v>
      </c>
      <c r="CH571" s="24">
        <v>222</v>
      </c>
      <c r="CI571" s="22" t="s">
        <v>37</v>
      </c>
      <c r="CJ571" s="22" t="s">
        <v>37</v>
      </c>
      <c r="CK571" s="22" t="s">
        <v>37</v>
      </c>
      <c r="CL571" s="22" t="s">
        <v>37</v>
      </c>
      <c r="CM571" s="20" t="s">
        <v>37</v>
      </c>
      <c r="CN571" s="20" t="s">
        <v>37</v>
      </c>
      <c r="CO571" s="20" t="s">
        <v>37</v>
      </c>
      <c r="CP571" s="20" t="s">
        <v>37</v>
      </c>
    </row>
    <row r="572" spans="1:94" x14ac:dyDescent="0.35">
      <c r="A572" s="16">
        <v>2012</v>
      </c>
      <c r="B572" s="17">
        <v>16267</v>
      </c>
      <c r="C572" s="18" t="s">
        <v>1457</v>
      </c>
      <c r="D572" s="18" t="s">
        <v>79</v>
      </c>
      <c r="E572" s="18" t="s">
        <v>33</v>
      </c>
      <c r="F572" s="16" t="s">
        <v>8</v>
      </c>
      <c r="G572" s="20" t="s">
        <v>37</v>
      </c>
      <c r="H572" s="20" t="s">
        <v>37</v>
      </c>
      <c r="I572" s="20" t="s">
        <v>37</v>
      </c>
      <c r="J572" s="20" t="s">
        <v>37</v>
      </c>
      <c r="K572" s="20" t="s">
        <v>37</v>
      </c>
      <c r="L572" s="19" t="s">
        <v>37</v>
      </c>
      <c r="M572" s="19" t="s">
        <v>37</v>
      </c>
      <c r="N572" s="19" t="s">
        <v>37</v>
      </c>
      <c r="O572" s="19" t="s">
        <v>37</v>
      </c>
      <c r="P572" s="19" t="s">
        <v>37</v>
      </c>
      <c r="Q572" s="22" t="s">
        <v>37</v>
      </c>
      <c r="R572" s="22" t="s">
        <v>37</v>
      </c>
      <c r="S572" s="22" t="s">
        <v>37</v>
      </c>
      <c r="T572" s="22" t="s">
        <v>37</v>
      </c>
      <c r="U572" s="22" t="s">
        <v>37</v>
      </c>
      <c r="V572" s="21" t="s">
        <v>37</v>
      </c>
      <c r="W572" s="21" t="s">
        <v>37</v>
      </c>
      <c r="X572" s="21" t="s">
        <v>37</v>
      </c>
      <c r="Y572" s="21" t="s">
        <v>37</v>
      </c>
      <c r="Z572" s="21" t="s">
        <v>37</v>
      </c>
      <c r="AA572" s="20" t="s">
        <v>37</v>
      </c>
      <c r="AB572" s="20" t="s">
        <v>37</v>
      </c>
      <c r="AC572" s="20" t="s">
        <v>37</v>
      </c>
      <c r="AD572" s="20" t="s">
        <v>37</v>
      </c>
      <c r="AE572" s="20" t="s">
        <v>37</v>
      </c>
      <c r="AF572" s="19" t="s">
        <v>37</v>
      </c>
      <c r="AG572" s="19" t="s">
        <v>37</v>
      </c>
      <c r="AH572" s="19" t="s">
        <v>37</v>
      </c>
      <c r="AI572" s="19" t="s">
        <v>37</v>
      </c>
      <c r="AJ572" s="19" t="s">
        <v>37</v>
      </c>
      <c r="AK572" s="19" t="s">
        <v>37</v>
      </c>
      <c r="AL572" s="19" t="s">
        <v>37</v>
      </c>
      <c r="AM572" s="19" t="s">
        <v>37</v>
      </c>
      <c r="AN572" s="19" t="s">
        <v>37</v>
      </c>
      <c r="AO572" s="19" t="s">
        <v>37</v>
      </c>
      <c r="AP572" s="22" t="s">
        <v>37</v>
      </c>
      <c r="AQ572" s="22" t="s">
        <v>37</v>
      </c>
      <c r="AR572" s="22" t="s">
        <v>37</v>
      </c>
      <c r="AS572" s="22" t="s">
        <v>37</v>
      </c>
      <c r="AT572" s="22" t="s">
        <v>37</v>
      </c>
      <c r="AU572" s="21" t="s">
        <v>37</v>
      </c>
      <c r="AV572" s="21" t="s">
        <v>37</v>
      </c>
      <c r="AW572" s="21">
        <v>3.5</v>
      </c>
      <c r="AX572" s="21" t="s">
        <v>37</v>
      </c>
      <c r="AY572" s="21">
        <v>3.5</v>
      </c>
      <c r="AZ572" s="21" t="s">
        <v>37</v>
      </c>
      <c r="BA572" s="21" t="s">
        <v>37</v>
      </c>
      <c r="BB572" s="21">
        <v>3.5</v>
      </c>
      <c r="BC572" s="21" t="s">
        <v>37</v>
      </c>
      <c r="BD572" s="21">
        <v>3.5</v>
      </c>
      <c r="BE572" s="20" t="s">
        <v>37</v>
      </c>
      <c r="BF572" s="20" t="s">
        <v>37</v>
      </c>
      <c r="BG572" s="20" t="s">
        <v>37</v>
      </c>
      <c r="BH572" s="20" t="s">
        <v>37</v>
      </c>
      <c r="BI572" s="20">
        <v>0</v>
      </c>
      <c r="BJ572" s="20" t="s">
        <v>37</v>
      </c>
      <c r="BK572" s="20" t="s">
        <v>37</v>
      </c>
      <c r="BL572" s="20" t="s">
        <v>37</v>
      </c>
      <c r="BM572" s="20" t="s">
        <v>37</v>
      </c>
      <c r="BN572" s="20">
        <v>0</v>
      </c>
      <c r="BO572" s="22" t="s">
        <v>37</v>
      </c>
      <c r="BP572" s="22" t="s">
        <v>37</v>
      </c>
      <c r="BQ572" s="22">
        <v>17</v>
      </c>
      <c r="BR572" s="22" t="s">
        <v>37</v>
      </c>
      <c r="BS572" s="22">
        <v>17</v>
      </c>
      <c r="BT572" s="22" t="s">
        <v>37</v>
      </c>
      <c r="BU572" s="22" t="s">
        <v>37</v>
      </c>
      <c r="BV572" s="22" t="s">
        <v>37</v>
      </c>
      <c r="BW572" s="22" t="s">
        <v>37</v>
      </c>
      <c r="BX572" s="22">
        <v>0</v>
      </c>
      <c r="BY572" s="24" t="s">
        <v>37</v>
      </c>
      <c r="BZ572" s="24" t="s">
        <v>37</v>
      </c>
      <c r="CA572" s="24" t="s">
        <v>37</v>
      </c>
      <c r="CB572" s="24" t="s">
        <v>37</v>
      </c>
      <c r="CC572" s="24">
        <v>0</v>
      </c>
      <c r="CD572" s="24">
        <v>0</v>
      </c>
      <c r="CE572" s="24">
        <v>0</v>
      </c>
      <c r="CF572" s="24">
        <v>17</v>
      </c>
      <c r="CG572" s="24">
        <v>0</v>
      </c>
      <c r="CH572" s="24">
        <v>17</v>
      </c>
      <c r="CI572" s="22" t="s">
        <v>37</v>
      </c>
      <c r="CJ572" s="22" t="s">
        <v>37</v>
      </c>
      <c r="CK572" s="22">
        <v>203</v>
      </c>
      <c r="CL572" s="22" t="s">
        <v>37</v>
      </c>
      <c r="CM572" s="20" t="s">
        <v>37</v>
      </c>
      <c r="CN572" s="20" t="s">
        <v>37</v>
      </c>
      <c r="CO572" s="20" t="s">
        <v>37</v>
      </c>
      <c r="CP572" s="20" t="s">
        <v>37</v>
      </c>
    </row>
    <row r="573" spans="1:94" x14ac:dyDescent="0.35">
      <c r="A573" s="16">
        <v>2012</v>
      </c>
      <c r="B573" s="17">
        <v>16284</v>
      </c>
      <c r="C573" s="18" t="s">
        <v>1458</v>
      </c>
      <c r="D573" s="18" t="s">
        <v>51</v>
      </c>
      <c r="E573" s="18" t="s">
        <v>33</v>
      </c>
      <c r="F573" s="16" t="s">
        <v>8</v>
      </c>
      <c r="G573" s="20" t="s">
        <v>37</v>
      </c>
      <c r="H573" s="20" t="s">
        <v>37</v>
      </c>
      <c r="I573" s="20" t="s">
        <v>37</v>
      </c>
      <c r="J573" s="20" t="s">
        <v>37</v>
      </c>
      <c r="K573" s="20" t="s">
        <v>37</v>
      </c>
      <c r="L573" s="19" t="s">
        <v>37</v>
      </c>
      <c r="M573" s="19" t="s">
        <v>37</v>
      </c>
      <c r="N573" s="19" t="s">
        <v>37</v>
      </c>
      <c r="O573" s="19" t="s">
        <v>37</v>
      </c>
      <c r="P573" s="19" t="s">
        <v>37</v>
      </c>
      <c r="Q573" s="22" t="s">
        <v>37</v>
      </c>
      <c r="R573" s="22" t="s">
        <v>37</v>
      </c>
      <c r="S573" s="22" t="s">
        <v>37</v>
      </c>
      <c r="T573" s="22" t="s">
        <v>37</v>
      </c>
      <c r="U573" s="22" t="s">
        <v>37</v>
      </c>
      <c r="V573" s="21" t="s">
        <v>37</v>
      </c>
      <c r="W573" s="21" t="s">
        <v>37</v>
      </c>
      <c r="X573" s="21" t="s">
        <v>37</v>
      </c>
      <c r="Y573" s="21" t="s">
        <v>37</v>
      </c>
      <c r="Z573" s="21" t="s">
        <v>37</v>
      </c>
      <c r="AA573" s="20" t="s">
        <v>37</v>
      </c>
      <c r="AB573" s="20" t="s">
        <v>37</v>
      </c>
      <c r="AC573" s="20" t="s">
        <v>37</v>
      </c>
      <c r="AD573" s="20" t="s">
        <v>37</v>
      </c>
      <c r="AE573" s="20" t="s">
        <v>37</v>
      </c>
      <c r="AF573" s="19" t="s">
        <v>37</v>
      </c>
      <c r="AG573" s="19" t="s">
        <v>37</v>
      </c>
      <c r="AH573" s="19" t="s">
        <v>37</v>
      </c>
      <c r="AI573" s="19" t="s">
        <v>37</v>
      </c>
      <c r="AJ573" s="19" t="s">
        <v>37</v>
      </c>
      <c r="AK573" s="19" t="s">
        <v>37</v>
      </c>
      <c r="AL573" s="19" t="s">
        <v>37</v>
      </c>
      <c r="AM573" s="19" t="s">
        <v>37</v>
      </c>
      <c r="AN573" s="19" t="s">
        <v>37</v>
      </c>
      <c r="AO573" s="19" t="s">
        <v>37</v>
      </c>
      <c r="AP573" s="22" t="s">
        <v>37</v>
      </c>
      <c r="AQ573" s="22" t="s">
        <v>37</v>
      </c>
      <c r="AR573" s="22" t="s">
        <v>37</v>
      </c>
      <c r="AS573" s="22" t="s">
        <v>37</v>
      </c>
      <c r="AT573" s="22" t="s">
        <v>37</v>
      </c>
      <c r="AU573" s="21" t="s">
        <v>37</v>
      </c>
      <c r="AV573" s="21" t="s">
        <v>37</v>
      </c>
      <c r="AW573" s="21" t="s">
        <v>37</v>
      </c>
      <c r="AX573" s="21" t="s">
        <v>37</v>
      </c>
      <c r="AY573" s="21" t="s">
        <v>37</v>
      </c>
      <c r="AZ573" s="21" t="s">
        <v>37</v>
      </c>
      <c r="BA573" s="21" t="s">
        <v>37</v>
      </c>
      <c r="BB573" s="21" t="s">
        <v>37</v>
      </c>
      <c r="BC573" s="21" t="s">
        <v>37</v>
      </c>
      <c r="BD573" s="21" t="s">
        <v>37</v>
      </c>
      <c r="BE573" s="20" t="s">
        <v>37</v>
      </c>
      <c r="BF573" s="20" t="s">
        <v>37</v>
      </c>
      <c r="BG573" s="20" t="s">
        <v>37</v>
      </c>
      <c r="BH573" s="20" t="s">
        <v>37</v>
      </c>
      <c r="BI573" s="20" t="s">
        <v>37</v>
      </c>
      <c r="BJ573" s="20" t="s">
        <v>37</v>
      </c>
      <c r="BK573" s="20" t="s">
        <v>37</v>
      </c>
      <c r="BL573" s="20" t="s">
        <v>37</v>
      </c>
      <c r="BM573" s="20" t="s">
        <v>37</v>
      </c>
      <c r="BN573" s="20" t="s">
        <v>37</v>
      </c>
      <c r="BO573" s="22" t="s">
        <v>37</v>
      </c>
      <c r="BP573" s="22" t="s">
        <v>37</v>
      </c>
      <c r="BQ573" s="22" t="s">
        <v>37</v>
      </c>
      <c r="BR573" s="22" t="s">
        <v>37</v>
      </c>
      <c r="BS573" s="22" t="s">
        <v>37</v>
      </c>
      <c r="BT573" s="22" t="s">
        <v>37</v>
      </c>
      <c r="BU573" s="22" t="s">
        <v>37</v>
      </c>
      <c r="BV573" s="22" t="s">
        <v>37</v>
      </c>
      <c r="BW573" s="22" t="s">
        <v>37</v>
      </c>
      <c r="BX573" s="22" t="s">
        <v>37</v>
      </c>
      <c r="BY573" s="24" t="s">
        <v>37</v>
      </c>
      <c r="BZ573" s="24" t="s">
        <v>37</v>
      </c>
      <c r="CA573" s="24" t="s">
        <v>37</v>
      </c>
      <c r="CB573" s="24" t="s">
        <v>37</v>
      </c>
      <c r="CC573" s="24" t="s">
        <v>37</v>
      </c>
      <c r="CD573" s="24" t="s">
        <v>37</v>
      </c>
      <c r="CE573" s="24" t="s">
        <v>37</v>
      </c>
      <c r="CF573" s="24" t="s">
        <v>37</v>
      </c>
      <c r="CG573" s="24" t="s">
        <v>37</v>
      </c>
      <c r="CH573" s="24" t="s">
        <v>37</v>
      </c>
      <c r="CI573" s="22">
        <v>3010</v>
      </c>
      <c r="CJ573" s="22">
        <v>32</v>
      </c>
      <c r="CK573" s="22" t="s">
        <v>37</v>
      </c>
      <c r="CL573" s="22" t="s">
        <v>37</v>
      </c>
      <c r="CM573" s="20" t="s">
        <v>37</v>
      </c>
      <c r="CN573" s="20" t="s">
        <v>37</v>
      </c>
      <c r="CO573" s="20" t="s">
        <v>37</v>
      </c>
      <c r="CP573" s="20" t="s">
        <v>37</v>
      </c>
    </row>
    <row r="574" spans="1:94" x14ac:dyDescent="0.35">
      <c r="A574" s="16">
        <v>2012</v>
      </c>
      <c r="B574" s="17">
        <v>16295</v>
      </c>
      <c r="C574" s="18" t="s">
        <v>1460</v>
      </c>
      <c r="D574" s="18" t="s">
        <v>63</v>
      </c>
      <c r="E574" s="18" t="s">
        <v>28</v>
      </c>
      <c r="F574" s="16" t="s">
        <v>8</v>
      </c>
      <c r="G574" s="20">
        <v>2544</v>
      </c>
      <c r="H574" s="20">
        <v>4435</v>
      </c>
      <c r="I574" s="20" t="s">
        <v>37</v>
      </c>
      <c r="J574" s="20" t="s">
        <v>37</v>
      </c>
      <c r="K574" s="20">
        <v>6979</v>
      </c>
      <c r="L574" s="19">
        <v>1.8</v>
      </c>
      <c r="M574" s="19">
        <v>1.2</v>
      </c>
      <c r="N574" s="19" t="s">
        <v>37</v>
      </c>
      <c r="O574" s="19" t="s">
        <v>37</v>
      </c>
      <c r="P574" s="19">
        <v>3</v>
      </c>
      <c r="Q574" s="22">
        <v>8388</v>
      </c>
      <c r="R574" s="22">
        <v>40311</v>
      </c>
      <c r="S574" s="22" t="s">
        <v>37</v>
      </c>
      <c r="T574" s="22" t="s">
        <v>37</v>
      </c>
      <c r="U574" s="22">
        <v>48699</v>
      </c>
      <c r="V574" s="21">
        <v>5.4</v>
      </c>
      <c r="W574" s="21">
        <v>8</v>
      </c>
      <c r="X574" s="21" t="s">
        <v>37</v>
      </c>
      <c r="Y574" s="21" t="s">
        <v>37</v>
      </c>
      <c r="Z574" s="21">
        <v>13.4</v>
      </c>
      <c r="AA574" s="20" t="s">
        <v>37</v>
      </c>
      <c r="AB574" s="20" t="s">
        <v>37</v>
      </c>
      <c r="AC574" s="20" t="s">
        <v>37</v>
      </c>
      <c r="AD574" s="20" t="s">
        <v>37</v>
      </c>
      <c r="AE574" s="20">
        <v>0</v>
      </c>
      <c r="AF574" s="19" t="s">
        <v>37</v>
      </c>
      <c r="AG574" s="19" t="s">
        <v>37</v>
      </c>
      <c r="AH574" s="19" t="s">
        <v>37</v>
      </c>
      <c r="AI574" s="19" t="s">
        <v>37</v>
      </c>
      <c r="AJ574" s="19">
        <v>0</v>
      </c>
      <c r="AK574" s="19" t="s">
        <v>37</v>
      </c>
      <c r="AL574" s="19" t="s">
        <v>37</v>
      </c>
      <c r="AM574" s="19" t="s">
        <v>37</v>
      </c>
      <c r="AN574" s="19" t="s">
        <v>37</v>
      </c>
      <c r="AO574" s="19">
        <v>0</v>
      </c>
      <c r="AP574" s="22" t="s">
        <v>37</v>
      </c>
      <c r="AQ574" s="22" t="s">
        <v>37</v>
      </c>
      <c r="AR574" s="22" t="s">
        <v>37</v>
      </c>
      <c r="AS574" s="22" t="s">
        <v>37</v>
      </c>
      <c r="AT574" s="22">
        <v>0</v>
      </c>
      <c r="AU574" s="21" t="s">
        <v>37</v>
      </c>
      <c r="AV574" s="21" t="s">
        <v>37</v>
      </c>
      <c r="AW574" s="21" t="s">
        <v>37</v>
      </c>
      <c r="AX574" s="21" t="s">
        <v>37</v>
      </c>
      <c r="AY574" s="21">
        <v>0</v>
      </c>
      <c r="AZ574" s="21">
        <v>3.8</v>
      </c>
      <c r="BA574" s="21" t="s">
        <v>37</v>
      </c>
      <c r="BB574" s="21" t="s">
        <v>37</v>
      </c>
      <c r="BC574" s="21" t="s">
        <v>37</v>
      </c>
      <c r="BD574" s="21">
        <v>3.8</v>
      </c>
      <c r="BE574" s="20">
        <v>592</v>
      </c>
      <c r="BF574" s="20">
        <v>458</v>
      </c>
      <c r="BG574" s="20">
        <v>0</v>
      </c>
      <c r="BH574" s="20">
        <v>0</v>
      </c>
      <c r="BI574" s="20">
        <v>1050</v>
      </c>
      <c r="BJ574" s="20">
        <v>1706</v>
      </c>
      <c r="BK574" s="20">
        <v>990</v>
      </c>
      <c r="BL574" s="20">
        <v>0</v>
      </c>
      <c r="BM574" s="20">
        <v>0</v>
      </c>
      <c r="BN574" s="20">
        <v>2696</v>
      </c>
      <c r="BO574" s="22">
        <v>94</v>
      </c>
      <c r="BP574" s="22">
        <v>0</v>
      </c>
      <c r="BQ574" s="22">
        <v>0</v>
      </c>
      <c r="BR574" s="22">
        <v>0</v>
      </c>
      <c r="BS574" s="22">
        <v>94</v>
      </c>
      <c r="BT574" s="22">
        <v>39</v>
      </c>
      <c r="BU574" s="22">
        <v>0</v>
      </c>
      <c r="BV574" s="22">
        <v>0</v>
      </c>
      <c r="BW574" s="22">
        <v>0</v>
      </c>
      <c r="BX574" s="22">
        <v>39</v>
      </c>
      <c r="BY574" s="24" t="s">
        <v>37</v>
      </c>
      <c r="BZ574" s="24" t="s">
        <v>37</v>
      </c>
      <c r="CA574" s="24" t="s">
        <v>37</v>
      </c>
      <c r="CB574" s="24" t="s">
        <v>37</v>
      </c>
      <c r="CC574" s="24">
        <v>0</v>
      </c>
      <c r="CD574" s="24">
        <v>2431</v>
      </c>
      <c r="CE574" s="24">
        <v>1448</v>
      </c>
      <c r="CF574" s="24">
        <v>0</v>
      </c>
      <c r="CG574" s="24">
        <v>0</v>
      </c>
      <c r="CH574" s="24">
        <v>3879</v>
      </c>
      <c r="CI574" s="22">
        <v>3800</v>
      </c>
      <c r="CJ574" s="22">
        <v>0</v>
      </c>
      <c r="CK574" s="22">
        <v>0</v>
      </c>
      <c r="CL574" s="22">
        <v>0</v>
      </c>
      <c r="CM574" s="20">
        <v>0</v>
      </c>
      <c r="CN574" s="20">
        <v>0</v>
      </c>
      <c r="CO574" s="20">
        <v>30</v>
      </c>
      <c r="CP574" s="20">
        <v>0</v>
      </c>
    </row>
    <row r="575" spans="1:94" x14ac:dyDescent="0.35">
      <c r="A575" s="16">
        <v>2012</v>
      </c>
      <c r="B575" s="17">
        <v>16420</v>
      </c>
      <c r="C575" s="18" t="s">
        <v>1465</v>
      </c>
      <c r="D575" s="18" t="s">
        <v>36</v>
      </c>
      <c r="E575" s="18" t="s">
        <v>33</v>
      </c>
      <c r="F575" s="16" t="s">
        <v>8</v>
      </c>
      <c r="G575" s="20" t="s">
        <v>37</v>
      </c>
      <c r="H575" s="20" t="s">
        <v>37</v>
      </c>
      <c r="I575" s="20" t="s">
        <v>37</v>
      </c>
      <c r="J575" s="20" t="s">
        <v>37</v>
      </c>
      <c r="K575" s="20">
        <v>0</v>
      </c>
      <c r="L575" s="19" t="s">
        <v>37</v>
      </c>
      <c r="M575" s="19" t="s">
        <v>37</v>
      </c>
      <c r="N575" s="19" t="s">
        <v>37</v>
      </c>
      <c r="O575" s="19" t="s">
        <v>37</v>
      </c>
      <c r="P575" s="19">
        <v>0</v>
      </c>
      <c r="Q575" s="22" t="s">
        <v>37</v>
      </c>
      <c r="R575" s="22" t="s">
        <v>37</v>
      </c>
      <c r="S575" s="22" t="s">
        <v>37</v>
      </c>
      <c r="T575" s="22" t="s">
        <v>37</v>
      </c>
      <c r="U575" s="22">
        <v>0</v>
      </c>
      <c r="V575" s="21" t="s">
        <v>37</v>
      </c>
      <c r="W575" s="21" t="s">
        <v>37</v>
      </c>
      <c r="X575" s="21" t="s">
        <v>37</v>
      </c>
      <c r="Y575" s="21" t="s">
        <v>37</v>
      </c>
      <c r="Z575" s="21">
        <v>0</v>
      </c>
      <c r="AA575" s="20" t="s">
        <v>37</v>
      </c>
      <c r="AB575" s="20" t="s">
        <v>37</v>
      </c>
      <c r="AC575" s="20" t="s">
        <v>37</v>
      </c>
      <c r="AD575" s="20" t="s">
        <v>37</v>
      </c>
      <c r="AE575" s="20">
        <v>0</v>
      </c>
      <c r="AF575" s="19" t="s">
        <v>37</v>
      </c>
      <c r="AG575" s="19" t="s">
        <v>37</v>
      </c>
      <c r="AH575" s="19" t="s">
        <v>37</v>
      </c>
      <c r="AI575" s="19" t="s">
        <v>37</v>
      </c>
      <c r="AJ575" s="19">
        <v>0</v>
      </c>
      <c r="AK575" s="19" t="s">
        <v>37</v>
      </c>
      <c r="AL575" s="19" t="s">
        <v>37</v>
      </c>
      <c r="AM575" s="19" t="s">
        <v>37</v>
      </c>
      <c r="AN575" s="19" t="s">
        <v>37</v>
      </c>
      <c r="AO575" s="19">
        <v>0</v>
      </c>
      <c r="AP575" s="22" t="s">
        <v>37</v>
      </c>
      <c r="AQ575" s="22" t="s">
        <v>37</v>
      </c>
      <c r="AR575" s="22" t="s">
        <v>37</v>
      </c>
      <c r="AS575" s="22" t="s">
        <v>37</v>
      </c>
      <c r="AT575" s="22">
        <v>0</v>
      </c>
      <c r="AU575" s="21">
        <v>3.3</v>
      </c>
      <c r="AV575" s="21" t="s">
        <v>37</v>
      </c>
      <c r="AW575" s="21" t="s">
        <v>37</v>
      </c>
      <c r="AX575" s="21" t="s">
        <v>37</v>
      </c>
      <c r="AY575" s="21">
        <v>3.3</v>
      </c>
      <c r="AZ575" s="21">
        <v>3.8</v>
      </c>
      <c r="BA575" s="21" t="s">
        <v>37</v>
      </c>
      <c r="BB575" s="21" t="s">
        <v>37</v>
      </c>
      <c r="BC575" s="21" t="s">
        <v>37</v>
      </c>
      <c r="BD575" s="21">
        <v>3.8</v>
      </c>
      <c r="BE575" s="20" t="s">
        <v>37</v>
      </c>
      <c r="BF575" s="20" t="s">
        <v>37</v>
      </c>
      <c r="BG575" s="20" t="s">
        <v>37</v>
      </c>
      <c r="BH575" s="20" t="s">
        <v>37</v>
      </c>
      <c r="BI575" s="20">
        <v>0</v>
      </c>
      <c r="BJ575" s="20" t="s">
        <v>37</v>
      </c>
      <c r="BK575" s="20" t="s">
        <v>37</v>
      </c>
      <c r="BL575" s="20" t="s">
        <v>37</v>
      </c>
      <c r="BM575" s="20" t="s">
        <v>37</v>
      </c>
      <c r="BN575" s="20">
        <v>0</v>
      </c>
      <c r="BO575" s="22">
        <v>18</v>
      </c>
      <c r="BP575" s="22" t="s">
        <v>37</v>
      </c>
      <c r="BQ575" s="22" t="s">
        <v>37</v>
      </c>
      <c r="BR575" s="22" t="s">
        <v>37</v>
      </c>
      <c r="BS575" s="22">
        <v>18</v>
      </c>
      <c r="BT575" s="22">
        <v>35</v>
      </c>
      <c r="BU575" s="22" t="s">
        <v>37</v>
      </c>
      <c r="BV575" s="22" t="s">
        <v>37</v>
      </c>
      <c r="BW575" s="22" t="s">
        <v>37</v>
      </c>
      <c r="BX575" s="22">
        <v>35</v>
      </c>
      <c r="BY575" s="24" t="s">
        <v>37</v>
      </c>
      <c r="BZ575" s="24" t="s">
        <v>37</v>
      </c>
      <c r="CA575" s="24" t="s">
        <v>37</v>
      </c>
      <c r="CB575" s="24" t="s">
        <v>37</v>
      </c>
      <c r="CC575" s="24">
        <v>0</v>
      </c>
      <c r="CD575" s="24">
        <v>53</v>
      </c>
      <c r="CE575" s="24">
        <v>0</v>
      </c>
      <c r="CF575" s="24">
        <v>0</v>
      </c>
      <c r="CG575" s="24">
        <v>0</v>
      </c>
      <c r="CH575" s="24">
        <v>53</v>
      </c>
      <c r="CI575" s="22">
        <v>13</v>
      </c>
      <c r="CJ575" s="22">
        <v>12</v>
      </c>
      <c r="CK575" s="22" t="s">
        <v>37</v>
      </c>
      <c r="CL575" s="22" t="s">
        <v>37</v>
      </c>
      <c r="CM575" s="20" t="s">
        <v>37</v>
      </c>
      <c r="CN575" s="20" t="s">
        <v>37</v>
      </c>
      <c r="CO575" s="20" t="s">
        <v>37</v>
      </c>
      <c r="CP575" s="20" t="s">
        <v>37</v>
      </c>
    </row>
    <row r="576" spans="1:94" x14ac:dyDescent="0.35">
      <c r="A576" s="16">
        <v>2012</v>
      </c>
      <c r="B576" s="17">
        <v>16534</v>
      </c>
      <c r="C576" s="18" t="s">
        <v>1474</v>
      </c>
      <c r="D576" s="18" t="s">
        <v>63</v>
      </c>
      <c r="E576" s="18" t="s">
        <v>191</v>
      </c>
      <c r="F576" s="16" t="s">
        <v>8</v>
      </c>
      <c r="G576" s="20">
        <v>86290</v>
      </c>
      <c r="H576" s="20">
        <v>77810</v>
      </c>
      <c r="I576" s="20" t="s">
        <v>37</v>
      </c>
      <c r="J576" s="20" t="s">
        <v>37</v>
      </c>
      <c r="K576" s="20">
        <v>164100</v>
      </c>
      <c r="L576" s="19">
        <v>11.6</v>
      </c>
      <c r="M576" s="19">
        <v>9.8000000000000007</v>
      </c>
      <c r="N576" s="19" t="s">
        <v>37</v>
      </c>
      <c r="O576" s="19" t="s">
        <v>37</v>
      </c>
      <c r="P576" s="19">
        <v>21.4</v>
      </c>
      <c r="Q576" s="22">
        <v>759352</v>
      </c>
      <c r="R576" s="22">
        <v>684728</v>
      </c>
      <c r="S576" s="22" t="s">
        <v>37</v>
      </c>
      <c r="T576" s="22" t="s">
        <v>37</v>
      </c>
      <c r="U576" s="22">
        <v>1444080</v>
      </c>
      <c r="V576" s="21">
        <v>11.6</v>
      </c>
      <c r="W576" s="21">
        <v>9.8000000000000007</v>
      </c>
      <c r="X576" s="21" t="s">
        <v>37</v>
      </c>
      <c r="Y576" s="21" t="s">
        <v>37</v>
      </c>
      <c r="Z576" s="21">
        <v>21.4</v>
      </c>
      <c r="AA576" s="20" t="s">
        <v>37</v>
      </c>
      <c r="AB576" s="20" t="s">
        <v>37</v>
      </c>
      <c r="AC576" s="20" t="s">
        <v>37</v>
      </c>
      <c r="AD576" s="20" t="s">
        <v>37</v>
      </c>
      <c r="AE576" s="20">
        <v>0</v>
      </c>
      <c r="AF576" s="19" t="s">
        <v>37</v>
      </c>
      <c r="AG576" s="19" t="s">
        <v>37</v>
      </c>
      <c r="AH576" s="19" t="s">
        <v>37</v>
      </c>
      <c r="AI576" s="19" t="s">
        <v>37</v>
      </c>
      <c r="AJ576" s="19">
        <v>0</v>
      </c>
      <c r="AK576" s="19" t="s">
        <v>37</v>
      </c>
      <c r="AL576" s="19">
        <v>1.1000000000000001</v>
      </c>
      <c r="AM576" s="19" t="s">
        <v>37</v>
      </c>
      <c r="AN576" s="19" t="s">
        <v>37</v>
      </c>
      <c r="AO576" s="19">
        <v>1.1000000000000001</v>
      </c>
      <c r="AP576" s="22" t="s">
        <v>37</v>
      </c>
      <c r="AQ576" s="22" t="s">
        <v>37</v>
      </c>
      <c r="AR576" s="22" t="s">
        <v>37</v>
      </c>
      <c r="AS576" s="22" t="s">
        <v>37</v>
      </c>
      <c r="AT576" s="22">
        <v>0</v>
      </c>
      <c r="AU576" s="21" t="s">
        <v>37</v>
      </c>
      <c r="AV576" s="21" t="s">
        <v>37</v>
      </c>
      <c r="AW576" s="21">
        <v>7.7</v>
      </c>
      <c r="AX576" s="21" t="s">
        <v>37</v>
      </c>
      <c r="AY576" s="21">
        <v>7.7</v>
      </c>
      <c r="AZ576" s="21">
        <v>76</v>
      </c>
      <c r="BA576" s="21">
        <v>43.3</v>
      </c>
      <c r="BB576" s="21">
        <v>24</v>
      </c>
      <c r="BC576" s="21" t="s">
        <v>37</v>
      </c>
      <c r="BD576" s="21">
        <v>143.30000000000001</v>
      </c>
      <c r="BE576" s="20">
        <v>8826</v>
      </c>
      <c r="BF576" s="20">
        <v>4175</v>
      </c>
      <c r="BG576" s="20" t="s">
        <v>37</v>
      </c>
      <c r="BH576" s="20" t="s">
        <v>37</v>
      </c>
      <c r="BI576" s="20">
        <v>13001</v>
      </c>
      <c r="BJ576" s="20">
        <v>12495</v>
      </c>
      <c r="BK576" s="20">
        <v>8593</v>
      </c>
      <c r="BL576" s="20" t="s">
        <v>37</v>
      </c>
      <c r="BM576" s="20" t="s">
        <v>37</v>
      </c>
      <c r="BN576" s="20">
        <v>21088</v>
      </c>
      <c r="BO576" s="22">
        <v>107</v>
      </c>
      <c r="BP576" s="22">
        <v>48</v>
      </c>
      <c r="BQ576" s="22" t="s">
        <v>37</v>
      </c>
      <c r="BR576" s="22" t="s">
        <v>37</v>
      </c>
      <c r="BS576" s="22">
        <v>155</v>
      </c>
      <c r="BT576" s="22" t="s">
        <v>37</v>
      </c>
      <c r="BU576" s="22" t="s">
        <v>37</v>
      </c>
      <c r="BV576" s="22" t="s">
        <v>37</v>
      </c>
      <c r="BW576" s="22" t="s">
        <v>37</v>
      </c>
      <c r="BX576" s="22">
        <v>0</v>
      </c>
      <c r="BY576" s="24">
        <v>2082</v>
      </c>
      <c r="BZ576" s="24">
        <v>1623</v>
      </c>
      <c r="CA576" s="24" t="s">
        <v>37</v>
      </c>
      <c r="CB576" s="24" t="s">
        <v>37</v>
      </c>
      <c r="CC576" s="24">
        <v>3705</v>
      </c>
      <c r="CD576" s="24">
        <v>23510</v>
      </c>
      <c r="CE576" s="24">
        <v>14439</v>
      </c>
      <c r="CF576" s="24">
        <v>0</v>
      </c>
      <c r="CG576" s="24">
        <v>0</v>
      </c>
      <c r="CH576" s="24">
        <v>37949</v>
      </c>
      <c r="CI576" s="22">
        <v>93600</v>
      </c>
      <c r="CJ576" s="22" t="s">
        <v>37</v>
      </c>
      <c r="CK576" s="22" t="s">
        <v>37</v>
      </c>
      <c r="CL576" s="22" t="s">
        <v>37</v>
      </c>
      <c r="CM576" s="20">
        <v>7794</v>
      </c>
      <c r="CN576" s="20">
        <v>50020</v>
      </c>
      <c r="CO576" s="20">
        <v>12724</v>
      </c>
      <c r="CP576" s="20">
        <v>1</v>
      </c>
    </row>
    <row r="577" spans="1:94" x14ac:dyDescent="0.35">
      <c r="A577" s="16">
        <v>2012</v>
      </c>
      <c r="B577" s="17">
        <v>16555</v>
      </c>
      <c r="C577" s="18" t="s">
        <v>1476</v>
      </c>
      <c r="D577" s="18" t="s">
        <v>128</v>
      </c>
      <c r="E577" s="18" t="s">
        <v>33</v>
      </c>
      <c r="F577" s="16" t="s">
        <v>8</v>
      </c>
      <c r="G577" s="20">
        <v>915</v>
      </c>
      <c r="H577" s="20">
        <v>429</v>
      </c>
      <c r="I577" s="20" t="s">
        <v>37</v>
      </c>
      <c r="J577" s="20" t="s">
        <v>37</v>
      </c>
      <c r="K577" s="20">
        <v>1344</v>
      </c>
      <c r="L577" s="19" t="s">
        <v>37</v>
      </c>
      <c r="M577" s="19" t="s">
        <v>37</v>
      </c>
      <c r="N577" s="19" t="s">
        <v>37</v>
      </c>
      <c r="O577" s="19" t="s">
        <v>37</v>
      </c>
      <c r="P577" s="19">
        <v>0</v>
      </c>
      <c r="Q577" s="22">
        <v>22784</v>
      </c>
      <c r="R577" s="22">
        <v>8669</v>
      </c>
      <c r="S577" s="22" t="s">
        <v>37</v>
      </c>
      <c r="T577" s="22" t="s">
        <v>37</v>
      </c>
      <c r="U577" s="22">
        <v>31453</v>
      </c>
      <c r="V577" s="21" t="s">
        <v>37</v>
      </c>
      <c r="W577" s="21" t="s">
        <v>37</v>
      </c>
      <c r="X577" s="21" t="s">
        <v>37</v>
      </c>
      <c r="Y577" s="21" t="s">
        <v>37</v>
      </c>
      <c r="Z577" s="21">
        <v>0</v>
      </c>
      <c r="AA577" s="20" t="s">
        <v>37</v>
      </c>
      <c r="AB577" s="20" t="s">
        <v>37</v>
      </c>
      <c r="AC577" s="20" t="s">
        <v>37</v>
      </c>
      <c r="AD577" s="20" t="s">
        <v>37</v>
      </c>
      <c r="AE577" s="20">
        <v>0</v>
      </c>
      <c r="AF577" s="19" t="s">
        <v>37</v>
      </c>
      <c r="AG577" s="19" t="s">
        <v>37</v>
      </c>
      <c r="AH577" s="19" t="s">
        <v>37</v>
      </c>
      <c r="AI577" s="19" t="s">
        <v>37</v>
      </c>
      <c r="AJ577" s="19">
        <v>0</v>
      </c>
      <c r="AK577" s="19" t="s">
        <v>37</v>
      </c>
      <c r="AL577" s="19" t="s">
        <v>37</v>
      </c>
      <c r="AM577" s="19" t="s">
        <v>37</v>
      </c>
      <c r="AN577" s="19" t="s">
        <v>37</v>
      </c>
      <c r="AO577" s="19">
        <v>0</v>
      </c>
      <c r="AP577" s="22" t="s">
        <v>37</v>
      </c>
      <c r="AQ577" s="22" t="s">
        <v>37</v>
      </c>
      <c r="AR577" s="22" t="s">
        <v>37</v>
      </c>
      <c r="AS577" s="22" t="s">
        <v>37</v>
      </c>
      <c r="AT577" s="22">
        <v>0</v>
      </c>
      <c r="AU577" s="21" t="s">
        <v>37</v>
      </c>
      <c r="AV577" s="21" t="s">
        <v>37</v>
      </c>
      <c r="AW577" s="21" t="s">
        <v>37</v>
      </c>
      <c r="AX577" s="21" t="s">
        <v>37</v>
      </c>
      <c r="AY577" s="21">
        <v>0</v>
      </c>
      <c r="AZ577" s="21" t="s">
        <v>37</v>
      </c>
      <c r="BA577" s="21" t="s">
        <v>37</v>
      </c>
      <c r="BB577" s="21" t="s">
        <v>37</v>
      </c>
      <c r="BC577" s="21" t="s">
        <v>37</v>
      </c>
      <c r="BD577" s="21">
        <v>0</v>
      </c>
      <c r="BE577" s="20">
        <v>649</v>
      </c>
      <c r="BF577" s="20">
        <v>38</v>
      </c>
      <c r="BG577" s="20" t="s">
        <v>37</v>
      </c>
      <c r="BH577" s="20" t="s">
        <v>37</v>
      </c>
      <c r="BI577" s="20">
        <v>687</v>
      </c>
      <c r="BJ577" s="20">
        <v>397</v>
      </c>
      <c r="BK577" s="20">
        <v>79</v>
      </c>
      <c r="BL577" s="20" t="s">
        <v>37</v>
      </c>
      <c r="BM577" s="20" t="s">
        <v>37</v>
      </c>
      <c r="BN577" s="20">
        <v>476</v>
      </c>
      <c r="BO577" s="22" t="s">
        <v>37</v>
      </c>
      <c r="BP577" s="22" t="s">
        <v>37</v>
      </c>
      <c r="BQ577" s="22" t="s">
        <v>37</v>
      </c>
      <c r="BR577" s="22" t="s">
        <v>37</v>
      </c>
      <c r="BS577" s="22">
        <v>0</v>
      </c>
      <c r="BT577" s="22" t="s">
        <v>37</v>
      </c>
      <c r="BU577" s="22" t="s">
        <v>37</v>
      </c>
      <c r="BV577" s="22" t="s">
        <v>37</v>
      </c>
      <c r="BW577" s="22" t="s">
        <v>37</v>
      </c>
      <c r="BX577" s="22">
        <v>0</v>
      </c>
      <c r="BY577" s="24">
        <v>36</v>
      </c>
      <c r="BZ577" s="24" t="s">
        <v>37</v>
      </c>
      <c r="CA577" s="24" t="s">
        <v>37</v>
      </c>
      <c r="CB577" s="24" t="s">
        <v>37</v>
      </c>
      <c r="CC577" s="24">
        <v>36</v>
      </c>
      <c r="CD577" s="24">
        <v>1082</v>
      </c>
      <c r="CE577" s="24">
        <v>117</v>
      </c>
      <c r="CF577" s="24">
        <v>0</v>
      </c>
      <c r="CG577" s="24">
        <v>0</v>
      </c>
      <c r="CH577" s="24">
        <v>1199</v>
      </c>
      <c r="CI577" s="22" t="s">
        <v>37</v>
      </c>
      <c r="CJ577" s="22" t="s">
        <v>37</v>
      </c>
      <c r="CK577" s="22" t="s">
        <v>37</v>
      </c>
      <c r="CL577" s="22" t="s">
        <v>37</v>
      </c>
      <c r="CM577" s="20" t="s">
        <v>37</v>
      </c>
      <c r="CN577" s="20" t="s">
        <v>37</v>
      </c>
      <c r="CO577" s="20" t="s">
        <v>37</v>
      </c>
      <c r="CP577" s="20" t="s">
        <v>37</v>
      </c>
    </row>
    <row r="578" spans="1:94" x14ac:dyDescent="0.35">
      <c r="A578" s="16">
        <v>2012</v>
      </c>
      <c r="B578" s="17">
        <v>16558</v>
      </c>
      <c r="C578" s="18" t="s">
        <v>1477</v>
      </c>
      <c r="D578" s="18" t="s">
        <v>34</v>
      </c>
      <c r="E578" s="18" t="s">
        <v>28</v>
      </c>
      <c r="F578" s="16" t="s">
        <v>8</v>
      </c>
      <c r="G578" s="20" t="s">
        <v>37</v>
      </c>
      <c r="H578" s="20" t="s">
        <v>37</v>
      </c>
      <c r="I578" s="20" t="s">
        <v>37</v>
      </c>
      <c r="J578" s="20" t="s">
        <v>37</v>
      </c>
      <c r="K578" s="20" t="s">
        <v>37</v>
      </c>
      <c r="L578" s="19" t="s">
        <v>37</v>
      </c>
      <c r="M578" s="19" t="s">
        <v>37</v>
      </c>
      <c r="N578" s="19" t="s">
        <v>37</v>
      </c>
      <c r="O578" s="19" t="s">
        <v>37</v>
      </c>
      <c r="P578" s="19" t="s">
        <v>37</v>
      </c>
      <c r="Q578" s="22" t="s">
        <v>37</v>
      </c>
      <c r="R578" s="22" t="s">
        <v>37</v>
      </c>
      <c r="S578" s="22" t="s">
        <v>37</v>
      </c>
      <c r="T578" s="22" t="s">
        <v>37</v>
      </c>
      <c r="U578" s="22" t="s">
        <v>37</v>
      </c>
      <c r="V578" s="21" t="s">
        <v>37</v>
      </c>
      <c r="W578" s="21" t="s">
        <v>37</v>
      </c>
      <c r="X578" s="21" t="s">
        <v>37</v>
      </c>
      <c r="Y578" s="21" t="s">
        <v>37</v>
      </c>
      <c r="Z578" s="21" t="s">
        <v>37</v>
      </c>
      <c r="AA578" s="20" t="s">
        <v>37</v>
      </c>
      <c r="AB578" s="20" t="s">
        <v>37</v>
      </c>
      <c r="AC578" s="20" t="s">
        <v>37</v>
      </c>
      <c r="AD578" s="20" t="s">
        <v>37</v>
      </c>
      <c r="AE578" s="20" t="s">
        <v>37</v>
      </c>
      <c r="AF578" s="19" t="s">
        <v>37</v>
      </c>
      <c r="AG578" s="19" t="s">
        <v>37</v>
      </c>
      <c r="AH578" s="19" t="s">
        <v>37</v>
      </c>
      <c r="AI578" s="19" t="s">
        <v>37</v>
      </c>
      <c r="AJ578" s="19" t="s">
        <v>37</v>
      </c>
      <c r="AK578" s="19" t="s">
        <v>37</v>
      </c>
      <c r="AL578" s="19" t="s">
        <v>37</v>
      </c>
      <c r="AM578" s="19" t="s">
        <v>37</v>
      </c>
      <c r="AN578" s="19" t="s">
        <v>37</v>
      </c>
      <c r="AO578" s="19" t="s">
        <v>37</v>
      </c>
      <c r="AP578" s="22" t="s">
        <v>37</v>
      </c>
      <c r="AQ578" s="22" t="s">
        <v>37</v>
      </c>
      <c r="AR578" s="22" t="s">
        <v>37</v>
      </c>
      <c r="AS578" s="22" t="s">
        <v>37</v>
      </c>
      <c r="AT578" s="22" t="s">
        <v>37</v>
      </c>
      <c r="AU578" s="21" t="s">
        <v>37</v>
      </c>
      <c r="AV578" s="21" t="s">
        <v>37</v>
      </c>
      <c r="AW578" s="21" t="s">
        <v>37</v>
      </c>
      <c r="AX578" s="21" t="s">
        <v>37</v>
      </c>
      <c r="AY578" s="21" t="s">
        <v>37</v>
      </c>
      <c r="AZ578" s="21" t="s">
        <v>37</v>
      </c>
      <c r="BA578" s="21" t="s">
        <v>37</v>
      </c>
      <c r="BB578" s="21" t="s">
        <v>37</v>
      </c>
      <c r="BC578" s="21" t="s">
        <v>37</v>
      </c>
      <c r="BD578" s="21" t="s">
        <v>37</v>
      </c>
      <c r="BE578" s="20" t="s">
        <v>37</v>
      </c>
      <c r="BF578" s="20" t="s">
        <v>37</v>
      </c>
      <c r="BG578" s="20" t="s">
        <v>37</v>
      </c>
      <c r="BH578" s="20" t="s">
        <v>37</v>
      </c>
      <c r="BI578" s="20" t="s">
        <v>37</v>
      </c>
      <c r="BJ578" s="20" t="s">
        <v>37</v>
      </c>
      <c r="BK578" s="20" t="s">
        <v>37</v>
      </c>
      <c r="BL578" s="20" t="s">
        <v>37</v>
      </c>
      <c r="BM578" s="20" t="s">
        <v>37</v>
      </c>
      <c r="BN578" s="20" t="s">
        <v>37</v>
      </c>
      <c r="BO578" s="22" t="s">
        <v>37</v>
      </c>
      <c r="BP578" s="22" t="s">
        <v>37</v>
      </c>
      <c r="BQ578" s="22" t="s">
        <v>37</v>
      </c>
      <c r="BR578" s="22" t="s">
        <v>37</v>
      </c>
      <c r="BS578" s="22" t="s">
        <v>37</v>
      </c>
      <c r="BT578" s="22" t="s">
        <v>37</v>
      </c>
      <c r="BU578" s="22" t="s">
        <v>37</v>
      </c>
      <c r="BV578" s="22" t="s">
        <v>37</v>
      </c>
      <c r="BW578" s="22" t="s">
        <v>37</v>
      </c>
      <c r="BX578" s="22" t="s">
        <v>37</v>
      </c>
      <c r="BY578" s="24" t="s">
        <v>37</v>
      </c>
      <c r="BZ578" s="24" t="s">
        <v>37</v>
      </c>
      <c r="CA578" s="24" t="s">
        <v>37</v>
      </c>
      <c r="CB578" s="24" t="s">
        <v>37</v>
      </c>
      <c r="CC578" s="24" t="s">
        <v>37</v>
      </c>
      <c r="CD578" s="24" t="s">
        <v>37</v>
      </c>
      <c r="CE578" s="24" t="s">
        <v>37</v>
      </c>
      <c r="CF578" s="24" t="s">
        <v>37</v>
      </c>
      <c r="CG578" s="24" t="s">
        <v>37</v>
      </c>
      <c r="CH578" s="24" t="s">
        <v>37</v>
      </c>
      <c r="CI578" s="22" t="s">
        <v>37</v>
      </c>
      <c r="CJ578" s="22" t="s">
        <v>37</v>
      </c>
      <c r="CK578" s="22" t="s">
        <v>37</v>
      </c>
      <c r="CL578" s="22" t="s">
        <v>37</v>
      </c>
      <c r="CM578" s="20" t="s">
        <v>37</v>
      </c>
      <c r="CN578" s="20">
        <v>9</v>
      </c>
      <c r="CO578" s="20">
        <v>7</v>
      </c>
      <c r="CP578" s="20" t="s">
        <v>37</v>
      </c>
    </row>
    <row r="579" spans="1:94" x14ac:dyDescent="0.35">
      <c r="A579" s="16">
        <v>2012</v>
      </c>
      <c r="B579" s="17">
        <v>16572</v>
      </c>
      <c r="C579" s="18" t="s">
        <v>1480</v>
      </c>
      <c r="D579" s="18" t="s">
        <v>56</v>
      </c>
      <c r="E579" s="18" t="s">
        <v>191</v>
      </c>
      <c r="F579" s="16" t="s">
        <v>8</v>
      </c>
      <c r="G579" s="20">
        <v>411185</v>
      </c>
      <c r="H579" s="20">
        <v>181798</v>
      </c>
      <c r="I579" s="20" t="s">
        <v>37</v>
      </c>
      <c r="J579" s="20" t="s">
        <v>37</v>
      </c>
      <c r="K579" s="20">
        <v>592983</v>
      </c>
      <c r="L579" s="19">
        <v>95.3</v>
      </c>
      <c r="M579" s="19">
        <v>21.2</v>
      </c>
      <c r="N579" s="19">
        <v>0</v>
      </c>
      <c r="O579" s="19">
        <v>0</v>
      </c>
      <c r="P579" s="19">
        <v>116.5</v>
      </c>
      <c r="Q579" s="22">
        <v>769217</v>
      </c>
      <c r="R579" s="22">
        <v>480105</v>
      </c>
      <c r="S579" s="22" t="s">
        <v>37</v>
      </c>
      <c r="T579" s="22" t="s">
        <v>37</v>
      </c>
      <c r="U579" s="22">
        <v>1249322</v>
      </c>
      <c r="V579" s="21">
        <v>179</v>
      </c>
      <c r="W579" s="21">
        <v>67</v>
      </c>
      <c r="X579" s="21" t="s">
        <v>37</v>
      </c>
      <c r="Y579" s="21" t="s">
        <v>37</v>
      </c>
      <c r="Z579" s="21">
        <v>246</v>
      </c>
      <c r="AA579" s="20" t="s">
        <v>37</v>
      </c>
      <c r="AB579" s="20" t="s">
        <v>37</v>
      </c>
      <c r="AC579" s="20" t="s">
        <v>37</v>
      </c>
      <c r="AD579" s="20" t="s">
        <v>37</v>
      </c>
      <c r="AE579" s="20">
        <v>0</v>
      </c>
      <c r="AF579" s="19">
        <v>10</v>
      </c>
      <c r="AG579" s="19">
        <v>3</v>
      </c>
      <c r="AH579" s="19" t="s">
        <v>37</v>
      </c>
      <c r="AI579" s="19" t="s">
        <v>37</v>
      </c>
      <c r="AJ579" s="19">
        <v>13</v>
      </c>
      <c r="AK579" s="19">
        <v>10</v>
      </c>
      <c r="AL579" s="19">
        <v>5</v>
      </c>
      <c r="AM579" s="19" t="s">
        <v>37</v>
      </c>
      <c r="AN579" s="19" t="s">
        <v>37</v>
      </c>
      <c r="AO579" s="19">
        <v>15</v>
      </c>
      <c r="AP579" s="22" t="s">
        <v>37</v>
      </c>
      <c r="AQ579" s="22" t="s">
        <v>37</v>
      </c>
      <c r="AR579" s="22">
        <v>0</v>
      </c>
      <c r="AS579" s="22" t="s">
        <v>37</v>
      </c>
      <c r="AT579" s="22">
        <v>0</v>
      </c>
      <c r="AU579" s="21">
        <v>161</v>
      </c>
      <c r="AV579" s="21">
        <v>48</v>
      </c>
      <c r="AW579" s="21">
        <v>0</v>
      </c>
      <c r="AX579" s="21" t="s">
        <v>37</v>
      </c>
      <c r="AY579" s="21">
        <v>209</v>
      </c>
      <c r="AZ579" s="21">
        <v>161</v>
      </c>
      <c r="BA579" s="21">
        <v>50</v>
      </c>
      <c r="BB579" s="21">
        <v>71</v>
      </c>
      <c r="BC579" s="21" t="s">
        <v>37</v>
      </c>
      <c r="BD579" s="21">
        <v>282</v>
      </c>
      <c r="BE579" s="20">
        <v>13623</v>
      </c>
      <c r="BF579" s="20">
        <v>10788</v>
      </c>
      <c r="BG579" s="20" t="s">
        <v>37</v>
      </c>
      <c r="BH579" s="20" t="s">
        <v>37</v>
      </c>
      <c r="BI579" s="20">
        <v>24411</v>
      </c>
      <c r="BJ579" s="20">
        <v>10687</v>
      </c>
      <c r="BK579" s="20">
        <v>14353</v>
      </c>
      <c r="BL579" s="20" t="s">
        <v>37</v>
      </c>
      <c r="BM579" s="20" t="s">
        <v>37</v>
      </c>
      <c r="BN579" s="20">
        <v>25040</v>
      </c>
      <c r="BO579" s="22" t="s">
        <v>37</v>
      </c>
      <c r="BP579" s="22" t="s">
        <v>37</v>
      </c>
      <c r="BQ579" s="22" t="s">
        <v>37</v>
      </c>
      <c r="BR579" s="22" t="s">
        <v>37</v>
      </c>
      <c r="BS579" s="22">
        <v>0</v>
      </c>
      <c r="BT579" s="22" t="s">
        <v>37</v>
      </c>
      <c r="BU579" s="22" t="s">
        <v>37</v>
      </c>
      <c r="BV579" s="22" t="s">
        <v>37</v>
      </c>
      <c r="BW579" s="22" t="s">
        <v>37</v>
      </c>
      <c r="BX579" s="22">
        <v>0</v>
      </c>
      <c r="BY579" s="24" t="s">
        <v>37</v>
      </c>
      <c r="BZ579" s="24" t="s">
        <v>37</v>
      </c>
      <c r="CA579" s="24" t="s">
        <v>37</v>
      </c>
      <c r="CB579" s="24" t="s">
        <v>37</v>
      </c>
      <c r="CC579" s="24">
        <v>0</v>
      </c>
      <c r="CD579" s="24">
        <v>24310</v>
      </c>
      <c r="CE579" s="24">
        <v>25141</v>
      </c>
      <c r="CF579" s="24">
        <v>0</v>
      </c>
      <c r="CG579" s="24">
        <v>0</v>
      </c>
      <c r="CH579" s="24">
        <v>49451</v>
      </c>
      <c r="CI579" s="22" t="s">
        <v>37</v>
      </c>
      <c r="CJ579" s="22">
        <v>113</v>
      </c>
      <c r="CK579" s="22" t="s">
        <v>37</v>
      </c>
      <c r="CL579" s="22" t="s">
        <v>37</v>
      </c>
      <c r="CM579" s="20">
        <v>237067</v>
      </c>
      <c r="CN579" s="20">
        <v>9747</v>
      </c>
      <c r="CO579" s="20">
        <v>514</v>
      </c>
      <c r="CP579" s="20" t="s">
        <v>37</v>
      </c>
    </row>
    <row r="580" spans="1:94" x14ac:dyDescent="0.35">
      <c r="A580" s="16">
        <v>2012</v>
      </c>
      <c r="B580" s="17">
        <v>16603</v>
      </c>
      <c r="C580" s="18" t="s">
        <v>1482</v>
      </c>
      <c r="D580" s="18" t="s">
        <v>130</v>
      </c>
      <c r="E580" s="18" t="s">
        <v>33</v>
      </c>
      <c r="F580" s="16" t="s">
        <v>8</v>
      </c>
      <c r="G580" s="20">
        <v>98</v>
      </c>
      <c r="H580" s="20" t="s">
        <v>37</v>
      </c>
      <c r="I580" s="20">
        <v>159</v>
      </c>
      <c r="J580" s="20" t="s">
        <v>37</v>
      </c>
      <c r="K580" s="20">
        <v>257</v>
      </c>
      <c r="L580" s="19" t="s">
        <v>37</v>
      </c>
      <c r="M580" s="19" t="s">
        <v>37</v>
      </c>
      <c r="N580" s="19" t="s">
        <v>37</v>
      </c>
      <c r="O580" s="19" t="s">
        <v>37</v>
      </c>
      <c r="P580" s="19">
        <v>0</v>
      </c>
      <c r="Q580" s="22">
        <v>98</v>
      </c>
      <c r="R580" s="22" t="s">
        <v>37</v>
      </c>
      <c r="S580" s="22">
        <v>159</v>
      </c>
      <c r="T580" s="22" t="s">
        <v>37</v>
      </c>
      <c r="U580" s="22">
        <v>257</v>
      </c>
      <c r="V580" s="21" t="s">
        <v>37</v>
      </c>
      <c r="W580" s="21" t="s">
        <v>37</v>
      </c>
      <c r="X580" s="21" t="s">
        <v>37</v>
      </c>
      <c r="Y580" s="21" t="s">
        <v>37</v>
      </c>
      <c r="Z580" s="21">
        <v>0</v>
      </c>
      <c r="AA580" s="20">
        <v>839</v>
      </c>
      <c r="AB580" s="20" t="s">
        <v>37</v>
      </c>
      <c r="AC580" s="20" t="s">
        <v>37</v>
      </c>
      <c r="AD580" s="20" t="s">
        <v>37</v>
      </c>
      <c r="AE580" s="20">
        <v>839</v>
      </c>
      <c r="AF580" s="19">
        <v>0.5</v>
      </c>
      <c r="AG580" s="19" t="s">
        <v>37</v>
      </c>
      <c r="AH580" s="19" t="s">
        <v>37</v>
      </c>
      <c r="AI580" s="19" t="s">
        <v>37</v>
      </c>
      <c r="AJ580" s="19">
        <v>0.5</v>
      </c>
      <c r="AK580" s="19">
        <v>0.6</v>
      </c>
      <c r="AL580" s="19" t="s">
        <v>37</v>
      </c>
      <c r="AM580" s="19" t="s">
        <v>37</v>
      </c>
      <c r="AN580" s="19" t="s">
        <v>37</v>
      </c>
      <c r="AO580" s="19">
        <v>0.6</v>
      </c>
      <c r="AP580" s="22">
        <v>839</v>
      </c>
      <c r="AQ580" s="22" t="s">
        <v>37</v>
      </c>
      <c r="AR580" s="22" t="s">
        <v>37</v>
      </c>
      <c r="AS580" s="22" t="s">
        <v>37</v>
      </c>
      <c r="AT580" s="22">
        <v>839</v>
      </c>
      <c r="AU580" s="21">
        <v>0.5</v>
      </c>
      <c r="AV580" s="21" t="s">
        <v>37</v>
      </c>
      <c r="AW580" s="21" t="s">
        <v>37</v>
      </c>
      <c r="AX580" s="21" t="s">
        <v>37</v>
      </c>
      <c r="AY580" s="21">
        <v>0.5</v>
      </c>
      <c r="AZ580" s="21">
        <v>0.6</v>
      </c>
      <c r="BA580" s="21" t="s">
        <v>37</v>
      </c>
      <c r="BB580" s="21" t="s">
        <v>37</v>
      </c>
      <c r="BC580" s="21" t="s">
        <v>37</v>
      </c>
      <c r="BD580" s="21">
        <v>0.6</v>
      </c>
      <c r="BE580" s="20" t="s">
        <v>37</v>
      </c>
      <c r="BF580" s="20" t="s">
        <v>37</v>
      </c>
      <c r="BG580" s="20" t="s">
        <v>37</v>
      </c>
      <c r="BH580" s="20" t="s">
        <v>37</v>
      </c>
      <c r="BI580" s="20">
        <v>0</v>
      </c>
      <c r="BJ580" s="20">
        <v>4</v>
      </c>
      <c r="BK580" s="20" t="s">
        <v>37</v>
      </c>
      <c r="BL580" s="20">
        <v>1</v>
      </c>
      <c r="BM580" s="20" t="s">
        <v>37</v>
      </c>
      <c r="BN580" s="20">
        <v>5</v>
      </c>
      <c r="BO580" s="22" t="s">
        <v>37</v>
      </c>
      <c r="BP580" s="22" t="s">
        <v>37</v>
      </c>
      <c r="BQ580" s="22" t="s">
        <v>37</v>
      </c>
      <c r="BR580" s="22" t="s">
        <v>37</v>
      </c>
      <c r="BS580" s="22">
        <v>0</v>
      </c>
      <c r="BT580" s="22">
        <v>3</v>
      </c>
      <c r="BU580" s="22" t="s">
        <v>37</v>
      </c>
      <c r="BV580" s="22" t="s">
        <v>37</v>
      </c>
      <c r="BW580" s="22" t="s">
        <v>37</v>
      </c>
      <c r="BX580" s="22">
        <v>3</v>
      </c>
      <c r="BY580" s="24" t="s">
        <v>37</v>
      </c>
      <c r="BZ580" s="24" t="s">
        <v>37</v>
      </c>
      <c r="CA580" s="24" t="s">
        <v>37</v>
      </c>
      <c r="CB580" s="24" t="s">
        <v>37</v>
      </c>
      <c r="CC580" s="24">
        <v>0</v>
      </c>
      <c r="CD580" s="24">
        <v>7</v>
      </c>
      <c r="CE580" s="24">
        <v>0</v>
      </c>
      <c r="CF580" s="24">
        <v>1</v>
      </c>
      <c r="CG580" s="24">
        <v>0</v>
      </c>
      <c r="CH580" s="24">
        <v>8</v>
      </c>
      <c r="CI580" s="22" t="s">
        <v>37</v>
      </c>
      <c r="CJ580" s="22" t="s">
        <v>37</v>
      </c>
      <c r="CK580" s="22" t="s">
        <v>37</v>
      </c>
      <c r="CL580" s="22" t="s">
        <v>37</v>
      </c>
      <c r="CM580" s="20" t="s">
        <v>37</v>
      </c>
      <c r="CN580" s="20" t="s">
        <v>37</v>
      </c>
      <c r="CO580" s="20" t="s">
        <v>37</v>
      </c>
      <c r="CP580" s="20" t="s">
        <v>37</v>
      </c>
    </row>
    <row r="581" spans="1:94" x14ac:dyDescent="0.35">
      <c r="A581" s="16">
        <v>2012</v>
      </c>
      <c r="B581" s="17">
        <v>16604</v>
      </c>
      <c r="C581" s="18" t="s">
        <v>1483</v>
      </c>
      <c r="D581" s="18" t="s">
        <v>98</v>
      </c>
      <c r="E581" s="18" t="s">
        <v>28</v>
      </c>
      <c r="F581" s="16" t="s">
        <v>8</v>
      </c>
      <c r="G581" s="20">
        <v>22638</v>
      </c>
      <c r="H581" s="20">
        <v>87832</v>
      </c>
      <c r="I581" s="20">
        <v>0</v>
      </c>
      <c r="J581" s="20" t="s">
        <v>37</v>
      </c>
      <c r="K581" s="20">
        <v>110470</v>
      </c>
      <c r="L581" s="19">
        <v>10.7</v>
      </c>
      <c r="M581" s="19">
        <v>19.2</v>
      </c>
      <c r="N581" s="19">
        <v>0</v>
      </c>
      <c r="O581" s="19">
        <v>0</v>
      </c>
      <c r="P581" s="19">
        <v>29.9</v>
      </c>
      <c r="Q581" s="22">
        <v>193179</v>
      </c>
      <c r="R581" s="22">
        <v>251199</v>
      </c>
      <c r="S581" s="22" t="s">
        <v>37</v>
      </c>
      <c r="T581" s="22" t="s">
        <v>37</v>
      </c>
      <c r="U581" s="22">
        <v>444378</v>
      </c>
      <c r="V581" s="21">
        <v>153.4</v>
      </c>
      <c r="W581" s="21">
        <v>54.9</v>
      </c>
      <c r="X581" s="21" t="s">
        <v>37</v>
      </c>
      <c r="Y581" s="21" t="s">
        <v>37</v>
      </c>
      <c r="Z581" s="21">
        <v>208.3</v>
      </c>
      <c r="AA581" s="20">
        <v>1085</v>
      </c>
      <c r="AB581" s="20">
        <v>2795</v>
      </c>
      <c r="AC581" s="20" t="s">
        <v>37</v>
      </c>
      <c r="AD581" s="20" t="s">
        <v>37</v>
      </c>
      <c r="AE581" s="20">
        <v>3880</v>
      </c>
      <c r="AF581" s="19">
        <v>29</v>
      </c>
      <c r="AG581" s="19">
        <v>63</v>
      </c>
      <c r="AH581" s="19" t="s">
        <v>37</v>
      </c>
      <c r="AI581" s="19" t="s">
        <v>37</v>
      </c>
      <c r="AJ581" s="19">
        <v>92</v>
      </c>
      <c r="AK581" s="19">
        <v>45</v>
      </c>
      <c r="AL581" s="19">
        <v>64</v>
      </c>
      <c r="AM581" s="19" t="s">
        <v>37</v>
      </c>
      <c r="AN581" s="19" t="s">
        <v>37</v>
      </c>
      <c r="AO581" s="19">
        <v>109</v>
      </c>
      <c r="AP581" s="22">
        <v>4305</v>
      </c>
      <c r="AQ581" s="22">
        <v>6725</v>
      </c>
      <c r="AR581" s="22" t="s">
        <v>37</v>
      </c>
      <c r="AS581" s="22" t="s">
        <v>37</v>
      </c>
      <c r="AT581" s="22">
        <v>11030</v>
      </c>
      <c r="AU581" s="21">
        <v>29</v>
      </c>
      <c r="AV581" s="21">
        <v>63</v>
      </c>
      <c r="AW581" s="21" t="s">
        <v>37</v>
      </c>
      <c r="AX581" s="21" t="s">
        <v>37</v>
      </c>
      <c r="AY581" s="21">
        <v>92</v>
      </c>
      <c r="AZ581" s="21">
        <v>45</v>
      </c>
      <c r="BA581" s="21">
        <v>64</v>
      </c>
      <c r="BB581" s="21" t="s">
        <v>37</v>
      </c>
      <c r="BC581" s="21" t="s">
        <v>37</v>
      </c>
      <c r="BD581" s="21">
        <v>109</v>
      </c>
      <c r="BE581" s="20">
        <v>2734</v>
      </c>
      <c r="BF581" s="20">
        <v>1264</v>
      </c>
      <c r="BG581" s="20" t="s">
        <v>37</v>
      </c>
      <c r="BH581" s="20" t="s">
        <v>37</v>
      </c>
      <c r="BI581" s="20">
        <v>3998</v>
      </c>
      <c r="BJ581" s="20">
        <v>18692</v>
      </c>
      <c r="BK581" s="20">
        <v>16863</v>
      </c>
      <c r="BL581" s="20" t="s">
        <v>37</v>
      </c>
      <c r="BM581" s="20" t="s">
        <v>37</v>
      </c>
      <c r="BN581" s="20">
        <v>35555</v>
      </c>
      <c r="BO581" s="22">
        <v>2688</v>
      </c>
      <c r="BP581" s="22">
        <v>0</v>
      </c>
      <c r="BQ581" s="22" t="s">
        <v>37</v>
      </c>
      <c r="BR581" s="22" t="s">
        <v>37</v>
      </c>
      <c r="BS581" s="22">
        <v>2688</v>
      </c>
      <c r="BT581" s="22">
        <v>12259</v>
      </c>
      <c r="BU581" s="22">
        <v>4307</v>
      </c>
      <c r="BV581" s="22" t="s">
        <v>37</v>
      </c>
      <c r="BW581" s="22" t="s">
        <v>37</v>
      </c>
      <c r="BX581" s="22">
        <v>16566</v>
      </c>
      <c r="BY581" s="24">
        <v>121</v>
      </c>
      <c r="BZ581" s="24">
        <v>0</v>
      </c>
      <c r="CA581" s="24" t="s">
        <v>37</v>
      </c>
      <c r="CB581" s="24" t="s">
        <v>37</v>
      </c>
      <c r="CC581" s="24">
        <v>121</v>
      </c>
      <c r="CD581" s="24">
        <v>36494</v>
      </c>
      <c r="CE581" s="24">
        <v>22434</v>
      </c>
      <c r="CF581" s="24">
        <v>0</v>
      </c>
      <c r="CG581" s="24">
        <v>0</v>
      </c>
      <c r="CH581" s="24">
        <v>58928</v>
      </c>
      <c r="CI581" s="22">
        <v>77958</v>
      </c>
      <c r="CJ581" s="22">
        <v>205</v>
      </c>
      <c r="CK581" s="22" t="s">
        <v>37</v>
      </c>
      <c r="CL581" s="22" t="s">
        <v>37</v>
      </c>
      <c r="CM581" s="20" t="s">
        <v>37</v>
      </c>
      <c r="CN581" s="20" t="s">
        <v>37</v>
      </c>
      <c r="CO581" s="20" t="s">
        <v>37</v>
      </c>
      <c r="CP581" s="20" t="s">
        <v>37</v>
      </c>
    </row>
    <row r="582" spans="1:94" x14ac:dyDescent="0.35">
      <c r="A582" s="16">
        <v>2012</v>
      </c>
      <c r="B582" s="17">
        <v>16606</v>
      </c>
      <c r="C582" s="18" t="s">
        <v>1484</v>
      </c>
      <c r="D582" s="18" t="s">
        <v>54</v>
      </c>
      <c r="E582" s="18" t="s">
        <v>33</v>
      </c>
      <c r="F582" s="16" t="s">
        <v>8</v>
      </c>
      <c r="G582" s="20">
        <v>8837</v>
      </c>
      <c r="H582" s="20" t="s">
        <v>37</v>
      </c>
      <c r="I582" s="20" t="s">
        <v>37</v>
      </c>
      <c r="J582" s="20" t="s">
        <v>37</v>
      </c>
      <c r="K582" s="20">
        <v>8837</v>
      </c>
      <c r="L582" s="19" t="s">
        <v>37</v>
      </c>
      <c r="M582" s="19" t="s">
        <v>37</v>
      </c>
      <c r="N582" s="19" t="s">
        <v>37</v>
      </c>
      <c r="O582" s="19" t="s">
        <v>37</v>
      </c>
      <c r="P582" s="19">
        <v>0</v>
      </c>
      <c r="Q582" s="22">
        <v>8837</v>
      </c>
      <c r="R582" s="22" t="s">
        <v>37</v>
      </c>
      <c r="S582" s="22" t="s">
        <v>37</v>
      </c>
      <c r="T582" s="22" t="s">
        <v>37</v>
      </c>
      <c r="U582" s="22">
        <v>8837</v>
      </c>
      <c r="V582" s="21">
        <v>7</v>
      </c>
      <c r="W582" s="21" t="s">
        <v>37</v>
      </c>
      <c r="X582" s="21" t="s">
        <v>37</v>
      </c>
      <c r="Y582" s="21" t="s">
        <v>37</v>
      </c>
      <c r="Z582" s="21">
        <v>7</v>
      </c>
      <c r="AA582" s="20" t="s">
        <v>37</v>
      </c>
      <c r="AB582" s="20" t="s">
        <v>37</v>
      </c>
      <c r="AC582" s="20" t="s">
        <v>37</v>
      </c>
      <c r="AD582" s="20" t="s">
        <v>37</v>
      </c>
      <c r="AE582" s="20">
        <v>0</v>
      </c>
      <c r="AF582" s="19" t="s">
        <v>37</v>
      </c>
      <c r="AG582" s="19" t="s">
        <v>37</v>
      </c>
      <c r="AH582" s="19" t="s">
        <v>37</v>
      </c>
      <c r="AI582" s="19" t="s">
        <v>37</v>
      </c>
      <c r="AJ582" s="19">
        <v>0</v>
      </c>
      <c r="AK582" s="19" t="s">
        <v>37</v>
      </c>
      <c r="AL582" s="19" t="s">
        <v>37</v>
      </c>
      <c r="AM582" s="19" t="s">
        <v>37</v>
      </c>
      <c r="AN582" s="19" t="s">
        <v>37</v>
      </c>
      <c r="AO582" s="19">
        <v>0</v>
      </c>
      <c r="AP582" s="22" t="s">
        <v>37</v>
      </c>
      <c r="AQ582" s="22" t="s">
        <v>37</v>
      </c>
      <c r="AR582" s="22" t="s">
        <v>37</v>
      </c>
      <c r="AS582" s="22" t="s">
        <v>37</v>
      </c>
      <c r="AT582" s="22">
        <v>0</v>
      </c>
      <c r="AU582" s="21">
        <v>4</v>
      </c>
      <c r="AV582" s="21" t="s">
        <v>37</v>
      </c>
      <c r="AW582" s="21" t="s">
        <v>37</v>
      </c>
      <c r="AX582" s="21" t="s">
        <v>37</v>
      </c>
      <c r="AY582" s="21">
        <v>4</v>
      </c>
      <c r="AZ582" s="21">
        <v>4</v>
      </c>
      <c r="BA582" s="21" t="s">
        <v>37</v>
      </c>
      <c r="BB582" s="21" t="s">
        <v>37</v>
      </c>
      <c r="BC582" s="21" t="s">
        <v>37</v>
      </c>
      <c r="BD582" s="21">
        <v>4</v>
      </c>
      <c r="BE582" s="20">
        <v>671</v>
      </c>
      <c r="BF582" s="20">
        <v>9</v>
      </c>
      <c r="BG582" s="20">
        <v>50</v>
      </c>
      <c r="BH582" s="20" t="s">
        <v>37</v>
      </c>
      <c r="BI582" s="20">
        <v>730</v>
      </c>
      <c r="BJ582" s="20" t="s">
        <v>37</v>
      </c>
      <c r="BK582" s="20" t="s">
        <v>37</v>
      </c>
      <c r="BL582" s="20" t="s">
        <v>37</v>
      </c>
      <c r="BM582" s="20" t="s">
        <v>37</v>
      </c>
      <c r="BN582" s="20">
        <v>0</v>
      </c>
      <c r="BO582" s="22" t="s">
        <v>37</v>
      </c>
      <c r="BP582" s="22" t="s">
        <v>37</v>
      </c>
      <c r="BQ582" s="22" t="s">
        <v>37</v>
      </c>
      <c r="BR582" s="22" t="s">
        <v>37</v>
      </c>
      <c r="BS582" s="22">
        <v>0</v>
      </c>
      <c r="BT582" s="22" t="s">
        <v>37</v>
      </c>
      <c r="BU582" s="22" t="s">
        <v>37</v>
      </c>
      <c r="BV582" s="22" t="s">
        <v>37</v>
      </c>
      <c r="BW582" s="22" t="s">
        <v>37</v>
      </c>
      <c r="BX582" s="22">
        <v>0</v>
      </c>
      <c r="BY582" s="24" t="s">
        <v>37</v>
      </c>
      <c r="BZ582" s="24" t="s">
        <v>37</v>
      </c>
      <c r="CA582" s="24" t="s">
        <v>37</v>
      </c>
      <c r="CB582" s="24" t="s">
        <v>37</v>
      </c>
      <c r="CC582" s="24">
        <v>0</v>
      </c>
      <c r="CD582" s="24">
        <v>671</v>
      </c>
      <c r="CE582" s="24">
        <v>9</v>
      </c>
      <c r="CF582" s="24">
        <v>50</v>
      </c>
      <c r="CG582" s="24">
        <v>0</v>
      </c>
      <c r="CH582" s="24">
        <v>730</v>
      </c>
      <c r="CI582" s="22" t="s">
        <v>37</v>
      </c>
      <c r="CJ582" s="22" t="s">
        <v>37</v>
      </c>
      <c r="CK582" s="22" t="s">
        <v>37</v>
      </c>
      <c r="CL582" s="22" t="s">
        <v>37</v>
      </c>
      <c r="CM582" s="20" t="s">
        <v>37</v>
      </c>
      <c r="CN582" s="20" t="s">
        <v>37</v>
      </c>
      <c r="CO582" s="20" t="s">
        <v>37</v>
      </c>
      <c r="CP582" s="20" t="s">
        <v>37</v>
      </c>
    </row>
    <row r="583" spans="1:94" x14ac:dyDescent="0.35">
      <c r="A583" s="16">
        <v>2012</v>
      </c>
      <c r="B583" s="17">
        <v>16609</v>
      </c>
      <c r="C583" s="18" t="s">
        <v>1485</v>
      </c>
      <c r="D583" s="18" t="s">
        <v>63</v>
      </c>
      <c r="E583" s="18" t="s">
        <v>57</v>
      </c>
      <c r="F583" s="16" t="s">
        <v>8</v>
      </c>
      <c r="G583" s="20">
        <v>146554</v>
      </c>
      <c r="H583" s="20">
        <v>180494</v>
      </c>
      <c r="I583" s="20">
        <v>8365</v>
      </c>
      <c r="J583" s="20">
        <v>0</v>
      </c>
      <c r="K583" s="20">
        <v>335413</v>
      </c>
      <c r="L583" s="19">
        <v>24</v>
      </c>
      <c r="M583" s="19">
        <v>29</v>
      </c>
      <c r="N583" s="19">
        <v>1</v>
      </c>
      <c r="O583" s="19">
        <v>0</v>
      </c>
      <c r="P583" s="19">
        <v>54</v>
      </c>
      <c r="Q583" s="22">
        <v>921642</v>
      </c>
      <c r="R583" s="22">
        <v>1568553</v>
      </c>
      <c r="S583" s="22">
        <v>21471</v>
      </c>
      <c r="T583" s="22">
        <v>0</v>
      </c>
      <c r="U583" s="22">
        <v>2511666</v>
      </c>
      <c r="V583" s="21">
        <v>171</v>
      </c>
      <c r="W583" s="21">
        <v>305</v>
      </c>
      <c r="X583" s="21">
        <v>3</v>
      </c>
      <c r="Y583" s="21">
        <v>0</v>
      </c>
      <c r="Z583" s="21">
        <v>479</v>
      </c>
      <c r="AA583" s="20">
        <v>206</v>
      </c>
      <c r="AB583" s="20">
        <v>134</v>
      </c>
      <c r="AC583" s="20">
        <v>39</v>
      </c>
      <c r="AD583" s="20">
        <v>0</v>
      </c>
      <c r="AE583" s="20">
        <v>379</v>
      </c>
      <c r="AF583" s="19">
        <v>5</v>
      </c>
      <c r="AG583" s="19">
        <v>8</v>
      </c>
      <c r="AH583" s="19">
        <v>2</v>
      </c>
      <c r="AI583" s="19">
        <v>0</v>
      </c>
      <c r="AJ583" s="19">
        <v>15</v>
      </c>
      <c r="AK583" s="19">
        <v>43</v>
      </c>
      <c r="AL583" s="19">
        <v>8</v>
      </c>
      <c r="AM583" s="19">
        <v>2</v>
      </c>
      <c r="AN583" s="19">
        <v>0</v>
      </c>
      <c r="AO583" s="19">
        <v>53</v>
      </c>
      <c r="AP583" s="22">
        <v>602</v>
      </c>
      <c r="AQ583" s="22">
        <v>1370</v>
      </c>
      <c r="AR583" s="22">
        <v>27</v>
      </c>
      <c r="AS583" s="22">
        <v>0</v>
      </c>
      <c r="AT583" s="22">
        <v>1999</v>
      </c>
      <c r="AU583" s="21">
        <v>20</v>
      </c>
      <c r="AV583" s="21">
        <v>34</v>
      </c>
      <c r="AW583" s="21">
        <v>9</v>
      </c>
      <c r="AX583" s="21">
        <v>0</v>
      </c>
      <c r="AY583" s="21">
        <v>63</v>
      </c>
      <c r="AZ583" s="21">
        <v>62</v>
      </c>
      <c r="BA583" s="21">
        <v>37</v>
      </c>
      <c r="BB583" s="21">
        <v>9</v>
      </c>
      <c r="BC583" s="21">
        <v>0</v>
      </c>
      <c r="BD583" s="21">
        <v>108</v>
      </c>
      <c r="BE583" s="20">
        <v>9897</v>
      </c>
      <c r="BF583" s="20">
        <v>54291</v>
      </c>
      <c r="BG583" s="20">
        <v>1488</v>
      </c>
      <c r="BH583" s="20">
        <v>0</v>
      </c>
      <c r="BI583" s="20">
        <v>65676</v>
      </c>
      <c r="BJ583" s="20">
        <v>9866</v>
      </c>
      <c r="BK583" s="20">
        <v>22728</v>
      </c>
      <c r="BL583" s="20">
        <v>1237</v>
      </c>
      <c r="BM583" s="20">
        <v>0</v>
      </c>
      <c r="BN583" s="20">
        <v>33831</v>
      </c>
      <c r="BO583" s="22">
        <v>2308</v>
      </c>
      <c r="BP583" s="22">
        <v>6773</v>
      </c>
      <c r="BQ583" s="22">
        <v>1850</v>
      </c>
      <c r="BR583" s="22">
        <v>0</v>
      </c>
      <c r="BS583" s="22">
        <v>10931</v>
      </c>
      <c r="BT583" s="22">
        <v>1486</v>
      </c>
      <c r="BU583" s="22">
        <v>4912</v>
      </c>
      <c r="BV583" s="22">
        <v>403</v>
      </c>
      <c r="BW583" s="22">
        <v>0</v>
      </c>
      <c r="BX583" s="22">
        <v>6801</v>
      </c>
      <c r="BY583" s="24">
        <v>0</v>
      </c>
      <c r="BZ583" s="24">
        <v>0</v>
      </c>
      <c r="CA583" s="24">
        <v>0</v>
      </c>
      <c r="CB583" s="24">
        <v>0</v>
      </c>
      <c r="CC583" s="24">
        <v>0</v>
      </c>
      <c r="CD583" s="24">
        <v>23557</v>
      </c>
      <c r="CE583" s="24">
        <v>88704</v>
      </c>
      <c r="CF583" s="24">
        <v>4978</v>
      </c>
      <c r="CG583" s="24">
        <v>0</v>
      </c>
      <c r="CH583" s="24">
        <v>117239</v>
      </c>
      <c r="CI583" s="22">
        <v>22928</v>
      </c>
      <c r="CJ583" s="22">
        <v>5308</v>
      </c>
      <c r="CK583" s="22">
        <v>161</v>
      </c>
      <c r="CL583" s="22">
        <v>0</v>
      </c>
      <c r="CM583" s="20">
        <v>1206740</v>
      </c>
      <c r="CN583" s="20">
        <v>103914</v>
      </c>
      <c r="CO583" s="20">
        <v>267</v>
      </c>
      <c r="CP583" s="20">
        <v>0</v>
      </c>
    </row>
    <row r="584" spans="1:94" x14ac:dyDescent="0.35">
      <c r="A584" s="16">
        <v>2012</v>
      </c>
      <c r="B584" s="17">
        <v>16612</v>
      </c>
      <c r="C584" s="18" t="s">
        <v>1487</v>
      </c>
      <c r="D584" s="18" t="s">
        <v>63</v>
      </c>
      <c r="E584" s="18" t="s">
        <v>28</v>
      </c>
      <c r="F584" s="16" t="s">
        <v>8</v>
      </c>
      <c r="G584" s="20" t="s">
        <v>37</v>
      </c>
      <c r="H584" s="20">
        <v>4775</v>
      </c>
      <c r="I584" s="20" t="s">
        <v>37</v>
      </c>
      <c r="J584" s="20" t="s">
        <v>37</v>
      </c>
      <c r="K584" s="20">
        <v>4775</v>
      </c>
      <c r="L584" s="19" t="s">
        <v>37</v>
      </c>
      <c r="M584" s="19">
        <v>0.9</v>
      </c>
      <c r="N584" s="19" t="s">
        <v>37</v>
      </c>
      <c r="O584" s="19" t="s">
        <v>37</v>
      </c>
      <c r="P584" s="19">
        <v>0.9</v>
      </c>
      <c r="Q584" s="22" t="s">
        <v>37</v>
      </c>
      <c r="R584" s="22">
        <v>42304</v>
      </c>
      <c r="S584" s="22" t="s">
        <v>37</v>
      </c>
      <c r="T584" s="22" t="s">
        <v>37</v>
      </c>
      <c r="U584" s="22">
        <v>42304</v>
      </c>
      <c r="V584" s="21" t="s">
        <v>37</v>
      </c>
      <c r="W584" s="21">
        <v>16.399999999999999</v>
      </c>
      <c r="X584" s="21" t="s">
        <v>37</v>
      </c>
      <c r="Y584" s="21" t="s">
        <v>37</v>
      </c>
      <c r="Z584" s="21">
        <v>16.399999999999999</v>
      </c>
      <c r="AA584" s="20" t="s">
        <v>37</v>
      </c>
      <c r="AB584" s="20" t="s">
        <v>37</v>
      </c>
      <c r="AC584" s="20" t="s">
        <v>37</v>
      </c>
      <c r="AD584" s="20" t="s">
        <v>37</v>
      </c>
      <c r="AE584" s="20">
        <v>0</v>
      </c>
      <c r="AF584" s="19" t="s">
        <v>37</v>
      </c>
      <c r="AG584" s="19" t="s">
        <v>37</v>
      </c>
      <c r="AH584" s="19" t="s">
        <v>37</v>
      </c>
      <c r="AI584" s="19" t="s">
        <v>37</v>
      </c>
      <c r="AJ584" s="19">
        <v>0</v>
      </c>
      <c r="AK584" s="19" t="s">
        <v>37</v>
      </c>
      <c r="AL584" s="19" t="s">
        <v>37</v>
      </c>
      <c r="AM584" s="19" t="s">
        <v>37</v>
      </c>
      <c r="AN584" s="19" t="s">
        <v>37</v>
      </c>
      <c r="AO584" s="19">
        <v>0</v>
      </c>
      <c r="AP584" s="22" t="s">
        <v>37</v>
      </c>
      <c r="AQ584" s="22" t="s">
        <v>37</v>
      </c>
      <c r="AR584" s="22" t="s">
        <v>37</v>
      </c>
      <c r="AS584" s="22" t="s">
        <v>37</v>
      </c>
      <c r="AT584" s="22">
        <v>0</v>
      </c>
      <c r="AU584" s="21" t="s">
        <v>37</v>
      </c>
      <c r="AV584" s="21" t="s">
        <v>37</v>
      </c>
      <c r="AW584" s="21" t="s">
        <v>37</v>
      </c>
      <c r="AX584" s="21" t="s">
        <v>37</v>
      </c>
      <c r="AY584" s="21">
        <v>0</v>
      </c>
      <c r="AZ584" s="21" t="s">
        <v>37</v>
      </c>
      <c r="BA584" s="21" t="s">
        <v>37</v>
      </c>
      <c r="BB584" s="21" t="s">
        <v>37</v>
      </c>
      <c r="BC584" s="21" t="s">
        <v>37</v>
      </c>
      <c r="BD584" s="21">
        <v>0</v>
      </c>
      <c r="BE584" s="20" t="s">
        <v>37</v>
      </c>
      <c r="BF584" s="20">
        <v>1527</v>
      </c>
      <c r="BG584" s="20" t="s">
        <v>37</v>
      </c>
      <c r="BH584" s="20" t="s">
        <v>37</v>
      </c>
      <c r="BI584" s="20">
        <v>1527</v>
      </c>
      <c r="BJ584" s="20" t="s">
        <v>37</v>
      </c>
      <c r="BK584" s="20" t="s">
        <v>37</v>
      </c>
      <c r="BL584" s="20" t="s">
        <v>37</v>
      </c>
      <c r="BM584" s="20" t="s">
        <v>37</v>
      </c>
      <c r="BN584" s="20">
        <v>0</v>
      </c>
      <c r="BO584" s="22" t="s">
        <v>37</v>
      </c>
      <c r="BP584" s="22" t="s">
        <v>37</v>
      </c>
      <c r="BQ584" s="22" t="s">
        <v>37</v>
      </c>
      <c r="BR584" s="22" t="s">
        <v>37</v>
      </c>
      <c r="BS584" s="22">
        <v>0</v>
      </c>
      <c r="BT584" s="22" t="s">
        <v>37</v>
      </c>
      <c r="BU584" s="22" t="s">
        <v>37</v>
      </c>
      <c r="BV584" s="22" t="s">
        <v>37</v>
      </c>
      <c r="BW584" s="22" t="s">
        <v>37</v>
      </c>
      <c r="BX584" s="22">
        <v>0</v>
      </c>
      <c r="BY584" s="24" t="s">
        <v>37</v>
      </c>
      <c r="BZ584" s="24" t="s">
        <v>37</v>
      </c>
      <c r="CA584" s="24" t="s">
        <v>37</v>
      </c>
      <c r="CB584" s="24" t="s">
        <v>37</v>
      </c>
      <c r="CC584" s="24">
        <v>0</v>
      </c>
      <c r="CD584" s="24">
        <v>0</v>
      </c>
      <c r="CE584" s="24">
        <v>1527</v>
      </c>
      <c r="CF584" s="24">
        <v>0</v>
      </c>
      <c r="CG584" s="24">
        <v>0</v>
      </c>
      <c r="CH584" s="24">
        <v>1527</v>
      </c>
      <c r="CI584" s="22" t="s">
        <v>37</v>
      </c>
      <c r="CJ584" s="22" t="s">
        <v>37</v>
      </c>
      <c r="CK584" s="22" t="s">
        <v>37</v>
      </c>
      <c r="CL584" s="22" t="s">
        <v>37</v>
      </c>
      <c r="CM584" s="20" t="s">
        <v>37</v>
      </c>
      <c r="CN584" s="20" t="s">
        <v>37</v>
      </c>
      <c r="CO584" s="20" t="s">
        <v>37</v>
      </c>
      <c r="CP584" s="20" t="s">
        <v>37</v>
      </c>
    </row>
    <row r="585" spans="1:94" x14ac:dyDescent="0.35">
      <c r="A585" s="16">
        <v>2012</v>
      </c>
      <c r="B585" s="17">
        <v>16649</v>
      </c>
      <c r="C585" s="18" t="s">
        <v>1495</v>
      </c>
      <c r="D585" s="18" t="s">
        <v>130</v>
      </c>
      <c r="E585" s="18" t="s">
        <v>33</v>
      </c>
      <c r="F585" s="16" t="s">
        <v>8</v>
      </c>
      <c r="G585" s="20" t="s">
        <v>37</v>
      </c>
      <c r="H585" s="20" t="s">
        <v>37</v>
      </c>
      <c r="I585" s="20" t="s">
        <v>37</v>
      </c>
      <c r="J585" s="20" t="s">
        <v>37</v>
      </c>
      <c r="K585" s="20" t="s">
        <v>37</v>
      </c>
      <c r="L585" s="19" t="s">
        <v>37</v>
      </c>
      <c r="M585" s="19" t="s">
        <v>37</v>
      </c>
      <c r="N585" s="19" t="s">
        <v>37</v>
      </c>
      <c r="O585" s="19" t="s">
        <v>37</v>
      </c>
      <c r="P585" s="19" t="s">
        <v>37</v>
      </c>
      <c r="Q585" s="22" t="s">
        <v>37</v>
      </c>
      <c r="R585" s="22" t="s">
        <v>37</v>
      </c>
      <c r="S585" s="22" t="s">
        <v>37</v>
      </c>
      <c r="T585" s="22" t="s">
        <v>37</v>
      </c>
      <c r="U585" s="22" t="s">
        <v>37</v>
      </c>
      <c r="V585" s="21" t="s">
        <v>37</v>
      </c>
      <c r="W585" s="21" t="s">
        <v>37</v>
      </c>
      <c r="X585" s="21" t="s">
        <v>37</v>
      </c>
      <c r="Y585" s="21" t="s">
        <v>37</v>
      </c>
      <c r="Z585" s="21" t="s">
        <v>37</v>
      </c>
      <c r="AA585" s="20" t="s">
        <v>37</v>
      </c>
      <c r="AB585" s="20" t="s">
        <v>37</v>
      </c>
      <c r="AC585" s="20" t="s">
        <v>37</v>
      </c>
      <c r="AD585" s="20" t="s">
        <v>37</v>
      </c>
      <c r="AE585" s="20" t="s">
        <v>37</v>
      </c>
      <c r="AF585" s="19" t="s">
        <v>37</v>
      </c>
      <c r="AG585" s="19" t="s">
        <v>37</v>
      </c>
      <c r="AH585" s="19" t="s">
        <v>37</v>
      </c>
      <c r="AI585" s="19" t="s">
        <v>37</v>
      </c>
      <c r="AJ585" s="19" t="s">
        <v>37</v>
      </c>
      <c r="AK585" s="19" t="s">
        <v>37</v>
      </c>
      <c r="AL585" s="19" t="s">
        <v>37</v>
      </c>
      <c r="AM585" s="19" t="s">
        <v>37</v>
      </c>
      <c r="AN585" s="19" t="s">
        <v>37</v>
      </c>
      <c r="AO585" s="19" t="s">
        <v>37</v>
      </c>
      <c r="AP585" s="22" t="s">
        <v>37</v>
      </c>
      <c r="AQ585" s="22" t="s">
        <v>37</v>
      </c>
      <c r="AR585" s="22" t="s">
        <v>37</v>
      </c>
      <c r="AS585" s="22" t="s">
        <v>37</v>
      </c>
      <c r="AT585" s="22" t="s">
        <v>37</v>
      </c>
      <c r="AU585" s="21" t="s">
        <v>37</v>
      </c>
      <c r="AV585" s="21" t="s">
        <v>37</v>
      </c>
      <c r="AW585" s="21" t="s">
        <v>37</v>
      </c>
      <c r="AX585" s="21" t="s">
        <v>37</v>
      </c>
      <c r="AY585" s="21" t="s">
        <v>37</v>
      </c>
      <c r="AZ585" s="21" t="s">
        <v>37</v>
      </c>
      <c r="BA585" s="21" t="s">
        <v>37</v>
      </c>
      <c r="BB585" s="21" t="s">
        <v>37</v>
      </c>
      <c r="BC585" s="21" t="s">
        <v>37</v>
      </c>
      <c r="BD585" s="21" t="s">
        <v>37</v>
      </c>
      <c r="BE585" s="20" t="s">
        <v>37</v>
      </c>
      <c r="BF585" s="20" t="s">
        <v>37</v>
      </c>
      <c r="BG585" s="20" t="s">
        <v>37</v>
      </c>
      <c r="BH585" s="20" t="s">
        <v>37</v>
      </c>
      <c r="BI585" s="20" t="s">
        <v>37</v>
      </c>
      <c r="BJ585" s="20" t="s">
        <v>37</v>
      </c>
      <c r="BK585" s="20" t="s">
        <v>37</v>
      </c>
      <c r="BL585" s="20" t="s">
        <v>37</v>
      </c>
      <c r="BM585" s="20" t="s">
        <v>37</v>
      </c>
      <c r="BN585" s="20" t="s">
        <v>37</v>
      </c>
      <c r="BO585" s="22" t="s">
        <v>37</v>
      </c>
      <c r="BP585" s="22" t="s">
        <v>37</v>
      </c>
      <c r="BQ585" s="22" t="s">
        <v>37</v>
      </c>
      <c r="BR585" s="22" t="s">
        <v>37</v>
      </c>
      <c r="BS585" s="22" t="s">
        <v>37</v>
      </c>
      <c r="BT585" s="22" t="s">
        <v>37</v>
      </c>
      <c r="BU585" s="22" t="s">
        <v>37</v>
      </c>
      <c r="BV585" s="22" t="s">
        <v>37</v>
      </c>
      <c r="BW585" s="22" t="s">
        <v>37</v>
      </c>
      <c r="BX585" s="22" t="s">
        <v>37</v>
      </c>
      <c r="BY585" s="24" t="s">
        <v>37</v>
      </c>
      <c r="BZ585" s="24" t="s">
        <v>37</v>
      </c>
      <c r="CA585" s="24" t="s">
        <v>37</v>
      </c>
      <c r="CB585" s="24" t="s">
        <v>37</v>
      </c>
      <c r="CC585" s="24" t="s">
        <v>37</v>
      </c>
      <c r="CD585" s="24" t="s">
        <v>37</v>
      </c>
      <c r="CE585" s="24" t="s">
        <v>37</v>
      </c>
      <c r="CF585" s="24" t="s">
        <v>37</v>
      </c>
      <c r="CG585" s="24" t="s">
        <v>37</v>
      </c>
      <c r="CH585" s="24" t="s">
        <v>37</v>
      </c>
      <c r="CI585" s="22" t="s">
        <v>37</v>
      </c>
      <c r="CJ585" s="22" t="s">
        <v>37</v>
      </c>
      <c r="CK585" s="22" t="s">
        <v>37</v>
      </c>
      <c r="CL585" s="22" t="s">
        <v>37</v>
      </c>
      <c r="CM585" s="20">
        <v>210</v>
      </c>
      <c r="CN585" s="20">
        <v>15</v>
      </c>
      <c r="CO585" s="20" t="s">
        <v>37</v>
      </c>
      <c r="CP585" s="20" t="s">
        <v>37</v>
      </c>
    </row>
    <row r="586" spans="1:94" x14ac:dyDescent="0.35">
      <c r="A586" s="16">
        <v>2012</v>
      </c>
      <c r="B586" s="17">
        <v>16655</v>
      </c>
      <c r="C586" s="18" t="s">
        <v>1496</v>
      </c>
      <c r="D586" s="18" t="s">
        <v>63</v>
      </c>
      <c r="E586" s="18" t="s">
        <v>28</v>
      </c>
      <c r="F586" s="16" t="s">
        <v>8</v>
      </c>
      <c r="G586" s="20">
        <v>133</v>
      </c>
      <c r="H586" s="20">
        <v>22491</v>
      </c>
      <c r="I586" s="20" t="s">
        <v>37</v>
      </c>
      <c r="J586" s="20" t="s">
        <v>37</v>
      </c>
      <c r="K586" s="20">
        <v>22624</v>
      </c>
      <c r="L586" s="19" t="s">
        <v>37</v>
      </c>
      <c r="M586" s="19">
        <v>3</v>
      </c>
      <c r="N586" s="19" t="s">
        <v>37</v>
      </c>
      <c r="O586" s="19" t="s">
        <v>37</v>
      </c>
      <c r="P586" s="19">
        <v>3</v>
      </c>
      <c r="Q586" s="22">
        <v>558</v>
      </c>
      <c r="R586" s="22">
        <v>51066</v>
      </c>
      <c r="S586" s="22" t="s">
        <v>37</v>
      </c>
      <c r="T586" s="22" t="s">
        <v>37</v>
      </c>
      <c r="U586" s="22">
        <v>51624</v>
      </c>
      <c r="V586" s="21">
        <v>0.1</v>
      </c>
      <c r="W586" s="21">
        <v>5.2</v>
      </c>
      <c r="X586" s="21" t="s">
        <v>37</v>
      </c>
      <c r="Y586" s="21" t="s">
        <v>37</v>
      </c>
      <c r="Z586" s="21">
        <v>5.3</v>
      </c>
      <c r="AA586" s="20" t="s">
        <v>37</v>
      </c>
      <c r="AB586" s="20" t="s">
        <v>37</v>
      </c>
      <c r="AC586" s="20" t="s">
        <v>37</v>
      </c>
      <c r="AD586" s="20" t="s">
        <v>37</v>
      </c>
      <c r="AE586" s="20">
        <v>0</v>
      </c>
      <c r="AF586" s="19" t="s">
        <v>37</v>
      </c>
      <c r="AG586" s="19" t="s">
        <v>37</v>
      </c>
      <c r="AH586" s="19" t="s">
        <v>37</v>
      </c>
      <c r="AI586" s="19" t="s">
        <v>37</v>
      </c>
      <c r="AJ586" s="19">
        <v>0</v>
      </c>
      <c r="AK586" s="19" t="s">
        <v>37</v>
      </c>
      <c r="AL586" s="19" t="s">
        <v>37</v>
      </c>
      <c r="AM586" s="19" t="s">
        <v>37</v>
      </c>
      <c r="AN586" s="19" t="s">
        <v>37</v>
      </c>
      <c r="AO586" s="19">
        <v>0</v>
      </c>
      <c r="AP586" s="22" t="s">
        <v>37</v>
      </c>
      <c r="AQ586" s="22" t="s">
        <v>37</v>
      </c>
      <c r="AR586" s="22" t="s">
        <v>37</v>
      </c>
      <c r="AS586" s="22" t="s">
        <v>37</v>
      </c>
      <c r="AT586" s="22">
        <v>0</v>
      </c>
      <c r="AU586" s="21" t="s">
        <v>37</v>
      </c>
      <c r="AV586" s="21" t="s">
        <v>37</v>
      </c>
      <c r="AW586" s="21" t="s">
        <v>37</v>
      </c>
      <c r="AX586" s="21" t="s">
        <v>37</v>
      </c>
      <c r="AY586" s="21">
        <v>0</v>
      </c>
      <c r="AZ586" s="21" t="s">
        <v>37</v>
      </c>
      <c r="BA586" s="21" t="s">
        <v>37</v>
      </c>
      <c r="BB586" s="21" t="s">
        <v>37</v>
      </c>
      <c r="BC586" s="21" t="s">
        <v>37</v>
      </c>
      <c r="BD586" s="21">
        <v>0</v>
      </c>
      <c r="BE586" s="20">
        <v>481</v>
      </c>
      <c r="BF586" s="20">
        <v>1099</v>
      </c>
      <c r="BG586" s="20" t="s">
        <v>37</v>
      </c>
      <c r="BH586" s="20" t="s">
        <v>37</v>
      </c>
      <c r="BI586" s="20">
        <v>1580</v>
      </c>
      <c r="BJ586" s="20">
        <v>93</v>
      </c>
      <c r="BK586" s="20">
        <v>1714</v>
      </c>
      <c r="BL586" s="20" t="s">
        <v>37</v>
      </c>
      <c r="BM586" s="20" t="s">
        <v>37</v>
      </c>
      <c r="BN586" s="20">
        <v>1807</v>
      </c>
      <c r="BO586" s="22" t="s">
        <v>37</v>
      </c>
      <c r="BP586" s="22" t="s">
        <v>37</v>
      </c>
      <c r="BQ586" s="22" t="s">
        <v>37</v>
      </c>
      <c r="BR586" s="22" t="s">
        <v>37</v>
      </c>
      <c r="BS586" s="22">
        <v>0</v>
      </c>
      <c r="BT586" s="22" t="s">
        <v>37</v>
      </c>
      <c r="BU586" s="22" t="s">
        <v>37</v>
      </c>
      <c r="BV586" s="22" t="s">
        <v>37</v>
      </c>
      <c r="BW586" s="22" t="s">
        <v>37</v>
      </c>
      <c r="BX586" s="22">
        <v>0</v>
      </c>
      <c r="BY586" s="24" t="s">
        <v>37</v>
      </c>
      <c r="BZ586" s="24" t="s">
        <v>37</v>
      </c>
      <c r="CA586" s="24" t="s">
        <v>37</v>
      </c>
      <c r="CB586" s="24" t="s">
        <v>37</v>
      </c>
      <c r="CC586" s="24">
        <v>0</v>
      </c>
      <c r="CD586" s="24">
        <v>574</v>
      </c>
      <c r="CE586" s="24">
        <v>2813</v>
      </c>
      <c r="CF586" s="24">
        <v>0</v>
      </c>
      <c r="CG586" s="24">
        <v>0</v>
      </c>
      <c r="CH586" s="24">
        <v>3387</v>
      </c>
      <c r="CI586" s="22" t="s">
        <v>37</v>
      </c>
      <c r="CJ586" s="22" t="s">
        <v>37</v>
      </c>
      <c r="CK586" s="22" t="s">
        <v>37</v>
      </c>
      <c r="CL586" s="22" t="s">
        <v>37</v>
      </c>
      <c r="CM586" s="20">
        <v>0</v>
      </c>
      <c r="CN586" s="20">
        <v>0</v>
      </c>
      <c r="CO586" s="20">
        <v>0</v>
      </c>
      <c r="CP586" s="20">
        <v>0</v>
      </c>
    </row>
    <row r="587" spans="1:94" x14ac:dyDescent="0.35">
      <c r="A587" s="16">
        <v>2012</v>
      </c>
      <c r="B587" s="17">
        <v>16674</v>
      </c>
      <c r="C587" s="18" t="s">
        <v>1498</v>
      </c>
      <c r="D587" s="18" t="s">
        <v>49</v>
      </c>
      <c r="E587" s="18" t="s">
        <v>33</v>
      </c>
      <c r="F587" s="16" t="s">
        <v>8</v>
      </c>
      <c r="G587" s="20">
        <v>243</v>
      </c>
      <c r="H587" s="20">
        <v>0</v>
      </c>
      <c r="I587" s="20">
        <v>0</v>
      </c>
      <c r="J587" s="20">
        <v>0</v>
      </c>
      <c r="K587" s="20">
        <v>243</v>
      </c>
      <c r="L587" s="19">
        <v>1</v>
      </c>
      <c r="M587" s="19">
        <v>0</v>
      </c>
      <c r="N587" s="19">
        <v>0</v>
      </c>
      <c r="O587" s="19">
        <v>0</v>
      </c>
      <c r="P587" s="19">
        <v>1</v>
      </c>
      <c r="Q587" s="22">
        <v>728</v>
      </c>
      <c r="R587" s="22">
        <v>0</v>
      </c>
      <c r="S587" s="22">
        <v>371</v>
      </c>
      <c r="T587" s="22">
        <v>0</v>
      </c>
      <c r="U587" s="22">
        <v>1099</v>
      </c>
      <c r="V587" s="21">
        <v>5</v>
      </c>
      <c r="W587" s="21">
        <v>0</v>
      </c>
      <c r="X587" s="21">
        <v>0.2</v>
      </c>
      <c r="Y587" s="21">
        <v>0</v>
      </c>
      <c r="Z587" s="21">
        <v>5.2</v>
      </c>
      <c r="AA587" s="20">
        <v>0</v>
      </c>
      <c r="AB587" s="20">
        <v>0</v>
      </c>
      <c r="AC587" s="20">
        <v>0</v>
      </c>
      <c r="AD587" s="20">
        <v>0</v>
      </c>
      <c r="AE587" s="20">
        <v>0</v>
      </c>
      <c r="AF587" s="19">
        <v>0</v>
      </c>
      <c r="AG587" s="19">
        <v>0</v>
      </c>
      <c r="AH587" s="19">
        <v>0</v>
      </c>
      <c r="AI587" s="19">
        <v>0</v>
      </c>
      <c r="AJ587" s="19">
        <v>0</v>
      </c>
      <c r="AK587" s="19">
        <v>0</v>
      </c>
      <c r="AL587" s="19">
        <v>0</v>
      </c>
      <c r="AM587" s="19">
        <v>0</v>
      </c>
      <c r="AN587" s="19">
        <v>0</v>
      </c>
      <c r="AO587" s="19">
        <v>0</v>
      </c>
      <c r="AP587" s="22">
        <v>0</v>
      </c>
      <c r="AQ587" s="22">
        <v>2</v>
      </c>
      <c r="AR587" s="22">
        <v>5</v>
      </c>
      <c r="AS587" s="22">
        <v>0</v>
      </c>
      <c r="AT587" s="22">
        <v>7</v>
      </c>
      <c r="AU587" s="21">
        <v>0</v>
      </c>
      <c r="AV587" s="21">
        <v>1</v>
      </c>
      <c r="AW587" s="21">
        <v>10</v>
      </c>
      <c r="AX587" s="21">
        <v>0</v>
      </c>
      <c r="AY587" s="21">
        <v>11</v>
      </c>
      <c r="AZ587" s="21">
        <v>0</v>
      </c>
      <c r="BA587" s="21">
        <v>2</v>
      </c>
      <c r="BB587" s="21">
        <v>15</v>
      </c>
      <c r="BC587" s="21">
        <v>0</v>
      </c>
      <c r="BD587" s="21">
        <v>17</v>
      </c>
      <c r="BE587" s="20">
        <v>28</v>
      </c>
      <c r="BF587" s="20">
        <v>0</v>
      </c>
      <c r="BG587" s="20">
        <v>0</v>
      </c>
      <c r="BH587" s="20">
        <v>0</v>
      </c>
      <c r="BI587" s="20">
        <v>28</v>
      </c>
      <c r="BJ587" s="20">
        <v>0</v>
      </c>
      <c r="BK587" s="20">
        <v>0</v>
      </c>
      <c r="BL587" s="20">
        <v>0</v>
      </c>
      <c r="BM587" s="20">
        <v>0</v>
      </c>
      <c r="BN587" s="20">
        <v>0</v>
      </c>
      <c r="BO587" s="22">
        <v>0</v>
      </c>
      <c r="BP587" s="22">
        <v>25</v>
      </c>
      <c r="BQ587" s="22">
        <v>25</v>
      </c>
      <c r="BR587" s="22">
        <v>0</v>
      </c>
      <c r="BS587" s="22">
        <v>50</v>
      </c>
      <c r="BT587" s="22">
        <v>0</v>
      </c>
      <c r="BU587" s="22">
        <v>0</v>
      </c>
      <c r="BV587" s="22">
        <v>0</v>
      </c>
      <c r="BW587" s="22">
        <v>0</v>
      </c>
      <c r="BX587" s="22">
        <v>0</v>
      </c>
      <c r="BY587" s="24">
        <v>5</v>
      </c>
      <c r="BZ587" s="24">
        <v>0</v>
      </c>
      <c r="CA587" s="24">
        <v>0</v>
      </c>
      <c r="CB587" s="24">
        <v>0</v>
      </c>
      <c r="CC587" s="24">
        <v>5</v>
      </c>
      <c r="CD587" s="24">
        <v>33</v>
      </c>
      <c r="CE587" s="24">
        <v>25</v>
      </c>
      <c r="CF587" s="24">
        <v>25</v>
      </c>
      <c r="CG587" s="24">
        <v>0</v>
      </c>
      <c r="CH587" s="24">
        <v>83</v>
      </c>
      <c r="CI587" s="22">
        <v>0</v>
      </c>
      <c r="CJ587" s="22">
        <v>0</v>
      </c>
      <c r="CK587" s="22">
        <v>18</v>
      </c>
      <c r="CL587" s="22">
        <v>0</v>
      </c>
      <c r="CM587" s="20">
        <v>0</v>
      </c>
      <c r="CN587" s="20">
        <v>485</v>
      </c>
      <c r="CO587" s="20">
        <v>0</v>
      </c>
      <c r="CP587" s="20">
        <v>0</v>
      </c>
    </row>
    <row r="588" spans="1:94" x14ac:dyDescent="0.35">
      <c r="A588" s="16">
        <v>2012</v>
      </c>
      <c r="B588" s="17">
        <v>16679</v>
      </c>
      <c r="C588" s="18" t="s">
        <v>1499</v>
      </c>
      <c r="D588" s="18" t="s">
        <v>51</v>
      </c>
      <c r="E588" s="18" t="s">
        <v>28</v>
      </c>
      <c r="F588" s="16" t="s">
        <v>8</v>
      </c>
      <c r="G588" s="20">
        <v>66</v>
      </c>
      <c r="H588" s="20">
        <v>34</v>
      </c>
      <c r="I588" s="20">
        <v>113</v>
      </c>
      <c r="J588" s="20" t="s">
        <v>37</v>
      </c>
      <c r="K588" s="20">
        <v>213</v>
      </c>
      <c r="L588" s="19">
        <v>0.1</v>
      </c>
      <c r="M588" s="19">
        <v>0.1</v>
      </c>
      <c r="N588" s="19">
        <v>0.1</v>
      </c>
      <c r="O588" s="19" t="s">
        <v>37</v>
      </c>
      <c r="P588" s="19">
        <v>0.3</v>
      </c>
      <c r="Q588" s="22">
        <v>740</v>
      </c>
      <c r="R588" s="22">
        <v>366</v>
      </c>
      <c r="S588" s="22">
        <v>1284</v>
      </c>
      <c r="T588" s="22" t="s">
        <v>37</v>
      </c>
      <c r="U588" s="22">
        <v>2390</v>
      </c>
      <c r="V588" s="21">
        <v>0.2</v>
      </c>
      <c r="W588" s="21">
        <v>0.1</v>
      </c>
      <c r="X588" s="21">
        <v>0.3</v>
      </c>
      <c r="Y588" s="21" t="s">
        <v>37</v>
      </c>
      <c r="Z588" s="21">
        <v>0.6</v>
      </c>
      <c r="AA588" s="20">
        <v>1</v>
      </c>
      <c r="AB588" s="20">
        <v>1</v>
      </c>
      <c r="AC588" s="20">
        <v>1</v>
      </c>
      <c r="AD588" s="20">
        <v>0</v>
      </c>
      <c r="AE588" s="20">
        <v>3</v>
      </c>
      <c r="AF588" s="19" t="s">
        <v>37</v>
      </c>
      <c r="AG588" s="19" t="s">
        <v>37</v>
      </c>
      <c r="AH588" s="19" t="s">
        <v>37</v>
      </c>
      <c r="AI588" s="19" t="s">
        <v>37</v>
      </c>
      <c r="AJ588" s="19">
        <v>0</v>
      </c>
      <c r="AK588" s="19">
        <v>0.1</v>
      </c>
      <c r="AL588" s="19">
        <v>0.1</v>
      </c>
      <c r="AM588" s="19">
        <v>0.1</v>
      </c>
      <c r="AN588" s="19" t="s">
        <v>37</v>
      </c>
      <c r="AO588" s="19">
        <v>0.3</v>
      </c>
      <c r="AP588" s="22">
        <v>8</v>
      </c>
      <c r="AQ588" s="22">
        <v>4</v>
      </c>
      <c r="AR588" s="22">
        <v>13</v>
      </c>
      <c r="AS588" s="22" t="s">
        <v>37</v>
      </c>
      <c r="AT588" s="22">
        <v>25</v>
      </c>
      <c r="AU588" s="21" t="s">
        <v>37</v>
      </c>
      <c r="AV588" s="21" t="s">
        <v>37</v>
      </c>
      <c r="AW588" s="21" t="s">
        <v>37</v>
      </c>
      <c r="AX588" s="21" t="s">
        <v>37</v>
      </c>
      <c r="AY588" s="21">
        <v>0</v>
      </c>
      <c r="AZ588" s="21">
        <v>0.2</v>
      </c>
      <c r="BA588" s="21">
        <v>0.1</v>
      </c>
      <c r="BB588" s="21">
        <v>2.6</v>
      </c>
      <c r="BC588" s="21" t="s">
        <v>37</v>
      </c>
      <c r="BD588" s="21">
        <v>2.9</v>
      </c>
      <c r="BE588" s="20" t="s">
        <v>37</v>
      </c>
      <c r="BF588" s="20" t="s">
        <v>37</v>
      </c>
      <c r="BG588" s="20" t="s">
        <v>37</v>
      </c>
      <c r="BH588" s="20" t="s">
        <v>37</v>
      </c>
      <c r="BI588" s="20">
        <v>0</v>
      </c>
      <c r="BJ588" s="20">
        <v>5</v>
      </c>
      <c r="BK588" s="20">
        <v>3</v>
      </c>
      <c r="BL588" s="20">
        <v>7</v>
      </c>
      <c r="BM588" s="20" t="s">
        <v>37</v>
      </c>
      <c r="BN588" s="20">
        <v>15</v>
      </c>
      <c r="BO588" s="22">
        <v>3</v>
      </c>
      <c r="BP588" s="22">
        <v>1</v>
      </c>
      <c r="BQ588" s="22">
        <v>4</v>
      </c>
      <c r="BR588" s="22" t="s">
        <v>37</v>
      </c>
      <c r="BS588" s="22">
        <v>8</v>
      </c>
      <c r="BT588" s="22" t="s">
        <v>37</v>
      </c>
      <c r="BU588" s="22" t="s">
        <v>37</v>
      </c>
      <c r="BV588" s="22" t="s">
        <v>37</v>
      </c>
      <c r="BW588" s="22" t="s">
        <v>37</v>
      </c>
      <c r="BX588" s="22">
        <v>0</v>
      </c>
      <c r="BY588" s="24">
        <v>10</v>
      </c>
      <c r="BZ588" s="24">
        <v>5</v>
      </c>
      <c r="CA588" s="24">
        <v>16</v>
      </c>
      <c r="CB588" s="24" t="s">
        <v>37</v>
      </c>
      <c r="CC588" s="24">
        <v>31</v>
      </c>
      <c r="CD588" s="24">
        <v>18</v>
      </c>
      <c r="CE588" s="24">
        <v>9</v>
      </c>
      <c r="CF588" s="24">
        <v>27</v>
      </c>
      <c r="CG588" s="24">
        <v>0</v>
      </c>
      <c r="CH588" s="24">
        <v>54</v>
      </c>
      <c r="CI588" s="22" t="s">
        <v>37</v>
      </c>
      <c r="CJ588" s="22" t="s">
        <v>37</v>
      </c>
      <c r="CK588" s="22" t="s">
        <v>37</v>
      </c>
      <c r="CL588" s="22" t="s">
        <v>37</v>
      </c>
      <c r="CM588" s="20" t="s">
        <v>37</v>
      </c>
      <c r="CN588" s="20" t="s">
        <v>37</v>
      </c>
      <c r="CO588" s="20" t="s">
        <v>37</v>
      </c>
      <c r="CP588" s="20" t="s">
        <v>37</v>
      </c>
    </row>
    <row r="589" spans="1:94" x14ac:dyDescent="0.35">
      <c r="A589" s="16">
        <v>2012</v>
      </c>
      <c r="B589" s="17">
        <v>16680</v>
      </c>
      <c r="C589" s="18" t="s">
        <v>2238</v>
      </c>
      <c r="D589" s="18" t="s">
        <v>39</v>
      </c>
      <c r="E589" s="18" t="s">
        <v>28</v>
      </c>
      <c r="F589" s="16" t="s">
        <v>2203</v>
      </c>
      <c r="G589" s="20" t="s">
        <v>37</v>
      </c>
      <c r="H589" s="20" t="s">
        <v>37</v>
      </c>
      <c r="I589" s="20" t="s">
        <v>37</v>
      </c>
      <c r="J589" s="20" t="s">
        <v>37</v>
      </c>
      <c r="K589" s="20" t="s">
        <v>37</v>
      </c>
      <c r="L589" s="19" t="s">
        <v>37</v>
      </c>
      <c r="M589" s="19" t="s">
        <v>37</v>
      </c>
      <c r="N589" s="19" t="s">
        <v>37</v>
      </c>
      <c r="O589" s="19" t="s">
        <v>37</v>
      </c>
      <c r="P589" s="19" t="s">
        <v>37</v>
      </c>
      <c r="Q589" s="22" t="s">
        <v>37</v>
      </c>
      <c r="R589" s="22" t="s">
        <v>37</v>
      </c>
      <c r="S589" s="22" t="s">
        <v>37</v>
      </c>
      <c r="T589" s="22" t="s">
        <v>37</v>
      </c>
      <c r="U589" s="22" t="s">
        <v>37</v>
      </c>
      <c r="V589" s="21" t="s">
        <v>37</v>
      </c>
      <c r="W589" s="21" t="s">
        <v>37</v>
      </c>
      <c r="X589" s="21" t="s">
        <v>37</v>
      </c>
      <c r="Y589" s="21" t="s">
        <v>37</v>
      </c>
      <c r="Z589" s="21" t="s">
        <v>37</v>
      </c>
      <c r="AA589" s="20" t="s">
        <v>37</v>
      </c>
      <c r="AB589" s="20" t="s">
        <v>37</v>
      </c>
      <c r="AC589" s="20" t="s">
        <v>37</v>
      </c>
      <c r="AD589" s="20" t="s">
        <v>37</v>
      </c>
      <c r="AE589" s="20" t="s">
        <v>37</v>
      </c>
      <c r="AF589" s="19" t="s">
        <v>37</v>
      </c>
      <c r="AG589" s="19" t="s">
        <v>37</v>
      </c>
      <c r="AH589" s="19" t="s">
        <v>37</v>
      </c>
      <c r="AI589" s="19" t="s">
        <v>37</v>
      </c>
      <c r="AJ589" s="19" t="s">
        <v>37</v>
      </c>
      <c r="AK589" s="19" t="s">
        <v>37</v>
      </c>
      <c r="AL589" s="19" t="s">
        <v>37</v>
      </c>
      <c r="AM589" s="19" t="s">
        <v>37</v>
      </c>
      <c r="AN589" s="19" t="s">
        <v>37</v>
      </c>
      <c r="AO589" s="19" t="s">
        <v>37</v>
      </c>
      <c r="AP589" s="22" t="s">
        <v>37</v>
      </c>
      <c r="AQ589" s="22" t="s">
        <v>37</v>
      </c>
      <c r="AR589" s="22" t="s">
        <v>37</v>
      </c>
      <c r="AS589" s="22" t="s">
        <v>37</v>
      </c>
      <c r="AT589" s="22" t="s">
        <v>37</v>
      </c>
      <c r="AU589" s="21" t="s">
        <v>37</v>
      </c>
      <c r="AV589" s="21" t="s">
        <v>37</v>
      </c>
      <c r="AW589" s="21" t="s">
        <v>37</v>
      </c>
      <c r="AX589" s="21" t="s">
        <v>37</v>
      </c>
      <c r="AY589" s="21" t="s">
        <v>37</v>
      </c>
      <c r="AZ589" s="21" t="s">
        <v>37</v>
      </c>
      <c r="BA589" s="21" t="s">
        <v>37</v>
      </c>
      <c r="BB589" s="21" t="s">
        <v>37</v>
      </c>
      <c r="BC589" s="21" t="s">
        <v>37</v>
      </c>
      <c r="BD589" s="21" t="s">
        <v>37</v>
      </c>
      <c r="BE589" s="20" t="s">
        <v>37</v>
      </c>
      <c r="BF589" s="20" t="s">
        <v>37</v>
      </c>
      <c r="BG589" s="20" t="s">
        <v>37</v>
      </c>
      <c r="BH589" s="20" t="s">
        <v>37</v>
      </c>
      <c r="BI589" s="20" t="s">
        <v>37</v>
      </c>
      <c r="BJ589" s="20" t="s">
        <v>37</v>
      </c>
      <c r="BK589" s="20" t="s">
        <v>37</v>
      </c>
      <c r="BL589" s="20" t="s">
        <v>37</v>
      </c>
      <c r="BM589" s="20" t="s">
        <v>37</v>
      </c>
      <c r="BN589" s="20" t="s">
        <v>37</v>
      </c>
      <c r="BO589" s="22" t="s">
        <v>37</v>
      </c>
      <c r="BP589" s="22" t="s">
        <v>37</v>
      </c>
      <c r="BQ589" s="22" t="s">
        <v>37</v>
      </c>
      <c r="BR589" s="22" t="s">
        <v>37</v>
      </c>
      <c r="BS589" s="22" t="s">
        <v>37</v>
      </c>
      <c r="BT589" s="22" t="s">
        <v>37</v>
      </c>
      <c r="BU589" s="22" t="s">
        <v>37</v>
      </c>
      <c r="BV589" s="22" t="s">
        <v>37</v>
      </c>
      <c r="BW589" s="22" t="s">
        <v>37</v>
      </c>
      <c r="BX589" s="22" t="s">
        <v>37</v>
      </c>
      <c r="BY589" s="24" t="s">
        <v>37</v>
      </c>
      <c r="BZ589" s="24" t="s">
        <v>37</v>
      </c>
      <c r="CA589" s="24" t="s">
        <v>37</v>
      </c>
      <c r="CB589" s="24" t="s">
        <v>37</v>
      </c>
      <c r="CC589" s="24" t="s">
        <v>37</v>
      </c>
      <c r="CD589" s="24" t="s">
        <v>37</v>
      </c>
      <c r="CE589" s="24" t="s">
        <v>37</v>
      </c>
      <c r="CF589" s="24" t="s">
        <v>37</v>
      </c>
      <c r="CG589" s="24" t="s">
        <v>37</v>
      </c>
      <c r="CH589" s="24" t="s">
        <v>37</v>
      </c>
      <c r="CI589" s="22" t="s">
        <v>37</v>
      </c>
      <c r="CJ589" s="22" t="s">
        <v>37</v>
      </c>
      <c r="CK589" s="22" t="s">
        <v>37</v>
      </c>
      <c r="CL589" s="22" t="s">
        <v>37</v>
      </c>
      <c r="CM589" s="20" t="s">
        <v>37</v>
      </c>
      <c r="CN589" s="20">
        <v>7</v>
      </c>
      <c r="CO589" s="20" t="s">
        <v>37</v>
      </c>
      <c r="CP589" s="20" t="s">
        <v>37</v>
      </c>
    </row>
    <row r="590" spans="1:94" x14ac:dyDescent="0.35">
      <c r="A590" s="16">
        <v>2012</v>
      </c>
      <c r="B590" s="17">
        <v>16740</v>
      </c>
      <c r="C590" s="18" t="s">
        <v>1500</v>
      </c>
      <c r="D590" s="18" t="s">
        <v>39</v>
      </c>
      <c r="E590" s="18" t="s">
        <v>33</v>
      </c>
      <c r="F590" s="16" t="s">
        <v>8</v>
      </c>
      <c r="G590" s="20">
        <v>111</v>
      </c>
      <c r="H590" s="20">
        <v>24</v>
      </c>
      <c r="I590" s="20">
        <v>548</v>
      </c>
      <c r="J590" s="20">
        <v>0</v>
      </c>
      <c r="K590" s="20">
        <v>683</v>
      </c>
      <c r="L590" s="19">
        <v>0</v>
      </c>
      <c r="M590" s="19">
        <v>0</v>
      </c>
      <c r="N590" s="19">
        <v>0</v>
      </c>
      <c r="O590" s="19">
        <v>0</v>
      </c>
      <c r="P590" s="19">
        <v>0</v>
      </c>
      <c r="Q590" s="22">
        <v>1585</v>
      </c>
      <c r="R590" s="22">
        <v>218</v>
      </c>
      <c r="S590" s="22">
        <v>1586</v>
      </c>
      <c r="T590" s="22">
        <v>0</v>
      </c>
      <c r="U590" s="22">
        <v>3389</v>
      </c>
      <c r="V590" s="21">
        <v>0.4</v>
      </c>
      <c r="W590" s="21">
        <v>0</v>
      </c>
      <c r="X590" s="21">
        <v>0.4</v>
      </c>
      <c r="Y590" s="21">
        <v>0</v>
      </c>
      <c r="Z590" s="21">
        <v>0.8</v>
      </c>
      <c r="AA590" s="20" t="s">
        <v>37</v>
      </c>
      <c r="AB590" s="20">
        <v>0</v>
      </c>
      <c r="AC590" s="20" t="s">
        <v>37</v>
      </c>
      <c r="AD590" s="20" t="s">
        <v>37</v>
      </c>
      <c r="AE590" s="20">
        <v>0</v>
      </c>
      <c r="AF590" s="19" t="s">
        <v>37</v>
      </c>
      <c r="AG590" s="19" t="s">
        <v>37</v>
      </c>
      <c r="AH590" s="19" t="s">
        <v>37</v>
      </c>
      <c r="AI590" s="19" t="s">
        <v>37</v>
      </c>
      <c r="AJ590" s="19">
        <v>0</v>
      </c>
      <c r="AK590" s="19" t="s">
        <v>37</v>
      </c>
      <c r="AL590" s="19" t="s">
        <v>37</v>
      </c>
      <c r="AM590" s="19" t="s">
        <v>37</v>
      </c>
      <c r="AN590" s="19" t="s">
        <v>37</v>
      </c>
      <c r="AO590" s="19">
        <v>0</v>
      </c>
      <c r="AP590" s="22" t="s">
        <v>37</v>
      </c>
      <c r="AQ590" s="22" t="s">
        <v>37</v>
      </c>
      <c r="AR590" s="22" t="s">
        <v>37</v>
      </c>
      <c r="AS590" s="22" t="s">
        <v>37</v>
      </c>
      <c r="AT590" s="22">
        <v>0</v>
      </c>
      <c r="AU590" s="21">
        <v>1.6</v>
      </c>
      <c r="AV590" s="21">
        <v>0.8</v>
      </c>
      <c r="AW590" s="21" t="s">
        <v>37</v>
      </c>
      <c r="AX590" s="21" t="s">
        <v>37</v>
      </c>
      <c r="AY590" s="21">
        <v>2.4</v>
      </c>
      <c r="AZ590" s="21">
        <v>2</v>
      </c>
      <c r="BA590" s="21">
        <v>1</v>
      </c>
      <c r="BB590" s="21" t="s">
        <v>37</v>
      </c>
      <c r="BC590" s="21" t="s">
        <v>37</v>
      </c>
      <c r="BD590" s="21">
        <v>3</v>
      </c>
      <c r="BE590" s="20">
        <v>27</v>
      </c>
      <c r="BF590" s="20">
        <v>1</v>
      </c>
      <c r="BG590" s="20" t="s">
        <v>37</v>
      </c>
      <c r="BH590" s="20" t="s">
        <v>37</v>
      </c>
      <c r="BI590" s="20">
        <v>28</v>
      </c>
      <c r="BJ590" s="20">
        <v>40</v>
      </c>
      <c r="BK590" s="20">
        <v>1</v>
      </c>
      <c r="BL590" s="20">
        <v>30</v>
      </c>
      <c r="BM590" s="20" t="s">
        <v>37</v>
      </c>
      <c r="BN590" s="20">
        <v>71</v>
      </c>
      <c r="BO590" s="22">
        <v>312</v>
      </c>
      <c r="BP590" s="22">
        <v>16</v>
      </c>
      <c r="BQ590" s="22" t="s">
        <v>37</v>
      </c>
      <c r="BR590" s="22" t="s">
        <v>37</v>
      </c>
      <c r="BS590" s="22">
        <v>328</v>
      </c>
      <c r="BT590" s="22" t="s">
        <v>37</v>
      </c>
      <c r="BU590" s="22" t="s">
        <v>37</v>
      </c>
      <c r="BV590" s="22" t="s">
        <v>37</v>
      </c>
      <c r="BW590" s="22" t="s">
        <v>37</v>
      </c>
      <c r="BX590" s="22">
        <v>0</v>
      </c>
      <c r="BY590" s="24" t="s">
        <v>37</v>
      </c>
      <c r="BZ590" s="24" t="s">
        <v>37</v>
      </c>
      <c r="CA590" s="24" t="s">
        <v>37</v>
      </c>
      <c r="CB590" s="24" t="s">
        <v>37</v>
      </c>
      <c r="CC590" s="24">
        <v>0</v>
      </c>
      <c r="CD590" s="24">
        <v>379</v>
      </c>
      <c r="CE590" s="24">
        <v>18</v>
      </c>
      <c r="CF590" s="24">
        <v>30</v>
      </c>
      <c r="CG590" s="24">
        <v>0</v>
      </c>
      <c r="CH590" s="24">
        <v>427</v>
      </c>
      <c r="CI590" s="22" t="s">
        <v>37</v>
      </c>
      <c r="CJ590" s="22" t="s">
        <v>37</v>
      </c>
      <c r="CK590" s="22" t="s">
        <v>37</v>
      </c>
      <c r="CL590" s="22" t="s">
        <v>37</v>
      </c>
      <c r="CM590" s="20" t="s">
        <v>37</v>
      </c>
      <c r="CN590" s="20" t="s">
        <v>37</v>
      </c>
      <c r="CO590" s="20" t="s">
        <v>37</v>
      </c>
      <c r="CP590" s="20" t="s">
        <v>37</v>
      </c>
    </row>
    <row r="591" spans="1:94" x14ac:dyDescent="0.35">
      <c r="A591" s="16">
        <v>2012</v>
      </c>
      <c r="B591" s="17">
        <v>16805</v>
      </c>
      <c r="C591" s="18" t="s">
        <v>1504</v>
      </c>
      <c r="D591" s="18" t="s">
        <v>132</v>
      </c>
      <c r="E591" s="18" t="s">
        <v>33</v>
      </c>
      <c r="F591" s="16" t="s">
        <v>8</v>
      </c>
      <c r="G591" s="20" t="s">
        <v>37</v>
      </c>
      <c r="H591" s="20" t="s">
        <v>37</v>
      </c>
      <c r="I591" s="20" t="s">
        <v>37</v>
      </c>
      <c r="J591" s="20" t="s">
        <v>37</v>
      </c>
      <c r="K591" s="20">
        <v>0</v>
      </c>
      <c r="L591" s="19" t="s">
        <v>37</v>
      </c>
      <c r="M591" s="19" t="s">
        <v>37</v>
      </c>
      <c r="N591" s="19" t="s">
        <v>37</v>
      </c>
      <c r="O591" s="19" t="s">
        <v>37</v>
      </c>
      <c r="P591" s="19">
        <v>0</v>
      </c>
      <c r="Q591" s="22" t="s">
        <v>37</v>
      </c>
      <c r="R591" s="22" t="s">
        <v>37</v>
      </c>
      <c r="S591" s="22" t="s">
        <v>37</v>
      </c>
      <c r="T591" s="22" t="s">
        <v>37</v>
      </c>
      <c r="U591" s="22">
        <v>0</v>
      </c>
      <c r="V591" s="21" t="s">
        <v>37</v>
      </c>
      <c r="W591" s="21" t="s">
        <v>37</v>
      </c>
      <c r="X591" s="21" t="s">
        <v>37</v>
      </c>
      <c r="Y591" s="21" t="s">
        <v>37</v>
      </c>
      <c r="Z591" s="21">
        <v>0</v>
      </c>
      <c r="AA591" s="20" t="s">
        <v>37</v>
      </c>
      <c r="AB591" s="20">
        <v>87</v>
      </c>
      <c r="AC591" s="20" t="s">
        <v>37</v>
      </c>
      <c r="AD591" s="20" t="s">
        <v>37</v>
      </c>
      <c r="AE591" s="20">
        <v>87</v>
      </c>
      <c r="AF591" s="19" t="s">
        <v>37</v>
      </c>
      <c r="AG591" s="19">
        <v>2.5</v>
      </c>
      <c r="AH591" s="19" t="s">
        <v>37</v>
      </c>
      <c r="AI591" s="19" t="s">
        <v>37</v>
      </c>
      <c r="AJ591" s="19">
        <v>2.5</v>
      </c>
      <c r="AK591" s="19" t="s">
        <v>37</v>
      </c>
      <c r="AL591" s="19">
        <v>8</v>
      </c>
      <c r="AM591" s="19" t="s">
        <v>37</v>
      </c>
      <c r="AN591" s="19" t="s">
        <v>37</v>
      </c>
      <c r="AO591" s="19">
        <v>8</v>
      </c>
      <c r="AP591" s="22" t="s">
        <v>37</v>
      </c>
      <c r="AQ591" s="22">
        <v>897</v>
      </c>
      <c r="AR591" s="22" t="s">
        <v>37</v>
      </c>
      <c r="AS591" s="22" t="s">
        <v>37</v>
      </c>
      <c r="AT591" s="22">
        <v>897</v>
      </c>
      <c r="AU591" s="21" t="s">
        <v>37</v>
      </c>
      <c r="AV591" s="21">
        <v>5.5</v>
      </c>
      <c r="AW591" s="21" t="s">
        <v>37</v>
      </c>
      <c r="AX591" s="21" t="s">
        <v>37</v>
      </c>
      <c r="AY591" s="21">
        <v>5.5</v>
      </c>
      <c r="AZ591" s="21" t="s">
        <v>37</v>
      </c>
      <c r="BA591" s="21">
        <v>15</v>
      </c>
      <c r="BB591" s="21" t="s">
        <v>37</v>
      </c>
      <c r="BC591" s="21" t="s">
        <v>37</v>
      </c>
      <c r="BD591" s="21">
        <v>15</v>
      </c>
      <c r="BE591" s="20" t="s">
        <v>37</v>
      </c>
      <c r="BF591" s="20" t="s">
        <v>37</v>
      </c>
      <c r="BG591" s="20" t="s">
        <v>37</v>
      </c>
      <c r="BH591" s="20" t="s">
        <v>37</v>
      </c>
      <c r="BI591" s="20">
        <v>0</v>
      </c>
      <c r="BJ591" s="20" t="s">
        <v>37</v>
      </c>
      <c r="BK591" s="20" t="s">
        <v>37</v>
      </c>
      <c r="BL591" s="20" t="s">
        <v>37</v>
      </c>
      <c r="BM591" s="20" t="s">
        <v>37</v>
      </c>
      <c r="BN591" s="20">
        <v>0</v>
      </c>
      <c r="BO591" s="22" t="s">
        <v>37</v>
      </c>
      <c r="BP591" s="22">
        <v>60</v>
      </c>
      <c r="BQ591" s="22" t="s">
        <v>37</v>
      </c>
      <c r="BR591" s="22" t="s">
        <v>37</v>
      </c>
      <c r="BS591" s="22">
        <v>60</v>
      </c>
      <c r="BT591" s="22" t="s">
        <v>37</v>
      </c>
      <c r="BU591" s="22" t="s">
        <v>37</v>
      </c>
      <c r="BV591" s="22" t="s">
        <v>37</v>
      </c>
      <c r="BW591" s="22" t="s">
        <v>37</v>
      </c>
      <c r="BX591" s="22">
        <v>0</v>
      </c>
      <c r="BY591" s="24" t="s">
        <v>37</v>
      </c>
      <c r="BZ591" s="24" t="s">
        <v>37</v>
      </c>
      <c r="CA591" s="24" t="s">
        <v>37</v>
      </c>
      <c r="CB591" s="24" t="s">
        <v>37</v>
      </c>
      <c r="CC591" s="24">
        <v>0</v>
      </c>
      <c r="CD591" s="24">
        <v>0</v>
      </c>
      <c r="CE591" s="24">
        <v>60</v>
      </c>
      <c r="CF591" s="24">
        <v>0</v>
      </c>
      <c r="CG591" s="24">
        <v>0</v>
      </c>
      <c r="CH591" s="24">
        <v>60</v>
      </c>
      <c r="CI591" s="22" t="s">
        <v>37</v>
      </c>
      <c r="CJ591" s="22">
        <v>376</v>
      </c>
      <c r="CK591" s="22" t="s">
        <v>37</v>
      </c>
      <c r="CL591" s="22" t="s">
        <v>37</v>
      </c>
      <c r="CM591" s="20" t="s">
        <v>37</v>
      </c>
      <c r="CN591" s="20" t="s">
        <v>37</v>
      </c>
      <c r="CO591" s="20" t="s">
        <v>37</v>
      </c>
      <c r="CP591" s="20" t="s">
        <v>37</v>
      </c>
    </row>
    <row r="592" spans="1:94" x14ac:dyDescent="0.35">
      <c r="A592" s="16">
        <v>2012</v>
      </c>
      <c r="B592" s="17">
        <v>16854</v>
      </c>
      <c r="C592" s="18" t="s">
        <v>1510</v>
      </c>
      <c r="D592" s="18" t="s">
        <v>79</v>
      </c>
      <c r="E592" s="18" t="s">
        <v>33</v>
      </c>
      <c r="F592" s="16" t="s">
        <v>8</v>
      </c>
      <c r="G592" s="20" t="s">
        <v>37</v>
      </c>
      <c r="H592" s="20" t="s">
        <v>37</v>
      </c>
      <c r="I592" s="20" t="s">
        <v>37</v>
      </c>
      <c r="J592" s="20" t="s">
        <v>37</v>
      </c>
      <c r="K592" s="20">
        <v>0</v>
      </c>
      <c r="L592" s="19" t="s">
        <v>37</v>
      </c>
      <c r="M592" s="19" t="s">
        <v>37</v>
      </c>
      <c r="N592" s="19" t="s">
        <v>37</v>
      </c>
      <c r="O592" s="19" t="s">
        <v>37</v>
      </c>
      <c r="P592" s="19">
        <v>0</v>
      </c>
      <c r="Q592" s="22" t="s">
        <v>37</v>
      </c>
      <c r="R592" s="22" t="s">
        <v>37</v>
      </c>
      <c r="S592" s="22" t="s">
        <v>37</v>
      </c>
      <c r="T592" s="22" t="s">
        <v>37</v>
      </c>
      <c r="U592" s="22">
        <v>0</v>
      </c>
      <c r="V592" s="21" t="s">
        <v>37</v>
      </c>
      <c r="W592" s="21" t="s">
        <v>37</v>
      </c>
      <c r="X592" s="21" t="s">
        <v>37</v>
      </c>
      <c r="Y592" s="21" t="s">
        <v>37</v>
      </c>
      <c r="Z592" s="21">
        <v>0</v>
      </c>
      <c r="AA592" s="20" t="s">
        <v>37</v>
      </c>
      <c r="AB592" s="20" t="s">
        <v>37</v>
      </c>
      <c r="AC592" s="20" t="s">
        <v>37</v>
      </c>
      <c r="AD592" s="20" t="s">
        <v>37</v>
      </c>
      <c r="AE592" s="20">
        <v>0</v>
      </c>
      <c r="AF592" s="19">
        <v>0.5</v>
      </c>
      <c r="AG592" s="19" t="s">
        <v>37</v>
      </c>
      <c r="AH592" s="19" t="s">
        <v>37</v>
      </c>
      <c r="AI592" s="19" t="s">
        <v>37</v>
      </c>
      <c r="AJ592" s="19">
        <v>0.5</v>
      </c>
      <c r="AK592" s="19">
        <v>8</v>
      </c>
      <c r="AL592" s="19" t="s">
        <v>37</v>
      </c>
      <c r="AM592" s="19" t="s">
        <v>37</v>
      </c>
      <c r="AN592" s="19" t="s">
        <v>37</v>
      </c>
      <c r="AO592" s="19">
        <v>8</v>
      </c>
      <c r="AP592" s="22" t="s">
        <v>37</v>
      </c>
      <c r="AQ592" s="22" t="s">
        <v>37</v>
      </c>
      <c r="AR592" s="22" t="s">
        <v>37</v>
      </c>
      <c r="AS592" s="22" t="s">
        <v>37</v>
      </c>
      <c r="AT592" s="22">
        <v>0</v>
      </c>
      <c r="AU592" s="21">
        <v>0.5</v>
      </c>
      <c r="AV592" s="21" t="s">
        <v>37</v>
      </c>
      <c r="AW592" s="21" t="s">
        <v>37</v>
      </c>
      <c r="AX592" s="21" t="s">
        <v>37</v>
      </c>
      <c r="AY592" s="21">
        <v>0.5</v>
      </c>
      <c r="AZ592" s="21">
        <v>8</v>
      </c>
      <c r="BA592" s="21" t="s">
        <v>37</v>
      </c>
      <c r="BB592" s="21" t="s">
        <v>37</v>
      </c>
      <c r="BC592" s="21" t="s">
        <v>37</v>
      </c>
      <c r="BD592" s="21">
        <v>8</v>
      </c>
      <c r="BE592" s="20" t="s">
        <v>37</v>
      </c>
      <c r="BF592" s="20" t="s">
        <v>37</v>
      </c>
      <c r="BG592" s="20" t="s">
        <v>37</v>
      </c>
      <c r="BH592" s="20" t="s">
        <v>37</v>
      </c>
      <c r="BI592" s="20">
        <v>0</v>
      </c>
      <c r="BJ592" s="20" t="s">
        <v>37</v>
      </c>
      <c r="BK592" s="20" t="s">
        <v>37</v>
      </c>
      <c r="BL592" s="20" t="s">
        <v>37</v>
      </c>
      <c r="BM592" s="20" t="s">
        <v>37</v>
      </c>
      <c r="BN592" s="20">
        <v>0</v>
      </c>
      <c r="BO592" s="22">
        <v>25</v>
      </c>
      <c r="BP592" s="22" t="s">
        <v>37</v>
      </c>
      <c r="BQ592" s="22" t="s">
        <v>37</v>
      </c>
      <c r="BR592" s="22" t="s">
        <v>37</v>
      </c>
      <c r="BS592" s="22">
        <v>25</v>
      </c>
      <c r="BT592" s="22">
        <v>26</v>
      </c>
      <c r="BU592" s="22" t="s">
        <v>37</v>
      </c>
      <c r="BV592" s="22" t="s">
        <v>37</v>
      </c>
      <c r="BW592" s="22" t="s">
        <v>37</v>
      </c>
      <c r="BX592" s="22">
        <v>26</v>
      </c>
      <c r="BY592" s="24" t="s">
        <v>37</v>
      </c>
      <c r="BZ592" s="24" t="s">
        <v>37</v>
      </c>
      <c r="CA592" s="24" t="s">
        <v>37</v>
      </c>
      <c r="CB592" s="24" t="s">
        <v>37</v>
      </c>
      <c r="CC592" s="24">
        <v>0</v>
      </c>
      <c r="CD592" s="24">
        <v>51</v>
      </c>
      <c r="CE592" s="24">
        <v>0</v>
      </c>
      <c r="CF592" s="24">
        <v>0</v>
      </c>
      <c r="CG592" s="24">
        <v>0</v>
      </c>
      <c r="CH592" s="24">
        <v>51</v>
      </c>
      <c r="CI592" s="22">
        <v>1945</v>
      </c>
      <c r="CJ592" s="22" t="s">
        <v>37</v>
      </c>
      <c r="CK592" s="22" t="s">
        <v>37</v>
      </c>
      <c r="CL592" s="22" t="s">
        <v>37</v>
      </c>
      <c r="CM592" s="20" t="s">
        <v>37</v>
      </c>
      <c r="CN592" s="20" t="s">
        <v>37</v>
      </c>
      <c r="CO592" s="20" t="s">
        <v>37</v>
      </c>
      <c r="CP592" s="20" t="s">
        <v>37</v>
      </c>
    </row>
    <row r="593" spans="1:94" x14ac:dyDescent="0.35">
      <c r="A593" s="16">
        <v>2012</v>
      </c>
      <c r="B593" s="17">
        <v>16865</v>
      </c>
      <c r="C593" s="18" t="s">
        <v>1511</v>
      </c>
      <c r="D593" s="18" t="s">
        <v>49</v>
      </c>
      <c r="E593" s="18" t="s">
        <v>33</v>
      </c>
      <c r="F593" s="16" t="s">
        <v>8</v>
      </c>
      <c r="G593" s="20">
        <v>1081</v>
      </c>
      <c r="H593" s="20">
        <v>72</v>
      </c>
      <c r="I593" s="20">
        <v>0</v>
      </c>
      <c r="J593" s="20">
        <v>0</v>
      </c>
      <c r="K593" s="20">
        <v>1153</v>
      </c>
      <c r="L593" s="19">
        <v>0.7</v>
      </c>
      <c r="M593" s="19">
        <v>0.3</v>
      </c>
      <c r="N593" s="19">
        <v>0</v>
      </c>
      <c r="O593" s="19">
        <v>0</v>
      </c>
      <c r="P593" s="19">
        <v>1</v>
      </c>
      <c r="Q593" s="22">
        <v>11592</v>
      </c>
      <c r="R593" s="22">
        <v>176</v>
      </c>
      <c r="S593" s="22">
        <v>0</v>
      </c>
      <c r="T593" s="22">
        <v>0</v>
      </c>
      <c r="U593" s="22">
        <v>11768</v>
      </c>
      <c r="V593" s="21">
        <v>6.8</v>
      </c>
      <c r="W593" s="21">
        <v>0.6</v>
      </c>
      <c r="X593" s="21">
        <v>0</v>
      </c>
      <c r="Y593" s="21">
        <v>0</v>
      </c>
      <c r="Z593" s="21">
        <v>7.4</v>
      </c>
      <c r="AA593" s="20">
        <v>5</v>
      </c>
      <c r="AB593" s="20">
        <v>1</v>
      </c>
      <c r="AC593" s="20">
        <v>0</v>
      </c>
      <c r="AD593" s="20">
        <v>0</v>
      </c>
      <c r="AE593" s="20">
        <v>6</v>
      </c>
      <c r="AF593" s="19">
        <v>1.8</v>
      </c>
      <c r="AG593" s="19">
        <v>0</v>
      </c>
      <c r="AH593" s="19">
        <v>0</v>
      </c>
      <c r="AI593" s="19">
        <v>0</v>
      </c>
      <c r="AJ593" s="19">
        <v>1.8</v>
      </c>
      <c r="AK593" s="19">
        <v>5.2</v>
      </c>
      <c r="AL593" s="19">
        <v>0</v>
      </c>
      <c r="AM593" s="19">
        <v>0</v>
      </c>
      <c r="AN593" s="19">
        <v>0</v>
      </c>
      <c r="AO593" s="19">
        <v>5.2</v>
      </c>
      <c r="AP593" s="22">
        <v>77</v>
      </c>
      <c r="AQ593" s="22">
        <v>4</v>
      </c>
      <c r="AR593" s="22" t="s">
        <v>37</v>
      </c>
      <c r="AS593" s="22" t="s">
        <v>37</v>
      </c>
      <c r="AT593" s="22">
        <v>81</v>
      </c>
      <c r="AU593" s="21">
        <v>33</v>
      </c>
      <c r="AV593" s="21">
        <v>4.0999999999999996</v>
      </c>
      <c r="AW593" s="21">
        <v>2</v>
      </c>
      <c r="AX593" s="21" t="s">
        <v>37</v>
      </c>
      <c r="AY593" s="21">
        <v>39.1</v>
      </c>
      <c r="AZ593" s="21">
        <v>84.3</v>
      </c>
      <c r="BA593" s="21">
        <v>10</v>
      </c>
      <c r="BB593" s="21">
        <v>2</v>
      </c>
      <c r="BC593" s="21" t="s">
        <v>37</v>
      </c>
      <c r="BD593" s="21">
        <v>96.3</v>
      </c>
      <c r="BE593" s="20">
        <v>115</v>
      </c>
      <c r="BF593" s="20">
        <v>12</v>
      </c>
      <c r="BG593" s="20">
        <v>1</v>
      </c>
      <c r="BH593" s="20">
        <v>0</v>
      </c>
      <c r="BI593" s="20">
        <v>128</v>
      </c>
      <c r="BJ593" s="20">
        <v>187</v>
      </c>
      <c r="BK593" s="20">
        <v>19</v>
      </c>
      <c r="BL593" s="20">
        <v>2</v>
      </c>
      <c r="BM593" s="20">
        <v>0</v>
      </c>
      <c r="BN593" s="20">
        <v>208</v>
      </c>
      <c r="BO593" s="22">
        <v>512</v>
      </c>
      <c r="BP593" s="22">
        <v>4</v>
      </c>
      <c r="BQ593" s="22">
        <v>0</v>
      </c>
      <c r="BR593" s="22">
        <v>0</v>
      </c>
      <c r="BS593" s="22">
        <v>516</v>
      </c>
      <c r="BT593" s="22">
        <v>1207</v>
      </c>
      <c r="BU593" s="22">
        <v>8</v>
      </c>
      <c r="BV593" s="22">
        <v>0</v>
      </c>
      <c r="BW593" s="22">
        <v>0</v>
      </c>
      <c r="BX593" s="22">
        <v>1215</v>
      </c>
      <c r="BY593" s="24">
        <v>56</v>
      </c>
      <c r="BZ593" s="24">
        <v>0</v>
      </c>
      <c r="CA593" s="24">
        <v>0</v>
      </c>
      <c r="CB593" s="24">
        <v>0</v>
      </c>
      <c r="CC593" s="24">
        <v>56</v>
      </c>
      <c r="CD593" s="24">
        <v>2077</v>
      </c>
      <c r="CE593" s="24">
        <v>43</v>
      </c>
      <c r="CF593" s="24">
        <v>3</v>
      </c>
      <c r="CG593" s="24">
        <v>0</v>
      </c>
      <c r="CH593" s="24">
        <v>2123</v>
      </c>
      <c r="CI593" s="22">
        <v>29040</v>
      </c>
      <c r="CJ593" s="22">
        <v>3426</v>
      </c>
      <c r="CK593" s="22">
        <v>1</v>
      </c>
      <c r="CL593" s="22">
        <v>0</v>
      </c>
      <c r="CM593" s="20">
        <v>182</v>
      </c>
      <c r="CN593" s="20">
        <v>29</v>
      </c>
      <c r="CO593" s="20">
        <v>0</v>
      </c>
      <c r="CP593" s="20">
        <v>0</v>
      </c>
    </row>
    <row r="594" spans="1:94" x14ac:dyDescent="0.35">
      <c r="A594" s="16">
        <v>2012</v>
      </c>
      <c r="B594" s="17">
        <v>16868</v>
      </c>
      <c r="C594" s="18" t="s">
        <v>1512</v>
      </c>
      <c r="D594" s="18" t="s">
        <v>96</v>
      </c>
      <c r="E594" s="18" t="s">
        <v>28</v>
      </c>
      <c r="F594" s="16" t="s">
        <v>8</v>
      </c>
      <c r="G594" s="20">
        <v>71508</v>
      </c>
      <c r="H594" s="20">
        <v>49170</v>
      </c>
      <c r="I594" s="20">
        <v>7610</v>
      </c>
      <c r="J594" s="20" t="s">
        <v>37</v>
      </c>
      <c r="K594" s="20">
        <v>128288</v>
      </c>
      <c r="L594" s="19" t="s">
        <v>37</v>
      </c>
      <c r="M594" s="19" t="s">
        <v>37</v>
      </c>
      <c r="N594" s="19" t="s">
        <v>37</v>
      </c>
      <c r="O594" s="19" t="s">
        <v>37</v>
      </c>
      <c r="P594" s="19">
        <v>0</v>
      </c>
      <c r="Q594" s="22">
        <v>456418</v>
      </c>
      <c r="R594" s="22">
        <v>600855</v>
      </c>
      <c r="S594" s="22">
        <v>139459</v>
      </c>
      <c r="T594" s="22" t="s">
        <v>37</v>
      </c>
      <c r="U594" s="22">
        <v>1196732</v>
      </c>
      <c r="V594" s="21" t="s">
        <v>37</v>
      </c>
      <c r="W594" s="21" t="s">
        <v>37</v>
      </c>
      <c r="X594" s="21" t="s">
        <v>37</v>
      </c>
      <c r="Y594" s="21" t="s">
        <v>37</v>
      </c>
      <c r="Z594" s="21">
        <v>0</v>
      </c>
      <c r="AA594" s="20" t="s">
        <v>37</v>
      </c>
      <c r="AB594" s="20" t="s">
        <v>37</v>
      </c>
      <c r="AC594" s="20" t="s">
        <v>37</v>
      </c>
      <c r="AD594" s="20" t="s">
        <v>37</v>
      </c>
      <c r="AE594" s="20">
        <v>0</v>
      </c>
      <c r="AF594" s="19" t="s">
        <v>37</v>
      </c>
      <c r="AG594" s="19" t="s">
        <v>37</v>
      </c>
      <c r="AH594" s="19" t="s">
        <v>37</v>
      </c>
      <c r="AI594" s="19" t="s">
        <v>37</v>
      </c>
      <c r="AJ594" s="19">
        <v>0</v>
      </c>
      <c r="AK594" s="19" t="s">
        <v>37</v>
      </c>
      <c r="AL594" s="19" t="s">
        <v>37</v>
      </c>
      <c r="AM594" s="19" t="s">
        <v>37</v>
      </c>
      <c r="AN594" s="19" t="s">
        <v>37</v>
      </c>
      <c r="AO594" s="19">
        <v>0</v>
      </c>
      <c r="AP594" s="22" t="s">
        <v>37</v>
      </c>
      <c r="AQ594" s="22" t="s">
        <v>37</v>
      </c>
      <c r="AR594" s="22" t="s">
        <v>37</v>
      </c>
      <c r="AS594" s="22" t="s">
        <v>37</v>
      </c>
      <c r="AT594" s="22">
        <v>0</v>
      </c>
      <c r="AU594" s="21" t="s">
        <v>37</v>
      </c>
      <c r="AV594" s="21" t="s">
        <v>37</v>
      </c>
      <c r="AW594" s="21" t="s">
        <v>37</v>
      </c>
      <c r="AX594" s="21" t="s">
        <v>37</v>
      </c>
      <c r="AY594" s="21">
        <v>0</v>
      </c>
      <c r="AZ594" s="21" t="s">
        <v>37</v>
      </c>
      <c r="BA594" s="21" t="s">
        <v>37</v>
      </c>
      <c r="BB594" s="21" t="s">
        <v>37</v>
      </c>
      <c r="BC594" s="21" t="s">
        <v>37</v>
      </c>
      <c r="BD594" s="21">
        <v>0</v>
      </c>
      <c r="BE594" s="20">
        <v>4349</v>
      </c>
      <c r="BF594" s="20">
        <v>6144</v>
      </c>
      <c r="BG594" s="20">
        <v>624</v>
      </c>
      <c r="BH594" s="20" t="s">
        <v>37</v>
      </c>
      <c r="BI594" s="20">
        <v>11117</v>
      </c>
      <c r="BJ594" s="20">
        <v>5884</v>
      </c>
      <c r="BK594" s="20">
        <v>6679</v>
      </c>
      <c r="BL594" s="20">
        <v>698</v>
      </c>
      <c r="BM594" s="20" t="s">
        <v>37</v>
      </c>
      <c r="BN594" s="20">
        <v>13261</v>
      </c>
      <c r="BO594" s="22" t="s">
        <v>37</v>
      </c>
      <c r="BP594" s="22" t="s">
        <v>37</v>
      </c>
      <c r="BQ594" s="22" t="s">
        <v>37</v>
      </c>
      <c r="BR594" s="22" t="s">
        <v>37</v>
      </c>
      <c r="BS594" s="22">
        <v>0</v>
      </c>
      <c r="BT594" s="22" t="s">
        <v>37</v>
      </c>
      <c r="BU594" s="22" t="s">
        <v>37</v>
      </c>
      <c r="BV594" s="22" t="s">
        <v>37</v>
      </c>
      <c r="BW594" s="22" t="s">
        <v>37</v>
      </c>
      <c r="BX594" s="22">
        <v>0</v>
      </c>
      <c r="BY594" s="24">
        <v>3197</v>
      </c>
      <c r="BZ594" s="24">
        <v>1960</v>
      </c>
      <c r="CA594" s="24">
        <v>282</v>
      </c>
      <c r="CB594" s="24" t="s">
        <v>37</v>
      </c>
      <c r="CC594" s="24">
        <v>5439</v>
      </c>
      <c r="CD594" s="24">
        <v>13430</v>
      </c>
      <c r="CE594" s="24">
        <v>14783</v>
      </c>
      <c r="CF594" s="24">
        <v>1604</v>
      </c>
      <c r="CG594" s="24">
        <v>0</v>
      </c>
      <c r="CH594" s="24">
        <v>29817</v>
      </c>
      <c r="CI594" s="22" t="s">
        <v>37</v>
      </c>
      <c r="CJ594" s="22" t="s">
        <v>37</v>
      </c>
      <c r="CK594" s="22" t="s">
        <v>37</v>
      </c>
      <c r="CL594" s="22" t="s">
        <v>37</v>
      </c>
      <c r="CM594" s="20" t="s">
        <v>37</v>
      </c>
      <c r="CN594" s="20" t="s">
        <v>37</v>
      </c>
      <c r="CO594" s="20">
        <v>161</v>
      </c>
      <c r="CP594" s="20" t="s">
        <v>37</v>
      </c>
    </row>
    <row r="595" spans="1:94" x14ac:dyDescent="0.35">
      <c r="A595" s="16">
        <v>2012</v>
      </c>
      <c r="B595" s="17">
        <v>16920</v>
      </c>
      <c r="C595" s="18" t="s">
        <v>1514</v>
      </c>
      <c r="D595" s="18" t="s">
        <v>79</v>
      </c>
      <c r="E595" s="18" t="s">
        <v>33</v>
      </c>
      <c r="F595" s="16" t="s">
        <v>8</v>
      </c>
      <c r="G595" s="20" t="s">
        <v>37</v>
      </c>
      <c r="H595" s="20" t="s">
        <v>37</v>
      </c>
      <c r="I595" s="20" t="s">
        <v>37</v>
      </c>
      <c r="J595" s="20" t="s">
        <v>37</v>
      </c>
      <c r="K595" s="20">
        <v>0</v>
      </c>
      <c r="L595" s="19" t="s">
        <v>37</v>
      </c>
      <c r="M595" s="19" t="s">
        <v>37</v>
      </c>
      <c r="N595" s="19" t="s">
        <v>37</v>
      </c>
      <c r="O595" s="19" t="s">
        <v>37</v>
      </c>
      <c r="P595" s="19">
        <v>0</v>
      </c>
      <c r="Q595" s="22" t="s">
        <v>37</v>
      </c>
      <c r="R595" s="22" t="s">
        <v>37</v>
      </c>
      <c r="S595" s="22" t="s">
        <v>37</v>
      </c>
      <c r="T595" s="22" t="s">
        <v>37</v>
      </c>
      <c r="U595" s="22">
        <v>0</v>
      </c>
      <c r="V595" s="21" t="s">
        <v>37</v>
      </c>
      <c r="W595" s="21" t="s">
        <v>37</v>
      </c>
      <c r="X595" s="21" t="s">
        <v>37</v>
      </c>
      <c r="Y595" s="21" t="s">
        <v>37</v>
      </c>
      <c r="Z595" s="21">
        <v>0</v>
      </c>
      <c r="AA595" s="20" t="s">
        <v>37</v>
      </c>
      <c r="AB595" s="20" t="s">
        <v>37</v>
      </c>
      <c r="AC595" s="20" t="s">
        <v>37</v>
      </c>
      <c r="AD595" s="20" t="s">
        <v>37</v>
      </c>
      <c r="AE595" s="20">
        <v>0</v>
      </c>
      <c r="AF595" s="19" t="s">
        <v>37</v>
      </c>
      <c r="AG595" s="19" t="s">
        <v>37</v>
      </c>
      <c r="AH595" s="19" t="s">
        <v>37</v>
      </c>
      <c r="AI595" s="19" t="s">
        <v>37</v>
      </c>
      <c r="AJ595" s="19">
        <v>0</v>
      </c>
      <c r="AK595" s="19" t="s">
        <v>37</v>
      </c>
      <c r="AL595" s="19" t="s">
        <v>37</v>
      </c>
      <c r="AM595" s="19" t="s">
        <v>37</v>
      </c>
      <c r="AN595" s="19" t="s">
        <v>37</v>
      </c>
      <c r="AO595" s="19">
        <v>0</v>
      </c>
      <c r="AP595" s="22">
        <v>96</v>
      </c>
      <c r="AQ595" s="22" t="s">
        <v>37</v>
      </c>
      <c r="AR595" s="22" t="s">
        <v>37</v>
      </c>
      <c r="AS595" s="22" t="s">
        <v>37</v>
      </c>
      <c r="AT595" s="22">
        <v>96</v>
      </c>
      <c r="AU595" s="21" t="s">
        <v>37</v>
      </c>
      <c r="AV595" s="21" t="s">
        <v>37</v>
      </c>
      <c r="AW595" s="21" t="s">
        <v>37</v>
      </c>
      <c r="AX595" s="21" t="s">
        <v>37</v>
      </c>
      <c r="AY595" s="21">
        <v>0</v>
      </c>
      <c r="AZ595" s="21">
        <v>4</v>
      </c>
      <c r="BA595" s="21">
        <v>5</v>
      </c>
      <c r="BB595" s="21">
        <v>2</v>
      </c>
      <c r="BC595" s="21" t="s">
        <v>37</v>
      </c>
      <c r="BD595" s="21">
        <v>11</v>
      </c>
      <c r="BE595" s="20" t="s">
        <v>37</v>
      </c>
      <c r="BF595" s="20" t="s">
        <v>37</v>
      </c>
      <c r="BG595" s="20" t="s">
        <v>37</v>
      </c>
      <c r="BH595" s="20" t="s">
        <v>37</v>
      </c>
      <c r="BI595" s="20">
        <v>0</v>
      </c>
      <c r="BJ595" s="20">
        <v>19</v>
      </c>
      <c r="BK595" s="20" t="s">
        <v>37</v>
      </c>
      <c r="BL595" s="20" t="s">
        <v>37</v>
      </c>
      <c r="BM595" s="20" t="s">
        <v>37</v>
      </c>
      <c r="BN595" s="20">
        <v>19</v>
      </c>
      <c r="BO595" s="22">
        <v>28</v>
      </c>
      <c r="BP595" s="22">
        <v>3</v>
      </c>
      <c r="BQ595" s="22" t="s">
        <v>37</v>
      </c>
      <c r="BR595" s="22" t="s">
        <v>37</v>
      </c>
      <c r="BS595" s="22">
        <v>31</v>
      </c>
      <c r="BT595" s="22" t="s">
        <v>37</v>
      </c>
      <c r="BU595" s="22" t="s">
        <v>37</v>
      </c>
      <c r="BV595" s="22" t="s">
        <v>37</v>
      </c>
      <c r="BW595" s="22" t="s">
        <v>37</v>
      </c>
      <c r="BX595" s="22">
        <v>0</v>
      </c>
      <c r="BY595" s="24">
        <v>1</v>
      </c>
      <c r="BZ595" s="24">
        <v>1</v>
      </c>
      <c r="CA595" s="24">
        <v>1</v>
      </c>
      <c r="CB595" s="24" t="s">
        <v>37</v>
      </c>
      <c r="CC595" s="24">
        <v>3</v>
      </c>
      <c r="CD595" s="24">
        <v>48</v>
      </c>
      <c r="CE595" s="24">
        <v>4</v>
      </c>
      <c r="CF595" s="24">
        <v>1</v>
      </c>
      <c r="CG595" s="24">
        <v>0</v>
      </c>
      <c r="CH595" s="24">
        <v>53</v>
      </c>
      <c r="CI595" s="22" t="s">
        <v>37</v>
      </c>
      <c r="CJ595" s="22">
        <v>31</v>
      </c>
      <c r="CK595" s="22" t="s">
        <v>37</v>
      </c>
      <c r="CL595" s="22" t="s">
        <v>37</v>
      </c>
      <c r="CM595" s="20" t="s">
        <v>37</v>
      </c>
      <c r="CN595" s="20">
        <v>2</v>
      </c>
      <c r="CO595" s="20" t="s">
        <v>37</v>
      </c>
      <c r="CP595" s="20" t="s">
        <v>37</v>
      </c>
    </row>
    <row r="596" spans="1:94" x14ac:dyDescent="0.35">
      <c r="A596" s="16">
        <v>2012</v>
      </c>
      <c r="B596" s="17">
        <v>16932</v>
      </c>
      <c r="C596" s="18" t="s">
        <v>1518</v>
      </c>
      <c r="D596" s="18" t="s">
        <v>87</v>
      </c>
      <c r="E596" s="18" t="s">
        <v>28</v>
      </c>
      <c r="F596" s="16" t="s">
        <v>8</v>
      </c>
      <c r="G596" s="20">
        <v>26</v>
      </c>
      <c r="H596" s="20">
        <v>2</v>
      </c>
      <c r="I596" s="20" t="s">
        <v>37</v>
      </c>
      <c r="J596" s="20" t="s">
        <v>37</v>
      </c>
      <c r="K596" s="20">
        <v>28</v>
      </c>
      <c r="L596" s="19" t="s">
        <v>37</v>
      </c>
      <c r="M596" s="19" t="s">
        <v>37</v>
      </c>
      <c r="N596" s="19" t="s">
        <v>37</v>
      </c>
      <c r="O596" s="19" t="s">
        <v>37</v>
      </c>
      <c r="P596" s="19">
        <v>0</v>
      </c>
      <c r="Q596" s="22">
        <v>42</v>
      </c>
      <c r="R596" s="22">
        <v>37</v>
      </c>
      <c r="S596" s="22" t="s">
        <v>37</v>
      </c>
      <c r="T596" s="22" t="s">
        <v>37</v>
      </c>
      <c r="U596" s="22">
        <v>79</v>
      </c>
      <c r="V596" s="21" t="s">
        <v>37</v>
      </c>
      <c r="W596" s="21" t="s">
        <v>37</v>
      </c>
      <c r="X596" s="21" t="s">
        <v>37</v>
      </c>
      <c r="Y596" s="21" t="s">
        <v>37</v>
      </c>
      <c r="Z596" s="21">
        <v>0</v>
      </c>
      <c r="AA596" s="20">
        <v>0</v>
      </c>
      <c r="AB596" s="20" t="s">
        <v>37</v>
      </c>
      <c r="AC596" s="20" t="s">
        <v>37</v>
      </c>
      <c r="AD596" s="20" t="s">
        <v>37</v>
      </c>
      <c r="AE596" s="20">
        <v>0</v>
      </c>
      <c r="AF596" s="19">
        <v>0</v>
      </c>
      <c r="AG596" s="19" t="s">
        <v>37</v>
      </c>
      <c r="AH596" s="19" t="s">
        <v>37</v>
      </c>
      <c r="AI596" s="19" t="s">
        <v>37</v>
      </c>
      <c r="AJ596" s="19">
        <v>0</v>
      </c>
      <c r="AK596" s="19">
        <v>0</v>
      </c>
      <c r="AL596" s="19" t="s">
        <v>37</v>
      </c>
      <c r="AM596" s="19" t="s">
        <v>37</v>
      </c>
      <c r="AN596" s="19" t="s">
        <v>37</v>
      </c>
      <c r="AO596" s="19">
        <v>0</v>
      </c>
      <c r="AP596" s="22" t="s">
        <v>37</v>
      </c>
      <c r="AQ596" s="22" t="s">
        <v>37</v>
      </c>
      <c r="AR596" s="22" t="s">
        <v>37</v>
      </c>
      <c r="AS596" s="22" t="s">
        <v>37</v>
      </c>
      <c r="AT596" s="22">
        <v>0</v>
      </c>
      <c r="AU596" s="21" t="s">
        <v>37</v>
      </c>
      <c r="AV596" s="21" t="s">
        <v>37</v>
      </c>
      <c r="AW596" s="21" t="s">
        <v>37</v>
      </c>
      <c r="AX596" s="21" t="s">
        <v>37</v>
      </c>
      <c r="AY596" s="21">
        <v>0</v>
      </c>
      <c r="AZ596" s="21" t="s">
        <v>37</v>
      </c>
      <c r="BA596" s="21" t="s">
        <v>37</v>
      </c>
      <c r="BB596" s="21" t="s">
        <v>37</v>
      </c>
      <c r="BC596" s="21" t="s">
        <v>37</v>
      </c>
      <c r="BD596" s="21">
        <v>0</v>
      </c>
      <c r="BE596" s="20" t="s">
        <v>37</v>
      </c>
      <c r="BF596" s="20" t="s">
        <v>37</v>
      </c>
      <c r="BG596" s="20" t="s">
        <v>37</v>
      </c>
      <c r="BH596" s="20" t="s">
        <v>37</v>
      </c>
      <c r="BI596" s="20">
        <v>0</v>
      </c>
      <c r="BJ596" s="20">
        <v>16</v>
      </c>
      <c r="BK596" s="20" t="s">
        <v>37</v>
      </c>
      <c r="BL596" s="20" t="s">
        <v>37</v>
      </c>
      <c r="BM596" s="20" t="s">
        <v>37</v>
      </c>
      <c r="BN596" s="20">
        <v>16</v>
      </c>
      <c r="BO596" s="22" t="s">
        <v>37</v>
      </c>
      <c r="BP596" s="22" t="s">
        <v>37</v>
      </c>
      <c r="BQ596" s="22" t="s">
        <v>37</v>
      </c>
      <c r="BR596" s="22" t="s">
        <v>37</v>
      </c>
      <c r="BS596" s="22">
        <v>0</v>
      </c>
      <c r="BT596" s="22">
        <v>0</v>
      </c>
      <c r="BU596" s="22" t="s">
        <v>37</v>
      </c>
      <c r="BV596" s="22" t="s">
        <v>37</v>
      </c>
      <c r="BW596" s="22" t="s">
        <v>37</v>
      </c>
      <c r="BX596" s="22">
        <v>0</v>
      </c>
      <c r="BY596" s="24">
        <v>0</v>
      </c>
      <c r="BZ596" s="24" t="s">
        <v>37</v>
      </c>
      <c r="CA596" s="24" t="s">
        <v>37</v>
      </c>
      <c r="CB596" s="24" t="s">
        <v>37</v>
      </c>
      <c r="CC596" s="24">
        <v>0</v>
      </c>
      <c r="CD596" s="24">
        <v>16</v>
      </c>
      <c r="CE596" s="24">
        <v>0</v>
      </c>
      <c r="CF596" s="24">
        <v>0</v>
      </c>
      <c r="CG596" s="24">
        <v>0</v>
      </c>
      <c r="CH596" s="24">
        <v>16</v>
      </c>
      <c r="CI596" s="22" t="s">
        <v>37</v>
      </c>
      <c r="CJ596" s="22" t="s">
        <v>37</v>
      </c>
      <c r="CK596" s="22" t="s">
        <v>37</v>
      </c>
      <c r="CL596" s="22" t="s">
        <v>37</v>
      </c>
      <c r="CM596" s="20" t="s">
        <v>37</v>
      </c>
      <c r="CN596" s="20" t="s">
        <v>37</v>
      </c>
      <c r="CO596" s="20" t="s">
        <v>37</v>
      </c>
      <c r="CP596" s="20" t="s">
        <v>37</v>
      </c>
    </row>
    <row r="597" spans="1:94" x14ac:dyDescent="0.35">
      <c r="A597" s="16">
        <v>2012</v>
      </c>
      <c r="B597" s="17">
        <v>16971</v>
      </c>
      <c r="C597" s="18" t="s">
        <v>1523</v>
      </c>
      <c r="D597" s="18" t="s">
        <v>51</v>
      </c>
      <c r="E597" s="18" t="s">
        <v>28</v>
      </c>
      <c r="F597" s="16" t="s">
        <v>8</v>
      </c>
      <c r="G597" s="20">
        <v>1537</v>
      </c>
      <c r="H597" s="20">
        <v>5170</v>
      </c>
      <c r="I597" s="20" t="s">
        <v>37</v>
      </c>
      <c r="J597" s="20" t="s">
        <v>37</v>
      </c>
      <c r="K597" s="20">
        <v>6707</v>
      </c>
      <c r="L597" s="19" t="s">
        <v>37</v>
      </c>
      <c r="M597" s="19" t="s">
        <v>37</v>
      </c>
      <c r="N597" s="19" t="s">
        <v>37</v>
      </c>
      <c r="O597" s="19" t="s">
        <v>37</v>
      </c>
      <c r="P597" s="19">
        <v>0</v>
      </c>
      <c r="Q597" s="22">
        <v>3443</v>
      </c>
      <c r="R597" s="22">
        <v>12009</v>
      </c>
      <c r="S597" s="22" t="s">
        <v>37</v>
      </c>
      <c r="T597" s="22" t="s">
        <v>37</v>
      </c>
      <c r="U597" s="22">
        <v>15452</v>
      </c>
      <c r="V597" s="21" t="s">
        <v>37</v>
      </c>
      <c r="W597" s="21" t="s">
        <v>37</v>
      </c>
      <c r="X597" s="21" t="s">
        <v>37</v>
      </c>
      <c r="Y597" s="21" t="s">
        <v>37</v>
      </c>
      <c r="Z597" s="21">
        <v>0</v>
      </c>
      <c r="AA597" s="20">
        <v>0</v>
      </c>
      <c r="AB597" s="20" t="s">
        <v>37</v>
      </c>
      <c r="AC597" s="20" t="s">
        <v>37</v>
      </c>
      <c r="AD597" s="20" t="s">
        <v>37</v>
      </c>
      <c r="AE597" s="20">
        <v>0</v>
      </c>
      <c r="AF597" s="19" t="s">
        <v>37</v>
      </c>
      <c r="AG597" s="19" t="s">
        <v>37</v>
      </c>
      <c r="AH597" s="19" t="s">
        <v>37</v>
      </c>
      <c r="AI597" s="19" t="s">
        <v>37</v>
      </c>
      <c r="AJ597" s="19">
        <v>0</v>
      </c>
      <c r="AK597" s="19" t="s">
        <v>37</v>
      </c>
      <c r="AL597" s="19" t="s">
        <v>37</v>
      </c>
      <c r="AM597" s="19" t="s">
        <v>37</v>
      </c>
      <c r="AN597" s="19" t="s">
        <v>37</v>
      </c>
      <c r="AO597" s="19">
        <v>0</v>
      </c>
      <c r="AP597" s="22">
        <v>27</v>
      </c>
      <c r="AQ597" s="22" t="s">
        <v>37</v>
      </c>
      <c r="AR597" s="22" t="s">
        <v>37</v>
      </c>
      <c r="AS597" s="22" t="s">
        <v>37</v>
      </c>
      <c r="AT597" s="22">
        <v>27</v>
      </c>
      <c r="AU597" s="21" t="s">
        <v>37</v>
      </c>
      <c r="AV597" s="21" t="s">
        <v>37</v>
      </c>
      <c r="AW597" s="21" t="s">
        <v>37</v>
      </c>
      <c r="AX597" s="21" t="s">
        <v>37</v>
      </c>
      <c r="AY597" s="21">
        <v>0</v>
      </c>
      <c r="AZ597" s="21" t="s">
        <v>37</v>
      </c>
      <c r="BA597" s="21" t="s">
        <v>37</v>
      </c>
      <c r="BB597" s="21" t="s">
        <v>37</v>
      </c>
      <c r="BC597" s="21" t="s">
        <v>37</v>
      </c>
      <c r="BD597" s="21">
        <v>0</v>
      </c>
      <c r="BE597" s="20">
        <v>27</v>
      </c>
      <c r="BF597" s="20">
        <v>26</v>
      </c>
      <c r="BG597" s="20" t="s">
        <v>37</v>
      </c>
      <c r="BH597" s="20" t="s">
        <v>37</v>
      </c>
      <c r="BI597" s="20">
        <v>53</v>
      </c>
      <c r="BJ597" s="20">
        <v>63</v>
      </c>
      <c r="BK597" s="20">
        <v>237</v>
      </c>
      <c r="BL597" s="20" t="s">
        <v>37</v>
      </c>
      <c r="BM597" s="20" t="s">
        <v>37</v>
      </c>
      <c r="BN597" s="20">
        <v>300</v>
      </c>
      <c r="BO597" s="22">
        <v>27</v>
      </c>
      <c r="BP597" s="22" t="s">
        <v>37</v>
      </c>
      <c r="BQ597" s="22" t="s">
        <v>37</v>
      </c>
      <c r="BR597" s="22" t="s">
        <v>37</v>
      </c>
      <c r="BS597" s="22">
        <v>27</v>
      </c>
      <c r="BT597" s="22">
        <v>23</v>
      </c>
      <c r="BU597" s="22">
        <v>11</v>
      </c>
      <c r="BV597" s="22" t="s">
        <v>37</v>
      </c>
      <c r="BW597" s="22" t="s">
        <v>37</v>
      </c>
      <c r="BX597" s="22">
        <v>34</v>
      </c>
      <c r="BY597" s="24">
        <v>132</v>
      </c>
      <c r="BZ597" s="24" t="s">
        <v>37</v>
      </c>
      <c r="CA597" s="24" t="s">
        <v>37</v>
      </c>
      <c r="CB597" s="24" t="s">
        <v>37</v>
      </c>
      <c r="CC597" s="24">
        <v>132</v>
      </c>
      <c r="CD597" s="24">
        <v>272</v>
      </c>
      <c r="CE597" s="24">
        <v>274</v>
      </c>
      <c r="CF597" s="24">
        <v>0</v>
      </c>
      <c r="CG597" s="24">
        <v>0</v>
      </c>
      <c r="CH597" s="24">
        <v>546</v>
      </c>
      <c r="CI597" s="22">
        <v>1888</v>
      </c>
      <c r="CJ597" s="22" t="s">
        <v>37</v>
      </c>
      <c r="CK597" s="22" t="s">
        <v>37</v>
      </c>
      <c r="CL597" s="22" t="s">
        <v>37</v>
      </c>
      <c r="CM597" s="20" t="s">
        <v>37</v>
      </c>
      <c r="CN597" s="20" t="s">
        <v>37</v>
      </c>
      <c r="CO597" s="20">
        <v>1</v>
      </c>
      <c r="CP597" s="20" t="s">
        <v>37</v>
      </c>
    </row>
    <row r="598" spans="1:94" x14ac:dyDescent="0.35">
      <c r="A598" s="16">
        <v>2012</v>
      </c>
      <c r="B598" s="17">
        <v>17011</v>
      </c>
      <c r="C598" s="18" t="s">
        <v>1525</v>
      </c>
      <c r="D598" s="18" t="s">
        <v>39</v>
      </c>
      <c r="E598" s="18" t="s">
        <v>28</v>
      </c>
      <c r="F598" s="16" t="s">
        <v>8</v>
      </c>
      <c r="G598" s="20" t="s">
        <v>37</v>
      </c>
      <c r="H598" s="20" t="s">
        <v>37</v>
      </c>
      <c r="I598" s="20" t="s">
        <v>37</v>
      </c>
      <c r="J598" s="20" t="s">
        <v>37</v>
      </c>
      <c r="K598" s="20" t="s">
        <v>37</v>
      </c>
      <c r="L598" s="19" t="s">
        <v>37</v>
      </c>
      <c r="M598" s="19" t="s">
        <v>37</v>
      </c>
      <c r="N598" s="19" t="s">
        <v>37</v>
      </c>
      <c r="O598" s="19" t="s">
        <v>37</v>
      </c>
      <c r="P598" s="19" t="s">
        <v>37</v>
      </c>
      <c r="Q598" s="22" t="s">
        <v>37</v>
      </c>
      <c r="R598" s="22" t="s">
        <v>37</v>
      </c>
      <c r="S598" s="22" t="s">
        <v>37</v>
      </c>
      <c r="T598" s="22" t="s">
        <v>37</v>
      </c>
      <c r="U598" s="22" t="s">
        <v>37</v>
      </c>
      <c r="V598" s="21" t="s">
        <v>37</v>
      </c>
      <c r="W598" s="21" t="s">
        <v>37</v>
      </c>
      <c r="X598" s="21" t="s">
        <v>37</v>
      </c>
      <c r="Y598" s="21" t="s">
        <v>37</v>
      </c>
      <c r="Z598" s="21" t="s">
        <v>37</v>
      </c>
      <c r="AA598" s="20" t="s">
        <v>37</v>
      </c>
      <c r="AB598" s="20" t="s">
        <v>37</v>
      </c>
      <c r="AC598" s="20" t="s">
        <v>37</v>
      </c>
      <c r="AD598" s="20" t="s">
        <v>37</v>
      </c>
      <c r="AE598" s="20" t="s">
        <v>37</v>
      </c>
      <c r="AF598" s="19" t="s">
        <v>37</v>
      </c>
      <c r="AG598" s="19" t="s">
        <v>37</v>
      </c>
      <c r="AH598" s="19" t="s">
        <v>37</v>
      </c>
      <c r="AI598" s="19" t="s">
        <v>37</v>
      </c>
      <c r="AJ598" s="19" t="s">
        <v>37</v>
      </c>
      <c r="AK598" s="19" t="s">
        <v>37</v>
      </c>
      <c r="AL598" s="19" t="s">
        <v>37</v>
      </c>
      <c r="AM598" s="19" t="s">
        <v>37</v>
      </c>
      <c r="AN598" s="19" t="s">
        <v>37</v>
      </c>
      <c r="AO598" s="19" t="s">
        <v>37</v>
      </c>
      <c r="AP598" s="22" t="s">
        <v>37</v>
      </c>
      <c r="AQ598" s="22" t="s">
        <v>37</v>
      </c>
      <c r="AR598" s="22" t="s">
        <v>37</v>
      </c>
      <c r="AS598" s="22" t="s">
        <v>37</v>
      </c>
      <c r="AT598" s="22" t="s">
        <v>37</v>
      </c>
      <c r="AU598" s="21" t="s">
        <v>37</v>
      </c>
      <c r="AV598" s="21" t="s">
        <v>37</v>
      </c>
      <c r="AW598" s="21" t="s">
        <v>37</v>
      </c>
      <c r="AX598" s="21" t="s">
        <v>37</v>
      </c>
      <c r="AY598" s="21" t="s">
        <v>37</v>
      </c>
      <c r="AZ598" s="21" t="s">
        <v>37</v>
      </c>
      <c r="BA598" s="21" t="s">
        <v>37</v>
      </c>
      <c r="BB598" s="21" t="s">
        <v>37</v>
      </c>
      <c r="BC598" s="21" t="s">
        <v>37</v>
      </c>
      <c r="BD598" s="21" t="s">
        <v>37</v>
      </c>
      <c r="BE598" s="20" t="s">
        <v>37</v>
      </c>
      <c r="BF598" s="20" t="s">
        <v>37</v>
      </c>
      <c r="BG598" s="20" t="s">
        <v>37</v>
      </c>
      <c r="BH598" s="20" t="s">
        <v>37</v>
      </c>
      <c r="BI598" s="20" t="s">
        <v>37</v>
      </c>
      <c r="BJ598" s="20" t="s">
        <v>37</v>
      </c>
      <c r="BK598" s="20" t="s">
        <v>37</v>
      </c>
      <c r="BL598" s="20" t="s">
        <v>37</v>
      </c>
      <c r="BM598" s="20" t="s">
        <v>37</v>
      </c>
      <c r="BN598" s="20" t="s">
        <v>37</v>
      </c>
      <c r="BO598" s="22" t="s">
        <v>37</v>
      </c>
      <c r="BP598" s="22" t="s">
        <v>37</v>
      </c>
      <c r="BQ598" s="22" t="s">
        <v>37</v>
      </c>
      <c r="BR598" s="22" t="s">
        <v>37</v>
      </c>
      <c r="BS598" s="22" t="s">
        <v>37</v>
      </c>
      <c r="BT598" s="22" t="s">
        <v>37</v>
      </c>
      <c r="BU598" s="22" t="s">
        <v>37</v>
      </c>
      <c r="BV598" s="22" t="s">
        <v>37</v>
      </c>
      <c r="BW598" s="22" t="s">
        <v>37</v>
      </c>
      <c r="BX598" s="22" t="s">
        <v>37</v>
      </c>
      <c r="BY598" s="24" t="s">
        <v>37</v>
      </c>
      <c r="BZ598" s="24" t="s">
        <v>37</v>
      </c>
      <c r="CA598" s="24" t="s">
        <v>37</v>
      </c>
      <c r="CB598" s="24" t="s">
        <v>37</v>
      </c>
      <c r="CC598" s="24" t="s">
        <v>37</v>
      </c>
      <c r="CD598" s="24" t="s">
        <v>37</v>
      </c>
      <c r="CE598" s="24" t="s">
        <v>37</v>
      </c>
      <c r="CF598" s="24" t="s">
        <v>37</v>
      </c>
      <c r="CG598" s="24" t="s">
        <v>37</v>
      </c>
      <c r="CH598" s="24" t="s">
        <v>37</v>
      </c>
      <c r="CI598" s="22" t="s">
        <v>37</v>
      </c>
      <c r="CJ598" s="22" t="s">
        <v>37</v>
      </c>
      <c r="CK598" s="22" t="s">
        <v>37</v>
      </c>
      <c r="CL598" s="22" t="s">
        <v>37</v>
      </c>
      <c r="CM598" s="20">
        <v>29</v>
      </c>
      <c r="CN598" s="20">
        <v>3</v>
      </c>
      <c r="CO598" s="20">
        <v>161</v>
      </c>
      <c r="CP598" s="20" t="s">
        <v>37</v>
      </c>
    </row>
    <row r="599" spans="1:94" x14ac:dyDescent="0.35">
      <c r="A599" s="16">
        <v>2012</v>
      </c>
      <c r="B599" s="17">
        <v>17038</v>
      </c>
      <c r="C599" s="18" t="s">
        <v>1529</v>
      </c>
      <c r="D599" s="18" t="s">
        <v>74</v>
      </c>
      <c r="E599" s="18" t="s">
        <v>33</v>
      </c>
      <c r="F599" s="16" t="s">
        <v>8</v>
      </c>
      <c r="G599" s="20" t="s">
        <v>37</v>
      </c>
      <c r="H599" s="20" t="s">
        <v>37</v>
      </c>
      <c r="I599" s="20" t="s">
        <v>37</v>
      </c>
      <c r="J599" s="20" t="s">
        <v>37</v>
      </c>
      <c r="K599" s="20">
        <v>0</v>
      </c>
      <c r="L599" s="19" t="s">
        <v>37</v>
      </c>
      <c r="M599" s="19" t="s">
        <v>37</v>
      </c>
      <c r="N599" s="19" t="s">
        <v>37</v>
      </c>
      <c r="O599" s="19" t="s">
        <v>37</v>
      </c>
      <c r="P599" s="19">
        <v>0</v>
      </c>
      <c r="Q599" s="22" t="s">
        <v>37</v>
      </c>
      <c r="R599" s="22" t="s">
        <v>37</v>
      </c>
      <c r="S599" s="22" t="s">
        <v>37</v>
      </c>
      <c r="T599" s="22" t="s">
        <v>37</v>
      </c>
      <c r="U599" s="22">
        <v>0</v>
      </c>
      <c r="V599" s="21" t="s">
        <v>37</v>
      </c>
      <c r="W599" s="21" t="s">
        <v>37</v>
      </c>
      <c r="X599" s="21" t="s">
        <v>37</v>
      </c>
      <c r="Y599" s="21" t="s">
        <v>37</v>
      </c>
      <c r="Z599" s="21">
        <v>0</v>
      </c>
      <c r="AA599" s="20" t="s">
        <v>37</v>
      </c>
      <c r="AB599" s="20" t="s">
        <v>37</v>
      </c>
      <c r="AC599" s="20" t="s">
        <v>37</v>
      </c>
      <c r="AD599" s="20" t="s">
        <v>37</v>
      </c>
      <c r="AE599" s="20">
        <v>0</v>
      </c>
      <c r="AF599" s="19" t="s">
        <v>37</v>
      </c>
      <c r="AG599" s="19" t="s">
        <v>37</v>
      </c>
      <c r="AH599" s="19" t="s">
        <v>37</v>
      </c>
      <c r="AI599" s="19" t="s">
        <v>37</v>
      </c>
      <c r="AJ599" s="19">
        <v>0</v>
      </c>
      <c r="AK599" s="19" t="s">
        <v>37</v>
      </c>
      <c r="AL599" s="19" t="s">
        <v>37</v>
      </c>
      <c r="AM599" s="19" t="s">
        <v>37</v>
      </c>
      <c r="AN599" s="19" t="s">
        <v>37</v>
      </c>
      <c r="AO599" s="19">
        <v>0</v>
      </c>
      <c r="AP599" s="22">
        <v>1</v>
      </c>
      <c r="AQ599" s="22" t="s">
        <v>37</v>
      </c>
      <c r="AR599" s="22" t="s">
        <v>37</v>
      </c>
      <c r="AS599" s="22" t="s">
        <v>37</v>
      </c>
      <c r="AT599" s="22">
        <v>1</v>
      </c>
      <c r="AU599" s="21" t="s">
        <v>37</v>
      </c>
      <c r="AV599" s="21" t="s">
        <v>37</v>
      </c>
      <c r="AW599" s="21" t="s">
        <v>37</v>
      </c>
      <c r="AX599" s="21" t="s">
        <v>37</v>
      </c>
      <c r="AY599" s="21">
        <v>0</v>
      </c>
      <c r="AZ599" s="21" t="s">
        <v>37</v>
      </c>
      <c r="BA599" s="21" t="s">
        <v>37</v>
      </c>
      <c r="BB599" s="21" t="s">
        <v>37</v>
      </c>
      <c r="BC599" s="21" t="s">
        <v>37</v>
      </c>
      <c r="BD599" s="21">
        <v>0</v>
      </c>
      <c r="BE599" s="20" t="s">
        <v>37</v>
      </c>
      <c r="BF599" s="20" t="s">
        <v>37</v>
      </c>
      <c r="BG599" s="20" t="s">
        <v>37</v>
      </c>
      <c r="BH599" s="20" t="s">
        <v>37</v>
      </c>
      <c r="BI599" s="20">
        <v>0</v>
      </c>
      <c r="BJ599" s="20" t="s">
        <v>37</v>
      </c>
      <c r="BK599" s="20" t="s">
        <v>37</v>
      </c>
      <c r="BL599" s="20" t="s">
        <v>37</v>
      </c>
      <c r="BM599" s="20" t="s">
        <v>37</v>
      </c>
      <c r="BN599" s="20">
        <v>0</v>
      </c>
      <c r="BO599" s="22">
        <v>14</v>
      </c>
      <c r="BP599" s="22" t="s">
        <v>37</v>
      </c>
      <c r="BQ599" s="22" t="s">
        <v>37</v>
      </c>
      <c r="BR599" s="22" t="s">
        <v>37</v>
      </c>
      <c r="BS599" s="22">
        <v>14</v>
      </c>
      <c r="BT599" s="22">
        <v>2</v>
      </c>
      <c r="BU599" s="22" t="s">
        <v>37</v>
      </c>
      <c r="BV599" s="22" t="s">
        <v>37</v>
      </c>
      <c r="BW599" s="22" t="s">
        <v>37</v>
      </c>
      <c r="BX599" s="22">
        <v>2</v>
      </c>
      <c r="BY599" s="24" t="s">
        <v>37</v>
      </c>
      <c r="BZ599" s="24" t="s">
        <v>37</v>
      </c>
      <c r="CA599" s="24" t="s">
        <v>37</v>
      </c>
      <c r="CB599" s="24" t="s">
        <v>37</v>
      </c>
      <c r="CC599" s="24">
        <v>0</v>
      </c>
      <c r="CD599" s="24">
        <v>16</v>
      </c>
      <c r="CE599" s="24">
        <v>0</v>
      </c>
      <c r="CF599" s="24">
        <v>0</v>
      </c>
      <c r="CG599" s="24">
        <v>0</v>
      </c>
      <c r="CH599" s="24">
        <v>16</v>
      </c>
      <c r="CI599" s="22" t="s">
        <v>37</v>
      </c>
      <c r="CJ599" s="22" t="s">
        <v>37</v>
      </c>
      <c r="CK599" s="22" t="s">
        <v>37</v>
      </c>
      <c r="CL599" s="22" t="s">
        <v>37</v>
      </c>
      <c r="CM599" s="20" t="s">
        <v>37</v>
      </c>
      <c r="CN599" s="20" t="s">
        <v>37</v>
      </c>
      <c r="CO599" s="20" t="s">
        <v>37</v>
      </c>
      <c r="CP599" s="20" t="s">
        <v>37</v>
      </c>
    </row>
    <row r="600" spans="1:94" x14ac:dyDescent="0.35">
      <c r="A600" s="16">
        <v>2012</v>
      </c>
      <c r="B600" s="17">
        <v>17040</v>
      </c>
      <c r="C600" s="18" t="s">
        <v>1530</v>
      </c>
      <c r="D600" s="18" t="s">
        <v>36</v>
      </c>
      <c r="E600" s="18" t="s">
        <v>33</v>
      </c>
      <c r="F600" s="16" t="s">
        <v>8</v>
      </c>
      <c r="G600" s="20" t="s">
        <v>37</v>
      </c>
      <c r="H600" s="20" t="s">
        <v>37</v>
      </c>
      <c r="I600" s="20" t="s">
        <v>37</v>
      </c>
      <c r="J600" s="20" t="s">
        <v>37</v>
      </c>
      <c r="K600" s="20">
        <v>0</v>
      </c>
      <c r="L600" s="19" t="s">
        <v>37</v>
      </c>
      <c r="M600" s="19" t="s">
        <v>37</v>
      </c>
      <c r="N600" s="19" t="s">
        <v>37</v>
      </c>
      <c r="O600" s="19" t="s">
        <v>37</v>
      </c>
      <c r="P600" s="19">
        <v>0</v>
      </c>
      <c r="Q600" s="22" t="s">
        <v>37</v>
      </c>
      <c r="R600" s="22" t="s">
        <v>37</v>
      </c>
      <c r="S600" s="22" t="s">
        <v>37</v>
      </c>
      <c r="T600" s="22" t="s">
        <v>37</v>
      </c>
      <c r="U600" s="22">
        <v>0</v>
      </c>
      <c r="V600" s="21" t="s">
        <v>37</v>
      </c>
      <c r="W600" s="21" t="s">
        <v>37</v>
      </c>
      <c r="X600" s="21" t="s">
        <v>37</v>
      </c>
      <c r="Y600" s="21" t="s">
        <v>37</v>
      </c>
      <c r="Z600" s="21">
        <v>0</v>
      </c>
      <c r="AA600" s="20" t="s">
        <v>37</v>
      </c>
      <c r="AB600" s="20" t="s">
        <v>37</v>
      </c>
      <c r="AC600" s="20" t="s">
        <v>37</v>
      </c>
      <c r="AD600" s="20" t="s">
        <v>37</v>
      </c>
      <c r="AE600" s="20">
        <v>0</v>
      </c>
      <c r="AF600" s="19" t="s">
        <v>37</v>
      </c>
      <c r="AG600" s="19" t="s">
        <v>37</v>
      </c>
      <c r="AH600" s="19" t="s">
        <v>37</v>
      </c>
      <c r="AI600" s="19" t="s">
        <v>37</v>
      </c>
      <c r="AJ600" s="19">
        <v>0</v>
      </c>
      <c r="AK600" s="19" t="s">
        <v>37</v>
      </c>
      <c r="AL600" s="19" t="s">
        <v>37</v>
      </c>
      <c r="AM600" s="19" t="s">
        <v>37</v>
      </c>
      <c r="AN600" s="19" t="s">
        <v>37</v>
      </c>
      <c r="AO600" s="19">
        <v>0</v>
      </c>
      <c r="AP600" s="22" t="s">
        <v>37</v>
      </c>
      <c r="AQ600" s="22" t="s">
        <v>37</v>
      </c>
      <c r="AR600" s="22" t="s">
        <v>37</v>
      </c>
      <c r="AS600" s="22" t="s">
        <v>37</v>
      </c>
      <c r="AT600" s="22">
        <v>0</v>
      </c>
      <c r="AU600" s="21">
        <v>4</v>
      </c>
      <c r="AV600" s="21">
        <v>7.7</v>
      </c>
      <c r="AW600" s="21" t="s">
        <v>37</v>
      </c>
      <c r="AX600" s="21" t="s">
        <v>37</v>
      </c>
      <c r="AY600" s="21">
        <v>11.7</v>
      </c>
      <c r="AZ600" s="21">
        <v>4</v>
      </c>
      <c r="BA600" s="21">
        <v>7.7</v>
      </c>
      <c r="BB600" s="21" t="s">
        <v>37</v>
      </c>
      <c r="BC600" s="21" t="s">
        <v>37</v>
      </c>
      <c r="BD600" s="21">
        <v>11.7</v>
      </c>
      <c r="BE600" s="20" t="s">
        <v>37</v>
      </c>
      <c r="BF600" s="20" t="s">
        <v>37</v>
      </c>
      <c r="BG600" s="20" t="s">
        <v>37</v>
      </c>
      <c r="BH600" s="20" t="s">
        <v>37</v>
      </c>
      <c r="BI600" s="20">
        <v>0</v>
      </c>
      <c r="BJ600" s="20" t="s">
        <v>37</v>
      </c>
      <c r="BK600" s="20" t="s">
        <v>37</v>
      </c>
      <c r="BL600" s="20" t="s">
        <v>37</v>
      </c>
      <c r="BM600" s="20" t="s">
        <v>37</v>
      </c>
      <c r="BN600" s="20">
        <v>0</v>
      </c>
      <c r="BO600" s="22">
        <v>13</v>
      </c>
      <c r="BP600" s="22" t="s">
        <v>37</v>
      </c>
      <c r="BQ600" s="22" t="s">
        <v>37</v>
      </c>
      <c r="BR600" s="22" t="s">
        <v>37</v>
      </c>
      <c r="BS600" s="22">
        <v>13</v>
      </c>
      <c r="BT600" s="22">
        <v>2</v>
      </c>
      <c r="BU600" s="22" t="s">
        <v>37</v>
      </c>
      <c r="BV600" s="22" t="s">
        <v>37</v>
      </c>
      <c r="BW600" s="22" t="s">
        <v>37</v>
      </c>
      <c r="BX600" s="22">
        <v>2</v>
      </c>
      <c r="BY600" s="24">
        <v>6</v>
      </c>
      <c r="BZ600" s="24" t="s">
        <v>37</v>
      </c>
      <c r="CA600" s="24" t="s">
        <v>37</v>
      </c>
      <c r="CB600" s="24" t="s">
        <v>37</v>
      </c>
      <c r="CC600" s="24">
        <v>6</v>
      </c>
      <c r="CD600" s="24">
        <v>21</v>
      </c>
      <c r="CE600" s="24">
        <v>0</v>
      </c>
      <c r="CF600" s="24">
        <v>0</v>
      </c>
      <c r="CG600" s="24">
        <v>0</v>
      </c>
      <c r="CH600" s="24">
        <v>21</v>
      </c>
      <c r="CI600" s="22">
        <v>1368</v>
      </c>
      <c r="CJ600" s="22">
        <v>51</v>
      </c>
      <c r="CK600" s="22" t="s">
        <v>37</v>
      </c>
      <c r="CL600" s="22" t="s">
        <v>37</v>
      </c>
      <c r="CM600" s="20" t="s">
        <v>37</v>
      </c>
      <c r="CN600" s="20" t="s">
        <v>37</v>
      </c>
      <c r="CO600" s="20" t="s">
        <v>37</v>
      </c>
      <c r="CP600" s="20" t="s">
        <v>37</v>
      </c>
    </row>
    <row r="601" spans="1:94" x14ac:dyDescent="0.35">
      <c r="A601" s="16">
        <v>2012</v>
      </c>
      <c r="B601" s="17">
        <v>17066</v>
      </c>
      <c r="C601" s="18" t="s">
        <v>1534</v>
      </c>
      <c r="D601" s="18" t="s">
        <v>34</v>
      </c>
      <c r="E601" s="18" t="s">
        <v>33</v>
      </c>
      <c r="F601" s="16" t="s">
        <v>8</v>
      </c>
      <c r="G601" s="20">
        <v>580</v>
      </c>
      <c r="H601" s="20">
        <v>0</v>
      </c>
      <c r="I601" s="20">
        <v>0</v>
      </c>
      <c r="J601" s="20">
        <v>0</v>
      </c>
      <c r="K601" s="20">
        <v>580</v>
      </c>
      <c r="L601" s="19">
        <v>0</v>
      </c>
      <c r="M601" s="19">
        <v>0</v>
      </c>
      <c r="N601" s="19">
        <v>0</v>
      </c>
      <c r="O601" s="19">
        <v>0</v>
      </c>
      <c r="P601" s="19">
        <v>0</v>
      </c>
      <c r="Q601" s="22">
        <v>1320</v>
      </c>
      <c r="R601" s="22">
        <v>0</v>
      </c>
      <c r="S601" s="22">
        <v>0</v>
      </c>
      <c r="T601" s="22">
        <v>0</v>
      </c>
      <c r="U601" s="22">
        <v>1320</v>
      </c>
      <c r="V601" s="21">
        <v>0</v>
      </c>
      <c r="W601" s="21">
        <v>0</v>
      </c>
      <c r="X601" s="21">
        <v>0</v>
      </c>
      <c r="Y601" s="21">
        <v>0</v>
      </c>
      <c r="Z601" s="21">
        <v>0</v>
      </c>
      <c r="AA601" s="20">
        <v>0</v>
      </c>
      <c r="AB601" s="20">
        <v>0</v>
      </c>
      <c r="AC601" s="20">
        <v>0</v>
      </c>
      <c r="AD601" s="20">
        <v>0</v>
      </c>
      <c r="AE601" s="20">
        <v>0</v>
      </c>
      <c r="AF601" s="19">
        <v>0.7</v>
      </c>
      <c r="AG601" s="19">
        <v>0.1</v>
      </c>
      <c r="AH601" s="19">
        <v>0</v>
      </c>
      <c r="AI601" s="19">
        <v>0</v>
      </c>
      <c r="AJ601" s="19">
        <v>0.8</v>
      </c>
      <c r="AK601" s="19">
        <v>1.1000000000000001</v>
      </c>
      <c r="AL601" s="19">
        <v>0.3</v>
      </c>
      <c r="AM601" s="19">
        <v>0</v>
      </c>
      <c r="AN601" s="19">
        <v>0</v>
      </c>
      <c r="AO601" s="19">
        <v>1.4</v>
      </c>
      <c r="AP601" s="22">
        <v>0</v>
      </c>
      <c r="AQ601" s="22">
        <v>0</v>
      </c>
      <c r="AR601" s="22">
        <v>0</v>
      </c>
      <c r="AS601" s="22">
        <v>0</v>
      </c>
      <c r="AT601" s="22">
        <v>0</v>
      </c>
      <c r="AU601" s="21">
        <v>6.6</v>
      </c>
      <c r="AV601" s="21">
        <v>11.7</v>
      </c>
      <c r="AW601" s="21">
        <v>0</v>
      </c>
      <c r="AX601" s="21">
        <v>0</v>
      </c>
      <c r="AY601" s="21">
        <v>18.3</v>
      </c>
      <c r="AZ601" s="21">
        <v>8.8000000000000007</v>
      </c>
      <c r="BA601" s="21">
        <v>12.4</v>
      </c>
      <c r="BB601" s="21">
        <v>0</v>
      </c>
      <c r="BC601" s="21">
        <v>0</v>
      </c>
      <c r="BD601" s="21">
        <v>21.2</v>
      </c>
      <c r="BE601" s="20">
        <v>35</v>
      </c>
      <c r="BF601" s="20">
        <v>0</v>
      </c>
      <c r="BG601" s="20">
        <v>0</v>
      </c>
      <c r="BH601" s="20">
        <v>0</v>
      </c>
      <c r="BI601" s="20">
        <v>35</v>
      </c>
      <c r="BJ601" s="20">
        <v>0</v>
      </c>
      <c r="BK601" s="20">
        <v>0</v>
      </c>
      <c r="BL601" s="20">
        <v>0</v>
      </c>
      <c r="BM601" s="20">
        <v>0</v>
      </c>
      <c r="BN601" s="20">
        <v>0</v>
      </c>
      <c r="BO601" s="22">
        <v>83</v>
      </c>
      <c r="BP601" s="22">
        <v>1466</v>
      </c>
      <c r="BQ601" s="22">
        <v>0</v>
      </c>
      <c r="BR601" s="22">
        <v>0</v>
      </c>
      <c r="BS601" s="22">
        <v>1549</v>
      </c>
      <c r="BT601" s="22">
        <v>0</v>
      </c>
      <c r="BU601" s="22">
        <v>0</v>
      </c>
      <c r="BV601" s="22">
        <v>0</v>
      </c>
      <c r="BW601" s="22">
        <v>0</v>
      </c>
      <c r="BX601" s="22">
        <v>0</v>
      </c>
      <c r="BY601" s="24">
        <v>599</v>
      </c>
      <c r="BZ601" s="24">
        <v>0</v>
      </c>
      <c r="CA601" s="24">
        <v>0</v>
      </c>
      <c r="CB601" s="24">
        <v>0</v>
      </c>
      <c r="CC601" s="24">
        <v>599</v>
      </c>
      <c r="CD601" s="24">
        <v>717</v>
      </c>
      <c r="CE601" s="24">
        <v>1466</v>
      </c>
      <c r="CF601" s="24">
        <v>0</v>
      </c>
      <c r="CG601" s="24">
        <v>0</v>
      </c>
      <c r="CH601" s="24">
        <v>2183</v>
      </c>
      <c r="CI601" s="22" t="s">
        <v>37</v>
      </c>
      <c r="CJ601" s="22" t="s">
        <v>37</v>
      </c>
      <c r="CK601" s="22" t="s">
        <v>37</v>
      </c>
      <c r="CL601" s="22" t="s">
        <v>37</v>
      </c>
      <c r="CM601" s="20" t="s">
        <v>37</v>
      </c>
      <c r="CN601" s="20" t="s">
        <v>37</v>
      </c>
      <c r="CO601" s="20" t="s">
        <v>37</v>
      </c>
      <c r="CP601" s="20" t="s">
        <v>37</v>
      </c>
    </row>
    <row r="602" spans="1:94" x14ac:dyDescent="0.35">
      <c r="A602" s="16">
        <v>2012</v>
      </c>
      <c r="B602" s="17">
        <v>17166</v>
      </c>
      <c r="C602" s="18" t="s">
        <v>1539</v>
      </c>
      <c r="D602" s="18" t="s">
        <v>236</v>
      </c>
      <c r="E602" s="18" t="s">
        <v>57</v>
      </c>
      <c r="F602" s="16" t="s">
        <v>8</v>
      </c>
      <c r="G602" s="20">
        <v>4682</v>
      </c>
      <c r="H602" s="20">
        <v>36550</v>
      </c>
      <c r="I602" s="20">
        <v>0</v>
      </c>
      <c r="J602" s="20">
        <v>0</v>
      </c>
      <c r="K602" s="20">
        <v>41232</v>
      </c>
      <c r="L602" s="19">
        <v>1</v>
      </c>
      <c r="M602" s="19">
        <v>5</v>
      </c>
      <c r="N602" s="19">
        <v>0</v>
      </c>
      <c r="O602" s="19">
        <v>0</v>
      </c>
      <c r="P602" s="19">
        <v>6</v>
      </c>
      <c r="Q602" s="22">
        <v>221318</v>
      </c>
      <c r="R602" s="22">
        <v>307702</v>
      </c>
      <c r="S602" s="22">
        <v>0</v>
      </c>
      <c r="T602" s="22">
        <v>0</v>
      </c>
      <c r="U602" s="22">
        <v>529020</v>
      </c>
      <c r="V602" s="21">
        <v>30</v>
      </c>
      <c r="W602" s="21">
        <v>45</v>
      </c>
      <c r="X602" s="21">
        <v>0</v>
      </c>
      <c r="Y602" s="21">
        <v>0</v>
      </c>
      <c r="Z602" s="21">
        <v>75</v>
      </c>
      <c r="AA602" s="20" t="s">
        <v>37</v>
      </c>
      <c r="AB602" s="20" t="s">
        <v>37</v>
      </c>
      <c r="AC602" s="20" t="s">
        <v>37</v>
      </c>
      <c r="AD602" s="20" t="s">
        <v>37</v>
      </c>
      <c r="AE602" s="20">
        <v>0</v>
      </c>
      <c r="AF602" s="19" t="s">
        <v>37</v>
      </c>
      <c r="AG602" s="19" t="s">
        <v>37</v>
      </c>
      <c r="AH602" s="19" t="s">
        <v>37</v>
      </c>
      <c r="AI602" s="19" t="s">
        <v>37</v>
      </c>
      <c r="AJ602" s="19">
        <v>0</v>
      </c>
      <c r="AK602" s="19" t="s">
        <v>37</v>
      </c>
      <c r="AL602" s="19" t="s">
        <v>37</v>
      </c>
      <c r="AM602" s="19" t="s">
        <v>37</v>
      </c>
      <c r="AN602" s="19" t="s">
        <v>37</v>
      </c>
      <c r="AO602" s="19">
        <v>0</v>
      </c>
      <c r="AP602" s="22" t="s">
        <v>37</v>
      </c>
      <c r="AQ602" s="22" t="s">
        <v>37</v>
      </c>
      <c r="AR602" s="22" t="s">
        <v>37</v>
      </c>
      <c r="AS602" s="22" t="s">
        <v>37</v>
      </c>
      <c r="AT602" s="22">
        <v>0</v>
      </c>
      <c r="AU602" s="21" t="s">
        <v>37</v>
      </c>
      <c r="AV602" s="21" t="s">
        <v>37</v>
      </c>
      <c r="AW602" s="21" t="s">
        <v>37</v>
      </c>
      <c r="AX602" s="21" t="s">
        <v>37</v>
      </c>
      <c r="AY602" s="21">
        <v>0</v>
      </c>
      <c r="AZ602" s="21" t="s">
        <v>37</v>
      </c>
      <c r="BA602" s="21" t="s">
        <v>37</v>
      </c>
      <c r="BB602" s="21" t="s">
        <v>37</v>
      </c>
      <c r="BC602" s="21" t="s">
        <v>37</v>
      </c>
      <c r="BD602" s="21">
        <v>0</v>
      </c>
      <c r="BE602" s="20">
        <v>308</v>
      </c>
      <c r="BF602" s="20">
        <v>1491</v>
      </c>
      <c r="BG602" s="20">
        <v>0</v>
      </c>
      <c r="BH602" s="20">
        <v>0</v>
      </c>
      <c r="BI602" s="20">
        <v>1799</v>
      </c>
      <c r="BJ602" s="20">
        <v>171</v>
      </c>
      <c r="BK602" s="20">
        <v>1931</v>
      </c>
      <c r="BL602" s="20">
        <v>0</v>
      </c>
      <c r="BM602" s="20">
        <v>0</v>
      </c>
      <c r="BN602" s="20">
        <v>2102</v>
      </c>
      <c r="BO602" s="22">
        <v>0</v>
      </c>
      <c r="BP602" s="22">
        <v>0</v>
      </c>
      <c r="BQ602" s="22">
        <v>0</v>
      </c>
      <c r="BR602" s="22">
        <v>0</v>
      </c>
      <c r="BS602" s="22">
        <v>0</v>
      </c>
      <c r="BT602" s="22">
        <v>0</v>
      </c>
      <c r="BU602" s="22">
        <v>0</v>
      </c>
      <c r="BV602" s="22">
        <v>0</v>
      </c>
      <c r="BW602" s="22">
        <v>0</v>
      </c>
      <c r="BX602" s="22">
        <v>0</v>
      </c>
      <c r="BY602" s="24">
        <v>140</v>
      </c>
      <c r="BZ602" s="24">
        <v>671</v>
      </c>
      <c r="CA602" s="24">
        <v>0</v>
      </c>
      <c r="CB602" s="24">
        <v>0</v>
      </c>
      <c r="CC602" s="24">
        <v>811</v>
      </c>
      <c r="CD602" s="24">
        <v>619</v>
      </c>
      <c r="CE602" s="24">
        <v>4093</v>
      </c>
      <c r="CF602" s="24">
        <v>0</v>
      </c>
      <c r="CG602" s="24">
        <v>0</v>
      </c>
      <c r="CH602" s="24">
        <v>4712</v>
      </c>
      <c r="CI602" s="22">
        <v>70</v>
      </c>
      <c r="CJ602" s="22">
        <v>0</v>
      </c>
      <c r="CK602" s="22">
        <v>0</v>
      </c>
      <c r="CL602" s="22">
        <v>0</v>
      </c>
      <c r="CM602" s="20">
        <v>535</v>
      </c>
      <c r="CN602" s="20">
        <v>692</v>
      </c>
      <c r="CO602" s="20">
        <v>109</v>
      </c>
      <c r="CP602" s="20">
        <v>0</v>
      </c>
    </row>
    <row r="603" spans="1:94" x14ac:dyDescent="0.35">
      <c r="A603" s="16">
        <v>2012</v>
      </c>
      <c r="B603" s="17">
        <v>17252</v>
      </c>
      <c r="C603" s="18" t="s">
        <v>1542</v>
      </c>
      <c r="D603" s="18" t="s">
        <v>27</v>
      </c>
      <c r="E603" s="18" t="s">
        <v>33</v>
      </c>
      <c r="F603" s="16" t="s">
        <v>8</v>
      </c>
      <c r="G603" s="20">
        <v>341</v>
      </c>
      <c r="H603" s="20" t="s">
        <v>37</v>
      </c>
      <c r="I603" s="20" t="s">
        <v>37</v>
      </c>
      <c r="J603" s="20" t="s">
        <v>37</v>
      </c>
      <c r="K603" s="20">
        <v>341</v>
      </c>
      <c r="L603" s="19">
        <v>0.3</v>
      </c>
      <c r="M603" s="19" t="s">
        <v>37</v>
      </c>
      <c r="N603" s="19" t="s">
        <v>37</v>
      </c>
      <c r="O603" s="19" t="s">
        <v>37</v>
      </c>
      <c r="P603" s="19">
        <v>0.3</v>
      </c>
      <c r="Q603" s="22">
        <v>34438</v>
      </c>
      <c r="R603" s="22" t="s">
        <v>37</v>
      </c>
      <c r="S603" s="22" t="s">
        <v>37</v>
      </c>
      <c r="T603" s="22" t="s">
        <v>37</v>
      </c>
      <c r="U603" s="22">
        <v>34438</v>
      </c>
      <c r="V603" s="21">
        <v>45</v>
      </c>
      <c r="W603" s="21" t="s">
        <v>37</v>
      </c>
      <c r="X603" s="21" t="s">
        <v>37</v>
      </c>
      <c r="Y603" s="21" t="s">
        <v>37</v>
      </c>
      <c r="Z603" s="21">
        <v>45</v>
      </c>
      <c r="AA603" s="20" t="s">
        <v>37</v>
      </c>
      <c r="AB603" s="20" t="s">
        <v>37</v>
      </c>
      <c r="AC603" s="20" t="s">
        <v>37</v>
      </c>
      <c r="AD603" s="20" t="s">
        <v>37</v>
      </c>
      <c r="AE603" s="20">
        <v>0</v>
      </c>
      <c r="AF603" s="19" t="s">
        <v>37</v>
      </c>
      <c r="AG603" s="19">
        <v>0.2</v>
      </c>
      <c r="AH603" s="19">
        <v>1.2</v>
      </c>
      <c r="AI603" s="19" t="s">
        <v>37</v>
      </c>
      <c r="AJ603" s="19">
        <v>1.4</v>
      </c>
      <c r="AK603" s="19" t="s">
        <v>37</v>
      </c>
      <c r="AL603" s="19">
        <v>0.2</v>
      </c>
      <c r="AM603" s="19">
        <v>1.2</v>
      </c>
      <c r="AN603" s="19" t="s">
        <v>37</v>
      </c>
      <c r="AO603" s="19">
        <v>1.4</v>
      </c>
      <c r="AP603" s="22" t="s">
        <v>37</v>
      </c>
      <c r="AQ603" s="22" t="s">
        <v>37</v>
      </c>
      <c r="AR603" s="22" t="s">
        <v>37</v>
      </c>
      <c r="AS603" s="22" t="s">
        <v>37</v>
      </c>
      <c r="AT603" s="22">
        <v>0</v>
      </c>
      <c r="AU603" s="21" t="s">
        <v>37</v>
      </c>
      <c r="AV603" s="21">
        <v>73.2</v>
      </c>
      <c r="AW603" s="21">
        <v>19.7</v>
      </c>
      <c r="AX603" s="21" t="s">
        <v>37</v>
      </c>
      <c r="AY603" s="21">
        <v>92.9</v>
      </c>
      <c r="AZ603" s="21" t="s">
        <v>37</v>
      </c>
      <c r="BA603" s="21">
        <v>73.2</v>
      </c>
      <c r="BB603" s="21">
        <v>19.7</v>
      </c>
      <c r="BC603" s="21" t="s">
        <v>37</v>
      </c>
      <c r="BD603" s="21">
        <v>92.9</v>
      </c>
      <c r="BE603" s="20">
        <v>111</v>
      </c>
      <c r="BF603" s="20" t="s">
        <v>37</v>
      </c>
      <c r="BG603" s="20" t="s">
        <v>37</v>
      </c>
      <c r="BH603" s="20" t="s">
        <v>37</v>
      </c>
      <c r="BI603" s="20">
        <v>111</v>
      </c>
      <c r="BJ603" s="20">
        <v>16</v>
      </c>
      <c r="BK603" s="20" t="s">
        <v>37</v>
      </c>
      <c r="BL603" s="20" t="s">
        <v>37</v>
      </c>
      <c r="BM603" s="20" t="s">
        <v>37</v>
      </c>
      <c r="BN603" s="20">
        <v>16</v>
      </c>
      <c r="BO603" s="22" t="s">
        <v>37</v>
      </c>
      <c r="BP603" s="22">
        <v>0</v>
      </c>
      <c r="BQ603" s="22">
        <v>0</v>
      </c>
      <c r="BR603" s="22" t="s">
        <v>37</v>
      </c>
      <c r="BS603" s="22">
        <v>0</v>
      </c>
      <c r="BT603" s="22" t="s">
        <v>37</v>
      </c>
      <c r="BU603" s="22" t="s">
        <v>37</v>
      </c>
      <c r="BV603" s="22" t="s">
        <v>37</v>
      </c>
      <c r="BW603" s="22" t="s">
        <v>37</v>
      </c>
      <c r="BX603" s="22">
        <v>0</v>
      </c>
      <c r="BY603" s="24" t="s">
        <v>37</v>
      </c>
      <c r="BZ603" s="24">
        <v>19</v>
      </c>
      <c r="CA603" s="24">
        <v>12</v>
      </c>
      <c r="CB603" s="24" t="s">
        <v>37</v>
      </c>
      <c r="CC603" s="24">
        <v>31</v>
      </c>
      <c r="CD603" s="24">
        <v>127</v>
      </c>
      <c r="CE603" s="24">
        <v>19</v>
      </c>
      <c r="CF603" s="24">
        <v>12</v>
      </c>
      <c r="CG603" s="24">
        <v>0</v>
      </c>
      <c r="CH603" s="24">
        <v>158</v>
      </c>
      <c r="CI603" s="22" t="s">
        <v>37</v>
      </c>
      <c r="CJ603" s="22" t="s">
        <v>37</v>
      </c>
      <c r="CK603" s="22" t="s">
        <v>37</v>
      </c>
      <c r="CL603" s="22" t="s">
        <v>37</v>
      </c>
      <c r="CM603" s="20" t="s">
        <v>37</v>
      </c>
      <c r="CN603" s="20">
        <v>36</v>
      </c>
      <c r="CO603" s="20">
        <v>9</v>
      </c>
      <c r="CP603" s="20" t="s">
        <v>37</v>
      </c>
    </row>
    <row r="604" spans="1:94" x14ac:dyDescent="0.35">
      <c r="A604" s="16">
        <v>2012</v>
      </c>
      <c r="B604" s="17">
        <v>17264</v>
      </c>
      <c r="C604" s="18" t="s">
        <v>1545</v>
      </c>
      <c r="D604" s="18" t="s">
        <v>87</v>
      </c>
      <c r="E604" s="18" t="s">
        <v>28</v>
      </c>
      <c r="F604" s="16" t="s">
        <v>8</v>
      </c>
      <c r="G604" s="20">
        <v>51</v>
      </c>
      <c r="H604" s="20">
        <v>456</v>
      </c>
      <c r="I604" s="20" t="s">
        <v>37</v>
      </c>
      <c r="J604" s="20" t="s">
        <v>37</v>
      </c>
      <c r="K604" s="20">
        <v>507</v>
      </c>
      <c r="L604" s="19">
        <v>0</v>
      </c>
      <c r="M604" s="19">
        <v>0.1</v>
      </c>
      <c r="N604" s="19" t="s">
        <v>37</v>
      </c>
      <c r="O604" s="19" t="s">
        <v>37</v>
      </c>
      <c r="P604" s="19">
        <v>0.1</v>
      </c>
      <c r="Q604" s="22">
        <v>390</v>
      </c>
      <c r="R604" s="22">
        <v>2284</v>
      </c>
      <c r="S604" s="22" t="s">
        <v>37</v>
      </c>
      <c r="T604" s="22" t="s">
        <v>37</v>
      </c>
      <c r="U604" s="22">
        <v>2674</v>
      </c>
      <c r="V604" s="21">
        <v>0.1</v>
      </c>
      <c r="W604" s="21">
        <v>0.3</v>
      </c>
      <c r="X604" s="21" t="s">
        <v>37</v>
      </c>
      <c r="Y604" s="21" t="s">
        <v>37</v>
      </c>
      <c r="Z604" s="21">
        <v>0.4</v>
      </c>
      <c r="AA604" s="20">
        <v>28</v>
      </c>
      <c r="AB604" s="20">
        <v>20</v>
      </c>
      <c r="AC604" s="20" t="s">
        <v>37</v>
      </c>
      <c r="AD604" s="20" t="s">
        <v>37</v>
      </c>
      <c r="AE604" s="20">
        <v>48</v>
      </c>
      <c r="AF604" s="19">
        <v>2.2000000000000002</v>
      </c>
      <c r="AG604" s="19">
        <v>1.6</v>
      </c>
      <c r="AH604" s="19" t="s">
        <v>37</v>
      </c>
      <c r="AI604" s="19" t="s">
        <v>37</v>
      </c>
      <c r="AJ604" s="19">
        <v>3.8</v>
      </c>
      <c r="AK604" s="19">
        <v>2.2000000000000002</v>
      </c>
      <c r="AL604" s="19">
        <v>1.6</v>
      </c>
      <c r="AM604" s="19" t="s">
        <v>37</v>
      </c>
      <c r="AN604" s="19" t="s">
        <v>37</v>
      </c>
      <c r="AO604" s="19">
        <v>3.8</v>
      </c>
      <c r="AP604" s="22">
        <v>28</v>
      </c>
      <c r="AQ604" s="22">
        <v>20</v>
      </c>
      <c r="AR604" s="22" t="s">
        <v>37</v>
      </c>
      <c r="AS604" s="22" t="s">
        <v>37</v>
      </c>
      <c r="AT604" s="22">
        <v>48</v>
      </c>
      <c r="AU604" s="21">
        <v>2.2000000000000002</v>
      </c>
      <c r="AV604" s="21">
        <v>1.6</v>
      </c>
      <c r="AW604" s="21" t="s">
        <v>37</v>
      </c>
      <c r="AX604" s="21" t="s">
        <v>37</v>
      </c>
      <c r="AY604" s="21">
        <v>3.8</v>
      </c>
      <c r="AZ604" s="21">
        <v>2.2000000000000002</v>
      </c>
      <c r="BA604" s="21">
        <v>1.6</v>
      </c>
      <c r="BB604" s="21" t="s">
        <v>37</v>
      </c>
      <c r="BC604" s="21" t="s">
        <v>37</v>
      </c>
      <c r="BD604" s="21">
        <v>3.8</v>
      </c>
      <c r="BE604" s="20">
        <v>3</v>
      </c>
      <c r="BF604" s="20" t="s">
        <v>37</v>
      </c>
      <c r="BG604" s="20" t="s">
        <v>37</v>
      </c>
      <c r="BH604" s="20" t="s">
        <v>37</v>
      </c>
      <c r="BI604" s="20">
        <v>3</v>
      </c>
      <c r="BJ604" s="20">
        <v>7</v>
      </c>
      <c r="BK604" s="20">
        <v>33</v>
      </c>
      <c r="BL604" s="20" t="s">
        <v>37</v>
      </c>
      <c r="BM604" s="20" t="s">
        <v>37</v>
      </c>
      <c r="BN604" s="20">
        <v>40</v>
      </c>
      <c r="BO604" s="22">
        <v>4</v>
      </c>
      <c r="BP604" s="22" t="s">
        <v>37</v>
      </c>
      <c r="BQ604" s="22" t="s">
        <v>37</v>
      </c>
      <c r="BR604" s="22" t="s">
        <v>37</v>
      </c>
      <c r="BS604" s="22">
        <v>4</v>
      </c>
      <c r="BT604" s="22" t="s">
        <v>37</v>
      </c>
      <c r="BU604" s="22" t="s">
        <v>37</v>
      </c>
      <c r="BV604" s="22" t="s">
        <v>37</v>
      </c>
      <c r="BW604" s="22" t="s">
        <v>37</v>
      </c>
      <c r="BX604" s="22">
        <v>0</v>
      </c>
      <c r="BY604" s="24">
        <v>1</v>
      </c>
      <c r="BZ604" s="24">
        <v>8</v>
      </c>
      <c r="CA604" s="24" t="s">
        <v>37</v>
      </c>
      <c r="CB604" s="24" t="s">
        <v>37</v>
      </c>
      <c r="CC604" s="24">
        <v>9</v>
      </c>
      <c r="CD604" s="24">
        <v>15</v>
      </c>
      <c r="CE604" s="24">
        <v>41</v>
      </c>
      <c r="CF604" s="24">
        <v>0</v>
      </c>
      <c r="CG604" s="24">
        <v>0</v>
      </c>
      <c r="CH604" s="24">
        <v>56</v>
      </c>
      <c r="CI604" s="22">
        <v>1746</v>
      </c>
      <c r="CJ604" s="22" t="s">
        <v>37</v>
      </c>
      <c r="CK604" s="22" t="s">
        <v>37</v>
      </c>
      <c r="CL604" s="22" t="s">
        <v>37</v>
      </c>
      <c r="CM604" s="20" t="s">
        <v>37</v>
      </c>
      <c r="CN604" s="20" t="s">
        <v>37</v>
      </c>
      <c r="CO604" s="20" t="s">
        <v>37</v>
      </c>
      <c r="CP604" s="20" t="s">
        <v>37</v>
      </c>
    </row>
    <row r="605" spans="1:94" x14ac:dyDescent="0.35">
      <c r="A605" s="16">
        <v>2012</v>
      </c>
      <c r="B605" s="17">
        <v>17324</v>
      </c>
      <c r="C605" s="18" t="s">
        <v>1552</v>
      </c>
      <c r="D605" s="18" t="s">
        <v>39</v>
      </c>
      <c r="E605" s="18" t="s">
        <v>28</v>
      </c>
      <c r="F605" s="16" t="s">
        <v>8</v>
      </c>
      <c r="G605" s="20" t="s">
        <v>37</v>
      </c>
      <c r="H605" s="20" t="s">
        <v>37</v>
      </c>
      <c r="I605" s="20" t="s">
        <v>37</v>
      </c>
      <c r="J605" s="20" t="s">
        <v>37</v>
      </c>
      <c r="K605" s="20" t="s">
        <v>37</v>
      </c>
      <c r="L605" s="19" t="s">
        <v>37</v>
      </c>
      <c r="M605" s="19" t="s">
        <v>37</v>
      </c>
      <c r="N605" s="19" t="s">
        <v>37</v>
      </c>
      <c r="O605" s="19" t="s">
        <v>37</v>
      </c>
      <c r="P605" s="19" t="s">
        <v>37</v>
      </c>
      <c r="Q605" s="22" t="s">
        <v>37</v>
      </c>
      <c r="R605" s="22" t="s">
        <v>37</v>
      </c>
      <c r="S605" s="22" t="s">
        <v>37</v>
      </c>
      <c r="T605" s="22" t="s">
        <v>37</v>
      </c>
      <c r="U605" s="22" t="s">
        <v>37</v>
      </c>
      <c r="V605" s="21" t="s">
        <v>37</v>
      </c>
      <c r="W605" s="21" t="s">
        <v>37</v>
      </c>
      <c r="X605" s="21" t="s">
        <v>37</v>
      </c>
      <c r="Y605" s="21" t="s">
        <v>37</v>
      </c>
      <c r="Z605" s="21" t="s">
        <v>37</v>
      </c>
      <c r="AA605" s="20" t="s">
        <v>37</v>
      </c>
      <c r="AB605" s="20" t="s">
        <v>37</v>
      </c>
      <c r="AC605" s="20" t="s">
        <v>37</v>
      </c>
      <c r="AD605" s="20" t="s">
        <v>37</v>
      </c>
      <c r="AE605" s="20" t="s">
        <v>37</v>
      </c>
      <c r="AF605" s="19" t="s">
        <v>37</v>
      </c>
      <c r="AG605" s="19" t="s">
        <v>37</v>
      </c>
      <c r="AH605" s="19" t="s">
        <v>37</v>
      </c>
      <c r="AI605" s="19" t="s">
        <v>37</v>
      </c>
      <c r="AJ605" s="19" t="s">
        <v>37</v>
      </c>
      <c r="AK605" s="19" t="s">
        <v>37</v>
      </c>
      <c r="AL605" s="19" t="s">
        <v>37</v>
      </c>
      <c r="AM605" s="19" t="s">
        <v>37</v>
      </c>
      <c r="AN605" s="19" t="s">
        <v>37</v>
      </c>
      <c r="AO605" s="19" t="s">
        <v>37</v>
      </c>
      <c r="AP605" s="22" t="s">
        <v>37</v>
      </c>
      <c r="AQ605" s="22" t="s">
        <v>37</v>
      </c>
      <c r="AR605" s="22" t="s">
        <v>37</v>
      </c>
      <c r="AS605" s="22" t="s">
        <v>37</v>
      </c>
      <c r="AT605" s="22" t="s">
        <v>37</v>
      </c>
      <c r="AU605" s="21" t="s">
        <v>37</v>
      </c>
      <c r="AV605" s="21" t="s">
        <v>37</v>
      </c>
      <c r="AW605" s="21" t="s">
        <v>37</v>
      </c>
      <c r="AX605" s="21" t="s">
        <v>37</v>
      </c>
      <c r="AY605" s="21" t="s">
        <v>37</v>
      </c>
      <c r="AZ605" s="21" t="s">
        <v>37</v>
      </c>
      <c r="BA605" s="21" t="s">
        <v>37</v>
      </c>
      <c r="BB605" s="21" t="s">
        <v>37</v>
      </c>
      <c r="BC605" s="21" t="s">
        <v>37</v>
      </c>
      <c r="BD605" s="21" t="s">
        <v>37</v>
      </c>
      <c r="BE605" s="20" t="s">
        <v>37</v>
      </c>
      <c r="BF605" s="20" t="s">
        <v>37</v>
      </c>
      <c r="BG605" s="20" t="s">
        <v>37</v>
      </c>
      <c r="BH605" s="20" t="s">
        <v>37</v>
      </c>
      <c r="BI605" s="20" t="s">
        <v>37</v>
      </c>
      <c r="BJ605" s="20" t="s">
        <v>37</v>
      </c>
      <c r="BK605" s="20" t="s">
        <v>37</v>
      </c>
      <c r="BL605" s="20" t="s">
        <v>37</v>
      </c>
      <c r="BM605" s="20" t="s">
        <v>37</v>
      </c>
      <c r="BN605" s="20" t="s">
        <v>37</v>
      </c>
      <c r="BO605" s="22" t="s">
        <v>37</v>
      </c>
      <c r="BP605" s="22" t="s">
        <v>37</v>
      </c>
      <c r="BQ605" s="22" t="s">
        <v>37</v>
      </c>
      <c r="BR605" s="22" t="s">
        <v>37</v>
      </c>
      <c r="BS605" s="22" t="s">
        <v>37</v>
      </c>
      <c r="BT605" s="22" t="s">
        <v>37</v>
      </c>
      <c r="BU605" s="22" t="s">
        <v>37</v>
      </c>
      <c r="BV605" s="22" t="s">
        <v>37</v>
      </c>
      <c r="BW605" s="22" t="s">
        <v>37</v>
      </c>
      <c r="BX605" s="22" t="s">
        <v>37</v>
      </c>
      <c r="BY605" s="24" t="s">
        <v>37</v>
      </c>
      <c r="BZ605" s="24" t="s">
        <v>37</v>
      </c>
      <c r="CA605" s="24" t="s">
        <v>37</v>
      </c>
      <c r="CB605" s="24" t="s">
        <v>37</v>
      </c>
      <c r="CC605" s="24" t="s">
        <v>37</v>
      </c>
      <c r="CD605" s="24" t="s">
        <v>37</v>
      </c>
      <c r="CE605" s="24" t="s">
        <v>37</v>
      </c>
      <c r="CF605" s="24" t="s">
        <v>37</v>
      </c>
      <c r="CG605" s="24" t="s">
        <v>37</v>
      </c>
      <c r="CH605" s="24" t="s">
        <v>37</v>
      </c>
      <c r="CI605" s="22" t="s">
        <v>37</v>
      </c>
      <c r="CJ605" s="22" t="s">
        <v>37</v>
      </c>
      <c r="CK605" s="22" t="s">
        <v>37</v>
      </c>
      <c r="CL605" s="22" t="s">
        <v>37</v>
      </c>
      <c r="CM605" s="20">
        <v>3</v>
      </c>
      <c r="CN605" s="20">
        <v>6</v>
      </c>
      <c r="CO605" s="20" t="s">
        <v>37</v>
      </c>
      <c r="CP605" s="20" t="s">
        <v>37</v>
      </c>
    </row>
    <row r="606" spans="1:94" x14ac:dyDescent="0.35">
      <c r="A606" s="16">
        <v>2012</v>
      </c>
      <c r="B606" s="17">
        <v>17470</v>
      </c>
      <c r="C606" s="18" t="s">
        <v>1556</v>
      </c>
      <c r="D606" s="18" t="s">
        <v>96</v>
      </c>
      <c r="E606" s="18" t="s">
        <v>191</v>
      </c>
      <c r="F606" s="16" t="s">
        <v>8</v>
      </c>
      <c r="G606" s="20">
        <v>50725</v>
      </c>
      <c r="H606" s="20">
        <v>32162</v>
      </c>
      <c r="I606" s="20">
        <v>5575</v>
      </c>
      <c r="J606" s="20" t="s">
        <v>37</v>
      </c>
      <c r="K606" s="20">
        <v>88462</v>
      </c>
      <c r="L606" s="19" t="s">
        <v>37</v>
      </c>
      <c r="M606" s="19" t="s">
        <v>37</v>
      </c>
      <c r="N606" s="19" t="s">
        <v>37</v>
      </c>
      <c r="O606" s="19" t="s">
        <v>37</v>
      </c>
      <c r="P606" s="19">
        <v>0</v>
      </c>
      <c r="Q606" s="22">
        <v>411374</v>
      </c>
      <c r="R606" s="22">
        <v>208522</v>
      </c>
      <c r="S606" s="22">
        <v>266578</v>
      </c>
      <c r="T606" s="22" t="s">
        <v>37</v>
      </c>
      <c r="U606" s="22">
        <v>886474</v>
      </c>
      <c r="V606" s="21" t="s">
        <v>37</v>
      </c>
      <c r="W606" s="21" t="s">
        <v>37</v>
      </c>
      <c r="X606" s="21" t="s">
        <v>37</v>
      </c>
      <c r="Y606" s="21" t="s">
        <v>37</v>
      </c>
      <c r="Z606" s="21">
        <v>0</v>
      </c>
      <c r="AA606" s="20" t="s">
        <v>37</v>
      </c>
      <c r="AB606" s="20" t="s">
        <v>37</v>
      </c>
      <c r="AC606" s="20" t="s">
        <v>37</v>
      </c>
      <c r="AD606" s="20" t="s">
        <v>37</v>
      </c>
      <c r="AE606" s="20">
        <v>0</v>
      </c>
      <c r="AF606" s="19" t="s">
        <v>37</v>
      </c>
      <c r="AG606" s="19" t="s">
        <v>37</v>
      </c>
      <c r="AH606" s="19" t="s">
        <v>37</v>
      </c>
      <c r="AI606" s="19" t="s">
        <v>37</v>
      </c>
      <c r="AJ606" s="19">
        <v>0</v>
      </c>
      <c r="AK606" s="19" t="s">
        <v>37</v>
      </c>
      <c r="AL606" s="19" t="s">
        <v>37</v>
      </c>
      <c r="AM606" s="19" t="s">
        <v>37</v>
      </c>
      <c r="AN606" s="19" t="s">
        <v>37</v>
      </c>
      <c r="AO606" s="19">
        <v>0</v>
      </c>
      <c r="AP606" s="22" t="s">
        <v>37</v>
      </c>
      <c r="AQ606" s="22" t="s">
        <v>37</v>
      </c>
      <c r="AR606" s="22" t="s">
        <v>37</v>
      </c>
      <c r="AS606" s="22" t="s">
        <v>37</v>
      </c>
      <c r="AT606" s="22">
        <v>0</v>
      </c>
      <c r="AU606" s="21" t="s">
        <v>37</v>
      </c>
      <c r="AV606" s="21" t="s">
        <v>37</v>
      </c>
      <c r="AW606" s="21" t="s">
        <v>37</v>
      </c>
      <c r="AX606" s="21" t="s">
        <v>37</v>
      </c>
      <c r="AY606" s="21">
        <v>0</v>
      </c>
      <c r="AZ606" s="21" t="s">
        <v>37</v>
      </c>
      <c r="BA606" s="21" t="s">
        <v>37</v>
      </c>
      <c r="BB606" s="21" t="s">
        <v>37</v>
      </c>
      <c r="BC606" s="21" t="s">
        <v>37</v>
      </c>
      <c r="BD606" s="21">
        <v>0</v>
      </c>
      <c r="BE606" s="20">
        <v>3175</v>
      </c>
      <c r="BF606" s="20">
        <v>1987</v>
      </c>
      <c r="BG606" s="20">
        <v>541</v>
      </c>
      <c r="BH606" s="20" t="s">
        <v>37</v>
      </c>
      <c r="BI606" s="20">
        <v>5703</v>
      </c>
      <c r="BJ606" s="20">
        <v>7080</v>
      </c>
      <c r="BK606" s="20">
        <v>4432</v>
      </c>
      <c r="BL606" s="20">
        <v>1206</v>
      </c>
      <c r="BM606" s="20" t="s">
        <v>37</v>
      </c>
      <c r="BN606" s="20">
        <v>12718</v>
      </c>
      <c r="BO606" s="22" t="s">
        <v>37</v>
      </c>
      <c r="BP606" s="22" t="s">
        <v>37</v>
      </c>
      <c r="BQ606" s="22" t="s">
        <v>37</v>
      </c>
      <c r="BR606" s="22" t="s">
        <v>37</v>
      </c>
      <c r="BS606" s="22">
        <v>0</v>
      </c>
      <c r="BT606" s="22" t="s">
        <v>37</v>
      </c>
      <c r="BU606" s="22" t="s">
        <v>37</v>
      </c>
      <c r="BV606" s="22" t="s">
        <v>37</v>
      </c>
      <c r="BW606" s="22" t="s">
        <v>37</v>
      </c>
      <c r="BX606" s="22">
        <v>0</v>
      </c>
      <c r="BY606" s="24" t="s">
        <v>37</v>
      </c>
      <c r="BZ606" s="24" t="s">
        <v>37</v>
      </c>
      <c r="CA606" s="24" t="s">
        <v>37</v>
      </c>
      <c r="CB606" s="24" t="s">
        <v>37</v>
      </c>
      <c r="CC606" s="24">
        <v>0</v>
      </c>
      <c r="CD606" s="24">
        <v>10255</v>
      </c>
      <c r="CE606" s="24">
        <v>6419</v>
      </c>
      <c r="CF606" s="24">
        <v>1747</v>
      </c>
      <c r="CG606" s="24">
        <v>0</v>
      </c>
      <c r="CH606" s="24">
        <v>18421</v>
      </c>
      <c r="CI606" s="22" t="s">
        <v>37</v>
      </c>
      <c r="CJ606" s="22" t="s">
        <v>37</v>
      </c>
      <c r="CK606" s="22" t="s">
        <v>37</v>
      </c>
      <c r="CL606" s="22" t="s">
        <v>37</v>
      </c>
      <c r="CM606" s="20" t="s">
        <v>37</v>
      </c>
      <c r="CN606" s="20" t="s">
        <v>37</v>
      </c>
      <c r="CO606" s="20" t="s">
        <v>37</v>
      </c>
      <c r="CP606" s="20" t="s">
        <v>37</v>
      </c>
    </row>
    <row r="607" spans="1:94" x14ac:dyDescent="0.35">
      <c r="A607" s="16">
        <v>2012</v>
      </c>
      <c r="B607" s="17">
        <v>17539</v>
      </c>
      <c r="C607" s="18" t="s">
        <v>1561</v>
      </c>
      <c r="D607" s="18" t="s">
        <v>54</v>
      </c>
      <c r="E607" s="18" t="s">
        <v>57</v>
      </c>
      <c r="F607" s="16" t="s">
        <v>8</v>
      </c>
      <c r="G607" s="20">
        <v>57545</v>
      </c>
      <c r="H607" s="20">
        <v>42960</v>
      </c>
      <c r="I607" s="20">
        <v>21121</v>
      </c>
      <c r="J607" s="20">
        <v>0</v>
      </c>
      <c r="K607" s="20">
        <v>121626</v>
      </c>
      <c r="L607" s="19">
        <v>14</v>
      </c>
      <c r="M607" s="19">
        <v>5</v>
      </c>
      <c r="N607" s="19">
        <v>2</v>
      </c>
      <c r="O607" s="19">
        <v>0</v>
      </c>
      <c r="P607" s="19">
        <v>21</v>
      </c>
      <c r="Q607" s="22">
        <v>106861</v>
      </c>
      <c r="R607" s="22">
        <v>48334</v>
      </c>
      <c r="S607" s="22">
        <v>23763</v>
      </c>
      <c r="T607" s="22">
        <v>0</v>
      </c>
      <c r="U607" s="22">
        <v>178958</v>
      </c>
      <c r="V607" s="21">
        <v>21</v>
      </c>
      <c r="W607" s="21">
        <v>9</v>
      </c>
      <c r="X607" s="21">
        <v>4</v>
      </c>
      <c r="Y607" s="21">
        <v>0</v>
      </c>
      <c r="Z607" s="21">
        <v>34</v>
      </c>
      <c r="AA607" s="20" t="s">
        <v>37</v>
      </c>
      <c r="AB607" s="20" t="s">
        <v>37</v>
      </c>
      <c r="AC607" s="20" t="s">
        <v>37</v>
      </c>
      <c r="AD607" s="20" t="s">
        <v>37</v>
      </c>
      <c r="AE607" s="20">
        <v>0</v>
      </c>
      <c r="AF607" s="19" t="s">
        <v>37</v>
      </c>
      <c r="AG607" s="19" t="s">
        <v>37</v>
      </c>
      <c r="AH607" s="19" t="s">
        <v>37</v>
      </c>
      <c r="AI607" s="19" t="s">
        <v>37</v>
      </c>
      <c r="AJ607" s="19">
        <v>0</v>
      </c>
      <c r="AK607" s="19" t="s">
        <v>37</v>
      </c>
      <c r="AL607" s="19">
        <v>2</v>
      </c>
      <c r="AM607" s="19" t="s">
        <v>37</v>
      </c>
      <c r="AN607" s="19" t="s">
        <v>37</v>
      </c>
      <c r="AO607" s="19">
        <v>2</v>
      </c>
      <c r="AP607" s="22" t="s">
        <v>37</v>
      </c>
      <c r="AQ607" s="22" t="s">
        <v>37</v>
      </c>
      <c r="AR607" s="22" t="s">
        <v>37</v>
      </c>
      <c r="AS607" s="22" t="s">
        <v>37</v>
      </c>
      <c r="AT607" s="22">
        <v>0</v>
      </c>
      <c r="AU607" s="21" t="s">
        <v>37</v>
      </c>
      <c r="AV607" s="21">
        <v>21</v>
      </c>
      <c r="AW607" s="21">
        <v>2</v>
      </c>
      <c r="AX607" s="21" t="s">
        <v>37</v>
      </c>
      <c r="AY607" s="21">
        <v>23</v>
      </c>
      <c r="AZ607" s="21" t="s">
        <v>37</v>
      </c>
      <c r="BA607" s="21">
        <v>45</v>
      </c>
      <c r="BB607" s="21">
        <v>119</v>
      </c>
      <c r="BC607" s="21" t="s">
        <v>37</v>
      </c>
      <c r="BD607" s="21">
        <v>164</v>
      </c>
      <c r="BE607" s="20">
        <v>4451</v>
      </c>
      <c r="BF607" s="20">
        <v>1101</v>
      </c>
      <c r="BG607" s="20">
        <v>541</v>
      </c>
      <c r="BH607" s="20">
        <v>0</v>
      </c>
      <c r="BI607" s="20">
        <v>6093</v>
      </c>
      <c r="BJ607" s="20">
        <v>5880</v>
      </c>
      <c r="BK607" s="20">
        <v>2024</v>
      </c>
      <c r="BL607" s="20">
        <v>995</v>
      </c>
      <c r="BM607" s="20">
        <v>0</v>
      </c>
      <c r="BN607" s="20">
        <v>8899</v>
      </c>
      <c r="BO607" s="22" t="s">
        <v>37</v>
      </c>
      <c r="BP607" s="22" t="s">
        <v>37</v>
      </c>
      <c r="BQ607" s="22" t="s">
        <v>37</v>
      </c>
      <c r="BR607" s="22" t="s">
        <v>37</v>
      </c>
      <c r="BS607" s="22">
        <v>0</v>
      </c>
      <c r="BT607" s="22" t="s">
        <v>37</v>
      </c>
      <c r="BU607" s="22">
        <v>557</v>
      </c>
      <c r="BV607" s="22">
        <v>6200</v>
      </c>
      <c r="BW607" s="22" t="s">
        <v>37</v>
      </c>
      <c r="BX607" s="22">
        <v>6757</v>
      </c>
      <c r="BY607" s="24">
        <v>714</v>
      </c>
      <c r="BZ607" s="24">
        <v>239</v>
      </c>
      <c r="CA607" s="24">
        <v>118</v>
      </c>
      <c r="CB607" s="24" t="s">
        <v>37</v>
      </c>
      <c r="CC607" s="24">
        <v>1071</v>
      </c>
      <c r="CD607" s="24">
        <v>11045</v>
      </c>
      <c r="CE607" s="24">
        <v>3921</v>
      </c>
      <c r="CF607" s="24">
        <v>7854</v>
      </c>
      <c r="CG607" s="24">
        <v>0</v>
      </c>
      <c r="CH607" s="24">
        <v>22820</v>
      </c>
      <c r="CI607" s="22" t="s">
        <v>37</v>
      </c>
      <c r="CJ607" s="22">
        <v>20</v>
      </c>
      <c r="CK607" s="22">
        <v>31</v>
      </c>
      <c r="CL607" s="22" t="s">
        <v>37</v>
      </c>
      <c r="CM607" s="20">
        <v>90</v>
      </c>
      <c r="CN607" s="20">
        <v>1314</v>
      </c>
      <c r="CO607" s="20">
        <v>20</v>
      </c>
      <c r="CP607" s="20" t="s">
        <v>37</v>
      </c>
    </row>
    <row r="608" spans="1:94" x14ac:dyDescent="0.35">
      <c r="A608" s="16">
        <v>2012</v>
      </c>
      <c r="B608" s="17">
        <v>17540</v>
      </c>
      <c r="C608" s="18" t="s">
        <v>1562</v>
      </c>
      <c r="D608" s="18" t="s">
        <v>123</v>
      </c>
      <c r="E608" s="18" t="s">
        <v>33</v>
      </c>
      <c r="F608" s="16" t="s">
        <v>8</v>
      </c>
      <c r="G608" s="20" t="s">
        <v>37</v>
      </c>
      <c r="H608" s="20" t="s">
        <v>37</v>
      </c>
      <c r="I608" s="20" t="s">
        <v>37</v>
      </c>
      <c r="J608" s="20" t="s">
        <v>37</v>
      </c>
      <c r="K608" s="20">
        <v>0</v>
      </c>
      <c r="L608" s="19" t="s">
        <v>37</v>
      </c>
      <c r="M608" s="19" t="s">
        <v>37</v>
      </c>
      <c r="N608" s="19" t="s">
        <v>37</v>
      </c>
      <c r="O608" s="19" t="s">
        <v>37</v>
      </c>
      <c r="P608" s="19">
        <v>0</v>
      </c>
      <c r="Q608" s="22" t="s">
        <v>37</v>
      </c>
      <c r="R608" s="22" t="s">
        <v>37</v>
      </c>
      <c r="S608" s="22" t="s">
        <v>37</v>
      </c>
      <c r="T608" s="22" t="s">
        <v>37</v>
      </c>
      <c r="U608" s="22">
        <v>0</v>
      </c>
      <c r="V608" s="21" t="s">
        <v>37</v>
      </c>
      <c r="W608" s="21" t="s">
        <v>37</v>
      </c>
      <c r="X608" s="21" t="s">
        <v>37</v>
      </c>
      <c r="Y608" s="21" t="s">
        <v>37</v>
      </c>
      <c r="Z608" s="21">
        <v>0</v>
      </c>
      <c r="AA608" s="20" t="s">
        <v>37</v>
      </c>
      <c r="AB608" s="20" t="s">
        <v>37</v>
      </c>
      <c r="AC608" s="20" t="s">
        <v>37</v>
      </c>
      <c r="AD608" s="20" t="s">
        <v>37</v>
      </c>
      <c r="AE608" s="20">
        <v>0</v>
      </c>
      <c r="AF608" s="19" t="s">
        <v>37</v>
      </c>
      <c r="AG608" s="19" t="s">
        <v>37</v>
      </c>
      <c r="AH608" s="19" t="s">
        <v>37</v>
      </c>
      <c r="AI608" s="19" t="s">
        <v>37</v>
      </c>
      <c r="AJ608" s="19">
        <v>0</v>
      </c>
      <c r="AK608" s="19" t="s">
        <v>37</v>
      </c>
      <c r="AL608" s="19" t="s">
        <v>37</v>
      </c>
      <c r="AM608" s="19" t="s">
        <v>37</v>
      </c>
      <c r="AN608" s="19" t="s">
        <v>37</v>
      </c>
      <c r="AO608" s="19">
        <v>0</v>
      </c>
      <c r="AP608" s="22" t="s">
        <v>37</v>
      </c>
      <c r="AQ608" s="22" t="s">
        <v>37</v>
      </c>
      <c r="AR608" s="22">
        <v>114</v>
      </c>
      <c r="AS608" s="22" t="s">
        <v>37</v>
      </c>
      <c r="AT608" s="22">
        <v>114</v>
      </c>
      <c r="AU608" s="21" t="s">
        <v>37</v>
      </c>
      <c r="AV608" s="21" t="s">
        <v>37</v>
      </c>
      <c r="AW608" s="21">
        <v>7</v>
      </c>
      <c r="AX608" s="21" t="s">
        <v>37</v>
      </c>
      <c r="AY608" s="21">
        <v>7</v>
      </c>
      <c r="AZ608" s="21" t="s">
        <v>37</v>
      </c>
      <c r="BA608" s="21" t="s">
        <v>37</v>
      </c>
      <c r="BB608" s="21">
        <v>7</v>
      </c>
      <c r="BC608" s="21" t="s">
        <v>37</v>
      </c>
      <c r="BD608" s="21">
        <v>7</v>
      </c>
      <c r="BE608" s="20" t="s">
        <v>37</v>
      </c>
      <c r="BF608" s="20" t="s">
        <v>37</v>
      </c>
      <c r="BG608" s="20" t="s">
        <v>37</v>
      </c>
      <c r="BH608" s="20" t="s">
        <v>37</v>
      </c>
      <c r="BI608" s="20">
        <v>0</v>
      </c>
      <c r="BJ608" s="20" t="s">
        <v>37</v>
      </c>
      <c r="BK608" s="20" t="s">
        <v>37</v>
      </c>
      <c r="BL608" s="20" t="s">
        <v>37</v>
      </c>
      <c r="BM608" s="20" t="s">
        <v>37</v>
      </c>
      <c r="BN608" s="20">
        <v>0</v>
      </c>
      <c r="BO608" s="22" t="s">
        <v>37</v>
      </c>
      <c r="BP608" s="22" t="s">
        <v>37</v>
      </c>
      <c r="BQ608" s="22" t="s">
        <v>37</v>
      </c>
      <c r="BR608" s="22" t="s">
        <v>37</v>
      </c>
      <c r="BS608" s="22">
        <v>0</v>
      </c>
      <c r="BT608" s="22" t="s">
        <v>37</v>
      </c>
      <c r="BU608" s="22" t="s">
        <v>37</v>
      </c>
      <c r="BV608" s="22" t="s">
        <v>37</v>
      </c>
      <c r="BW608" s="22" t="s">
        <v>37</v>
      </c>
      <c r="BX608" s="22">
        <v>0</v>
      </c>
      <c r="BY608" s="24">
        <v>5</v>
      </c>
      <c r="BZ608" s="24" t="s">
        <v>37</v>
      </c>
      <c r="CA608" s="24" t="s">
        <v>37</v>
      </c>
      <c r="CB608" s="24" t="s">
        <v>37</v>
      </c>
      <c r="CC608" s="24">
        <v>5</v>
      </c>
      <c r="CD608" s="24">
        <v>5</v>
      </c>
      <c r="CE608" s="24">
        <v>0</v>
      </c>
      <c r="CF608" s="24">
        <v>0</v>
      </c>
      <c r="CG608" s="24">
        <v>0</v>
      </c>
      <c r="CH608" s="24">
        <v>5</v>
      </c>
      <c r="CI608" s="22" t="s">
        <v>37</v>
      </c>
      <c r="CJ608" s="22" t="s">
        <v>37</v>
      </c>
      <c r="CK608" s="22" t="s">
        <v>37</v>
      </c>
      <c r="CL608" s="22" t="s">
        <v>37</v>
      </c>
      <c r="CM608" s="20" t="s">
        <v>37</v>
      </c>
      <c r="CN608" s="20" t="s">
        <v>37</v>
      </c>
      <c r="CO608" s="20" t="s">
        <v>37</v>
      </c>
      <c r="CP608" s="20" t="s">
        <v>37</v>
      </c>
    </row>
    <row r="609" spans="1:94" x14ac:dyDescent="0.35">
      <c r="A609" s="16">
        <v>2012</v>
      </c>
      <c r="B609" s="17">
        <v>17543</v>
      </c>
      <c r="C609" s="18" t="s">
        <v>1563</v>
      </c>
      <c r="D609" s="18" t="s">
        <v>54</v>
      </c>
      <c r="E609" s="18" t="s">
        <v>18</v>
      </c>
      <c r="F609" s="16" t="s">
        <v>8</v>
      </c>
      <c r="G609" s="20">
        <v>1829</v>
      </c>
      <c r="H609" s="20">
        <v>11261</v>
      </c>
      <c r="I609" s="20" t="s">
        <v>37</v>
      </c>
      <c r="J609" s="20" t="s">
        <v>37</v>
      </c>
      <c r="K609" s="20">
        <v>13090</v>
      </c>
      <c r="L609" s="19">
        <v>0.4</v>
      </c>
      <c r="M609" s="19">
        <v>2.2999999999999998</v>
      </c>
      <c r="N609" s="19" t="s">
        <v>37</v>
      </c>
      <c r="O609" s="19" t="s">
        <v>37</v>
      </c>
      <c r="P609" s="19">
        <v>2.7</v>
      </c>
      <c r="Q609" s="22">
        <v>59860</v>
      </c>
      <c r="R609" s="22">
        <v>46849</v>
      </c>
      <c r="S609" s="22" t="s">
        <v>37</v>
      </c>
      <c r="T609" s="22" t="s">
        <v>37</v>
      </c>
      <c r="U609" s="22">
        <v>106709</v>
      </c>
      <c r="V609" s="21">
        <v>20.3</v>
      </c>
      <c r="W609" s="21">
        <v>6.2</v>
      </c>
      <c r="X609" s="21" t="s">
        <v>37</v>
      </c>
      <c r="Y609" s="21" t="s">
        <v>37</v>
      </c>
      <c r="Z609" s="21">
        <v>26.5</v>
      </c>
      <c r="AA609" s="20" t="s">
        <v>37</v>
      </c>
      <c r="AB609" s="20" t="s">
        <v>37</v>
      </c>
      <c r="AC609" s="20" t="s">
        <v>37</v>
      </c>
      <c r="AD609" s="20" t="s">
        <v>37</v>
      </c>
      <c r="AE609" s="20">
        <v>0</v>
      </c>
      <c r="AF609" s="19" t="s">
        <v>37</v>
      </c>
      <c r="AG609" s="19" t="s">
        <v>37</v>
      </c>
      <c r="AH609" s="19" t="s">
        <v>37</v>
      </c>
      <c r="AI609" s="19" t="s">
        <v>37</v>
      </c>
      <c r="AJ609" s="19">
        <v>0</v>
      </c>
      <c r="AK609" s="19" t="s">
        <v>37</v>
      </c>
      <c r="AL609" s="19" t="s">
        <v>37</v>
      </c>
      <c r="AM609" s="19" t="s">
        <v>37</v>
      </c>
      <c r="AN609" s="19" t="s">
        <v>37</v>
      </c>
      <c r="AO609" s="19">
        <v>0</v>
      </c>
      <c r="AP609" s="22" t="s">
        <v>37</v>
      </c>
      <c r="AQ609" s="22" t="s">
        <v>37</v>
      </c>
      <c r="AR609" s="22">
        <v>412</v>
      </c>
      <c r="AS609" s="22" t="s">
        <v>37</v>
      </c>
      <c r="AT609" s="22">
        <v>412</v>
      </c>
      <c r="AU609" s="21" t="s">
        <v>37</v>
      </c>
      <c r="AV609" s="21">
        <v>0.2</v>
      </c>
      <c r="AW609" s="21">
        <v>278</v>
      </c>
      <c r="AX609" s="21" t="s">
        <v>37</v>
      </c>
      <c r="AY609" s="21">
        <v>278.2</v>
      </c>
      <c r="AZ609" s="21" t="s">
        <v>37</v>
      </c>
      <c r="BA609" s="21">
        <v>0.2</v>
      </c>
      <c r="BB609" s="21">
        <v>557</v>
      </c>
      <c r="BC609" s="21" t="s">
        <v>37</v>
      </c>
      <c r="BD609" s="21">
        <v>557.20000000000005</v>
      </c>
      <c r="BE609" s="20">
        <v>729</v>
      </c>
      <c r="BF609" s="20">
        <v>2376</v>
      </c>
      <c r="BG609" s="20" t="s">
        <v>37</v>
      </c>
      <c r="BH609" s="20" t="s">
        <v>37</v>
      </c>
      <c r="BI609" s="20">
        <v>3105</v>
      </c>
      <c r="BJ609" s="20">
        <v>4600</v>
      </c>
      <c r="BK609" s="20">
        <v>1200</v>
      </c>
      <c r="BL609" s="20" t="s">
        <v>37</v>
      </c>
      <c r="BM609" s="20" t="s">
        <v>37</v>
      </c>
      <c r="BN609" s="20">
        <v>5800</v>
      </c>
      <c r="BO609" s="22">
        <v>4</v>
      </c>
      <c r="BP609" s="22">
        <v>0</v>
      </c>
      <c r="BQ609" s="22" t="s">
        <v>37</v>
      </c>
      <c r="BR609" s="22" t="s">
        <v>37</v>
      </c>
      <c r="BS609" s="22">
        <v>4</v>
      </c>
      <c r="BT609" s="22">
        <v>0</v>
      </c>
      <c r="BU609" s="22">
        <v>0</v>
      </c>
      <c r="BV609" s="22" t="s">
        <v>37</v>
      </c>
      <c r="BW609" s="22" t="s">
        <v>37</v>
      </c>
      <c r="BX609" s="22">
        <v>0</v>
      </c>
      <c r="BY609" s="24">
        <v>97</v>
      </c>
      <c r="BZ609" s="24">
        <v>551</v>
      </c>
      <c r="CA609" s="24" t="s">
        <v>37</v>
      </c>
      <c r="CB609" s="24" t="s">
        <v>37</v>
      </c>
      <c r="CC609" s="24">
        <v>648</v>
      </c>
      <c r="CD609" s="24">
        <v>5430</v>
      </c>
      <c r="CE609" s="24">
        <v>4127</v>
      </c>
      <c r="CF609" s="24">
        <v>0</v>
      </c>
      <c r="CG609" s="24">
        <v>0</v>
      </c>
      <c r="CH609" s="24">
        <v>9557</v>
      </c>
      <c r="CI609" s="22">
        <v>0</v>
      </c>
      <c r="CJ609" s="22">
        <v>0</v>
      </c>
      <c r="CK609" s="22">
        <v>20</v>
      </c>
      <c r="CL609" s="22" t="s">
        <v>37</v>
      </c>
      <c r="CM609" s="20">
        <v>16</v>
      </c>
      <c r="CN609" s="20">
        <v>22</v>
      </c>
      <c r="CO609" s="20">
        <v>30</v>
      </c>
      <c r="CP609" s="20" t="s">
        <v>37</v>
      </c>
    </row>
    <row r="610" spans="1:94" x14ac:dyDescent="0.35">
      <c r="A610" s="16">
        <v>2012</v>
      </c>
      <c r="B610" s="17">
        <v>17561</v>
      </c>
      <c r="C610" s="18" t="s">
        <v>1568</v>
      </c>
      <c r="D610" s="18" t="s">
        <v>98</v>
      </c>
      <c r="E610" s="18" t="s">
        <v>33</v>
      </c>
      <c r="F610" s="16" t="s">
        <v>8</v>
      </c>
      <c r="G610" s="20" t="s">
        <v>37</v>
      </c>
      <c r="H610" s="20" t="s">
        <v>37</v>
      </c>
      <c r="I610" s="20" t="s">
        <v>37</v>
      </c>
      <c r="J610" s="20" t="s">
        <v>37</v>
      </c>
      <c r="K610" s="20" t="s">
        <v>37</v>
      </c>
      <c r="L610" s="19" t="s">
        <v>37</v>
      </c>
      <c r="M610" s="19" t="s">
        <v>37</v>
      </c>
      <c r="N610" s="19" t="s">
        <v>37</v>
      </c>
      <c r="O610" s="19" t="s">
        <v>37</v>
      </c>
      <c r="P610" s="19" t="s">
        <v>37</v>
      </c>
      <c r="Q610" s="22" t="s">
        <v>37</v>
      </c>
      <c r="R610" s="22" t="s">
        <v>37</v>
      </c>
      <c r="S610" s="22" t="s">
        <v>37</v>
      </c>
      <c r="T610" s="22" t="s">
        <v>37</v>
      </c>
      <c r="U610" s="22" t="s">
        <v>37</v>
      </c>
      <c r="V610" s="21" t="s">
        <v>37</v>
      </c>
      <c r="W610" s="21" t="s">
        <v>37</v>
      </c>
      <c r="X610" s="21" t="s">
        <v>37</v>
      </c>
      <c r="Y610" s="21" t="s">
        <v>37</v>
      </c>
      <c r="Z610" s="21" t="s">
        <v>37</v>
      </c>
      <c r="AA610" s="20" t="s">
        <v>37</v>
      </c>
      <c r="AB610" s="20" t="s">
        <v>37</v>
      </c>
      <c r="AC610" s="20" t="s">
        <v>37</v>
      </c>
      <c r="AD610" s="20" t="s">
        <v>37</v>
      </c>
      <c r="AE610" s="20" t="s">
        <v>37</v>
      </c>
      <c r="AF610" s="19" t="s">
        <v>37</v>
      </c>
      <c r="AG610" s="19" t="s">
        <v>37</v>
      </c>
      <c r="AH610" s="19" t="s">
        <v>37</v>
      </c>
      <c r="AI610" s="19" t="s">
        <v>37</v>
      </c>
      <c r="AJ610" s="19" t="s">
        <v>37</v>
      </c>
      <c r="AK610" s="19" t="s">
        <v>37</v>
      </c>
      <c r="AL610" s="19" t="s">
        <v>37</v>
      </c>
      <c r="AM610" s="19" t="s">
        <v>37</v>
      </c>
      <c r="AN610" s="19" t="s">
        <v>37</v>
      </c>
      <c r="AO610" s="19" t="s">
        <v>37</v>
      </c>
      <c r="AP610" s="22" t="s">
        <v>37</v>
      </c>
      <c r="AQ610" s="22" t="s">
        <v>37</v>
      </c>
      <c r="AR610" s="22" t="s">
        <v>37</v>
      </c>
      <c r="AS610" s="22" t="s">
        <v>37</v>
      </c>
      <c r="AT610" s="22" t="s">
        <v>37</v>
      </c>
      <c r="AU610" s="21" t="s">
        <v>37</v>
      </c>
      <c r="AV610" s="21" t="s">
        <v>37</v>
      </c>
      <c r="AW610" s="21" t="s">
        <v>37</v>
      </c>
      <c r="AX610" s="21" t="s">
        <v>37</v>
      </c>
      <c r="AY610" s="21" t="s">
        <v>37</v>
      </c>
      <c r="AZ610" s="21" t="s">
        <v>37</v>
      </c>
      <c r="BA610" s="21" t="s">
        <v>37</v>
      </c>
      <c r="BB610" s="21" t="s">
        <v>37</v>
      </c>
      <c r="BC610" s="21" t="s">
        <v>37</v>
      </c>
      <c r="BD610" s="21" t="s">
        <v>37</v>
      </c>
      <c r="BE610" s="20" t="s">
        <v>37</v>
      </c>
      <c r="BF610" s="20" t="s">
        <v>37</v>
      </c>
      <c r="BG610" s="20" t="s">
        <v>37</v>
      </c>
      <c r="BH610" s="20" t="s">
        <v>37</v>
      </c>
      <c r="BI610" s="20">
        <v>0</v>
      </c>
      <c r="BJ610" s="20" t="s">
        <v>37</v>
      </c>
      <c r="BK610" s="20" t="s">
        <v>37</v>
      </c>
      <c r="BL610" s="20" t="s">
        <v>37</v>
      </c>
      <c r="BM610" s="20" t="s">
        <v>37</v>
      </c>
      <c r="BN610" s="20">
        <v>0</v>
      </c>
      <c r="BO610" s="22" t="s">
        <v>37</v>
      </c>
      <c r="BP610" s="22" t="s">
        <v>37</v>
      </c>
      <c r="BQ610" s="22">
        <v>102</v>
      </c>
      <c r="BR610" s="22" t="s">
        <v>37</v>
      </c>
      <c r="BS610" s="22">
        <v>102</v>
      </c>
      <c r="BT610" s="22" t="s">
        <v>37</v>
      </c>
      <c r="BU610" s="22" t="s">
        <v>37</v>
      </c>
      <c r="BV610" s="22">
        <v>781</v>
      </c>
      <c r="BW610" s="22" t="s">
        <v>37</v>
      </c>
      <c r="BX610" s="22">
        <v>781</v>
      </c>
      <c r="BY610" s="24" t="s">
        <v>37</v>
      </c>
      <c r="BZ610" s="24" t="s">
        <v>37</v>
      </c>
      <c r="CA610" s="24" t="s">
        <v>37</v>
      </c>
      <c r="CB610" s="24" t="s">
        <v>37</v>
      </c>
      <c r="CC610" s="24">
        <v>0</v>
      </c>
      <c r="CD610" s="24">
        <v>0</v>
      </c>
      <c r="CE610" s="24">
        <v>0</v>
      </c>
      <c r="CF610" s="24">
        <v>883</v>
      </c>
      <c r="CG610" s="24">
        <v>0</v>
      </c>
      <c r="CH610" s="24">
        <v>883</v>
      </c>
      <c r="CI610" s="22" t="s">
        <v>37</v>
      </c>
      <c r="CJ610" s="22" t="s">
        <v>37</v>
      </c>
      <c r="CK610" s="22">
        <v>1789</v>
      </c>
      <c r="CL610" s="22" t="s">
        <v>37</v>
      </c>
      <c r="CM610" s="20" t="s">
        <v>37</v>
      </c>
      <c r="CN610" s="20" t="s">
        <v>37</v>
      </c>
      <c r="CO610" s="20" t="s">
        <v>37</v>
      </c>
      <c r="CP610" s="20" t="s">
        <v>37</v>
      </c>
    </row>
    <row r="611" spans="1:94" x14ac:dyDescent="0.35">
      <c r="A611" s="16">
        <v>2012</v>
      </c>
      <c r="B611" s="17">
        <v>17585</v>
      </c>
      <c r="C611" s="18" t="s">
        <v>1575</v>
      </c>
      <c r="D611" s="18" t="s">
        <v>36</v>
      </c>
      <c r="E611" s="18" t="s">
        <v>33</v>
      </c>
      <c r="F611" s="16" t="s">
        <v>8</v>
      </c>
      <c r="G611" s="20">
        <v>85</v>
      </c>
      <c r="H611" s="20" t="s">
        <v>37</v>
      </c>
      <c r="I611" s="20" t="s">
        <v>37</v>
      </c>
      <c r="J611" s="20" t="s">
        <v>37</v>
      </c>
      <c r="K611" s="20">
        <v>85</v>
      </c>
      <c r="L611" s="19">
        <v>9</v>
      </c>
      <c r="M611" s="19" t="s">
        <v>37</v>
      </c>
      <c r="N611" s="19" t="s">
        <v>37</v>
      </c>
      <c r="O611" s="19" t="s">
        <v>37</v>
      </c>
      <c r="P611" s="19">
        <v>9</v>
      </c>
      <c r="Q611" s="22">
        <v>510</v>
      </c>
      <c r="R611" s="22" t="s">
        <v>37</v>
      </c>
      <c r="S611" s="22" t="s">
        <v>37</v>
      </c>
      <c r="T611" s="22" t="s">
        <v>37</v>
      </c>
      <c r="U611" s="22">
        <v>510</v>
      </c>
      <c r="V611" s="21">
        <v>11</v>
      </c>
      <c r="W611" s="21" t="s">
        <v>37</v>
      </c>
      <c r="X611" s="21" t="s">
        <v>37</v>
      </c>
      <c r="Y611" s="21" t="s">
        <v>37</v>
      </c>
      <c r="Z611" s="21">
        <v>11</v>
      </c>
      <c r="AA611" s="20" t="s">
        <v>37</v>
      </c>
      <c r="AB611" s="20" t="s">
        <v>37</v>
      </c>
      <c r="AC611" s="20" t="s">
        <v>37</v>
      </c>
      <c r="AD611" s="20" t="s">
        <v>37</v>
      </c>
      <c r="AE611" s="20">
        <v>0</v>
      </c>
      <c r="AF611" s="19" t="s">
        <v>37</v>
      </c>
      <c r="AG611" s="19" t="s">
        <v>37</v>
      </c>
      <c r="AH611" s="19" t="s">
        <v>37</v>
      </c>
      <c r="AI611" s="19" t="s">
        <v>37</v>
      </c>
      <c r="AJ611" s="19">
        <v>0</v>
      </c>
      <c r="AK611" s="19" t="s">
        <v>37</v>
      </c>
      <c r="AL611" s="19" t="s">
        <v>37</v>
      </c>
      <c r="AM611" s="19" t="s">
        <v>37</v>
      </c>
      <c r="AN611" s="19" t="s">
        <v>37</v>
      </c>
      <c r="AO611" s="19">
        <v>0</v>
      </c>
      <c r="AP611" s="22" t="s">
        <v>37</v>
      </c>
      <c r="AQ611" s="22" t="s">
        <v>37</v>
      </c>
      <c r="AR611" s="22" t="s">
        <v>37</v>
      </c>
      <c r="AS611" s="22" t="s">
        <v>37</v>
      </c>
      <c r="AT611" s="22">
        <v>0</v>
      </c>
      <c r="AU611" s="21" t="s">
        <v>37</v>
      </c>
      <c r="AV611" s="21" t="s">
        <v>37</v>
      </c>
      <c r="AW611" s="21" t="s">
        <v>37</v>
      </c>
      <c r="AX611" s="21" t="s">
        <v>37</v>
      </c>
      <c r="AY611" s="21">
        <v>0</v>
      </c>
      <c r="AZ611" s="21" t="s">
        <v>37</v>
      </c>
      <c r="BA611" s="21" t="s">
        <v>37</v>
      </c>
      <c r="BB611" s="21" t="s">
        <v>37</v>
      </c>
      <c r="BC611" s="21" t="s">
        <v>37</v>
      </c>
      <c r="BD611" s="21">
        <v>0</v>
      </c>
      <c r="BE611" s="20">
        <v>8</v>
      </c>
      <c r="BF611" s="20" t="s">
        <v>37</v>
      </c>
      <c r="BG611" s="20" t="s">
        <v>37</v>
      </c>
      <c r="BH611" s="20" t="s">
        <v>37</v>
      </c>
      <c r="BI611" s="20">
        <v>8</v>
      </c>
      <c r="BJ611" s="20" t="s">
        <v>37</v>
      </c>
      <c r="BK611" s="20" t="s">
        <v>37</v>
      </c>
      <c r="BL611" s="20" t="s">
        <v>37</v>
      </c>
      <c r="BM611" s="20" t="s">
        <v>37</v>
      </c>
      <c r="BN611" s="20">
        <v>0</v>
      </c>
      <c r="BO611" s="22" t="s">
        <v>37</v>
      </c>
      <c r="BP611" s="22" t="s">
        <v>37</v>
      </c>
      <c r="BQ611" s="22" t="s">
        <v>37</v>
      </c>
      <c r="BR611" s="22" t="s">
        <v>37</v>
      </c>
      <c r="BS611" s="22">
        <v>0</v>
      </c>
      <c r="BT611" s="22" t="s">
        <v>37</v>
      </c>
      <c r="BU611" s="22" t="s">
        <v>37</v>
      </c>
      <c r="BV611" s="22" t="s">
        <v>37</v>
      </c>
      <c r="BW611" s="22" t="s">
        <v>37</v>
      </c>
      <c r="BX611" s="22">
        <v>0</v>
      </c>
      <c r="BY611" s="24" t="s">
        <v>37</v>
      </c>
      <c r="BZ611" s="24" t="s">
        <v>37</v>
      </c>
      <c r="CA611" s="24" t="s">
        <v>37</v>
      </c>
      <c r="CB611" s="24" t="s">
        <v>37</v>
      </c>
      <c r="CC611" s="24">
        <v>0</v>
      </c>
      <c r="CD611" s="24">
        <v>8</v>
      </c>
      <c r="CE611" s="24">
        <v>0</v>
      </c>
      <c r="CF611" s="24">
        <v>0</v>
      </c>
      <c r="CG611" s="24">
        <v>0</v>
      </c>
      <c r="CH611" s="24">
        <v>8</v>
      </c>
      <c r="CI611" s="22" t="s">
        <v>37</v>
      </c>
      <c r="CJ611" s="22" t="s">
        <v>37</v>
      </c>
      <c r="CK611" s="22" t="s">
        <v>37</v>
      </c>
      <c r="CL611" s="22" t="s">
        <v>37</v>
      </c>
      <c r="CM611" s="20" t="s">
        <v>37</v>
      </c>
      <c r="CN611" s="20" t="s">
        <v>37</v>
      </c>
      <c r="CO611" s="20" t="s">
        <v>37</v>
      </c>
      <c r="CP611" s="20" t="s">
        <v>37</v>
      </c>
    </row>
    <row r="612" spans="1:94" x14ac:dyDescent="0.35">
      <c r="A612" s="16">
        <v>2012</v>
      </c>
      <c r="B612" s="17">
        <v>17609</v>
      </c>
      <c r="C612" s="18" t="s">
        <v>1579</v>
      </c>
      <c r="D612" s="18" t="s">
        <v>63</v>
      </c>
      <c r="E612" s="18" t="s">
        <v>57</v>
      </c>
      <c r="F612" s="16" t="s">
        <v>8</v>
      </c>
      <c r="G612" s="20">
        <v>491074</v>
      </c>
      <c r="H612" s="20">
        <v>587241</v>
      </c>
      <c r="I612" s="20">
        <v>171366</v>
      </c>
      <c r="J612" s="20" t="s">
        <v>37</v>
      </c>
      <c r="K612" s="20">
        <v>1249681</v>
      </c>
      <c r="L612" s="19">
        <v>89.4</v>
      </c>
      <c r="M612" s="19">
        <v>117.2</v>
      </c>
      <c r="N612" s="19">
        <v>30.4</v>
      </c>
      <c r="O612" s="19" t="s">
        <v>37</v>
      </c>
      <c r="P612" s="19">
        <v>237</v>
      </c>
      <c r="Q612" s="22">
        <v>2420529</v>
      </c>
      <c r="R612" s="22">
        <v>7800077</v>
      </c>
      <c r="S612" s="22">
        <v>4372233</v>
      </c>
      <c r="T612" s="22" t="s">
        <v>37</v>
      </c>
      <c r="U612" s="22">
        <v>14592839</v>
      </c>
      <c r="V612" s="21">
        <v>467.2</v>
      </c>
      <c r="W612" s="21">
        <v>1505.6</v>
      </c>
      <c r="X612" s="21">
        <v>844</v>
      </c>
      <c r="Y612" s="21" t="s">
        <v>37</v>
      </c>
      <c r="Z612" s="21">
        <v>2816.8</v>
      </c>
      <c r="AA612" s="20" t="s">
        <v>37</v>
      </c>
      <c r="AB612" s="20" t="s">
        <v>37</v>
      </c>
      <c r="AC612" s="20" t="s">
        <v>37</v>
      </c>
      <c r="AD612" s="20" t="s">
        <v>37</v>
      </c>
      <c r="AE612" s="20">
        <v>0</v>
      </c>
      <c r="AF612" s="19">
        <v>26.6</v>
      </c>
      <c r="AG612" s="19">
        <v>5.0999999999999996</v>
      </c>
      <c r="AH612" s="19">
        <v>4.9000000000000004</v>
      </c>
      <c r="AI612" s="19">
        <v>0.2</v>
      </c>
      <c r="AJ612" s="19">
        <v>36.799999999999997</v>
      </c>
      <c r="AK612" s="19">
        <v>196</v>
      </c>
      <c r="AL612" s="19">
        <v>8.8000000000000007</v>
      </c>
      <c r="AM612" s="19">
        <v>9.5</v>
      </c>
      <c r="AN612" s="19">
        <v>0.5</v>
      </c>
      <c r="AO612" s="19">
        <v>214.8</v>
      </c>
      <c r="AP612" s="22" t="s">
        <v>37</v>
      </c>
      <c r="AQ612" s="22" t="s">
        <v>37</v>
      </c>
      <c r="AR612" s="22" t="s">
        <v>37</v>
      </c>
      <c r="AS612" s="22" t="s">
        <v>37</v>
      </c>
      <c r="AT612" s="22">
        <v>0</v>
      </c>
      <c r="AU612" s="21">
        <v>146.69999999999999</v>
      </c>
      <c r="AV612" s="21">
        <v>514.9</v>
      </c>
      <c r="AW612" s="21">
        <v>829.9</v>
      </c>
      <c r="AX612" s="21">
        <v>93</v>
      </c>
      <c r="AY612" s="21">
        <v>1584.5</v>
      </c>
      <c r="AZ612" s="21">
        <v>664.5</v>
      </c>
      <c r="BA612" s="21">
        <v>578.29999999999995</v>
      </c>
      <c r="BB612" s="21">
        <v>1456.5</v>
      </c>
      <c r="BC612" s="21">
        <v>164.6</v>
      </c>
      <c r="BD612" s="21">
        <v>2863.9</v>
      </c>
      <c r="BE612" s="20">
        <v>44680</v>
      </c>
      <c r="BF612" s="20">
        <v>97003</v>
      </c>
      <c r="BG612" s="20">
        <v>24799</v>
      </c>
      <c r="BH612" s="20" t="s">
        <v>37</v>
      </c>
      <c r="BI612" s="20">
        <v>166482</v>
      </c>
      <c r="BJ612" s="20">
        <v>44814</v>
      </c>
      <c r="BK612" s="20">
        <v>74047</v>
      </c>
      <c r="BL612" s="20">
        <v>15944</v>
      </c>
      <c r="BM612" s="20" t="s">
        <v>37</v>
      </c>
      <c r="BN612" s="20">
        <v>134805</v>
      </c>
      <c r="BO612" s="22">
        <v>36132</v>
      </c>
      <c r="BP612" s="22">
        <v>2063</v>
      </c>
      <c r="BQ612" s="22">
        <v>244</v>
      </c>
      <c r="BR612" s="22">
        <v>6</v>
      </c>
      <c r="BS612" s="22">
        <v>38445</v>
      </c>
      <c r="BT612" s="22">
        <v>183659</v>
      </c>
      <c r="BU612" s="22">
        <v>10485</v>
      </c>
      <c r="BV612" s="22">
        <v>1240</v>
      </c>
      <c r="BW612" s="22">
        <v>32</v>
      </c>
      <c r="BX612" s="22">
        <v>195416</v>
      </c>
      <c r="BY612" s="24" t="s">
        <v>37</v>
      </c>
      <c r="BZ612" s="24" t="s">
        <v>37</v>
      </c>
      <c r="CA612" s="24" t="s">
        <v>37</v>
      </c>
      <c r="CB612" s="24" t="s">
        <v>37</v>
      </c>
      <c r="CC612" s="24">
        <v>0</v>
      </c>
      <c r="CD612" s="24">
        <v>309285</v>
      </c>
      <c r="CE612" s="24">
        <v>183598</v>
      </c>
      <c r="CF612" s="24">
        <v>42227</v>
      </c>
      <c r="CG612" s="24">
        <v>38</v>
      </c>
      <c r="CH612" s="24">
        <v>535148</v>
      </c>
      <c r="CI612" s="22">
        <v>304940</v>
      </c>
      <c r="CJ612" s="22">
        <v>17393</v>
      </c>
      <c r="CK612" s="22">
        <v>2054</v>
      </c>
      <c r="CL612" s="22">
        <v>1</v>
      </c>
      <c r="CM612" s="20">
        <v>16939</v>
      </c>
      <c r="CN612" s="20">
        <v>25620</v>
      </c>
      <c r="CO612" s="20">
        <v>11222</v>
      </c>
      <c r="CP612" s="20">
        <v>1</v>
      </c>
    </row>
    <row r="613" spans="1:94" x14ac:dyDescent="0.35">
      <c r="A613" s="16">
        <v>2012</v>
      </c>
      <c r="B613" s="17">
        <v>17612</v>
      </c>
      <c r="C613" s="18" t="s">
        <v>1580</v>
      </c>
      <c r="D613" s="18" t="s">
        <v>63</v>
      </c>
      <c r="E613" s="18" t="s">
        <v>57</v>
      </c>
      <c r="F613" s="16" t="s">
        <v>8</v>
      </c>
      <c r="G613" s="20">
        <v>433</v>
      </c>
      <c r="H613" s="20">
        <v>71</v>
      </c>
      <c r="I613" s="20" t="s">
        <v>37</v>
      </c>
      <c r="J613" s="20" t="s">
        <v>37</v>
      </c>
      <c r="K613" s="20">
        <v>504</v>
      </c>
      <c r="L613" s="19">
        <v>0.1</v>
      </c>
      <c r="M613" s="19" t="s">
        <v>37</v>
      </c>
      <c r="N613" s="19" t="s">
        <v>37</v>
      </c>
      <c r="O613" s="19" t="s">
        <v>37</v>
      </c>
      <c r="P613" s="19">
        <v>0.1</v>
      </c>
      <c r="Q613" s="22">
        <v>2981</v>
      </c>
      <c r="R613" s="22">
        <v>771</v>
      </c>
      <c r="S613" s="22" t="s">
        <v>37</v>
      </c>
      <c r="T613" s="22" t="s">
        <v>37</v>
      </c>
      <c r="U613" s="22">
        <v>3752</v>
      </c>
      <c r="V613" s="21">
        <v>0.8</v>
      </c>
      <c r="W613" s="21">
        <v>0.2</v>
      </c>
      <c r="X613" s="21" t="s">
        <v>37</v>
      </c>
      <c r="Y613" s="21" t="s">
        <v>37</v>
      </c>
      <c r="Z613" s="21">
        <v>1</v>
      </c>
      <c r="AA613" s="20" t="s">
        <v>37</v>
      </c>
      <c r="AB613" s="20" t="s">
        <v>37</v>
      </c>
      <c r="AC613" s="20" t="s">
        <v>37</v>
      </c>
      <c r="AD613" s="20" t="s">
        <v>37</v>
      </c>
      <c r="AE613" s="20">
        <v>0</v>
      </c>
      <c r="AF613" s="19" t="s">
        <v>37</v>
      </c>
      <c r="AG613" s="19" t="s">
        <v>37</v>
      </c>
      <c r="AH613" s="19" t="s">
        <v>37</v>
      </c>
      <c r="AI613" s="19" t="s">
        <v>37</v>
      </c>
      <c r="AJ613" s="19">
        <v>0</v>
      </c>
      <c r="AK613" s="19" t="s">
        <v>37</v>
      </c>
      <c r="AL613" s="19" t="s">
        <v>37</v>
      </c>
      <c r="AM613" s="19">
        <v>10.1</v>
      </c>
      <c r="AN613" s="19" t="s">
        <v>37</v>
      </c>
      <c r="AO613" s="19">
        <v>10.1</v>
      </c>
      <c r="AP613" s="22" t="s">
        <v>37</v>
      </c>
      <c r="AQ613" s="22" t="s">
        <v>37</v>
      </c>
      <c r="AR613" s="22" t="s">
        <v>37</v>
      </c>
      <c r="AS613" s="22" t="s">
        <v>37</v>
      </c>
      <c r="AT613" s="22">
        <v>0</v>
      </c>
      <c r="AU613" s="21" t="s">
        <v>37</v>
      </c>
      <c r="AV613" s="21" t="s">
        <v>37</v>
      </c>
      <c r="AW613" s="21" t="s">
        <v>37</v>
      </c>
      <c r="AX613" s="21" t="s">
        <v>37</v>
      </c>
      <c r="AY613" s="21">
        <v>0</v>
      </c>
      <c r="AZ613" s="21" t="s">
        <v>37</v>
      </c>
      <c r="BA613" s="21" t="s">
        <v>37</v>
      </c>
      <c r="BB613" s="21">
        <v>10.1</v>
      </c>
      <c r="BC613" s="21" t="s">
        <v>37</v>
      </c>
      <c r="BD613" s="21">
        <v>10.1</v>
      </c>
      <c r="BE613" s="20">
        <v>77</v>
      </c>
      <c r="BF613" s="20">
        <v>19</v>
      </c>
      <c r="BG613" s="20">
        <v>0</v>
      </c>
      <c r="BH613" s="20">
        <v>0</v>
      </c>
      <c r="BI613" s="20">
        <v>96</v>
      </c>
      <c r="BJ613" s="20">
        <v>8</v>
      </c>
      <c r="BK613" s="20">
        <v>36</v>
      </c>
      <c r="BL613" s="20">
        <v>0</v>
      </c>
      <c r="BM613" s="20">
        <v>0</v>
      </c>
      <c r="BN613" s="20">
        <v>44</v>
      </c>
      <c r="BO613" s="22">
        <v>0</v>
      </c>
      <c r="BP613" s="22">
        <v>0</v>
      </c>
      <c r="BQ613" s="22">
        <v>0</v>
      </c>
      <c r="BR613" s="22">
        <v>0</v>
      </c>
      <c r="BS613" s="22">
        <v>0</v>
      </c>
      <c r="BT613" s="22">
        <v>0</v>
      </c>
      <c r="BU613" s="22">
        <v>0</v>
      </c>
      <c r="BV613" s="22">
        <v>0</v>
      </c>
      <c r="BW613" s="22">
        <v>0</v>
      </c>
      <c r="BX613" s="22">
        <v>0</v>
      </c>
      <c r="BY613" s="24">
        <v>5</v>
      </c>
      <c r="BZ613" s="24">
        <v>5</v>
      </c>
      <c r="CA613" s="24">
        <v>0</v>
      </c>
      <c r="CB613" s="24">
        <v>0</v>
      </c>
      <c r="CC613" s="24">
        <v>10</v>
      </c>
      <c r="CD613" s="24">
        <v>90</v>
      </c>
      <c r="CE613" s="24">
        <v>60</v>
      </c>
      <c r="CF613" s="24">
        <v>0</v>
      </c>
      <c r="CG613" s="24">
        <v>0</v>
      </c>
      <c r="CH613" s="24">
        <v>150</v>
      </c>
      <c r="CI613" s="22">
        <v>0</v>
      </c>
      <c r="CJ613" s="22">
        <v>0</v>
      </c>
      <c r="CK613" s="22">
        <v>2</v>
      </c>
      <c r="CL613" s="22">
        <v>0</v>
      </c>
      <c r="CM613" s="20" t="s">
        <v>37</v>
      </c>
      <c r="CN613" s="20" t="s">
        <v>37</v>
      </c>
      <c r="CO613" s="20" t="s">
        <v>37</v>
      </c>
      <c r="CP613" s="20" t="s">
        <v>37</v>
      </c>
    </row>
    <row r="614" spans="1:94" x14ac:dyDescent="0.35">
      <c r="A614" s="16">
        <v>2012</v>
      </c>
      <c r="B614" s="17">
        <v>17633</v>
      </c>
      <c r="C614" s="18" t="s">
        <v>1582</v>
      </c>
      <c r="D614" s="18" t="s">
        <v>74</v>
      </c>
      <c r="E614" s="18" t="s">
        <v>57</v>
      </c>
      <c r="F614" s="16" t="s">
        <v>8</v>
      </c>
      <c r="G614" s="20">
        <v>26613</v>
      </c>
      <c r="H614" s="20">
        <v>15393</v>
      </c>
      <c r="I614" s="20">
        <v>7515</v>
      </c>
      <c r="J614" s="20">
        <v>0</v>
      </c>
      <c r="K614" s="20">
        <v>49521</v>
      </c>
      <c r="L614" s="19">
        <v>7.7</v>
      </c>
      <c r="M614" s="19">
        <v>3.7</v>
      </c>
      <c r="N614" s="19">
        <v>1.1000000000000001</v>
      </c>
      <c r="O614" s="19">
        <v>0</v>
      </c>
      <c r="P614" s="19">
        <v>12.5</v>
      </c>
      <c r="Q614" s="22">
        <v>60153</v>
      </c>
      <c r="R614" s="22">
        <v>48706</v>
      </c>
      <c r="S614" s="22">
        <v>46640</v>
      </c>
      <c r="T614" s="22">
        <v>0</v>
      </c>
      <c r="U614" s="22">
        <v>155499</v>
      </c>
      <c r="V614" s="21">
        <v>27</v>
      </c>
      <c r="W614" s="21">
        <v>8.4</v>
      </c>
      <c r="X614" s="21">
        <v>9.1999999999999993</v>
      </c>
      <c r="Y614" s="21">
        <v>0</v>
      </c>
      <c r="Z614" s="21">
        <v>44.6</v>
      </c>
      <c r="AA614" s="20">
        <v>0</v>
      </c>
      <c r="AB614" s="20">
        <v>0</v>
      </c>
      <c r="AC614" s="20">
        <v>0</v>
      </c>
      <c r="AD614" s="20">
        <v>0</v>
      </c>
      <c r="AE614" s="20">
        <v>0</v>
      </c>
      <c r="AF614" s="19">
        <v>0</v>
      </c>
      <c r="AG614" s="19">
        <v>0</v>
      </c>
      <c r="AH614" s="19">
        <v>0</v>
      </c>
      <c r="AI614" s="19">
        <v>0</v>
      </c>
      <c r="AJ614" s="19">
        <v>0</v>
      </c>
      <c r="AK614" s="19">
        <v>0</v>
      </c>
      <c r="AL614" s="19">
        <v>0</v>
      </c>
      <c r="AM614" s="19">
        <v>0</v>
      </c>
      <c r="AN614" s="19">
        <v>0</v>
      </c>
      <c r="AO614" s="19">
        <v>0</v>
      </c>
      <c r="AP614" s="22">
        <v>160</v>
      </c>
      <c r="AQ614" s="22">
        <v>30</v>
      </c>
      <c r="AR614" s="22">
        <v>0</v>
      </c>
      <c r="AS614" s="22">
        <v>0</v>
      </c>
      <c r="AT614" s="22">
        <v>190</v>
      </c>
      <c r="AU614" s="21">
        <v>8.6</v>
      </c>
      <c r="AV614" s="21">
        <v>0.5</v>
      </c>
      <c r="AW614" s="21">
        <v>0</v>
      </c>
      <c r="AX614" s="21">
        <v>0</v>
      </c>
      <c r="AY614" s="21">
        <v>9.1</v>
      </c>
      <c r="AZ614" s="21">
        <v>15.8</v>
      </c>
      <c r="BA614" s="21">
        <v>1.1000000000000001</v>
      </c>
      <c r="BB614" s="21">
        <v>37.299999999999997</v>
      </c>
      <c r="BC614" s="21">
        <v>0</v>
      </c>
      <c r="BD614" s="21">
        <v>54.2</v>
      </c>
      <c r="BE614" s="20">
        <v>4038</v>
      </c>
      <c r="BF614" s="20">
        <v>595</v>
      </c>
      <c r="BG614" s="20">
        <v>293</v>
      </c>
      <c r="BH614" s="20">
        <v>0</v>
      </c>
      <c r="BI614" s="20">
        <v>4926</v>
      </c>
      <c r="BJ614" s="20">
        <v>539</v>
      </c>
      <c r="BK614" s="20">
        <v>774</v>
      </c>
      <c r="BL614" s="20">
        <v>381</v>
      </c>
      <c r="BM614" s="20">
        <v>0</v>
      </c>
      <c r="BN614" s="20">
        <v>1694</v>
      </c>
      <c r="BO614" s="22">
        <v>607</v>
      </c>
      <c r="BP614" s="22">
        <v>46</v>
      </c>
      <c r="BQ614" s="22">
        <v>0</v>
      </c>
      <c r="BR614" s="22">
        <v>0</v>
      </c>
      <c r="BS614" s="22">
        <v>653</v>
      </c>
      <c r="BT614" s="22">
        <v>641</v>
      </c>
      <c r="BU614" s="22">
        <v>50</v>
      </c>
      <c r="BV614" s="22">
        <v>0</v>
      </c>
      <c r="BW614" s="22">
        <v>0</v>
      </c>
      <c r="BX614" s="22">
        <v>691</v>
      </c>
      <c r="BY614" s="24">
        <v>598</v>
      </c>
      <c r="BZ614" s="24">
        <v>270</v>
      </c>
      <c r="CA614" s="24">
        <v>138</v>
      </c>
      <c r="CB614" s="24">
        <v>0</v>
      </c>
      <c r="CC614" s="24">
        <v>1006</v>
      </c>
      <c r="CD614" s="24">
        <v>6423</v>
      </c>
      <c r="CE614" s="24">
        <v>1735</v>
      </c>
      <c r="CF614" s="24">
        <v>812</v>
      </c>
      <c r="CG614" s="24">
        <v>0</v>
      </c>
      <c r="CH614" s="24">
        <v>8970</v>
      </c>
      <c r="CI614" s="22">
        <v>25200</v>
      </c>
      <c r="CJ614" s="22">
        <v>500</v>
      </c>
      <c r="CK614" s="22">
        <v>3</v>
      </c>
      <c r="CL614" s="22">
        <v>0</v>
      </c>
      <c r="CM614" s="20" t="s">
        <v>37</v>
      </c>
      <c r="CN614" s="20" t="s">
        <v>37</v>
      </c>
      <c r="CO614" s="20" t="s">
        <v>37</v>
      </c>
      <c r="CP614" s="20" t="s">
        <v>37</v>
      </c>
    </row>
    <row r="615" spans="1:94" x14ac:dyDescent="0.35">
      <c r="A615" s="16">
        <v>2012</v>
      </c>
      <c r="B615" s="17">
        <v>17637</v>
      </c>
      <c r="C615" s="18" t="s">
        <v>1583</v>
      </c>
      <c r="D615" s="18" t="s">
        <v>32</v>
      </c>
      <c r="E615" s="18" t="s">
        <v>33</v>
      </c>
      <c r="F615" s="16" t="s">
        <v>8</v>
      </c>
      <c r="G615" s="20">
        <v>31754</v>
      </c>
      <c r="H615" s="20">
        <v>6718</v>
      </c>
      <c r="I615" s="20" t="s">
        <v>37</v>
      </c>
      <c r="J615" s="20" t="s">
        <v>37</v>
      </c>
      <c r="K615" s="20">
        <v>38472</v>
      </c>
      <c r="L615" s="19">
        <v>4.5999999999999996</v>
      </c>
      <c r="M615" s="19">
        <v>1</v>
      </c>
      <c r="N615" s="19" t="s">
        <v>37</v>
      </c>
      <c r="O615" s="19" t="s">
        <v>37</v>
      </c>
      <c r="P615" s="19">
        <v>5.6</v>
      </c>
      <c r="Q615" s="22">
        <v>80167</v>
      </c>
      <c r="R615" s="22">
        <v>13629</v>
      </c>
      <c r="S615" s="22" t="s">
        <v>37</v>
      </c>
      <c r="T615" s="22" t="s">
        <v>37</v>
      </c>
      <c r="U615" s="22">
        <v>93796</v>
      </c>
      <c r="V615" s="21">
        <v>12</v>
      </c>
      <c r="W615" s="21">
        <v>2.4</v>
      </c>
      <c r="X615" s="21" t="s">
        <v>37</v>
      </c>
      <c r="Y615" s="21" t="s">
        <v>37</v>
      </c>
      <c r="Z615" s="21">
        <v>14.4</v>
      </c>
      <c r="AA615" s="20" t="s">
        <v>37</v>
      </c>
      <c r="AB615" s="20" t="s">
        <v>37</v>
      </c>
      <c r="AC615" s="20" t="s">
        <v>37</v>
      </c>
      <c r="AD615" s="20" t="s">
        <v>37</v>
      </c>
      <c r="AE615" s="20">
        <v>0</v>
      </c>
      <c r="AF615" s="19" t="s">
        <v>37</v>
      </c>
      <c r="AG615" s="19" t="s">
        <v>37</v>
      </c>
      <c r="AH615" s="19" t="s">
        <v>37</v>
      </c>
      <c r="AI615" s="19" t="s">
        <v>37</v>
      </c>
      <c r="AJ615" s="19">
        <v>0</v>
      </c>
      <c r="AK615" s="19">
        <v>4.2</v>
      </c>
      <c r="AL615" s="19">
        <v>3</v>
      </c>
      <c r="AM615" s="19" t="s">
        <v>37</v>
      </c>
      <c r="AN615" s="19" t="s">
        <v>37</v>
      </c>
      <c r="AO615" s="19">
        <v>7.2</v>
      </c>
      <c r="AP615" s="22" t="s">
        <v>37</v>
      </c>
      <c r="AQ615" s="22" t="s">
        <v>37</v>
      </c>
      <c r="AR615" s="22" t="s">
        <v>37</v>
      </c>
      <c r="AS615" s="22" t="s">
        <v>37</v>
      </c>
      <c r="AT615" s="22">
        <v>0</v>
      </c>
      <c r="AU615" s="21" t="s">
        <v>37</v>
      </c>
      <c r="AV615" s="21" t="s">
        <v>37</v>
      </c>
      <c r="AW615" s="21" t="s">
        <v>37</v>
      </c>
      <c r="AX615" s="21" t="s">
        <v>37</v>
      </c>
      <c r="AY615" s="21">
        <v>0</v>
      </c>
      <c r="AZ615" s="21">
        <v>31.5</v>
      </c>
      <c r="BA615" s="21">
        <v>13.3</v>
      </c>
      <c r="BB615" s="21" t="s">
        <v>37</v>
      </c>
      <c r="BC615" s="21" t="s">
        <v>37</v>
      </c>
      <c r="BD615" s="21">
        <v>44.8</v>
      </c>
      <c r="BE615" s="20">
        <v>3069</v>
      </c>
      <c r="BF615" s="20">
        <v>803</v>
      </c>
      <c r="BG615" s="20" t="s">
        <v>37</v>
      </c>
      <c r="BH615" s="20" t="s">
        <v>37</v>
      </c>
      <c r="BI615" s="20">
        <v>3872</v>
      </c>
      <c r="BJ615" s="20">
        <v>4065</v>
      </c>
      <c r="BK615" s="20">
        <v>1408</v>
      </c>
      <c r="BL615" s="20" t="s">
        <v>37</v>
      </c>
      <c r="BM615" s="20" t="s">
        <v>37</v>
      </c>
      <c r="BN615" s="20">
        <v>5473</v>
      </c>
      <c r="BO615" s="22">
        <v>3648</v>
      </c>
      <c r="BP615" s="22">
        <v>1122</v>
      </c>
      <c r="BQ615" s="22" t="s">
        <v>37</v>
      </c>
      <c r="BR615" s="22" t="s">
        <v>37</v>
      </c>
      <c r="BS615" s="22">
        <v>4770</v>
      </c>
      <c r="BT615" s="22">
        <v>1430</v>
      </c>
      <c r="BU615" s="22">
        <v>279</v>
      </c>
      <c r="BV615" s="22" t="s">
        <v>37</v>
      </c>
      <c r="BW615" s="22" t="s">
        <v>37</v>
      </c>
      <c r="BX615" s="22">
        <v>1709</v>
      </c>
      <c r="BY615" s="24" t="s">
        <v>37</v>
      </c>
      <c r="BZ615" s="24" t="s">
        <v>37</v>
      </c>
      <c r="CA615" s="24" t="s">
        <v>37</v>
      </c>
      <c r="CB615" s="24" t="s">
        <v>37</v>
      </c>
      <c r="CC615" s="24">
        <v>0</v>
      </c>
      <c r="CD615" s="24">
        <v>12212</v>
      </c>
      <c r="CE615" s="24">
        <v>3612</v>
      </c>
      <c r="CF615" s="24">
        <v>0</v>
      </c>
      <c r="CG615" s="24">
        <v>0</v>
      </c>
      <c r="CH615" s="24">
        <v>15824</v>
      </c>
      <c r="CI615" s="22">
        <v>37907</v>
      </c>
      <c r="CJ615" s="22">
        <v>43</v>
      </c>
      <c r="CK615" s="22" t="s">
        <v>37</v>
      </c>
      <c r="CL615" s="22" t="s">
        <v>37</v>
      </c>
      <c r="CM615" s="20" t="s">
        <v>37</v>
      </c>
      <c r="CN615" s="20" t="s">
        <v>37</v>
      </c>
      <c r="CO615" s="20" t="s">
        <v>37</v>
      </c>
      <c r="CP615" s="20" t="s">
        <v>37</v>
      </c>
    </row>
    <row r="616" spans="1:94" x14ac:dyDescent="0.35">
      <c r="A616" s="16">
        <v>2012</v>
      </c>
      <c r="B616" s="17">
        <v>17643</v>
      </c>
      <c r="C616" s="18" t="s">
        <v>1585</v>
      </c>
      <c r="D616" s="18" t="s">
        <v>87</v>
      </c>
      <c r="E616" s="18" t="s">
        <v>33</v>
      </c>
      <c r="F616" s="16" t="s">
        <v>8</v>
      </c>
      <c r="G616" s="20">
        <v>268</v>
      </c>
      <c r="H616" s="20">
        <v>26</v>
      </c>
      <c r="I616" s="20" t="s">
        <v>37</v>
      </c>
      <c r="J616" s="20" t="s">
        <v>37</v>
      </c>
      <c r="K616" s="20">
        <v>294</v>
      </c>
      <c r="L616" s="19" t="s">
        <v>37</v>
      </c>
      <c r="M616" s="19" t="s">
        <v>37</v>
      </c>
      <c r="N616" s="19" t="s">
        <v>37</v>
      </c>
      <c r="O616" s="19" t="s">
        <v>37</v>
      </c>
      <c r="P616" s="19">
        <v>0</v>
      </c>
      <c r="Q616" s="22">
        <v>4110</v>
      </c>
      <c r="R616" s="22">
        <v>1592</v>
      </c>
      <c r="S616" s="22" t="s">
        <v>37</v>
      </c>
      <c r="T616" s="22" t="s">
        <v>37</v>
      </c>
      <c r="U616" s="22">
        <v>5702</v>
      </c>
      <c r="V616" s="21" t="s">
        <v>37</v>
      </c>
      <c r="W616" s="21" t="s">
        <v>37</v>
      </c>
      <c r="X616" s="21" t="s">
        <v>37</v>
      </c>
      <c r="Y616" s="21" t="s">
        <v>37</v>
      </c>
      <c r="Z616" s="21">
        <v>0</v>
      </c>
      <c r="AA616" s="20" t="s">
        <v>37</v>
      </c>
      <c r="AB616" s="20" t="s">
        <v>37</v>
      </c>
      <c r="AC616" s="20" t="s">
        <v>37</v>
      </c>
      <c r="AD616" s="20" t="s">
        <v>37</v>
      </c>
      <c r="AE616" s="20">
        <v>0</v>
      </c>
      <c r="AF616" s="19" t="s">
        <v>37</v>
      </c>
      <c r="AG616" s="19" t="s">
        <v>37</v>
      </c>
      <c r="AH616" s="19" t="s">
        <v>37</v>
      </c>
      <c r="AI616" s="19" t="s">
        <v>37</v>
      </c>
      <c r="AJ616" s="19">
        <v>0</v>
      </c>
      <c r="AK616" s="19" t="s">
        <v>37</v>
      </c>
      <c r="AL616" s="19" t="s">
        <v>37</v>
      </c>
      <c r="AM616" s="19" t="s">
        <v>37</v>
      </c>
      <c r="AN616" s="19" t="s">
        <v>37</v>
      </c>
      <c r="AO616" s="19">
        <v>0</v>
      </c>
      <c r="AP616" s="22" t="s">
        <v>37</v>
      </c>
      <c r="AQ616" s="22" t="s">
        <v>37</v>
      </c>
      <c r="AR616" s="22" t="s">
        <v>37</v>
      </c>
      <c r="AS616" s="22" t="s">
        <v>37</v>
      </c>
      <c r="AT616" s="22">
        <v>0</v>
      </c>
      <c r="AU616" s="21" t="s">
        <v>37</v>
      </c>
      <c r="AV616" s="21" t="s">
        <v>37</v>
      </c>
      <c r="AW616" s="21" t="s">
        <v>37</v>
      </c>
      <c r="AX616" s="21" t="s">
        <v>37</v>
      </c>
      <c r="AY616" s="21">
        <v>0</v>
      </c>
      <c r="AZ616" s="21" t="s">
        <v>37</v>
      </c>
      <c r="BA616" s="21" t="s">
        <v>37</v>
      </c>
      <c r="BB616" s="21" t="s">
        <v>37</v>
      </c>
      <c r="BC616" s="21" t="s">
        <v>37</v>
      </c>
      <c r="BD616" s="21">
        <v>0</v>
      </c>
      <c r="BE616" s="20">
        <v>37</v>
      </c>
      <c r="BF616" s="20">
        <v>2</v>
      </c>
      <c r="BG616" s="20" t="s">
        <v>37</v>
      </c>
      <c r="BH616" s="20" t="s">
        <v>37</v>
      </c>
      <c r="BI616" s="20">
        <v>39</v>
      </c>
      <c r="BJ616" s="20">
        <v>66</v>
      </c>
      <c r="BK616" s="20">
        <v>1</v>
      </c>
      <c r="BL616" s="20" t="s">
        <v>37</v>
      </c>
      <c r="BM616" s="20" t="s">
        <v>37</v>
      </c>
      <c r="BN616" s="20">
        <v>67</v>
      </c>
      <c r="BO616" s="22" t="s">
        <v>37</v>
      </c>
      <c r="BP616" s="22" t="s">
        <v>37</v>
      </c>
      <c r="BQ616" s="22" t="s">
        <v>37</v>
      </c>
      <c r="BR616" s="22" t="s">
        <v>37</v>
      </c>
      <c r="BS616" s="22">
        <v>0</v>
      </c>
      <c r="BT616" s="22" t="s">
        <v>37</v>
      </c>
      <c r="BU616" s="22" t="s">
        <v>37</v>
      </c>
      <c r="BV616" s="22" t="s">
        <v>37</v>
      </c>
      <c r="BW616" s="22" t="s">
        <v>37</v>
      </c>
      <c r="BX616" s="22">
        <v>0</v>
      </c>
      <c r="BY616" s="24" t="s">
        <v>37</v>
      </c>
      <c r="BZ616" s="24" t="s">
        <v>37</v>
      </c>
      <c r="CA616" s="24" t="s">
        <v>37</v>
      </c>
      <c r="CB616" s="24" t="s">
        <v>37</v>
      </c>
      <c r="CC616" s="24">
        <v>0</v>
      </c>
      <c r="CD616" s="24">
        <v>103</v>
      </c>
      <c r="CE616" s="24">
        <v>3</v>
      </c>
      <c r="CF616" s="24">
        <v>0</v>
      </c>
      <c r="CG616" s="24">
        <v>0</v>
      </c>
      <c r="CH616" s="24">
        <v>106</v>
      </c>
      <c r="CI616" s="22" t="s">
        <v>37</v>
      </c>
      <c r="CJ616" s="22" t="s">
        <v>37</v>
      </c>
      <c r="CK616" s="22" t="s">
        <v>37</v>
      </c>
      <c r="CL616" s="22" t="s">
        <v>37</v>
      </c>
      <c r="CM616" s="20" t="s">
        <v>37</v>
      </c>
      <c r="CN616" s="20" t="s">
        <v>37</v>
      </c>
      <c r="CO616" s="20" t="s">
        <v>37</v>
      </c>
      <c r="CP616" s="20" t="s">
        <v>37</v>
      </c>
    </row>
    <row r="617" spans="1:94" x14ac:dyDescent="0.35">
      <c r="A617" s="16">
        <v>2012</v>
      </c>
      <c r="B617" s="17">
        <v>17646</v>
      </c>
      <c r="C617" s="18" t="s">
        <v>1586</v>
      </c>
      <c r="D617" s="18" t="s">
        <v>59</v>
      </c>
      <c r="E617" s="18" t="s">
        <v>33</v>
      </c>
      <c r="F617" s="16" t="s">
        <v>8</v>
      </c>
      <c r="G617" s="20" t="s">
        <v>37</v>
      </c>
      <c r="H617" s="20" t="s">
        <v>37</v>
      </c>
      <c r="I617" s="20" t="s">
        <v>37</v>
      </c>
      <c r="J617" s="20" t="s">
        <v>37</v>
      </c>
      <c r="K617" s="20" t="s">
        <v>37</v>
      </c>
      <c r="L617" s="19" t="s">
        <v>37</v>
      </c>
      <c r="M617" s="19" t="s">
        <v>37</v>
      </c>
      <c r="N617" s="19" t="s">
        <v>37</v>
      </c>
      <c r="O617" s="19" t="s">
        <v>37</v>
      </c>
      <c r="P617" s="19" t="s">
        <v>37</v>
      </c>
      <c r="Q617" s="22" t="s">
        <v>37</v>
      </c>
      <c r="R617" s="22" t="s">
        <v>37</v>
      </c>
      <c r="S617" s="22" t="s">
        <v>37</v>
      </c>
      <c r="T617" s="22" t="s">
        <v>37</v>
      </c>
      <c r="U617" s="22" t="s">
        <v>37</v>
      </c>
      <c r="V617" s="21" t="s">
        <v>37</v>
      </c>
      <c r="W617" s="21" t="s">
        <v>37</v>
      </c>
      <c r="X617" s="21" t="s">
        <v>37</v>
      </c>
      <c r="Y617" s="21" t="s">
        <v>37</v>
      </c>
      <c r="Z617" s="21" t="s">
        <v>37</v>
      </c>
      <c r="AA617" s="20" t="s">
        <v>37</v>
      </c>
      <c r="AB617" s="20" t="s">
        <v>37</v>
      </c>
      <c r="AC617" s="20" t="s">
        <v>37</v>
      </c>
      <c r="AD617" s="20" t="s">
        <v>37</v>
      </c>
      <c r="AE617" s="20" t="s">
        <v>37</v>
      </c>
      <c r="AF617" s="19" t="s">
        <v>37</v>
      </c>
      <c r="AG617" s="19" t="s">
        <v>37</v>
      </c>
      <c r="AH617" s="19" t="s">
        <v>37</v>
      </c>
      <c r="AI617" s="19" t="s">
        <v>37</v>
      </c>
      <c r="AJ617" s="19" t="s">
        <v>37</v>
      </c>
      <c r="AK617" s="19" t="s">
        <v>37</v>
      </c>
      <c r="AL617" s="19" t="s">
        <v>37</v>
      </c>
      <c r="AM617" s="19" t="s">
        <v>37</v>
      </c>
      <c r="AN617" s="19" t="s">
        <v>37</v>
      </c>
      <c r="AO617" s="19" t="s">
        <v>37</v>
      </c>
      <c r="AP617" s="22" t="s">
        <v>37</v>
      </c>
      <c r="AQ617" s="22" t="s">
        <v>37</v>
      </c>
      <c r="AR617" s="22" t="s">
        <v>37</v>
      </c>
      <c r="AS617" s="22" t="s">
        <v>37</v>
      </c>
      <c r="AT617" s="22" t="s">
        <v>37</v>
      </c>
      <c r="AU617" s="21" t="s">
        <v>37</v>
      </c>
      <c r="AV617" s="21" t="s">
        <v>37</v>
      </c>
      <c r="AW617" s="21" t="s">
        <v>37</v>
      </c>
      <c r="AX617" s="21" t="s">
        <v>37</v>
      </c>
      <c r="AY617" s="21" t="s">
        <v>37</v>
      </c>
      <c r="AZ617" s="21" t="s">
        <v>37</v>
      </c>
      <c r="BA617" s="21" t="s">
        <v>37</v>
      </c>
      <c r="BB617" s="21" t="s">
        <v>37</v>
      </c>
      <c r="BC617" s="21" t="s">
        <v>37</v>
      </c>
      <c r="BD617" s="21" t="s">
        <v>37</v>
      </c>
      <c r="BE617" s="20" t="s">
        <v>37</v>
      </c>
      <c r="BF617" s="20" t="s">
        <v>37</v>
      </c>
      <c r="BG617" s="20" t="s">
        <v>37</v>
      </c>
      <c r="BH617" s="20" t="s">
        <v>37</v>
      </c>
      <c r="BI617" s="20" t="s">
        <v>37</v>
      </c>
      <c r="BJ617" s="20" t="s">
        <v>37</v>
      </c>
      <c r="BK617" s="20" t="s">
        <v>37</v>
      </c>
      <c r="BL617" s="20" t="s">
        <v>37</v>
      </c>
      <c r="BM617" s="20" t="s">
        <v>37</v>
      </c>
      <c r="BN617" s="20" t="s">
        <v>37</v>
      </c>
      <c r="BO617" s="22" t="s">
        <v>37</v>
      </c>
      <c r="BP617" s="22" t="s">
        <v>37</v>
      </c>
      <c r="BQ617" s="22" t="s">
        <v>37</v>
      </c>
      <c r="BR617" s="22" t="s">
        <v>37</v>
      </c>
      <c r="BS617" s="22" t="s">
        <v>37</v>
      </c>
      <c r="BT617" s="22" t="s">
        <v>37</v>
      </c>
      <c r="BU617" s="22" t="s">
        <v>37</v>
      </c>
      <c r="BV617" s="22" t="s">
        <v>37</v>
      </c>
      <c r="BW617" s="22" t="s">
        <v>37</v>
      </c>
      <c r="BX617" s="22" t="s">
        <v>37</v>
      </c>
      <c r="BY617" s="24" t="s">
        <v>37</v>
      </c>
      <c r="BZ617" s="24" t="s">
        <v>37</v>
      </c>
      <c r="CA617" s="24" t="s">
        <v>37</v>
      </c>
      <c r="CB617" s="24" t="s">
        <v>37</v>
      </c>
      <c r="CC617" s="24" t="s">
        <v>37</v>
      </c>
      <c r="CD617" s="24" t="s">
        <v>37</v>
      </c>
      <c r="CE617" s="24" t="s">
        <v>37</v>
      </c>
      <c r="CF617" s="24" t="s">
        <v>37</v>
      </c>
      <c r="CG617" s="24" t="s">
        <v>37</v>
      </c>
      <c r="CH617" s="24" t="s">
        <v>37</v>
      </c>
      <c r="CI617" s="22" t="s">
        <v>37</v>
      </c>
      <c r="CJ617" s="22">
        <v>6</v>
      </c>
      <c r="CK617" s="22" t="s">
        <v>37</v>
      </c>
      <c r="CL617" s="22" t="s">
        <v>37</v>
      </c>
      <c r="CM617" s="20" t="s">
        <v>37</v>
      </c>
      <c r="CN617" s="20" t="s">
        <v>37</v>
      </c>
      <c r="CO617" s="20" t="s">
        <v>37</v>
      </c>
      <c r="CP617" s="20" t="s">
        <v>37</v>
      </c>
    </row>
    <row r="618" spans="1:94" x14ac:dyDescent="0.35">
      <c r="A618" s="16">
        <v>2012</v>
      </c>
      <c r="B618" s="17">
        <v>17668</v>
      </c>
      <c r="C618" s="18" t="s">
        <v>2239</v>
      </c>
      <c r="D618" s="18" t="s">
        <v>70</v>
      </c>
      <c r="E618" s="18" t="s">
        <v>28</v>
      </c>
      <c r="F618" s="16" t="s">
        <v>2203</v>
      </c>
      <c r="G618" s="20" t="s">
        <v>37</v>
      </c>
      <c r="H618" s="20" t="s">
        <v>37</v>
      </c>
      <c r="I618" s="20" t="s">
        <v>37</v>
      </c>
      <c r="J618" s="20" t="s">
        <v>37</v>
      </c>
      <c r="K618" s="20" t="s">
        <v>37</v>
      </c>
      <c r="L618" s="19" t="s">
        <v>37</v>
      </c>
      <c r="M618" s="19" t="s">
        <v>37</v>
      </c>
      <c r="N618" s="19" t="s">
        <v>37</v>
      </c>
      <c r="O618" s="19" t="s">
        <v>37</v>
      </c>
      <c r="P618" s="19" t="s">
        <v>37</v>
      </c>
      <c r="Q618" s="22" t="s">
        <v>37</v>
      </c>
      <c r="R618" s="22" t="s">
        <v>37</v>
      </c>
      <c r="S618" s="22" t="s">
        <v>37</v>
      </c>
      <c r="T618" s="22" t="s">
        <v>37</v>
      </c>
      <c r="U618" s="22" t="s">
        <v>37</v>
      </c>
      <c r="V618" s="21" t="s">
        <v>37</v>
      </c>
      <c r="W618" s="21" t="s">
        <v>37</v>
      </c>
      <c r="X618" s="21" t="s">
        <v>37</v>
      </c>
      <c r="Y618" s="21" t="s">
        <v>37</v>
      </c>
      <c r="Z618" s="21" t="s">
        <v>37</v>
      </c>
      <c r="AA618" s="20" t="s">
        <v>37</v>
      </c>
      <c r="AB618" s="20" t="s">
        <v>37</v>
      </c>
      <c r="AC618" s="20" t="s">
        <v>37</v>
      </c>
      <c r="AD618" s="20" t="s">
        <v>37</v>
      </c>
      <c r="AE618" s="20" t="s">
        <v>37</v>
      </c>
      <c r="AF618" s="19" t="s">
        <v>37</v>
      </c>
      <c r="AG618" s="19" t="s">
        <v>37</v>
      </c>
      <c r="AH618" s="19" t="s">
        <v>37</v>
      </c>
      <c r="AI618" s="19" t="s">
        <v>37</v>
      </c>
      <c r="AJ618" s="19" t="s">
        <v>37</v>
      </c>
      <c r="AK618" s="19" t="s">
        <v>37</v>
      </c>
      <c r="AL618" s="19" t="s">
        <v>37</v>
      </c>
      <c r="AM618" s="19" t="s">
        <v>37</v>
      </c>
      <c r="AN618" s="19" t="s">
        <v>37</v>
      </c>
      <c r="AO618" s="19" t="s">
        <v>37</v>
      </c>
      <c r="AP618" s="22" t="s">
        <v>37</v>
      </c>
      <c r="AQ618" s="22" t="s">
        <v>37</v>
      </c>
      <c r="AR618" s="22" t="s">
        <v>37</v>
      </c>
      <c r="AS618" s="22" t="s">
        <v>37</v>
      </c>
      <c r="AT618" s="22" t="s">
        <v>37</v>
      </c>
      <c r="AU618" s="21" t="s">
        <v>37</v>
      </c>
      <c r="AV618" s="21" t="s">
        <v>37</v>
      </c>
      <c r="AW618" s="21" t="s">
        <v>37</v>
      </c>
      <c r="AX618" s="21" t="s">
        <v>37</v>
      </c>
      <c r="AY618" s="21" t="s">
        <v>37</v>
      </c>
      <c r="AZ618" s="21" t="s">
        <v>37</v>
      </c>
      <c r="BA618" s="21" t="s">
        <v>37</v>
      </c>
      <c r="BB618" s="21" t="s">
        <v>37</v>
      </c>
      <c r="BC618" s="21" t="s">
        <v>37</v>
      </c>
      <c r="BD618" s="21" t="s">
        <v>37</v>
      </c>
      <c r="BE618" s="20" t="s">
        <v>37</v>
      </c>
      <c r="BF618" s="20" t="s">
        <v>37</v>
      </c>
      <c r="BG618" s="20" t="s">
        <v>37</v>
      </c>
      <c r="BH618" s="20" t="s">
        <v>37</v>
      </c>
      <c r="BI618" s="20" t="s">
        <v>37</v>
      </c>
      <c r="BJ618" s="20" t="s">
        <v>37</v>
      </c>
      <c r="BK618" s="20" t="s">
        <v>37</v>
      </c>
      <c r="BL618" s="20" t="s">
        <v>37</v>
      </c>
      <c r="BM618" s="20" t="s">
        <v>37</v>
      </c>
      <c r="BN618" s="20" t="s">
        <v>37</v>
      </c>
      <c r="BO618" s="22" t="s">
        <v>37</v>
      </c>
      <c r="BP618" s="22" t="s">
        <v>37</v>
      </c>
      <c r="BQ618" s="22" t="s">
        <v>37</v>
      </c>
      <c r="BR618" s="22" t="s">
        <v>37</v>
      </c>
      <c r="BS618" s="22" t="s">
        <v>37</v>
      </c>
      <c r="BT618" s="22" t="s">
        <v>37</v>
      </c>
      <c r="BU618" s="22" t="s">
        <v>37</v>
      </c>
      <c r="BV618" s="22" t="s">
        <v>37</v>
      </c>
      <c r="BW618" s="22" t="s">
        <v>37</v>
      </c>
      <c r="BX618" s="22" t="s">
        <v>37</v>
      </c>
      <c r="BY618" s="24" t="s">
        <v>37</v>
      </c>
      <c r="BZ618" s="24" t="s">
        <v>37</v>
      </c>
      <c r="CA618" s="24" t="s">
        <v>37</v>
      </c>
      <c r="CB618" s="24" t="s">
        <v>37</v>
      </c>
      <c r="CC618" s="24" t="s">
        <v>37</v>
      </c>
      <c r="CD618" s="24" t="s">
        <v>37</v>
      </c>
      <c r="CE618" s="24" t="s">
        <v>37</v>
      </c>
      <c r="CF618" s="24" t="s">
        <v>37</v>
      </c>
      <c r="CG618" s="24" t="s">
        <v>37</v>
      </c>
      <c r="CH618" s="24" t="s">
        <v>37</v>
      </c>
      <c r="CI618" s="22" t="s">
        <v>37</v>
      </c>
      <c r="CJ618" s="22" t="s">
        <v>37</v>
      </c>
      <c r="CK618" s="22" t="s">
        <v>37</v>
      </c>
      <c r="CL618" s="22" t="s">
        <v>37</v>
      </c>
      <c r="CM618" s="20">
        <v>0</v>
      </c>
      <c r="CN618" s="20">
        <v>24</v>
      </c>
      <c r="CO618" s="20" t="s">
        <v>37</v>
      </c>
      <c r="CP618" s="20" t="s">
        <v>37</v>
      </c>
    </row>
    <row r="619" spans="1:94" x14ac:dyDescent="0.35">
      <c r="A619" s="16">
        <v>2012</v>
      </c>
      <c r="B619" s="17">
        <v>17684</v>
      </c>
      <c r="C619" s="18" t="s">
        <v>1591</v>
      </c>
      <c r="D619" s="18" t="s">
        <v>30</v>
      </c>
      <c r="E619" s="18" t="s">
        <v>33</v>
      </c>
      <c r="F619" s="16" t="s">
        <v>8</v>
      </c>
      <c r="G619" s="20" t="s">
        <v>37</v>
      </c>
      <c r="H619" s="20" t="s">
        <v>37</v>
      </c>
      <c r="I619" s="20" t="s">
        <v>37</v>
      </c>
      <c r="J619" s="20" t="s">
        <v>37</v>
      </c>
      <c r="K619" s="20">
        <v>0</v>
      </c>
      <c r="L619" s="19" t="s">
        <v>37</v>
      </c>
      <c r="M619" s="19" t="s">
        <v>37</v>
      </c>
      <c r="N619" s="19" t="s">
        <v>37</v>
      </c>
      <c r="O619" s="19" t="s">
        <v>37</v>
      </c>
      <c r="P619" s="19">
        <v>0</v>
      </c>
      <c r="Q619" s="22" t="s">
        <v>37</v>
      </c>
      <c r="R619" s="22" t="s">
        <v>37</v>
      </c>
      <c r="S619" s="22" t="s">
        <v>37</v>
      </c>
      <c r="T619" s="22" t="s">
        <v>37</v>
      </c>
      <c r="U619" s="22">
        <v>0</v>
      </c>
      <c r="V619" s="21" t="s">
        <v>37</v>
      </c>
      <c r="W619" s="21" t="s">
        <v>37</v>
      </c>
      <c r="X619" s="21" t="s">
        <v>37</v>
      </c>
      <c r="Y619" s="21" t="s">
        <v>37</v>
      </c>
      <c r="Z619" s="21">
        <v>0</v>
      </c>
      <c r="AA619" s="20" t="s">
        <v>37</v>
      </c>
      <c r="AB619" s="20" t="s">
        <v>37</v>
      </c>
      <c r="AC619" s="20" t="s">
        <v>37</v>
      </c>
      <c r="AD619" s="20" t="s">
        <v>37</v>
      </c>
      <c r="AE619" s="20">
        <v>0</v>
      </c>
      <c r="AF619" s="19" t="s">
        <v>37</v>
      </c>
      <c r="AG619" s="19" t="s">
        <v>37</v>
      </c>
      <c r="AH619" s="19" t="s">
        <v>37</v>
      </c>
      <c r="AI619" s="19" t="s">
        <v>37</v>
      </c>
      <c r="AJ619" s="19">
        <v>0</v>
      </c>
      <c r="AK619" s="19" t="s">
        <v>37</v>
      </c>
      <c r="AL619" s="19" t="s">
        <v>37</v>
      </c>
      <c r="AM619" s="19" t="s">
        <v>37</v>
      </c>
      <c r="AN619" s="19" t="s">
        <v>37</v>
      </c>
      <c r="AO619" s="19">
        <v>0</v>
      </c>
      <c r="AP619" s="22" t="s">
        <v>37</v>
      </c>
      <c r="AQ619" s="22">
        <v>62</v>
      </c>
      <c r="AR619" s="22" t="s">
        <v>37</v>
      </c>
      <c r="AS619" s="22" t="s">
        <v>37</v>
      </c>
      <c r="AT619" s="22">
        <v>62</v>
      </c>
      <c r="AU619" s="21" t="s">
        <v>37</v>
      </c>
      <c r="AV619" s="21">
        <v>0.6</v>
      </c>
      <c r="AW619" s="21" t="s">
        <v>37</v>
      </c>
      <c r="AX619" s="21" t="s">
        <v>37</v>
      </c>
      <c r="AY619" s="21">
        <v>0.6</v>
      </c>
      <c r="AZ619" s="21" t="s">
        <v>37</v>
      </c>
      <c r="BA619" s="21">
        <v>0.6</v>
      </c>
      <c r="BB619" s="21" t="s">
        <v>37</v>
      </c>
      <c r="BC619" s="21" t="s">
        <v>37</v>
      </c>
      <c r="BD619" s="21">
        <v>0.6</v>
      </c>
      <c r="BE619" s="20" t="s">
        <v>37</v>
      </c>
      <c r="BF619" s="20" t="s">
        <v>37</v>
      </c>
      <c r="BG619" s="20" t="s">
        <v>37</v>
      </c>
      <c r="BH619" s="20" t="s">
        <v>37</v>
      </c>
      <c r="BI619" s="20" t="s">
        <v>37</v>
      </c>
      <c r="BJ619" s="20" t="s">
        <v>37</v>
      </c>
      <c r="BK619" s="20" t="s">
        <v>37</v>
      </c>
      <c r="BL619" s="20" t="s">
        <v>37</v>
      </c>
      <c r="BM619" s="20" t="s">
        <v>37</v>
      </c>
      <c r="BN619" s="20" t="s">
        <v>37</v>
      </c>
      <c r="BO619" s="22" t="s">
        <v>37</v>
      </c>
      <c r="BP619" s="22" t="s">
        <v>37</v>
      </c>
      <c r="BQ619" s="22" t="s">
        <v>37</v>
      </c>
      <c r="BR619" s="22" t="s">
        <v>37</v>
      </c>
      <c r="BS619" s="22" t="s">
        <v>37</v>
      </c>
      <c r="BT619" s="22" t="s">
        <v>37</v>
      </c>
      <c r="BU619" s="22" t="s">
        <v>37</v>
      </c>
      <c r="BV619" s="22" t="s">
        <v>37</v>
      </c>
      <c r="BW619" s="22" t="s">
        <v>37</v>
      </c>
      <c r="BX619" s="22" t="s">
        <v>37</v>
      </c>
      <c r="BY619" s="24" t="s">
        <v>37</v>
      </c>
      <c r="BZ619" s="24" t="s">
        <v>37</v>
      </c>
      <c r="CA619" s="24" t="s">
        <v>37</v>
      </c>
      <c r="CB619" s="24" t="s">
        <v>37</v>
      </c>
      <c r="CC619" s="24" t="s">
        <v>37</v>
      </c>
      <c r="CD619" s="24" t="s">
        <v>37</v>
      </c>
      <c r="CE619" s="24" t="s">
        <v>37</v>
      </c>
      <c r="CF619" s="24" t="s">
        <v>37</v>
      </c>
      <c r="CG619" s="24" t="s">
        <v>37</v>
      </c>
      <c r="CH619" s="24" t="s">
        <v>37</v>
      </c>
      <c r="CI619" s="22" t="s">
        <v>37</v>
      </c>
      <c r="CJ619" s="22" t="s">
        <v>37</v>
      </c>
      <c r="CK619" s="22" t="s">
        <v>37</v>
      </c>
      <c r="CL619" s="22" t="s">
        <v>37</v>
      </c>
      <c r="CM619" s="20" t="s">
        <v>37</v>
      </c>
      <c r="CN619" s="20">
        <v>16</v>
      </c>
      <c r="CO619" s="20" t="s">
        <v>37</v>
      </c>
      <c r="CP619" s="20" t="s">
        <v>37</v>
      </c>
    </row>
    <row r="620" spans="1:94" x14ac:dyDescent="0.35">
      <c r="A620" s="16">
        <v>2012</v>
      </c>
      <c r="B620" s="17">
        <v>17692</v>
      </c>
      <c r="C620" s="18" t="s">
        <v>1592</v>
      </c>
      <c r="D620" s="18" t="s">
        <v>90</v>
      </c>
      <c r="E620" s="18" t="s">
        <v>191</v>
      </c>
      <c r="F620" s="16" t="s">
        <v>8</v>
      </c>
      <c r="G620" s="20" t="s">
        <v>37</v>
      </c>
      <c r="H620" s="20" t="s">
        <v>37</v>
      </c>
      <c r="I620" s="20" t="s">
        <v>37</v>
      </c>
      <c r="J620" s="20" t="s">
        <v>37</v>
      </c>
      <c r="K620" s="20">
        <v>0</v>
      </c>
      <c r="L620" s="19" t="s">
        <v>37</v>
      </c>
      <c r="M620" s="19" t="s">
        <v>37</v>
      </c>
      <c r="N620" s="19" t="s">
        <v>37</v>
      </c>
      <c r="O620" s="19" t="s">
        <v>37</v>
      </c>
      <c r="P620" s="19">
        <v>0</v>
      </c>
      <c r="Q620" s="22" t="s">
        <v>37</v>
      </c>
      <c r="R620" s="22" t="s">
        <v>37</v>
      </c>
      <c r="S620" s="22" t="s">
        <v>37</v>
      </c>
      <c r="T620" s="22" t="s">
        <v>37</v>
      </c>
      <c r="U620" s="22">
        <v>0</v>
      </c>
      <c r="V620" s="21" t="s">
        <v>37</v>
      </c>
      <c r="W620" s="21" t="s">
        <v>37</v>
      </c>
      <c r="X620" s="21" t="s">
        <v>37</v>
      </c>
      <c r="Y620" s="21" t="s">
        <v>37</v>
      </c>
      <c r="Z620" s="21">
        <v>0</v>
      </c>
      <c r="AA620" s="20" t="s">
        <v>37</v>
      </c>
      <c r="AB620" s="20" t="s">
        <v>37</v>
      </c>
      <c r="AC620" s="20" t="s">
        <v>37</v>
      </c>
      <c r="AD620" s="20" t="s">
        <v>37</v>
      </c>
      <c r="AE620" s="20">
        <v>0</v>
      </c>
      <c r="AF620" s="19" t="s">
        <v>37</v>
      </c>
      <c r="AG620" s="19" t="s">
        <v>37</v>
      </c>
      <c r="AH620" s="19" t="s">
        <v>37</v>
      </c>
      <c r="AI620" s="19" t="s">
        <v>37</v>
      </c>
      <c r="AJ620" s="19">
        <v>0</v>
      </c>
      <c r="AK620" s="19" t="s">
        <v>37</v>
      </c>
      <c r="AL620" s="19" t="s">
        <v>37</v>
      </c>
      <c r="AM620" s="19" t="s">
        <v>37</v>
      </c>
      <c r="AN620" s="19" t="s">
        <v>37</v>
      </c>
      <c r="AO620" s="19">
        <v>0</v>
      </c>
      <c r="AP620" s="22" t="s">
        <v>37</v>
      </c>
      <c r="AQ620" s="22" t="s">
        <v>37</v>
      </c>
      <c r="AR620" s="22" t="s">
        <v>37</v>
      </c>
      <c r="AS620" s="22" t="s">
        <v>37</v>
      </c>
      <c r="AT620" s="22">
        <v>0</v>
      </c>
      <c r="AU620" s="21" t="s">
        <v>37</v>
      </c>
      <c r="AV620" s="21" t="s">
        <v>37</v>
      </c>
      <c r="AW620" s="21">
        <v>16.5</v>
      </c>
      <c r="AX620" s="21" t="s">
        <v>37</v>
      </c>
      <c r="AY620" s="21">
        <v>16.5</v>
      </c>
      <c r="AZ620" s="21" t="s">
        <v>37</v>
      </c>
      <c r="BA620" s="21" t="s">
        <v>37</v>
      </c>
      <c r="BB620" s="21">
        <v>22.5</v>
      </c>
      <c r="BC620" s="21" t="s">
        <v>37</v>
      </c>
      <c r="BD620" s="21">
        <v>22.5</v>
      </c>
      <c r="BE620" s="20" t="s">
        <v>37</v>
      </c>
      <c r="BF620" s="20" t="s">
        <v>37</v>
      </c>
      <c r="BG620" s="20" t="s">
        <v>37</v>
      </c>
      <c r="BH620" s="20" t="s">
        <v>37</v>
      </c>
      <c r="BI620" s="20">
        <v>0</v>
      </c>
      <c r="BJ620" s="20" t="s">
        <v>37</v>
      </c>
      <c r="BK620" s="20" t="s">
        <v>37</v>
      </c>
      <c r="BL620" s="20" t="s">
        <v>37</v>
      </c>
      <c r="BM620" s="20" t="s">
        <v>37</v>
      </c>
      <c r="BN620" s="20">
        <v>0</v>
      </c>
      <c r="BO620" s="22" t="s">
        <v>37</v>
      </c>
      <c r="BP620" s="22" t="s">
        <v>37</v>
      </c>
      <c r="BQ620" s="22">
        <v>49</v>
      </c>
      <c r="BR620" s="22" t="s">
        <v>37</v>
      </c>
      <c r="BS620" s="22">
        <v>49</v>
      </c>
      <c r="BT620" s="22" t="s">
        <v>37</v>
      </c>
      <c r="BU620" s="22" t="s">
        <v>37</v>
      </c>
      <c r="BV620" s="22" t="s">
        <v>37</v>
      </c>
      <c r="BW620" s="22" t="s">
        <v>37</v>
      </c>
      <c r="BX620" s="22">
        <v>0</v>
      </c>
      <c r="BY620" s="24" t="s">
        <v>37</v>
      </c>
      <c r="BZ620" s="24" t="s">
        <v>37</v>
      </c>
      <c r="CA620" s="24" t="s">
        <v>37</v>
      </c>
      <c r="CB620" s="24" t="s">
        <v>37</v>
      </c>
      <c r="CC620" s="24">
        <v>0</v>
      </c>
      <c r="CD620" s="24">
        <v>0</v>
      </c>
      <c r="CE620" s="24">
        <v>0</v>
      </c>
      <c r="CF620" s="24">
        <v>49</v>
      </c>
      <c r="CG620" s="24">
        <v>0</v>
      </c>
      <c r="CH620" s="24">
        <v>49</v>
      </c>
      <c r="CI620" s="22" t="s">
        <v>37</v>
      </c>
      <c r="CJ620" s="22" t="s">
        <v>37</v>
      </c>
      <c r="CK620" s="22" t="s">
        <v>37</v>
      </c>
      <c r="CL620" s="22" t="s">
        <v>37</v>
      </c>
      <c r="CM620" s="20" t="s">
        <v>37</v>
      </c>
      <c r="CN620" s="20" t="s">
        <v>37</v>
      </c>
      <c r="CO620" s="20" t="s">
        <v>37</v>
      </c>
      <c r="CP620" s="20" t="s">
        <v>37</v>
      </c>
    </row>
    <row r="621" spans="1:94" x14ac:dyDescent="0.35">
      <c r="A621" s="16">
        <v>2012</v>
      </c>
      <c r="B621" s="17">
        <v>17698</v>
      </c>
      <c r="C621" s="18" t="s">
        <v>1596</v>
      </c>
      <c r="D621" s="18" t="s">
        <v>30</v>
      </c>
      <c r="E621" s="18" t="s">
        <v>57</v>
      </c>
      <c r="F621" s="16" t="s">
        <v>8</v>
      </c>
      <c r="G621" s="20" t="s">
        <v>37</v>
      </c>
      <c r="H621" s="20" t="s">
        <v>37</v>
      </c>
      <c r="I621" s="20" t="s">
        <v>37</v>
      </c>
      <c r="J621" s="20" t="s">
        <v>37</v>
      </c>
      <c r="K621" s="20" t="s">
        <v>37</v>
      </c>
      <c r="L621" s="19" t="s">
        <v>37</v>
      </c>
      <c r="M621" s="19" t="s">
        <v>37</v>
      </c>
      <c r="N621" s="19" t="s">
        <v>37</v>
      </c>
      <c r="O621" s="19" t="s">
        <v>37</v>
      </c>
      <c r="P621" s="19" t="s">
        <v>37</v>
      </c>
      <c r="Q621" s="22" t="s">
        <v>37</v>
      </c>
      <c r="R621" s="22" t="s">
        <v>37</v>
      </c>
      <c r="S621" s="22" t="s">
        <v>37</v>
      </c>
      <c r="T621" s="22" t="s">
        <v>37</v>
      </c>
      <c r="U621" s="22" t="s">
        <v>37</v>
      </c>
      <c r="V621" s="21" t="s">
        <v>37</v>
      </c>
      <c r="W621" s="21" t="s">
        <v>37</v>
      </c>
      <c r="X621" s="21" t="s">
        <v>37</v>
      </c>
      <c r="Y621" s="21" t="s">
        <v>37</v>
      </c>
      <c r="Z621" s="21" t="s">
        <v>37</v>
      </c>
      <c r="AA621" s="20" t="s">
        <v>37</v>
      </c>
      <c r="AB621" s="20" t="s">
        <v>37</v>
      </c>
      <c r="AC621" s="20" t="s">
        <v>37</v>
      </c>
      <c r="AD621" s="20" t="s">
        <v>37</v>
      </c>
      <c r="AE621" s="20" t="s">
        <v>37</v>
      </c>
      <c r="AF621" s="19" t="s">
        <v>37</v>
      </c>
      <c r="AG621" s="19" t="s">
        <v>37</v>
      </c>
      <c r="AH621" s="19" t="s">
        <v>37</v>
      </c>
      <c r="AI621" s="19" t="s">
        <v>37</v>
      </c>
      <c r="AJ621" s="19" t="s">
        <v>37</v>
      </c>
      <c r="AK621" s="19" t="s">
        <v>37</v>
      </c>
      <c r="AL621" s="19" t="s">
        <v>37</v>
      </c>
      <c r="AM621" s="19" t="s">
        <v>37</v>
      </c>
      <c r="AN621" s="19" t="s">
        <v>37</v>
      </c>
      <c r="AO621" s="19" t="s">
        <v>37</v>
      </c>
      <c r="AP621" s="22" t="s">
        <v>37</v>
      </c>
      <c r="AQ621" s="22" t="s">
        <v>37</v>
      </c>
      <c r="AR621" s="22" t="s">
        <v>37</v>
      </c>
      <c r="AS621" s="22" t="s">
        <v>37</v>
      </c>
      <c r="AT621" s="22" t="s">
        <v>37</v>
      </c>
      <c r="AU621" s="21" t="s">
        <v>37</v>
      </c>
      <c r="AV621" s="21" t="s">
        <v>37</v>
      </c>
      <c r="AW621" s="21" t="s">
        <v>37</v>
      </c>
      <c r="AX621" s="21" t="s">
        <v>37</v>
      </c>
      <c r="AY621" s="21" t="s">
        <v>37</v>
      </c>
      <c r="AZ621" s="21" t="s">
        <v>37</v>
      </c>
      <c r="BA621" s="21" t="s">
        <v>37</v>
      </c>
      <c r="BB621" s="21" t="s">
        <v>37</v>
      </c>
      <c r="BC621" s="21" t="s">
        <v>37</v>
      </c>
      <c r="BD621" s="21" t="s">
        <v>37</v>
      </c>
      <c r="BE621" s="20" t="s">
        <v>37</v>
      </c>
      <c r="BF621" s="20" t="s">
        <v>37</v>
      </c>
      <c r="BG621" s="20" t="s">
        <v>37</v>
      </c>
      <c r="BH621" s="20" t="s">
        <v>37</v>
      </c>
      <c r="BI621" s="20" t="s">
        <v>37</v>
      </c>
      <c r="BJ621" s="20" t="s">
        <v>37</v>
      </c>
      <c r="BK621" s="20" t="s">
        <v>37</v>
      </c>
      <c r="BL621" s="20" t="s">
        <v>37</v>
      </c>
      <c r="BM621" s="20" t="s">
        <v>37</v>
      </c>
      <c r="BN621" s="20" t="s">
        <v>37</v>
      </c>
      <c r="BO621" s="22" t="s">
        <v>37</v>
      </c>
      <c r="BP621" s="22" t="s">
        <v>37</v>
      </c>
      <c r="BQ621" s="22" t="s">
        <v>37</v>
      </c>
      <c r="BR621" s="22" t="s">
        <v>37</v>
      </c>
      <c r="BS621" s="22" t="s">
        <v>37</v>
      </c>
      <c r="BT621" s="22" t="s">
        <v>37</v>
      </c>
      <c r="BU621" s="22" t="s">
        <v>37</v>
      </c>
      <c r="BV621" s="22" t="s">
        <v>37</v>
      </c>
      <c r="BW621" s="22" t="s">
        <v>37</v>
      </c>
      <c r="BX621" s="22" t="s">
        <v>37</v>
      </c>
      <c r="BY621" s="24" t="s">
        <v>37</v>
      </c>
      <c r="BZ621" s="24" t="s">
        <v>37</v>
      </c>
      <c r="CA621" s="24" t="s">
        <v>37</v>
      </c>
      <c r="CB621" s="24" t="s">
        <v>37</v>
      </c>
      <c r="CC621" s="24" t="s">
        <v>37</v>
      </c>
      <c r="CD621" s="24" t="s">
        <v>37</v>
      </c>
      <c r="CE621" s="24" t="s">
        <v>37</v>
      </c>
      <c r="CF621" s="24" t="s">
        <v>37</v>
      </c>
      <c r="CG621" s="24" t="s">
        <v>37</v>
      </c>
      <c r="CH621" s="24" t="s">
        <v>37</v>
      </c>
      <c r="CI621" s="22">
        <v>0</v>
      </c>
      <c r="CJ621" s="22">
        <v>0</v>
      </c>
      <c r="CK621" s="22">
        <v>0</v>
      </c>
      <c r="CL621" s="22">
        <v>0</v>
      </c>
      <c r="CM621" s="20">
        <v>0</v>
      </c>
      <c r="CN621" s="20">
        <v>0</v>
      </c>
      <c r="CO621" s="20">
        <v>2</v>
      </c>
      <c r="CP621" s="20">
        <v>0</v>
      </c>
    </row>
    <row r="622" spans="1:94" x14ac:dyDescent="0.35">
      <c r="A622" s="16">
        <v>2012</v>
      </c>
      <c r="B622" s="17">
        <v>17698</v>
      </c>
      <c r="C622" s="18" t="s">
        <v>1596</v>
      </c>
      <c r="D622" s="18" t="s">
        <v>98</v>
      </c>
      <c r="E622" s="18" t="s">
        <v>57</v>
      </c>
      <c r="F622" s="16" t="s">
        <v>8</v>
      </c>
      <c r="G622" s="20">
        <v>9608</v>
      </c>
      <c r="H622" s="20">
        <v>9379</v>
      </c>
      <c r="I622" s="20">
        <v>0</v>
      </c>
      <c r="J622" s="20">
        <v>0</v>
      </c>
      <c r="K622" s="20">
        <v>18987</v>
      </c>
      <c r="L622" s="19">
        <v>3</v>
      </c>
      <c r="M622" s="19">
        <v>2</v>
      </c>
      <c r="N622" s="19">
        <v>0</v>
      </c>
      <c r="O622" s="19">
        <v>0</v>
      </c>
      <c r="P622" s="19">
        <v>5</v>
      </c>
      <c r="Q622" s="22">
        <v>123755</v>
      </c>
      <c r="R622" s="22">
        <v>92482</v>
      </c>
      <c r="S622" s="22">
        <v>0</v>
      </c>
      <c r="T622" s="22">
        <v>0</v>
      </c>
      <c r="U622" s="22">
        <v>216237</v>
      </c>
      <c r="V622" s="21">
        <v>31.8</v>
      </c>
      <c r="W622" s="21">
        <v>21.4</v>
      </c>
      <c r="X622" s="21">
        <v>0</v>
      </c>
      <c r="Y622" s="21">
        <v>0</v>
      </c>
      <c r="Z622" s="21">
        <v>53.2</v>
      </c>
      <c r="AA622" s="20">
        <v>0</v>
      </c>
      <c r="AB622" s="20">
        <v>90</v>
      </c>
      <c r="AC622" s="20">
        <v>0</v>
      </c>
      <c r="AD622" s="20">
        <v>0</v>
      </c>
      <c r="AE622" s="20">
        <v>90</v>
      </c>
      <c r="AF622" s="19">
        <v>0</v>
      </c>
      <c r="AG622" s="19">
        <v>8.1999999999999993</v>
      </c>
      <c r="AH622" s="19">
        <v>0</v>
      </c>
      <c r="AI622" s="19">
        <v>0</v>
      </c>
      <c r="AJ622" s="19">
        <v>8.1999999999999993</v>
      </c>
      <c r="AK622" s="19">
        <v>0</v>
      </c>
      <c r="AL622" s="19">
        <v>0</v>
      </c>
      <c r="AM622" s="19">
        <v>0</v>
      </c>
      <c r="AN622" s="19">
        <v>0</v>
      </c>
      <c r="AO622" s="19">
        <v>0</v>
      </c>
      <c r="AP622" s="22">
        <v>0</v>
      </c>
      <c r="AQ622" s="22">
        <v>0</v>
      </c>
      <c r="AR622" s="22">
        <v>0</v>
      </c>
      <c r="AS622" s="22">
        <v>0</v>
      </c>
      <c r="AT622" s="22">
        <v>0</v>
      </c>
      <c r="AU622" s="21">
        <v>0</v>
      </c>
      <c r="AV622" s="21">
        <v>0</v>
      </c>
      <c r="AW622" s="21">
        <v>0</v>
      </c>
      <c r="AX622" s="21">
        <v>0</v>
      </c>
      <c r="AY622" s="21">
        <v>0</v>
      </c>
      <c r="AZ622" s="21">
        <v>0</v>
      </c>
      <c r="BA622" s="21">
        <v>0</v>
      </c>
      <c r="BB622" s="21">
        <v>0</v>
      </c>
      <c r="BC622" s="21">
        <v>0</v>
      </c>
      <c r="BD622" s="21">
        <v>0</v>
      </c>
      <c r="BE622" s="20">
        <v>323</v>
      </c>
      <c r="BF622" s="20">
        <v>167</v>
      </c>
      <c r="BG622" s="20">
        <v>0</v>
      </c>
      <c r="BH622" s="20">
        <v>0</v>
      </c>
      <c r="BI622" s="20">
        <v>490</v>
      </c>
      <c r="BJ622" s="20">
        <v>2515</v>
      </c>
      <c r="BK622" s="20">
        <v>1181</v>
      </c>
      <c r="BL622" s="20">
        <v>0</v>
      </c>
      <c r="BM622" s="20">
        <v>0</v>
      </c>
      <c r="BN622" s="20">
        <v>3696</v>
      </c>
      <c r="BO622" s="22">
        <v>0</v>
      </c>
      <c r="BP622" s="22">
        <v>32</v>
      </c>
      <c r="BQ622" s="22">
        <v>0</v>
      </c>
      <c r="BR622" s="22">
        <v>0</v>
      </c>
      <c r="BS622" s="22">
        <v>32</v>
      </c>
      <c r="BT622" s="22">
        <v>0</v>
      </c>
      <c r="BU622" s="22">
        <v>251</v>
      </c>
      <c r="BV622" s="22">
        <v>0</v>
      </c>
      <c r="BW622" s="22">
        <v>0</v>
      </c>
      <c r="BX622" s="22">
        <v>251</v>
      </c>
      <c r="BY622" s="24">
        <v>0</v>
      </c>
      <c r="BZ622" s="24">
        <v>53</v>
      </c>
      <c r="CA622" s="24">
        <v>0</v>
      </c>
      <c r="CB622" s="24">
        <v>0</v>
      </c>
      <c r="CC622" s="24">
        <v>53</v>
      </c>
      <c r="CD622" s="24">
        <v>2838</v>
      </c>
      <c r="CE622" s="24">
        <v>1684</v>
      </c>
      <c r="CF622" s="24">
        <v>0</v>
      </c>
      <c r="CG622" s="24">
        <v>0</v>
      </c>
      <c r="CH622" s="24">
        <v>4522</v>
      </c>
      <c r="CI622" s="22">
        <v>0</v>
      </c>
      <c r="CJ622" s="22">
        <v>7</v>
      </c>
      <c r="CK622" s="22">
        <v>4</v>
      </c>
      <c r="CL622" s="22">
        <v>0</v>
      </c>
      <c r="CM622" s="20">
        <v>0</v>
      </c>
      <c r="CN622" s="20">
        <v>0</v>
      </c>
      <c r="CO622" s="20">
        <v>0</v>
      </c>
      <c r="CP622" s="20">
        <v>0</v>
      </c>
    </row>
    <row r="623" spans="1:94" x14ac:dyDescent="0.35">
      <c r="A623" s="16">
        <v>2012</v>
      </c>
      <c r="B623" s="17">
        <v>17698</v>
      </c>
      <c r="C623" s="18" t="s">
        <v>1596</v>
      </c>
      <c r="D623" s="18" t="s">
        <v>123</v>
      </c>
      <c r="E623" s="18" t="s">
        <v>57</v>
      </c>
      <c r="F623" s="16" t="s">
        <v>8</v>
      </c>
      <c r="G623" s="20">
        <v>5107</v>
      </c>
      <c r="H623" s="20">
        <v>12573</v>
      </c>
      <c r="I623" s="20">
        <v>0</v>
      </c>
      <c r="J623" s="20">
        <v>0</v>
      </c>
      <c r="K623" s="20">
        <v>17680</v>
      </c>
      <c r="L623" s="19">
        <v>0.8</v>
      </c>
      <c r="M623" s="19">
        <v>2.1</v>
      </c>
      <c r="N623" s="19">
        <v>0</v>
      </c>
      <c r="O623" s="19">
        <v>0</v>
      </c>
      <c r="P623" s="19">
        <v>2.9</v>
      </c>
      <c r="Q623" s="22">
        <v>11461</v>
      </c>
      <c r="R623" s="22">
        <v>34197</v>
      </c>
      <c r="S623" s="22">
        <v>0</v>
      </c>
      <c r="T623" s="22">
        <v>0</v>
      </c>
      <c r="U623" s="22">
        <v>45658</v>
      </c>
      <c r="V623" s="21">
        <v>2.2000000000000002</v>
      </c>
      <c r="W623" s="21">
        <v>5.2</v>
      </c>
      <c r="X623" s="21">
        <v>0</v>
      </c>
      <c r="Y623" s="21">
        <v>0</v>
      </c>
      <c r="Z623" s="21">
        <v>7.4</v>
      </c>
      <c r="AA623" s="20">
        <v>0</v>
      </c>
      <c r="AB623" s="20">
        <v>86</v>
      </c>
      <c r="AC623" s="20">
        <v>0</v>
      </c>
      <c r="AD623" s="20">
        <v>0</v>
      </c>
      <c r="AE623" s="20">
        <v>86</v>
      </c>
      <c r="AF623" s="19">
        <v>0</v>
      </c>
      <c r="AG623" s="19">
        <v>7.2</v>
      </c>
      <c r="AH623" s="19">
        <v>0</v>
      </c>
      <c r="AI623" s="19">
        <v>0</v>
      </c>
      <c r="AJ623" s="19">
        <v>7.2</v>
      </c>
      <c r="AK623" s="19">
        <v>0</v>
      </c>
      <c r="AL623" s="19">
        <v>7.2</v>
      </c>
      <c r="AM623" s="19">
        <v>0</v>
      </c>
      <c r="AN623" s="19">
        <v>0</v>
      </c>
      <c r="AO623" s="19">
        <v>7.2</v>
      </c>
      <c r="AP623" s="22">
        <v>0</v>
      </c>
      <c r="AQ623" s="22">
        <v>0</v>
      </c>
      <c r="AR623" s="22">
        <v>0</v>
      </c>
      <c r="AS623" s="22">
        <v>0</v>
      </c>
      <c r="AT623" s="22">
        <v>0</v>
      </c>
      <c r="AU623" s="21">
        <v>0</v>
      </c>
      <c r="AV623" s="21">
        <v>0</v>
      </c>
      <c r="AW623" s="21">
        <v>0</v>
      </c>
      <c r="AX623" s="21">
        <v>0</v>
      </c>
      <c r="AY623" s="21">
        <v>0</v>
      </c>
      <c r="AZ623" s="21">
        <v>0</v>
      </c>
      <c r="BA623" s="21">
        <v>0</v>
      </c>
      <c r="BB623" s="21">
        <v>0</v>
      </c>
      <c r="BC623" s="21">
        <v>0</v>
      </c>
      <c r="BD623" s="21">
        <v>0</v>
      </c>
      <c r="BE623" s="20">
        <v>1631</v>
      </c>
      <c r="BF623" s="20">
        <v>685</v>
      </c>
      <c r="BG623" s="20">
        <v>0</v>
      </c>
      <c r="BH623" s="20">
        <v>0</v>
      </c>
      <c r="BI623" s="20">
        <v>2316</v>
      </c>
      <c r="BJ623" s="20">
        <v>555</v>
      </c>
      <c r="BK623" s="20">
        <v>1566</v>
      </c>
      <c r="BL623" s="20">
        <v>0</v>
      </c>
      <c r="BM623" s="20">
        <v>0</v>
      </c>
      <c r="BN623" s="20">
        <v>2121</v>
      </c>
      <c r="BO623" s="22">
        <v>0</v>
      </c>
      <c r="BP623" s="22">
        <v>45</v>
      </c>
      <c r="BQ623" s="22">
        <v>0</v>
      </c>
      <c r="BR623" s="22">
        <v>0</v>
      </c>
      <c r="BS623" s="22">
        <v>45</v>
      </c>
      <c r="BT623" s="22">
        <v>0</v>
      </c>
      <c r="BU623" s="22">
        <v>165</v>
      </c>
      <c r="BV623" s="22">
        <v>0</v>
      </c>
      <c r="BW623" s="22">
        <v>0</v>
      </c>
      <c r="BX623" s="22">
        <v>165</v>
      </c>
      <c r="BY623" s="24">
        <v>303</v>
      </c>
      <c r="BZ623" s="24">
        <v>339</v>
      </c>
      <c r="CA623" s="24">
        <v>0</v>
      </c>
      <c r="CB623" s="24">
        <v>0</v>
      </c>
      <c r="CC623" s="24">
        <v>642</v>
      </c>
      <c r="CD623" s="24">
        <v>2489</v>
      </c>
      <c r="CE623" s="24">
        <v>2800</v>
      </c>
      <c r="CF623" s="24">
        <v>0</v>
      </c>
      <c r="CG623" s="24">
        <v>0</v>
      </c>
      <c r="CH623" s="24">
        <v>5289</v>
      </c>
      <c r="CI623" s="22">
        <v>0</v>
      </c>
      <c r="CJ623" s="22">
        <v>9</v>
      </c>
      <c r="CK623" s="22">
        <v>4</v>
      </c>
      <c r="CL623" s="22">
        <v>0</v>
      </c>
      <c r="CM623" s="20">
        <v>0</v>
      </c>
      <c r="CN623" s="20">
        <v>0</v>
      </c>
      <c r="CO623" s="20">
        <v>2</v>
      </c>
      <c r="CP623" s="20">
        <v>0</v>
      </c>
    </row>
    <row r="624" spans="1:94" x14ac:dyDescent="0.35">
      <c r="A624" s="16">
        <v>2012</v>
      </c>
      <c r="B624" s="17">
        <v>17718</v>
      </c>
      <c r="C624" s="18" t="s">
        <v>1599</v>
      </c>
      <c r="D624" s="18" t="s">
        <v>98</v>
      </c>
      <c r="E624" s="18" t="s">
        <v>57</v>
      </c>
      <c r="F624" s="16" t="s">
        <v>8</v>
      </c>
      <c r="G624" s="20">
        <v>2534</v>
      </c>
      <c r="H624" s="20">
        <v>427</v>
      </c>
      <c r="I624" s="20">
        <v>6117</v>
      </c>
      <c r="J624" s="20" t="s">
        <v>37</v>
      </c>
      <c r="K624" s="20">
        <v>9078</v>
      </c>
      <c r="L624" s="19">
        <v>0.9</v>
      </c>
      <c r="M624" s="19">
        <v>0.1</v>
      </c>
      <c r="N624" s="19">
        <v>2.5</v>
      </c>
      <c r="O624" s="19" t="s">
        <v>37</v>
      </c>
      <c r="P624" s="19">
        <v>3.5</v>
      </c>
      <c r="Q624" s="22">
        <v>121897</v>
      </c>
      <c r="R624" s="22">
        <v>29524</v>
      </c>
      <c r="S624" s="22">
        <v>136750</v>
      </c>
      <c r="T624" s="22" t="s">
        <v>37</v>
      </c>
      <c r="U624" s="22">
        <v>288171</v>
      </c>
      <c r="V624" s="21">
        <v>8.1999999999999993</v>
      </c>
      <c r="W624" s="21">
        <v>7.4</v>
      </c>
      <c r="X624" s="21">
        <v>28.2</v>
      </c>
      <c r="Y624" s="21" t="s">
        <v>37</v>
      </c>
      <c r="Z624" s="21">
        <v>43.8</v>
      </c>
      <c r="AA624" s="20">
        <v>0</v>
      </c>
      <c r="AB624" s="20">
        <v>0</v>
      </c>
      <c r="AC624" s="20">
        <v>0</v>
      </c>
      <c r="AD624" s="20" t="s">
        <v>37</v>
      </c>
      <c r="AE624" s="20">
        <v>0</v>
      </c>
      <c r="AF624" s="19">
        <v>0</v>
      </c>
      <c r="AG624" s="19">
        <v>1.9</v>
      </c>
      <c r="AH624" s="19">
        <v>0</v>
      </c>
      <c r="AI624" s="19" t="s">
        <v>37</v>
      </c>
      <c r="AJ624" s="19">
        <v>1.9</v>
      </c>
      <c r="AK624" s="19">
        <v>0</v>
      </c>
      <c r="AL624" s="19">
        <v>1.9</v>
      </c>
      <c r="AM624" s="19">
        <v>0</v>
      </c>
      <c r="AN624" s="19" t="s">
        <v>37</v>
      </c>
      <c r="AO624" s="19">
        <v>1.9</v>
      </c>
      <c r="AP624" s="22">
        <v>0</v>
      </c>
      <c r="AQ624" s="22">
        <v>0</v>
      </c>
      <c r="AR624" s="22">
        <v>0</v>
      </c>
      <c r="AS624" s="22" t="s">
        <v>37</v>
      </c>
      <c r="AT624" s="22">
        <v>0</v>
      </c>
      <c r="AU624" s="21">
        <v>0</v>
      </c>
      <c r="AV624" s="21">
        <v>1.9</v>
      </c>
      <c r="AW624" s="21">
        <v>0</v>
      </c>
      <c r="AX624" s="21" t="s">
        <v>37</v>
      </c>
      <c r="AY624" s="21">
        <v>1.9</v>
      </c>
      <c r="AZ624" s="21">
        <v>0</v>
      </c>
      <c r="BA624" s="21">
        <v>1.9</v>
      </c>
      <c r="BB624" s="21">
        <v>0</v>
      </c>
      <c r="BC624" s="21" t="s">
        <v>37</v>
      </c>
      <c r="BD624" s="21">
        <v>1.9</v>
      </c>
      <c r="BE624" s="20">
        <v>44</v>
      </c>
      <c r="BF624" s="20">
        <v>18</v>
      </c>
      <c r="BG624" s="20">
        <v>19</v>
      </c>
      <c r="BH624" s="20" t="s">
        <v>37</v>
      </c>
      <c r="BI624" s="20">
        <v>81</v>
      </c>
      <c r="BJ624" s="20">
        <v>783</v>
      </c>
      <c r="BK624" s="20">
        <v>31</v>
      </c>
      <c r="BL624" s="20">
        <v>829</v>
      </c>
      <c r="BM624" s="20" t="s">
        <v>37</v>
      </c>
      <c r="BN624" s="20">
        <v>1643</v>
      </c>
      <c r="BO624" s="22">
        <v>0</v>
      </c>
      <c r="BP624" s="22">
        <v>33</v>
      </c>
      <c r="BQ624" s="22">
        <v>0</v>
      </c>
      <c r="BR624" s="22" t="s">
        <v>37</v>
      </c>
      <c r="BS624" s="22">
        <v>33</v>
      </c>
      <c r="BT624" s="22">
        <v>0</v>
      </c>
      <c r="BU624" s="22">
        <v>95</v>
      </c>
      <c r="BV624" s="22">
        <v>0</v>
      </c>
      <c r="BW624" s="22" t="s">
        <v>37</v>
      </c>
      <c r="BX624" s="22">
        <v>95</v>
      </c>
      <c r="BY624" s="24">
        <v>67</v>
      </c>
      <c r="BZ624" s="24">
        <v>0</v>
      </c>
      <c r="CA624" s="24">
        <v>0</v>
      </c>
      <c r="CB624" s="24" t="s">
        <v>37</v>
      </c>
      <c r="CC624" s="24">
        <v>67</v>
      </c>
      <c r="CD624" s="24">
        <v>894</v>
      </c>
      <c r="CE624" s="24">
        <v>177</v>
      </c>
      <c r="CF624" s="24">
        <v>848</v>
      </c>
      <c r="CG624" s="24">
        <v>0</v>
      </c>
      <c r="CH624" s="24">
        <v>1919</v>
      </c>
      <c r="CI624" s="22">
        <v>0</v>
      </c>
      <c r="CJ624" s="22">
        <v>2</v>
      </c>
      <c r="CK624" s="22">
        <v>0</v>
      </c>
      <c r="CL624" s="22" t="s">
        <v>37</v>
      </c>
      <c r="CM624" s="20" t="s">
        <v>37</v>
      </c>
      <c r="CN624" s="20" t="s">
        <v>37</v>
      </c>
      <c r="CO624" s="20" t="s">
        <v>37</v>
      </c>
      <c r="CP624" s="20" t="s">
        <v>37</v>
      </c>
    </row>
    <row r="625" spans="1:94" x14ac:dyDescent="0.35">
      <c r="A625" s="16">
        <v>2012</v>
      </c>
      <c r="B625" s="17">
        <v>17718</v>
      </c>
      <c r="C625" s="18" t="s">
        <v>1599</v>
      </c>
      <c r="D625" s="18" t="s">
        <v>330</v>
      </c>
      <c r="E625" s="18" t="s">
        <v>57</v>
      </c>
      <c r="F625" s="16" t="s">
        <v>8</v>
      </c>
      <c r="G625" s="20">
        <v>27557</v>
      </c>
      <c r="H625" s="20">
        <v>5867</v>
      </c>
      <c r="I625" s="20">
        <v>8032</v>
      </c>
      <c r="J625" s="20" t="s">
        <v>37</v>
      </c>
      <c r="K625" s="20">
        <v>41456</v>
      </c>
      <c r="L625" s="19">
        <v>3.9</v>
      </c>
      <c r="M625" s="19">
        <v>2</v>
      </c>
      <c r="N625" s="19">
        <v>1</v>
      </c>
      <c r="O625" s="19" t="s">
        <v>37</v>
      </c>
      <c r="P625" s="19">
        <v>6.9</v>
      </c>
      <c r="Q625" s="22">
        <v>79063</v>
      </c>
      <c r="R625" s="22">
        <v>18776</v>
      </c>
      <c r="S625" s="22">
        <v>19262</v>
      </c>
      <c r="T625" s="22" t="s">
        <v>37</v>
      </c>
      <c r="U625" s="22">
        <v>117101</v>
      </c>
      <c r="V625" s="21">
        <v>14.3</v>
      </c>
      <c r="W625" s="21">
        <v>5</v>
      </c>
      <c r="X625" s="21">
        <v>2.4</v>
      </c>
      <c r="Y625" s="21" t="s">
        <v>37</v>
      </c>
      <c r="Z625" s="21">
        <v>21.7</v>
      </c>
      <c r="AA625" s="20">
        <v>12</v>
      </c>
      <c r="AB625" s="20">
        <v>0</v>
      </c>
      <c r="AC625" s="20">
        <v>0</v>
      </c>
      <c r="AD625" s="20" t="s">
        <v>37</v>
      </c>
      <c r="AE625" s="20">
        <v>12</v>
      </c>
      <c r="AF625" s="19">
        <v>1.3</v>
      </c>
      <c r="AG625" s="19">
        <v>0.1</v>
      </c>
      <c r="AH625" s="19">
        <v>0</v>
      </c>
      <c r="AI625" s="19" t="s">
        <v>37</v>
      </c>
      <c r="AJ625" s="19">
        <v>1.4</v>
      </c>
      <c r="AK625" s="19">
        <v>1.3</v>
      </c>
      <c r="AL625" s="19">
        <v>0.1</v>
      </c>
      <c r="AM625" s="19">
        <v>0</v>
      </c>
      <c r="AN625" s="19" t="s">
        <v>37</v>
      </c>
      <c r="AO625" s="19">
        <v>1.4</v>
      </c>
      <c r="AP625" s="22">
        <v>42</v>
      </c>
      <c r="AQ625" s="22">
        <v>2</v>
      </c>
      <c r="AR625" s="22">
        <v>0</v>
      </c>
      <c r="AS625" s="22" t="s">
        <v>37</v>
      </c>
      <c r="AT625" s="22">
        <v>44</v>
      </c>
      <c r="AU625" s="21">
        <v>2.6</v>
      </c>
      <c r="AV625" s="21">
        <v>0.2</v>
      </c>
      <c r="AW625" s="21">
        <v>0</v>
      </c>
      <c r="AX625" s="21" t="s">
        <v>37</v>
      </c>
      <c r="AY625" s="21">
        <v>2.8</v>
      </c>
      <c r="AZ625" s="21">
        <v>2.6</v>
      </c>
      <c r="BA625" s="21">
        <v>0.2</v>
      </c>
      <c r="BB625" s="21">
        <v>0</v>
      </c>
      <c r="BC625" s="21" t="s">
        <v>37</v>
      </c>
      <c r="BD625" s="21">
        <v>2.8</v>
      </c>
      <c r="BE625" s="20">
        <v>1729</v>
      </c>
      <c r="BF625" s="20">
        <v>1005</v>
      </c>
      <c r="BG625" s="20">
        <v>299</v>
      </c>
      <c r="BH625" s="20" t="s">
        <v>37</v>
      </c>
      <c r="BI625" s="20">
        <v>3033</v>
      </c>
      <c r="BJ625" s="20">
        <v>1015</v>
      </c>
      <c r="BK625" s="20">
        <v>1051</v>
      </c>
      <c r="BL625" s="20">
        <v>981</v>
      </c>
      <c r="BM625" s="20" t="s">
        <v>37</v>
      </c>
      <c r="BN625" s="20">
        <v>3047</v>
      </c>
      <c r="BO625" s="22">
        <v>337</v>
      </c>
      <c r="BP625" s="22">
        <v>153</v>
      </c>
      <c r="BQ625" s="22">
        <v>0</v>
      </c>
      <c r="BR625" s="22" t="s">
        <v>37</v>
      </c>
      <c r="BS625" s="22">
        <v>490</v>
      </c>
      <c r="BT625" s="22">
        <v>84</v>
      </c>
      <c r="BU625" s="22">
        <v>23</v>
      </c>
      <c r="BV625" s="22">
        <v>0</v>
      </c>
      <c r="BW625" s="22" t="s">
        <v>37</v>
      </c>
      <c r="BX625" s="22">
        <v>107</v>
      </c>
      <c r="BY625" s="24">
        <v>402</v>
      </c>
      <c r="BZ625" s="24">
        <v>157</v>
      </c>
      <c r="CA625" s="24">
        <v>90</v>
      </c>
      <c r="CB625" s="24" t="s">
        <v>37</v>
      </c>
      <c r="CC625" s="24">
        <v>649</v>
      </c>
      <c r="CD625" s="24">
        <v>3567</v>
      </c>
      <c r="CE625" s="24">
        <v>2389</v>
      </c>
      <c r="CF625" s="24">
        <v>1370</v>
      </c>
      <c r="CG625" s="24">
        <v>0</v>
      </c>
      <c r="CH625" s="24">
        <v>7326</v>
      </c>
      <c r="CI625" s="22">
        <v>2056</v>
      </c>
      <c r="CJ625" s="22">
        <v>100</v>
      </c>
      <c r="CK625" s="22">
        <v>0</v>
      </c>
      <c r="CL625" s="22" t="s">
        <v>37</v>
      </c>
      <c r="CM625" s="20" t="s">
        <v>37</v>
      </c>
      <c r="CN625" s="20" t="s">
        <v>37</v>
      </c>
      <c r="CO625" s="20" t="s">
        <v>37</v>
      </c>
      <c r="CP625" s="20" t="s">
        <v>37</v>
      </c>
    </row>
    <row r="626" spans="1:94" x14ac:dyDescent="0.35">
      <c r="A626" s="16">
        <v>2012</v>
      </c>
      <c r="B626" s="17">
        <v>17783</v>
      </c>
      <c r="C626" s="18" t="s">
        <v>1602</v>
      </c>
      <c r="D626" s="18" t="s">
        <v>87</v>
      </c>
      <c r="E626" s="18" t="s">
        <v>28</v>
      </c>
      <c r="F626" s="16" t="s">
        <v>8</v>
      </c>
      <c r="G626" s="20">
        <v>81</v>
      </c>
      <c r="H626" s="20">
        <v>9</v>
      </c>
      <c r="I626" s="20" t="s">
        <v>37</v>
      </c>
      <c r="J626" s="20" t="s">
        <v>37</v>
      </c>
      <c r="K626" s="20">
        <v>90</v>
      </c>
      <c r="L626" s="19">
        <v>0.1</v>
      </c>
      <c r="M626" s="19">
        <v>0</v>
      </c>
      <c r="N626" s="19" t="s">
        <v>37</v>
      </c>
      <c r="O626" s="19" t="s">
        <v>37</v>
      </c>
      <c r="P626" s="19">
        <v>0.1</v>
      </c>
      <c r="Q626" s="22">
        <v>4365</v>
      </c>
      <c r="R626" s="22">
        <v>6432</v>
      </c>
      <c r="S626" s="22" t="s">
        <v>37</v>
      </c>
      <c r="T626" s="22" t="s">
        <v>37</v>
      </c>
      <c r="U626" s="22">
        <v>10797</v>
      </c>
      <c r="V626" s="21">
        <v>0.6</v>
      </c>
      <c r="W626" s="21">
        <v>0.4</v>
      </c>
      <c r="X626" s="21" t="s">
        <v>37</v>
      </c>
      <c r="Y626" s="21" t="s">
        <v>37</v>
      </c>
      <c r="Z626" s="21">
        <v>1</v>
      </c>
      <c r="AA626" s="20" t="s">
        <v>37</v>
      </c>
      <c r="AB626" s="20" t="s">
        <v>37</v>
      </c>
      <c r="AC626" s="20" t="s">
        <v>37</v>
      </c>
      <c r="AD626" s="20" t="s">
        <v>37</v>
      </c>
      <c r="AE626" s="20">
        <v>0</v>
      </c>
      <c r="AF626" s="19" t="s">
        <v>37</v>
      </c>
      <c r="AG626" s="19" t="s">
        <v>37</v>
      </c>
      <c r="AH626" s="19">
        <v>1.5</v>
      </c>
      <c r="AI626" s="19" t="s">
        <v>37</v>
      </c>
      <c r="AJ626" s="19">
        <v>1.5</v>
      </c>
      <c r="AK626" s="19" t="s">
        <v>37</v>
      </c>
      <c r="AL626" s="19" t="s">
        <v>37</v>
      </c>
      <c r="AM626" s="19">
        <v>1.5</v>
      </c>
      <c r="AN626" s="19" t="s">
        <v>37</v>
      </c>
      <c r="AO626" s="19">
        <v>1.5</v>
      </c>
      <c r="AP626" s="22" t="s">
        <v>37</v>
      </c>
      <c r="AQ626" s="22" t="s">
        <v>37</v>
      </c>
      <c r="AR626" s="22" t="s">
        <v>37</v>
      </c>
      <c r="AS626" s="22" t="s">
        <v>37</v>
      </c>
      <c r="AT626" s="22">
        <v>0</v>
      </c>
      <c r="AU626" s="21" t="s">
        <v>37</v>
      </c>
      <c r="AV626" s="21" t="s">
        <v>37</v>
      </c>
      <c r="AW626" s="21">
        <v>1.5</v>
      </c>
      <c r="AX626" s="21" t="s">
        <v>37</v>
      </c>
      <c r="AY626" s="21">
        <v>1.5</v>
      </c>
      <c r="AZ626" s="21" t="s">
        <v>37</v>
      </c>
      <c r="BA626" s="21" t="s">
        <v>37</v>
      </c>
      <c r="BB626" s="21">
        <v>7.5</v>
      </c>
      <c r="BC626" s="21" t="s">
        <v>37</v>
      </c>
      <c r="BD626" s="21">
        <v>7.5</v>
      </c>
      <c r="BE626" s="20">
        <v>31</v>
      </c>
      <c r="BF626" s="20">
        <v>21</v>
      </c>
      <c r="BG626" s="20" t="s">
        <v>37</v>
      </c>
      <c r="BH626" s="20" t="s">
        <v>37</v>
      </c>
      <c r="BI626" s="20">
        <v>52</v>
      </c>
      <c r="BJ626" s="20">
        <v>74</v>
      </c>
      <c r="BK626" s="20">
        <v>83</v>
      </c>
      <c r="BL626" s="20" t="s">
        <v>37</v>
      </c>
      <c r="BM626" s="20" t="s">
        <v>37</v>
      </c>
      <c r="BN626" s="20">
        <v>157</v>
      </c>
      <c r="BO626" s="22" t="s">
        <v>37</v>
      </c>
      <c r="BP626" s="22" t="s">
        <v>37</v>
      </c>
      <c r="BQ626" s="22" t="s">
        <v>37</v>
      </c>
      <c r="BR626" s="22" t="s">
        <v>37</v>
      </c>
      <c r="BS626" s="22">
        <v>0</v>
      </c>
      <c r="BT626" s="22" t="s">
        <v>37</v>
      </c>
      <c r="BU626" s="22" t="s">
        <v>37</v>
      </c>
      <c r="BV626" s="22" t="s">
        <v>37</v>
      </c>
      <c r="BW626" s="22" t="s">
        <v>37</v>
      </c>
      <c r="BX626" s="22">
        <v>0</v>
      </c>
      <c r="BY626" s="24" t="s">
        <v>37</v>
      </c>
      <c r="BZ626" s="24" t="s">
        <v>37</v>
      </c>
      <c r="CA626" s="24" t="s">
        <v>37</v>
      </c>
      <c r="CB626" s="24" t="s">
        <v>37</v>
      </c>
      <c r="CC626" s="24">
        <v>0</v>
      </c>
      <c r="CD626" s="24">
        <v>105</v>
      </c>
      <c r="CE626" s="24">
        <v>104</v>
      </c>
      <c r="CF626" s="24">
        <v>0</v>
      </c>
      <c r="CG626" s="24">
        <v>0</v>
      </c>
      <c r="CH626" s="24">
        <v>209</v>
      </c>
      <c r="CI626" s="22" t="s">
        <v>37</v>
      </c>
      <c r="CJ626" s="22" t="s">
        <v>37</v>
      </c>
      <c r="CK626" s="22" t="s">
        <v>37</v>
      </c>
      <c r="CL626" s="22" t="s">
        <v>37</v>
      </c>
      <c r="CM626" s="20" t="s">
        <v>37</v>
      </c>
      <c r="CN626" s="20" t="s">
        <v>37</v>
      </c>
      <c r="CO626" s="20" t="s">
        <v>37</v>
      </c>
      <c r="CP626" s="20" t="s">
        <v>37</v>
      </c>
    </row>
    <row r="627" spans="1:94" x14ac:dyDescent="0.35">
      <c r="A627" s="16">
        <v>2012</v>
      </c>
      <c r="B627" s="17">
        <v>17811</v>
      </c>
      <c r="C627" s="18" t="s">
        <v>2240</v>
      </c>
      <c r="D627" s="18" t="s">
        <v>39</v>
      </c>
      <c r="E627" s="18" t="s">
        <v>28</v>
      </c>
      <c r="F627" s="16" t="s">
        <v>2203</v>
      </c>
      <c r="G627" s="20" t="s">
        <v>37</v>
      </c>
      <c r="H627" s="20" t="s">
        <v>37</v>
      </c>
      <c r="I627" s="20" t="s">
        <v>37</v>
      </c>
      <c r="J627" s="20" t="s">
        <v>37</v>
      </c>
      <c r="K627" s="20" t="s">
        <v>37</v>
      </c>
      <c r="L627" s="19" t="s">
        <v>37</v>
      </c>
      <c r="M627" s="19" t="s">
        <v>37</v>
      </c>
      <c r="N627" s="19" t="s">
        <v>37</v>
      </c>
      <c r="O627" s="19" t="s">
        <v>37</v>
      </c>
      <c r="P627" s="19" t="s">
        <v>37</v>
      </c>
      <c r="Q627" s="22" t="s">
        <v>37</v>
      </c>
      <c r="R627" s="22" t="s">
        <v>37</v>
      </c>
      <c r="S627" s="22" t="s">
        <v>37</v>
      </c>
      <c r="T627" s="22" t="s">
        <v>37</v>
      </c>
      <c r="U627" s="22" t="s">
        <v>37</v>
      </c>
      <c r="V627" s="21" t="s">
        <v>37</v>
      </c>
      <c r="W627" s="21" t="s">
        <v>37</v>
      </c>
      <c r="X627" s="21" t="s">
        <v>37</v>
      </c>
      <c r="Y627" s="21" t="s">
        <v>37</v>
      </c>
      <c r="Z627" s="21" t="s">
        <v>37</v>
      </c>
      <c r="AA627" s="20" t="s">
        <v>37</v>
      </c>
      <c r="AB627" s="20" t="s">
        <v>37</v>
      </c>
      <c r="AC627" s="20" t="s">
        <v>37</v>
      </c>
      <c r="AD627" s="20" t="s">
        <v>37</v>
      </c>
      <c r="AE627" s="20" t="s">
        <v>37</v>
      </c>
      <c r="AF627" s="19" t="s">
        <v>37</v>
      </c>
      <c r="AG627" s="19" t="s">
        <v>37</v>
      </c>
      <c r="AH627" s="19" t="s">
        <v>37</v>
      </c>
      <c r="AI627" s="19" t="s">
        <v>37</v>
      </c>
      <c r="AJ627" s="19" t="s">
        <v>37</v>
      </c>
      <c r="AK627" s="19" t="s">
        <v>37</v>
      </c>
      <c r="AL627" s="19" t="s">
        <v>37</v>
      </c>
      <c r="AM627" s="19" t="s">
        <v>37</v>
      </c>
      <c r="AN627" s="19" t="s">
        <v>37</v>
      </c>
      <c r="AO627" s="19" t="s">
        <v>37</v>
      </c>
      <c r="AP627" s="22" t="s">
        <v>37</v>
      </c>
      <c r="AQ627" s="22" t="s">
        <v>37</v>
      </c>
      <c r="AR627" s="22" t="s">
        <v>37</v>
      </c>
      <c r="AS627" s="22" t="s">
        <v>37</v>
      </c>
      <c r="AT627" s="22" t="s">
        <v>37</v>
      </c>
      <c r="AU627" s="21" t="s">
        <v>37</v>
      </c>
      <c r="AV627" s="21" t="s">
        <v>37</v>
      </c>
      <c r="AW627" s="21" t="s">
        <v>37</v>
      </c>
      <c r="AX627" s="21" t="s">
        <v>37</v>
      </c>
      <c r="AY627" s="21" t="s">
        <v>37</v>
      </c>
      <c r="AZ627" s="21" t="s">
        <v>37</v>
      </c>
      <c r="BA627" s="21" t="s">
        <v>37</v>
      </c>
      <c r="BB627" s="21" t="s">
        <v>37</v>
      </c>
      <c r="BC627" s="21" t="s">
        <v>37</v>
      </c>
      <c r="BD627" s="21" t="s">
        <v>37</v>
      </c>
      <c r="BE627" s="20" t="s">
        <v>37</v>
      </c>
      <c r="BF627" s="20" t="s">
        <v>37</v>
      </c>
      <c r="BG627" s="20" t="s">
        <v>37</v>
      </c>
      <c r="BH627" s="20" t="s">
        <v>37</v>
      </c>
      <c r="BI627" s="20" t="s">
        <v>37</v>
      </c>
      <c r="BJ627" s="20" t="s">
        <v>37</v>
      </c>
      <c r="BK627" s="20" t="s">
        <v>37</v>
      </c>
      <c r="BL627" s="20" t="s">
        <v>37</v>
      </c>
      <c r="BM627" s="20" t="s">
        <v>37</v>
      </c>
      <c r="BN627" s="20" t="s">
        <v>37</v>
      </c>
      <c r="BO627" s="22" t="s">
        <v>37</v>
      </c>
      <c r="BP627" s="22" t="s">
        <v>37</v>
      </c>
      <c r="BQ627" s="22" t="s">
        <v>37</v>
      </c>
      <c r="BR627" s="22" t="s">
        <v>37</v>
      </c>
      <c r="BS627" s="22" t="s">
        <v>37</v>
      </c>
      <c r="BT627" s="22" t="s">
        <v>37</v>
      </c>
      <c r="BU627" s="22" t="s">
        <v>37</v>
      </c>
      <c r="BV627" s="22" t="s">
        <v>37</v>
      </c>
      <c r="BW627" s="22" t="s">
        <v>37</v>
      </c>
      <c r="BX627" s="22" t="s">
        <v>37</v>
      </c>
      <c r="BY627" s="24" t="s">
        <v>37</v>
      </c>
      <c r="BZ627" s="24" t="s">
        <v>37</v>
      </c>
      <c r="CA627" s="24" t="s">
        <v>37</v>
      </c>
      <c r="CB627" s="24" t="s">
        <v>37</v>
      </c>
      <c r="CC627" s="24" t="s">
        <v>37</v>
      </c>
      <c r="CD627" s="24" t="s">
        <v>37</v>
      </c>
      <c r="CE627" s="24" t="s">
        <v>37</v>
      </c>
      <c r="CF627" s="24" t="s">
        <v>37</v>
      </c>
      <c r="CG627" s="24" t="s">
        <v>37</v>
      </c>
      <c r="CH627" s="24" t="s">
        <v>37</v>
      </c>
      <c r="CI627" s="22" t="s">
        <v>37</v>
      </c>
      <c r="CJ627" s="22" t="s">
        <v>37</v>
      </c>
      <c r="CK627" s="22" t="s">
        <v>37</v>
      </c>
      <c r="CL627" s="22" t="s">
        <v>37</v>
      </c>
      <c r="CM627" s="20" t="s">
        <v>37</v>
      </c>
      <c r="CN627" s="20" t="s">
        <v>37</v>
      </c>
      <c r="CO627" s="20">
        <v>6</v>
      </c>
      <c r="CP627" s="20" t="s">
        <v>37</v>
      </c>
    </row>
    <row r="628" spans="1:94" x14ac:dyDescent="0.35">
      <c r="A628" s="16">
        <v>2012</v>
      </c>
      <c r="B628" s="17">
        <v>17828</v>
      </c>
      <c r="C628" s="18" t="s">
        <v>1604</v>
      </c>
      <c r="D628" s="18" t="s">
        <v>36</v>
      </c>
      <c r="E628" s="18" t="s">
        <v>28</v>
      </c>
      <c r="F628" s="16" t="s">
        <v>8</v>
      </c>
      <c r="G628" s="20">
        <v>1369</v>
      </c>
      <c r="H628" s="20">
        <v>9723</v>
      </c>
      <c r="I628" s="20" t="s">
        <v>37</v>
      </c>
      <c r="J628" s="20" t="s">
        <v>37</v>
      </c>
      <c r="K628" s="20">
        <v>11092</v>
      </c>
      <c r="L628" s="19">
        <v>1</v>
      </c>
      <c r="M628" s="19">
        <v>1</v>
      </c>
      <c r="N628" s="19" t="s">
        <v>37</v>
      </c>
      <c r="O628" s="19" t="s">
        <v>37</v>
      </c>
      <c r="P628" s="19">
        <v>2</v>
      </c>
      <c r="Q628" s="22">
        <v>9350</v>
      </c>
      <c r="R628" s="22">
        <v>26461</v>
      </c>
      <c r="S628" s="22" t="s">
        <v>37</v>
      </c>
      <c r="T628" s="22" t="s">
        <v>37</v>
      </c>
      <c r="U628" s="22">
        <v>35811</v>
      </c>
      <c r="V628" s="21">
        <v>9</v>
      </c>
      <c r="W628" s="21">
        <v>6</v>
      </c>
      <c r="X628" s="21" t="s">
        <v>37</v>
      </c>
      <c r="Y628" s="21" t="s">
        <v>37</v>
      </c>
      <c r="Z628" s="21">
        <v>15</v>
      </c>
      <c r="AA628" s="20" t="s">
        <v>37</v>
      </c>
      <c r="AB628" s="20" t="s">
        <v>37</v>
      </c>
      <c r="AC628" s="20" t="s">
        <v>37</v>
      </c>
      <c r="AD628" s="20" t="s">
        <v>37</v>
      </c>
      <c r="AE628" s="20">
        <v>0</v>
      </c>
      <c r="AF628" s="19" t="s">
        <v>37</v>
      </c>
      <c r="AG628" s="19" t="s">
        <v>37</v>
      </c>
      <c r="AH628" s="19" t="s">
        <v>37</v>
      </c>
      <c r="AI628" s="19" t="s">
        <v>37</v>
      </c>
      <c r="AJ628" s="19">
        <v>0</v>
      </c>
      <c r="AK628" s="19" t="s">
        <v>37</v>
      </c>
      <c r="AL628" s="19" t="s">
        <v>37</v>
      </c>
      <c r="AM628" s="19" t="s">
        <v>37</v>
      </c>
      <c r="AN628" s="19" t="s">
        <v>37</v>
      </c>
      <c r="AO628" s="19">
        <v>0</v>
      </c>
      <c r="AP628" s="22" t="s">
        <v>37</v>
      </c>
      <c r="AQ628" s="22" t="s">
        <v>37</v>
      </c>
      <c r="AR628" s="22" t="s">
        <v>37</v>
      </c>
      <c r="AS628" s="22" t="s">
        <v>37</v>
      </c>
      <c r="AT628" s="22">
        <v>0</v>
      </c>
      <c r="AU628" s="21" t="s">
        <v>37</v>
      </c>
      <c r="AV628" s="21" t="s">
        <v>37</v>
      </c>
      <c r="AW628" s="21" t="s">
        <v>37</v>
      </c>
      <c r="AX628" s="21" t="s">
        <v>37</v>
      </c>
      <c r="AY628" s="21">
        <v>0</v>
      </c>
      <c r="AZ628" s="21" t="s">
        <v>37</v>
      </c>
      <c r="BA628" s="21" t="s">
        <v>37</v>
      </c>
      <c r="BB628" s="21" t="s">
        <v>37</v>
      </c>
      <c r="BC628" s="21" t="s">
        <v>37</v>
      </c>
      <c r="BD628" s="21">
        <v>0</v>
      </c>
      <c r="BE628" s="20">
        <v>300</v>
      </c>
      <c r="BF628" s="20">
        <v>149</v>
      </c>
      <c r="BG628" s="20" t="s">
        <v>37</v>
      </c>
      <c r="BH628" s="20" t="s">
        <v>37</v>
      </c>
      <c r="BI628" s="20">
        <v>449</v>
      </c>
      <c r="BJ628" s="20">
        <v>725</v>
      </c>
      <c r="BK628" s="20">
        <v>388</v>
      </c>
      <c r="BL628" s="20" t="s">
        <v>37</v>
      </c>
      <c r="BM628" s="20" t="s">
        <v>37</v>
      </c>
      <c r="BN628" s="20">
        <v>1113</v>
      </c>
      <c r="BO628" s="22" t="s">
        <v>37</v>
      </c>
      <c r="BP628" s="22" t="s">
        <v>37</v>
      </c>
      <c r="BQ628" s="22" t="s">
        <v>37</v>
      </c>
      <c r="BR628" s="22" t="s">
        <v>37</v>
      </c>
      <c r="BS628" s="22">
        <v>0</v>
      </c>
      <c r="BT628" s="22" t="s">
        <v>37</v>
      </c>
      <c r="BU628" s="22" t="s">
        <v>37</v>
      </c>
      <c r="BV628" s="22" t="s">
        <v>37</v>
      </c>
      <c r="BW628" s="22" t="s">
        <v>37</v>
      </c>
      <c r="BX628" s="22">
        <v>0</v>
      </c>
      <c r="BY628" s="24">
        <v>241</v>
      </c>
      <c r="BZ628" s="24">
        <v>119</v>
      </c>
      <c r="CA628" s="24" t="s">
        <v>37</v>
      </c>
      <c r="CB628" s="24" t="s">
        <v>37</v>
      </c>
      <c r="CC628" s="24">
        <v>360</v>
      </c>
      <c r="CD628" s="24">
        <v>1266</v>
      </c>
      <c r="CE628" s="24">
        <v>656</v>
      </c>
      <c r="CF628" s="24">
        <v>0</v>
      </c>
      <c r="CG628" s="24">
        <v>0</v>
      </c>
      <c r="CH628" s="24">
        <v>1922</v>
      </c>
      <c r="CI628" s="22" t="s">
        <v>37</v>
      </c>
      <c r="CJ628" s="22" t="s">
        <v>37</v>
      </c>
      <c r="CK628" s="22" t="s">
        <v>37</v>
      </c>
      <c r="CL628" s="22" t="s">
        <v>37</v>
      </c>
      <c r="CM628" s="20" t="s">
        <v>37</v>
      </c>
      <c r="CN628" s="20" t="s">
        <v>37</v>
      </c>
      <c r="CO628" s="20" t="s">
        <v>37</v>
      </c>
      <c r="CP628" s="20" t="s">
        <v>37</v>
      </c>
    </row>
    <row r="629" spans="1:94" x14ac:dyDescent="0.35">
      <c r="A629" s="16">
        <v>2012</v>
      </c>
      <c r="B629" s="17">
        <v>17833</v>
      </c>
      <c r="C629" s="18" t="s">
        <v>1607</v>
      </c>
      <c r="D629" s="18" t="s">
        <v>132</v>
      </c>
      <c r="E629" s="18" t="s">
        <v>28</v>
      </c>
      <c r="F629" s="16" t="s">
        <v>8</v>
      </c>
      <c r="G629" s="20" t="s">
        <v>37</v>
      </c>
      <c r="H629" s="20" t="s">
        <v>37</v>
      </c>
      <c r="I629" s="20" t="s">
        <v>37</v>
      </c>
      <c r="J629" s="20" t="s">
        <v>37</v>
      </c>
      <c r="K629" s="20" t="s">
        <v>37</v>
      </c>
      <c r="L629" s="19" t="s">
        <v>37</v>
      </c>
      <c r="M629" s="19" t="s">
        <v>37</v>
      </c>
      <c r="N629" s="19" t="s">
        <v>37</v>
      </c>
      <c r="O629" s="19" t="s">
        <v>37</v>
      </c>
      <c r="P629" s="19" t="s">
        <v>37</v>
      </c>
      <c r="Q629" s="22" t="s">
        <v>37</v>
      </c>
      <c r="R629" s="22" t="s">
        <v>37</v>
      </c>
      <c r="S629" s="22" t="s">
        <v>37</v>
      </c>
      <c r="T629" s="22" t="s">
        <v>37</v>
      </c>
      <c r="U629" s="22" t="s">
        <v>37</v>
      </c>
      <c r="V629" s="21" t="s">
        <v>37</v>
      </c>
      <c r="W629" s="21" t="s">
        <v>37</v>
      </c>
      <c r="X629" s="21" t="s">
        <v>37</v>
      </c>
      <c r="Y629" s="21" t="s">
        <v>37</v>
      </c>
      <c r="Z629" s="21" t="s">
        <v>37</v>
      </c>
      <c r="AA629" s="20" t="s">
        <v>37</v>
      </c>
      <c r="AB629" s="20" t="s">
        <v>37</v>
      </c>
      <c r="AC629" s="20" t="s">
        <v>37</v>
      </c>
      <c r="AD629" s="20" t="s">
        <v>37</v>
      </c>
      <c r="AE629" s="20" t="s">
        <v>37</v>
      </c>
      <c r="AF629" s="19" t="s">
        <v>37</v>
      </c>
      <c r="AG629" s="19" t="s">
        <v>37</v>
      </c>
      <c r="AH629" s="19" t="s">
        <v>37</v>
      </c>
      <c r="AI629" s="19" t="s">
        <v>37</v>
      </c>
      <c r="AJ629" s="19" t="s">
        <v>37</v>
      </c>
      <c r="AK629" s="19" t="s">
        <v>37</v>
      </c>
      <c r="AL629" s="19" t="s">
        <v>37</v>
      </c>
      <c r="AM629" s="19" t="s">
        <v>37</v>
      </c>
      <c r="AN629" s="19" t="s">
        <v>37</v>
      </c>
      <c r="AO629" s="19" t="s">
        <v>37</v>
      </c>
      <c r="AP629" s="22" t="s">
        <v>37</v>
      </c>
      <c r="AQ629" s="22" t="s">
        <v>37</v>
      </c>
      <c r="AR629" s="22" t="s">
        <v>37</v>
      </c>
      <c r="AS629" s="22" t="s">
        <v>37</v>
      </c>
      <c r="AT629" s="22" t="s">
        <v>37</v>
      </c>
      <c r="AU629" s="21" t="s">
        <v>37</v>
      </c>
      <c r="AV629" s="21" t="s">
        <v>37</v>
      </c>
      <c r="AW629" s="21" t="s">
        <v>37</v>
      </c>
      <c r="AX629" s="21" t="s">
        <v>37</v>
      </c>
      <c r="AY629" s="21" t="s">
        <v>37</v>
      </c>
      <c r="AZ629" s="21" t="s">
        <v>37</v>
      </c>
      <c r="BA629" s="21" t="s">
        <v>37</v>
      </c>
      <c r="BB629" s="21" t="s">
        <v>37</v>
      </c>
      <c r="BC629" s="21" t="s">
        <v>37</v>
      </c>
      <c r="BD629" s="21" t="s">
        <v>37</v>
      </c>
      <c r="BE629" s="20" t="s">
        <v>37</v>
      </c>
      <c r="BF629" s="20" t="s">
        <v>37</v>
      </c>
      <c r="BG629" s="20" t="s">
        <v>37</v>
      </c>
      <c r="BH629" s="20" t="s">
        <v>37</v>
      </c>
      <c r="BI629" s="20" t="s">
        <v>37</v>
      </c>
      <c r="BJ629" s="20" t="s">
        <v>37</v>
      </c>
      <c r="BK629" s="20" t="s">
        <v>37</v>
      </c>
      <c r="BL629" s="20" t="s">
        <v>37</v>
      </c>
      <c r="BM629" s="20" t="s">
        <v>37</v>
      </c>
      <c r="BN629" s="20" t="s">
        <v>37</v>
      </c>
      <c r="BO629" s="22" t="s">
        <v>37</v>
      </c>
      <c r="BP629" s="22" t="s">
        <v>37</v>
      </c>
      <c r="BQ629" s="22" t="s">
        <v>37</v>
      </c>
      <c r="BR629" s="22" t="s">
        <v>37</v>
      </c>
      <c r="BS629" s="22" t="s">
        <v>37</v>
      </c>
      <c r="BT629" s="22" t="s">
        <v>37</v>
      </c>
      <c r="BU629" s="22" t="s">
        <v>37</v>
      </c>
      <c r="BV629" s="22" t="s">
        <v>37</v>
      </c>
      <c r="BW629" s="22" t="s">
        <v>37</v>
      </c>
      <c r="BX629" s="22" t="s">
        <v>37</v>
      </c>
      <c r="BY629" s="24" t="s">
        <v>37</v>
      </c>
      <c r="BZ629" s="24" t="s">
        <v>37</v>
      </c>
      <c r="CA629" s="24" t="s">
        <v>37</v>
      </c>
      <c r="CB629" s="24" t="s">
        <v>37</v>
      </c>
      <c r="CC629" s="24" t="s">
        <v>37</v>
      </c>
      <c r="CD629" s="24" t="s">
        <v>37</v>
      </c>
      <c r="CE629" s="24" t="s">
        <v>37</v>
      </c>
      <c r="CF629" s="24" t="s">
        <v>37</v>
      </c>
      <c r="CG629" s="24" t="s">
        <v>37</v>
      </c>
      <c r="CH629" s="24" t="s">
        <v>37</v>
      </c>
      <c r="CI629" s="22" t="s">
        <v>37</v>
      </c>
      <c r="CJ629" s="22">
        <v>1</v>
      </c>
      <c r="CK629" s="22" t="s">
        <v>37</v>
      </c>
      <c r="CL629" s="22" t="s">
        <v>37</v>
      </c>
      <c r="CM629" s="20" t="s">
        <v>37</v>
      </c>
      <c r="CN629" s="20" t="s">
        <v>37</v>
      </c>
      <c r="CO629" s="20" t="s">
        <v>37</v>
      </c>
      <c r="CP629" s="20" t="s">
        <v>37</v>
      </c>
    </row>
    <row r="630" spans="1:94" x14ac:dyDescent="0.35">
      <c r="A630" s="16">
        <v>2012</v>
      </c>
      <c r="B630" s="17">
        <v>17839</v>
      </c>
      <c r="C630" s="18" t="s">
        <v>1608</v>
      </c>
      <c r="D630" s="18" t="s">
        <v>128</v>
      </c>
      <c r="E630" s="18" t="s">
        <v>28</v>
      </c>
      <c r="F630" s="16" t="s">
        <v>8</v>
      </c>
      <c r="G630" s="20">
        <v>2828</v>
      </c>
      <c r="H630" s="20">
        <v>777</v>
      </c>
      <c r="I630" s="20">
        <v>1098</v>
      </c>
      <c r="J630" s="20" t="s">
        <v>37</v>
      </c>
      <c r="K630" s="20">
        <v>4703</v>
      </c>
      <c r="L630" s="19">
        <v>1.4</v>
      </c>
      <c r="M630" s="19">
        <v>0.2</v>
      </c>
      <c r="N630" s="19">
        <v>0.2</v>
      </c>
      <c r="O630" s="19" t="s">
        <v>37</v>
      </c>
      <c r="P630" s="19">
        <v>1.8</v>
      </c>
      <c r="Q630" s="22">
        <v>44269</v>
      </c>
      <c r="R630" s="22">
        <v>48563</v>
      </c>
      <c r="S630" s="22">
        <v>27833</v>
      </c>
      <c r="T630" s="22" t="s">
        <v>37</v>
      </c>
      <c r="U630" s="22">
        <v>120665</v>
      </c>
      <c r="V630" s="21">
        <v>22.2</v>
      </c>
      <c r="W630" s="21">
        <v>7</v>
      </c>
      <c r="X630" s="21">
        <v>5.3</v>
      </c>
      <c r="Y630" s="21" t="s">
        <v>37</v>
      </c>
      <c r="Z630" s="21">
        <v>34.5</v>
      </c>
      <c r="AA630" s="20" t="s">
        <v>37</v>
      </c>
      <c r="AB630" s="20" t="s">
        <v>37</v>
      </c>
      <c r="AC630" s="20" t="s">
        <v>37</v>
      </c>
      <c r="AD630" s="20" t="s">
        <v>37</v>
      </c>
      <c r="AE630" s="20">
        <v>0</v>
      </c>
      <c r="AF630" s="19" t="s">
        <v>37</v>
      </c>
      <c r="AG630" s="19" t="s">
        <v>37</v>
      </c>
      <c r="AH630" s="19" t="s">
        <v>37</v>
      </c>
      <c r="AI630" s="19" t="s">
        <v>37</v>
      </c>
      <c r="AJ630" s="19">
        <v>0</v>
      </c>
      <c r="AK630" s="19" t="s">
        <v>37</v>
      </c>
      <c r="AL630" s="19" t="s">
        <v>37</v>
      </c>
      <c r="AM630" s="19" t="s">
        <v>37</v>
      </c>
      <c r="AN630" s="19" t="s">
        <v>37</v>
      </c>
      <c r="AO630" s="19">
        <v>0</v>
      </c>
      <c r="AP630" s="22" t="s">
        <v>37</v>
      </c>
      <c r="AQ630" s="22" t="s">
        <v>37</v>
      </c>
      <c r="AR630" s="22" t="s">
        <v>37</v>
      </c>
      <c r="AS630" s="22" t="s">
        <v>37</v>
      </c>
      <c r="AT630" s="22">
        <v>0</v>
      </c>
      <c r="AU630" s="21" t="s">
        <v>37</v>
      </c>
      <c r="AV630" s="21" t="s">
        <v>37</v>
      </c>
      <c r="AW630" s="21" t="s">
        <v>37</v>
      </c>
      <c r="AX630" s="21" t="s">
        <v>37</v>
      </c>
      <c r="AY630" s="21">
        <v>0</v>
      </c>
      <c r="AZ630" s="21" t="s">
        <v>37</v>
      </c>
      <c r="BA630" s="21" t="s">
        <v>37</v>
      </c>
      <c r="BB630" s="21" t="s">
        <v>37</v>
      </c>
      <c r="BC630" s="21" t="s">
        <v>37</v>
      </c>
      <c r="BD630" s="21">
        <v>0</v>
      </c>
      <c r="BE630" s="20">
        <v>185</v>
      </c>
      <c r="BF630" s="20">
        <v>23</v>
      </c>
      <c r="BG630" s="20">
        <v>39</v>
      </c>
      <c r="BH630" s="20" t="s">
        <v>37</v>
      </c>
      <c r="BI630" s="20">
        <v>247</v>
      </c>
      <c r="BJ630" s="20">
        <v>504</v>
      </c>
      <c r="BK630" s="20">
        <v>63</v>
      </c>
      <c r="BL630" s="20">
        <v>107</v>
      </c>
      <c r="BM630" s="20" t="s">
        <v>37</v>
      </c>
      <c r="BN630" s="20">
        <v>674</v>
      </c>
      <c r="BO630" s="22" t="s">
        <v>37</v>
      </c>
      <c r="BP630" s="22" t="s">
        <v>37</v>
      </c>
      <c r="BQ630" s="22" t="s">
        <v>37</v>
      </c>
      <c r="BR630" s="22" t="s">
        <v>37</v>
      </c>
      <c r="BS630" s="22">
        <v>0</v>
      </c>
      <c r="BT630" s="22" t="s">
        <v>37</v>
      </c>
      <c r="BU630" s="22" t="s">
        <v>37</v>
      </c>
      <c r="BV630" s="22" t="s">
        <v>37</v>
      </c>
      <c r="BW630" s="22" t="s">
        <v>37</v>
      </c>
      <c r="BX630" s="22">
        <v>0</v>
      </c>
      <c r="BY630" s="24" t="s">
        <v>37</v>
      </c>
      <c r="BZ630" s="24" t="s">
        <v>37</v>
      </c>
      <c r="CA630" s="24" t="s">
        <v>37</v>
      </c>
      <c r="CB630" s="24" t="s">
        <v>37</v>
      </c>
      <c r="CC630" s="24">
        <v>0</v>
      </c>
      <c r="CD630" s="24">
        <v>689</v>
      </c>
      <c r="CE630" s="24">
        <v>86</v>
      </c>
      <c r="CF630" s="24">
        <v>146</v>
      </c>
      <c r="CG630" s="24">
        <v>0</v>
      </c>
      <c r="CH630" s="24">
        <v>921</v>
      </c>
      <c r="CI630" s="22" t="s">
        <v>37</v>
      </c>
      <c r="CJ630" s="22" t="s">
        <v>37</v>
      </c>
      <c r="CK630" s="22" t="s">
        <v>37</v>
      </c>
      <c r="CL630" s="22" t="s">
        <v>37</v>
      </c>
      <c r="CM630" s="20" t="s">
        <v>37</v>
      </c>
      <c r="CN630" s="20" t="s">
        <v>37</v>
      </c>
      <c r="CO630" s="20" t="s">
        <v>37</v>
      </c>
      <c r="CP630" s="20" t="s">
        <v>37</v>
      </c>
    </row>
    <row r="631" spans="1:94" x14ac:dyDescent="0.35">
      <c r="A631" s="16">
        <v>2012</v>
      </c>
      <c r="B631" s="17">
        <v>17868</v>
      </c>
      <c r="C631" s="18" t="s">
        <v>1611</v>
      </c>
      <c r="D631" s="18" t="s">
        <v>39</v>
      </c>
      <c r="E631" s="18" t="s">
        <v>33</v>
      </c>
      <c r="F631" s="16" t="s">
        <v>8</v>
      </c>
      <c r="G631" s="20">
        <v>114</v>
      </c>
      <c r="H631" s="20">
        <v>21</v>
      </c>
      <c r="I631" s="20">
        <v>557</v>
      </c>
      <c r="J631" s="20">
        <v>0</v>
      </c>
      <c r="K631" s="20">
        <v>692</v>
      </c>
      <c r="L631" s="19">
        <v>0.1</v>
      </c>
      <c r="M631" s="19">
        <v>0</v>
      </c>
      <c r="N631" s="19">
        <v>0.1</v>
      </c>
      <c r="O631" s="19">
        <v>0</v>
      </c>
      <c r="P631" s="19">
        <v>0.2</v>
      </c>
      <c r="Q631" s="22">
        <v>1484</v>
      </c>
      <c r="R631" s="22">
        <v>81</v>
      </c>
      <c r="S631" s="22">
        <v>3987</v>
      </c>
      <c r="T631" s="22">
        <v>0</v>
      </c>
      <c r="U631" s="22">
        <v>5552</v>
      </c>
      <c r="V631" s="21">
        <v>0.8</v>
      </c>
      <c r="W631" s="21">
        <v>0</v>
      </c>
      <c r="X631" s="21">
        <v>1.3</v>
      </c>
      <c r="Y631" s="21">
        <v>0</v>
      </c>
      <c r="Z631" s="21">
        <v>2.1</v>
      </c>
      <c r="AA631" s="20">
        <v>0</v>
      </c>
      <c r="AB631" s="20">
        <v>0</v>
      </c>
      <c r="AC631" s="20">
        <v>0</v>
      </c>
      <c r="AD631" s="20">
        <v>0</v>
      </c>
      <c r="AE631" s="20">
        <v>0</v>
      </c>
      <c r="AF631" s="19" t="s">
        <v>37</v>
      </c>
      <c r="AG631" s="19">
        <v>0.1</v>
      </c>
      <c r="AH631" s="19" t="s">
        <v>37</v>
      </c>
      <c r="AI631" s="19" t="s">
        <v>37</v>
      </c>
      <c r="AJ631" s="19">
        <v>0.1</v>
      </c>
      <c r="AK631" s="19">
        <v>0</v>
      </c>
      <c r="AL631" s="19">
        <v>0.4</v>
      </c>
      <c r="AM631" s="19">
        <v>0</v>
      </c>
      <c r="AN631" s="19">
        <v>0</v>
      </c>
      <c r="AO631" s="19">
        <v>0.4</v>
      </c>
      <c r="AP631" s="22">
        <v>0</v>
      </c>
      <c r="AQ631" s="22">
        <v>0</v>
      </c>
      <c r="AR631" s="22">
        <v>0</v>
      </c>
      <c r="AS631" s="22">
        <v>0</v>
      </c>
      <c r="AT631" s="22">
        <v>0</v>
      </c>
      <c r="AU631" s="21">
        <v>1</v>
      </c>
      <c r="AV631" s="21">
        <v>2.1</v>
      </c>
      <c r="AW631" s="21" t="s">
        <v>37</v>
      </c>
      <c r="AX631" s="21" t="s">
        <v>37</v>
      </c>
      <c r="AY631" s="21">
        <v>3.1</v>
      </c>
      <c r="AZ631" s="21">
        <v>2.6</v>
      </c>
      <c r="BA631" s="21">
        <v>5.6</v>
      </c>
      <c r="BB631" s="21">
        <v>0</v>
      </c>
      <c r="BC631" s="21">
        <v>0</v>
      </c>
      <c r="BD631" s="21">
        <v>8.1999999999999993</v>
      </c>
      <c r="BE631" s="20">
        <v>1</v>
      </c>
      <c r="BF631" s="20">
        <v>0</v>
      </c>
      <c r="BG631" s="20">
        <v>0</v>
      </c>
      <c r="BH631" s="20" t="s">
        <v>37</v>
      </c>
      <c r="BI631" s="20">
        <v>1</v>
      </c>
      <c r="BJ631" s="20">
        <v>33</v>
      </c>
      <c r="BK631" s="20">
        <v>2</v>
      </c>
      <c r="BL631" s="20">
        <v>5</v>
      </c>
      <c r="BM631" s="20" t="s">
        <v>37</v>
      </c>
      <c r="BN631" s="20">
        <v>40</v>
      </c>
      <c r="BO631" s="22">
        <v>186</v>
      </c>
      <c r="BP631" s="22">
        <v>10</v>
      </c>
      <c r="BQ631" s="22">
        <v>2</v>
      </c>
      <c r="BR631" s="22" t="s">
        <v>37</v>
      </c>
      <c r="BS631" s="22">
        <v>198</v>
      </c>
      <c r="BT631" s="22">
        <v>6</v>
      </c>
      <c r="BU631" s="22">
        <v>0</v>
      </c>
      <c r="BV631" s="22">
        <v>0</v>
      </c>
      <c r="BW631" s="22" t="s">
        <v>37</v>
      </c>
      <c r="BX631" s="22">
        <v>6</v>
      </c>
      <c r="BY631" s="24" t="s">
        <v>37</v>
      </c>
      <c r="BZ631" s="24" t="s">
        <v>37</v>
      </c>
      <c r="CA631" s="24" t="s">
        <v>37</v>
      </c>
      <c r="CB631" s="24" t="s">
        <v>37</v>
      </c>
      <c r="CC631" s="24">
        <v>0</v>
      </c>
      <c r="CD631" s="24">
        <v>226</v>
      </c>
      <c r="CE631" s="24">
        <v>12</v>
      </c>
      <c r="CF631" s="24">
        <v>7</v>
      </c>
      <c r="CG631" s="24">
        <v>0</v>
      </c>
      <c r="CH631" s="24">
        <v>245</v>
      </c>
      <c r="CI631" s="22" t="s">
        <v>37</v>
      </c>
      <c r="CJ631" s="22" t="s">
        <v>37</v>
      </c>
      <c r="CK631" s="22" t="s">
        <v>37</v>
      </c>
      <c r="CL631" s="22" t="s">
        <v>37</v>
      </c>
      <c r="CM631" s="20" t="s">
        <v>37</v>
      </c>
      <c r="CN631" s="20" t="s">
        <v>37</v>
      </c>
      <c r="CO631" s="20" t="s">
        <v>37</v>
      </c>
      <c r="CP631" s="20" t="s">
        <v>37</v>
      </c>
    </row>
    <row r="632" spans="1:94" x14ac:dyDescent="0.35">
      <c r="A632" s="16">
        <v>2012</v>
      </c>
      <c r="B632" s="17">
        <v>17876</v>
      </c>
      <c r="C632" s="18" t="s">
        <v>1613</v>
      </c>
      <c r="D632" s="18" t="s">
        <v>51</v>
      </c>
      <c r="E632" s="18" t="s">
        <v>28</v>
      </c>
      <c r="F632" s="16" t="s">
        <v>8</v>
      </c>
      <c r="G632" s="20">
        <v>1</v>
      </c>
      <c r="H632" s="20">
        <v>1</v>
      </c>
      <c r="I632" s="20">
        <v>1</v>
      </c>
      <c r="J632" s="20" t="s">
        <v>37</v>
      </c>
      <c r="K632" s="20">
        <v>3</v>
      </c>
      <c r="L632" s="19">
        <v>1.2</v>
      </c>
      <c r="M632" s="19">
        <v>1.5</v>
      </c>
      <c r="N632" s="19">
        <v>0.5</v>
      </c>
      <c r="O632" s="19" t="s">
        <v>37</v>
      </c>
      <c r="P632" s="19">
        <v>3.2</v>
      </c>
      <c r="Q632" s="22">
        <v>1</v>
      </c>
      <c r="R632" s="22">
        <v>1</v>
      </c>
      <c r="S632" s="22">
        <v>1</v>
      </c>
      <c r="T632" s="22" t="s">
        <v>37</v>
      </c>
      <c r="U632" s="22">
        <v>3</v>
      </c>
      <c r="V632" s="21">
        <v>1.2</v>
      </c>
      <c r="W632" s="21">
        <v>1.3</v>
      </c>
      <c r="X632" s="21">
        <v>0.4</v>
      </c>
      <c r="Y632" s="21" t="s">
        <v>37</v>
      </c>
      <c r="Z632" s="21">
        <v>2.9</v>
      </c>
      <c r="AA632" s="20">
        <v>1</v>
      </c>
      <c r="AB632" s="20" t="s">
        <v>37</v>
      </c>
      <c r="AC632" s="20" t="s">
        <v>37</v>
      </c>
      <c r="AD632" s="20" t="s">
        <v>37</v>
      </c>
      <c r="AE632" s="20">
        <v>1</v>
      </c>
      <c r="AF632" s="19" t="s">
        <v>37</v>
      </c>
      <c r="AG632" s="19" t="s">
        <v>37</v>
      </c>
      <c r="AH632" s="19" t="s">
        <v>37</v>
      </c>
      <c r="AI632" s="19" t="s">
        <v>37</v>
      </c>
      <c r="AJ632" s="19">
        <v>0</v>
      </c>
      <c r="AK632" s="19">
        <v>1</v>
      </c>
      <c r="AL632" s="19" t="s">
        <v>37</v>
      </c>
      <c r="AM632" s="19" t="s">
        <v>37</v>
      </c>
      <c r="AN632" s="19" t="s">
        <v>37</v>
      </c>
      <c r="AO632" s="19">
        <v>1</v>
      </c>
      <c r="AP632" s="22">
        <v>1</v>
      </c>
      <c r="AQ632" s="22" t="s">
        <v>37</v>
      </c>
      <c r="AR632" s="22" t="s">
        <v>37</v>
      </c>
      <c r="AS632" s="22" t="s">
        <v>37</v>
      </c>
      <c r="AT632" s="22">
        <v>1</v>
      </c>
      <c r="AU632" s="21" t="s">
        <v>37</v>
      </c>
      <c r="AV632" s="21" t="s">
        <v>37</v>
      </c>
      <c r="AW632" s="21" t="s">
        <v>37</v>
      </c>
      <c r="AX632" s="21" t="s">
        <v>37</v>
      </c>
      <c r="AY632" s="21">
        <v>0</v>
      </c>
      <c r="AZ632" s="21">
        <v>1</v>
      </c>
      <c r="BA632" s="21" t="s">
        <v>37</v>
      </c>
      <c r="BB632" s="21" t="s">
        <v>37</v>
      </c>
      <c r="BC632" s="21" t="s">
        <v>37</v>
      </c>
      <c r="BD632" s="21">
        <v>1</v>
      </c>
      <c r="BE632" s="20">
        <v>0</v>
      </c>
      <c r="BF632" s="20">
        <v>0</v>
      </c>
      <c r="BG632" s="20">
        <v>0</v>
      </c>
      <c r="BH632" s="20">
        <v>0</v>
      </c>
      <c r="BI632" s="20">
        <v>0</v>
      </c>
      <c r="BJ632" s="20">
        <v>3</v>
      </c>
      <c r="BK632" s="20">
        <v>14</v>
      </c>
      <c r="BL632" s="20">
        <v>1</v>
      </c>
      <c r="BM632" s="20">
        <v>0</v>
      </c>
      <c r="BN632" s="20">
        <v>18</v>
      </c>
      <c r="BO632" s="22">
        <v>6</v>
      </c>
      <c r="BP632" s="22">
        <v>0</v>
      </c>
      <c r="BQ632" s="22">
        <v>0</v>
      </c>
      <c r="BR632" s="22">
        <v>0</v>
      </c>
      <c r="BS632" s="22">
        <v>6</v>
      </c>
      <c r="BT632" s="22">
        <v>14</v>
      </c>
      <c r="BU632" s="22">
        <v>0</v>
      </c>
      <c r="BV632" s="22">
        <v>0</v>
      </c>
      <c r="BW632" s="22">
        <v>0</v>
      </c>
      <c r="BX632" s="22">
        <v>14</v>
      </c>
      <c r="BY632" s="24">
        <v>3</v>
      </c>
      <c r="BZ632" s="24">
        <v>1</v>
      </c>
      <c r="CA632" s="24">
        <v>0</v>
      </c>
      <c r="CB632" s="24">
        <v>0</v>
      </c>
      <c r="CC632" s="24">
        <v>4</v>
      </c>
      <c r="CD632" s="24">
        <v>26</v>
      </c>
      <c r="CE632" s="24">
        <v>15</v>
      </c>
      <c r="CF632" s="24">
        <v>1</v>
      </c>
      <c r="CG632" s="24">
        <v>0</v>
      </c>
      <c r="CH632" s="24">
        <v>42</v>
      </c>
      <c r="CI632" s="22" t="s">
        <v>37</v>
      </c>
      <c r="CJ632" s="22" t="s">
        <v>37</v>
      </c>
      <c r="CK632" s="22" t="s">
        <v>37</v>
      </c>
      <c r="CL632" s="22" t="s">
        <v>37</v>
      </c>
      <c r="CM632" s="20" t="s">
        <v>37</v>
      </c>
      <c r="CN632" s="20" t="s">
        <v>37</v>
      </c>
      <c r="CO632" s="20" t="s">
        <v>37</v>
      </c>
      <c r="CP632" s="20" t="s">
        <v>37</v>
      </c>
    </row>
    <row r="633" spans="1:94" x14ac:dyDescent="0.35">
      <c r="A633" s="16">
        <v>2012</v>
      </c>
      <c r="B633" s="17">
        <v>17900</v>
      </c>
      <c r="C633" s="18" t="s">
        <v>1618</v>
      </c>
      <c r="D633" s="18" t="s">
        <v>51</v>
      </c>
      <c r="E633" s="18" t="s">
        <v>28</v>
      </c>
      <c r="F633" s="16" t="s">
        <v>8</v>
      </c>
      <c r="G633" s="20">
        <v>108</v>
      </c>
      <c r="H633" s="20">
        <v>2074</v>
      </c>
      <c r="I633" s="20" t="s">
        <v>37</v>
      </c>
      <c r="J633" s="20" t="s">
        <v>37</v>
      </c>
      <c r="K633" s="20">
        <v>2182</v>
      </c>
      <c r="L633" s="19">
        <v>0.1</v>
      </c>
      <c r="M633" s="19">
        <v>0.3</v>
      </c>
      <c r="N633" s="19" t="s">
        <v>37</v>
      </c>
      <c r="O633" s="19" t="s">
        <v>37</v>
      </c>
      <c r="P633" s="19">
        <v>0.4</v>
      </c>
      <c r="Q633" s="22">
        <v>867</v>
      </c>
      <c r="R633" s="22">
        <v>16592</v>
      </c>
      <c r="S633" s="22" t="s">
        <v>37</v>
      </c>
      <c r="T633" s="22" t="s">
        <v>37</v>
      </c>
      <c r="U633" s="22">
        <v>17459</v>
      </c>
      <c r="V633" s="21">
        <v>1</v>
      </c>
      <c r="W633" s="21">
        <v>2.5</v>
      </c>
      <c r="X633" s="21" t="s">
        <v>37</v>
      </c>
      <c r="Y633" s="21" t="s">
        <v>37</v>
      </c>
      <c r="Z633" s="21">
        <v>3.5</v>
      </c>
      <c r="AA633" s="20">
        <v>35</v>
      </c>
      <c r="AB633" s="20">
        <v>7</v>
      </c>
      <c r="AC633" s="20" t="s">
        <v>37</v>
      </c>
      <c r="AD633" s="20" t="s">
        <v>37</v>
      </c>
      <c r="AE633" s="20">
        <v>42</v>
      </c>
      <c r="AF633" s="19">
        <v>0.5</v>
      </c>
      <c r="AG633" s="19">
        <v>0.3</v>
      </c>
      <c r="AH633" s="19" t="s">
        <v>37</v>
      </c>
      <c r="AI633" s="19" t="s">
        <v>37</v>
      </c>
      <c r="AJ633" s="19">
        <v>0.8</v>
      </c>
      <c r="AK633" s="19">
        <v>1.7</v>
      </c>
      <c r="AL633" s="19">
        <v>0.3</v>
      </c>
      <c r="AM633" s="19" t="s">
        <v>37</v>
      </c>
      <c r="AN633" s="19" t="s">
        <v>37</v>
      </c>
      <c r="AO633" s="19">
        <v>2</v>
      </c>
      <c r="AP633" s="22">
        <v>35</v>
      </c>
      <c r="AQ633" s="22">
        <v>7</v>
      </c>
      <c r="AR633" s="22" t="s">
        <v>37</v>
      </c>
      <c r="AS633" s="22" t="s">
        <v>37</v>
      </c>
      <c r="AT633" s="22">
        <v>42</v>
      </c>
      <c r="AU633" s="21">
        <v>0.5</v>
      </c>
      <c r="AV633" s="21">
        <v>0.3</v>
      </c>
      <c r="AW633" s="21" t="s">
        <v>37</v>
      </c>
      <c r="AX633" s="21" t="s">
        <v>37</v>
      </c>
      <c r="AY633" s="21">
        <v>0.8</v>
      </c>
      <c r="AZ633" s="21">
        <v>1.7</v>
      </c>
      <c r="BA633" s="21">
        <v>0.3</v>
      </c>
      <c r="BB633" s="21" t="s">
        <v>37</v>
      </c>
      <c r="BC633" s="21" t="s">
        <v>37</v>
      </c>
      <c r="BD633" s="21">
        <v>2</v>
      </c>
      <c r="BE633" s="20">
        <v>30</v>
      </c>
      <c r="BF633" s="20">
        <v>30</v>
      </c>
      <c r="BG633" s="20" t="s">
        <v>37</v>
      </c>
      <c r="BH633" s="20" t="s">
        <v>37</v>
      </c>
      <c r="BI633" s="20">
        <v>60</v>
      </c>
      <c r="BJ633" s="20">
        <v>29</v>
      </c>
      <c r="BK633" s="20">
        <v>76</v>
      </c>
      <c r="BL633" s="20" t="s">
        <v>37</v>
      </c>
      <c r="BM633" s="20" t="s">
        <v>37</v>
      </c>
      <c r="BN633" s="20">
        <v>105</v>
      </c>
      <c r="BO633" s="22">
        <v>10</v>
      </c>
      <c r="BP633" s="22">
        <v>3</v>
      </c>
      <c r="BQ633" s="22" t="s">
        <v>37</v>
      </c>
      <c r="BR633" s="22" t="s">
        <v>37</v>
      </c>
      <c r="BS633" s="22">
        <v>13</v>
      </c>
      <c r="BT633" s="22">
        <v>35</v>
      </c>
      <c r="BU633" s="22">
        <v>3</v>
      </c>
      <c r="BV633" s="22" t="s">
        <v>37</v>
      </c>
      <c r="BW633" s="22" t="s">
        <v>37</v>
      </c>
      <c r="BX633" s="22">
        <v>38</v>
      </c>
      <c r="BY633" s="24">
        <v>12</v>
      </c>
      <c r="BZ633" s="24">
        <v>19</v>
      </c>
      <c r="CA633" s="24" t="s">
        <v>37</v>
      </c>
      <c r="CB633" s="24" t="s">
        <v>37</v>
      </c>
      <c r="CC633" s="24">
        <v>31</v>
      </c>
      <c r="CD633" s="24">
        <v>116</v>
      </c>
      <c r="CE633" s="24">
        <v>131</v>
      </c>
      <c r="CF633" s="24">
        <v>0</v>
      </c>
      <c r="CG633" s="24">
        <v>0</v>
      </c>
      <c r="CH633" s="24">
        <v>247</v>
      </c>
      <c r="CI633" s="22">
        <v>1750</v>
      </c>
      <c r="CJ633" s="22">
        <v>90</v>
      </c>
      <c r="CK633" s="22">
        <v>0</v>
      </c>
      <c r="CL633" s="22">
        <v>0</v>
      </c>
      <c r="CM633" s="20" t="s">
        <v>37</v>
      </c>
      <c r="CN633" s="20" t="s">
        <v>37</v>
      </c>
      <c r="CO633" s="20" t="s">
        <v>37</v>
      </c>
      <c r="CP633" s="20" t="s">
        <v>37</v>
      </c>
    </row>
    <row r="634" spans="1:94" x14ac:dyDescent="0.35">
      <c r="A634" s="16">
        <v>2012</v>
      </c>
      <c r="B634" s="17">
        <v>17979</v>
      </c>
      <c r="C634" s="18" t="s">
        <v>1619</v>
      </c>
      <c r="D634" s="18" t="s">
        <v>90</v>
      </c>
      <c r="E634" s="18" t="s">
        <v>191</v>
      </c>
      <c r="F634" s="16" t="s">
        <v>8</v>
      </c>
      <c r="G634" s="20" t="s">
        <v>37</v>
      </c>
      <c r="H634" s="20" t="s">
        <v>37</v>
      </c>
      <c r="I634" s="20" t="s">
        <v>37</v>
      </c>
      <c r="J634" s="20" t="s">
        <v>37</v>
      </c>
      <c r="K634" s="20" t="s">
        <v>37</v>
      </c>
      <c r="L634" s="19" t="s">
        <v>37</v>
      </c>
      <c r="M634" s="19" t="s">
        <v>37</v>
      </c>
      <c r="N634" s="19" t="s">
        <v>37</v>
      </c>
      <c r="O634" s="19" t="s">
        <v>37</v>
      </c>
      <c r="P634" s="19" t="s">
        <v>37</v>
      </c>
      <c r="Q634" s="22" t="s">
        <v>37</v>
      </c>
      <c r="R634" s="22" t="s">
        <v>37</v>
      </c>
      <c r="S634" s="22" t="s">
        <v>37</v>
      </c>
      <c r="T634" s="22" t="s">
        <v>37</v>
      </c>
      <c r="U634" s="22" t="s">
        <v>37</v>
      </c>
      <c r="V634" s="21" t="s">
        <v>37</v>
      </c>
      <c r="W634" s="21" t="s">
        <v>37</v>
      </c>
      <c r="X634" s="21" t="s">
        <v>37</v>
      </c>
      <c r="Y634" s="21" t="s">
        <v>37</v>
      </c>
      <c r="Z634" s="21" t="s">
        <v>37</v>
      </c>
      <c r="AA634" s="20" t="s">
        <v>37</v>
      </c>
      <c r="AB634" s="20" t="s">
        <v>37</v>
      </c>
      <c r="AC634" s="20" t="s">
        <v>37</v>
      </c>
      <c r="AD634" s="20" t="s">
        <v>37</v>
      </c>
      <c r="AE634" s="20" t="s">
        <v>37</v>
      </c>
      <c r="AF634" s="19" t="s">
        <v>37</v>
      </c>
      <c r="AG634" s="19" t="s">
        <v>37</v>
      </c>
      <c r="AH634" s="19" t="s">
        <v>37</v>
      </c>
      <c r="AI634" s="19" t="s">
        <v>37</v>
      </c>
      <c r="AJ634" s="19" t="s">
        <v>37</v>
      </c>
      <c r="AK634" s="19" t="s">
        <v>37</v>
      </c>
      <c r="AL634" s="19" t="s">
        <v>37</v>
      </c>
      <c r="AM634" s="19" t="s">
        <v>37</v>
      </c>
      <c r="AN634" s="19" t="s">
        <v>37</v>
      </c>
      <c r="AO634" s="19" t="s">
        <v>37</v>
      </c>
      <c r="AP634" s="22" t="s">
        <v>37</v>
      </c>
      <c r="AQ634" s="22" t="s">
        <v>37</v>
      </c>
      <c r="AR634" s="22" t="s">
        <v>37</v>
      </c>
      <c r="AS634" s="22" t="s">
        <v>37</v>
      </c>
      <c r="AT634" s="22" t="s">
        <v>37</v>
      </c>
      <c r="AU634" s="21" t="s">
        <v>37</v>
      </c>
      <c r="AV634" s="21" t="s">
        <v>37</v>
      </c>
      <c r="AW634" s="21" t="s">
        <v>37</v>
      </c>
      <c r="AX634" s="21" t="s">
        <v>37</v>
      </c>
      <c r="AY634" s="21" t="s">
        <v>37</v>
      </c>
      <c r="AZ634" s="21" t="s">
        <v>37</v>
      </c>
      <c r="BA634" s="21" t="s">
        <v>37</v>
      </c>
      <c r="BB634" s="21" t="s">
        <v>37</v>
      </c>
      <c r="BC634" s="21" t="s">
        <v>37</v>
      </c>
      <c r="BD634" s="21" t="s">
        <v>37</v>
      </c>
      <c r="BE634" s="20" t="s">
        <v>37</v>
      </c>
      <c r="BF634" s="20" t="s">
        <v>37</v>
      </c>
      <c r="BG634" s="20" t="s">
        <v>37</v>
      </c>
      <c r="BH634" s="20" t="s">
        <v>37</v>
      </c>
      <c r="BI634" s="20" t="s">
        <v>37</v>
      </c>
      <c r="BJ634" s="20" t="s">
        <v>37</v>
      </c>
      <c r="BK634" s="20" t="s">
        <v>37</v>
      </c>
      <c r="BL634" s="20" t="s">
        <v>37</v>
      </c>
      <c r="BM634" s="20" t="s">
        <v>37</v>
      </c>
      <c r="BN634" s="20" t="s">
        <v>37</v>
      </c>
      <c r="BO634" s="22" t="s">
        <v>37</v>
      </c>
      <c r="BP634" s="22" t="s">
        <v>37</v>
      </c>
      <c r="BQ634" s="22" t="s">
        <v>37</v>
      </c>
      <c r="BR634" s="22" t="s">
        <v>37</v>
      </c>
      <c r="BS634" s="22" t="s">
        <v>37</v>
      </c>
      <c r="BT634" s="22" t="s">
        <v>37</v>
      </c>
      <c r="BU634" s="22" t="s">
        <v>37</v>
      </c>
      <c r="BV634" s="22" t="s">
        <v>37</v>
      </c>
      <c r="BW634" s="22" t="s">
        <v>37</v>
      </c>
      <c r="BX634" s="22" t="s">
        <v>37</v>
      </c>
      <c r="BY634" s="24" t="s">
        <v>37</v>
      </c>
      <c r="BZ634" s="24" t="s">
        <v>37</v>
      </c>
      <c r="CA634" s="24" t="s">
        <v>37</v>
      </c>
      <c r="CB634" s="24" t="s">
        <v>37</v>
      </c>
      <c r="CC634" s="24" t="s">
        <v>37</v>
      </c>
      <c r="CD634" s="24" t="s">
        <v>37</v>
      </c>
      <c r="CE634" s="24" t="s">
        <v>37</v>
      </c>
      <c r="CF634" s="24" t="s">
        <v>37</v>
      </c>
      <c r="CG634" s="24" t="s">
        <v>37</v>
      </c>
      <c r="CH634" s="24" t="s">
        <v>37</v>
      </c>
      <c r="CI634" s="22" t="s">
        <v>37</v>
      </c>
      <c r="CJ634" s="22">
        <v>90</v>
      </c>
      <c r="CK634" s="22" t="s">
        <v>37</v>
      </c>
      <c r="CL634" s="22" t="s">
        <v>37</v>
      </c>
      <c r="CM634" s="20" t="s">
        <v>37</v>
      </c>
      <c r="CN634" s="20" t="s">
        <v>37</v>
      </c>
      <c r="CO634" s="20" t="s">
        <v>37</v>
      </c>
      <c r="CP634" s="20" t="s">
        <v>37</v>
      </c>
    </row>
    <row r="635" spans="1:94" x14ac:dyDescent="0.35">
      <c r="A635" s="16">
        <v>2012</v>
      </c>
      <c r="B635" s="17">
        <v>18085</v>
      </c>
      <c r="C635" s="18" t="s">
        <v>1627</v>
      </c>
      <c r="D635" s="18" t="s">
        <v>46</v>
      </c>
      <c r="E635" s="18" t="s">
        <v>33</v>
      </c>
      <c r="F635" s="16" t="s">
        <v>8</v>
      </c>
      <c r="G635" s="20" t="s">
        <v>37</v>
      </c>
      <c r="H635" s="20" t="s">
        <v>37</v>
      </c>
      <c r="I635" s="20" t="s">
        <v>37</v>
      </c>
      <c r="J635" s="20" t="s">
        <v>37</v>
      </c>
      <c r="K635" s="20">
        <v>0</v>
      </c>
      <c r="L635" s="19" t="s">
        <v>37</v>
      </c>
      <c r="M635" s="19" t="s">
        <v>37</v>
      </c>
      <c r="N635" s="19" t="s">
        <v>37</v>
      </c>
      <c r="O635" s="19" t="s">
        <v>37</v>
      </c>
      <c r="P635" s="19">
        <v>0</v>
      </c>
      <c r="Q635" s="22" t="s">
        <v>37</v>
      </c>
      <c r="R635" s="22" t="s">
        <v>37</v>
      </c>
      <c r="S635" s="22" t="s">
        <v>37</v>
      </c>
      <c r="T635" s="22" t="s">
        <v>37</v>
      </c>
      <c r="U635" s="22">
        <v>0</v>
      </c>
      <c r="V635" s="21" t="s">
        <v>37</v>
      </c>
      <c r="W635" s="21" t="s">
        <v>37</v>
      </c>
      <c r="X635" s="21" t="s">
        <v>37</v>
      </c>
      <c r="Y635" s="21" t="s">
        <v>37</v>
      </c>
      <c r="Z635" s="21">
        <v>0</v>
      </c>
      <c r="AA635" s="20" t="s">
        <v>37</v>
      </c>
      <c r="AB635" s="20" t="s">
        <v>37</v>
      </c>
      <c r="AC635" s="20" t="s">
        <v>37</v>
      </c>
      <c r="AD635" s="20" t="s">
        <v>37</v>
      </c>
      <c r="AE635" s="20">
        <v>0</v>
      </c>
      <c r="AF635" s="19" t="s">
        <v>37</v>
      </c>
      <c r="AG635" s="19" t="s">
        <v>37</v>
      </c>
      <c r="AH635" s="19" t="s">
        <v>37</v>
      </c>
      <c r="AI635" s="19" t="s">
        <v>37</v>
      </c>
      <c r="AJ635" s="19">
        <v>0</v>
      </c>
      <c r="AK635" s="19" t="s">
        <v>37</v>
      </c>
      <c r="AL635" s="19" t="s">
        <v>37</v>
      </c>
      <c r="AM635" s="19" t="s">
        <v>37</v>
      </c>
      <c r="AN635" s="19" t="s">
        <v>37</v>
      </c>
      <c r="AO635" s="19">
        <v>0</v>
      </c>
      <c r="AP635" s="22" t="s">
        <v>37</v>
      </c>
      <c r="AQ635" s="22" t="s">
        <v>37</v>
      </c>
      <c r="AR635" s="22" t="s">
        <v>37</v>
      </c>
      <c r="AS635" s="22" t="s">
        <v>37</v>
      </c>
      <c r="AT635" s="22">
        <v>0</v>
      </c>
      <c r="AU635" s="21">
        <v>19</v>
      </c>
      <c r="AV635" s="21">
        <v>1</v>
      </c>
      <c r="AW635" s="21">
        <v>3</v>
      </c>
      <c r="AX635" s="21" t="s">
        <v>37</v>
      </c>
      <c r="AY635" s="21">
        <v>23</v>
      </c>
      <c r="AZ635" s="21">
        <v>24</v>
      </c>
      <c r="BA635" s="21">
        <v>2</v>
      </c>
      <c r="BB635" s="21">
        <v>5</v>
      </c>
      <c r="BC635" s="21" t="s">
        <v>37</v>
      </c>
      <c r="BD635" s="21">
        <v>31</v>
      </c>
      <c r="BE635" s="20" t="s">
        <v>37</v>
      </c>
      <c r="BF635" s="20" t="s">
        <v>37</v>
      </c>
      <c r="BG635" s="20" t="s">
        <v>37</v>
      </c>
      <c r="BH635" s="20" t="s">
        <v>37</v>
      </c>
      <c r="BI635" s="20">
        <v>0</v>
      </c>
      <c r="BJ635" s="20" t="s">
        <v>37</v>
      </c>
      <c r="BK635" s="20" t="s">
        <v>37</v>
      </c>
      <c r="BL635" s="20" t="s">
        <v>37</v>
      </c>
      <c r="BM635" s="20" t="s">
        <v>37</v>
      </c>
      <c r="BN635" s="20">
        <v>0</v>
      </c>
      <c r="BO635" s="22">
        <v>1</v>
      </c>
      <c r="BP635" s="22" t="s">
        <v>37</v>
      </c>
      <c r="BQ635" s="22" t="s">
        <v>37</v>
      </c>
      <c r="BR635" s="22" t="s">
        <v>37</v>
      </c>
      <c r="BS635" s="22">
        <v>1</v>
      </c>
      <c r="BT635" s="22">
        <v>360</v>
      </c>
      <c r="BU635" s="22" t="s">
        <v>37</v>
      </c>
      <c r="BV635" s="22" t="s">
        <v>37</v>
      </c>
      <c r="BW635" s="22" t="s">
        <v>37</v>
      </c>
      <c r="BX635" s="22">
        <v>360</v>
      </c>
      <c r="BY635" s="24">
        <v>4</v>
      </c>
      <c r="BZ635" s="24" t="s">
        <v>37</v>
      </c>
      <c r="CA635" s="24" t="s">
        <v>37</v>
      </c>
      <c r="CB635" s="24" t="s">
        <v>37</v>
      </c>
      <c r="CC635" s="24">
        <v>4</v>
      </c>
      <c r="CD635" s="24">
        <v>365</v>
      </c>
      <c r="CE635" s="24">
        <v>0</v>
      </c>
      <c r="CF635" s="24">
        <v>0</v>
      </c>
      <c r="CG635" s="24">
        <v>0</v>
      </c>
      <c r="CH635" s="24">
        <v>365</v>
      </c>
      <c r="CI635" s="22">
        <v>22500</v>
      </c>
      <c r="CJ635" s="22">
        <v>100</v>
      </c>
      <c r="CK635" s="22">
        <v>2</v>
      </c>
      <c r="CL635" s="22" t="s">
        <v>37</v>
      </c>
      <c r="CM635" s="20" t="s">
        <v>37</v>
      </c>
      <c r="CN635" s="20" t="s">
        <v>37</v>
      </c>
      <c r="CO635" s="20" t="s">
        <v>37</v>
      </c>
      <c r="CP635" s="20" t="s">
        <v>37</v>
      </c>
    </row>
    <row r="636" spans="1:94" x14ac:dyDescent="0.35">
      <c r="A636" s="16">
        <v>2012</v>
      </c>
      <c r="B636" s="17">
        <v>18087</v>
      </c>
      <c r="C636" s="18" t="s">
        <v>1628</v>
      </c>
      <c r="D636" s="18" t="s">
        <v>184</v>
      </c>
      <c r="E636" s="18" t="s">
        <v>28</v>
      </c>
      <c r="F636" s="16" t="s">
        <v>8</v>
      </c>
      <c r="G636" s="20" t="s">
        <v>37</v>
      </c>
      <c r="H636" s="20" t="s">
        <v>37</v>
      </c>
      <c r="I636" s="20" t="s">
        <v>37</v>
      </c>
      <c r="J636" s="20" t="s">
        <v>37</v>
      </c>
      <c r="K636" s="20">
        <v>0</v>
      </c>
      <c r="L636" s="19" t="s">
        <v>37</v>
      </c>
      <c r="M636" s="19" t="s">
        <v>37</v>
      </c>
      <c r="N636" s="19" t="s">
        <v>37</v>
      </c>
      <c r="O636" s="19" t="s">
        <v>37</v>
      </c>
      <c r="P636" s="19">
        <v>0</v>
      </c>
      <c r="Q636" s="22" t="s">
        <v>37</v>
      </c>
      <c r="R636" s="22" t="s">
        <v>37</v>
      </c>
      <c r="S636" s="22" t="s">
        <v>37</v>
      </c>
      <c r="T636" s="22" t="s">
        <v>37</v>
      </c>
      <c r="U636" s="22">
        <v>0</v>
      </c>
      <c r="V636" s="21" t="s">
        <v>37</v>
      </c>
      <c r="W636" s="21" t="s">
        <v>37</v>
      </c>
      <c r="X636" s="21" t="s">
        <v>37</v>
      </c>
      <c r="Y636" s="21" t="s">
        <v>37</v>
      </c>
      <c r="Z636" s="21">
        <v>0</v>
      </c>
      <c r="AA636" s="20">
        <v>1</v>
      </c>
      <c r="AB636" s="20" t="s">
        <v>37</v>
      </c>
      <c r="AC636" s="20" t="s">
        <v>37</v>
      </c>
      <c r="AD636" s="20" t="s">
        <v>37</v>
      </c>
      <c r="AE636" s="20">
        <v>1</v>
      </c>
      <c r="AF636" s="19">
        <v>1.3</v>
      </c>
      <c r="AG636" s="19" t="s">
        <v>37</v>
      </c>
      <c r="AH636" s="19" t="s">
        <v>37</v>
      </c>
      <c r="AI636" s="19" t="s">
        <v>37</v>
      </c>
      <c r="AJ636" s="19">
        <v>1.3</v>
      </c>
      <c r="AK636" s="19">
        <v>1.3</v>
      </c>
      <c r="AL636" s="19" t="s">
        <v>37</v>
      </c>
      <c r="AM636" s="19" t="s">
        <v>37</v>
      </c>
      <c r="AN636" s="19" t="s">
        <v>37</v>
      </c>
      <c r="AO636" s="19">
        <v>1.3</v>
      </c>
      <c r="AP636" s="22" t="s">
        <v>37</v>
      </c>
      <c r="AQ636" s="22" t="s">
        <v>37</v>
      </c>
      <c r="AR636" s="22" t="s">
        <v>37</v>
      </c>
      <c r="AS636" s="22" t="s">
        <v>37</v>
      </c>
      <c r="AT636" s="22">
        <v>0</v>
      </c>
      <c r="AU636" s="21" t="s">
        <v>37</v>
      </c>
      <c r="AV636" s="21" t="s">
        <v>37</v>
      </c>
      <c r="AW636" s="21" t="s">
        <v>37</v>
      </c>
      <c r="AX636" s="21" t="s">
        <v>37</v>
      </c>
      <c r="AY636" s="21">
        <v>0</v>
      </c>
      <c r="AZ636" s="21" t="s">
        <v>37</v>
      </c>
      <c r="BA636" s="21" t="s">
        <v>37</v>
      </c>
      <c r="BB636" s="21" t="s">
        <v>37</v>
      </c>
      <c r="BC636" s="21" t="s">
        <v>37</v>
      </c>
      <c r="BD636" s="21">
        <v>0</v>
      </c>
      <c r="BE636" s="20" t="s">
        <v>37</v>
      </c>
      <c r="BF636" s="20" t="s">
        <v>37</v>
      </c>
      <c r="BG636" s="20" t="s">
        <v>37</v>
      </c>
      <c r="BH636" s="20" t="s">
        <v>37</v>
      </c>
      <c r="BI636" s="20">
        <v>0</v>
      </c>
      <c r="BJ636" s="20" t="s">
        <v>37</v>
      </c>
      <c r="BK636" s="20" t="s">
        <v>37</v>
      </c>
      <c r="BL636" s="20" t="s">
        <v>37</v>
      </c>
      <c r="BM636" s="20" t="s">
        <v>37</v>
      </c>
      <c r="BN636" s="20">
        <v>0</v>
      </c>
      <c r="BO636" s="22" t="s">
        <v>37</v>
      </c>
      <c r="BP636" s="22" t="s">
        <v>37</v>
      </c>
      <c r="BQ636" s="22" t="s">
        <v>37</v>
      </c>
      <c r="BR636" s="22" t="s">
        <v>37</v>
      </c>
      <c r="BS636" s="22">
        <v>0</v>
      </c>
      <c r="BT636" s="22" t="s">
        <v>37</v>
      </c>
      <c r="BU636" s="22" t="s">
        <v>37</v>
      </c>
      <c r="BV636" s="22" t="s">
        <v>37</v>
      </c>
      <c r="BW636" s="22" t="s">
        <v>37</v>
      </c>
      <c r="BX636" s="22">
        <v>0</v>
      </c>
      <c r="BY636" s="24" t="s">
        <v>37</v>
      </c>
      <c r="BZ636" s="24" t="s">
        <v>37</v>
      </c>
      <c r="CA636" s="24" t="s">
        <v>37</v>
      </c>
      <c r="CB636" s="24" t="s">
        <v>37</v>
      </c>
      <c r="CC636" s="24">
        <v>0</v>
      </c>
      <c r="CD636" s="24">
        <v>0</v>
      </c>
      <c r="CE636" s="24">
        <v>0</v>
      </c>
      <c r="CF636" s="24">
        <v>0</v>
      </c>
      <c r="CG636" s="24">
        <v>0</v>
      </c>
      <c r="CH636" s="24">
        <v>0</v>
      </c>
      <c r="CI636" s="22">
        <v>220</v>
      </c>
      <c r="CJ636" s="22">
        <v>1</v>
      </c>
      <c r="CK636" s="22">
        <v>1</v>
      </c>
      <c r="CL636" s="22">
        <v>0</v>
      </c>
      <c r="CM636" s="20" t="s">
        <v>37</v>
      </c>
      <c r="CN636" s="20" t="s">
        <v>37</v>
      </c>
      <c r="CO636" s="20" t="s">
        <v>37</v>
      </c>
      <c r="CP636" s="20" t="s">
        <v>37</v>
      </c>
    </row>
    <row r="637" spans="1:94" x14ac:dyDescent="0.35">
      <c r="A637" s="16">
        <v>2012</v>
      </c>
      <c r="B637" s="17">
        <v>18102</v>
      </c>
      <c r="C637" s="18" t="s">
        <v>1630</v>
      </c>
      <c r="D637" s="18" t="s">
        <v>43</v>
      </c>
      <c r="E637" s="18" t="s">
        <v>33</v>
      </c>
      <c r="F637" s="16" t="s">
        <v>8</v>
      </c>
      <c r="G637" s="20" t="s">
        <v>37</v>
      </c>
      <c r="H637" s="20" t="s">
        <v>37</v>
      </c>
      <c r="I637" s="20" t="s">
        <v>37</v>
      </c>
      <c r="J637" s="20" t="s">
        <v>37</v>
      </c>
      <c r="K637" s="20">
        <v>0</v>
      </c>
      <c r="L637" s="19" t="s">
        <v>37</v>
      </c>
      <c r="M637" s="19" t="s">
        <v>37</v>
      </c>
      <c r="N637" s="19" t="s">
        <v>37</v>
      </c>
      <c r="O637" s="19" t="s">
        <v>37</v>
      </c>
      <c r="P637" s="19">
        <v>0</v>
      </c>
      <c r="Q637" s="22" t="s">
        <v>37</v>
      </c>
      <c r="R637" s="22" t="s">
        <v>37</v>
      </c>
      <c r="S637" s="22" t="s">
        <v>37</v>
      </c>
      <c r="T637" s="22" t="s">
        <v>37</v>
      </c>
      <c r="U637" s="22">
        <v>0</v>
      </c>
      <c r="V637" s="21">
        <v>2</v>
      </c>
      <c r="W637" s="21" t="s">
        <v>37</v>
      </c>
      <c r="X637" s="21" t="s">
        <v>37</v>
      </c>
      <c r="Y637" s="21" t="s">
        <v>37</v>
      </c>
      <c r="Z637" s="21">
        <v>2</v>
      </c>
      <c r="AA637" s="20" t="s">
        <v>37</v>
      </c>
      <c r="AB637" s="20" t="s">
        <v>37</v>
      </c>
      <c r="AC637" s="20" t="s">
        <v>37</v>
      </c>
      <c r="AD637" s="20" t="s">
        <v>37</v>
      </c>
      <c r="AE637" s="20">
        <v>0</v>
      </c>
      <c r="AF637" s="19" t="s">
        <v>37</v>
      </c>
      <c r="AG637" s="19" t="s">
        <v>37</v>
      </c>
      <c r="AH637" s="19" t="s">
        <v>37</v>
      </c>
      <c r="AI637" s="19" t="s">
        <v>37</v>
      </c>
      <c r="AJ637" s="19">
        <v>0</v>
      </c>
      <c r="AK637" s="19" t="s">
        <v>37</v>
      </c>
      <c r="AL637" s="19" t="s">
        <v>37</v>
      </c>
      <c r="AM637" s="19" t="s">
        <v>37</v>
      </c>
      <c r="AN637" s="19" t="s">
        <v>37</v>
      </c>
      <c r="AO637" s="19">
        <v>0</v>
      </c>
      <c r="AP637" s="22" t="s">
        <v>37</v>
      </c>
      <c r="AQ637" s="22" t="s">
        <v>37</v>
      </c>
      <c r="AR637" s="22" t="s">
        <v>37</v>
      </c>
      <c r="AS637" s="22" t="s">
        <v>37</v>
      </c>
      <c r="AT637" s="22">
        <v>0</v>
      </c>
      <c r="AU637" s="21" t="s">
        <v>37</v>
      </c>
      <c r="AV637" s="21" t="s">
        <v>37</v>
      </c>
      <c r="AW637" s="21" t="s">
        <v>37</v>
      </c>
      <c r="AX637" s="21" t="s">
        <v>37</v>
      </c>
      <c r="AY637" s="21">
        <v>0</v>
      </c>
      <c r="AZ637" s="21" t="s">
        <v>37</v>
      </c>
      <c r="BA637" s="21" t="s">
        <v>37</v>
      </c>
      <c r="BB637" s="21" t="s">
        <v>37</v>
      </c>
      <c r="BC637" s="21" t="s">
        <v>37</v>
      </c>
      <c r="BD637" s="21">
        <v>0</v>
      </c>
      <c r="BE637" s="20" t="s">
        <v>37</v>
      </c>
      <c r="BF637" s="20" t="s">
        <v>37</v>
      </c>
      <c r="BG637" s="20" t="s">
        <v>37</v>
      </c>
      <c r="BH637" s="20" t="s">
        <v>37</v>
      </c>
      <c r="BI637" s="20">
        <v>0</v>
      </c>
      <c r="BJ637" s="20">
        <v>44</v>
      </c>
      <c r="BK637" s="20" t="s">
        <v>37</v>
      </c>
      <c r="BL637" s="20" t="s">
        <v>37</v>
      </c>
      <c r="BM637" s="20" t="s">
        <v>37</v>
      </c>
      <c r="BN637" s="20">
        <v>44</v>
      </c>
      <c r="BO637" s="22" t="s">
        <v>37</v>
      </c>
      <c r="BP637" s="22" t="s">
        <v>37</v>
      </c>
      <c r="BQ637" s="22" t="s">
        <v>37</v>
      </c>
      <c r="BR637" s="22" t="s">
        <v>37</v>
      </c>
      <c r="BS637" s="22">
        <v>0</v>
      </c>
      <c r="BT637" s="22" t="s">
        <v>37</v>
      </c>
      <c r="BU637" s="22" t="s">
        <v>37</v>
      </c>
      <c r="BV637" s="22" t="s">
        <v>37</v>
      </c>
      <c r="BW637" s="22" t="s">
        <v>37</v>
      </c>
      <c r="BX637" s="22">
        <v>0</v>
      </c>
      <c r="BY637" s="24" t="s">
        <v>37</v>
      </c>
      <c r="BZ637" s="24" t="s">
        <v>37</v>
      </c>
      <c r="CA637" s="24" t="s">
        <v>37</v>
      </c>
      <c r="CB637" s="24" t="s">
        <v>37</v>
      </c>
      <c r="CC637" s="24">
        <v>0</v>
      </c>
      <c r="CD637" s="24">
        <v>44</v>
      </c>
      <c r="CE637" s="24">
        <v>0</v>
      </c>
      <c r="CF637" s="24">
        <v>0</v>
      </c>
      <c r="CG637" s="24">
        <v>0</v>
      </c>
      <c r="CH637" s="24">
        <v>44</v>
      </c>
      <c r="CI637" s="22" t="s">
        <v>37</v>
      </c>
      <c r="CJ637" s="22" t="s">
        <v>37</v>
      </c>
      <c r="CK637" s="22" t="s">
        <v>37</v>
      </c>
      <c r="CL637" s="22" t="s">
        <v>37</v>
      </c>
      <c r="CM637" s="20" t="s">
        <v>37</v>
      </c>
      <c r="CN637" s="20" t="s">
        <v>37</v>
      </c>
      <c r="CO637" s="20" t="s">
        <v>37</v>
      </c>
      <c r="CP637" s="20" t="s">
        <v>37</v>
      </c>
    </row>
    <row r="638" spans="1:94" x14ac:dyDescent="0.35">
      <c r="A638" s="16">
        <v>2012</v>
      </c>
      <c r="B638" s="17">
        <v>18125</v>
      </c>
      <c r="C638" s="18" t="s">
        <v>1631</v>
      </c>
      <c r="D638" s="18" t="s">
        <v>80</v>
      </c>
      <c r="E638" s="18" t="s">
        <v>28</v>
      </c>
      <c r="F638" s="16" t="s">
        <v>8</v>
      </c>
      <c r="G638" s="20" t="s">
        <v>37</v>
      </c>
      <c r="H638" s="20" t="s">
        <v>37</v>
      </c>
      <c r="I638" s="20" t="s">
        <v>37</v>
      </c>
      <c r="J638" s="20" t="s">
        <v>37</v>
      </c>
      <c r="K638" s="20">
        <v>0</v>
      </c>
      <c r="L638" s="19" t="s">
        <v>37</v>
      </c>
      <c r="M638" s="19" t="s">
        <v>37</v>
      </c>
      <c r="N638" s="19" t="s">
        <v>37</v>
      </c>
      <c r="O638" s="19" t="s">
        <v>37</v>
      </c>
      <c r="P638" s="19">
        <v>0</v>
      </c>
      <c r="Q638" s="22" t="s">
        <v>37</v>
      </c>
      <c r="R638" s="22" t="s">
        <v>37</v>
      </c>
      <c r="S638" s="22" t="s">
        <v>37</v>
      </c>
      <c r="T638" s="22" t="s">
        <v>37</v>
      </c>
      <c r="U638" s="22">
        <v>0</v>
      </c>
      <c r="V638" s="21" t="s">
        <v>37</v>
      </c>
      <c r="W638" s="21" t="s">
        <v>37</v>
      </c>
      <c r="X638" s="21" t="s">
        <v>37</v>
      </c>
      <c r="Y638" s="21" t="s">
        <v>37</v>
      </c>
      <c r="Z638" s="21">
        <v>0</v>
      </c>
      <c r="AA638" s="20" t="s">
        <v>37</v>
      </c>
      <c r="AB638" s="20" t="s">
        <v>37</v>
      </c>
      <c r="AC638" s="20" t="s">
        <v>37</v>
      </c>
      <c r="AD638" s="20" t="s">
        <v>37</v>
      </c>
      <c r="AE638" s="20">
        <v>0</v>
      </c>
      <c r="AF638" s="19" t="s">
        <v>37</v>
      </c>
      <c r="AG638" s="19" t="s">
        <v>37</v>
      </c>
      <c r="AH638" s="19" t="s">
        <v>37</v>
      </c>
      <c r="AI638" s="19" t="s">
        <v>37</v>
      </c>
      <c r="AJ638" s="19">
        <v>0</v>
      </c>
      <c r="AK638" s="19" t="s">
        <v>37</v>
      </c>
      <c r="AL638" s="19" t="s">
        <v>37</v>
      </c>
      <c r="AM638" s="19" t="s">
        <v>37</v>
      </c>
      <c r="AN638" s="19" t="s">
        <v>37</v>
      </c>
      <c r="AO638" s="19">
        <v>0</v>
      </c>
      <c r="AP638" s="22" t="s">
        <v>37</v>
      </c>
      <c r="AQ638" s="22" t="s">
        <v>37</v>
      </c>
      <c r="AR638" s="22">
        <v>112</v>
      </c>
      <c r="AS638" s="22" t="s">
        <v>37</v>
      </c>
      <c r="AT638" s="22">
        <v>112</v>
      </c>
      <c r="AU638" s="21" t="s">
        <v>37</v>
      </c>
      <c r="AV638" s="21" t="s">
        <v>37</v>
      </c>
      <c r="AW638" s="21">
        <v>0</v>
      </c>
      <c r="AX638" s="21" t="s">
        <v>37</v>
      </c>
      <c r="AY638" s="21">
        <v>0</v>
      </c>
      <c r="AZ638" s="21" t="s">
        <v>37</v>
      </c>
      <c r="BA638" s="21" t="s">
        <v>37</v>
      </c>
      <c r="BB638" s="21">
        <v>2</v>
      </c>
      <c r="BC638" s="21" t="s">
        <v>37</v>
      </c>
      <c r="BD638" s="21">
        <v>2</v>
      </c>
      <c r="BE638" s="20" t="s">
        <v>37</v>
      </c>
      <c r="BF638" s="20" t="s">
        <v>37</v>
      </c>
      <c r="BG638" s="20" t="s">
        <v>37</v>
      </c>
      <c r="BH638" s="20" t="s">
        <v>37</v>
      </c>
      <c r="BI638" s="20" t="s">
        <v>37</v>
      </c>
      <c r="BJ638" s="20" t="s">
        <v>37</v>
      </c>
      <c r="BK638" s="20" t="s">
        <v>37</v>
      </c>
      <c r="BL638" s="20" t="s">
        <v>37</v>
      </c>
      <c r="BM638" s="20" t="s">
        <v>37</v>
      </c>
      <c r="BN638" s="20" t="s">
        <v>37</v>
      </c>
      <c r="BO638" s="22" t="s">
        <v>37</v>
      </c>
      <c r="BP638" s="22" t="s">
        <v>37</v>
      </c>
      <c r="BQ638" s="22" t="s">
        <v>37</v>
      </c>
      <c r="BR638" s="22" t="s">
        <v>37</v>
      </c>
      <c r="BS638" s="22" t="s">
        <v>37</v>
      </c>
      <c r="BT638" s="22" t="s">
        <v>37</v>
      </c>
      <c r="BU638" s="22" t="s">
        <v>37</v>
      </c>
      <c r="BV638" s="22" t="s">
        <v>37</v>
      </c>
      <c r="BW638" s="22" t="s">
        <v>37</v>
      </c>
      <c r="BX638" s="22" t="s">
        <v>37</v>
      </c>
      <c r="BY638" s="24" t="s">
        <v>37</v>
      </c>
      <c r="BZ638" s="24" t="s">
        <v>37</v>
      </c>
      <c r="CA638" s="24" t="s">
        <v>37</v>
      </c>
      <c r="CB638" s="24" t="s">
        <v>37</v>
      </c>
      <c r="CC638" s="24" t="s">
        <v>37</v>
      </c>
      <c r="CD638" s="24" t="s">
        <v>37</v>
      </c>
      <c r="CE638" s="24" t="s">
        <v>37</v>
      </c>
      <c r="CF638" s="24" t="s">
        <v>37</v>
      </c>
      <c r="CG638" s="24" t="s">
        <v>37</v>
      </c>
      <c r="CH638" s="24" t="s">
        <v>37</v>
      </c>
      <c r="CI638" s="22" t="s">
        <v>37</v>
      </c>
      <c r="CJ638" s="22" t="s">
        <v>37</v>
      </c>
      <c r="CK638" s="22" t="s">
        <v>37</v>
      </c>
      <c r="CL638" s="22" t="s">
        <v>37</v>
      </c>
      <c r="CM638" s="20" t="s">
        <v>37</v>
      </c>
      <c r="CN638" s="20">
        <v>1</v>
      </c>
      <c r="CO638" s="20" t="s">
        <v>37</v>
      </c>
      <c r="CP638" s="20" t="s">
        <v>37</v>
      </c>
    </row>
    <row r="639" spans="1:94" x14ac:dyDescent="0.35">
      <c r="A639" s="16">
        <v>2012</v>
      </c>
      <c r="B639" s="17">
        <v>18181</v>
      </c>
      <c r="C639" s="18" t="s">
        <v>1634</v>
      </c>
      <c r="D639" s="18" t="s">
        <v>39</v>
      </c>
      <c r="E639" s="18" t="s">
        <v>28</v>
      </c>
      <c r="F639" s="16" t="s">
        <v>8</v>
      </c>
      <c r="G639" s="20" t="s">
        <v>37</v>
      </c>
      <c r="H639" s="20" t="s">
        <v>37</v>
      </c>
      <c r="I639" s="20" t="s">
        <v>37</v>
      </c>
      <c r="J639" s="20" t="s">
        <v>37</v>
      </c>
      <c r="K639" s="20" t="s">
        <v>37</v>
      </c>
      <c r="L639" s="19" t="s">
        <v>37</v>
      </c>
      <c r="M639" s="19" t="s">
        <v>37</v>
      </c>
      <c r="N639" s="19" t="s">
        <v>37</v>
      </c>
      <c r="O639" s="19" t="s">
        <v>37</v>
      </c>
      <c r="P639" s="19" t="s">
        <v>37</v>
      </c>
      <c r="Q639" s="22" t="s">
        <v>37</v>
      </c>
      <c r="R639" s="22" t="s">
        <v>37</v>
      </c>
      <c r="S639" s="22" t="s">
        <v>37</v>
      </c>
      <c r="T639" s="22" t="s">
        <v>37</v>
      </c>
      <c r="U639" s="22" t="s">
        <v>37</v>
      </c>
      <c r="V639" s="21" t="s">
        <v>37</v>
      </c>
      <c r="W639" s="21" t="s">
        <v>37</v>
      </c>
      <c r="X639" s="21" t="s">
        <v>37</v>
      </c>
      <c r="Y639" s="21" t="s">
        <v>37</v>
      </c>
      <c r="Z639" s="21" t="s">
        <v>37</v>
      </c>
      <c r="AA639" s="20" t="s">
        <v>37</v>
      </c>
      <c r="AB639" s="20" t="s">
        <v>37</v>
      </c>
      <c r="AC639" s="20" t="s">
        <v>37</v>
      </c>
      <c r="AD639" s="20" t="s">
        <v>37</v>
      </c>
      <c r="AE639" s="20" t="s">
        <v>37</v>
      </c>
      <c r="AF639" s="19" t="s">
        <v>37</v>
      </c>
      <c r="AG639" s="19" t="s">
        <v>37</v>
      </c>
      <c r="AH639" s="19" t="s">
        <v>37</v>
      </c>
      <c r="AI639" s="19" t="s">
        <v>37</v>
      </c>
      <c r="AJ639" s="19" t="s">
        <v>37</v>
      </c>
      <c r="AK639" s="19" t="s">
        <v>37</v>
      </c>
      <c r="AL639" s="19" t="s">
        <v>37</v>
      </c>
      <c r="AM639" s="19" t="s">
        <v>37</v>
      </c>
      <c r="AN639" s="19" t="s">
        <v>37</v>
      </c>
      <c r="AO639" s="19" t="s">
        <v>37</v>
      </c>
      <c r="AP639" s="22" t="s">
        <v>37</v>
      </c>
      <c r="AQ639" s="22" t="s">
        <v>37</v>
      </c>
      <c r="AR639" s="22" t="s">
        <v>37</v>
      </c>
      <c r="AS639" s="22" t="s">
        <v>37</v>
      </c>
      <c r="AT639" s="22" t="s">
        <v>37</v>
      </c>
      <c r="AU639" s="21" t="s">
        <v>37</v>
      </c>
      <c r="AV639" s="21" t="s">
        <v>37</v>
      </c>
      <c r="AW639" s="21" t="s">
        <v>37</v>
      </c>
      <c r="AX639" s="21" t="s">
        <v>37</v>
      </c>
      <c r="AY639" s="21" t="s">
        <v>37</v>
      </c>
      <c r="AZ639" s="21" t="s">
        <v>37</v>
      </c>
      <c r="BA639" s="21" t="s">
        <v>37</v>
      </c>
      <c r="BB639" s="21" t="s">
        <v>37</v>
      </c>
      <c r="BC639" s="21" t="s">
        <v>37</v>
      </c>
      <c r="BD639" s="21" t="s">
        <v>37</v>
      </c>
      <c r="BE639" s="20" t="s">
        <v>37</v>
      </c>
      <c r="BF639" s="20" t="s">
        <v>37</v>
      </c>
      <c r="BG639" s="20" t="s">
        <v>37</v>
      </c>
      <c r="BH639" s="20" t="s">
        <v>37</v>
      </c>
      <c r="BI639" s="20" t="s">
        <v>37</v>
      </c>
      <c r="BJ639" s="20" t="s">
        <v>37</v>
      </c>
      <c r="BK639" s="20" t="s">
        <v>37</v>
      </c>
      <c r="BL639" s="20" t="s">
        <v>37</v>
      </c>
      <c r="BM639" s="20" t="s">
        <v>37</v>
      </c>
      <c r="BN639" s="20" t="s">
        <v>37</v>
      </c>
      <c r="BO639" s="22" t="s">
        <v>37</v>
      </c>
      <c r="BP639" s="22" t="s">
        <v>37</v>
      </c>
      <c r="BQ639" s="22" t="s">
        <v>37</v>
      </c>
      <c r="BR639" s="22" t="s">
        <v>37</v>
      </c>
      <c r="BS639" s="22" t="s">
        <v>37</v>
      </c>
      <c r="BT639" s="22" t="s">
        <v>37</v>
      </c>
      <c r="BU639" s="22" t="s">
        <v>37</v>
      </c>
      <c r="BV639" s="22" t="s">
        <v>37</v>
      </c>
      <c r="BW639" s="22" t="s">
        <v>37</v>
      </c>
      <c r="BX639" s="22" t="s">
        <v>37</v>
      </c>
      <c r="BY639" s="24" t="s">
        <v>37</v>
      </c>
      <c r="BZ639" s="24" t="s">
        <v>37</v>
      </c>
      <c r="CA639" s="24" t="s">
        <v>37</v>
      </c>
      <c r="CB639" s="24" t="s">
        <v>37</v>
      </c>
      <c r="CC639" s="24" t="s">
        <v>37</v>
      </c>
      <c r="CD639" s="24" t="s">
        <v>37</v>
      </c>
      <c r="CE639" s="24" t="s">
        <v>37</v>
      </c>
      <c r="CF639" s="24" t="s">
        <v>37</v>
      </c>
      <c r="CG639" s="24" t="s">
        <v>37</v>
      </c>
      <c r="CH639" s="24" t="s">
        <v>37</v>
      </c>
      <c r="CI639" s="22" t="s">
        <v>37</v>
      </c>
      <c r="CJ639" s="22" t="s">
        <v>37</v>
      </c>
      <c r="CK639" s="22" t="s">
        <v>37</v>
      </c>
      <c r="CL639" s="22" t="s">
        <v>37</v>
      </c>
      <c r="CM639" s="20">
        <v>10</v>
      </c>
      <c r="CN639" s="20">
        <v>18</v>
      </c>
      <c r="CO639" s="20">
        <v>3</v>
      </c>
      <c r="CP639" s="20">
        <v>0</v>
      </c>
    </row>
    <row r="640" spans="1:94" x14ac:dyDescent="0.35">
      <c r="A640" s="16">
        <v>2012</v>
      </c>
      <c r="B640" s="17">
        <v>18249</v>
      </c>
      <c r="C640" s="18" t="s">
        <v>1639</v>
      </c>
      <c r="D640" s="18" t="s">
        <v>39</v>
      </c>
      <c r="E640" s="18" t="s">
        <v>28</v>
      </c>
      <c r="F640" s="16" t="s">
        <v>8</v>
      </c>
      <c r="G640" s="20" t="s">
        <v>37</v>
      </c>
      <c r="H640" s="20" t="s">
        <v>37</v>
      </c>
      <c r="I640" s="20" t="s">
        <v>37</v>
      </c>
      <c r="J640" s="20" t="s">
        <v>37</v>
      </c>
      <c r="K640" s="20" t="s">
        <v>37</v>
      </c>
      <c r="L640" s="19" t="s">
        <v>37</v>
      </c>
      <c r="M640" s="19" t="s">
        <v>37</v>
      </c>
      <c r="N640" s="19" t="s">
        <v>37</v>
      </c>
      <c r="O640" s="19" t="s">
        <v>37</v>
      </c>
      <c r="P640" s="19" t="s">
        <v>37</v>
      </c>
      <c r="Q640" s="22" t="s">
        <v>37</v>
      </c>
      <c r="R640" s="22" t="s">
        <v>37</v>
      </c>
      <c r="S640" s="22" t="s">
        <v>37</v>
      </c>
      <c r="T640" s="22" t="s">
        <v>37</v>
      </c>
      <c r="U640" s="22" t="s">
        <v>37</v>
      </c>
      <c r="V640" s="21" t="s">
        <v>37</v>
      </c>
      <c r="W640" s="21" t="s">
        <v>37</v>
      </c>
      <c r="X640" s="21" t="s">
        <v>37</v>
      </c>
      <c r="Y640" s="21" t="s">
        <v>37</v>
      </c>
      <c r="Z640" s="21" t="s">
        <v>37</v>
      </c>
      <c r="AA640" s="20" t="s">
        <v>37</v>
      </c>
      <c r="AB640" s="20" t="s">
        <v>37</v>
      </c>
      <c r="AC640" s="20" t="s">
        <v>37</v>
      </c>
      <c r="AD640" s="20" t="s">
        <v>37</v>
      </c>
      <c r="AE640" s="20" t="s">
        <v>37</v>
      </c>
      <c r="AF640" s="19" t="s">
        <v>37</v>
      </c>
      <c r="AG640" s="19" t="s">
        <v>37</v>
      </c>
      <c r="AH640" s="19" t="s">
        <v>37</v>
      </c>
      <c r="AI640" s="19" t="s">
        <v>37</v>
      </c>
      <c r="AJ640" s="19" t="s">
        <v>37</v>
      </c>
      <c r="AK640" s="19" t="s">
        <v>37</v>
      </c>
      <c r="AL640" s="19" t="s">
        <v>37</v>
      </c>
      <c r="AM640" s="19" t="s">
        <v>37</v>
      </c>
      <c r="AN640" s="19" t="s">
        <v>37</v>
      </c>
      <c r="AO640" s="19" t="s">
        <v>37</v>
      </c>
      <c r="AP640" s="22" t="s">
        <v>37</v>
      </c>
      <c r="AQ640" s="22" t="s">
        <v>37</v>
      </c>
      <c r="AR640" s="22" t="s">
        <v>37</v>
      </c>
      <c r="AS640" s="22" t="s">
        <v>37</v>
      </c>
      <c r="AT640" s="22" t="s">
        <v>37</v>
      </c>
      <c r="AU640" s="21" t="s">
        <v>37</v>
      </c>
      <c r="AV640" s="21" t="s">
        <v>37</v>
      </c>
      <c r="AW640" s="21" t="s">
        <v>37</v>
      </c>
      <c r="AX640" s="21" t="s">
        <v>37</v>
      </c>
      <c r="AY640" s="21" t="s">
        <v>37</v>
      </c>
      <c r="AZ640" s="21" t="s">
        <v>37</v>
      </c>
      <c r="BA640" s="21" t="s">
        <v>37</v>
      </c>
      <c r="BB640" s="21" t="s">
        <v>37</v>
      </c>
      <c r="BC640" s="21" t="s">
        <v>37</v>
      </c>
      <c r="BD640" s="21" t="s">
        <v>37</v>
      </c>
      <c r="BE640" s="20" t="s">
        <v>37</v>
      </c>
      <c r="BF640" s="20" t="s">
        <v>37</v>
      </c>
      <c r="BG640" s="20" t="s">
        <v>37</v>
      </c>
      <c r="BH640" s="20" t="s">
        <v>37</v>
      </c>
      <c r="BI640" s="20" t="s">
        <v>37</v>
      </c>
      <c r="BJ640" s="20" t="s">
        <v>37</v>
      </c>
      <c r="BK640" s="20" t="s">
        <v>37</v>
      </c>
      <c r="BL640" s="20" t="s">
        <v>37</v>
      </c>
      <c r="BM640" s="20" t="s">
        <v>37</v>
      </c>
      <c r="BN640" s="20" t="s">
        <v>37</v>
      </c>
      <c r="BO640" s="22" t="s">
        <v>37</v>
      </c>
      <c r="BP640" s="22" t="s">
        <v>37</v>
      </c>
      <c r="BQ640" s="22" t="s">
        <v>37</v>
      </c>
      <c r="BR640" s="22" t="s">
        <v>37</v>
      </c>
      <c r="BS640" s="22" t="s">
        <v>37</v>
      </c>
      <c r="BT640" s="22" t="s">
        <v>37</v>
      </c>
      <c r="BU640" s="22" t="s">
        <v>37</v>
      </c>
      <c r="BV640" s="22" t="s">
        <v>37</v>
      </c>
      <c r="BW640" s="22" t="s">
        <v>37</v>
      </c>
      <c r="BX640" s="22" t="s">
        <v>37</v>
      </c>
      <c r="BY640" s="24" t="s">
        <v>37</v>
      </c>
      <c r="BZ640" s="24" t="s">
        <v>37</v>
      </c>
      <c r="CA640" s="24" t="s">
        <v>37</v>
      </c>
      <c r="CB640" s="24" t="s">
        <v>37</v>
      </c>
      <c r="CC640" s="24" t="s">
        <v>37</v>
      </c>
      <c r="CD640" s="24" t="s">
        <v>37</v>
      </c>
      <c r="CE640" s="24" t="s">
        <v>37</v>
      </c>
      <c r="CF640" s="24" t="s">
        <v>37</v>
      </c>
      <c r="CG640" s="24" t="s">
        <v>37</v>
      </c>
      <c r="CH640" s="24" t="s">
        <v>37</v>
      </c>
      <c r="CI640" s="22" t="s">
        <v>37</v>
      </c>
      <c r="CJ640" s="22" t="s">
        <v>37</v>
      </c>
      <c r="CK640" s="22" t="s">
        <v>37</v>
      </c>
      <c r="CL640" s="22" t="s">
        <v>37</v>
      </c>
      <c r="CM640" s="20">
        <v>0</v>
      </c>
      <c r="CN640" s="20">
        <v>23</v>
      </c>
      <c r="CO640" s="20">
        <v>1</v>
      </c>
      <c r="CP640" s="20">
        <v>0</v>
      </c>
    </row>
    <row r="641" spans="1:94" x14ac:dyDescent="0.35">
      <c r="A641" s="16">
        <v>2012</v>
      </c>
      <c r="B641" s="17">
        <v>18280</v>
      </c>
      <c r="C641" s="18" t="s">
        <v>1643</v>
      </c>
      <c r="D641" s="18" t="s">
        <v>56</v>
      </c>
      <c r="E641" s="18" t="s">
        <v>33</v>
      </c>
      <c r="F641" s="16" t="s">
        <v>8</v>
      </c>
      <c r="G641" s="20">
        <v>58</v>
      </c>
      <c r="H641" s="20" t="s">
        <v>37</v>
      </c>
      <c r="I641" s="20" t="s">
        <v>37</v>
      </c>
      <c r="J641" s="20" t="s">
        <v>37</v>
      </c>
      <c r="K641" s="20">
        <v>58</v>
      </c>
      <c r="L641" s="19" t="s">
        <v>37</v>
      </c>
      <c r="M641" s="19" t="s">
        <v>37</v>
      </c>
      <c r="N641" s="19" t="s">
        <v>37</v>
      </c>
      <c r="O641" s="19" t="s">
        <v>37</v>
      </c>
      <c r="P641" s="19">
        <v>0</v>
      </c>
      <c r="Q641" s="22">
        <v>441</v>
      </c>
      <c r="R641" s="22" t="s">
        <v>37</v>
      </c>
      <c r="S641" s="22" t="s">
        <v>37</v>
      </c>
      <c r="T641" s="22" t="s">
        <v>37</v>
      </c>
      <c r="U641" s="22">
        <v>441</v>
      </c>
      <c r="V641" s="21" t="s">
        <v>37</v>
      </c>
      <c r="W641" s="21" t="s">
        <v>37</v>
      </c>
      <c r="X641" s="21" t="s">
        <v>37</v>
      </c>
      <c r="Y641" s="21" t="s">
        <v>37</v>
      </c>
      <c r="Z641" s="21">
        <v>0</v>
      </c>
      <c r="AA641" s="20" t="s">
        <v>37</v>
      </c>
      <c r="AB641" s="20" t="s">
        <v>37</v>
      </c>
      <c r="AC641" s="20" t="s">
        <v>37</v>
      </c>
      <c r="AD641" s="20" t="s">
        <v>37</v>
      </c>
      <c r="AE641" s="20">
        <v>0</v>
      </c>
      <c r="AF641" s="19" t="s">
        <v>37</v>
      </c>
      <c r="AG641" s="19" t="s">
        <v>37</v>
      </c>
      <c r="AH641" s="19" t="s">
        <v>37</v>
      </c>
      <c r="AI641" s="19" t="s">
        <v>37</v>
      </c>
      <c r="AJ641" s="19">
        <v>0</v>
      </c>
      <c r="AK641" s="19" t="s">
        <v>37</v>
      </c>
      <c r="AL641" s="19" t="s">
        <v>37</v>
      </c>
      <c r="AM641" s="19" t="s">
        <v>37</v>
      </c>
      <c r="AN641" s="19" t="s">
        <v>37</v>
      </c>
      <c r="AO641" s="19">
        <v>0</v>
      </c>
      <c r="AP641" s="22">
        <v>72</v>
      </c>
      <c r="AQ641" s="22">
        <v>36</v>
      </c>
      <c r="AR641" s="22">
        <v>864</v>
      </c>
      <c r="AS641" s="22" t="s">
        <v>37</v>
      </c>
      <c r="AT641" s="22">
        <v>972</v>
      </c>
      <c r="AU641" s="21">
        <v>1.5</v>
      </c>
      <c r="AV641" s="21">
        <v>0.5</v>
      </c>
      <c r="AW641" s="21">
        <v>22</v>
      </c>
      <c r="AX641" s="21" t="s">
        <v>37</v>
      </c>
      <c r="AY641" s="21">
        <v>24</v>
      </c>
      <c r="AZ641" s="21">
        <v>2</v>
      </c>
      <c r="BA641" s="21">
        <v>1</v>
      </c>
      <c r="BB641" s="21">
        <v>27</v>
      </c>
      <c r="BC641" s="21" t="s">
        <v>37</v>
      </c>
      <c r="BD641" s="21">
        <v>30</v>
      </c>
      <c r="BE641" s="20">
        <v>17</v>
      </c>
      <c r="BF641" s="20" t="s">
        <v>37</v>
      </c>
      <c r="BG641" s="20" t="s">
        <v>37</v>
      </c>
      <c r="BH641" s="20" t="s">
        <v>37</v>
      </c>
      <c r="BI641" s="20">
        <v>17</v>
      </c>
      <c r="BJ641" s="20">
        <v>25</v>
      </c>
      <c r="BK641" s="20" t="s">
        <v>37</v>
      </c>
      <c r="BL641" s="20" t="s">
        <v>37</v>
      </c>
      <c r="BM641" s="20" t="s">
        <v>37</v>
      </c>
      <c r="BN641" s="20">
        <v>25</v>
      </c>
      <c r="BO641" s="22">
        <v>193</v>
      </c>
      <c r="BP641" s="22" t="s">
        <v>37</v>
      </c>
      <c r="BQ641" s="22" t="s">
        <v>37</v>
      </c>
      <c r="BR641" s="22" t="s">
        <v>37</v>
      </c>
      <c r="BS641" s="22">
        <v>193</v>
      </c>
      <c r="BT641" s="22" t="s">
        <v>37</v>
      </c>
      <c r="BU641" s="22" t="s">
        <v>37</v>
      </c>
      <c r="BV641" s="22" t="s">
        <v>37</v>
      </c>
      <c r="BW641" s="22" t="s">
        <v>37</v>
      </c>
      <c r="BX641" s="22">
        <v>0</v>
      </c>
      <c r="BY641" s="24">
        <v>9</v>
      </c>
      <c r="BZ641" s="24" t="s">
        <v>37</v>
      </c>
      <c r="CA641" s="24" t="s">
        <v>37</v>
      </c>
      <c r="CB641" s="24" t="s">
        <v>37</v>
      </c>
      <c r="CC641" s="24">
        <v>9</v>
      </c>
      <c r="CD641" s="24">
        <v>244</v>
      </c>
      <c r="CE641" s="24">
        <v>0</v>
      </c>
      <c r="CF641" s="24">
        <v>0</v>
      </c>
      <c r="CG641" s="24">
        <v>0</v>
      </c>
      <c r="CH641" s="24">
        <v>244</v>
      </c>
      <c r="CI641" s="22" t="s">
        <v>37</v>
      </c>
      <c r="CJ641" s="22" t="s">
        <v>37</v>
      </c>
      <c r="CK641" s="22" t="s">
        <v>37</v>
      </c>
      <c r="CL641" s="22" t="s">
        <v>37</v>
      </c>
      <c r="CM641" s="20" t="s">
        <v>37</v>
      </c>
      <c r="CN641" s="20" t="s">
        <v>37</v>
      </c>
      <c r="CO641" s="20" t="s">
        <v>37</v>
      </c>
      <c r="CP641" s="20" t="s">
        <v>37</v>
      </c>
    </row>
    <row r="642" spans="1:94" x14ac:dyDescent="0.35">
      <c r="A642" s="16">
        <v>2012</v>
      </c>
      <c r="B642" s="17">
        <v>18301</v>
      </c>
      <c r="C642" s="18" t="s">
        <v>2241</v>
      </c>
      <c r="D642" s="18" t="s">
        <v>87</v>
      </c>
      <c r="E642" s="18" t="s">
        <v>28</v>
      </c>
      <c r="F642" s="16" t="s">
        <v>2203</v>
      </c>
      <c r="G642" s="20" t="s">
        <v>37</v>
      </c>
      <c r="H642" s="20" t="s">
        <v>37</v>
      </c>
      <c r="I642" s="20" t="s">
        <v>37</v>
      </c>
      <c r="J642" s="20" t="s">
        <v>37</v>
      </c>
      <c r="K642" s="20" t="s">
        <v>37</v>
      </c>
      <c r="L642" s="19" t="s">
        <v>37</v>
      </c>
      <c r="M642" s="19" t="s">
        <v>37</v>
      </c>
      <c r="N642" s="19" t="s">
        <v>37</v>
      </c>
      <c r="O642" s="19" t="s">
        <v>37</v>
      </c>
      <c r="P642" s="19" t="s">
        <v>37</v>
      </c>
      <c r="Q642" s="22" t="s">
        <v>37</v>
      </c>
      <c r="R642" s="22" t="s">
        <v>37</v>
      </c>
      <c r="S642" s="22" t="s">
        <v>37</v>
      </c>
      <c r="T642" s="22" t="s">
        <v>37</v>
      </c>
      <c r="U642" s="22" t="s">
        <v>37</v>
      </c>
      <c r="V642" s="21" t="s">
        <v>37</v>
      </c>
      <c r="W642" s="21" t="s">
        <v>37</v>
      </c>
      <c r="X642" s="21" t="s">
        <v>37</v>
      </c>
      <c r="Y642" s="21" t="s">
        <v>37</v>
      </c>
      <c r="Z642" s="21" t="s">
        <v>37</v>
      </c>
      <c r="AA642" s="20" t="s">
        <v>37</v>
      </c>
      <c r="AB642" s="20" t="s">
        <v>37</v>
      </c>
      <c r="AC642" s="20" t="s">
        <v>37</v>
      </c>
      <c r="AD642" s="20" t="s">
        <v>37</v>
      </c>
      <c r="AE642" s="20" t="s">
        <v>37</v>
      </c>
      <c r="AF642" s="19" t="s">
        <v>37</v>
      </c>
      <c r="AG642" s="19" t="s">
        <v>37</v>
      </c>
      <c r="AH642" s="19" t="s">
        <v>37</v>
      </c>
      <c r="AI642" s="19" t="s">
        <v>37</v>
      </c>
      <c r="AJ642" s="19" t="s">
        <v>37</v>
      </c>
      <c r="AK642" s="19" t="s">
        <v>37</v>
      </c>
      <c r="AL642" s="19" t="s">
        <v>37</v>
      </c>
      <c r="AM642" s="19" t="s">
        <v>37</v>
      </c>
      <c r="AN642" s="19" t="s">
        <v>37</v>
      </c>
      <c r="AO642" s="19" t="s">
        <v>37</v>
      </c>
      <c r="AP642" s="22" t="s">
        <v>37</v>
      </c>
      <c r="AQ642" s="22" t="s">
        <v>37</v>
      </c>
      <c r="AR642" s="22" t="s">
        <v>37</v>
      </c>
      <c r="AS642" s="22" t="s">
        <v>37</v>
      </c>
      <c r="AT642" s="22" t="s">
        <v>37</v>
      </c>
      <c r="AU642" s="21" t="s">
        <v>37</v>
      </c>
      <c r="AV642" s="21" t="s">
        <v>37</v>
      </c>
      <c r="AW642" s="21" t="s">
        <v>37</v>
      </c>
      <c r="AX642" s="21" t="s">
        <v>37</v>
      </c>
      <c r="AY642" s="21" t="s">
        <v>37</v>
      </c>
      <c r="AZ642" s="21" t="s">
        <v>37</v>
      </c>
      <c r="BA642" s="21" t="s">
        <v>37</v>
      </c>
      <c r="BB642" s="21" t="s">
        <v>37</v>
      </c>
      <c r="BC642" s="21" t="s">
        <v>37</v>
      </c>
      <c r="BD642" s="21" t="s">
        <v>37</v>
      </c>
      <c r="BE642" s="20" t="s">
        <v>37</v>
      </c>
      <c r="BF642" s="20" t="s">
        <v>37</v>
      </c>
      <c r="BG642" s="20" t="s">
        <v>37</v>
      </c>
      <c r="BH642" s="20" t="s">
        <v>37</v>
      </c>
      <c r="BI642" s="20" t="s">
        <v>37</v>
      </c>
      <c r="BJ642" s="20" t="s">
        <v>37</v>
      </c>
      <c r="BK642" s="20" t="s">
        <v>37</v>
      </c>
      <c r="BL642" s="20" t="s">
        <v>37</v>
      </c>
      <c r="BM642" s="20" t="s">
        <v>37</v>
      </c>
      <c r="BN642" s="20" t="s">
        <v>37</v>
      </c>
      <c r="BO642" s="22" t="s">
        <v>37</v>
      </c>
      <c r="BP642" s="22" t="s">
        <v>37</v>
      </c>
      <c r="BQ642" s="22" t="s">
        <v>37</v>
      </c>
      <c r="BR642" s="22" t="s">
        <v>37</v>
      </c>
      <c r="BS642" s="22" t="s">
        <v>37</v>
      </c>
      <c r="BT642" s="22" t="s">
        <v>37</v>
      </c>
      <c r="BU642" s="22" t="s">
        <v>37</v>
      </c>
      <c r="BV642" s="22" t="s">
        <v>37</v>
      </c>
      <c r="BW642" s="22" t="s">
        <v>37</v>
      </c>
      <c r="BX642" s="22" t="s">
        <v>37</v>
      </c>
      <c r="BY642" s="24" t="s">
        <v>37</v>
      </c>
      <c r="BZ642" s="24" t="s">
        <v>37</v>
      </c>
      <c r="CA642" s="24" t="s">
        <v>37</v>
      </c>
      <c r="CB642" s="24" t="s">
        <v>37</v>
      </c>
      <c r="CC642" s="24" t="s">
        <v>37</v>
      </c>
      <c r="CD642" s="24" t="s">
        <v>37</v>
      </c>
      <c r="CE642" s="24" t="s">
        <v>37</v>
      </c>
      <c r="CF642" s="24" t="s">
        <v>37</v>
      </c>
      <c r="CG642" s="24" t="s">
        <v>37</v>
      </c>
      <c r="CH642" s="24" t="s">
        <v>37</v>
      </c>
      <c r="CI642" s="22" t="s">
        <v>37</v>
      </c>
      <c r="CJ642" s="22" t="s">
        <v>37</v>
      </c>
      <c r="CK642" s="22" t="s">
        <v>37</v>
      </c>
      <c r="CL642" s="22" t="s">
        <v>37</v>
      </c>
      <c r="CM642" s="20">
        <v>27</v>
      </c>
      <c r="CN642" s="20">
        <v>2</v>
      </c>
      <c r="CO642" s="20">
        <v>0</v>
      </c>
      <c r="CP642" s="20">
        <v>0</v>
      </c>
    </row>
    <row r="643" spans="1:94" x14ac:dyDescent="0.35">
      <c r="A643" s="16">
        <v>2012</v>
      </c>
      <c r="B643" s="17">
        <v>18304</v>
      </c>
      <c r="C643" s="18" t="s">
        <v>1644</v>
      </c>
      <c r="D643" s="18" t="s">
        <v>61</v>
      </c>
      <c r="E643" s="18" t="s">
        <v>33</v>
      </c>
      <c r="F643" s="16" t="s">
        <v>8</v>
      </c>
      <c r="G643" s="20" t="s">
        <v>37</v>
      </c>
      <c r="H643" s="20" t="s">
        <v>37</v>
      </c>
      <c r="I643" s="20" t="s">
        <v>37</v>
      </c>
      <c r="J643" s="20" t="s">
        <v>37</v>
      </c>
      <c r="K643" s="20">
        <v>0</v>
      </c>
      <c r="L643" s="19" t="s">
        <v>37</v>
      </c>
      <c r="M643" s="19" t="s">
        <v>37</v>
      </c>
      <c r="N643" s="19" t="s">
        <v>37</v>
      </c>
      <c r="O643" s="19" t="s">
        <v>37</v>
      </c>
      <c r="P643" s="19">
        <v>0</v>
      </c>
      <c r="Q643" s="22" t="s">
        <v>37</v>
      </c>
      <c r="R643" s="22" t="s">
        <v>37</v>
      </c>
      <c r="S643" s="22" t="s">
        <v>37</v>
      </c>
      <c r="T643" s="22" t="s">
        <v>37</v>
      </c>
      <c r="U643" s="22">
        <v>0</v>
      </c>
      <c r="V643" s="21" t="s">
        <v>37</v>
      </c>
      <c r="W643" s="21" t="s">
        <v>37</v>
      </c>
      <c r="X643" s="21" t="s">
        <v>37</v>
      </c>
      <c r="Y643" s="21" t="s">
        <v>37</v>
      </c>
      <c r="Z643" s="21">
        <v>0</v>
      </c>
      <c r="AA643" s="20">
        <v>11</v>
      </c>
      <c r="AB643" s="20" t="s">
        <v>37</v>
      </c>
      <c r="AC643" s="20" t="s">
        <v>37</v>
      </c>
      <c r="AD643" s="20" t="s">
        <v>37</v>
      </c>
      <c r="AE643" s="20">
        <v>11</v>
      </c>
      <c r="AF643" s="19">
        <v>1</v>
      </c>
      <c r="AG643" s="19" t="s">
        <v>37</v>
      </c>
      <c r="AH643" s="19" t="s">
        <v>37</v>
      </c>
      <c r="AI643" s="19" t="s">
        <v>37</v>
      </c>
      <c r="AJ643" s="19">
        <v>1</v>
      </c>
      <c r="AK643" s="19">
        <v>2</v>
      </c>
      <c r="AL643" s="19" t="s">
        <v>37</v>
      </c>
      <c r="AM643" s="19" t="s">
        <v>37</v>
      </c>
      <c r="AN643" s="19" t="s">
        <v>37</v>
      </c>
      <c r="AO643" s="19">
        <v>2</v>
      </c>
      <c r="AP643" s="22">
        <v>396</v>
      </c>
      <c r="AQ643" s="22">
        <v>20</v>
      </c>
      <c r="AR643" s="22" t="s">
        <v>37</v>
      </c>
      <c r="AS643" s="22" t="s">
        <v>37</v>
      </c>
      <c r="AT643" s="22">
        <v>416</v>
      </c>
      <c r="AU643" s="21">
        <v>44</v>
      </c>
      <c r="AV643" s="21">
        <v>18</v>
      </c>
      <c r="AW643" s="21" t="s">
        <v>37</v>
      </c>
      <c r="AX643" s="21" t="s">
        <v>37</v>
      </c>
      <c r="AY643" s="21">
        <v>62</v>
      </c>
      <c r="AZ643" s="21">
        <v>50</v>
      </c>
      <c r="BA643" s="21">
        <v>18</v>
      </c>
      <c r="BB643" s="21" t="s">
        <v>37</v>
      </c>
      <c r="BC643" s="21" t="s">
        <v>37</v>
      </c>
      <c r="BD643" s="21">
        <v>68</v>
      </c>
      <c r="BE643" s="20" t="s">
        <v>37</v>
      </c>
      <c r="BF643" s="20" t="s">
        <v>37</v>
      </c>
      <c r="BG643" s="20" t="s">
        <v>37</v>
      </c>
      <c r="BH643" s="20" t="s">
        <v>37</v>
      </c>
      <c r="BI643" s="20">
        <v>0</v>
      </c>
      <c r="BJ643" s="20" t="s">
        <v>37</v>
      </c>
      <c r="BK643" s="20" t="s">
        <v>37</v>
      </c>
      <c r="BL643" s="20" t="s">
        <v>37</v>
      </c>
      <c r="BM643" s="20" t="s">
        <v>37</v>
      </c>
      <c r="BN643" s="20">
        <v>0</v>
      </c>
      <c r="BO643" s="22">
        <v>179</v>
      </c>
      <c r="BP643" s="22">
        <v>228</v>
      </c>
      <c r="BQ643" s="22" t="s">
        <v>37</v>
      </c>
      <c r="BR643" s="22" t="s">
        <v>37</v>
      </c>
      <c r="BS643" s="22">
        <v>407</v>
      </c>
      <c r="BT643" s="22" t="s">
        <v>37</v>
      </c>
      <c r="BU643" s="22" t="s">
        <v>37</v>
      </c>
      <c r="BV643" s="22" t="s">
        <v>37</v>
      </c>
      <c r="BW643" s="22" t="s">
        <v>37</v>
      </c>
      <c r="BX643" s="22">
        <v>0</v>
      </c>
      <c r="BY643" s="24" t="s">
        <v>37</v>
      </c>
      <c r="BZ643" s="24" t="s">
        <v>37</v>
      </c>
      <c r="CA643" s="24" t="s">
        <v>37</v>
      </c>
      <c r="CB643" s="24" t="s">
        <v>37</v>
      </c>
      <c r="CC643" s="24">
        <v>0</v>
      </c>
      <c r="CD643" s="24">
        <v>179</v>
      </c>
      <c r="CE643" s="24">
        <v>228</v>
      </c>
      <c r="CF643" s="24">
        <v>0</v>
      </c>
      <c r="CG643" s="24">
        <v>0</v>
      </c>
      <c r="CH643" s="24">
        <v>407</v>
      </c>
      <c r="CI643" s="22" t="s">
        <v>37</v>
      </c>
      <c r="CJ643" s="22" t="s">
        <v>37</v>
      </c>
      <c r="CK643" s="22" t="s">
        <v>37</v>
      </c>
      <c r="CL643" s="22" t="s">
        <v>37</v>
      </c>
      <c r="CM643" s="20" t="s">
        <v>37</v>
      </c>
      <c r="CN643" s="20" t="s">
        <v>37</v>
      </c>
      <c r="CO643" s="20" t="s">
        <v>37</v>
      </c>
      <c r="CP643" s="20" t="s">
        <v>37</v>
      </c>
    </row>
    <row r="644" spans="1:94" x14ac:dyDescent="0.35">
      <c r="A644" s="16">
        <v>2012</v>
      </c>
      <c r="B644" s="17">
        <v>18312</v>
      </c>
      <c r="C644" s="18" t="s">
        <v>1646</v>
      </c>
      <c r="D644" s="18" t="s">
        <v>39</v>
      </c>
      <c r="E644" s="18" t="s">
        <v>28</v>
      </c>
      <c r="F644" s="16" t="s">
        <v>8</v>
      </c>
      <c r="G644" s="20" t="s">
        <v>37</v>
      </c>
      <c r="H644" s="20" t="s">
        <v>37</v>
      </c>
      <c r="I644" s="20" t="s">
        <v>37</v>
      </c>
      <c r="J644" s="20" t="s">
        <v>37</v>
      </c>
      <c r="K644" s="20" t="s">
        <v>37</v>
      </c>
      <c r="L644" s="19" t="s">
        <v>37</v>
      </c>
      <c r="M644" s="19" t="s">
        <v>37</v>
      </c>
      <c r="N644" s="19" t="s">
        <v>37</v>
      </c>
      <c r="O644" s="19" t="s">
        <v>37</v>
      </c>
      <c r="P644" s="19" t="s">
        <v>37</v>
      </c>
      <c r="Q644" s="22" t="s">
        <v>37</v>
      </c>
      <c r="R644" s="22" t="s">
        <v>37</v>
      </c>
      <c r="S644" s="22" t="s">
        <v>37</v>
      </c>
      <c r="T644" s="22" t="s">
        <v>37</v>
      </c>
      <c r="U644" s="22" t="s">
        <v>37</v>
      </c>
      <c r="V644" s="21" t="s">
        <v>37</v>
      </c>
      <c r="W644" s="21" t="s">
        <v>37</v>
      </c>
      <c r="X644" s="21" t="s">
        <v>37</v>
      </c>
      <c r="Y644" s="21" t="s">
        <v>37</v>
      </c>
      <c r="Z644" s="21" t="s">
        <v>37</v>
      </c>
      <c r="AA644" s="20" t="s">
        <v>37</v>
      </c>
      <c r="AB644" s="20" t="s">
        <v>37</v>
      </c>
      <c r="AC644" s="20" t="s">
        <v>37</v>
      </c>
      <c r="AD644" s="20" t="s">
        <v>37</v>
      </c>
      <c r="AE644" s="20" t="s">
        <v>37</v>
      </c>
      <c r="AF644" s="19" t="s">
        <v>37</v>
      </c>
      <c r="AG644" s="19" t="s">
        <v>37</v>
      </c>
      <c r="AH644" s="19" t="s">
        <v>37</v>
      </c>
      <c r="AI644" s="19" t="s">
        <v>37</v>
      </c>
      <c r="AJ644" s="19" t="s">
        <v>37</v>
      </c>
      <c r="AK644" s="19" t="s">
        <v>37</v>
      </c>
      <c r="AL644" s="19" t="s">
        <v>37</v>
      </c>
      <c r="AM644" s="19" t="s">
        <v>37</v>
      </c>
      <c r="AN644" s="19" t="s">
        <v>37</v>
      </c>
      <c r="AO644" s="19" t="s">
        <v>37</v>
      </c>
      <c r="AP644" s="22" t="s">
        <v>37</v>
      </c>
      <c r="AQ644" s="22" t="s">
        <v>37</v>
      </c>
      <c r="AR644" s="22" t="s">
        <v>37</v>
      </c>
      <c r="AS644" s="22" t="s">
        <v>37</v>
      </c>
      <c r="AT644" s="22" t="s">
        <v>37</v>
      </c>
      <c r="AU644" s="21" t="s">
        <v>37</v>
      </c>
      <c r="AV644" s="21" t="s">
        <v>37</v>
      </c>
      <c r="AW644" s="21" t="s">
        <v>37</v>
      </c>
      <c r="AX644" s="21" t="s">
        <v>37</v>
      </c>
      <c r="AY644" s="21" t="s">
        <v>37</v>
      </c>
      <c r="AZ644" s="21" t="s">
        <v>37</v>
      </c>
      <c r="BA644" s="21" t="s">
        <v>37</v>
      </c>
      <c r="BB644" s="21" t="s">
        <v>37</v>
      </c>
      <c r="BC644" s="21" t="s">
        <v>37</v>
      </c>
      <c r="BD644" s="21" t="s">
        <v>37</v>
      </c>
      <c r="BE644" s="20" t="s">
        <v>37</v>
      </c>
      <c r="BF644" s="20" t="s">
        <v>37</v>
      </c>
      <c r="BG644" s="20" t="s">
        <v>37</v>
      </c>
      <c r="BH644" s="20" t="s">
        <v>37</v>
      </c>
      <c r="BI644" s="20" t="s">
        <v>37</v>
      </c>
      <c r="BJ644" s="20" t="s">
        <v>37</v>
      </c>
      <c r="BK644" s="20" t="s">
        <v>37</v>
      </c>
      <c r="BL644" s="20" t="s">
        <v>37</v>
      </c>
      <c r="BM644" s="20" t="s">
        <v>37</v>
      </c>
      <c r="BN644" s="20" t="s">
        <v>37</v>
      </c>
      <c r="BO644" s="22" t="s">
        <v>37</v>
      </c>
      <c r="BP644" s="22" t="s">
        <v>37</v>
      </c>
      <c r="BQ644" s="22" t="s">
        <v>37</v>
      </c>
      <c r="BR644" s="22" t="s">
        <v>37</v>
      </c>
      <c r="BS644" s="22" t="s">
        <v>37</v>
      </c>
      <c r="BT644" s="22" t="s">
        <v>37</v>
      </c>
      <c r="BU644" s="22" t="s">
        <v>37</v>
      </c>
      <c r="BV644" s="22" t="s">
        <v>37</v>
      </c>
      <c r="BW644" s="22" t="s">
        <v>37</v>
      </c>
      <c r="BX644" s="22" t="s">
        <v>37</v>
      </c>
      <c r="BY644" s="24" t="s">
        <v>37</v>
      </c>
      <c r="BZ644" s="24" t="s">
        <v>37</v>
      </c>
      <c r="CA644" s="24" t="s">
        <v>37</v>
      </c>
      <c r="CB644" s="24" t="s">
        <v>37</v>
      </c>
      <c r="CC644" s="24" t="s">
        <v>37</v>
      </c>
      <c r="CD644" s="24" t="s">
        <v>37</v>
      </c>
      <c r="CE644" s="24" t="s">
        <v>37</v>
      </c>
      <c r="CF644" s="24" t="s">
        <v>37</v>
      </c>
      <c r="CG644" s="24" t="s">
        <v>37</v>
      </c>
      <c r="CH644" s="24" t="s">
        <v>37</v>
      </c>
      <c r="CI644" s="22" t="s">
        <v>37</v>
      </c>
      <c r="CJ644" s="22" t="s">
        <v>37</v>
      </c>
      <c r="CK644" s="22" t="s">
        <v>37</v>
      </c>
      <c r="CL644" s="22" t="s">
        <v>37</v>
      </c>
      <c r="CM644" s="20">
        <v>0</v>
      </c>
      <c r="CN644" s="20">
        <v>44</v>
      </c>
      <c r="CO644" s="20">
        <v>4</v>
      </c>
      <c r="CP644" s="20">
        <v>0</v>
      </c>
    </row>
    <row r="645" spans="1:94" x14ac:dyDescent="0.35">
      <c r="A645" s="16">
        <v>2012</v>
      </c>
      <c r="B645" s="17">
        <v>18360</v>
      </c>
      <c r="C645" s="18" t="s">
        <v>1651</v>
      </c>
      <c r="D645" s="18" t="s">
        <v>61</v>
      </c>
      <c r="E645" s="18" t="s">
        <v>33</v>
      </c>
      <c r="F645" s="16" t="s">
        <v>8</v>
      </c>
      <c r="G645" s="20" t="s">
        <v>37</v>
      </c>
      <c r="H645" s="20" t="s">
        <v>37</v>
      </c>
      <c r="I645" s="20" t="s">
        <v>37</v>
      </c>
      <c r="J645" s="20" t="s">
        <v>37</v>
      </c>
      <c r="K645" s="20" t="s">
        <v>37</v>
      </c>
      <c r="L645" s="19" t="s">
        <v>37</v>
      </c>
      <c r="M645" s="19" t="s">
        <v>37</v>
      </c>
      <c r="N645" s="19" t="s">
        <v>37</v>
      </c>
      <c r="O645" s="19" t="s">
        <v>37</v>
      </c>
      <c r="P645" s="19" t="s">
        <v>37</v>
      </c>
      <c r="Q645" s="22" t="s">
        <v>37</v>
      </c>
      <c r="R645" s="22" t="s">
        <v>37</v>
      </c>
      <c r="S645" s="22" t="s">
        <v>37</v>
      </c>
      <c r="T645" s="22" t="s">
        <v>37</v>
      </c>
      <c r="U645" s="22" t="s">
        <v>37</v>
      </c>
      <c r="V645" s="21" t="s">
        <v>37</v>
      </c>
      <c r="W645" s="21" t="s">
        <v>37</v>
      </c>
      <c r="X645" s="21" t="s">
        <v>37</v>
      </c>
      <c r="Y645" s="21" t="s">
        <v>37</v>
      </c>
      <c r="Z645" s="21" t="s">
        <v>37</v>
      </c>
      <c r="AA645" s="20" t="s">
        <v>37</v>
      </c>
      <c r="AB645" s="20" t="s">
        <v>37</v>
      </c>
      <c r="AC645" s="20" t="s">
        <v>37</v>
      </c>
      <c r="AD645" s="20" t="s">
        <v>37</v>
      </c>
      <c r="AE645" s="20" t="s">
        <v>37</v>
      </c>
      <c r="AF645" s="19" t="s">
        <v>37</v>
      </c>
      <c r="AG645" s="19" t="s">
        <v>37</v>
      </c>
      <c r="AH645" s="19" t="s">
        <v>37</v>
      </c>
      <c r="AI645" s="19" t="s">
        <v>37</v>
      </c>
      <c r="AJ645" s="19" t="s">
        <v>37</v>
      </c>
      <c r="AK645" s="19" t="s">
        <v>37</v>
      </c>
      <c r="AL645" s="19" t="s">
        <v>37</v>
      </c>
      <c r="AM645" s="19" t="s">
        <v>37</v>
      </c>
      <c r="AN645" s="19" t="s">
        <v>37</v>
      </c>
      <c r="AO645" s="19" t="s">
        <v>37</v>
      </c>
      <c r="AP645" s="22" t="s">
        <v>37</v>
      </c>
      <c r="AQ645" s="22" t="s">
        <v>37</v>
      </c>
      <c r="AR645" s="22" t="s">
        <v>37</v>
      </c>
      <c r="AS645" s="22" t="s">
        <v>37</v>
      </c>
      <c r="AT645" s="22" t="s">
        <v>37</v>
      </c>
      <c r="AU645" s="21" t="s">
        <v>37</v>
      </c>
      <c r="AV645" s="21" t="s">
        <v>37</v>
      </c>
      <c r="AW645" s="21" t="s">
        <v>37</v>
      </c>
      <c r="AX645" s="21" t="s">
        <v>37</v>
      </c>
      <c r="AY645" s="21" t="s">
        <v>37</v>
      </c>
      <c r="AZ645" s="21" t="s">
        <v>37</v>
      </c>
      <c r="BA645" s="21" t="s">
        <v>37</v>
      </c>
      <c r="BB645" s="21" t="s">
        <v>37</v>
      </c>
      <c r="BC645" s="21" t="s">
        <v>37</v>
      </c>
      <c r="BD645" s="21" t="s">
        <v>37</v>
      </c>
      <c r="BE645" s="20" t="s">
        <v>37</v>
      </c>
      <c r="BF645" s="20" t="s">
        <v>37</v>
      </c>
      <c r="BG645" s="20" t="s">
        <v>37</v>
      </c>
      <c r="BH645" s="20" t="s">
        <v>37</v>
      </c>
      <c r="BI645" s="20" t="s">
        <v>37</v>
      </c>
      <c r="BJ645" s="20" t="s">
        <v>37</v>
      </c>
      <c r="BK645" s="20" t="s">
        <v>37</v>
      </c>
      <c r="BL645" s="20" t="s">
        <v>37</v>
      </c>
      <c r="BM645" s="20" t="s">
        <v>37</v>
      </c>
      <c r="BN645" s="20" t="s">
        <v>37</v>
      </c>
      <c r="BO645" s="22" t="s">
        <v>37</v>
      </c>
      <c r="BP645" s="22" t="s">
        <v>37</v>
      </c>
      <c r="BQ645" s="22" t="s">
        <v>37</v>
      </c>
      <c r="BR645" s="22" t="s">
        <v>37</v>
      </c>
      <c r="BS645" s="22" t="s">
        <v>37</v>
      </c>
      <c r="BT645" s="22" t="s">
        <v>37</v>
      </c>
      <c r="BU645" s="22" t="s">
        <v>37</v>
      </c>
      <c r="BV645" s="22" t="s">
        <v>37</v>
      </c>
      <c r="BW645" s="22" t="s">
        <v>37</v>
      </c>
      <c r="BX645" s="22" t="s">
        <v>37</v>
      </c>
      <c r="BY645" s="24" t="s">
        <v>37</v>
      </c>
      <c r="BZ645" s="24" t="s">
        <v>37</v>
      </c>
      <c r="CA645" s="24" t="s">
        <v>37</v>
      </c>
      <c r="CB645" s="24" t="s">
        <v>37</v>
      </c>
      <c r="CC645" s="24" t="s">
        <v>37</v>
      </c>
      <c r="CD645" s="24" t="s">
        <v>37</v>
      </c>
      <c r="CE645" s="24" t="s">
        <v>37</v>
      </c>
      <c r="CF645" s="24" t="s">
        <v>37</v>
      </c>
      <c r="CG645" s="24" t="s">
        <v>37</v>
      </c>
      <c r="CH645" s="24" t="s">
        <v>37</v>
      </c>
      <c r="CI645" s="22" t="s">
        <v>37</v>
      </c>
      <c r="CJ645" s="22" t="s">
        <v>37</v>
      </c>
      <c r="CK645" s="22" t="s">
        <v>37</v>
      </c>
      <c r="CL645" s="22" t="s">
        <v>37</v>
      </c>
      <c r="CM645" s="20" t="s">
        <v>37</v>
      </c>
      <c r="CN645" s="20">
        <v>124</v>
      </c>
      <c r="CO645" s="20" t="s">
        <v>37</v>
      </c>
      <c r="CP645" s="20" t="s">
        <v>37</v>
      </c>
    </row>
    <row r="646" spans="1:94" x14ac:dyDescent="0.35">
      <c r="A646" s="16">
        <v>2012</v>
      </c>
      <c r="B646" s="17">
        <v>18383</v>
      </c>
      <c r="C646" s="18" t="s">
        <v>1653</v>
      </c>
      <c r="D646" s="18" t="s">
        <v>39</v>
      </c>
      <c r="E646" s="18" t="s">
        <v>33</v>
      </c>
      <c r="F646" s="16" t="s">
        <v>8</v>
      </c>
      <c r="G646" s="20">
        <v>545</v>
      </c>
      <c r="H646" s="20">
        <v>42</v>
      </c>
      <c r="I646" s="20" t="s">
        <v>37</v>
      </c>
      <c r="J646" s="20" t="s">
        <v>37</v>
      </c>
      <c r="K646" s="20">
        <v>587</v>
      </c>
      <c r="L646" s="19">
        <v>0.5</v>
      </c>
      <c r="M646" s="19" t="s">
        <v>37</v>
      </c>
      <c r="N646" s="19" t="s">
        <v>37</v>
      </c>
      <c r="O646" s="19" t="s">
        <v>37</v>
      </c>
      <c r="P646" s="19">
        <v>0.5</v>
      </c>
      <c r="Q646" s="22">
        <v>1475</v>
      </c>
      <c r="R646" s="22">
        <v>893</v>
      </c>
      <c r="S646" s="22" t="s">
        <v>37</v>
      </c>
      <c r="T646" s="22" t="s">
        <v>37</v>
      </c>
      <c r="U646" s="22">
        <v>2368</v>
      </c>
      <c r="V646" s="21">
        <v>1</v>
      </c>
      <c r="W646" s="21" t="s">
        <v>37</v>
      </c>
      <c r="X646" s="21" t="s">
        <v>37</v>
      </c>
      <c r="Y646" s="21" t="s">
        <v>37</v>
      </c>
      <c r="Z646" s="21">
        <v>1</v>
      </c>
      <c r="AA646" s="20">
        <v>1350</v>
      </c>
      <c r="AB646" s="20" t="s">
        <v>37</v>
      </c>
      <c r="AC646" s="20" t="s">
        <v>37</v>
      </c>
      <c r="AD646" s="20" t="s">
        <v>37</v>
      </c>
      <c r="AE646" s="20">
        <v>1350</v>
      </c>
      <c r="AF646" s="19" t="s">
        <v>37</v>
      </c>
      <c r="AG646" s="19" t="s">
        <v>37</v>
      </c>
      <c r="AH646" s="19" t="s">
        <v>37</v>
      </c>
      <c r="AI646" s="19" t="s">
        <v>37</v>
      </c>
      <c r="AJ646" s="19">
        <v>0</v>
      </c>
      <c r="AK646" s="19">
        <v>1.7</v>
      </c>
      <c r="AL646" s="19">
        <v>0.1</v>
      </c>
      <c r="AM646" s="19" t="s">
        <v>37</v>
      </c>
      <c r="AN646" s="19" t="s">
        <v>37</v>
      </c>
      <c r="AO646" s="19">
        <v>1.8</v>
      </c>
      <c r="AP646" s="22">
        <v>2333</v>
      </c>
      <c r="AQ646" s="22" t="s">
        <v>37</v>
      </c>
      <c r="AR646" s="22" t="s">
        <v>37</v>
      </c>
      <c r="AS646" s="22" t="s">
        <v>37</v>
      </c>
      <c r="AT646" s="22">
        <v>2333</v>
      </c>
      <c r="AU646" s="21" t="s">
        <v>37</v>
      </c>
      <c r="AV646" s="21" t="s">
        <v>37</v>
      </c>
      <c r="AW646" s="21" t="s">
        <v>37</v>
      </c>
      <c r="AX646" s="21" t="s">
        <v>37</v>
      </c>
      <c r="AY646" s="21">
        <v>0</v>
      </c>
      <c r="AZ646" s="21">
        <v>4.2</v>
      </c>
      <c r="BA646" s="21">
        <v>2.8</v>
      </c>
      <c r="BB646" s="21" t="s">
        <v>37</v>
      </c>
      <c r="BC646" s="21" t="s">
        <v>37</v>
      </c>
      <c r="BD646" s="21">
        <v>7</v>
      </c>
      <c r="BE646" s="20">
        <v>45</v>
      </c>
      <c r="BF646" s="20">
        <v>6</v>
      </c>
      <c r="BG646" s="20" t="s">
        <v>37</v>
      </c>
      <c r="BH646" s="20" t="s">
        <v>37</v>
      </c>
      <c r="BI646" s="20">
        <v>51</v>
      </c>
      <c r="BJ646" s="20">
        <v>34</v>
      </c>
      <c r="BK646" s="20">
        <v>0</v>
      </c>
      <c r="BL646" s="20" t="s">
        <v>37</v>
      </c>
      <c r="BM646" s="20" t="s">
        <v>37</v>
      </c>
      <c r="BN646" s="20">
        <v>34</v>
      </c>
      <c r="BO646" s="22">
        <v>145</v>
      </c>
      <c r="BP646" s="22">
        <v>20</v>
      </c>
      <c r="BQ646" s="22" t="s">
        <v>37</v>
      </c>
      <c r="BR646" s="22" t="s">
        <v>37</v>
      </c>
      <c r="BS646" s="22">
        <v>165</v>
      </c>
      <c r="BT646" s="22">
        <v>3</v>
      </c>
      <c r="BU646" s="22">
        <v>0</v>
      </c>
      <c r="BV646" s="22" t="s">
        <v>37</v>
      </c>
      <c r="BW646" s="22" t="s">
        <v>37</v>
      </c>
      <c r="BX646" s="22">
        <v>3</v>
      </c>
      <c r="BY646" s="24" t="s">
        <v>37</v>
      </c>
      <c r="BZ646" s="24" t="s">
        <v>37</v>
      </c>
      <c r="CA646" s="24" t="s">
        <v>37</v>
      </c>
      <c r="CB646" s="24" t="s">
        <v>37</v>
      </c>
      <c r="CC646" s="24">
        <v>0</v>
      </c>
      <c r="CD646" s="24">
        <v>227</v>
      </c>
      <c r="CE646" s="24">
        <v>26</v>
      </c>
      <c r="CF646" s="24">
        <v>0</v>
      </c>
      <c r="CG646" s="24">
        <v>0</v>
      </c>
      <c r="CH646" s="24">
        <v>253</v>
      </c>
      <c r="CI646" s="22" t="s">
        <v>37</v>
      </c>
      <c r="CJ646" s="22">
        <v>25</v>
      </c>
      <c r="CK646" s="22" t="s">
        <v>37</v>
      </c>
      <c r="CL646" s="22" t="s">
        <v>37</v>
      </c>
      <c r="CM646" s="20">
        <v>205</v>
      </c>
      <c r="CN646" s="20">
        <v>25</v>
      </c>
      <c r="CO646" s="20" t="s">
        <v>37</v>
      </c>
      <c r="CP646" s="20" t="s">
        <v>37</v>
      </c>
    </row>
    <row r="647" spans="1:94" x14ac:dyDescent="0.35">
      <c r="A647" s="16">
        <v>2012</v>
      </c>
      <c r="B647" s="17">
        <v>18429</v>
      </c>
      <c r="C647" s="18" t="s">
        <v>1659</v>
      </c>
      <c r="D647" s="18" t="s">
        <v>96</v>
      </c>
      <c r="E647" s="18" t="s">
        <v>28</v>
      </c>
      <c r="F647" s="16" t="s">
        <v>8</v>
      </c>
      <c r="G647" s="20">
        <v>20844</v>
      </c>
      <c r="H647" s="20">
        <v>19079</v>
      </c>
      <c r="I647" s="20">
        <v>8024</v>
      </c>
      <c r="J647" s="20" t="s">
        <v>37</v>
      </c>
      <c r="K647" s="20">
        <v>47947</v>
      </c>
      <c r="L647" s="19" t="s">
        <v>37</v>
      </c>
      <c r="M647" s="19" t="s">
        <v>37</v>
      </c>
      <c r="N647" s="19" t="s">
        <v>37</v>
      </c>
      <c r="O647" s="19" t="s">
        <v>37</v>
      </c>
      <c r="P647" s="19">
        <v>0</v>
      </c>
      <c r="Q647" s="22">
        <v>236278</v>
      </c>
      <c r="R647" s="22">
        <v>109592</v>
      </c>
      <c r="S647" s="22">
        <v>28148</v>
      </c>
      <c r="T647" s="22" t="s">
        <v>37</v>
      </c>
      <c r="U647" s="22">
        <v>374018</v>
      </c>
      <c r="V647" s="21" t="s">
        <v>37</v>
      </c>
      <c r="W647" s="21" t="s">
        <v>37</v>
      </c>
      <c r="X647" s="21" t="s">
        <v>37</v>
      </c>
      <c r="Y647" s="21" t="s">
        <v>37</v>
      </c>
      <c r="Z647" s="21">
        <v>0</v>
      </c>
      <c r="AA647" s="20" t="s">
        <v>37</v>
      </c>
      <c r="AB647" s="20" t="s">
        <v>37</v>
      </c>
      <c r="AC647" s="20" t="s">
        <v>37</v>
      </c>
      <c r="AD647" s="20" t="s">
        <v>37</v>
      </c>
      <c r="AE647" s="20">
        <v>0</v>
      </c>
      <c r="AF647" s="19" t="s">
        <v>37</v>
      </c>
      <c r="AG647" s="19" t="s">
        <v>37</v>
      </c>
      <c r="AH647" s="19" t="s">
        <v>37</v>
      </c>
      <c r="AI647" s="19" t="s">
        <v>37</v>
      </c>
      <c r="AJ647" s="19">
        <v>0</v>
      </c>
      <c r="AK647" s="19" t="s">
        <v>37</v>
      </c>
      <c r="AL647" s="19" t="s">
        <v>37</v>
      </c>
      <c r="AM647" s="19" t="s">
        <v>37</v>
      </c>
      <c r="AN647" s="19" t="s">
        <v>37</v>
      </c>
      <c r="AO647" s="19">
        <v>0</v>
      </c>
      <c r="AP647" s="22" t="s">
        <v>37</v>
      </c>
      <c r="AQ647" s="22" t="s">
        <v>37</v>
      </c>
      <c r="AR647" s="22" t="s">
        <v>37</v>
      </c>
      <c r="AS647" s="22" t="s">
        <v>37</v>
      </c>
      <c r="AT647" s="22">
        <v>0</v>
      </c>
      <c r="AU647" s="21" t="s">
        <v>37</v>
      </c>
      <c r="AV647" s="21" t="s">
        <v>37</v>
      </c>
      <c r="AW647" s="21" t="s">
        <v>37</v>
      </c>
      <c r="AX647" s="21" t="s">
        <v>37</v>
      </c>
      <c r="AY647" s="21">
        <v>0</v>
      </c>
      <c r="AZ647" s="21" t="s">
        <v>37</v>
      </c>
      <c r="BA647" s="21" t="s">
        <v>37</v>
      </c>
      <c r="BB647" s="21" t="s">
        <v>37</v>
      </c>
      <c r="BC647" s="21" t="s">
        <v>37</v>
      </c>
      <c r="BD647" s="21">
        <v>0</v>
      </c>
      <c r="BE647" s="20">
        <v>2239</v>
      </c>
      <c r="BF647" s="20">
        <v>646</v>
      </c>
      <c r="BG647" s="20">
        <v>393</v>
      </c>
      <c r="BH647" s="20" t="s">
        <v>37</v>
      </c>
      <c r="BI647" s="20">
        <v>3278</v>
      </c>
      <c r="BJ647" s="20">
        <v>5592</v>
      </c>
      <c r="BK647" s="20">
        <v>2540</v>
      </c>
      <c r="BL647" s="20">
        <v>960</v>
      </c>
      <c r="BM647" s="20" t="s">
        <v>37</v>
      </c>
      <c r="BN647" s="20">
        <v>9092</v>
      </c>
      <c r="BO647" s="22" t="s">
        <v>37</v>
      </c>
      <c r="BP647" s="22" t="s">
        <v>37</v>
      </c>
      <c r="BQ647" s="22" t="s">
        <v>37</v>
      </c>
      <c r="BR647" s="22" t="s">
        <v>37</v>
      </c>
      <c r="BS647" s="22">
        <v>0</v>
      </c>
      <c r="BT647" s="22" t="s">
        <v>37</v>
      </c>
      <c r="BU647" s="22" t="s">
        <v>37</v>
      </c>
      <c r="BV647" s="22" t="s">
        <v>37</v>
      </c>
      <c r="BW647" s="22" t="s">
        <v>37</v>
      </c>
      <c r="BX647" s="22">
        <v>0</v>
      </c>
      <c r="BY647" s="24">
        <v>476</v>
      </c>
      <c r="BZ647" s="24">
        <v>435</v>
      </c>
      <c r="CA647" s="24">
        <v>183</v>
      </c>
      <c r="CB647" s="24" t="s">
        <v>37</v>
      </c>
      <c r="CC647" s="24">
        <v>1094</v>
      </c>
      <c r="CD647" s="24">
        <v>8307</v>
      </c>
      <c r="CE647" s="24">
        <v>3621</v>
      </c>
      <c r="CF647" s="24">
        <v>1536</v>
      </c>
      <c r="CG647" s="24">
        <v>0</v>
      </c>
      <c r="CH647" s="24">
        <v>13464</v>
      </c>
      <c r="CI647" s="22" t="s">
        <v>37</v>
      </c>
      <c r="CJ647" s="22" t="s">
        <v>37</v>
      </c>
      <c r="CK647" s="22" t="s">
        <v>37</v>
      </c>
      <c r="CL647" s="22" t="s">
        <v>37</v>
      </c>
      <c r="CM647" s="20" t="s">
        <v>37</v>
      </c>
      <c r="CN647" s="20" t="s">
        <v>37</v>
      </c>
      <c r="CO647" s="20" t="s">
        <v>37</v>
      </c>
      <c r="CP647" s="20" t="s">
        <v>37</v>
      </c>
    </row>
    <row r="648" spans="1:94" x14ac:dyDescent="0.35">
      <c r="A648" s="16">
        <v>2012</v>
      </c>
      <c r="B648" s="17">
        <v>18445</v>
      </c>
      <c r="C648" s="18" t="s">
        <v>1661</v>
      </c>
      <c r="D648" s="18" t="s">
        <v>61</v>
      </c>
      <c r="E648" s="18" t="s">
        <v>28</v>
      </c>
      <c r="F648" s="16" t="s">
        <v>8</v>
      </c>
      <c r="G648" s="20">
        <v>6931</v>
      </c>
      <c r="H648" s="20">
        <v>259</v>
      </c>
      <c r="I648" s="20" t="s">
        <v>37</v>
      </c>
      <c r="J648" s="20" t="s">
        <v>37</v>
      </c>
      <c r="K648" s="20">
        <v>7190</v>
      </c>
      <c r="L648" s="19">
        <v>1.2</v>
      </c>
      <c r="M648" s="19" t="s">
        <v>37</v>
      </c>
      <c r="N648" s="19" t="s">
        <v>37</v>
      </c>
      <c r="O648" s="19" t="s">
        <v>37</v>
      </c>
      <c r="P648" s="19">
        <v>1.2</v>
      </c>
      <c r="Q648" s="22">
        <v>289539</v>
      </c>
      <c r="R648" s="22">
        <v>3773</v>
      </c>
      <c r="S648" s="22" t="s">
        <v>37</v>
      </c>
      <c r="T648" s="22" t="s">
        <v>37</v>
      </c>
      <c r="U648" s="22">
        <v>293312</v>
      </c>
      <c r="V648" s="21">
        <v>47.7</v>
      </c>
      <c r="W648" s="21">
        <v>1.2</v>
      </c>
      <c r="X648" s="21" t="s">
        <v>37</v>
      </c>
      <c r="Y648" s="21" t="s">
        <v>37</v>
      </c>
      <c r="Z648" s="21">
        <v>48.9</v>
      </c>
      <c r="AA648" s="20" t="s">
        <v>37</v>
      </c>
      <c r="AB648" s="20" t="s">
        <v>37</v>
      </c>
      <c r="AC648" s="20" t="s">
        <v>37</v>
      </c>
      <c r="AD648" s="20" t="s">
        <v>37</v>
      </c>
      <c r="AE648" s="20">
        <v>0</v>
      </c>
      <c r="AF648" s="19" t="s">
        <v>37</v>
      </c>
      <c r="AG648" s="19" t="s">
        <v>37</v>
      </c>
      <c r="AH648" s="19" t="s">
        <v>37</v>
      </c>
      <c r="AI648" s="19" t="s">
        <v>37</v>
      </c>
      <c r="AJ648" s="19">
        <v>0</v>
      </c>
      <c r="AK648" s="19" t="s">
        <v>37</v>
      </c>
      <c r="AL648" s="19">
        <v>2.1</v>
      </c>
      <c r="AM648" s="19">
        <v>3.3</v>
      </c>
      <c r="AN648" s="19" t="s">
        <v>37</v>
      </c>
      <c r="AO648" s="19">
        <v>5.4</v>
      </c>
      <c r="AP648" s="22" t="s">
        <v>37</v>
      </c>
      <c r="AQ648" s="22" t="s">
        <v>37</v>
      </c>
      <c r="AR648" s="22" t="s">
        <v>37</v>
      </c>
      <c r="AS648" s="22" t="s">
        <v>37</v>
      </c>
      <c r="AT648" s="22">
        <v>0</v>
      </c>
      <c r="AU648" s="21" t="s">
        <v>37</v>
      </c>
      <c r="AV648" s="21" t="s">
        <v>37</v>
      </c>
      <c r="AW648" s="21">
        <v>36</v>
      </c>
      <c r="AX648" s="21" t="s">
        <v>37</v>
      </c>
      <c r="AY648" s="21">
        <v>36</v>
      </c>
      <c r="AZ648" s="21" t="s">
        <v>37</v>
      </c>
      <c r="BA648" s="21">
        <v>2.1</v>
      </c>
      <c r="BB648" s="21">
        <v>41</v>
      </c>
      <c r="BC648" s="21" t="s">
        <v>37</v>
      </c>
      <c r="BD648" s="21">
        <v>43.1</v>
      </c>
      <c r="BE648" s="20">
        <v>1869</v>
      </c>
      <c r="BF648" s="20">
        <v>1286</v>
      </c>
      <c r="BG648" s="20">
        <v>0</v>
      </c>
      <c r="BH648" s="20" t="s">
        <v>37</v>
      </c>
      <c r="BI648" s="20">
        <v>3155</v>
      </c>
      <c r="BJ648" s="20">
        <v>5286</v>
      </c>
      <c r="BK648" s="20">
        <v>53</v>
      </c>
      <c r="BL648" s="20" t="s">
        <v>37</v>
      </c>
      <c r="BM648" s="20" t="s">
        <v>37</v>
      </c>
      <c r="BN648" s="20">
        <v>5339</v>
      </c>
      <c r="BO648" s="22" t="s">
        <v>37</v>
      </c>
      <c r="BP648" s="22">
        <v>332</v>
      </c>
      <c r="BQ648" s="22">
        <v>996</v>
      </c>
      <c r="BR648" s="22" t="s">
        <v>37</v>
      </c>
      <c r="BS648" s="22">
        <v>1328</v>
      </c>
      <c r="BT648" s="22" t="s">
        <v>37</v>
      </c>
      <c r="BU648" s="22" t="s">
        <v>37</v>
      </c>
      <c r="BV648" s="22">
        <v>4529</v>
      </c>
      <c r="BW648" s="22" t="s">
        <v>37</v>
      </c>
      <c r="BX648" s="22">
        <v>4529</v>
      </c>
      <c r="BY648" s="24" t="s">
        <v>37</v>
      </c>
      <c r="BZ648" s="24" t="s">
        <v>37</v>
      </c>
      <c r="CA648" s="24" t="s">
        <v>37</v>
      </c>
      <c r="CB648" s="24" t="s">
        <v>37</v>
      </c>
      <c r="CC648" s="24">
        <v>0</v>
      </c>
      <c r="CD648" s="24">
        <v>7155</v>
      </c>
      <c r="CE648" s="24">
        <v>1671</v>
      </c>
      <c r="CF648" s="24">
        <v>5525</v>
      </c>
      <c r="CG648" s="24">
        <v>0</v>
      </c>
      <c r="CH648" s="24">
        <v>14351</v>
      </c>
      <c r="CI648" s="22" t="s">
        <v>37</v>
      </c>
      <c r="CJ648" s="22">
        <v>6</v>
      </c>
      <c r="CK648" s="22">
        <v>10</v>
      </c>
      <c r="CL648" s="22" t="s">
        <v>37</v>
      </c>
      <c r="CM648" s="20">
        <v>1849</v>
      </c>
      <c r="CN648" s="20" t="s">
        <v>37</v>
      </c>
      <c r="CO648" s="20" t="s">
        <v>37</v>
      </c>
      <c r="CP648" s="20" t="s">
        <v>37</v>
      </c>
    </row>
    <row r="649" spans="1:94" x14ac:dyDescent="0.35">
      <c r="A649" s="16">
        <v>2012</v>
      </c>
      <c r="B649" s="17">
        <v>18454</v>
      </c>
      <c r="C649" s="18" t="s">
        <v>1666</v>
      </c>
      <c r="D649" s="18" t="s">
        <v>61</v>
      </c>
      <c r="E649" s="18" t="s">
        <v>57</v>
      </c>
      <c r="F649" s="16" t="s">
        <v>8</v>
      </c>
      <c r="G649" s="20">
        <v>21645</v>
      </c>
      <c r="H649" s="20">
        <v>30882</v>
      </c>
      <c r="I649" s="20">
        <v>3332</v>
      </c>
      <c r="J649" s="20" t="s">
        <v>37</v>
      </c>
      <c r="K649" s="20">
        <v>55859</v>
      </c>
      <c r="L649" s="19">
        <v>8</v>
      </c>
      <c r="M649" s="19">
        <v>3.9</v>
      </c>
      <c r="N649" s="19">
        <v>0.4</v>
      </c>
      <c r="O649" s="19" t="s">
        <v>37</v>
      </c>
      <c r="P649" s="19">
        <v>12.3</v>
      </c>
      <c r="Q649" s="22">
        <v>499549</v>
      </c>
      <c r="R649" s="22">
        <v>303823</v>
      </c>
      <c r="S649" s="22">
        <v>31025</v>
      </c>
      <c r="T649" s="22" t="s">
        <v>37</v>
      </c>
      <c r="U649" s="22">
        <v>834397</v>
      </c>
      <c r="V649" s="21">
        <v>489</v>
      </c>
      <c r="W649" s="21">
        <v>58</v>
      </c>
      <c r="X649" s="21">
        <v>6</v>
      </c>
      <c r="Y649" s="21" t="s">
        <v>37</v>
      </c>
      <c r="Z649" s="21">
        <v>553</v>
      </c>
      <c r="AA649" s="20">
        <v>593</v>
      </c>
      <c r="AB649" s="20">
        <v>610</v>
      </c>
      <c r="AC649" s="20" t="s">
        <v>37</v>
      </c>
      <c r="AD649" s="20" t="s">
        <v>37</v>
      </c>
      <c r="AE649" s="20">
        <v>1203</v>
      </c>
      <c r="AF649" s="19" t="s">
        <v>37</v>
      </c>
      <c r="AG649" s="19" t="s">
        <v>37</v>
      </c>
      <c r="AH649" s="19">
        <v>0</v>
      </c>
      <c r="AI649" s="19" t="s">
        <v>37</v>
      </c>
      <c r="AJ649" s="19">
        <v>0</v>
      </c>
      <c r="AK649" s="19">
        <v>0</v>
      </c>
      <c r="AL649" s="19">
        <v>12</v>
      </c>
      <c r="AM649" s="19">
        <v>0</v>
      </c>
      <c r="AN649" s="19" t="s">
        <v>37</v>
      </c>
      <c r="AO649" s="19">
        <v>12</v>
      </c>
      <c r="AP649" s="22">
        <v>2016</v>
      </c>
      <c r="AQ649" s="22">
        <v>7690</v>
      </c>
      <c r="AR649" s="22" t="s">
        <v>37</v>
      </c>
      <c r="AS649" s="22" t="s">
        <v>37</v>
      </c>
      <c r="AT649" s="22">
        <v>9706</v>
      </c>
      <c r="AU649" s="21" t="s">
        <v>37</v>
      </c>
      <c r="AV649" s="21" t="s">
        <v>37</v>
      </c>
      <c r="AW649" s="21" t="s">
        <v>37</v>
      </c>
      <c r="AX649" s="21" t="s">
        <v>37</v>
      </c>
      <c r="AY649" s="21">
        <v>0</v>
      </c>
      <c r="AZ649" s="21">
        <v>104</v>
      </c>
      <c r="BA649" s="21">
        <v>81</v>
      </c>
      <c r="BB649" s="21">
        <v>105</v>
      </c>
      <c r="BC649" s="21" t="s">
        <v>37</v>
      </c>
      <c r="BD649" s="21">
        <v>290</v>
      </c>
      <c r="BE649" s="20">
        <v>4842</v>
      </c>
      <c r="BF649" s="20">
        <v>237</v>
      </c>
      <c r="BG649" s="20">
        <v>109</v>
      </c>
      <c r="BH649" s="20">
        <v>0</v>
      </c>
      <c r="BI649" s="20">
        <v>5188</v>
      </c>
      <c r="BJ649" s="20">
        <v>7970</v>
      </c>
      <c r="BK649" s="20">
        <v>959</v>
      </c>
      <c r="BL649" s="20">
        <v>0</v>
      </c>
      <c r="BM649" s="20">
        <v>0</v>
      </c>
      <c r="BN649" s="20">
        <v>8929</v>
      </c>
      <c r="BO649" s="22">
        <v>2116</v>
      </c>
      <c r="BP649" s="22">
        <v>3271</v>
      </c>
      <c r="BQ649" s="22">
        <v>14</v>
      </c>
      <c r="BR649" s="22">
        <v>0</v>
      </c>
      <c r="BS649" s="22">
        <v>5401</v>
      </c>
      <c r="BT649" s="22">
        <v>4828</v>
      </c>
      <c r="BU649" s="22">
        <v>2297</v>
      </c>
      <c r="BV649" s="22">
        <v>19213</v>
      </c>
      <c r="BW649" s="22">
        <v>0</v>
      </c>
      <c r="BX649" s="22">
        <v>26338</v>
      </c>
      <c r="BY649" s="24">
        <v>289</v>
      </c>
      <c r="BZ649" s="24">
        <v>447</v>
      </c>
      <c r="CA649" s="24">
        <v>2</v>
      </c>
      <c r="CB649" s="24">
        <v>0</v>
      </c>
      <c r="CC649" s="24">
        <v>738</v>
      </c>
      <c r="CD649" s="24">
        <v>20045</v>
      </c>
      <c r="CE649" s="24">
        <v>7211</v>
      </c>
      <c r="CF649" s="24">
        <v>19338</v>
      </c>
      <c r="CG649" s="24">
        <v>0</v>
      </c>
      <c r="CH649" s="24">
        <v>46594</v>
      </c>
      <c r="CI649" s="22">
        <v>40365</v>
      </c>
      <c r="CJ649" s="22">
        <v>100</v>
      </c>
      <c r="CK649" s="22">
        <v>55</v>
      </c>
      <c r="CL649" s="22">
        <v>0</v>
      </c>
      <c r="CM649" s="20">
        <v>1946</v>
      </c>
      <c r="CN649" s="20">
        <v>3498</v>
      </c>
      <c r="CO649" s="20">
        <v>82</v>
      </c>
      <c r="CP649" s="20">
        <v>0</v>
      </c>
    </row>
    <row r="650" spans="1:94" x14ac:dyDescent="0.35">
      <c r="A650" s="16">
        <v>2012</v>
      </c>
      <c r="B650" s="17">
        <v>18480</v>
      </c>
      <c r="C650" s="18" t="s">
        <v>2242</v>
      </c>
      <c r="D650" s="18" t="s">
        <v>65</v>
      </c>
      <c r="E650" s="18" t="s">
        <v>28</v>
      </c>
      <c r="F650" s="16" t="s">
        <v>2203</v>
      </c>
      <c r="G650" s="20" t="s">
        <v>37</v>
      </c>
      <c r="H650" s="20" t="s">
        <v>37</v>
      </c>
      <c r="I650" s="20" t="s">
        <v>37</v>
      </c>
      <c r="J650" s="20" t="s">
        <v>37</v>
      </c>
      <c r="K650" s="20" t="s">
        <v>37</v>
      </c>
      <c r="L650" s="19" t="s">
        <v>37</v>
      </c>
      <c r="M650" s="19" t="s">
        <v>37</v>
      </c>
      <c r="N650" s="19" t="s">
        <v>37</v>
      </c>
      <c r="O650" s="19" t="s">
        <v>37</v>
      </c>
      <c r="P650" s="19" t="s">
        <v>37</v>
      </c>
      <c r="Q650" s="22" t="s">
        <v>37</v>
      </c>
      <c r="R650" s="22" t="s">
        <v>37</v>
      </c>
      <c r="S650" s="22" t="s">
        <v>37</v>
      </c>
      <c r="T650" s="22" t="s">
        <v>37</v>
      </c>
      <c r="U650" s="22" t="s">
        <v>37</v>
      </c>
      <c r="V650" s="21" t="s">
        <v>37</v>
      </c>
      <c r="W650" s="21" t="s">
        <v>37</v>
      </c>
      <c r="X650" s="21" t="s">
        <v>37</v>
      </c>
      <c r="Y650" s="21" t="s">
        <v>37</v>
      </c>
      <c r="Z650" s="21" t="s">
        <v>37</v>
      </c>
      <c r="AA650" s="20" t="s">
        <v>37</v>
      </c>
      <c r="AB650" s="20" t="s">
        <v>37</v>
      </c>
      <c r="AC650" s="20" t="s">
        <v>37</v>
      </c>
      <c r="AD650" s="20" t="s">
        <v>37</v>
      </c>
      <c r="AE650" s="20" t="s">
        <v>37</v>
      </c>
      <c r="AF650" s="19" t="s">
        <v>37</v>
      </c>
      <c r="AG650" s="19" t="s">
        <v>37</v>
      </c>
      <c r="AH650" s="19" t="s">
        <v>37</v>
      </c>
      <c r="AI650" s="19" t="s">
        <v>37</v>
      </c>
      <c r="AJ650" s="19" t="s">
        <v>37</v>
      </c>
      <c r="AK650" s="19" t="s">
        <v>37</v>
      </c>
      <c r="AL650" s="19" t="s">
        <v>37</v>
      </c>
      <c r="AM650" s="19" t="s">
        <v>37</v>
      </c>
      <c r="AN650" s="19" t="s">
        <v>37</v>
      </c>
      <c r="AO650" s="19" t="s">
        <v>37</v>
      </c>
      <c r="AP650" s="22" t="s">
        <v>37</v>
      </c>
      <c r="AQ650" s="22" t="s">
        <v>37</v>
      </c>
      <c r="AR650" s="22" t="s">
        <v>37</v>
      </c>
      <c r="AS650" s="22" t="s">
        <v>37</v>
      </c>
      <c r="AT650" s="22" t="s">
        <v>37</v>
      </c>
      <c r="AU650" s="21" t="s">
        <v>37</v>
      </c>
      <c r="AV650" s="21" t="s">
        <v>37</v>
      </c>
      <c r="AW650" s="21" t="s">
        <v>37</v>
      </c>
      <c r="AX650" s="21" t="s">
        <v>37</v>
      </c>
      <c r="AY650" s="21" t="s">
        <v>37</v>
      </c>
      <c r="AZ650" s="21" t="s">
        <v>37</v>
      </c>
      <c r="BA650" s="21" t="s">
        <v>37</v>
      </c>
      <c r="BB650" s="21" t="s">
        <v>37</v>
      </c>
      <c r="BC650" s="21" t="s">
        <v>37</v>
      </c>
      <c r="BD650" s="21" t="s">
        <v>37</v>
      </c>
      <c r="BE650" s="20" t="s">
        <v>37</v>
      </c>
      <c r="BF650" s="20" t="s">
        <v>37</v>
      </c>
      <c r="BG650" s="20" t="s">
        <v>37</v>
      </c>
      <c r="BH650" s="20" t="s">
        <v>37</v>
      </c>
      <c r="BI650" s="20" t="s">
        <v>37</v>
      </c>
      <c r="BJ650" s="20" t="s">
        <v>37</v>
      </c>
      <c r="BK650" s="20" t="s">
        <v>37</v>
      </c>
      <c r="BL650" s="20" t="s">
        <v>37</v>
      </c>
      <c r="BM650" s="20" t="s">
        <v>37</v>
      </c>
      <c r="BN650" s="20" t="s">
        <v>37</v>
      </c>
      <c r="BO650" s="22" t="s">
        <v>37</v>
      </c>
      <c r="BP650" s="22" t="s">
        <v>37</v>
      </c>
      <c r="BQ650" s="22" t="s">
        <v>37</v>
      </c>
      <c r="BR650" s="22" t="s">
        <v>37</v>
      </c>
      <c r="BS650" s="22" t="s">
        <v>37</v>
      </c>
      <c r="BT650" s="22" t="s">
        <v>37</v>
      </c>
      <c r="BU650" s="22" t="s">
        <v>37</v>
      </c>
      <c r="BV650" s="22" t="s">
        <v>37</v>
      </c>
      <c r="BW650" s="22" t="s">
        <v>37</v>
      </c>
      <c r="BX650" s="22" t="s">
        <v>37</v>
      </c>
      <c r="BY650" s="24" t="s">
        <v>37</v>
      </c>
      <c r="BZ650" s="24" t="s">
        <v>37</v>
      </c>
      <c r="CA650" s="24" t="s">
        <v>37</v>
      </c>
      <c r="CB650" s="24" t="s">
        <v>37</v>
      </c>
      <c r="CC650" s="24" t="s">
        <v>37</v>
      </c>
      <c r="CD650" s="24" t="s">
        <v>37</v>
      </c>
      <c r="CE650" s="24" t="s">
        <v>37</v>
      </c>
      <c r="CF650" s="24" t="s">
        <v>37</v>
      </c>
      <c r="CG650" s="24" t="s">
        <v>37</v>
      </c>
      <c r="CH650" s="24" t="s">
        <v>37</v>
      </c>
      <c r="CI650" s="22" t="s">
        <v>37</v>
      </c>
      <c r="CJ650" s="22" t="s">
        <v>37</v>
      </c>
      <c r="CK650" s="22" t="s">
        <v>37</v>
      </c>
      <c r="CL650" s="22" t="s">
        <v>37</v>
      </c>
      <c r="CM650" s="20">
        <v>59</v>
      </c>
      <c r="CN650" s="20">
        <v>23</v>
      </c>
      <c r="CO650" s="20" t="s">
        <v>37</v>
      </c>
      <c r="CP650" s="20" t="s">
        <v>37</v>
      </c>
    </row>
    <row r="651" spans="1:94" x14ac:dyDescent="0.35">
      <c r="A651" s="16">
        <v>2012</v>
      </c>
      <c r="B651" s="17">
        <v>18488</v>
      </c>
      <c r="C651" s="18" t="s">
        <v>1670</v>
      </c>
      <c r="D651" s="18" t="s">
        <v>184</v>
      </c>
      <c r="E651" s="18" t="s">
        <v>28</v>
      </c>
      <c r="F651" s="16" t="s">
        <v>8</v>
      </c>
      <c r="G651" s="20">
        <v>155</v>
      </c>
      <c r="H651" s="20" t="s">
        <v>37</v>
      </c>
      <c r="I651" s="20" t="s">
        <v>37</v>
      </c>
      <c r="J651" s="20" t="s">
        <v>37</v>
      </c>
      <c r="K651" s="20">
        <v>155</v>
      </c>
      <c r="L651" s="19">
        <v>1</v>
      </c>
      <c r="M651" s="19" t="s">
        <v>37</v>
      </c>
      <c r="N651" s="19" t="s">
        <v>37</v>
      </c>
      <c r="O651" s="19" t="s">
        <v>37</v>
      </c>
      <c r="P651" s="19">
        <v>1</v>
      </c>
      <c r="Q651" s="22">
        <v>3536</v>
      </c>
      <c r="R651" s="22">
        <v>12888</v>
      </c>
      <c r="S651" s="22" t="s">
        <v>37</v>
      </c>
      <c r="T651" s="22" t="s">
        <v>37</v>
      </c>
      <c r="U651" s="22">
        <v>16424</v>
      </c>
      <c r="V651" s="21" t="s">
        <v>37</v>
      </c>
      <c r="W651" s="21" t="s">
        <v>37</v>
      </c>
      <c r="X651" s="21" t="s">
        <v>37</v>
      </c>
      <c r="Y651" s="21" t="s">
        <v>37</v>
      </c>
      <c r="Z651" s="21">
        <v>0</v>
      </c>
      <c r="AA651" s="20">
        <v>2</v>
      </c>
      <c r="AB651" s="20">
        <v>5</v>
      </c>
      <c r="AC651" s="20" t="s">
        <v>37</v>
      </c>
      <c r="AD651" s="20" t="s">
        <v>37</v>
      </c>
      <c r="AE651" s="20">
        <v>7</v>
      </c>
      <c r="AF651" s="19" t="s">
        <v>37</v>
      </c>
      <c r="AG651" s="19" t="s">
        <v>37</v>
      </c>
      <c r="AH651" s="19" t="s">
        <v>37</v>
      </c>
      <c r="AI651" s="19" t="s">
        <v>37</v>
      </c>
      <c r="AJ651" s="19">
        <v>0</v>
      </c>
      <c r="AK651" s="19" t="s">
        <v>37</v>
      </c>
      <c r="AL651" s="19" t="s">
        <v>37</v>
      </c>
      <c r="AM651" s="19" t="s">
        <v>37</v>
      </c>
      <c r="AN651" s="19" t="s">
        <v>37</v>
      </c>
      <c r="AO651" s="19">
        <v>0</v>
      </c>
      <c r="AP651" s="22">
        <v>2</v>
      </c>
      <c r="AQ651" s="22">
        <v>5</v>
      </c>
      <c r="AR651" s="22" t="s">
        <v>37</v>
      </c>
      <c r="AS651" s="22" t="s">
        <v>37</v>
      </c>
      <c r="AT651" s="22">
        <v>7</v>
      </c>
      <c r="AU651" s="21" t="s">
        <v>37</v>
      </c>
      <c r="AV651" s="21" t="s">
        <v>37</v>
      </c>
      <c r="AW651" s="21" t="s">
        <v>37</v>
      </c>
      <c r="AX651" s="21" t="s">
        <v>37</v>
      </c>
      <c r="AY651" s="21">
        <v>0</v>
      </c>
      <c r="AZ651" s="21" t="s">
        <v>37</v>
      </c>
      <c r="BA651" s="21" t="s">
        <v>37</v>
      </c>
      <c r="BB651" s="21" t="s">
        <v>37</v>
      </c>
      <c r="BC651" s="21" t="s">
        <v>37</v>
      </c>
      <c r="BD651" s="21">
        <v>0</v>
      </c>
      <c r="BE651" s="20">
        <v>31</v>
      </c>
      <c r="BF651" s="20" t="s">
        <v>37</v>
      </c>
      <c r="BG651" s="20" t="s">
        <v>37</v>
      </c>
      <c r="BH651" s="20" t="s">
        <v>37</v>
      </c>
      <c r="BI651" s="20">
        <v>31</v>
      </c>
      <c r="BJ651" s="20">
        <v>103</v>
      </c>
      <c r="BK651" s="20" t="s">
        <v>37</v>
      </c>
      <c r="BL651" s="20" t="s">
        <v>37</v>
      </c>
      <c r="BM651" s="20" t="s">
        <v>37</v>
      </c>
      <c r="BN651" s="20">
        <v>103</v>
      </c>
      <c r="BO651" s="22" t="s">
        <v>37</v>
      </c>
      <c r="BP651" s="22" t="s">
        <v>37</v>
      </c>
      <c r="BQ651" s="22" t="s">
        <v>37</v>
      </c>
      <c r="BR651" s="22" t="s">
        <v>37</v>
      </c>
      <c r="BS651" s="22">
        <v>0</v>
      </c>
      <c r="BT651" s="22" t="s">
        <v>37</v>
      </c>
      <c r="BU651" s="22" t="s">
        <v>37</v>
      </c>
      <c r="BV651" s="22" t="s">
        <v>37</v>
      </c>
      <c r="BW651" s="22" t="s">
        <v>37</v>
      </c>
      <c r="BX651" s="22">
        <v>0</v>
      </c>
      <c r="BY651" s="24" t="s">
        <v>37</v>
      </c>
      <c r="BZ651" s="24" t="s">
        <v>37</v>
      </c>
      <c r="CA651" s="24" t="s">
        <v>37</v>
      </c>
      <c r="CB651" s="24" t="s">
        <v>37</v>
      </c>
      <c r="CC651" s="24">
        <v>0</v>
      </c>
      <c r="CD651" s="24">
        <v>134</v>
      </c>
      <c r="CE651" s="24">
        <v>0</v>
      </c>
      <c r="CF651" s="24">
        <v>0</v>
      </c>
      <c r="CG651" s="24">
        <v>0</v>
      </c>
      <c r="CH651" s="24">
        <v>134</v>
      </c>
      <c r="CI651" s="22" t="s">
        <v>37</v>
      </c>
      <c r="CJ651" s="22">
        <v>6</v>
      </c>
      <c r="CK651" s="22" t="s">
        <v>37</v>
      </c>
      <c r="CL651" s="22" t="s">
        <v>37</v>
      </c>
      <c r="CM651" s="20" t="s">
        <v>37</v>
      </c>
      <c r="CN651" s="20" t="s">
        <v>37</v>
      </c>
      <c r="CO651" s="20" t="s">
        <v>37</v>
      </c>
      <c r="CP651" s="20" t="s">
        <v>37</v>
      </c>
    </row>
    <row r="652" spans="1:94" x14ac:dyDescent="0.35">
      <c r="A652" s="16">
        <v>2012</v>
      </c>
      <c r="B652" s="17">
        <v>18498</v>
      </c>
      <c r="C652" s="18" t="s">
        <v>1671</v>
      </c>
      <c r="D652" s="18" t="s">
        <v>111</v>
      </c>
      <c r="E652" s="18" t="s">
        <v>33</v>
      </c>
      <c r="F652" s="16" t="s">
        <v>8</v>
      </c>
      <c r="G652" s="20" t="s">
        <v>37</v>
      </c>
      <c r="H652" s="20" t="s">
        <v>37</v>
      </c>
      <c r="I652" s="20" t="s">
        <v>37</v>
      </c>
      <c r="J652" s="20" t="s">
        <v>37</v>
      </c>
      <c r="K652" s="20" t="s">
        <v>37</v>
      </c>
      <c r="L652" s="19" t="s">
        <v>37</v>
      </c>
      <c r="M652" s="19" t="s">
        <v>37</v>
      </c>
      <c r="N652" s="19" t="s">
        <v>37</v>
      </c>
      <c r="O652" s="19" t="s">
        <v>37</v>
      </c>
      <c r="P652" s="19" t="s">
        <v>37</v>
      </c>
      <c r="Q652" s="22" t="s">
        <v>37</v>
      </c>
      <c r="R652" s="22" t="s">
        <v>37</v>
      </c>
      <c r="S652" s="22" t="s">
        <v>37</v>
      </c>
      <c r="T652" s="22" t="s">
        <v>37</v>
      </c>
      <c r="U652" s="22" t="s">
        <v>37</v>
      </c>
      <c r="V652" s="21" t="s">
        <v>37</v>
      </c>
      <c r="W652" s="21" t="s">
        <v>37</v>
      </c>
      <c r="X652" s="21" t="s">
        <v>37</v>
      </c>
      <c r="Y652" s="21" t="s">
        <v>37</v>
      </c>
      <c r="Z652" s="21" t="s">
        <v>37</v>
      </c>
      <c r="AA652" s="20" t="s">
        <v>37</v>
      </c>
      <c r="AB652" s="20" t="s">
        <v>37</v>
      </c>
      <c r="AC652" s="20" t="s">
        <v>37</v>
      </c>
      <c r="AD652" s="20" t="s">
        <v>37</v>
      </c>
      <c r="AE652" s="20" t="s">
        <v>37</v>
      </c>
      <c r="AF652" s="19" t="s">
        <v>37</v>
      </c>
      <c r="AG652" s="19" t="s">
        <v>37</v>
      </c>
      <c r="AH652" s="19" t="s">
        <v>37</v>
      </c>
      <c r="AI652" s="19" t="s">
        <v>37</v>
      </c>
      <c r="AJ652" s="19" t="s">
        <v>37</v>
      </c>
      <c r="AK652" s="19" t="s">
        <v>37</v>
      </c>
      <c r="AL652" s="19" t="s">
        <v>37</v>
      </c>
      <c r="AM652" s="19" t="s">
        <v>37</v>
      </c>
      <c r="AN652" s="19" t="s">
        <v>37</v>
      </c>
      <c r="AO652" s="19" t="s">
        <v>37</v>
      </c>
      <c r="AP652" s="22" t="s">
        <v>37</v>
      </c>
      <c r="AQ652" s="22" t="s">
        <v>37</v>
      </c>
      <c r="AR652" s="22" t="s">
        <v>37</v>
      </c>
      <c r="AS652" s="22" t="s">
        <v>37</v>
      </c>
      <c r="AT652" s="22" t="s">
        <v>37</v>
      </c>
      <c r="AU652" s="21" t="s">
        <v>37</v>
      </c>
      <c r="AV652" s="21" t="s">
        <v>37</v>
      </c>
      <c r="AW652" s="21" t="s">
        <v>37</v>
      </c>
      <c r="AX652" s="21" t="s">
        <v>37</v>
      </c>
      <c r="AY652" s="21" t="s">
        <v>37</v>
      </c>
      <c r="AZ652" s="21" t="s">
        <v>37</v>
      </c>
      <c r="BA652" s="21" t="s">
        <v>37</v>
      </c>
      <c r="BB652" s="21" t="s">
        <v>37</v>
      </c>
      <c r="BC652" s="21" t="s">
        <v>37</v>
      </c>
      <c r="BD652" s="21" t="s">
        <v>37</v>
      </c>
      <c r="BE652" s="20" t="s">
        <v>37</v>
      </c>
      <c r="BF652" s="20" t="s">
        <v>37</v>
      </c>
      <c r="BG652" s="20" t="s">
        <v>37</v>
      </c>
      <c r="BH652" s="20" t="s">
        <v>37</v>
      </c>
      <c r="BI652" s="20" t="s">
        <v>37</v>
      </c>
      <c r="BJ652" s="20" t="s">
        <v>37</v>
      </c>
      <c r="BK652" s="20" t="s">
        <v>37</v>
      </c>
      <c r="BL652" s="20" t="s">
        <v>37</v>
      </c>
      <c r="BM652" s="20" t="s">
        <v>37</v>
      </c>
      <c r="BN652" s="20" t="s">
        <v>37</v>
      </c>
      <c r="BO652" s="22" t="s">
        <v>37</v>
      </c>
      <c r="BP652" s="22" t="s">
        <v>37</v>
      </c>
      <c r="BQ652" s="22" t="s">
        <v>37</v>
      </c>
      <c r="BR652" s="22" t="s">
        <v>37</v>
      </c>
      <c r="BS652" s="22" t="s">
        <v>37</v>
      </c>
      <c r="BT652" s="22" t="s">
        <v>37</v>
      </c>
      <c r="BU652" s="22" t="s">
        <v>37</v>
      </c>
      <c r="BV652" s="22" t="s">
        <v>37</v>
      </c>
      <c r="BW652" s="22" t="s">
        <v>37</v>
      </c>
      <c r="BX652" s="22" t="s">
        <v>37</v>
      </c>
      <c r="BY652" s="24" t="s">
        <v>37</v>
      </c>
      <c r="BZ652" s="24" t="s">
        <v>37</v>
      </c>
      <c r="CA652" s="24" t="s">
        <v>37</v>
      </c>
      <c r="CB652" s="24" t="s">
        <v>37</v>
      </c>
      <c r="CC652" s="24" t="s">
        <v>37</v>
      </c>
      <c r="CD652" s="24" t="s">
        <v>37</v>
      </c>
      <c r="CE652" s="24" t="s">
        <v>37</v>
      </c>
      <c r="CF652" s="24" t="s">
        <v>37</v>
      </c>
      <c r="CG652" s="24" t="s">
        <v>37</v>
      </c>
      <c r="CH652" s="24" t="s">
        <v>37</v>
      </c>
      <c r="CI652" s="22" t="s">
        <v>37</v>
      </c>
      <c r="CJ652" s="22" t="s">
        <v>37</v>
      </c>
      <c r="CK652" s="22" t="s">
        <v>37</v>
      </c>
      <c r="CL652" s="22" t="s">
        <v>37</v>
      </c>
      <c r="CM652" s="20">
        <v>24</v>
      </c>
      <c r="CN652" s="20" t="s">
        <v>37</v>
      </c>
      <c r="CO652" s="20" t="s">
        <v>37</v>
      </c>
      <c r="CP652" s="20" t="s">
        <v>37</v>
      </c>
    </row>
    <row r="653" spans="1:94" x14ac:dyDescent="0.35">
      <c r="A653" s="16">
        <v>2012</v>
      </c>
      <c r="B653" s="17">
        <v>18546</v>
      </c>
      <c r="C653" s="18" t="s">
        <v>2243</v>
      </c>
      <c r="D653" s="18" t="s">
        <v>184</v>
      </c>
      <c r="E653" s="18" t="s">
        <v>28</v>
      </c>
      <c r="F653" s="16" t="s">
        <v>2203</v>
      </c>
      <c r="G653" s="20" t="s">
        <v>37</v>
      </c>
      <c r="H653" s="20" t="s">
        <v>37</v>
      </c>
      <c r="I653" s="20" t="s">
        <v>37</v>
      </c>
      <c r="J653" s="20" t="s">
        <v>37</v>
      </c>
      <c r="K653" s="20" t="s">
        <v>37</v>
      </c>
      <c r="L653" s="19" t="s">
        <v>37</v>
      </c>
      <c r="M653" s="19" t="s">
        <v>37</v>
      </c>
      <c r="N653" s="19" t="s">
        <v>37</v>
      </c>
      <c r="O653" s="19" t="s">
        <v>37</v>
      </c>
      <c r="P653" s="19" t="s">
        <v>37</v>
      </c>
      <c r="Q653" s="22" t="s">
        <v>37</v>
      </c>
      <c r="R653" s="22" t="s">
        <v>37</v>
      </c>
      <c r="S653" s="22" t="s">
        <v>37</v>
      </c>
      <c r="T653" s="22" t="s">
        <v>37</v>
      </c>
      <c r="U653" s="22" t="s">
        <v>37</v>
      </c>
      <c r="V653" s="21" t="s">
        <v>37</v>
      </c>
      <c r="W653" s="21" t="s">
        <v>37</v>
      </c>
      <c r="X653" s="21" t="s">
        <v>37</v>
      </c>
      <c r="Y653" s="21" t="s">
        <v>37</v>
      </c>
      <c r="Z653" s="21" t="s">
        <v>37</v>
      </c>
      <c r="AA653" s="20" t="s">
        <v>37</v>
      </c>
      <c r="AB653" s="20" t="s">
        <v>37</v>
      </c>
      <c r="AC653" s="20" t="s">
        <v>37</v>
      </c>
      <c r="AD653" s="20" t="s">
        <v>37</v>
      </c>
      <c r="AE653" s="20" t="s">
        <v>37</v>
      </c>
      <c r="AF653" s="19" t="s">
        <v>37</v>
      </c>
      <c r="AG653" s="19" t="s">
        <v>37</v>
      </c>
      <c r="AH653" s="19" t="s">
        <v>37</v>
      </c>
      <c r="AI653" s="19" t="s">
        <v>37</v>
      </c>
      <c r="AJ653" s="19" t="s">
        <v>37</v>
      </c>
      <c r="AK653" s="19" t="s">
        <v>37</v>
      </c>
      <c r="AL653" s="19" t="s">
        <v>37</v>
      </c>
      <c r="AM653" s="19" t="s">
        <v>37</v>
      </c>
      <c r="AN653" s="19" t="s">
        <v>37</v>
      </c>
      <c r="AO653" s="19" t="s">
        <v>37</v>
      </c>
      <c r="AP653" s="22" t="s">
        <v>37</v>
      </c>
      <c r="AQ653" s="22" t="s">
        <v>37</v>
      </c>
      <c r="AR653" s="22" t="s">
        <v>37</v>
      </c>
      <c r="AS653" s="22" t="s">
        <v>37</v>
      </c>
      <c r="AT653" s="22" t="s">
        <v>37</v>
      </c>
      <c r="AU653" s="21" t="s">
        <v>37</v>
      </c>
      <c r="AV653" s="21" t="s">
        <v>37</v>
      </c>
      <c r="AW653" s="21" t="s">
        <v>37</v>
      </c>
      <c r="AX653" s="21" t="s">
        <v>37</v>
      </c>
      <c r="AY653" s="21" t="s">
        <v>37</v>
      </c>
      <c r="AZ653" s="21" t="s">
        <v>37</v>
      </c>
      <c r="BA653" s="21" t="s">
        <v>37</v>
      </c>
      <c r="BB653" s="21" t="s">
        <v>37</v>
      </c>
      <c r="BC653" s="21" t="s">
        <v>37</v>
      </c>
      <c r="BD653" s="21" t="s">
        <v>37</v>
      </c>
      <c r="BE653" s="20" t="s">
        <v>37</v>
      </c>
      <c r="BF653" s="20" t="s">
        <v>37</v>
      </c>
      <c r="BG653" s="20" t="s">
        <v>37</v>
      </c>
      <c r="BH653" s="20" t="s">
        <v>37</v>
      </c>
      <c r="BI653" s="20">
        <v>0</v>
      </c>
      <c r="BJ653" s="20" t="s">
        <v>37</v>
      </c>
      <c r="BK653" s="20" t="s">
        <v>37</v>
      </c>
      <c r="BL653" s="20" t="s">
        <v>37</v>
      </c>
      <c r="BM653" s="20" t="s">
        <v>37</v>
      </c>
      <c r="BN653" s="20">
        <v>0</v>
      </c>
      <c r="BO653" s="22" t="s">
        <v>37</v>
      </c>
      <c r="BP653" s="22" t="s">
        <v>37</v>
      </c>
      <c r="BQ653" s="22" t="s">
        <v>37</v>
      </c>
      <c r="BR653" s="22" t="s">
        <v>37</v>
      </c>
      <c r="BS653" s="22">
        <v>0</v>
      </c>
      <c r="BT653" s="22" t="s">
        <v>37</v>
      </c>
      <c r="BU653" s="22" t="s">
        <v>37</v>
      </c>
      <c r="BV653" s="22" t="s">
        <v>37</v>
      </c>
      <c r="BW653" s="22" t="s">
        <v>37</v>
      </c>
      <c r="BX653" s="22">
        <v>0</v>
      </c>
      <c r="BY653" s="24" t="s">
        <v>37</v>
      </c>
      <c r="BZ653" s="24" t="s">
        <v>37</v>
      </c>
      <c r="CA653" s="24" t="s">
        <v>37</v>
      </c>
      <c r="CB653" s="24" t="s">
        <v>37</v>
      </c>
      <c r="CC653" s="24">
        <v>0</v>
      </c>
      <c r="CD653" s="24">
        <v>0</v>
      </c>
      <c r="CE653" s="24">
        <v>0</v>
      </c>
      <c r="CF653" s="24">
        <v>0</v>
      </c>
      <c r="CG653" s="24">
        <v>0</v>
      </c>
      <c r="CH653" s="24">
        <v>0</v>
      </c>
      <c r="CI653" s="22" t="s">
        <v>37</v>
      </c>
      <c r="CJ653" s="22" t="s">
        <v>37</v>
      </c>
      <c r="CK653" s="22" t="s">
        <v>37</v>
      </c>
      <c r="CL653" s="22" t="s">
        <v>37</v>
      </c>
      <c r="CM653" s="20" t="s">
        <v>37</v>
      </c>
      <c r="CN653" s="20">
        <v>4</v>
      </c>
      <c r="CO653" s="20" t="s">
        <v>37</v>
      </c>
      <c r="CP653" s="20" t="s">
        <v>37</v>
      </c>
    </row>
    <row r="654" spans="1:94" x14ac:dyDescent="0.35">
      <c r="A654" s="16">
        <v>2012</v>
      </c>
      <c r="B654" s="17">
        <v>18642</v>
      </c>
      <c r="C654" s="18" t="s">
        <v>1676</v>
      </c>
      <c r="D654" s="18" t="s">
        <v>70</v>
      </c>
      <c r="E654" s="18" t="s">
        <v>211</v>
      </c>
      <c r="F654" s="16" t="s">
        <v>8</v>
      </c>
      <c r="G654" s="20">
        <v>285</v>
      </c>
      <c r="H654" s="20">
        <v>5</v>
      </c>
      <c r="I654" s="20">
        <v>0</v>
      </c>
      <c r="J654" s="20">
        <v>0</v>
      </c>
      <c r="K654" s="20">
        <v>290</v>
      </c>
      <c r="L654" s="19">
        <v>0</v>
      </c>
      <c r="M654" s="19">
        <v>0</v>
      </c>
      <c r="N654" s="19">
        <v>0</v>
      </c>
      <c r="O654" s="19">
        <v>0</v>
      </c>
      <c r="P654" s="19">
        <v>0</v>
      </c>
      <c r="Q654" s="22">
        <v>7045</v>
      </c>
      <c r="R654" s="22">
        <v>884</v>
      </c>
      <c r="S654" s="22">
        <v>0</v>
      </c>
      <c r="T654" s="22">
        <v>0</v>
      </c>
      <c r="U654" s="22">
        <v>7929</v>
      </c>
      <c r="V654" s="21">
        <v>1</v>
      </c>
      <c r="W654" s="21">
        <v>0</v>
      </c>
      <c r="X654" s="21">
        <v>0</v>
      </c>
      <c r="Y654" s="21">
        <v>0</v>
      </c>
      <c r="Z654" s="21">
        <v>1</v>
      </c>
      <c r="AA654" s="20">
        <v>0</v>
      </c>
      <c r="AB654" s="20">
        <v>0</v>
      </c>
      <c r="AC654" s="20">
        <v>14</v>
      </c>
      <c r="AD654" s="20">
        <v>0</v>
      </c>
      <c r="AE654" s="20">
        <v>14</v>
      </c>
      <c r="AF654" s="19">
        <v>0</v>
      </c>
      <c r="AG654" s="19">
        <v>0</v>
      </c>
      <c r="AH654" s="19">
        <v>0</v>
      </c>
      <c r="AI654" s="19">
        <v>0</v>
      </c>
      <c r="AJ654" s="19">
        <v>0</v>
      </c>
      <c r="AK654" s="19">
        <v>0</v>
      </c>
      <c r="AL654" s="19">
        <v>0</v>
      </c>
      <c r="AM654" s="19">
        <v>0</v>
      </c>
      <c r="AN654" s="19">
        <v>0</v>
      </c>
      <c r="AO654" s="19">
        <v>0</v>
      </c>
      <c r="AP654" s="22">
        <v>0</v>
      </c>
      <c r="AQ654" s="22">
        <v>0</v>
      </c>
      <c r="AR654" s="22">
        <v>18</v>
      </c>
      <c r="AS654" s="22">
        <v>0</v>
      </c>
      <c r="AT654" s="22">
        <v>18</v>
      </c>
      <c r="AU654" s="21">
        <v>0</v>
      </c>
      <c r="AV654" s="21">
        <v>0</v>
      </c>
      <c r="AW654" s="21">
        <v>0</v>
      </c>
      <c r="AX654" s="21">
        <v>0</v>
      </c>
      <c r="AY654" s="21">
        <v>0</v>
      </c>
      <c r="AZ654" s="21">
        <v>0</v>
      </c>
      <c r="BA654" s="21">
        <v>0</v>
      </c>
      <c r="BB654" s="21">
        <v>0</v>
      </c>
      <c r="BC654" s="21">
        <v>0</v>
      </c>
      <c r="BD654" s="21">
        <v>0</v>
      </c>
      <c r="BE654" s="20">
        <v>21</v>
      </c>
      <c r="BF654" s="20">
        <v>0</v>
      </c>
      <c r="BG654" s="20">
        <v>0</v>
      </c>
      <c r="BH654" s="20">
        <v>0</v>
      </c>
      <c r="BI654" s="20">
        <v>21</v>
      </c>
      <c r="BJ654" s="20">
        <v>32</v>
      </c>
      <c r="BK654" s="20">
        <v>0</v>
      </c>
      <c r="BL654" s="20">
        <v>0</v>
      </c>
      <c r="BM654" s="20">
        <v>0</v>
      </c>
      <c r="BN654" s="20">
        <v>32</v>
      </c>
      <c r="BO654" s="22">
        <v>0</v>
      </c>
      <c r="BP654" s="22">
        <v>0</v>
      </c>
      <c r="BQ654" s="22">
        <v>78</v>
      </c>
      <c r="BR654" s="22">
        <v>0</v>
      </c>
      <c r="BS654" s="22">
        <v>78</v>
      </c>
      <c r="BT654" s="22">
        <v>0</v>
      </c>
      <c r="BU654" s="22">
        <v>0</v>
      </c>
      <c r="BV654" s="22">
        <v>0</v>
      </c>
      <c r="BW654" s="22">
        <v>0</v>
      </c>
      <c r="BX654" s="22">
        <v>0</v>
      </c>
      <c r="BY654" s="24">
        <v>10</v>
      </c>
      <c r="BZ654" s="24">
        <v>0</v>
      </c>
      <c r="CA654" s="24">
        <v>0</v>
      </c>
      <c r="CB654" s="24">
        <v>0</v>
      </c>
      <c r="CC654" s="24">
        <v>10</v>
      </c>
      <c r="CD654" s="24">
        <v>63</v>
      </c>
      <c r="CE654" s="24">
        <v>0</v>
      </c>
      <c r="CF654" s="24">
        <v>78</v>
      </c>
      <c r="CG654" s="24">
        <v>0</v>
      </c>
      <c r="CH654" s="24">
        <v>141</v>
      </c>
      <c r="CI654" s="22">
        <v>0</v>
      </c>
      <c r="CJ654" s="22">
        <v>4</v>
      </c>
      <c r="CK654" s="22">
        <v>36</v>
      </c>
      <c r="CL654" s="22">
        <v>0</v>
      </c>
      <c r="CM654" s="20">
        <v>0</v>
      </c>
      <c r="CN654" s="20">
        <v>0</v>
      </c>
      <c r="CO654" s="20">
        <v>0</v>
      </c>
      <c r="CP654" s="20">
        <v>0</v>
      </c>
    </row>
    <row r="655" spans="1:94" x14ac:dyDescent="0.35">
      <c r="A655" s="16">
        <v>2012</v>
      </c>
      <c r="B655" s="17">
        <v>18642</v>
      </c>
      <c r="C655" s="18" t="s">
        <v>1676</v>
      </c>
      <c r="D655" s="18" t="s">
        <v>34</v>
      </c>
      <c r="E655" s="18" t="s">
        <v>211</v>
      </c>
      <c r="F655" s="16" t="s">
        <v>8</v>
      </c>
      <c r="G655" s="20">
        <v>619</v>
      </c>
      <c r="H655" s="20">
        <v>928</v>
      </c>
      <c r="I655" s="20">
        <v>4000</v>
      </c>
      <c r="J655" s="20">
        <v>0</v>
      </c>
      <c r="K655" s="20">
        <v>5547</v>
      </c>
      <c r="L655" s="19">
        <v>0</v>
      </c>
      <c r="M655" s="19">
        <v>0</v>
      </c>
      <c r="N655" s="19">
        <v>1</v>
      </c>
      <c r="O655" s="19">
        <v>0</v>
      </c>
      <c r="P655" s="19">
        <v>1</v>
      </c>
      <c r="Q655" s="22">
        <v>4574</v>
      </c>
      <c r="R655" s="22">
        <v>1124</v>
      </c>
      <c r="S655" s="22">
        <v>4293</v>
      </c>
      <c r="T655" s="22">
        <v>0</v>
      </c>
      <c r="U655" s="22">
        <v>9991</v>
      </c>
      <c r="V655" s="21">
        <v>1</v>
      </c>
      <c r="W655" s="21">
        <v>0</v>
      </c>
      <c r="X655" s="21">
        <v>1</v>
      </c>
      <c r="Y655" s="21">
        <v>0</v>
      </c>
      <c r="Z655" s="21">
        <v>2</v>
      </c>
      <c r="AA655" s="20">
        <v>0</v>
      </c>
      <c r="AB655" s="20">
        <v>0</v>
      </c>
      <c r="AC655" s="20">
        <v>9</v>
      </c>
      <c r="AD655" s="20">
        <v>0</v>
      </c>
      <c r="AE655" s="20">
        <v>9</v>
      </c>
      <c r="AF655" s="19">
        <v>0</v>
      </c>
      <c r="AG655" s="19">
        <v>0</v>
      </c>
      <c r="AH655" s="19">
        <v>0</v>
      </c>
      <c r="AI655" s="19">
        <v>0</v>
      </c>
      <c r="AJ655" s="19">
        <v>0</v>
      </c>
      <c r="AK655" s="19">
        <v>0</v>
      </c>
      <c r="AL655" s="19">
        <v>0</v>
      </c>
      <c r="AM655" s="19">
        <v>0</v>
      </c>
      <c r="AN655" s="19">
        <v>0</v>
      </c>
      <c r="AO655" s="19">
        <v>0</v>
      </c>
      <c r="AP655" s="22">
        <v>0</v>
      </c>
      <c r="AQ655" s="22">
        <v>0</v>
      </c>
      <c r="AR655" s="22">
        <v>81</v>
      </c>
      <c r="AS655" s="22">
        <v>0</v>
      </c>
      <c r="AT655" s="22">
        <v>81</v>
      </c>
      <c r="AU655" s="21">
        <v>0</v>
      </c>
      <c r="AV655" s="21">
        <v>0</v>
      </c>
      <c r="AW655" s="21">
        <v>2</v>
      </c>
      <c r="AX655" s="21">
        <v>0</v>
      </c>
      <c r="AY655" s="21">
        <v>2</v>
      </c>
      <c r="AZ655" s="21">
        <v>0</v>
      </c>
      <c r="BA655" s="21">
        <v>0</v>
      </c>
      <c r="BB655" s="21">
        <v>2</v>
      </c>
      <c r="BC655" s="21">
        <v>0</v>
      </c>
      <c r="BD655" s="21">
        <v>2</v>
      </c>
      <c r="BE655" s="20">
        <v>45</v>
      </c>
      <c r="BF655" s="20">
        <v>35</v>
      </c>
      <c r="BG655" s="20">
        <v>92</v>
      </c>
      <c r="BH655" s="20">
        <v>0</v>
      </c>
      <c r="BI655" s="20">
        <v>172</v>
      </c>
      <c r="BJ655" s="20">
        <v>70</v>
      </c>
      <c r="BK655" s="20">
        <v>71</v>
      </c>
      <c r="BL655" s="20">
        <v>285</v>
      </c>
      <c r="BM655" s="20">
        <v>0</v>
      </c>
      <c r="BN655" s="20">
        <v>426</v>
      </c>
      <c r="BO655" s="22">
        <v>0</v>
      </c>
      <c r="BP655" s="22">
        <v>0</v>
      </c>
      <c r="BQ655" s="22">
        <v>51</v>
      </c>
      <c r="BR655" s="22">
        <v>0</v>
      </c>
      <c r="BS655" s="22">
        <v>51</v>
      </c>
      <c r="BT655" s="22">
        <v>0</v>
      </c>
      <c r="BU655" s="22">
        <v>0</v>
      </c>
      <c r="BV655" s="22">
        <v>0</v>
      </c>
      <c r="BW655" s="22">
        <v>0</v>
      </c>
      <c r="BX655" s="22">
        <v>0</v>
      </c>
      <c r="BY655" s="24">
        <v>22</v>
      </c>
      <c r="BZ655" s="24">
        <v>33</v>
      </c>
      <c r="CA655" s="24">
        <v>141</v>
      </c>
      <c r="CB655" s="24">
        <v>0</v>
      </c>
      <c r="CC655" s="24">
        <v>196</v>
      </c>
      <c r="CD655" s="24">
        <v>137</v>
      </c>
      <c r="CE655" s="24">
        <v>139</v>
      </c>
      <c r="CF655" s="24">
        <v>569</v>
      </c>
      <c r="CG655" s="24">
        <v>0</v>
      </c>
      <c r="CH655" s="24">
        <v>845</v>
      </c>
      <c r="CI655" s="22">
        <v>0</v>
      </c>
      <c r="CJ655" s="22">
        <v>0</v>
      </c>
      <c r="CK655" s="22">
        <v>5</v>
      </c>
      <c r="CL655" s="22">
        <v>0</v>
      </c>
      <c r="CM655" s="20">
        <v>0</v>
      </c>
      <c r="CN655" s="20">
        <v>0</v>
      </c>
      <c r="CO655" s="20">
        <v>1</v>
      </c>
      <c r="CP655" s="20">
        <v>0</v>
      </c>
    </row>
    <row r="656" spans="1:94" x14ac:dyDescent="0.35">
      <c r="A656" s="16">
        <v>2012</v>
      </c>
      <c r="B656" s="17">
        <v>18642</v>
      </c>
      <c r="C656" s="18" t="s">
        <v>1676</v>
      </c>
      <c r="D656" s="18" t="s">
        <v>49</v>
      </c>
      <c r="E656" s="18" t="s">
        <v>211</v>
      </c>
      <c r="F656" s="16" t="s">
        <v>8</v>
      </c>
      <c r="G656" s="20">
        <v>2322</v>
      </c>
      <c r="H656" s="20">
        <v>1600</v>
      </c>
      <c r="I656" s="20">
        <v>3842</v>
      </c>
      <c r="J656" s="20">
        <v>0</v>
      </c>
      <c r="K656" s="20">
        <v>7764</v>
      </c>
      <c r="L656" s="19">
        <v>2</v>
      </c>
      <c r="M656" s="19">
        <v>0</v>
      </c>
      <c r="N656" s="19">
        <v>1</v>
      </c>
      <c r="O656" s="19">
        <v>0</v>
      </c>
      <c r="P656" s="19">
        <v>3</v>
      </c>
      <c r="Q656" s="22">
        <v>49629</v>
      </c>
      <c r="R656" s="22">
        <v>23516</v>
      </c>
      <c r="S656" s="22">
        <v>3842</v>
      </c>
      <c r="T656" s="22">
        <v>0</v>
      </c>
      <c r="U656" s="22">
        <v>76987</v>
      </c>
      <c r="V656" s="21">
        <v>12</v>
      </c>
      <c r="W656" s="21">
        <v>7</v>
      </c>
      <c r="X656" s="21">
        <v>1</v>
      </c>
      <c r="Y656" s="21">
        <v>0</v>
      </c>
      <c r="Z656" s="21">
        <v>20</v>
      </c>
      <c r="AA656" s="20">
        <v>0</v>
      </c>
      <c r="AB656" s="20">
        <v>0</v>
      </c>
      <c r="AC656" s="20">
        <v>0</v>
      </c>
      <c r="AD656" s="20">
        <v>0</v>
      </c>
      <c r="AE656" s="20">
        <v>0</v>
      </c>
      <c r="AF656" s="19">
        <v>0</v>
      </c>
      <c r="AG656" s="19">
        <v>0</v>
      </c>
      <c r="AH656" s="19">
        <v>0</v>
      </c>
      <c r="AI656" s="19">
        <v>0</v>
      </c>
      <c r="AJ656" s="19">
        <v>0</v>
      </c>
      <c r="AK656" s="19">
        <v>0</v>
      </c>
      <c r="AL656" s="19">
        <v>0</v>
      </c>
      <c r="AM656" s="19">
        <v>0</v>
      </c>
      <c r="AN656" s="19">
        <v>0</v>
      </c>
      <c r="AO656" s="19">
        <v>0</v>
      </c>
      <c r="AP656" s="22">
        <v>0</v>
      </c>
      <c r="AQ656" s="22">
        <v>0</v>
      </c>
      <c r="AR656" s="22">
        <v>60</v>
      </c>
      <c r="AS656" s="22">
        <v>0</v>
      </c>
      <c r="AT656" s="22">
        <v>60</v>
      </c>
      <c r="AU656" s="21">
        <v>0</v>
      </c>
      <c r="AV656" s="21">
        <v>0</v>
      </c>
      <c r="AW656" s="21">
        <v>1</v>
      </c>
      <c r="AX656" s="21">
        <v>0</v>
      </c>
      <c r="AY656" s="21">
        <v>1</v>
      </c>
      <c r="AZ656" s="21">
        <v>0</v>
      </c>
      <c r="BA656" s="21">
        <v>0</v>
      </c>
      <c r="BB656" s="21">
        <v>1</v>
      </c>
      <c r="BC656" s="21">
        <v>0</v>
      </c>
      <c r="BD656" s="21">
        <v>1</v>
      </c>
      <c r="BE656" s="20">
        <v>169</v>
      </c>
      <c r="BF656" s="20">
        <v>60</v>
      </c>
      <c r="BG656" s="20">
        <v>89</v>
      </c>
      <c r="BH656" s="20">
        <v>0</v>
      </c>
      <c r="BI656" s="20">
        <v>318</v>
      </c>
      <c r="BJ656" s="20">
        <v>262</v>
      </c>
      <c r="BK656" s="20">
        <v>123</v>
      </c>
      <c r="BL656" s="20">
        <v>274</v>
      </c>
      <c r="BM656" s="20">
        <v>0</v>
      </c>
      <c r="BN656" s="20">
        <v>659</v>
      </c>
      <c r="BO656" s="22">
        <v>0</v>
      </c>
      <c r="BP656" s="22">
        <v>0</v>
      </c>
      <c r="BQ656" s="22">
        <v>0</v>
      </c>
      <c r="BR656" s="22">
        <v>0</v>
      </c>
      <c r="BS656" s="22">
        <v>0</v>
      </c>
      <c r="BT656" s="22">
        <v>0</v>
      </c>
      <c r="BU656" s="22">
        <v>0</v>
      </c>
      <c r="BV656" s="22">
        <v>0</v>
      </c>
      <c r="BW656" s="22">
        <v>0</v>
      </c>
      <c r="BX656" s="22">
        <v>0</v>
      </c>
      <c r="BY656" s="24">
        <v>82</v>
      </c>
      <c r="BZ656" s="24">
        <v>57</v>
      </c>
      <c r="CA656" s="24">
        <v>136</v>
      </c>
      <c r="CB656" s="24">
        <v>0</v>
      </c>
      <c r="CC656" s="24">
        <v>275</v>
      </c>
      <c r="CD656" s="24">
        <v>513</v>
      </c>
      <c r="CE656" s="24">
        <v>240</v>
      </c>
      <c r="CF656" s="24">
        <v>499</v>
      </c>
      <c r="CG656" s="24">
        <v>0</v>
      </c>
      <c r="CH656" s="24">
        <v>1252</v>
      </c>
      <c r="CI656" s="22">
        <v>0</v>
      </c>
      <c r="CJ656" s="22">
        <v>0</v>
      </c>
      <c r="CK656" s="22">
        <v>14</v>
      </c>
      <c r="CL656" s="22">
        <v>0</v>
      </c>
      <c r="CM656" s="20">
        <v>0</v>
      </c>
      <c r="CN656" s="20">
        <v>0</v>
      </c>
      <c r="CO656" s="20">
        <v>33</v>
      </c>
      <c r="CP656" s="20">
        <v>0</v>
      </c>
    </row>
    <row r="657" spans="1:94" x14ac:dyDescent="0.35">
      <c r="A657" s="16">
        <v>2012</v>
      </c>
      <c r="B657" s="17">
        <v>18642</v>
      </c>
      <c r="C657" s="18" t="s">
        <v>1676</v>
      </c>
      <c r="D657" s="18" t="s">
        <v>111</v>
      </c>
      <c r="E657" s="18" t="s">
        <v>211</v>
      </c>
      <c r="F657" s="16" t="s">
        <v>8</v>
      </c>
      <c r="G657" s="20">
        <v>2935</v>
      </c>
      <c r="H657" s="20">
        <v>5112</v>
      </c>
      <c r="I657" s="20">
        <v>14190</v>
      </c>
      <c r="J657" s="20">
        <v>0</v>
      </c>
      <c r="K657" s="20">
        <v>22237</v>
      </c>
      <c r="L657" s="19">
        <v>1</v>
      </c>
      <c r="M657" s="19">
        <v>1</v>
      </c>
      <c r="N657" s="19">
        <v>2</v>
      </c>
      <c r="O657" s="19">
        <v>0</v>
      </c>
      <c r="P657" s="19">
        <v>4</v>
      </c>
      <c r="Q657" s="22">
        <v>62649</v>
      </c>
      <c r="R657" s="22">
        <v>90885</v>
      </c>
      <c r="S657" s="22">
        <v>44132</v>
      </c>
      <c r="T657" s="22">
        <v>0</v>
      </c>
      <c r="U657" s="22">
        <v>197666</v>
      </c>
      <c r="V657" s="21">
        <v>14</v>
      </c>
      <c r="W657" s="21">
        <v>16</v>
      </c>
      <c r="X657" s="21">
        <v>4</v>
      </c>
      <c r="Y657" s="21">
        <v>0</v>
      </c>
      <c r="Z657" s="21">
        <v>34</v>
      </c>
      <c r="AA657" s="20">
        <v>0</v>
      </c>
      <c r="AB657" s="20">
        <v>109</v>
      </c>
      <c r="AC657" s="20">
        <v>0</v>
      </c>
      <c r="AD657" s="20">
        <v>0</v>
      </c>
      <c r="AE657" s="20">
        <v>109</v>
      </c>
      <c r="AF657" s="19">
        <v>0</v>
      </c>
      <c r="AG657" s="19">
        <v>3</v>
      </c>
      <c r="AH657" s="19">
        <v>0</v>
      </c>
      <c r="AI657" s="19">
        <v>0</v>
      </c>
      <c r="AJ657" s="19">
        <v>3</v>
      </c>
      <c r="AK657" s="19">
        <v>0</v>
      </c>
      <c r="AL657" s="19">
        <v>3</v>
      </c>
      <c r="AM657" s="19">
        <v>0</v>
      </c>
      <c r="AN657" s="19">
        <v>0</v>
      </c>
      <c r="AO657" s="19">
        <v>3</v>
      </c>
      <c r="AP657" s="22">
        <v>0</v>
      </c>
      <c r="AQ657" s="22">
        <v>248</v>
      </c>
      <c r="AR657" s="22">
        <v>624</v>
      </c>
      <c r="AS657" s="22">
        <v>0</v>
      </c>
      <c r="AT657" s="22">
        <v>872</v>
      </c>
      <c r="AU657" s="21">
        <v>0</v>
      </c>
      <c r="AV657" s="21">
        <v>6</v>
      </c>
      <c r="AW657" s="21">
        <v>16</v>
      </c>
      <c r="AX657" s="21">
        <v>0</v>
      </c>
      <c r="AY657" s="21">
        <v>22</v>
      </c>
      <c r="AZ657" s="21">
        <v>0</v>
      </c>
      <c r="BA657" s="21">
        <v>6</v>
      </c>
      <c r="BB657" s="21">
        <v>16</v>
      </c>
      <c r="BC657" s="21">
        <v>0</v>
      </c>
      <c r="BD657" s="21">
        <v>22</v>
      </c>
      <c r="BE657" s="20">
        <v>213</v>
      </c>
      <c r="BF657" s="20">
        <v>191</v>
      </c>
      <c r="BG657" s="20">
        <v>327</v>
      </c>
      <c r="BH657" s="20">
        <v>0</v>
      </c>
      <c r="BI657" s="20">
        <v>731</v>
      </c>
      <c r="BJ657" s="20">
        <v>332</v>
      </c>
      <c r="BK657" s="20">
        <v>393</v>
      </c>
      <c r="BL657" s="20">
        <v>1012</v>
      </c>
      <c r="BM657" s="20">
        <v>0</v>
      </c>
      <c r="BN657" s="20">
        <v>1737</v>
      </c>
      <c r="BO657" s="22">
        <v>0</v>
      </c>
      <c r="BP657" s="22">
        <v>610</v>
      </c>
      <c r="BQ657" s="22">
        <v>0</v>
      </c>
      <c r="BR657" s="22">
        <v>0</v>
      </c>
      <c r="BS657" s="22">
        <v>610</v>
      </c>
      <c r="BT657" s="22">
        <v>0</v>
      </c>
      <c r="BU657" s="22">
        <v>0</v>
      </c>
      <c r="BV657" s="22">
        <v>0</v>
      </c>
      <c r="BW657" s="22">
        <v>0</v>
      </c>
      <c r="BX657" s="22">
        <v>0</v>
      </c>
      <c r="BY657" s="24">
        <v>104</v>
      </c>
      <c r="BZ657" s="24">
        <v>181</v>
      </c>
      <c r="CA657" s="24">
        <v>501</v>
      </c>
      <c r="CB657" s="24">
        <v>0</v>
      </c>
      <c r="CC657" s="24">
        <v>786</v>
      </c>
      <c r="CD657" s="24">
        <v>649</v>
      </c>
      <c r="CE657" s="24">
        <v>1375</v>
      </c>
      <c r="CF657" s="24">
        <v>1840</v>
      </c>
      <c r="CG657" s="24">
        <v>0</v>
      </c>
      <c r="CH657" s="24">
        <v>3864</v>
      </c>
      <c r="CI657" s="22">
        <v>0</v>
      </c>
      <c r="CJ657" s="22">
        <v>61</v>
      </c>
      <c r="CK657" s="22">
        <v>53</v>
      </c>
      <c r="CL657" s="22">
        <v>0</v>
      </c>
      <c r="CM657" s="20">
        <v>0</v>
      </c>
      <c r="CN657" s="20">
        <v>6</v>
      </c>
      <c r="CO657" s="20">
        <v>4</v>
      </c>
      <c r="CP657" s="20">
        <v>0</v>
      </c>
    </row>
    <row r="658" spans="1:94" x14ac:dyDescent="0.35">
      <c r="A658" s="16">
        <v>2012</v>
      </c>
      <c r="B658" s="17">
        <v>18642</v>
      </c>
      <c r="C658" s="18" t="s">
        <v>1676</v>
      </c>
      <c r="D658" s="18" t="s">
        <v>27</v>
      </c>
      <c r="E658" s="18" t="s">
        <v>211</v>
      </c>
      <c r="F658" s="16" t="s">
        <v>8</v>
      </c>
      <c r="G658" s="20">
        <v>4630</v>
      </c>
      <c r="H658" s="20">
        <v>6615</v>
      </c>
      <c r="I658" s="20">
        <v>22676</v>
      </c>
      <c r="J658" s="20">
        <v>0</v>
      </c>
      <c r="K658" s="20">
        <v>33921</v>
      </c>
      <c r="L658" s="19">
        <v>1</v>
      </c>
      <c r="M658" s="19">
        <v>1</v>
      </c>
      <c r="N658" s="19">
        <v>3</v>
      </c>
      <c r="O658" s="19">
        <v>0</v>
      </c>
      <c r="P658" s="19">
        <v>5</v>
      </c>
      <c r="Q658" s="22">
        <v>62991</v>
      </c>
      <c r="R658" s="22">
        <v>20613</v>
      </c>
      <c r="S658" s="22">
        <v>52945</v>
      </c>
      <c r="T658" s="22">
        <v>0</v>
      </c>
      <c r="U658" s="22">
        <v>136549</v>
      </c>
      <c r="V658" s="21">
        <v>13</v>
      </c>
      <c r="W658" s="21">
        <v>5</v>
      </c>
      <c r="X658" s="21">
        <v>7</v>
      </c>
      <c r="Y658" s="21">
        <v>0</v>
      </c>
      <c r="Z658" s="21">
        <v>25</v>
      </c>
      <c r="AA658" s="20">
        <v>0</v>
      </c>
      <c r="AB658" s="20">
        <v>14</v>
      </c>
      <c r="AC658" s="20">
        <v>114</v>
      </c>
      <c r="AD658" s="20">
        <v>0</v>
      </c>
      <c r="AE658" s="20">
        <v>128</v>
      </c>
      <c r="AF658" s="19">
        <v>0</v>
      </c>
      <c r="AG658" s="19">
        <v>0</v>
      </c>
      <c r="AH658" s="19">
        <v>3</v>
      </c>
      <c r="AI658" s="19">
        <v>0</v>
      </c>
      <c r="AJ658" s="19">
        <v>3</v>
      </c>
      <c r="AK658" s="19">
        <v>0</v>
      </c>
      <c r="AL658" s="19">
        <v>0</v>
      </c>
      <c r="AM658" s="19">
        <v>3</v>
      </c>
      <c r="AN658" s="19">
        <v>0</v>
      </c>
      <c r="AO658" s="19">
        <v>3</v>
      </c>
      <c r="AP658" s="22">
        <v>0</v>
      </c>
      <c r="AQ658" s="22">
        <v>48</v>
      </c>
      <c r="AR658" s="22">
        <v>636</v>
      </c>
      <c r="AS658" s="22">
        <v>0</v>
      </c>
      <c r="AT658" s="22">
        <v>684</v>
      </c>
      <c r="AU658" s="21">
        <v>0</v>
      </c>
      <c r="AV658" s="21">
        <v>1</v>
      </c>
      <c r="AW658" s="21">
        <v>16</v>
      </c>
      <c r="AX658" s="21">
        <v>0</v>
      </c>
      <c r="AY658" s="21">
        <v>17</v>
      </c>
      <c r="AZ658" s="21">
        <v>0</v>
      </c>
      <c r="BA658" s="21">
        <v>1</v>
      </c>
      <c r="BB658" s="21">
        <v>16</v>
      </c>
      <c r="BC658" s="21">
        <v>0</v>
      </c>
      <c r="BD658" s="21">
        <v>17</v>
      </c>
      <c r="BE658" s="20">
        <v>336</v>
      </c>
      <c r="BF658" s="20">
        <v>247</v>
      </c>
      <c r="BG658" s="20">
        <v>523</v>
      </c>
      <c r="BH658" s="20">
        <v>0</v>
      </c>
      <c r="BI658" s="20">
        <v>1106</v>
      </c>
      <c r="BJ658" s="20">
        <v>523</v>
      </c>
      <c r="BK658" s="20">
        <v>509</v>
      </c>
      <c r="BL658" s="20">
        <v>1617</v>
      </c>
      <c r="BM658" s="20">
        <v>0</v>
      </c>
      <c r="BN658" s="20">
        <v>2649</v>
      </c>
      <c r="BO658" s="22">
        <v>0</v>
      </c>
      <c r="BP658" s="22">
        <v>78</v>
      </c>
      <c r="BQ658" s="22">
        <v>639</v>
      </c>
      <c r="BR658" s="22">
        <v>0</v>
      </c>
      <c r="BS658" s="22">
        <v>717</v>
      </c>
      <c r="BT658" s="22">
        <v>0</v>
      </c>
      <c r="BU658" s="22">
        <v>0</v>
      </c>
      <c r="BV658" s="22">
        <v>0</v>
      </c>
      <c r="BW658" s="22">
        <v>0</v>
      </c>
      <c r="BX658" s="22">
        <v>0</v>
      </c>
      <c r="BY658" s="24">
        <v>164</v>
      </c>
      <c r="BZ658" s="24">
        <v>234</v>
      </c>
      <c r="CA658" s="24">
        <v>801</v>
      </c>
      <c r="CB658" s="24">
        <v>0</v>
      </c>
      <c r="CC658" s="24">
        <v>1199</v>
      </c>
      <c r="CD658" s="24">
        <v>1023</v>
      </c>
      <c r="CE658" s="24">
        <v>1068</v>
      </c>
      <c r="CF658" s="24">
        <v>3580</v>
      </c>
      <c r="CG658" s="24">
        <v>0</v>
      </c>
      <c r="CH658" s="24">
        <v>5671</v>
      </c>
      <c r="CI658" s="22">
        <v>0</v>
      </c>
      <c r="CJ658" s="22">
        <v>0</v>
      </c>
      <c r="CK658" s="22">
        <v>2</v>
      </c>
      <c r="CL658" s="22">
        <v>0</v>
      </c>
      <c r="CM658" s="20">
        <v>0</v>
      </c>
      <c r="CN658" s="20">
        <v>1028</v>
      </c>
      <c r="CO658" s="20">
        <v>16</v>
      </c>
      <c r="CP658" s="20">
        <v>0</v>
      </c>
    </row>
    <row r="659" spans="1:94" x14ac:dyDescent="0.35">
      <c r="A659" s="16">
        <v>2012</v>
      </c>
      <c r="B659" s="17">
        <v>18642</v>
      </c>
      <c r="C659" s="18" t="s">
        <v>1676</v>
      </c>
      <c r="D659" s="18" t="s">
        <v>59</v>
      </c>
      <c r="E659" s="18" t="s">
        <v>211</v>
      </c>
      <c r="F659" s="16" t="s">
        <v>8</v>
      </c>
      <c r="G659" s="20">
        <v>15086</v>
      </c>
      <c r="H659" s="20">
        <v>5092</v>
      </c>
      <c r="I659" s="20">
        <v>15142</v>
      </c>
      <c r="J659" s="20">
        <v>0</v>
      </c>
      <c r="K659" s="20">
        <v>35320</v>
      </c>
      <c r="L659" s="19">
        <v>2</v>
      </c>
      <c r="M659" s="19">
        <v>1</v>
      </c>
      <c r="N659" s="19">
        <v>2</v>
      </c>
      <c r="O659" s="19">
        <v>0</v>
      </c>
      <c r="P659" s="19">
        <v>5</v>
      </c>
      <c r="Q659" s="22">
        <v>287003</v>
      </c>
      <c r="R659" s="22">
        <v>15426</v>
      </c>
      <c r="S659" s="22">
        <v>54697</v>
      </c>
      <c r="T659" s="22">
        <v>0</v>
      </c>
      <c r="U659" s="22">
        <v>357126</v>
      </c>
      <c r="V659" s="21">
        <v>52</v>
      </c>
      <c r="W659" s="21">
        <v>3</v>
      </c>
      <c r="X659" s="21">
        <v>4</v>
      </c>
      <c r="Y659" s="21">
        <v>0</v>
      </c>
      <c r="Z659" s="21">
        <v>59</v>
      </c>
      <c r="AA659" s="20">
        <v>0</v>
      </c>
      <c r="AB659" s="20">
        <v>152</v>
      </c>
      <c r="AC659" s="20">
        <v>414</v>
      </c>
      <c r="AD659" s="20">
        <v>0</v>
      </c>
      <c r="AE659" s="20">
        <v>566</v>
      </c>
      <c r="AF659" s="19">
        <v>0</v>
      </c>
      <c r="AG659" s="19">
        <v>4</v>
      </c>
      <c r="AH659" s="19">
        <v>10</v>
      </c>
      <c r="AI659" s="19">
        <v>0</v>
      </c>
      <c r="AJ659" s="19">
        <v>14</v>
      </c>
      <c r="AK659" s="19">
        <v>0</v>
      </c>
      <c r="AL659" s="19">
        <v>4</v>
      </c>
      <c r="AM659" s="19">
        <v>10</v>
      </c>
      <c r="AN659" s="19">
        <v>0</v>
      </c>
      <c r="AO659" s="19">
        <v>14</v>
      </c>
      <c r="AP659" s="22">
        <v>0</v>
      </c>
      <c r="AQ659" s="22">
        <v>320</v>
      </c>
      <c r="AR659" s="22">
        <v>1931</v>
      </c>
      <c r="AS659" s="22">
        <v>0</v>
      </c>
      <c r="AT659" s="22">
        <v>2251</v>
      </c>
      <c r="AU659" s="21">
        <v>0</v>
      </c>
      <c r="AV659" s="21">
        <v>8</v>
      </c>
      <c r="AW659" s="21">
        <v>48</v>
      </c>
      <c r="AX659" s="21">
        <v>0</v>
      </c>
      <c r="AY659" s="21">
        <v>56</v>
      </c>
      <c r="AZ659" s="21">
        <v>0</v>
      </c>
      <c r="BA659" s="21">
        <v>8</v>
      </c>
      <c r="BB659" s="21">
        <v>48</v>
      </c>
      <c r="BC659" s="21">
        <v>0</v>
      </c>
      <c r="BD659" s="21">
        <v>56</v>
      </c>
      <c r="BE659" s="20">
        <v>1095</v>
      </c>
      <c r="BF659" s="20">
        <v>190</v>
      </c>
      <c r="BG659" s="20">
        <v>349</v>
      </c>
      <c r="BH659" s="20">
        <v>0</v>
      </c>
      <c r="BI659" s="20">
        <v>1634</v>
      </c>
      <c r="BJ659" s="20">
        <v>1705</v>
      </c>
      <c r="BK659" s="20">
        <v>392</v>
      </c>
      <c r="BL659" s="20">
        <v>1079</v>
      </c>
      <c r="BM659" s="20">
        <v>0</v>
      </c>
      <c r="BN659" s="20">
        <v>3176</v>
      </c>
      <c r="BO659" s="22">
        <v>0</v>
      </c>
      <c r="BP659" s="22">
        <v>849</v>
      </c>
      <c r="BQ659" s="22">
        <v>2316</v>
      </c>
      <c r="BR659" s="22">
        <v>0</v>
      </c>
      <c r="BS659" s="22">
        <v>3165</v>
      </c>
      <c r="BT659" s="22">
        <v>0</v>
      </c>
      <c r="BU659" s="22">
        <v>0</v>
      </c>
      <c r="BV659" s="22">
        <v>0</v>
      </c>
      <c r="BW659" s="22">
        <v>0</v>
      </c>
      <c r="BX659" s="22">
        <v>0</v>
      </c>
      <c r="BY659" s="24">
        <v>533</v>
      </c>
      <c r="BZ659" s="24">
        <v>180</v>
      </c>
      <c r="CA659" s="24">
        <v>535</v>
      </c>
      <c r="CB659" s="24">
        <v>0</v>
      </c>
      <c r="CC659" s="24">
        <v>1248</v>
      </c>
      <c r="CD659" s="24">
        <v>3333</v>
      </c>
      <c r="CE659" s="24">
        <v>1611</v>
      </c>
      <c r="CF659" s="24">
        <v>4279</v>
      </c>
      <c r="CG659" s="24">
        <v>0</v>
      </c>
      <c r="CH659" s="24">
        <v>9223</v>
      </c>
      <c r="CI659" s="22">
        <v>0</v>
      </c>
      <c r="CJ659" s="22">
        <v>84</v>
      </c>
      <c r="CK659" s="22">
        <v>70</v>
      </c>
      <c r="CL659" s="22">
        <v>0</v>
      </c>
      <c r="CM659" s="20">
        <v>0</v>
      </c>
      <c r="CN659" s="20">
        <v>5</v>
      </c>
      <c r="CO659" s="20">
        <v>21</v>
      </c>
      <c r="CP659" s="20">
        <v>0</v>
      </c>
    </row>
    <row r="660" spans="1:94" x14ac:dyDescent="0.35">
      <c r="A660" s="16">
        <v>2012</v>
      </c>
      <c r="B660" s="17">
        <v>18642</v>
      </c>
      <c r="C660" s="18" t="s">
        <v>1676</v>
      </c>
      <c r="D660" s="18" t="s">
        <v>104</v>
      </c>
      <c r="E660" s="18" t="s">
        <v>211</v>
      </c>
      <c r="F660" s="16" t="s">
        <v>8</v>
      </c>
      <c r="G660" s="20">
        <v>103140</v>
      </c>
      <c r="H660" s="20">
        <v>90519</v>
      </c>
      <c r="I660" s="20">
        <v>108834</v>
      </c>
      <c r="J660" s="20">
        <v>0</v>
      </c>
      <c r="K660" s="20">
        <v>302493</v>
      </c>
      <c r="L660" s="19">
        <v>20</v>
      </c>
      <c r="M660" s="19">
        <v>16</v>
      </c>
      <c r="N660" s="19">
        <v>14</v>
      </c>
      <c r="O660" s="19">
        <v>0</v>
      </c>
      <c r="P660" s="19">
        <v>50</v>
      </c>
      <c r="Q660" s="22">
        <v>1252329</v>
      </c>
      <c r="R660" s="22">
        <v>193104</v>
      </c>
      <c r="S660" s="22">
        <v>251175</v>
      </c>
      <c r="T660" s="22">
        <v>0</v>
      </c>
      <c r="U660" s="22">
        <v>1696608</v>
      </c>
      <c r="V660" s="21">
        <v>252</v>
      </c>
      <c r="W660" s="21">
        <v>46</v>
      </c>
      <c r="X660" s="21">
        <v>32</v>
      </c>
      <c r="Y660" s="21">
        <v>0</v>
      </c>
      <c r="Z660" s="21">
        <v>330</v>
      </c>
      <c r="AA660" s="20">
        <v>0</v>
      </c>
      <c r="AB660" s="20">
        <v>359</v>
      </c>
      <c r="AC660" s="20">
        <v>892</v>
      </c>
      <c r="AD660" s="20">
        <v>0</v>
      </c>
      <c r="AE660" s="20">
        <v>1251</v>
      </c>
      <c r="AF660" s="19">
        <v>0</v>
      </c>
      <c r="AG660" s="19">
        <v>9</v>
      </c>
      <c r="AH660" s="19">
        <v>22</v>
      </c>
      <c r="AI660" s="19">
        <v>0</v>
      </c>
      <c r="AJ660" s="19">
        <v>31</v>
      </c>
      <c r="AK660" s="19">
        <v>0</v>
      </c>
      <c r="AL660" s="19">
        <v>9</v>
      </c>
      <c r="AM660" s="19">
        <v>22</v>
      </c>
      <c r="AN660" s="19">
        <v>0</v>
      </c>
      <c r="AO660" s="19">
        <v>31</v>
      </c>
      <c r="AP660" s="22">
        <v>0</v>
      </c>
      <c r="AQ660" s="22">
        <v>2348</v>
      </c>
      <c r="AR660" s="22">
        <v>3797</v>
      </c>
      <c r="AS660" s="22">
        <v>0</v>
      </c>
      <c r="AT660" s="22">
        <v>6145</v>
      </c>
      <c r="AU660" s="21">
        <v>0</v>
      </c>
      <c r="AV660" s="21">
        <v>59</v>
      </c>
      <c r="AW660" s="21">
        <v>95</v>
      </c>
      <c r="AX660" s="21">
        <v>0</v>
      </c>
      <c r="AY660" s="21">
        <v>154</v>
      </c>
      <c r="AZ660" s="21">
        <v>0</v>
      </c>
      <c r="BA660" s="21">
        <v>59</v>
      </c>
      <c r="BB660" s="21">
        <v>95</v>
      </c>
      <c r="BC660" s="21">
        <v>0</v>
      </c>
      <c r="BD660" s="21">
        <v>154</v>
      </c>
      <c r="BE660" s="20">
        <v>7488</v>
      </c>
      <c r="BF660" s="20">
        <v>3377</v>
      </c>
      <c r="BG660" s="20">
        <v>2508</v>
      </c>
      <c r="BH660" s="20">
        <v>0</v>
      </c>
      <c r="BI660" s="20">
        <v>13373</v>
      </c>
      <c r="BJ660" s="20">
        <v>11658</v>
      </c>
      <c r="BK660" s="20">
        <v>6962</v>
      </c>
      <c r="BL660" s="20">
        <v>7759</v>
      </c>
      <c r="BM660" s="20">
        <v>0</v>
      </c>
      <c r="BN660" s="20">
        <v>26379</v>
      </c>
      <c r="BO660" s="22">
        <v>0</v>
      </c>
      <c r="BP660" s="22">
        <v>2008</v>
      </c>
      <c r="BQ660" s="22">
        <v>4986</v>
      </c>
      <c r="BR660" s="22">
        <v>0</v>
      </c>
      <c r="BS660" s="22">
        <v>6994</v>
      </c>
      <c r="BT660" s="22">
        <v>0</v>
      </c>
      <c r="BU660" s="22">
        <v>0</v>
      </c>
      <c r="BV660" s="22">
        <v>0</v>
      </c>
      <c r="BW660" s="22">
        <v>0</v>
      </c>
      <c r="BX660" s="22">
        <v>0</v>
      </c>
      <c r="BY660" s="24">
        <v>3643</v>
      </c>
      <c r="BZ660" s="24">
        <v>3197</v>
      </c>
      <c r="CA660" s="24">
        <v>3844</v>
      </c>
      <c r="CB660" s="24">
        <v>0</v>
      </c>
      <c r="CC660" s="24">
        <v>10684</v>
      </c>
      <c r="CD660" s="24">
        <v>22789</v>
      </c>
      <c r="CE660" s="24">
        <v>15544</v>
      </c>
      <c r="CF660" s="24">
        <v>19097</v>
      </c>
      <c r="CG660" s="24">
        <v>0</v>
      </c>
      <c r="CH660" s="24">
        <v>57430</v>
      </c>
      <c r="CI660" s="22">
        <v>0</v>
      </c>
      <c r="CJ660" s="22">
        <v>535</v>
      </c>
      <c r="CK660" s="22">
        <v>265</v>
      </c>
      <c r="CL660" s="22">
        <v>0</v>
      </c>
      <c r="CM660" s="20">
        <v>28</v>
      </c>
      <c r="CN660" s="20">
        <v>64</v>
      </c>
      <c r="CO660" s="20">
        <v>105</v>
      </c>
      <c r="CP660" s="20">
        <v>0</v>
      </c>
    </row>
    <row r="661" spans="1:94" x14ac:dyDescent="0.35">
      <c r="A661" s="16">
        <v>2012</v>
      </c>
      <c r="B661" s="17">
        <v>18820</v>
      </c>
      <c r="C661" s="18" t="s">
        <v>1678</v>
      </c>
      <c r="D661" s="18" t="s">
        <v>51</v>
      </c>
      <c r="E661" s="18" t="s">
        <v>28</v>
      </c>
      <c r="F661" s="16" t="s">
        <v>8</v>
      </c>
      <c r="G661" s="20" t="s">
        <v>37</v>
      </c>
      <c r="H661" s="20" t="s">
        <v>37</v>
      </c>
      <c r="I661" s="20" t="s">
        <v>37</v>
      </c>
      <c r="J661" s="20" t="s">
        <v>37</v>
      </c>
      <c r="K661" s="20">
        <v>0</v>
      </c>
      <c r="L661" s="19" t="s">
        <v>37</v>
      </c>
      <c r="M661" s="19" t="s">
        <v>37</v>
      </c>
      <c r="N661" s="19" t="s">
        <v>37</v>
      </c>
      <c r="O661" s="19" t="s">
        <v>37</v>
      </c>
      <c r="P661" s="19">
        <v>0</v>
      </c>
      <c r="Q661" s="22" t="s">
        <v>37</v>
      </c>
      <c r="R661" s="22" t="s">
        <v>37</v>
      </c>
      <c r="S661" s="22" t="s">
        <v>37</v>
      </c>
      <c r="T661" s="22" t="s">
        <v>37</v>
      </c>
      <c r="U661" s="22">
        <v>0</v>
      </c>
      <c r="V661" s="21" t="s">
        <v>37</v>
      </c>
      <c r="W661" s="21" t="s">
        <v>37</v>
      </c>
      <c r="X661" s="21" t="s">
        <v>37</v>
      </c>
      <c r="Y661" s="21" t="s">
        <v>37</v>
      </c>
      <c r="Z661" s="21">
        <v>0</v>
      </c>
      <c r="AA661" s="20" t="s">
        <v>37</v>
      </c>
      <c r="AB661" s="20" t="s">
        <v>37</v>
      </c>
      <c r="AC661" s="20" t="s">
        <v>37</v>
      </c>
      <c r="AD661" s="20" t="s">
        <v>37</v>
      </c>
      <c r="AE661" s="20">
        <v>0</v>
      </c>
      <c r="AF661" s="19" t="s">
        <v>37</v>
      </c>
      <c r="AG661" s="19" t="s">
        <v>37</v>
      </c>
      <c r="AH661" s="19" t="s">
        <v>37</v>
      </c>
      <c r="AI661" s="19" t="s">
        <v>37</v>
      </c>
      <c r="AJ661" s="19">
        <v>0</v>
      </c>
      <c r="AK661" s="19" t="s">
        <v>37</v>
      </c>
      <c r="AL661" s="19" t="s">
        <v>37</v>
      </c>
      <c r="AM661" s="19" t="s">
        <v>37</v>
      </c>
      <c r="AN661" s="19" t="s">
        <v>37</v>
      </c>
      <c r="AO661" s="19">
        <v>0</v>
      </c>
      <c r="AP661" s="22">
        <v>93</v>
      </c>
      <c r="AQ661" s="22">
        <v>61</v>
      </c>
      <c r="AR661" s="22">
        <v>30</v>
      </c>
      <c r="AS661" s="22" t="s">
        <v>37</v>
      </c>
      <c r="AT661" s="22">
        <v>184</v>
      </c>
      <c r="AU661" s="21">
        <v>3</v>
      </c>
      <c r="AV661" s="21">
        <v>2</v>
      </c>
      <c r="AW661" s="21">
        <v>1</v>
      </c>
      <c r="AX661" s="21" t="s">
        <v>37</v>
      </c>
      <c r="AY661" s="21">
        <v>6</v>
      </c>
      <c r="AZ661" s="21">
        <v>3</v>
      </c>
      <c r="BA661" s="21">
        <v>2</v>
      </c>
      <c r="BB661" s="21">
        <v>1</v>
      </c>
      <c r="BC661" s="21" t="s">
        <v>37</v>
      </c>
      <c r="BD661" s="21">
        <v>6</v>
      </c>
      <c r="BE661" s="20" t="s">
        <v>37</v>
      </c>
      <c r="BF661" s="20" t="s">
        <v>37</v>
      </c>
      <c r="BG661" s="20" t="s">
        <v>37</v>
      </c>
      <c r="BH661" s="20" t="s">
        <v>37</v>
      </c>
      <c r="BI661" s="20">
        <v>0</v>
      </c>
      <c r="BJ661" s="20" t="s">
        <v>37</v>
      </c>
      <c r="BK661" s="20" t="s">
        <v>37</v>
      </c>
      <c r="BL661" s="20" t="s">
        <v>37</v>
      </c>
      <c r="BM661" s="20" t="s">
        <v>37</v>
      </c>
      <c r="BN661" s="20">
        <v>0</v>
      </c>
      <c r="BO661" s="22">
        <v>106</v>
      </c>
      <c r="BP661" s="22">
        <v>79</v>
      </c>
      <c r="BQ661" s="22">
        <v>41</v>
      </c>
      <c r="BR661" s="22" t="s">
        <v>37</v>
      </c>
      <c r="BS661" s="22">
        <v>226</v>
      </c>
      <c r="BT661" s="22" t="s">
        <v>37</v>
      </c>
      <c r="BU661" s="22" t="s">
        <v>37</v>
      </c>
      <c r="BV661" s="22" t="s">
        <v>37</v>
      </c>
      <c r="BW661" s="22" t="s">
        <v>37</v>
      </c>
      <c r="BX661" s="22">
        <v>0</v>
      </c>
      <c r="BY661" s="24" t="s">
        <v>37</v>
      </c>
      <c r="BZ661" s="24" t="s">
        <v>37</v>
      </c>
      <c r="CA661" s="24" t="s">
        <v>37</v>
      </c>
      <c r="CB661" s="24" t="s">
        <v>37</v>
      </c>
      <c r="CC661" s="24">
        <v>0</v>
      </c>
      <c r="CD661" s="24">
        <v>106</v>
      </c>
      <c r="CE661" s="24">
        <v>79</v>
      </c>
      <c r="CF661" s="24">
        <v>41</v>
      </c>
      <c r="CG661" s="24">
        <v>0</v>
      </c>
      <c r="CH661" s="24">
        <v>226</v>
      </c>
      <c r="CI661" s="22">
        <v>457</v>
      </c>
      <c r="CJ661" s="22">
        <v>68</v>
      </c>
      <c r="CK661" s="22">
        <v>1</v>
      </c>
      <c r="CL661" s="22" t="s">
        <v>37</v>
      </c>
      <c r="CM661" s="20" t="s">
        <v>37</v>
      </c>
      <c r="CN661" s="20" t="s">
        <v>37</v>
      </c>
      <c r="CO661" s="20" t="s">
        <v>37</v>
      </c>
      <c r="CP661" s="20" t="s">
        <v>37</v>
      </c>
    </row>
    <row r="662" spans="1:94" x14ac:dyDescent="0.35">
      <c r="A662" s="16">
        <v>2012</v>
      </c>
      <c r="B662" s="17">
        <v>18895</v>
      </c>
      <c r="C662" s="18" t="s">
        <v>1681</v>
      </c>
      <c r="D662" s="18" t="s">
        <v>83</v>
      </c>
      <c r="E662" s="18" t="s">
        <v>33</v>
      </c>
      <c r="F662" s="16" t="s">
        <v>8</v>
      </c>
      <c r="G662" s="20">
        <v>70</v>
      </c>
      <c r="H662" s="20">
        <v>10</v>
      </c>
      <c r="I662" s="20" t="s">
        <v>37</v>
      </c>
      <c r="J662" s="20" t="s">
        <v>37</v>
      </c>
      <c r="K662" s="20">
        <v>80</v>
      </c>
      <c r="L662" s="19" t="s">
        <v>37</v>
      </c>
      <c r="M662" s="19" t="s">
        <v>37</v>
      </c>
      <c r="N662" s="19" t="s">
        <v>37</v>
      </c>
      <c r="O662" s="19" t="s">
        <v>37</v>
      </c>
      <c r="P662" s="19">
        <v>0</v>
      </c>
      <c r="Q662" s="22">
        <v>700</v>
      </c>
      <c r="R662" s="22">
        <v>100</v>
      </c>
      <c r="S662" s="22" t="s">
        <v>37</v>
      </c>
      <c r="T662" s="22" t="s">
        <v>37</v>
      </c>
      <c r="U662" s="22">
        <v>800</v>
      </c>
      <c r="V662" s="21" t="s">
        <v>37</v>
      </c>
      <c r="W662" s="21" t="s">
        <v>37</v>
      </c>
      <c r="X662" s="21" t="s">
        <v>37</v>
      </c>
      <c r="Y662" s="21" t="s">
        <v>37</v>
      </c>
      <c r="Z662" s="21">
        <v>0</v>
      </c>
      <c r="AA662" s="20">
        <v>113</v>
      </c>
      <c r="AB662" s="20">
        <v>11</v>
      </c>
      <c r="AC662" s="20" t="s">
        <v>37</v>
      </c>
      <c r="AD662" s="20" t="s">
        <v>37</v>
      </c>
      <c r="AE662" s="20">
        <v>124</v>
      </c>
      <c r="AF662" s="19" t="s">
        <v>37</v>
      </c>
      <c r="AG662" s="19" t="s">
        <v>37</v>
      </c>
      <c r="AH662" s="19" t="s">
        <v>37</v>
      </c>
      <c r="AI662" s="19" t="s">
        <v>37</v>
      </c>
      <c r="AJ662" s="19">
        <v>0</v>
      </c>
      <c r="AK662" s="19" t="s">
        <v>37</v>
      </c>
      <c r="AL662" s="19" t="s">
        <v>37</v>
      </c>
      <c r="AM662" s="19" t="s">
        <v>37</v>
      </c>
      <c r="AN662" s="19" t="s">
        <v>37</v>
      </c>
      <c r="AO662" s="19">
        <v>0</v>
      </c>
      <c r="AP662" s="22">
        <v>1130</v>
      </c>
      <c r="AQ662" s="22">
        <v>225</v>
      </c>
      <c r="AR662" s="22" t="s">
        <v>37</v>
      </c>
      <c r="AS662" s="22" t="s">
        <v>37</v>
      </c>
      <c r="AT662" s="22">
        <v>1355</v>
      </c>
      <c r="AU662" s="21" t="s">
        <v>37</v>
      </c>
      <c r="AV662" s="21" t="s">
        <v>37</v>
      </c>
      <c r="AW662" s="21" t="s">
        <v>37</v>
      </c>
      <c r="AX662" s="21" t="s">
        <v>37</v>
      </c>
      <c r="AY662" s="21">
        <v>0</v>
      </c>
      <c r="AZ662" s="21" t="s">
        <v>37</v>
      </c>
      <c r="BA662" s="21" t="s">
        <v>37</v>
      </c>
      <c r="BB662" s="21" t="s">
        <v>37</v>
      </c>
      <c r="BC662" s="21" t="s">
        <v>37</v>
      </c>
      <c r="BD662" s="21">
        <v>0</v>
      </c>
      <c r="BE662" s="20">
        <v>100</v>
      </c>
      <c r="BF662" s="20" t="s">
        <v>37</v>
      </c>
      <c r="BG662" s="20" t="s">
        <v>37</v>
      </c>
      <c r="BH662" s="20" t="s">
        <v>37</v>
      </c>
      <c r="BI662" s="20">
        <v>100</v>
      </c>
      <c r="BJ662" s="20">
        <v>35</v>
      </c>
      <c r="BK662" s="20" t="s">
        <v>37</v>
      </c>
      <c r="BL662" s="20" t="s">
        <v>37</v>
      </c>
      <c r="BM662" s="20" t="s">
        <v>37</v>
      </c>
      <c r="BN662" s="20">
        <v>35</v>
      </c>
      <c r="BO662" s="22">
        <v>30</v>
      </c>
      <c r="BP662" s="22" t="s">
        <v>37</v>
      </c>
      <c r="BQ662" s="22" t="s">
        <v>37</v>
      </c>
      <c r="BR662" s="22" t="s">
        <v>37</v>
      </c>
      <c r="BS662" s="22">
        <v>30</v>
      </c>
      <c r="BT662" s="22" t="s">
        <v>37</v>
      </c>
      <c r="BU662" s="22" t="s">
        <v>37</v>
      </c>
      <c r="BV662" s="22" t="s">
        <v>37</v>
      </c>
      <c r="BW662" s="22" t="s">
        <v>37</v>
      </c>
      <c r="BX662" s="22">
        <v>0</v>
      </c>
      <c r="BY662" s="24" t="s">
        <v>37</v>
      </c>
      <c r="BZ662" s="24" t="s">
        <v>37</v>
      </c>
      <c r="CA662" s="24" t="s">
        <v>37</v>
      </c>
      <c r="CB662" s="24" t="s">
        <v>37</v>
      </c>
      <c r="CC662" s="24">
        <v>0</v>
      </c>
      <c r="CD662" s="24">
        <v>165</v>
      </c>
      <c r="CE662" s="24">
        <v>0</v>
      </c>
      <c r="CF662" s="24">
        <v>0</v>
      </c>
      <c r="CG662" s="24">
        <v>0</v>
      </c>
      <c r="CH662" s="24">
        <v>165</v>
      </c>
      <c r="CI662" s="22" t="s">
        <v>37</v>
      </c>
      <c r="CJ662" s="22" t="s">
        <v>37</v>
      </c>
      <c r="CK662" s="22" t="s">
        <v>37</v>
      </c>
      <c r="CL662" s="22" t="s">
        <v>37</v>
      </c>
      <c r="CM662" s="20" t="s">
        <v>37</v>
      </c>
      <c r="CN662" s="20" t="s">
        <v>37</v>
      </c>
      <c r="CO662" s="20" t="s">
        <v>37</v>
      </c>
      <c r="CP662" s="20" t="s">
        <v>37</v>
      </c>
    </row>
    <row r="663" spans="1:94" x14ac:dyDescent="0.35">
      <c r="A663" s="16">
        <v>2012</v>
      </c>
      <c r="B663" s="17">
        <v>18917</v>
      </c>
      <c r="C663" s="18" t="s">
        <v>1682</v>
      </c>
      <c r="D663" s="18" t="s">
        <v>128</v>
      </c>
      <c r="E663" s="18" t="s">
        <v>191</v>
      </c>
      <c r="F663" s="16" t="s">
        <v>8</v>
      </c>
      <c r="G663" s="20">
        <v>1002</v>
      </c>
      <c r="H663" s="20">
        <v>506</v>
      </c>
      <c r="I663" s="20">
        <v>4652</v>
      </c>
      <c r="J663" s="20" t="s">
        <v>37</v>
      </c>
      <c r="K663" s="20">
        <v>6160</v>
      </c>
      <c r="L663" s="19" t="s">
        <v>37</v>
      </c>
      <c r="M663" s="19" t="s">
        <v>37</v>
      </c>
      <c r="N663" s="19" t="s">
        <v>37</v>
      </c>
      <c r="O663" s="19" t="s">
        <v>37</v>
      </c>
      <c r="P663" s="19">
        <v>0</v>
      </c>
      <c r="Q663" s="22">
        <v>5329</v>
      </c>
      <c r="R663" s="22">
        <v>2972</v>
      </c>
      <c r="S663" s="22">
        <v>8390</v>
      </c>
      <c r="T663" s="22" t="s">
        <v>37</v>
      </c>
      <c r="U663" s="22">
        <v>16691</v>
      </c>
      <c r="V663" s="21" t="s">
        <v>37</v>
      </c>
      <c r="W663" s="21" t="s">
        <v>37</v>
      </c>
      <c r="X663" s="21" t="s">
        <v>37</v>
      </c>
      <c r="Y663" s="21" t="s">
        <v>37</v>
      </c>
      <c r="Z663" s="21">
        <v>0</v>
      </c>
      <c r="AA663" s="20" t="s">
        <v>37</v>
      </c>
      <c r="AB663" s="20" t="s">
        <v>37</v>
      </c>
      <c r="AC663" s="20" t="s">
        <v>37</v>
      </c>
      <c r="AD663" s="20" t="s">
        <v>37</v>
      </c>
      <c r="AE663" s="20">
        <v>0</v>
      </c>
      <c r="AF663" s="19" t="s">
        <v>37</v>
      </c>
      <c r="AG663" s="19" t="s">
        <v>37</v>
      </c>
      <c r="AH663" s="19" t="s">
        <v>37</v>
      </c>
      <c r="AI663" s="19" t="s">
        <v>37</v>
      </c>
      <c r="AJ663" s="19">
        <v>0</v>
      </c>
      <c r="AK663" s="19" t="s">
        <v>37</v>
      </c>
      <c r="AL663" s="19" t="s">
        <v>37</v>
      </c>
      <c r="AM663" s="19" t="s">
        <v>37</v>
      </c>
      <c r="AN663" s="19" t="s">
        <v>37</v>
      </c>
      <c r="AO663" s="19">
        <v>0</v>
      </c>
      <c r="AP663" s="22" t="s">
        <v>37</v>
      </c>
      <c r="AQ663" s="22" t="s">
        <v>37</v>
      </c>
      <c r="AR663" s="22" t="s">
        <v>37</v>
      </c>
      <c r="AS663" s="22" t="s">
        <v>37</v>
      </c>
      <c r="AT663" s="22">
        <v>0</v>
      </c>
      <c r="AU663" s="21" t="s">
        <v>37</v>
      </c>
      <c r="AV663" s="21" t="s">
        <v>37</v>
      </c>
      <c r="AW663" s="21" t="s">
        <v>37</v>
      </c>
      <c r="AX663" s="21" t="s">
        <v>37</v>
      </c>
      <c r="AY663" s="21">
        <v>0</v>
      </c>
      <c r="AZ663" s="21" t="s">
        <v>37</v>
      </c>
      <c r="BA663" s="21" t="s">
        <v>37</v>
      </c>
      <c r="BB663" s="21" t="s">
        <v>37</v>
      </c>
      <c r="BC663" s="21" t="s">
        <v>37</v>
      </c>
      <c r="BD663" s="21">
        <v>0</v>
      </c>
      <c r="BE663" s="20">
        <v>155</v>
      </c>
      <c r="BF663" s="20">
        <v>32</v>
      </c>
      <c r="BG663" s="20">
        <v>66</v>
      </c>
      <c r="BH663" s="20" t="s">
        <v>37</v>
      </c>
      <c r="BI663" s="20">
        <v>253</v>
      </c>
      <c r="BJ663" s="20">
        <v>290</v>
      </c>
      <c r="BK663" s="20">
        <v>59</v>
      </c>
      <c r="BL663" s="20">
        <v>124</v>
      </c>
      <c r="BM663" s="20" t="s">
        <v>37</v>
      </c>
      <c r="BN663" s="20">
        <v>473</v>
      </c>
      <c r="BO663" s="22" t="s">
        <v>37</v>
      </c>
      <c r="BP663" s="22" t="s">
        <v>37</v>
      </c>
      <c r="BQ663" s="22" t="s">
        <v>37</v>
      </c>
      <c r="BR663" s="22" t="s">
        <v>37</v>
      </c>
      <c r="BS663" s="22">
        <v>0</v>
      </c>
      <c r="BT663" s="22" t="s">
        <v>37</v>
      </c>
      <c r="BU663" s="22" t="s">
        <v>37</v>
      </c>
      <c r="BV663" s="22" t="s">
        <v>37</v>
      </c>
      <c r="BW663" s="22" t="s">
        <v>37</v>
      </c>
      <c r="BX663" s="22">
        <v>0</v>
      </c>
      <c r="BY663" s="24" t="s">
        <v>37</v>
      </c>
      <c r="BZ663" s="24" t="s">
        <v>37</v>
      </c>
      <c r="CA663" s="24" t="s">
        <v>37</v>
      </c>
      <c r="CB663" s="24" t="s">
        <v>37</v>
      </c>
      <c r="CC663" s="24">
        <v>0</v>
      </c>
      <c r="CD663" s="24">
        <v>445</v>
      </c>
      <c r="CE663" s="24">
        <v>91</v>
      </c>
      <c r="CF663" s="24">
        <v>190</v>
      </c>
      <c r="CG663" s="24">
        <v>0</v>
      </c>
      <c r="CH663" s="24">
        <v>726</v>
      </c>
      <c r="CI663" s="22" t="s">
        <v>37</v>
      </c>
      <c r="CJ663" s="22" t="s">
        <v>37</v>
      </c>
      <c r="CK663" s="22" t="s">
        <v>37</v>
      </c>
      <c r="CL663" s="22" t="s">
        <v>37</v>
      </c>
      <c r="CM663" s="20" t="s">
        <v>37</v>
      </c>
      <c r="CN663" s="20" t="s">
        <v>37</v>
      </c>
      <c r="CO663" s="20" t="s">
        <v>37</v>
      </c>
      <c r="CP663" s="20" t="s">
        <v>37</v>
      </c>
    </row>
    <row r="664" spans="1:94" x14ac:dyDescent="0.35">
      <c r="A664" s="16">
        <v>2012</v>
      </c>
      <c r="B664" s="17">
        <v>18941</v>
      </c>
      <c r="C664" s="18" t="s">
        <v>1684</v>
      </c>
      <c r="D664" s="18" t="s">
        <v>46</v>
      </c>
      <c r="E664" s="18" t="s">
        <v>28</v>
      </c>
      <c r="F664" s="16" t="s">
        <v>8</v>
      </c>
      <c r="G664" s="20" t="s">
        <v>37</v>
      </c>
      <c r="H664" s="20" t="s">
        <v>37</v>
      </c>
      <c r="I664" s="20" t="s">
        <v>37</v>
      </c>
      <c r="J664" s="20" t="s">
        <v>37</v>
      </c>
      <c r="K664" s="20" t="s">
        <v>37</v>
      </c>
      <c r="L664" s="19" t="s">
        <v>37</v>
      </c>
      <c r="M664" s="19" t="s">
        <v>37</v>
      </c>
      <c r="N664" s="19" t="s">
        <v>37</v>
      </c>
      <c r="O664" s="19" t="s">
        <v>37</v>
      </c>
      <c r="P664" s="19" t="s">
        <v>37</v>
      </c>
      <c r="Q664" s="22" t="s">
        <v>37</v>
      </c>
      <c r="R664" s="22" t="s">
        <v>37</v>
      </c>
      <c r="S664" s="22" t="s">
        <v>37</v>
      </c>
      <c r="T664" s="22" t="s">
        <v>37</v>
      </c>
      <c r="U664" s="22" t="s">
        <v>37</v>
      </c>
      <c r="V664" s="21" t="s">
        <v>37</v>
      </c>
      <c r="W664" s="21" t="s">
        <v>37</v>
      </c>
      <c r="X664" s="21" t="s">
        <v>37</v>
      </c>
      <c r="Y664" s="21" t="s">
        <v>37</v>
      </c>
      <c r="Z664" s="21" t="s">
        <v>37</v>
      </c>
      <c r="AA664" s="20" t="s">
        <v>37</v>
      </c>
      <c r="AB664" s="20" t="s">
        <v>37</v>
      </c>
      <c r="AC664" s="20" t="s">
        <v>37</v>
      </c>
      <c r="AD664" s="20" t="s">
        <v>37</v>
      </c>
      <c r="AE664" s="20" t="s">
        <v>37</v>
      </c>
      <c r="AF664" s="19" t="s">
        <v>37</v>
      </c>
      <c r="AG664" s="19" t="s">
        <v>37</v>
      </c>
      <c r="AH664" s="19" t="s">
        <v>37</v>
      </c>
      <c r="AI664" s="19" t="s">
        <v>37</v>
      </c>
      <c r="AJ664" s="19" t="s">
        <v>37</v>
      </c>
      <c r="AK664" s="19" t="s">
        <v>37</v>
      </c>
      <c r="AL664" s="19" t="s">
        <v>37</v>
      </c>
      <c r="AM664" s="19" t="s">
        <v>37</v>
      </c>
      <c r="AN664" s="19" t="s">
        <v>37</v>
      </c>
      <c r="AO664" s="19" t="s">
        <v>37</v>
      </c>
      <c r="AP664" s="22" t="s">
        <v>37</v>
      </c>
      <c r="AQ664" s="22" t="s">
        <v>37</v>
      </c>
      <c r="AR664" s="22" t="s">
        <v>37</v>
      </c>
      <c r="AS664" s="22" t="s">
        <v>37</v>
      </c>
      <c r="AT664" s="22" t="s">
        <v>37</v>
      </c>
      <c r="AU664" s="21" t="s">
        <v>37</v>
      </c>
      <c r="AV664" s="21" t="s">
        <v>37</v>
      </c>
      <c r="AW664" s="21" t="s">
        <v>37</v>
      </c>
      <c r="AX664" s="21" t="s">
        <v>37</v>
      </c>
      <c r="AY664" s="21" t="s">
        <v>37</v>
      </c>
      <c r="AZ664" s="21" t="s">
        <v>37</v>
      </c>
      <c r="BA664" s="21" t="s">
        <v>37</v>
      </c>
      <c r="BB664" s="21" t="s">
        <v>37</v>
      </c>
      <c r="BC664" s="21" t="s">
        <v>37</v>
      </c>
      <c r="BD664" s="21" t="s">
        <v>37</v>
      </c>
      <c r="BE664" s="20" t="s">
        <v>37</v>
      </c>
      <c r="BF664" s="20" t="s">
        <v>37</v>
      </c>
      <c r="BG664" s="20" t="s">
        <v>37</v>
      </c>
      <c r="BH664" s="20" t="s">
        <v>37</v>
      </c>
      <c r="BI664" s="20" t="s">
        <v>37</v>
      </c>
      <c r="BJ664" s="20" t="s">
        <v>37</v>
      </c>
      <c r="BK664" s="20" t="s">
        <v>37</v>
      </c>
      <c r="BL664" s="20" t="s">
        <v>37</v>
      </c>
      <c r="BM664" s="20" t="s">
        <v>37</v>
      </c>
      <c r="BN664" s="20" t="s">
        <v>37</v>
      </c>
      <c r="BO664" s="22" t="s">
        <v>37</v>
      </c>
      <c r="BP664" s="22" t="s">
        <v>37</v>
      </c>
      <c r="BQ664" s="22" t="s">
        <v>37</v>
      </c>
      <c r="BR664" s="22" t="s">
        <v>37</v>
      </c>
      <c r="BS664" s="22" t="s">
        <v>37</v>
      </c>
      <c r="BT664" s="22" t="s">
        <v>37</v>
      </c>
      <c r="BU664" s="22" t="s">
        <v>37</v>
      </c>
      <c r="BV664" s="22" t="s">
        <v>37</v>
      </c>
      <c r="BW664" s="22" t="s">
        <v>37</v>
      </c>
      <c r="BX664" s="22" t="s">
        <v>37</v>
      </c>
      <c r="BY664" s="24" t="s">
        <v>37</v>
      </c>
      <c r="BZ664" s="24" t="s">
        <v>37</v>
      </c>
      <c r="CA664" s="24" t="s">
        <v>37</v>
      </c>
      <c r="CB664" s="24" t="s">
        <v>37</v>
      </c>
      <c r="CC664" s="24" t="s">
        <v>37</v>
      </c>
      <c r="CD664" s="24" t="s">
        <v>37</v>
      </c>
      <c r="CE664" s="24" t="s">
        <v>37</v>
      </c>
      <c r="CF664" s="24" t="s">
        <v>37</v>
      </c>
      <c r="CG664" s="24" t="s">
        <v>37</v>
      </c>
      <c r="CH664" s="24" t="s">
        <v>37</v>
      </c>
      <c r="CI664" s="22" t="s">
        <v>37</v>
      </c>
      <c r="CJ664" s="22">
        <v>3</v>
      </c>
      <c r="CK664" s="22" t="s">
        <v>37</v>
      </c>
      <c r="CL664" s="22" t="s">
        <v>37</v>
      </c>
      <c r="CM664" s="20" t="s">
        <v>37</v>
      </c>
      <c r="CN664" s="20" t="s">
        <v>37</v>
      </c>
      <c r="CO664" s="20" t="s">
        <v>37</v>
      </c>
      <c r="CP664" s="20" t="s">
        <v>37</v>
      </c>
    </row>
    <row r="665" spans="1:94" x14ac:dyDescent="0.35">
      <c r="A665" s="16">
        <v>2012</v>
      </c>
      <c r="B665" s="17">
        <v>18947</v>
      </c>
      <c r="C665" s="18" t="s">
        <v>1687</v>
      </c>
      <c r="D665" s="18" t="s">
        <v>87</v>
      </c>
      <c r="E665" s="18" t="s">
        <v>28</v>
      </c>
      <c r="F665" s="16" t="s">
        <v>8</v>
      </c>
      <c r="G665" s="20">
        <v>25</v>
      </c>
      <c r="H665" s="20">
        <v>98</v>
      </c>
      <c r="I665" s="20">
        <v>1</v>
      </c>
      <c r="J665" s="20" t="s">
        <v>37</v>
      </c>
      <c r="K665" s="20">
        <v>124</v>
      </c>
      <c r="L665" s="19">
        <v>0.1</v>
      </c>
      <c r="M665" s="19">
        <v>0.1</v>
      </c>
      <c r="N665" s="19">
        <v>0.1</v>
      </c>
      <c r="O665" s="19" t="s">
        <v>37</v>
      </c>
      <c r="P665" s="19">
        <v>0.3</v>
      </c>
      <c r="Q665" s="22">
        <v>76</v>
      </c>
      <c r="R665" s="22">
        <v>110</v>
      </c>
      <c r="S665" s="22">
        <v>97</v>
      </c>
      <c r="T665" s="22" t="s">
        <v>37</v>
      </c>
      <c r="U665" s="22">
        <v>283</v>
      </c>
      <c r="V665" s="21">
        <v>0.1</v>
      </c>
      <c r="W665" s="21">
        <v>0.1</v>
      </c>
      <c r="X665" s="21">
        <v>0.1</v>
      </c>
      <c r="Y665" s="21" t="s">
        <v>37</v>
      </c>
      <c r="Z665" s="21">
        <v>0.3</v>
      </c>
      <c r="AA665" s="20" t="s">
        <v>37</v>
      </c>
      <c r="AB665" s="20" t="s">
        <v>37</v>
      </c>
      <c r="AC665" s="20" t="s">
        <v>37</v>
      </c>
      <c r="AD665" s="20" t="s">
        <v>37</v>
      </c>
      <c r="AE665" s="20">
        <v>0</v>
      </c>
      <c r="AF665" s="19" t="s">
        <v>37</v>
      </c>
      <c r="AG665" s="19" t="s">
        <v>37</v>
      </c>
      <c r="AH665" s="19" t="s">
        <v>37</v>
      </c>
      <c r="AI665" s="19" t="s">
        <v>37</v>
      </c>
      <c r="AJ665" s="19">
        <v>0</v>
      </c>
      <c r="AK665" s="19" t="s">
        <v>37</v>
      </c>
      <c r="AL665" s="19" t="s">
        <v>37</v>
      </c>
      <c r="AM665" s="19" t="s">
        <v>37</v>
      </c>
      <c r="AN665" s="19" t="s">
        <v>37</v>
      </c>
      <c r="AO665" s="19">
        <v>0</v>
      </c>
      <c r="AP665" s="22" t="s">
        <v>37</v>
      </c>
      <c r="AQ665" s="22" t="s">
        <v>37</v>
      </c>
      <c r="AR665" s="22" t="s">
        <v>37</v>
      </c>
      <c r="AS665" s="22" t="s">
        <v>37</v>
      </c>
      <c r="AT665" s="22">
        <v>0</v>
      </c>
      <c r="AU665" s="21" t="s">
        <v>37</v>
      </c>
      <c r="AV665" s="21" t="s">
        <v>37</v>
      </c>
      <c r="AW665" s="21" t="s">
        <v>37</v>
      </c>
      <c r="AX665" s="21" t="s">
        <v>37</v>
      </c>
      <c r="AY665" s="21">
        <v>0</v>
      </c>
      <c r="AZ665" s="21" t="s">
        <v>37</v>
      </c>
      <c r="BA665" s="21" t="s">
        <v>37</v>
      </c>
      <c r="BB665" s="21" t="s">
        <v>37</v>
      </c>
      <c r="BC665" s="21" t="s">
        <v>37</v>
      </c>
      <c r="BD665" s="21">
        <v>0</v>
      </c>
      <c r="BE665" s="20">
        <v>8</v>
      </c>
      <c r="BF665" s="20">
        <v>30</v>
      </c>
      <c r="BG665" s="20">
        <v>1</v>
      </c>
      <c r="BH665" s="20" t="s">
        <v>37</v>
      </c>
      <c r="BI665" s="20">
        <v>39</v>
      </c>
      <c r="BJ665" s="20">
        <v>1</v>
      </c>
      <c r="BK665" s="20">
        <v>4</v>
      </c>
      <c r="BL665" s="20">
        <v>1</v>
      </c>
      <c r="BM665" s="20" t="s">
        <v>37</v>
      </c>
      <c r="BN665" s="20">
        <v>6</v>
      </c>
      <c r="BO665" s="22" t="s">
        <v>37</v>
      </c>
      <c r="BP665" s="22" t="s">
        <v>37</v>
      </c>
      <c r="BQ665" s="22" t="s">
        <v>37</v>
      </c>
      <c r="BR665" s="22" t="s">
        <v>37</v>
      </c>
      <c r="BS665" s="22">
        <v>0</v>
      </c>
      <c r="BT665" s="22" t="s">
        <v>37</v>
      </c>
      <c r="BU665" s="22" t="s">
        <v>37</v>
      </c>
      <c r="BV665" s="22" t="s">
        <v>37</v>
      </c>
      <c r="BW665" s="22" t="s">
        <v>37</v>
      </c>
      <c r="BX665" s="22">
        <v>0</v>
      </c>
      <c r="BY665" s="24" t="s">
        <v>37</v>
      </c>
      <c r="BZ665" s="24" t="s">
        <v>37</v>
      </c>
      <c r="CA665" s="24" t="s">
        <v>37</v>
      </c>
      <c r="CB665" s="24" t="s">
        <v>37</v>
      </c>
      <c r="CC665" s="24">
        <v>0</v>
      </c>
      <c r="CD665" s="24">
        <v>9</v>
      </c>
      <c r="CE665" s="24">
        <v>34</v>
      </c>
      <c r="CF665" s="24">
        <v>2</v>
      </c>
      <c r="CG665" s="24">
        <v>0</v>
      </c>
      <c r="CH665" s="24">
        <v>45</v>
      </c>
      <c r="CI665" s="22" t="s">
        <v>37</v>
      </c>
      <c r="CJ665" s="22" t="s">
        <v>37</v>
      </c>
      <c r="CK665" s="22" t="s">
        <v>37</v>
      </c>
      <c r="CL665" s="22" t="s">
        <v>37</v>
      </c>
      <c r="CM665" s="20" t="s">
        <v>37</v>
      </c>
      <c r="CN665" s="20" t="s">
        <v>37</v>
      </c>
      <c r="CO665" s="20" t="s">
        <v>37</v>
      </c>
      <c r="CP665" s="20" t="s">
        <v>37</v>
      </c>
    </row>
    <row r="666" spans="1:94" x14ac:dyDescent="0.35">
      <c r="A666" s="16">
        <v>2012</v>
      </c>
      <c r="B666" s="17">
        <v>18956</v>
      </c>
      <c r="C666" s="18" t="s">
        <v>1689</v>
      </c>
      <c r="D666" s="18" t="s">
        <v>49</v>
      </c>
      <c r="E666" s="18" t="s">
        <v>33</v>
      </c>
      <c r="F666" s="16" t="s">
        <v>8</v>
      </c>
      <c r="G666" s="20">
        <v>64</v>
      </c>
      <c r="H666" s="20" t="s">
        <v>37</v>
      </c>
      <c r="I666" s="20" t="s">
        <v>37</v>
      </c>
      <c r="J666" s="20" t="s">
        <v>37</v>
      </c>
      <c r="K666" s="20">
        <v>64</v>
      </c>
      <c r="L666" s="19">
        <v>0.1</v>
      </c>
      <c r="M666" s="19" t="s">
        <v>37</v>
      </c>
      <c r="N666" s="19" t="s">
        <v>37</v>
      </c>
      <c r="O666" s="19" t="s">
        <v>37</v>
      </c>
      <c r="P666" s="19">
        <v>0.1</v>
      </c>
      <c r="Q666" s="22">
        <v>539</v>
      </c>
      <c r="R666" s="22" t="s">
        <v>37</v>
      </c>
      <c r="S666" s="22" t="s">
        <v>37</v>
      </c>
      <c r="T666" s="22" t="s">
        <v>37</v>
      </c>
      <c r="U666" s="22">
        <v>539</v>
      </c>
      <c r="V666" s="21">
        <v>0.2</v>
      </c>
      <c r="W666" s="21" t="s">
        <v>37</v>
      </c>
      <c r="X666" s="21" t="s">
        <v>37</v>
      </c>
      <c r="Y666" s="21" t="s">
        <v>37</v>
      </c>
      <c r="Z666" s="21">
        <v>0.2</v>
      </c>
      <c r="AA666" s="20" t="s">
        <v>37</v>
      </c>
      <c r="AB666" s="20" t="s">
        <v>37</v>
      </c>
      <c r="AC666" s="20" t="s">
        <v>37</v>
      </c>
      <c r="AD666" s="20" t="s">
        <v>37</v>
      </c>
      <c r="AE666" s="20">
        <v>0</v>
      </c>
      <c r="AF666" s="19">
        <v>3.4</v>
      </c>
      <c r="AG666" s="19" t="s">
        <v>37</v>
      </c>
      <c r="AH666" s="19" t="s">
        <v>37</v>
      </c>
      <c r="AI666" s="19" t="s">
        <v>37</v>
      </c>
      <c r="AJ666" s="19">
        <v>3.4</v>
      </c>
      <c r="AK666" s="19">
        <v>3.4</v>
      </c>
      <c r="AL666" s="19" t="s">
        <v>37</v>
      </c>
      <c r="AM666" s="19" t="s">
        <v>37</v>
      </c>
      <c r="AN666" s="19" t="s">
        <v>37</v>
      </c>
      <c r="AO666" s="19">
        <v>3.4</v>
      </c>
      <c r="AP666" s="22" t="s">
        <v>37</v>
      </c>
      <c r="AQ666" s="22" t="s">
        <v>37</v>
      </c>
      <c r="AR666" s="22" t="s">
        <v>37</v>
      </c>
      <c r="AS666" s="22" t="s">
        <v>37</v>
      </c>
      <c r="AT666" s="22">
        <v>0</v>
      </c>
      <c r="AU666" s="21">
        <v>3.4</v>
      </c>
      <c r="AV666" s="21" t="s">
        <v>37</v>
      </c>
      <c r="AW666" s="21" t="s">
        <v>37</v>
      </c>
      <c r="AX666" s="21" t="s">
        <v>37</v>
      </c>
      <c r="AY666" s="21">
        <v>3.4</v>
      </c>
      <c r="AZ666" s="21">
        <v>3.4</v>
      </c>
      <c r="BA666" s="21" t="s">
        <v>37</v>
      </c>
      <c r="BB666" s="21" t="s">
        <v>37</v>
      </c>
      <c r="BC666" s="21" t="s">
        <v>37</v>
      </c>
      <c r="BD666" s="21">
        <v>3.4</v>
      </c>
      <c r="BE666" s="20">
        <v>211</v>
      </c>
      <c r="BF666" s="20" t="s">
        <v>37</v>
      </c>
      <c r="BG666" s="20" t="s">
        <v>37</v>
      </c>
      <c r="BH666" s="20" t="s">
        <v>37</v>
      </c>
      <c r="BI666" s="20">
        <v>211</v>
      </c>
      <c r="BJ666" s="20">
        <v>0</v>
      </c>
      <c r="BK666" s="20" t="s">
        <v>37</v>
      </c>
      <c r="BL666" s="20" t="s">
        <v>37</v>
      </c>
      <c r="BM666" s="20" t="s">
        <v>37</v>
      </c>
      <c r="BN666" s="20">
        <v>0</v>
      </c>
      <c r="BO666" s="22">
        <v>273</v>
      </c>
      <c r="BP666" s="22" t="s">
        <v>37</v>
      </c>
      <c r="BQ666" s="22" t="s">
        <v>37</v>
      </c>
      <c r="BR666" s="22" t="s">
        <v>37</v>
      </c>
      <c r="BS666" s="22">
        <v>273</v>
      </c>
      <c r="BT666" s="22">
        <v>86</v>
      </c>
      <c r="BU666" s="22" t="s">
        <v>37</v>
      </c>
      <c r="BV666" s="22" t="s">
        <v>37</v>
      </c>
      <c r="BW666" s="22" t="s">
        <v>37</v>
      </c>
      <c r="BX666" s="22">
        <v>86</v>
      </c>
      <c r="BY666" s="24" t="s">
        <v>37</v>
      </c>
      <c r="BZ666" s="24" t="s">
        <v>37</v>
      </c>
      <c r="CA666" s="24" t="s">
        <v>37</v>
      </c>
      <c r="CB666" s="24" t="s">
        <v>37</v>
      </c>
      <c r="CC666" s="24">
        <v>0</v>
      </c>
      <c r="CD666" s="24">
        <v>570</v>
      </c>
      <c r="CE666" s="24">
        <v>0</v>
      </c>
      <c r="CF666" s="24">
        <v>0</v>
      </c>
      <c r="CG666" s="24">
        <v>0</v>
      </c>
      <c r="CH666" s="24">
        <v>570</v>
      </c>
      <c r="CI666" s="22" t="s">
        <v>37</v>
      </c>
      <c r="CJ666" s="22" t="s">
        <v>37</v>
      </c>
      <c r="CK666" s="22" t="s">
        <v>37</v>
      </c>
      <c r="CL666" s="22" t="s">
        <v>37</v>
      </c>
      <c r="CM666" s="20" t="s">
        <v>37</v>
      </c>
      <c r="CN666" s="20" t="s">
        <v>37</v>
      </c>
      <c r="CO666" s="20" t="s">
        <v>37</v>
      </c>
      <c r="CP666" s="20" t="s">
        <v>37</v>
      </c>
    </row>
    <row r="667" spans="1:94" x14ac:dyDescent="0.35">
      <c r="A667" s="16">
        <v>2012</v>
      </c>
      <c r="B667" s="17">
        <v>18997</v>
      </c>
      <c r="C667" s="18" t="s">
        <v>1694</v>
      </c>
      <c r="D667" s="18" t="s">
        <v>46</v>
      </c>
      <c r="E667" s="18" t="s">
        <v>57</v>
      </c>
      <c r="F667" s="16" t="s">
        <v>8</v>
      </c>
      <c r="G667" s="20">
        <v>10766</v>
      </c>
      <c r="H667" s="20">
        <v>12559</v>
      </c>
      <c r="I667" s="20">
        <v>22725</v>
      </c>
      <c r="J667" s="20">
        <v>0</v>
      </c>
      <c r="K667" s="20">
        <v>46050</v>
      </c>
      <c r="L667" s="19">
        <v>1.7</v>
      </c>
      <c r="M667" s="19">
        <v>2.4</v>
      </c>
      <c r="N667" s="19">
        <v>2.9</v>
      </c>
      <c r="O667" s="19">
        <v>0</v>
      </c>
      <c r="P667" s="19">
        <v>7</v>
      </c>
      <c r="Q667" s="22">
        <v>49076</v>
      </c>
      <c r="R667" s="22">
        <v>21447</v>
      </c>
      <c r="S667" s="22">
        <v>241154</v>
      </c>
      <c r="T667" s="22">
        <v>0</v>
      </c>
      <c r="U667" s="22">
        <v>311677</v>
      </c>
      <c r="V667" s="21">
        <v>7.9</v>
      </c>
      <c r="W667" s="21">
        <v>4</v>
      </c>
      <c r="X667" s="21">
        <v>42.1</v>
      </c>
      <c r="Y667" s="21">
        <v>0</v>
      </c>
      <c r="Z667" s="21">
        <v>54</v>
      </c>
      <c r="AA667" s="20">
        <v>18</v>
      </c>
      <c r="AB667" s="20">
        <v>0</v>
      </c>
      <c r="AC667" s="20">
        <v>0</v>
      </c>
      <c r="AD667" s="20">
        <v>0</v>
      </c>
      <c r="AE667" s="20">
        <v>18</v>
      </c>
      <c r="AF667" s="19">
        <v>0.9</v>
      </c>
      <c r="AG667" s="19">
        <v>0</v>
      </c>
      <c r="AH667" s="19">
        <v>127.8</v>
      </c>
      <c r="AI667" s="19">
        <v>0</v>
      </c>
      <c r="AJ667" s="19">
        <v>128.69999999999999</v>
      </c>
      <c r="AK667" s="19">
        <v>1</v>
      </c>
      <c r="AL667" s="19">
        <v>0</v>
      </c>
      <c r="AM667" s="19">
        <v>127.8</v>
      </c>
      <c r="AN667" s="19">
        <v>0</v>
      </c>
      <c r="AO667" s="19">
        <v>128.80000000000001</v>
      </c>
      <c r="AP667" s="22">
        <v>18</v>
      </c>
      <c r="AQ667" s="22">
        <v>0</v>
      </c>
      <c r="AR667" s="22">
        <v>0</v>
      </c>
      <c r="AS667" s="22">
        <v>0</v>
      </c>
      <c r="AT667" s="22">
        <v>18</v>
      </c>
      <c r="AU667" s="21">
        <v>0.9</v>
      </c>
      <c r="AV667" s="21">
        <v>0</v>
      </c>
      <c r="AW667" s="21">
        <v>127.8</v>
      </c>
      <c r="AX667" s="21">
        <v>0</v>
      </c>
      <c r="AY667" s="21">
        <v>128.69999999999999</v>
      </c>
      <c r="AZ667" s="21">
        <v>1</v>
      </c>
      <c r="BA667" s="21">
        <v>0</v>
      </c>
      <c r="BB667" s="21">
        <v>127.8</v>
      </c>
      <c r="BC667" s="21">
        <v>0</v>
      </c>
      <c r="BD667" s="21">
        <v>128.80000000000001</v>
      </c>
      <c r="BE667" s="20">
        <v>586</v>
      </c>
      <c r="BF667" s="20">
        <v>571</v>
      </c>
      <c r="BG667" s="20">
        <v>657</v>
      </c>
      <c r="BH667" s="20">
        <v>0</v>
      </c>
      <c r="BI667" s="20">
        <v>1814</v>
      </c>
      <c r="BJ667" s="20">
        <v>885</v>
      </c>
      <c r="BK667" s="20">
        <v>1768</v>
      </c>
      <c r="BL667" s="20">
        <v>3108</v>
      </c>
      <c r="BM667" s="20">
        <v>0</v>
      </c>
      <c r="BN667" s="20">
        <v>5761</v>
      </c>
      <c r="BO667" s="22">
        <v>0</v>
      </c>
      <c r="BP667" s="22">
        <v>0</v>
      </c>
      <c r="BQ667" s="22">
        <v>78</v>
      </c>
      <c r="BR667" s="22">
        <v>0</v>
      </c>
      <c r="BS667" s="22">
        <v>78</v>
      </c>
      <c r="BT667" s="22">
        <v>1</v>
      </c>
      <c r="BU667" s="22">
        <v>0</v>
      </c>
      <c r="BV667" s="22">
        <v>13</v>
      </c>
      <c r="BW667" s="22">
        <v>0</v>
      </c>
      <c r="BX667" s="22">
        <v>14</v>
      </c>
      <c r="BY667" s="24">
        <v>201</v>
      </c>
      <c r="BZ667" s="24">
        <v>76</v>
      </c>
      <c r="CA667" s="24">
        <v>46</v>
      </c>
      <c r="CB667" s="24">
        <v>0</v>
      </c>
      <c r="CC667" s="24">
        <v>323</v>
      </c>
      <c r="CD667" s="24">
        <v>1673</v>
      </c>
      <c r="CE667" s="24">
        <v>2415</v>
      </c>
      <c r="CF667" s="24">
        <v>3902</v>
      </c>
      <c r="CG667" s="24">
        <v>0</v>
      </c>
      <c r="CH667" s="24">
        <v>7990</v>
      </c>
      <c r="CI667" s="22">
        <v>1330</v>
      </c>
      <c r="CJ667" s="22">
        <v>0</v>
      </c>
      <c r="CK667" s="22">
        <v>5</v>
      </c>
      <c r="CL667" s="22">
        <v>0</v>
      </c>
      <c r="CM667" s="20">
        <v>0</v>
      </c>
      <c r="CN667" s="20">
        <v>1</v>
      </c>
      <c r="CO667" s="20">
        <v>0</v>
      </c>
      <c r="CP667" s="20">
        <v>0</v>
      </c>
    </row>
    <row r="668" spans="1:94" x14ac:dyDescent="0.35">
      <c r="A668" s="16">
        <v>2012</v>
      </c>
      <c r="B668" s="17">
        <v>19119</v>
      </c>
      <c r="C668" s="18" t="s">
        <v>1703</v>
      </c>
      <c r="D668" s="18" t="s">
        <v>158</v>
      </c>
      <c r="E668" s="18" t="s">
        <v>44</v>
      </c>
      <c r="F668" s="16" t="s">
        <v>8</v>
      </c>
      <c r="G668" s="20" t="s">
        <v>37</v>
      </c>
      <c r="H668" s="20" t="s">
        <v>37</v>
      </c>
      <c r="I668" s="20" t="s">
        <v>37</v>
      </c>
      <c r="J668" s="20" t="s">
        <v>37</v>
      </c>
      <c r="K668" s="20" t="s">
        <v>37</v>
      </c>
      <c r="L668" s="19" t="s">
        <v>37</v>
      </c>
      <c r="M668" s="19" t="s">
        <v>37</v>
      </c>
      <c r="N668" s="19" t="s">
        <v>37</v>
      </c>
      <c r="O668" s="19" t="s">
        <v>37</v>
      </c>
      <c r="P668" s="19" t="s">
        <v>37</v>
      </c>
      <c r="Q668" s="22" t="s">
        <v>37</v>
      </c>
      <c r="R668" s="22" t="s">
        <v>37</v>
      </c>
      <c r="S668" s="22" t="s">
        <v>37</v>
      </c>
      <c r="T668" s="22" t="s">
        <v>37</v>
      </c>
      <c r="U668" s="22" t="s">
        <v>37</v>
      </c>
      <c r="V668" s="21" t="s">
        <v>37</v>
      </c>
      <c r="W668" s="21" t="s">
        <v>37</v>
      </c>
      <c r="X668" s="21" t="s">
        <v>37</v>
      </c>
      <c r="Y668" s="21" t="s">
        <v>37</v>
      </c>
      <c r="Z668" s="21" t="s">
        <v>37</v>
      </c>
      <c r="AA668" s="20" t="s">
        <v>37</v>
      </c>
      <c r="AB668" s="20" t="s">
        <v>37</v>
      </c>
      <c r="AC668" s="20" t="s">
        <v>37</v>
      </c>
      <c r="AD668" s="20" t="s">
        <v>37</v>
      </c>
      <c r="AE668" s="20" t="s">
        <v>37</v>
      </c>
      <c r="AF668" s="19" t="s">
        <v>37</v>
      </c>
      <c r="AG668" s="19" t="s">
        <v>37</v>
      </c>
      <c r="AH668" s="19" t="s">
        <v>37</v>
      </c>
      <c r="AI668" s="19" t="s">
        <v>37</v>
      </c>
      <c r="AJ668" s="19" t="s">
        <v>37</v>
      </c>
      <c r="AK668" s="19" t="s">
        <v>37</v>
      </c>
      <c r="AL668" s="19" t="s">
        <v>37</v>
      </c>
      <c r="AM668" s="19" t="s">
        <v>37</v>
      </c>
      <c r="AN668" s="19" t="s">
        <v>37</v>
      </c>
      <c r="AO668" s="19" t="s">
        <v>37</v>
      </c>
      <c r="AP668" s="22" t="s">
        <v>37</v>
      </c>
      <c r="AQ668" s="22" t="s">
        <v>37</v>
      </c>
      <c r="AR668" s="22" t="s">
        <v>37</v>
      </c>
      <c r="AS668" s="22" t="s">
        <v>37</v>
      </c>
      <c r="AT668" s="22" t="s">
        <v>37</v>
      </c>
      <c r="AU668" s="21" t="s">
        <v>37</v>
      </c>
      <c r="AV668" s="21" t="s">
        <v>37</v>
      </c>
      <c r="AW668" s="21" t="s">
        <v>37</v>
      </c>
      <c r="AX668" s="21" t="s">
        <v>37</v>
      </c>
      <c r="AY668" s="21" t="s">
        <v>37</v>
      </c>
      <c r="AZ668" s="21" t="s">
        <v>37</v>
      </c>
      <c r="BA668" s="21" t="s">
        <v>37</v>
      </c>
      <c r="BB668" s="21" t="s">
        <v>37</v>
      </c>
      <c r="BC668" s="21" t="s">
        <v>37</v>
      </c>
      <c r="BD668" s="21" t="s">
        <v>37</v>
      </c>
      <c r="BE668" s="20" t="s">
        <v>37</v>
      </c>
      <c r="BF668" s="20" t="s">
        <v>37</v>
      </c>
      <c r="BG668" s="20" t="s">
        <v>37</v>
      </c>
      <c r="BH668" s="20" t="s">
        <v>37</v>
      </c>
      <c r="BI668" s="20" t="s">
        <v>37</v>
      </c>
      <c r="BJ668" s="20" t="s">
        <v>37</v>
      </c>
      <c r="BK668" s="20" t="s">
        <v>37</v>
      </c>
      <c r="BL668" s="20" t="s">
        <v>37</v>
      </c>
      <c r="BM668" s="20" t="s">
        <v>37</v>
      </c>
      <c r="BN668" s="20" t="s">
        <v>37</v>
      </c>
      <c r="BO668" s="22" t="s">
        <v>37</v>
      </c>
      <c r="BP668" s="22" t="s">
        <v>37</v>
      </c>
      <c r="BQ668" s="22" t="s">
        <v>37</v>
      </c>
      <c r="BR668" s="22" t="s">
        <v>37</v>
      </c>
      <c r="BS668" s="22" t="s">
        <v>37</v>
      </c>
      <c r="BT668" s="22" t="s">
        <v>37</v>
      </c>
      <c r="BU668" s="22" t="s">
        <v>37</v>
      </c>
      <c r="BV668" s="22" t="s">
        <v>37</v>
      </c>
      <c r="BW668" s="22" t="s">
        <v>37</v>
      </c>
      <c r="BX668" s="22" t="s">
        <v>37</v>
      </c>
      <c r="BY668" s="24" t="s">
        <v>37</v>
      </c>
      <c r="BZ668" s="24" t="s">
        <v>37</v>
      </c>
      <c r="CA668" s="24" t="s">
        <v>37</v>
      </c>
      <c r="CB668" s="24" t="s">
        <v>37</v>
      </c>
      <c r="CC668" s="24" t="s">
        <v>37</v>
      </c>
      <c r="CD668" s="24" t="s">
        <v>37</v>
      </c>
      <c r="CE668" s="24" t="s">
        <v>37</v>
      </c>
      <c r="CF668" s="24" t="s">
        <v>37</v>
      </c>
      <c r="CG668" s="24" t="s">
        <v>37</v>
      </c>
      <c r="CH668" s="24" t="s">
        <v>37</v>
      </c>
      <c r="CI668" s="22" t="s">
        <v>37</v>
      </c>
      <c r="CJ668" s="22" t="s">
        <v>37</v>
      </c>
      <c r="CK668" s="22" t="s">
        <v>37</v>
      </c>
      <c r="CL668" s="22" t="s">
        <v>37</v>
      </c>
      <c r="CM668" s="20">
        <v>0</v>
      </c>
      <c r="CN668" s="20">
        <v>0</v>
      </c>
      <c r="CO668" s="20">
        <v>1</v>
      </c>
      <c r="CP668" s="20">
        <v>0</v>
      </c>
    </row>
    <row r="669" spans="1:94" x14ac:dyDescent="0.35">
      <c r="A669" s="16">
        <v>2012</v>
      </c>
      <c r="B669" s="17">
        <v>19119</v>
      </c>
      <c r="C669" s="18" t="s">
        <v>1703</v>
      </c>
      <c r="D669" s="18" t="s">
        <v>184</v>
      </c>
      <c r="E669" s="18" t="s">
        <v>44</v>
      </c>
      <c r="F669" s="16" t="s">
        <v>8</v>
      </c>
      <c r="G669" s="20" t="s">
        <v>37</v>
      </c>
      <c r="H669" s="20" t="s">
        <v>37</v>
      </c>
      <c r="I669" s="20" t="s">
        <v>37</v>
      </c>
      <c r="J669" s="20" t="s">
        <v>37</v>
      </c>
      <c r="K669" s="20" t="s">
        <v>37</v>
      </c>
      <c r="L669" s="19" t="s">
        <v>37</v>
      </c>
      <c r="M669" s="19" t="s">
        <v>37</v>
      </c>
      <c r="N669" s="19" t="s">
        <v>37</v>
      </c>
      <c r="O669" s="19" t="s">
        <v>37</v>
      </c>
      <c r="P669" s="19" t="s">
        <v>37</v>
      </c>
      <c r="Q669" s="22" t="s">
        <v>37</v>
      </c>
      <c r="R669" s="22" t="s">
        <v>37</v>
      </c>
      <c r="S669" s="22" t="s">
        <v>37</v>
      </c>
      <c r="T669" s="22" t="s">
        <v>37</v>
      </c>
      <c r="U669" s="22" t="s">
        <v>37</v>
      </c>
      <c r="V669" s="21" t="s">
        <v>37</v>
      </c>
      <c r="W669" s="21" t="s">
        <v>37</v>
      </c>
      <c r="X669" s="21" t="s">
        <v>37</v>
      </c>
      <c r="Y669" s="21" t="s">
        <v>37</v>
      </c>
      <c r="Z669" s="21" t="s">
        <v>37</v>
      </c>
      <c r="AA669" s="20" t="s">
        <v>37</v>
      </c>
      <c r="AB669" s="20" t="s">
        <v>37</v>
      </c>
      <c r="AC669" s="20" t="s">
        <v>37</v>
      </c>
      <c r="AD669" s="20" t="s">
        <v>37</v>
      </c>
      <c r="AE669" s="20" t="s">
        <v>37</v>
      </c>
      <c r="AF669" s="19" t="s">
        <v>37</v>
      </c>
      <c r="AG669" s="19" t="s">
        <v>37</v>
      </c>
      <c r="AH669" s="19" t="s">
        <v>37</v>
      </c>
      <c r="AI669" s="19" t="s">
        <v>37</v>
      </c>
      <c r="AJ669" s="19" t="s">
        <v>37</v>
      </c>
      <c r="AK669" s="19" t="s">
        <v>37</v>
      </c>
      <c r="AL669" s="19" t="s">
        <v>37</v>
      </c>
      <c r="AM669" s="19" t="s">
        <v>37</v>
      </c>
      <c r="AN669" s="19" t="s">
        <v>37</v>
      </c>
      <c r="AO669" s="19" t="s">
        <v>37</v>
      </c>
      <c r="AP669" s="22" t="s">
        <v>37</v>
      </c>
      <c r="AQ669" s="22" t="s">
        <v>37</v>
      </c>
      <c r="AR669" s="22" t="s">
        <v>37</v>
      </c>
      <c r="AS669" s="22" t="s">
        <v>37</v>
      </c>
      <c r="AT669" s="22" t="s">
        <v>37</v>
      </c>
      <c r="AU669" s="21" t="s">
        <v>37</v>
      </c>
      <c r="AV669" s="21" t="s">
        <v>37</v>
      </c>
      <c r="AW669" s="21" t="s">
        <v>37</v>
      </c>
      <c r="AX669" s="21" t="s">
        <v>37</v>
      </c>
      <c r="AY669" s="21" t="s">
        <v>37</v>
      </c>
      <c r="AZ669" s="21" t="s">
        <v>37</v>
      </c>
      <c r="BA669" s="21" t="s">
        <v>37</v>
      </c>
      <c r="BB669" s="21" t="s">
        <v>37</v>
      </c>
      <c r="BC669" s="21" t="s">
        <v>37</v>
      </c>
      <c r="BD669" s="21" t="s">
        <v>37</v>
      </c>
      <c r="BE669" s="20" t="s">
        <v>37</v>
      </c>
      <c r="BF669" s="20" t="s">
        <v>37</v>
      </c>
      <c r="BG669" s="20" t="s">
        <v>37</v>
      </c>
      <c r="BH669" s="20" t="s">
        <v>37</v>
      </c>
      <c r="BI669" s="20" t="s">
        <v>37</v>
      </c>
      <c r="BJ669" s="20" t="s">
        <v>37</v>
      </c>
      <c r="BK669" s="20" t="s">
        <v>37</v>
      </c>
      <c r="BL669" s="20" t="s">
        <v>37</v>
      </c>
      <c r="BM669" s="20" t="s">
        <v>37</v>
      </c>
      <c r="BN669" s="20" t="s">
        <v>37</v>
      </c>
      <c r="BO669" s="22" t="s">
        <v>37</v>
      </c>
      <c r="BP669" s="22" t="s">
        <v>37</v>
      </c>
      <c r="BQ669" s="22" t="s">
        <v>37</v>
      </c>
      <c r="BR669" s="22" t="s">
        <v>37</v>
      </c>
      <c r="BS669" s="22" t="s">
        <v>37</v>
      </c>
      <c r="BT669" s="22" t="s">
        <v>37</v>
      </c>
      <c r="BU669" s="22" t="s">
        <v>37</v>
      </c>
      <c r="BV669" s="22" t="s">
        <v>37</v>
      </c>
      <c r="BW669" s="22" t="s">
        <v>37</v>
      </c>
      <c r="BX669" s="22" t="s">
        <v>37</v>
      </c>
      <c r="BY669" s="24" t="s">
        <v>37</v>
      </c>
      <c r="BZ669" s="24" t="s">
        <v>37</v>
      </c>
      <c r="CA669" s="24" t="s">
        <v>37</v>
      </c>
      <c r="CB669" s="24" t="s">
        <v>37</v>
      </c>
      <c r="CC669" s="24" t="s">
        <v>37</v>
      </c>
      <c r="CD669" s="24" t="s">
        <v>37</v>
      </c>
      <c r="CE669" s="24" t="s">
        <v>37</v>
      </c>
      <c r="CF669" s="24" t="s">
        <v>37</v>
      </c>
      <c r="CG669" s="24" t="s">
        <v>37</v>
      </c>
      <c r="CH669" s="24" t="s">
        <v>37</v>
      </c>
      <c r="CI669" s="22" t="s">
        <v>37</v>
      </c>
      <c r="CJ669" s="22" t="s">
        <v>37</v>
      </c>
      <c r="CK669" s="22" t="s">
        <v>37</v>
      </c>
      <c r="CL669" s="22" t="s">
        <v>37</v>
      </c>
      <c r="CM669" s="20">
        <v>0</v>
      </c>
      <c r="CN669" s="20">
        <v>0</v>
      </c>
      <c r="CO669" s="20">
        <v>5</v>
      </c>
      <c r="CP669" s="20">
        <v>0</v>
      </c>
    </row>
    <row r="670" spans="1:94" x14ac:dyDescent="0.35">
      <c r="A670" s="16">
        <v>2012</v>
      </c>
      <c r="B670" s="17">
        <v>19119</v>
      </c>
      <c r="C670" s="18" t="s">
        <v>1703</v>
      </c>
      <c r="D670" s="18" t="s">
        <v>220</v>
      </c>
      <c r="E670" s="18" t="s">
        <v>44</v>
      </c>
      <c r="F670" s="16" t="s">
        <v>8</v>
      </c>
      <c r="G670" s="20" t="s">
        <v>37</v>
      </c>
      <c r="H670" s="20" t="s">
        <v>37</v>
      </c>
      <c r="I670" s="20" t="s">
        <v>37</v>
      </c>
      <c r="J670" s="20" t="s">
        <v>37</v>
      </c>
      <c r="K670" s="20" t="s">
        <v>37</v>
      </c>
      <c r="L670" s="19" t="s">
        <v>37</v>
      </c>
      <c r="M670" s="19" t="s">
        <v>37</v>
      </c>
      <c r="N670" s="19" t="s">
        <v>37</v>
      </c>
      <c r="O670" s="19" t="s">
        <v>37</v>
      </c>
      <c r="P670" s="19" t="s">
        <v>37</v>
      </c>
      <c r="Q670" s="22" t="s">
        <v>37</v>
      </c>
      <c r="R670" s="22" t="s">
        <v>37</v>
      </c>
      <c r="S670" s="22" t="s">
        <v>37</v>
      </c>
      <c r="T670" s="22" t="s">
        <v>37</v>
      </c>
      <c r="U670" s="22" t="s">
        <v>37</v>
      </c>
      <c r="V670" s="21" t="s">
        <v>37</v>
      </c>
      <c r="W670" s="21" t="s">
        <v>37</v>
      </c>
      <c r="X670" s="21" t="s">
        <v>37</v>
      </c>
      <c r="Y670" s="21" t="s">
        <v>37</v>
      </c>
      <c r="Z670" s="21" t="s">
        <v>37</v>
      </c>
      <c r="AA670" s="20" t="s">
        <v>37</v>
      </c>
      <c r="AB670" s="20" t="s">
        <v>37</v>
      </c>
      <c r="AC670" s="20" t="s">
        <v>37</v>
      </c>
      <c r="AD670" s="20" t="s">
        <v>37</v>
      </c>
      <c r="AE670" s="20" t="s">
        <v>37</v>
      </c>
      <c r="AF670" s="19" t="s">
        <v>37</v>
      </c>
      <c r="AG670" s="19" t="s">
        <v>37</v>
      </c>
      <c r="AH670" s="19" t="s">
        <v>37</v>
      </c>
      <c r="AI670" s="19" t="s">
        <v>37</v>
      </c>
      <c r="AJ670" s="19" t="s">
        <v>37</v>
      </c>
      <c r="AK670" s="19" t="s">
        <v>37</v>
      </c>
      <c r="AL670" s="19" t="s">
        <v>37</v>
      </c>
      <c r="AM670" s="19" t="s">
        <v>37</v>
      </c>
      <c r="AN670" s="19" t="s">
        <v>37</v>
      </c>
      <c r="AO670" s="19" t="s">
        <v>37</v>
      </c>
      <c r="AP670" s="22" t="s">
        <v>37</v>
      </c>
      <c r="AQ670" s="22" t="s">
        <v>37</v>
      </c>
      <c r="AR670" s="22" t="s">
        <v>37</v>
      </c>
      <c r="AS670" s="22" t="s">
        <v>37</v>
      </c>
      <c r="AT670" s="22" t="s">
        <v>37</v>
      </c>
      <c r="AU670" s="21" t="s">
        <v>37</v>
      </c>
      <c r="AV670" s="21" t="s">
        <v>37</v>
      </c>
      <c r="AW670" s="21" t="s">
        <v>37</v>
      </c>
      <c r="AX670" s="21" t="s">
        <v>37</v>
      </c>
      <c r="AY670" s="21" t="s">
        <v>37</v>
      </c>
      <c r="AZ670" s="21" t="s">
        <v>37</v>
      </c>
      <c r="BA670" s="21" t="s">
        <v>37</v>
      </c>
      <c r="BB670" s="21" t="s">
        <v>37</v>
      </c>
      <c r="BC670" s="21" t="s">
        <v>37</v>
      </c>
      <c r="BD670" s="21" t="s">
        <v>37</v>
      </c>
      <c r="BE670" s="20" t="s">
        <v>37</v>
      </c>
      <c r="BF670" s="20" t="s">
        <v>37</v>
      </c>
      <c r="BG670" s="20" t="s">
        <v>37</v>
      </c>
      <c r="BH670" s="20" t="s">
        <v>37</v>
      </c>
      <c r="BI670" s="20" t="s">
        <v>37</v>
      </c>
      <c r="BJ670" s="20" t="s">
        <v>37</v>
      </c>
      <c r="BK670" s="20" t="s">
        <v>37</v>
      </c>
      <c r="BL670" s="20" t="s">
        <v>37</v>
      </c>
      <c r="BM670" s="20" t="s">
        <v>37</v>
      </c>
      <c r="BN670" s="20" t="s">
        <v>37</v>
      </c>
      <c r="BO670" s="22" t="s">
        <v>37</v>
      </c>
      <c r="BP670" s="22" t="s">
        <v>37</v>
      </c>
      <c r="BQ670" s="22" t="s">
        <v>37</v>
      </c>
      <c r="BR670" s="22" t="s">
        <v>37</v>
      </c>
      <c r="BS670" s="22" t="s">
        <v>37</v>
      </c>
      <c r="BT670" s="22" t="s">
        <v>37</v>
      </c>
      <c r="BU670" s="22" t="s">
        <v>37</v>
      </c>
      <c r="BV670" s="22" t="s">
        <v>37</v>
      </c>
      <c r="BW670" s="22" t="s">
        <v>37</v>
      </c>
      <c r="BX670" s="22" t="s">
        <v>37</v>
      </c>
      <c r="BY670" s="24" t="s">
        <v>37</v>
      </c>
      <c r="BZ670" s="24" t="s">
        <v>37</v>
      </c>
      <c r="CA670" s="24" t="s">
        <v>37</v>
      </c>
      <c r="CB670" s="24" t="s">
        <v>37</v>
      </c>
      <c r="CC670" s="24" t="s">
        <v>37</v>
      </c>
      <c r="CD670" s="24" t="s">
        <v>37</v>
      </c>
      <c r="CE670" s="24" t="s">
        <v>37</v>
      </c>
      <c r="CF670" s="24" t="s">
        <v>37</v>
      </c>
      <c r="CG670" s="24" t="s">
        <v>37</v>
      </c>
      <c r="CH670" s="24" t="s">
        <v>37</v>
      </c>
      <c r="CI670" s="22" t="s">
        <v>37</v>
      </c>
      <c r="CJ670" s="22" t="s">
        <v>37</v>
      </c>
      <c r="CK670" s="22" t="s">
        <v>37</v>
      </c>
      <c r="CL670" s="22" t="s">
        <v>37</v>
      </c>
      <c r="CM670" s="20">
        <v>0</v>
      </c>
      <c r="CN670" s="20">
        <v>0</v>
      </c>
      <c r="CO670" s="20">
        <v>1</v>
      </c>
      <c r="CP670" s="20">
        <v>0</v>
      </c>
    </row>
    <row r="671" spans="1:94" x14ac:dyDescent="0.35">
      <c r="A671" s="16">
        <v>2012</v>
      </c>
      <c r="B671" s="17">
        <v>19119</v>
      </c>
      <c r="C671" s="18" t="s">
        <v>1703</v>
      </c>
      <c r="D671" s="18" t="s">
        <v>43</v>
      </c>
      <c r="E671" s="18" t="s">
        <v>44</v>
      </c>
      <c r="F671" s="16" t="s">
        <v>8</v>
      </c>
      <c r="G671" s="20" t="s">
        <v>37</v>
      </c>
      <c r="H671" s="20" t="s">
        <v>37</v>
      </c>
      <c r="I671" s="20" t="s">
        <v>37</v>
      </c>
      <c r="J671" s="20" t="s">
        <v>37</v>
      </c>
      <c r="K671" s="20" t="s">
        <v>37</v>
      </c>
      <c r="L671" s="19" t="s">
        <v>37</v>
      </c>
      <c r="M671" s="19" t="s">
        <v>37</v>
      </c>
      <c r="N671" s="19" t="s">
        <v>37</v>
      </c>
      <c r="O671" s="19" t="s">
        <v>37</v>
      </c>
      <c r="P671" s="19" t="s">
        <v>37</v>
      </c>
      <c r="Q671" s="22" t="s">
        <v>37</v>
      </c>
      <c r="R671" s="22" t="s">
        <v>37</v>
      </c>
      <c r="S671" s="22" t="s">
        <v>37</v>
      </c>
      <c r="T671" s="22" t="s">
        <v>37</v>
      </c>
      <c r="U671" s="22" t="s">
        <v>37</v>
      </c>
      <c r="V671" s="21" t="s">
        <v>37</v>
      </c>
      <c r="W671" s="21" t="s">
        <v>37</v>
      </c>
      <c r="X671" s="21" t="s">
        <v>37</v>
      </c>
      <c r="Y671" s="21" t="s">
        <v>37</v>
      </c>
      <c r="Z671" s="21" t="s">
        <v>37</v>
      </c>
      <c r="AA671" s="20" t="s">
        <v>37</v>
      </c>
      <c r="AB671" s="20" t="s">
        <v>37</v>
      </c>
      <c r="AC671" s="20" t="s">
        <v>37</v>
      </c>
      <c r="AD671" s="20" t="s">
        <v>37</v>
      </c>
      <c r="AE671" s="20" t="s">
        <v>37</v>
      </c>
      <c r="AF671" s="19" t="s">
        <v>37</v>
      </c>
      <c r="AG671" s="19" t="s">
        <v>37</v>
      </c>
      <c r="AH671" s="19" t="s">
        <v>37</v>
      </c>
      <c r="AI671" s="19" t="s">
        <v>37</v>
      </c>
      <c r="AJ671" s="19" t="s">
        <v>37</v>
      </c>
      <c r="AK671" s="19" t="s">
        <v>37</v>
      </c>
      <c r="AL671" s="19" t="s">
        <v>37</v>
      </c>
      <c r="AM671" s="19" t="s">
        <v>37</v>
      </c>
      <c r="AN671" s="19" t="s">
        <v>37</v>
      </c>
      <c r="AO671" s="19" t="s">
        <v>37</v>
      </c>
      <c r="AP671" s="22" t="s">
        <v>37</v>
      </c>
      <c r="AQ671" s="22" t="s">
        <v>37</v>
      </c>
      <c r="AR671" s="22" t="s">
        <v>37</v>
      </c>
      <c r="AS671" s="22" t="s">
        <v>37</v>
      </c>
      <c r="AT671" s="22" t="s">
        <v>37</v>
      </c>
      <c r="AU671" s="21" t="s">
        <v>37</v>
      </c>
      <c r="AV671" s="21" t="s">
        <v>37</v>
      </c>
      <c r="AW671" s="21" t="s">
        <v>37</v>
      </c>
      <c r="AX671" s="21" t="s">
        <v>37</v>
      </c>
      <c r="AY671" s="21" t="s">
        <v>37</v>
      </c>
      <c r="AZ671" s="21" t="s">
        <v>37</v>
      </c>
      <c r="BA671" s="21" t="s">
        <v>37</v>
      </c>
      <c r="BB671" s="21" t="s">
        <v>37</v>
      </c>
      <c r="BC671" s="21" t="s">
        <v>37</v>
      </c>
      <c r="BD671" s="21" t="s">
        <v>37</v>
      </c>
      <c r="BE671" s="20" t="s">
        <v>37</v>
      </c>
      <c r="BF671" s="20" t="s">
        <v>37</v>
      </c>
      <c r="BG671" s="20" t="s">
        <v>37</v>
      </c>
      <c r="BH671" s="20" t="s">
        <v>37</v>
      </c>
      <c r="BI671" s="20" t="s">
        <v>37</v>
      </c>
      <c r="BJ671" s="20" t="s">
        <v>37</v>
      </c>
      <c r="BK671" s="20" t="s">
        <v>37</v>
      </c>
      <c r="BL671" s="20" t="s">
        <v>37</v>
      </c>
      <c r="BM671" s="20" t="s">
        <v>37</v>
      </c>
      <c r="BN671" s="20" t="s">
        <v>37</v>
      </c>
      <c r="BO671" s="22" t="s">
        <v>37</v>
      </c>
      <c r="BP671" s="22" t="s">
        <v>37</v>
      </c>
      <c r="BQ671" s="22" t="s">
        <v>37</v>
      </c>
      <c r="BR671" s="22" t="s">
        <v>37</v>
      </c>
      <c r="BS671" s="22" t="s">
        <v>37</v>
      </c>
      <c r="BT671" s="22" t="s">
        <v>37</v>
      </c>
      <c r="BU671" s="22" t="s">
        <v>37</v>
      </c>
      <c r="BV671" s="22" t="s">
        <v>37</v>
      </c>
      <c r="BW671" s="22" t="s">
        <v>37</v>
      </c>
      <c r="BX671" s="22" t="s">
        <v>37</v>
      </c>
      <c r="BY671" s="24" t="s">
        <v>37</v>
      </c>
      <c r="BZ671" s="24" t="s">
        <v>37</v>
      </c>
      <c r="CA671" s="24" t="s">
        <v>37</v>
      </c>
      <c r="CB671" s="24" t="s">
        <v>37</v>
      </c>
      <c r="CC671" s="24" t="s">
        <v>37</v>
      </c>
      <c r="CD671" s="24" t="s">
        <v>37</v>
      </c>
      <c r="CE671" s="24" t="s">
        <v>37</v>
      </c>
      <c r="CF671" s="24" t="s">
        <v>37</v>
      </c>
      <c r="CG671" s="24" t="s">
        <v>37</v>
      </c>
      <c r="CH671" s="24" t="s">
        <v>37</v>
      </c>
      <c r="CI671" s="22" t="s">
        <v>37</v>
      </c>
      <c r="CJ671" s="22" t="s">
        <v>37</v>
      </c>
      <c r="CK671" s="22" t="s">
        <v>37</v>
      </c>
      <c r="CL671" s="22" t="s">
        <v>37</v>
      </c>
      <c r="CM671" s="20">
        <v>0</v>
      </c>
      <c r="CN671" s="20">
        <v>0</v>
      </c>
      <c r="CO671" s="20">
        <v>8</v>
      </c>
      <c r="CP671" s="20">
        <v>0</v>
      </c>
    </row>
    <row r="672" spans="1:94" x14ac:dyDescent="0.35">
      <c r="A672" s="16">
        <v>2012</v>
      </c>
      <c r="B672" s="17">
        <v>19157</v>
      </c>
      <c r="C672" s="18" t="s">
        <v>1711</v>
      </c>
      <c r="D672" s="18" t="s">
        <v>51</v>
      </c>
      <c r="E672" s="18" t="s">
        <v>33</v>
      </c>
      <c r="F672" s="16" t="s">
        <v>8</v>
      </c>
      <c r="G672" s="20">
        <v>369</v>
      </c>
      <c r="H672" s="20">
        <v>548</v>
      </c>
      <c r="I672" s="20">
        <v>133</v>
      </c>
      <c r="J672" s="20">
        <v>0</v>
      </c>
      <c r="K672" s="20">
        <v>1050</v>
      </c>
      <c r="L672" s="19">
        <v>0.1</v>
      </c>
      <c r="M672" s="19">
        <v>0.1</v>
      </c>
      <c r="N672" s="19">
        <v>0</v>
      </c>
      <c r="O672" s="19">
        <v>0</v>
      </c>
      <c r="P672" s="19">
        <v>0.2</v>
      </c>
      <c r="Q672" s="22">
        <v>2783</v>
      </c>
      <c r="R672" s="22">
        <v>813</v>
      </c>
      <c r="S672" s="22">
        <v>2777</v>
      </c>
      <c r="T672" s="22">
        <v>0</v>
      </c>
      <c r="U672" s="22">
        <v>6373</v>
      </c>
      <c r="V672" s="21">
        <v>1</v>
      </c>
      <c r="W672" s="21">
        <v>0</v>
      </c>
      <c r="X672" s="21">
        <v>1</v>
      </c>
      <c r="Y672" s="21">
        <v>0</v>
      </c>
      <c r="Z672" s="21">
        <v>2</v>
      </c>
      <c r="AA672" s="20">
        <v>0</v>
      </c>
      <c r="AB672" s="20">
        <v>0</v>
      </c>
      <c r="AC672" s="20">
        <v>0</v>
      </c>
      <c r="AD672" s="20">
        <v>0</v>
      </c>
      <c r="AE672" s="20">
        <v>0</v>
      </c>
      <c r="AF672" s="19">
        <v>0</v>
      </c>
      <c r="AG672" s="19">
        <v>0.3</v>
      </c>
      <c r="AH672" s="19">
        <v>0</v>
      </c>
      <c r="AI672" s="19">
        <v>0</v>
      </c>
      <c r="AJ672" s="19">
        <v>0.3</v>
      </c>
      <c r="AK672" s="19">
        <v>0</v>
      </c>
      <c r="AL672" s="19">
        <v>0.5</v>
      </c>
      <c r="AM672" s="19">
        <v>0</v>
      </c>
      <c r="AN672" s="19">
        <v>0</v>
      </c>
      <c r="AO672" s="19">
        <v>0.5</v>
      </c>
      <c r="AP672" s="22">
        <v>0</v>
      </c>
      <c r="AQ672" s="22">
        <v>0</v>
      </c>
      <c r="AR672" s="22">
        <v>0</v>
      </c>
      <c r="AS672" s="22">
        <v>0</v>
      </c>
      <c r="AT672" s="22">
        <v>0</v>
      </c>
      <c r="AU672" s="21">
        <v>1.5</v>
      </c>
      <c r="AV672" s="21">
        <v>4.3</v>
      </c>
      <c r="AW672" s="21">
        <v>0</v>
      </c>
      <c r="AX672" s="21">
        <v>0</v>
      </c>
      <c r="AY672" s="21">
        <v>5.8</v>
      </c>
      <c r="AZ672" s="21">
        <v>2.4</v>
      </c>
      <c r="BA672" s="21">
        <v>6.9</v>
      </c>
      <c r="BB672" s="21">
        <v>0</v>
      </c>
      <c r="BC672" s="21">
        <v>0</v>
      </c>
      <c r="BD672" s="21">
        <v>9.3000000000000007</v>
      </c>
      <c r="BE672" s="20">
        <v>49</v>
      </c>
      <c r="BF672" s="20">
        <v>2</v>
      </c>
      <c r="BG672" s="20">
        <v>1</v>
      </c>
      <c r="BH672" s="20">
        <v>0</v>
      </c>
      <c r="BI672" s="20">
        <v>52</v>
      </c>
      <c r="BJ672" s="20">
        <v>152</v>
      </c>
      <c r="BK672" s="20">
        <v>34</v>
      </c>
      <c r="BL672" s="20">
        <v>16</v>
      </c>
      <c r="BM672" s="20">
        <v>0</v>
      </c>
      <c r="BN672" s="20">
        <v>202</v>
      </c>
      <c r="BO672" s="22">
        <v>712</v>
      </c>
      <c r="BP672" s="22">
        <v>22</v>
      </c>
      <c r="BQ672" s="22">
        <v>7</v>
      </c>
      <c r="BR672" s="22">
        <v>0</v>
      </c>
      <c r="BS672" s="22">
        <v>741</v>
      </c>
      <c r="BT672" s="22">
        <v>0</v>
      </c>
      <c r="BU672" s="22">
        <v>0</v>
      </c>
      <c r="BV672" s="22">
        <v>0</v>
      </c>
      <c r="BW672" s="22">
        <v>0</v>
      </c>
      <c r="BX672" s="22">
        <v>0</v>
      </c>
      <c r="BY672" s="24">
        <v>0</v>
      </c>
      <c r="BZ672" s="24">
        <v>0</v>
      </c>
      <c r="CA672" s="24">
        <v>0</v>
      </c>
      <c r="CB672" s="24">
        <v>0</v>
      </c>
      <c r="CC672" s="24">
        <v>0</v>
      </c>
      <c r="CD672" s="24">
        <v>913</v>
      </c>
      <c r="CE672" s="24">
        <v>58</v>
      </c>
      <c r="CF672" s="24">
        <v>24</v>
      </c>
      <c r="CG672" s="24">
        <v>0</v>
      </c>
      <c r="CH672" s="24">
        <v>995</v>
      </c>
      <c r="CI672" s="22" t="s">
        <v>37</v>
      </c>
      <c r="CJ672" s="22" t="s">
        <v>37</v>
      </c>
      <c r="CK672" s="22" t="s">
        <v>37</v>
      </c>
      <c r="CL672" s="22" t="s">
        <v>37</v>
      </c>
      <c r="CM672" s="20" t="s">
        <v>37</v>
      </c>
      <c r="CN672" s="20" t="s">
        <v>37</v>
      </c>
      <c r="CO672" s="20" t="s">
        <v>37</v>
      </c>
      <c r="CP672" s="20" t="s">
        <v>37</v>
      </c>
    </row>
    <row r="673" spans="1:94" x14ac:dyDescent="0.35">
      <c r="A673" s="16">
        <v>2012</v>
      </c>
      <c r="B673" s="17">
        <v>19158</v>
      </c>
      <c r="C673" s="18" t="s">
        <v>1712</v>
      </c>
      <c r="D673" s="18" t="s">
        <v>132</v>
      </c>
      <c r="E673" s="18" t="s">
        <v>33</v>
      </c>
      <c r="F673" s="16" t="s">
        <v>8</v>
      </c>
      <c r="G673" s="20">
        <v>87</v>
      </c>
      <c r="H673" s="20">
        <v>39</v>
      </c>
      <c r="I673" s="20" t="s">
        <v>37</v>
      </c>
      <c r="J673" s="20" t="s">
        <v>37</v>
      </c>
      <c r="K673" s="20">
        <v>126</v>
      </c>
      <c r="L673" s="19" t="s">
        <v>37</v>
      </c>
      <c r="M673" s="19" t="s">
        <v>37</v>
      </c>
      <c r="N673" s="19" t="s">
        <v>37</v>
      </c>
      <c r="O673" s="19" t="s">
        <v>37</v>
      </c>
      <c r="P673" s="19" t="s">
        <v>37</v>
      </c>
      <c r="Q673" s="22">
        <v>1055</v>
      </c>
      <c r="R673" s="22">
        <v>41</v>
      </c>
      <c r="S673" s="22" t="s">
        <v>37</v>
      </c>
      <c r="T673" s="22" t="s">
        <v>37</v>
      </c>
      <c r="U673" s="22">
        <v>1096</v>
      </c>
      <c r="V673" s="21" t="s">
        <v>37</v>
      </c>
      <c r="W673" s="21" t="s">
        <v>37</v>
      </c>
      <c r="X673" s="21" t="s">
        <v>37</v>
      </c>
      <c r="Y673" s="21" t="s">
        <v>37</v>
      </c>
      <c r="Z673" s="21" t="s">
        <v>37</v>
      </c>
      <c r="AA673" s="20" t="s">
        <v>37</v>
      </c>
      <c r="AB673" s="20" t="s">
        <v>37</v>
      </c>
      <c r="AC673" s="20" t="s">
        <v>37</v>
      </c>
      <c r="AD673" s="20" t="s">
        <v>37</v>
      </c>
      <c r="AE673" s="20" t="s">
        <v>37</v>
      </c>
      <c r="AF673" s="19" t="s">
        <v>37</v>
      </c>
      <c r="AG673" s="19" t="s">
        <v>37</v>
      </c>
      <c r="AH673" s="19" t="s">
        <v>37</v>
      </c>
      <c r="AI673" s="19" t="s">
        <v>37</v>
      </c>
      <c r="AJ673" s="19" t="s">
        <v>37</v>
      </c>
      <c r="AK673" s="19" t="s">
        <v>37</v>
      </c>
      <c r="AL673" s="19" t="s">
        <v>37</v>
      </c>
      <c r="AM673" s="19" t="s">
        <v>37</v>
      </c>
      <c r="AN673" s="19" t="s">
        <v>37</v>
      </c>
      <c r="AO673" s="19" t="s">
        <v>37</v>
      </c>
      <c r="AP673" s="22" t="s">
        <v>37</v>
      </c>
      <c r="AQ673" s="22" t="s">
        <v>37</v>
      </c>
      <c r="AR673" s="22" t="s">
        <v>37</v>
      </c>
      <c r="AS673" s="22" t="s">
        <v>37</v>
      </c>
      <c r="AT673" s="22" t="s">
        <v>37</v>
      </c>
      <c r="AU673" s="21" t="s">
        <v>37</v>
      </c>
      <c r="AV673" s="21" t="s">
        <v>37</v>
      </c>
      <c r="AW673" s="21" t="s">
        <v>37</v>
      </c>
      <c r="AX673" s="21" t="s">
        <v>37</v>
      </c>
      <c r="AY673" s="21" t="s">
        <v>37</v>
      </c>
      <c r="AZ673" s="21" t="s">
        <v>37</v>
      </c>
      <c r="BA673" s="21" t="s">
        <v>37</v>
      </c>
      <c r="BB673" s="21" t="s">
        <v>37</v>
      </c>
      <c r="BC673" s="21" t="s">
        <v>37</v>
      </c>
      <c r="BD673" s="21" t="s">
        <v>37</v>
      </c>
      <c r="BE673" s="20" t="s">
        <v>37</v>
      </c>
      <c r="BF673" s="20" t="s">
        <v>37</v>
      </c>
      <c r="BG673" s="20" t="s">
        <v>37</v>
      </c>
      <c r="BH673" s="20" t="s">
        <v>37</v>
      </c>
      <c r="BI673" s="20">
        <v>0</v>
      </c>
      <c r="BJ673" s="20">
        <v>66</v>
      </c>
      <c r="BK673" s="20">
        <v>5</v>
      </c>
      <c r="BL673" s="20" t="s">
        <v>37</v>
      </c>
      <c r="BM673" s="20" t="s">
        <v>37</v>
      </c>
      <c r="BN673" s="20">
        <v>71</v>
      </c>
      <c r="BO673" s="22" t="s">
        <v>37</v>
      </c>
      <c r="BP673" s="22" t="s">
        <v>37</v>
      </c>
      <c r="BQ673" s="22" t="s">
        <v>37</v>
      </c>
      <c r="BR673" s="22" t="s">
        <v>37</v>
      </c>
      <c r="BS673" s="22">
        <v>0</v>
      </c>
      <c r="BT673" s="22" t="s">
        <v>37</v>
      </c>
      <c r="BU673" s="22" t="s">
        <v>37</v>
      </c>
      <c r="BV673" s="22" t="s">
        <v>37</v>
      </c>
      <c r="BW673" s="22" t="s">
        <v>37</v>
      </c>
      <c r="BX673" s="22">
        <v>0</v>
      </c>
      <c r="BY673" s="24" t="s">
        <v>37</v>
      </c>
      <c r="BZ673" s="24" t="s">
        <v>37</v>
      </c>
      <c r="CA673" s="24" t="s">
        <v>37</v>
      </c>
      <c r="CB673" s="24" t="s">
        <v>37</v>
      </c>
      <c r="CC673" s="24">
        <v>0</v>
      </c>
      <c r="CD673" s="24">
        <v>66</v>
      </c>
      <c r="CE673" s="24">
        <v>5</v>
      </c>
      <c r="CF673" s="24">
        <v>0</v>
      </c>
      <c r="CG673" s="24">
        <v>0</v>
      </c>
      <c r="CH673" s="24">
        <v>71</v>
      </c>
      <c r="CI673" s="22" t="s">
        <v>37</v>
      </c>
      <c r="CJ673" s="22" t="s">
        <v>37</v>
      </c>
      <c r="CK673" s="22" t="s">
        <v>37</v>
      </c>
      <c r="CL673" s="22" t="s">
        <v>37</v>
      </c>
      <c r="CM673" s="20" t="s">
        <v>37</v>
      </c>
      <c r="CN673" s="20" t="s">
        <v>37</v>
      </c>
      <c r="CO673" s="20" t="s">
        <v>37</v>
      </c>
      <c r="CP673" s="20" t="s">
        <v>37</v>
      </c>
    </row>
    <row r="674" spans="1:94" x14ac:dyDescent="0.35">
      <c r="A674" s="16">
        <v>2012</v>
      </c>
      <c r="B674" s="17">
        <v>19160</v>
      </c>
      <c r="C674" s="18" t="s">
        <v>1283</v>
      </c>
      <c r="D674" s="18" t="s">
        <v>80</v>
      </c>
      <c r="E674" s="18" t="s">
        <v>33</v>
      </c>
      <c r="F674" s="16" t="s">
        <v>8</v>
      </c>
      <c r="G674" s="20" t="s">
        <v>37</v>
      </c>
      <c r="H674" s="20" t="s">
        <v>37</v>
      </c>
      <c r="I674" s="20" t="s">
        <v>37</v>
      </c>
      <c r="J674" s="20" t="s">
        <v>37</v>
      </c>
      <c r="K674" s="20">
        <v>0</v>
      </c>
      <c r="L674" s="19" t="s">
        <v>37</v>
      </c>
      <c r="M674" s="19" t="s">
        <v>37</v>
      </c>
      <c r="N674" s="19" t="s">
        <v>37</v>
      </c>
      <c r="O674" s="19" t="s">
        <v>37</v>
      </c>
      <c r="P674" s="19">
        <v>0</v>
      </c>
      <c r="Q674" s="22" t="s">
        <v>37</v>
      </c>
      <c r="R674" s="22" t="s">
        <v>37</v>
      </c>
      <c r="S674" s="22" t="s">
        <v>37</v>
      </c>
      <c r="T674" s="22" t="s">
        <v>37</v>
      </c>
      <c r="U674" s="22">
        <v>0</v>
      </c>
      <c r="V674" s="21" t="s">
        <v>37</v>
      </c>
      <c r="W674" s="21" t="s">
        <v>37</v>
      </c>
      <c r="X674" s="21" t="s">
        <v>37</v>
      </c>
      <c r="Y674" s="21" t="s">
        <v>37</v>
      </c>
      <c r="Z674" s="21">
        <v>0</v>
      </c>
      <c r="AA674" s="20" t="s">
        <v>37</v>
      </c>
      <c r="AB674" s="20" t="s">
        <v>37</v>
      </c>
      <c r="AC674" s="20" t="s">
        <v>37</v>
      </c>
      <c r="AD674" s="20" t="s">
        <v>37</v>
      </c>
      <c r="AE674" s="20">
        <v>0</v>
      </c>
      <c r="AF674" s="19" t="s">
        <v>37</v>
      </c>
      <c r="AG674" s="19" t="s">
        <v>37</v>
      </c>
      <c r="AH674" s="19" t="s">
        <v>37</v>
      </c>
      <c r="AI674" s="19" t="s">
        <v>37</v>
      </c>
      <c r="AJ674" s="19">
        <v>0</v>
      </c>
      <c r="AK674" s="19" t="s">
        <v>37</v>
      </c>
      <c r="AL674" s="19" t="s">
        <v>37</v>
      </c>
      <c r="AM674" s="19" t="s">
        <v>37</v>
      </c>
      <c r="AN674" s="19" t="s">
        <v>37</v>
      </c>
      <c r="AO674" s="19">
        <v>0</v>
      </c>
      <c r="AP674" s="22" t="s">
        <v>37</v>
      </c>
      <c r="AQ674" s="22" t="s">
        <v>37</v>
      </c>
      <c r="AR674" s="22">
        <v>249</v>
      </c>
      <c r="AS674" s="22" t="s">
        <v>37</v>
      </c>
      <c r="AT674" s="22">
        <v>249</v>
      </c>
      <c r="AU674" s="21" t="s">
        <v>37</v>
      </c>
      <c r="AV674" s="21" t="s">
        <v>37</v>
      </c>
      <c r="AW674" s="21">
        <v>0.6</v>
      </c>
      <c r="AX674" s="21" t="s">
        <v>37</v>
      </c>
      <c r="AY674" s="21">
        <v>0.6</v>
      </c>
      <c r="AZ674" s="21" t="s">
        <v>37</v>
      </c>
      <c r="BA674" s="21" t="s">
        <v>37</v>
      </c>
      <c r="BB674" s="21">
        <v>0.8</v>
      </c>
      <c r="BC674" s="21" t="s">
        <v>37</v>
      </c>
      <c r="BD674" s="21">
        <v>0.8</v>
      </c>
      <c r="BE674" s="20" t="s">
        <v>37</v>
      </c>
      <c r="BF674" s="20" t="s">
        <v>37</v>
      </c>
      <c r="BG674" s="20" t="s">
        <v>37</v>
      </c>
      <c r="BH674" s="20" t="s">
        <v>37</v>
      </c>
      <c r="BI674" s="20">
        <v>0</v>
      </c>
      <c r="BJ674" s="20" t="s">
        <v>37</v>
      </c>
      <c r="BK674" s="20" t="s">
        <v>37</v>
      </c>
      <c r="BL674" s="20" t="s">
        <v>37</v>
      </c>
      <c r="BM674" s="20" t="s">
        <v>37</v>
      </c>
      <c r="BN674" s="20">
        <v>0</v>
      </c>
      <c r="BO674" s="22" t="s">
        <v>37</v>
      </c>
      <c r="BP674" s="22" t="s">
        <v>37</v>
      </c>
      <c r="BQ674" s="22" t="s">
        <v>37</v>
      </c>
      <c r="BR674" s="22" t="s">
        <v>37</v>
      </c>
      <c r="BS674" s="22">
        <v>0</v>
      </c>
      <c r="BT674" s="22" t="s">
        <v>37</v>
      </c>
      <c r="BU674" s="22" t="s">
        <v>37</v>
      </c>
      <c r="BV674" s="22" t="s">
        <v>37</v>
      </c>
      <c r="BW674" s="22" t="s">
        <v>37</v>
      </c>
      <c r="BX674" s="22">
        <v>0</v>
      </c>
      <c r="BY674" s="24" t="s">
        <v>37</v>
      </c>
      <c r="BZ674" s="24" t="s">
        <v>37</v>
      </c>
      <c r="CA674" s="24" t="s">
        <v>37</v>
      </c>
      <c r="CB674" s="24" t="s">
        <v>37</v>
      </c>
      <c r="CC674" s="24">
        <v>0</v>
      </c>
      <c r="CD674" s="24">
        <v>0</v>
      </c>
      <c r="CE674" s="24">
        <v>0</v>
      </c>
      <c r="CF674" s="24">
        <v>0</v>
      </c>
      <c r="CG674" s="24">
        <v>0</v>
      </c>
      <c r="CH674" s="24">
        <v>0</v>
      </c>
      <c r="CI674" s="22" t="s">
        <v>37</v>
      </c>
      <c r="CJ674" s="22" t="s">
        <v>37</v>
      </c>
      <c r="CK674" s="22" t="s">
        <v>37</v>
      </c>
      <c r="CL674" s="22" t="s">
        <v>37</v>
      </c>
      <c r="CM674" s="20" t="s">
        <v>37</v>
      </c>
      <c r="CN674" s="20" t="s">
        <v>37</v>
      </c>
      <c r="CO674" s="20" t="s">
        <v>37</v>
      </c>
      <c r="CP674" s="20" t="s">
        <v>37</v>
      </c>
    </row>
    <row r="675" spans="1:94" x14ac:dyDescent="0.35">
      <c r="A675" s="16">
        <v>2012</v>
      </c>
      <c r="B675" s="17">
        <v>19161</v>
      </c>
      <c r="C675" s="18" t="s">
        <v>1283</v>
      </c>
      <c r="D675" s="18" t="s">
        <v>61</v>
      </c>
      <c r="E675" s="18" t="s">
        <v>33</v>
      </c>
      <c r="F675" s="16" t="s">
        <v>8</v>
      </c>
      <c r="G675" s="20" t="s">
        <v>37</v>
      </c>
      <c r="H675" s="20" t="s">
        <v>37</v>
      </c>
      <c r="I675" s="20" t="s">
        <v>37</v>
      </c>
      <c r="J675" s="20" t="s">
        <v>37</v>
      </c>
      <c r="K675" s="20" t="s">
        <v>37</v>
      </c>
      <c r="L675" s="19" t="s">
        <v>37</v>
      </c>
      <c r="M675" s="19" t="s">
        <v>37</v>
      </c>
      <c r="N675" s="19" t="s">
        <v>37</v>
      </c>
      <c r="O675" s="19" t="s">
        <v>37</v>
      </c>
      <c r="P675" s="19" t="s">
        <v>37</v>
      </c>
      <c r="Q675" s="22" t="s">
        <v>37</v>
      </c>
      <c r="R675" s="22" t="s">
        <v>37</v>
      </c>
      <c r="S675" s="22" t="s">
        <v>37</v>
      </c>
      <c r="T675" s="22" t="s">
        <v>37</v>
      </c>
      <c r="U675" s="22" t="s">
        <v>37</v>
      </c>
      <c r="V675" s="21" t="s">
        <v>37</v>
      </c>
      <c r="W675" s="21" t="s">
        <v>37</v>
      </c>
      <c r="X675" s="21" t="s">
        <v>37</v>
      </c>
      <c r="Y675" s="21" t="s">
        <v>37</v>
      </c>
      <c r="Z675" s="21" t="s">
        <v>37</v>
      </c>
      <c r="AA675" s="20" t="s">
        <v>37</v>
      </c>
      <c r="AB675" s="20" t="s">
        <v>37</v>
      </c>
      <c r="AC675" s="20" t="s">
        <v>37</v>
      </c>
      <c r="AD675" s="20" t="s">
        <v>37</v>
      </c>
      <c r="AE675" s="20" t="s">
        <v>37</v>
      </c>
      <c r="AF675" s="19" t="s">
        <v>37</v>
      </c>
      <c r="AG675" s="19" t="s">
        <v>37</v>
      </c>
      <c r="AH675" s="19" t="s">
        <v>37</v>
      </c>
      <c r="AI675" s="19" t="s">
        <v>37</v>
      </c>
      <c r="AJ675" s="19" t="s">
        <v>37</v>
      </c>
      <c r="AK675" s="19" t="s">
        <v>37</v>
      </c>
      <c r="AL675" s="19" t="s">
        <v>37</v>
      </c>
      <c r="AM675" s="19" t="s">
        <v>37</v>
      </c>
      <c r="AN675" s="19" t="s">
        <v>37</v>
      </c>
      <c r="AO675" s="19" t="s">
        <v>37</v>
      </c>
      <c r="AP675" s="22" t="s">
        <v>37</v>
      </c>
      <c r="AQ675" s="22" t="s">
        <v>37</v>
      </c>
      <c r="AR675" s="22" t="s">
        <v>37</v>
      </c>
      <c r="AS675" s="22" t="s">
        <v>37</v>
      </c>
      <c r="AT675" s="22" t="s">
        <v>37</v>
      </c>
      <c r="AU675" s="21" t="s">
        <v>37</v>
      </c>
      <c r="AV675" s="21" t="s">
        <v>37</v>
      </c>
      <c r="AW675" s="21" t="s">
        <v>37</v>
      </c>
      <c r="AX675" s="21" t="s">
        <v>37</v>
      </c>
      <c r="AY675" s="21" t="s">
        <v>37</v>
      </c>
      <c r="AZ675" s="21" t="s">
        <v>37</v>
      </c>
      <c r="BA675" s="21" t="s">
        <v>37</v>
      </c>
      <c r="BB675" s="21" t="s">
        <v>37</v>
      </c>
      <c r="BC675" s="21" t="s">
        <v>37</v>
      </c>
      <c r="BD675" s="21" t="s">
        <v>37</v>
      </c>
      <c r="BE675" s="20" t="s">
        <v>37</v>
      </c>
      <c r="BF675" s="20" t="s">
        <v>37</v>
      </c>
      <c r="BG675" s="20" t="s">
        <v>37</v>
      </c>
      <c r="BH675" s="20" t="s">
        <v>37</v>
      </c>
      <c r="BI675" s="20" t="s">
        <v>37</v>
      </c>
      <c r="BJ675" s="20" t="s">
        <v>37</v>
      </c>
      <c r="BK675" s="20" t="s">
        <v>37</v>
      </c>
      <c r="BL675" s="20" t="s">
        <v>37</v>
      </c>
      <c r="BM675" s="20" t="s">
        <v>37</v>
      </c>
      <c r="BN675" s="20" t="s">
        <v>37</v>
      </c>
      <c r="BO675" s="22" t="s">
        <v>37</v>
      </c>
      <c r="BP675" s="22" t="s">
        <v>37</v>
      </c>
      <c r="BQ675" s="22" t="s">
        <v>37</v>
      </c>
      <c r="BR675" s="22" t="s">
        <v>37</v>
      </c>
      <c r="BS675" s="22" t="s">
        <v>37</v>
      </c>
      <c r="BT675" s="22" t="s">
        <v>37</v>
      </c>
      <c r="BU675" s="22" t="s">
        <v>37</v>
      </c>
      <c r="BV675" s="22" t="s">
        <v>37</v>
      </c>
      <c r="BW675" s="22" t="s">
        <v>37</v>
      </c>
      <c r="BX675" s="22" t="s">
        <v>37</v>
      </c>
      <c r="BY675" s="24" t="s">
        <v>37</v>
      </c>
      <c r="BZ675" s="24" t="s">
        <v>37</v>
      </c>
      <c r="CA675" s="24" t="s">
        <v>37</v>
      </c>
      <c r="CB675" s="24" t="s">
        <v>37</v>
      </c>
      <c r="CC675" s="24" t="s">
        <v>37</v>
      </c>
      <c r="CD675" s="24" t="s">
        <v>37</v>
      </c>
      <c r="CE675" s="24" t="s">
        <v>37</v>
      </c>
      <c r="CF675" s="24" t="s">
        <v>37</v>
      </c>
      <c r="CG675" s="24" t="s">
        <v>37</v>
      </c>
      <c r="CH675" s="24" t="s">
        <v>37</v>
      </c>
      <c r="CI675" s="22" t="s">
        <v>37</v>
      </c>
      <c r="CJ675" s="22" t="s">
        <v>37</v>
      </c>
      <c r="CK675" s="22" t="s">
        <v>37</v>
      </c>
      <c r="CL675" s="22" t="s">
        <v>37</v>
      </c>
      <c r="CM675" s="20" t="s">
        <v>37</v>
      </c>
      <c r="CN675" s="20">
        <v>16</v>
      </c>
      <c r="CO675" s="20" t="s">
        <v>37</v>
      </c>
      <c r="CP675" s="20" t="s">
        <v>37</v>
      </c>
    </row>
    <row r="676" spans="1:94" x14ac:dyDescent="0.35">
      <c r="A676" s="16">
        <v>2012</v>
      </c>
      <c r="B676" s="17">
        <v>19189</v>
      </c>
      <c r="C676" s="18" t="s">
        <v>1714</v>
      </c>
      <c r="D676" s="18" t="s">
        <v>56</v>
      </c>
      <c r="E676" s="18" t="s">
        <v>33</v>
      </c>
      <c r="F676" s="16" t="s">
        <v>8</v>
      </c>
      <c r="G676" s="20" t="s">
        <v>37</v>
      </c>
      <c r="H676" s="20" t="s">
        <v>37</v>
      </c>
      <c r="I676" s="20" t="s">
        <v>37</v>
      </c>
      <c r="J676" s="20" t="s">
        <v>37</v>
      </c>
      <c r="K676" s="20">
        <v>0</v>
      </c>
      <c r="L676" s="19" t="s">
        <v>37</v>
      </c>
      <c r="M676" s="19" t="s">
        <v>37</v>
      </c>
      <c r="N676" s="19" t="s">
        <v>37</v>
      </c>
      <c r="O676" s="19" t="s">
        <v>37</v>
      </c>
      <c r="P676" s="19">
        <v>0</v>
      </c>
      <c r="Q676" s="22">
        <v>328</v>
      </c>
      <c r="R676" s="22" t="s">
        <v>37</v>
      </c>
      <c r="S676" s="22" t="s">
        <v>37</v>
      </c>
      <c r="T676" s="22" t="s">
        <v>37</v>
      </c>
      <c r="U676" s="22">
        <v>328</v>
      </c>
      <c r="V676" s="21">
        <v>0.1</v>
      </c>
      <c r="W676" s="21" t="s">
        <v>37</v>
      </c>
      <c r="X676" s="21" t="s">
        <v>37</v>
      </c>
      <c r="Y676" s="21" t="s">
        <v>37</v>
      </c>
      <c r="Z676" s="21">
        <v>0.1</v>
      </c>
      <c r="AA676" s="20" t="s">
        <v>37</v>
      </c>
      <c r="AB676" s="20" t="s">
        <v>37</v>
      </c>
      <c r="AC676" s="20" t="s">
        <v>37</v>
      </c>
      <c r="AD676" s="20" t="s">
        <v>37</v>
      </c>
      <c r="AE676" s="20">
        <v>0</v>
      </c>
      <c r="AF676" s="19" t="s">
        <v>37</v>
      </c>
      <c r="AG676" s="19" t="s">
        <v>37</v>
      </c>
      <c r="AH676" s="19" t="s">
        <v>37</v>
      </c>
      <c r="AI676" s="19" t="s">
        <v>37</v>
      </c>
      <c r="AJ676" s="19">
        <v>0</v>
      </c>
      <c r="AK676" s="19" t="s">
        <v>37</v>
      </c>
      <c r="AL676" s="19" t="s">
        <v>37</v>
      </c>
      <c r="AM676" s="19" t="s">
        <v>37</v>
      </c>
      <c r="AN676" s="19" t="s">
        <v>37</v>
      </c>
      <c r="AO676" s="19">
        <v>0</v>
      </c>
      <c r="AP676" s="22" t="s">
        <v>37</v>
      </c>
      <c r="AQ676" s="22" t="s">
        <v>37</v>
      </c>
      <c r="AR676" s="22" t="s">
        <v>37</v>
      </c>
      <c r="AS676" s="22" t="s">
        <v>37</v>
      </c>
      <c r="AT676" s="22">
        <v>0</v>
      </c>
      <c r="AU676" s="21" t="s">
        <v>37</v>
      </c>
      <c r="AV676" s="21">
        <v>8.1</v>
      </c>
      <c r="AW676" s="21" t="s">
        <v>37</v>
      </c>
      <c r="AX676" s="21" t="s">
        <v>37</v>
      </c>
      <c r="AY676" s="21">
        <v>8.1</v>
      </c>
      <c r="AZ676" s="21" t="s">
        <v>37</v>
      </c>
      <c r="BA676" s="21">
        <v>9.6</v>
      </c>
      <c r="BB676" s="21" t="s">
        <v>37</v>
      </c>
      <c r="BC676" s="21" t="s">
        <v>37</v>
      </c>
      <c r="BD676" s="21">
        <v>9.6</v>
      </c>
      <c r="BE676" s="20">
        <v>176</v>
      </c>
      <c r="BF676" s="20" t="s">
        <v>37</v>
      </c>
      <c r="BG676" s="20" t="s">
        <v>37</v>
      </c>
      <c r="BH676" s="20" t="s">
        <v>37</v>
      </c>
      <c r="BI676" s="20">
        <v>176</v>
      </c>
      <c r="BJ676" s="20" t="s">
        <v>37</v>
      </c>
      <c r="BK676" s="20" t="s">
        <v>37</v>
      </c>
      <c r="BL676" s="20" t="s">
        <v>37</v>
      </c>
      <c r="BM676" s="20" t="s">
        <v>37</v>
      </c>
      <c r="BN676" s="20">
        <v>0</v>
      </c>
      <c r="BO676" s="22" t="s">
        <v>37</v>
      </c>
      <c r="BP676" s="22" t="s">
        <v>37</v>
      </c>
      <c r="BQ676" s="22" t="s">
        <v>37</v>
      </c>
      <c r="BR676" s="22" t="s">
        <v>37</v>
      </c>
      <c r="BS676" s="22">
        <v>0</v>
      </c>
      <c r="BT676" s="22" t="s">
        <v>37</v>
      </c>
      <c r="BU676" s="22" t="s">
        <v>37</v>
      </c>
      <c r="BV676" s="22" t="s">
        <v>37</v>
      </c>
      <c r="BW676" s="22" t="s">
        <v>37</v>
      </c>
      <c r="BX676" s="22">
        <v>0</v>
      </c>
      <c r="BY676" s="24">
        <v>5</v>
      </c>
      <c r="BZ676" s="24" t="s">
        <v>37</v>
      </c>
      <c r="CA676" s="24" t="s">
        <v>37</v>
      </c>
      <c r="CB676" s="24" t="s">
        <v>37</v>
      </c>
      <c r="CC676" s="24">
        <v>5</v>
      </c>
      <c r="CD676" s="24">
        <v>181</v>
      </c>
      <c r="CE676" s="24">
        <v>0</v>
      </c>
      <c r="CF676" s="24">
        <v>0</v>
      </c>
      <c r="CG676" s="24">
        <v>0</v>
      </c>
      <c r="CH676" s="24">
        <v>181</v>
      </c>
      <c r="CI676" s="22" t="s">
        <v>37</v>
      </c>
      <c r="CJ676" s="22">
        <v>15</v>
      </c>
      <c r="CK676" s="22" t="s">
        <v>37</v>
      </c>
      <c r="CL676" s="22" t="s">
        <v>37</v>
      </c>
      <c r="CM676" s="20">
        <v>2883</v>
      </c>
      <c r="CN676" s="20">
        <v>11</v>
      </c>
      <c r="CO676" s="20">
        <v>31</v>
      </c>
      <c r="CP676" s="20" t="s">
        <v>37</v>
      </c>
    </row>
    <row r="677" spans="1:94" x14ac:dyDescent="0.35">
      <c r="A677" s="16">
        <v>2012</v>
      </c>
      <c r="B677" s="17">
        <v>19229</v>
      </c>
      <c r="C677" s="18" t="s">
        <v>1717</v>
      </c>
      <c r="D677" s="18" t="s">
        <v>63</v>
      </c>
      <c r="E677" s="18" t="s">
        <v>191</v>
      </c>
      <c r="F677" s="16" t="s">
        <v>8</v>
      </c>
      <c r="G677" s="20">
        <v>1942</v>
      </c>
      <c r="H677" s="20">
        <v>792</v>
      </c>
      <c r="I677" s="20" t="s">
        <v>37</v>
      </c>
      <c r="J677" s="20" t="s">
        <v>37</v>
      </c>
      <c r="K677" s="20">
        <v>2734</v>
      </c>
      <c r="L677" s="19">
        <v>0.7</v>
      </c>
      <c r="M677" s="19">
        <v>0.2</v>
      </c>
      <c r="N677" s="19" t="s">
        <v>37</v>
      </c>
      <c r="O677" s="19" t="s">
        <v>37</v>
      </c>
      <c r="P677" s="19">
        <v>0.9</v>
      </c>
      <c r="Q677" s="22">
        <v>12116</v>
      </c>
      <c r="R677" s="22">
        <v>5628</v>
      </c>
      <c r="S677" s="22" t="s">
        <v>37</v>
      </c>
      <c r="T677" s="22" t="s">
        <v>37</v>
      </c>
      <c r="U677" s="22">
        <v>17744</v>
      </c>
      <c r="V677" s="21">
        <v>3.6</v>
      </c>
      <c r="W677" s="21">
        <v>1.4</v>
      </c>
      <c r="X677" s="21" t="s">
        <v>37</v>
      </c>
      <c r="Y677" s="21" t="s">
        <v>37</v>
      </c>
      <c r="Z677" s="21">
        <v>5</v>
      </c>
      <c r="AA677" s="20" t="s">
        <v>37</v>
      </c>
      <c r="AB677" s="20" t="s">
        <v>37</v>
      </c>
      <c r="AC677" s="20" t="s">
        <v>37</v>
      </c>
      <c r="AD677" s="20" t="s">
        <v>37</v>
      </c>
      <c r="AE677" s="20">
        <v>0</v>
      </c>
      <c r="AF677" s="19" t="s">
        <v>37</v>
      </c>
      <c r="AG677" s="19" t="s">
        <v>37</v>
      </c>
      <c r="AH677" s="19" t="s">
        <v>37</v>
      </c>
      <c r="AI677" s="19" t="s">
        <v>37</v>
      </c>
      <c r="AJ677" s="19">
        <v>0</v>
      </c>
      <c r="AK677" s="19" t="s">
        <v>37</v>
      </c>
      <c r="AL677" s="19" t="s">
        <v>37</v>
      </c>
      <c r="AM677" s="19" t="s">
        <v>37</v>
      </c>
      <c r="AN677" s="19" t="s">
        <v>37</v>
      </c>
      <c r="AO677" s="19">
        <v>0</v>
      </c>
      <c r="AP677" s="22" t="s">
        <v>37</v>
      </c>
      <c r="AQ677" s="22" t="s">
        <v>37</v>
      </c>
      <c r="AR677" s="22" t="s">
        <v>37</v>
      </c>
      <c r="AS677" s="22" t="s">
        <v>37</v>
      </c>
      <c r="AT677" s="22">
        <v>0</v>
      </c>
      <c r="AU677" s="21" t="s">
        <v>37</v>
      </c>
      <c r="AV677" s="21" t="s">
        <v>37</v>
      </c>
      <c r="AW677" s="21" t="s">
        <v>37</v>
      </c>
      <c r="AX677" s="21" t="s">
        <v>37</v>
      </c>
      <c r="AY677" s="21">
        <v>0</v>
      </c>
      <c r="AZ677" s="21" t="s">
        <v>37</v>
      </c>
      <c r="BA677" s="21" t="s">
        <v>37</v>
      </c>
      <c r="BB677" s="21" t="s">
        <v>37</v>
      </c>
      <c r="BC677" s="21" t="s">
        <v>37</v>
      </c>
      <c r="BD677" s="21">
        <v>0</v>
      </c>
      <c r="BE677" s="20" t="s">
        <v>37</v>
      </c>
      <c r="BF677" s="20" t="s">
        <v>37</v>
      </c>
      <c r="BG677" s="20" t="s">
        <v>37</v>
      </c>
      <c r="BH677" s="20" t="s">
        <v>37</v>
      </c>
      <c r="BI677" s="20" t="s">
        <v>37</v>
      </c>
      <c r="BJ677" s="20" t="s">
        <v>37</v>
      </c>
      <c r="BK677" s="20" t="s">
        <v>37</v>
      </c>
      <c r="BL677" s="20" t="s">
        <v>37</v>
      </c>
      <c r="BM677" s="20" t="s">
        <v>37</v>
      </c>
      <c r="BN677" s="20" t="s">
        <v>37</v>
      </c>
      <c r="BO677" s="22" t="s">
        <v>37</v>
      </c>
      <c r="BP677" s="22" t="s">
        <v>37</v>
      </c>
      <c r="BQ677" s="22" t="s">
        <v>37</v>
      </c>
      <c r="BR677" s="22" t="s">
        <v>37</v>
      </c>
      <c r="BS677" s="22" t="s">
        <v>37</v>
      </c>
      <c r="BT677" s="22" t="s">
        <v>37</v>
      </c>
      <c r="BU677" s="22" t="s">
        <v>37</v>
      </c>
      <c r="BV677" s="22" t="s">
        <v>37</v>
      </c>
      <c r="BW677" s="22" t="s">
        <v>37</v>
      </c>
      <c r="BX677" s="22" t="s">
        <v>37</v>
      </c>
      <c r="BY677" s="24" t="s">
        <v>37</v>
      </c>
      <c r="BZ677" s="24" t="s">
        <v>37</v>
      </c>
      <c r="CA677" s="24" t="s">
        <v>37</v>
      </c>
      <c r="CB677" s="24" t="s">
        <v>37</v>
      </c>
      <c r="CC677" s="24" t="s">
        <v>37</v>
      </c>
      <c r="CD677" s="24" t="s">
        <v>37</v>
      </c>
      <c r="CE677" s="24" t="s">
        <v>37</v>
      </c>
      <c r="CF677" s="24" t="s">
        <v>37</v>
      </c>
      <c r="CG677" s="24" t="s">
        <v>37</v>
      </c>
      <c r="CH677" s="24" t="s">
        <v>37</v>
      </c>
      <c r="CI677" s="22" t="s">
        <v>37</v>
      </c>
      <c r="CJ677" s="22" t="s">
        <v>37</v>
      </c>
      <c r="CK677" s="22" t="s">
        <v>37</v>
      </c>
      <c r="CL677" s="22" t="s">
        <v>37</v>
      </c>
      <c r="CM677" s="20" t="s">
        <v>37</v>
      </c>
      <c r="CN677" s="20" t="s">
        <v>37</v>
      </c>
      <c r="CO677" s="20" t="s">
        <v>37</v>
      </c>
      <c r="CP677" s="20" t="s">
        <v>37</v>
      </c>
    </row>
    <row r="678" spans="1:94" x14ac:dyDescent="0.35">
      <c r="A678" s="16">
        <v>2012</v>
      </c>
      <c r="B678" s="17">
        <v>19281</v>
      </c>
      <c r="C678" s="18" t="s">
        <v>1721</v>
      </c>
      <c r="D678" s="18" t="s">
        <v>63</v>
      </c>
      <c r="E678" s="18" t="s">
        <v>191</v>
      </c>
      <c r="F678" s="16" t="s">
        <v>8</v>
      </c>
      <c r="G678" s="20">
        <v>222</v>
      </c>
      <c r="H678" s="20">
        <v>2614</v>
      </c>
      <c r="I678" s="20">
        <v>2041</v>
      </c>
      <c r="J678" s="20" t="s">
        <v>37</v>
      </c>
      <c r="K678" s="20">
        <v>4877</v>
      </c>
      <c r="L678" s="19">
        <v>0.1</v>
      </c>
      <c r="M678" s="19">
        <v>0.7</v>
      </c>
      <c r="N678" s="19">
        <v>0.3</v>
      </c>
      <c r="O678" s="19" t="s">
        <v>37</v>
      </c>
      <c r="P678" s="19">
        <v>1.1000000000000001</v>
      </c>
      <c r="Q678" s="22">
        <v>9026</v>
      </c>
      <c r="R678" s="22">
        <v>14042</v>
      </c>
      <c r="S678" s="22">
        <v>66663</v>
      </c>
      <c r="T678" s="22" t="s">
        <v>37</v>
      </c>
      <c r="U678" s="22">
        <v>89731</v>
      </c>
      <c r="V678" s="21">
        <v>3.2</v>
      </c>
      <c r="W678" s="21">
        <v>3.4</v>
      </c>
      <c r="X678" s="21">
        <v>12.4</v>
      </c>
      <c r="Y678" s="21" t="s">
        <v>37</v>
      </c>
      <c r="Z678" s="21">
        <v>19</v>
      </c>
      <c r="AA678" s="20" t="s">
        <v>37</v>
      </c>
      <c r="AB678" s="20" t="s">
        <v>37</v>
      </c>
      <c r="AC678" s="20" t="s">
        <v>37</v>
      </c>
      <c r="AD678" s="20" t="s">
        <v>37</v>
      </c>
      <c r="AE678" s="20">
        <v>0</v>
      </c>
      <c r="AF678" s="19" t="s">
        <v>37</v>
      </c>
      <c r="AG678" s="19" t="s">
        <v>37</v>
      </c>
      <c r="AH678" s="19" t="s">
        <v>37</v>
      </c>
      <c r="AI678" s="19" t="s">
        <v>37</v>
      </c>
      <c r="AJ678" s="19">
        <v>0</v>
      </c>
      <c r="AK678" s="19" t="s">
        <v>37</v>
      </c>
      <c r="AL678" s="19" t="s">
        <v>37</v>
      </c>
      <c r="AM678" s="19" t="s">
        <v>37</v>
      </c>
      <c r="AN678" s="19" t="s">
        <v>37</v>
      </c>
      <c r="AO678" s="19">
        <v>0</v>
      </c>
      <c r="AP678" s="22" t="s">
        <v>37</v>
      </c>
      <c r="AQ678" s="22" t="s">
        <v>37</v>
      </c>
      <c r="AR678" s="22" t="s">
        <v>37</v>
      </c>
      <c r="AS678" s="22" t="s">
        <v>37</v>
      </c>
      <c r="AT678" s="22">
        <v>0</v>
      </c>
      <c r="AU678" s="21" t="s">
        <v>37</v>
      </c>
      <c r="AV678" s="21" t="s">
        <v>37</v>
      </c>
      <c r="AW678" s="21" t="s">
        <v>37</v>
      </c>
      <c r="AX678" s="21" t="s">
        <v>37</v>
      </c>
      <c r="AY678" s="21">
        <v>0</v>
      </c>
      <c r="AZ678" s="21" t="s">
        <v>37</v>
      </c>
      <c r="BA678" s="21" t="s">
        <v>37</v>
      </c>
      <c r="BB678" s="21" t="s">
        <v>37</v>
      </c>
      <c r="BC678" s="21" t="s">
        <v>37</v>
      </c>
      <c r="BD678" s="21">
        <v>0</v>
      </c>
      <c r="BE678" s="20">
        <v>12</v>
      </c>
      <c r="BF678" s="20">
        <v>79</v>
      </c>
      <c r="BG678" s="20">
        <v>161</v>
      </c>
      <c r="BH678" s="20" t="s">
        <v>37</v>
      </c>
      <c r="BI678" s="20">
        <v>252</v>
      </c>
      <c r="BJ678" s="20">
        <v>20</v>
      </c>
      <c r="BK678" s="20">
        <v>138</v>
      </c>
      <c r="BL678" s="20">
        <v>279</v>
      </c>
      <c r="BM678" s="20" t="s">
        <v>37</v>
      </c>
      <c r="BN678" s="20">
        <v>437</v>
      </c>
      <c r="BO678" s="22" t="s">
        <v>37</v>
      </c>
      <c r="BP678" s="22" t="s">
        <v>37</v>
      </c>
      <c r="BQ678" s="22" t="s">
        <v>37</v>
      </c>
      <c r="BR678" s="22" t="s">
        <v>37</v>
      </c>
      <c r="BS678" s="22">
        <v>0</v>
      </c>
      <c r="BT678" s="22" t="s">
        <v>37</v>
      </c>
      <c r="BU678" s="22" t="s">
        <v>37</v>
      </c>
      <c r="BV678" s="22" t="s">
        <v>37</v>
      </c>
      <c r="BW678" s="22" t="s">
        <v>37</v>
      </c>
      <c r="BX678" s="22">
        <v>0</v>
      </c>
      <c r="BY678" s="24">
        <v>0</v>
      </c>
      <c r="BZ678" s="24">
        <v>1</v>
      </c>
      <c r="CA678" s="24">
        <v>2</v>
      </c>
      <c r="CB678" s="24" t="s">
        <v>37</v>
      </c>
      <c r="CC678" s="24">
        <v>3</v>
      </c>
      <c r="CD678" s="24">
        <v>32</v>
      </c>
      <c r="CE678" s="24">
        <v>218</v>
      </c>
      <c r="CF678" s="24">
        <v>442</v>
      </c>
      <c r="CG678" s="24">
        <v>0</v>
      </c>
      <c r="CH678" s="24">
        <v>692</v>
      </c>
      <c r="CI678" s="22" t="s">
        <v>37</v>
      </c>
      <c r="CJ678" s="22" t="s">
        <v>37</v>
      </c>
      <c r="CK678" s="22" t="s">
        <v>37</v>
      </c>
      <c r="CL678" s="22" t="s">
        <v>37</v>
      </c>
      <c r="CM678" s="20" t="s">
        <v>37</v>
      </c>
      <c r="CN678" s="20">
        <v>18</v>
      </c>
      <c r="CO678" s="20">
        <v>447</v>
      </c>
      <c r="CP678" s="20" t="s">
        <v>37</v>
      </c>
    </row>
    <row r="679" spans="1:94" x14ac:dyDescent="0.35">
      <c r="A679" s="16">
        <v>2012</v>
      </c>
      <c r="B679" s="17">
        <v>19324</v>
      </c>
      <c r="C679" s="18" t="s">
        <v>1725</v>
      </c>
      <c r="D679" s="18" t="s">
        <v>39</v>
      </c>
      <c r="E679" s="18" t="s">
        <v>28</v>
      </c>
      <c r="F679" s="16" t="s">
        <v>8</v>
      </c>
      <c r="G679" s="20" t="s">
        <v>37</v>
      </c>
      <c r="H679" s="20" t="s">
        <v>37</v>
      </c>
      <c r="I679" s="20" t="s">
        <v>37</v>
      </c>
      <c r="J679" s="20" t="s">
        <v>37</v>
      </c>
      <c r="K679" s="20" t="s">
        <v>37</v>
      </c>
      <c r="L679" s="19" t="s">
        <v>37</v>
      </c>
      <c r="M679" s="19" t="s">
        <v>37</v>
      </c>
      <c r="N679" s="19" t="s">
        <v>37</v>
      </c>
      <c r="O679" s="19" t="s">
        <v>37</v>
      </c>
      <c r="P679" s="19" t="s">
        <v>37</v>
      </c>
      <c r="Q679" s="22" t="s">
        <v>37</v>
      </c>
      <c r="R679" s="22" t="s">
        <v>37</v>
      </c>
      <c r="S679" s="22" t="s">
        <v>37</v>
      </c>
      <c r="T679" s="22" t="s">
        <v>37</v>
      </c>
      <c r="U679" s="22" t="s">
        <v>37</v>
      </c>
      <c r="V679" s="21" t="s">
        <v>37</v>
      </c>
      <c r="W679" s="21" t="s">
        <v>37</v>
      </c>
      <c r="X679" s="21" t="s">
        <v>37</v>
      </c>
      <c r="Y679" s="21" t="s">
        <v>37</v>
      </c>
      <c r="Z679" s="21" t="s">
        <v>37</v>
      </c>
      <c r="AA679" s="20" t="s">
        <v>37</v>
      </c>
      <c r="AB679" s="20" t="s">
        <v>37</v>
      </c>
      <c r="AC679" s="20" t="s">
        <v>37</v>
      </c>
      <c r="AD679" s="20" t="s">
        <v>37</v>
      </c>
      <c r="AE679" s="20" t="s">
        <v>37</v>
      </c>
      <c r="AF679" s="19" t="s">
        <v>37</v>
      </c>
      <c r="AG679" s="19" t="s">
        <v>37</v>
      </c>
      <c r="AH679" s="19" t="s">
        <v>37</v>
      </c>
      <c r="AI679" s="19" t="s">
        <v>37</v>
      </c>
      <c r="AJ679" s="19" t="s">
        <v>37</v>
      </c>
      <c r="AK679" s="19" t="s">
        <v>37</v>
      </c>
      <c r="AL679" s="19" t="s">
        <v>37</v>
      </c>
      <c r="AM679" s="19" t="s">
        <v>37</v>
      </c>
      <c r="AN679" s="19" t="s">
        <v>37</v>
      </c>
      <c r="AO679" s="19" t="s">
        <v>37</v>
      </c>
      <c r="AP679" s="22" t="s">
        <v>37</v>
      </c>
      <c r="AQ679" s="22" t="s">
        <v>37</v>
      </c>
      <c r="AR679" s="22" t="s">
        <v>37</v>
      </c>
      <c r="AS679" s="22" t="s">
        <v>37</v>
      </c>
      <c r="AT679" s="22" t="s">
        <v>37</v>
      </c>
      <c r="AU679" s="21" t="s">
        <v>37</v>
      </c>
      <c r="AV679" s="21" t="s">
        <v>37</v>
      </c>
      <c r="AW679" s="21" t="s">
        <v>37</v>
      </c>
      <c r="AX679" s="21" t="s">
        <v>37</v>
      </c>
      <c r="AY679" s="21" t="s">
        <v>37</v>
      </c>
      <c r="AZ679" s="21" t="s">
        <v>37</v>
      </c>
      <c r="BA679" s="21" t="s">
        <v>37</v>
      </c>
      <c r="BB679" s="21" t="s">
        <v>37</v>
      </c>
      <c r="BC679" s="21" t="s">
        <v>37</v>
      </c>
      <c r="BD679" s="21" t="s">
        <v>37</v>
      </c>
      <c r="BE679" s="20" t="s">
        <v>37</v>
      </c>
      <c r="BF679" s="20" t="s">
        <v>37</v>
      </c>
      <c r="BG679" s="20" t="s">
        <v>37</v>
      </c>
      <c r="BH679" s="20" t="s">
        <v>37</v>
      </c>
      <c r="BI679" s="20" t="s">
        <v>37</v>
      </c>
      <c r="BJ679" s="20" t="s">
        <v>37</v>
      </c>
      <c r="BK679" s="20" t="s">
        <v>37</v>
      </c>
      <c r="BL679" s="20" t="s">
        <v>37</v>
      </c>
      <c r="BM679" s="20" t="s">
        <v>37</v>
      </c>
      <c r="BN679" s="20" t="s">
        <v>37</v>
      </c>
      <c r="BO679" s="22" t="s">
        <v>37</v>
      </c>
      <c r="BP679" s="22" t="s">
        <v>37</v>
      </c>
      <c r="BQ679" s="22" t="s">
        <v>37</v>
      </c>
      <c r="BR679" s="22" t="s">
        <v>37</v>
      </c>
      <c r="BS679" s="22" t="s">
        <v>37</v>
      </c>
      <c r="BT679" s="22" t="s">
        <v>37</v>
      </c>
      <c r="BU679" s="22" t="s">
        <v>37</v>
      </c>
      <c r="BV679" s="22" t="s">
        <v>37</v>
      </c>
      <c r="BW679" s="22" t="s">
        <v>37</v>
      </c>
      <c r="BX679" s="22" t="s">
        <v>37</v>
      </c>
      <c r="BY679" s="24" t="s">
        <v>37</v>
      </c>
      <c r="BZ679" s="24" t="s">
        <v>37</v>
      </c>
      <c r="CA679" s="24" t="s">
        <v>37</v>
      </c>
      <c r="CB679" s="24" t="s">
        <v>37</v>
      </c>
      <c r="CC679" s="24" t="s">
        <v>37</v>
      </c>
      <c r="CD679" s="24" t="s">
        <v>37</v>
      </c>
      <c r="CE679" s="24" t="s">
        <v>37</v>
      </c>
      <c r="CF679" s="24" t="s">
        <v>37</v>
      </c>
      <c r="CG679" s="24" t="s">
        <v>37</v>
      </c>
      <c r="CH679" s="24" t="s">
        <v>37</v>
      </c>
      <c r="CI679" s="22" t="s">
        <v>37</v>
      </c>
      <c r="CJ679" s="22" t="s">
        <v>37</v>
      </c>
      <c r="CK679" s="22" t="s">
        <v>37</v>
      </c>
      <c r="CL679" s="22" t="s">
        <v>37</v>
      </c>
      <c r="CM679" s="20">
        <v>2</v>
      </c>
      <c r="CN679" s="20">
        <v>21</v>
      </c>
      <c r="CO679" s="20">
        <v>1</v>
      </c>
      <c r="CP679" s="20">
        <v>0</v>
      </c>
    </row>
    <row r="680" spans="1:94" x14ac:dyDescent="0.35">
      <c r="A680" s="16">
        <v>2012</v>
      </c>
      <c r="B680" s="17">
        <v>19327</v>
      </c>
      <c r="C680" s="18" t="s">
        <v>1727</v>
      </c>
      <c r="D680" s="18" t="s">
        <v>98</v>
      </c>
      <c r="E680" s="18" t="s">
        <v>44</v>
      </c>
      <c r="F680" s="16" t="s">
        <v>8</v>
      </c>
      <c r="G680" s="20" t="s">
        <v>37</v>
      </c>
      <c r="H680" s="20" t="s">
        <v>37</v>
      </c>
      <c r="I680" s="20" t="s">
        <v>37</v>
      </c>
      <c r="J680" s="20" t="s">
        <v>37</v>
      </c>
      <c r="K680" s="20">
        <v>0</v>
      </c>
      <c r="L680" s="19" t="s">
        <v>37</v>
      </c>
      <c r="M680" s="19" t="s">
        <v>37</v>
      </c>
      <c r="N680" s="19" t="s">
        <v>37</v>
      </c>
      <c r="O680" s="19" t="s">
        <v>37</v>
      </c>
      <c r="P680" s="19">
        <v>0</v>
      </c>
      <c r="Q680" s="22" t="s">
        <v>37</v>
      </c>
      <c r="R680" s="22" t="s">
        <v>37</v>
      </c>
      <c r="S680" s="22" t="s">
        <v>37</v>
      </c>
      <c r="T680" s="22" t="s">
        <v>37</v>
      </c>
      <c r="U680" s="22">
        <v>0</v>
      </c>
      <c r="V680" s="21" t="s">
        <v>37</v>
      </c>
      <c r="W680" s="21" t="s">
        <v>37</v>
      </c>
      <c r="X680" s="21" t="s">
        <v>37</v>
      </c>
      <c r="Y680" s="21" t="s">
        <v>37</v>
      </c>
      <c r="Z680" s="21">
        <v>0</v>
      </c>
      <c r="AA680" s="20">
        <v>0</v>
      </c>
      <c r="AB680" s="20">
        <v>0</v>
      </c>
      <c r="AC680" s="20">
        <v>0</v>
      </c>
      <c r="AD680" s="20">
        <v>0</v>
      </c>
      <c r="AE680" s="20">
        <v>0</v>
      </c>
      <c r="AF680" s="19">
        <v>0</v>
      </c>
      <c r="AG680" s="19">
        <v>0</v>
      </c>
      <c r="AH680" s="19">
        <v>0</v>
      </c>
      <c r="AI680" s="19">
        <v>0</v>
      </c>
      <c r="AJ680" s="19">
        <v>0</v>
      </c>
      <c r="AK680" s="19">
        <v>0</v>
      </c>
      <c r="AL680" s="19">
        <v>0</v>
      </c>
      <c r="AM680" s="19">
        <v>0</v>
      </c>
      <c r="AN680" s="19">
        <v>0</v>
      </c>
      <c r="AO680" s="19">
        <v>0</v>
      </c>
      <c r="AP680" s="22">
        <v>0</v>
      </c>
      <c r="AQ680" s="22">
        <v>0</v>
      </c>
      <c r="AR680" s="22">
        <v>0</v>
      </c>
      <c r="AS680" s="22">
        <v>0</v>
      </c>
      <c r="AT680" s="22">
        <v>0</v>
      </c>
      <c r="AU680" s="21">
        <v>0</v>
      </c>
      <c r="AV680" s="21">
        <v>0</v>
      </c>
      <c r="AW680" s="21">
        <v>0</v>
      </c>
      <c r="AX680" s="21">
        <v>0</v>
      </c>
      <c r="AY680" s="21">
        <v>0</v>
      </c>
      <c r="AZ680" s="21">
        <v>0</v>
      </c>
      <c r="BA680" s="21">
        <v>0</v>
      </c>
      <c r="BB680" s="21">
        <v>0</v>
      </c>
      <c r="BC680" s="21">
        <v>0</v>
      </c>
      <c r="BD680" s="21">
        <v>0</v>
      </c>
      <c r="BE680" s="20" t="s">
        <v>37</v>
      </c>
      <c r="BF680" s="20" t="s">
        <v>37</v>
      </c>
      <c r="BG680" s="20" t="s">
        <v>37</v>
      </c>
      <c r="BH680" s="20" t="s">
        <v>37</v>
      </c>
      <c r="BI680" s="20">
        <v>0</v>
      </c>
      <c r="BJ680" s="20" t="s">
        <v>37</v>
      </c>
      <c r="BK680" s="20" t="s">
        <v>37</v>
      </c>
      <c r="BL680" s="20" t="s">
        <v>37</v>
      </c>
      <c r="BM680" s="20" t="s">
        <v>37</v>
      </c>
      <c r="BN680" s="20">
        <v>0</v>
      </c>
      <c r="BO680" s="22" t="s">
        <v>37</v>
      </c>
      <c r="BP680" s="22" t="s">
        <v>37</v>
      </c>
      <c r="BQ680" s="22" t="s">
        <v>37</v>
      </c>
      <c r="BR680" s="22" t="s">
        <v>37</v>
      </c>
      <c r="BS680" s="22">
        <v>0</v>
      </c>
      <c r="BT680" s="22" t="s">
        <v>37</v>
      </c>
      <c r="BU680" s="22" t="s">
        <v>37</v>
      </c>
      <c r="BV680" s="22" t="s">
        <v>37</v>
      </c>
      <c r="BW680" s="22" t="s">
        <v>37</v>
      </c>
      <c r="BX680" s="22">
        <v>0</v>
      </c>
      <c r="BY680" s="24">
        <v>200</v>
      </c>
      <c r="BZ680" s="24">
        <v>0</v>
      </c>
      <c r="CA680" s="24">
        <v>0</v>
      </c>
      <c r="CB680" s="24">
        <v>0</v>
      </c>
      <c r="CC680" s="24">
        <v>200</v>
      </c>
      <c r="CD680" s="24">
        <v>200</v>
      </c>
      <c r="CE680" s="24">
        <v>0</v>
      </c>
      <c r="CF680" s="24">
        <v>0</v>
      </c>
      <c r="CG680" s="24">
        <v>0</v>
      </c>
      <c r="CH680" s="24">
        <v>200</v>
      </c>
      <c r="CI680" s="22">
        <v>15000</v>
      </c>
      <c r="CJ680" s="22">
        <v>0</v>
      </c>
      <c r="CK680" s="22">
        <v>0</v>
      </c>
      <c r="CL680" s="22">
        <v>0</v>
      </c>
      <c r="CM680" s="20">
        <v>54681</v>
      </c>
      <c r="CN680" s="20">
        <v>0</v>
      </c>
      <c r="CO680" s="20">
        <v>0</v>
      </c>
      <c r="CP680" s="20">
        <v>0</v>
      </c>
    </row>
    <row r="681" spans="1:94" x14ac:dyDescent="0.35">
      <c r="A681" s="16">
        <v>2012</v>
      </c>
      <c r="B681" s="17">
        <v>19390</v>
      </c>
      <c r="C681" s="18" t="s">
        <v>1728</v>
      </c>
      <c r="D681" s="18" t="s">
        <v>199</v>
      </c>
      <c r="E681" s="18" t="s">
        <v>57</v>
      </c>
      <c r="F681" s="16" t="s">
        <v>8</v>
      </c>
      <c r="G681" s="20">
        <v>20</v>
      </c>
      <c r="H681" s="20" t="s">
        <v>37</v>
      </c>
      <c r="I681" s="20" t="s">
        <v>37</v>
      </c>
      <c r="J681" s="20" t="s">
        <v>37</v>
      </c>
      <c r="K681" s="20">
        <v>20</v>
      </c>
      <c r="L681" s="19" t="s">
        <v>37</v>
      </c>
      <c r="M681" s="19" t="s">
        <v>37</v>
      </c>
      <c r="N681" s="19" t="s">
        <v>37</v>
      </c>
      <c r="O681" s="19" t="s">
        <v>37</v>
      </c>
      <c r="P681" s="19">
        <v>0</v>
      </c>
      <c r="Q681" s="22">
        <v>235</v>
      </c>
      <c r="R681" s="22" t="s">
        <v>37</v>
      </c>
      <c r="S681" s="22" t="s">
        <v>37</v>
      </c>
      <c r="T681" s="22" t="s">
        <v>37</v>
      </c>
      <c r="U681" s="22">
        <v>235</v>
      </c>
      <c r="V681" s="21" t="s">
        <v>37</v>
      </c>
      <c r="W681" s="21" t="s">
        <v>37</v>
      </c>
      <c r="X681" s="21" t="s">
        <v>37</v>
      </c>
      <c r="Y681" s="21" t="s">
        <v>37</v>
      </c>
      <c r="Z681" s="21">
        <v>0</v>
      </c>
      <c r="AA681" s="20" t="s">
        <v>37</v>
      </c>
      <c r="AB681" s="20" t="s">
        <v>37</v>
      </c>
      <c r="AC681" s="20" t="s">
        <v>37</v>
      </c>
      <c r="AD681" s="20" t="s">
        <v>37</v>
      </c>
      <c r="AE681" s="20">
        <v>0</v>
      </c>
      <c r="AF681" s="19" t="s">
        <v>37</v>
      </c>
      <c r="AG681" s="19" t="s">
        <v>37</v>
      </c>
      <c r="AH681" s="19" t="s">
        <v>37</v>
      </c>
      <c r="AI681" s="19" t="s">
        <v>37</v>
      </c>
      <c r="AJ681" s="19">
        <v>0</v>
      </c>
      <c r="AK681" s="19" t="s">
        <v>37</v>
      </c>
      <c r="AL681" s="19" t="s">
        <v>37</v>
      </c>
      <c r="AM681" s="19" t="s">
        <v>37</v>
      </c>
      <c r="AN681" s="19" t="s">
        <v>37</v>
      </c>
      <c r="AO681" s="19">
        <v>0</v>
      </c>
      <c r="AP681" s="22" t="s">
        <v>37</v>
      </c>
      <c r="AQ681" s="22" t="s">
        <v>37</v>
      </c>
      <c r="AR681" s="22" t="s">
        <v>37</v>
      </c>
      <c r="AS681" s="22" t="s">
        <v>37</v>
      </c>
      <c r="AT681" s="22">
        <v>0</v>
      </c>
      <c r="AU681" s="21" t="s">
        <v>37</v>
      </c>
      <c r="AV681" s="21" t="s">
        <v>37</v>
      </c>
      <c r="AW681" s="21" t="s">
        <v>37</v>
      </c>
      <c r="AX681" s="21" t="s">
        <v>37</v>
      </c>
      <c r="AY681" s="21">
        <v>0</v>
      </c>
      <c r="AZ681" s="21" t="s">
        <v>37</v>
      </c>
      <c r="BA681" s="21" t="s">
        <v>37</v>
      </c>
      <c r="BB681" s="21" t="s">
        <v>37</v>
      </c>
      <c r="BC681" s="21" t="s">
        <v>37</v>
      </c>
      <c r="BD681" s="21">
        <v>0</v>
      </c>
      <c r="BE681" s="20">
        <v>16</v>
      </c>
      <c r="BF681" s="20" t="s">
        <v>37</v>
      </c>
      <c r="BG681" s="20" t="s">
        <v>37</v>
      </c>
      <c r="BH681" s="20" t="s">
        <v>37</v>
      </c>
      <c r="BI681" s="20">
        <v>16</v>
      </c>
      <c r="BJ681" s="20" t="s">
        <v>37</v>
      </c>
      <c r="BK681" s="20" t="s">
        <v>37</v>
      </c>
      <c r="BL681" s="20" t="s">
        <v>37</v>
      </c>
      <c r="BM681" s="20" t="s">
        <v>37</v>
      </c>
      <c r="BN681" s="20">
        <v>0</v>
      </c>
      <c r="BO681" s="22" t="s">
        <v>37</v>
      </c>
      <c r="BP681" s="22" t="s">
        <v>37</v>
      </c>
      <c r="BQ681" s="22" t="s">
        <v>37</v>
      </c>
      <c r="BR681" s="22" t="s">
        <v>37</v>
      </c>
      <c r="BS681" s="22">
        <v>0</v>
      </c>
      <c r="BT681" s="22" t="s">
        <v>37</v>
      </c>
      <c r="BU681" s="22" t="s">
        <v>37</v>
      </c>
      <c r="BV681" s="22" t="s">
        <v>37</v>
      </c>
      <c r="BW681" s="22" t="s">
        <v>37</v>
      </c>
      <c r="BX681" s="22">
        <v>0</v>
      </c>
      <c r="BY681" s="24">
        <v>4</v>
      </c>
      <c r="BZ681" s="24" t="s">
        <v>37</v>
      </c>
      <c r="CA681" s="24" t="s">
        <v>37</v>
      </c>
      <c r="CB681" s="24" t="s">
        <v>37</v>
      </c>
      <c r="CC681" s="24">
        <v>4</v>
      </c>
      <c r="CD681" s="24">
        <v>20</v>
      </c>
      <c r="CE681" s="24">
        <v>0</v>
      </c>
      <c r="CF681" s="24">
        <v>0</v>
      </c>
      <c r="CG681" s="24">
        <v>0</v>
      </c>
      <c r="CH681" s="24">
        <v>20</v>
      </c>
      <c r="CI681" s="22" t="s">
        <v>37</v>
      </c>
      <c r="CJ681" s="22" t="s">
        <v>37</v>
      </c>
      <c r="CK681" s="22" t="s">
        <v>37</v>
      </c>
      <c r="CL681" s="22" t="s">
        <v>37</v>
      </c>
      <c r="CM681" s="20">
        <v>7</v>
      </c>
      <c r="CN681" s="20" t="s">
        <v>37</v>
      </c>
      <c r="CO681" s="20" t="s">
        <v>37</v>
      </c>
      <c r="CP681" s="20" t="s">
        <v>37</v>
      </c>
    </row>
    <row r="682" spans="1:94" x14ac:dyDescent="0.35">
      <c r="A682" s="16">
        <v>2012</v>
      </c>
      <c r="B682" s="17">
        <v>19397</v>
      </c>
      <c r="C682" s="18" t="s">
        <v>1729</v>
      </c>
      <c r="D682" s="18" t="s">
        <v>63</v>
      </c>
      <c r="E682" s="18" t="s">
        <v>28</v>
      </c>
      <c r="F682" s="16" t="s">
        <v>8</v>
      </c>
      <c r="G682" s="20" t="s">
        <v>37</v>
      </c>
      <c r="H682" s="20" t="s">
        <v>37</v>
      </c>
      <c r="I682" s="20" t="s">
        <v>37</v>
      </c>
      <c r="J682" s="20" t="s">
        <v>37</v>
      </c>
      <c r="K682" s="20" t="s">
        <v>37</v>
      </c>
      <c r="L682" s="19" t="s">
        <v>37</v>
      </c>
      <c r="M682" s="19" t="s">
        <v>37</v>
      </c>
      <c r="N682" s="19" t="s">
        <v>37</v>
      </c>
      <c r="O682" s="19" t="s">
        <v>37</v>
      </c>
      <c r="P682" s="19" t="s">
        <v>37</v>
      </c>
      <c r="Q682" s="22" t="s">
        <v>37</v>
      </c>
      <c r="R682" s="22" t="s">
        <v>37</v>
      </c>
      <c r="S682" s="22" t="s">
        <v>37</v>
      </c>
      <c r="T682" s="22" t="s">
        <v>37</v>
      </c>
      <c r="U682" s="22" t="s">
        <v>37</v>
      </c>
      <c r="V682" s="21" t="s">
        <v>37</v>
      </c>
      <c r="W682" s="21" t="s">
        <v>37</v>
      </c>
      <c r="X682" s="21" t="s">
        <v>37</v>
      </c>
      <c r="Y682" s="21" t="s">
        <v>37</v>
      </c>
      <c r="Z682" s="21" t="s">
        <v>37</v>
      </c>
      <c r="AA682" s="20" t="s">
        <v>37</v>
      </c>
      <c r="AB682" s="20" t="s">
        <v>37</v>
      </c>
      <c r="AC682" s="20" t="s">
        <v>37</v>
      </c>
      <c r="AD682" s="20" t="s">
        <v>37</v>
      </c>
      <c r="AE682" s="20" t="s">
        <v>37</v>
      </c>
      <c r="AF682" s="19" t="s">
        <v>37</v>
      </c>
      <c r="AG682" s="19" t="s">
        <v>37</v>
      </c>
      <c r="AH682" s="19" t="s">
        <v>37</v>
      </c>
      <c r="AI682" s="19" t="s">
        <v>37</v>
      </c>
      <c r="AJ682" s="19" t="s">
        <v>37</v>
      </c>
      <c r="AK682" s="19" t="s">
        <v>37</v>
      </c>
      <c r="AL682" s="19" t="s">
        <v>37</v>
      </c>
      <c r="AM682" s="19" t="s">
        <v>37</v>
      </c>
      <c r="AN682" s="19" t="s">
        <v>37</v>
      </c>
      <c r="AO682" s="19" t="s">
        <v>37</v>
      </c>
      <c r="AP682" s="22" t="s">
        <v>37</v>
      </c>
      <c r="AQ682" s="22" t="s">
        <v>37</v>
      </c>
      <c r="AR682" s="22" t="s">
        <v>37</v>
      </c>
      <c r="AS682" s="22" t="s">
        <v>37</v>
      </c>
      <c r="AT682" s="22" t="s">
        <v>37</v>
      </c>
      <c r="AU682" s="21" t="s">
        <v>37</v>
      </c>
      <c r="AV682" s="21" t="s">
        <v>37</v>
      </c>
      <c r="AW682" s="21" t="s">
        <v>37</v>
      </c>
      <c r="AX682" s="21" t="s">
        <v>37</v>
      </c>
      <c r="AY682" s="21" t="s">
        <v>37</v>
      </c>
      <c r="AZ682" s="21" t="s">
        <v>37</v>
      </c>
      <c r="BA682" s="21" t="s">
        <v>37</v>
      </c>
      <c r="BB682" s="21" t="s">
        <v>37</v>
      </c>
      <c r="BC682" s="21" t="s">
        <v>37</v>
      </c>
      <c r="BD682" s="21" t="s">
        <v>37</v>
      </c>
      <c r="BE682" s="20" t="s">
        <v>37</v>
      </c>
      <c r="BF682" s="20" t="s">
        <v>37</v>
      </c>
      <c r="BG682" s="20" t="s">
        <v>37</v>
      </c>
      <c r="BH682" s="20" t="s">
        <v>37</v>
      </c>
      <c r="BI682" s="20">
        <v>0</v>
      </c>
      <c r="BJ682" s="20" t="s">
        <v>37</v>
      </c>
      <c r="BK682" s="20" t="s">
        <v>37</v>
      </c>
      <c r="BL682" s="20" t="s">
        <v>37</v>
      </c>
      <c r="BM682" s="20" t="s">
        <v>37</v>
      </c>
      <c r="BN682" s="20">
        <v>0</v>
      </c>
      <c r="BO682" s="22" t="s">
        <v>37</v>
      </c>
      <c r="BP682" s="22" t="s">
        <v>37</v>
      </c>
      <c r="BQ682" s="22" t="s">
        <v>37</v>
      </c>
      <c r="BR682" s="22" t="s">
        <v>37</v>
      </c>
      <c r="BS682" s="22">
        <v>0</v>
      </c>
      <c r="BT682" s="22" t="s">
        <v>37</v>
      </c>
      <c r="BU682" s="22" t="s">
        <v>37</v>
      </c>
      <c r="BV682" s="22" t="s">
        <v>37</v>
      </c>
      <c r="BW682" s="22" t="s">
        <v>37</v>
      </c>
      <c r="BX682" s="22">
        <v>0</v>
      </c>
      <c r="BY682" s="24">
        <v>100</v>
      </c>
      <c r="BZ682" s="24">
        <v>150</v>
      </c>
      <c r="CA682" s="24" t="s">
        <v>37</v>
      </c>
      <c r="CB682" s="24" t="s">
        <v>37</v>
      </c>
      <c r="CC682" s="24">
        <v>250</v>
      </c>
      <c r="CD682" s="24">
        <v>100</v>
      </c>
      <c r="CE682" s="24">
        <v>150</v>
      </c>
      <c r="CF682" s="24">
        <v>0</v>
      </c>
      <c r="CG682" s="24">
        <v>0</v>
      </c>
      <c r="CH682" s="24">
        <v>250</v>
      </c>
      <c r="CI682" s="22" t="s">
        <v>37</v>
      </c>
      <c r="CJ682" s="22" t="s">
        <v>37</v>
      </c>
      <c r="CK682" s="22" t="s">
        <v>37</v>
      </c>
      <c r="CL682" s="22" t="s">
        <v>37</v>
      </c>
      <c r="CM682" s="20" t="s">
        <v>37</v>
      </c>
      <c r="CN682" s="20" t="s">
        <v>37</v>
      </c>
      <c r="CO682" s="20" t="s">
        <v>37</v>
      </c>
      <c r="CP682" s="20" t="s">
        <v>37</v>
      </c>
    </row>
    <row r="683" spans="1:94" x14ac:dyDescent="0.35">
      <c r="A683" s="16">
        <v>2012</v>
      </c>
      <c r="B683" s="17">
        <v>19436</v>
      </c>
      <c r="C683" s="18" t="s">
        <v>1733</v>
      </c>
      <c r="D683" s="18" t="s">
        <v>132</v>
      </c>
      <c r="E683" s="18" t="s">
        <v>57</v>
      </c>
      <c r="F683" s="16" t="s">
        <v>8</v>
      </c>
      <c r="G683" s="20">
        <v>14580</v>
      </c>
      <c r="H683" s="20">
        <v>13253</v>
      </c>
      <c r="I683" s="20" t="s">
        <v>37</v>
      </c>
      <c r="J683" s="20" t="s">
        <v>37</v>
      </c>
      <c r="K683" s="20">
        <v>27833</v>
      </c>
      <c r="L683" s="19">
        <v>1.5</v>
      </c>
      <c r="M683" s="19">
        <v>2.4</v>
      </c>
      <c r="N683" s="19" t="s">
        <v>37</v>
      </c>
      <c r="O683" s="19" t="s">
        <v>37</v>
      </c>
      <c r="P683" s="19">
        <v>3.9</v>
      </c>
      <c r="Q683" s="22">
        <v>14580</v>
      </c>
      <c r="R683" s="22">
        <v>13253</v>
      </c>
      <c r="S683" s="22" t="s">
        <v>37</v>
      </c>
      <c r="T683" s="22" t="s">
        <v>37</v>
      </c>
      <c r="U683" s="22">
        <v>27833</v>
      </c>
      <c r="V683" s="21">
        <v>1.5</v>
      </c>
      <c r="W683" s="21">
        <v>2.4</v>
      </c>
      <c r="X683" s="21" t="s">
        <v>37</v>
      </c>
      <c r="Y683" s="21" t="s">
        <v>37</v>
      </c>
      <c r="Z683" s="21">
        <v>3.9</v>
      </c>
      <c r="AA683" s="20" t="s">
        <v>37</v>
      </c>
      <c r="AB683" s="20" t="s">
        <v>37</v>
      </c>
      <c r="AC683" s="20" t="s">
        <v>37</v>
      </c>
      <c r="AD683" s="20" t="s">
        <v>37</v>
      </c>
      <c r="AE683" s="20">
        <v>0</v>
      </c>
      <c r="AF683" s="19" t="s">
        <v>37</v>
      </c>
      <c r="AG683" s="19" t="s">
        <v>37</v>
      </c>
      <c r="AH683" s="19" t="s">
        <v>37</v>
      </c>
      <c r="AI683" s="19" t="s">
        <v>37</v>
      </c>
      <c r="AJ683" s="19">
        <v>0</v>
      </c>
      <c r="AK683" s="19" t="s">
        <v>37</v>
      </c>
      <c r="AL683" s="19" t="s">
        <v>37</v>
      </c>
      <c r="AM683" s="19" t="s">
        <v>37</v>
      </c>
      <c r="AN683" s="19" t="s">
        <v>37</v>
      </c>
      <c r="AO683" s="19">
        <v>0</v>
      </c>
      <c r="AP683" s="22" t="s">
        <v>37</v>
      </c>
      <c r="AQ683" s="22" t="s">
        <v>37</v>
      </c>
      <c r="AR683" s="22" t="s">
        <v>37</v>
      </c>
      <c r="AS683" s="22" t="s">
        <v>37</v>
      </c>
      <c r="AT683" s="22">
        <v>0</v>
      </c>
      <c r="AU683" s="21" t="s">
        <v>37</v>
      </c>
      <c r="AV683" s="21" t="s">
        <v>37</v>
      </c>
      <c r="AW683" s="21" t="s">
        <v>37</v>
      </c>
      <c r="AX683" s="21" t="s">
        <v>37</v>
      </c>
      <c r="AY683" s="21">
        <v>0</v>
      </c>
      <c r="AZ683" s="21" t="s">
        <v>37</v>
      </c>
      <c r="BA683" s="21" t="s">
        <v>37</v>
      </c>
      <c r="BB683" s="21" t="s">
        <v>37</v>
      </c>
      <c r="BC683" s="21" t="s">
        <v>37</v>
      </c>
      <c r="BD683" s="21">
        <v>0</v>
      </c>
      <c r="BE683" s="20">
        <v>2220</v>
      </c>
      <c r="BF683" s="20">
        <v>1275</v>
      </c>
      <c r="BG683" s="20" t="s">
        <v>37</v>
      </c>
      <c r="BH683" s="20" t="s">
        <v>37</v>
      </c>
      <c r="BI683" s="20">
        <v>3495</v>
      </c>
      <c r="BJ683" s="20">
        <v>2375</v>
      </c>
      <c r="BK683" s="20">
        <v>711</v>
      </c>
      <c r="BL683" s="20" t="s">
        <v>37</v>
      </c>
      <c r="BM683" s="20" t="s">
        <v>37</v>
      </c>
      <c r="BN683" s="20">
        <v>3086</v>
      </c>
      <c r="BO683" s="22" t="s">
        <v>37</v>
      </c>
      <c r="BP683" s="22" t="s">
        <v>37</v>
      </c>
      <c r="BQ683" s="22" t="s">
        <v>37</v>
      </c>
      <c r="BR683" s="22" t="s">
        <v>37</v>
      </c>
      <c r="BS683" s="22">
        <v>0</v>
      </c>
      <c r="BT683" s="22" t="s">
        <v>37</v>
      </c>
      <c r="BU683" s="22" t="s">
        <v>37</v>
      </c>
      <c r="BV683" s="22" t="s">
        <v>37</v>
      </c>
      <c r="BW683" s="22" t="s">
        <v>37</v>
      </c>
      <c r="BX683" s="22">
        <v>0</v>
      </c>
      <c r="BY683" s="24">
        <v>491</v>
      </c>
      <c r="BZ683" s="24">
        <v>163</v>
      </c>
      <c r="CA683" s="24" t="s">
        <v>37</v>
      </c>
      <c r="CB683" s="24" t="s">
        <v>37</v>
      </c>
      <c r="CC683" s="24">
        <v>654</v>
      </c>
      <c r="CD683" s="24">
        <v>5086</v>
      </c>
      <c r="CE683" s="24">
        <v>2149</v>
      </c>
      <c r="CF683" s="24">
        <v>0</v>
      </c>
      <c r="CG683" s="24">
        <v>0</v>
      </c>
      <c r="CH683" s="24">
        <v>7235</v>
      </c>
      <c r="CI683" s="22" t="s">
        <v>37</v>
      </c>
      <c r="CJ683" s="22" t="s">
        <v>37</v>
      </c>
      <c r="CK683" s="22" t="s">
        <v>37</v>
      </c>
      <c r="CL683" s="22" t="s">
        <v>37</v>
      </c>
      <c r="CM683" s="20" t="s">
        <v>37</v>
      </c>
      <c r="CN683" s="20" t="s">
        <v>37</v>
      </c>
      <c r="CO683" s="20" t="s">
        <v>37</v>
      </c>
      <c r="CP683" s="20" t="s">
        <v>37</v>
      </c>
    </row>
    <row r="684" spans="1:94" x14ac:dyDescent="0.35">
      <c r="A684" s="16">
        <v>2012</v>
      </c>
      <c r="B684" s="17">
        <v>19446</v>
      </c>
      <c r="C684" s="18" t="s">
        <v>1737</v>
      </c>
      <c r="D684" s="18" t="s">
        <v>111</v>
      </c>
      <c r="E684" s="18" t="s">
        <v>57</v>
      </c>
      <c r="F684" s="16" t="s">
        <v>8</v>
      </c>
      <c r="G684" s="20">
        <v>20513</v>
      </c>
      <c r="H684" s="20">
        <v>3415</v>
      </c>
      <c r="I684" s="20">
        <v>1532</v>
      </c>
      <c r="J684" s="20" t="s">
        <v>37</v>
      </c>
      <c r="K684" s="20">
        <v>25460</v>
      </c>
      <c r="L684" s="19">
        <v>3.6</v>
      </c>
      <c r="M684" s="19">
        <v>0.7</v>
      </c>
      <c r="N684" s="19">
        <v>0.3</v>
      </c>
      <c r="O684" s="19" t="s">
        <v>37</v>
      </c>
      <c r="P684" s="19">
        <v>4.5999999999999996</v>
      </c>
      <c r="Q684" s="22">
        <v>46795</v>
      </c>
      <c r="R684" s="22">
        <v>38083</v>
      </c>
      <c r="S684" s="22">
        <v>14745</v>
      </c>
      <c r="T684" s="22" t="s">
        <v>37</v>
      </c>
      <c r="U684" s="22">
        <v>99623</v>
      </c>
      <c r="V684" s="21">
        <v>13.6</v>
      </c>
      <c r="W684" s="21">
        <v>8.8000000000000007</v>
      </c>
      <c r="X684" s="21">
        <v>2.8</v>
      </c>
      <c r="Y684" s="21" t="s">
        <v>37</v>
      </c>
      <c r="Z684" s="21">
        <v>25.2</v>
      </c>
      <c r="AA684" s="20" t="s">
        <v>37</v>
      </c>
      <c r="AB684" s="20" t="s">
        <v>37</v>
      </c>
      <c r="AC684" s="20" t="s">
        <v>37</v>
      </c>
      <c r="AD684" s="20" t="s">
        <v>37</v>
      </c>
      <c r="AE684" s="20">
        <v>0</v>
      </c>
      <c r="AF684" s="19">
        <v>0.1</v>
      </c>
      <c r="AG684" s="19">
        <v>0.7</v>
      </c>
      <c r="AH684" s="19">
        <v>0.1</v>
      </c>
      <c r="AI684" s="19" t="s">
        <v>37</v>
      </c>
      <c r="AJ684" s="19">
        <v>0.9</v>
      </c>
      <c r="AK684" s="19">
        <v>0.1</v>
      </c>
      <c r="AL684" s="19">
        <v>3.5</v>
      </c>
      <c r="AM684" s="19">
        <v>0.6</v>
      </c>
      <c r="AN684" s="19" t="s">
        <v>37</v>
      </c>
      <c r="AO684" s="19">
        <v>4.2</v>
      </c>
      <c r="AP684" s="22" t="s">
        <v>37</v>
      </c>
      <c r="AQ684" s="22" t="s">
        <v>37</v>
      </c>
      <c r="AR684" s="22" t="s">
        <v>37</v>
      </c>
      <c r="AS684" s="22" t="s">
        <v>37</v>
      </c>
      <c r="AT684" s="22">
        <v>0</v>
      </c>
      <c r="AU684" s="21">
        <v>10.3</v>
      </c>
      <c r="AV684" s="21">
        <v>2.9</v>
      </c>
      <c r="AW684" s="21">
        <v>2.6</v>
      </c>
      <c r="AX684" s="21" t="s">
        <v>37</v>
      </c>
      <c r="AY684" s="21">
        <v>15.8</v>
      </c>
      <c r="AZ684" s="21">
        <v>10.4</v>
      </c>
      <c r="BA684" s="21">
        <v>14.1</v>
      </c>
      <c r="BB684" s="21">
        <v>12.7</v>
      </c>
      <c r="BC684" s="21" t="s">
        <v>37</v>
      </c>
      <c r="BD684" s="21">
        <v>37.200000000000003</v>
      </c>
      <c r="BE684" s="20">
        <v>1252</v>
      </c>
      <c r="BF684" s="20">
        <v>50</v>
      </c>
      <c r="BG684" s="20">
        <v>23</v>
      </c>
      <c r="BH684" s="20" t="s">
        <v>37</v>
      </c>
      <c r="BI684" s="20">
        <v>1325</v>
      </c>
      <c r="BJ684" s="20">
        <v>1074</v>
      </c>
      <c r="BK684" s="20">
        <v>340</v>
      </c>
      <c r="BL684" s="20">
        <v>153</v>
      </c>
      <c r="BM684" s="20" t="s">
        <v>37</v>
      </c>
      <c r="BN684" s="20">
        <v>1567</v>
      </c>
      <c r="BO684" s="22">
        <v>225</v>
      </c>
      <c r="BP684" s="22">
        <v>25</v>
      </c>
      <c r="BQ684" s="22">
        <v>11</v>
      </c>
      <c r="BR684" s="22" t="s">
        <v>37</v>
      </c>
      <c r="BS684" s="22">
        <v>261</v>
      </c>
      <c r="BT684" s="22">
        <v>58</v>
      </c>
      <c r="BU684" s="22">
        <v>459</v>
      </c>
      <c r="BV684" s="22">
        <v>206</v>
      </c>
      <c r="BW684" s="22" t="s">
        <v>37</v>
      </c>
      <c r="BX684" s="22">
        <v>723</v>
      </c>
      <c r="BY684" s="24">
        <v>494</v>
      </c>
      <c r="BZ684" s="24">
        <v>166</v>
      </c>
      <c r="CA684" s="24">
        <v>74</v>
      </c>
      <c r="CB684" s="24" t="s">
        <v>37</v>
      </c>
      <c r="CC684" s="24">
        <v>734</v>
      </c>
      <c r="CD684" s="24">
        <v>3103</v>
      </c>
      <c r="CE684" s="24">
        <v>1040</v>
      </c>
      <c r="CF684" s="24">
        <v>467</v>
      </c>
      <c r="CG684" s="24">
        <v>0</v>
      </c>
      <c r="CH684" s="24">
        <v>4610</v>
      </c>
      <c r="CI684" s="22">
        <v>9054</v>
      </c>
      <c r="CJ684" s="22">
        <v>12</v>
      </c>
      <c r="CK684" s="22">
        <v>7</v>
      </c>
      <c r="CL684" s="22" t="s">
        <v>37</v>
      </c>
      <c r="CM684" s="20">
        <v>0</v>
      </c>
      <c r="CN684" s="20">
        <v>270</v>
      </c>
      <c r="CO684" s="20">
        <v>106</v>
      </c>
      <c r="CP684" s="20" t="s">
        <v>37</v>
      </c>
    </row>
    <row r="685" spans="1:94" x14ac:dyDescent="0.35">
      <c r="A685" s="16">
        <v>2012</v>
      </c>
      <c r="B685" s="17">
        <v>19490</v>
      </c>
      <c r="C685" s="18" t="s">
        <v>1739</v>
      </c>
      <c r="D685" s="18" t="s">
        <v>98</v>
      </c>
      <c r="E685" s="18" t="s">
        <v>33</v>
      </c>
      <c r="F685" s="16" t="s">
        <v>8</v>
      </c>
      <c r="G685" s="20">
        <v>947</v>
      </c>
      <c r="H685" s="20" t="s">
        <v>37</v>
      </c>
      <c r="I685" s="20" t="s">
        <v>37</v>
      </c>
      <c r="J685" s="20" t="s">
        <v>37</v>
      </c>
      <c r="K685" s="20">
        <v>947</v>
      </c>
      <c r="L685" s="19">
        <v>0.2</v>
      </c>
      <c r="M685" s="19" t="s">
        <v>37</v>
      </c>
      <c r="N685" s="19" t="s">
        <v>37</v>
      </c>
      <c r="O685" s="19" t="s">
        <v>37</v>
      </c>
      <c r="P685" s="19">
        <v>0.2</v>
      </c>
      <c r="Q685" s="22">
        <v>6334</v>
      </c>
      <c r="R685" s="22">
        <v>23</v>
      </c>
      <c r="S685" s="22" t="s">
        <v>37</v>
      </c>
      <c r="T685" s="22" t="s">
        <v>37</v>
      </c>
      <c r="U685" s="22">
        <v>6357</v>
      </c>
      <c r="V685" s="21">
        <v>1.7</v>
      </c>
      <c r="W685" s="21">
        <v>0</v>
      </c>
      <c r="X685" s="21" t="s">
        <v>37</v>
      </c>
      <c r="Y685" s="21" t="s">
        <v>37</v>
      </c>
      <c r="Z685" s="21">
        <v>1.7</v>
      </c>
      <c r="AA685" s="20">
        <v>39</v>
      </c>
      <c r="AB685" s="20">
        <v>16</v>
      </c>
      <c r="AC685" s="20">
        <v>17</v>
      </c>
      <c r="AD685" s="20" t="s">
        <v>37</v>
      </c>
      <c r="AE685" s="20">
        <v>72</v>
      </c>
      <c r="AF685" s="19">
        <v>1.4</v>
      </c>
      <c r="AG685" s="19">
        <v>0.6</v>
      </c>
      <c r="AH685" s="19">
        <v>0.6</v>
      </c>
      <c r="AI685" s="19" t="s">
        <v>37</v>
      </c>
      <c r="AJ685" s="19">
        <v>2.6</v>
      </c>
      <c r="AK685" s="19">
        <v>1.4</v>
      </c>
      <c r="AL685" s="19">
        <v>0.6</v>
      </c>
      <c r="AM685" s="19">
        <v>0.6</v>
      </c>
      <c r="AN685" s="19" t="s">
        <v>37</v>
      </c>
      <c r="AO685" s="19">
        <v>2.6</v>
      </c>
      <c r="AP685" s="22">
        <v>39</v>
      </c>
      <c r="AQ685" s="22">
        <v>16</v>
      </c>
      <c r="AR685" s="22">
        <v>17</v>
      </c>
      <c r="AS685" s="22" t="s">
        <v>37</v>
      </c>
      <c r="AT685" s="22">
        <v>72</v>
      </c>
      <c r="AU685" s="21">
        <v>1.4</v>
      </c>
      <c r="AV685" s="21">
        <v>0.6</v>
      </c>
      <c r="AW685" s="21">
        <v>0.6</v>
      </c>
      <c r="AX685" s="21" t="s">
        <v>37</v>
      </c>
      <c r="AY685" s="21">
        <v>2.6</v>
      </c>
      <c r="AZ685" s="21">
        <v>1.4</v>
      </c>
      <c r="BA685" s="21">
        <v>0.6</v>
      </c>
      <c r="BB685" s="21">
        <v>0.6</v>
      </c>
      <c r="BC685" s="21" t="s">
        <v>37</v>
      </c>
      <c r="BD685" s="21">
        <v>2.6</v>
      </c>
      <c r="BE685" s="20">
        <v>60</v>
      </c>
      <c r="BF685" s="20" t="s">
        <v>37</v>
      </c>
      <c r="BG685" s="20" t="s">
        <v>37</v>
      </c>
      <c r="BH685" s="20" t="s">
        <v>37</v>
      </c>
      <c r="BI685" s="20">
        <v>60</v>
      </c>
      <c r="BJ685" s="20" t="s">
        <v>37</v>
      </c>
      <c r="BK685" s="20" t="s">
        <v>37</v>
      </c>
      <c r="BL685" s="20" t="s">
        <v>37</v>
      </c>
      <c r="BM685" s="20" t="s">
        <v>37</v>
      </c>
      <c r="BN685" s="20">
        <v>0</v>
      </c>
      <c r="BO685" s="22" t="s">
        <v>37</v>
      </c>
      <c r="BP685" s="22" t="s">
        <v>37</v>
      </c>
      <c r="BQ685" s="22" t="s">
        <v>37</v>
      </c>
      <c r="BR685" s="22" t="s">
        <v>37</v>
      </c>
      <c r="BS685" s="22">
        <v>0</v>
      </c>
      <c r="BT685" s="22" t="s">
        <v>37</v>
      </c>
      <c r="BU685" s="22" t="s">
        <v>37</v>
      </c>
      <c r="BV685" s="22" t="s">
        <v>37</v>
      </c>
      <c r="BW685" s="22" t="s">
        <v>37</v>
      </c>
      <c r="BX685" s="22">
        <v>0</v>
      </c>
      <c r="BY685" s="24">
        <v>26</v>
      </c>
      <c r="BZ685" s="24" t="s">
        <v>37</v>
      </c>
      <c r="CA685" s="24" t="s">
        <v>37</v>
      </c>
      <c r="CB685" s="24" t="s">
        <v>37</v>
      </c>
      <c r="CC685" s="24">
        <v>26</v>
      </c>
      <c r="CD685" s="24">
        <v>86</v>
      </c>
      <c r="CE685" s="24">
        <v>0</v>
      </c>
      <c r="CF685" s="24">
        <v>0</v>
      </c>
      <c r="CG685" s="24">
        <v>0</v>
      </c>
      <c r="CH685" s="24">
        <v>86</v>
      </c>
      <c r="CI685" s="22" t="s">
        <v>37</v>
      </c>
      <c r="CJ685" s="22" t="s">
        <v>37</v>
      </c>
      <c r="CK685" s="22" t="s">
        <v>37</v>
      </c>
      <c r="CL685" s="22" t="s">
        <v>37</v>
      </c>
      <c r="CM685" s="20" t="s">
        <v>37</v>
      </c>
      <c r="CN685" s="20" t="s">
        <v>37</v>
      </c>
      <c r="CO685" s="20">
        <v>17</v>
      </c>
      <c r="CP685" s="20" t="s">
        <v>37</v>
      </c>
    </row>
    <row r="686" spans="1:94" x14ac:dyDescent="0.35">
      <c r="A686" s="16">
        <v>2012</v>
      </c>
      <c r="B686" s="17">
        <v>19497</v>
      </c>
      <c r="C686" s="18" t="s">
        <v>1741</v>
      </c>
      <c r="D686" s="18" t="s">
        <v>243</v>
      </c>
      <c r="E686" s="18" t="s">
        <v>57</v>
      </c>
      <c r="F686" s="16" t="s">
        <v>8</v>
      </c>
      <c r="G686" s="20">
        <v>29368</v>
      </c>
      <c r="H686" s="20">
        <v>25444</v>
      </c>
      <c r="I686" s="20">
        <v>3585</v>
      </c>
      <c r="J686" s="20">
        <v>0</v>
      </c>
      <c r="K686" s="20">
        <v>58397</v>
      </c>
      <c r="L686" s="19">
        <v>2.8</v>
      </c>
      <c r="M686" s="19">
        <v>3.7</v>
      </c>
      <c r="N686" s="19">
        <v>0.5</v>
      </c>
      <c r="O686" s="19">
        <v>0</v>
      </c>
      <c r="P686" s="19">
        <v>7</v>
      </c>
      <c r="Q686" s="22">
        <v>62119</v>
      </c>
      <c r="R686" s="22">
        <v>663826</v>
      </c>
      <c r="S686" s="22">
        <v>164059</v>
      </c>
      <c r="T686" s="22">
        <v>0</v>
      </c>
      <c r="U686" s="22">
        <v>890004</v>
      </c>
      <c r="V686" s="21">
        <v>18.399999999999999</v>
      </c>
      <c r="W686" s="21">
        <v>100.4</v>
      </c>
      <c r="X686" s="21">
        <v>27.8</v>
      </c>
      <c r="Y686" s="21">
        <v>0</v>
      </c>
      <c r="Z686" s="21">
        <v>146.6</v>
      </c>
      <c r="AA686" s="20">
        <v>0</v>
      </c>
      <c r="AB686" s="20">
        <v>0</v>
      </c>
      <c r="AC686" s="20">
        <v>0</v>
      </c>
      <c r="AD686" s="20">
        <v>0</v>
      </c>
      <c r="AE686" s="20">
        <v>0</v>
      </c>
      <c r="AF686" s="19">
        <v>0</v>
      </c>
      <c r="AG686" s="19">
        <v>41.6</v>
      </c>
      <c r="AH686" s="19">
        <v>17.399999999999999</v>
      </c>
      <c r="AI686" s="19">
        <v>0</v>
      </c>
      <c r="AJ686" s="19">
        <v>59</v>
      </c>
      <c r="AK686" s="19">
        <v>0</v>
      </c>
      <c r="AL686" s="19">
        <v>41.6</v>
      </c>
      <c r="AM686" s="19">
        <v>17.399999999999999</v>
      </c>
      <c r="AN686" s="19">
        <v>0</v>
      </c>
      <c r="AO686" s="19">
        <v>59</v>
      </c>
      <c r="AP686" s="22">
        <v>0</v>
      </c>
      <c r="AQ686" s="22">
        <v>0</v>
      </c>
      <c r="AR686" s="22">
        <v>0</v>
      </c>
      <c r="AS686" s="22">
        <v>0</v>
      </c>
      <c r="AT686" s="22">
        <v>0</v>
      </c>
      <c r="AU686" s="21">
        <v>0</v>
      </c>
      <c r="AV686" s="21">
        <v>0</v>
      </c>
      <c r="AW686" s="21">
        <v>0</v>
      </c>
      <c r="AX686" s="21">
        <v>0</v>
      </c>
      <c r="AY686" s="21">
        <v>0</v>
      </c>
      <c r="AZ686" s="21">
        <v>0</v>
      </c>
      <c r="BA686" s="21">
        <v>0</v>
      </c>
      <c r="BB686" s="21">
        <v>0</v>
      </c>
      <c r="BC686" s="21">
        <v>0</v>
      </c>
      <c r="BD686" s="21">
        <v>0</v>
      </c>
      <c r="BE686" s="20">
        <v>4823</v>
      </c>
      <c r="BF686" s="20">
        <v>3082</v>
      </c>
      <c r="BG686" s="20">
        <v>434</v>
      </c>
      <c r="BH686" s="20">
        <v>0</v>
      </c>
      <c r="BI686" s="20">
        <v>8339</v>
      </c>
      <c r="BJ686" s="20">
        <v>6741</v>
      </c>
      <c r="BK686" s="20">
        <v>5827</v>
      </c>
      <c r="BL686" s="20">
        <v>821</v>
      </c>
      <c r="BM686" s="20">
        <v>0</v>
      </c>
      <c r="BN686" s="20">
        <v>13389</v>
      </c>
      <c r="BO686" s="22">
        <v>0</v>
      </c>
      <c r="BP686" s="22">
        <v>203</v>
      </c>
      <c r="BQ686" s="22">
        <v>84</v>
      </c>
      <c r="BR686" s="22">
        <v>0</v>
      </c>
      <c r="BS686" s="22">
        <v>287</v>
      </c>
      <c r="BT686" s="22">
        <v>0</v>
      </c>
      <c r="BU686" s="22">
        <v>227</v>
      </c>
      <c r="BV686" s="22">
        <v>95</v>
      </c>
      <c r="BW686" s="22">
        <v>0</v>
      </c>
      <c r="BX686" s="22">
        <v>322</v>
      </c>
      <c r="BY686" s="24">
        <v>349</v>
      </c>
      <c r="BZ686" s="24">
        <v>350</v>
      </c>
      <c r="CA686" s="24">
        <v>51</v>
      </c>
      <c r="CB686" s="24">
        <v>0</v>
      </c>
      <c r="CC686" s="24">
        <v>750</v>
      </c>
      <c r="CD686" s="24">
        <v>11913</v>
      </c>
      <c r="CE686" s="24">
        <v>9689</v>
      </c>
      <c r="CF686" s="24">
        <v>1485</v>
      </c>
      <c r="CG686" s="24">
        <v>0</v>
      </c>
      <c r="CH686" s="24">
        <v>23087</v>
      </c>
      <c r="CI686" s="22">
        <v>0</v>
      </c>
      <c r="CJ686" s="22">
        <v>287</v>
      </c>
      <c r="CK686" s="22">
        <v>53</v>
      </c>
      <c r="CL686" s="22">
        <v>0</v>
      </c>
      <c r="CM686" s="20">
        <v>60519</v>
      </c>
      <c r="CN686" s="20">
        <v>8576</v>
      </c>
      <c r="CO686" s="20">
        <v>536</v>
      </c>
      <c r="CP686" s="20">
        <v>0</v>
      </c>
    </row>
    <row r="687" spans="1:94" x14ac:dyDescent="0.35">
      <c r="A687" s="16">
        <v>2012</v>
      </c>
      <c r="B687" s="17">
        <v>19499</v>
      </c>
      <c r="C687" s="18" t="s">
        <v>1742</v>
      </c>
      <c r="D687" s="18" t="s">
        <v>130</v>
      </c>
      <c r="E687" s="18" t="s">
        <v>33</v>
      </c>
      <c r="F687" s="16" t="s">
        <v>8</v>
      </c>
      <c r="G687" s="20">
        <v>35</v>
      </c>
      <c r="H687" s="20">
        <v>400</v>
      </c>
      <c r="I687" s="20">
        <v>25</v>
      </c>
      <c r="J687" s="20">
        <v>0</v>
      </c>
      <c r="K687" s="20">
        <v>460</v>
      </c>
      <c r="L687" s="19">
        <v>1</v>
      </c>
      <c r="M687" s="19">
        <v>5.5</v>
      </c>
      <c r="N687" s="19">
        <v>2</v>
      </c>
      <c r="O687" s="19">
        <v>0</v>
      </c>
      <c r="P687" s="19">
        <v>8.5</v>
      </c>
      <c r="Q687" s="22">
        <v>365</v>
      </c>
      <c r="R687" s="22">
        <v>925</v>
      </c>
      <c r="S687" s="22">
        <v>52</v>
      </c>
      <c r="T687" s="22">
        <v>0</v>
      </c>
      <c r="U687" s="22">
        <v>1342</v>
      </c>
      <c r="V687" s="21">
        <v>15.4</v>
      </c>
      <c r="W687" s="21">
        <v>12.7</v>
      </c>
      <c r="X687" s="21">
        <v>4</v>
      </c>
      <c r="Y687" s="21">
        <v>0</v>
      </c>
      <c r="Z687" s="21">
        <v>32.1</v>
      </c>
      <c r="AA687" s="20">
        <v>1</v>
      </c>
      <c r="AB687" s="20">
        <v>6</v>
      </c>
      <c r="AC687" s="20">
        <v>0</v>
      </c>
      <c r="AD687" s="20">
        <v>0</v>
      </c>
      <c r="AE687" s="20">
        <v>7</v>
      </c>
      <c r="AF687" s="19">
        <v>4.3</v>
      </c>
      <c r="AG687" s="19">
        <v>1.8</v>
      </c>
      <c r="AH687" s="19">
        <v>0</v>
      </c>
      <c r="AI687" s="19">
        <v>0</v>
      </c>
      <c r="AJ687" s="19">
        <v>6.1</v>
      </c>
      <c r="AK687" s="19">
        <v>4.5</v>
      </c>
      <c r="AL687" s="19">
        <v>2</v>
      </c>
      <c r="AM687" s="19">
        <v>0</v>
      </c>
      <c r="AN687" s="19">
        <v>0</v>
      </c>
      <c r="AO687" s="19">
        <v>6.5</v>
      </c>
      <c r="AP687" s="22">
        <v>20</v>
      </c>
      <c r="AQ687" s="22">
        <v>350</v>
      </c>
      <c r="AR687" s="22">
        <v>0</v>
      </c>
      <c r="AS687" s="22">
        <v>0</v>
      </c>
      <c r="AT687" s="22">
        <v>370</v>
      </c>
      <c r="AU687" s="21">
        <v>17</v>
      </c>
      <c r="AV687" s="21">
        <v>18</v>
      </c>
      <c r="AW687" s="21">
        <v>0</v>
      </c>
      <c r="AX687" s="21">
        <v>0</v>
      </c>
      <c r="AY687" s="21">
        <v>35</v>
      </c>
      <c r="AZ687" s="21">
        <v>18</v>
      </c>
      <c r="BA687" s="21">
        <v>20</v>
      </c>
      <c r="BB687" s="21">
        <v>0</v>
      </c>
      <c r="BC687" s="21">
        <v>0</v>
      </c>
      <c r="BD687" s="21">
        <v>38</v>
      </c>
      <c r="BE687" s="20">
        <v>150</v>
      </c>
      <c r="BF687" s="20">
        <v>35</v>
      </c>
      <c r="BG687" s="20">
        <v>0</v>
      </c>
      <c r="BH687" s="20">
        <v>0</v>
      </c>
      <c r="BI687" s="20">
        <v>185</v>
      </c>
      <c r="BJ687" s="20">
        <v>110</v>
      </c>
      <c r="BK687" s="20">
        <v>50</v>
      </c>
      <c r="BL687" s="20">
        <v>0</v>
      </c>
      <c r="BM687" s="20">
        <v>0</v>
      </c>
      <c r="BN687" s="20">
        <v>160</v>
      </c>
      <c r="BO687" s="22">
        <v>80</v>
      </c>
      <c r="BP687" s="22">
        <v>30</v>
      </c>
      <c r="BQ687" s="22">
        <v>0</v>
      </c>
      <c r="BR687" s="22">
        <v>0</v>
      </c>
      <c r="BS687" s="22">
        <v>110</v>
      </c>
      <c r="BT687" s="22">
        <v>130</v>
      </c>
      <c r="BU687" s="22">
        <v>20</v>
      </c>
      <c r="BV687" s="22">
        <v>0</v>
      </c>
      <c r="BW687" s="22">
        <v>0</v>
      </c>
      <c r="BX687" s="22">
        <v>150</v>
      </c>
      <c r="BY687" s="24">
        <v>5</v>
      </c>
      <c r="BZ687" s="24">
        <v>3</v>
      </c>
      <c r="CA687" s="24">
        <v>0</v>
      </c>
      <c r="CB687" s="24">
        <v>0</v>
      </c>
      <c r="CC687" s="24">
        <v>8</v>
      </c>
      <c r="CD687" s="24">
        <v>475</v>
      </c>
      <c r="CE687" s="24">
        <v>138</v>
      </c>
      <c r="CF687" s="24">
        <v>0</v>
      </c>
      <c r="CG687" s="24">
        <v>0</v>
      </c>
      <c r="CH687" s="24">
        <v>613</v>
      </c>
      <c r="CI687" s="22">
        <v>4300</v>
      </c>
      <c r="CJ687" s="22">
        <v>50</v>
      </c>
      <c r="CK687" s="22">
        <v>0</v>
      </c>
      <c r="CL687" s="22">
        <v>0</v>
      </c>
      <c r="CM687" s="20">
        <v>1248</v>
      </c>
      <c r="CN687" s="20">
        <v>164</v>
      </c>
      <c r="CO687" s="20">
        <v>58</v>
      </c>
      <c r="CP687" s="20">
        <v>0</v>
      </c>
    </row>
    <row r="688" spans="1:94" x14ac:dyDescent="0.35">
      <c r="A688" s="16">
        <v>2012</v>
      </c>
      <c r="B688" s="17">
        <v>19501</v>
      </c>
      <c r="C688" s="18" t="s">
        <v>1743</v>
      </c>
      <c r="D688" s="18" t="s">
        <v>46</v>
      </c>
      <c r="E688" s="18" t="s">
        <v>33</v>
      </c>
      <c r="F688" s="16" t="s">
        <v>8</v>
      </c>
      <c r="G688" s="20" t="s">
        <v>37</v>
      </c>
      <c r="H688" s="20" t="s">
        <v>37</v>
      </c>
      <c r="I688" s="20" t="s">
        <v>37</v>
      </c>
      <c r="J688" s="20" t="s">
        <v>37</v>
      </c>
      <c r="K688" s="20" t="s">
        <v>37</v>
      </c>
      <c r="L688" s="19" t="s">
        <v>37</v>
      </c>
      <c r="M688" s="19" t="s">
        <v>37</v>
      </c>
      <c r="N688" s="19" t="s">
        <v>37</v>
      </c>
      <c r="O688" s="19" t="s">
        <v>37</v>
      </c>
      <c r="P688" s="19" t="s">
        <v>37</v>
      </c>
      <c r="Q688" s="22" t="s">
        <v>37</v>
      </c>
      <c r="R688" s="22" t="s">
        <v>37</v>
      </c>
      <c r="S688" s="22" t="s">
        <v>37</v>
      </c>
      <c r="T688" s="22" t="s">
        <v>37</v>
      </c>
      <c r="U688" s="22" t="s">
        <v>37</v>
      </c>
      <c r="V688" s="21" t="s">
        <v>37</v>
      </c>
      <c r="W688" s="21" t="s">
        <v>37</v>
      </c>
      <c r="X688" s="21" t="s">
        <v>37</v>
      </c>
      <c r="Y688" s="21" t="s">
        <v>37</v>
      </c>
      <c r="Z688" s="21" t="s">
        <v>37</v>
      </c>
      <c r="AA688" s="20" t="s">
        <v>37</v>
      </c>
      <c r="AB688" s="20" t="s">
        <v>37</v>
      </c>
      <c r="AC688" s="20" t="s">
        <v>37</v>
      </c>
      <c r="AD688" s="20" t="s">
        <v>37</v>
      </c>
      <c r="AE688" s="20" t="s">
        <v>37</v>
      </c>
      <c r="AF688" s="19" t="s">
        <v>37</v>
      </c>
      <c r="AG688" s="19" t="s">
        <v>37</v>
      </c>
      <c r="AH688" s="19" t="s">
        <v>37</v>
      </c>
      <c r="AI688" s="19" t="s">
        <v>37</v>
      </c>
      <c r="AJ688" s="19" t="s">
        <v>37</v>
      </c>
      <c r="AK688" s="19" t="s">
        <v>37</v>
      </c>
      <c r="AL688" s="19" t="s">
        <v>37</v>
      </c>
      <c r="AM688" s="19" t="s">
        <v>37</v>
      </c>
      <c r="AN688" s="19" t="s">
        <v>37</v>
      </c>
      <c r="AO688" s="19" t="s">
        <v>37</v>
      </c>
      <c r="AP688" s="22" t="s">
        <v>37</v>
      </c>
      <c r="AQ688" s="22" t="s">
        <v>37</v>
      </c>
      <c r="AR688" s="22" t="s">
        <v>37</v>
      </c>
      <c r="AS688" s="22" t="s">
        <v>37</v>
      </c>
      <c r="AT688" s="22" t="s">
        <v>37</v>
      </c>
      <c r="AU688" s="21" t="s">
        <v>37</v>
      </c>
      <c r="AV688" s="21" t="s">
        <v>37</v>
      </c>
      <c r="AW688" s="21" t="s">
        <v>37</v>
      </c>
      <c r="AX688" s="21" t="s">
        <v>37</v>
      </c>
      <c r="AY688" s="21" t="s">
        <v>37</v>
      </c>
      <c r="AZ688" s="21" t="s">
        <v>37</v>
      </c>
      <c r="BA688" s="21" t="s">
        <v>37</v>
      </c>
      <c r="BB688" s="21" t="s">
        <v>37</v>
      </c>
      <c r="BC688" s="21" t="s">
        <v>37</v>
      </c>
      <c r="BD688" s="21" t="s">
        <v>37</v>
      </c>
      <c r="BE688" s="20" t="s">
        <v>37</v>
      </c>
      <c r="BF688" s="20" t="s">
        <v>37</v>
      </c>
      <c r="BG688" s="20" t="s">
        <v>37</v>
      </c>
      <c r="BH688" s="20" t="s">
        <v>37</v>
      </c>
      <c r="BI688" s="20" t="s">
        <v>37</v>
      </c>
      <c r="BJ688" s="20" t="s">
        <v>37</v>
      </c>
      <c r="BK688" s="20" t="s">
        <v>37</v>
      </c>
      <c r="BL688" s="20" t="s">
        <v>37</v>
      </c>
      <c r="BM688" s="20" t="s">
        <v>37</v>
      </c>
      <c r="BN688" s="20" t="s">
        <v>37</v>
      </c>
      <c r="BO688" s="22" t="s">
        <v>37</v>
      </c>
      <c r="BP688" s="22" t="s">
        <v>37</v>
      </c>
      <c r="BQ688" s="22" t="s">
        <v>37</v>
      </c>
      <c r="BR688" s="22" t="s">
        <v>37</v>
      </c>
      <c r="BS688" s="22" t="s">
        <v>37</v>
      </c>
      <c r="BT688" s="22" t="s">
        <v>37</v>
      </c>
      <c r="BU688" s="22" t="s">
        <v>37</v>
      </c>
      <c r="BV688" s="22" t="s">
        <v>37</v>
      </c>
      <c r="BW688" s="22" t="s">
        <v>37</v>
      </c>
      <c r="BX688" s="22" t="s">
        <v>37</v>
      </c>
      <c r="BY688" s="24" t="s">
        <v>37</v>
      </c>
      <c r="BZ688" s="24" t="s">
        <v>37</v>
      </c>
      <c r="CA688" s="24" t="s">
        <v>37</v>
      </c>
      <c r="CB688" s="24" t="s">
        <v>37</v>
      </c>
      <c r="CC688" s="24" t="s">
        <v>37</v>
      </c>
      <c r="CD688" s="24" t="s">
        <v>37</v>
      </c>
      <c r="CE688" s="24" t="s">
        <v>37</v>
      </c>
      <c r="CF688" s="24" t="s">
        <v>37</v>
      </c>
      <c r="CG688" s="24" t="s">
        <v>37</v>
      </c>
      <c r="CH688" s="24" t="s">
        <v>37</v>
      </c>
      <c r="CI688" s="22" t="s">
        <v>37</v>
      </c>
      <c r="CJ688" s="22" t="s">
        <v>37</v>
      </c>
      <c r="CK688" s="22" t="s">
        <v>37</v>
      </c>
      <c r="CL688" s="22" t="s">
        <v>37</v>
      </c>
      <c r="CM688" s="20" t="s">
        <v>37</v>
      </c>
      <c r="CN688" s="20" t="s">
        <v>37</v>
      </c>
      <c r="CO688" s="20">
        <v>7</v>
      </c>
      <c r="CP688" s="20" t="s">
        <v>37</v>
      </c>
    </row>
    <row r="689" spans="1:94" x14ac:dyDescent="0.35">
      <c r="A689" s="16">
        <v>2012</v>
      </c>
      <c r="B689" s="17">
        <v>19545</v>
      </c>
      <c r="C689" s="18" t="s">
        <v>1746</v>
      </c>
      <c r="D689" s="18" t="s">
        <v>173</v>
      </c>
      <c r="E689" s="18" t="s">
        <v>57</v>
      </c>
      <c r="F689" s="16" t="s">
        <v>8</v>
      </c>
      <c r="G689" s="20">
        <v>404</v>
      </c>
      <c r="H689" s="20">
        <v>791</v>
      </c>
      <c r="I689" s="20" t="s">
        <v>37</v>
      </c>
      <c r="J689" s="20" t="s">
        <v>37</v>
      </c>
      <c r="K689" s="20">
        <v>1195</v>
      </c>
      <c r="L689" s="19">
        <v>0.1</v>
      </c>
      <c r="M689" s="19">
        <v>0.1</v>
      </c>
      <c r="N689" s="19" t="s">
        <v>37</v>
      </c>
      <c r="O689" s="19" t="s">
        <v>37</v>
      </c>
      <c r="P689" s="19">
        <v>0.2</v>
      </c>
      <c r="Q689" s="22">
        <v>404</v>
      </c>
      <c r="R689" s="22">
        <v>791</v>
      </c>
      <c r="S689" s="22" t="s">
        <v>37</v>
      </c>
      <c r="T689" s="22" t="s">
        <v>37</v>
      </c>
      <c r="U689" s="22">
        <v>1195</v>
      </c>
      <c r="V689" s="21">
        <v>0.1</v>
      </c>
      <c r="W689" s="21">
        <v>0.1</v>
      </c>
      <c r="X689" s="21" t="s">
        <v>37</v>
      </c>
      <c r="Y689" s="21" t="s">
        <v>37</v>
      </c>
      <c r="Z689" s="21">
        <v>0.2</v>
      </c>
      <c r="AA689" s="20" t="s">
        <v>37</v>
      </c>
      <c r="AB689" s="20" t="s">
        <v>37</v>
      </c>
      <c r="AC689" s="20" t="s">
        <v>37</v>
      </c>
      <c r="AD689" s="20" t="s">
        <v>37</v>
      </c>
      <c r="AE689" s="20" t="s">
        <v>37</v>
      </c>
      <c r="AF689" s="19" t="s">
        <v>37</v>
      </c>
      <c r="AG689" s="19" t="s">
        <v>37</v>
      </c>
      <c r="AH689" s="19" t="s">
        <v>37</v>
      </c>
      <c r="AI689" s="19" t="s">
        <v>37</v>
      </c>
      <c r="AJ689" s="19" t="s">
        <v>37</v>
      </c>
      <c r="AK689" s="19" t="s">
        <v>37</v>
      </c>
      <c r="AL689" s="19" t="s">
        <v>37</v>
      </c>
      <c r="AM689" s="19" t="s">
        <v>37</v>
      </c>
      <c r="AN689" s="19" t="s">
        <v>37</v>
      </c>
      <c r="AO689" s="19" t="s">
        <v>37</v>
      </c>
      <c r="AP689" s="22" t="s">
        <v>37</v>
      </c>
      <c r="AQ689" s="22" t="s">
        <v>37</v>
      </c>
      <c r="AR689" s="22" t="s">
        <v>37</v>
      </c>
      <c r="AS689" s="22" t="s">
        <v>37</v>
      </c>
      <c r="AT689" s="22" t="s">
        <v>37</v>
      </c>
      <c r="AU689" s="21" t="s">
        <v>37</v>
      </c>
      <c r="AV689" s="21" t="s">
        <v>37</v>
      </c>
      <c r="AW689" s="21" t="s">
        <v>37</v>
      </c>
      <c r="AX689" s="21" t="s">
        <v>37</v>
      </c>
      <c r="AY689" s="21" t="s">
        <v>37</v>
      </c>
      <c r="AZ689" s="21" t="s">
        <v>37</v>
      </c>
      <c r="BA689" s="21" t="s">
        <v>37</v>
      </c>
      <c r="BB689" s="21" t="s">
        <v>37</v>
      </c>
      <c r="BC689" s="21" t="s">
        <v>37</v>
      </c>
      <c r="BD689" s="21" t="s">
        <v>37</v>
      </c>
      <c r="BE689" s="20">
        <v>219</v>
      </c>
      <c r="BF689" s="20">
        <v>67</v>
      </c>
      <c r="BG689" s="20" t="s">
        <v>37</v>
      </c>
      <c r="BH689" s="20" t="s">
        <v>37</v>
      </c>
      <c r="BI689" s="20">
        <v>286</v>
      </c>
      <c r="BJ689" s="20">
        <v>50</v>
      </c>
      <c r="BK689" s="20">
        <v>60</v>
      </c>
      <c r="BL689" s="20" t="s">
        <v>37</v>
      </c>
      <c r="BM689" s="20" t="s">
        <v>37</v>
      </c>
      <c r="BN689" s="20">
        <v>110</v>
      </c>
      <c r="BO689" s="22" t="s">
        <v>37</v>
      </c>
      <c r="BP689" s="22" t="s">
        <v>37</v>
      </c>
      <c r="BQ689" s="22" t="s">
        <v>37</v>
      </c>
      <c r="BR689" s="22" t="s">
        <v>37</v>
      </c>
      <c r="BS689" s="22">
        <v>0</v>
      </c>
      <c r="BT689" s="22" t="s">
        <v>37</v>
      </c>
      <c r="BU689" s="22" t="s">
        <v>37</v>
      </c>
      <c r="BV689" s="22" t="s">
        <v>37</v>
      </c>
      <c r="BW689" s="22" t="s">
        <v>37</v>
      </c>
      <c r="BX689" s="22">
        <v>0</v>
      </c>
      <c r="BY689" s="24" t="s">
        <v>37</v>
      </c>
      <c r="BZ689" s="24" t="s">
        <v>37</v>
      </c>
      <c r="CA689" s="24" t="s">
        <v>37</v>
      </c>
      <c r="CB689" s="24" t="s">
        <v>37</v>
      </c>
      <c r="CC689" s="24">
        <v>0</v>
      </c>
      <c r="CD689" s="24">
        <v>269</v>
      </c>
      <c r="CE689" s="24">
        <v>127</v>
      </c>
      <c r="CF689" s="24">
        <v>0</v>
      </c>
      <c r="CG689" s="24">
        <v>0</v>
      </c>
      <c r="CH689" s="24">
        <v>396</v>
      </c>
      <c r="CI689" s="22" t="s">
        <v>37</v>
      </c>
      <c r="CJ689" s="22" t="s">
        <v>37</v>
      </c>
      <c r="CK689" s="22" t="s">
        <v>37</v>
      </c>
      <c r="CL689" s="22" t="s">
        <v>37</v>
      </c>
      <c r="CM689" s="20" t="s">
        <v>37</v>
      </c>
      <c r="CN689" s="20">
        <v>18</v>
      </c>
      <c r="CO689" s="20" t="s">
        <v>37</v>
      </c>
      <c r="CP689" s="20" t="s">
        <v>37</v>
      </c>
    </row>
    <row r="690" spans="1:94" x14ac:dyDescent="0.35">
      <c r="A690" s="16">
        <v>2012</v>
      </c>
      <c r="B690" s="17">
        <v>19547</v>
      </c>
      <c r="C690" s="18" t="s">
        <v>1747</v>
      </c>
      <c r="D690" s="18" t="s">
        <v>758</v>
      </c>
      <c r="E690" s="18" t="s">
        <v>57</v>
      </c>
      <c r="F690" s="16" t="s">
        <v>8</v>
      </c>
      <c r="G690" s="20" t="s">
        <v>37</v>
      </c>
      <c r="H690" s="20" t="s">
        <v>37</v>
      </c>
      <c r="I690" s="20" t="s">
        <v>37</v>
      </c>
      <c r="J690" s="20" t="s">
        <v>37</v>
      </c>
      <c r="K690" s="20">
        <v>0</v>
      </c>
      <c r="L690" s="19" t="s">
        <v>37</v>
      </c>
      <c r="M690" s="19" t="s">
        <v>37</v>
      </c>
      <c r="N690" s="19" t="s">
        <v>37</v>
      </c>
      <c r="O690" s="19" t="s">
        <v>37</v>
      </c>
      <c r="P690" s="19">
        <v>0</v>
      </c>
      <c r="Q690" s="22" t="s">
        <v>37</v>
      </c>
      <c r="R690" s="22" t="s">
        <v>37</v>
      </c>
      <c r="S690" s="22" t="s">
        <v>37</v>
      </c>
      <c r="T690" s="22" t="s">
        <v>37</v>
      </c>
      <c r="U690" s="22">
        <v>0</v>
      </c>
      <c r="V690" s="21" t="s">
        <v>37</v>
      </c>
      <c r="W690" s="21" t="s">
        <v>37</v>
      </c>
      <c r="X690" s="21" t="s">
        <v>37</v>
      </c>
      <c r="Y690" s="21" t="s">
        <v>37</v>
      </c>
      <c r="Z690" s="21">
        <v>0</v>
      </c>
      <c r="AA690" s="20" t="s">
        <v>37</v>
      </c>
      <c r="AB690" s="20" t="s">
        <v>37</v>
      </c>
      <c r="AC690" s="20" t="s">
        <v>37</v>
      </c>
      <c r="AD690" s="20" t="s">
        <v>37</v>
      </c>
      <c r="AE690" s="20">
        <v>0</v>
      </c>
      <c r="AF690" s="19" t="s">
        <v>37</v>
      </c>
      <c r="AG690" s="19" t="s">
        <v>37</v>
      </c>
      <c r="AH690" s="19" t="s">
        <v>37</v>
      </c>
      <c r="AI690" s="19" t="s">
        <v>37</v>
      </c>
      <c r="AJ690" s="19">
        <v>0</v>
      </c>
      <c r="AK690" s="19" t="s">
        <v>37</v>
      </c>
      <c r="AL690" s="19" t="s">
        <v>37</v>
      </c>
      <c r="AM690" s="19" t="s">
        <v>37</v>
      </c>
      <c r="AN690" s="19" t="s">
        <v>37</v>
      </c>
      <c r="AO690" s="19">
        <v>0</v>
      </c>
      <c r="AP690" s="22" t="s">
        <v>37</v>
      </c>
      <c r="AQ690" s="22" t="s">
        <v>37</v>
      </c>
      <c r="AR690" s="22" t="s">
        <v>37</v>
      </c>
      <c r="AS690" s="22" t="s">
        <v>37</v>
      </c>
      <c r="AT690" s="22">
        <v>0</v>
      </c>
      <c r="AU690" s="21" t="s">
        <v>37</v>
      </c>
      <c r="AV690" s="21" t="s">
        <v>37</v>
      </c>
      <c r="AW690" s="21" t="s">
        <v>37</v>
      </c>
      <c r="AX690" s="21" t="s">
        <v>37</v>
      </c>
      <c r="AY690" s="21">
        <v>0</v>
      </c>
      <c r="AZ690" s="21">
        <v>16.899999999999999</v>
      </c>
      <c r="BA690" s="21">
        <v>19.100000000000001</v>
      </c>
      <c r="BB690" s="21" t="s">
        <v>37</v>
      </c>
      <c r="BC690" s="21" t="s">
        <v>37</v>
      </c>
      <c r="BD690" s="21">
        <v>36</v>
      </c>
      <c r="BE690" s="20" t="s">
        <v>37</v>
      </c>
      <c r="BF690" s="20" t="s">
        <v>37</v>
      </c>
      <c r="BG690" s="20" t="s">
        <v>37</v>
      </c>
      <c r="BH690" s="20" t="s">
        <v>37</v>
      </c>
      <c r="BI690" s="20">
        <v>0</v>
      </c>
      <c r="BJ690" s="20" t="s">
        <v>37</v>
      </c>
      <c r="BK690" s="20" t="s">
        <v>37</v>
      </c>
      <c r="BL690" s="20" t="s">
        <v>37</v>
      </c>
      <c r="BM690" s="20" t="s">
        <v>37</v>
      </c>
      <c r="BN690" s="20">
        <v>0</v>
      </c>
      <c r="BO690" s="22">
        <v>547</v>
      </c>
      <c r="BP690" s="22">
        <v>1761</v>
      </c>
      <c r="BQ690" s="22">
        <v>0</v>
      </c>
      <c r="BR690" s="22">
        <v>0</v>
      </c>
      <c r="BS690" s="22">
        <v>2308</v>
      </c>
      <c r="BT690" s="22">
        <v>1417</v>
      </c>
      <c r="BU690" s="22">
        <v>2594</v>
      </c>
      <c r="BV690" s="22">
        <v>0</v>
      </c>
      <c r="BW690" s="22">
        <v>0</v>
      </c>
      <c r="BX690" s="22">
        <v>4011</v>
      </c>
      <c r="BY690" s="24" t="s">
        <v>37</v>
      </c>
      <c r="BZ690" s="24" t="s">
        <v>37</v>
      </c>
      <c r="CA690" s="24" t="s">
        <v>37</v>
      </c>
      <c r="CB690" s="24" t="s">
        <v>37</v>
      </c>
      <c r="CC690" s="24">
        <v>0</v>
      </c>
      <c r="CD690" s="24">
        <v>1964</v>
      </c>
      <c r="CE690" s="24">
        <v>4355</v>
      </c>
      <c r="CF690" s="24">
        <v>0</v>
      </c>
      <c r="CG690" s="24">
        <v>0</v>
      </c>
      <c r="CH690" s="24">
        <v>6319</v>
      </c>
      <c r="CI690" s="22">
        <v>36500</v>
      </c>
      <c r="CJ690" s="22">
        <v>203</v>
      </c>
      <c r="CK690" s="22" t="s">
        <v>37</v>
      </c>
      <c r="CL690" s="22" t="s">
        <v>37</v>
      </c>
      <c r="CM690" s="20">
        <v>165</v>
      </c>
      <c r="CN690" s="20">
        <v>47</v>
      </c>
      <c r="CO690" s="20">
        <v>14</v>
      </c>
      <c r="CP690" s="20">
        <v>0</v>
      </c>
    </row>
    <row r="691" spans="1:94" x14ac:dyDescent="0.35">
      <c r="A691" s="16">
        <v>2012</v>
      </c>
      <c r="B691" s="17">
        <v>19578</v>
      </c>
      <c r="C691" s="18" t="s">
        <v>1750</v>
      </c>
      <c r="D691" s="18" t="s">
        <v>83</v>
      </c>
      <c r="E691" s="18" t="s">
        <v>57</v>
      </c>
      <c r="F691" s="16" t="s">
        <v>8</v>
      </c>
      <c r="G691" s="20" t="s">
        <v>37</v>
      </c>
      <c r="H691" s="20" t="s">
        <v>37</v>
      </c>
      <c r="I691" s="20" t="s">
        <v>37</v>
      </c>
      <c r="J691" s="20" t="s">
        <v>37</v>
      </c>
      <c r="K691" s="20">
        <v>0</v>
      </c>
      <c r="L691" s="19" t="s">
        <v>37</v>
      </c>
      <c r="M691" s="19" t="s">
        <v>37</v>
      </c>
      <c r="N691" s="19" t="s">
        <v>37</v>
      </c>
      <c r="O691" s="19" t="s">
        <v>37</v>
      </c>
      <c r="P691" s="19">
        <v>0</v>
      </c>
      <c r="Q691" s="22" t="s">
        <v>37</v>
      </c>
      <c r="R691" s="22" t="s">
        <v>37</v>
      </c>
      <c r="S691" s="22" t="s">
        <v>37</v>
      </c>
      <c r="T691" s="22" t="s">
        <v>37</v>
      </c>
      <c r="U691" s="22">
        <v>0</v>
      </c>
      <c r="V691" s="21" t="s">
        <v>37</v>
      </c>
      <c r="W691" s="21" t="s">
        <v>37</v>
      </c>
      <c r="X691" s="21" t="s">
        <v>37</v>
      </c>
      <c r="Y691" s="21" t="s">
        <v>37</v>
      </c>
      <c r="Z691" s="21">
        <v>0</v>
      </c>
      <c r="AA691" s="20" t="s">
        <v>37</v>
      </c>
      <c r="AB691" s="20" t="s">
        <v>37</v>
      </c>
      <c r="AC691" s="20" t="s">
        <v>37</v>
      </c>
      <c r="AD691" s="20" t="s">
        <v>37</v>
      </c>
      <c r="AE691" s="20">
        <v>0</v>
      </c>
      <c r="AF691" s="19" t="s">
        <v>37</v>
      </c>
      <c r="AG691" s="19" t="s">
        <v>37</v>
      </c>
      <c r="AH691" s="19">
        <v>1.6</v>
      </c>
      <c r="AI691" s="19" t="s">
        <v>37</v>
      </c>
      <c r="AJ691" s="19">
        <v>1.6</v>
      </c>
      <c r="AK691" s="19" t="s">
        <v>37</v>
      </c>
      <c r="AL691" s="19" t="s">
        <v>37</v>
      </c>
      <c r="AM691" s="19">
        <v>1.6</v>
      </c>
      <c r="AN691" s="19" t="s">
        <v>37</v>
      </c>
      <c r="AO691" s="19">
        <v>1.6</v>
      </c>
      <c r="AP691" s="22" t="s">
        <v>37</v>
      </c>
      <c r="AQ691" s="22" t="s">
        <v>37</v>
      </c>
      <c r="AR691" s="22" t="s">
        <v>37</v>
      </c>
      <c r="AS691" s="22" t="s">
        <v>37</v>
      </c>
      <c r="AT691" s="22">
        <v>0</v>
      </c>
      <c r="AU691" s="21" t="s">
        <v>37</v>
      </c>
      <c r="AV691" s="21" t="s">
        <v>37</v>
      </c>
      <c r="AW691" s="21">
        <v>20</v>
      </c>
      <c r="AX691" s="21" t="s">
        <v>37</v>
      </c>
      <c r="AY691" s="21">
        <v>20</v>
      </c>
      <c r="AZ691" s="21" t="s">
        <v>37</v>
      </c>
      <c r="BA691" s="21" t="s">
        <v>37</v>
      </c>
      <c r="BB691" s="21">
        <v>20</v>
      </c>
      <c r="BC691" s="21" t="s">
        <v>37</v>
      </c>
      <c r="BD691" s="21">
        <v>20</v>
      </c>
      <c r="BE691" s="20" t="s">
        <v>37</v>
      </c>
      <c r="BF691" s="20" t="s">
        <v>37</v>
      </c>
      <c r="BG691" s="20" t="s">
        <v>37</v>
      </c>
      <c r="BH691" s="20" t="s">
        <v>37</v>
      </c>
      <c r="BI691" s="20">
        <v>0</v>
      </c>
      <c r="BJ691" s="20" t="s">
        <v>37</v>
      </c>
      <c r="BK691" s="20" t="s">
        <v>37</v>
      </c>
      <c r="BL691" s="20" t="s">
        <v>37</v>
      </c>
      <c r="BM691" s="20" t="s">
        <v>37</v>
      </c>
      <c r="BN691" s="20">
        <v>0</v>
      </c>
      <c r="BO691" s="22" t="s">
        <v>37</v>
      </c>
      <c r="BP691" s="22" t="s">
        <v>37</v>
      </c>
      <c r="BQ691" s="22" t="s">
        <v>37</v>
      </c>
      <c r="BR691" s="22" t="s">
        <v>37</v>
      </c>
      <c r="BS691" s="22">
        <v>0</v>
      </c>
      <c r="BT691" s="22" t="s">
        <v>37</v>
      </c>
      <c r="BU691" s="22" t="s">
        <v>37</v>
      </c>
      <c r="BV691" s="22">
        <v>180</v>
      </c>
      <c r="BW691" s="22" t="s">
        <v>37</v>
      </c>
      <c r="BX691" s="22">
        <v>180</v>
      </c>
      <c r="BY691" s="24" t="s">
        <v>37</v>
      </c>
      <c r="BZ691" s="24" t="s">
        <v>37</v>
      </c>
      <c r="CA691" s="24" t="s">
        <v>37</v>
      </c>
      <c r="CB691" s="24" t="s">
        <v>37</v>
      </c>
      <c r="CC691" s="24">
        <v>0</v>
      </c>
      <c r="CD691" s="24">
        <v>0</v>
      </c>
      <c r="CE691" s="24">
        <v>0</v>
      </c>
      <c r="CF691" s="24">
        <v>180</v>
      </c>
      <c r="CG691" s="24">
        <v>0</v>
      </c>
      <c r="CH691" s="24">
        <v>180</v>
      </c>
      <c r="CI691" s="22" t="s">
        <v>37</v>
      </c>
      <c r="CJ691" s="22" t="s">
        <v>37</v>
      </c>
      <c r="CK691" s="22">
        <v>12</v>
      </c>
      <c r="CL691" s="22" t="s">
        <v>37</v>
      </c>
      <c r="CM691" s="20" t="s">
        <v>37</v>
      </c>
      <c r="CN691" s="20" t="s">
        <v>37</v>
      </c>
      <c r="CO691" s="20">
        <v>80</v>
      </c>
      <c r="CP691" s="20" t="s">
        <v>37</v>
      </c>
    </row>
    <row r="692" spans="1:94" x14ac:dyDescent="0.35">
      <c r="A692" s="16">
        <v>2012</v>
      </c>
      <c r="B692" s="17">
        <v>19687</v>
      </c>
      <c r="C692" s="18" t="s">
        <v>1757</v>
      </c>
      <c r="D692" s="18" t="s">
        <v>172</v>
      </c>
      <c r="E692" s="18" t="s">
        <v>28</v>
      </c>
      <c r="F692" s="16" t="s">
        <v>8</v>
      </c>
      <c r="G692" s="20" t="s">
        <v>37</v>
      </c>
      <c r="H692" s="20" t="s">
        <v>37</v>
      </c>
      <c r="I692" s="20" t="s">
        <v>37</v>
      </c>
      <c r="J692" s="20" t="s">
        <v>37</v>
      </c>
      <c r="K692" s="20">
        <v>0</v>
      </c>
      <c r="L692" s="19" t="s">
        <v>37</v>
      </c>
      <c r="M692" s="19" t="s">
        <v>37</v>
      </c>
      <c r="N692" s="19" t="s">
        <v>37</v>
      </c>
      <c r="O692" s="19" t="s">
        <v>37</v>
      </c>
      <c r="P692" s="19">
        <v>0</v>
      </c>
      <c r="Q692" s="22" t="s">
        <v>37</v>
      </c>
      <c r="R692" s="22" t="s">
        <v>37</v>
      </c>
      <c r="S692" s="22" t="s">
        <v>37</v>
      </c>
      <c r="T692" s="22" t="s">
        <v>37</v>
      </c>
      <c r="U692" s="22">
        <v>0</v>
      </c>
      <c r="V692" s="21" t="s">
        <v>37</v>
      </c>
      <c r="W692" s="21" t="s">
        <v>37</v>
      </c>
      <c r="X692" s="21" t="s">
        <v>37</v>
      </c>
      <c r="Y692" s="21" t="s">
        <v>37</v>
      </c>
      <c r="Z692" s="21">
        <v>0</v>
      </c>
      <c r="AA692" s="20" t="s">
        <v>37</v>
      </c>
      <c r="AB692" s="20" t="s">
        <v>37</v>
      </c>
      <c r="AC692" s="20" t="s">
        <v>37</v>
      </c>
      <c r="AD692" s="20" t="s">
        <v>37</v>
      </c>
      <c r="AE692" s="20">
        <v>0</v>
      </c>
      <c r="AF692" s="19" t="s">
        <v>37</v>
      </c>
      <c r="AG692" s="19" t="s">
        <v>37</v>
      </c>
      <c r="AH692" s="19" t="s">
        <v>37</v>
      </c>
      <c r="AI692" s="19" t="s">
        <v>37</v>
      </c>
      <c r="AJ692" s="19">
        <v>0</v>
      </c>
      <c r="AK692" s="19" t="s">
        <v>37</v>
      </c>
      <c r="AL692" s="19" t="s">
        <v>37</v>
      </c>
      <c r="AM692" s="19" t="s">
        <v>37</v>
      </c>
      <c r="AN692" s="19" t="s">
        <v>37</v>
      </c>
      <c r="AO692" s="19">
        <v>0</v>
      </c>
      <c r="AP692" s="22" t="s">
        <v>37</v>
      </c>
      <c r="AQ692" s="22" t="s">
        <v>37</v>
      </c>
      <c r="AR692" s="22" t="s">
        <v>37</v>
      </c>
      <c r="AS692" s="22" t="s">
        <v>37</v>
      </c>
      <c r="AT692" s="22">
        <v>0</v>
      </c>
      <c r="AU692" s="21">
        <v>3.6</v>
      </c>
      <c r="AV692" s="21">
        <v>3.4</v>
      </c>
      <c r="AW692" s="21" t="s">
        <v>37</v>
      </c>
      <c r="AX692" s="21" t="s">
        <v>37</v>
      </c>
      <c r="AY692" s="21">
        <v>7</v>
      </c>
      <c r="AZ692" s="21">
        <v>3.8</v>
      </c>
      <c r="BA692" s="21">
        <v>4.2</v>
      </c>
      <c r="BB692" s="21" t="s">
        <v>37</v>
      </c>
      <c r="BC692" s="21" t="s">
        <v>37</v>
      </c>
      <c r="BD692" s="21">
        <v>8</v>
      </c>
      <c r="BE692" s="20" t="s">
        <v>37</v>
      </c>
      <c r="BF692" s="20" t="s">
        <v>37</v>
      </c>
      <c r="BG692" s="20" t="s">
        <v>37</v>
      </c>
      <c r="BH692" s="20" t="s">
        <v>37</v>
      </c>
      <c r="BI692" s="20">
        <v>0</v>
      </c>
      <c r="BJ692" s="20" t="s">
        <v>37</v>
      </c>
      <c r="BK692" s="20" t="s">
        <v>37</v>
      </c>
      <c r="BL692" s="20" t="s">
        <v>37</v>
      </c>
      <c r="BM692" s="20" t="s">
        <v>37</v>
      </c>
      <c r="BN692" s="20">
        <v>0</v>
      </c>
      <c r="BO692" s="22">
        <v>25</v>
      </c>
      <c r="BP692" s="22" t="s">
        <v>37</v>
      </c>
      <c r="BQ692" s="22" t="s">
        <v>37</v>
      </c>
      <c r="BR692" s="22" t="s">
        <v>37</v>
      </c>
      <c r="BS692" s="22">
        <v>25</v>
      </c>
      <c r="BT692" s="22">
        <v>73</v>
      </c>
      <c r="BU692" s="22">
        <v>106</v>
      </c>
      <c r="BV692" s="22" t="s">
        <v>37</v>
      </c>
      <c r="BW692" s="22" t="s">
        <v>37</v>
      </c>
      <c r="BX692" s="22">
        <v>179</v>
      </c>
      <c r="BY692" s="24" t="s">
        <v>37</v>
      </c>
      <c r="BZ692" s="24" t="s">
        <v>37</v>
      </c>
      <c r="CA692" s="24" t="s">
        <v>37</v>
      </c>
      <c r="CB692" s="24" t="s">
        <v>37</v>
      </c>
      <c r="CC692" s="24">
        <v>0</v>
      </c>
      <c r="CD692" s="24">
        <v>98</v>
      </c>
      <c r="CE692" s="24">
        <v>106</v>
      </c>
      <c r="CF692" s="24">
        <v>0</v>
      </c>
      <c r="CG692" s="24">
        <v>0</v>
      </c>
      <c r="CH692" s="24">
        <v>204</v>
      </c>
      <c r="CI692" s="22">
        <v>322</v>
      </c>
      <c r="CJ692" s="22">
        <v>101</v>
      </c>
      <c r="CK692" s="22" t="s">
        <v>37</v>
      </c>
      <c r="CL692" s="22" t="s">
        <v>37</v>
      </c>
      <c r="CM692" s="20" t="s">
        <v>37</v>
      </c>
      <c r="CN692" s="20" t="s">
        <v>37</v>
      </c>
      <c r="CO692" s="20" t="s">
        <v>37</v>
      </c>
      <c r="CP692" s="20" t="s">
        <v>37</v>
      </c>
    </row>
    <row r="693" spans="1:94" x14ac:dyDescent="0.35">
      <c r="A693" s="16">
        <v>2012</v>
      </c>
      <c r="B693" s="17">
        <v>19728</v>
      </c>
      <c r="C693" s="18" t="s">
        <v>1758</v>
      </c>
      <c r="D693" s="18" t="s">
        <v>56</v>
      </c>
      <c r="E693" s="18" t="s">
        <v>57</v>
      </c>
      <c r="F693" s="16" t="s">
        <v>8</v>
      </c>
      <c r="G693" s="20">
        <v>19576</v>
      </c>
      <c r="H693" s="20">
        <v>9898</v>
      </c>
      <c r="I693" s="20">
        <v>0</v>
      </c>
      <c r="J693" s="20">
        <v>0</v>
      </c>
      <c r="K693" s="20">
        <v>29474</v>
      </c>
      <c r="L693" s="19">
        <v>4.5</v>
      </c>
      <c r="M693" s="19">
        <v>1</v>
      </c>
      <c r="N693" s="19">
        <v>0</v>
      </c>
      <c r="O693" s="19">
        <v>0</v>
      </c>
      <c r="P693" s="19">
        <v>5.5</v>
      </c>
      <c r="Q693" s="22">
        <v>49812</v>
      </c>
      <c r="R693" s="22">
        <v>19805</v>
      </c>
      <c r="S693" s="22">
        <v>0</v>
      </c>
      <c r="T693" s="22">
        <v>0</v>
      </c>
      <c r="U693" s="22">
        <v>69617</v>
      </c>
      <c r="V693" s="21">
        <v>10.9</v>
      </c>
      <c r="W693" s="21">
        <v>3</v>
      </c>
      <c r="X693" s="21" t="s">
        <v>37</v>
      </c>
      <c r="Y693" s="21" t="s">
        <v>37</v>
      </c>
      <c r="Z693" s="21">
        <v>13.9</v>
      </c>
      <c r="AA693" s="20">
        <v>0</v>
      </c>
      <c r="AB693" s="20">
        <v>0</v>
      </c>
      <c r="AC693" s="20">
        <v>0</v>
      </c>
      <c r="AD693" s="20">
        <v>0</v>
      </c>
      <c r="AE693" s="20">
        <v>0</v>
      </c>
      <c r="AF693" s="19">
        <v>0</v>
      </c>
      <c r="AG693" s="19">
        <v>0</v>
      </c>
      <c r="AH693" s="19">
        <v>0</v>
      </c>
      <c r="AI693" s="19">
        <v>0</v>
      </c>
      <c r="AJ693" s="19">
        <v>0</v>
      </c>
      <c r="AK693" s="19">
        <v>0</v>
      </c>
      <c r="AL693" s="19">
        <v>0</v>
      </c>
      <c r="AM693" s="19">
        <v>0</v>
      </c>
      <c r="AN693" s="19">
        <v>0</v>
      </c>
      <c r="AO693" s="19">
        <v>0</v>
      </c>
      <c r="AP693" s="22">
        <v>0</v>
      </c>
      <c r="AQ693" s="22">
        <v>0</v>
      </c>
      <c r="AR693" s="22">
        <v>0</v>
      </c>
      <c r="AS693" s="22">
        <v>0</v>
      </c>
      <c r="AT693" s="22">
        <v>0</v>
      </c>
      <c r="AU693" s="21">
        <v>0</v>
      </c>
      <c r="AV693" s="21">
        <v>0</v>
      </c>
      <c r="AW693" s="21">
        <v>0</v>
      </c>
      <c r="AX693" s="21">
        <v>0</v>
      </c>
      <c r="AY693" s="21">
        <v>0</v>
      </c>
      <c r="AZ693" s="21">
        <v>0</v>
      </c>
      <c r="BA693" s="21">
        <v>0</v>
      </c>
      <c r="BB693" s="21">
        <v>0</v>
      </c>
      <c r="BC693" s="21">
        <v>0</v>
      </c>
      <c r="BD693" s="21">
        <v>0</v>
      </c>
      <c r="BE693" s="20">
        <v>1330</v>
      </c>
      <c r="BF693" s="20">
        <v>690</v>
      </c>
      <c r="BG693" s="20">
        <v>0</v>
      </c>
      <c r="BH693" s="20">
        <v>0</v>
      </c>
      <c r="BI693" s="20">
        <v>2020</v>
      </c>
      <c r="BJ693" s="20">
        <v>1541</v>
      </c>
      <c r="BK693" s="20">
        <v>672</v>
      </c>
      <c r="BL693" s="20">
        <v>0</v>
      </c>
      <c r="BM693" s="20">
        <v>0</v>
      </c>
      <c r="BN693" s="20">
        <v>2213</v>
      </c>
      <c r="BO693" s="22">
        <v>0</v>
      </c>
      <c r="BP693" s="22">
        <v>15</v>
      </c>
      <c r="BQ693" s="22">
        <v>0</v>
      </c>
      <c r="BR693" s="22">
        <v>0</v>
      </c>
      <c r="BS693" s="22">
        <v>15</v>
      </c>
      <c r="BT693" s="22">
        <v>0</v>
      </c>
      <c r="BU693" s="22">
        <v>0</v>
      </c>
      <c r="BV693" s="22">
        <v>0</v>
      </c>
      <c r="BW693" s="22">
        <v>0</v>
      </c>
      <c r="BX693" s="22">
        <v>0</v>
      </c>
      <c r="BY693" s="24">
        <v>130</v>
      </c>
      <c r="BZ693" s="24">
        <v>130</v>
      </c>
      <c r="CA693" s="24">
        <v>0</v>
      </c>
      <c r="CB693" s="24">
        <v>0</v>
      </c>
      <c r="CC693" s="24">
        <v>260</v>
      </c>
      <c r="CD693" s="24">
        <v>3001</v>
      </c>
      <c r="CE693" s="24">
        <v>1507</v>
      </c>
      <c r="CF693" s="24">
        <v>0</v>
      </c>
      <c r="CG693" s="24">
        <v>0</v>
      </c>
      <c r="CH693" s="24">
        <v>4508</v>
      </c>
      <c r="CI693" s="22" t="s">
        <v>37</v>
      </c>
      <c r="CJ693" s="22" t="s">
        <v>37</v>
      </c>
      <c r="CK693" s="22" t="s">
        <v>37</v>
      </c>
      <c r="CL693" s="22" t="s">
        <v>37</v>
      </c>
      <c r="CM693" s="20">
        <v>147</v>
      </c>
      <c r="CN693" s="20">
        <v>11</v>
      </c>
      <c r="CO693" s="20">
        <v>1</v>
      </c>
      <c r="CP693" s="20" t="s">
        <v>37</v>
      </c>
    </row>
    <row r="694" spans="1:94" x14ac:dyDescent="0.35">
      <c r="A694" s="16">
        <v>2012</v>
      </c>
      <c r="B694" s="17">
        <v>19788</v>
      </c>
      <c r="C694" s="18" t="s">
        <v>1761</v>
      </c>
      <c r="D694" s="18" t="s">
        <v>173</v>
      </c>
      <c r="E694" s="18" t="s">
        <v>28</v>
      </c>
      <c r="F694" s="16" t="s">
        <v>8</v>
      </c>
      <c r="G694" s="20">
        <v>78</v>
      </c>
      <c r="H694" s="20" t="s">
        <v>37</v>
      </c>
      <c r="I694" s="20" t="s">
        <v>37</v>
      </c>
      <c r="J694" s="20" t="s">
        <v>37</v>
      </c>
      <c r="K694" s="20">
        <v>78</v>
      </c>
      <c r="L694" s="19">
        <v>0</v>
      </c>
      <c r="M694" s="19">
        <v>0</v>
      </c>
      <c r="N694" s="19" t="s">
        <v>37</v>
      </c>
      <c r="O694" s="19" t="s">
        <v>37</v>
      </c>
      <c r="P694" s="19">
        <v>0</v>
      </c>
      <c r="Q694" s="22">
        <v>453</v>
      </c>
      <c r="R694" s="22" t="s">
        <v>37</v>
      </c>
      <c r="S694" s="22" t="s">
        <v>37</v>
      </c>
      <c r="T694" s="22" t="s">
        <v>37</v>
      </c>
      <c r="U694" s="22">
        <v>453</v>
      </c>
      <c r="V694" s="21" t="s">
        <v>37</v>
      </c>
      <c r="W694" s="21" t="s">
        <v>37</v>
      </c>
      <c r="X694" s="21" t="s">
        <v>37</v>
      </c>
      <c r="Y694" s="21" t="s">
        <v>37</v>
      </c>
      <c r="Z694" s="21">
        <v>0</v>
      </c>
      <c r="AA694" s="20">
        <v>2</v>
      </c>
      <c r="AB694" s="20" t="s">
        <v>37</v>
      </c>
      <c r="AC694" s="20" t="s">
        <v>37</v>
      </c>
      <c r="AD694" s="20" t="s">
        <v>37</v>
      </c>
      <c r="AE694" s="20">
        <v>2</v>
      </c>
      <c r="AF694" s="19" t="s">
        <v>37</v>
      </c>
      <c r="AG694" s="19" t="s">
        <v>37</v>
      </c>
      <c r="AH694" s="19" t="s">
        <v>37</v>
      </c>
      <c r="AI694" s="19" t="s">
        <v>37</v>
      </c>
      <c r="AJ694" s="19">
        <v>0</v>
      </c>
      <c r="AK694" s="19" t="s">
        <v>37</v>
      </c>
      <c r="AL694" s="19" t="s">
        <v>37</v>
      </c>
      <c r="AM694" s="19" t="s">
        <v>37</v>
      </c>
      <c r="AN694" s="19" t="s">
        <v>37</v>
      </c>
      <c r="AO694" s="19">
        <v>0</v>
      </c>
      <c r="AP694" s="22">
        <v>170</v>
      </c>
      <c r="AQ694" s="22" t="s">
        <v>37</v>
      </c>
      <c r="AR694" s="22" t="s">
        <v>37</v>
      </c>
      <c r="AS694" s="22" t="s">
        <v>37</v>
      </c>
      <c r="AT694" s="22">
        <v>170</v>
      </c>
      <c r="AU694" s="21">
        <v>3.5</v>
      </c>
      <c r="AV694" s="21" t="s">
        <v>37</v>
      </c>
      <c r="AW694" s="21" t="s">
        <v>37</v>
      </c>
      <c r="AX694" s="21" t="s">
        <v>37</v>
      </c>
      <c r="AY694" s="21">
        <v>3.5</v>
      </c>
      <c r="AZ694" s="21">
        <v>3.5</v>
      </c>
      <c r="BA694" s="21" t="s">
        <v>37</v>
      </c>
      <c r="BB694" s="21" t="s">
        <v>37</v>
      </c>
      <c r="BC694" s="21" t="s">
        <v>37</v>
      </c>
      <c r="BD694" s="21">
        <v>3.5</v>
      </c>
      <c r="BE694" s="20">
        <v>5</v>
      </c>
      <c r="BF694" s="20" t="s">
        <v>37</v>
      </c>
      <c r="BG694" s="20" t="s">
        <v>37</v>
      </c>
      <c r="BH694" s="20" t="s">
        <v>37</v>
      </c>
      <c r="BI694" s="20">
        <v>5</v>
      </c>
      <c r="BJ694" s="20" t="s">
        <v>37</v>
      </c>
      <c r="BK694" s="20" t="s">
        <v>37</v>
      </c>
      <c r="BL694" s="20" t="s">
        <v>37</v>
      </c>
      <c r="BM694" s="20" t="s">
        <v>37</v>
      </c>
      <c r="BN694" s="20">
        <v>0</v>
      </c>
      <c r="BO694" s="22">
        <v>42</v>
      </c>
      <c r="BP694" s="22" t="s">
        <v>37</v>
      </c>
      <c r="BQ694" s="22" t="s">
        <v>37</v>
      </c>
      <c r="BR694" s="22" t="s">
        <v>37</v>
      </c>
      <c r="BS694" s="22">
        <v>42</v>
      </c>
      <c r="BT694" s="22">
        <v>6</v>
      </c>
      <c r="BU694" s="22" t="s">
        <v>37</v>
      </c>
      <c r="BV694" s="22" t="s">
        <v>37</v>
      </c>
      <c r="BW694" s="22" t="s">
        <v>37</v>
      </c>
      <c r="BX694" s="22">
        <v>6</v>
      </c>
      <c r="BY694" s="24" t="s">
        <v>37</v>
      </c>
      <c r="BZ694" s="24" t="s">
        <v>37</v>
      </c>
      <c r="CA694" s="24" t="s">
        <v>37</v>
      </c>
      <c r="CB694" s="24" t="s">
        <v>37</v>
      </c>
      <c r="CC694" s="24">
        <v>0</v>
      </c>
      <c r="CD694" s="24">
        <v>53</v>
      </c>
      <c r="CE694" s="24">
        <v>0</v>
      </c>
      <c r="CF694" s="24">
        <v>0</v>
      </c>
      <c r="CG694" s="24">
        <v>0</v>
      </c>
      <c r="CH694" s="24">
        <v>53</v>
      </c>
      <c r="CI694" s="22" t="s">
        <v>37</v>
      </c>
      <c r="CJ694" s="22" t="s">
        <v>37</v>
      </c>
      <c r="CK694" s="22" t="s">
        <v>37</v>
      </c>
      <c r="CL694" s="22" t="s">
        <v>37</v>
      </c>
      <c r="CM694" s="20" t="s">
        <v>37</v>
      </c>
      <c r="CN694" s="20" t="s">
        <v>37</v>
      </c>
      <c r="CO694" s="20" t="s">
        <v>37</v>
      </c>
      <c r="CP694" s="20" t="s">
        <v>37</v>
      </c>
    </row>
    <row r="695" spans="1:94" x14ac:dyDescent="0.35">
      <c r="A695" s="16">
        <v>2012</v>
      </c>
      <c r="B695" s="17">
        <v>19790</v>
      </c>
      <c r="C695" s="18" t="s">
        <v>1762</v>
      </c>
      <c r="D695" s="18" t="s">
        <v>172</v>
      </c>
      <c r="E695" s="18" t="s">
        <v>33</v>
      </c>
      <c r="F695" s="16" t="s">
        <v>8</v>
      </c>
      <c r="G695" s="20">
        <v>54</v>
      </c>
      <c r="H695" s="20">
        <v>18</v>
      </c>
      <c r="I695" s="20">
        <v>0</v>
      </c>
      <c r="J695" s="20">
        <v>0</v>
      </c>
      <c r="K695" s="20">
        <v>72</v>
      </c>
      <c r="L695" s="19">
        <v>0.2</v>
      </c>
      <c r="M695" s="19">
        <v>0.1</v>
      </c>
      <c r="N695" s="19">
        <v>0</v>
      </c>
      <c r="O695" s="19">
        <v>0</v>
      </c>
      <c r="P695" s="19">
        <v>0.3</v>
      </c>
      <c r="Q695" s="22">
        <v>7334</v>
      </c>
      <c r="R695" s="22">
        <v>5218</v>
      </c>
      <c r="S695" s="22">
        <v>0</v>
      </c>
      <c r="T695" s="22">
        <v>0</v>
      </c>
      <c r="U695" s="22">
        <v>12552</v>
      </c>
      <c r="V695" s="21">
        <v>8.6</v>
      </c>
      <c r="W695" s="21">
        <v>4.7</v>
      </c>
      <c r="X695" s="21">
        <v>0</v>
      </c>
      <c r="Y695" s="21">
        <v>0</v>
      </c>
      <c r="Z695" s="21">
        <v>13.3</v>
      </c>
      <c r="AA695" s="20" t="s">
        <v>37</v>
      </c>
      <c r="AB695" s="20" t="s">
        <v>37</v>
      </c>
      <c r="AC695" s="20" t="s">
        <v>37</v>
      </c>
      <c r="AD695" s="20" t="s">
        <v>37</v>
      </c>
      <c r="AE695" s="20">
        <v>0</v>
      </c>
      <c r="AF695" s="19">
        <v>0.1</v>
      </c>
      <c r="AG695" s="19">
        <v>0</v>
      </c>
      <c r="AH695" s="19">
        <v>0</v>
      </c>
      <c r="AI695" s="19">
        <v>0</v>
      </c>
      <c r="AJ695" s="19">
        <v>0.1</v>
      </c>
      <c r="AK695" s="19">
        <v>0.1</v>
      </c>
      <c r="AL695" s="19">
        <v>0</v>
      </c>
      <c r="AM695" s="19">
        <v>0</v>
      </c>
      <c r="AN695" s="19">
        <v>0</v>
      </c>
      <c r="AO695" s="19">
        <v>0.1</v>
      </c>
      <c r="AP695" s="22" t="s">
        <v>37</v>
      </c>
      <c r="AQ695" s="22" t="s">
        <v>37</v>
      </c>
      <c r="AR695" s="22" t="s">
        <v>37</v>
      </c>
      <c r="AS695" s="22" t="s">
        <v>37</v>
      </c>
      <c r="AT695" s="22">
        <v>0</v>
      </c>
      <c r="AU695" s="21">
        <v>4.2</v>
      </c>
      <c r="AV695" s="21">
        <v>1</v>
      </c>
      <c r="AW695" s="21">
        <v>0</v>
      </c>
      <c r="AX695" s="21">
        <v>0</v>
      </c>
      <c r="AY695" s="21">
        <v>5.2</v>
      </c>
      <c r="AZ695" s="21">
        <v>13.3</v>
      </c>
      <c r="BA695" s="21">
        <v>3</v>
      </c>
      <c r="BB695" s="21">
        <v>0</v>
      </c>
      <c r="BC695" s="21">
        <v>0</v>
      </c>
      <c r="BD695" s="21">
        <v>16.3</v>
      </c>
      <c r="BE695" s="20">
        <v>11</v>
      </c>
      <c r="BF695" s="20">
        <v>1</v>
      </c>
      <c r="BG695" s="20" t="s">
        <v>37</v>
      </c>
      <c r="BH695" s="20" t="s">
        <v>37</v>
      </c>
      <c r="BI695" s="20">
        <v>12</v>
      </c>
      <c r="BJ695" s="20">
        <v>74</v>
      </c>
      <c r="BK695" s="20">
        <v>8</v>
      </c>
      <c r="BL695" s="20" t="s">
        <v>37</v>
      </c>
      <c r="BM695" s="20" t="s">
        <v>37</v>
      </c>
      <c r="BN695" s="20">
        <v>82</v>
      </c>
      <c r="BO695" s="22">
        <v>70</v>
      </c>
      <c r="BP695" s="22">
        <v>10</v>
      </c>
      <c r="BQ695" s="22" t="s">
        <v>37</v>
      </c>
      <c r="BR695" s="22" t="s">
        <v>37</v>
      </c>
      <c r="BS695" s="22">
        <v>80</v>
      </c>
      <c r="BT695" s="22">
        <v>40</v>
      </c>
      <c r="BU695" s="22">
        <v>5</v>
      </c>
      <c r="BV695" s="22" t="s">
        <v>37</v>
      </c>
      <c r="BW695" s="22" t="s">
        <v>37</v>
      </c>
      <c r="BX695" s="22">
        <v>45</v>
      </c>
      <c r="BY695" s="24">
        <v>0</v>
      </c>
      <c r="BZ695" s="24">
        <v>0</v>
      </c>
      <c r="CA695" s="24" t="s">
        <v>37</v>
      </c>
      <c r="CB695" s="24" t="s">
        <v>37</v>
      </c>
      <c r="CC695" s="24">
        <v>0</v>
      </c>
      <c r="CD695" s="24">
        <v>195</v>
      </c>
      <c r="CE695" s="24">
        <v>24</v>
      </c>
      <c r="CF695" s="24">
        <v>0</v>
      </c>
      <c r="CG695" s="24">
        <v>0</v>
      </c>
      <c r="CH695" s="24">
        <v>219</v>
      </c>
      <c r="CI695" s="22">
        <v>3400</v>
      </c>
      <c r="CJ695" s="22">
        <v>310</v>
      </c>
      <c r="CK695" s="22" t="s">
        <v>37</v>
      </c>
      <c r="CL695" s="22" t="s">
        <v>37</v>
      </c>
      <c r="CM695" s="20" t="s">
        <v>37</v>
      </c>
      <c r="CN695" s="20" t="s">
        <v>37</v>
      </c>
      <c r="CO695" s="20" t="s">
        <v>37</v>
      </c>
      <c r="CP695" s="20" t="s">
        <v>37</v>
      </c>
    </row>
    <row r="696" spans="1:94" x14ac:dyDescent="0.35">
      <c r="A696" s="16">
        <v>2012</v>
      </c>
      <c r="B696" s="17">
        <v>19813</v>
      </c>
      <c r="C696" s="18" t="s">
        <v>1767</v>
      </c>
      <c r="D696" s="18" t="s">
        <v>39</v>
      </c>
      <c r="E696" s="18" t="s">
        <v>33</v>
      </c>
      <c r="F696" s="16" t="s">
        <v>8</v>
      </c>
      <c r="G696" s="20">
        <v>77</v>
      </c>
      <c r="H696" s="20">
        <v>53</v>
      </c>
      <c r="I696" s="20">
        <v>33</v>
      </c>
      <c r="J696" s="20" t="s">
        <v>37</v>
      </c>
      <c r="K696" s="20">
        <v>163</v>
      </c>
      <c r="L696" s="19" t="s">
        <v>37</v>
      </c>
      <c r="M696" s="19" t="s">
        <v>37</v>
      </c>
      <c r="N696" s="19" t="s">
        <v>37</v>
      </c>
      <c r="O696" s="19" t="s">
        <v>37</v>
      </c>
      <c r="P696" s="19">
        <v>0</v>
      </c>
      <c r="Q696" s="22">
        <v>1544</v>
      </c>
      <c r="R696" s="22">
        <v>53</v>
      </c>
      <c r="S696" s="22">
        <v>1091</v>
      </c>
      <c r="T696" s="22" t="s">
        <v>37</v>
      </c>
      <c r="U696" s="22">
        <v>2688</v>
      </c>
      <c r="V696" s="21">
        <v>0.7</v>
      </c>
      <c r="W696" s="21" t="s">
        <v>37</v>
      </c>
      <c r="X696" s="21" t="s">
        <v>37</v>
      </c>
      <c r="Y696" s="21" t="s">
        <v>37</v>
      </c>
      <c r="Z696" s="21">
        <v>0.7</v>
      </c>
      <c r="AA696" s="20">
        <v>2</v>
      </c>
      <c r="AB696" s="20" t="s">
        <v>37</v>
      </c>
      <c r="AC696" s="20" t="s">
        <v>37</v>
      </c>
      <c r="AD696" s="20" t="s">
        <v>37</v>
      </c>
      <c r="AE696" s="20">
        <v>2</v>
      </c>
      <c r="AF696" s="19" t="s">
        <v>37</v>
      </c>
      <c r="AG696" s="19" t="s">
        <v>37</v>
      </c>
      <c r="AH696" s="19" t="s">
        <v>37</v>
      </c>
      <c r="AI696" s="19" t="s">
        <v>37</v>
      </c>
      <c r="AJ696" s="19">
        <v>0</v>
      </c>
      <c r="AK696" s="19" t="s">
        <v>37</v>
      </c>
      <c r="AL696" s="19" t="s">
        <v>37</v>
      </c>
      <c r="AM696" s="19" t="s">
        <v>37</v>
      </c>
      <c r="AN696" s="19" t="s">
        <v>37</v>
      </c>
      <c r="AO696" s="19">
        <v>0</v>
      </c>
      <c r="AP696" s="22">
        <v>4416</v>
      </c>
      <c r="AQ696" s="22" t="s">
        <v>37</v>
      </c>
      <c r="AR696" s="22" t="s">
        <v>37</v>
      </c>
      <c r="AS696" s="22" t="s">
        <v>37</v>
      </c>
      <c r="AT696" s="22">
        <v>4416</v>
      </c>
      <c r="AU696" s="21">
        <v>0.5</v>
      </c>
      <c r="AV696" s="21" t="s">
        <v>37</v>
      </c>
      <c r="AW696" s="21" t="s">
        <v>37</v>
      </c>
      <c r="AX696" s="21" t="s">
        <v>37</v>
      </c>
      <c r="AY696" s="21">
        <v>0.5</v>
      </c>
      <c r="AZ696" s="21">
        <v>7</v>
      </c>
      <c r="BA696" s="21">
        <v>3</v>
      </c>
      <c r="BB696" s="21" t="s">
        <v>37</v>
      </c>
      <c r="BC696" s="21" t="s">
        <v>37</v>
      </c>
      <c r="BD696" s="21">
        <v>10</v>
      </c>
      <c r="BE696" s="20">
        <v>32</v>
      </c>
      <c r="BF696" s="20">
        <v>2</v>
      </c>
      <c r="BG696" s="20" t="s">
        <v>37</v>
      </c>
      <c r="BH696" s="20" t="s">
        <v>37</v>
      </c>
      <c r="BI696" s="20">
        <v>34</v>
      </c>
      <c r="BJ696" s="20">
        <v>21</v>
      </c>
      <c r="BK696" s="20">
        <v>6</v>
      </c>
      <c r="BL696" s="20">
        <v>2</v>
      </c>
      <c r="BM696" s="20" t="s">
        <v>37</v>
      </c>
      <c r="BN696" s="20">
        <v>29</v>
      </c>
      <c r="BO696" s="22">
        <v>347</v>
      </c>
      <c r="BP696" s="22">
        <v>18</v>
      </c>
      <c r="BQ696" s="22" t="s">
        <v>37</v>
      </c>
      <c r="BR696" s="22" t="s">
        <v>37</v>
      </c>
      <c r="BS696" s="22">
        <v>365</v>
      </c>
      <c r="BT696" s="22" t="s">
        <v>37</v>
      </c>
      <c r="BU696" s="22" t="s">
        <v>37</v>
      </c>
      <c r="BV696" s="22" t="s">
        <v>37</v>
      </c>
      <c r="BW696" s="22" t="s">
        <v>37</v>
      </c>
      <c r="BX696" s="22">
        <v>0</v>
      </c>
      <c r="BY696" s="24" t="s">
        <v>37</v>
      </c>
      <c r="BZ696" s="24" t="s">
        <v>37</v>
      </c>
      <c r="CA696" s="24" t="s">
        <v>37</v>
      </c>
      <c r="CB696" s="24" t="s">
        <v>37</v>
      </c>
      <c r="CC696" s="24">
        <v>0</v>
      </c>
      <c r="CD696" s="24">
        <v>400</v>
      </c>
      <c r="CE696" s="24">
        <v>26</v>
      </c>
      <c r="CF696" s="24">
        <v>2</v>
      </c>
      <c r="CG696" s="24">
        <v>0</v>
      </c>
      <c r="CH696" s="24">
        <v>428</v>
      </c>
      <c r="CI696" s="22" t="s">
        <v>37</v>
      </c>
      <c r="CJ696" s="22" t="s">
        <v>37</v>
      </c>
      <c r="CK696" s="22" t="s">
        <v>37</v>
      </c>
      <c r="CL696" s="22" t="s">
        <v>37</v>
      </c>
      <c r="CM696" s="20" t="s">
        <v>37</v>
      </c>
      <c r="CN696" s="20" t="s">
        <v>37</v>
      </c>
      <c r="CO696" s="20" t="s">
        <v>37</v>
      </c>
      <c r="CP696" s="20" t="s">
        <v>37</v>
      </c>
    </row>
    <row r="697" spans="1:94" x14ac:dyDescent="0.35">
      <c r="A697" s="16">
        <v>2012</v>
      </c>
      <c r="B697" s="17">
        <v>19820</v>
      </c>
      <c r="C697" s="18" t="s">
        <v>1768</v>
      </c>
      <c r="D697" s="18" t="s">
        <v>79</v>
      </c>
      <c r="E697" s="18" t="s">
        <v>33</v>
      </c>
      <c r="F697" s="16" t="s">
        <v>8</v>
      </c>
      <c r="G697" s="20" t="s">
        <v>37</v>
      </c>
      <c r="H697" s="20" t="s">
        <v>37</v>
      </c>
      <c r="I697" s="20" t="s">
        <v>37</v>
      </c>
      <c r="J697" s="20" t="s">
        <v>37</v>
      </c>
      <c r="K697" s="20" t="s">
        <v>37</v>
      </c>
      <c r="L697" s="19" t="s">
        <v>37</v>
      </c>
      <c r="M697" s="19" t="s">
        <v>37</v>
      </c>
      <c r="N697" s="19" t="s">
        <v>37</v>
      </c>
      <c r="O697" s="19" t="s">
        <v>37</v>
      </c>
      <c r="P697" s="19" t="s">
        <v>37</v>
      </c>
      <c r="Q697" s="22" t="s">
        <v>37</v>
      </c>
      <c r="R697" s="22" t="s">
        <v>37</v>
      </c>
      <c r="S697" s="22" t="s">
        <v>37</v>
      </c>
      <c r="T697" s="22" t="s">
        <v>37</v>
      </c>
      <c r="U697" s="22" t="s">
        <v>37</v>
      </c>
      <c r="V697" s="21" t="s">
        <v>37</v>
      </c>
      <c r="W697" s="21" t="s">
        <v>37</v>
      </c>
      <c r="X697" s="21" t="s">
        <v>37</v>
      </c>
      <c r="Y697" s="21" t="s">
        <v>37</v>
      </c>
      <c r="Z697" s="21" t="s">
        <v>37</v>
      </c>
      <c r="AA697" s="20" t="s">
        <v>37</v>
      </c>
      <c r="AB697" s="20" t="s">
        <v>37</v>
      </c>
      <c r="AC697" s="20" t="s">
        <v>37</v>
      </c>
      <c r="AD697" s="20" t="s">
        <v>37</v>
      </c>
      <c r="AE697" s="20" t="s">
        <v>37</v>
      </c>
      <c r="AF697" s="19" t="s">
        <v>37</v>
      </c>
      <c r="AG697" s="19" t="s">
        <v>37</v>
      </c>
      <c r="AH697" s="19" t="s">
        <v>37</v>
      </c>
      <c r="AI697" s="19" t="s">
        <v>37</v>
      </c>
      <c r="AJ697" s="19" t="s">
        <v>37</v>
      </c>
      <c r="AK697" s="19" t="s">
        <v>37</v>
      </c>
      <c r="AL697" s="19" t="s">
        <v>37</v>
      </c>
      <c r="AM697" s="19" t="s">
        <v>37</v>
      </c>
      <c r="AN697" s="19" t="s">
        <v>37</v>
      </c>
      <c r="AO697" s="19" t="s">
        <v>37</v>
      </c>
      <c r="AP697" s="22" t="s">
        <v>37</v>
      </c>
      <c r="AQ697" s="22" t="s">
        <v>37</v>
      </c>
      <c r="AR697" s="22" t="s">
        <v>37</v>
      </c>
      <c r="AS697" s="22" t="s">
        <v>37</v>
      </c>
      <c r="AT697" s="22" t="s">
        <v>37</v>
      </c>
      <c r="AU697" s="21" t="s">
        <v>37</v>
      </c>
      <c r="AV697" s="21" t="s">
        <v>37</v>
      </c>
      <c r="AW697" s="21" t="s">
        <v>37</v>
      </c>
      <c r="AX697" s="21" t="s">
        <v>37</v>
      </c>
      <c r="AY697" s="21" t="s">
        <v>37</v>
      </c>
      <c r="AZ697" s="21" t="s">
        <v>37</v>
      </c>
      <c r="BA697" s="21" t="s">
        <v>37</v>
      </c>
      <c r="BB697" s="21" t="s">
        <v>37</v>
      </c>
      <c r="BC697" s="21" t="s">
        <v>37</v>
      </c>
      <c r="BD697" s="21" t="s">
        <v>37</v>
      </c>
      <c r="BE697" s="20" t="s">
        <v>37</v>
      </c>
      <c r="BF697" s="20" t="s">
        <v>37</v>
      </c>
      <c r="BG697" s="20" t="s">
        <v>37</v>
      </c>
      <c r="BH697" s="20" t="s">
        <v>37</v>
      </c>
      <c r="BI697" s="20" t="s">
        <v>37</v>
      </c>
      <c r="BJ697" s="20" t="s">
        <v>37</v>
      </c>
      <c r="BK697" s="20" t="s">
        <v>37</v>
      </c>
      <c r="BL697" s="20" t="s">
        <v>37</v>
      </c>
      <c r="BM697" s="20" t="s">
        <v>37</v>
      </c>
      <c r="BN697" s="20" t="s">
        <v>37</v>
      </c>
      <c r="BO697" s="22" t="s">
        <v>37</v>
      </c>
      <c r="BP697" s="22" t="s">
        <v>37</v>
      </c>
      <c r="BQ697" s="22" t="s">
        <v>37</v>
      </c>
      <c r="BR697" s="22" t="s">
        <v>37</v>
      </c>
      <c r="BS697" s="22" t="s">
        <v>37</v>
      </c>
      <c r="BT697" s="22" t="s">
        <v>37</v>
      </c>
      <c r="BU697" s="22" t="s">
        <v>37</v>
      </c>
      <c r="BV697" s="22" t="s">
        <v>37</v>
      </c>
      <c r="BW697" s="22" t="s">
        <v>37</v>
      </c>
      <c r="BX697" s="22" t="s">
        <v>37</v>
      </c>
      <c r="BY697" s="24" t="s">
        <v>37</v>
      </c>
      <c r="BZ697" s="24" t="s">
        <v>37</v>
      </c>
      <c r="CA697" s="24" t="s">
        <v>37</v>
      </c>
      <c r="CB697" s="24" t="s">
        <v>37</v>
      </c>
      <c r="CC697" s="24" t="s">
        <v>37</v>
      </c>
      <c r="CD697" s="24" t="s">
        <v>37</v>
      </c>
      <c r="CE697" s="24" t="s">
        <v>37</v>
      </c>
      <c r="CF697" s="24" t="s">
        <v>37</v>
      </c>
      <c r="CG697" s="24" t="s">
        <v>37</v>
      </c>
      <c r="CH697" s="24" t="s">
        <v>37</v>
      </c>
      <c r="CI697" s="22" t="s">
        <v>37</v>
      </c>
      <c r="CJ697" s="22" t="s">
        <v>37</v>
      </c>
      <c r="CK697" s="22">
        <v>130</v>
      </c>
      <c r="CL697" s="22" t="s">
        <v>37</v>
      </c>
      <c r="CM697" s="20" t="s">
        <v>37</v>
      </c>
      <c r="CN697" s="20" t="s">
        <v>37</v>
      </c>
      <c r="CO697" s="20" t="s">
        <v>37</v>
      </c>
      <c r="CP697" s="20" t="s">
        <v>37</v>
      </c>
    </row>
    <row r="698" spans="1:94" x14ac:dyDescent="0.35">
      <c r="A698" s="16">
        <v>2012</v>
      </c>
      <c r="B698" s="17">
        <v>19865</v>
      </c>
      <c r="C698" s="18" t="s">
        <v>1771</v>
      </c>
      <c r="D698" s="18" t="s">
        <v>87</v>
      </c>
      <c r="E698" s="18" t="s">
        <v>28</v>
      </c>
      <c r="F698" s="16" t="s">
        <v>8</v>
      </c>
      <c r="G698" s="20">
        <v>103</v>
      </c>
      <c r="H698" s="20">
        <v>12</v>
      </c>
      <c r="I698" s="20" t="s">
        <v>37</v>
      </c>
      <c r="J698" s="20" t="s">
        <v>37</v>
      </c>
      <c r="K698" s="20">
        <v>115</v>
      </c>
      <c r="L698" s="19">
        <v>0</v>
      </c>
      <c r="M698" s="19">
        <v>0</v>
      </c>
      <c r="N698" s="19" t="s">
        <v>37</v>
      </c>
      <c r="O698" s="19" t="s">
        <v>37</v>
      </c>
      <c r="P698" s="19">
        <v>0</v>
      </c>
      <c r="Q698" s="22">
        <v>307</v>
      </c>
      <c r="R698" s="22">
        <v>64</v>
      </c>
      <c r="S698" s="22" t="s">
        <v>37</v>
      </c>
      <c r="T698" s="22" t="s">
        <v>37</v>
      </c>
      <c r="U698" s="22">
        <v>371</v>
      </c>
      <c r="V698" s="21">
        <v>0.1</v>
      </c>
      <c r="W698" s="21">
        <v>0</v>
      </c>
      <c r="X698" s="21" t="s">
        <v>37</v>
      </c>
      <c r="Y698" s="21" t="s">
        <v>37</v>
      </c>
      <c r="Z698" s="21">
        <v>0.1</v>
      </c>
      <c r="AA698" s="20" t="s">
        <v>37</v>
      </c>
      <c r="AB698" s="20" t="s">
        <v>37</v>
      </c>
      <c r="AC698" s="20" t="s">
        <v>37</v>
      </c>
      <c r="AD698" s="20" t="s">
        <v>37</v>
      </c>
      <c r="AE698" s="20">
        <v>0</v>
      </c>
      <c r="AF698" s="19" t="s">
        <v>37</v>
      </c>
      <c r="AG698" s="19" t="s">
        <v>37</v>
      </c>
      <c r="AH698" s="19" t="s">
        <v>37</v>
      </c>
      <c r="AI698" s="19" t="s">
        <v>37</v>
      </c>
      <c r="AJ698" s="19">
        <v>0</v>
      </c>
      <c r="AK698" s="19" t="s">
        <v>37</v>
      </c>
      <c r="AL698" s="19" t="s">
        <v>37</v>
      </c>
      <c r="AM698" s="19" t="s">
        <v>37</v>
      </c>
      <c r="AN698" s="19" t="s">
        <v>37</v>
      </c>
      <c r="AO698" s="19">
        <v>0</v>
      </c>
      <c r="AP698" s="22" t="s">
        <v>37</v>
      </c>
      <c r="AQ698" s="22" t="s">
        <v>37</v>
      </c>
      <c r="AR698" s="22" t="s">
        <v>37</v>
      </c>
      <c r="AS698" s="22" t="s">
        <v>37</v>
      </c>
      <c r="AT698" s="22">
        <v>0</v>
      </c>
      <c r="AU698" s="21" t="s">
        <v>37</v>
      </c>
      <c r="AV698" s="21" t="s">
        <v>37</v>
      </c>
      <c r="AW698" s="21" t="s">
        <v>37</v>
      </c>
      <c r="AX698" s="21" t="s">
        <v>37</v>
      </c>
      <c r="AY698" s="21">
        <v>0</v>
      </c>
      <c r="AZ698" s="21" t="s">
        <v>37</v>
      </c>
      <c r="BA698" s="21" t="s">
        <v>37</v>
      </c>
      <c r="BB698" s="21" t="s">
        <v>37</v>
      </c>
      <c r="BC698" s="21" t="s">
        <v>37</v>
      </c>
      <c r="BD698" s="21">
        <v>0</v>
      </c>
      <c r="BE698" s="20" t="s">
        <v>37</v>
      </c>
      <c r="BF698" s="20">
        <v>5</v>
      </c>
      <c r="BG698" s="20" t="s">
        <v>37</v>
      </c>
      <c r="BH698" s="20" t="s">
        <v>37</v>
      </c>
      <c r="BI698" s="20">
        <v>5</v>
      </c>
      <c r="BJ698" s="20">
        <v>12</v>
      </c>
      <c r="BK698" s="20">
        <v>1</v>
      </c>
      <c r="BL698" s="20" t="s">
        <v>37</v>
      </c>
      <c r="BM698" s="20" t="s">
        <v>37</v>
      </c>
      <c r="BN698" s="20">
        <v>13</v>
      </c>
      <c r="BO698" s="22" t="s">
        <v>37</v>
      </c>
      <c r="BP698" s="22" t="s">
        <v>37</v>
      </c>
      <c r="BQ698" s="22" t="s">
        <v>37</v>
      </c>
      <c r="BR698" s="22" t="s">
        <v>37</v>
      </c>
      <c r="BS698" s="22">
        <v>0</v>
      </c>
      <c r="BT698" s="22" t="s">
        <v>37</v>
      </c>
      <c r="BU698" s="22" t="s">
        <v>37</v>
      </c>
      <c r="BV698" s="22" t="s">
        <v>37</v>
      </c>
      <c r="BW698" s="22" t="s">
        <v>37</v>
      </c>
      <c r="BX698" s="22">
        <v>0</v>
      </c>
      <c r="BY698" s="24">
        <v>13</v>
      </c>
      <c r="BZ698" s="24">
        <v>2</v>
      </c>
      <c r="CA698" s="24" t="s">
        <v>37</v>
      </c>
      <c r="CB698" s="24" t="s">
        <v>37</v>
      </c>
      <c r="CC698" s="24">
        <v>15</v>
      </c>
      <c r="CD698" s="24">
        <v>25</v>
      </c>
      <c r="CE698" s="24">
        <v>8</v>
      </c>
      <c r="CF698" s="24">
        <v>0</v>
      </c>
      <c r="CG698" s="24">
        <v>0</v>
      </c>
      <c r="CH698" s="24">
        <v>33</v>
      </c>
      <c r="CI698" s="22" t="s">
        <v>37</v>
      </c>
      <c r="CJ698" s="22" t="s">
        <v>37</v>
      </c>
      <c r="CK698" s="22" t="s">
        <v>37</v>
      </c>
      <c r="CL698" s="22" t="s">
        <v>37</v>
      </c>
      <c r="CM698" s="20" t="s">
        <v>37</v>
      </c>
      <c r="CN698" s="20" t="s">
        <v>37</v>
      </c>
      <c r="CO698" s="20" t="s">
        <v>37</v>
      </c>
      <c r="CP698" s="20" t="s">
        <v>37</v>
      </c>
    </row>
    <row r="699" spans="1:94" x14ac:dyDescent="0.35">
      <c r="A699" s="16">
        <v>2012</v>
      </c>
      <c r="B699" s="17">
        <v>19876</v>
      </c>
      <c r="C699" s="18" t="s">
        <v>1772</v>
      </c>
      <c r="D699" s="18" t="s">
        <v>70</v>
      </c>
      <c r="E699" s="18" t="s">
        <v>57</v>
      </c>
      <c r="F699" s="16" t="s">
        <v>8</v>
      </c>
      <c r="G699" s="20">
        <v>81</v>
      </c>
      <c r="H699" s="20">
        <v>475</v>
      </c>
      <c r="I699" s="20" t="s">
        <v>37</v>
      </c>
      <c r="J699" s="20" t="s">
        <v>37</v>
      </c>
      <c r="K699" s="20">
        <v>556</v>
      </c>
      <c r="L699" s="19">
        <v>0</v>
      </c>
      <c r="M699" s="19">
        <v>0.1</v>
      </c>
      <c r="N699" s="19" t="s">
        <v>37</v>
      </c>
      <c r="O699" s="19" t="s">
        <v>37</v>
      </c>
      <c r="P699" s="19">
        <v>0.1</v>
      </c>
      <c r="Q699" s="22">
        <v>1197</v>
      </c>
      <c r="R699" s="22">
        <v>2057</v>
      </c>
      <c r="S699" s="22" t="s">
        <v>37</v>
      </c>
      <c r="T699" s="22" t="s">
        <v>37</v>
      </c>
      <c r="U699" s="22">
        <v>3254</v>
      </c>
      <c r="V699" s="21">
        <v>0.2</v>
      </c>
      <c r="W699" s="21">
        <v>0.4</v>
      </c>
      <c r="X699" s="21" t="s">
        <v>37</v>
      </c>
      <c r="Y699" s="21" t="s">
        <v>37</v>
      </c>
      <c r="Z699" s="21">
        <v>0.6</v>
      </c>
      <c r="AA699" s="20" t="s">
        <v>37</v>
      </c>
      <c r="AB699" s="20" t="s">
        <v>37</v>
      </c>
      <c r="AC699" s="20" t="s">
        <v>37</v>
      </c>
      <c r="AD699" s="20" t="s">
        <v>37</v>
      </c>
      <c r="AE699" s="20">
        <v>0</v>
      </c>
      <c r="AF699" s="19">
        <v>1.5</v>
      </c>
      <c r="AG699" s="19" t="s">
        <v>37</v>
      </c>
      <c r="AH699" s="19" t="s">
        <v>37</v>
      </c>
      <c r="AI699" s="19" t="s">
        <v>37</v>
      </c>
      <c r="AJ699" s="19">
        <v>1.5</v>
      </c>
      <c r="AK699" s="19">
        <v>1.5</v>
      </c>
      <c r="AL699" s="19" t="s">
        <v>37</v>
      </c>
      <c r="AM699" s="19" t="s">
        <v>37</v>
      </c>
      <c r="AN699" s="19" t="s">
        <v>37</v>
      </c>
      <c r="AO699" s="19">
        <v>1.5</v>
      </c>
      <c r="AP699" s="22" t="s">
        <v>37</v>
      </c>
      <c r="AQ699" s="22" t="s">
        <v>37</v>
      </c>
      <c r="AR699" s="22" t="s">
        <v>37</v>
      </c>
      <c r="AS699" s="22" t="s">
        <v>37</v>
      </c>
      <c r="AT699" s="22">
        <v>0</v>
      </c>
      <c r="AU699" s="21">
        <v>2.6</v>
      </c>
      <c r="AV699" s="21" t="s">
        <v>37</v>
      </c>
      <c r="AW699" s="21" t="s">
        <v>37</v>
      </c>
      <c r="AX699" s="21" t="s">
        <v>37</v>
      </c>
      <c r="AY699" s="21">
        <v>2.6</v>
      </c>
      <c r="AZ699" s="21">
        <v>2.6</v>
      </c>
      <c r="BA699" s="21" t="s">
        <v>37</v>
      </c>
      <c r="BB699" s="21" t="s">
        <v>37</v>
      </c>
      <c r="BC699" s="21" t="s">
        <v>37</v>
      </c>
      <c r="BD699" s="21">
        <v>2.6</v>
      </c>
      <c r="BE699" s="20">
        <v>12</v>
      </c>
      <c r="BF699" s="20">
        <v>52</v>
      </c>
      <c r="BG699" s="20" t="s">
        <v>37</v>
      </c>
      <c r="BH699" s="20" t="s">
        <v>37</v>
      </c>
      <c r="BI699" s="20">
        <v>64</v>
      </c>
      <c r="BJ699" s="20">
        <v>160</v>
      </c>
      <c r="BK699" s="20">
        <v>77</v>
      </c>
      <c r="BL699" s="20" t="s">
        <v>37</v>
      </c>
      <c r="BM699" s="20" t="s">
        <v>37</v>
      </c>
      <c r="BN699" s="20">
        <v>237</v>
      </c>
      <c r="BO699" s="22">
        <v>575</v>
      </c>
      <c r="BP699" s="22" t="s">
        <v>37</v>
      </c>
      <c r="BQ699" s="22" t="s">
        <v>37</v>
      </c>
      <c r="BR699" s="22" t="s">
        <v>37</v>
      </c>
      <c r="BS699" s="22">
        <v>575</v>
      </c>
      <c r="BT699" s="22">
        <v>101</v>
      </c>
      <c r="BU699" s="22" t="s">
        <v>37</v>
      </c>
      <c r="BV699" s="22" t="s">
        <v>37</v>
      </c>
      <c r="BW699" s="22" t="s">
        <v>37</v>
      </c>
      <c r="BX699" s="22">
        <v>101</v>
      </c>
      <c r="BY699" s="24">
        <v>51</v>
      </c>
      <c r="BZ699" s="24">
        <v>30</v>
      </c>
      <c r="CA699" s="24" t="s">
        <v>37</v>
      </c>
      <c r="CB699" s="24" t="s">
        <v>37</v>
      </c>
      <c r="CC699" s="24">
        <v>81</v>
      </c>
      <c r="CD699" s="24">
        <v>899</v>
      </c>
      <c r="CE699" s="24">
        <v>159</v>
      </c>
      <c r="CF699" s="24">
        <v>0</v>
      </c>
      <c r="CG699" s="24">
        <v>0</v>
      </c>
      <c r="CH699" s="24">
        <v>1058</v>
      </c>
      <c r="CI699" s="22">
        <v>2853</v>
      </c>
      <c r="CJ699" s="22" t="s">
        <v>37</v>
      </c>
      <c r="CK699" s="22" t="s">
        <v>37</v>
      </c>
      <c r="CL699" s="22" t="s">
        <v>37</v>
      </c>
      <c r="CM699" s="20">
        <v>321</v>
      </c>
      <c r="CN699" s="20">
        <v>657</v>
      </c>
      <c r="CO699" s="20">
        <v>28</v>
      </c>
      <c r="CP699" s="20">
        <v>0</v>
      </c>
    </row>
    <row r="700" spans="1:94" x14ac:dyDescent="0.35">
      <c r="A700" s="16">
        <v>2012</v>
      </c>
      <c r="B700" s="17">
        <v>19876</v>
      </c>
      <c r="C700" s="18" t="s">
        <v>1772</v>
      </c>
      <c r="D700" s="18" t="s">
        <v>34</v>
      </c>
      <c r="E700" s="18" t="s">
        <v>57</v>
      </c>
      <c r="F700" s="16" t="s">
        <v>8</v>
      </c>
      <c r="G700" s="20">
        <v>1668</v>
      </c>
      <c r="H700" s="20">
        <v>22028</v>
      </c>
      <c r="I700" s="20" t="s">
        <v>37</v>
      </c>
      <c r="J700" s="20" t="s">
        <v>37</v>
      </c>
      <c r="K700" s="20">
        <v>23696</v>
      </c>
      <c r="L700" s="19">
        <v>0.5</v>
      </c>
      <c r="M700" s="19">
        <v>3.1</v>
      </c>
      <c r="N700" s="19" t="s">
        <v>37</v>
      </c>
      <c r="O700" s="19" t="s">
        <v>37</v>
      </c>
      <c r="P700" s="19">
        <v>3.6</v>
      </c>
      <c r="Q700" s="22">
        <v>232274</v>
      </c>
      <c r="R700" s="22">
        <v>76598</v>
      </c>
      <c r="S700" s="22" t="s">
        <v>37</v>
      </c>
      <c r="T700" s="22" t="s">
        <v>37</v>
      </c>
      <c r="U700" s="22">
        <v>308872</v>
      </c>
      <c r="V700" s="21">
        <v>36.6</v>
      </c>
      <c r="W700" s="21">
        <v>10.4</v>
      </c>
      <c r="X700" s="21" t="s">
        <v>37</v>
      </c>
      <c r="Y700" s="21" t="s">
        <v>37</v>
      </c>
      <c r="Z700" s="21">
        <v>47</v>
      </c>
      <c r="AA700" s="20">
        <v>0</v>
      </c>
      <c r="AB700" s="20">
        <v>48</v>
      </c>
      <c r="AC700" s="20" t="s">
        <v>37</v>
      </c>
      <c r="AD700" s="20" t="s">
        <v>37</v>
      </c>
      <c r="AE700" s="20">
        <v>48</v>
      </c>
      <c r="AF700" s="19">
        <v>22.2</v>
      </c>
      <c r="AG700" s="19">
        <v>4.8</v>
      </c>
      <c r="AH700" s="19" t="s">
        <v>37</v>
      </c>
      <c r="AI700" s="19" t="s">
        <v>37</v>
      </c>
      <c r="AJ700" s="19">
        <v>27</v>
      </c>
      <c r="AK700" s="19">
        <v>22.2</v>
      </c>
      <c r="AL700" s="19">
        <v>6.3</v>
      </c>
      <c r="AM700" s="19" t="s">
        <v>37</v>
      </c>
      <c r="AN700" s="19" t="s">
        <v>37</v>
      </c>
      <c r="AO700" s="19">
        <v>28.5</v>
      </c>
      <c r="AP700" s="22">
        <v>0</v>
      </c>
      <c r="AQ700" s="22">
        <v>336</v>
      </c>
      <c r="AR700" s="22" t="s">
        <v>37</v>
      </c>
      <c r="AS700" s="22" t="s">
        <v>37</v>
      </c>
      <c r="AT700" s="22">
        <v>336</v>
      </c>
      <c r="AU700" s="21">
        <v>57.4</v>
      </c>
      <c r="AV700" s="21">
        <v>20.2</v>
      </c>
      <c r="AW700" s="21" t="s">
        <v>37</v>
      </c>
      <c r="AX700" s="21" t="s">
        <v>37</v>
      </c>
      <c r="AY700" s="21">
        <v>77.599999999999994</v>
      </c>
      <c r="AZ700" s="21">
        <v>57.4</v>
      </c>
      <c r="BA700" s="21">
        <v>68.400000000000006</v>
      </c>
      <c r="BB700" s="21" t="s">
        <v>37</v>
      </c>
      <c r="BC700" s="21" t="s">
        <v>37</v>
      </c>
      <c r="BD700" s="21">
        <v>125.8</v>
      </c>
      <c r="BE700" s="20">
        <v>3663</v>
      </c>
      <c r="BF700" s="20">
        <v>1447</v>
      </c>
      <c r="BG700" s="20" t="s">
        <v>37</v>
      </c>
      <c r="BH700" s="20" t="s">
        <v>37</v>
      </c>
      <c r="BI700" s="20">
        <v>5110</v>
      </c>
      <c r="BJ700" s="20">
        <v>2674</v>
      </c>
      <c r="BK700" s="20">
        <v>2190</v>
      </c>
      <c r="BL700" s="20" t="s">
        <v>37</v>
      </c>
      <c r="BM700" s="20" t="s">
        <v>37</v>
      </c>
      <c r="BN700" s="20">
        <v>4864</v>
      </c>
      <c r="BO700" s="22">
        <v>8166</v>
      </c>
      <c r="BP700" s="22">
        <v>7</v>
      </c>
      <c r="BQ700" s="22" t="s">
        <v>37</v>
      </c>
      <c r="BR700" s="22" t="s">
        <v>37</v>
      </c>
      <c r="BS700" s="22">
        <v>8173</v>
      </c>
      <c r="BT700" s="22">
        <v>2162</v>
      </c>
      <c r="BU700" s="22">
        <v>407</v>
      </c>
      <c r="BV700" s="22" t="s">
        <v>37</v>
      </c>
      <c r="BW700" s="22" t="s">
        <v>37</v>
      </c>
      <c r="BX700" s="22">
        <v>2569</v>
      </c>
      <c r="BY700" s="24">
        <v>1868</v>
      </c>
      <c r="BZ700" s="24">
        <v>922</v>
      </c>
      <c r="CA700" s="24" t="s">
        <v>37</v>
      </c>
      <c r="CB700" s="24" t="s">
        <v>37</v>
      </c>
      <c r="CC700" s="24">
        <v>2790</v>
      </c>
      <c r="CD700" s="24">
        <v>18533</v>
      </c>
      <c r="CE700" s="24">
        <v>4973</v>
      </c>
      <c r="CF700" s="24">
        <v>0</v>
      </c>
      <c r="CG700" s="24">
        <v>0</v>
      </c>
      <c r="CH700" s="24">
        <v>23506</v>
      </c>
      <c r="CI700" s="22">
        <v>66888</v>
      </c>
      <c r="CJ700" s="22" t="s">
        <v>37</v>
      </c>
      <c r="CK700" s="22" t="s">
        <v>37</v>
      </c>
      <c r="CL700" s="22" t="s">
        <v>37</v>
      </c>
      <c r="CM700" s="20">
        <v>9542</v>
      </c>
      <c r="CN700" s="20">
        <v>7076</v>
      </c>
      <c r="CO700" s="20">
        <v>250</v>
      </c>
      <c r="CP700" s="20">
        <v>0</v>
      </c>
    </row>
    <row r="701" spans="1:94" x14ac:dyDescent="0.35">
      <c r="A701" s="16">
        <v>2012</v>
      </c>
      <c r="B701" s="17">
        <v>19896</v>
      </c>
      <c r="C701" s="18" t="s">
        <v>1776</v>
      </c>
      <c r="D701" s="18" t="s">
        <v>173</v>
      </c>
      <c r="E701" s="18" t="s">
        <v>28</v>
      </c>
      <c r="F701" s="16" t="s">
        <v>8</v>
      </c>
      <c r="G701" s="20" t="s">
        <v>37</v>
      </c>
      <c r="H701" s="20" t="s">
        <v>37</v>
      </c>
      <c r="I701" s="20" t="s">
        <v>37</v>
      </c>
      <c r="J701" s="20" t="s">
        <v>37</v>
      </c>
      <c r="K701" s="20">
        <v>0</v>
      </c>
      <c r="L701" s="19" t="s">
        <v>37</v>
      </c>
      <c r="M701" s="19" t="s">
        <v>37</v>
      </c>
      <c r="N701" s="19" t="s">
        <v>37</v>
      </c>
      <c r="O701" s="19" t="s">
        <v>37</v>
      </c>
      <c r="P701" s="19">
        <v>0</v>
      </c>
      <c r="Q701" s="22" t="s">
        <v>37</v>
      </c>
      <c r="R701" s="22" t="s">
        <v>37</v>
      </c>
      <c r="S701" s="22" t="s">
        <v>37</v>
      </c>
      <c r="T701" s="22" t="s">
        <v>37</v>
      </c>
      <c r="U701" s="22">
        <v>0</v>
      </c>
      <c r="V701" s="21" t="s">
        <v>37</v>
      </c>
      <c r="W701" s="21" t="s">
        <v>37</v>
      </c>
      <c r="X701" s="21" t="s">
        <v>37</v>
      </c>
      <c r="Y701" s="21" t="s">
        <v>37</v>
      </c>
      <c r="Z701" s="21">
        <v>0</v>
      </c>
      <c r="AA701" s="20" t="s">
        <v>37</v>
      </c>
      <c r="AB701" s="20" t="s">
        <v>37</v>
      </c>
      <c r="AC701" s="20" t="s">
        <v>37</v>
      </c>
      <c r="AD701" s="20" t="s">
        <v>37</v>
      </c>
      <c r="AE701" s="20">
        <v>0</v>
      </c>
      <c r="AF701" s="19">
        <v>0.1</v>
      </c>
      <c r="AG701" s="19" t="s">
        <v>37</v>
      </c>
      <c r="AH701" s="19" t="s">
        <v>37</v>
      </c>
      <c r="AI701" s="19" t="s">
        <v>37</v>
      </c>
      <c r="AJ701" s="19">
        <v>0.1</v>
      </c>
      <c r="AK701" s="19">
        <v>0.1</v>
      </c>
      <c r="AL701" s="19" t="s">
        <v>37</v>
      </c>
      <c r="AM701" s="19" t="s">
        <v>37</v>
      </c>
      <c r="AN701" s="19" t="s">
        <v>37</v>
      </c>
      <c r="AO701" s="19">
        <v>0.1</v>
      </c>
      <c r="AP701" s="22" t="s">
        <v>37</v>
      </c>
      <c r="AQ701" s="22" t="s">
        <v>37</v>
      </c>
      <c r="AR701" s="22" t="s">
        <v>37</v>
      </c>
      <c r="AS701" s="22" t="s">
        <v>37</v>
      </c>
      <c r="AT701" s="22">
        <v>0</v>
      </c>
      <c r="AU701" s="21">
        <v>0.3</v>
      </c>
      <c r="AV701" s="21" t="s">
        <v>37</v>
      </c>
      <c r="AW701" s="21" t="s">
        <v>37</v>
      </c>
      <c r="AX701" s="21" t="s">
        <v>37</v>
      </c>
      <c r="AY701" s="21">
        <v>0.3</v>
      </c>
      <c r="AZ701" s="21">
        <v>0.9</v>
      </c>
      <c r="BA701" s="21" t="s">
        <v>37</v>
      </c>
      <c r="BB701" s="21" t="s">
        <v>37</v>
      </c>
      <c r="BC701" s="21" t="s">
        <v>37</v>
      </c>
      <c r="BD701" s="21">
        <v>0.9</v>
      </c>
      <c r="BE701" s="20" t="s">
        <v>37</v>
      </c>
      <c r="BF701" s="20" t="s">
        <v>37</v>
      </c>
      <c r="BG701" s="20" t="s">
        <v>37</v>
      </c>
      <c r="BH701" s="20" t="s">
        <v>37</v>
      </c>
      <c r="BI701" s="20">
        <v>0</v>
      </c>
      <c r="BJ701" s="20" t="s">
        <v>37</v>
      </c>
      <c r="BK701" s="20" t="s">
        <v>37</v>
      </c>
      <c r="BL701" s="20" t="s">
        <v>37</v>
      </c>
      <c r="BM701" s="20" t="s">
        <v>37</v>
      </c>
      <c r="BN701" s="20">
        <v>0</v>
      </c>
      <c r="BO701" s="22">
        <v>5</v>
      </c>
      <c r="BP701" s="22" t="s">
        <v>37</v>
      </c>
      <c r="BQ701" s="22" t="s">
        <v>37</v>
      </c>
      <c r="BR701" s="22" t="s">
        <v>37</v>
      </c>
      <c r="BS701" s="22">
        <v>5</v>
      </c>
      <c r="BT701" s="22" t="s">
        <v>37</v>
      </c>
      <c r="BU701" s="22" t="s">
        <v>37</v>
      </c>
      <c r="BV701" s="22" t="s">
        <v>37</v>
      </c>
      <c r="BW701" s="22" t="s">
        <v>37</v>
      </c>
      <c r="BX701" s="22">
        <v>0</v>
      </c>
      <c r="BY701" s="24" t="s">
        <v>37</v>
      </c>
      <c r="BZ701" s="24" t="s">
        <v>37</v>
      </c>
      <c r="CA701" s="24" t="s">
        <v>37</v>
      </c>
      <c r="CB701" s="24" t="s">
        <v>37</v>
      </c>
      <c r="CC701" s="24">
        <v>0</v>
      </c>
      <c r="CD701" s="24">
        <v>5</v>
      </c>
      <c r="CE701" s="24">
        <v>0</v>
      </c>
      <c r="CF701" s="24">
        <v>0</v>
      </c>
      <c r="CG701" s="24">
        <v>0</v>
      </c>
      <c r="CH701" s="24">
        <v>5</v>
      </c>
      <c r="CI701" s="22" t="s">
        <v>37</v>
      </c>
      <c r="CJ701" s="22" t="s">
        <v>37</v>
      </c>
      <c r="CK701" s="22" t="s">
        <v>37</v>
      </c>
      <c r="CL701" s="22" t="s">
        <v>37</v>
      </c>
      <c r="CM701" s="20" t="s">
        <v>37</v>
      </c>
      <c r="CN701" s="20" t="s">
        <v>37</v>
      </c>
      <c r="CO701" s="20" t="s">
        <v>37</v>
      </c>
      <c r="CP701" s="20" t="s">
        <v>37</v>
      </c>
    </row>
    <row r="702" spans="1:94" x14ac:dyDescent="0.35">
      <c r="A702" s="16">
        <v>2012</v>
      </c>
      <c r="B702" s="17">
        <v>19947</v>
      </c>
      <c r="C702" s="18" t="s">
        <v>1778</v>
      </c>
      <c r="D702" s="18" t="s">
        <v>51</v>
      </c>
      <c r="E702" s="18" t="s">
        <v>28</v>
      </c>
      <c r="F702" s="16" t="s">
        <v>8</v>
      </c>
      <c r="G702" s="20">
        <v>31</v>
      </c>
      <c r="H702" s="20">
        <v>1149</v>
      </c>
      <c r="I702" s="20" t="s">
        <v>37</v>
      </c>
      <c r="J702" s="20" t="s">
        <v>37</v>
      </c>
      <c r="K702" s="20">
        <v>1180</v>
      </c>
      <c r="L702" s="19">
        <v>0.1</v>
      </c>
      <c r="M702" s="19">
        <v>2.4</v>
      </c>
      <c r="N702" s="19" t="s">
        <v>37</v>
      </c>
      <c r="O702" s="19" t="s">
        <v>37</v>
      </c>
      <c r="P702" s="19">
        <v>2.5</v>
      </c>
      <c r="Q702" s="22">
        <v>115</v>
      </c>
      <c r="R702" s="22">
        <v>2404</v>
      </c>
      <c r="S702" s="22" t="s">
        <v>37</v>
      </c>
      <c r="T702" s="22" t="s">
        <v>37</v>
      </c>
      <c r="U702" s="22">
        <v>2519</v>
      </c>
      <c r="V702" s="21">
        <v>0.3</v>
      </c>
      <c r="W702" s="21">
        <v>2.8</v>
      </c>
      <c r="X702" s="21" t="s">
        <v>37</v>
      </c>
      <c r="Y702" s="21" t="s">
        <v>37</v>
      </c>
      <c r="Z702" s="21">
        <v>3.1</v>
      </c>
      <c r="AA702" s="20" t="s">
        <v>37</v>
      </c>
      <c r="AB702" s="20" t="s">
        <v>37</v>
      </c>
      <c r="AC702" s="20" t="s">
        <v>37</v>
      </c>
      <c r="AD702" s="20" t="s">
        <v>37</v>
      </c>
      <c r="AE702" s="20">
        <v>0</v>
      </c>
      <c r="AF702" s="19">
        <v>0.1</v>
      </c>
      <c r="AG702" s="19" t="s">
        <v>37</v>
      </c>
      <c r="AH702" s="19" t="s">
        <v>37</v>
      </c>
      <c r="AI702" s="19" t="s">
        <v>37</v>
      </c>
      <c r="AJ702" s="19">
        <v>0.1</v>
      </c>
      <c r="AK702" s="19">
        <v>0.1</v>
      </c>
      <c r="AL702" s="19" t="s">
        <v>37</v>
      </c>
      <c r="AM702" s="19" t="s">
        <v>37</v>
      </c>
      <c r="AN702" s="19" t="s">
        <v>37</v>
      </c>
      <c r="AO702" s="19">
        <v>0.1</v>
      </c>
      <c r="AP702" s="22" t="s">
        <v>37</v>
      </c>
      <c r="AQ702" s="22" t="s">
        <v>37</v>
      </c>
      <c r="AR702" s="22" t="s">
        <v>37</v>
      </c>
      <c r="AS702" s="22" t="s">
        <v>37</v>
      </c>
      <c r="AT702" s="22">
        <v>0</v>
      </c>
      <c r="AU702" s="21">
        <v>2.5</v>
      </c>
      <c r="AV702" s="21">
        <v>0.3</v>
      </c>
      <c r="AW702" s="21">
        <v>0.4</v>
      </c>
      <c r="AX702" s="21" t="s">
        <v>37</v>
      </c>
      <c r="AY702" s="21">
        <v>3.2</v>
      </c>
      <c r="AZ702" s="21">
        <v>4.7</v>
      </c>
      <c r="BA702" s="21">
        <v>0.6</v>
      </c>
      <c r="BB702" s="21">
        <v>0.8</v>
      </c>
      <c r="BC702" s="21" t="s">
        <v>37</v>
      </c>
      <c r="BD702" s="21">
        <v>6.1</v>
      </c>
      <c r="BE702" s="20">
        <v>13</v>
      </c>
      <c r="BF702" s="20">
        <v>8</v>
      </c>
      <c r="BG702" s="20">
        <v>5</v>
      </c>
      <c r="BH702" s="20" t="s">
        <v>37</v>
      </c>
      <c r="BI702" s="20">
        <v>26</v>
      </c>
      <c r="BJ702" s="20">
        <v>3</v>
      </c>
      <c r="BK702" s="20">
        <v>86</v>
      </c>
      <c r="BL702" s="20" t="s">
        <v>37</v>
      </c>
      <c r="BM702" s="20" t="s">
        <v>37</v>
      </c>
      <c r="BN702" s="20">
        <v>89</v>
      </c>
      <c r="BO702" s="22">
        <v>11</v>
      </c>
      <c r="BP702" s="22">
        <v>1</v>
      </c>
      <c r="BQ702" s="22">
        <v>2</v>
      </c>
      <c r="BR702" s="22" t="s">
        <v>37</v>
      </c>
      <c r="BS702" s="22">
        <v>14</v>
      </c>
      <c r="BT702" s="22">
        <v>26</v>
      </c>
      <c r="BU702" s="22">
        <v>1</v>
      </c>
      <c r="BV702" s="22" t="s">
        <v>37</v>
      </c>
      <c r="BW702" s="22" t="s">
        <v>37</v>
      </c>
      <c r="BX702" s="22">
        <v>27</v>
      </c>
      <c r="BY702" s="24" t="s">
        <v>37</v>
      </c>
      <c r="BZ702" s="24" t="s">
        <v>37</v>
      </c>
      <c r="CA702" s="24" t="s">
        <v>37</v>
      </c>
      <c r="CB702" s="24" t="s">
        <v>37</v>
      </c>
      <c r="CC702" s="24">
        <v>0</v>
      </c>
      <c r="CD702" s="24">
        <v>53</v>
      </c>
      <c r="CE702" s="24">
        <v>96</v>
      </c>
      <c r="CF702" s="24">
        <v>7</v>
      </c>
      <c r="CG702" s="24">
        <v>0</v>
      </c>
      <c r="CH702" s="24">
        <v>156</v>
      </c>
      <c r="CI702" s="22" t="s">
        <v>37</v>
      </c>
      <c r="CJ702" s="22" t="s">
        <v>37</v>
      </c>
      <c r="CK702" s="22" t="s">
        <v>37</v>
      </c>
      <c r="CL702" s="22" t="s">
        <v>37</v>
      </c>
      <c r="CM702" s="20" t="s">
        <v>37</v>
      </c>
      <c r="CN702" s="20" t="s">
        <v>37</v>
      </c>
      <c r="CO702" s="20" t="s">
        <v>37</v>
      </c>
      <c r="CP702" s="20" t="s">
        <v>37</v>
      </c>
    </row>
    <row r="703" spans="1:94" x14ac:dyDescent="0.35">
      <c r="A703" s="16">
        <v>2012</v>
      </c>
      <c r="B703" s="17">
        <v>19968</v>
      </c>
      <c r="C703" s="18" t="s">
        <v>1780</v>
      </c>
      <c r="D703" s="18" t="s">
        <v>90</v>
      </c>
      <c r="E703" s="18" t="s">
        <v>28</v>
      </c>
      <c r="F703" s="16" t="s">
        <v>8</v>
      </c>
      <c r="G703" s="20" t="s">
        <v>37</v>
      </c>
      <c r="H703" s="20" t="s">
        <v>37</v>
      </c>
      <c r="I703" s="20" t="s">
        <v>37</v>
      </c>
      <c r="J703" s="20" t="s">
        <v>37</v>
      </c>
      <c r="K703" s="20">
        <v>0</v>
      </c>
      <c r="L703" s="19" t="s">
        <v>37</v>
      </c>
      <c r="M703" s="19" t="s">
        <v>37</v>
      </c>
      <c r="N703" s="19" t="s">
        <v>37</v>
      </c>
      <c r="O703" s="19" t="s">
        <v>37</v>
      </c>
      <c r="P703" s="19">
        <v>0</v>
      </c>
      <c r="Q703" s="22" t="s">
        <v>37</v>
      </c>
      <c r="R703" s="22" t="s">
        <v>37</v>
      </c>
      <c r="S703" s="22" t="s">
        <v>37</v>
      </c>
      <c r="T703" s="22" t="s">
        <v>37</v>
      </c>
      <c r="U703" s="22">
        <v>0</v>
      </c>
      <c r="V703" s="21" t="s">
        <v>37</v>
      </c>
      <c r="W703" s="21" t="s">
        <v>37</v>
      </c>
      <c r="X703" s="21" t="s">
        <v>37</v>
      </c>
      <c r="Y703" s="21" t="s">
        <v>37</v>
      </c>
      <c r="Z703" s="21">
        <v>0</v>
      </c>
      <c r="AA703" s="20" t="s">
        <v>37</v>
      </c>
      <c r="AB703" s="20" t="s">
        <v>37</v>
      </c>
      <c r="AC703" s="20" t="s">
        <v>37</v>
      </c>
      <c r="AD703" s="20" t="s">
        <v>37</v>
      </c>
      <c r="AE703" s="20">
        <v>0</v>
      </c>
      <c r="AF703" s="19">
        <v>0.1</v>
      </c>
      <c r="AG703" s="19">
        <v>0.1</v>
      </c>
      <c r="AH703" s="19" t="s">
        <v>37</v>
      </c>
      <c r="AI703" s="19" t="s">
        <v>37</v>
      </c>
      <c r="AJ703" s="19">
        <v>0.2</v>
      </c>
      <c r="AK703" s="19">
        <v>0.2</v>
      </c>
      <c r="AL703" s="19">
        <v>0.1</v>
      </c>
      <c r="AM703" s="19" t="s">
        <v>37</v>
      </c>
      <c r="AN703" s="19" t="s">
        <v>37</v>
      </c>
      <c r="AO703" s="19">
        <v>0.3</v>
      </c>
      <c r="AP703" s="22" t="s">
        <v>37</v>
      </c>
      <c r="AQ703" s="22" t="s">
        <v>37</v>
      </c>
      <c r="AR703" s="22" t="s">
        <v>37</v>
      </c>
      <c r="AS703" s="22" t="s">
        <v>37</v>
      </c>
      <c r="AT703" s="22">
        <v>0</v>
      </c>
      <c r="AU703" s="21">
        <v>1</v>
      </c>
      <c r="AV703" s="21">
        <v>1</v>
      </c>
      <c r="AW703" s="21" t="s">
        <v>37</v>
      </c>
      <c r="AX703" s="21" t="s">
        <v>37</v>
      </c>
      <c r="AY703" s="21">
        <v>2</v>
      </c>
      <c r="AZ703" s="21">
        <v>2</v>
      </c>
      <c r="BA703" s="21">
        <v>1</v>
      </c>
      <c r="BB703" s="21" t="s">
        <v>37</v>
      </c>
      <c r="BC703" s="21" t="s">
        <v>37</v>
      </c>
      <c r="BD703" s="21">
        <v>3</v>
      </c>
      <c r="BE703" s="20" t="s">
        <v>37</v>
      </c>
      <c r="BF703" s="20" t="s">
        <v>37</v>
      </c>
      <c r="BG703" s="20" t="s">
        <v>37</v>
      </c>
      <c r="BH703" s="20" t="s">
        <v>37</v>
      </c>
      <c r="BI703" s="20">
        <v>0</v>
      </c>
      <c r="BJ703" s="20" t="s">
        <v>37</v>
      </c>
      <c r="BK703" s="20" t="s">
        <v>37</v>
      </c>
      <c r="BL703" s="20" t="s">
        <v>37</v>
      </c>
      <c r="BM703" s="20" t="s">
        <v>37</v>
      </c>
      <c r="BN703" s="20">
        <v>0</v>
      </c>
      <c r="BO703" s="22">
        <v>50</v>
      </c>
      <c r="BP703" s="22">
        <v>2</v>
      </c>
      <c r="BQ703" s="22" t="s">
        <v>37</v>
      </c>
      <c r="BR703" s="22" t="s">
        <v>37</v>
      </c>
      <c r="BS703" s="22">
        <v>52</v>
      </c>
      <c r="BT703" s="22" t="s">
        <v>37</v>
      </c>
      <c r="BU703" s="22" t="s">
        <v>37</v>
      </c>
      <c r="BV703" s="22" t="s">
        <v>37</v>
      </c>
      <c r="BW703" s="22" t="s">
        <v>37</v>
      </c>
      <c r="BX703" s="22">
        <v>0</v>
      </c>
      <c r="BY703" s="24" t="s">
        <v>37</v>
      </c>
      <c r="BZ703" s="24" t="s">
        <v>37</v>
      </c>
      <c r="CA703" s="24" t="s">
        <v>37</v>
      </c>
      <c r="CB703" s="24" t="s">
        <v>37</v>
      </c>
      <c r="CC703" s="24">
        <v>0</v>
      </c>
      <c r="CD703" s="24">
        <v>50</v>
      </c>
      <c r="CE703" s="24">
        <v>2</v>
      </c>
      <c r="CF703" s="24">
        <v>0</v>
      </c>
      <c r="CG703" s="24">
        <v>0</v>
      </c>
      <c r="CH703" s="24">
        <v>52</v>
      </c>
      <c r="CI703" s="22" t="s">
        <v>37</v>
      </c>
      <c r="CJ703" s="22">
        <v>14</v>
      </c>
      <c r="CK703" s="22" t="s">
        <v>37</v>
      </c>
      <c r="CL703" s="22" t="s">
        <v>37</v>
      </c>
      <c r="CM703" s="20" t="s">
        <v>37</v>
      </c>
      <c r="CN703" s="20" t="s">
        <v>37</v>
      </c>
      <c r="CO703" s="20" t="s">
        <v>37</v>
      </c>
      <c r="CP703" s="20" t="s">
        <v>37</v>
      </c>
    </row>
    <row r="704" spans="1:94" x14ac:dyDescent="0.35">
      <c r="A704" s="16">
        <v>2012</v>
      </c>
      <c r="B704" s="17">
        <v>19981</v>
      </c>
      <c r="C704" s="18" t="s">
        <v>1784</v>
      </c>
      <c r="D704" s="18" t="s">
        <v>70</v>
      </c>
      <c r="E704" s="18" t="s">
        <v>33</v>
      </c>
      <c r="F704" s="16" t="s">
        <v>8</v>
      </c>
      <c r="G704" s="20">
        <v>4497</v>
      </c>
      <c r="H704" s="20">
        <v>38</v>
      </c>
      <c r="I704" s="20" t="s">
        <v>37</v>
      </c>
      <c r="J704" s="20" t="s">
        <v>37</v>
      </c>
      <c r="K704" s="20">
        <v>4535</v>
      </c>
      <c r="L704" s="19">
        <v>0.5</v>
      </c>
      <c r="M704" s="19" t="s">
        <v>37</v>
      </c>
      <c r="N704" s="19" t="s">
        <v>37</v>
      </c>
      <c r="O704" s="19" t="s">
        <v>37</v>
      </c>
      <c r="P704" s="19">
        <v>0.5</v>
      </c>
      <c r="Q704" s="22">
        <v>15918</v>
      </c>
      <c r="R704" s="22">
        <v>48</v>
      </c>
      <c r="S704" s="22" t="s">
        <v>37</v>
      </c>
      <c r="T704" s="22" t="s">
        <v>37</v>
      </c>
      <c r="U704" s="22">
        <v>15966</v>
      </c>
      <c r="V704" s="21">
        <v>0.4</v>
      </c>
      <c r="W704" s="21" t="s">
        <v>37</v>
      </c>
      <c r="X704" s="21" t="s">
        <v>37</v>
      </c>
      <c r="Y704" s="21" t="s">
        <v>37</v>
      </c>
      <c r="Z704" s="21">
        <v>0.4</v>
      </c>
      <c r="AA704" s="20" t="s">
        <v>37</v>
      </c>
      <c r="AB704" s="20" t="s">
        <v>37</v>
      </c>
      <c r="AC704" s="20" t="s">
        <v>37</v>
      </c>
      <c r="AD704" s="20" t="s">
        <v>37</v>
      </c>
      <c r="AE704" s="20">
        <v>0</v>
      </c>
      <c r="AF704" s="19" t="s">
        <v>37</v>
      </c>
      <c r="AG704" s="19" t="s">
        <v>37</v>
      </c>
      <c r="AH704" s="19" t="s">
        <v>37</v>
      </c>
      <c r="AI704" s="19" t="s">
        <v>37</v>
      </c>
      <c r="AJ704" s="19">
        <v>0</v>
      </c>
      <c r="AK704" s="19" t="s">
        <v>37</v>
      </c>
      <c r="AL704" s="19" t="s">
        <v>37</v>
      </c>
      <c r="AM704" s="19" t="s">
        <v>37</v>
      </c>
      <c r="AN704" s="19" t="s">
        <v>37</v>
      </c>
      <c r="AO704" s="19">
        <v>0</v>
      </c>
      <c r="AP704" s="22" t="s">
        <v>37</v>
      </c>
      <c r="AQ704" s="22" t="s">
        <v>37</v>
      </c>
      <c r="AR704" s="22" t="s">
        <v>37</v>
      </c>
      <c r="AS704" s="22" t="s">
        <v>37</v>
      </c>
      <c r="AT704" s="22">
        <v>0</v>
      </c>
      <c r="AU704" s="21" t="s">
        <v>37</v>
      </c>
      <c r="AV704" s="21" t="s">
        <v>37</v>
      </c>
      <c r="AW704" s="21" t="s">
        <v>37</v>
      </c>
      <c r="AX704" s="21" t="s">
        <v>37</v>
      </c>
      <c r="AY704" s="21">
        <v>0</v>
      </c>
      <c r="AZ704" s="21" t="s">
        <v>37</v>
      </c>
      <c r="BA704" s="21" t="s">
        <v>37</v>
      </c>
      <c r="BB704" s="21" t="s">
        <v>37</v>
      </c>
      <c r="BC704" s="21" t="s">
        <v>37</v>
      </c>
      <c r="BD704" s="21">
        <v>0</v>
      </c>
      <c r="BE704" s="20">
        <v>25</v>
      </c>
      <c r="BF704" s="20" t="s">
        <v>37</v>
      </c>
      <c r="BG704" s="20" t="s">
        <v>37</v>
      </c>
      <c r="BH704" s="20" t="s">
        <v>37</v>
      </c>
      <c r="BI704" s="20">
        <v>25</v>
      </c>
      <c r="BJ704" s="20">
        <v>28</v>
      </c>
      <c r="BK704" s="20" t="s">
        <v>37</v>
      </c>
      <c r="BL704" s="20" t="s">
        <v>37</v>
      </c>
      <c r="BM704" s="20" t="s">
        <v>37</v>
      </c>
      <c r="BN704" s="20">
        <v>28</v>
      </c>
      <c r="BO704" s="22">
        <v>0</v>
      </c>
      <c r="BP704" s="22" t="s">
        <v>37</v>
      </c>
      <c r="BQ704" s="22" t="s">
        <v>37</v>
      </c>
      <c r="BR704" s="22" t="s">
        <v>37</v>
      </c>
      <c r="BS704" s="22">
        <v>0</v>
      </c>
      <c r="BT704" s="22">
        <v>0</v>
      </c>
      <c r="BU704" s="22" t="s">
        <v>37</v>
      </c>
      <c r="BV704" s="22" t="s">
        <v>37</v>
      </c>
      <c r="BW704" s="22" t="s">
        <v>37</v>
      </c>
      <c r="BX704" s="22">
        <v>0</v>
      </c>
      <c r="BY704" s="24">
        <v>0</v>
      </c>
      <c r="BZ704" s="24" t="s">
        <v>37</v>
      </c>
      <c r="CA704" s="24" t="s">
        <v>37</v>
      </c>
      <c r="CB704" s="24" t="s">
        <v>37</v>
      </c>
      <c r="CC704" s="24">
        <v>0</v>
      </c>
      <c r="CD704" s="24">
        <v>53</v>
      </c>
      <c r="CE704" s="24">
        <v>0</v>
      </c>
      <c r="CF704" s="24">
        <v>0</v>
      </c>
      <c r="CG704" s="24">
        <v>0</v>
      </c>
      <c r="CH704" s="24">
        <v>53</v>
      </c>
      <c r="CI704" s="22" t="s">
        <v>37</v>
      </c>
      <c r="CJ704" s="22" t="s">
        <v>37</v>
      </c>
      <c r="CK704" s="22" t="s">
        <v>37</v>
      </c>
      <c r="CL704" s="22" t="s">
        <v>37</v>
      </c>
      <c r="CM704" s="20">
        <v>133</v>
      </c>
      <c r="CN704" s="20">
        <v>3</v>
      </c>
      <c r="CO704" s="20" t="s">
        <v>37</v>
      </c>
      <c r="CP704" s="20" t="s">
        <v>37</v>
      </c>
    </row>
    <row r="705" spans="1:94" x14ac:dyDescent="0.35">
      <c r="A705" s="16">
        <v>2012</v>
      </c>
      <c r="B705" s="17">
        <v>20136</v>
      </c>
      <c r="C705" s="18" t="s">
        <v>1792</v>
      </c>
      <c r="D705" s="18" t="s">
        <v>51</v>
      </c>
      <c r="E705" s="18" t="s">
        <v>28</v>
      </c>
      <c r="F705" s="16" t="s">
        <v>8</v>
      </c>
      <c r="G705" s="20">
        <v>98</v>
      </c>
      <c r="H705" s="20">
        <v>155</v>
      </c>
      <c r="I705" s="20" t="s">
        <v>37</v>
      </c>
      <c r="J705" s="20" t="s">
        <v>37</v>
      </c>
      <c r="K705" s="20">
        <v>253</v>
      </c>
      <c r="L705" s="19">
        <v>1</v>
      </c>
      <c r="M705" s="19">
        <v>0</v>
      </c>
      <c r="N705" s="19" t="s">
        <v>37</v>
      </c>
      <c r="O705" s="19" t="s">
        <v>37</v>
      </c>
      <c r="P705" s="19">
        <v>1</v>
      </c>
      <c r="Q705" s="22">
        <v>200</v>
      </c>
      <c r="R705" s="22">
        <v>698</v>
      </c>
      <c r="S705" s="22" t="s">
        <v>37</v>
      </c>
      <c r="T705" s="22" t="s">
        <v>37</v>
      </c>
      <c r="U705" s="22">
        <v>898</v>
      </c>
      <c r="V705" s="21">
        <v>5</v>
      </c>
      <c r="W705" s="21">
        <v>0.4</v>
      </c>
      <c r="X705" s="21" t="s">
        <v>37</v>
      </c>
      <c r="Y705" s="21" t="s">
        <v>37</v>
      </c>
      <c r="Z705" s="21">
        <v>5.4</v>
      </c>
      <c r="AA705" s="20">
        <v>1</v>
      </c>
      <c r="AB705" s="20" t="s">
        <v>37</v>
      </c>
      <c r="AC705" s="20" t="s">
        <v>37</v>
      </c>
      <c r="AD705" s="20" t="s">
        <v>37</v>
      </c>
      <c r="AE705" s="20">
        <v>1</v>
      </c>
      <c r="AF705" s="19" t="s">
        <v>37</v>
      </c>
      <c r="AG705" s="19" t="s">
        <v>37</v>
      </c>
      <c r="AH705" s="19" t="s">
        <v>37</v>
      </c>
      <c r="AI705" s="19" t="s">
        <v>37</v>
      </c>
      <c r="AJ705" s="19">
        <v>0</v>
      </c>
      <c r="AK705" s="19" t="s">
        <v>37</v>
      </c>
      <c r="AL705" s="19" t="s">
        <v>37</v>
      </c>
      <c r="AM705" s="19" t="s">
        <v>37</v>
      </c>
      <c r="AN705" s="19" t="s">
        <v>37</v>
      </c>
      <c r="AO705" s="19">
        <v>0</v>
      </c>
      <c r="AP705" s="22">
        <v>1</v>
      </c>
      <c r="AQ705" s="22">
        <v>0</v>
      </c>
      <c r="AR705" s="22" t="s">
        <v>37</v>
      </c>
      <c r="AS705" s="22" t="s">
        <v>37</v>
      </c>
      <c r="AT705" s="22">
        <v>1</v>
      </c>
      <c r="AU705" s="21" t="s">
        <v>37</v>
      </c>
      <c r="AV705" s="21" t="s">
        <v>37</v>
      </c>
      <c r="AW705" s="21" t="s">
        <v>37</v>
      </c>
      <c r="AX705" s="21" t="s">
        <v>37</v>
      </c>
      <c r="AY705" s="21">
        <v>0</v>
      </c>
      <c r="AZ705" s="21" t="s">
        <v>37</v>
      </c>
      <c r="BA705" s="21" t="s">
        <v>37</v>
      </c>
      <c r="BB705" s="21" t="s">
        <v>37</v>
      </c>
      <c r="BC705" s="21" t="s">
        <v>37</v>
      </c>
      <c r="BD705" s="21">
        <v>0</v>
      </c>
      <c r="BE705" s="20">
        <v>1</v>
      </c>
      <c r="BF705" s="20" t="s">
        <v>37</v>
      </c>
      <c r="BG705" s="20" t="s">
        <v>37</v>
      </c>
      <c r="BH705" s="20" t="s">
        <v>37</v>
      </c>
      <c r="BI705" s="20">
        <v>1</v>
      </c>
      <c r="BJ705" s="20">
        <v>20</v>
      </c>
      <c r="BK705" s="20">
        <v>12</v>
      </c>
      <c r="BL705" s="20" t="s">
        <v>37</v>
      </c>
      <c r="BM705" s="20" t="s">
        <v>37</v>
      </c>
      <c r="BN705" s="20">
        <v>32</v>
      </c>
      <c r="BO705" s="22">
        <v>3</v>
      </c>
      <c r="BP705" s="22" t="s">
        <v>37</v>
      </c>
      <c r="BQ705" s="22" t="s">
        <v>37</v>
      </c>
      <c r="BR705" s="22" t="s">
        <v>37</v>
      </c>
      <c r="BS705" s="22">
        <v>3</v>
      </c>
      <c r="BT705" s="22">
        <v>52</v>
      </c>
      <c r="BU705" s="22">
        <v>4</v>
      </c>
      <c r="BV705" s="22" t="s">
        <v>37</v>
      </c>
      <c r="BW705" s="22" t="s">
        <v>37</v>
      </c>
      <c r="BX705" s="22">
        <v>56</v>
      </c>
      <c r="BY705" s="24">
        <v>24</v>
      </c>
      <c r="BZ705" s="24">
        <v>2</v>
      </c>
      <c r="CA705" s="24" t="s">
        <v>37</v>
      </c>
      <c r="CB705" s="24" t="s">
        <v>37</v>
      </c>
      <c r="CC705" s="24">
        <v>26</v>
      </c>
      <c r="CD705" s="24">
        <v>100</v>
      </c>
      <c r="CE705" s="24">
        <v>18</v>
      </c>
      <c r="CF705" s="24">
        <v>0</v>
      </c>
      <c r="CG705" s="24">
        <v>0</v>
      </c>
      <c r="CH705" s="24">
        <v>118</v>
      </c>
      <c r="CI705" s="22">
        <v>1459</v>
      </c>
      <c r="CJ705" s="22">
        <v>139</v>
      </c>
      <c r="CK705" s="22" t="s">
        <v>37</v>
      </c>
      <c r="CL705" s="22" t="s">
        <v>37</v>
      </c>
      <c r="CM705" s="20" t="s">
        <v>37</v>
      </c>
      <c r="CN705" s="20" t="s">
        <v>37</v>
      </c>
      <c r="CO705" s="20" t="s">
        <v>37</v>
      </c>
      <c r="CP705" s="20" t="s">
        <v>37</v>
      </c>
    </row>
    <row r="706" spans="1:94" x14ac:dyDescent="0.35">
      <c r="A706" s="16">
        <v>2012</v>
      </c>
      <c r="B706" s="17">
        <v>20150</v>
      </c>
      <c r="C706" s="18" t="s">
        <v>1798</v>
      </c>
      <c r="D706" s="18" t="s">
        <v>46</v>
      </c>
      <c r="E706" s="18" t="s">
        <v>33</v>
      </c>
      <c r="F706" s="16" t="s">
        <v>8</v>
      </c>
      <c r="G706" s="20" t="s">
        <v>37</v>
      </c>
      <c r="H706" s="20" t="s">
        <v>37</v>
      </c>
      <c r="I706" s="20" t="s">
        <v>37</v>
      </c>
      <c r="J706" s="20" t="s">
        <v>37</v>
      </c>
      <c r="K706" s="20" t="s">
        <v>37</v>
      </c>
      <c r="L706" s="19" t="s">
        <v>37</v>
      </c>
      <c r="M706" s="19" t="s">
        <v>37</v>
      </c>
      <c r="N706" s="19" t="s">
        <v>37</v>
      </c>
      <c r="O706" s="19" t="s">
        <v>37</v>
      </c>
      <c r="P706" s="19" t="s">
        <v>37</v>
      </c>
      <c r="Q706" s="22" t="s">
        <v>37</v>
      </c>
      <c r="R706" s="22" t="s">
        <v>37</v>
      </c>
      <c r="S706" s="22" t="s">
        <v>37</v>
      </c>
      <c r="T706" s="22" t="s">
        <v>37</v>
      </c>
      <c r="U706" s="22" t="s">
        <v>37</v>
      </c>
      <c r="V706" s="21" t="s">
        <v>37</v>
      </c>
      <c r="W706" s="21" t="s">
        <v>37</v>
      </c>
      <c r="X706" s="21" t="s">
        <v>37</v>
      </c>
      <c r="Y706" s="21" t="s">
        <v>37</v>
      </c>
      <c r="Z706" s="21" t="s">
        <v>37</v>
      </c>
      <c r="AA706" s="20" t="s">
        <v>37</v>
      </c>
      <c r="AB706" s="20" t="s">
        <v>37</v>
      </c>
      <c r="AC706" s="20" t="s">
        <v>37</v>
      </c>
      <c r="AD706" s="20" t="s">
        <v>37</v>
      </c>
      <c r="AE706" s="20" t="s">
        <v>37</v>
      </c>
      <c r="AF706" s="19" t="s">
        <v>37</v>
      </c>
      <c r="AG706" s="19" t="s">
        <v>37</v>
      </c>
      <c r="AH706" s="19" t="s">
        <v>37</v>
      </c>
      <c r="AI706" s="19" t="s">
        <v>37</v>
      </c>
      <c r="AJ706" s="19" t="s">
        <v>37</v>
      </c>
      <c r="AK706" s="19" t="s">
        <v>37</v>
      </c>
      <c r="AL706" s="19" t="s">
        <v>37</v>
      </c>
      <c r="AM706" s="19" t="s">
        <v>37</v>
      </c>
      <c r="AN706" s="19" t="s">
        <v>37</v>
      </c>
      <c r="AO706" s="19" t="s">
        <v>37</v>
      </c>
      <c r="AP706" s="22" t="s">
        <v>37</v>
      </c>
      <c r="AQ706" s="22" t="s">
        <v>37</v>
      </c>
      <c r="AR706" s="22" t="s">
        <v>37</v>
      </c>
      <c r="AS706" s="22" t="s">
        <v>37</v>
      </c>
      <c r="AT706" s="22" t="s">
        <v>37</v>
      </c>
      <c r="AU706" s="21" t="s">
        <v>37</v>
      </c>
      <c r="AV706" s="21" t="s">
        <v>37</v>
      </c>
      <c r="AW706" s="21" t="s">
        <v>37</v>
      </c>
      <c r="AX706" s="21" t="s">
        <v>37</v>
      </c>
      <c r="AY706" s="21" t="s">
        <v>37</v>
      </c>
      <c r="AZ706" s="21" t="s">
        <v>37</v>
      </c>
      <c r="BA706" s="21" t="s">
        <v>37</v>
      </c>
      <c r="BB706" s="21" t="s">
        <v>37</v>
      </c>
      <c r="BC706" s="21" t="s">
        <v>37</v>
      </c>
      <c r="BD706" s="21" t="s">
        <v>37</v>
      </c>
      <c r="BE706" s="20" t="s">
        <v>37</v>
      </c>
      <c r="BF706" s="20" t="s">
        <v>37</v>
      </c>
      <c r="BG706" s="20" t="s">
        <v>37</v>
      </c>
      <c r="BH706" s="20" t="s">
        <v>37</v>
      </c>
      <c r="BI706" s="20" t="s">
        <v>37</v>
      </c>
      <c r="BJ706" s="20" t="s">
        <v>37</v>
      </c>
      <c r="BK706" s="20" t="s">
        <v>37</v>
      </c>
      <c r="BL706" s="20" t="s">
        <v>37</v>
      </c>
      <c r="BM706" s="20" t="s">
        <v>37</v>
      </c>
      <c r="BN706" s="20" t="s">
        <v>37</v>
      </c>
      <c r="BO706" s="22" t="s">
        <v>37</v>
      </c>
      <c r="BP706" s="22" t="s">
        <v>37</v>
      </c>
      <c r="BQ706" s="22" t="s">
        <v>37</v>
      </c>
      <c r="BR706" s="22" t="s">
        <v>37</v>
      </c>
      <c r="BS706" s="22" t="s">
        <v>37</v>
      </c>
      <c r="BT706" s="22" t="s">
        <v>37</v>
      </c>
      <c r="BU706" s="22" t="s">
        <v>37</v>
      </c>
      <c r="BV706" s="22" t="s">
        <v>37</v>
      </c>
      <c r="BW706" s="22" t="s">
        <v>37</v>
      </c>
      <c r="BX706" s="22" t="s">
        <v>37</v>
      </c>
      <c r="BY706" s="24" t="s">
        <v>37</v>
      </c>
      <c r="BZ706" s="24" t="s">
        <v>37</v>
      </c>
      <c r="CA706" s="24" t="s">
        <v>37</v>
      </c>
      <c r="CB706" s="24" t="s">
        <v>37</v>
      </c>
      <c r="CC706" s="24" t="s">
        <v>37</v>
      </c>
      <c r="CD706" s="24" t="s">
        <v>37</v>
      </c>
      <c r="CE706" s="24" t="s">
        <v>37</v>
      </c>
      <c r="CF706" s="24" t="s">
        <v>37</v>
      </c>
      <c r="CG706" s="24" t="s">
        <v>37</v>
      </c>
      <c r="CH706" s="24" t="s">
        <v>37</v>
      </c>
      <c r="CI706" s="22">
        <v>963</v>
      </c>
      <c r="CJ706" s="22">
        <v>11</v>
      </c>
      <c r="CK706" s="22">
        <v>0</v>
      </c>
      <c r="CL706" s="22">
        <v>0</v>
      </c>
      <c r="CM706" s="20" t="s">
        <v>37</v>
      </c>
      <c r="CN706" s="20" t="s">
        <v>37</v>
      </c>
      <c r="CO706" s="20" t="s">
        <v>37</v>
      </c>
      <c r="CP706" s="20" t="s">
        <v>37</v>
      </c>
    </row>
    <row r="707" spans="1:94" x14ac:dyDescent="0.35">
      <c r="A707" s="16">
        <v>2012</v>
      </c>
      <c r="B707" s="17">
        <v>20169</v>
      </c>
      <c r="C707" s="18" t="s">
        <v>1801</v>
      </c>
      <c r="D707" s="18" t="s">
        <v>210</v>
      </c>
      <c r="E707" s="18" t="s">
        <v>57</v>
      </c>
      <c r="F707" s="16" t="s">
        <v>8</v>
      </c>
      <c r="G707" s="20">
        <v>5500</v>
      </c>
      <c r="H707" s="20">
        <v>17095</v>
      </c>
      <c r="I707" s="20">
        <v>1745</v>
      </c>
      <c r="J707" s="20">
        <v>0</v>
      </c>
      <c r="K707" s="20">
        <v>24340</v>
      </c>
      <c r="L707" s="19">
        <v>1</v>
      </c>
      <c r="M707" s="19">
        <v>3</v>
      </c>
      <c r="N707" s="19">
        <v>0.3</v>
      </c>
      <c r="O707" s="19">
        <v>0</v>
      </c>
      <c r="P707" s="19">
        <v>4.3</v>
      </c>
      <c r="Q707" s="22">
        <v>103913</v>
      </c>
      <c r="R707" s="22">
        <v>322968</v>
      </c>
      <c r="S707" s="22">
        <v>32959</v>
      </c>
      <c r="T707" s="22">
        <v>0</v>
      </c>
      <c r="U707" s="22">
        <v>459840</v>
      </c>
      <c r="V707" s="21">
        <v>18.2</v>
      </c>
      <c r="W707" s="21">
        <v>56.7</v>
      </c>
      <c r="X707" s="21">
        <v>5.8</v>
      </c>
      <c r="Y707" s="21">
        <v>0</v>
      </c>
      <c r="Z707" s="21">
        <v>80.7</v>
      </c>
      <c r="AA707" s="20" t="s">
        <v>37</v>
      </c>
      <c r="AB707" s="20" t="s">
        <v>37</v>
      </c>
      <c r="AC707" s="20" t="s">
        <v>37</v>
      </c>
      <c r="AD707" s="20" t="s">
        <v>37</v>
      </c>
      <c r="AE707" s="20">
        <v>0</v>
      </c>
      <c r="AF707" s="19" t="s">
        <v>37</v>
      </c>
      <c r="AG707" s="19" t="s">
        <v>37</v>
      </c>
      <c r="AH707" s="19" t="s">
        <v>37</v>
      </c>
      <c r="AI707" s="19" t="s">
        <v>37</v>
      </c>
      <c r="AJ707" s="19">
        <v>0</v>
      </c>
      <c r="AK707" s="19" t="s">
        <v>37</v>
      </c>
      <c r="AL707" s="19" t="s">
        <v>37</v>
      </c>
      <c r="AM707" s="19" t="s">
        <v>37</v>
      </c>
      <c r="AN707" s="19" t="s">
        <v>37</v>
      </c>
      <c r="AO707" s="19">
        <v>0</v>
      </c>
      <c r="AP707" s="22" t="s">
        <v>37</v>
      </c>
      <c r="AQ707" s="22" t="s">
        <v>37</v>
      </c>
      <c r="AR707" s="22" t="s">
        <v>37</v>
      </c>
      <c r="AS707" s="22" t="s">
        <v>37</v>
      </c>
      <c r="AT707" s="22">
        <v>0</v>
      </c>
      <c r="AU707" s="21" t="s">
        <v>37</v>
      </c>
      <c r="AV707" s="21" t="s">
        <v>37</v>
      </c>
      <c r="AW707" s="21" t="s">
        <v>37</v>
      </c>
      <c r="AX707" s="21" t="s">
        <v>37</v>
      </c>
      <c r="AY707" s="21">
        <v>0</v>
      </c>
      <c r="AZ707" s="21" t="s">
        <v>37</v>
      </c>
      <c r="BA707" s="21" t="s">
        <v>37</v>
      </c>
      <c r="BB707" s="21" t="s">
        <v>37</v>
      </c>
      <c r="BC707" s="21" t="s">
        <v>37</v>
      </c>
      <c r="BD707" s="21">
        <v>0</v>
      </c>
      <c r="BE707" s="20">
        <v>1091</v>
      </c>
      <c r="BF707" s="20">
        <v>1146</v>
      </c>
      <c r="BG707" s="20">
        <v>65</v>
      </c>
      <c r="BH707" s="20">
        <v>0</v>
      </c>
      <c r="BI707" s="20">
        <v>2302</v>
      </c>
      <c r="BJ707" s="20">
        <v>1005</v>
      </c>
      <c r="BK707" s="20">
        <v>3779</v>
      </c>
      <c r="BL707" s="20">
        <v>215</v>
      </c>
      <c r="BM707" s="20">
        <v>0</v>
      </c>
      <c r="BN707" s="20">
        <v>4999</v>
      </c>
      <c r="BO707" s="22" t="s">
        <v>37</v>
      </c>
      <c r="BP707" s="22" t="s">
        <v>37</v>
      </c>
      <c r="BQ707" s="22" t="s">
        <v>37</v>
      </c>
      <c r="BR707" s="22" t="s">
        <v>37</v>
      </c>
      <c r="BS707" s="22">
        <v>0</v>
      </c>
      <c r="BT707" s="22" t="s">
        <v>37</v>
      </c>
      <c r="BU707" s="22" t="s">
        <v>37</v>
      </c>
      <c r="BV707" s="22" t="s">
        <v>37</v>
      </c>
      <c r="BW707" s="22" t="s">
        <v>37</v>
      </c>
      <c r="BX707" s="22">
        <v>0</v>
      </c>
      <c r="BY707" s="24" t="s">
        <v>37</v>
      </c>
      <c r="BZ707" s="24" t="s">
        <v>37</v>
      </c>
      <c r="CA707" s="24" t="s">
        <v>37</v>
      </c>
      <c r="CB707" s="24" t="s">
        <v>37</v>
      </c>
      <c r="CC707" s="24">
        <v>0</v>
      </c>
      <c r="CD707" s="24">
        <v>2096</v>
      </c>
      <c r="CE707" s="24">
        <v>4925</v>
      </c>
      <c r="CF707" s="24">
        <v>280</v>
      </c>
      <c r="CG707" s="24">
        <v>0</v>
      </c>
      <c r="CH707" s="24">
        <v>7301</v>
      </c>
      <c r="CI707" s="22" t="s">
        <v>37</v>
      </c>
      <c r="CJ707" s="22" t="s">
        <v>37</v>
      </c>
      <c r="CK707" s="22" t="s">
        <v>37</v>
      </c>
      <c r="CL707" s="22" t="s">
        <v>37</v>
      </c>
      <c r="CM707" s="20" t="s">
        <v>37</v>
      </c>
      <c r="CN707" s="20" t="s">
        <v>37</v>
      </c>
      <c r="CO707" s="20" t="s">
        <v>37</v>
      </c>
      <c r="CP707" s="20" t="s">
        <v>37</v>
      </c>
    </row>
    <row r="708" spans="1:94" x14ac:dyDescent="0.35">
      <c r="A708" s="16">
        <v>2012</v>
      </c>
      <c r="B708" s="17">
        <v>20169</v>
      </c>
      <c r="C708" s="18" t="s">
        <v>1801</v>
      </c>
      <c r="D708" s="18" t="s">
        <v>96</v>
      </c>
      <c r="E708" s="18" t="s">
        <v>57</v>
      </c>
      <c r="F708" s="16" t="s">
        <v>8</v>
      </c>
      <c r="G708" s="20">
        <v>13355</v>
      </c>
      <c r="H708" s="20">
        <v>37278</v>
      </c>
      <c r="I708" s="20">
        <v>2903</v>
      </c>
      <c r="J708" s="20">
        <v>0</v>
      </c>
      <c r="K708" s="20">
        <v>53536</v>
      </c>
      <c r="L708" s="19">
        <v>2.2999999999999998</v>
      </c>
      <c r="M708" s="19">
        <v>6.5</v>
      </c>
      <c r="N708" s="19">
        <v>0.5</v>
      </c>
      <c r="O708" s="19">
        <v>0</v>
      </c>
      <c r="P708" s="19">
        <v>9.3000000000000007</v>
      </c>
      <c r="Q708" s="22">
        <v>267664</v>
      </c>
      <c r="R708" s="22">
        <v>747121</v>
      </c>
      <c r="S708" s="22">
        <v>58176</v>
      </c>
      <c r="T708" s="22">
        <v>0</v>
      </c>
      <c r="U708" s="22">
        <v>1072961</v>
      </c>
      <c r="V708" s="21">
        <v>47</v>
      </c>
      <c r="W708" s="21">
        <v>131.19999999999999</v>
      </c>
      <c r="X708" s="21">
        <v>10.199999999999999</v>
      </c>
      <c r="Y708" s="21">
        <v>0</v>
      </c>
      <c r="Z708" s="21">
        <v>188.4</v>
      </c>
      <c r="AA708" s="20" t="s">
        <v>37</v>
      </c>
      <c r="AB708" s="20" t="s">
        <v>37</v>
      </c>
      <c r="AC708" s="20" t="s">
        <v>37</v>
      </c>
      <c r="AD708" s="20" t="s">
        <v>37</v>
      </c>
      <c r="AE708" s="20">
        <v>0</v>
      </c>
      <c r="AF708" s="19" t="s">
        <v>37</v>
      </c>
      <c r="AG708" s="19" t="s">
        <v>37</v>
      </c>
      <c r="AH708" s="19" t="s">
        <v>37</v>
      </c>
      <c r="AI708" s="19" t="s">
        <v>37</v>
      </c>
      <c r="AJ708" s="19">
        <v>0</v>
      </c>
      <c r="AK708" s="19" t="s">
        <v>37</v>
      </c>
      <c r="AL708" s="19" t="s">
        <v>37</v>
      </c>
      <c r="AM708" s="19" t="s">
        <v>37</v>
      </c>
      <c r="AN708" s="19" t="s">
        <v>37</v>
      </c>
      <c r="AO708" s="19">
        <v>0</v>
      </c>
      <c r="AP708" s="22" t="s">
        <v>37</v>
      </c>
      <c r="AQ708" s="22" t="s">
        <v>37</v>
      </c>
      <c r="AR708" s="22" t="s">
        <v>37</v>
      </c>
      <c r="AS708" s="22" t="s">
        <v>37</v>
      </c>
      <c r="AT708" s="22">
        <v>0</v>
      </c>
      <c r="AU708" s="21" t="s">
        <v>37</v>
      </c>
      <c r="AV708" s="21" t="s">
        <v>37</v>
      </c>
      <c r="AW708" s="21" t="s">
        <v>37</v>
      </c>
      <c r="AX708" s="21" t="s">
        <v>37</v>
      </c>
      <c r="AY708" s="21">
        <v>0</v>
      </c>
      <c r="AZ708" s="21" t="s">
        <v>37</v>
      </c>
      <c r="BA708" s="21" t="s">
        <v>37</v>
      </c>
      <c r="BB708" s="21" t="s">
        <v>37</v>
      </c>
      <c r="BC708" s="21" t="s">
        <v>37</v>
      </c>
      <c r="BD708" s="21">
        <v>0</v>
      </c>
      <c r="BE708" s="20">
        <v>2480</v>
      </c>
      <c r="BF708" s="20">
        <v>2816</v>
      </c>
      <c r="BG708" s="20">
        <v>132</v>
      </c>
      <c r="BH708" s="20">
        <v>0</v>
      </c>
      <c r="BI708" s="20">
        <v>5428</v>
      </c>
      <c r="BJ708" s="20">
        <v>2150</v>
      </c>
      <c r="BK708" s="20">
        <v>8657</v>
      </c>
      <c r="BL708" s="20">
        <v>405</v>
      </c>
      <c r="BM708" s="20">
        <v>0</v>
      </c>
      <c r="BN708" s="20">
        <v>11212</v>
      </c>
      <c r="BO708" s="22" t="s">
        <v>37</v>
      </c>
      <c r="BP708" s="22" t="s">
        <v>37</v>
      </c>
      <c r="BQ708" s="22" t="s">
        <v>37</v>
      </c>
      <c r="BR708" s="22" t="s">
        <v>37</v>
      </c>
      <c r="BS708" s="22">
        <v>0</v>
      </c>
      <c r="BT708" s="22" t="s">
        <v>37</v>
      </c>
      <c r="BU708" s="22" t="s">
        <v>37</v>
      </c>
      <c r="BV708" s="22" t="s">
        <v>37</v>
      </c>
      <c r="BW708" s="22" t="s">
        <v>37</v>
      </c>
      <c r="BX708" s="22">
        <v>0</v>
      </c>
      <c r="BY708" s="24" t="s">
        <v>37</v>
      </c>
      <c r="BZ708" s="24" t="s">
        <v>37</v>
      </c>
      <c r="CA708" s="24" t="s">
        <v>37</v>
      </c>
      <c r="CB708" s="24" t="s">
        <v>37</v>
      </c>
      <c r="CC708" s="24">
        <v>0</v>
      </c>
      <c r="CD708" s="24">
        <v>4630</v>
      </c>
      <c r="CE708" s="24">
        <v>11473</v>
      </c>
      <c r="CF708" s="24">
        <v>537</v>
      </c>
      <c r="CG708" s="24">
        <v>0</v>
      </c>
      <c r="CH708" s="24">
        <v>16640</v>
      </c>
      <c r="CI708" s="22" t="s">
        <v>37</v>
      </c>
      <c r="CJ708" s="22" t="s">
        <v>37</v>
      </c>
      <c r="CK708" s="22" t="s">
        <v>37</v>
      </c>
      <c r="CL708" s="22" t="s">
        <v>37</v>
      </c>
      <c r="CM708" s="20" t="s">
        <v>37</v>
      </c>
      <c r="CN708" s="20" t="s">
        <v>37</v>
      </c>
      <c r="CO708" s="20" t="s">
        <v>37</v>
      </c>
      <c r="CP708" s="20" t="s">
        <v>37</v>
      </c>
    </row>
    <row r="709" spans="1:94" x14ac:dyDescent="0.35">
      <c r="A709" s="16">
        <v>2012</v>
      </c>
      <c r="B709" s="17">
        <v>20182</v>
      </c>
      <c r="C709" s="18" t="s">
        <v>1803</v>
      </c>
      <c r="D709" s="18" t="s">
        <v>39</v>
      </c>
      <c r="E709" s="18" t="s">
        <v>28</v>
      </c>
      <c r="F709" s="16" t="s">
        <v>8</v>
      </c>
      <c r="G709" s="20" t="s">
        <v>37</v>
      </c>
      <c r="H709" s="20" t="s">
        <v>37</v>
      </c>
      <c r="I709" s="20" t="s">
        <v>37</v>
      </c>
      <c r="J709" s="20" t="s">
        <v>37</v>
      </c>
      <c r="K709" s="20" t="s">
        <v>37</v>
      </c>
      <c r="L709" s="19" t="s">
        <v>37</v>
      </c>
      <c r="M709" s="19" t="s">
        <v>37</v>
      </c>
      <c r="N709" s="19" t="s">
        <v>37</v>
      </c>
      <c r="O709" s="19" t="s">
        <v>37</v>
      </c>
      <c r="P709" s="19" t="s">
        <v>37</v>
      </c>
      <c r="Q709" s="22" t="s">
        <v>37</v>
      </c>
      <c r="R709" s="22" t="s">
        <v>37</v>
      </c>
      <c r="S709" s="22" t="s">
        <v>37</v>
      </c>
      <c r="T709" s="22" t="s">
        <v>37</v>
      </c>
      <c r="U709" s="22" t="s">
        <v>37</v>
      </c>
      <c r="V709" s="21" t="s">
        <v>37</v>
      </c>
      <c r="W709" s="21" t="s">
        <v>37</v>
      </c>
      <c r="X709" s="21" t="s">
        <v>37</v>
      </c>
      <c r="Y709" s="21" t="s">
        <v>37</v>
      </c>
      <c r="Z709" s="21" t="s">
        <v>37</v>
      </c>
      <c r="AA709" s="20" t="s">
        <v>37</v>
      </c>
      <c r="AB709" s="20" t="s">
        <v>37</v>
      </c>
      <c r="AC709" s="20" t="s">
        <v>37</v>
      </c>
      <c r="AD709" s="20" t="s">
        <v>37</v>
      </c>
      <c r="AE709" s="20" t="s">
        <v>37</v>
      </c>
      <c r="AF709" s="19" t="s">
        <v>37</v>
      </c>
      <c r="AG709" s="19" t="s">
        <v>37</v>
      </c>
      <c r="AH709" s="19" t="s">
        <v>37</v>
      </c>
      <c r="AI709" s="19" t="s">
        <v>37</v>
      </c>
      <c r="AJ709" s="19" t="s">
        <v>37</v>
      </c>
      <c r="AK709" s="19" t="s">
        <v>37</v>
      </c>
      <c r="AL709" s="19" t="s">
        <v>37</v>
      </c>
      <c r="AM709" s="19" t="s">
        <v>37</v>
      </c>
      <c r="AN709" s="19" t="s">
        <v>37</v>
      </c>
      <c r="AO709" s="19" t="s">
        <v>37</v>
      </c>
      <c r="AP709" s="22" t="s">
        <v>37</v>
      </c>
      <c r="AQ709" s="22" t="s">
        <v>37</v>
      </c>
      <c r="AR709" s="22" t="s">
        <v>37</v>
      </c>
      <c r="AS709" s="22" t="s">
        <v>37</v>
      </c>
      <c r="AT709" s="22" t="s">
        <v>37</v>
      </c>
      <c r="AU709" s="21" t="s">
        <v>37</v>
      </c>
      <c r="AV709" s="21" t="s">
        <v>37</v>
      </c>
      <c r="AW709" s="21" t="s">
        <v>37</v>
      </c>
      <c r="AX709" s="21" t="s">
        <v>37</v>
      </c>
      <c r="AY709" s="21" t="s">
        <v>37</v>
      </c>
      <c r="AZ709" s="21" t="s">
        <v>37</v>
      </c>
      <c r="BA709" s="21" t="s">
        <v>37</v>
      </c>
      <c r="BB709" s="21" t="s">
        <v>37</v>
      </c>
      <c r="BC709" s="21" t="s">
        <v>37</v>
      </c>
      <c r="BD709" s="21" t="s">
        <v>37</v>
      </c>
      <c r="BE709" s="20" t="s">
        <v>37</v>
      </c>
      <c r="BF709" s="20" t="s">
        <v>37</v>
      </c>
      <c r="BG709" s="20" t="s">
        <v>37</v>
      </c>
      <c r="BH709" s="20" t="s">
        <v>37</v>
      </c>
      <c r="BI709" s="20" t="s">
        <v>37</v>
      </c>
      <c r="BJ709" s="20" t="s">
        <v>37</v>
      </c>
      <c r="BK709" s="20" t="s">
        <v>37</v>
      </c>
      <c r="BL709" s="20" t="s">
        <v>37</v>
      </c>
      <c r="BM709" s="20" t="s">
        <v>37</v>
      </c>
      <c r="BN709" s="20" t="s">
        <v>37</v>
      </c>
      <c r="BO709" s="22" t="s">
        <v>37</v>
      </c>
      <c r="BP709" s="22" t="s">
        <v>37</v>
      </c>
      <c r="BQ709" s="22" t="s">
        <v>37</v>
      </c>
      <c r="BR709" s="22" t="s">
        <v>37</v>
      </c>
      <c r="BS709" s="22" t="s">
        <v>37</v>
      </c>
      <c r="BT709" s="22" t="s">
        <v>37</v>
      </c>
      <c r="BU709" s="22" t="s">
        <v>37</v>
      </c>
      <c r="BV709" s="22" t="s">
        <v>37</v>
      </c>
      <c r="BW709" s="22" t="s">
        <v>37</v>
      </c>
      <c r="BX709" s="22" t="s">
        <v>37</v>
      </c>
      <c r="BY709" s="24" t="s">
        <v>37</v>
      </c>
      <c r="BZ709" s="24" t="s">
        <v>37</v>
      </c>
      <c r="CA709" s="24" t="s">
        <v>37</v>
      </c>
      <c r="CB709" s="24" t="s">
        <v>37</v>
      </c>
      <c r="CC709" s="24" t="s">
        <v>37</v>
      </c>
      <c r="CD709" s="24" t="s">
        <v>37</v>
      </c>
      <c r="CE709" s="24" t="s">
        <v>37</v>
      </c>
      <c r="CF709" s="24" t="s">
        <v>37</v>
      </c>
      <c r="CG709" s="24" t="s">
        <v>37</v>
      </c>
      <c r="CH709" s="24" t="s">
        <v>37</v>
      </c>
      <c r="CI709" s="22" t="s">
        <v>37</v>
      </c>
      <c r="CJ709" s="22" t="s">
        <v>37</v>
      </c>
      <c r="CK709" s="22" t="s">
        <v>37</v>
      </c>
      <c r="CL709" s="22" t="s">
        <v>37</v>
      </c>
      <c r="CM709" s="20" t="s">
        <v>37</v>
      </c>
      <c r="CN709" s="20">
        <v>9</v>
      </c>
      <c r="CO709" s="20" t="s">
        <v>37</v>
      </c>
      <c r="CP709" s="20" t="s">
        <v>37</v>
      </c>
    </row>
    <row r="710" spans="1:94" x14ac:dyDescent="0.35">
      <c r="A710" s="16">
        <v>2012</v>
      </c>
      <c r="B710" s="17">
        <v>20187</v>
      </c>
      <c r="C710" s="18" t="s">
        <v>1804</v>
      </c>
      <c r="D710" s="18" t="s">
        <v>173</v>
      </c>
      <c r="E710" s="18" t="s">
        <v>28</v>
      </c>
      <c r="F710" s="16" t="s">
        <v>8</v>
      </c>
      <c r="G710" s="20">
        <v>138</v>
      </c>
      <c r="H710" s="20" t="s">
        <v>37</v>
      </c>
      <c r="I710" s="20">
        <v>1951</v>
      </c>
      <c r="J710" s="20" t="s">
        <v>37</v>
      </c>
      <c r="K710" s="20">
        <v>2089</v>
      </c>
      <c r="L710" s="19" t="s">
        <v>37</v>
      </c>
      <c r="M710" s="19" t="s">
        <v>37</v>
      </c>
      <c r="N710" s="19" t="s">
        <v>37</v>
      </c>
      <c r="O710" s="19" t="s">
        <v>37</v>
      </c>
      <c r="P710" s="19">
        <v>0</v>
      </c>
      <c r="Q710" s="22">
        <v>138</v>
      </c>
      <c r="R710" s="22" t="s">
        <v>37</v>
      </c>
      <c r="S710" s="22">
        <v>1951</v>
      </c>
      <c r="T710" s="22" t="s">
        <v>37</v>
      </c>
      <c r="U710" s="22">
        <v>2089</v>
      </c>
      <c r="V710" s="21" t="s">
        <v>37</v>
      </c>
      <c r="W710" s="21" t="s">
        <v>37</v>
      </c>
      <c r="X710" s="21" t="s">
        <v>37</v>
      </c>
      <c r="Y710" s="21" t="s">
        <v>37</v>
      </c>
      <c r="Z710" s="21">
        <v>0</v>
      </c>
      <c r="AA710" s="20" t="s">
        <v>37</v>
      </c>
      <c r="AB710" s="20" t="s">
        <v>37</v>
      </c>
      <c r="AC710" s="20" t="s">
        <v>37</v>
      </c>
      <c r="AD710" s="20" t="s">
        <v>37</v>
      </c>
      <c r="AE710" s="20">
        <v>0</v>
      </c>
      <c r="AF710" s="19" t="s">
        <v>37</v>
      </c>
      <c r="AG710" s="19" t="s">
        <v>37</v>
      </c>
      <c r="AH710" s="19" t="s">
        <v>37</v>
      </c>
      <c r="AI710" s="19" t="s">
        <v>37</v>
      </c>
      <c r="AJ710" s="19">
        <v>0</v>
      </c>
      <c r="AK710" s="19" t="s">
        <v>37</v>
      </c>
      <c r="AL710" s="19" t="s">
        <v>37</v>
      </c>
      <c r="AM710" s="19" t="s">
        <v>37</v>
      </c>
      <c r="AN710" s="19" t="s">
        <v>37</v>
      </c>
      <c r="AO710" s="19">
        <v>0</v>
      </c>
      <c r="AP710" s="22" t="s">
        <v>37</v>
      </c>
      <c r="AQ710" s="22" t="s">
        <v>37</v>
      </c>
      <c r="AR710" s="22" t="s">
        <v>37</v>
      </c>
      <c r="AS710" s="22" t="s">
        <v>37</v>
      </c>
      <c r="AT710" s="22">
        <v>0</v>
      </c>
      <c r="AU710" s="21" t="s">
        <v>37</v>
      </c>
      <c r="AV710" s="21" t="s">
        <v>37</v>
      </c>
      <c r="AW710" s="21" t="s">
        <v>37</v>
      </c>
      <c r="AX710" s="21" t="s">
        <v>37</v>
      </c>
      <c r="AY710" s="21">
        <v>0</v>
      </c>
      <c r="AZ710" s="21" t="s">
        <v>37</v>
      </c>
      <c r="BA710" s="21" t="s">
        <v>37</v>
      </c>
      <c r="BB710" s="21" t="s">
        <v>37</v>
      </c>
      <c r="BC710" s="21" t="s">
        <v>37</v>
      </c>
      <c r="BD710" s="21">
        <v>0</v>
      </c>
      <c r="BE710" s="20" t="s">
        <v>37</v>
      </c>
      <c r="BF710" s="20" t="s">
        <v>37</v>
      </c>
      <c r="BG710" s="20" t="s">
        <v>37</v>
      </c>
      <c r="BH710" s="20" t="s">
        <v>37</v>
      </c>
      <c r="BI710" s="20">
        <v>0</v>
      </c>
      <c r="BJ710" s="20">
        <v>142</v>
      </c>
      <c r="BK710" s="20" t="s">
        <v>37</v>
      </c>
      <c r="BL710" s="20" t="s">
        <v>37</v>
      </c>
      <c r="BM710" s="20" t="s">
        <v>37</v>
      </c>
      <c r="BN710" s="20">
        <v>142</v>
      </c>
      <c r="BO710" s="22">
        <v>92</v>
      </c>
      <c r="BP710" s="22" t="s">
        <v>37</v>
      </c>
      <c r="BQ710" s="22" t="s">
        <v>37</v>
      </c>
      <c r="BR710" s="22" t="s">
        <v>37</v>
      </c>
      <c r="BS710" s="22">
        <v>92</v>
      </c>
      <c r="BT710" s="22" t="s">
        <v>37</v>
      </c>
      <c r="BU710" s="22" t="s">
        <v>37</v>
      </c>
      <c r="BV710" s="22" t="s">
        <v>37</v>
      </c>
      <c r="BW710" s="22" t="s">
        <v>37</v>
      </c>
      <c r="BX710" s="22">
        <v>0</v>
      </c>
      <c r="BY710" s="24" t="s">
        <v>37</v>
      </c>
      <c r="BZ710" s="24" t="s">
        <v>37</v>
      </c>
      <c r="CA710" s="24" t="s">
        <v>37</v>
      </c>
      <c r="CB710" s="24" t="s">
        <v>37</v>
      </c>
      <c r="CC710" s="24">
        <v>0</v>
      </c>
      <c r="CD710" s="24">
        <v>234</v>
      </c>
      <c r="CE710" s="24">
        <v>0</v>
      </c>
      <c r="CF710" s="24">
        <v>0</v>
      </c>
      <c r="CG710" s="24">
        <v>0</v>
      </c>
      <c r="CH710" s="24">
        <v>234</v>
      </c>
      <c r="CI710" s="22">
        <v>94</v>
      </c>
      <c r="CJ710" s="22">
        <v>1</v>
      </c>
      <c r="CK710" s="22" t="s">
        <v>37</v>
      </c>
      <c r="CL710" s="22" t="s">
        <v>37</v>
      </c>
      <c r="CM710" s="20" t="s">
        <v>37</v>
      </c>
      <c r="CN710" s="20" t="s">
        <v>37</v>
      </c>
      <c r="CO710" s="20" t="s">
        <v>37</v>
      </c>
      <c r="CP710" s="20" t="s">
        <v>37</v>
      </c>
    </row>
    <row r="711" spans="1:94" x14ac:dyDescent="0.35">
      <c r="A711" s="16">
        <v>2012</v>
      </c>
      <c r="B711" s="17">
        <v>20211</v>
      </c>
      <c r="C711" s="18" t="s">
        <v>1805</v>
      </c>
      <c r="D711" s="18" t="s">
        <v>39</v>
      </c>
      <c r="E711" s="18" t="s">
        <v>28</v>
      </c>
      <c r="F711" s="16" t="s">
        <v>8</v>
      </c>
      <c r="G711" s="20" t="s">
        <v>37</v>
      </c>
      <c r="H711" s="20" t="s">
        <v>37</v>
      </c>
      <c r="I711" s="20" t="s">
        <v>37</v>
      </c>
      <c r="J711" s="20" t="s">
        <v>37</v>
      </c>
      <c r="K711" s="20" t="s">
        <v>37</v>
      </c>
      <c r="L711" s="19" t="s">
        <v>37</v>
      </c>
      <c r="M711" s="19" t="s">
        <v>37</v>
      </c>
      <c r="N711" s="19" t="s">
        <v>37</v>
      </c>
      <c r="O711" s="19" t="s">
        <v>37</v>
      </c>
      <c r="P711" s="19" t="s">
        <v>37</v>
      </c>
      <c r="Q711" s="22" t="s">
        <v>37</v>
      </c>
      <c r="R711" s="22" t="s">
        <v>37</v>
      </c>
      <c r="S711" s="22" t="s">
        <v>37</v>
      </c>
      <c r="T711" s="22" t="s">
        <v>37</v>
      </c>
      <c r="U711" s="22" t="s">
        <v>37</v>
      </c>
      <c r="V711" s="21" t="s">
        <v>37</v>
      </c>
      <c r="W711" s="21" t="s">
        <v>37</v>
      </c>
      <c r="X711" s="21" t="s">
        <v>37</v>
      </c>
      <c r="Y711" s="21" t="s">
        <v>37</v>
      </c>
      <c r="Z711" s="21" t="s">
        <v>37</v>
      </c>
      <c r="AA711" s="20" t="s">
        <v>37</v>
      </c>
      <c r="AB711" s="20" t="s">
        <v>37</v>
      </c>
      <c r="AC711" s="20" t="s">
        <v>37</v>
      </c>
      <c r="AD711" s="20" t="s">
        <v>37</v>
      </c>
      <c r="AE711" s="20" t="s">
        <v>37</v>
      </c>
      <c r="AF711" s="19" t="s">
        <v>37</v>
      </c>
      <c r="AG711" s="19" t="s">
        <v>37</v>
      </c>
      <c r="AH711" s="19" t="s">
        <v>37</v>
      </c>
      <c r="AI711" s="19" t="s">
        <v>37</v>
      </c>
      <c r="AJ711" s="19" t="s">
        <v>37</v>
      </c>
      <c r="AK711" s="19" t="s">
        <v>37</v>
      </c>
      <c r="AL711" s="19" t="s">
        <v>37</v>
      </c>
      <c r="AM711" s="19" t="s">
        <v>37</v>
      </c>
      <c r="AN711" s="19" t="s">
        <v>37</v>
      </c>
      <c r="AO711" s="19" t="s">
        <v>37</v>
      </c>
      <c r="AP711" s="22" t="s">
        <v>37</v>
      </c>
      <c r="AQ711" s="22" t="s">
        <v>37</v>
      </c>
      <c r="AR711" s="22" t="s">
        <v>37</v>
      </c>
      <c r="AS711" s="22" t="s">
        <v>37</v>
      </c>
      <c r="AT711" s="22" t="s">
        <v>37</v>
      </c>
      <c r="AU711" s="21" t="s">
        <v>37</v>
      </c>
      <c r="AV711" s="21" t="s">
        <v>37</v>
      </c>
      <c r="AW711" s="21" t="s">
        <v>37</v>
      </c>
      <c r="AX711" s="21" t="s">
        <v>37</v>
      </c>
      <c r="AY711" s="21" t="s">
        <v>37</v>
      </c>
      <c r="AZ711" s="21" t="s">
        <v>37</v>
      </c>
      <c r="BA711" s="21" t="s">
        <v>37</v>
      </c>
      <c r="BB711" s="21" t="s">
        <v>37</v>
      </c>
      <c r="BC711" s="21" t="s">
        <v>37</v>
      </c>
      <c r="BD711" s="21" t="s">
        <v>37</v>
      </c>
      <c r="BE711" s="20" t="s">
        <v>37</v>
      </c>
      <c r="BF711" s="20" t="s">
        <v>37</v>
      </c>
      <c r="BG711" s="20" t="s">
        <v>37</v>
      </c>
      <c r="BH711" s="20" t="s">
        <v>37</v>
      </c>
      <c r="BI711" s="20" t="s">
        <v>37</v>
      </c>
      <c r="BJ711" s="20" t="s">
        <v>37</v>
      </c>
      <c r="BK711" s="20" t="s">
        <v>37</v>
      </c>
      <c r="BL711" s="20" t="s">
        <v>37</v>
      </c>
      <c r="BM711" s="20" t="s">
        <v>37</v>
      </c>
      <c r="BN711" s="20" t="s">
        <v>37</v>
      </c>
      <c r="BO711" s="22" t="s">
        <v>37</v>
      </c>
      <c r="BP711" s="22" t="s">
        <v>37</v>
      </c>
      <c r="BQ711" s="22" t="s">
        <v>37</v>
      </c>
      <c r="BR711" s="22" t="s">
        <v>37</v>
      </c>
      <c r="BS711" s="22" t="s">
        <v>37</v>
      </c>
      <c r="BT711" s="22" t="s">
        <v>37</v>
      </c>
      <c r="BU711" s="22" t="s">
        <v>37</v>
      </c>
      <c r="BV711" s="22" t="s">
        <v>37</v>
      </c>
      <c r="BW711" s="22" t="s">
        <v>37</v>
      </c>
      <c r="BX711" s="22" t="s">
        <v>37</v>
      </c>
      <c r="BY711" s="24" t="s">
        <v>37</v>
      </c>
      <c r="BZ711" s="24" t="s">
        <v>37</v>
      </c>
      <c r="CA711" s="24" t="s">
        <v>37</v>
      </c>
      <c r="CB711" s="24" t="s">
        <v>37</v>
      </c>
      <c r="CC711" s="24" t="s">
        <v>37</v>
      </c>
      <c r="CD711" s="24" t="s">
        <v>37</v>
      </c>
      <c r="CE711" s="24" t="s">
        <v>37</v>
      </c>
      <c r="CF711" s="24" t="s">
        <v>37</v>
      </c>
      <c r="CG711" s="24" t="s">
        <v>37</v>
      </c>
      <c r="CH711" s="24" t="s">
        <v>37</v>
      </c>
      <c r="CI711" s="22" t="s">
        <v>37</v>
      </c>
      <c r="CJ711" s="22" t="s">
        <v>37</v>
      </c>
      <c r="CK711" s="22" t="s">
        <v>37</v>
      </c>
      <c r="CL711" s="22" t="s">
        <v>37</v>
      </c>
      <c r="CM711" s="20">
        <v>0</v>
      </c>
      <c r="CN711" s="20">
        <v>14</v>
      </c>
      <c r="CO711" s="20">
        <v>4</v>
      </c>
      <c r="CP711" s="20">
        <v>0</v>
      </c>
    </row>
    <row r="712" spans="1:94" x14ac:dyDescent="0.35">
      <c r="A712" s="16">
        <v>2012</v>
      </c>
      <c r="B712" s="17">
        <v>20213</v>
      </c>
      <c r="C712" s="18" t="s">
        <v>1806</v>
      </c>
      <c r="D712" s="18" t="s">
        <v>39</v>
      </c>
      <c r="E712" s="18" t="s">
        <v>28</v>
      </c>
      <c r="F712" s="16" t="s">
        <v>8</v>
      </c>
      <c r="G712" s="20" t="s">
        <v>37</v>
      </c>
      <c r="H712" s="20" t="s">
        <v>37</v>
      </c>
      <c r="I712" s="20" t="s">
        <v>37</v>
      </c>
      <c r="J712" s="20" t="s">
        <v>37</v>
      </c>
      <c r="K712" s="20" t="s">
        <v>37</v>
      </c>
      <c r="L712" s="19" t="s">
        <v>37</v>
      </c>
      <c r="M712" s="19" t="s">
        <v>37</v>
      </c>
      <c r="N712" s="19" t="s">
        <v>37</v>
      </c>
      <c r="O712" s="19" t="s">
        <v>37</v>
      </c>
      <c r="P712" s="19" t="s">
        <v>37</v>
      </c>
      <c r="Q712" s="22" t="s">
        <v>37</v>
      </c>
      <c r="R712" s="22" t="s">
        <v>37</v>
      </c>
      <c r="S712" s="22" t="s">
        <v>37</v>
      </c>
      <c r="T712" s="22" t="s">
        <v>37</v>
      </c>
      <c r="U712" s="22" t="s">
        <v>37</v>
      </c>
      <c r="V712" s="21" t="s">
        <v>37</v>
      </c>
      <c r="W712" s="21" t="s">
        <v>37</v>
      </c>
      <c r="X712" s="21" t="s">
        <v>37</v>
      </c>
      <c r="Y712" s="21" t="s">
        <v>37</v>
      </c>
      <c r="Z712" s="21" t="s">
        <v>37</v>
      </c>
      <c r="AA712" s="20" t="s">
        <v>37</v>
      </c>
      <c r="AB712" s="20" t="s">
        <v>37</v>
      </c>
      <c r="AC712" s="20" t="s">
        <v>37</v>
      </c>
      <c r="AD712" s="20" t="s">
        <v>37</v>
      </c>
      <c r="AE712" s="20" t="s">
        <v>37</v>
      </c>
      <c r="AF712" s="19" t="s">
        <v>37</v>
      </c>
      <c r="AG712" s="19" t="s">
        <v>37</v>
      </c>
      <c r="AH712" s="19" t="s">
        <v>37</v>
      </c>
      <c r="AI712" s="19" t="s">
        <v>37</v>
      </c>
      <c r="AJ712" s="19" t="s">
        <v>37</v>
      </c>
      <c r="AK712" s="19" t="s">
        <v>37</v>
      </c>
      <c r="AL712" s="19" t="s">
        <v>37</v>
      </c>
      <c r="AM712" s="19" t="s">
        <v>37</v>
      </c>
      <c r="AN712" s="19" t="s">
        <v>37</v>
      </c>
      <c r="AO712" s="19" t="s">
        <v>37</v>
      </c>
      <c r="AP712" s="22" t="s">
        <v>37</v>
      </c>
      <c r="AQ712" s="22" t="s">
        <v>37</v>
      </c>
      <c r="AR712" s="22" t="s">
        <v>37</v>
      </c>
      <c r="AS712" s="22" t="s">
        <v>37</v>
      </c>
      <c r="AT712" s="22" t="s">
        <v>37</v>
      </c>
      <c r="AU712" s="21" t="s">
        <v>37</v>
      </c>
      <c r="AV712" s="21" t="s">
        <v>37</v>
      </c>
      <c r="AW712" s="21" t="s">
        <v>37</v>
      </c>
      <c r="AX712" s="21" t="s">
        <v>37</v>
      </c>
      <c r="AY712" s="21" t="s">
        <v>37</v>
      </c>
      <c r="AZ712" s="21" t="s">
        <v>37</v>
      </c>
      <c r="BA712" s="21" t="s">
        <v>37</v>
      </c>
      <c r="BB712" s="21" t="s">
        <v>37</v>
      </c>
      <c r="BC712" s="21" t="s">
        <v>37</v>
      </c>
      <c r="BD712" s="21" t="s">
        <v>37</v>
      </c>
      <c r="BE712" s="20" t="s">
        <v>37</v>
      </c>
      <c r="BF712" s="20" t="s">
        <v>37</v>
      </c>
      <c r="BG712" s="20" t="s">
        <v>37</v>
      </c>
      <c r="BH712" s="20" t="s">
        <v>37</v>
      </c>
      <c r="BI712" s="20" t="s">
        <v>37</v>
      </c>
      <c r="BJ712" s="20" t="s">
        <v>37</v>
      </c>
      <c r="BK712" s="20" t="s">
        <v>37</v>
      </c>
      <c r="BL712" s="20" t="s">
        <v>37</v>
      </c>
      <c r="BM712" s="20" t="s">
        <v>37</v>
      </c>
      <c r="BN712" s="20" t="s">
        <v>37</v>
      </c>
      <c r="BO712" s="22" t="s">
        <v>37</v>
      </c>
      <c r="BP712" s="22" t="s">
        <v>37</v>
      </c>
      <c r="BQ712" s="22" t="s">
        <v>37</v>
      </c>
      <c r="BR712" s="22" t="s">
        <v>37</v>
      </c>
      <c r="BS712" s="22" t="s">
        <v>37</v>
      </c>
      <c r="BT712" s="22" t="s">
        <v>37</v>
      </c>
      <c r="BU712" s="22" t="s">
        <v>37</v>
      </c>
      <c r="BV712" s="22" t="s">
        <v>37</v>
      </c>
      <c r="BW712" s="22" t="s">
        <v>37</v>
      </c>
      <c r="BX712" s="22" t="s">
        <v>37</v>
      </c>
      <c r="BY712" s="24" t="s">
        <v>37</v>
      </c>
      <c r="BZ712" s="24" t="s">
        <v>37</v>
      </c>
      <c r="CA712" s="24" t="s">
        <v>37</v>
      </c>
      <c r="CB712" s="24" t="s">
        <v>37</v>
      </c>
      <c r="CC712" s="24" t="s">
        <v>37</v>
      </c>
      <c r="CD712" s="24" t="s">
        <v>37</v>
      </c>
      <c r="CE712" s="24" t="s">
        <v>37</v>
      </c>
      <c r="CF712" s="24" t="s">
        <v>37</v>
      </c>
      <c r="CG712" s="24" t="s">
        <v>37</v>
      </c>
      <c r="CH712" s="24" t="s">
        <v>37</v>
      </c>
      <c r="CI712" s="22" t="s">
        <v>37</v>
      </c>
      <c r="CJ712" s="22" t="s">
        <v>37</v>
      </c>
      <c r="CK712" s="22" t="s">
        <v>37</v>
      </c>
      <c r="CL712" s="22" t="s">
        <v>37</v>
      </c>
      <c r="CM712" s="20">
        <v>0</v>
      </c>
      <c r="CN712" s="20">
        <v>8</v>
      </c>
      <c r="CO712" s="20">
        <v>2</v>
      </c>
      <c r="CP712" s="20">
        <v>0</v>
      </c>
    </row>
    <row r="713" spans="1:94" x14ac:dyDescent="0.35">
      <c r="A713" s="16">
        <v>2012</v>
      </c>
      <c r="B713" s="17">
        <v>20214</v>
      </c>
      <c r="C713" s="18" t="s">
        <v>1807</v>
      </c>
      <c r="D713" s="18" t="s">
        <v>87</v>
      </c>
      <c r="E713" s="18" t="s">
        <v>28</v>
      </c>
      <c r="F713" s="16" t="s">
        <v>8</v>
      </c>
      <c r="G713" s="20">
        <v>157</v>
      </c>
      <c r="H713" s="20">
        <v>651</v>
      </c>
      <c r="I713" s="20" t="s">
        <v>37</v>
      </c>
      <c r="J713" s="20" t="s">
        <v>37</v>
      </c>
      <c r="K713" s="20">
        <v>808</v>
      </c>
      <c r="L713" s="19">
        <v>0.1</v>
      </c>
      <c r="M713" s="19">
        <v>0.1</v>
      </c>
      <c r="N713" s="19" t="s">
        <v>37</v>
      </c>
      <c r="O713" s="19" t="s">
        <v>37</v>
      </c>
      <c r="P713" s="19">
        <v>0.2</v>
      </c>
      <c r="Q713" s="22">
        <v>5381</v>
      </c>
      <c r="R713" s="22">
        <v>4999</v>
      </c>
      <c r="S713" s="22" t="s">
        <v>37</v>
      </c>
      <c r="T713" s="22" t="s">
        <v>37</v>
      </c>
      <c r="U713" s="22">
        <v>10380</v>
      </c>
      <c r="V713" s="21">
        <v>3.1</v>
      </c>
      <c r="W713" s="21">
        <v>1.2</v>
      </c>
      <c r="X713" s="21" t="s">
        <v>37</v>
      </c>
      <c r="Y713" s="21" t="s">
        <v>37</v>
      </c>
      <c r="Z713" s="21">
        <v>4.3</v>
      </c>
      <c r="AA713" s="20" t="s">
        <v>37</v>
      </c>
      <c r="AB713" s="20" t="s">
        <v>37</v>
      </c>
      <c r="AC713" s="20" t="s">
        <v>37</v>
      </c>
      <c r="AD713" s="20" t="s">
        <v>37</v>
      </c>
      <c r="AE713" s="20">
        <v>0</v>
      </c>
      <c r="AF713" s="19" t="s">
        <v>37</v>
      </c>
      <c r="AG713" s="19" t="s">
        <v>37</v>
      </c>
      <c r="AH713" s="19" t="s">
        <v>37</v>
      </c>
      <c r="AI713" s="19" t="s">
        <v>37</v>
      </c>
      <c r="AJ713" s="19">
        <v>0</v>
      </c>
      <c r="AK713" s="19" t="s">
        <v>37</v>
      </c>
      <c r="AL713" s="19" t="s">
        <v>37</v>
      </c>
      <c r="AM713" s="19" t="s">
        <v>37</v>
      </c>
      <c r="AN713" s="19" t="s">
        <v>37</v>
      </c>
      <c r="AO713" s="19">
        <v>0</v>
      </c>
      <c r="AP713" s="22" t="s">
        <v>37</v>
      </c>
      <c r="AQ713" s="22" t="s">
        <v>37</v>
      </c>
      <c r="AR713" s="22" t="s">
        <v>37</v>
      </c>
      <c r="AS713" s="22" t="s">
        <v>37</v>
      </c>
      <c r="AT713" s="22">
        <v>0</v>
      </c>
      <c r="AU713" s="21" t="s">
        <v>37</v>
      </c>
      <c r="AV713" s="21" t="s">
        <v>37</v>
      </c>
      <c r="AW713" s="21" t="s">
        <v>37</v>
      </c>
      <c r="AX713" s="21" t="s">
        <v>37</v>
      </c>
      <c r="AY713" s="21">
        <v>0</v>
      </c>
      <c r="AZ713" s="21" t="s">
        <v>37</v>
      </c>
      <c r="BA713" s="21" t="s">
        <v>37</v>
      </c>
      <c r="BB713" s="21" t="s">
        <v>37</v>
      </c>
      <c r="BC713" s="21" t="s">
        <v>37</v>
      </c>
      <c r="BD713" s="21">
        <v>0</v>
      </c>
      <c r="BE713" s="20">
        <v>248</v>
      </c>
      <c r="BF713" s="20" t="s">
        <v>37</v>
      </c>
      <c r="BG713" s="20" t="s">
        <v>37</v>
      </c>
      <c r="BH713" s="20" t="s">
        <v>37</v>
      </c>
      <c r="BI713" s="20">
        <v>248</v>
      </c>
      <c r="BJ713" s="20">
        <v>36</v>
      </c>
      <c r="BK713" s="20">
        <v>25</v>
      </c>
      <c r="BL713" s="20" t="s">
        <v>37</v>
      </c>
      <c r="BM713" s="20" t="s">
        <v>37</v>
      </c>
      <c r="BN713" s="20">
        <v>61</v>
      </c>
      <c r="BO713" s="22" t="s">
        <v>37</v>
      </c>
      <c r="BP713" s="22" t="s">
        <v>37</v>
      </c>
      <c r="BQ713" s="22" t="s">
        <v>37</v>
      </c>
      <c r="BR713" s="22" t="s">
        <v>37</v>
      </c>
      <c r="BS713" s="22">
        <v>0</v>
      </c>
      <c r="BT713" s="22" t="s">
        <v>37</v>
      </c>
      <c r="BU713" s="22" t="s">
        <v>37</v>
      </c>
      <c r="BV713" s="22" t="s">
        <v>37</v>
      </c>
      <c r="BW713" s="22" t="s">
        <v>37</v>
      </c>
      <c r="BX713" s="22">
        <v>0</v>
      </c>
      <c r="BY713" s="24">
        <v>39</v>
      </c>
      <c r="BZ713" s="24" t="s">
        <v>37</v>
      </c>
      <c r="CA713" s="24" t="s">
        <v>37</v>
      </c>
      <c r="CB713" s="24" t="s">
        <v>37</v>
      </c>
      <c r="CC713" s="24">
        <v>39</v>
      </c>
      <c r="CD713" s="24">
        <v>323</v>
      </c>
      <c r="CE713" s="24">
        <v>25</v>
      </c>
      <c r="CF713" s="24">
        <v>0</v>
      </c>
      <c r="CG713" s="24">
        <v>0</v>
      </c>
      <c r="CH713" s="24">
        <v>348</v>
      </c>
      <c r="CI713" s="22" t="s">
        <v>37</v>
      </c>
      <c r="CJ713" s="22" t="s">
        <v>37</v>
      </c>
      <c r="CK713" s="22" t="s">
        <v>37</v>
      </c>
      <c r="CL713" s="22" t="s">
        <v>37</v>
      </c>
      <c r="CM713" s="20" t="s">
        <v>37</v>
      </c>
      <c r="CN713" s="20" t="s">
        <v>37</v>
      </c>
      <c r="CO713" s="20">
        <v>4</v>
      </c>
      <c r="CP713" s="20" t="s">
        <v>37</v>
      </c>
    </row>
    <row r="714" spans="1:94" x14ac:dyDescent="0.35">
      <c r="A714" s="16">
        <v>2012</v>
      </c>
      <c r="B714" s="17">
        <v>20259</v>
      </c>
      <c r="C714" s="18" t="s">
        <v>1813</v>
      </c>
      <c r="D714" s="18" t="s">
        <v>87</v>
      </c>
      <c r="E714" s="18" t="s">
        <v>28</v>
      </c>
      <c r="F714" s="16" t="s">
        <v>8</v>
      </c>
      <c r="G714" s="20">
        <v>117</v>
      </c>
      <c r="H714" s="20">
        <v>692</v>
      </c>
      <c r="I714" s="20" t="s">
        <v>37</v>
      </c>
      <c r="J714" s="20" t="s">
        <v>37</v>
      </c>
      <c r="K714" s="20">
        <v>809</v>
      </c>
      <c r="L714" s="19">
        <v>0.1</v>
      </c>
      <c r="M714" s="19">
        <v>0.1</v>
      </c>
      <c r="N714" s="19" t="s">
        <v>37</v>
      </c>
      <c r="O714" s="19" t="s">
        <v>37</v>
      </c>
      <c r="P714" s="19">
        <v>0.2</v>
      </c>
      <c r="Q714" s="22">
        <v>299</v>
      </c>
      <c r="R714" s="22">
        <v>782</v>
      </c>
      <c r="S714" s="22" t="s">
        <v>37</v>
      </c>
      <c r="T714" s="22" t="s">
        <v>37</v>
      </c>
      <c r="U714" s="22">
        <v>1081</v>
      </c>
      <c r="V714" s="21">
        <v>0.2</v>
      </c>
      <c r="W714" s="21">
        <v>0.1</v>
      </c>
      <c r="X714" s="21" t="s">
        <v>37</v>
      </c>
      <c r="Y714" s="21" t="s">
        <v>37</v>
      </c>
      <c r="Z714" s="21">
        <v>0.3</v>
      </c>
      <c r="AA714" s="20" t="s">
        <v>37</v>
      </c>
      <c r="AB714" s="20" t="s">
        <v>37</v>
      </c>
      <c r="AC714" s="20" t="s">
        <v>37</v>
      </c>
      <c r="AD714" s="20" t="s">
        <v>37</v>
      </c>
      <c r="AE714" s="20">
        <v>0</v>
      </c>
      <c r="AF714" s="19" t="s">
        <v>37</v>
      </c>
      <c r="AG714" s="19" t="s">
        <v>37</v>
      </c>
      <c r="AH714" s="19" t="s">
        <v>37</v>
      </c>
      <c r="AI714" s="19" t="s">
        <v>37</v>
      </c>
      <c r="AJ714" s="19">
        <v>0</v>
      </c>
      <c r="AK714" s="19" t="s">
        <v>37</v>
      </c>
      <c r="AL714" s="19" t="s">
        <v>37</v>
      </c>
      <c r="AM714" s="19" t="s">
        <v>37</v>
      </c>
      <c r="AN714" s="19" t="s">
        <v>37</v>
      </c>
      <c r="AO714" s="19">
        <v>0</v>
      </c>
      <c r="AP714" s="22" t="s">
        <v>37</v>
      </c>
      <c r="AQ714" s="22" t="s">
        <v>37</v>
      </c>
      <c r="AR714" s="22" t="s">
        <v>37</v>
      </c>
      <c r="AS714" s="22" t="s">
        <v>37</v>
      </c>
      <c r="AT714" s="22">
        <v>0</v>
      </c>
      <c r="AU714" s="21" t="s">
        <v>37</v>
      </c>
      <c r="AV714" s="21" t="s">
        <v>37</v>
      </c>
      <c r="AW714" s="21" t="s">
        <v>37</v>
      </c>
      <c r="AX714" s="21" t="s">
        <v>37</v>
      </c>
      <c r="AY714" s="21">
        <v>0</v>
      </c>
      <c r="AZ714" s="21" t="s">
        <v>37</v>
      </c>
      <c r="BA714" s="21" t="s">
        <v>37</v>
      </c>
      <c r="BB714" s="21" t="s">
        <v>37</v>
      </c>
      <c r="BC714" s="21" t="s">
        <v>37</v>
      </c>
      <c r="BD714" s="21">
        <v>0</v>
      </c>
      <c r="BE714" s="20">
        <v>1</v>
      </c>
      <c r="BF714" s="20" t="s">
        <v>37</v>
      </c>
      <c r="BG714" s="20" t="s">
        <v>37</v>
      </c>
      <c r="BH714" s="20" t="s">
        <v>37</v>
      </c>
      <c r="BI714" s="20">
        <v>1</v>
      </c>
      <c r="BJ714" s="20">
        <v>29</v>
      </c>
      <c r="BK714" s="20">
        <v>17</v>
      </c>
      <c r="BL714" s="20" t="s">
        <v>37</v>
      </c>
      <c r="BM714" s="20" t="s">
        <v>37</v>
      </c>
      <c r="BN714" s="20">
        <v>46</v>
      </c>
      <c r="BO714" s="22" t="s">
        <v>37</v>
      </c>
      <c r="BP714" s="22" t="s">
        <v>37</v>
      </c>
      <c r="BQ714" s="22" t="s">
        <v>37</v>
      </c>
      <c r="BR714" s="22" t="s">
        <v>37</v>
      </c>
      <c r="BS714" s="22">
        <v>0</v>
      </c>
      <c r="BT714" s="22" t="s">
        <v>37</v>
      </c>
      <c r="BU714" s="22" t="s">
        <v>37</v>
      </c>
      <c r="BV714" s="22" t="s">
        <v>37</v>
      </c>
      <c r="BW714" s="22" t="s">
        <v>37</v>
      </c>
      <c r="BX714" s="22">
        <v>0</v>
      </c>
      <c r="BY714" s="24">
        <v>1</v>
      </c>
      <c r="BZ714" s="24">
        <v>8</v>
      </c>
      <c r="CA714" s="24" t="s">
        <v>37</v>
      </c>
      <c r="CB714" s="24" t="s">
        <v>37</v>
      </c>
      <c r="CC714" s="24">
        <v>9</v>
      </c>
      <c r="CD714" s="24">
        <v>31</v>
      </c>
      <c r="CE714" s="24">
        <v>25</v>
      </c>
      <c r="CF714" s="24">
        <v>0</v>
      </c>
      <c r="CG714" s="24">
        <v>0</v>
      </c>
      <c r="CH714" s="24">
        <v>56</v>
      </c>
      <c r="CI714" s="22" t="s">
        <v>37</v>
      </c>
      <c r="CJ714" s="22" t="s">
        <v>37</v>
      </c>
      <c r="CK714" s="22" t="s">
        <v>37</v>
      </c>
      <c r="CL714" s="22" t="s">
        <v>37</v>
      </c>
      <c r="CM714" s="20" t="s">
        <v>37</v>
      </c>
      <c r="CN714" s="20" t="s">
        <v>37</v>
      </c>
      <c r="CO714" s="20" t="s">
        <v>37</v>
      </c>
      <c r="CP714" s="20" t="s">
        <v>37</v>
      </c>
    </row>
    <row r="715" spans="1:94" x14ac:dyDescent="0.35">
      <c r="A715" s="16">
        <v>2012</v>
      </c>
      <c r="B715" s="17">
        <v>20310</v>
      </c>
      <c r="C715" s="18" t="s">
        <v>1814</v>
      </c>
      <c r="D715" s="18" t="s">
        <v>184</v>
      </c>
      <c r="E715" s="18" t="s">
        <v>28</v>
      </c>
      <c r="F715" s="16" t="s">
        <v>8</v>
      </c>
      <c r="G715" s="20" t="s">
        <v>37</v>
      </c>
      <c r="H715" s="20" t="s">
        <v>37</v>
      </c>
      <c r="I715" s="20" t="s">
        <v>37</v>
      </c>
      <c r="J715" s="20" t="s">
        <v>37</v>
      </c>
      <c r="K715" s="20" t="s">
        <v>37</v>
      </c>
      <c r="L715" s="19" t="s">
        <v>37</v>
      </c>
      <c r="M715" s="19" t="s">
        <v>37</v>
      </c>
      <c r="N715" s="19" t="s">
        <v>37</v>
      </c>
      <c r="O715" s="19" t="s">
        <v>37</v>
      </c>
      <c r="P715" s="19" t="s">
        <v>37</v>
      </c>
      <c r="Q715" s="22" t="s">
        <v>37</v>
      </c>
      <c r="R715" s="22" t="s">
        <v>37</v>
      </c>
      <c r="S715" s="22" t="s">
        <v>37</v>
      </c>
      <c r="T715" s="22" t="s">
        <v>37</v>
      </c>
      <c r="U715" s="22" t="s">
        <v>37</v>
      </c>
      <c r="V715" s="21" t="s">
        <v>37</v>
      </c>
      <c r="W715" s="21" t="s">
        <v>37</v>
      </c>
      <c r="X715" s="21" t="s">
        <v>37</v>
      </c>
      <c r="Y715" s="21" t="s">
        <v>37</v>
      </c>
      <c r="Z715" s="21" t="s">
        <v>37</v>
      </c>
      <c r="AA715" s="20" t="s">
        <v>37</v>
      </c>
      <c r="AB715" s="20" t="s">
        <v>37</v>
      </c>
      <c r="AC715" s="20" t="s">
        <v>37</v>
      </c>
      <c r="AD715" s="20" t="s">
        <v>37</v>
      </c>
      <c r="AE715" s="20" t="s">
        <v>37</v>
      </c>
      <c r="AF715" s="19" t="s">
        <v>37</v>
      </c>
      <c r="AG715" s="19" t="s">
        <v>37</v>
      </c>
      <c r="AH715" s="19" t="s">
        <v>37</v>
      </c>
      <c r="AI715" s="19" t="s">
        <v>37</v>
      </c>
      <c r="AJ715" s="19" t="s">
        <v>37</v>
      </c>
      <c r="AK715" s="19" t="s">
        <v>37</v>
      </c>
      <c r="AL715" s="19" t="s">
        <v>37</v>
      </c>
      <c r="AM715" s="19" t="s">
        <v>37</v>
      </c>
      <c r="AN715" s="19" t="s">
        <v>37</v>
      </c>
      <c r="AO715" s="19" t="s">
        <v>37</v>
      </c>
      <c r="AP715" s="22" t="s">
        <v>37</v>
      </c>
      <c r="AQ715" s="22" t="s">
        <v>37</v>
      </c>
      <c r="AR715" s="22" t="s">
        <v>37</v>
      </c>
      <c r="AS715" s="22" t="s">
        <v>37</v>
      </c>
      <c r="AT715" s="22" t="s">
        <v>37</v>
      </c>
      <c r="AU715" s="21" t="s">
        <v>37</v>
      </c>
      <c r="AV715" s="21" t="s">
        <v>37</v>
      </c>
      <c r="AW715" s="21" t="s">
        <v>37</v>
      </c>
      <c r="AX715" s="21" t="s">
        <v>37</v>
      </c>
      <c r="AY715" s="21" t="s">
        <v>37</v>
      </c>
      <c r="AZ715" s="21" t="s">
        <v>37</v>
      </c>
      <c r="BA715" s="21" t="s">
        <v>37</v>
      </c>
      <c r="BB715" s="21" t="s">
        <v>37</v>
      </c>
      <c r="BC715" s="21" t="s">
        <v>37</v>
      </c>
      <c r="BD715" s="21" t="s">
        <v>37</v>
      </c>
      <c r="BE715" s="20">
        <v>45</v>
      </c>
      <c r="BF715" s="20" t="s">
        <v>37</v>
      </c>
      <c r="BG715" s="20" t="s">
        <v>37</v>
      </c>
      <c r="BH715" s="20" t="s">
        <v>37</v>
      </c>
      <c r="BI715" s="20">
        <v>45</v>
      </c>
      <c r="BJ715" s="20">
        <v>40</v>
      </c>
      <c r="BK715" s="20" t="s">
        <v>37</v>
      </c>
      <c r="BL715" s="20" t="s">
        <v>37</v>
      </c>
      <c r="BM715" s="20" t="s">
        <v>37</v>
      </c>
      <c r="BN715" s="20">
        <v>40</v>
      </c>
      <c r="BO715" s="22" t="s">
        <v>37</v>
      </c>
      <c r="BP715" s="22" t="s">
        <v>37</v>
      </c>
      <c r="BQ715" s="22" t="s">
        <v>37</v>
      </c>
      <c r="BR715" s="22" t="s">
        <v>37</v>
      </c>
      <c r="BS715" s="22">
        <v>0</v>
      </c>
      <c r="BT715" s="22" t="s">
        <v>37</v>
      </c>
      <c r="BU715" s="22" t="s">
        <v>37</v>
      </c>
      <c r="BV715" s="22" t="s">
        <v>37</v>
      </c>
      <c r="BW715" s="22" t="s">
        <v>37</v>
      </c>
      <c r="BX715" s="22">
        <v>0</v>
      </c>
      <c r="BY715" s="24" t="s">
        <v>37</v>
      </c>
      <c r="BZ715" s="24" t="s">
        <v>37</v>
      </c>
      <c r="CA715" s="24" t="s">
        <v>37</v>
      </c>
      <c r="CB715" s="24" t="s">
        <v>37</v>
      </c>
      <c r="CC715" s="24">
        <v>0</v>
      </c>
      <c r="CD715" s="24">
        <v>85</v>
      </c>
      <c r="CE715" s="24">
        <v>0</v>
      </c>
      <c r="CF715" s="24">
        <v>0</v>
      </c>
      <c r="CG715" s="24">
        <v>0</v>
      </c>
      <c r="CH715" s="24">
        <v>85</v>
      </c>
      <c r="CI715" s="22" t="s">
        <v>37</v>
      </c>
      <c r="CJ715" s="22" t="s">
        <v>37</v>
      </c>
      <c r="CK715" s="22" t="s">
        <v>37</v>
      </c>
      <c r="CL715" s="22" t="s">
        <v>37</v>
      </c>
      <c r="CM715" s="20" t="s">
        <v>37</v>
      </c>
      <c r="CN715" s="20" t="s">
        <v>37</v>
      </c>
      <c r="CO715" s="20" t="s">
        <v>37</v>
      </c>
      <c r="CP715" s="20" t="s">
        <v>37</v>
      </c>
    </row>
    <row r="716" spans="1:94" x14ac:dyDescent="0.35">
      <c r="A716" s="16">
        <v>2012</v>
      </c>
      <c r="B716" s="17">
        <v>20387</v>
      </c>
      <c r="C716" s="18" t="s">
        <v>1825</v>
      </c>
      <c r="D716" s="18" t="s">
        <v>199</v>
      </c>
      <c r="E716" s="18" t="s">
        <v>57</v>
      </c>
      <c r="F716" s="16" t="s">
        <v>8</v>
      </c>
      <c r="G716" s="20">
        <v>188201</v>
      </c>
      <c r="H716" s="20">
        <v>159772</v>
      </c>
      <c r="I716" s="20">
        <v>38772</v>
      </c>
      <c r="J716" s="20" t="s">
        <v>37</v>
      </c>
      <c r="K716" s="20">
        <v>386745</v>
      </c>
      <c r="L716" s="19">
        <v>14.6</v>
      </c>
      <c r="M716" s="19">
        <v>34.799999999999997</v>
      </c>
      <c r="N716" s="19">
        <v>5.5</v>
      </c>
      <c r="O716" s="19" t="s">
        <v>37</v>
      </c>
      <c r="P716" s="19">
        <v>54.9</v>
      </c>
      <c r="Q716" s="22">
        <v>267437</v>
      </c>
      <c r="R716" s="22">
        <v>203065</v>
      </c>
      <c r="S716" s="22">
        <v>55833</v>
      </c>
      <c r="T716" s="22" t="s">
        <v>37</v>
      </c>
      <c r="U716" s="22">
        <v>526335</v>
      </c>
      <c r="V716" s="21">
        <v>21.9</v>
      </c>
      <c r="W716" s="21">
        <v>42.1</v>
      </c>
      <c r="X716" s="21">
        <v>6.4</v>
      </c>
      <c r="Y716" s="21" t="s">
        <v>37</v>
      </c>
      <c r="Z716" s="21">
        <v>70.400000000000006</v>
      </c>
      <c r="AA716" s="20" t="s">
        <v>37</v>
      </c>
      <c r="AB716" s="20" t="s">
        <v>37</v>
      </c>
      <c r="AC716" s="20" t="s">
        <v>37</v>
      </c>
      <c r="AD716" s="20" t="s">
        <v>37</v>
      </c>
      <c r="AE716" s="20">
        <v>0</v>
      </c>
      <c r="AF716" s="19">
        <v>6.6</v>
      </c>
      <c r="AG716" s="19" t="s">
        <v>37</v>
      </c>
      <c r="AH716" s="19">
        <v>86.7</v>
      </c>
      <c r="AI716" s="19" t="s">
        <v>37</v>
      </c>
      <c r="AJ716" s="19">
        <v>93.3</v>
      </c>
      <c r="AK716" s="19" t="s">
        <v>37</v>
      </c>
      <c r="AL716" s="19" t="s">
        <v>37</v>
      </c>
      <c r="AM716" s="19">
        <v>240.3</v>
      </c>
      <c r="AN716" s="19" t="s">
        <v>37</v>
      </c>
      <c r="AO716" s="19">
        <v>240.3</v>
      </c>
      <c r="AP716" s="22" t="s">
        <v>37</v>
      </c>
      <c r="AQ716" s="22" t="s">
        <v>37</v>
      </c>
      <c r="AR716" s="22" t="s">
        <v>37</v>
      </c>
      <c r="AS716" s="22" t="s">
        <v>37</v>
      </c>
      <c r="AT716" s="22">
        <v>0</v>
      </c>
      <c r="AU716" s="21">
        <v>6.6</v>
      </c>
      <c r="AV716" s="21" t="s">
        <v>37</v>
      </c>
      <c r="AW716" s="21">
        <v>86.7</v>
      </c>
      <c r="AX716" s="21" t="s">
        <v>37</v>
      </c>
      <c r="AY716" s="21">
        <v>93.3</v>
      </c>
      <c r="AZ716" s="21" t="s">
        <v>37</v>
      </c>
      <c r="BA716" s="21" t="s">
        <v>37</v>
      </c>
      <c r="BB716" s="21">
        <v>240.3</v>
      </c>
      <c r="BC716" s="21" t="s">
        <v>37</v>
      </c>
      <c r="BD716" s="21">
        <v>240.3</v>
      </c>
      <c r="BE716" s="20">
        <v>4347</v>
      </c>
      <c r="BF716" s="20">
        <v>2087</v>
      </c>
      <c r="BG716" s="20">
        <v>647</v>
      </c>
      <c r="BH716" s="20" t="s">
        <v>37</v>
      </c>
      <c r="BI716" s="20">
        <v>7081</v>
      </c>
      <c r="BJ716" s="20">
        <v>6552</v>
      </c>
      <c r="BK716" s="20">
        <v>5350</v>
      </c>
      <c r="BL716" s="20">
        <v>2368</v>
      </c>
      <c r="BM716" s="20" t="s">
        <v>37</v>
      </c>
      <c r="BN716" s="20">
        <v>14270</v>
      </c>
      <c r="BO716" s="22">
        <v>46</v>
      </c>
      <c r="BP716" s="22">
        <v>3</v>
      </c>
      <c r="BQ716" s="22">
        <v>68</v>
      </c>
      <c r="BR716" s="22" t="s">
        <v>37</v>
      </c>
      <c r="BS716" s="22">
        <v>117</v>
      </c>
      <c r="BT716" s="22">
        <v>519</v>
      </c>
      <c r="BU716" s="22">
        <v>5</v>
      </c>
      <c r="BV716" s="22">
        <v>5381</v>
      </c>
      <c r="BW716" s="22" t="s">
        <v>37</v>
      </c>
      <c r="BX716" s="22">
        <v>5905</v>
      </c>
      <c r="BY716" s="24">
        <v>956</v>
      </c>
      <c r="BZ716" s="24">
        <v>613</v>
      </c>
      <c r="CA716" s="24" t="s">
        <v>37</v>
      </c>
      <c r="CB716" s="24" t="s">
        <v>37</v>
      </c>
      <c r="CC716" s="24">
        <v>1569</v>
      </c>
      <c r="CD716" s="24">
        <v>12420</v>
      </c>
      <c r="CE716" s="24">
        <v>8058</v>
      </c>
      <c r="CF716" s="24">
        <v>8464</v>
      </c>
      <c r="CG716" s="24">
        <v>0</v>
      </c>
      <c r="CH716" s="24">
        <v>28942</v>
      </c>
      <c r="CI716" s="22" t="s">
        <v>37</v>
      </c>
      <c r="CJ716" s="22" t="s">
        <v>37</v>
      </c>
      <c r="CK716" s="22">
        <v>155</v>
      </c>
      <c r="CL716" s="22" t="s">
        <v>37</v>
      </c>
      <c r="CM716" s="20">
        <v>23971</v>
      </c>
      <c r="CN716" s="20" t="s">
        <v>37</v>
      </c>
      <c r="CO716" s="20">
        <v>59</v>
      </c>
      <c r="CP716" s="20" t="s">
        <v>37</v>
      </c>
    </row>
    <row r="717" spans="1:94" x14ac:dyDescent="0.35">
      <c r="A717" s="16">
        <v>2012</v>
      </c>
      <c r="B717" s="17">
        <v>20401</v>
      </c>
      <c r="C717" s="18" t="s">
        <v>1829</v>
      </c>
      <c r="D717" s="18" t="s">
        <v>173</v>
      </c>
      <c r="E717" s="18" t="s">
        <v>33</v>
      </c>
      <c r="F717" s="16" t="s">
        <v>8</v>
      </c>
      <c r="G717" s="20">
        <v>41</v>
      </c>
      <c r="H717" s="20" t="s">
        <v>37</v>
      </c>
      <c r="I717" s="20" t="s">
        <v>37</v>
      </c>
      <c r="J717" s="20" t="s">
        <v>37</v>
      </c>
      <c r="K717" s="20">
        <v>41</v>
      </c>
      <c r="L717" s="19" t="s">
        <v>37</v>
      </c>
      <c r="M717" s="19" t="s">
        <v>37</v>
      </c>
      <c r="N717" s="19" t="s">
        <v>37</v>
      </c>
      <c r="O717" s="19" t="s">
        <v>37</v>
      </c>
      <c r="P717" s="19">
        <v>0</v>
      </c>
      <c r="Q717" s="22">
        <v>41</v>
      </c>
      <c r="R717" s="22" t="s">
        <v>37</v>
      </c>
      <c r="S717" s="22" t="s">
        <v>37</v>
      </c>
      <c r="T717" s="22" t="s">
        <v>37</v>
      </c>
      <c r="U717" s="22">
        <v>41</v>
      </c>
      <c r="V717" s="21" t="s">
        <v>37</v>
      </c>
      <c r="W717" s="21" t="s">
        <v>37</v>
      </c>
      <c r="X717" s="21" t="s">
        <v>37</v>
      </c>
      <c r="Y717" s="21" t="s">
        <v>37</v>
      </c>
      <c r="Z717" s="21">
        <v>0</v>
      </c>
      <c r="AA717" s="20" t="s">
        <v>37</v>
      </c>
      <c r="AB717" s="20" t="s">
        <v>37</v>
      </c>
      <c r="AC717" s="20" t="s">
        <v>37</v>
      </c>
      <c r="AD717" s="20" t="s">
        <v>37</v>
      </c>
      <c r="AE717" s="20">
        <v>0</v>
      </c>
      <c r="AF717" s="19">
        <v>0.5</v>
      </c>
      <c r="AG717" s="19" t="s">
        <v>37</v>
      </c>
      <c r="AH717" s="19" t="s">
        <v>37</v>
      </c>
      <c r="AI717" s="19" t="s">
        <v>37</v>
      </c>
      <c r="AJ717" s="19">
        <v>0.5</v>
      </c>
      <c r="AK717" s="19">
        <v>0.5</v>
      </c>
      <c r="AL717" s="19" t="s">
        <v>37</v>
      </c>
      <c r="AM717" s="19" t="s">
        <v>37</v>
      </c>
      <c r="AN717" s="19" t="s">
        <v>37</v>
      </c>
      <c r="AO717" s="19">
        <v>0.5</v>
      </c>
      <c r="AP717" s="22" t="s">
        <v>37</v>
      </c>
      <c r="AQ717" s="22" t="s">
        <v>37</v>
      </c>
      <c r="AR717" s="22" t="s">
        <v>37</v>
      </c>
      <c r="AS717" s="22" t="s">
        <v>37</v>
      </c>
      <c r="AT717" s="22">
        <v>0</v>
      </c>
      <c r="AU717" s="21">
        <v>0.5</v>
      </c>
      <c r="AV717" s="21" t="s">
        <v>37</v>
      </c>
      <c r="AW717" s="21" t="s">
        <v>37</v>
      </c>
      <c r="AX717" s="21" t="s">
        <v>37</v>
      </c>
      <c r="AY717" s="21">
        <v>0.5</v>
      </c>
      <c r="AZ717" s="21">
        <v>1</v>
      </c>
      <c r="BA717" s="21" t="s">
        <v>37</v>
      </c>
      <c r="BB717" s="21" t="s">
        <v>37</v>
      </c>
      <c r="BC717" s="21" t="s">
        <v>37</v>
      </c>
      <c r="BD717" s="21">
        <v>1</v>
      </c>
      <c r="BE717" s="20" t="s">
        <v>37</v>
      </c>
      <c r="BF717" s="20" t="s">
        <v>37</v>
      </c>
      <c r="BG717" s="20" t="s">
        <v>37</v>
      </c>
      <c r="BH717" s="20" t="s">
        <v>37</v>
      </c>
      <c r="BI717" s="20">
        <v>0</v>
      </c>
      <c r="BJ717" s="20">
        <v>8</v>
      </c>
      <c r="BK717" s="20" t="s">
        <v>37</v>
      </c>
      <c r="BL717" s="20" t="s">
        <v>37</v>
      </c>
      <c r="BM717" s="20" t="s">
        <v>37</v>
      </c>
      <c r="BN717" s="20">
        <v>8</v>
      </c>
      <c r="BO717" s="22">
        <v>64</v>
      </c>
      <c r="BP717" s="22" t="s">
        <v>37</v>
      </c>
      <c r="BQ717" s="22" t="s">
        <v>37</v>
      </c>
      <c r="BR717" s="22" t="s">
        <v>37</v>
      </c>
      <c r="BS717" s="22">
        <v>64</v>
      </c>
      <c r="BT717" s="22">
        <v>28</v>
      </c>
      <c r="BU717" s="22" t="s">
        <v>37</v>
      </c>
      <c r="BV717" s="22" t="s">
        <v>37</v>
      </c>
      <c r="BW717" s="22" t="s">
        <v>37</v>
      </c>
      <c r="BX717" s="22">
        <v>28</v>
      </c>
      <c r="BY717" s="24" t="s">
        <v>37</v>
      </c>
      <c r="BZ717" s="24" t="s">
        <v>37</v>
      </c>
      <c r="CA717" s="24" t="s">
        <v>37</v>
      </c>
      <c r="CB717" s="24" t="s">
        <v>37</v>
      </c>
      <c r="CC717" s="24">
        <v>0</v>
      </c>
      <c r="CD717" s="24">
        <v>100</v>
      </c>
      <c r="CE717" s="24">
        <v>0</v>
      </c>
      <c r="CF717" s="24">
        <v>0</v>
      </c>
      <c r="CG717" s="24">
        <v>0</v>
      </c>
      <c r="CH717" s="24">
        <v>100</v>
      </c>
      <c r="CI717" s="22">
        <v>840</v>
      </c>
      <c r="CJ717" s="22">
        <v>0</v>
      </c>
      <c r="CK717" s="22" t="s">
        <v>37</v>
      </c>
      <c r="CL717" s="22" t="s">
        <v>37</v>
      </c>
      <c r="CM717" s="20">
        <v>27</v>
      </c>
      <c r="CN717" s="20">
        <v>2</v>
      </c>
      <c r="CO717" s="20" t="s">
        <v>37</v>
      </c>
      <c r="CP717" s="20" t="s">
        <v>37</v>
      </c>
    </row>
    <row r="718" spans="1:94" x14ac:dyDescent="0.35">
      <c r="A718" s="16">
        <v>2012</v>
      </c>
      <c r="B718" s="17">
        <v>20404</v>
      </c>
      <c r="C718" s="18" t="s">
        <v>2244</v>
      </c>
      <c r="D718" s="18" t="s">
        <v>98</v>
      </c>
      <c r="E718" s="18" t="s">
        <v>57</v>
      </c>
      <c r="F718" s="16" t="s">
        <v>8</v>
      </c>
      <c r="G718" s="20">
        <v>3209</v>
      </c>
      <c r="H718" s="20">
        <v>4132</v>
      </c>
      <c r="I718" s="20">
        <v>0</v>
      </c>
      <c r="J718" s="20" t="s">
        <v>37</v>
      </c>
      <c r="K718" s="20">
        <v>7341</v>
      </c>
      <c r="L718" s="19">
        <v>1.2</v>
      </c>
      <c r="M718" s="19">
        <v>1.1000000000000001</v>
      </c>
      <c r="N718" s="19" t="s">
        <v>37</v>
      </c>
      <c r="O718" s="19" t="s">
        <v>37</v>
      </c>
      <c r="P718" s="19">
        <v>2.2999999999999998</v>
      </c>
      <c r="Q718" s="22">
        <v>50250</v>
      </c>
      <c r="R718" s="22">
        <v>57131</v>
      </c>
      <c r="S718" s="22">
        <v>0</v>
      </c>
      <c r="T718" s="22" t="s">
        <v>37</v>
      </c>
      <c r="U718" s="22">
        <v>107381</v>
      </c>
      <c r="V718" s="21">
        <v>10.9</v>
      </c>
      <c r="W718" s="21">
        <v>14.1</v>
      </c>
      <c r="X718" s="21" t="s">
        <v>37</v>
      </c>
      <c r="Y718" s="21" t="s">
        <v>37</v>
      </c>
      <c r="Z718" s="21">
        <v>25</v>
      </c>
      <c r="AA718" s="20" t="s">
        <v>37</v>
      </c>
      <c r="AB718" s="20">
        <v>12</v>
      </c>
      <c r="AC718" s="20" t="s">
        <v>37</v>
      </c>
      <c r="AD718" s="20" t="s">
        <v>37</v>
      </c>
      <c r="AE718" s="20">
        <v>12</v>
      </c>
      <c r="AF718" s="19" t="s">
        <v>37</v>
      </c>
      <c r="AG718" s="19">
        <v>1.7</v>
      </c>
      <c r="AH718" s="19" t="s">
        <v>37</v>
      </c>
      <c r="AI718" s="19" t="s">
        <v>37</v>
      </c>
      <c r="AJ718" s="19">
        <v>1.7</v>
      </c>
      <c r="AK718" s="19" t="s">
        <v>37</v>
      </c>
      <c r="AL718" s="19" t="s">
        <v>37</v>
      </c>
      <c r="AM718" s="19" t="s">
        <v>37</v>
      </c>
      <c r="AN718" s="19" t="s">
        <v>37</v>
      </c>
      <c r="AO718" s="19">
        <v>0</v>
      </c>
      <c r="AP718" s="22" t="s">
        <v>37</v>
      </c>
      <c r="AQ718" s="22" t="s">
        <v>37</v>
      </c>
      <c r="AR718" s="22" t="s">
        <v>37</v>
      </c>
      <c r="AS718" s="22" t="s">
        <v>37</v>
      </c>
      <c r="AT718" s="22">
        <v>0</v>
      </c>
      <c r="AU718" s="21" t="s">
        <v>37</v>
      </c>
      <c r="AV718" s="21" t="s">
        <v>37</v>
      </c>
      <c r="AW718" s="21" t="s">
        <v>37</v>
      </c>
      <c r="AX718" s="21" t="s">
        <v>37</v>
      </c>
      <c r="AY718" s="21">
        <v>0</v>
      </c>
      <c r="AZ718" s="21" t="s">
        <v>37</v>
      </c>
      <c r="BA718" s="21" t="s">
        <v>37</v>
      </c>
      <c r="BB718" s="21" t="s">
        <v>37</v>
      </c>
      <c r="BC718" s="21" t="s">
        <v>37</v>
      </c>
      <c r="BD718" s="21">
        <v>0</v>
      </c>
      <c r="BE718" s="20">
        <v>160</v>
      </c>
      <c r="BF718" s="20">
        <v>97</v>
      </c>
      <c r="BG718" s="20">
        <v>0</v>
      </c>
      <c r="BH718" s="20">
        <v>0</v>
      </c>
      <c r="BI718" s="20">
        <v>257</v>
      </c>
      <c r="BJ718" s="20">
        <v>917</v>
      </c>
      <c r="BK718" s="20">
        <v>612</v>
      </c>
      <c r="BL718" s="20">
        <v>0</v>
      </c>
      <c r="BM718" s="20">
        <v>0</v>
      </c>
      <c r="BN718" s="20">
        <v>1529</v>
      </c>
      <c r="BO718" s="22">
        <v>0</v>
      </c>
      <c r="BP718" s="22">
        <v>30</v>
      </c>
      <c r="BQ718" s="22">
        <v>0</v>
      </c>
      <c r="BR718" s="22">
        <v>0</v>
      </c>
      <c r="BS718" s="22">
        <v>30</v>
      </c>
      <c r="BT718" s="22">
        <v>0</v>
      </c>
      <c r="BU718" s="22">
        <v>64</v>
      </c>
      <c r="BV718" s="22">
        <v>0</v>
      </c>
      <c r="BW718" s="22">
        <v>0</v>
      </c>
      <c r="BX718" s="22">
        <v>64</v>
      </c>
      <c r="BY718" s="24" t="s">
        <v>37</v>
      </c>
      <c r="BZ718" s="24" t="s">
        <v>37</v>
      </c>
      <c r="CA718" s="24" t="s">
        <v>37</v>
      </c>
      <c r="CB718" s="24" t="s">
        <v>37</v>
      </c>
      <c r="CC718" s="24">
        <v>0</v>
      </c>
      <c r="CD718" s="24">
        <v>1077</v>
      </c>
      <c r="CE718" s="24">
        <v>803</v>
      </c>
      <c r="CF718" s="24">
        <v>0</v>
      </c>
      <c r="CG718" s="24">
        <v>0</v>
      </c>
      <c r="CH718" s="24">
        <v>1880</v>
      </c>
      <c r="CI718" s="22" t="s">
        <v>37</v>
      </c>
      <c r="CJ718" s="22">
        <v>7</v>
      </c>
      <c r="CK718" s="22" t="s">
        <v>37</v>
      </c>
      <c r="CL718" s="22" t="s">
        <v>37</v>
      </c>
      <c r="CM718" s="20" t="s">
        <v>37</v>
      </c>
      <c r="CN718" s="20" t="s">
        <v>37</v>
      </c>
      <c r="CO718" s="20" t="s">
        <v>37</v>
      </c>
      <c r="CP718" s="20" t="s">
        <v>37</v>
      </c>
    </row>
    <row r="719" spans="1:94" x14ac:dyDescent="0.35">
      <c r="A719" s="16">
        <v>2012</v>
      </c>
      <c r="B719" s="17">
        <v>20434</v>
      </c>
      <c r="C719" s="18" t="s">
        <v>1832</v>
      </c>
      <c r="D719" s="18" t="s">
        <v>39</v>
      </c>
      <c r="E719" s="18" t="s">
        <v>28</v>
      </c>
      <c r="F719" s="16" t="s">
        <v>8</v>
      </c>
      <c r="G719" s="20" t="s">
        <v>37</v>
      </c>
      <c r="H719" s="20" t="s">
        <v>37</v>
      </c>
      <c r="I719" s="20" t="s">
        <v>37</v>
      </c>
      <c r="J719" s="20" t="s">
        <v>37</v>
      </c>
      <c r="K719" s="20" t="s">
        <v>37</v>
      </c>
      <c r="L719" s="19" t="s">
        <v>37</v>
      </c>
      <c r="M719" s="19" t="s">
        <v>37</v>
      </c>
      <c r="N719" s="19" t="s">
        <v>37</v>
      </c>
      <c r="O719" s="19" t="s">
        <v>37</v>
      </c>
      <c r="P719" s="19" t="s">
        <v>37</v>
      </c>
      <c r="Q719" s="22" t="s">
        <v>37</v>
      </c>
      <c r="R719" s="22" t="s">
        <v>37</v>
      </c>
      <c r="S719" s="22" t="s">
        <v>37</v>
      </c>
      <c r="T719" s="22" t="s">
        <v>37</v>
      </c>
      <c r="U719" s="22" t="s">
        <v>37</v>
      </c>
      <c r="V719" s="21" t="s">
        <v>37</v>
      </c>
      <c r="W719" s="21" t="s">
        <v>37</v>
      </c>
      <c r="X719" s="21" t="s">
        <v>37</v>
      </c>
      <c r="Y719" s="21" t="s">
        <v>37</v>
      </c>
      <c r="Z719" s="21" t="s">
        <v>37</v>
      </c>
      <c r="AA719" s="20" t="s">
        <v>37</v>
      </c>
      <c r="AB719" s="20" t="s">
        <v>37</v>
      </c>
      <c r="AC719" s="20" t="s">
        <v>37</v>
      </c>
      <c r="AD719" s="20" t="s">
        <v>37</v>
      </c>
      <c r="AE719" s="20" t="s">
        <v>37</v>
      </c>
      <c r="AF719" s="19" t="s">
        <v>37</v>
      </c>
      <c r="AG719" s="19" t="s">
        <v>37</v>
      </c>
      <c r="AH719" s="19" t="s">
        <v>37</v>
      </c>
      <c r="AI719" s="19" t="s">
        <v>37</v>
      </c>
      <c r="AJ719" s="19" t="s">
        <v>37</v>
      </c>
      <c r="AK719" s="19" t="s">
        <v>37</v>
      </c>
      <c r="AL719" s="19" t="s">
        <v>37</v>
      </c>
      <c r="AM719" s="19" t="s">
        <v>37</v>
      </c>
      <c r="AN719" s="19" t="s">
        <v>37</v>
      </c>
      <c r="AO719" s="19" t="s">
        <v>37</v>
      </c>
      <c r="AP719" s="22" t="s">
        <v>37</v>
      </c>
      <c r="AQ719" s="22" t="s">
        <v>37</v>
      </c>
      <c r="AR719" s="22" t="s">
        <v>37</v>
      </c>
      <c r="AS719" s="22" t="s">
        <v>37</v>
      </c>
      <c r="AT719" s="22" t="s">
        <v>37</v>
      </c>
      <c r="AU719" s="21" t="s">
        <v>37</v>
      </c>
      <c r="AV719" s="21" t="s">
        <v>37</v>
      </c>
      <c r="AW719" s="21" t="s">
        <v>37</v>
      </c>
      <c r="AX719" s="21" t="s">
        <v>37</v>
      </c>
      <c r="AY719" s="21" t="s">
        <v>37</v>
      </c>
      <c r="AZ719" s="21" t="s">
        <v>37</v>
      </c>
      <c r="BA719" s="21" t="s">
        <v>37</v>
      </c>
      <c r="BB719" s="21" t="s">
        <v>37</v>
      </c>
      <c r="BC719" s="21" t="s">
        <v>37</v>
      </c>
      <c r="BD719" s="21" t="s">
        <v>37</v>
      </c>
      <c r="BE719" s="20" t="s">
        <v>37</v>
      </c>
      <c r="BF719" s="20" t="s">
        <v>37</v>
      </c>
      <c r="BG719" s="20" t="s">
        <v>37</v>
      </c>
      <c r="BH719" s="20" t="s">
        <v>37</v>
      </c>
      <c r="BI719" s="20" t="s">
        <v>37</v>
      </c>
      <c r="BJ719" s="20" t="s">
        <v>37</v>
      </c>
      <c r="BK719" s="20" t="s">
        <v>37</v>
      </c>
      <c r="BL719" s="20" t="s">
        <v>37</v>
      </c>
      <c r="BM719" s="20" t="s">
        <v>37</v>
      </c>
      <c r="BN719" s="20" t="s">
        <v>37</v>
      </c>
      <c r="BO719" s="22" t="s">
        <v>37</v>
      </c>
      <c r="BP719" s="22" t="s">
        <v>37</v>
      </c>
      <c r="BQ719" s="22" t="s">
        <v>37</v>
      </c>
      <c r="BR719" s="22" t="s">
        <v>37</v>
      </c>
      <c r="BS719" s="22" t="s">
        <v>37</v>
      </c>
      <c r="BT719" s="22" t="s">
        <v>37</v>
      </c>
      <c r="BU719" s="22" t="s">
        <v>37</v>
      </c>
      <c r="BV719" s="22" t="s">
        <v>37</v>
      </c>
      <c r="BW719" s="22" t="s">
        <v>37</v>
      </c>
      <c r="BX719" s="22" t="s">
        <v>37</v>
      </c>
      <c r="BY719" s="24" t="s">
        <v>37</v>
      </c>
      <c r="BZ719" s="24" t="s">
        <v>37</v>
      </c>
      <c r="CA719" s="24" t="s">
        <v>37</v>
      </c>
      <c r="CB719" s="24" t="s">
        <v>37</v>
      </c>
      <c r="CC719" s="24" t="s">
        <v>37</v>
      </c>
      <c r="CD719" s="24" t="s">
        <v>37</v>
      </c>
      <c r="CE719" s="24" t="s">
        <v>37</v>
      </c>
      <c r="CF719" s="24" t="s">
        <v>37</v>
      </c>
      <c r="CG719" s="24" t="s">
        <v>37</v>
      </c>
      <c r="CH719" s="24" t="s">
        <v>37</v>
      </c>
      <c r="CI719" s="22" t="s">
        <v>37</v>
      </c>
      <c r="CJ719" s="22" t="s">
        <v>37</v>
      </c>
      <c r="CK719" s="22" t="s">
        <v>37</v>
      </c>
      <c r="CL719" s="22" t="s">
        <v>37</v>
      </c>
      <c r="CM719" s="20">
        <v>0</v>
      </c>
      <c r="CN719" s="20">
        <v>5</v>
      </c>
      <c r="CO719" s="20">
        <v>0</v>
      </c>
      <c r="CP719" s="20">
        <v>0</v>
      </c>
    </row>
    <row r="720" spans="1:94" x14ac:dyDescent="0.35">
      <c r="A720" s="16">
        <v>2012</v>
      </c>
      <c r="B720" s="17">
        <v>20447</v>
      </c>
      <c r="C720" s="18" t="s">
        <v>2245</v>
      </c>
      <c r="D720" s="18" t="s">
        <v>80</v>
      </c>
      <c r="E720" s="18" t="s">
        <v>33</v>
      </c>
      <c r="F720" s="16" t="s">
        <v>8</v>
      </c>
      <c r="G720" s="20" t="s">
        <v>37</v>
      </c>
      <c r="H720" s="20" t="s">
        <v>37</v>
      </c>
      <c r="I720" s="20" t="s">
        <v>37</v>
      </c>
      <c r="J720" s="20" t="s">
        <v>37</v>
      </c>
      <c r="K720" s="20">
        <v>0</v>
      </c>
      <c r="L720" s="19" t="s">
        <v>37</v>
      </c>
      <c r="M720" s="19" t="s">
        <v>37</v>
      </c>
      <c r="N720" s="19" t="s">
        <v>37</v>
      </c>
      <c r="O720" s="19" t="s">
        <v>37</v>
      </c>
      <c r="P720" s="19">
        <v>0</v>
      </c>
      <c r="Q720" s="22" t="s">
        <v>37</v>
      </c>
      <c r="R720" s="22" t="s">
        <v>37</v>
      </c>
      <c r="S720" s="22" t="s">
        <v>37</v>
      </c>
      <c r="T720" s="22" t="s">
        <v>37</v>
      </c>
      <c r="U720" s="22">
        <v>0</v>
      </c>
      <c r="V720" s="21" t="s">
        <v>37</v>
      </c>
      <c r="W720" s="21" t="s">
        <v>37</v>
      </c>
      <c r="X720" s="21" t="s">
        <v>37</v>
      </c>
      <c r="Y720" s="21" t="s">
        <v>37</v>
      </c>
      <c r="Z720" s="21">
        <v>0</v>
      </c>
      <c r="AA720" s="20" t="s">
        <v>37</v>
      </c>
      <c r="AB720" s="20" t="s">
        <v>37</v>
      </c>
      <c r="AC720" s="20" t="s">
        <v>37</v>
      </c>
      <c r="AD720" s="20" t="s">
        <v>37</v>
      </c>
      <c r="AE720" s="20">
        <v>0</v>
      </c>
      <c r="AF720" s="19" t="s">
        <v>37</v>
      </c>
      <c r="AG720" s="19" t="s">
        <v>37</v>
      </c>
      <c r="AH720" s="19" t="s">
        <v>37</v>
      </c>
      <c r="AI720" s="19" t="s">
        <v>37</v>
      </c>
      <c r="AJ720" s="19">
        <v>0</v>
      </c>
      <c r="AK720" s="19" t="s">
        <v>37</v>
      </c>
      <c r="AL720" s="19" t="s">
        <v>37</v>
      </c>
      <c r="AM720" s="19" t="s">
        <v>37</v>
      </c>
      <c r="AN720" s="19" t="s">
        <v>37</v>
      </c>
      <c r="AO720" s="19">
        <v>0</v>
      </c>
      <c r="AP720" s="22">
        <v>15</v>
      </c>
      <c r="AQ720" s="22">
        <v>181</v>
      </c>
      <c r="AR720" s="22" t="s">
        <v>37</v>
      </c>
      <c r="AS720" s="22" t="s">
        <v>37</v>
      </c>
      <c r="AT720" s="22">
        <v>196</v>
      </c>
      <c r="AU720" s="21">
        <v>1</v>
      </c>
      <c r="AV720" s="21">
        <v>10</v>
      </c>
      <c r="AW720" s="21" t="s">
        <v>37</v>
      </c>
      <c r="AX720" s="21" t="s">
        <v>37</v>
      </c>
      <c r="AY720" s="21">
        <v>11</v>
      </c>
      <c r="AZ720" s="21">
        <v>1</v>
      </c>
      <c r="BA720" s="21">
        <v>10</v>
      </c>
      <c r="BB720" s="21" t="s">
        <v>37</v>
      </c>
      <c r="BC720" s="21" t="s">
        <v>37</v>
      </c>
      <c r="BD720" s="21">
        <v>11</v>
      </c>
      <c r="BE720" s="20" t="s">
        <v>37</v>
      </c>
      <c r="BF720" s="20" t="s">
        <v>37</v>
      </c>
      <c r="BG720" s="20" t="s">
        <v>37</v>
      </c>
      <c r="BH720" s="20" t="s">
        <v>37</v>
      </c>
      <c r="BI720" s="20">
        <v>0</v>
      </c>
      <c r="BJ720" s="20" t="s">
        <v>37</v>
      </c>
      <c r="BK720" s="20" t="s">
        <v>37</v>
      </c>
      <c r="BL720" s="20" t="s">
        <v>37</v>
      </c>
      <c r="BM720" s="20" t="s">
        <v>37</v>
      </c>
      <c r="BN720" s="20">
        <v>0</v>
      </c>
      <c r="BO720" s="22" t="s">
        <v>37</v>
      </c>
      <c r="BP720" s="22" t="s">
        <v>37</v>
      </c>
      <c r="BQ720" s="22" t="s">
        <v>37</v>
      </c>
      <c r="BR720" s="22" t="s">
        <v>37</v>
      </c>
      <c r="BS720" s="22">
        <v>0</v>
      </c>
      <c r="BT720" s="22" t="s">
        <v>37</v>
      </c>
      <c r="BU720" s="22">
        <v>23</v>
      </c>
      <c r="BV720" s="22">
        <v>323</v>
      </c>
      <c r="BW720" s="22" t="s">
        <v>37</v>
      </c>
      <c r="BX720" s="22">
        <v>346</v>
      </c>
      <c r="BY720" s="24" t="s">
        <v>37</v>
      </c>
      <c r="BZ720" s="24" t="s">
        <v>37</v>
      </c>
      <c r="CA720" s="24" t="s">
        <v>37</v>
      </c>
      <c r="CB720" s="24" t="s">
        <v>37</v>
      </c>
      <c r="CC720" s="24">
        <v>0</v>
      </c>
      <c r="CD720" s="24">
        <v>0</v>
      </c>
      <c r="CE720" s="24">
        <v>23</v>
      </c>
      <c r="CF720" s="24">
        <v>323</v>
      </c>
      <c r="CG720" s="24">
        <v>0</v>
      </c>
      <c r="CH720" s="24">
        <v>346</v>
      </c>
      <c r="CI720" s="22" t="s">
        <v>37</v>
      </c>
      <c r="CJ720" s="22">
        <v>1</v>
      </c>
      <c r="CK720" s="22">
        <v>5</v>
      </c>
      <c r="CL720" s="22" t="s">
        <v>37</v>
      </c>
      <c r="CM720" s="20" t="s">
        <v>37</v>
      </c>
      <c r="CN720" s="20" t="s">
        <v>37</v>
      </c>
      <c r="CO720" s="20" t="s">
        <v>37</v>
      </c>
      <c r="CP720" s="20" t="s">
        <v>37</v>
      </c>
    </row>
    <row r="721" spans="1:94" x14ac:dyDescent="0.35">
      <c r="A721" s="16">
        <v>2012</v>
      </c>
      <c r="B721" s="17">
        <v>20455</v>
      </c>
      <c r="C721" s="18" t="s">
        <v>1833</v>
      </c>
      <c r="D721" s="18" t="s">
        <v>184</v>
      </c>
      <c r="E721" s="18" t="s">
        <v>57</v>
      </c>
      <c r="F721" s="16" t="s">
        <v>8</v>
      </c>
      <c r="G721" s="20">
        <v>32049</v>
      </c>
      <c r="H721" s="20">
        <v>27054</v>
      </c>
      <c r="I721" s="20">
        <v>17878</v>
      </c>
      <c r="J721" s="20">
        <v>0</v>
      </c>
      <c r="K721" s="20">
        <v>76981</v>
      </c>
      <c r="L721" s="19">
        <v>4</v>
      </c>
      <c r="M721" s="19">
        <v>5</v>
      </c>
      <c r="N721" s="19">
        <v>2</v>
      </c>
      <c r="O721" s="19">
        <v>0</v>
      </c>
      <c r="P721" s="19">
        <v>11</v>
      </c>
      <c r="Q721" s="22">
        <v>126302</v>
      </c>
      <c r="R721" s="22">
        <v>262522</v>
      </c>
      <c r="S721" s="22">
        <v>118000</v>
      </c>
      <c r="T721" s="22">
        <v>0</v>
      </c>
      <c r="U721" s="22">
        <v>506824</v>
      </c>
      <c r="V721" s="21">
        <v>11</v>
      </c>
      <c r="W721" s="21">
        <v>56</v>
      </c>
      <c r="X721" s="21">
        <v>20</v>
      </c>
      <c r="Y721" s="21">
        <v>0</v>
      </c>
      <c r="Z721" s="21">
        <v>87</v>
      </c>
      <c r="AA721" s="20">
        <v>0</v>
      </c>
      <c r="AB721" s="20">
        <v>0</v>
      </c>
      <c r="AC721" s="20">
        <v>0</v>
      </c>
      <c r="AD721" s="20">
        <v>0</v>
      </c>
      <c r="AE721" s="20">
        <v>0</v>
      </c>
      <c r="AF721" s="19">
        <v>0</v>
      </c>
      <c r="AG721" s="19">
        <v>0</v>
      </c>
      <c r="AH721" s="19">
        <v>0</v>
      </c>
      <c r="AI721" s="19">
        <v>0</v>
      </c>
      <c r="AJ721" s="19">
        <v>0</v>
      </c>
      <c r="AK721" s="19">
        <v>0</v>
      </c>
      <c r="AL721" s="19">
        <v>0</v>
      </c>
      <c r="AM721" s="19">
        <v>2</v>
      </c>
      <c r="AN721" s="19">
        <v>0</v>
      </c>
      <c r="AO721" s="19">
        <v>2</v>
      </c>
      <c r="AP721" s="22">
        <v>0</v>
      </c>
      <c r="AQ721" s="22">
        <v>0</v>
      </c>
      <c r="AR721" s="22">
        <v>0</v>
      </c>
      <c r="AS721" s="22">
        <v>0</v>
      </c>
      <c r="AT721" s="22">
        <v>0</v>
      </c>
      <c r="AU721" s="21">
        <v>0</v>
      </c>
      <c r="AV721" s="21">
        <v>0</v>
      </c>
      <c r="AW721" s="21">
        <v>0</v>
      </c>
      <c r="AX721" s="21">
        <v>0</v>
      </c>
      <c r="AY721" s="21">
        <v>0</v>
      </c>
      <c r="AZ721" s="21">
        <v>0</v>
      </c>
      <c r="BA721" s="21">
        <v>0</v>
      </c>
      <c r="BB721" s="21">
        <v>2</v>
      </c>
      <c r="BC721" s="21">
        <v>0</v>
      </c>
      <c r="BD721" s="21">
        <v>2</v>
      </c>
      <c r="BE721" s="20">
        <v>4856</v>
      </c>
      <c r="BF721" s="20">
        <v>1357</v>
      </c>
      <c r="BG721" s="20">
        <v>904</v>
      </c>
      <c r="BH721" s="20">
        <v>0</v>
      </c>
      <c r="BI721" s="20">
        <v>7117</v>
      </c>
      <c r="BJ721" s="20">
        <v>10151</v>
      </c>
      <c r="BK721" s="20">
        <v>8624</v>
      </c>
      <c r="BL721" s="20">
        <v>5749</v>
      </c>
      <c r="BM721" s="20">
        <v>0</v>
      </c>
      <c r="BN721" s="20">
        <v>24524</v>
      </c>
      <c r="BO721" s="22">
        <v>0</v>
      </c>
      <c r="BP721" s="22">
        <v>0</v>
      </c>
      <c r="BQ721" s="22">
        <v>0</v>
      </c>
      <c r="BR721" s="22">
        <v>0</v>
      </c>
      <c r="BS721" s="22">
        <v>0</v>
      </c>
      <c r="BT721" s="22">
        <v>0</v>
      </c>
      <c r="BU721" s="22">
        <v>0</v>
      </c>
      <c r="BV721" s="22">
        <v>0</v>
      </c>
      <c r="BW721" s="22">
        <v>0</v>
      </c>
      <c r="BX721" s="22">
        <v>0</v>
      </c>
      <c r="BY721" s="24">
        <v>0</v>
      </c>
      <c r="BZ721" s="24">
        <v>0</v>
      </c>
      <c r="CA721" s="24">
        <v>0</v>
      </c>
      <c r="CB721" s="24">
        <v>0</v>
      </c>
      <c r="CC721" s="24">
        <v>0</v>
      </c>
      <c r="CD721" s="24">
        <v>15007</v>
      </c>
      <c r="CE721" s="24">
        <v>9981</v>
      </c>
      <c r="CF721" s="24">
        <v>6653</v>
      </c>
      <c r="CG721" s="24">
        <v>0</v>
      </c>
      <c r="CH721" s="24">
        <v>31641</v>
      </c>
      <c r="CI721" s="22">
        <v>0</v>
      </c>
      <c r="CJ721" s="22">
        <v>1</v>
      </c>
      <c r="CK721" s="22">
        <v>1</v>
      </c>
      <c r="CL721" s="22">
        <v>0</v>
      </c>
      <c r="CM721" s="20" t="s">
        <v>37</v>
      </c>
      <c r="CN721" s="20" t="s">
        <v>37</v>
      </c>
      <c r="CO721" s="20" t="s">
        <v>37</v>
      </c>
      <c r="CP721" s="20" t="s">
        <v>37</v>
      </c>
    </row>
    <row r="722" spans="1:94" x14ac:dyDescent="0.35">
      <c r="A722" s="16">
        <v>2012</v>
      </c>
      <c r="B722" s="17">
        <v>20472</v>
      </c>
      <c r="C722" s="18" t="s">
        <v>1835</v>
      </c>
      <c r="D722" s="18" t="s">
        <v>98</v>
      </c>
      <c r="E722" s="18" t="s">
        <v>33</v>
      </c>
      <c r="F722" s="16" t="s">
        <v>8</v>
      </c>
      <c r="G722" s="20" t="s">
        <v>37</v>
      </c>
      <c r="H722" s="20" t="s">
        <v>37</v>
      </c>
      <c r="I722" s="20" t="s">
        <v>37</v>
      </c>
      <c r="J722" s="20" t="s">
        <v>37</v>
      </c>
      <c r="K722" s="20">
        <v>0</v>
      </c>
      <c r="L722" s="19" t="s">
        <v>37</v>
      </c>
      <c r="M722" s="19" t="s">
        <v>37</v>
      </c>
      <c r="N722" s="19" t="s">
        <v>37</v>
      </c>
      <c r="O722" s="19" t="s">
        <v>37</v>
      </c>
      <c r="P722" s="19">
        <v>0</v>
      </c>
      <c r="Q722" s="22" t="s">
        <v>37</v>
      </c>
      <c r="R722" s="22" t="s">
        <v>37</v>
      </c>
      <c r="S722" s="22" t="s">
        <v>37</v>
      </c>
      <c r="T722" s="22" t="s">
        <v>37</v>
      </c>
      <c r="U722" s="22">
        <v>0</v>
      </c>
      <c r="V722" s="21" t="s">
        <v>37</v>
      </c>
      <c r="W722" s="21" t="s">
        <v>37</v>
      </c>
      <c r="X722" s="21" t="s">
        <v>37</v>
      </c>
      <c r="Y722" s="21" t="s">
        <v>37</v>
      </c>
      <c r="Z722" s="21">
        <v>0</v>
      </c>
      <c r="AA722" s="20" t="s">
        <v>37</v>
      </c>
      <c r="AB722" s="20" t="s">
        <v>37</v>
      </c>
      <c r="AC722" s="20" t="s">
        <v>37</v>
      </c>
      <c r="AD722" s="20" t="s">
        <v>37</v>
      </c>
      <c r="AE722" s="20">
        <v>0</v>
      </c>
      <c r="AF722" s="19">
        <v>1</v>
      </c>
      <c r="AG722" s="19" t="s">
        <v>37</v>
      </c>
      <c r="AH722" s="19">
        <v>6</v>
      </c>
      <c r="AI722" s="19" t="s">
        <v>37</v>
      </c>
      <c r="AJ722" s="19">
        <v>7</v>
      </c>
      <c r="AK722" s="19">
        <v>2</v>
      </c>
      <c r="AL722" s="19" t="s">
        <v>37</v>
      </c>
      <c r="AM722" s="19">
        <v>10</v>
      </c>
      <c r="AN722" s="19" t="s">
        <v>37</v>
      </c>
      <c r="AO722" s="19">
        <v>12</v>
      </c>
      <c r="AP722" s="22" t="s">
        <v>37</v>
      </c>
      <c r="AQ722" s="22" t="s">
        <v>37</v>
      </c>
      <c r="AR722" s="22" t="s">
        <v>37</v>
      </c>
      <c r="AS722" s="22" t="s">
        <v>37</v>
      </c>
      <c r="AT722" s="22">
        <v>0</v>
      </c>
      <c r="AU722" s="21">
        <v>1</v>
      </c>
      <c r="AV722" s="21" t="s">
        <v>37</v>
      </c>
      <c r="AW722" s="21">
        <v>6</v>
      </c>
      <c r="AX722" s="21" t="s">
        <v>37</v>
      </c>
      <c r="AY722" s="21">
        <v>7</v>
      </c>
      <c r="AZ722" s="21">
        <v>2</v>
      </c>
      <c r="BA722" s="21" t="s">
        <v>37</v>
      </c>
      <c r="BB722" s="21">
        <v>10</v>
      </c>
      <c r="BC722" s="21" t="s">
        <v>37</v>
      </c>
      <c r="BD722" s="21">
        <v>12</v>
      </c>
      <c r="BE722" s="20" t="s">
        <v>37</v>
      </c>
      <c r="BF722" s="20" t="s">
        <v>37</v>
      </c>
      <c r="BG722" s="20" t="s">
        <v>37</v>
      </c>
      <c r="BH722" s="20" t="s">
        <v>37</v>
      </c>
      <c r="BI722" s="20">
        <v>0</v>
      </c>
      <c r="BJ722" s="20" t="s">
        <v>37</v>
      </c>
      <c r="BK722" s="20" t="s">
        <v>37</v>
      </c>
      <c r="BL722" s="20" t="s">
        <v>37</v>
      </c>
      <c r="BM722" s="20" t="s">
        <v>37</v>
      </c>
      <c r="BN722" s="20">
        <v>0</v>
      </c>
      <c r="BO722" s="22" t="s">
        <v>37</v>
      </c>
      <c r="BP722" s="22" t="s">
        <v>37</v>
      </c>
      <c r="BQ722" s="22" t="s">
        <v>37</v>
      </c>
      <c r="BR722" s="22" t="s">
        <v>37</v>
      </c>
      <c r="BS722" s="22">
        <v>0</v>
      </c>
      <c r="BT722" s="22">
        <v>10</v>
      </c>
      <c r="BU722" s="22" t="s">
        <v>37</v>
      </c>
      <c r="BV722" s="22" t="s">
        <v>37</v>
      </c>
      <c r="BW722" s="22" t="s">
        <v>37</v>
      </c>
      <c r="BX722" s="22">
        <v>10</v>
      </c>
      <c r="BY722" s="24" t="s">
        <v>37</v>
      </c>
      <c r="BZ722" s="24" t="s">
        <v>37</v>
      </c>
      <c r="CA722" s="24" t="s">
        <v>37</v>
      </c>
      <c r="CB722" s="24" t="s">
        <v>37</v>
      </c>
      <c r="CC722" s="24">
        <v>0</v>
      </c>
      <c r="CD722" s="24">
        <v>10</v>
      </c>
      <c r="CE722" s="24">
        <v>0</v>
      </c>
      <c r="CF722" s="24">
        <v>0</v>
      </c>
      <c r="CG722" s="24">
        <v>0</v>
      </c>
      <c r="CH722" s="24">
        <v>10</v>
      </c>
      <c r="CI722" s="22" t="s">
        <v>37</v>
      </c>
      <c r="CJ722" s="22" t="s">
        <v>37</v>
      </c>
      <c r="CK722" s="22" t="s">
        <v>37</v>
      </c>
      <c r="CL722" s="22" t="s">
        <v>37</v>
      </c>
      <c r="CM722" s="20" t="s">
        <v>37</v>
      </c>
      <c r="CN722" s="20" t="s">
        <v>37</v>
      </c>
      <c r="CO722" s="20" t="s">
        <v>37</v>
      </c>
      <c r="CP722" s="20" t="s">
        <v>37</v>
      </c>
    </row>
    <row r="723" spans="1:94" x14ac:dyDescent="0.35">
      <c r="A723" s="16">
        <v>2012</v>
      </c>
      <c r="B723" s="17">
        <v>20481</v>
      </c>
      <c r="C723" s="18" t="s">
        <v>1838</v>
      </c>
      <c r="D723" s="18" t="s">
        <v>184</v>
      </c>
      <c r="E723" s="18" t="s">
        <v>28</v>
      </c>
      <c r="F723" s="16" t="s">
        <v>8</v>
      </c>
      <c r="G723" s="20">
        <v>120</v>
      </c>
      <c r="H723" s="20">
        <v>985</v>
      </c>
      <c r="I723" s="20">
        <v>322</v>
      </c>
      <c r="J723" s="20" t="s">
        <v>37</v>
      </c>
      <c r="K723" s="20">
        <v>1427</v>
      </c>
      <c r="L723" s="19">
        <v>0.3</v>
      </c>
      <c r="M723" s="19">
        <v>0.1</v>
      </c>
      <c r="N723" s="19">
        <v>0</v>
      </c>
      <c r="O723" s="19" t="s">
        <v>37</v>
      </c>
      <c r="P723" s="19">
        <v>0.4</v>
      </c>
      <c r="Q723" s="22">
        <v>889</v>
      </c>
      <c r="R723" s="22">
        <v>2039</v>
      </c>
      <c r="S723" s="22">
        <v>613</v>
      </c>
      <c r="T723" s="22" t="s">
        <v>37</v>
      </c>
      <c r="U723" s="22">
        <v>3541</v>
      </c>
      <c r="V723" s="21">
        <v>1.9</v>
      </c>
      <c r="W723" s="21">
        <v>0.4</v>
      </c>
      <c r="X723" s="21">
        <v>0.1</v>
      </c>
      <c r="Y723" s="21" t="s">
        <v>37</v>
      </c>
      <c r="Z723" s="21">
        <v>2.4</v>
      </c>
      <c r="AA723" s="20" t="s">
        <v>37</v>
      </c>
      <c r="AB723" s="20" t="s">
        <v>37</v>
      </c>
      <c r="AC723" s="20" t="s">
        <v>37</v>
      </c>
      <c r="AD723" s="20" t="s">
        <v>37</v>
      </c>
      <c r="AE723" s="20">
        <v>0</v>
      </c>
      <c r="AF723" s="19" t="s">
        <v>37</v>
      </c>
      <c r="AG723" s="19" t="s">
        <v>37</v>
      </c>
      <c r="AH723" s="19" t="s">
        <v>37</v>
      </c>
      <c r="AI723" s="19" t="s">
        <v>37</v>
      </c>
      <c r="AJ723" s="19">
        <v>0</v>
      </c>
      <c r="AK723" s="19" t="s">
        <v>37</v>
      </c>
      <c r="AL723" s="19" t="s">
        <v>37</v>
      </c>
      <c r="AM723" s="19" t="s">
        <v>37</v>
      </c>
      <c r="AN723" s="19" t="s">
        <v>37</v>
      </c>
      <c r="AO723" s="19">
        <v>0</v>
      </c>
      <c r="AP723" s="22" t="s">
        <v>37</v>
      </c>
      <c r="AQ723" s="22" t="s">
        <v>37</v>
      </c>
      <c r="AR723" s="22" t="s">
        <v>37</v>
      </c>
      <c r="AS723" s="22" t="s">
        <v>37</v>
      </c>
      <c r="AT723" s="22">
        <v>0</v>
      </c>
      <c r="AU723" s="21" t="s">
        <v>37</v>
      </c>
      <c r="AV723" s="21" t="s">
        <v>37</v>
      </c>
      <c r="AW723" s="21" t="s">
        <v>37</v>
      </c>
      <c r="AX723" s="21" t="s">
        <v>37</v>
      </c>
      <c r="AY723" s="21">
        <v>0</v>
      </c>
      <c r="AZ723" s="21" t="s">
        <v>37</v>
      </c>
      <c r="BA723" s="21" t="s">
        <v>37</v>
      </c>
      <c r="BB723" s="21" t="s">
        <v>37</v>
      </c>
      <c r="BC723" s="21" t="s">
        <v>37</v>
      </c>
      <c r="BD723" s="21">
        <v>0</v>
      </c>
      <c r="BE723" s="20">
        <v>32</v>
      </c>
      <c r="BF723" s="20">
        <v>130</v>
      </c>
      <c r="BG723" s="20">
        <v>42</v>
      </c>
      <c r="BH723" s="20" t="s">
        <v>37</v>
      </c>
      <c r="BI723" s="20">
        <v>204</v>
      </c>
      <c r="BJ723" s="20">
        <v>228</v>
      </c>
      <c r="BK723" s="20">
        <v>312</v>
      </c>
      <c r="BL723" s="20">
        <v>102</v>
      </c>
      <c r="BM723" s="20" t="s">
        <v>37</v>
      </c>
      <c r="BN723" s="20">
        <v>642</v>
      </c>
      <c r="BO723" s="22" t="s">
        <v>37</v>
      </c>
      <c r="BP723" s="22" t="s">
        <v>37</v>
      </c>
      <c r="BQ723" s="22" t="s">
        <v>37</v>
      </c>
      <c r="BR723" s="22" t="s">
        <v>37</v>
      </c>
      <c r="BS723" s="22">
        <v>0</v>
      </c>
      <c r="BT723" s="22" t="s">
        <v>37</v>
      </c>
      <c r="BU723" s="22" t="s">
        <v>37</v>
      </c>
      <c r="BV723" s="22" t="s">
        <v>37</v>
      </c>
      <c r="BW723" s="22" t="s">
        <v>37</v>
      </c>
      <c r="BX723" s="22">
        <v>0</v>
      </c>
      <c r="BY723" s="24" t="s">
        <v>37</v>
      </c>
      <c r="BZ723" s="24" t="s">
        <v>37</v>
      </c>
      <c r="CA723" s="24" t="s">
        <v>37</v>
      </c>
      <c r="CB723" s="24" t="s">
        <v>37</v>
      </c>
      <c r="CC723" s="24">
        <v>0</v>
      </c>
      <c r="CD723" s="24">
        <v>260</v>
      </c>
      <c r="CE723" s="24">
        <v>442</v>
      </c>
      <c r="CF723" s="24">
        <v>144</v>
      </c>
      <c r="CG723" s="24">
        <v>0</v>
      </c>
      <c r="CH723" s="24">
        <v>846</v>
      </c>
      <c r="CI723" s="22" t="s">
        <v>37</v>
      </c>
      <c r="CJ723" s="22" t="s">
        <v>37</v>
      </c>
      <c r="CK723" s="22" t="s">
        <v>37</v>
      </c>
      <c r="CL723" s="22" t="s">
        <v>37</v>
      </c>
      <c r="CM723" s="20" t="s">
        <v>37</v>
      </c>
      <c r="CN723" s="20" t="s">
        <v>37</v>
      </c>
      <c r="CO723" s="20" t="s">
        <v>37</v>
      </c>
      <c r="CP723" s="20" t="s">
        <v>37</v>
      </c>
    </row>
    <row r="724" spans="1:94" x14ac:dyDescent="0.35">
      <c r="A724" s="16">
        <v>2012</v>
      </c>
      <c r="B724" s="17">
        <v>20521</v>
      </c>
      <c r="C724" s="18" t="s">
        <v>1841</v>
      </c>
      <c r="D724" s="18" t="s">
        <v>117</v>
      </c>
      <c r="E724" s="18" t="s">
        <v>57</v>
      </c>
      <c r="F724" s="16" t="s">
        <v>8</v>
      </c>
      <c r="G724" s="20">
        <v>1661</v>
      </c>
      <c r="H724" s="20">
        <v>1142</v>
      </c>
      <c r="I724" s="20">
        <v>127</v>
      </c>
      <c r="J724" s="20" t="s">
        <v>37</v>
      </c>
      <c r="K724" s="20">
        <v>2930</v>
      </c>
      <c r="L724" s="19">
        <v>0.2</v>
      </c>
      <c r="M724" s="19">
        <v>0.2</v>
      </c>
      <c r="N724" s="19">
        <v>0</v>
      </c>
      <c r="O724" s="19" t="s">
        <v>37</v>
      </c>
      <c r="P724" s="19">
        <v>0.4</v>
      </c>
      <c r="Q724" s="22">
        <v>2191</v>
      </c>
      <c r="R724" s="22">
        <v>1142</v>
      </c>
      <c r="S724" s="22">
        <v>127</v>
      </c>
      <c r="T724" s="22" t="s">
        <v>37</v>
      </c>
      <c r="U724" s="22">
        <v>3460</v>
      </c>
      <c r="V724" s="21">
        <v>0.1</v>
      </c>
      <c r="W724" s="21">
        <v>0.2</v>
      </c>
      <c r="X724" s="21">
        <v>0</v>
      </c>
      <c r="Y724" s="21" t="s">
        <v>37</v>
      </c>
      <c r="Z724" s="21">
        <v>0.3</v>
      </c>
      <c r="AA724" s="20" t="s">
        <v>37</v>
      </c>
      <c r="AB724" s="20" t="s">
        <v>37</v>
      </c>
      <c r="AC724" s="20" t="s">
        <v>37</v>
      </c>
      <c r="AD724" s="20" t="s">
        <v>37</v>
      </c>
      <c r="AE724" s="20">
        <v>0</v>
      </c>
      <c r="AF724" s="19" t="s">
        <v>37</v>
      </c>
      <c r="AG724" s="19" t="s">
        <v>37</v>
      </c>
      <c r="AH724" s="19" t="s">
        <v>37</v>
      </c>
      <c r="AI724" s="19" t="s">
        <v>37</v>
      </c>
      <c r="AJ724" s="19">
        <v>0</v>
      </c>
      <c r="AK724" s="19" t="s">
        <v>37</v>
      </c>
      <c r="AL724" s="19" t="s">
        <v>37</v>
      </c>
      <c r="AM724" s="19" t="s">
        <v>37</v>
      </c>
      <c r="AN724" s="19" t="s">
        <v>37</v>
      </c>
      <c r="AO724" s="19">
        <v>0</v>
      </c>
      <c r="AP724" s="22" t="s">
        <v>37</v>
      </c>
      <c r="AQ724" s="22" t="s">
        <v>37</v>
      </c>
      <c r="AR724" s="22" t="s">
        <v>37</v>
      </c>
      <c r="AS724" s="22" t="s">
        <v>37</v>
      </c>
      <c r="AT724" s="22">
        <v>0</v>
      </c>
      <c r="AU724" s="21" t="s">
        <v>37</v>
      </c>
      <c r="AV724" s="21" t="s">
        <v>37</v>
      </c>
      <c r="AW724" s="21" t="s">
        <v>37</v>
      </c>
      <c r="AX724" s="21" t="s">
        <v>37</v>
      </c>
      <c r="AY724" s="21">
        <v>0</v>
      </c>
      <c r="AZ724" s="21" t="s">
        <v>37</v>
      </c>
      <c r="BA724" s="21" t="s">
        <v>37</v>
      </c>
      <c r="BB724" s="21" t="s">
        <v>37</v>
      </c>
      <c r="BC724" s="21" t="s">
        <v>37</v>
      </c>
      <c r="BD724" s="21">
        <v>0</v>
      </c>
      <c r="BE724" s="20">
        <v>150</v>
      </c>
      <c r="BF724" s="20">
        <v>41</v>
      </c>
      <c r="BG724" s="20">
        <v>0</v>
      </c>
      <c r="BH724" s="20">
        <v>0</v>
      </c>
      <c r="BI724" s="20">
        <v>191</v>
      </c>
      <c r="BJ724" s="20">
        <v>0</v>
      </c>
      <c r="BK724" s="20">
        <v>93</v>
      </c>
      <c r="BL724" s="20">
        <v>0</v>
      </c>
      <c r="BM724" s="20">
        <v>0</v>
      </c>
      <c r="BN724" s="20">
        <v>93</v>
      </c>
      <c r="BO724" s="22">
        <v>0</v>
      </c>
      <c r="BP724" s="22">
        <v>0</v>
      </c>
      <c r="BQ724" s="22">
        <v>0</v>
      </c>
      <c r="BR724" s="22">
        <v>0</v>
      </c>
      <c r="BS724" s="22">
        <v>0</v>
      </c>
      <c r="BT724" s="22">
        <v>0</v>
      </c>
      <c r="BU724" s="22">
        <v>0</v>
      </c>
      <c r="BV724" s="22">
        <v>0</v>
      </c>
      <c r="BW724" s="22">
        <v>0</v>
      </c>
      <c r="BX724" s="22">
        <v>0</v>
      </c>
      <c r="BY724" s="24">
        <v>0</v>
      </c>
      <c r="BZ724" s="24">
        <v>0</v>
      </c>
      <c r="CA724" s="24">
        <v>0</v>
      </c>
      <c r="CB724" s="24">
        <v>0</v>
      </c>
      <c r="CC724" s="24">
        <v>0</v>
      </c>
      <c r="CD724" s="24">
        <v>150</v>
      </c>
      <c r="CE724" s="24">
        <v>134</v>
      </c>
      <c r="CF724" s="24">
        <v>0</v>
      </c>
      <c r="CG724" s="24">
        <v>0</v>
      </c>
      <c r="CH724" s="24">
        <v>284</v>
      </c>
      <c r="CI724" s="22">
        <v>0</v>
      </c>
      <c r="CJ724" s="22">
        <v>0</v>
      </c>
      <c r="CK724" s="22">
        <v>0</v>
      </c>
      <c r="CL724" s="22">
        <v>0</v>
      </c>
      <c r="CM724" s="20">
        <v>3770</v>
      </c>
      <c r="CN724" s="20">
        <v>32</v>
      </c>
      <c r="CO724" s="20">
        <v>2</v>
      </c>
      <c r="CP724" s="20">
        <v>0</v>
      </c>
    </row>
    <row r="725" spans="1:94" x14ac:dyDescent="0.35">
      <c r="A725" s="16">
        <v>2012</v>
      </c>
      <c r="B725" s="17">
        <v>20574</v>
      </c>
      <c r="C725" s="18" t="s">
        <v>1842</v>
      </c>
      <c r="D725" s="18" t="s">
        <v>132</v>
      </c>
      <c r="E725" s="18" t="s">
        <v>33</v>
      </c>
      <c r="F725" s="16" t="s">
        <v>8</v>
      </c>
      <c r="G725" s="20" t="s">
        <v>37</v>
      </c>
      <c r="H725" s="20" t="s">
        <v>37</v>
      </c>
      <c r="I725" s="20" t="s">
        <v>37</v>
      </c>
      <c r="J725" s="20" t="s">
        <v>37</v>
      </c>
      <c r="K725" s="20">
        <v>0</v>
      </c>
      <c r="L725" s="19" t="s">
        <v>37</v>
      </c>
      <c r="M725" s="19" t="s">
        <v>37</v>
      </c>
      <c r="N725" s="19" t="s">
        <v>37</v>
      </c>
      <c r="O725" s="19" t="s">
        <v>37</v>
      </c>
      <c r="P725" s="19">
        <v>0</v>
      </c>
      <c r="Q725" s="22" t="s">
        <v>37</v>
      </c>
      <c r="R725" s="22">
        <v>0</v>
      </c>
      <c r="S725" s="22" t="s">
        <v>37</v>
      </c>
      <c r="T725" s="22" t="s">
        <v>37</v>
      </c>
      <c r="U725" s="22">
        <v>0</v>
      </c>
      <c r="V725" s="21" t="s">
        <v>37</v>
      </c>
      <c r="W725" s="21" t="s">
        <v>37</v>
      </c>
      <c r="X725" s="21" t="s">
        <v>37</v>
      </c>
      <c r="Y725" s="21" t="s">
        <v>37</v>
      </c>
      <c r="Z725" s="21">
        <v>0</v>
      </c>
      <c r="AA725" s="20" t="s">
        <v>37</v>
      </c>
      <c r="AB725" s="20" t="s">
        <v>37</v>
      </c>
      <c r="AC725" s="20" t="s">
        <v>37</v>
      </c>
      <c r="AD725" s="20" t="s">
        <v>37</v>
      </c>
      <c r="AE725" s="20">
        <v>0</v>
      </c>
      <c r="AF725" s="19" t="s">
        <v>37</v>
      </c>
      <c r="AG725" s="19" t="s">
        <v>37</v>
      </c>
      <c r="AH725" s="19" t="s">
        <v>37</v>
      </c>
      <c r="AI725" s="19" t="s">
        <v>37</v>
      </c>
      <c r="AJ725" s="19">
        <v>0</v>
      </c>
      <c r="AK725" s="19" t="s">
        <v>37</v>
      </c>
      <c r="AL725" s="19" t="s">
        <v>37</v>
      </c>
      <c r="AM725" s="19" t="s">
        <v>37</v>
      </c>
      <c r="AN725" s="19" t="s">
        <v>37</v>
      </c>
      <c r="AO725" s="19">
        <v>0</v>
      </c>
      <c r="AP725" s="22" t="s">
        <v>37</v>
      </c>
      <c r="AQ725" s="22" t="s">
        <v>37</v>
      </c>
      <c r="AR725" s="22" t="s">
        <v>37</v>
      </c>
      <c r="AS725" s="22" t="s">
        <v>37</v>
      </c>
      <c r="AT725" s="22">
        <v>0</v>
      </c>
      <c r="AU725" s="21" t="s">
        <v>37</v>
      </c>
      <c r="AV725" s="21" t="s">
        <v>37</v>
      </c>
      <c r="AW725" s="21" t="s">
        <v>37</v>
      </c>
      <c r="AX725" s="21" t="s">
        <v>37</v>
      </c>
      <c r="AY725" s="21">
        <v>0</v>
      </c>
      <c r="AZ725" s="21" t="s">
        <v>37</v>
      </c>
      <c r="BA725" s="21">
        <v>12</v>
      </c>
      <c r="BB725" s="21" t="s">
        <v>37</v>
      </c>
      <c r="BC725" s="21" t="s">
        <v>37</v>
      </c>
      <c r="BD725" s="21">
        <v>12</v>
      </c>
      <c r="BE725" s="20" t="s">
        <v>37</v>
      </c>
      <c r="BF725" s="20" t="s">
        <v>37</v>
      </c>
      <c r="BG725" s="20" t="s">
        <v>37</v>
      </c>
      <c r="BH725" s="20" t="s">
        <v>37</v>
      </c>
      <c r="BI725" s="20">
        <v>0</v>
      </c>
      <c r="BJ725" s="20" t="s">
        <v>37</v>
      </c>
      <c r="BK725" s="20" t="s">
        <v>37</v>
      </c>
      <c r="BL725" s="20" t="s">
        <v>37</v>
      </c>
      <c r="BM725" s="20" t="s">
        <v>37</v>
      </c>
      <c r="BN725" s="20">
        <v>0</v>
      </c>
      <c r="BO725" s="22" t="s">
        <v>37</v>
      </c>
      <c r="BP725" s="22">
        <v>9</v>
      </c>
      <c r="BQ725" s="22" t="s">
        <v>37</v>
      </c>
      <c r="BR725" s="22" t="s">
        <v>37</v>
      </c>
      <c r="BS725" s="22">
        <v>9</v>
      </c>
      <c r="BT725" s="22" t="s">
        <v>37</v>
      </c>
      <c r="BU725" s="22">
        <v>387</v>
      </c>
      <c r="BV725" s="22" t="s">
        <v>37</v>
      </c>
      <c r="BW725" s="22" t="s">
        <v>37</v>
      </c>
      <c r="BX725" s="22">
        <v>387</v>
      </c>
      <c r="BY725" s="24" t="s">
        <v>37</v>
      </c>
      <c r="BZ725" s="24">
        <v>16</v>
      </c>
      <c r="CA725" s="24" t="s">
        <v>37</v>
      </c>
      <c r="CB725" s="24" t="s">
        <v>37</v>
      </c>
      <c r="CC725" s="24">
        <v>16</v>
      </c>
      <c r="CD725" s="24">
        <v>0</v>
      </c>
      <c r="CE725" s="24">
        <v>412</v>
      </c>
      <c r="CF725" s="24">
        <v>0</v>
      </c>
      <c r="CG725" s="24">
        <v>0</v>
      </c>
      <c r="CH725" s="24">
        <v>412</v>
      </c>
      <c r="CI725" s="22" t="s">
        <v>37</v>
      </c>
      <c r="CJ725" s="22" t="s">
        <v>37</v>
      </c>
      <c r="CK725" s="22" t="s">
        <v>37</v>
      </c>
      <c r="CL725" s="22" t="s">
        <v>37</v>
      </c>
      <c r="CM725" s="20" t="s">
        <v>37</v>
      </c>
      <c r="CN725" s="20" t="s">
        <v>37</v>
      </c>
      <c r="CO725" s="20" t="s">
        <v>37</v>
      </c>
      <c r="CP725" s="20" t="s">
        <v>37</v>
      </c>
    </row>
    <row r="726" spans="1:94" x14ac:dyDescent="0.35">
      <c r="A726" s="16">
        <v>2012</v>
      </c>
      <c r="B726" s="17">
        <v>20583</v>
      </c>
      <c r="C726" s="18" t="s">
        <v>1844</v>
      </c>
      <c r="D726" s="18" t="s">
        <v>39</v>
      </c>
      <c r="E726" s="18" t="s">
        <v>28</v>
      </c>
      <c r="F726" s="16" t="s">
        <v>8</v>
      </c>
      <c r="G726" s="20" t="s">
        <v>37</v>
      </c>
      <c r="H726" s="20" t="s">
        <v>37</v>
      </c>
      <c r="I726" s="20" t="s">
        <v>37</v>
      </c>
      <c r="J726" s="20" t="s">
        <v>37</v>
      </c>
      <c r="K726" s="20" t="s">
        <v>37</v>
      </c>
      <c r="L726" s="19" t="s">
        <v>37</v>
      </c>
      <c r="M726" s="19" t="s">
        <v>37</v>
      </c>
      <c r="N726" s="19" t="s">
        <v>37</v>
      </c>
      <c r="O726" s="19" t="s">
        <v>37</v>
      </c>
      <c r="P726" s="19" t="s">
        <v>37</v>
      </c>
      <c r="Q726" s="22" t="s">
        <v>37</v>
      </c>
      <c r="R726" s="22" t="s">
        <v>37</v>
      </c>
      <c r="S726" s="22" t="s">
        <v>37</v>
      </c>
      <c r="T726" s="22" t="s">
        <v>37</v>
      </c>
      <c r="U726" s="22" t="s">
        <v>37</v>
      </c>
      <c r="V726" s="21" t="s">
        <v>37</v>
      </c>
      <c r="W726" s="21" t="s">
        <v>37</v>
      </c>
      <c r="X726" s="21" t="s">
        <v>37</v>
      </c>
      <c r="Y726" s="21" t="s">
        <v>37</v>
      </c>
      <c r="Z726" s="21" t="s">
        <v>37</v>
      </c>
      <c r="AA726" s="20" t="s">
        <v>37</v>
      </c>
      <c r="AB726" s="20" t="s">
        <v>37</v>
      </c>
      <c r="AC726" s="20" t="s">
        <v>37</v>
      </c>
      <c r="AD726" s="20" t="s">
        <v>37</v>
      </c>
      <c r="AE726" s="20" t="s">
        <v>37</v>
      </c>
      <c r="AF726" s="19" t="s">
        <v>37</v>
      </c>
      <c r="AG726" s="19" t="s">
        <v>37</v>
      </c>
      <c r="AH726" s="19" t="s">
        <v>37</v>
      </c>
      <c r="AI726" s="19" t="s">
        <v>37</v>
      </c>
      <c r="AJ726" s="19" t="s">
        <v>37</v>
      </c>
      <c r="AK726" s="19" t="s">
        <v>37</v>
      </c>
      <c r="AL726" s="19" t="s">
        <v>37</v>
      </c>
      <c r="AM726" s="19" t="s">
        <v>37</v>
      </c>
      <c r="AN726" s="19" t="s">
        <v>37</v>
      </c>
      <c r="AO726" s="19" t="s">
        <v>37</v>
      </c>
      <c r="AP726" s="22" t="s">
        <v>37</v>
      </c>
      <c r="AQ726" s="22" t="s">
        <v>37</v>
      </c>
      <c r="AR726" s="22" t="s">
        <v>37</v>
      </c>
      <c r="AS726" s="22" t="s">
        <v>37</v>
      </c>
      <c r="AT726" s="22" t="s">
        <v>37</v>
      </c>
      <c r="AU726" s="21" t="s">
        <v>37</v>
      </c>
      <c r="AV726" s="21" t="s">
        <v>37</v>
      </c>
      <c r="AW726" s="21" t="s">
        <v>37</v>
      </c>
      <c r="AX726" s="21" t="s">
        <v>37</v>
      </c>
      <c r="AY726" s="21" t="s">
        <v>37</v>
      </c>
      <c r="AZ726" s="21" t="s">
        <v>37</v>
      </c>
      <c r="BA726" s="21" t="s">
        <v>37</v>
      </c>
      <c r="BB726" s="21" t="s">
        <v>37</v>
      </c>
      <c r="BC726" s="21" t="s">
        <v>37</v>
      </c>
      <c r="BD726" s="21" t="s">
        <v>37</v>
      </c>
      <c r="BE726" s="20" t="s">
        <v>37</v>
      </c>
      <c r="BF726" s="20" t="s">
        <v>37</v>
      </c>
      <c r="BG726" s="20" t="s">
        <v>37</v>
      </c>
      <c r="BH726" s="20" t="s">
        <v>37</v>
      </c>
      <c r="BI726" s="20" t="s">
        <v>37</v>
      </c>
      <c r="BJ726" s="20" t="s">
        <v>37</v>
      </c>
      <c r="BK726" s="20" t="s">
        <v>37</v>
      </c>
      <c r="BL726" s="20" t="s">
        <v>37</v>
      </c>
      <c r="BM726" s="20" t="s">
        <v>37</v>
      </c>
      <c r="BN726" s="20" t="s">
        <v>37</v>
      </c>
      <c r="BO726" s="22" t="s">
        <v>37</v>
      </c>
      <c r="BP726" s="22" t="s">
        <v>37</v>
      </c>
      <c r="BQ726" s="22" t="s">
        <v>37</v>
      </c>
      <c r="BR726" s="22" t="s">
        <v>37</v>
      </c>
      <c r="BS726" s="22" t="s">
        <v>37</v>
      </c>
      <c r="BT726" s="22" t="s">
        <v>37</v>
      </c>
      <c r="BU726" s="22" t="s">
        <v>37</v>
      </c>
      <c r="BV726" s="22" t="s">
        <v>37</v>
      </c>
      <c r="BW726" s="22" t="s">
        <v>37</v>
      </c>
      <c r="BX726" s="22" t="s">
        <v>37</v>
      </c>
      <c r="BY726" s="24" t="s">
        <v>37</v>
      </c>
      <c r="BZ726" s="24" t="s">
        <v>37</v>
      </c>
      <c r="CA726" s="24" t="s">
        <v>37</v>
      </c>
      <c r="CB726" s="24" t="s">
        <v>37</v>
      </c>
      <c r="CC726" s="24" t="s">
        <v>37</v>
      </c>
      <c r="CD726" s="24" t="s">
        <v>37</v>
      </c>
      <c r="CE726" s="24" t="s">
        <v>37</v>
      </c>
      <c r="CF726" s="24" t="s">
        <v>37</v>
      </c>
      <c r="CG726" s="24" t="s">
        <v>37</v>
      </c>
      <c r="CH726" s="24" t="s">
        <v>37</v>
      </c>
      <c r="CI726" s="22" t="s">
        <v>37</v>
      </c>
      <c r="CJ726" s="22" t="s">
        <v>37</v>
      </c>
      <c r="CK726" s="22" t="s">
        <v>37</v>
      </c>
      <c r="CL726" s="22" t="s">
        <v>37</v>
      </c>
      <c r="CM726" s="20">
        <v>0</v>
      </c>
      <c r="CN726" s="20">
        <v>8</v>
      </c>
      <c r="CO726" s="20">
        <v>2</v>
      </c>
      <c r="CP726" s="20">
        <v>0</v>
      </c>
    </row>
    <row r="727" spans="1:94" x14ac:dyDescent="0.35">
      <c r="A727" s="16">
        <v>2012</v>
      </c>
      <c r="B727" s="17">
        <v>20737</v>
      </c>
      <c r="C727" s="18" t="s">
        <v>1848</v>
      </c>
      <c r="D727" s="18" t="s">
        <v>51</v>
      </c>
      <c r="E727" s="18" t="s">
        <v>28</v>
      </c>
      <c r="F727" s="16" t="s">
        <v>8</v>
      </c>
      <c r="G727" s="20">
        <v>139</v>
      </c>
      <c r="H727" s="20">
        <v>890</v>
      </c>
      <c r="I727" s="20">
        <v>150</v>
      </c>
      <c r="J727" s="20" t="s">
        <v>37</v>
      </c>
      <c r="K727" s="20">
        <v>1179</v>
      </c>
      <c r="L727" s="19">
        <v>0</v>
      </c>
      <c r="M727" s="19">
        <v>1.9</v>
      </c>
      <c r="N727" s="19">
        <v>0</v>
      </c>
      <c r="O727" s="19" t="s">
        <v>37</v>
      </c>
      <c r="P727" s="19">
        <v>1.9</v>
      </c>
      <c r="Q727" s="22">
        <v>139</v>
      </c>
      <c r="R727" s="22">
        <v>890</v>
      </c>
      <c r="S727" s="22">
        <v>150</v>
      </c>
      <c r="T727" s="22" t="s">
        <v>37</v>
      </c>
      <c r="U727" s="22">
        <v>1179</v>
      </c>
      <c r="V727" s="21">
        <v>0</v>
      </c>
      <c r="W727" s="21">
        <v>1.9</v>
      </c>
      <c r="X727" s="21">
        <v>0</v>
      </c>
      <c r="Y727" s="21" t="s">
        <v>37</v>
      </c>
      <c r="Z727" s="21">
        <v>1.9</v>
      </c>
      <c r="AA727" s="20">
        <v>1</v>
      </c>
      <c r="AB727" s="20">
        <v>7</v>
      </c>
      <c r="AC727" s="20">
        <v>18</v>
      </c>
      <c r="AD727" s="20" t="s">
        <v>37</v>
      </c>
      <c r="AE727" s="20">
        <v>26</v>
      </c>
      <c r="AF727" s="19" t="s">
        <v>37</v>
      </c>
      <c r="AG727" s="19" t="s">
        <v>37</v>
      </c>
      <c r="AH727" s="19" t="s">
        <v>37</v>
      </c>
      <c r="AI727" s="19" t="s">
        <v>37</v>
      </c>
      <c r="AJ727" s="19">
        <v>0</v>
      </c>
      <c r="AK727" s="19">
        <v>0.4</v>
      </c>
      <c r="AL727" s="19">
        <v>0.5</v>
      </c>
      <c r="AM727" s="19">
        <v>1</v>
      </c>
      <c r="AN727" s="19" t="s">
        <v>37</v>
      </c>
      <c r="AO727" s="19">
        <v>1.9</v>
      </c>
      <c r="AP727" s="22">
        <v>90</v>
      </c>
      <c r="AQ727" s="22">
        <v>171</v>
      </c>
      <c r="AR727" s="22">
        <v>18</v>
      </c>
      <c r="AS727" s="22" t="s">
        <v>37</v>
      </c>
      <c r="AT727" s="22">
        <v>279</v>
      </c>
      <c r="AU727" s="21" t="s">
        <v>37</v>
      </c>
      <c r="AV727" s="21" t="s">
        <v>37</v>
      </c>
      <c r="AW727" s="21" t="s">
        <v>37</v>
      </c>
      <c r="AX727" s="21" t="s">
        <v>37</v>
      </c>
      <c r="AY727" s="21">
        <v>0</v>
      </c>
      <c r="AZ727" s="21">
        <v>2</v>
      </c>
      <c r="BA727" s="21">
        <v>1.6</v>
      </c>
      <c r="BB727" s="21">
        <v>1.3</v>
      </c>
      <c r="BC727" s="21" t="s">
        <v>37</v>
      </c>
      <c r="BD727" s="21">
        <v>4.9000000000000004</v>
      </c>
      <c r="BE727" s="20">
        <v>20</v>
      </c>
      <c r="BF727" s="20">
        <v>27</v>
      </c>
      <c r="BG727" s="20">
        <v>18</v>
      </c>
      <c r="BH727" s="20" t="s">
        <v>37</v>
      </c>
      <c r="BI727" s="20">
        <v>65</v>
      </c>
      <c r="BJ727" s="20">
        <v>65</v>
      </c>
      <c r="BK727" s="20">
        <v>35</v>
      </c>
      <c r="BL727" s="20">
        <v>25</v>
      </c>
      <c r="BM727" s="20" t="s">
        <v>37</v>
      </c>
      <c r="BN727" s="20">
        <v>125</v>
      </c>
      <c r="BO727" s="22">
        <v>30</v>
      </c>
      <c r="BP727" s="22">
        <v>15</v>
      </c>
      <c r="BQ727" s="22">
        <v>10</v>
      </c>
      <c r="BR727" s="22" t="s">
        <v>37</v>
      </c>
      <c r="BS727" s="22">
        <v>55</v>
      </c>
      <c r="BT727" s="22">
        <v>10</v>
      </c>
      <c r="BU727" s="22">
        <v>25</v>
      </c>
      <c r="BV727" s="22">
        <v>20</v>
      </c>
      <c r="BW727" s="22" t="s">
        <v>37</v>
      </c>
      <c r="BX727" s="22">
        <v>55</v>
      </c>
      <c r="BY727" s="24">
        <v>35</v>
      </c>
      <c r="BZ727" s="24">
        <v>33</v>
      </c>
      <c r="CA727" s="24">
        <v>15</v>
      </c>
      <c r="CB727" s="24" t="s">
        <v>37</v>
      </c>
      <c r="CC727" s="24">
        <v>83</v>
      </c>
      <c r="CD727" s="24">
        <v>160</v>
      </c>
      <c r="CE727" s="24">
        <v>135</v>
      </c>
      <c r="CF727" s="24">
        <v>88</v>
      </c>
      <c r="CG727" s="24">
        <v>0</v>
      </c>
      <c r="CH727" s="24">
        <v>383</v>
      </c>
      <c r="CI727" s="22">
        <v>2335</v>
      </c>
      <c r="CJ727" s="22">
        <v>130</v>
      </c>
      <c r="CK727" s="22">
        <v>2</v>
      </c>
      <c r="CL727" s="22" t="s">
        <v>37</v>
      </c>
      <c r="CM727" s="20" t="s">
        <v>37</v>
      </c>
      <c r="CN727" s="20" t="s">
        <v>37</v>
      </c>
      <c r="CO727" s="20" t="s">
        <v>37</v>
      </c>
      <c r="CP727" s="20" t="s">
        <v>37</v>
      </c>
    </row>
    <row r="728" spans="1:94" x14ac:dyDescent="0.35">
      <c r="A728" s="16">
        <v>2012</v>
      </c>
      <c r="B728" s="17">
        <v>20806</v>
      </c>
      <c r="C728" s="18" t="s">
        <v>1852</v>
      </c>
      <c r="D728" s="18" t="s">
        <v>51</v>
      </c>
      <c r="E728" s="18" t="s">
        <v>28</v>
      </c>
      <c r="F728" s="16" t="s">
        <v>8</v>
      </c>
      <c r="G728" s="20">
        <v>82</v>
      </c>
      <c r="H728" s="20">
        <v>190</v>
      </c>
      <c r="I728" s="20">
        <v>228</v>
      </c>
      <c r="J728" s="20" t="s">
        <v>37</v>
      </c>
      <c r="K728" s="20">
        <v>500</v>
      </c>
      <c r="L728" s="19">
        <v>0.1</v>
      </c>
      <c r="M728" s="19">
        <v>0.1</v>
      </c>
      <c r="N728" s="19">
        <v>0.1</v>
      </c>
      <c r="O728" s="19" t="s">
        <v>37</v>
      </c>
      <c r="P728" s="19">
        <v>0.3</v>
      </c>
      <c r="Q728" s="22">
        <v>293</v>
      </c>
      <c r="R728" s="22">
        <v>419</v>
      </c>
      <c r="S728" s="22">
        <v>4051</v>
      </c>
      <c r="T728" s="22" t="s">
        <v>37</v>
      </c>
      <c r="U728" s="22">
        <v>4763</v>
      </c>
      <c r="V728" s="21">
        <v>0.3</v>
      </c>
      <c r="W728" s="21">
        <v>0.3</v>
      </c>
      <c r="X728" s="21">
        <v>0.3</v>
      </c>
      <c r="Y728" s="21" t="s">
        <v>37</v>
      </c>
      <c r="Z728" s="21">
        <v>0.9</v>
      </c>
      <c r="AA728" s="20" t="s">
        <v>37</v>
      </c>
      <c r="AB728" s="20" t="s">
        <v>37</v>
      </c>
      <c r="AC728" s="20" t="s">
        <v>37</v>
      </c>
      <c r="AD728" s="20" t="s">
        <v>37</v>
      </c>
      <c r="AE728" s="20">
        <v>0</v>
      </c>
      <c r="AF728" s="19" t="s">
        <v>37</v>
      </c>
      <c r="AG728" s="19" t="s">
        <v>37</v>
      </c>
      <c r="AH728" s="19" t="s">
        <v>37</v>
      </c>
      <c r="AI728" s="19" t="s">
        <v>37</v>
      </c>
      <c r="AJ728" s="19">
        <v>0</v>
      </c>
      <c r="AK728" s="19" t="s">
        <v>37</v>
      </c>
      <c r="AL728" s="19" t="s">
        <v>37</v>
      </c>
      <c r="AM728" s="19" t="s">
        <v>37</v>
      </c>
      <c r="AN728" s="19" t="s">
        <v>37</v>
      </c>
      <c r="AO728" s="19">
        <v>0</v>
      </c>
      <c r="AP728" s="22" t="s">
        <v>37</v>
      </c>
      <c r="AQ728" s="22" t="s">
        <v>37</v>
      </c>
      <c r="AR728" s="22" t="s">
        <v>37</v>
      </c>
      <c r="AS728" s="22" t="s">
        <v>37</v>
      </c>
      <c r="AT728" s="22">
        <v>0</v>
      </c>
      <c r="AU728" s="21" t="s">
        <v>37</v>
      </c>
      <c r="AV728" s="21" t="s">
        <v>37</v>
      </c>
      <c r="AW728" s="21" t="s">
        <v>37</v>
      </c>
      <c r="AX728" s="21" t="s">
        <v>37</v>
      </c>
      <c r="AY728" s="21">
        <v>0</v>
      </c>
      <c r="AZ728" s="21" t="s">
        <v>37</v>
      </c>
      <c r="BA728" s="21" t="s">
        <v>37</v>
      </c>
      <c r="BB728" s="21" t="s">
        <v>37</v>
      </c>
      <c r="BC728" s="21" t="s">
        <v>37</v>
      </c>
      <c r="BD728" s="21">
        <v>0</v>
      </c>
      <c r="BE728" s="20" t="s">
        <v>37</v>
      </c>
      <c r="BF728" s="20" t="s">
        <v>37</v>
      </c>
      <c r="BG728" s="20" t="s">
        <v>37</v>
      </c>
      <c r="BH728" s="20" t="s">
        <v>37</v>
      </c>
      <c r="BI728" s="20">
        <v>0</v>
      </c>
      <c r="BJ728" s="20">
        <v>27</v>
      </c>
      <c r="BK728" s="20">
        <v>17</v>
      </c>
      <c r="BL728" s="20">
        <v>8</v>
      </c>
      <c r="BM728" s="20" t="s">
        <v>37</v>
      </c>
      <c r="BN728" s="20">
        <v>52</v>
      </c>
      <c r="BO728" s="22">
        <v>4</v>
      </c>
      <c r="BP728" s="22" t="s">
        <v>37</v>
      </c>
      <c r="BQ728" s="22" t="s">
        <v>37</v>
      </c>
      <c r="BR728" s="22" t="s">
        <v>37</v>
      </c>
      <c r="BS728" s="22">
        <v>4</v>
      </c>
      <c r="BT728" s="22" t="s">
        <v>37</v>
      </c>
      <c r="BU728" s="22" t="s">
        <v>37</v>
      </c>
      <c r="BV728" s="22" t="s">
        <v>37</v>
      </c>
      <c r="BW728" s="22" t="s">
        <v>37</v>
      </c>
      <c r="BX728" s="22">
        <v>0</v>
      </c>
      <c r="BY728" s="24">
        <v>35</v>
      </c>
      <c r="BZ728" s="24">
        <v>11</v>
      </c>
      <c r="CA728" s="24">
        <v>8</v>
      </c>
      <c r="CB728" s="24" t="s">
        <v>37</v>
      </c>
      <c r="CC728" s="24">
        <v>54</v>
      </c>
      <c r="CD728" s="24">
        <v>66</v>
      </c>
      <c r="CE728" s="24">
        <v>28</v>
      </c>
      <c r="CF728" s="24">
        <v>16</v>
      </c>
      <c r="CG728" s="24">
        <v>0</v>
      </c>
      <c r="CH728" s="24">
        <v>110</v>
      </c>
      <c r="CI728" s="22" t="s">
        <v>37</v>
      </c>
      <c r="CJ728" s="22" t="s">
        <v>37</v>
      </c>
      <c r="CK728" s="22" t="s">
        <v>37</v>
      </c>
      <c r="CL728" s="22" t="s">
        <v>37</v>
      </c>
      <c r="CM728" s="20" t="s">
        <v>37</v>
      </c>
      <c r="CN728" s="20" t="s">
        <v>37</v>
      </c>
      <c r="CO728" s="20" t="s">
        <v>37</v>
      </c>
      <c r="CP728" s="20" t="s">
        <v>37</v>
      </c>
    </row>
    <row r="729" spans="1:94" x14ac:dyDescent="0.35">
      <c r="A729" s="16">
        <v>2012</v>
      </c>
      <c r="B729" s="17">
        <v>20841</v>
      </c>
      <c r="C729" s="18" t="s">
        <v>1858</v>
      </c>
      <c r="D729" s="18" t="s">
        <v>59</v>
      </c>
      <c r="E729" s="18" t="s">
        <v>33</v>
      </c>
      <c r="F729" s="16" t="s">
        <v>8</v>
      </c>
      <c r="G729" s="20">
        <v>43</v>
      </c>
      <c r="H729" s="20">
        <v>290</v>
      </c>
      <c r="I729" s="20" t="s">
        <v>37</v>
      </c>
      <c r="J729" s="20" t="s">
        <v>37</v>
      </c>
      <c r="K729" s="20">
        <v>333</v>
      </c>
      <c r="L729" s="19">
        <v>0</v>
      </c>
      <c r="M729" s="19">
        <v>1.5</v>
      </c>
      <c r="N729" s="19" t="s">
        <v>37</v>
      </c>
      <c r="O729" s="19" t="s">
        <v>37</v>
      </c>
      <c r="P729" s="19">
        <v>1.5</v>
      </c>
      <c r="Q729" s="22">
        <v>75</v>
      </c>
      <c r="R729" s="22">
        <v>318</v>
      </c>
      <c r="S729" s="22" t="s">
        <v>37</v>
      </c>
      <c r="T729" s="22" t="s">
        <v>37</v>
      </c>
      <c r="U729" s="22">
        <v>393</v>
      </c>
      <c r="V729" s="21">
        <v>0</v>
      </c>
      <c r="W729" s="21">
        <v>1.8</v>
      </c>
      <c r="X729" s="21" t="s">
        <v>37</v>
      </c>
      <c r="Y729" s="21" t="s">
        <v>37</v>
      </c>
      <c r="Z729" s="21">
        <v>1.8</v>
      </c>
      <c r="AA729" s="20" t="s">
        <v>37</v>
      </c>
      <c r="AB729" s="20" t="s">
        <v>37</v>
      </c>
      <c r="AC729" s="20" t="s">
        <v>37</v>
      </c>
      <c r="AD729" s="20" t="s">
        <v>37</v>
      </c>
      <c r="AE729" s="20">
        <v>0</v>
      </c>
      <c r="AF729" s="19" t="s">
        <v>37</v>
      </c>
      <c r="AG729" s="19" t="s">
        <v>37</v>
      </c>
      <c r="AH729" s="19" t="s">
        <v>37</v>
      </c>
      <c r="AI729" s="19" t="s">
        <v>37</v>
      </c>
      <c r="AJ729" s="19">
        <v>0</v>
      </c>
      <c r="AK729" s="19" t="s">
        <v>37</v>
      </c>
      <c r="AL729" s="19" t="s">
        <v>37</v>
      </c>
      <c r="AM729" s="19" t="s">
        <v>37</v>
      </c>
      <c r="AN729" s="19" t="s">
        <v>37</v>
      </c>
      <c r="AO729" s="19">
        <v>0</v>
      </c>
      <c r="AP729" s="22" t="s">
        <v>37</v>
      </c>
      <c r="AQ729" s="22" t="s">
        <v>37</v>
      </c>
      <c r="AR729" s="22" t="s">
        <v>37</v>
      </c>
      <c r="AS729" s="22" t="s">
        <v>37</v>
      </c>
      <c r="AT729" s="22">
        <v>0</v>
      </c>
      <c r="AU729" s="21" t="s">
        <v>37</v>
      </c>
      <c r="AV729" s="21" t="s">
        <v>37</v>
      </c>
      <c r="AW729" s="21" t="s">
        <v>37</v>
      </c>
      <c r="AX729" s="21" t="s">
        <v>37</v>
      </c>
      <c r="AY729" s="21">
        <v>0</v>
      </c>
      <c r="AZ729" s="21" t="s">
        <v>37</v>
      </c>
      <c r="BA729" s="21" t="s">
        <v>37</v>
      </c>
      <c r="BB729" s="21" t="s">
        <v>37</v>
      </c>
      <c r="BC729" s="21" t="s">
        <v>37</v>
      </c>
      <c r="BD729" s="21">
        <v>0</v>
      </c>
      <c r="BE729" s="20" t="s">
        <v>37</v>
      </c>
      <c r="BF729" s="20" t="s">
        <v>37</v>
      </c>
      <c r="BG729" s="20" t="s">
        <v>37</v>
      </c>
      <c r="BH729" s="20" t="s">
        <v>37</v>
      </c>
      <c r="BI729" s="20" t="s">
        <v>37</v>
      </c>
      <c r="BJ729" s="20" t="s">
        <v>37</v>
      </c>
      <c r="BK729" s="20" t="s">
        <v>37</v>
      </c>
      <c r="BL729" s="20" t="s">
        <v>37</v>
      </c>
      <c r="BM729" s="20" t="s">
        <v>37</v>
      </c>
      <c r="BN729" s="20" t="s">
        <v>37</v>
      </c>
      <c r="BO729" s="22" t="s">
        <v>37</v>
      </c>
      <c r="BP729" s="22" t="s">
        <v>37</v>
      </c>
      <c r="BQ729" s="22" t="s">
        <v>37</v>
      </c>
      <c r="BR729" s="22" t="s">
        <v>37</v>
      </c>
      <c r="BS729" s="22" t="s">
        <v>37</v>
      </c>
      <c r="BT729" s="22" t="s">
        <v>37</v>
      </c>
      <c r="BU729" s="22" t="s">
        <v>37</v>
      </c>
      <c r="BV729" s="22" t="s">
        <v>37</v>
      </c>
      <c r="BW729" s="22" t="s">
        <v>37</v>
      </c>
      <c r="BX729" s="22" t="s">
        <v>37</v>
      </c>
      <c r="BY729" s="24" t="s">
        <v>37</v>
      </c>
      <c r="BZ729" s="24" t="s">
        <v>37</v>
      </c>
      <c r="CA729" s="24" t="s">
        <v>37</v>
      </c>
      <c r="CB729" s="24" t="s">
        <v>37</v>
      </c>
      <c r="CC729" s="24" t="s">
        <v>37</v>
      </c>
      <c r="CD729" s="24" t="s">
        <v>37</v>
      </c>
      <c r="CE729" s="24" t="s">
        <v>37</v>
      </c>
      <c r="CF729" s="24" t="s">
        <v>37</v>
      </c>
      <c r="CG729" s="24" t="s">
        <v>37</v>
      </c>
      <c r="CH729" s="24" t="s">
        <v>37</v>
      </c>
      <c r="CI729" s="22" t="s">
        <v>37</v>
      </c>
      <c r="CJ729" s="22" t="s">
        <v>37</v>
      </c>
      <c r="CK729" s="22" t="s">
        <v>37</v>
      </c>
      <c r="CL729" s="22" t="s">
        <v>37</v>
      </c>
      <c r="CM729" s="20" t="s">
        <v>37</v>
      </c>
      <c r="CN729" s="20" t="s">
        <v>37</v>
      </c>
      <c r="CO729" s="20" t="s">
        <v>37</v>
      </c>
      <c r="CP729" s="20" t="s">
        <v>37</v>
      </c>
    </row>
    <row r="730" spans="1:94" x14ac:dyDescent="0.35">
      <c r="A730" s="16">
        <v>2012</v>
      </c>
      <c r="B730" s="17">
        <v>20856</v>
      </c>
      <c r="C730" s="18" t="s">
        <v>1861</v>
      </c>
      <c r="D730" s="18" t="s">
        <v>39</v>
      </c>
      <c r="E730" s="18" t="s">
        <v>57</v>
      </c>
      <c r="F730" s="16" t="s">
        <v>8</v>
      </c>
      <c r="G730" s="20" t="s">
        <v>37</v>
      </c>
      <c r="H730" s="20">
        <v>281</v>
      </c>
      <c r="I730" s="20">
        <v>654</v>
      </c>
      <c r="J730" s="20" t="s">
        <v>37</v>
      </c>
      <c r="K730" s="20">
        <v>935</v>
      </c>
      <c r="L730" s="19" t="s">
        <v>37</v>
      </c>
      <c r="M730" s="19" t="s">
        <v>37</v>
      </c>
      <c r="N730" s="19">
        <v>0.1</v>
      </c>
      <c r="O730" s="19" t="s">
        <v>37</v>
      </c>
      <c r="P730" s="19">
        <v>0.1</v>
      </c>
      <c r="Q730" s="22">
        <v>12145</v>
      </c>
      <c r="R730" s="22">
        <v>142128</v>
      </c>
      <c r="S730" s="22">
        <v>331633</v>
      </c>
      <c r="T730" s="22" t="s">
        <v>37</v>
      </c>
      <c r="U730" s="22">
        <v>485906</v>
      </c>
      <c r="V730" s="21" t="s">
        <v>37</v>
      </c>
      <c r="W730" s="21">
        <v>26.6</v>
      </c>
      <c r="X730" s="21">
        <v>62</v>
      </c>
      <c r="Y730" s="21" t="s">
        <v>37</v>
      </c>
      <c r="Z730" s="21">
        <v>88.6</v>
      </c>
      <c r="AA730" s="20" t="s">
        <v>37</v>
      </c>
      <c r="AB730" s="20" t="s">
        <v>37</v>
      </c>
      <c r="AC730" s="20" t="s">
        <v>37</v>
      </c>
      <c r="AD730" s="20" t="s">
        <v>37</v>
      </c>
      <c r="AE730" s="20">
        <v>0</v>
      </c>
      <c r="AF730" s="19" t="s">
        <v>37</v>
      </c>
      <c r="AG730" s="19" t="s">
        <v>37</v>
      </c>
      <c r="AH730" s="19" t="s">
        <v>37</v>
      </c>
      <c r="AI730" s="19" t="s">
        <v>37</v>
      </c>
      <c r="AJ730" s="19">
        <v>0</v>
      </c>
      <c r="AK730" s="19" t="s">
        <v>37</v>
      </c>
      <c r="AL730" s="19" t="s">
        <v>37</v>
      </c>
      <c r="AM730" s="19" t="s">
        <v>37</v>
      </c>
      <c r="AN730" s="19" t="s">
        <v>37</v>
      </c>
      <c r="AO730" s="19">
        <v>0</v>
      </c>
      <c r="AP730" s="22" t="s">
        <v>37</v>
      </c>
      <c r="AQ730" s="22" t="s">
        <v>37</v>
      </c>
      <c r="AR730" s="22" t="s">
        <v>37</v>
      </c>
      <c r="AS730" s="22" t="s">
        <v>37</v>
      </c>
      <c r="AT730" s="22">
        <v>0</v>
      </c>
      <c r="AU730" s="21" t="s">
        <v>37</v>
      </c>
      <c r="AV730" s="21" t="s">
        <v>37</v>
      </c>
      <c r="AW730" s="21" t="s">
        <v>37</v>
      </c>
      <c r="AX730" s="21" t="s">
        <v>37</v>
      </c>
      <c r="AY730" s="21">
        <v>0</v>
      </c>
      <c r="AZ730" s="21">
        <v>7</v>
      </c>
      <c r="BA730" s="21" t="s">
        <v>37</v>
      </c>
      <c r="BB730" s="21">
        <v>134.80000000000001</v>
      </c>
      <c r="BC730" s="21" t="s">
        <v>37</v>
      </c>
      <c r="BD730" s="21">
        <v>141.80000000000001</v>
      </c>
      <c r="BE730" s="20" t="s">
        <v>37</v>
      </c>
      <c r="BF730" s="20">
        <v>122</v>
      </c>
      <c r="BG730" s="20">
        <v>284</v>
      </c>
      <c r="BH730" s="20" t="s">
        <v>37</v>
      </c>
      <c r="BI730" s="20">
        <v>406</v>
      </c>
      <c r="BJ730" s="20" t="s">
        <v>37</v>
      </c>
      <c r="BK730" s="20">
        <v>20</v>
      </c>
      <c r="BL730" s="20">
        <v>47</v>
      </c>
      <c r="BM730" s="20" t="s">
        <v>37</v>
      </c>
      <c r="BN730" s="20">
        <v>67</v>
      </c>
      <c r="BO730" s="22">
        <v>27</v>
      </c>
      <c r="BP730" s="22" t="s">
        <v>37</v>
      </c>
      <c r="BQ730" s="22">
        <v>1</v>
      </c>
      <c r="BR730" s="22" t="s">
        <v>37</v>
      </c>
      <c r="BS730" s="22">
        <v>28</v>
      </c>
      <c r="BT730" s="22" t="s">
        <v>37</v>
      </c>
      <c r="BU730" s="22" t="s">
        <v>37</v>
      </c>
      <c r="BV730" s="22">
        <v>11500</v>
      </c>
      <c r="BW730" s="22" t="s">
        <v>37</v>
      </c>
      <c r="BX730" s="22">
        <v>11500</v>
      </c>
      <c r="BY730" s="24">
        <v>146</v>
      </c>
      <c r="BZ730" s="24">
        <v>44</v>
      </c>
      <c r="CA730" s="24">
        <v>197</v>
      </c>
      <c r="CB730" s="24" t="s">
        <v>37</v>
      </c>
      <c r="CC730" s="24">
        <v>387</v>
      </c>
      <c r="CD730" s="24">
        <v>173</v>
      </c>
      <c r="CE730" s="24">
        <v>186</v>
      </c>
      <c r="CF730" s="24">
        <v>12029</v>
      </c>
      <c r="CG730" s="24">
        <v>0</v>
      </c>
      <c r="CH730" s="24">
        <v>12388</v>
      </c>
      <c r="CI730" s="22">
        <v>10700</v>
      </c>
      <c r="CJ730" s="22" t="s">
        <v>37</v>
      </c>
      <c r="CK730" s="22">
        <v>115</v>
      </c>
      <c r="CL730" s="22" t="s">
        <v>37</v>
      </c>
      <c r="CM730" s="20">
        <v>4456</v>
      </c>
      <c r="CN730" s="20">
        <v>799</v>
      </c>
      <c r="CO730" s="20">
        <v>977</v>
      </c>
      <c r="CP730" s="20">
        <v>15</v>
      </c>
    </row>
    <row r="731" spans="1:94" ht="27.75" x14ac:dyDescent="0.35">
      <c r="A731" s="16">
        <v>2012</v>
      </c>
      <c r="B731" s="17">
        <v>20858</v>
      </c>
      <c r="C731" s="18" t="s">
        <v>2246</v>
      </c>
      <c r="D731" s="18" t="s">
        <v>39</v>
      </c>
      <c r="E731" s="18" t="s">
        <v>2223</v>
      </c>
      <c r="F731" s="16" t="s">
        <v>8</v>
      </c>
      <c r="G731" s="20">
        <v>23288</v>
      </c>
      <c r="H731" s="20">
        <v>21403</v>
      </c>
      <c r="I731" s="20">
        <v>35572</v>
      </c>
      <c r="J731" s="20" t="s">
        <v>37</v>
      </c>
      <c r="K731" s="20">
        <v>80263</v>
      </c>
      <c r="L731" s="19">
        <v>1</v>
      </c>
      <c r="M731" s="19">
        <v>3</v>
      </c>
      <c r="N731" s="19">
        <v>4</v>
      </c>
      <c r="O731" s="19" t="s">
        <v>37</v>
      </c>
      <c r="P731" s="19">
        <v>8</v>
      </c>
      <c r="Q731" s="22">
        <v>61756</v>
      </c>
      <c r="R731" s="22">
        <v>71072</v>
      </c>
      <c r="S731" s="22">
        <v>190798</v>
      </c>
      <c r="T731" s="22" t="s">
        <v>37</v>
      </c>
      <c r="U731" s="22">
        <v>323626</v>
      </c>
      <c r="V731" s="21">
        <v>7</v>
      </c>
      <c r="W731" s="21">
        <v>13</v>
      </c>
      <c r="X731" s="21">
        <v>21</v>
      </c>
      <c r="Y731" s="21" t="s">
        <v>37</v>
      </c>
      <c r="Z731" s="21">
        <v>41</v>
      </c>
      <c r="AA731" s="20" t="s">
        <v>37</v>
      </c>
      <c r="AB731" s="20" t="s">
        <v>37</v>
      </c>
      <c r="AC731" s="20" t="s">
        <v>37</v>
      </c>
      <c r="AD731" s="20" t="s">
        <v>37</v>
      </c>
      <c r="AE731" s="20">
        <v>0</v>
      </c>
      <c r="AF731" s="19" t="s">
        <v>37</v>
      </c>
      <c r="AG731" s="19" t="s">
        <v>37</v>
      </c>
      <c r="AH731" s="19" t="s">
        <v>37</v>
      </c>
      <c r="AI731" s="19" t="s">
        <v>37</v>
      </c>
      <c r="AJ731" s="19">
        <v>0</v>
      </c>
      <c r="AK731" s="19" t="s">
        <v>37</v>
      </c>
      <c r="AL731" s="19" t="s">
        <v>37</v>
      </c>
      <c r="AM731" s="19" t="s">
        <v>37</v>
      </c>
      <c r="AN731" s="19" t="s">
        <v>37</v>
      </c>
      <c r="AO731" s="19">
        <v>0</v>
      </c>
      <c r="AP731" s="22" t="s">
        <v>37</v>
      </c>
      <c r="AQ731" s="22" t="s">
        <v>37</v>
      </c>
      <c r="AR731" s="22" t="s">
        <v>37</v>
      </c>
      <c r="AS731" s="22" t="s">
        <v>37</v>
      </c>
      <c r="AT731" s="22">
        <v>0</v>
      </c>
      <c r="AU731" s="21" t="s">
        <v>37</v>
      </c>
      <c r="AV731" s="21" t="s">
        <v>37</v>
      </c>
      <c r="AW731" s="21" t="s">
        <v>37</v>
      </c>
      <c r="AX731" s="21" t="s">
        <v>37</v>
      </c>
      <c r="AY731" s="21">
        <v>0</v>
      </c>
      <c r="AZ731" s="21" t="s">
        <v>37</v>
      </c>
      <c r="BA731" s="21" t="s">
        <v>37</v>
      </c>
      <c r="BB731" s="21" t="s">
        <v>37</v>
      </c>
      <c r="BC731" s="21" t="s">
        <v>37</v>
      </c>
      <c r="BD731" s="21">
        <v>0</v>
      </c>
      <c r="BE731" s="20">
        <v>622</v>
      </c>
      <c r="BF731" s="20">
        <v>835</v>
      </c>
      <c r="BG731" s="20">
        <v>309</v>
      </c>
      <c r="BH731" s="20" t="s">
        <v>37</v>
      </c>
      <c r="BI731" s="20">
        <v>1766</v>
      </c>
      <c r="BJ731" s="20">
        <v>336</v>
      </c>
      <c r="BK731" s="20">
        <v>767</v>
      </c>
      <c r="BL731" s="20">
        <v>133</v>
      </c>
      <c r="BM731" s="20" t="s">
        <v>37</v>
      </c>
      <c r="BN731" s="20">
        <v>1236</v>
      </c>
      <c r="BO731" s="22" t="s">
        <v>37</v>
      </c>
      <c r="BP731" s="22" t="s">
        <v>37</v>
      </c>
      <c r="BQ731" s="22" t="s">
        <v>37</v>
      </c>
      <c r="BR731" s="22" t="s">
        <v>37</v>
      </c>
      <c r="BS731" s="22">
        <v>0</v>
      </c>
      <c r="BT731" s="22" t="s">
        <v>37</v>
      </c>
      <c r="BU731" s="22" t="s">
        <v>37</v>
      </c>
      <c r="BV731" s="22">
        <v>2745</v>
      </c>
      <c r="BW731" s="22" t="s">
        <v>37</v>
      </c>
      <c r="BX731" s="22">
        <v>2745</v>
      </c>
      <c r="BY731" s="24">
        <v>1240</v>
      </c>
      <c r="BZ731" s="24">
        <v>886</v>
      </c>
      <c r="CA731" s="24">
        <v>378</v>
      </c>
      <c r="CB731" s="24" t="s">
        <v>37</v>
      </c>
      <c r="CC731" s="24">
        <v>2504</v>
      </c>
      <c r="CD731" s="24">
        <v>2198</v>
      </c>
      <c r="CE731" s="24">
        <v>2488</v>
      </c>
      <c r="CF731" s="24">
        <v>3565</v>
      </c>
      <c r="CG731" s="24">
        <v>0</v>
      </c>
      <c r="CH731" s="24">
        <v>8251</v>
      </c>
      <c r="CI731" s="22" t="s">
        <v>37</v>
      </c>
      <c r="CJ731" s="22" t="s">
        <v>37</v>
      </c>
      <c r="CK731" s="22">
        <v>27</v>
      </c>
      <c r="CL731" s="22" t="s">
        <v>37</v>
      </c>
      <c r="CM731" s="20" t="s">
        <v>37</v>
      </c>
      <c r="CN731" s="20" t="s">
        <v>37</v>
      </c>
      <c r="CO731" s="20" t="s">
        <v>37</v>
      </c>
      <c r="CP731" s="20" t="s">
        <v>37</v>
      </c>
    </row>
    <row r="732" spans="1:94" x14ac:dyDescent="0.35">
      <c r="A732" s="16">
        <v>2012</v>
      </c>
      <c r="B732" s="17">
        <v>20860</v>
      </c>
      <c r="C732" s="18" t="s">
        <v>1862</v>
      </c>
      <c r="D732" s="18" t="s">
        <v>83</v>
      </c>
      <c r="E732" s="18" t="s">
        <v>57</v>
      </c>
      <c r="F732" s="16" t="s">
        <v>8</v>
      </c>
      <c r="G732" s="20" t="s">
        <v>37</v>
      </c>
      <c r="H732" s="20" t="s">
        <v>37</v>
      </c>
      <c r="I732" s="20" t="s">
        <v>37</v>
      </c>
      <c r="J732" s="20" t="s">
        <v>37</v>
      </c>
      <c r="K732" s="20">
        <v>0</v>
      </c>
      <c r="L732" s="19" t="s">
        <v>37</v>
      </c>
      <c r="M732" s="19" t="s">
        <v>37</v>
      </c>
      <c r="N732" s="19" t="s">
        <v>37</v>
      </c>
      <c r="O732" s="19" t="s">
        <v>37</v>
      </c>
      <c r="P732" s="19">
        <v>0</v>
      </c>
      <c r="Q732" s="22" t="s">
        <v>37</v>
      </c>
      <c r="R732" s="22" t="s">
        <v>37</v>
      </c>
      <c r="S732" s="22" t="s">
        <v>37</v>
      </c>
      <c r="T732" s="22" t="s">
        <v>37</v>
      </c>
      <c r="U732" s="22">
        <v>0</v>
      </c>
      <c r="V732" s="21" t="s">
        <v>37</v>
      </c>
      <c r="W732" s="21" t="s">
        <v>37</v>
      </c>
      <c r="X732" s="21" t="s">
        <v>37</v>
      </c>
      <c r="Y732" s="21" t="s">
        <v>37</v>
      </c>
      <c r="Z732" s="21">
        <v>0</v>
      </c>
      <c r="AA732" s="20" t="s">
        <v>37</v>
      </c>
      <c r="AB732" s="20" t="s">
        <v>37</v>
      </c>
      <c r="AC732" s="20" t="s">
        <v>37</v>
      </c>
      <c r="AD732" s="20" t="s">
        <v>37</v>
      </c>
      <c r="AE732" s="20">
        <v>0</v>
      </c>
      <c r="AF732" s="19" t="s">
        <v>37</v>
      </c>
      <c r="AG732" s="19" t="s">
        <v>37</v>
      </c>
      <c r="AH732" s="19" t="s">
        <v>37</v>
      </c>
      <c r="AI732" s="19" t="s">
        <v>37</v>
      </c>
      <c r="AJ732" s="19">
        <v>0</v>
      </c>
      <c r="AK732" s="19" t="s">
        <v>37</v>
      </c>
      <c r="AL732" s="19" t="s">
        <v>37</v>
      </c>
      <c r="AM732" s="19" t="s">
        <v>37</v>
      </c>
      <c r="AN732" s="19" t="s">
        <v>37</v>
      </c>
      <c r="AO732" s="19">
        <v>0</v>
      </c>
      <c r="AP732" s="22" t="s">
        <v>37</v>
      </c>
      <c r="AQ732" s="22" t="s">
        <v>37</v>
      </c>
      <c r="AR732" s="22" t="s">
        <v>37</v>
      </c>
      <c r="AS732" s="22" t="s">
        <v>37</v>
      </c>
      <c r="AT732" s="22">
        <v>0</v>
      </c>
      <c r="AU732" s="21">
        <v>0.1</v>
      </c>
      <c r="AV732" s="21" t="s">
        <v>37</v>
      </c>
      <c r="AW732" s="21">
        <v>19</v>
      </c>
      <c r="AX732" s="21" t="s">
        <v>37</v>
      </c>
      <c r="AY732" s="21">
        <v>19.100000000000001</v>
      </c>
      <c r="AZ732" s="21">
        <v>0.1</v>
      </c>
      <c r="BA732" s="21" t="s">
        <v>37</v>
      </c>
      <c r="BB732" s="21">
        <v>19</v>
      </c>
      <c r="BC732" s="21" t="s">
        <v>37</v>
      </c>
      <c r="BD732" s="21">
        <v>19.100000000000001</v>
      </c>
      <c r="BE732" s="20" t="s">
        <v>37</v>
      </c>
      <c r="BF732" s="20" t="s">
        <v>37</v>
      </c>
      <c r="BG732" s="20" t="s">
        <v>37</v>
      </c>
      <c r="BH732" s="20" t="s">
        <v>37</v>
      </c>
      <c r="BI732" s="20">
        <v>0</v>
      </c>
      <c r="BJ732" s="20" t="s">
        <v>37</v>
      </c>
      <c r="BK732" s="20" t="s">
        <v>37</v>
      </c>
      <c r="BL732" s="20" t="s">
        <v>37</v>
      </c>
      <c r="BM732" s="20" t="s">
        <v>37</v>
      </c>
      <c r="BN732" s="20">
        <v>0</v>
      </c>
      <c r="BO732" s="22" t="s">
        <v>37</v>
      </c>
      <c r="BP732" s="22" t="s">
        <v>37</v>
      </c>
      <c r="BQ732" s="22" t="s">
        <v>37</v>
      </c>
      <c r="BR732" s="22" t="s">
        <v>37</v>
      </c>
      <c r="BS732" s="22">
        <v>0</v>
      </c>
      <c r="BT732" s="22">
        <v>3</v>
      </c>
      <c r="BU732" s="22" t="s">
        <v>37</v>
      </c>
      <c r="BV732" s="22">
        <v>1200</v>
      </c>
      <c r="BW732" s="22" t="s">
        <v>37</v>
      </c>
      <c r="BX732" s="22">
        <v>1203</v>
      </c>
      <c r="BY732" s="24" t="s">
        <v>37</v>
      </c>
      <c r="BZ732" s="24" t="s">
        <v>37</v>
      </c>
      <c r="CA732" s="24" t="s">
        <v>37</v>
      </c>
      <c r="CB732" s="24" t="s">
        <v>37</v>
      </c>
      <c r="CC732" s="24">
        <v>0</v>
      </c>
      <c r="CD732" s="24">
        <v>3</v>
      </c>
      <c r="CE732" s="24">
        <v>0</v>
      </c>
      <c r="CF732" s="24">
        <v>1200</v>
      </c>
      <c r="CG732" s="24">
        <v>0</v>
      </c>
      <c r="CH732" s="24">
        <v>1203</v>
      </c>
      <c r="CI732" s="22">
        <v>91</v>
      </c>
      <c r="CJ732" s="22" t="s">
        <v>37</v>
      </c>
      <c r="CK732" s="22">
        <v>2</v>
      </c>
      <c r="CL732" s="22" t="s">
        <v>37</v>
      </c>
      <c r="CM732" s="20">
        <v>207</v>
      </c>
      <c r="CN732" s="20">
        <v>75</v>
      </c>
      <c r="CO732" s="20">
        <v>2</v>
      </c>
      <c r="CP732" s="20" t="s">
        <v>37</v>
      </c>
    </row>
    <row r="733" spans="1:94" x14ac:dyDescent="0.35">
      <c r="A733" s="16">
        <v>2012</v>
      </c>
      <c r="B733" s="17">
        <v>20860</v>
      </c>
      <c r="C733" s="18" t="s">
        <v>1862</v>
      </c>
      <c r="D733" s="18" t="s">
        <v>39</v>
      </c>
      <c r="E733" s="18" t="s">
        <v>57</v>
      </c>
      <c r="F733" s="16" t="s">
        <v>8</v>
      </c>
      <c r="G733" s="20" t="s">
        <v>37</v>
      </c>
      <c r="H733" s="20" t="s">
        <v>37</v>
      </c>
      <c r="I733" s="20" t="s">
        <v>37</v>
      </c>
      <c r="J733" s="20" t="s">
        <v>37</v>
      </c>
      <c r="K733" s="20">
        <v>0</v>
      </c>
      <c r="L733" s="19" t="s">
        <v>37</v>
      </c>
      <c r="M733" s="19" t="s">
        <v>37</v>
      </c>
      <c r="N733" s="19" t="s">
        <v>37</v>
      </c>
      <c r="O733" s="19" t="s">
        <v>37</v>
      </c>
      <c r="P733" s="19">
        <v>0</v>
      </c>
      <c r="Q733" s="22" t="s">
        <v>37</v>
      </c>
      <c r="R733" s="22" t="s">
        <v>37</v>
      </c>
      <c r="S733" s="22" t="s">
        <v>37</v>
      </c>
      <c r="T733" s="22" t="s">
        <v>37</v>
      </c>
      <c r="U733" s="22">
        <v>0</v>
      </c>
      <c r="V733" s="21" t="s">
        <v>37</v>
      </c>
      <c r="W733" s="21" t="s">
        <v>37</v>
      </c>
      <c r="X733" s="21" t="s">
        <v>37</v>
      </c>
      <c r="Y733" s="21" t="s">
        <v>37</v>
      </c>
      <c r="Z733" s="21">
        <v>0</v>
      </c>
      <c r="AA733" s="20" t="s">
        <v>37</v>
      </c>
      <c r="AB733" s="20" t="s">
        <v>37</v>
      </c>
      <c r="AC733" s="20" t="s">
        <v>37</v>
      </c>
      <c r="AD733" s="20" t="s">
        <v>37</v>
      </c>
      <c r="AE733" s="20">
        <v>0</v>
      </c>
      <c r="AF733" s="19">
        <v>0</v>
      </c>
      <c r="AG733" s="19">
        <v>0.3</v>
      </c>
      <c r="AH733" s="19">
        <v>1</v>
      </c>
      <c r="AI733" s="19" t="s">
        <v>37</v>
      </c>
      <c r="AJ733" s="19">
        <v>1.3</v>
      </c>
      <c r="AK733" s="19">
        <v>0</v>
      </c>
      <c r="AL733" s="19">
        <v>0.3</v>
      </c>
      <c r="AM733" s="19">
        <v>1</v>
      </c>
      <c r="AN733" s="19" t="s">
        <v>37</v>
      </c>
      <c r="AO733" s="19">
        <v>1.3</v>
      </c>
      <c r="AP733" s="22" t="s">
        <v>37</v>
      </c>
      <c r="AQ733" s="22" t="s">
        <v>37</v>
      </c>
      <c r="AR733" s="22" t="s">
        <v>37</v>
      </c>
      <c r="AS733" s="22" t="s">
        <v>37</v>
      </c>
      <c r="AT733" s="22">
        <v>0</v>
      </c>
      <c r="AU733" s="21">
        <v>30</v>
      </c>
      <c r="AV733" s="21">
        <v>20</v>
      </c>
      <c r="AW733" s="21">
        <v>322</v>
      </c>
      <c r="AX733" s="21" t="s">
        <v>37</v>
      </c>
      <c r="AY733" s="21">
        <v>372</v>
      </c>
      <c r="AZ733" s="21">
        <v>32.4</v>
      </c>
      <c r="BA733" s="21">
        <v>24.8</v>
      </c>
      <c r="BB733" s="21">
        <v>322</v>
      </c>
      <c r="BC733" s="21" t="s">
        <v>37</v>
      </c>
      <c r="BD733" s="21">
        <v>379.2</v>
      </c>
      <c r="BE733" s="20" t="s">
        <v>37</v>
      </c>
      <c r="BF733" s="20" t="s">
        <v>37</v>
      </c>
      <c r="BG733" s="20" t="s">
        <v>37</v>
      </c>
      <c r="BH733" s="20" t="s">
        <v>37</v>
      </c>
      <c r="BI733" s="20">
        <v>0</v>
      </c>
      <c r="BJ733" s="20" t="s">
        <v>37</v>
      </c>
      <c r="BK733" s="20" t="s">
        <v>37</v>
      </c>
      <c r="BL733" s="20" t="s">
        <v>37</v>
      </c>
      <c r="BM733" s="20" t="s">
        <v>37</v>
      </c>
      <c r="BN733" s="20">
        <v>0</v>
      </c>
      <c r="BO733" s="22" t="s">
        <v>37</v>
      </c>
      <c r="BP733" s="22" t="s">
        <v>37</v>
      </c>
      <c r="BQ733" s="22" t="s">
        <v>37</v>
      </c>
      <c r="BR733" s="22" t="s">
        <v>37</v>
      </c>
      <c r="BS733" s="22">
        <v>0</v>
      </c>
      <c r="BT733" s="22">
        <v>791</v>
      </c>
      <c r="BU733" s="22">
        <v>1146</v>
      </c>
      <c r="BV733" s="22">
        <v>18240</v>
      </c>
      <c r="BW733" s="22" t="s">
        <v>37</v>
      </c>
      <c r="BX733" s="22">
        <v>20177</v>
      </c>
      <c r="BY733" s="24" t="s">
        <v>37</v>
      </c>
      <c r="BZ733" s="24" t="s">
        <v>37</v>
      </c>
      <c r="CA733" s="24" t="s">
        <v>37</v>
      </c>
      <c r="CB733" s="24" t="s">
        <v>37</v>
      </c>
      <c r="CC733" s="24">
        <v>0</v>
      </c>
      <c r="CD733" s="24">
        <v>791</v>
      </c>
      <c r="CE733" s="24">
        <v>1146</v>
      </c>
      <c r="CF733" s="24">
        <v>18240</v>
      </c>
      <c r="CG733" s="24">
        <v>0</v>
      </c>
      <c r="CH733" s="24">
        <v>20177</v>
      </c>
      <c r="CI733" s="22">
        <v>24350</v>
      </c>
      <c r="CJ733" s="22">
        <v>315</v>
      </c>
      <c r="CK733" s="22">
        <v>50</v>
      </c>
      <c r="CL733" s="22" t="s">
        <v>37</v>
      </c>
      <c r="CM733" s="20">
        <v>16000</v>
      </c>
      <c r="CN733" s="20">
        <v>7272</v>
      </c>
      <c r="CO733" s="20">
        <v>210</v>
      </c>
      <c r="CP733" s="20" t="s">
        <v>37</v>
      </c>
    </row>
    <row r="734" spans="1:94" x14ac:dyDescent="0.35">
      <c r="A734" s="16">
        <v>2012</v>
      </c>
      <c r="B734" s="17">
        <v>20862</v>
      </c>
      <c r="C734" s="18" t="s">
        <v>1863</v>
      </c>
      <c r="D734" s="18" t="s">
        <v>39</v>
      </c>
      <c r="E734" s="18" t="s">
        <v>28</v>
      </c>
      <c r="F734" s="16" t="s">
        <v>8</v>
      </c>
      <c r="G734" s="20" t="s">
        <v>37</v>
      </c>
      <c r="H734" s="20" t="s">
        <v>37</v>
      </c>
      <c r="I734" s="20" t="s">
        <v>37</v>
      </c>
      <c r="J734" s="20" t="s">
        <v>37</v>
      </c>
      <c r="K734" s="20" t="s">
        <v>37</v>
      </c>
      <c r="L734" s="19" t="s">
        <v>37</v>
      </c>
      <c r="M734" s="19" t="s">
        <v>37</v>
      </c>
      <c r="N734" s="19" t="s">
        <v>37</v>
      </c>
      <c r="O734" s="19" t="s">
        <v>37</v>
      </c>
      <c r="P734" s="19" t="s">
        <v>37</v>
      </c>
      <c r="Q734" s="22" t="s">
        <v>37</v>
      </c>
      <c r="R734" s="22" t="s">
        <v>37</v>
      </c>
      <c r="S734" s="22" t="s">
        <v>37</v>
      </c>
      <c r="T734" s="22" t="s">
        <v>37</v>
      </c>
      <c r="U734" s="22" t="s">
        <v>37</v>
      </c>
      <c r="V734" s="21" t="s">
        <v>37</v>
      </c>
      <c r="W734" s="21" t="s">
        <v>37</v>
      </c>
      <c r="X734" s="21" t="s">
        <v>37</v>
      </c>
      <c r="Y734" s="21" t="s">
        <v>37</v>
      </c>
      <c r="Z734" s="21" t="s">
        <v>37</v>
      </c>
      <c r="AA734" s="20" t="s">
        <v>37</v>
      </c>
      <c r="AB734" s="20" t="s">
        <v>37</v>
      </c>
      <c r="AC734" s="20" t="s">
        <v>37</v>
      </c>
      <c r="AD734" s="20" t="s">
        <v>37</v>
      </c>
      <c r="AE734" s="20" t="s">
        <v>37</v>
      </c>
      <c r="AF734" s="19" t="s">
        <v>37</v>
      </c>
      <c r="AG734" s="19" t="s">
        <v>37</v>
      </c>
      <c r="AH734" s="19" t="s">
        <v>37</v>
      </c>
      <c r="AI734" s="19" t="s">
        <v>37</v>
      </c>
      <c r="AJ734" s="19" t="s">
        <v>37</v>
      </c>
      <c r="AK734" s="19" t="s">
        <v>37</v>
      </c>
      <c r="AL734" s="19" t="s">
        <v>37</v>
      </c>
      <c r="AM734" s="19" t="s">
        <v>37</v>
      </c>
      <c r="AN734" s="19" t="s">
        <v>37</v>
      </c>
      <c r="AO734" s="19" t="s">
        <v>37</v>
      </c>
      <c r="AP734" s="22" t="s">
        <v>37</v>
      </c>
      <c r="AQ734" s="22" t="s">
        <v>37</v>
      </c>
      <c r="AR734" s="22" t="s">
        <v>37</v>
      </c>
      <c r="AS734" s="22" t="s">
        <v>37</v>
      </c>
      <c r="AT734" s="22" t="s">
        <v>37</v>
      </c>
      <c r="AU734" s="21" t="s">
        <v>37</v>
      </c>
      <c r="AV734" s="21" t="s">
        <v>37</v>
      </c>
      <c r="AW734" s="21" t="s">
        <v>37</v>
      </c>
      <c r="AX734" s="21" t="s">
        <v>37</v>
      </c>
      <c r="AY734" s="21" t="s">
        <v>37</v>
      </c>
      <c r="AZ734" s="21" t="s">
        <v>37</v>
      </c>
      <c r="BA734" s="21" t="s">
        <v>37</v>
      </c>
      <c r="BB734" s="21" t="s">
        <v>37</v>
      </c>
      <c r="BC734" s="21" t="s">
        <v>37</v>
      </c>
      <c r="BD734" s="21" t="s">
        <v>37</v>
      </c>
      <c r="BE734" s="20" t="s">
        <v>37</v>
      </c>
      <c r="BF734" s="20" t="s">
        <v>37</v>
      </c>
      <c r="BG734" s="20" t="s">
        <v>37</v>
      </c>
      <c r="BH734" s="20" t="s">
        <v>37</v>
      </c>
      <c r="BI734" s="20" t="s">
        <v>37</v>
      </c>
      <c r="BJ734" s="20" t="s">
        <v>37</v>
      </c>
      <c r="BK734" s="20" t="s">
        <v>37</v>
      </c>
      <c r="BL734" s="20" t="s">
        <v>37</v>
      </c>
      <c r="BM734" s="20" t="s">
        <v>37</v>
      </c>
      <c r="BN734" s="20" t="s">
        <v>37</v>
      </c>
      <c r="BO734" s="22" t="s">
        <v>37</v>
      </c>
      <c r="BP734" s="22" t="s">
        <v>37</v>
      </c>
      <c r="BQ734" s="22" t="s">
        <v>37</v>
      </c>
      <c r="BR734" s="22" t="s">
        <v>37</v>
      </c>
      <c r="BS734" s="22" t="s">
        <v>37</v>
      </c>
      <c r="BT734" s="22" t="s">
        <v>37</v>
      </c>
      <c r="BU734" s="22" t="s">
        <v>37</v>
      </c>
      <c r="BV734" s="22" t="s">
        <v>37</v>
      </c>
      <c r="BW734" s="22" t="s">
        <v>37</v>
      </c>
      <c r="BX734" s="22" t="s">
        <v>37</v>
      </c>
      <c r="BY734" s="24" t="s">
        <v>37</v>
      </c>
      <c r="BZ734" s="24" t="s">
        <v>37</v>
      </c>
      <c r="CA734" s="24" t="s">
        <v>37</v>
      </c>
      <c r="CB734" s="24" t="s">
        <v>37</v>
      </c>
      <c r="CC734" s="24" t="s">
        <v>37</v>
      </c>
      <c r="CD734" s="24" t="s">
        <v>37</v>
      </c>
      <c r="CE734" s="24" t="s">
        <v>37</v>
      </c>
      <c r="CF734" s="24" t="s">
        <v>37</v>
      </c>
      <c r="CG734" s="24" t="s">
        <v>37</v>
      </c>
      <c r="CH734" s="24" t="s">
        <v>37</v>
      </c>
      <c r="CI734" s="22" t="s">
        <v>37</v>
      </c>
      <c r="CJ734" s="22" t="s">
        <v>37</v>
      </c>
      <c r="CK734" s="22" t="s">
        <v>37</v>
      </c>
      <c r="CL734" s="22" t="s">
        <v>37</v>
      </c>
      <c r="CM734" s="20">
        <v>54</v>
      </c>
      <c r="CN734" s="20">
        <v>203</v>
      </c>
      <c r="CO734" s="20">
        <v>5</v>
      </c>
      <c r="CP734" s="20" t="s">
        <v>37</v>
      </c>
    </row>
    <row r="735" spans="1:94" x14ac:dyDescent="0.35">
      <c r="A735" s="16">
        <v>2012</v>
      </c>
      <c r="B735" s="17">
        <v>20885</v>
      </c>
      <c r="C735" s="18" t="s">
        <v>1864</v>
      </c>
      <c r="D735" s="18" t="s">
        <v>61</v>
      </c>
      <c r="E735" s="18" t="s">
        <v>33</v>
      </c>
      <c r="F735" s="16" t="s">
        <v>8</v>
      </c>
      <c r="G735" s="20">
        <v>40</v>
      </c>
      <c r="H735" s="20" t="s">
        <v>37</v>
      </c>
      <c r="I735" s="20" t="s">
        <v>37</v>
      </c>
      <c r="J735" s="20" t="s">
        <v>37</v>
      </c>
      <c r="K735" s="20">
        <v>40</v>
      </c>
      <c r="L735" s="19" t="s">
        <v>37</v>
      </c>
      <c r="M735" s="19" t="s">
        <v>37</v>
      </c>
      <c r="N735" s="19" t="s">
        <v>37</v>
      </c>
      <c r="O735" s="19" t="s">
        <v>37</v>
      </c>
      <c r="P735" s="19">
        <v>0</v>
      </c>
      <c r="Q735" s="22">
        <v>200</v>
      </c>
      <c r="R735" s="22" t="s">
        <v>37</v>
      </c>
      <c r="S735" s="22" t="s">
        <v>37</v>
      </c>
      <c r="T735" s="22" t="s">
        <v>37</v>
      </c>
      <c r="U735" s="22">
        <v>200</v>
      </c>
      <c r="V735" s="21" t="s">
        <v>37</v>
      </c>
      <c r="W735" s="21" t="s">
        <v>37</v>
      </c>
      <c r="X735" s="21" t="s">
        <v>37</v>
      </c>
      <c r="Y735" s="21" t="s">
        <v>37</v>
      </c>
      <c r="Z735" s="21">
        <v>0</v>
      </c>
      <c r="AA735" s="20">
        <v>109</v>
      </c>
      <c r="AB735" s="20">
        <v>55</v>
      </c>
      <c r="AC735" s="20" t="s">
        <v>37</v>
      </c>
      <c r="AD735" s="20" t="s">
        <v>37</v>
      </c>
      <c r="AE735" s="20">
        <v>164</v>
      </c>
      <c r="AF735" s="19">
        <v>5</v>
      </c>
      <c r="AG735" s="19">
        <v>1</v>
      </c>
      <c r="AH735" s="19" t="s">
        <v>37</v>
      </c>
      <c r="AI735" s="19" t="s">
        <v>37</v>
      </c>
      <c r="AJ735" s="19">
        <v>6</v>
      </c>
      <c r="AK735" s="19">
        <v>5</v>
      </c>
      <c r="AL735" s="19">
        <v>2</v>
      </c>
      <c r="AM735" s="19" t="s">
        <v>37</v>
      </c>
      <c r="AN735" s="19" t="s">
        <v>37</v>
      </c>
      <c r="AO735" s="19">
        <v>7</v>
      </c>
      <c r="AP735" s="22">
        <v>1169</v>
      </c>
      <c r="AQ735" s="22">
        <v>600</v>
      </c>
      <c r="AR735" s="22" t="s">
        <v>37</v>
      </c>
      <c r="AS735" s="22" t="s">
        <v>37</v>
      </c>
      <c r="AT735" s="22">
        <v>1769</v>
      </c>
      <c r="AU735" s="21">
        <v>20.5</v>
      </c>
      <c r="AV735" s="21">
        <v>10.8</v>
      </c>
      <c r="AW735" s="21" t="s">
        <v>37</v>
      </c>
      <c r="AX735" s="21" t="s">
        <v>37</v>
      </c>
      <c r="AY735" s="21">
        <v>31.3</v>
      </c>
      <c r="AZ735" s="21">
        <v>35.200000000000003</v>
      </c>
      <c r="BA735" s="21">
        <v>18</v>
      </c>
      <c r="BB735" s="21" t="s">
        <v>37</v>
      </c>
      <c r="BC735" s="21" t="s">
        <v>37</v>
      </c>
      <c r="BD735" s="21">
        <v>53.2</v>
      </c>
      <c r="BE735" s="20">
        <v>2</v>
      </c>
      <c r="BF735" s="20" t="s">
        <v>37</v>
      </c>
      <c r="BG735" s="20" t="s">
        <v>37</v>
      </c>
      <c r="BH735" s="20" t="s">
        <v>37</v>
      </c>
      <c r="BI735" s="20">
        <v>2</v>
      </c>
      <c r="BJ735" s="20">
        <v>0</v>
      </c>
      <c r="BK735" s="20" t="s">
        <v>37</v>
      </c>
      <c r="BL735" s="20" t="s">
        <v>37</v>
      </c>
      <c r="BM735" s="20" t="s">
        <v>37</v>
      </c>
      <c r="BN735" s="20">
        <v>0</v>
      </c>
      <c r="BO735" s="22">
        <v>4</v>
      </c>
      <c r="BP735" s="22" t="s">
        <v>37</v>
      </c>
      <c r="BQ735" s="22" t="s">
        <v>37</v>
      </c>
      <c r="BR735" s="22" t="s">
        <v>37</v>
      </c>
      <c r="BS735" s="22">
        <v>4</v>
      </c>
      <c r="BT735" s="22">
        <v>0</v>
      </c>
      <c r="BU735" s="22" t="s">
        <v>37</v>
      </c>
      <c r="BV735" s="22" t="s">
        <v>37</v>
      </c>
      <c r="BW735" s="22" t="s">
        <v>37</v>
      </c>
      <c r="BX735" s="22">
        <v>0</v>
      </c>
      <c r="BY735" s="24">
        <v>13</v>
      </c>
      <c r="BZ735" s="24" t="s">
        <v>37</v>
      </c>
      <c r="CA735" s="24" t="s">
        <v>37</v>
      </c>
      <c r="CB735" s="24" t="s">
        <v>37</v>
      </c>
      <c r="CC735" s="24">
        <v>13</v>
      </c>
      <c r="CD735" s="24">
        <v>19</v>
      </c>
      <c r="CE735" s="24">
        <v>0</v>
      </c>
      <c r="CF735" s="24">
        <v>0</v>
      </c>
      <c r="CG735" s="24">
        <v>0</v>
      </c>
      <c r="CH735" s="24">
        <v>19</v>
      </c>
      <c r="CI735" s="22" t="s">
        <v>37</v>
      </c>
      <c r="CJ735" s="22" t="s">
        <v>37</v>
      </c>
      <c r="CK735" s="22" t="s">
        <v>37</v>
      </c>
      <c r="CL735" s="22" t="s">
        <v>37</v>
      </c>
      <c r="CM735" s="20" t="s">
        <v>37</v>
      </c>
      <c r="CN735" s="20" t="s">
        <v>37</v>
      </c>
      <c r="CO735" s="20" t="s">
        <v>37</v>
      </c>
      <c r="CP735" s="20" t="s">
        <v>37</v>
      </c>
    </row>
    <row r="736" spans="1:94" x14ac:dyDescent="0.35">
      <c r="A736" s="16">
        <v>2012</v>
      </c>
      <c r="B736" s="17">
        <v>20963</v>
      </c>
      <c r="C736" s="18" t="s">
        <v>1869</v>
      </c>
      <c r="D736" s="18" t="s">
        <v>123</v>
      </c>
      <c r="E736" s="18" t="s">
        <v>33</v>
      </c>
      <c r="F736" s="16" t="s">
        <v>8</v>
      </c>
      <c r="G736" s="20" t="s">
        <v>37</v>
      </c>
      <c r="H736" s="20" t="s">
        <v>37</v>
      </c>
      <c r="I736" s="20" t="s">
        <v>37</v>
      </c>
      <c r="J736" s="20" t="s">
        <v>37</v>
      </c>
      <c r="K736" s="20">
        <v>0</v>
      </c>
      <c r="L736" s="19" t="s">
        <v>37</v>
      </c>
      <c r="M736" s="19" t="s">
        <v>37</v>
      </c>
      <c r="N736" s="19" t="s">
        <v>37</v>
      </c>
      <c r="O736" s="19" t="s">
        <v>37</v>
      </c>
      <c r="P736" s="19">
        <v>0</v>
      </c>
      <c r="Q736" s="22" t="s">
        <v>37</v>
      </c>
      <c r="R736" s="22" t="s">
        <v>37</v>
      </c>
      <c r="S736" s="22" t="s">
        <v>37</v>
      </c>
      <c r="T736" s="22" t="s">
        <v>37</v>
      </c>
      <c r="U736" s="22">
        <v>0</v>
      </c>
      <c r="V736" s="21" t="s">
        <v>37</v>
      </c>
      <c r="W736" s="21" t="s">
        <v>37</v>
      </c>
      <c r="X736" s="21" t="s">
        <v>37</v>
      </c>
      <c r="Y736" s="21" t="s">
        <v>37</v>
      </c>
      <c r="Z736" s="21">
        <v>0</v>
      </c>
      <c r="AA736" s="20" t="s">
        <v>37</v>
      </c>
      <c r="AB736" s="20" t="s">
        <v>37</v>
      </c>
      <c r="AC736" s="20" t="s">
        <v>37</v>
      </c>
      <c r="AD736" s="20" t="s">
        <v>37</v>
      </c>
      <c r="AE736" s="20">
        <v>0</v>
      </c>
      <c r="AF736" s="19" t="s">
        <v>37</v>
      </c>
      <c r="AG736" s="19" t="s">
        <v>37</v>
      </c>
      <c r="AH736" s="19">
        <v>2</v>
      </c>
      <c r="AI736" s="19" t="s">
        <v>37</v>
      </c>
      <c r="AJ736" s="19">
        <v>2</v>
      </c>
      <c r="AK736" s="19" t="s">
        <v>37</v>
      </c>
      <c r="AL736" s="19" t="s">
        <v>37</v>
      </c>
      <c r="AM736" s="19">
        <v>3</v>
      </c>
      <c r="AN736" s="19" t="s">
        <v>37</v>
      </c>
      <c r="AO736" s="19">
        <v>3</v>
      </c>
      <c r="AP736" s="22" t="s">
        <v>37</v>
      </c>
      <c r="AQ736" s="22" t="s">
        <v>37</v>
      </c>
      <c r="AR736" s="22" t="s">
        <v>37</v>
      </c>
      <c r="AS736" s="22" t="s">
        <v>37</v>
      </c>
      <c r="AT736" s="22">
        <v>0</v>
      </c>
      <c r="AU736" s="21">
        <v>1</v>
      </c>
      <c r="AV736" s="21" t="s">
        <v>37</v>
      </c>
      <c r="AW736" s="21">
        <v>48</v>
      </c>
      <c r="AX736" s="21" t="s">
        <v>37</v>
      </c>
      <c r="AY736" s="21">
        <v>49</v>
      </c>
      <c r="AZ736" s="21">
        <v>2</v>
      </c>
      <c r="BA736" s="21" t="s">
        <v>37</v>
      </c>
      <c r="BB736" s="21">
        <v>50</v>
      </c>
      <c r="BC736" s="21" t="s">
        <v>37</v>
      </c>
      <c r="BD736" s="21">
        <v>52</v>
      </c>
      <c r="BE736" s="20" t="s">
        <v>37</v>
      </c>
      <c r="BF736" s="20" t="s">
        <v>37</v>
      </c>
      <c r="BG736" s="20" t="s">
        <v>37</v>
      </c>
      <c r="BH736" s="20" t="s">
        <v>37</v>
      </c>
      <c r="BI736" s="20">
        <v>0</v>
      </c>
      <c r="BJ736" s="20" t="s">
        <v>37</v>
      </c>
      <c r="BK736" s="20" t="s">
        <v>37</v>
      </c>
      <c r="BL736" s="20" t="s">
        <v>37</v>
      </c>
      <c r="BM736" s="20" t="s">
        <v>37</v>
      </c>
      <c r="BN736" s="20">
        <v>0</v>
      </c>
      <c r="BO736" s="22">
        <v>153</v>
      </c>
      <c r="BP736" s="22" t="s">
        <v>37</v>
      </c>
      <c r="BQ736" s="22" t="s">
        <v>37</v>
      </c>
      <c r="BR736" s="22" t="s">
        <v>37</v>
      </c>
      <c r="BS736" s="22">
        <v>153</v>
      </c>
      <c r="BT736" s="22" t="s">
        <v>37</v>
      </c>
      <c r="BU736" s="22" t="s">
        <v>37</v>
      </c>
      <c r="BV736" s="22" t="s">
        <v>37</v>
      </c>
      <c r="BW736" s="22" t="s">
        <v>37</v>
      </c>
      <c r="BX736" s="22">
        <v>0</v>
      </c>
      <c r="BY736" s="24">
        <v>12</v>
      </c>
      <c r="BZ736" s="24" t="s">
        <v>37</v>
      </c>
      <c r="CA736" s="24" t="s">
        <v>37</v>
      </c>
      <c r="CB736" s="24" t="s">
        <v>37</v>
      </c>
      <c r="CC736" s="24">
        <v>12</v>
      </c>
      <c r="CD736" s="24">
        <v>165</v>
      </c>
      <c r="CE736" s="24">
        <v>0</v>
      </c>
      <c r="CF736" s="24">
        <v>0</v>
      </c>
      <c r="CG736" s="24">
        <v>0</v>
      </c>
      <c r="CH736" s="24">
        <v>165</v>
      </c>
      <c r="CI736" s="22" t="s">
        <v>37</v>
      </c>
      <c r="CJ736" s="22" t="s">
        <v>37</v>
      </c>
      <c r="CK736" s="22" t="s">
        <v>37</v>
      </c>
      <c r="CL736" s="22" t="s">
        <v>37</v>
      </c>
      <c r="CM736" s="20" t="s">
        <v>37</v>
      </c>
      <c r="CN736" s="20" t="s">
        <v>37</v>
      </c>
      <c r="CO736" s="20" t="s">
        <v>37</v>
      </c>
      <c r="CP736" s="20" t="s">
        <v>37</v>
      </c>
    </row>
    <row r="737" spans="1:94" x14ac:dyDescent="0.35">
      <c r="A737" s="16">
        <v>2012</v>
      </c>
      <c r="B737" s="17">
        <v>20997</v>
      </c>
      <c r="C737" s="18" t="s">
        <v>1871</v>
      </c>
      <c r="D737" s="18" t="s">
        <v>179</v>
      </c>
      <c r="E737" s="18" t="s">
        <v>33</v>
      </c>
      <c r="F737" s="16" t="s">
        <v>8</v>
      </c>
      <c r="G737" s="20">
        <v>367</v>
      </c>
      <c r="H737" s="20" t="s">
        <v>37</v>
      </c>
      <c r="I737" s="20" t="s">
        <v>37</v>
      </c>
      <c r="J737" s="20" t="s">
        <v>37</v>
      </c>
      <c r="K737" s="20">
        <v>367</v>
      </c>
      <c r="L737" s="19">
        <v>1</v>
      </c>
      <c r="M737" s="19" t="s">
        <v>37</v>
      </c>
      <c r="N737" s="19" t="s">
        <v>37</v>
      </c>
      <c r="O737" s="19" t="s">
        <v>37</v>
      </c>
      <c r="P737" s="19">
        <v>1</v>
      </c>
      <c r="Q737" s="22">
        <v>2042</v>
      </c>
      <c r="R737" s="22" t="s">
        <v>37</v>
      </c>
      <c r="S737" s="22" t="s">
        <v>37</v>
      </c>
      <c r="T737" s="22" t="s">
        <v>37</v>
      </c>
      <c r="U737" s="22">
        <v>2042</v>
      </c>
      <c r="V737" s="21">
        <v>2</v>
      </c>
      <c r="W737" s="21" t="s">
        <v>37</v>
      </c>
      <c r="X737" s="21" t="s">
        <v>37</v>
      </c>
      <c r="Y737" s="21" t="s">
        <v>37</v>
      </c>
      <c r="Z737" s="21">
        <v>2</v>
      </c>
      <c r="AA737" s="20">
        <v>10</v>
      </c>
      <c r="AB737" s="20" t="s">
        <v>37</v>
      </c>
      <c r="AC737" s="20" t="s">
        <v>37</v>
      </c>
      <c r="AD737" s="20" t="s">
        <v>37</v>
      </c>
      <c r="AE737" s="20">
        <v>10</v>
      </c>
      <c r="AF737" s="19">
        <v>1</v>
      </c>
      <c r="AG737" s="19" t="s">
        <v>37</v>
      </c>
      <c r="AH737" s="19" t="s">
        <v>37</v>
      </c>
      <c r="AI737" s="19" t="s">
        <v>37</v>
      </c>
      <c r="AJ737" s="19">
        <v>1</v>
      </c>
      <c r="AK737" s="19">
        <v>1</v>
      </c>
      <c r="AL737" s="19" t="s">
        <v>37</v>
      </c>
      <c r="AM737" s="19" t="s">
        <v>37</v>
      </c>
      <c r="AN737" s="19" t="s">
        <v>37</v>
      </c>
      <c r="AO737" s="19">
        <v>1</v>
      </c>
      <c r="AP737" s="22">
        <v>11213</v>
      </c>
      <c r="AQ737" s="22">
        <v>76</v>
      </c>
      <c r="AR737" s="22" t="s">
        <v>37</v>
      </c>
      <c r="AS737" s="22" t="s">
        <v>37</v>
      </c>
      <c r="AT737" s="22">
        <v>11289</v>
      </c>
      <c r="AU737" s="21">
        <v>10</v>
      </c>
      <c r="AV737" s="21">
        <v>1</v>
      </c>
      <c r="AW737" s="21" t="s">
        <v>37</v>
      </c>
      <c r="AX737" s="21" t="s">
        <v>37</v>
      </c>
      <c r="AY737" s="21">
        <v>11</v>
      </c>
      <c r="AZ737" s="21">
        <v>10</v>
      </c>
      <c r="BA737" s="21">
        <v>1</v>
      </c>
      <c r="BB737" s="21" t="s">
        <v>37</v>
      </c>
      <c r="BC737" s="21" t="s">
        <v>37</v>
      </c>
      <c r="BD737" s="21">
        <v>11</v>
      </c>
      <c r="BE737" s="20">
        <v>2</v>
      </c>
      <c r="BF737" s="20" t="s">
        <v>37</v>
      </c>
      <c r="BG737" s="20" t="s">
        <v>37</v>
      </c>
      <c r="BH737" s="20" t="s">
        <v>37</v>
      </c>
      <c r="BI737" s="20">
        <v>2</v>
      </c>
      <c r="BJ737" s="20">
        <v>42</v>
      </c>
      <c r="BK737" s="20" t="s">
        <v>37</v>
      </c>
      <c r="BL737" s="20" t="s">
        <v>37</v>
      </c>
      <c r="BM737" s="20" t="s">
        <v>37</v>
      </c>
      <c r="BN737" s="20">
        <v>42</v>
      </c>
      <c r="BO737" s="22">
        <v>24</v>
      </c>
      <c r="BP737" s="22" t="s">
        <v>37</v>
      </c>
      <c r="BQ737" s="22" t="s">
        <v>37</v>
      </c>
      <c r="BR737" s="22" t="s">
        <v>37</v>
      </c>
      <c r="BS737" s="22">
        <v>24</v>
      </c>
      <c r="BT737" s="22" t="s">
        <v>37</v>
      </c>
      <c r="BU737" s="22" t="s">
        <v>37</v>
      </c>
      <c r="BV737" s="22" t="s">
        <v>37</v>
      </c>
      <c r="BW737" s="22" t="s">
        <v>37</v>
      </c>
      <c r="BX737" s="22">
        <v>0</v>
      </c>
      <c r="BY737" s="24">
        <v>2</v>
      </c>
      <c r="BZ737" s="24" t="s">
        <v>37</v>
      </c>
      <c r="CA737" s="24" t="s">
        <v>37</v>
      </c>
      <c r="CB737" s="24" t="s">
        <v>37</v>
      </c>
      <c r="CC737" s="24">
        <v>2</v>
      </c>
      <c r="CD737" s="24">
        <v>70</v>
      </c>
      <c r="CE737" s="24">
        <v>0</v>
      </c>
      <c r="CF737" s="24">
        <v>0</v>
      </c>
      <c r="CG737" s="24">
        <v>0</v>
      </c>
      <c r="CH737" s="24">
        <v>70</v>
      </c>
      <c r="CI737" s="22" t="s">
        <v>37</v>
      </c>
      <c r="CJ737" s="22" t="s">
        <v>37</v>
      </c>
      <c r="CK737" s="22" t="s">
        <v>37</v>
      </c>
      <c r="CL737" s="22" t="s">
        <v>37</v>
      </c>
      <c r="CM737" s="20" t="s">
        <v>37</v>
      </c>
      <c r="CN737" s="20" t="s">
        <v>37</v>
      </c>
      <c r="CO737" s="20" t="s">
        <v>37</v>
      </c>
      <c r="CP737" s="20" t="s">
        <v>37</v>
      </c>
    </row>
    <row r="738" spans="1:94" x14ac:dyDescent="0.35">
      <c r="A738" s="16">
        <v>2012</v>
      </c>
      <c r="B738" s="17">
        <v>21002</v>
      </c>
      <c r="C738" s="18" t="s">
        <v>1872</v>
      </c>
      <c r="D738" s="18" t="s">
        <v>54</v>
      </c>
      <c r="E738" s="18" t="s">
        <v>33</v>
      </c>
      <c r="F738" s="16" t="s">
        <v>8</v>
      </c>
      <c r="G738" s="20">
        <v>5895</v>
      </c>
      <c r="H738" s="20">
        <v>11</v>
      </c>
      <c r="I738" s="20">
        <v>318</v>
      </c>
      <c r="J738" s="20">
        <v>0</v>
      </c>
      <c r="K738" s="20">
        <v>6224</v>
      </c>
      <c r="L738" s="19">
        <v>0.1</v>
      </c>
      <c r="M738" s="19">
        <v>0</v>
      </c>
      <c r="N738" s="19">
        <v>0.1</v>
      </c>
      <c r="O738" s="19">
        <v>0</v>
      </c>
      <c r="P738" s="19">
        <v>0.2</v>
      </c>
      <c r="Q738" s="22">
        <v>23522</v>
      </c>
      <c r="R738" s="22">
        <v>33</v>
      </c>
      <c r="S738" s="22">
        <v>936</v>
      </c>
      <c r="T738" s="22">
        <v>0</v>
      </c>
      <c r="U738" s="22">
        <v>24491</v>
      </c>
      <c r="V738" s="21">
        <v>0.4</v>
      </c>
      <c r="W738" s="21">
        <v>0</v>
      </c>
      <c r="X738" s="21">
        <v>0.3</v>
      </c>
      <c r="Y738" s="21">
        <v>0</v>
      </c>
      <c r="Z738" s="21">
        <v>0.7</v>
      </c>
      <c r="AA738" s="20" t="s">
        <v>37</v>
      </c>
      <c r="AB738" s="20" t="s">
        <v>37</v>
      </c>
      <c r="AC738" s="20" t="s">
        <v>37</v>
      </c>
      <c r="AD738" s="20" t="s">
        <v>37</v>
      </c>
      <c r="AE738" s="20">
        <v>0</v>
      </c>
      <c r="AF738" s="19">
        <v>1.4</v>
      </c>
      <c r="AG738" s="19">
        <v>0</v>
      </c>
      <c r="AH738" s="19">
        <v>0</v>
      </c>
      <c r="AI738" s="19">
        <v>0</v>
      </c>
      <c r="AJ738" s="19">
        <v>1.4</v>
      </c>
      <c r="AK738" s="19">
        <v>5.8</v>
      </c>
      <c r="AL738" s="19">
        <v>0</v>
      </c>
      <c r="AM738" s="19">
        <v>0</v>
      </c>
      <c r="AN738" s="19">
        <v>0</v>
      </c>
      <c r="AO738" s="19">
        <v>5.8</v>
      </c>
      <c r="AP738" s="22" t="s">
        <v>37</v>
      </c>
      <c r="AQ738" s="22" t="s">
        <v>37</v>
      </c>
      <c r="AR738" s="22" t="s">
        <v>37</v>
      </c>
      <c r="AS738" s="22" t="s">
        <v>37</v>
      </c>
      <c r="AT738" s="22">
        <v>0</v>
      </c>
      <c r="AU738" s="21">
        <v>1.4</v>
      </c>
      <c r="AV738" s="21">
        <v>0</v>
      </c>
      <c r="AW738" s="21">
        <v>0</v>
      </c>
      <c r="AX738" s="21">
        <v>0</v>
      </c>
      <c r="AY738" s="21">
        <v>1.4</v>
      </c>
      <c r="AZ738" s="21">
        <v>5.8</v>
      </c>
      <c r="BA738" s="21">
        <v>0</v>
      </c>
      <c r="BB738" s="21">
        <v>0</v>
      </c>
      <c r="BC738" s="21">
        <v>0</v>
      </c>
      <c r="BD738" s="21">
        <v>5.8</v>
      </c>
      <c r="BE738" s="20" t="s">
        <v>37</v>
      </c>
      <c r="BF738" s="20" t="s">
        <v>37</v>
      </c>
      <c r="BG738" s="20">
        <v>37</v>
      </c>
      <c r="BH738" s="20" t="s">
        <v>37</v>
      </c>
      <c r="BI738" s="20">
        <v>37</v>
      </c>
      <c r="BJ738" s="20" t="s">
        <v>37</v>
      </c>
      <c r="BK738" s="20" t="s">
        <v>37</v>
      </c>
      <c r="BL738" s="20" t="s">
        <v>37</v>
      </c>
      <c r="BM738" s="20" t="s">
        <v>37</v>
      </c>
      <c r="BN738" s="20">
        <v>0</v>
      </c>
      <c r="BO738" s="22">
        <v>286</v>
      </c>
      <c r="BP738" s="22" t="s">
        <v>37</v>
      </c>
      <c r="BQ738" s="22" t="s">
        <v>37</v>
      </c>
      <c r="BR738" s="22" t="s">
        <v>37</v>
      </c>
      <c r="BS738" s="22">
        <v>286</v>
      </c>
      <c r="BT738" s="22">
        <v>50</v>
      </c>
      <c r="BU738" s="22" t="s">
        <v>37</v>
      </c>
      <c r="BV738" s="22" t="s">
        <v>37</v>
      </c>
      <c r="BW738" s="22" t="s">
        <v>37</v>
      </c>
      <c r="BX738" s="22">
        <v>50</v>
      </c>
      <c r="BY738" s="24" t="s">
        <v>37</v>
      </c>
      <c r="BZ738" s="24" t="s">
        <v>37</v>
      </c>
      <c r="CA738" s="24" t="s">
        <v>37</v>
      </c>
      <c r="CB738" s="24" t="s">
        <v>37</v>
      </c>
      <c r="CC738" s="24">
        <v>0</v>
      </c>
      <c r="CD738" s="24">
        <v>336</v>
      </c>
      <c r="CE738" s="24">
        <v>0</v>
      </c>
      <c r="CF738" s="24">
        <v>37</v>
      </c>
      <c r="CG738" s="24">
        <v>0</v>
      </c>
      <c r="CH738" s="24">
        <v>373</v>
      </c>
      <c r="CI738" s="22">
        <v>1467</v>
      </c>
      <c r="CJ738" s="22">
        <v>0</v>
      </c>
      <c r="CK738" s="22">
        <v>0</v>
      </c>
      <c r="CL738" s="22">
        <v>0</v>
      </c>
      <c r="CM738" s="20" t="s">
        <v>37</v>
      </c>
      <c r="CN738" s="20" t="s">
        <v>37</v>
      </c>
      <c r="CO738" s="20" t="s">
        <v>37</v>
      </c>
      <c r="CP738" s="20" t="s">
        <v>37</v>
      </c>
    </row>
    <row r="739" spans="1:94" x14ac:dyDescent="0.35">
      <c r="A739" s="16">
        <v>2012</v>
      </c>
      <c r="B739" s="17">
        <v>21013</v>
      </c>
      <c r="C739" s="18" t="s">
        <v>1873</v>
      </c>
      <c r="D739" s="18" t="s">
        <v>51</v>
      </c>
      <c r="E739" s="18" t="s">
        <v>28</v>
      </c>
      <c r="F739" s="16" t="s">
        <v>8</v>
      </c>
      <c r="G739" s="20">
        <v>83</v>
      </c>
      <c r="H739" s="20">
        <v>350</v>
      </c>
      <c r="I739" s="20">
        <v>27</v>
      </c>
      <c r="J739" s="20" t="s">
        <v>37</v>
      </c>
      <c r="K739" s="20">
        <v>460</v>
      </c>
      <c r="L739" s="19" t="s">
        <v>37</v>
      </c>
      <c r="M739" s="19" t="s">
        <v>37</v>
      </c>
      <c r="N739" s="19" t="s">
        <v>37</v>
      </c>
      <c r="O739" s="19" t="s">
        <v>37</v>
      </c>
      <c r="P739" s="19">
        <v>0</v>
      </c>
      <c r="Q739" s="22">
        <v>1726</v>
      </c>
      <c r="R739" s="22">
        <v>6895</v>
      </c>
      <c r="S739" s="22">
        <v>7436</v>
      </c>
      <c r="T739" s="22" t="s">
        <v>37</v>
      </c>
      <c r="U739" s="22">
        <v>16057</v>
      </c>
      <c r="V739" s="21">
        <v>1.3</v>
      </c>
      <c r="W739" s="21">
        <v>2.6</v>
      </c>
      <c r="X739" s="21">
        <v>0.6</v>
      </c>
      <c r="Y739" s="21" t="s">
        <v>37</v>
      </c>
      <c r="Z739" s="21">
        <v>4.5</v>
      </c>
      <c r="AA739" s="20" t="s">
        <v>37</v>
      </c>
      <c r="AB739" s="20" t="s">
        <v>37</v>
      </c>
      <c r="AC739" s="20" t="s">
        <v>37</v>
      </c>
      <c r="AD739" s="20" t="s">
        <v>37</v>
      </c>
      <c r="AE739" s="20">
        <v>0</v>
      </c>
      <c r="AF739" s="19" t="s">
        <v>37</v>
      </c>
      <c r="AG739" s="19" t="s">
        <v>37</v>
      </c>
      <c r="AH739" s="19" t="s">
        <v>37</v>
      </c>
      <c r="AI739" s="19" t="s">
        <v>37</v>
      </c>
      <c r="AJ739" s="19">
        <v>0</v>
      </c>
      <c r="AK739" s="19" t="s">
        <v>37</v>
      </c>
      <c r="AL739" s="19" t="s">
        <v>37</v>
      </c>
      <c r="AM739" s="19" t="s">
        <v>37</v>
      </c>
      <c r="AN739" s="19" t="s">
        <v>37</v>
      </c>
      <c r="AO739" s="19">
        <v>0</v>
      </c>
      <c r="AP739" s="22" t="s">
        <v>37</v>
      </c>
      <c r="AQ739" s="22" t="s">
        <v>37</v>
      </c>
      <c r="AR739" s="22" t="s">
        <v>37</v>
      </c>
      <c r="AS739" s="22" t="s">
        <v>37</v>
      </c>
      <c r="AT739" s="22">
        <v>0</v>
      </c>
      <c r="AU739" s="21" t="s">
        <v>37</v>
      </c>
      <c r="AV739" s="21" t="s">
        <v>37</v>
      </c>
      <c r="AW739" s="21" t="s">
        <v>37</v>
      </c>
      <c r="AX739" s="21" t="s">
        <v>37</v>
      </c>
      <c r="AY739" s="21">
        <v>0</v>
      </c>
      <c r="AZ739" s="21" t="s">
        <v>37</v>
      </c>
      <c r="BA739" s="21" t="s">
        <v>37</v>
      </c>
      <c r="BB739" s="21" t="s">
        <v>37</v>
      </c>
      <c r="BC739" s="21" t="s">
        <v>37</v>
      </c>
      <c r="BD739" s="21">
        <v>0</v>
      </c>
      <c r="BE739" s="20">
        <v>15</v>
      </c>
      <c r="BF739" s="20">
        <v>22</v>
      </c>
      <c r="BG739" s="20">
        <v>5</v>
      </c>
      <c r="BH739" s="20" t="s">
        <v>37</v>
      </c>
      <c r="BI739" s="20">
        <v>42</v>
      </c>
      <c r="BJ739" s="20">
        <v>16</v>
      </c>
      <c r="BK739" s="20">
        <v>23</v>
      </c>
      <c r="BL739" s="20">
        <v>1</v>
      </c>
      <c r="BM739" s="20" t="s">
        <v>37</v>
      </c>
      <c r="BN739" s="20">
        <v>40</v>
      </c>
      <c r="BO739" s="22" t="s">
        <v>37</v>
      </c>
      <c r="BP739" s="22" t="s">
        <v>37</v>
      </c>
      <c r="BQ739" s="22" t="s">
        <v>37</v>
      </c>
      <c r="BR739" s="22" t="s">
        <v>37</v>
      </c>
      <c r="BS739" s="22">
        <v>0</v>
      </c>
      <c r="BT739" s="22" t="s">
        <v>37</v>
      </c>
      <c r="BU739" s="22" t="s">
        <v>37</v>
      </c>
      <c r="BV739" s="22" t="s">
        <v>37</v>
      </c>
      <c r="BW739" s="22" t="s">
        <v>37</v>
      </c>
      <c r="BX739" s="22">
        <v>0</v>
      </c>
      <c r="BY739" s="24" t="s">
        <v>37</v>
      </c>
      <c r="BZ739" s="24" t="s">
        <v>37</v>
      </c>
      <c r="CA739" s="24" t="s">
        <v>37</v>
      </c>
      <c r="CB739" s="24" t="s">
        <v>37</v>
      </c>
      <c r="CC739" s="24">
        <v>0</v>
      </c>
      <c r="CD739" s="24">
        <v>31</v>
      </c>
      <c r="CE739" s="24">
        <v>45</v>
      </c>
      <c r="CF739" s="24">
        <v>6</v>
      </c>
      <c r="CG739" s="24">
        <v>0</v>
      </c>
      <c r="CH739" s="24">
        <v>82</v>
      </c>
      <c r="CI739" s="22" t="s">
        <v>37</v>
      </c>
      <c r="CJ739" s="22" t="s">
        <v>37</v>
      </c>
      <c r="CK739" s="22" t="s">
        <v>37</v>
      </c>
      <c r="CL739" s="22" t="s">
        <v>37</v>
      </c>
      <c r="CM739" s="20" t="s">
        <v>37</v>
      </c>
      <c r="CN739" s="20" t="s">
        <v>37</v>
      </c>
      <c r="CO739" s="20" t="s">
        <v>37</v>
      </c>
      <c r="CP739" s="20" t="s">
        <v>37</v>
      </c>
    </row>
    <row r="740" spans="1:94" x14ac:dyDescent="0.35">
      <c r="A740" s="16">
        <v>2012</v>
      </c>
      <c r="B740" s="17">
        <v>21048</v>
      </c>
      <c r="C740" s="18" t="s">
        <v>1875</v>
      </c>
      <c r="D740" s="18" t="s">
        <v>83</v>
      </c>
      <c r="E740" s="18" t="s">
        <v>28</v>
      </c>
      <c r="F740" s="16" t="s">
        <v>8</v>
      </c>
      <c r="G740" s="20">
        <v>629</v>
      </c>
      <c r="H740" s="20">
        <v>300</v>
      </c>
      <c r="I740" s="20" t="s">
        <v>37</v>
      </c>
      <c r="J740" s="20" t="s">
        <v>37</v>
      </c>
      <c r="K740" s="20">
        <v>929</v>
      </c>
      <c r="L740" s="19">
        <v>0</v>
      </c>
      <c r="M740" s="19">
        <v>0</v>
      </c>
      <c r="N740" s="19" t="s">
        <v>37</v>
      </c>
      <c r="O740" s="19" t="s">
        <v>37</v>
      </c>
      <c r="P740" s="19">
        <v>0</v>
      </c>
      <c r="Q740" s="22">
        <v>1179</v>
      </c>
      <c r="R740" s="22">
        <v>1319</v>
      </c>
      <c r="S740" s="22" t="s">
        <v>37</v>
      </c>
      <c r="T740" s="22" t="s">
        <v>37</v>
      </c>
      <c r="U740" s="22">
        <v>2498</v>
      </c>
      <c r="V740" s="21">
        <v>0.4</v>
      </c>
      <c r="W740" s="21">
        <v>0.4</v>
      </c>
      <c r="X740" s="21" t="s">
        <v>37</v>
      </c>
      <c r="Y740" s="21" t="s">
        <v>37</v>
      </c>
      <c r="Z740" s="21">
        <v>0.8</v>
      </c>
      <c r="AA740" s="20" t="s">
        <v>37</v>
      </c>
      <c r="AB740" s="20" t="s">
        <v>37</v>
      </c>
      <c r="AC740" s="20" t="s">
        <v>37</v>
      </c>
      <c r="AD740" s="20" t="s">
        <v>37</v>
      </c>
      <c r="AE740" s="20">
        <v>0</v>
      </c>
      <c r="AF740" s="19" t="s">
        <v>37</v>
      </c>
      <c r="AG740" s="19" t="s">
        <v>37</v>
      </c>
      <c r="AH740" s="19" t="s">
        <v>37</v>
      </c>
      <c r="AI740" s="19" t="s">
        <v>37</v>
      </c>
      <c r="AJ740" s="19">
        <v>0</v>
      </c>
      <c r="AK740" s="19" t="s">
        <v>37</v>
      </c>
      <c r="AL740" s="19" t="s">
        <v>37</v>
      </c>
      <c r="AM740" s="19" t="s">
        <v>37</v>
      </c>
      <c r="AN740" s="19" t="s">
        <v>37</v>
      </c>
      <c r="AO740" s="19">
        <v>0</v>
      </c>
      <c r="AP740" s="22" t="s">
        <v>37</v>
      </c>
      <c r="AQ740" s="22" t="s">
        <v>37</v>
      </c>
      <c r="AR740" s="22" t="s">
        <v>37</v>
      </c>
      <c r="AS740" s="22" t="s">
        <v>37</v>
      </c>
      <c r="AT740" s="22">
        <v>0</v>
      </c>
      <c r="AU740" s="21" t="s">
        <v>37</v>
      </c>
      <c r="AV740" s="21" t="s">
        <v>37</v>
      </c>
      <c r="AW740" s="21" t="s">
        <v>37</v>
      </c>
      <c r="AX740" s="21" t="s">
        <v>37</v>
      </c>
      <c r="AY740" s="21">
        <v>0</v>
      </c>
      <c r="AZ740" s="21" t="s">
        <v>37</v>
      </c>
      <c r="BA740" s="21" t="s">
        <v>37</v>
      </c>
      <c r="BB740" s="21" t="s">
        <v>37</v>
      </c>
      <c r="BC740" s="21" t="s">
        <v>37</v>
      </c>
      <c r="BD740" s="21">
        <v>0</v>
      </c>
      <c r="BE740" s="20">
        <v>55</v>
      </c>
      <c r="BF740" s="20">
        <v>140</v>
      </c>
      <c r="BG740" s="20">
        <v>0</v>
      </c>
      <c r="BH740" s="20" t="s">
        <v>37</v>
      </c>
      <c r="BI740" s="20">
        <v>195</v>
      </c>
      <c r="BJ740" s="20">
        <v>3</v>
      </c>
      <c r="BK740" s="20">
        <v>47</v>
      </c>
      <c r="BL740" s="20">
        <v>0</v>
      </c>
      <c r="BM740" s="20" t="s">
        <v>37</v>
      </c>
      <c r="BN740" s="20">
        <v>50</v>
      </c>
      <c r="BO740" s="22" t="s">
        <v>37</v>
      </c>
      <c r="BP740" s="22" t="s">
        <v>37</v>
      </c>
      <c r="BQ740" s="22" t="s">
        <v>37</v>
      </c>
      <c r="BR740" s="22" t="s">
        <v>37</v>
      </c>
      <c r="BS740" s="22">
        <v>0</v>
      </c>
      <c r="BT740" s="22" t="s">
        <v>37</v>
      </c>
      <c r="BU740" s="22" t="s">
        <v>37</v>
      </c>
      <c r="BV740" s="22" t="s">
        <v>37</v>
      </c>
      <c r="BW740" s="22" t="s">
        <v>37</v>
      </c>
      <c r="BX740" s="22">
        <v>0</v>
      </c>
      <c r="BY740" s="24" t="s">
        <v>37</v>
      </c>
      <c r="BZ740" s="24" t="s">
        <v>37</v>
      </c>
      <c r="CA740" s="24" t="s">
        <v>37</v>
      </c>
      <c r="CB740" s="24" t="s">
        <v>37</v>
      </c>
      <c r="CC740" s="24">
        <v>0</v>
      </c>
      <c r="CD740" s="24">
        <v>58</v>
      </c>
      <c r="CE740" s="24">
        <v>187</v>
      </c>
      <c r="CF740" s="24">
        <v>0</v>
      </c>
      <c r="CG740" s="24">
        <v>0</v>
      </c>
      <c r="CH740" s="24">
        <v>245</v>
      </c>
      <c r="CI740" s="22" t="s">
        <v>37</v>
      </c>
      <c r="CJ740" s="22" t="s">
        <v>37</v>
      </c>
      <c r="CK740" s="22" t="s">
        <v>37</v>
      </c>
      <c r="CL740" s="22" t="s">
        <v>37</v>
      </c>
      <c r="CM740" s="20" t="s">
        <v>37</v>
      </c>
      <c r="CN740" s="20" t="s">
        <v>37</v>
      </c>
      <c r="CO740" s="20" t="s">
        <v>37</v>
      </c>
      <c r="CP740" s="20" t="s">
        <v>37</v>
      </c>
    </row>
    <row r="741" spans="1:94" x14ac:dyDescent="0.35">
      <c r="A741" s="16">
        <v>2012</v>
      </c>
      <c r="B741" s="17">
        <v>21075</v>
      </c>
      <c r="C741" s="18" t="s">
        <v>1876</v>
      </c>
      <c r="D741" s="18" t="s">
        <v>130</v>
      </c>
      <c r="E741" s="18" t="s">
        <v>33</v>
      </c>
      <c r="F741" s="16" t="s">
        <v>8</v>
      </c>
      <c r="G741" s="20" t="s">
        <v>37</v>
      </c>
      <c r="H741" s="20" t="s">
        <v>37</v>
      </c>
      <c r="I741" s="20" t="s">
        <v>37</v>
      </c>
      <c r="J741" s="20" t="s">
        <v>37</v>
      </c>
      <c r="K741" s="20">
        <v>0</v>
      </c>
      <c r="L741" s="19" t="s">
        <v>37</v>
      </c>
      <c r="M741" s="19" t="s">
        <v>37</v>
      </c>
      <c r="N741" s="19" t="s">
        <v>37</v>
      </c>
      <c r="O741" s="19" t="s">
        <v>37</v>
      </c>
      <c r="P741" s="19">
        <v>0</v>
      </c>
      <c r="Q741" s="22" t="s">
        <v>37</v>
      </c>
      <c r="R741" s="22" t="s">
        <v>37</v>
      </c>
      <c r="S741" s="22" t="s">
        <v>37</v>
      </c>
      <c r="T741" s="22" t="s">
        <v>37</v>
      </c>
      <c r="U741" s="22">
        <v>0</v>
      </c>
      <c r="V741" s="21" t="s">
        <v>37</v>
      </c>
      <c r="W741" s="21" t="s">
        <v>37</v>
      </c>
      <c r="X741" s="21" t="s">
        <v>37</v>
      </c>
      <c r="Y741" s="21" t="s">
        <v>37</v>
      </c>
      <c r="Z741" s="21">
        <v>0</v>
      </c>
      <c r="AA741" s="20" t="s">
        <v>37</v>
      </c>
      <c r="AB741" s="20" t="s">
        <v>37</v>
      </c>
      <c r="AC741" s="20">
        <v>406</v>
      </c>
      <c r="AD741" s="20" t="s">
        <v>37</v>
      </c>
      <c r="AE741" s="20">
        <v>406</v>
      </c>
      <c r="AF741" s="19" t="s">
        <v>37</v>
      </c>
      <c r="AG741" s="19" t="s">
        <v>37</v>
      </c>
      <c r="AH741" s="19">
        <v>8.1</v>
      </c>
      <c r="AI741" s="19" t="s">
        <v>37</v>
      </c>
      <c r="AJ741" s="19">
        <v>8.1</v>
      </c>
      <c r="AK741" s="19" t="s">
        <v>37</v>
      </c>
      <c r="AL741" s="19" t="s">
        <v>37</v>
      </c>
      <c r="AM741" s="19">
        <v>14.1</v>
      </c>
      <c r="AN741" s="19" t="s">
        <v>37</v>
      </c>
      <c r="AO741" s="19">
        <v>14.1</v>
      </c>
      <c r="AP741" s="22" t="s">
        <v>37</v>
      </c>
      <c r="AQ741" s="22" t="s">
        <v>37</v>
      </c>
      <c r="AR741" s="22" t="s">
        <v>37</v>
      </c>
      <c r="AS741" s="22" t="s">
        <v>37</v>
      </c>
      <c r="AT741" s="22">
        <v>0</v>
      </c>
      <c r="AU741" s="21" t="s">
        <v>37</v>
      </c>
      <c r="AV741" s="21" t="s">
        <v>37</v>
      </c>
      <c r="AW741" s="21" t="s">
        <v>37</v>
      </c>
      <c r="AX741" s="21" t="s">
        <v>37</v>
      </c>
      <c r="AY741" s="21">
        <v>0</v>
      </c>
      <c r="AZ741" s="21" t="s">
        <v>37</v>
      </c>
      <c r="BA741" s="21" t="s">
        <v>37</v>
      </c>
      <c r="BB741" s="21" t="s">
        <v>37</v>
      </c>
      <c r="BC741" s="21" t="s">
        <v>37</v>
      </c>
      <c r="BD741" s="21">
        <v>0</v>
      </c>
      <c r="BE741" s="20" t="s">
        <v>37</v>
      </c>
      <c r="BF741" s="20" t="s">
        <v>37</v>
      </c>
      <c r="BG741" s="20" t="s">
        <v>37</v>
      </c>
      <c r="BH741" s="20" t="s">
        <v>37</v>
      </c>
      <c r="BI741" s="20">
        <v>0</v>
      </c>
      <c r="BJ741" s="20" t="s">
        <v>37</v>
      </c>
      <c r="BK741" s="20" t="s">
        <v>37</v>
      </c>
      <c r="BL741" s="20" t="s">
        <v>37</v>
      </c>
      <c r="BM741" s="20" t="s">
        <v>37</v>
      </c>
      <c r="BN741" s="20">
        <v>0</v>
      </c>
      <c r="BO741" s="22" t="s">
        <v>37</v>
      </c>
      <c r="BP741" s="22" t="s">
        <v>37</v>
      </c>
      <c r="BQ741" s="22" t="s">
        <v>37</v>
      </c>
      <c r="BR741" s="22" t="s">
        <v>37</v>
      </c>
      <c r="BS741" s="22">
        <v>0</v>
      </c>
      <c r="BT741" s="22" t="s">
        <v>37</v>
      </c>
      <c r="BU741" s="22" t="s">
        <v>37</v>
      </c>
      <c r="BV741" s="22" t="s">
        <v>37</v>
      </c>
      <c r="BW741" s="22" t="s">
        <v>37</v>
      </c>
      <c r="BX741" s="22">
        <v>0</v>
      </c>
      <c r="BY741" s="24">
        <v>112</v>
      </c>
      <c r="BZ741" s="24" t="s">
        <v>37</v>
      </c>
      <c r="CA741" s="24" t="s">
        <v>37</v>
      </c>
      <c r="CB741" s="24" t="s">
        <v>37</v>
      </c>
      <c r="CC741" s="24">
        <v>112</v>
      </c>
      <c r="CD741" s="24">
        <v>112</v>
      </c>
      <c r="CE741" s="24">
        <v>0</v>
      </c>
      <c r="CF741" s="24">
        <v>0</v>
      </c>
      <c r="CG741" s="24">
        <v>0</v>
      </c>
      <c r="CH741" s="24">
        <v>112</v>
      </c>
      <c r="CI741" s="22" t="s">
        <v>37</v>
      </c>
      <c r="CJ741" s="22" t="s">
        <v>37</v>
      </c>
      <c r="CK741" s="22" t="s">
        <v>37</v>
      </c>
      <c r="CL741" s="22" t="s">
        <v>37</v>
      </c>
      <c r="CM741" s="20" t="s">
        <v>37</v>
      </c>
      <c r="CN741" s="20" t="s">
        <v>37</v>
      </c>
      <c r="CO741" s="20" t="s">
        <v>37</v>
      </c>
      <c r="CP741" s="20" t="s">
        <v>37</v>
      </c>
    </row>
    <row r="742" spans="1:94" x14ac:dyDescent="0.35">
      <c r="A742" s="16">
        <v>2012</v>
      </c>
      <c r="B742" s="17">
        <v>21111</v>
      </c>
      <c r="C742" s="18" t="s">
        <v>1882</v>
      </c>
      <c r="D742" s="18" t="s">
        <v>90</v>
      </c>
      <c r="E742" s="18" t="s">
        <v>191</v>
      </c>
      <c r="F742" s="16" t="s">
        <v>8</v>
      </c>
      <c r="G742" s="20" t="s">
        <v>37</v>
      </c>
      <c r="H742" s="20" t="s">
        <v>37</v>
      </c>
      <c r="I742" s="20" t="s">
        <v>37</v>
      </c>
      <c r="J742" s="20" t="s">
        <v>37</v>
      </c>
      <c r="K742" s="20">
        <v>0</v>
      </c>
      <c r="L742" s="19" t="s">
        <v>37</v>
      </c>
      <c r="M742" s="19" t="s">
        <v>37</v>
      </c>
      <c r="N742" s="19" t="s">
        <v>37</v>
      </c>
      <c r="O742" s="19" t="s">
        <v>37</v>
      </c>
      <c r="P742" s="19">
        <v>0</v>
      </c>
      <c r="Q742" s="22" t="s">
        <v>37</v>
      </c>
      <c r="R742" s="22" t="s">
        <v>37</v>
      </c>
      <c r="S742" s="22" t="s">
        <v>37</v>
      </c>
      <c r="T742" s="22" t="s">
        <v>37</v>
      </c>
      <c r="U742" s="22">
        <v>0</v>
      </c>
      <c r="V742" s="21" t="s">
        <v>37</v>
      </c>
      <c r="W742" s="21" t="s">
        <v>37</v>
      </c>
      <c r="X742" s="21" t="s">
        <v>37</v>
      </c>
      <c r="Y742" s="21" t="s">
        <v>37</v>
      </c>
      <c r="Z742" s="21">
        <v>0</v>
      </c>
      <c r="AA742" s="20" t="s">
        <v>37</v>
      </c>
      <c r="AB742" s="20" t="s">
        <v>37</v>
      </c>
      <c r="AC742" s="20" t="s">
        <v>37</v>
      </c>
      <c r="AD742" s="20" t="s">
        <v>37</v>
      </c>
      <c r="AE742" s="20">
        <v>0</v>
      </c>
      <c r="AF742" s="19" t="s">
        <v>37</v>
      </c>
      <c r="AG742" s="19" t="s">
        <v>37</v>
      </c>
      <c r="AH742" s="19">
        <v>18</v>
      </c>
      <c r="AI742" s="19" t="s">
        <v>37</v>
      </c>
      <c r="AJ742" s="19">
        <v>18</v>
      </c>
      <c r="AK742" s="19" t="s">
        <v>37</v>
      </c>
      <c r="AL742" s="19" t="s">
        <v>37</v>
      </c>
      <c r="AM742" s="19">
        <v>25</v>
      </c>
      <c r="AN742" s="19" t="s">
        <v>37</v>
      </c>
      <c r="AO742" s="19">
        <v>25</v>
      </c>
      <c r="AP742" s="22" t="s">
        <v>37</v>
      </c>
      <c r="AQ742" s="22" t="s">
        <v>37</v>
      </c>
      <c r="AR742" s="22" t="s">
        <v>37</v>
      </c>
      <c r="AS742" s="22" t="s">
        <v>37</v>
      </c>
      <c r="AT742" s="22">
        <v>0</v>
      </c>
      <c r="AU742" s="21" t="s">
        <v>37</v>
      </c>
      <c r="AV742" s="21" t="s">
        <v>37</v>
      </c>
      <c r="AW742" s="21" t="s">
        <v>37</v>
      </c>
      <c r="AX742" s="21" t="s">
        <v>37</v>
      </c>
      <c r="AY742" s="21">
        <v>0</v>
      </c>
      <c r="AZ742" s="21" t="s">
        <v>37</v>
      </c>
      <c r="BA742" s="21" t="s">
        <v>37</v>
      </c>
      <c r="BB742" s="21" t="s">
        <v>37</v>
      </c>
      <c r="BC742" s="21" t="s">
        <v>37</v>
      </c>
      <c r="BD742" s="21">
        <v>0</v>
      </c>
      <c r="BE742" s="20" t="s">
        <v>37</v>
      </c>
      <c r="BF742" s="20" t="s">
        <v>37</v>
      </c>
      <c r="BG742" s="20" t="s">
        <v>37</v>
      </c>
      <c r="BH742" s="20" t="s">
        <v>37</v>
      </c>
      <c r="BI742" s="20" t="s">
        <v>37</v>
      </c>
      <c r="BJ742" s="20" t="s">
        <v>37</v>
      </c>
      <c r="BK742" s="20" t="s">
        <v>37</v>
      </c>
      <c r="BL742" s="20" t="s">
        <v>37</v>
      </c>
      <c r="BM742" s="20" t="s">
        <v>37</v>
      </c>
      <c r="BN742" s="20" t="s">
        <v>37</v>
      </c>
      <c r="BO742" s="22" t="s">
        <v>37</v>
      </c>
      <c r="BP742" s="22" t="s">
        <v>37</v>
      </c>
      <c r="BQ742" s="22" t="s">
        <v>37</v>
      </c>
      <c r="BR742" s="22" t="s">
        <v>37</v>
      </c>
      <c r="BS742" s="22" t="s">
        <v>37</v>
      </c>
      <c r="BT742" s="22" t="s">
        <v>37</v>
      </c>
      <c r="BU742" s="22" t="s">
        <v>37</v>
      </c>
      <c r="BV742" s="22" t="s">
        <v>37</v>
      </c>
      <c r="BW742" s="22" t="s">
        <v>37</v>
      </c>
      <c r="BX742" s="22" t="s">
        <v>37</v>
      </c>
      <c r="BY742" s="24" t="s">
        <v>37</v>
      </c>
      <c r="BZ742" s="24" t="s">
        <v>37</v>
      </c>
      <c r="CA742" s="24" t="s">
        <v>37</v>
      </c>
      <c r="CB742" s="24" t="s">
        <v>37</v>
      </c>
      <c r="CC742" s="24" t="s">
        <v>37</v>
      </c>
      <c r="CD742" s="24" t="s">
        <v>37</v>
      </c>
      <c r="CE742" s="24" t="s">
        <v>37</v>
      </c>
      <c r="CF742" s="24" t="s">
        <v>37</v>
      </c>
      <c r="CG742" s="24" t="s">
        <v>37</v>
      </c>
      <c r="CH742" s="24" t="s">
        <v>37</v>
      </c>
      <c r="CI742" s="22" t="s">
        <v>37</v>
      </c>
      <c r="CJ742" s="22" t="s">
        <v>37</v>
      </c>
      <c r="CK742" s="22">
        <v>1225</v>
      </c>
      <c r="CL742" s="22" t="s">
        <v>37</v>
      </c>
      <c r="CM742" s="20" t="s">
        <v>37</v>
      </c>
      <c r="CN742" s="20" t="s">
        <v>37</v>
      </c>
      <c r="CO742" s="20" t="s">
        <v>37</v>
      </c>
      <c r="CP742" s="20" t="s">
        <v>37</v>
      </c>
    </row>
    <row r="743" spans="1:94" x14ac:dyDescent="0.35">
      <c r="A743" s="16">
        <v>2012</v>
      </c>
      <c r="B743" s="17">
        <v>21352</v>
      </c>
      <c r="C743" s="18" t="s">
        <v>2247</v>
      </c>
      <c r="D743" s="18" t="s">
        <v>87</v>
      </c>
      <c r="E743" s="18" t="s">
        <v>191</v>
      </c>
      <c r="F743" s="16" t="s">
        <v>8</v>
      </c>
      <c r="G743" s="20" t="s">
        <v>37</v>
      </c>
      <c r="H743" s="20">
        <v>214</v>
      </c>
      <c r="I743" s="20" t="s">
        <v>37</v>
      </c>
      <c r="J743" s="20" t="s">
        <v>37</v>
      </c>
      <c r="K743" s="20">
        <v>214</v>
      </c>
      <c r="L743" s="19" t="s">
        <v>37</v>
      </c>
      <c r="M743" s="19">
        <v>0.1</v>
      </c>
      <c r="N743" s="19" t="s">
        <v>37</v>
      </c>
      <c r="O743" s="19" t="s">
        <v>37</v>
      </c>
      <c r="P743" s="19">
        <v>0.1</v>
      </c>
      <c r="Q743" s="22" t="s">
        <v>37</v>
      </c>
      <c r="R743" s="22">
        <v>214</v>
      </c>
      <c r="S743" s="22" t="s">
        <v>37</v>
      </c>
      <c r="T743" s="22" t="s">
        <v>37</v>
      </c>
      <c r="U743" s="22">
        <v>214</v>
      </c>
      <c r="V743" s="21" t="s">
        <v>37</v>
      </c>
      <c r="W743" s="21">
        <v>0.1</v>
      </c>
      <c r="X743" s="21" t="s">
        <v>37</v>
      </c>
      <c r="Y743" s="21" t="s">
        <v>37</v>
      </c>
      <c r="Z743" s="21">
        <v>0.1</v>
      </c>
      <c r="AA743" s="20" t="s">
        <v>37</v>
      </c>
      <c r="AB743" s="20" t="s">
        <v>37</v>
      </c>
      <c r="AC743" s="20" t="s">
        <v>37</v>
      </c>
      <c r="AD743" s="20" t="s">
        <v>37</v>
      </c>
      <c r="AE743" s="20">
        <v>0</v>
      </c>
      <c r="AF743" s="19" t="s">
        <v>37</v>
      </c>
      <c r="AG743" s="19" t="s">
        <v>37</v>
      </c>
      <c r="AH743" s="19" t="s">
        <v>37</v>
      </c>
      <c r="AI743" s="19" t="s">
        <v>37</v>
      </c>
      <c r="AJ743" s="19">
        <v>0</v>
      </c>
      <c r="AK743" s="19" t="s">
        <v>37</v>
      </c>
      <c r="AL743" s="19" t="s">
        <v>37</v>
      </c>
      <c r="AM743" s="19" t="s">
        <v>37</v>
      </c>
      <c r="AN743" s="19" t="s">
        <v>37</v>
      </c>
      <c r="AO743" s="19">
        <v>0</v>
      </c>
      <c r="AP743" s="22" t="s">
        <v>37</v>
      </c>
      <c r="AQ743" s="22" t="s">
        <v>37</v>
      </c>
      <c r="AR743" s="22" t="s">
        <v>37</v>
      </c>
      <c r="AS743" s="22" t="s">
        <v>37</v>
      </c>
      <c r="AT743" s="22">
        <v>0</v>
      </c>
      <c r="AU743" s="21" t="s">
        <v>37</v>
      </c>
      <c r="AV743" s="21" t="s">
        <v>37</v>
      </c>
      <c r="AW743" s="21" t="s">
        <v>37</v>
      </c>
      <c r="AX743" s="21" t="s">
        <v>37</v>
      </c>
      <c r="AY743" s="21">
        <v>0</v>
      </c>
      <c r="AZ743" s="21" t="s">
        <v>37</v>
      </c>
      <c r="BA743" s="21" t="s">
        <v>37</v>
      </c>
      <c r="BB743" s="21" t="s">
        <v>37</v>
      </c>
      <c r="BC743" s="21" t="s">
        <v>37</v>
      </c>
      <c r="BD743" s="21">
        <v>0</v>
      </c>
      <c r="BE743" s="20" t="s">
        <v>37</v>
      </c>
      <c r="BF743" s="20" t="s">
        <v>37</v>
      </c>
      <c r="BG743" s="20" t="s">
        <v>37</v>
      </c>
      <c r="BH743" s="20" t="s">
        <v>37</v>
      </c>
      <c r="BI743" s="20">
        <v>0</v>
      </c>
      <c r="BJ743" s="20" t="s">
        <v>37</v>
      </c>
      <c r="BK743" s="20">
        <v>5</v>
      </c>
      <c r="BL743" s="20" t="s">
        <v>37</v>
      </c>
      <c r="BM743" s="20" t="s">
        <v>37</v>
      </c>
      <c r="BN743" s="20">
        <v>5</v>
      </c>
      <c r="BO743" s="22" t="s">
        <v>37</v>
      </c>
      <c r="BP743" s="22" t="s">
        <v>37</v>
      </c>
      <c r="BQ743" s="22" t="s">
        <v>37</v>
      </c>
      <c r="BR743" s="22" t="s">
        <v>37</v>
      </c>
      <c r="BS743" s="22">
        <v>0</v>
      </c>
      <c r="BT743" s="22" t="s">
        <v>37</v>
      </c>
      <c r="BU743" s="22" t="s">
        <v>37</v>
      </c>
      <c r="BV743" s="22" t="s">
        <v>37</v>
      </c>
      <c r="BW743" s="22" t="s">
        <v>37</v>
      </c>
      <c r="BX743" s="22">
        <v>0</v>
      </c>
      <c r="BY743" s="24" t="s">
        <v>37</v>
      </c>
      <c r="BZ743" s="24" t="s">
        <v>37</v>
      </c>
      <c r="CA743" s="24" t="s">
        <v>37</v>
      </c>
      <c r="CB743" s="24" t="s">
        <v>37</v>
      </c>
      <c r="CC743" s="24">
        <v>0</v>
      </c>
      <c r="CD743" s="24">
        <v>0</v>
      </c>
      <c r="CE743" s="24">
        <v>5</v>
      </c>
      <c r="CF743" s="24">
        <v>0</v>
      </c>
      <c r="CG743" s="24">
        <v>0</v>
      </c>
      <c r="CH743" s="24">
        <v>5</v>
      </c>
      <c r="CI743" s="22" t="s">
        <v>37</v>
      </c>
      <c r="CJ743" s="22" t="s">
        <v>37</v>
      </c>
      <c r="CK743" s="22" t="s">
        <v>37</v>
      </c>
      <c r="CL743" s="22" t="s">
        <v>37</v>
      </c>
      <c r="CM743" s="20" t="s">
        <v>37</v>
      </c>
      <c r="CN743" s="20" t="s">
        <v>37</v>
      </c>
      <c r="CO743" s="20" t="s">
        <v>37</v>
      </c>
      <c r="CP743" s="20" t="s">
        <v>37</v>
      </c>
    </row>
    <row r="744" spans="1:94" x14ac:dyDescent="0.35">
      <c r="A744" s="16">
        <v>2012</v>
      </c>
      <c r="B744" s="17">
        <v>21352</v>
      </c>
      <c r="C744" s="18" t="s">
        <v>2247</v>
      </c>
      <c r="D744" s="18" t="s">
        <v>130</v>
      </c>
      <c r="E744" s="18" t="s">
        <v>191</v>
      </c>
      <c r="F744" s="16" t="s">
        <v>8</v>
      </c>
      <c r="G744" s="20" t="s">
        <v>37</v>
      </c>
      <c r="H744" s="20">
        <v>781</v>
      </c>
      <c r="I744" s="20" t="s">
        <v>37</v>
      </c>
      <c r="J744" s="20" t="s">
        <v>37</v>
      </c>
      <c r="K744" s="20">
        <v>781</v>
      </c>
      <c r="L744" s="19" t="s">
        <v>37</v>
      </c>
      <c r="M744" s="19">
        <v>0.2</v>
      </c>
      <c r="N744" s="19" t="s">
        <v>37</v>
      </c>
      <c r="O744" s="19" t="s">
        <v>37</v>
      </c>
      <c r="P744" s="19">
        <v>0.2</v>
      </c>
      <c r="Q744" s="22" t="s">
        <v>37</v>
      </c>
      <c r="R744" s="22">
        <v>781</v>
      </c>
      <c r="S744" s="22" t="s">
        <v>37</v>
      </c>
      <c r="T744" s="22" t="s">
        <v>37</v>
      </c>
      <c r="U744" s="22">
        <v>781</v>
      </c>
      <c r="V744" s="21" t="s">
        <v>37</v>
      </c>
      <c r="W744" s="21">
        <v>0.2</v>
      </c>
      <c r="X744" s="21" t="s">
        <v>37</v>
      </c>
      <c r="Y744" s="21" t="s">
        <v>37</v>
      </c>
      <c r="Z744" s="21">
        <v>0.2</v>
      </c>
      <c r="AA744" s="20" t="s">
        <v>37</v>
      </c>
      <c r="AB744" s="20" t="s">
        <v>37</v>
      </c>
      <c r="AC744" s="20" t="s">
        <v>37</v>
      </c>
      <c r="AD744" s="20" t="s">
        <v>37</v>
      </c>
      <c r="AE744" s="20">
        <v>0</v>
      </c>
      <c r="AF744" s="19" t="s">
        <v>37</v>
      </c>
      <c r="AG744" s="19" t="s">
        <v>37</v>
      </c>
      <c r="AH744" s="19" t="s">
        <v>37</v>
      </c>
      <c r="AI744" s="19" t="s">
        <v>37</v>
      </c>
      <c r="AJ744" s="19">
        <v>0</v>
      </c>
      <c r="AK744" s="19" t="s">
        <v>37</v>
      </c>
      <c r="AL744" s="19" t="s">
        <v>37</v>
      </c>
      <c r="AM744" s="19" t="s">
        <v>37</v>
      </c>
      <c r="AN744" s="19" t="s">
        <v>37</v>
      </c>
      <c r="AO744" s="19">
        <v>0</v>
      </c>
      <c r="AP744" s="22" t="s">
        <v>37</v>
      </c>
      <c r="AQ744" s="22" t="s">
        <v>37</v>
      </c>
      <c r="AR744" s="22" t="s">
        <v>37</v>
      </c>
      <c r="AS744" s="22" t="s">
        <v>37</v>
      </c>
      <c r="AT744" s="22">
        <v>0</v>
      </c>
      <c r="AU744" s="21" t="s">
        <v>37</v>
      </c>
      <c r="AV744" s="21" t="s">
        <v>37</v>
      </c>
      <c r="AW744" s="21" t="s">
        <v>37</v>
      </c>
      <c r="AX744" s="21" t="s">
        <v>37</v>
      </c>
      <c r="AY744" s="21">
        <v>0</v>
      </c>
      <c r="AZ744" s="21" t="s">
        <v>37</v>
      </c>
      <c r="BA744" s="21" t="s">
        <v>37</v>
      </c>
      <c r="BB744" s="21" t="s">
        <v>37</v>
      </c>
      <c r="BC744" s="21" t="s">
        <v>37</v>
      </c>
      <c r="BD744" s="21">
        <v>0</v>
      </c>
      <c r="BE744" s="20" t="s">
        <v>37</v>
      </c>
      <c r="BF744" s="20" t="s">
        <v>37</v>
      </c>
      <c r="BG744" s="20" t="s">
        <v>37</v>
      </c>
      <c r="BH744" s="20" t="s">
        <v>37</v>
      </c>
      <c r="BI744" s="20">
        <v>0</v>
      </c>
      <c r="BJ744" s="20" t="s">
        <v>37</v>
      </c>
      <c r="BK744" s="20">
        <v>18</v>
      </c>
      <c r="BL744" s="20" t="s">
        <v>37</v>
      </c>
      <c r="BM744" s="20" t="s">
        <v>37</v>
      </c>
      <c r="BN744" s="20">
        <v>18</v>
      </c>
      <c r="BO744" s="22" t="s">
        <v>37</v>
      </c>
      <c r="BP744" s="22" t="s">
        <v>37</v>
      </c>
      <c r="BQ744" s="22" t="s">
        <v>37</v>
      </c>
      <c r="BR744" s="22" t="s">
        <v>37</v>
      </c>
      <c r="BS744" s="22">
        <v>0</v>
      </c>
      <c r="BT744" s="22" t="s">
        <v>37</v>
      </c>
      <c r="BU744" s="22" t="s">
        <v>37</v>
      </c>
      <c r="BV744" s="22" t="s">
        <v>37</v>
      </c>
      <c r="BW744" s="22" t="s">
        <v>37</v>
      </c>
      <c r="BX744" s="22">
        <v>0</v>
      </c>
      <c r="BY744" s="24" t="s">
        <v>37</v>
      </c>
      <c r="BZ744" s="24" t="s">
        <v>37</v>
      </c>
      <c r="CA744" s="24" t="s">
        <v>37</v>
      </c>
      <c r="CB744" s="24" t="s">
        <v>37</v>
      </c>
      <c r="CC744" s="24">
        <v>0</v>
      </c>
      <c r="CD744" s="24">
        <v>0</v>
      </c>
      <c r="CE744" s="24">
        <v>18</v>
      </c>
      <c r="CF744" s="24">
        <v>0</v>
      </c>
      <c r="CG744" s="24">
        <v>0</v>
      </c>
      <c r="CH744" s="24">
        <v>18</v>
      </c>
      <c r="CI744" s="22" t="s">
        <v>37</v>
      </c>
      <c r="CJ744" s="22" t="s">
        <v>37</v>
      </c>
      <c r="CK744" s="22" t="s">
        <v>37</v>
      </c>
      <c r="CL744" s="22" t="s">
        <v>37</v>
      </c>
      <c r="CM744" s="20" t="s">
        <v>37</v>
      </c>
      <c r="CN744" s="20" t="s">
        <v>37</v>
      </c>
      <c r="CO744" s="20" t="s">
        <v>37</v>
      </c>
      <c r="CP744" s="20" t="s">
        <v>37</v>
      </c>
    </row>
    <row r="745" spans="1:94" x14ac:dyDescent="0.35">
      <c r="A745" s="16">
        <v>2012</v>
      </c>
      <c r="B745" s="17">
        <v>21352</v>
      </c>
      <c r="C745" s="18" t="s">
        <v>2247</v>
      </c>
      <c r="D745" s="18" t="s">
        <v>90</v>
      </c>
      <c r="E745" s="18" t="s">
        <v>191</v>
      </c>
      <c r="F745" s="16" t="s">
        <v>8</v>
      </c>
      <c r="G745" s="20" t="s">
        <v>37</v>
      </c>
      <c r="H745" s="20">
        <v>1934</v>
      </c>
      <c r="I745" s="20" t="s">
        <v>37</v>
      </c>
      <c r="J745" s="20" t="s">
        <v>37</v>
      </c>
      <c r="K745" s="20">
        <v>1934</v>
      </c>
      <c r="L745" s="19" t="s">
        <v>37</v>
      </c>
      <c r="M745" s="19">
        <v>0.4</v>
      </c>
      <c r="N745" s="19" t="s">
        <v>37</v>
      </c>
      <c r="O745" s="19" t="s">
        <v>37</v>
      </c>
      <c r="P745" s="19">
        <v>0.4</v>
      </c>
      <c r="Q745" s="22" t="s">
        <v>37</v>
      </c>
      <c r="R745" s="22">
        <v>1934</v>
      </c>
      <c r="S745" s="22" t="s">
        <v>37</v>
      </c>
      <c r="T745" s="22" t="s">
        <v>37</v>
      </c>
      <c r="U745" s="22">
        <v>1934</v>
      </c>
      <c r="V745" s="21" t="s">
        <v>37</v>
      </c>
      <c r="W745" s="21">
        <v>0.4</v>
      </c>
      <c r="X745" s="21" t="s">
        <v>37</v>
      </c>
      <c r="Y745" s="21" t="s">
        <v>37</v>
      </c>
      <c r="Z745" s="21">
        <v>0.4</v>
      </c>
      <c r="AA745" s="20" t="s">
        <v>37</v>
      </c>
      <c r="AB745" s="20" t="s">
        <v>37</v>
      </c>
      <c r="AC745" s="20" t="s">
        <v>37</v>
      </c>
      <c r="AD745" s="20" t="s">
        <v>37</v>
      </c>
      <c r="AE745" s="20">
        <v>0</v>
      </c>
      <c r="AF745" s="19" t="s">
        <v>37</v>
      </c>
      <c r="AG745" s="19" t="s">
        <v>37</v>
      </c>
      <c r="AH745" s="19" t="s">
        <v>37</v>
      </c>
      <c r="AI745" s="19" t="s">
        <v>37</v>
      </c>
      <c r="AJ745" s="19">
        <v>0</v>
      </c>
      <c r="AK745" s="19" t="s">
        <v>37</v>
      </c>
      <c r="AL745" s="19" t="s">
        <v>37</v>
      </c>
      <c r="AM745" s="19" t="s">
        <v>37</v>
      </c>
      <c r="AN745" s="19" t="s">
        <v>37</v>
      </c>
      <c r="AO745" s="19">
        <v>0</v>
      </c>
      <c r="AP745" s="22" t="s">
        <v>37</v>
      </c>
      <c r="AQ745" s="22" t="s">
        <v>37</v>
      </c>
      <c r="AR745" s="22" t="s">
        <v>37</v>
      </c>
      <c r="AS745" s="22" t="s">
        <v>37</v>
      </c>
      <c r="AT745" s="22">
        <v>0</v>
      </c>
      <c r="AU745" s="21" t="s">
        <v>37</v>
      </c>
      <c r="AV745" s="21" t="s">
        <v>37</v>
      </c>
      <c r="AW745" s="21" t="s">
        <v>37</v>
      </c>
      <c r="AX745" s="21" t="s">
        <v>37</v>
      </c>
      <c r="AY745" s="21">
        <v>0</v>
      </c>
      <c r="AZ745" s="21" t="s">
        <v>37</v>
      </c>
      <c r="BA745" s="21" t="s">
        <v>37</v>
      </c>
      <c r="BB745" s="21" t="s">
        <v>37</v>
      </c>
      <c r="BC745" s="21" t="s">
        <v>37</v>
      </c>
      <c r="BD745" s="21">
        <v>0</v>
      </c>
      <c r="BE745" s="20" t="s">
        <v>37</v>
      </c>
      <c r="BF745" s="20" t="s">
        <v>37</v>
      </c>
      <c r="BG745" s="20" t="s">
        <v>37</v>
      </c>
      <c r="BH745" s="20" t="s">
        <v>37</v>
      </c>
      <c r="BI745" s="20">
        <v>0</v>
      </c>
      <c r="BJ745" s="20" t="s">
        <v>37</v>
      </c>
      <c r="BK745" s="20">
        <v>45</v>
      </c>
      <c r="BL745" s="20" t="s">
        <v>37</v>
      </c>
      <c r="BM745" s="20" t="s">
        <v>37</v>
      </c>
      <c r="BN745" s="20">
        <v>45</v>
      </c>
      <c r="BO745" s="22" t="s">
        <v>37</v>
      </c>
      <c r="BP745" s="22" t="s">
        <v>37</v>
      </c>
      <c r="BQ745" s="22" t="s">
        <v>37</v>
      </c>
      <c r="BR745" s="22" t="s">
        <v>37</v>
      </c>
      <c r="BS745" s="22">
        <v>0</v>
      </c>
      <c r="BT745" s="22" t="s">
        <v>37</v>
      </c>
      <c r="BU745" s="22" t="s">
        <v>37</v>
      </c>
      <c r="BV745" s="22" t="s">
        <v>37</v>
      </c>
      <c r="BW745" s="22" t="s">
        <v>37</v>
      </c>
      <c r="BX745" s="22">
        <v>0</v>
      </c>
      <c r="BY745" s="24" t="s">
        <v>37</v>
      </c>
      <c r="BZ745" s="24" t="s">
        <v>37</v>
      </c>
      <c r="CA745" s="24" t="s">
        <v>37</v>
      </c>
      <c r="CB745" s="24" t="s">
        <v>37</v>
      </c>
      <c r="CC745" s="24">
        <v>0</v>
      </c>
      <c r="CD745" s="24">
        <v>0</v>
      </c>
      <c r="CE745" s="24">
        <v>45</v>
      </c>
      <c r="CF745" s="24">
        <v>0</v>
      </c>
      <c r="CG745" s="24">
        <v>0</v>
      </c>
      <c r="CH745" s="24">
        <v>45</v>
      </c>
      <c r="CI745" s="22" t="s">
        <v>37</v>
      </c>
      <c r="CJ745" s="22" t="s">
        <v>37</v>
      </c>
      <c r="CK745" s="22" t="s">
        <v>37</v>
      </c>
      <c r="CL745" s="22" t="s">
        <v>37</v>
      </c>
      <c r="CM745" s="20" t="s">
        <v>37</v>
      </c>
      <c r="CN745" s="20" t="s">
        <v>37</v>
      </c>
      <c r="CO745" s="20" t="s">
        <v>37</v>
      </c>
      <c r="CP745" s="20" t="s">
        <v>37</v>
      </c>
    </row>
    <row r="746" spans="1:94" x14ac:dyDescent="0.35">
      <c r="A746" s="16">
        <v>2012</v>
      </c>
      <c r="B746" s="17">
        <v>21538</v>
      </c>
      <c r="C746" s="18" t="s">
        <v>1889</v>
      </c>
      <c r="D746" s="18" t="s">
        <v>56</v>
      </c>
      <c r="E746" s="18" t="s">
        <v>33</v>
      </c>
      <c r="F746" s="16" t="s">
        <v>8</v>
      </c>
      <c r="G746" s="20">
        <v>92</v>
      </c>
      <c r="H746" s="20" t="s">
        <v>37</v>
      </c>
      <c r="I746" s="20" t="s">
        <v>37</v>
      </c>
      <c r="J746" s="20" t="s">
        <v>37</v>
      </c>
      <c r="K746" s="20">
        <v>92</v>
      </c>
      <c r="L746" s="19">
        <v>0.5</v>
      </c>
      <c r="M746" s="19" t="s">
        <v>37</v>
      </c>
      <c r="N746" s="19" t="s">
        <v>37</v>
      </c>
      <c r="O746" s="19" t="s">
        <v>37</v>
      </c>
      <c r="P746" s="19">
        <v>0.5</v>
      </c>
      <c r="Q746" s="22">
        <v>1044</v>
      </c>
      <c r="R746" s="22" t="s">
        <v>37</v>
      </c>
      <c r="S746" s="22" t="s">
        <v>37</v>
      </c>
      <c r="T746" s="22" t="s">
        <v>37</v>
      </c>
      <c r="U746" s="22">
        <v>1044</v>
      </c>
      <c r="V746" s="21">
        <v>7.5</v>
      </c>
      <c r="W746" s="21" t="s">
        <v>37</v>
      </c>
      <c r="X746" s="21" t="s">
        <v>37</v>
      </c>
      <c r="Y746" s="21" t="s">
        <v>37</v>
      </c>
      <c r="Z746" s="21">
        <v>7.5</v>
      </c>
      <c r="AA746" s="20" t="s">
        <v>37</v>
      </c>
      <c r="AB746" s="20" t="s">
        <v>37</v>
      </c>
      <c r="AC746" s="20" t="s">
        <v>37</v>
      </c>
      <c r="AD746" s="20" t="s">
        <v>37</v>
      </c>
      <c r="AE746" s="20">
        <v>0</v>
      </c>
      <c r="AF746" s="19" t="s">
        <v>37</v>
      </c>
      <c r="AG746" s="19" t="s">
        <v>37</v>
      </c>
      <c r="AH746" s="19" t="s">
        <v>37</v>
      </c>
      <c r="AI746" s="19" t="s">
        <v>37</v>
      </c>
      <c r="AJ746" s="19">
        <v>0</v>
      </c>
      <c r="AK746" s="19" t="s">
        <v>37</v>
      </c>
      <c r="AL746" s="19" t="s">
        <v>37</v>
      </c>
      <c r="AM746" s="19" t="s">
        <v>37</v>
      </c>
      <c r="AN746" s="19" t="s">
        <v>37</v>
      </c>
      <c r="AO746" s="19">
        <v>0</v>
      </c>
      <c r="AP746" s="22" t="s">
        <v>37</v>
      </c>
      <c r="AQ746" s="22" t="s">
        <v>37</v>
      </c>
      <c r="AR746" s="22" t="s">
        <v>37</v>
      </c>
      <c r="AS746" s="22" t="s">
        <v>37</v>
      </c>
      <c r="AT746" s="22">
        <v>0</v>
      </c>
      <c r="AU746" s="21" t="s">
        <v>37</v>
      </c>
      <c r="AV746" s="21" t="s">
        <v>37</v>
      </c>
      <c r="AW746" s="21" t="s">
        <v>37</v>
      </c>
      <c r="AX746" s="21" t="s">
        <v>37</v>
      </c>
      <c r="AY746" s="21">
        <v>0</v>
      </c>
      <c r="AZ746" s="21" t="s">
        <v>37</v>
      </c>
      <c r="BA746" s="21" t="s">
        <v>37</v>
      </c>
      <c r="BB746" s="21" t="s">
        <v>37</v>
      </c>
      <c r="BC746" s="21" t="s">
        <v>37</v>
      </c>
      <c r="BD746" s="21">
        <v>0</v>
      </c>
      <c r="BE746" s="20" t="s">
        <v>37</v>
      </c>
      <c r="BF746" s="20" t="s">
        <v>37</v>
      </c>
      <c r="BG746" s="20" t="s">
        <v>37</v>
      </c>
      <c r="BH746" s="20" t="s">
        <v>37</v>
      </c>
      <c r="BI746" s="20">
        <v>0</v>
      </c>
      <c r="BJ746" s="20">
        <v>37</v>
      </c>
      <c r="BK746" s="20" t="s">
        <v>37</v>
      </c>
      <c r="BL746" s="20" t="s">
        <v>37</v>
      </c>
      <c r="BM746" s="20" t="s">
        <v>37</v>
      </c>
      <c r="BN746" s="20">
        <v>37</v>
      </c>
      <c r="BO746" s="22" t="s">
        <v>37</v>
      </c>
      <c r="BP746" s="22" t="s">
        <v>37</v>
      </c>
      <c r="BQ746" s="22" t="s">
        <v>37</v>
      </c>
      <c r="BR746" s="22" t="s">
        <v>37</v>
      </c>
      <c r="BS746" s="22">
        <v>0</v>
      </c>
      <c r="BT746" s="22" t="s">
        <v>37</v>
      </c>
      <c r="BU746" s="22" t="s">
        <v>37</v>
      </c>
      <c r="BV746" s="22" t="s">
        <v>37</v>
      </c>
      <c r="BW746" s="22" t="s">
        <v>37</v>
      </c>
      <c r="BX746" s="22">
        <v>0</v>
      </c>
      <c r="BY746" s="24" t="s">
        <v>37</v>
      </c>
      <c r="BZ746" s="24" t="s">
        <v>37</v>
      </c>
      <c r="CA746" s="24" t="s">
        <v>37</v>
      </c>
      <c r="CB746" s="24" t="s">
        <v>37</v>
      </c>
      <c r="CC746" s="24">
        <v>0</v>
      </c>
      <c r="CD746" s="24">
        <v>37</v>
      </c>
      <c r="CE746" s="24">
        <v>0</v>
      </c>
      <c r="CF746" s="24">
        <v>0</v>
      </c>
      <c r="CG746" s="24">
        <v>0</v>
      </c>
      <c r="CH746" s="24">
        <v>37</v>
      </c>
      <c r="CI746" s="22" t="s">
        <v>37</v>
      </c>
      <c r="CJ746" s="22" t="s">
        <v>37</v>
      </c>
      <c r="CK746" s="22" t="s">
        <v>37</v>
      </c>
      <c r="CL746" s="22" t="s">
        <v>37</v>
      </c>
      <c r="CM746" s="20">
        <v>0</v>
      </c>
      <c r="CN746" s="20">
        <v>18</v>
      </c>
      <c r="CO746" s="20">
        <v>3</v>
      </c>
      <c r="CP746" s="20">
        <v>0</v>
      </c>
    </row>
    <row r="747" spans="1:94" x14ac:dyDescent="0.35">
      <c r="A747" s="16">
        <v>2012</v>
      </c>
      <c r="B747" s="17">
        <v>21632</v>
      </c>
      <c r="C747" s="18" t="s">
        <v>1891</v>
      </c>
      <c r="D747" s="18" t="s">
        <v>70</v>
      </c>
      <c r="E747" s="18" t="s">
        <v>33</v>
      </c>
      <c r="F747" s="16" t="s">
        <v>8</v>
      </c>
      <c r="G747" s="20">
        <v>661</v>
      </c>
      <c r="H747" s="20">
        <v>8612</v>
      </c>
      <c r="I747" s="20" t="s">
        <v>37</v>
      </c>
      <c r="J747" s="20" t="s">
        <v>37</v>
      </c>
      <c r="K747" s="20">
        <v>9273</v>
      </c>
      <c r="L747" s="19" t="s">
        <v>37</v>
      </c>
      <c r="M747" s="19">
        <v>1</v>
      </c>
      <c r="N747" s="19" t="s">
        <v>37</v>
      </c>
      <c r="O747" s="19" t="s">
        <v>37</v>
      </c>
      <c r="P747" s="19">
        <v>1</v>
      </c>
      <c r="Q747" s="22">
        <v>661</v>
      </c>
      <c r="R747" s="22">
        <v>8612</v>
      </c>
      <c r="S747" s="22" t="s">
        <v>37</v>
      </c>
      <c r="T747" s="22" t="s">
        <v>37</v>
      </c>
      <c r="U747" s="22">
        <v>9273</v>
      </c>
      <c r="V747" s="21" t="s">
        <v>37</v>
      </c>
      <c r="W747" s="21">
        <v>1</v>
      </c>
      <c r="X747" s="21" t="s">
        <v>37</v>
      </c>
      <c r="Y747" s="21" t="s">
        <v>37</v>
      </c>
      <c r="Z747" s="21">
        <v>1</v>
      </c>
      <c r="AA747" s="20">
        <v>16</v>
      </c>
      <c r="AB747" s="20">
        <v>9</v>
      </c>
      <c r="AC747" s="20" t="s">
        <v>37</v>
      </c>
      <c r="AD747" s="20" t="s">
        <v>37</v>
      </c>
      <c r="AE747" s="20">
        <v>25</v>
      </c>
      <c r="AF747" s="19" t="s">
        <v>37</v>
      </c>
      <c r="AG747" s="19" t="s">
        <v>37</v>
      </c>
      <c r="AH747" s="19" t="s">
        <v>37</v>
      </c>
      <c r="AI747" s="19" t="s">
        <v>37</v>
      </c>
      <c r="AJ747" s="19">
        <v>0</v>
      </c>
      <c r="AK747" s="19">
        <v>16</v>
      </c>
      <c r="AL747" s="19">
        <v>9</v>
      </c>
      <c r="AM747" s="19" t="s">
        <v>37</v>
      </c>
      <c r="AN747" s="19" t="s">
        <v>37</v>
      </c>
      <c r="AO747" s="19">
        <v>25</v>
      </c>
      <c r="AP747" s="22" t="s">
        <v>37</v>
      </c>
      <c r="AQ747" s="22" t="s">
        <v>37</v>
      </c>
      <c r="AR747" s="22" t="s">
        <v>37</v>
      </c>
      <c r="AS747" s="22" t="s">
        <v>37</v>
      </c>
      <c r="AT747" s="22">
        <v>0</v>
      </c>
      <c r="AU747" s="21">
        <v>16</v>
      </c>
      <c r="AV747" s="21">
        <v>9</v>
      </c>
      <c r="AW747" s="21" t="s">
        <v>37</v>
      </c>
      <c r="AX747" s="21" t="s">
        <v>37</v>
      </c>
      <c r="AY747" s="21">
        <v>25</v>
      </c>
      <c r="AZ747" s="21">
        <v>16</v>
      </c>
      <c r="BA747" s="21">
        <v>9</v>
      </c>
      <c r="BB747" s="21" t="s">
        <v>37</v>
      </c>
      <c r="BC747" s="21" t="s">
        <v>37</v>
      </c>
      <c r="BD747" s="21">
        <v>25</v>
      </c>
      <c r="BE747" s="20">
        <v>115</v>
      </c>
      <c r="BF747" s="20" t="s">
        <v>37</v>
      </c>
      <c r="BG747" s="20" t="s">
        <v>37</v>
      </c>
      <c r="BH747" s="20" t="s">
        <v>37</v>
      </c>
      <c r="BI747" s="20">
        <v>115</v>
      </c>
      <c r="BJ747" s="20">
        <v>153</v>
      </c>
      <c r="BK747" s="20" t="s">
        <v>37</v>
      </c>
      <c r="BL747" s="20" t="s">
        <v>37</v>
      </c>
      <c r="BM747" s="20" t="s">
        <v>37</v>
      </c>
      <c r="BN747" s="20">
        <v>153</v>
      </c>
      <c r="BO747" s="22" t="s">
        <v>37</v>
      </c>
      <c r="BP747" s="22" t="s">
        <v>37</v>
      </c>
      <c r="BQ747" s="22" t="s">
        <v>37</v>
      </c>
      <c r="BR747" s="22" t="s">
        <v>37</v>
      </c>
      <c r="BS747" s="22">
        <v>0</v>
      </c>
      <c r="BT747" s="22" t="s">
        <v>37</v>
      </c>
      <c r="BU747" s="22" t="s">
        <v>37</v>
      </c>
      <c r="BV747" s="22" t="s">
        <v>37</v>
      </c>
      <c r="BW747" s="22" t="s">
        <v>37</v>
      </c>
      <c r="BX747" s="22">
        <v>0</v>
      </c>
      <c r="BY747" s="24" t="s">
        <v>37</v>
      </c>
      <c r="BZ747" s="24" t="s">
        <v>37</v>
      </c>
      <c r="CA747" s="24" t="s">
        <v>37</v>
      </c>
      <c r="CB747" s="24" t="s">
        <v>37</v>
      </c>
      <c r="CC747" s="24">
        <v>0</v>
      </c>
      <c r="CD747" s="24">
        <v>268</v>
      </c>
      <c r="CE747" s="24">
        <v>0</v>
      </c>
      <c r="CF747" s="24">
        <v>0</v>
      </c>
      <c r="CG747" s="24">
        <v>0</v>
      </c>
      <c r="CH747" s="24">
        <v>268</v>
      </c>
      <c r="CI747" s="22" t="s">
        <v>37</v>
      </c>
      <c r="CJ747" s="22" t="s">
        <v>37</v>
      </c>
      <c r="CK747" s="22" t="s">
        <v>37</v>
      </c>
      <c r="CL747" s="22" t="s">
        <v>37</v>
      </c>
      <c r="CM747" s="20" t="s">
        <v>37</v>
      </c>
      <c r="CN747" s="20" t="s">
        <v>37</v>
      </c>
      <c r="CO747" s="20" t="s">
        <v>37</v>
      </c>
      <c r="CP747" s="20" t="s">
        <v>37</v>
      </c>
    </row>
    <row r="748" spans="1:94" x14ac:dyDescent="0.35">
      <c r="A748" s="16">
        <v>2012</v>
      </c>
      <c r="B748" s="17">
        <v>22053</v>
      </c>
      <c r="C748" s="18" t="s">
        <v>1894</v>
      </c>
      <c r="D748" s="18" t="s">
        <v>111</v>
      </c>
      <c r="E748" s="18" t="s">
        <v>57</v>
      </c>
      <c r="F748" s="16" t="s">
        <v>8</v>
      </c>
      <c r="G748" s="20">
        <v>10408</v>
      </c>
      <c r="H748" s="20">
        <v>2351</v>
      </c>
      <c r="I748" s="20">
        <v>0</v>
      </c>
      <c r="J748" s="20">
        <v>0</v>
      </c>
      <c r="K748" s="20">
        <v>12759</v>
      </c>
      <c r="L748" s="19">
        <v>16.2</v>
      </c>
      <c r="M748" s="19">
        <v>0.7</v>
      </c>
      <c r="N748" s="19">
        <v>0</v>
      </c>
      <c r="O748" s="19">
        <v>0</v>
      </c>
      <c r="P748" s="19">
        <v>16.899999999999999</v>
      </c>
      <c r="Q748" s="22">
        <v>29498</v>
      </c>
      <c r="R748" s="22">
        <v>2475</v>
      </c>
      <c r="S748" s="22">
        <v>0</v>
      </c>
      <c r="T748" s="22">
        <v>0</v>
      </c>
      <c r="U748" s="22">
        <v>31973</v>
      </c>
      <c r="V748" s="21">
        <v>16.2</v>
      </c>
      <c r="W748" s="21">
        <v>0.1</v>
      </c>
      <c r="X748" s="21">
        <v>0</v>
      </c>
      <c r="Y748" s="21">
        <v>0</v>
      </c>
      <c r="Z748" s="21">
        <v>16.3</v>
      </c>
      <c r="AA748" s="20">
        <v>0</v>
      </c>
      <c r="AB748" s="20">
        <v>0</v>
      </c>
      <c r="AC748" s="20">
        <v>0</v>
      </c>
      <c r="AD748" s="20">
        <v>0</v>
      </c>
      <c r="AE748" s="20">
        <v>0</v>
      </c>
      <c r="AF748" s="19">
        <v>0</v>
      </c>
      <c r="AG748" s="19">
        <v>0</v>
      </c>
      <c r="AH748" s="19">
        <v>0</v>
      </c>
      <c r="AI748" s="19">
        <v>0</v>
      </c>
      <c r="AJ748" s="19">
        <v>0</v>
      </c>
      <c r="AK748" s="19">
        <v>0</v>
      </c>
      <c r="AL748" s="19">
        <v>0</v>
      </c>
      <c r="AM748" s="19">
        <v>0</v>
      </c>
      <c r="AN748" s="19">
        <v>0</v>
      </c>
      <c r="AO748" s="19">
        <v>0</v>
      </c>
      <c r="AP748" s="22">
        <v>0</v>
      </c>
      <c r="AQ748" s="22">
        <v>0</v>
      </c>
      <c r="AR748" s="22">
        <v>0</v>
      </c>
      <c r="AS748" s="22">
        <v>0</v>
      </c>
      <c r="AT748" s="22">
        <v>0</v>
      </c>
      <c r="AU748" s="21">
        <v>0</v>
      </c>
      <c r="AV748" s="21">
        <v>0</v>
      </c>
      <c r="AW748" s="21">
        <v>0</v>
      </c>
      <c r="AX748" s="21">
        <v>0</v>
      </c>
      <c r="AY748" s="21">
        <v>0</v>
      </c>
      <c r="AZ748" s="21">
        <v>0</v>
      </c>
      <c r="BA748" s="21">
        <v>0</v>
      </c>
      <c r="BB748" s="21">
        <v>21</v>
      </c>
      <c r="BC748" s="21">
        <v>0</v>
      </c>
      <c r="BD748" s="21">
        <v>21</v>
      </c>
      <c r="BE748" s="20">
        <v>1101</v>
      </c>
      <c r="BF748" s="20">
        <v>729</v>
      </c>
      <c r="BG748" s="20">
        <v>0</v>
      </c>
      <c r="BH748" s="20">
        <v>0</v>
      </c>
      <c r="BI748" s="20">
        <v>1830</v>
      </c>
      <c r="BJ748" s="20">
        <v>600</v>
      </c>
      <c r="BK748" s="20">
        <v>425</v>
      </c>
      <c r="BL748" s="20">
        <v>0</v>
      </c>
      <c r="BM748" s="20">
        <v>0</v>
      </c>
      <c r="BN748" s="20">
        <v>1025</v>
      </c>
      <c r="BO748" s="22">
        <v>214</v>
      </c>
      <c r="BP748" s="22">
        <v>32</v>
      </c>
      <c r="BQ748" s="22">
        <v>0</v>
      </c>
      <c r="BR748" s="22">
        <v>0</v>
      </c>
      <c r="BS748" s="22">
        <v>246</v>
      </c>
      <c r="BT748" s="22">
        <v>0</v>
      </c>
      <c r="BU748" s="22">
        <v>0</v>
      </c>
      <c r="BV748" s="22">
        <v>0</v>
      </c>
      <c r="BW748" s="22">
        <v>0</v>
      </c>
      <c r="BX748" s="22">
        <v>0</v>
      </c>
      <c r="BY748" s="24">
        <v>0</v>
      </c>
      <c r="BZ748" s="24">
        <v>0</v>
      </c>
      <c r="CA748" s="24">
        <v>0</v>
      </c>
      <c r="CB748" s="24">
        <v>0</v>
      </c>
      <c r="CC748" s="24">
        <v>0</v>
      </c>
      <c r="CD748" s="24">
        <v>1915</v>
      </c>
      <c r="CE748" s="24">
        <v>1186</v>
      </c>
      <c r="CF748" s="24">
        <v>0</v>
      </c>
      <c r="CG748" s="24">
        <v>0</v>
      </c>
      <c r="CH748" s="24">
        <v>3101</v>
      </c>
      <c r="CI748" s="22">
        <v>53</v>
      </c>
      <c r="CJ748" s="22">
        <v>0</v>
      </c>
      <c r="CK748" s="22">
        <v>1</v>
      </c>
      <c r="CL748" s="22">
        <v>0</v>
      </c>
      <c r="CM748" s="20">
        <v>308</v>
      </c>
      <c r="CN748" s="20">
        <v>215</v>
      </c>
      <c r="CO748" s="20">
        <v>23</v>
      </c>
      <c r="CP748" s="20">
        <v>0</v>
      </c>
    </row>
    <row r="749" spans="1:94" x14ac:dyDescent="0.35">
      <c r="A749" s="16">
        <v>2012</v>
      </c>
      <c r="B749" s="17">
        <v>22500</v>
      </c>
      <c r="C749" s="18" t="s">
        <v>1895</v>
      </c>
      <c r="D749" s="18" t="s">
        <v>79</v>
      </c>
      <c r="E749" s="18" t="s">
        <v>57</v>
      </c>
      <c r="F749" s="16" t="s">
        <v>8</v>
      </c>
      <c r="G749" s="20">
        <v>2402</v>
      </c>
      <c r="H749" s="20">
        <v>53</v>
      </c>
      <c r="I749" s="20" t="s">
        <v>37</v>
      </c>
      <c r="J749" s="20" t="s">
        <v>37</v>
      </c>
      <c r="K749" s="20">
        <v>2455</v>
      </c>
      <c r="L749" s="19" t="s">
        <v>37</v>
      </c>
      <c r="M749" s="19" t="s">
        <v>37</v>
      </c>
      <c r="N749" s="19" t="s">
        <v>37</v>
      </c>
      <c r="O749" s="19" t="s">
        <v>37</v>
      </c>
      <c r="P749" s="19">
        <v>0</v>
      </c>
      <c r="Q749" s="22">
        <v>4845</v>
      </c>
      <c r="R749" s="22">
        <v>113</v>
      </c>
      <c r="S749" s="22" t="s">
        <v>37</v>
      </c>
      <c r="T749" s="22" t="s">
        <v>37</v>
      </c>
      <c r="U749" s="22">
        <v>4958</v>
      </c>
      <c r="V749" s="21" t="s">
        <v>37</v>
      </c>
      <c r="W749" s="21" t="s">
        <v>37</v>
      </c>
      <c r="X749" s="21" t="s">
        <v>37</v>
      </c>
      <c r="Y749" s="21" t="s">
        <v>37</v>
      </c>
      <c r="Z749" s="21">
        <v>0</v>
      </c>
      <c r="AA749" s="20" t="s">
        <v>37</v>
      </c>
      <c r="AB749" s="20" t="s">
        <v>37</v>
      </c>
      <c r="AC749" s="20" t="s">
        <v>37</v>
      </c>
      <c r="AD749" s="20" t="s">
        <v>37</v>
      </c>
      <c r="AE749" s="20">
        <v>0</v>
      </c>
      <c r="AF749" s="19" t="s">
        <v>37</v>
      </c>
      <c r="AG749" s="19" t="s">
        <v>37</v>
      </c>
      <c r="AH749" s="19" t="s">
        <v>37</v>
      </c>
      <c r="AI749" s="19" t="s">
        <v>37</v>
      </c>
      <c r="AJ749" s="19">
        <v>0</v>
      </c>
      <c r="AK749" s="19" t="s">
        <v>37</v>
      </c>
      <c r="AL749" s="19" t="s">
        <v>37</v>
      </c>
      <c r="AM749" s="19" t="s">
        <v>37</v>
      </c>
      <c r="AN749" s="19" t="s">
        <v>37</v>
      </c>
      <c r="AO749" s="19">
        <v>0</v>
      </c>
      <c r="AP749" s="22" t="s">
        <v>37</v>
      </c>
      <c r="AQ749" s="22" t="s">
        <v>37</v>
      </c>
      <c r="AR749" s="22" t="s">
        <v>37</v>
      </c>
      <c r="AS749" s="22" t="s">
        <v>37</v>
      </c>
      <c r="AT749" s="22">
        <v>0</v>
      </c>
      <c r="AU749" s="21" t="s">
        <v>37</v>
      </c>
      <c r="AV749" s="21" t="s">
        <v>37</v>
      </c>
      <c r="AW749" s="21" t="s">
        <v>37</v>
      </c>
      <c r="AX749" s="21" t="s">
        <v>37</v>
      </c>
      <c r="AY749" s="21">
        <v>0</v>
      </c>
      <c r="AZ749" s="21" t="s">
        <v>37</v>
      </c>
      <c r="BA749" s="21">
        <v>7.7</v>
      </c>
      <c r="BB749" s="21">
        <v>45.2</v>
      </c>
      <c r="BC749" s="21" t="s">
        <v>37</v>
      </c>
      <c r="BD749" s="21">
        <v>52.9</v>
      </c>
      <c r="BE749" s="20">
        <v>4783</v>
      </c>
      <c r="BF749" s="20">
        <v>202</v>
      </c>
      <c r="BG749" s="20">
        <v>11</v>
      </c>
      <c r="BH749" s="20" t="s">
        <v>37</v>
      </c>
      <c r="BI749" s="20">
        <v>4996</v>
      </c>
      <c r="BJ749" s="20" t="s">
        <v>37</v>
      </c>
      <c r="BK749" s="20" t="s">
        <v>37</v>
      </c>
      <c r="BL749" s="20" t="s">
        <v>37</v>
      </c>
      <c r="BM749" s="20" t="s">
        <v>37</v>
      </c>
      <c r="BN749" s="20">
        <v>0</v>
      </c>
      <c r="BO749" s="22" t="s">
        <v>37</v>
      </c>
      <c r="BP749" s="22" t="s">
        <v>37</v>
      </c>
      <c r="BQ749" s="22" t="s">
        <v>37</v>
      </c>
      <c r="BR749" s="22" t="s">
        <v>37</v>
      </c>
      <c r="BS749" s="22">
        <v>0</v>
      </c>
      <c r="BT749" s="22" t="s">
        <v>37</v>
      </c>
      <c r="BU749" s="22">
        <v>214</v>
      </c>
      <c r="BV749" s="22">
        <v>868</v>
      </c>
      <c r="BW749" s="22" t="s">
        <v>37</v>
      </c>
      <c r="BX749" s="22">
        <v>1082</v>
      </c>
      <c r="BY749" s="24" t="s">
        <v>37</v>
      </c>
      <c r="BZ749" s="24" t="s">
        <v>37</v>
      </c>
      <c r="CA749" s="24" t="s">
        <v>37</v>
      </c>
      <c r="CB749" s="24" t="s">
        <v>37</v>
      </c>
      <c r="CC749" s="24">
        <v>0</v>
      </c>
      <c r="CD749" s="24">
        <v>4783</v>
      </c>
      <c r="CE749" s="24">
        <v>416</v>
      </c>
      <c r="CF749" s="24">
        <v>879</v>
      </c>
      <c r="CG749" s="24">
        <v>0</v>
      </c>
      <c r="CH749" s="24">
        <v>6078</v>
      </c>
      <c r="CI749" s="22">
        <v>12254</v>
      </c>
      <c r="CJ749" s="22">
        <v>276</v>
      </c>
      <c r="CK749" s="22">
        <v>18</v>
      </c>
      <c r="CL749" s="22" t="s">
        <v>37</v>
      </c>
      <c r="CM749" s="20">
        <v>12</v>
      </c>
      <c r="CN749" s="20">
        <v>39</v>
      </c>
      <c r="CO749" s="20" t="s">
        <v>37</v>
      </c>
      <c r="CP749" s="20" t="s">
        <v>37</v>
      </c>
    </row>
    <row r="750" spans="1:94" x14ac:dyDescent="0.35">
      <c r="A750" s="16">
        <v>2012</v>
      </c>
      <c r="B750" s="17">
        <v>22822</v>
      </c>
      <c r="C750" s="18" t="s">
        <v>1901</v>
      </c>
      <c r="D750" s="18" t="s">
        <v>74</v>
      </c>
      <c r="E750" s="18" t="s">
        <v>33</v>
      </c>
      <c r="F750" s="16" t="s">
        <v>8</v>
      </c>
      <c r="G750" s="20" t="s">
        <v>37</v>
      </c>
      <c r="H750" s="20" t="s">
        <v>37</v>
      </c>
      <c r="I750" s="20" t="s">
        <v>37</v>
      </c>
      <c r="J750" s="20" t="s">
        <v>37</v>
      </c>
      <c r="K750" s="20" t="s">
        <v>37</v>
      </c>
      <c r="L750" s="19" t="s">
        <v>37</v>
      </c>
      <c r="M750" s="19" t="s">
        <v>37</v>
      </c>
      <c r="N750" s="19" t="s">
        <v>37</v>
      </c>
      <c r="O750" s="19" t="s">
        <v>37</v>
      </c>
      <c r="P750" s="19" t="s">
        <v>37</v>
      </c>
      <c r="Q750" s="22" t="s">
        <v>37</v>
      </c>
      <c r="R750" s="22" t="s">
        <v>37</v>
      </c>
      <c r="S750" s="22" t="s">
        <v>37</v>
      </c>
      <c r="T750" s="22" t="s">
        <v>37</v>
      </c>
      <c r="U750" s="22" t="s">
        <v>37</v>
      </c>
      <c r="V750" s="21" t="s">
        <v>37</v>
      </c>
      <c r="W750" s="21" t="s">
        <v>37</v>
      </c>
      <c r="X750" s="21" t="s">
        <v>37</v>
      </c>
      <c r="Y750" s="21" t="s">
        <v>37</v>
      </c>
      <c r="Z750" s="21" t="s">
        <v>37</v>
      </c>
      <c r="AA750" s="20" t="s">
        <v>37</v>
      </c>
      <c r="AB750" s="20" t="s">
        <v>37</v>
      </c>
      <c r="AC750" s="20" t="s">
        <v>37</v>
      </c>
      <c r="AD750" s="20" t="s">
        <v>37</v>
      </c>
      <c r="AE750" s="20" t="s">
        <v>37</v>
      </c>
      <c r="AF750" s="19" t="s">
        <v>37</v>
      </c>
      <c r="AG750" s="19" t="s">
        <v>37</v>
      </c>
      <c r="AH750" s="19" t="s">
        <v>37</v>
      </c>
      <c r="AI750" s="19" t="s">
        <v>37</v>
      </c>
      <c r="AJ750" s="19" t="s">
        <v>37</v>
      </c>
      <c r="AK750" s="19" t="s">
        <v>37</v>
      </c>
      <c r="AL750" s="19" t="s">
        <v>37</v>
      </c>
      <c r="AM750" s="19" t="s">
        <v>37</v>
      </c>
      <c r="AN750" s="19" t="s">
        <v>37</v>
      </c>
      <c r="AO750" s="19" t="s">
        <v>37</v>
      </c>
      <c r="AP750" s="22" t="s">
        <v>37</v>
      </c>
      <c r="AQ750" s="22" t="s">
        <v>37</v>
      </c>
      <c r="AR750" s="22" t="s">
        <v>37</v>
      </c>
      <c r="AS750" s="22" t="s">
        <v>37</v>
      </c>
      <c r="AT750" s="22" t="s">
        <v>37</v>
      </c>
      <c r="AU750" s="21" t="s">
        <v>37</v>
      </c>
      <c r="AV750" s="21" t="s">
        <v>37</v>
      </c>
      <c r="AW750" s="21" t="s">
        <v>37</v>
      </c>
      <c r="AX750" s="21" t="s">
        <v>37</v>
      </c>
      <c r="AY750" s="21" t="s">
        <v>37</v>
      </c>
      <c r="AZ750" s="21" t="s">
        <v>37</v>
      </c>
      <c r="BA750" s="21" t="s">
        <v>37</v>
      </c>
      <c r="BB750" s="21" t="s">
        <v>37</v>
      </c>
      <c r="BC750" s="21" t="s">
        <v>37</v>
      </c>
      <c r="BD750" s="21" t="s">
        <v>37</v>
      </c>
      <c r="BE750" s="20" t="s">
        <v>37</v>
      </c>
      <c r="BF750" s="20" t="s">
        <v>37</v>
      </c>
      <c r="BG750" s="20" t="s">
        <v>37</v>
      </c>
      <c r="BH750" s="20" t="s">
        <v>37</v>
      </c>
      <c r="BI750" s="20" t="s">
        <v>37</v>
      </c>
      <c r="BJ750" s="20" t="s">
        <v>37</v>
      </c>
      <c r="BK750" s="20" t="s">
        <v>37</v>
      </c>
      <c r="BL750" s="20" t="s">
        <v>37</v>
      </c>
      <c r="BM750" s="20" t="s">
        <v>37</v>
      </c>
      <c r="BN750" s="20" t="s">
        <v>37</v>
      </c>
      <c r="BO750" s="22" t="s">
        <v>37</v>
      </c>
      <c r="BP750" s="22" t="s">
        <v>37</v>
      </c>
      <c r="BQ750" s="22" t="s">
        <v>37</v>
      </c>
      <c r="BR750" s="22" t="s">
        <v>37</v>
      </c>
      <c r="BS750" s="22" t="s">
        <v>37</v>
      </c>
      <c r="BT750" s="22" t="s">
        <v>37</v>
      </c>
      <c r="BU750" s="22" t="s">
        <v>37</v>
      </c>
      <c r="BV750" s="22" t="s">
        <v>37</v>
      </c>
      <c r="BW750" s="22" t="s">
        <v>37</v>
      </c>
      <c r="BX750" s="22" t="s">
        <v>37</v>
      </c>
      <c r="BY750" s="24" t="s">
        <v>37</v>
      </c>
      <c r="BZ750" s="24" t="s">
        <v>37</v>
      </c>
      <c r="CA750" s="24" t="s">
        <v>37</v>
      </c>
      <c r="CB750" s="24" t="s">
        <v>37</v>
      </c>
      <c r="CC750" s="24" t="s">
        <v>37</v>
      </c>
      <c r="CD750" s="24" t="s">
        <v>37</v>
      </c>
      <c r="CE750" s="24" t="s">
        <v>37</v>
      </c>
      <c r="CF750" s="24" t="s">
        <v>37</v>
      </c>
      <c r="CG750" s="24" t="s">
        <v>37</v>
      </c>
      <c r="CH750" s="24" t="s">
        <v>37</v>
      </c>
      <c r="CI750" s="22" t="s">
        <v>37</v>
      </c>
      <c r="CJ750" s="22" t="s">
        <v>37</v>
      </c>
      <c r="CK750" s="22" t="s">
        <v>37</v>
      </c>
      <c r="CL750" s="22" t="s">
        <v>37</v>
      </c>
      <c r="CM750" s="20">
        <v>384</v>
      </c>
      <c r="CN750" s="20" t="s">
        <v>37</v>
      </c>
      <c r="CO750" s="20" t="s">
        <v>37</v>
      </c>
      <c r="CP750" s="20" t="s">
        <v>37</v>
      </c>
    </row>
    <row r="751" spans="1:94" x14ac:dyDescent="0.35">
      <c r="A751" s="16">
        <v>2012</v>
      </c>
      <c r="B751" s="17">
        <v>24211</v>
      </c>
      <c r="C751" s="18" t="s">
        <v>1906</v>
      </c>
      <c r="D751" s="18" t="s">
        <v>56</v>
      </c>
      <c r="E751" s="18" t="s">
        <v>57</v>
      </c>
      <c r="F751" s="16" t="s">
        <v>8</v>
      </c>
      <c r="G751" s="20">
        <v>74282</v>
      </c>
      <c r="H751" s="20">
        <v>14992</v>
      </c>
      <c r="I751" s="20">
        <v>0</v>
      </c>
      <c r="J751" s="20">
        <v>0</v>
      </c>
      <c r="K751" s="20">
        <v>89274</v>
      </c>
      <c r="L751" s="19">
        <v>14.5</v>
      </c>
      <c r="M751" s="19">
        <v>3.1</v>
      </c>
      <c r="N751" s="19">
        <v>0</v>
      </c>
      <c r="O751" s="19">
        <v>0</v>
      </c>
      <c r="P751" s="19">
        <v>17.600000000000001</v>
      </c>
      <c r="Q751" s="22">
        <v>341241</v>
      </c>
      <c r="R751" s="22">
        <v>138199</v>
      </c>
      <c r="S751" s="22">
        <v>0</v>
      </c>
      <c r="T751" s="22">
        <v>0</v>
      </c>
      <c r="U751" s="22">
        <v>479440</v>
      </c>
      <c r="V751" s="21">
        <v>84.7</v>
      </c>
      <c r="W751" s="21">
        <v>24.7</v>
      </c>
      <c r="X751" s="21">
        <v>0</v>
      </c>
      <c r="Y751" s="21">
        <v>0</v>
      </c>
      <c r="Z751" s="21">
        <v>109.4</v>
      </c>
      <c r="AA751" s="20">
        <v>0</v>
      </c>
      <c r="AB751" s="20">
        <v>0</v>
      </c>
      <c r="AC751" s="20">
        <v>0</v>
      </c>
      <c r="AD751" s="20">
        <v>0</v>
      </c>
      <c r="AE751" s="20">
        <v>0</v>
      </c>
      <c r="AF751" s="19">
        <v>0</v>
      </c>
      <c r="AG751" s="19">
        <v>12.7</v>
      </c>
      <c r="AH751" s="19">
        <v>0</v>
      </c>
      <c r="AI751" s="19">
        <v>0</v>
      </c>
      <c r="AJ751" s="19">
        <v>12.7</v>
      </c>
      <c r="AK751" s="19">
        <v>0</v>
      </c>
      <c r="AL751" s="19">
        <v>14.2</v>
      </c>
      <c r="AM751" s="19">
        <v>0</v>
      </c>
      <c r="AN751" s="19">
        <v>0</v>
      </c>
      <c r="AO751" s="19">
        <v>14.2</v>
      </c>
      <c r="AP751" s="22">
        <v>0</v>
      </c>
      <c r="AQ751" s="22">
        <v>0</v>
      </c>
      <c r="AR751" s="22">
        <v>0</v>
      </c>
      <c r="AS751" s="22">
        <v>0</v>
      </c>
      <c r="AT751" s="22">
        <v>0</v>
      </c>
      <c r="AU751" s="21">
        <v>0</v>
      </c>
      <c r="AV751" s="21">
        <v>0</v>
      </c>
      <c r="AW751" s="21">
        <v>0</v>
      </c>
      <c r="AX751" s="21">
        <v>0</v>
      </c>
      <c r="AY751" s="21">
        <v>0</v>
      </c>
      <c r="AZ751" s="21">
        <v>1</v>
      </c>
      <c r="BA751" s="21">
        <v>0</v>
      </c>
      <c r="BB751" s="21">
        <v>0</v>
      </c>
      <c r="BC751" s="21">
        <v>0</v>
      </c>
      <c r="BD751" s="21">
        <v>1</v>
      </c>
      <c r="BE751" s="20">
        <v>1466</v>
      </c>
      <c r="BF751" s="20">
        <v>770</v>
      </c>
      <c r="BG751" s="20">
        <v>0</v>
      </c>
      <c r="BH751" s="20">
        <v>0</v>
      </c>
      <c r="BI751" s="20">
        <v>2236</v>
      </c>
      <c r="BJ751" s="20">
        <v>2199</v>
      </c>
      <c r="BK751" s="20">
        <v>1134</v>
      </c>
      <c r="BL751" s="20">
        <v>0</v>
      </c>
      <c r="BM751" s="20">
        <v>0</v>
      </c>
      <c r="BN751" s="20">
        <v>3333</v>
      </c>
      <c r="BO751" s="22">
        <v>347</v>
      </c>
      <c r="BP751" s="22">
        <v>945</v>
      </c>
      <c r="BQ751" s="22">
        <v>0</v>
      </c>
      <c r="BR751" s="22">
        <v>0</v>
      </c>
      <c r="BS751" s="22">
        <v>1292</v>
      </c>
      <c r="BT751" s="22">
        <v>24</v>
      </c>
      <c r="BU751" s="22">
        <v>0</v>
      </c>
      <c r="BV751" s="22">
        <v>0</v>
      </c>
      <c r="BW751" s="22">
        <v>0</v>
      </c>
      <c r="BX751" s="22">
        <v>24</v>
      </c>
      <c r="BY751" s="24">
        <v>327</v>
      </c>
      <c r="BZ751" s="24">
        <v>327</v>
      </c>
      <c r="CA751" s="24" t="s">
        <v>37</v>
      </c>
      <c r="CB751" s="24" t="s">
        <v>37</v>
      </c>
      <c r="CC751" s="24">
        <v>654</v>
      </c>
      <c r="CD751" s="24">
        <v>4363</v>
      </c>
      <c r="CE751" s="24">
        <v>3176</v>
      </c>
      <c r="CF751" s="24">
        <v>0</v>
      </c>
      <c r="CG751" s="24">
        <v>0</v>
      </c>
      <c r="CH751" s="24">
        <v>7539</v>
      </c>
      <c r="CI751" s="22">
        <v>0</v>
      </c>
      <c r="CJ751" s="22">
        <v>70</v>
      </c>
      <c r="CK751" s="22">
        <v>0</v>
      </c>
      <c r="CL751" s="22">
        <v>0</v>
      </c>
      <c r="CM751" s="20">
        <v>8738</v>
      </c>
      <c r="CN751" s="20">
        <v>1015</v>
      </c>
      <c r="CO751" s="20">
        <v>13</v>
      </c>
      <c r="CP751" s="20">
        <v>0</v>
      </c>
    </row>
    <row r="752" spans="1:94" ht="27.75" x14ac:dyDescent="0.35">
      <c r="A752" s="16">
        <v>2012</v>
      </c>
      <c r="B752" s="17">
        <v>24431</v>
      </c>
      <c r="C752" s="18" t="s">
        <v>2248</v>
      </c>
      <c r="D752" s="18" t="s">
        <v>238</v>
      </c>
      <c r="E752" s="18" t="s">
        <v>2223</v>
      </c>
      <c r="F752" s="16" t="s">
        <v>8</v>
      </c>
      <c r="G752" s="20">
        <v>76</v>
      </c>
      <c r="H752" s="20">
        <v>714</v>
      </c>
      <c r="I752" s="20" t="s">
        <v>37</v>
      </c>
      <c r="J752" s="20" t="s">
        <v>37</v>
      </c>
      <c r="K752" s="20">
        <v>790</v>
      </c>
      <c r="L752" s="19">
        <v>0.1</v>
      </c>
      <c r="M752" s="19">
        <v>0.1</v>
      </c>
      <c r="N752" s="19" t="s">
        <v>37</v>
      </c>
      <c r="O752" s="19" t="s">
        <v>37</v>
      </c>
      <c r="P752" s="19">
        <v>0.2</v>
      </c>
      <c r="Q752" s="22">
        <v>696</v>
      </c>
      <c r="R752" s="22">
        <v>16230</v>
      </c>
      <c r="S752" s="22" t="s">
        <v>37</v>
      </c>
      <c r="T752" s="22" t="s">
        <v>37</v>
      </c>
      <c r="U752" s="22">
        <v>16926</v>
      </c>
      <c r="V752" s="21" t="s">
        <v>37</v>
      </c>
      <c r="W752" s="21">
        <v>8</v>
      </c>
      <c r="X752" s="21" t="s">
        <v>37</v>
      </c>
      <c r="Y752" s="21" t="s">
        <v>37</v>
      </c>
      <c r="Z752" s="21">
        <v>8</v>
      </c>
      <c r="AA752" s="20" t="s">
        <v>37</v>
      </c>
      <c r="AB752" s="20" t="s">
        <v>37</v>
      </c>
      <c r="AC752" s="20" t="s">
        <v>37</v>
      </c>
      <c r="AD752" s="20" t="s">
        <v>37</v>
      </c>
      <c r="AE752" s="20">
        <v>0</v>
      </c>
      <c r="AF752" s="19" t="s">
        <v>37</v>
      </c>
      <c r="AG752" s="19" t="s">
        <v>37</v>
      </c>
      <c r="AH752" s="19" t="s">
        <v>37</v>
      </c>
      <c r="AI752" s="19" t="s">
        <v>37</v>
      </c>
      <c r="AJ752" s="19">
        <v>0</v>
      </c>
      <c r="AK752" s="19" t="s">
        <v>37</v>
      </c>
      <c r="AL752" s="19" t="s">
        <v>37</v>
      </c>
      <c r="AM752" s="19" t="s">
        <v>37</v>
      </c>
      <c r="AN752" s="19" t="s">
        <v>37</v>
      </c>
      <c r="AO752" s="19">
        <v>0</v>
      </c>
      <c r="AP752" s="22" t="s">
        <v>37</v>
      </c>
      <c r="AQ752" s="22" t="s">
        <v>37</v>
      </c>
      <c r="AR752" s="22" t="s">
        <v>37</v>
      </c>
      <c r="AS752" s="22" t="s">
        <v>37</v>
      </c>
      <c r="AT752" s="22">
        <v>0</v>
      </c>
      <c r="AU752" s="21" t="s">
        <v>37</v>
      </c>
      <c r="AV752" s="21" t="s">
        <v>37</v>
      </c>
      <c r="AW752" s="21" t="s">
        <v>37</v>
      </c>
      <c r="AX752" s="21" t="s">
        <v>37</v>
      </c>
      <c r="AY752" s="21">
        <v>0</v>
      </c>
      <c r="AZ752" s="21" t="s">
        <v>37</v>
      </c>
      <c r="BA752" s="21" t="s">
        <v>37</v>
      </c>
      <c r="BB752" s="21" t="s">
        <v>37</v>
      </c>
      <c r="BC752" s="21" t="s">
        <v>37</v>
      </c>
      <c r="BD752" s="21">
        <v>0</v>
      </c>
      <c r="BE752" s="20">
        <v>83</v>
      </c>
      <c r="BF752" s="20" t="s">
        <v>37</v>
      </c>
      <c r="BG752" s="20" t="s">
        <v>37</v>
      </c>
      <c r="BH752" s="20" t="s">
        <v>37</v>
      </c>
      <c r="BI752" s="20">
        <v>83</v>
      </c>
      <c r="BJ752" s="20">
        <v>17</v>
      </c>
      <c r="BK752" s="20" t="s">
        <v>37</v>
      </c>
      <c r="BL752" s="20" t="s">
        <v>37</v>
      </c>
      <c r="BM752" s="20" t="s">
        <v>37</v>
      </c>
      <c r="BN752" s="20">
        <v>17</v>
      </c>
      <c r="BO752" s="22" t="s">
        <v>37</v>
      </c>
      <c r="BP752" s="22" t="s">
        <v>37</v>
      </c>
      <c r="BQ752" s="22" t="s">
        <v>37</v>
      </c>
      <c r="BR752" s="22" t="s">
        <v>37</v>
      </c>
      <c r="BS752" s="22">
        <v>0</v>
      </c>
      <c r="BT752" s="22" t="s">
        <v>37</v>
      </c>
      <c r="BU752" s="22" t="s">
        <v>37</v>
      </c>
      <c r="BV752" s="22" t="s">
        <v>37</v>
      </c>
      <c r="BW752" s="22" t="s">
        <v>37</v>
      </c>
      <c r="BX752" s="22">
        <v>0</v>
      </c>
      <c r="BY752" s="24">
        <v>10</v>
      </c>
      <c r="BZ752" s="24" t="s">
        <v>37</v>
      </c>
      <c r="CA752" s="24" t="s">
        <v>37</v>
      </c>
      <c r="CB752" s="24" t="s">
        <v>37</v>
      </c>
      <c r="CC752" s="24">
        <v>10</v>
      </c>
      <c r="CD752" s="24">
        <v>110</v>
      </c>
      <c r="CE752" s="24">
        <v>0</v>
      </c>
      <c r="CF752" s="24">
        <v>0</v>
      </c>
      <c r="CG752" s="24">
        <v>0</v>
      </c>
      <c r="CH752" s="24">
        <v>110</v>
      </c>
      <c r="CI752" s="22" t="s">
        <v>37</v>
      </c>
      <c r="CJ752" s="22" t="s">
        <v>37</v>
      </c>
      <c r="CK752" s="22" t="s">
        <v>37</v>
      </c>
      <c r="CL752" s="22" t="s">
        <v>37</v>
      </c>
      <c r="CM752" s="20" t="s">
        <v>37</v>
      </c>
      <c r="CN752" s="20" t="s">
        <v>37</v>
      </c>
      <c r="CO752" s="20" t="s">
        <v>37</v>
      </c>
      <c r="CP752" s="20" t="s">
        <v>37</v>
      </c>
    </row>
    <row r="753" spans="1:94" x14ac:dyDescent="0.35">
      <c r="A753" s="16">
        <v>2012</v>
      </c>
      <c r="B753" s="17">
        <v>24590</v>
      </c>
      <c r="C753" s="18" t="s">
        <v>1908</v>
      </c>
      <c r="D753" s="18" t="s">
        <v>437</v>
      </c>
      <c r="E753" s="18" t="s">
        <v>57</v>
      </c>
      <c r="F753" s="16" t="s">
        <v>8</v>
      </c>
      <c r="G753" s="20">
        <v>2462</v>
      </c>
      <c r="H753" s="20">
        <v>855</v>
      </c>
      <c r="I753" s="20">
        <v>4031</v>
      </c>
      <c r="J753" s="20">
        <v>0</v>
      </c>
      <c r="K753" s="20">
        <v>7348</v>
      </c>
      <c r="L753" s="19">
        <v>0.2</v>
      </c>
      <c r="M753" s="19">
        <v>0.2</v>
      </c>
      <c r="N753" s="19">
        <v>0.9</v>
      </c>
      <c r="O753" s="19">
        <v>0</v>
      </c>
      <c r="P753" s="19">
        <v>1.3</v>
      </c>
      <c r="Q753" s="22">
        <v>27147</v>
      </c>
      <c r="R753" s="22">
        <v>17702</v>
      </c>
      <c r="S753" s="22">
        <v>36987</v>
      </c>
      <c r="T753" s="22">
        <v>0</v>
      </c>
      <c r="U753" s="22">
        <v>81836</v>
      </c>
      <c r="V753" s="21">
        <v>4.7</v>
      </c>
      <c r="W753" s="21">
        <v>4.2</v>
      </c>
      <c r="X753" s="21">
        <v>6.9</v>
      </c>
      <c r="Y753" s="21">
        <v>0</v>
      </c>
      <c r="Z753" s="21">
        <v>15.8</v>
      </c>
      <c r="AA753" s="20" t="s">
        <v>37</v>
      </c>
      <c r="AB753" s="20" t="s">
        <v>37</v>
      </c>
      <c r="AC753" s="20" t="s">
        <v>37</v>
      </c>
      <c r="AD753" s="20" t="s">
        <v>37</v>
      </c>
      <c r="AE753" s="20">
        <v>0</v>
      </c>
      <c r="AF753" s="19" t="s">
        <v>37</v>
      </c>
      <c r="AG753" s="19" t="s">
        <v>37</v>
      </c>
      <c r="AH753" s="19" t="s">
        <v>37</v>
      </c>
      <c r="AI753" s="19" t="s">
        <v>37</v>
      </c>
      <c r="AJ753" s="19">
        <v>0</v>
      </c>
      <c r="AK753" s="19" t="s">
        <v>37</v>
      </c>
      <c r="AL753" s="19" t="s">
        <v>37</v>
      </c>
      <c r="AM753" s="19" t="s">
        <v>37</v>
      </c>
      <c r="AN753" s="19" t="s">
        <v>37</v>
      </c>
      <c r="AO753" s="19">
        <v>0</v>
      </c>
      <c r="AP753" s="22" t="s">
        <v>37</v>
      </c>
      <c r="AQ753" s="22" t="s">
        <v>37</v>
      </c>
      <c r="AR753" s="22" t="s">
        <v>37</v>
      </c>
      <c r="AS753" s="22" t="s">
        <v>37</v>
      </c>
      <c r="AT753" s="22">
        <v>0</v>
      </c>
      <c r="AU753" s="21" t="s">
        <v>37</v>
      </c>
      <c r="AV753" s="21" t="s">
        <v>37</v>
      </c>
      <c r="AW753" s="21" t="s">
        <v>37</v>
      </c>
      <c r="AX753" s="21" t="s">
        <v>37</v>
      </c>
      <c r="AY753" s="21">
        <v>0</v>
      </c>
      <c r="AZ753" s="21" t="s">
        <v>37</v>
      </c>
      <c r="BA753" s="21" t="s">
        <v>37</v>
      </c>
      <c r="BB753" s="21" t="s">
        <v>37</v>
      </c>
      <c r="BC753" s="21" t="s">
        <v>37</v>
      </c>
      <c r="BD753" s="21">
        <v>0</v>
      </c>
      <c r="BE753" s="20">
        <v>947</v>
      </c>
      <c r="BF753" s="20">
        <v>1191</v>
      </c>
      <c r="BG753" s="20">
        <v>0</v>
      </c>
      <c r="BH753" s="20">
        <v>0</v>
      </c>
      <c r="BI753" s="20">
        <v>2138</v>
      </c>
      <c r="BJ753" s="20">
        <v>74</v>
      </c>
      <c r="BK753" s="20">
        <v>97</v>
      </c>
      <c r="BL753" s="20">
        <v>0</v>
      </c>
      <c r="BM753" s="20">
        <v>0</v>
      </c>
      <c r="BN753" s="20">
        <v>171</v>
      </c>
      <c r="BO753" s="22">
        <v>0</v>
      </c>
      <c r="BP753" s="22">
        <v>0</v>
      </c>
      <c r="BQ753" s="22">
        <v>0</v>
      </c>
      <c r="BR753" s="22">
        <v>0</v>
      </c>
      <c r="BS753" s="22">
        <v>0</v>
      </c>
      <c r="BT753" s="22">
        <v>0</v>
      </c>
      <c r="BU753" s="22">
        <v>0</v>
      </c>
      <c r="BV753" s="22">
        <v>0</v>
      </c>
      <c r="BW753" s="22">
        <v>0</v>
      </c>
      <c r="BX753" s="22">
        <v>0</v>
      </c>
      <c r="BY753" s="24">
        <v>0</v>
      </c>
      <c r="BZ753" s="24">
        <v>0</v>
      </c>
      <c r="CA753" s="24">
        <v>0</v>
      </c>
      <c r="CB753" s="24">
        <v>0</v>
      </c>
      <c r="CC753" s="24">
        <v>0</v>
      </c>
      <c r="CD753" s="24">
        <v>1021</v>
      </c>
      <c r="CE753" s="24">
        <v>1288</v>
      </c>
      <c r="CF753" s="24">
        <v>0</v>
      </c>
      <c r="CG753" s="24">
        <v>0</v>
      </c>
      <c r="CH753" s="24">
        <v>2309</v>
      </c>
      <c r="CI753" s="22" t="s">
        <v>37</v>
      </c>
      <c r="CJ753" s="22" t="s">
        <v>37</v>
      </c>
      <c r="CK753" s="22" t="s">
        <v>37</v>
      </c>
      <c r="CL753" s="22" t="s">
        <v>37</v>
      </c>
      <c r="CM753" s="20" t="s">
        <v>37</v>
      </c>
      <c r="CN753" s="20" t="s">
        <v>37</v>
      </c>
      <c r="CO753" s="20" t="s">
        <v>37</v>
      </c>
      <c r="CP753" s="20" t="s">
        <v>37</v>
      </c>
    </row>
    <row r="754" spans="1:94" x14ac:dyDescent="0.35">
      <c r="A754" s="16">
        <v>2012</v>
      </c>
      <c r="B754" s="17">
        <v>24949</v>
      </c>
      <c r="C754" s="18" t="s">
        <v>1911</v>
      </c>
      <c r="D754" s="18" t="s">
        <v>172</v>
      </c>
      <c r="E754" s="18" t="s">
        <v>33</v>
      </c>
      <c r="F754" s="16" t="s">
        <v>8</v>
      </c>
      <c r="G754" s="20">
        <v>34</v>
      </c>
      <c r="H754" s="20" t="s">
        <v>37</v>
      </c>
      <c r="I754" s="20" t="s">
        <v>37</v>
      </c>
      <c r="J754" s="20" t="s">
        <v>37</v>
      </c>
      <c r="K754" s="20">
        <v>34</v>
      </c>
      <c r="L754" s="19">
        <v>0.4</v>
      </c>
      <c r="M754" s="19" t="s">
        <v>37</v>
      </c>
      <c r="N754" s="19" t="s">
        <v>37</v>
      </c>
      <c r="O754" s="19" t="s">
        <v>37</v>
      </c>
      <c r="P754" s="19">
        <v>0.4</v>
      </c>
      <c r="Q754" s="22">
        <v>4173</v>
      </c>
      <c r="R754" s="22" t="s">
        <v>37</v>
      </c>
      <c r="S754" s="22" t="s">
        <v>37</v>
      </c>
      <c r="T754" s="22" t="s">
        <v>37</v>
      </c>
      <c r="U754" s="22">
        <v>4173</v>
      </c>
      <c r="V754" s="21">
        <v>4.5999999999999996</v>
      </c>
      <c r="W754" s="21" t="s">
        <v>37</v>
      </c>
      <c r="X754" s="21" t="s">
        <v>37</v>
      </c>
      <c r="Y754" s="21" t="s">
        <v>37</v>
      </c>
      <c r="Z754" s="21">
        <v>4.5999999999999996</v>
      </c>
      <c r="AA754" s="20">
        <v>34</v>
      </c>
      <c r="AB754" s="20">
        <v>202</v>
      </c>
      <c r="AC754" s="20" t="s">
        <v>37</v>
      </c>
      <c r="AD754" s="20" t="s">
        <v>37</v>
      </c>
      <c r="AE754" s="20">
        <v>236</v>
      </c>
      <c r="AF754" s="19">
        <v>0.4</v>
      </c>
      <c r="AG754" s="19">
        <v>1.6</v>
      </c>
      <c r="AH754" s="19" t="s">
        <v>37</v>
      </c>
      <c r="AI754" s="19" t="s">
        <v>37</v>
      </c>
      <c r="AJ754" s="19">
        <v>2</v>
      </c>
      <c r="AK754" s="19">
        <v>1.5</v>
      </c>
      <c r="AL754" s="19">
        <v>5.9</v>
      </c>
      <c r="AM754" s="19" t="s">
        <v>37</v>
      </c>
      <c r="AN754" s="19" t="s">
        <v>37</v>
      </c>
      <c r="AO754" s="19">
        <v>7.4</v>
      </c>
      <c r="AP754" s="22">
        <v>5865</v>
      </c>
      <c r="AQ754" s="22">
        <v>4700</v>
      </c>
      <c r="AR754" s="22" t="s">
        <v>37</v>
      </c>
      <c r="AS754" s="22" t="s">
        <v>37</v>
      </c>
      <c r="AT754" s="22">
        <v>10565</v>
      </c>
      <c r="AU754" s="21">
        <v>69</v>
      </c>
      <c r="AV754" s="21">
        <v>37.299999999999997</v>
      </c>
      <c r="AW754" s="21" t="s">
        <v>37</v>
      </c>
      <c r="AX754" s="21" t="s">
        <v>37</v>
      </c>
      <c r="AY754" s="21">
        <v>106.3</v>
      </c>
      <c r="AZ754" s="21">
        <v>255.4</v>
      </c>
      <c r="BA754" s="21">
        <v>138.30000000000001</v>
      </c>
      <c r="BB754" s="21" t="s">
        <v>37</v>
      </c>
      <c r="BC754" s="21" t="s">
        <v>37</v>
      </c>
      <c r="BD754" s="21">
        <v>393.7</v>
      </c>
      <c r="BE754" s="20" t="s">
        <v>37</v>
      </c>
      <c r="BF754" s="20" t="s">
        <v>37</v>
      </c>
      <c r="BG754" s="20" t="s">
        <v>37</v>
      </c>
      <c r="BH754" s="20" t="s">
        <v>37</v>
      </c>
      <c r="BI754" s="20">
        <v>0</v>
      </c>
      <c r="BJ754" s="20">
        <v>9</v>
      </c>
      <c r="BK754" s="20" t="s">
        <v>37</v>
      </c>
      <c r="BL754" s="20" t="s">
        <v>37</v>
      </c>
      <c r="BM754" s="20" t="s">
        <v>37</v>
      </c>
      <c r="BN754" s="20">
        <v>9</v>
      </c>
      <c r="BO754" s="22">
        <v>393</v>
      </c>
      <c r="BP754" s="22">
        <v>94</v>
      </c>
      <c r="BQ754" s="22" t="s">
        <v>37</v>
      </c>
      <c r="BR754" s="22" t="s">
        <v>37</v>
      </c>
      <c r="BS754" s="22">
        <v>487</v>
      </c>
      <c r="BT754" s="22">
        <v>4343</v>
      </c>
      <c r="BU754" s="22">
        <v>6588</v>
      </c>
      <c r="BV754" s="22" t="s">
        <v>37</v>
      </c>
      <c r="BW754" s="22" t="s">
        <v>37</v>
      </c>
      <c r="BX754" s="22">
        <v>10931</v>
      </c>
      <c r="BY754" s="24">
        <v>46</v>
      </c>
      <c r="BZ754" s="24">
        <v>1</v>
      </c>
      <c r="CA754" s="24" t="s">
        <v>37</v>
      </c>
      <c r="CB754" s="24" t="s">
        <v>37</v>
      </c>
      <c r="CC754" s="24">
        <v>47</v>
      </c>
      <c r="CD754" s="24">
        <v>4791</v>
      </c>
      <c r="CE754" s="24">
        <v>6683</v>
      </c>
      <c r="CF754" s="24">
        <v>0</v>
      </c>
      <c r="CG754" s="24">
        <v>0</v>
      </c>
      <c r="CH754" s="24">
        <v>11474</v>
      </c>
      <c r="CI754" s="22">
        <v>8791</v>
      </c>
      <c r="CJ754" s="22">
        <v>916</v>
      </c>
      <c r="CK754" s="22">
        <v>0</v>
      </c>
      <c r="CL754" s="22">
        <v>0</v>
      </c>
      <c r="CM754" s="20">
        <v>0</v>
      </c>
      <c r="CN754" s="20">
        <v>729</v>
      </c>
      <c r="CO754" s="20">
        <v>0</v>
      </c>
      <c r="CP754" s="20">
        <v>0</v>
      </c>
    </row>
    <row r="755" spans="1:94" x14ac:dyDescent="0.35">
      <c r="A755" s="16">
        <v>2012</v>
      </c>
      <c r="B755" s="17">
        <v>26218</v>
      </c>
      <c r="C755" s="18" t="s">
        <v>1916</v>
      </c>
      <c r="D755" s="18" t="s">
        <v>49</v>
      </c>
      <c r="E755" s="18" t="s">
        <v>33</v>
      </c>
      <c r="F755" s="16" t="s">
        <v>8</v>
      </c>
      <c r="G755" s="20" t="s">
        <v>37</v>
      </c>
      <c r="H755" s="20" t="s">
        <v>37</v>
      </c>
      <c r="I755" s="20" t="s">
        <v>37</v>
      </c>
      <c r="J755" s="20" t="s">
        <v>37</v>
      </c>
      <c r="K755" s="20">
        <v>0</v>
      </c>
      <c r="L755" s="19" t="s">
        <v>37</v>
      </c>
      <c r="M755" s="19" t="s">
        <v>37</v>
      </c>
      <c r="N755" s="19" t="s">
        <v>37</v>
      </c>
      <c r="O755" s="19" t="s">
        <v>37</v>
      </c>
      <c r="P755" s="19">
        <v>0</v>
      </c>
      <c r="Q755" s="22" t="s">
        <v>37</v>
      </c>
      <c r="R755" s="22" t="s">
        <v>37</v>
      </c>
      <c r="S755" s="22" t="s">
        <v>37</v>
      </c>
      <c r="T755" s="22" t="s">
        <v>37</v>
      </c>
      <c r="U755" s="22">
        <v>0</v>
      </c>
      <c r="V755" s="21" t="s">
        <v>37</v>
      </c>
      <c r="W755" s="21" t="s">
        <v>37</v>
      </c>
      <c r="X755" s="21" t="s">
        <v>37</v>
      </c>
      <c r="Y755" s="21" t="s">
        <v>37</v>
      </c>
      <c r="Z755" s="21">
        <v>0</v>
      </c>
      <c r="AA755" s="20" t="s">
        <v>37</v>
      </c>
      <c r="AB755" s="20" t="s">
        <v>37</v>
      </c>
      <c r="AC755" s="20">
        <v>2</v>
      </c>
      <c r="AD755" s="20" t="s">
        <v>37</v>
      </c>
      <c r="AE755" s="20">
        <v>2</v>
      </c>
      <c r="AF755" s="19" t="s">
        <v>37</v>
      </c>
      <c r="AG755" s="19" t="s">
        <v>37</v>
      </c>
      <c r="AH755" s="19">
        <v>2</v>
      </c>
      <c r="AI755" s="19" t="s">
        <v>37</v>
      </c>
      <c r="AJ755" s="19">
        <v>2</v>
      </c>
      <c r="AK755" s="19" t="s">
        <v>37</v>
      </c>
      <c r="AL755" s="19" t="s">
        <v>37</v>
      </c>
      <c r="AM755" s="19">
        <v>5</v>
      </c>
      <c r="AN755" s="19" t="s">
        <v>37</v>
      </c>
      <c r="AO755" s="19">
        <v>5</v>
      </c>
      <c r="AP755" s="22" t="s">
        <v>37</v>
      </c>
      <c r="AQ755" s="22" t="s">
        <v>37</v>
      </c>
      <c r="AR755" s="22">
        <v>2</v>
      </c>
      <c r="AS755" s="22" t="s">
        <v>37</v>
      </c>
      <c r="AT755" s="22">
        <v>2</v>
      </c>
      <c r="AU755" s="21" t="s">
        <v>37</v>
      </c>
      <c r="AV755" s="21" t="s">
        <v>37</v>
      </c>
      <c r="AW755" s="21">
        <v>2</v>
      </c>
      <c r="AX755" s="21" t="s">
        <v>37</v>
      </c>
      <c r="AY755" s="21">
        <v>2</v>
      </c>
      <c r="AZ755" s="21" t="s">
        <v>37</v>
      </c>
      <c r="BA755" s="21" t="s">
        <v>37</v>
      </c>
      <c r="BB755" s="21">
        <v>5</v>
      </c>
      <c r="BC755" s="21" t="s">
        <v>37</v>
      </c>
      <c r="BD755" s="21">
        <v>5</v>
      </c>
      <c r="BE755" s="20" t="s">
        <v>37</v>
      </c>
      <c r="BF755" s="20" t="s">
        <v>37</v>
      </c>
      <c r="BG755" s="20" t="s">
        <v>37</v>
      </c>
      <c r="BH755" s="20" t="s">
        <v>37</v>
      </c>
      <c r="BI755" s="20">
        <v>0</v>
      </c>
      <c r="BJ755" s="20" t="s">
        <v>37</v>
      </c>
      <c r="BK755" s="20" t="s">
        <v>37</v>
      </c>
      <c r="BL755" s="20" t="s">
        <v>37</v>
      </c>
      <c r="BM755" s="20" t="s">
        <v>37</v>
      </c>
      <c r="BN755" s="20">
        <v>0</v>
      </c>
      <c r="BO755" s="22" t="s">
        <v>37</v>
      </c>
      <c r="BP755" s="22" t="s">
        <v>37</v>
      </c>
      <c r="BQ755" s="22">
        <v>20</v>
      </c>
      <c r="BR755" s="22" t="s">
        <v>37</v>
      </c>
      <c r="BS755" s="22">
        <v>20</v>
      </c>
      <c r="BT755" s="22" t="s">
        <v>37</v>
      </c>
      <c r="BU755" s="22" t="s">
        <v>37</v>
      </c>
      <c r="BV755" s="22" t="s">
        <v>37</v>
      </c>
      <c r="BW755" s="22" t="s">
        <v>37</v>
      </c>
      <c r="BX755" s="22">
        <v>0</v>
      </c>
      <c r="BY755" s="24" t="s">
        <v>37</v>
      </c>
      <c r="BZ755" s="24" t="s">
        <v>37</v>
      </c>
      <c r="CA755" s="24" t="s">
        <v>37</v>
      </c>
      <c r="CB755" s="24" t="s">
        <v>37</v>
      </c>
      <c r="CC755" s="24">
        <v>0</v>
      </c>
      <c r="CD755" s="24">
        <v>0</v>
      </c>
      <c r="CE755" s="24">
        <v>0</v>
      </c>
      <c r="CF755" s="24">
        <v>20</v>
      </c>
      <c r="CG755" s="24">
        <v>0</v>
      </c>
      <c r="CH755" s="24">
        <v>20</v>
      </c>
      <c r="CI755" s="22" t="s">
        <v>37</v>
      </c>
      <c r="CJ755" s="22" t="s">
        <v>37</v>
      </c>
      <c r="CK755" s="22" t="s">
        <v>37</v>
      </c>
      <c r="CL755" s="22" t="s">
        <v>37</v>
      </c>
      <c r="CM755" s="20" t="s">
        <v>37</v>
      </c>
      <c r="CN755" s="20" t="s">
        <v>37</v>
      </c>
      <c r="CO755" s="20" t="s">
        <v>37</v>
      </c>
      <c r="CP755" s="20" t="s">
        <v>37</v>
      </c>
    </row>
    <row r="756" spans="1:94" x14ac:dyDescent="0.35">
      <c r="A756" s="16">
        <v>2012</v>
      </c>
      <c r="B756" s="17">
        <v>26510</v>
      </c>
      <c r="C756" s="18" t="s">
        <v>1917</v>
      </c>
      <c r="D756" s="18" t="s">
        <v>437</v>
      </c>
      <c r="E756" s="18" t="s">
        <v>57</v>
      </c>
      <c r="F756" s="16" t="s">
        <v>8</v>
      </c>
      <c r="G756" s="20">
        <v>966</v>
      </c>
      <c r="H756" s="20">
        <v>2900</v>
      </c>
      <c r="I756" s="20">
        <v>1777</v>
      </c>
      <c r="J756" s="20" t="s">
        <v>37</v>
      </c>
      <c r="K756" s="20">
        <v>5643</v>
      </c>
      <c r="L756" s="19">
        <v>0.1</v>
      </c>
      <c r="M756" s="19">
        <v>0.5</v>
      </c>
      <c r="N756" s="19">
        <v>0.3</v>
      </c>
      <c r="O756" s="19" t="s">
        <v>37</v>
      </c>
      <c r="P756" s="19">
        <v>0.9</v>
      </c>
      <c r="Q756" s="22">
        <v>15688</v>
      </c>
      <c r="R756" s="22">
        <v>36293</v>
      </c>
      <c r="S756" s="22">
        <v>22244</v>
      </c>
      <c r="T756" s="22" t="s">
        <v>37</v>
      </c>
      <c r="U756" s="22">
        <v>74225</v>
      </c>
      <c r="V756" s="21">
        <v>2.8</v>
      </c>
      <c r="W756" s="21">
        <v>7.3</v>
      </c>
      <c r="X756" s="21">
        <v>4.5</v>
      </c>
      <c r="Y756" s="21" t="s">
        <v>37</v>
      </c>
      <c r="Z756" s="21">
        <v>14.6</v>
      </c>
      <c r="AA756" s="20" t="s">
        <v>37</v>
      </c>
      <c r="AB756" s="20" t="s">
        <v>37</v>
      </c>
      <c r="AC756" s="20" t="s">
        <v>37</v>
      </c>
      <c r="AD756" s="20" t="s">
        <v>37</v>
      </c>
      <c r="AE756" s="20">
        <v>0</v>
      </c>
      <c r="AF756" s="19" t="s">
        <v>37</v>
      </c>
      <c r="AG756" s="19" t="s">
        <v>37</v>
      </c>
      <c r="AH756" s="19" t="s">
        <v>37</v>
      </c>
      <c r="AI756" s="19" t="s">
        <v>37</v>
      </c>
      <c r="AJ756" s="19">
        <v>0</v>
      </c>
      <c r="AK756" s="19" t="s">
        <v>37</v>
      </c>
      <c r="AL756" s="19" t="s">
        <v>37</v>
      </c>
      <c r="AM756" s="19" t="s">
        <v>37</v>
      </c>
      <c r="AN756" s="19" t="s">
        <v>37</v>
      </c>
      <c r="AO756" s="19">
        <v>0</v>
      </c>
      <c r="AP756" s="22" t="s">
        <v>37</v>
      </c>
      <c r="AQ756" s="22" t="s">
        <v>37</v>
      </c>
      <c r="AR756" s="22" t="s">
        <v>37</v>
      </c>
      <c r="AS756" s="22" t="s">
        <v>37</v>
      </c>
      <c r="AT756" s="22">
        <v>0</v>
      </c>
      <c r="AU756" s="21" t="s">
        <v>37</v>
      </c>
      <c r="AV756" s="21" t="s">
        <v>37</v>
      </c>
      <c r="AW756" s="21" t="s">
        <v>37</v>
      </c>
      <c r="AX756" s="21" t="s">
        <v>37</v>
      </c>
      <c r="AY756" s="21">
        <v>0</v>
      </c>
      <c r="AZ756" s="21" t="s">
        <v>37</v>
      </c>
      <c r="BA756" s="21" t="s">
        <v>37</v>
      </c>
      <c r="BB756" s="21" t="s">
        <v>37</v>
      </c>
      <c r="BC756" s="21" t="s">
        <v>37</v>
      </c>
      <c r="BD756" s="21">
        <v>0</v>
      </c>
      <c r="BE756" s="20">
        <v>151</v>
      </c>
      <c r="BF756" s="20">
        <v>79</v>
      </c>
      <c r="BG756" s="20">
        <v>48</v>
      </c>
      <c r="BH756" s="20" t="s">
        <v>37</v>
      </c>
      <c r="BI756" s="20">
        <v>278</v>
      </c>
      <c r="BJ756" s="20">
        <v>484</v>
      </c>
      <c r="BK756" s="20">
        <v>441</v>
      </c>
      <c r="BL756" s="20">
        <v>270</v>
      </c>
      <c r="BM756" s="20" t="s">
        <v>37</v>
      </c>
      <c r="BN756" s="20">
        <v>1195</v>
      </c>
      <c r="BO756" s="22" t="s">
        <v>37</v>
      </c>
      <c r="BP756" s="22" t="s">
        <v>37</v>
      </c>
      <c r="BQ756" s="22" t="s">
        <v>37</v>
      </c>
      <c r="BR756" s="22" t="s">
        <v>37</v>
      </c>
      <c r="BS756" s="22">
        <v>0</v>
      </c>
      <c r="BT756" s="22" t="s">
        <v>37</v>
      </c>
      <c r="BU756" s="22" t="s">
        <v>37</v>
      </c>
      <c r="BV756" s="22" t="s">
        <v>37</v>
      </c>
      <c r="BW756" s="22" t="s">
        <v>37</v>
      </c>
      <c r="BX756" s="22">
        <v>0</v>
      </c>
      <c r="BY756" s="24">
        <v>29</v>
      </c>
      <c r="BZ756" s="24">
        <v>35</v>
      </c>
      <c r="CA756" s="24">
        <v>21</v>
      </c>
      <c r="CB756" s="24" t="s">
        <v>37</v>
      </c>
      <c r="CC756" s="24">
        <v>85</v>
      </c>
      <c r="CD756" s="24">
        <v>664</v>
      </c>
      <c r="CE756" s="24">
        <v>555</v>
      </c>
      <c r="CF756" s="24">
        <v>339</v>
      </c>
      <c r="CG756" s="24">
        <v>0</v>
      </c>
      <c r="CH756" s="24">
        <v>1558</v>
      </c>
      <c r="CI756" s="22" t="s">
        <v>37</v>
      </c>
      <c r="CJ756" s="22" t="s">
        <v>37</v>
      </c>
      <c r="CK756" s="22" t="s">
        <v>37</v>
      </c>
      <c r="CL756" s="22" t="s">
        <v>37</v>
      </c>
      <c r="CM756" s="20" t="s">
        <v>37</v>
      </c>
      <c r="CN756" s="20" t="s">
        <v>37</v>
      </c>
      <c r="CO756" s="20" t="s">
        <v>37</v>
      </c>
      <c r="CP756" s="20" t="s">
        <v>37</v>
      </c>
    </row>
    <row r="757" spans="1:94" x14ac:dyDescent="0.35">
      <c r="A757" s="16">
        <v>2012</v>
      </c>
      <c r="B757" s="17">
        <v>26939</v>
      </c>
      <c r="C757" s="18" t="s">
        <v>1923</v>
      </c>
      <c r="D757" s="18" t="s">
        <v>51</v>
      </c>
      <c r="E757" s="18" t="s">
        <v>33</v>
      </c>
      <c r="F757" s="16" t="s">
        <v>8</v>
      </c>
      <c r="G757" s="20">
        <v>309</v>
      </c>
      <c r="H757" s="20">
        <v>467</v>
      </c>
      <c r="I757" s="20" t="s">
        <v>37</v>
      </c>
      <c r="J757" s="20" t="s">
        <v>37</v>
      </c>
      <c r="K757" s="20">
        <v>776</v>
      </c>
      <c r="L757" s="19" t="s">
        <v>37</v>
      </c>
      <c r="M757" s="19" t="s">
        <v>37</v>
      </c>
      <c r="N757" s="19" t="s">
        <v>37</v>
      </c>
      <c r="O757" s="19" t="s">
        <v>37</v>
      </c>
      <c r="P757" s="19">
        <v>0</v>
      </c>
      <c r="Q757" s="22">
        <v>309</v>
      </c>
      <c r="R757" s="22">
        <v>467</v>
      </c>
      <c r="S757" s="22" t="s">
        <v>37</v>
      </c>
      <c r="T757" s="22" t="s">
        <v>37</v>
      </c>
      <c r="U757" s="22">
        <v>776</v>
      </c>
      <c r="V757" s="21" t="s">
        <v>37</v>
      </c>
      <c r="W757" s="21" t="s">
        <v>37</v>
      </c>
      <c r="X757" s="21" t="s">
        <v>37</v>
      </c>
      <c r="Y757" s="21" t="s">
        <v>37</v>
      </c>
      <c r="Z757" s="21">
        <v>0</v>
      </c>
      <c r="AA757" s="20" t="s">
        <v>37</v>
      </c>
      <c r="AB757" s="20" t="s">
        <v>37</v>
      </c>
      <c r="AC757" s="20" t="s">
        <v>37</v>
      </c>
      <c r="AD757" s="20" t="s">
        <v>37</v>
      </c>
      <c r="AE757" s="20">
        <v>0</v>
      </c>
      <c r="AF757" s="19">
        <v>17.399999999999999</v>
      </c>
      <c r="AG757" s="19">
        <v>2</v>
      </c>
      <c r="AH757" s="19" t="s">
        <v>37</v>
      </c>
      <c r="AI757" s="19" t="s">
        <v>37</v>
      </c>
      <c r="AJ757" s="19">
        <v>19.399999999999999</v>
      </c>
      <c r="AK757" s="19">
        <v>56</v>
      </c>
      <c r="AL757" s="19">
        <v>4</v>
      </c>
      <c r="AM757" s="19" t="s">
        <v>37</v>
      </c>
      <c r="AN757" s="19" t="s">
        <v>37</v>
      </c>
      <c r="AO757" s="19">
        <v>60</v>
      </c>
      <c r="AP757" s="22" t="s">
        <v>37</v>
      </c>
      <c r="AQ757" s="22" t="s">
        <v>37</v>
      </c>
      <c r="AR757" s="22" t="s">
        <v>37</v>
      </c>
      <c r="AS757" s="22" t="s">
        <v>37</v>
      </c>
      <c r="AT757" s="22">
        <v>0</v>
      </c>
      <c r="AU757" s="21" t="s">
        <v>37</v>
      </c>
      <c r="AV757" s="21" t="s">
        <v>37</v>
      </c>
      <c r="AW757" s="21" t="s">
        <v>37</v>
      </c>
      <c r="AX757" s="21" t="s">
        <v>37</v>
      </c>
      <c r="AY757" s="21">
        <v>0</v>
      </c>
      <c r="AZ757" s="21" t="s">
        <v>37</v>
      </c>
      <c r="BA757" s="21" t="s">
        <v>37</v>
      </c>
      <c r="BB757" s="21" t="s">
        <v>37</v>
      </c>
      <c r="BC757" s="21" t="s">
        <v>37</v>
      </c>
      <c r="BD757" s="21">
        <v>0</v>
      </c>
      <c r="BE757" s="20">
        <v>6</v>
      </c>
      <c r="BF757" s="20">
        <v>4</v>
      </c>
      <c r="BG757" s="20" t="s">
        <v>37</v>
      </c>
      <c r="BH757" s="20" t="s">
        <v>37</v>
      </c>
      <c r="BI757" s="20">
        <v>10</v>
      </c>
      <c r="BJ757" s="20">
        <v>41</v>
      </c>
      <c r="BK757" s="20">
        <v>61</v>
      </c>
      <c r="BL757" s="20" t="s">
        <v>37</v>
      </c>
      <c r="BM757" s="20" t="s">
        <v>37</v>
      </c>
      <c r="BN757" s="20">
        <v>102</v>
      </c>
      <c r="BO757" s="22">
        <v>75</v>
      </c>
      <c r="BP757" s="22">
        <v>6</v>
      </c>
      <c r="BQ757" s="22" t="s">
        <v>37</v>
      </c>
      <c r="BR757" s="22" t="s">
        <v>37</v>
      </c>
      <c r="BS757" s="22">
        <v>81</v>
      </c>
      <c r="BT757" s="22">
        <v>58</v>
      </c>
      <c r="BU757" s="22" t="s">
        <v>37</v>
      </c>
      <c r="BV757" s="22" t="s">
        <v>37</v>
      </c>
      <c r="BW757" s="22" t="s">
        <v>37</v>
      </c>
      <c r="BX757" s="22">
        <v>58</v>
      </c>
      <c r="BY757" s="24" t="s">
        <v>37</v>
      </c>
      <c r="BZ757" s="24" t="s">
        <v>37</v>
      </c>
      <c r="CA757" s="24" t="s">
        <v>37</v>
      </c>
      <c r="CB757" s="24" t="s">
        <v>37</v>
      </c>
      <c r="CC757" s="24">
        <v>0</v>
      </c>
      <c r="CD757" s="24">
        <v>180</v>
      </c>
      <c r="CE757" s="24">
        <v>71</v>
      </c>
      <c r="CF757" s="24">
        <v>0</v>
      </c>
      <c r="CG757" s="24">
        <v>0</v>
      </c>
      <c r="CH757" s="24">
        <v>251</v>
      </c>
      <c r="CI757" s="22" t="s">
        <v>37</v>
      </c>
      <c r="CJ757" s="22" t="s">
        <v>37</v>
      </c>
      <c r="CK757" s="22" t="s">
        <v>37</v>
      </c>
      <c r="CL757" s="22" t="s">
        <v>37</v>
      </c>
      <c r="CM757" s="20" t="s">
        <v>37</v>
      </c>
      <c r="CN757" s="20" t="s">
        <v>37</v>
      </c>
      <c r="CO757" s="20" t="s">
        <v>37</v>
      </c>
      <c r="CP757" s="20" t="s">
        <v>37</v>
      </c>
    </row>
    <row r="758" spans="1:94" x14ac:dyDescent="0.35">
      <c r="A758" s="16">
        <v>2012</v>
      </c>
      <c r="B758" s="17">
        <v>27058</v>
      </c>
      <c r="C758" s="18" t="s">
        <v>1925</v>
      </c>
      <c r="D758" s="18" t="s">
        <v>90</v>
      </c>
      <c r="E758" s="18" t="s">
        <v>33</v>
      </c>
      <c r="F758" s="16" t="s">
        <v>8</v>
      </c>
      <c r="G758" s="20" t="s">
        <v>37</v>
      </c>
      <c r="H758" s="20" t="s">
        <v>37</v>
      </c>
      <c r="I758" s="20" t="s">
        <v>37</v>
      </c>
      <c r="J758" s="20" t="s">
        <v>37</v>
      </c>
      <c r="K758" s="20" t="s">
        <v>37</v>
      </c>
      <c r="L758" s="19" t="s">
        <v>37</v>
      </c>
      <c r="M758" s="19" t="s">
        <v>37</v>
      </c>
      <c r="N758" s="19" t="s">
        <v>37</v>
      </c>
      <c r="O758" s="19" t="s">
        <v>37</v>
      </c>
      <c r="P758" s="19" t="s">
        <v>37</v>
      </c>
      <c r="Q758" s="22" t="s">
        <v>37</v>
      </c>
      <c r="R758" s="22" t="s">
        <v>37</v>
      </c>
      <c r="S758" s="22" t="s">
        <v>37</v>
      </c>
      <c r="T758" s="22" t="s">
        <v>37</v>
      </c>
      <c r="U758" s="22" t="s">
        <v>37</v>
      </c>
      <c r="V758" s="21" t="s">
        <v>37</v>
      </c>
      <c r="W758" s="21" t="s">
        <v>37</v>
      </c>
      <c r="X758" s="21" t="s">
        <v>37</v>
      </c>
      <c r="Y758" s="21" t="s">
        <v>37</v>
      </c>
      <c r="Z758" s="21" t="s">
        <v>37</v>
      </c>
      <c r="AA758" s="20" t="s">
        <v>37</v>
      </c>
      <c r="AB758" s="20" t="s">
        <v>37</v>
      </c>
      <c r="AC758" s="20" t="s">
        <v>37</v>
      </c>
      <c r="AD758" s="20" t="s">
        <v>37</v>
      </c>
      <c r="AE758" s="20" t="s">
        <v>37</v>
      </c>
      <c r="AF758" s="19" t="s">
        <v>37</v>
      </c>
      <c r="AG758" s="19" t="s">
        <v>37</v>
      </c>
      <c r="AH758" s="19" t="s">
        <v>37</v>
      </c>
      <c r="AI758" s="19" t="s">
        <v>37</v>
      </c>
      <c r="AJ758" s="19" t="s">
        <v>37</v>
      </c>
      <c r="AK758" s="19" t="s">
        <v>37</v>
      </c>
      <c r="AL758" s="19" t="s">
        <v>37</v>
      </c>
      <c r="AM758" s="19" t="s">
        <v>37</v>
      </c>
      <c r="AN758" s="19" t="s">
        <v>37</v>
      </c>
      <c r="AO758" s="19" t="s">
        <v>37</v>
      </c>
      <c r="AP758" s="22" t="s">
        <v>37</v>
      </c>
      <c r="AQ758" s="22" t="s">
        <v>37</v>
      </c>
      <c r="AR758" s="22" t="s">
        <v>37</v>
      </c>
      <c r="AS758" s="22" t="s">
        <v>37</v>
      </c>
      <c r="AT758" s="22" t="s">
        <v>37</v>
      </c>
      <c r="AU758" s="21" t="s">
        <v>37</v>
      </c>
      <c r="AV758" s="21" t="s">
        <v>37</v>
      </c>
      <c r="AW758" s="21" t="s">
        <v>37</v>
      </c>
      <c r="AX758" s="21" t="s">
        <v>37</v>
      </c>
      <c r="AY758" s="21" t="s">
        <v>37</v>
      </c>
      <c r="AZ758" s="21" t="s">
        <v>37</v>
      </c>
      <c r="BA758" s="21" t="s">
        <v>37</v>
      </c>
      <c r="BB758" s="21" t="s">
        <v>37</v>
      </c>
      <c r="BC758" s="21" t="s">
        <v>37</v>
      </c>
      <c r="BD758" s="21" t="s">
        <v>37</v>
      </c>
      <c r="BE758" s="20" t="s">
        <v>37</v>
      </c>
      <c r="BF758" s="20" t="s">
        <v>37</v>
      </c>
      <c r="BG758" s="20" t="s">
        <v>37</v>
      </c>
      <c r="BH758" s="20" t="s">
        <v>37</v>
      </c>
      <c r="BI758" s="20" t="s">
        <v>37</v>
      </c>
      <c r="BJ758" s="20" t="s">
        <v>37</v>
      </c>
      <c r="BK758" s="20" t="s">
        <v>37</v>
      </c>
      <c r="BL758" s="20" t="s">
        <v>37</v>
      </c>
      <c r="BM758" s="20" t="s">
        <v>37</v>
      </c>
      <c r="BN758" s="20" t="s">
        <v>37</v>
      </c>
      <c r="BO758" s="22" t="s">
        <v>37</v>
      </c>
      <c r="BP758" s="22" t="s">
        <v>37</v>
      </c>
      <c r="BQ758" s="22" t="s">
        <v>37</v>
      </c>
      <c r="BR758" s="22" t="s">
        <v>37</v>
      </c>
      <c r="BS758" s="22" t="s">
        <v>37</v>
      </c>
      <c r="BT758" s="22" t="s">
        <v>37</v>
      </c>
      <c r="BU758" s="22" t="s">
        <v>37</v>
      </c>
      <c r="BV758" s="22" t="s">
        <v>37</v>
      </c>
      <c r="BW758" s="22" t="s">
        <v>37</v>
      </c>
      <c r="BX758" s="22" t="s">
        <v>37</v>
      </c>
      <c r="BY758" s="24" t="s">
        <v>37</v>
      </c>
      <c r="BZ758" s="24" t="s">
        <v>37</v>
      </c>
      <c r="CA758" s="24" t="s">
        <v>37</v>
      </c>
      <c r="CB758" s="24" t="s">
        <v>37</v>
      </c>
      <c r="CC758" s="24" t="s">
        <v>37</v>
      </c>
      <c r="CD758" s="24" t="s">
        <v>37</v>
      </c>
      <c r="CE758" s="24" t="s">
        <v>37</v>
      </c>
      <c r="CF758" s="24" t="s">
        <v>37</v>
      </c>
      <c r="CG758" s="24" t="s">
        <v>37</v>
      </c>
      <c r="CH758" s="24" t="s">
        <v>37</v>
      </c>
      <c r="CI758" s="22" t="s">
        <v>37</v>
      </c>
      <c r="CJ758" s="22" t="s">
        <v>37</v>
      </c>
      <c r="CK758" s="22" t="s">
        <v>37</v>
      </c>
      <c r="CL758" s="22" t="s">
        <v>37</v>
      </c>
      <c r="CM758" s="20">
        <v>35</v>
      </c>
      <c r="CN758" s="20">
        <v>3</v>
      </c>
      <c r="CO758" s="20" t="s">
        <v>37</v>
      </c>
      <c r="CP758" s="20" t="s">
        <v>37</v>
      </c>
    </row>
    <row r="759" spans="1:94" x14ac:dyDescent="0.35">
      <c r="A759" s="16">
        <v>2012</v>
      </c>
      <c r="B759" s="17">
        <v>27058</v>
      </c>
      <c r="C759" s="18" t="s">
        <v>1925</v>
      </c>
      <c r="D759" s="18" t="s">
        <v>174</v>
      </c>
      <c r="E759" s="18" t="s">
        <v>33</v>
      </c>
      <c r="F759" s="16" t="s">
        <v>8</v>
      </c>
      <c r="G759" s="20" t="s">
        <v>37</v>
      </c>
      <c r="H759" s="20" t="s">
        <v>37</v>
      </c>
      <c r="I759" s="20" t="s">
        <v>37</v>
      </c>
      <c r="J759" s="20" t="s">
        <v>37</v>
      </c>
      <c r="K759" s="20" t="s">
        <v>37</v>
      </c>
      <c r="L759" s="19" t="s">
        <v>37</v>
      </c>
      <c r="M759" s="19" t="s">
        <v>37</v>
      </c>
      <c r="N759" s="19" t="s">
        <v>37</v>
      </c>
      <c r="O759" s="19" t="s">
        <v>37</v>
      </c>
      <c r="P759" s="19" t="s">
        <v>37</v>
      </c>
      <c r="Q759" s="22" t="s">
        <v>37</v>
      </c>
      <c r="R759" s="22" t="s">
        <v>37</v>
      </c>
      <c r="S759" s="22" t="s">
        <v>37</v>
      </c>
      <c r="T759" s="22" t="s">
        <v>37</v>
      </c>
      <c r="U759" s="22" t="s">
        <v>37</v>
      </c>
      <c r="V759" s="21" t="s">
        <v>37</v>
      </c>
      <c r="W759" s="21" t="s">
        <v>37</v>
      </c>
      <c r="X759" s="21" t="s">
        <v>37</v>
      </c>
      <c r="Y759" s="21" t="s">
        <v>37</v>
      </c>
      <c r="Z759" s="21" t="s">
        <v>37</v>
      </c>
      <c r="AA759" s="20" t="s">
        <v>37</v>
      </c>
      <c r="AB759" s="20" t="s">
        <v>37</v>
      </c>
      <c r="AC759" s="20" t="s">
        <v>37</v>
      </c>
      <c r="AD759" s="20" t="s">
        <v>37</v>
      </c>
      <c r="AE759" s="20" t="s">
        <v>37</v>
      </c>
      <c r="AF759" s="19" t="s">
        <v>37</v>
      </c>
      <c r="AG759" s="19" t="s">
        <v>37</v>
      </c>
      <c r="AH759" s="19" t="s">
        <v>37</v>
      </c>
      <c r="AI759" s="19" t="s">
        <v>37</v>
      </c>
      <c r="AJ759" s="19" t="s">
        <v>37</v>
      </c>
      <c r="AK759" s="19" t="s">
        <v>37</v>
      </c>
      <c r="AL759" s="19" t="s">
        <v>37</v>
      </c>
      <c r="AM759" s="19" t="s">
        <v>37</v>
      </c>
      <c r="AN759" s="19" t="s">
        <v>37</v>
      </c>
      <c r="AO759" s="19" t="s">
        <v>37</v>
      </c>
      <c r="AP759" s="22" t="s">
        <v>37</v>
      </c>
      <c r="AQ759" s="22" t="s">
        <v>37</v>
      </c>
      <c r="AR759" s="22" t="s">
        <v>37</v>
      </c>
      <c r="AS759" s="22" t="s">
        <v>37</v>
      </c>
      <c r="AT759" s="22" t="s">
        <v>37</v>
      </c>
      <c r="AU759" s="21" t="s">
        <v>37</v>
      </c>
      <c r="AV759" s="21" t="s">
        <v>37</v>
      </c>
      <c r="AW759" s="21" t="s">
        <v>37</v>
      </c>
      <c r="AX759" s="21" t="s">
        <v>37</v>
      </c>
      <c r="AY759" s="21" t="s">
        <v>37</v>
      </c>
      <c r="AZ759" s="21" t="s">
        <v>37</v>
      </c>
      <c r="BA759" s="21" t="s">
        <v>37</v>
      </c>
      <c r="BB759" s="21" t="s">
        <v>37</v>
      </c>
      <c r="BC759" s="21" t="s">
        <v>37</v>
      </c>
      <c r="BD759" s="21" t="s">
        <v>37</v>
      </c>
      <c r="BE759" s="20" t="s">
        <v>37</v>
      </c>
      <c r="BF759" s="20" t="s">
        <v>37</v>
      </c>
      <c r="BG759" s="20" t="s">
        <v>37</v>
      </c>
      <c r="BH759" s="20" t="s">
        <v>37</v>
      </c>
      <c r="BI759" s="20" t="s">
        <v>37</v>
      </c>
      <c r="BJ759" s="20" t="s">
        <v>37</v>
      </c>
      <c r="BK759" s="20" t="s">
        <v>37</v>
      </c>
      <c r="BL759" s="20" t="s">
        <v>37</v>
      </c>
      <c r="BM759" s="20" t="s">
        <v>37</v>
      </c>
      <c r="BN759" s="20" t="s">
        <v>37</v>
      </c>
      <c r="BO759" s="22" t="s">
        <v>37</v>
      </c>
      <c r="BP759" s="22" t="s">
        <v>37</v>
      </c>
      <c r="BQ759" s="22" t="s">
        <v>37</v>
      </c>
      <c r="BR759" s="22" t="s">
        <v>37</v>
      </c>
      <c r="BS759" s="22" t="s">
        <v>37</v>
      </c>
      <c r="BT759" s="22" t="s">
        <v>37</v>
      </c>
      <c r="BU759" s="22" t="s">
        <v>37</v>
      </c>
      <c r="BV759" s="22" t="s">
        <v>37</v>
      </c>
      <c r="BW759" s="22" t="s">
        <v>37</v>
      </c>
      <c r="BX759" s="22" t="s">
        <v>37</v>
      </c>
      <c r="BY759" s="24" t="s">
        <v>37</v>
      </c>
      <c r="BZ759" s="24" t="s">
        <v>37</v>
      </c>
      <c r="CA759" s="24" t="s">
        <v>37</v>
      </c>
      <c r="CB759" s="24" t="s">
        <v>37</v>
      </c>
      <c r="CC759" s="24" t="s">
        <v>37</v>
      </c>
      <c r="CD759" s="24" t="s">
        <v>37</v>
      </c>
      <c r="CE759" s="24" t="s">
        <v>37</v>
      </c>
      <c r="CF759" s="24" t="s">
        <v>37</v>
      </c>
      <c r="CG759" s="24" t="s">
        <v>37</v>
      </c>
      <c r="CH759" s="24" t="s">
        <v>37</v>
      </c>
      <c r="CI759" s="22" t="s">
        <v>37</v>
      </c>
      <c r="CJ759" s="22" t="s">
        <v>37</v>
      </c>
      <c r="CK759" s="22" t="s">
        <v>37</v>
      </c>
      <c r="CL759" s="22" t="s">
        <v>37</v>
      </c>
      <c r="CM759" s="20">
        <v>44</v>
      </c>
      <c r="CN759" s="20">
        <v>1</v>
      </c>
      <c r="CO759" s="20" t="s">
        <v>37</v>
      </c>
      <c r="CP759" s="20" t="s">
        <v>37</v>
      </c>
    </row>
    <row r="760" spans="1:94" x14ac:dyDescent="0.35">
      <c r="A760" s="16">
        <v>2012</v>
      </c>
      <c r="B760" s="17">
        <v>27058</v>
      </c>
      <c r="C760" s="18" t="s">
        <v>1925</v>
      </c>
      <c r="D760" s="18" t="s">
        <v>130</v>
      </c>
      <c r="E760" s="18" t="s">
        <v>33</v>
      </c>
      <c r="F760" s="16" t="s">
        <v>8</v>
      </c>
      <c r="G760" s="20" t="s">
        <v>37</v>
      </c>
      <c r="H760" s="20" t="s">
        <v>37</v>
      </c>
      <c r="I760" s="20" t="s">
        <v>37</v>
      </c>
      <c r="J760" s="20" t="s">
        <v>37</v>
      </c>
      <c r="K760" s="20" t="s">
        <v>37</v>
      </c>
      <c r="L760" s="19" t="s">
        <v>37</v>
      </c>
      <c r="M760" s="19" t="s">
        <v>37</v>
      </c>
      <c r="N760" s="19" t="s">
        <v>37</v>
      </c>
      <c r="O760" s="19" t="s">
        <v>37</v>
      </c>
      <c r="P760" s="19" t="s">
        <v>37</v>
      </c>
      <c r="Q760" s="22" t="s">
        <v>37</v>
      </c>
      <c r="R760" s="22" t="s">
        <v>37</v>
      </c>
      <c r="S760" s="22" t="s">
        <v>37</v>
      </c>
      <c r="T760" s="22" t="s">
        <v>37</v>
      </c>
      <c r="U760" s="22" t="s">
        <v>37</v>
      </c>
      <c r="V760" s="21" t="s">
        <v>37</v>
      </c>
      <c r="W760" s="21" t="s">
        <v>37</v>
      </c>
      <c r="X760" s="21" t="s">
        <v>37</v>
      </c>
      <c r="Y760" s="21" t="s">
        <v>37</v>
      </c>
      <c r="Z760" s="21" t="s">
        <v>37</v>
      </c>
      <c r="AA760" s="20" t="s">
        <v>37</v>
      </c>
      <c r="AB760" s="20" t="s">
        <v>37</v>
      </c>
      <c r="AC760" s="20" t="s">
        <v>37</v>
      </c>
      <c r="AD760" s="20" t="s">
        <v>37</v>
      </c>
      <c r="AE760" s="20" t="s">
        <v>37</v>
      </c>
      <c r="AF760" s="19" t="s">
        <v>37</v>
      </c>
      <c r="AG760" s="19" t="s">
        <v>37</v>
      </c>
      <c r="AH760" s="19" t="s">
        <v>37</v>
      </c>
      <c r="AI760" s="19" t="s">
        <v>37</v>
      </c>
      <c r="AJ760" s="19" t="s">
        <v>37</v>
      </c>
      <c r="AK760" s="19" t="s">
        <v>37</v>
      </c>
      <c r="AL760" s="19" t="s">
        <v>37</v>
      </c>
      <c r="AM760" s="19" t="s">
        <v>37</v>
      </c>
      <c r="AN760" s="19" t="s">
        <v>37</v>
      </c>
      <c r="AO760" s="19" t="s">
        <v>37</v>
      </c>
      <c r="AP760" s="22" t="s">
        <v>37</v>
      </c>
      <c r="AQ760" s="22" t="s">
        <v>37</v>
      </c>
      <c r="AR760" s="22" t="s">
        <v>37</v>
      </c>
      <c r="AS760" s="22" t="s">
        <v>37</v>
      </c>
      <c r="AT760" s="22" t="s">
        <v>37</v>
      </c>
      <c r="AU760" s="21" t="s">
        <v>37</v>
      </c>
      <c r="AV760" s="21" t="s">
        <v>37</v>
      </c>
      <c r="AW760" s="21" t="s">
        <v>37</v>
      </c>
      <c r="AX760" s="21" t="s">
        <v>37</v>
      </c>
      <c r="AY760" s="21" t="s">
        <v>37</v>
      </c>
      <c r="AZ760" s="21" t="s">
        <v>37</v>
      </c>
      <c r="BA760" s="21" t="s">
        <v>37</v>
      </c>
      <c r="BB760" s="21" t="s">
        <v>37</v>
      </c>
      <c r="BC760" s="21" t="s">
        <v>37</v>
      </c>
      <c r="BD760" s="21" t="s">
        <v>37</v>
      </c>
      <c r="BE760" s="20" t="s">
        <v>37</v>
      </c>
      <c r="BF760" s="20" t="s">
        <v>37</v>
      </c>
      <c r="BG760" s="20" t="s">
        <v>37</v>
      </c>
      <c r="BH760" s="20" t="s">
        <v>37</v>
      </c>
      <c r="BI760" s="20" t="s">
        <v>37</v>
      </c>
      <c r="BJ760" s="20" t="s">
        <v>37</v>
      </c>
      <c r="BK760" s="20" t="s">
        <v>37</v>
      </c>
      <c r="BL760" s="20" t="s">
        <v>37</v>
      </c>
      <c r="BM760" s="20" t="s">
        <v>37</v>
      </c>
      <c r="BN760" s="20" t="s">
        <v>37</v>
      </c>
      <c r="BO760" s="22" t="s">
        <v>37</v>
      </c>
      <c r="BP760" s="22" t="s">
        <v>37</v>
      </c>
      <c r="BQ760" s="22" t="s">
        <v>37</v>
      </c>
      <c r="BR760" s="22" t="s">
        <v>37</v>
      </c>
      <c r="BS760" s="22" t="s">
        <v>37</v>
      </c>
      <c r="BT760" s="22" t="s">
        <v>37</v>
      </c>
      <c r="BU760" s="22" t="s">
        <v>37</v>
      </c>
      <c r="BV760" s="22" t="s">
        <v>37</v>
      </c>
      <c r="BW760" s="22" t="s">
        <v>37</v>
      </c>
      <c r="BX760" s="22" t="s">
        <v>37</v>
      </c>
      <c r="BY760" s="24" t="s">
        <v>37</v>
      </c>
      <c r="BZ760" s="24" t="s">
        <v>37</v>
      </c>
      <c r="CA760" s="24" t="s">
        <v>37</v>
      </c>
      <c r="CB760" s="24" t="s">
        <v>37</v>
      </c>
      <c r="CC760" s="24" t="s">
        <v>37</v>
      </c>
      <c r="CD760" s="24" t="s">
        <v>37</v>
      </c>
      <c r="CE760" s="24" t="s">
        <v>37</v>
      </c>
      <c r="CF760" s="24" t="s">
        <v>37</v>
      </c>
      <c r="CG760" s="24" t="s">
        <v>37</v>
      </c>
      <c r="CH760" s="24" t="s">
        <v>37</v>
      </c>
      <c r="CI760" s="22" t="s">
        <v>37</v>
      </c>
      <c r="CJ760" s="22" t="s">
        <v>37</v>
      </c>
      <c r="CK760" s="22" t="s">
        <v>37</v>
      </c>
      <c r="CL760" s="22" t="s">
        <v>37</v>
      </c>
      <c r="CM760" s="20">
        <v>3</v>
      </c>
      <c r="CN760" s="20" t="s">
        <v>37</v>
      </c>
      <c r="CO760" s="20" t="s">
        <v>37</v>
      </c>
      <c r="CP760" s="20" t="s">
        <v>37</v>
      </c>
    </row>
    <row r="761" spans="1:94" x14ac:dyDescent="0.35">
      <c r="A761" s="16">
        <v>2012</v>
      </c>
      <c r="B761" s="17">
        <v>30518</v>
      </c>
      <c r="C761" s="18" t="s">
        <v>1937</v>
      </c>
      <c r="D761" s="18" t="s">
        <v>56</v>
      </c>
      <c r="E761" s="18" t="s">
        <v>191</v>
      </c>
      <c r="F761" s="16" t="s">
        <v>8</v>
      </c>
      <c r="G761" s="20" t="s">
        <v>37</v>
      </c>
      <c r="H761" s="20" t="s">
        <v>37</v>
      </c>
      <c r="I761" s="20" t="s">
        <v>37</v>
      </c>
      <c r="J761" s="20" t="s">
        <v>37</v>
      </c>
      <c r="K761" s="20" t="s">
        <v>37</v>
      </c>
      <c r="L761" s="19" t="s">
        <v>37</v>
      </c>
      <c r="M761" s="19" t="s">
        <v>37</v>
      </c>
      <c r="N761" s="19" t="s">
        <v>37</v>
      </c>
      <c r="O761" s="19" t="s">
        <v>37</v>
      </c>
      <c r="P761" s="19" t="s">
        <v>37</v>
      </c>
      <c r="Q761" s="22" t="s">
        <v>37</v>
      </c>
      <c r="R761" s="22" t="s">
        <v>37</v>
      </c>
      <c r="S761" s="22" t="s">
        <v>37</v>
      </c>
      <c r="T761" s="22" t="s">
        <v>37</v>
      </c>
      <c r="U761" s="22" t="s">
        <v>37</v>
      </c>
      <c r="V761" s="21" t="s">
        <v>37</v>
      </c>
      <c r="W761" s="21" t="s">
        <v>37</v>
      </c>
      <c r="X761" s="21" t="s">
        <v>37</v>
      </c>
      <c r="Y761" s="21" t="s">
        <v>37</v>
      </c>
      <c r="Z761" s="21" t="s">
        <v>37</v>
      </c>
      <c r="AA761" s="20" t="s">
        <v>37</v>
      </c>
      <c r="AB761" s="20" t="s">
        <v>37</v>
      </c>
      <c r="AC761" s="20" t="s">
        <v>37</v>
      </c>
      <c r="AD761" s="20" t="s">
        <v>37</v>
      </c>
      <c r="AE761" s="20" t="s">
        <v>37</v>
      </c>
      <c r="AF761" s="19" t="s">
        <v>37</v>
      </c>
      <c r="AG761" s="19" t="s">
        <v>37</v>
      </c>
      <c r="AH761" s="19" t="s">
        <v>37</v>
      </c>
      <c r="AI761" s="19" t="s">
        <v>37</v>
      </c>
      <c r="AJ761" s="19" t="s">
        <v>37</v>
      </c>
      <c r="AK761" s="19" t="s">
        <v>37</v>
      </c>
      <c r="AL761" s="19" t="s">
        <v>37</v>
      </c>
      <c r="AM761" s="19" t="s">
        <v>37</v>
      </c>
      <c r="AN761" s="19" t="s">
        <v>37</v>
      </c>
      <c r="AO761" s="19" t="s">
        <v>37</v>
      </c>
      <c r="AP761" s="22" t="s">
        <v>37</v>
      </c>
      <c r="AQ761" s="22" t="s">
        <v>37</v>
      </c>
      <c r="AR761" s="22" t="s">
        <v>37</v>
      </c>
      <c r="AS761" s="22" t="s">
        <v>37</v>
      </c>
      <c r="AT761" s="22" t="s">
        <v>37</v>
      </c>
      <c r="AU761" s="21" t="s">
        <v>37</v>
      </c>
      <c r="AV761" s="21" t="s">
        <v>37</v>
      </c>
      <c r="AW761" s="21" t="s">
        <v>37</v>
      </c>
      <c r="AX761" s="21" t="s">
        <v>37</v>
      </c>
      <c r="AY761" s="21" t="s">
        <v>37</v>
      </c>
      <c r="AZ761" s="21" t="s">
        <v>37</v>
      </c>
      <c r="BA761" s="21" t="s">
        <v>37</v>
      </c>
      <c r="BB761" s="21" t="s">
        <v>37</v>
      </c>
      <c r="BC761" s="21" t="s">
        <v>37</v>
      </c>
      <c r="BD761" s="21" t="s">
        <v>37</v>
      </c>
      <c r="BE761" s="20" t="s">
        <v>37</v>
      </c>
      <c r="BF761" s="20" t="s">
        <v>37</v>
      </c>
      <c r="BG761" s="20" t="s">
        <v>37</v>
      </c>
      <c r="BH761" s="20" t="s">
        <v>37</v>
      </c>
      <c r="BI761" s="20">
        <v>0</v>
      </c>
      <c r="BJ761" s="20" t="s">
        <v>37</v>
      </c>
      <c r="BK761" s="20" t="s">
        <v>37</v>
      </c>
      <c r="BL761" s="20" t="s">
        <v>37</v>
      </c>
      <c r="BM761" s="20" t="s">
        <v>37</v>
      </c>
      <c r="BN761" s="20">
        <v>0</v>
      </c>
      <c r="BO761" s="22" t="s">
        <v>37</v>
      </c>
      <c r="BP761" s="22" t="s">
        <v>37</v>
      </c>
      <c r="BQ761" s="22" t="s">
        <v>37</v>
      </c>
      <c r="BR761" s="22" t="s">
        <v>37</v>
      </c>
      <c r="BS761" s="22">
        <v>0</v>
      </c>
      <c r="BT761" s="22" t="s">
        <v>37</v>
      </c>
      <c r="BU761" s="22" t="s">
        <v>37</v>
      </c>
      <c r="BV761" s="22" t="s">
        <v>37</v>
      </c>
      <c r="BW761" s="22" t="s">
        <v>37</v>
      </c>
      <c r="BX761" s="22">
        <v>0</v>
      </c>
      <c r="BY761" s="24">
        <v>570</v>
      </c>
      <c r="BZ761" s="24">
        <v>276</v>
      </c>
      <c r="CA761" s="24">
        <v>381</v>
      </c>
      <c r="CB761" s="24" t="s">
        <v>37</v>
      </c>
      <c r="CC761" s="24">
        <v>1227</v>
      </c>
      <c r="CD761" s="24">
        <v>570</v>
      </c>
      <c r="CE761" s="24">
        <v>276</v>
      </c>
      <c r="CF761" s="24">
        <v>381</v>
      </c>
      <c r="CG761" s="24">
        <v>0</v>
      </c>
      <c r="CH761" s="24">
        <v>1227</v>
      </c>
      <c r="CI761" s="22" t="s">
        <v>37</v>
      </c>
      <c r="CJ761" s="22" t="s">
        <v>37</v>
      </c>
      <c r="CK761" s="22" t="s">
        <v>37</v>
      </c>
      <c r="CL761" s="22" t="s">
        <v>37</v>
      </c>
      <c r="CM761" s="20">
        <v>2043</v>
      </c>
      <c r="CN761" s="20" t="s">
        <v>37</v>
      </c>
      <c r="CO761" s="20" t="s">
        <v>37</v>
      </c>
      <c r="CP761" s="20" t="s">
        <v>37</v>
      </c>
    </row>
    <row r="762" spans="1:94" x14ac:dyDescent="0.35">
      <c r="A762" s="16">
        <v>2012</v>
      </c>
      <c r="B762" s="17">
        <v>38084</v>
      </c>
      <c r="C762" s="18" t="s">
        <v>1940</v>
      </c>
      <c r="D762" s="18" t="s">
        <v>83</v>
      </c>
      <c r="E762" s="18" t="s">
        <v>33</v>
      </c>
      <c r="F762" s="16" t="s">
        <v>8</v>
      </c>
      <c r="G762" s="20">
        <v>7462</v>
      </c>
      <c r="H762" s="20">
        <v>1692</v>
      </c>
      <c r="I762" s="20">
        <v>1128</v>
      </c>
      <c r="J762" s="20" t="s">
        <v>37</v>
      </c>
      <c r="K762" s="20">
        <v>10282</v>
      </c>
      <c r="L762" s="19" t="s">
        <v>37</v>
      </c>
      <c r="M762" s="19" t="s">
        <v>37</v>
      </c>
      <c r="N762" s="19" t="s">
        <v>37</v>
      </c>
      <c r="O762" s="19" t="s">
        <v>37</v>
      </c>
      <c r="P762" s="19">
        <v>0</v>
      </c>
      <c r="Q762" s="22">
        <v>7462</v>
      </c>
      <c r="R762" s="22">
        <v>1692</v>
      </c>
      <c r="S762" s="22">
        <v>1128</v>
      </c>
      <c r="T762" s="22" t="s">
        <v>37</v>
      </c>
      <c r="U762" s="22">
        <v>10282</v>
      </c>
      <c r="V762" s="21" t="s">
        <v>37</v>
      </c>
      <c r="W762" s="21" t="s">
        <v>37</v>
      </c>
      <c r="X762" s="21" t="s">
        <v>37</v>
      </c>
      <c r="Y762" s="21" t="s">
        <v>37</v>
      </c>
      <c r="Z762" s="21">
        <v>0</v>
      </c>
      <c r="AA762" s="20" t="s">
        <v>37</v>
      </c>
      <c r="AB762" s="20" t="s">
        <v>37</v>
      </c>
      <c r="AC762" s="20" t="s">
        <v>37</v>
      </c>
      <c r="AD762" s="20" t="s">
        <v>37</v>
      </c>
      <c r="AE762" s="20">
        <v>0</v>
      </c>
      <c r="AF762" s="19" t="s">
        <v>37</v>
      </c>
      <c r="AG762" s="19" t="s">
        <v>37</v>
      </c>
      <c r="AH762" s="19" t="s">
        <v>37</v>
      </c>
      <c r="AI762" s="19" t="s">
        <v>37</v>
      </c>
      <c r="AJ762" s="19">
        <v>0</v>
      </c>
      <c r="AK762" s="19" t="s">
        <v>37</v>
      </c>
      <c r="AL762" s="19" t="s">
        <v>37</v>
      </c>
      <c r="AM762" s="19" t="s">
        <v>37</v>
      </c>
      <c r="AN762" s="19" t="s">
        <v>37</v>
      </c>
      <c r="AO762" s="19">
        <v>0</v>
      </c>
      <c r="AP762" s="22" t="s">
        <v>37</v>
      </c>
      <c r="AQ762" s="22" t="s">
        <v>37</v>
      </c>
      <c r="AR762" s="22" t="s">
        <v>37</v>
      </c>
      <c r="AS762" s="22" t="s">
        <v>37</v>
      </c>
      <c r="AT762" s="22">
        <v>0</v>
      </c>
      <c r="AU762" s="21" t="s">
        <v>37</v>
      </c>
      <c r="AV762" s="21" t="s">
        <v>37</v>
      </c>
      <c r="AW762" s="21" t="s">
        <v>37</v>
      </c>
      <c r="AX762" s="21" t="s">
        <v>37</v>
      </c>
      <c r="AY762" s="21">
        <v>0</v>
      </c>
      <c r="AZ762" s="21" t="s">
        <v>37</v>
      </c>
      <c r="BA762" s="21" t="s">
        <v>37</v>
      </c>
      <c r="BB762" s="21" t="s">
        <v>37</v>
      </c>
      <c r="BC762" s="21" t="s">
        <v>37</v>
      </c>
      <c r="BD762" s="21">
        <v>0</v>
      </c>
      <c r="BE762" s="20">
        <v>566</v>
      </c>
      <c r="BF762" s="20">
        <v>242</v>
      </c>
      <c r="BG762" s="20">
        <v>130</v>
      </c>
      <c r="BH762" s="20" t="s">
        <v>37</v>
      </c>
      <c r="BI762" s="20">
        <v>938</v>
      </c>
      <c r="BJ762" s="20">
        <v>209</v>
      </c>
      <c r="BK762" s="20">
        <v>66</v>
      </c>
      <c r="BL762" s="20">
        <v>35</v>
      </c>
      <c r="BM762" s="20" t="s">
        <v>37</v>
      </c>
      <c r="BN762" s="20">
        <v>310</v>
      </c>
      <c r="BO762" s="22" t="s">
        <v>37</v>
      </c>
      <c r="BP762" s="22" t="s">
        <v>37</v>
      </c>
      <c r="BQ762" s="22" t="s">
        <v>37</v>
      </c>
      <c r="BR762" s="22" t="s">
        <v>37</v>
      </c>
      <c r="BS762" s="22">
        <v>0</v>
      </c>
      <c r="BT762" s="22" t="s">
        <v>37</v>
      </c>
      <c r="BU762" s="22" t="s">
        <v>37</v>
      </c>
      <c r="BV762" s="22" t="s">
        <v>37</v>
      </c>
      <c r="BW762" s="22" t="s">
        <v>37</v>
      </c>
      <c r="BX762" s="22">
        <v>0</v>
      </c>
      <c r="BY762" s="24" t="s">
        <v>37</v>
      </c>
      <c r="BZ762" s="24" t="s">
        <v>37</v>
      </c>
      <c r="CA762" s="24" t="s">
        <v>37</v>
      </c>
      <c r="CB762" s="24" t="s">
        <v>37</v>
      </c>
      <c r="CC762" s="24">
        <v>0</v>
      </c>
      <c r="CD762" s="24">
        <v>775</v>
      </c>
      <c r="CE762" s="24">
        <v>308</v>
      </c>
      <c r="CF762" s="24">
        <v>165</v>
      </c>
      <c r="CG762" s="24">
        <v>0</v>
      </c>
      <c r="CH762" s="24">
        <v>1248</v>
      </c>
      <c r="CI762" s="22" t="s">
        <v>37</v>
      </c>
      <c r="CJ762" s="22" t="s">
        <v>37</v>
      </c>
      <c r="CK762" s="22" t="s">
        <v>37</v>
      </c>
      <c r="CL762" s="22" t="s">
        <v>37</v>
      </c>
      <c r="CM762" s="20" t="s">
        <v>37</v>
      </c>
      <c r="CN762" s="20" t="s">
        <v>37</v>
      </c>
      <c r="CO762" s="20" t="s">
        <v>37</v>
      </c>
      <c r="CP762" s="20" t="s">
        <v>37</v>
      </c>
    </row>
    <row r="763" spans="1:94" x14ac:dyDescent="0.35">
      <c r="A763" s="16">
        <v>2012</v>
      </c>
      <c r="B763" s="17">
        <v>40051</v>
      </c>
      <c r="C763" s="18" t="s">
        <v>2249</v>
      </c>
      <c r="D763" s="18" t="s">
        <v>98</v>
      </c>
      <c r="E763" s="18" t="s">
        <v>57</v>
      </c>
      <c r="F763" s="16" t="s">
        <v>8</v>
      </c>
      <c r="G763" s="20">
        <v>6637</v>
      </c>
      <c r="H763" s="20">
        <v>6202</v>
      </c>
      <c r="I763" s="20" t="s">
        <v>37</v>
      </c>
      <c r="J763" s="20" t="s">
        <v>37</v>
      </c>
      <c r="K763" s="20">
        <v>12839</v>
      </c>
      <c r="L763" s="19">
        <v>2.4</v>
      </c>
      <c r="M763" s="19">
        <v>1.8</v>
      </c>
      <c r="N763" s="19" t="s">
        <v>37</v>
      </c>
      <c r="O763" s="19" t="s">
        <v>37</v>
      </c>
      <c r="P763" s="19">
        <v>4.2</v>
      </c>
      <c r="Q763" s="22">
        <v>44501</v>
      </c>
      <c r="R763" s="22">
        <v>38598</v>
      </c>
      <c r="S763" s="22" t="s">
        <v>37</v>
      </c>
      <c r="T763" s="22" t="s">
        <v>37</v>
      </c>
      <c r="U763" s="22">
        <v>83099</v>
      </c>
      <c r="V763" s="21">
        <v>23.1</v>
      </c>
      <c r="W763" s="21">
        <v>11.5</v>
      </c>
      <c r="X763" s="21" t="s">
        <v>37</v>
      </c>
      <c r="Y763" s="21" t="s">
        <v>37</v>
      </c>
      <c r="Z763" s="21">
        <v>34.6</v>
      </c>
      <c r="AA763" s="20" t="s">
        <v>37</v>
      </c>
      <c r="AB763" s="20" t="s">
        <v>37</v>
      </c>
      <c r="AC763" s="20" t="s">
        <v>37</v>
      </c>
      <c r="AD763" s="20" t="s">
        <v>37</v>
      </c>
      <c r="AE763" s="20">
        <v>0</v>
      </c>
      <c r="AF763" s="19" t="s">
        <v>37</v>
      </c>
      <c r="AG763" s="19">
        <v>2.9</v>
      </c>
      <c r="AH763" s="19" t="s">
        <v>37</v>
      </c>
      <c r="AI763" s="19" t="s">
        <v>37</v>
      </c>
      <c r="AJ763" s="19">
        <v>2.9</v>
      </c>
      <c r="AK763" s="19" t="s">
        <v>37</v>
      </c>
      <c r="AL763" s="19">
        <v>2.9</v>
      </c>
      <c r="AM763" s="19" t="s">
        <v>37</v>
      </c>
      <c r="AN763" s="19" t="s">
        <v>37</v>
      </c>
      <c r="AO763" s="19">
        <v>2.9</v>
      </c>
      <c r="AP763" s="22" t="s">
        <v>37</v>
      </c>
      <c r="AQ763" s="22" t="s">
        <v>37</v>
      </c>
      <c r="AR763" s="22" t="s">
        <v>37</v>
      </c>
      <c r="AS763" s="22" t="s">
        <v>37</v>
      </c>
      <c r="AT763" s="22">
        <v>0</v>
      </c>
      <c r="AU763" s="21" t="s">
        <v>37</v>
      </c>
      <c r="AV763" s="21">
        <v>3.4</v>
      </c>
      <c r="AW763" s="21" t="s">
        <v>37</v>
      </c>
      <c r="AX763" s="21" t="s">
        <v>37</v>
      </c>
      <c r="AY763" s="21">
        <v>3.4</v>
      </c>
      <c r="AZ763" s="21" t="s">
        <v>37</v>
      </c>
      <c r="BA763" s="21">
        <v>3.4</v>
      </c>
      <c r="BB763" s="21" t="s">
        <v>37</v>
      </c>
      <c r="BC763" s="21" t="s">
        <v>37</v>
      </c>
      <c r="BD763" s="21">
        <v>3.4</v>
      </c>
      <c r="BE763" s="20">
        <v>161</v>
      </c>
      <c r="BF763" s="20">
        <v>23</v>
      </c>
      <c r="BG763" s="20" t="s">
        <v>37</v>
      </c>
      <c r="BH763" s="20" t="s">
        <v>37</v>
      </c>
      <c r="BI763" s="20">
        <v>184</v>
      </c>
      <c r="BJ763" s="20">
        <v>1650</v>
      </c>
      <c r="BK763" s="20">
        <v>943</v>
      </c>
      <c r="BL763" s="20" t="s">
        <v>37</v>
      </c>
      <c r="BM763" s="20" t="s">
        <v>37</v>
      </c>
      <c r="BN763" s="20">
        <v>2593</v>
      </c>
      <c r="BO763" s="22" t="s">
        <v>37</v>
      </c>
      <c r="BP763" s="22">
        <v>37</v>
      </c>
      <c r="BQ763" s="22" t="s">
        <v>37</v>
      </c>
      <c r="BR763" s="22" t="s">
        <v>37</v>
      </c>
      <c r="BS763" s="22">
        <v>37</v>
      </c>
      <c r="BT763" s="22" t="s">
        <v>37</v>
      </c>
      <c r="BU763" s="22">
        <v>124</v>
      </c>
      <c r="BV763" s="22" t="s">
        <v>37</v>
      </c>
      <c r="BW763" s="22" t="s">
        <v>37</v>
      </c>
      <c r="BX763" s="22">
        <v>124</v>
      </c>
      <c r="BY763" s="24">
        <v>168</v>
      </c>
      <c r="BZ763" s="24">
        <v>90</v>
      </c>
      <c r="CA763" s="24" t="s">
        <v>37</v>
      </c>
      <c r="CB763" s="24" t="s">
        <v>37</v>
      </c>
      <c r="CC763" s="24">
        <v>258</v>
      </c>
      <c r="CD763" s="24">
        <v>1979</v>
      </c>
      <c r="CE763" s="24">
        <v>1217</v>
      </c>
      <c r="CF763" s="24">
        <v>0</v>
      </c>
      <c r="CG763" s="24">
        <v>0</v>
      </c>
      <c r="CH763" s="24">
        <v>3196</v>
      </c>
      <c r="CI763" s="22" t="s">
        <v>37</v>
      </c>
      <c r="CJ763" s="22">
        <v>4</v>
      </c>
      <c r="CK763" s="22" t="s">
        <v>37</v>
      </c>
      <c r="CL763" s="22" t="s">
        <v>37</v>
      </c>
      <c r="CM763" s="20" t="s">
        <v>37</v>
      </c>
      <c r="CN763" s="20" t="s">
        <v>37</v>
      </c>
      <c r="CO763" s="20" t="s">
        <v>37</v>
      </c>
      <c r="CP763" s="20" t="s">
        <v>37</v>
      </c>
    </row>
    <row r="764" spans="1:94" x14ac:dyDescent="0.35">
      <c r="A764" s="16">
        <v>2012</v>
      </c>
      <c r="B764" s="17">
        <v>40165</v>
      </c>
      <c r="C764" s="18" t="s">
        <v>1943</v>
      </c>
      <c r="D764" s="18" t="s">
        <v>238</v>
      </c>
      <c r="E764" s="18" t="s">
        <v>33</v>
      </c>
      <c r="F764" s="16" t="s">
        <v>8</v>
      </c>
      <c r="G764" s="20" t="s">
        <v>37</v>
      </c>
      <c r="H764" s="20" t="s">
        <v>37</v>
      </c>
      <c r="I764" s="20" t="s">
        <v>37</v>
      </c>
      <c r="J764" s="20" t="s">
        <v>37</v>
      </c>
      <c r="K764" s="20">
        <v>0</v>
      </c>
      <c r="L764" s="19" t="s">
        <v>37</v>
      </c>
      <c r="M764" s="19" t="s">
        <v>37</v>
      </c>
      <c r="N764" s="19" t="s">
        <v>37</v>
      </c>
      <c r="O764" s="19" t="s">
        <v>37</v>
      </c>
      <c r="P764" s="19">
        <v>0</v>
      </c>
      <c r="Q764" s="22" t="s">
        <v>37</v>
      </c>
      <c r="R764" s="22" t="s">
        <v>37</v>
      </c>
      <c r="S764" s="22" t="s">
        <v>37</v>
      </c>
      <c r="T764" s="22" t="s">
        <v>37</v>
      </c>
      <c r="U764" s="22">
        <v>0</v>
      </c>
      <c r="V764" s="21" t="s">
        <v>37</v>
      </c>
      <c r="W764" s="21" t="s">
        <v>37</v>
      </c>
      <c r="X764" s="21" t="s">
        <v>37</v>
      </c>
      <c r="Y764" s="21" t="s">
        <v>37</v>
      </c>
      <c r="Z764" s="21">
        <v>0</v>
      </c>
      <c r="AA764" s="20" t="s">
        <v>37</v>
      </c>
      <c r="AB764" s="20" t="s">
        <v>37</v>
      </c>
      <c r="AC764" s="20" t="s">
        <v>37</v>
      </c>
      <c r="AD764" s="20" t="s">
        <v>37</v>
      </c>
      <c r="AE764" s="20">
        <v>0</v>
      </c>
      <c r="AF764" s="19" t="s">
        <v>37</v>
      </c>
      <c r="AG764" s="19">
        <v>3.1</v>
      </c>
      <c r="AH764" s="19" t="s">
        <v>37</v>
      </c>
      <c r="AI764" s="19" t="s">
        <v>37</v>
      </c>
      <c r="AJ764" s="19">
        <v>3.1</v>
      </c>
      <c r="AK764" s="19" t="s">
        <v>37</v>
      </c>
      <c r="AL764" s="19">
        <v>3.1</v>
      </c>
      <c r="AM764" s="19" t="s">
        <v>37</v>
      </c>
      <c r="AN764" s="19" t="s">
        <v>37</v>
      </c>
      <c r="AO764" s="19">
        <v>3.1</v>
      </c>
      <c r="AP764" s="22" t="s">
        <v>37</v>
      </c>
      <c r="AQ764" s="22" t="s">
        <v>37</v>
      </c>
      <c r="AR764" s="22" t="s">
        <v>37</v>
      </c>
      <c r="AS764" s="22" t="s">
        <v>37</v>
      </c>
      <c r="AT764" s="22">
        <v>0</v>
      </c>
      <c r="AU764" s="21" t="s">
        <v>37</v>
      </c>
      <c r="AV764" s="21">
        <v>4.2</v>
      </c>
      <c r="AW764" s="21" t="s">
        <v>37</v>
      </c>
      <c r="AX764" s="21" t="s">
        <v>37</v>
      </c>
      <c r="AY764" s="21">
        <v>4.2</v>
      </c>
      <c r="AZ764" s="21" t="s">
        <v>37</v>
      </c>
      <c r="BA764" s="21">
        <v>8</v>
      </c>
      <c r="BB764" s="21" t="s">
        <v>37</v>
      </c>
      <c r="BC764" s="21" t="s">
        <v>37</v>
      </c>
      <c r="BD764" s="21">
        <v>8</v>
      </c>
      <c r="BE764" s="20" t="s">
        <v>37</v>
      </c>
      <c r="BF764" s="20" t="s">
        <v>37</v>
      </c>
      <c r="BG764" s="20" t="s">
        <v>37</v>
      </c>
      <c r="BH764" s="20" t="s">
        <v>37</v>
      </c>
      <c r="BI764" s="20">
        <v>0</v>
      </c>
      <c r="BJ764" s="20" t="s">
        <v>37</v>
      </c>
      <c r="BK764" s="20" t="s">
        <v>37</v>
      </c>
      <c r="BL764" s="20" t="s">
        <v>37</v>
      </c>
      <c r="BM764" s="20" t="s">
        <v>37</v>
      </c>
      <c r="BN764" s="20">
        <v>0</v>
      </c>
      <c r="BO764" s="22" t="s">
        <v>37</v>
      </c>
      <c r="BP764" s="22">
        <v>13</v>
      </c>
      <c r="BQ764" s="22" t="s">
        <v>37</v>
      </c>
      <c r="BR764" s="22" t="s">
        <v>37</v>
      </c>
      <c r="BS764" s="22">
        <v>13</v>
      </c>
      <c r="BT764" s="22" t="s">
        <v>37</v>
      </c>
      <c r="BU764" s="22">
        <v>143</v>
      </c>
      <c r="BV764" s="22" t="s">
        <v>37</v>
      </c>
      <c r="BW764" s="22" t="s">
        <v>37</v>
      </c>
      <c r="BX764" s="22">
        <v>143</v>
      </c>
      <c r="BY764" s="24" t="s">
        <v>37</v>
      </c>
      <c r="BZ764" s="24">
        <v>13</v>
      </c>
      <c r="CA764" s="24" t="s">
        <v>37</v>
      </c>
      <c r="CB764" s="24" t="s">
        <v>37</v>
      </c>
      <c r="CC764" s="24">
        <v>13</v>
      </c>
      <c r="CD764" s="24">
        <v>0</v>
      </c>
      <c r="CE764" s="24">
        <v>169</v>
      </c>
      <c r="CF764" s="24">
        <v>0</v>
      </c>
      <c r="CG764" s="24">
        <v>0</v>
      </c>
      <c r="CH764" s="24">
        <v>169</v>
      </c>
      <c r="CI764" s="22" t="s">
        <v>37</v>
      </c>
      <c r="CJ764" s="22" t="s">
        <v>37</v>
      </c>
      <c r="CK764" s="22" t="s">
        <v>37</v>
      </c>
      <c r="CL764" s="22" t="s">
        <v>37</v>
      </c>
      <c r="CM764" s="20" t="s">
        <v>37</v>
      </c>
      <c r="CN764" s="20" t="s">
        <v>37</v>
      </c>
      <c r="CO764" s="20" t="s">
        <v>37</v>
      </c>
      <c r="CP764" s="20" t="s">
        <v>37</v>
      </c>
    </row>
    <row r="765" spans="1:94" x14ac:dyDescent="0.35">
      <c r="A765" s="16">
        <v>2012</v>
      </c>
      <c r="B765" s="17">
        <v>40211</v>
      </c>
      <c r="C765" s="18" t="s">
        <v>2250</v>
      </c>
      <c r="D765" s="18" t="s">
        <v>132</v>
      </c>
      <c r="E765" s="18" t="s">
        <v>33</v>
      </c>
      <c r="F765" s="16" t="s">
        <v>8</v>
      </c>
      <c r="G765" s="20">
        <v>662</v>
      </c>
      <c r="H765" s="20">
        <v>281</v>
      </c>
      <c r="I765" s="20" t="s">
        <v>37</v>
      </c>
      <c r="J765" s="20" t="s">
        <v>37</v>
      </c>
      <c r="K765" s="20">
        <v>943</v>
      </c>
      <c r="L765" s="19">
        <v>0.1</v>
      </c>
      <c r="M765" s="19">
        <v>0.3</v>
      </c>
      <c r="N765" s="19" t="s">
        <v>37</v>
      </c>
      <c r="O765" s="19" t="s">
        <v>37</v>
      </c>
      <c r="P765" s="19">
        <v>0.4</v>
      </c>
      <c r="Q765" s="22">
        <v>1248</v>
      </c>
      <c r="R765" s="22">
        <v>699</v>
      </c>
      <c r="S765" s="22" t="s">
        <v>37</v>
      </c>
      <c r="T765" s="22" t="s">
        <v>37</v>
      </c>
      <c r="U765" s="22">
        <v>1947</v>
      </c>
      <c r="V765" s="21">
        <v>0.1</v>
      </c>
      <c r="W765" s="21">
        <v>0.3</v>
      </c>
      <c r="X765" s="21" t="s">
        <v>37</v>
      </c>
      <c r="Y765" s="21" t="s">
        <v>37</v>
      </c>
      <c r="Z765" s="21">
        <v>0.4</v>
      </c>
      <c r="AA765" s="20" t="s">
        <v>37</v>
      </c>
      <c r="AB765" s="20" t="s">
        <v>37</v>
      </c>
      <c r="AC765" s="20" t="s">
        <v>37</v>
      </c>
      <c r="AD765" s="20" t="s">
        <v>37</v>
      </c>
      <c r="AE765" s="20">
        <v>0</v>
      </c>
      <c r="AF765" s="19" t="s">
        <v>37</v>
      </c>
      <c r="AG765" s="19" t="s">
        <v>37</v>
      </c>
      <c r="AH765" s="19" t="s">
        <v>37</v>
      </c>
      <c r="AI765" s="19" t="s">
        <v>37</v>
      </c>
      <c r="AJ765" s="19">
        <v>0</v>
      </c>
      <c r="AK765" s="19" t="s">
        <v>37</v>
      </c>
      <c r="AL765" s="19" t="s">
        <v>37</v>
      </c>
      <c r="AM765" s="19" t="s">
        <v>37</v>
      </c>
      <c r="AN765" s="19" t="s">
        <v>37</v>
      </c>
      <c r="AO765" s="19">
        <v>0</v>
      </c>
      <c r="AP765" s="22" t="s">
        <v>37</v>
      </c>
      <c r="AQ765" s="22" t="s">
        <v>37</v>
      </c>
      <c r="AR765" s="22" t="s">
        <v>37</v>
      </c>
      <c r="AS765" s="22" t="s">
        <v>37</v>
      </c>
      <c r="AT765" s="22">
        <v>0</v>
      </c>
      <c r="AU765" s="21" t="s">
        <v>37</v>
      </c>
      <c r="AV765" s="21" t="s">
        <v>37</v>
      </c>
      <c r="AW765" s="21" t="s">
        <v>37</v>
      </c>
      <c r="AX765" s="21" t="s">
        <v>37</v>
      </c>
      <c r="AY765" s="21">
        <v>0</v>
      </c>
      <c r="AZ765" s="21" t="s">
        <v>37</v>
      </c>
      <c r="BA765" s="21" t="s">
        <v>37</v>
      </c>
      <c r="BB765" s="21" t="s">
        <v>37</v>
      </c>
      <c r="BC765" s="21" t="s">
        <v>37</v>
      </c>
      <c r="BD765" s="21">
        <v>0</v>
      </c>
      <c r="BE765" s="20">
        <v>31</v>
      </c>
      <c r="BF765" s="20">
        <v>14</v>
      </c>
      <c r="BG765" s="20" t="s">
        <v>37</v>
      </c>
      <c r="BH765" s="20" t="s">
        <v>37</v>
      </c>
      <c r="BI765" s="20">
        <v>45</v>
      </c>
      <c r="BJ765" s="20">
        <v>28</v>
      </c>
      <c r="BK765" s="20">
        <v>17</v>
      </c>
      <c r="BL765" s="20" t="s">
        <v>37</v>
      </c>
      <c r="BM765" s="20" t="s">
        <v>37</v>
      </c>
      <c r="BN765" s="20">
        <v>45</v>
      </c>
      <c r="BO765" s="22" t="s">
        <v>37</v>
      </c>
      <c r="BP765" s="22" t="s">
        <v>37</v>
      </c>
      <c r="BQ765" s="22" t="s">
        <v>37</v>
      </c>
      <c r="BR765" s="22" t="s">
        <v>37</v>
      </c>
      <c r="BS765" s="22">
        <v>0</v>
      </c>
      <c r="BT765" s="22" t="s">
        <v>37</v>
      </c>
      <c r="BU765" s="22" t="s">
        <v>37</v>
      </c>
      <c r="BV765" s="22" t="s">
        <v>37</v>
      </c>
      <c r="BW765" s="22" t="s">
        <v>37</v>
      </c>
      <c r="BX765" s="22">
        <v>0</v>
      </c>
      <c r="BY765" s="24" t="s">
        <v>37</v>
      </c>
      <c r="BZ765" s="24" t="s">
        <v>37</v>
      </c>
      <c r="CA765" s="24" t="s">
        <v>37</v>
      </c>
      <c r="CB765" s="24" t="s">
        <v>37</v>
      </c>
      <c r="CC765" s="24">
        <v>0</v>
      </c>
      <c r="CD765" s="24">
        <v>59</v>
      </c>
      <c r="CE765" s="24">
        <v>31</v>
      </c>
      <c r="CF765" s="24">
        <v>0</v>
      </c>
      <c r="CG765" s="24">
        <v>0</v>
      </c>
      <c r="CH765" s="24">
        <v>90</v>
      </c>
      <c r="CI765" s="22" t="s">
        <v>37</v>
      </c>
      <c r="CJ765" s="22" t="s">
        <v>37</v>
      </c>
      <c r="CK765" s="22" t="s">
        <v>37</v>
      </c>
      <c r="CL765" s="22" t="s">
        <v>37</v>
      </c>
      <c r="CM765" s="20" t="s">
        <v>37</v>
      </c>
      <c r="CN765" s="20" t="s">
        <v>37</v>
      </c>
      <c r="CO765" s="20" t="s">
        <v>37</v>
      </c>
      <c r="CP765" s="20" t="s">
        <v>37</v>
      </c>
    </row>
    <row r="766" spans="1:94" x14ac:dyDescent="0.35">
      <c r="A766" s="16">
        <v>2012</v>
      </c>
      <c r="B766" s="17">
        <v>40211</v>
      </c>
      <c r="C766" s="18" t="s">
        <v>2250</v>
      </c>
      <c r="D766" s="18" t="s">
        <v>36</v>
      </c>
      <c r="E766" s="18" t="s">
        <v>33</v>
      </c>
      <c r="F766" s="16" t="s">
        <v>8</v>
      </c>
      <c r="G766" s="20">
        <v>204</v>
      </c>
      <c r="H766" s="20">
        <v>477</v>
      </c>
      <c r="I766" s="20" t="s">
        <v>37</v>
      </c>
      <c r="J766" s="20" t="s">
        <v>37</v>
      </c>
      <c r="K766" s="20">
        <v>681</v>
      </c>
      <c r="L766" s="19">
        <v>0.1</v>
      </c>
      <c r="M766" s="19">
        <v>0.2</v>
      </c>
      <c r="N766" s="19" t="s">
        <v>37</v>
      </c>
      <c r="O766" s="19" t="s">
        <v>37</v>
      </c>
      <c r="P766" s="19">
        <v>0.3</v>
      </c>
      <c r="Q766" s="22">
        <v>591</v>
      </c>
      <c r="R766" s="22">
        <v>1516</v>
      </c>
      <c r="S766" s="22" t="s">
        <v>37</v>
      </c>
      <c r="T766" s="22" t="s">
        <v>37</v>
      </c>
      <c r="U766" s="22">
        <v>2107</v>
      </c>
      <c r="V766" s="21">
        <v>0.1</v>
      </c>
      <c r="W766" s="21">
        <v>0.2</v>
      </c>
      <c r="X766" s="21" t="s">
        <v>37</v>
      </c>
      <c r="Y766" s="21" t="s">
        <v>37</v>
      </c>
      <c r="Z766" s="21">
        <v>0.3</v>
      </c>
      <c r="AA766" s="20" t="s">
        <v>37</v>
      </c>
      <c r="AB766" s="20" t="s">
        <v>37</v>
      </c>
      <c r="AC766" s="20" t="s">
        <v>37</v>
      </c>
      <c r="AD766" s="20" t="s">
        <v>37</v>
      </c>
      <c r="AE766" s="20">
        <v>0</v>
      </c>
      <c r="AF766" s="19">
        <v>0.1</v>
      </c>
      <c r="AG766" s="19" t="s">
        <v>37</v>
      </c>
      <c r="AH766" s="19" t="s">
        <v>37</v>
      </c>
      <c r="AI766" s="19" t="s">
        <v>37</v>
      </c>
      <c r="AJ766" s="19">
        <v>0.1</v>
      </c>
      <c r="AK766" s="19">
        <v>0.1</v>
      </c>
      <c r="AL766" s="19" t="s">
        <v>37</v>
      </c>
      <c r="AM766" s="19" t="s">
        <v>37</v>
      </c>
      <c r="AN766" s="19" t="s">
        <v>37</v>
      </c>
      <c r="AO766" s="19">
        <v>0.1</v>
      </c>
      <c r="AP766" s="22" t="s">
        <v>37</v>
      </c>
      <c r="AQ766" s="22" t="s">
        <v>37</v>
      </c>
      <c r="AR766" s="22" t="s">
        <v>37</v>
      </c>
      <c r="AS766" s="22" t="s">
        <v>37</v>
      </c>
      <c r="AT766" s="22">
        <v>0</v>
      </c>
      <c r="AU766" s="21">
        <v>0.1</v>
      </c>
      <c r="AV766" s="21" t="s">
        <v>37</v>
      </c>
      <c r="AW766" s="21" t="s">
        <v>37</v>
      </c>
      <c r="AX766" s="21" t="s">
        <v>37</v>
      </c>
      <c r="AY766" s="21">
        <v>0.1</v>
      </c>
      <c r="AZ766" s="21">
        <v>0.1</v>
      </c>
      <c r="BA766" s="21" t="s">
        <v>37</v>
      </c>
      <c r="BB766" s="21" t="s">
        <v>37</v>
      </c>
      <c r="BC766" s="21" t="s">
        <v>37</v>
      </c>
      <c r="BD766" s="21">
        <v>0.1</v>
      </c>
      <c r="BE766" s="20">
        <v>23</v>
      </c>
      <c r="BF766" s="20">
        <v>24</v>
      </c>
      <c r="BG766" s="20" t="s">
        <v>37</v>
      </c>
      <c r="BH766" s="20" t="s">
        <v>37</v>
      </c>
      <c r="BI766" s="20">
        <v>47</v>
      </c>
      <c r="BJ766" s="20">
        <v>17</v>
      </c>
      <c r="BK766" s="20">
        <v>30</v>
      </c>
      <c r="BL766" s="20" t="s">
        <v>37</v>
      </c>
      <c r="BM766" s="20" t="s">
        <v>37</v>
      </c>
      <c r="BN766" s="20">
        <v>47</v>
      </c>
      <c r="BO766" s="22">
        <v>2</v>
      </c>
      <c r="BP766" s="22" t="s">
        <v>37</v>
      </c>
      <c r="BQ766" s="22" t="s">
        <v>37</v>
      </c>
      <c r="BR766" s="22" t="s">
        <v>37</v>
      </c>
      <c r="BS766" s="22">
        <v>2</v>
      </c>
      <c r="BT766" s="22" t="s">
        <v>37</v>
      </c>
      <c r="BU766" s="22" t="s">
        <v>37</v>
      </c>
      <c r="BV766" s="22" t="s">
        <v>37</v>
      </c>
      <c r="BW766" s="22" t="s">
        <v>37</v>
      </c>
      <c r="BX766" s="22">
        <v>0</v>
      </c>
      <c r="BY766" s="24">
        <v>1</v>
      </c>
      <c r="BZ766" s="24" t="s">
        <v>37</v>
      </c>
      <c r="CA766" s="24" t="s">
        <v>37</v>
      </c>
      <c r="CB766" s="24" t="s">
        <v>37</v>
      </c>
      <c r="CC766" s="24">
        <v>1</v>
      </c>
      <c r="CD766" s="24">
        <v>43</v>
      </c>
      <c r="CE766" s="24">
        <v>54</v>
      </c>
      <c r="CF766" s="24">
        <v>0</v>
      </c>
      <c r="CG766" s="24">
        <v>0</v>
      </c>
      <c r="CH766" s="24">
        <v>97</v>
      </c>
      <c r="CI766" s="22">
        <v>76</v>
      </c>
      <c r="CJ766" s="22" t="s">
        <v>37</v>
      </c>
      <c r="CK766" s="22" t="s">
        <v>37</v>
      </c>
      <c r="CL766" s="22" t="s">
        <v>37</v>
      </c>
      <c r="CM766" s="20" t="s">
        <v>37</v>
      </c>
      <c r="CN766" s="20" t="s">
        <v>37</v>
      </c>
      <c r="CO766" s="20" t="s">
        <v>37</v>
      </c>
      <c r="CP766" s="20" t="s">
        <v>37</v>
      </c>
    </row>
    <row r="767" spans="1:94" x14ac:dyDescent="0.35">
      <c r="A767" s="16">
        <v>2012</v>
      </c>
      <c r="B767" s="17">
        <v>40211</v>
      </c>
      <c r="C767" s="18" t="s">
        <v>2250</v>
      </c>
      <c r="D767" s="18" t="s">
        <v>74</v>
      </c>
      <c r="E767" s="18" t="s">
        <v>33</v>
      </c>
      <c r="F767" s="16" t="s">
        <v>8</v>
      </c>
      <c r="G767" s="20">
        <v>3606</v>
      </c>
      <c r="H767" s="20">
        <v>11305</v>
      </c>
      <c r="I767" s="20" t="s">
        <v>37</v>
      </c>
      <c r="J767" s="20" t="s">
        <v>37</v>
      </c>
      <c r="K767" s="20">
        <v>14911</v>
      </c>
      <c r="L767" s="19">
        <v>0.5</v>
      </c>
      <c r="M767" s="19">
        <v>2.2999999999999998</v>
      </c>
      <c r="N767" s="19" t="s">
        <v>37</v>
      </c>
      <c r="O767" s="19" t="s">
        <v>37</v>
      </c>
      <c r="P767" s="19">
        <v>2.8</v>
      </c>
      <c r="Q767" s="22">
        <v>9219</v>
      </c>
      <c r="R767" s="22">
        <v>14140</v>
      </c>
      <c r="S767" s="22" t="s">
        <v>37</v>
      </c>
      <c r="T767" s="22" t="s">
        <v>37</v>
      </c>
      <c r="U767" s="22">
        <v>23359</v>
      </c>
      <c r="V767" s="21">
        <v>0.5</v>
      </c>
      <c r="W767" s="21">
        <v>2.2999999999999998</v>
      </c>
      <c r="X767" s="21" t="s">
        <v>37</v>
      </c>
      <c r="Y767" s="21" t="s">
        <v>37</v>
      </c>
      <c r="Z767" s="21">
        <v>2.8</v>
      </c>
      <c r="AA767" s="20" t="s">
        <v>37</v>
      </c>
      <c r="AB767" s="20" t="s">
        <v>37</v>
      </c>
      <c r="AC767" s="20" t="s">
        <v>37</v>
      </c>
      <c r="AD767" s="20" t="s">
        <v>37</v>
      </c>
      <c r="AE767" s="20">
        <v>0</v>
      </c>
      <c r="AF767" s="19">
        <v>2.9</v>
      </c>
      <c r="AG767" s="19" t="s">
        <v>37</v>
      </c>
      <c r="AH767" s="19" t="s">
        <v>37</v>
      </c>
      <c r="AI767" s="19" t="s">
        <v>37</v>
      </c>
      <c r="AJ767" s="19">
        <v>2.9</v>
      </c>
      <c r="AK767" s="19" t="s">
        <v>37</v>
      </c>
      <c r="AL767" s="19" t="s">
        <v>37</v>
      </c>
      <c r="AM767" s="19" t="s">
        <v>37</v>
      </c>
      <c r="AN767" s="19" t="s">
        <v>37</v>
      </c>
      <c r="AO767" s="19">
        <v>0</v>
      </c>
      <c r="AP767" s="22" t="s">
        <v>37</v>
      </c>
      <c r="AQ767" s="22" t="s">
        <v>37</v>
      </c>
      <c r="AR767" s="22" t="s">
        <v>37</v>
      </c>
      <c r="AS767" s="22" t="s">
        <v>37</v>
      </c>
      <c r="AT767" s="22">
        <v>0</v>
      </c>
      <c r="AU767" s="21">
        <v>25.6</v>
      </c>
      <c r="AV767" s="21" t="s">
        <v>37</v>
      </c>
      <c r="AW767" s="21" t="s">
        <v>37</v>
      </c>
      <c r="AX767" s="21" t="s">
        <v>37</v>
      </c>
      <c r="AY767" s="21">
        <v>25.6</v>
      </c>
      <c r="AZ767" s="21">
        <v>40.299999999999997</v>
      </c>
      <c r="BA767" s="21" t="s">
        <v>37</v>
      </c>
      <c r="BB767" s="21" t="s">
        <v>37</v>
      </c>
      <c r="BC767" s="21" t="s">
        <v>37</v>
      </c>
      <c r="BD767" s="21">
        <v>40.299999999999997</v>
      </c>
      <c r="BE767" s="20">
        <v>299</v>
      </c>
      <c r="BF767" s="20">
        <v>569</v>
      </c>
      <c r="BG767" s="20" t="s">
        <v>37</v>
      </c>
      <c r="BH767" s="20" t="s">
        <v>37</v>
      </c>
      <c r="BI767" s="20">
        <v>868</v>
      </c>
      <c r="BJ767" s="20">
        <v>250</v>
      </c>
      <c r="BK767" s="20">
        <v>480</v>
      </c>
      <c r="BL767" s="20" t="s">
        <v>37</v>
      </c>
      <c r="BM767" s="20" t="s">
        <v>37</v>
      </c>
      <c r="BN767" s="20">
        <v>730</v>
      </c>
      <c r="BO767" s="22">
        <v>153</v>
      </c>
      <c r="BP767" s="22" t="s">
        <v>37</v>
      </c>
      <c r="BQ767" s="22" t="s">
        <v>37</v>
      </c>
      <c r="BR767" s="22" t="s">
        <v>37</v>
      </c>
      <c r="BS767" s="22">
        <v>153</v>
      </c>
      <c r="BT767" s="22" t="s">
        <v>37</v>
      </c>
      <c r="BU767" s="22" t="s">
        <v>37</v>
      </c>
      <c r="BV767" s="22" t="s">
        <v>37</v>
      </c>
      <c r="BW767" s="22" t="s">
        <v>37</v>
      </c>
      <c r="BX767" s="22">
        <v>0</v>
      </c>
      <c r="BY767" s="24">
        <v>116</v>
      </c>
      <c r="BZ767" s="24" t="s">
        <v>37</v>
      </c>
      <c r="CA767" s="24" t="s">
        <v>37</v>
      </c>
      <c r="CB767" s="24" t="s">
        <v>37</v>
      </c>
      <c r="CC767" s="24">
        <v>116</v>
      </c>
      <c r="CD767" s="24">
        <v>818</v>
      </c>
      <c r="CE767" s="24">
        <v>1049</v>
      </c>
      <c r="CF767" s="24">
        <v>0</v>
      </c>
      <c r="CG767" s="24">
        <v>0</v>
      </c>
      <c r="CH767" s="24">
        <v>1867</v>
      </c>
      <c r="CI767" s="22">
        <v>3052</v>
      </c>
      <c r="CJ767" s="22" t="s">
        <v>37</v>
      </c>
      <c r="CK767" s="22" t="s">
        <v>37</v>
      </c>
      <c r="CL767" s="22" t="s">
        <v>37</v>
      </c>
      <c r="CM767" s="20" t="s">
        <v>37</v>
      </c>
      <c r="CN767" s="20" t="s">
        <v>37</v>
      </c>
      <c r="CO767" s="20" t="s">
        <v>37</v>
      </c>
      <c r="CP767" s="20" t="s">
        <v>37</v>
      </c>
    </row>
    <row r="768" spans="1:94" x14ac:dyDescent="0.35">
      <c r="A768" s="16">
        <v>2012</v>
      </c>
      <c r="B768" s="17">
        <v>40212</v>
      </c>
      <c r="C768" s="18" t="s">
        <v>1947</v>
      </c>
      <c r="D768" s="18" t="s">
        <v>49</v>
      </c>
      <c r="E768" s="18" t="s">
        <v>33</v>
      </c>
      <c r="F768" s="16" t="s">
        <v>8</v>
      </c>
      <c r="G768" s="20" t="s">
        <v>37</v>
      </c>
      <c r="H768" s="20" t="s">
        <v>37</v>
      </c>
      <c r="I768" s="20" t="s">
        <v>37</v>
      </c>
      <c r="J768" s="20" t="s">
        <v>37</v>
      </c>
      <c r="K768" s="20">
        <v>0</v>
      </c>
      <c r="L768" s="19" t="s">
        <v>37</v>
      </c>
      <c r="M768" s="19" t="s">
        <v>37</v>
      </c>
      <c r="N768" s="19" t="s">
        <v>37</v>
      </c>
      <c r="O768" s="19" t="s">
        <v>37</v>
      </c>
      <c r="P768" s="19">
        <v>0</v>
      </c>
      <c r="Q768" s="22" t="s">
        <v>37</v>
      </c>
      <c r="R768" s="22" t="s">
        <v>37</v>
      </c>
      <c r="S768" s="22" t="s">
        <v>37</v>
      </c>
      <c r="T768" s="22" t="s">
        <v>37</v>
      </c>
      <c r="U768" s="22">
        <v>0</v>
      </c>
      <c r="V768" s="21" t="s">
        <v>37</v>
      </c>
      <c r="W768" s="21" t="s">
        <v>37</v>
      </c>
      <c r="X768" s="21" t="s">
        <v>37</v>
      </c>
      <c r="Y768" s="21" t="s">
        <v>37</v>
      </c>
      <c r="Z768" s="21">
        <v>0</v>
      </c>
      <c r="AA768" s="20" t="s">
        <v>37</v>
      </c>
      <c r="AB768" s="20" t="s">
        <v>37</v>
      </c>
      <c r="AC768" s="20">
        <v>75</v>
      </c>
      <c r="AD768" s="20" t="s">
        <v>37</v>
      </c>
      <c r="AE768" s="20">
        <v>75</v>
      </c>
      <c r="AF768" s="19" t="s">
        <v>37</v>
      </c>
      <c r="AG768" s="19" t="s">
        <v>37</v>
      </c>
      <c r="AH768" s="19">
        <v>4.4000000000000004</v>
      </c>
      <c r="AI768" s="19" t="s">
        <v>37</v>
      </c>
      <c r="AJ768" s="19">
        <v>4.4000000000000004</v>
      </c>
      <c r="AK768" s="19" t="s">
        <v>37</v>
      </c>
      <c r="AL768" s="19" t="s">
        <v>37</v>
      </c>
      <c r="AM768" s="19">
        <v>7</v>
      </c>
      <c r="AN768" s="19" t="s">
        <v>37</v>
      </c>
      <c r="AO768" s="19">
        <v>7</v>
      </c>
      <c r="AP768" s="22" t="s">
        <v>37</v>
      </c>
      <c r="AQ768" s="22">
        <v>21</v>
      </c>
      <c r="AR768" s="22">
        <v>941</v>
      </c>
      <c r="AS768" s="22" t="s">
        <v>37</v>
      </c>
      <c r="AT768" s="22">
        <v>962</v>
      </c>
      <c r="AU768" s="21" t="s">
        <v>37</v>
      </c>
      <c r="AV768" s="21">
        <v>1.1000000000000001</v>
      </c>
      <c r="AW768" s="21">
        <v>54.3</v>
      </c>
      <c r="AX768" s="21" t="s">
        <v>37</v>
      </c>
      <c r="AY768" s="21">
        <v>55.4</v>
      </c>
      <c r="AZ768" s="21" t="s">
        <v>37</v>
      </c>
      <c r="BA768" s="21">
        <v>1.1000000000000001</v>
      </c>
      <c r="BB768" s="21">
        <v>56.9</v>
      </c>
      <c r="BC768" s="21" t="s">
        <v>37</v>
      </c>
      <c r="BD768" s="21">
        <v>58</v>
      </c>
      <c r="BE768" s="20" t="s">
        <v>37</v>
      </c>
      <c r="BF768" s="20" t="s">
        <v>37</v>
      </c>
      <c r="BG768" s="20" t="s">
        <v>37</v>
      </c>
      <c r="BH768" s="20" t="s">
        <v>37</v>
      </c>
      <c r="BI768" s="20">
        <v>0</v>
      </c>
      <c r="BJ768" s="20" t="s">
        <v>37</v>
      </c>
      <c r="BK768" s="20" t="s">
        <v>37</v>
      </c>
      <c r="BL768" s="20" t="s">
        <v>37</v>
      </c>
      <c r="BM768" s="20" t="s">
        <v>37</v>
      </c>
      <c r="BN768" s="20">
        <v>0</v>
      </c>
      <c r="BO768" s="22" t="s">
        <v>37</v>
      </c>
      <c r="BP768" s="22">
        <v>2</v>
      </c>
      <c r="BQ768" s="22">
        <v>40</v>
      </c>
      <c r="BR768" s="22" t="s">
        <v>37</v>
      </c>
      <c r="BS768" s="22">
        <v>42</v>
      </c>
      <c r="BT768" s="22" t="s">
        <v>37</v>
      </c>
      <c r="BU768" s="22" t="s">
        <v>37</v>
      </c>
      <c r="BV768" s="22" t="s">
        <v>37</v>
      </c>
      <c r="BW768" s="22" t="s">
        <v>37</v>
      </c>
      <c r="BX768" s="22">
        <v>0</v>
      </c>
      <c r="BY768" s="24" t="s">
        <v>37</v>
      </c>
      <c r="BZ768" s="24">
        <v>0</v>
      </c>
      <c r="CA768" s="24">
        <v>3</v>
      </c>
      <c r="CB768" s="24" t="s">
        <v>37</v>
      </c>
      <c r="CC768" s="24">
        <v>3</v>
      </c>
      <c r="CD768" s="24">
        <v>0</v>
      </c>
      <c r="CE768" s="24">
        <v>2</v>
      </c>
      <c r="CF768" s="24">
        <v>43</v>
      </c>
      <c r="CG768" s="24">
        <v>0</v>
      </c>
      <c r="CH768" s="24">
        <v>45</v>
      </c>
      <c r="CI768" s="22" t="s">
        <v>37</v>
      </c>
      <c r="CJ768" s="22">
        <v>8</v>
      </c>
      <c r="CK768" s="22">
        <v>1556</v>
      </c>
      <c r="CL768" s="22" t="s">
        <v>37</v>
      </c>
      <c r="CM768" s="20" t="s">
        <v>37</v>
      </c>
      <c r="CN768" s="20" t="s">
        <v>37</v>
      </c>
      <c r="CO768" s="20" t="s">
        <v>37</v>
      </c>
      <c r="CP768" s="20" t="s">
        <v>37</v>
      </c>
    </row>
    <row r="769" spans="1:94" x14ac:dyDescent="0.35">
      <c r="A769" s="16">
        <v>2012</v>
      </c>
      <c r="B769" s="17">
        <v>40228</v>
      </c>
      <c r="C769" s="18" t="s">
        <v>1954</v>
      </c>
      <c r="D769" s="18" t="s">
        <v>34</v>
      </c>
      <c r="E769" s="18" t="s">
        <v>33</v>
      </c>
      <c r="F769" s="16" t="s">
        <v>8</v>
      </c>
      <c r="G769" s="20" t="s">
        <v>37</v>
      </c>
      <c r="H769" s="20" t="s">
        <v>37</v>
      </c>
      <c r="I769" s="20" t="s">
        <v>37</v>
      </c>
      <c r="J769" s="20" t="s">
        <v>37</v>
      </c>
      <c r="K769" s="20">
        <v>0</v>
      </c>
      <c r="L769" s="19" t="s">
        <v>37</v>
      </c>
      <c r="M769" s="19" t="s">
        <v>37</v>
      </c>
      <c r="N769" s="19" t="s">
        <v>37</v>
      </c>
      <c r="O769" s="19" t="s">
        <v>37</v>
      </c>
      <c r="P769" s="19">
        <v>0</v>
      </c>
      <c r="Q769" s="22" t="s">
        <v>37</v>
      </c>
      <c r="R769" s="22" t="s">
        <v>37</v>
      </c>
      <c r="S769" s="22" t="s">
        <v>37</v>
      </c>
      <c r="T769" s="22" t="s">
        <v>37</v>
      </c>
      <c r="U769" s="22">
        <v>0</v>
      </c>
      <c r="V769" s="21" t="s">
        <v>37</v>
      </c>
      <c r="W769" s="21" t="s">
        <v>37</v>
      </c>
      <c r="X769" s="21" t="s">
        <v>37</v>
      </c>
      <c r="Y769" s="21" t="s">
        <v>37</v>
      </c>
      <c r="Z769" s="21">
        <v>0</v>
      </c>
      <c r="AA769" s="20" t="s">
        <v>37</v>
      </c>
      <c r="AB769" s="20" t="s">
        <v>37</v>
      </c>
      <c r="AC769" s="20" t="s">
        <v>37</v>
      </c>
      <c r="AD769" s="20" t="s">
        <v>37</v>
      </c>
      <c r="AE769" s="20">
        <v>0</v>
      </c>
      <c r="AF769" s="19" t="s">
        <v>37</v>
      </c>
      <c r="AG769" s="19" t="s">
        <v>37</v>
      </c>
      <c r="AH769" s="19" t="s">
        <v>37</v>
      </c>
      <c r="AI769" s="19" t="s">
        <v>37</v>
      </c>
      <c r="AJ769" s="19">
        <v>0</v>
      </c>
      <c r="AK769" s="19" t="s">
        <v>37</v>
      </c>
      <c r="AL769" s="19" t="s">
        <v>37</v>
      </c>
      <c r="AM769" s="19">
        <v>1</v>
      </c>
      <c r="AN769" s="19" t="s">
        <v>37</v>
      </c>
      <c r="AO769" s="19">
        <v>1</v>
      </c>
      <c r="AP769" s="22" t="s">
        <v>37</v>
      </c>
      <c r="AQ769" s="22" t="s">
        <v>37</v>
      </c>
      <c r="AR769" s="22" t="s">
        <v>37</v>
      </c>
      <c r="AS769" s="22" t="s">
        <v>37</v>
      </c>
      <c r="AT769" s="22">
        <v>0</v>
      </c>
      <c r="AU769" s="21">
        <v>59.6</v>
      </c>
      <c r="AV769" s="21" t="s">
        <v>37</v>
      </c>
      <c r="AW769" s="21">
        <v>10.3</v>
      </c>
      <c r="AX769" s="21" t="s">
        <v>37</v>
      </c>
      <c r="AY769" s="21">
        <v>69.900000000000006</v>
      </c>
      <c r="AZ769" s="21">
        <v>64.900000000000006</v>
      </c>
      <c r="BA769" s="21" t="s">
        <v>37</v>
      </c>
      <c r="BB769" s="21">
        <v>22</v>
      </c>
      <c r="BC769" s="21" t="s">
        <v>37</v>
      </c>
      <c r="BD769" s="21">
        <v>86.9</v>
      </c>
      <c r="BE769" s="20" t="s">
        <v>37</v>
      </c>
      <c r="BF769" s="20" t="s">
        <v>37</v>
      </c>
      <c r="BG769" s="20" t="s">
        <v>37</v>
      </c>
      <c r="BH769" s="20" t="s">
        <v>37</v>
      </c>
      <c r="BI769" s="20">
        <v>0</v>
      </c>
      <c r="BJ769" s="20" t="s">
        <v>37</v>
      </c>
      <c r="BK769" s="20" t="s">
        <v>37</v>
      </c>
      <c r="BL769" s="20" t="s">
        <v>37</v>
      </c>
      <c r="BM769" s="20" t="s">
        <v>37</v>
      </c>
      <c r="BN769" s="20">
        <v>0</v>
      </c>
      <c r="BO769" s="22">
        <v>1220</v>
      </c>
      <c r="BP769" s="22" t="s">
        <v>37</v>
      </c>
      <c r="BQ769" s="22" t="s">
        <v>37</v>
      </c>
      <c r="BR769" s="22" t="s">
        <v>37</v>
      </c>
      <c r="BS769" s="22">
        <v>1220</v>
      </c>
      <c r="BT769" s="22" t="s">
        <v>37</v>
      </c>
      <c r="BU769" s="22" t="s">
        <v>37</v>
      </c>
      <c r="BV769" s="22" t="s">
        <v>37</v>
      </c>
      <c r="BW769" s="22" t="s">
        <v>37</v>
      </c>
      <c r="BX769" s="22">
        <v>0</v>
      </c>
      <c r="BY769" s="24">
        <v>20</v>
      </c>
      <c r="BZ769" s="24" t="s">
        <v>37</v>
      </c>
      <c r="CA769" s="24" t="s">
        <v>37</v>
      </c>
      <c r="CB769" s="24" t="s">
        <v>37</v>
      </c>
      <c r="CC769" s="24">
        <v>20</v>
      </c>
      <c r="CD769" s="24">
        <v>1240</v>
      </c>
      <c r="CE769" s="24">
        <v>0</v>
      </c>
      <c r="CF769" s="24">
        <v>0</v>
      </c>
      <c r="CG769" s="24">
        <v>0</v>
      </c>
      <c r="CH769" s="24">
        <v>1240</v>
      </c>
      <c r="CI769" s="22" t="s">
        <v>37</v>
      </c>
      <c r="CJ769" s="22" t="s">
        <v>37</v>
      </c>
      <c r="CK769" s="22" t="s">
        <v>37</v>
      </c>
      <c r="CL769" s="22" t="s">
        <v>37</v>
      </c>
      <c r="CM769" s="20" t="s">
        <v>37</v>
      </c>
      <c r="CN769" s="20" t="s">
        <v>37</v>
      </c>
      <c r="CO769" s="20" t="s">
        <v>37</v>
      </c>
      <c r="CP769" s="20" t="s">
        <v>37</v>
      </c>
    </row>
    <row r="770" spans="1:94" x14ac:dyDescent="0.35">
      <c r="A770" s="16">
        <v>2012</v>
      </c>
      <c r="B770" s="17">
        <v>40437</v>
      </c>
      <c r="C770" s="18" t="s">
        <v>1966</v>
      </c>
      <c r="D770" s="18" t="s">
        <v>128</v>
      </c>
      <c r="E770" s="18" t="s">
        <v>191</v>
      </c>
      <c r="F770" s="16" t="s">
        <v>8</v>
      </c>
      <c r="G770" s="20">
        <v>1239</v>
      </c>
      <c r="H770" s="20">
        <v>316</v>
      </c>
      <c r="I770" s="20">
        <v>477</v>
      </c>
      <c r="J770" s="20">
        <v>0</v>
      </c>
      <c r="K770" s="20">
        <v>2032</v>
      </c>
      <c r="L770" s="19" t="s">
        <v>37</v>
      </c>
      <c r="M770" s="19" t="s">
        <v>37</v>
      </c>
      <c r="N770" s="19" t="s">
        <v>37</v>
      </c>
      <c r="O770" s="19" t="s">
        <v>37</v>
      </c>
      <c r="P770" s="19">
        <v>0</v>
      </c>
      <c r="Q770" s="22">
        <v>1239</v>
      </c>
      <c r="R770" s="22">
        <v>316</v>
      </c>
      <c r="S770" s="22">
        <v>477</v>
      </c>
      <c r="T770" s="22">
        <v>0</v>
      </c>
      <c r="U770" s="22">
        <v>2032</v>
      </c>
      <c r="V770" s="21" t="s">
        <v>37</v>
      </c>
      <c r="W770" s="21" t="s">
        <v>37</v>
      </c>
      <c r="X770" s="21" t="s">
        <v>37</v>
      </c>
      <c r="Y770" s="21" t="s">
        <v>37</v>
      </c>
      <c r="Z770" s="21">
        <v>0</v>
      </c>
      <c r="AA770" s="20" t="s">
        <v>37</v>
      </c>
      <c r="AB770" s="20" t="s">
        <v>37</v>
      </c>
      <c r="AC770" s="20" t="s">
        <v>37</v>
      </c>
      <c r="AD770" s="20" t="s">
        <v>37</v>
      </c>
      <c r="AE770" s="20">
        <v>0</v>
      </c>
      <c r="AF770" s="19" t="s">
        <v>37</v>
      </c>
      <c r="AG770" s="19" t="s">
        <v>37</v>
      </c>
      <c r="AH770" s="19" t="s">
        <v>37</v>
      </c>
      <c r="AI770" s="19" t="s">
        <v>37</v>
      </c>
      <c r="AJ770" s="19">
        <v>0</v>
      </c>
      <c r="AK770" s="19">
        <v>0.2</v>
      </c>
      <c r="AL770" s="19">
        <v>0</v>
      </c>
      <c r="AM770" s="19">
        <v>0</v>
      </c>
      <c r="AN770" s="19">
        <v>0</v>
      </c>
      <c r="AO770" s="19">
        <v>0.2</v>
      </c>
      <c r="AP770" s="22" t="s">
        <v>37</v>
      </c>
      <c r="AQ770" s="22" t="s">
        <v>37</v>
      </c>
      <c r="AR770" s="22" t="s">
        <v>37</v>
      </c>
      <c r="AS770" s="22" t="s">
        <v>37</v>
      </c>
      <c r="AT770" s="22">
        <v>0</v>
      </c>
      <c r="AU770" s="21" t="s">
        <v>37</v>
      </c>
      <c r="AV770" s="21" t="s">
        <v>37</v>
      </c>
      <c r="AW770" s="21" t="s">
        <v>37</v>
      </c>
      <c r="AX770" s="21" t="s">
        <v>37</v>
      </c>
      <c r="AY770" s="21">
        <v>0</v>
      </c>
      <c r="AZ770" s="21">
        <v>0.2</v>
      </c>
      <c r="BA770" s="21">
        <v>0</v>
      </c>
      <c r="BB770" s="21">
        <v>0</v>
      </c>
      <c r="BC770" s="21">
        <v>0</v>
      </c>
      <c r="BD770" s="21">
        <v>0.2</v>
      </c>
      <c r="BE770" s="20">
        <v>215</v>
      </c>
      <c r="BF770" s="20">
        <v>55</v>
      </c>
      <c r="BG770" s="20">
        <v>83</v>
      </c>
      <c r="BH770" s="20">
        <v>0</v>
      </c>
      <c r="BI770" s="20">
        <v>353</v>
      </c>
      <c r="BJ770" s="20">
        <v>372</v>
      </c>
      <c r="BK770" s="20">
        <v>26</v>
      </c>
      <c r="BL770" s="20">
        <v>74</v>
      </c>
      <c r="BM770" s="20">
        <v>0</v>
      </c>
      <c r="BN770" s="20">
        <v>472</v>
      </c>
      <c r="BO770" s="22">
        <v>8</v>
      </c>
      <c r="BP770" s="22">
        <v>0</v>
      </c>
      <c r="BQ770" s="22">
        <v>0</v>
      </c>
      <c r="BR770" s="22">
        <v>0</v>
      </c>
      <c r="BS770" s="22">
        <v>8</v>
      </c>
      <c r="BT770" s="22">
        <v>0</v>
      </c>
      <c r="BU770" s="22">
        <v>0</v>
      </c>
      <c r="BV770" s="22">
        <v>0</v>
      </c>
      <c r="BW770" s="22">
        <v>0</v>
      </c>
      <c r="BX770" s="22">
        <v>0</v>
      </c>
      <c r="BY770" s="24">
        <v>0</v>
      </c>
      <c r="BZ770" s="24">
        <v>0</v>
      </c>
      <c r="CA770" s="24">
        <v>0</v>
      </c>
      <c r="CB770" s="24">
        <v>0</v>
      </c>
      <c r="CC770" s="24">
        <v>0</v>
      </c>
      <c r="CD770" s="24">
        <v>595</v>
      </c>
      <c r="CE770" s="24">
        <v>81</v>
      </c>
      <c r="CF770" s="24">
        <v>157</v>
      </c>
      <c r="CG770" s="24">
        <v>0</v>
      </c>
      <c r="CH770" s="24">
        <v>833</v>
      </c>
      <c r="CI770" s="22" t="s">
        <v>37</v>
      </c>
      <c r="CJ770" s="22" t="s">
        <v>37</v>
      </c>
      <c r="CK770" s="22" t="s">
        <v>37</v>
      </c>
      <c r="CL770" s="22" t="s">
        <v>37</v>
      </c>
      <c r="CM770" s="20" t="s">
        <v>37</v>
      </c>
      <c r="CN770" s="20" t="s">
        <v>37</v>
      </c>
      <c r="CO770" s="20" t="s">
        <v>37</v>
      </c>
      <c r="CP770" s="20" t="s">
        <v>37</v>
      </c>
    </row>
    <row r="771" spans="1:94" x14ac:dyDescent="0.35">
      <c r="A771" s="16">
        <v>2012</v>
      </c>
      <c r="B771" s="17">
        <v>40438</v>
      </c>
      <c r="C771" s="18" t="s">
        <v>1967</v>
      </c>
      <c r="D771" s="18" t="s">
        <v>128</v>
      </c>
      <c r="E771" s="18" t="s">
        <v>191</v>
      </c>
      <c r="F771" s="16" t="s">
        <v>8</v>
      </c>
      <c r="G771" s="20">
        <v>473</v>
      </c>
      <c r="H771" s="20">
        <v>799</v>
      </c>
      <c r="I771" s="20">
        <v>8935</v>
      </c>
      <c r="J771" s="20" t="s">
        <v>37</v>
      </c>
      <c r="K771" s="20">
        <v>10207</v>
      </c>
      <c r="L771" s="19" t="s">
        <v>37</v>
      </c>
      <c r="M771" s="19" t="s">
        <v>37</v>
      </c>
      <c r="N771" s="19" t="s">
        <v>37</v>
      </c>
      <c r="O771" s="19" t="s">
        <v>37</v>
      </c>
      <c r="P771" s="19">
        <v>0</v>
      </c>
      <c r="Q771" s="22">
        <v>16351</v>
      </c>
      <c r="R771" s="22">
        <v>5766</v>
      </c>
      <c r="S771" s="22">
        <v>20245</v>
      </c>
      <c r="T771" s="22" t="s">
        <v>37</v>
      </c>
      <c r="U771" s="22">
        <v>42362</v>
      </c>
      <c r="V771" s="21" t="s">
        <v>37</v>
      </c>
      <c r="W771" s="21" t="s">
        <v>37</v>
      </c>
      <c r="X771" s="21" t="s">
        <v>37</v>
      </c>
      <c r="Y771" s="21" t="s">
        <v>37</v>
      </c>
      <c r="Z771" s="21">
        <v>0</v>
      </c>
      <c r="AA771" s="20" t="s">
        <v>37</v>
      </c>
      <c r="AB771" s="20" t="s">
        <v>37</v>
      </c>
      <c r="AC771" s="20" t="s">
        <v>37</v>
      </c>
      <c r="AD771" s="20" t="s">
        <v>37</v>
      </c>
      <c r="AE771" s="20">
        <v>0</v>
      </c>
      <c r="AF771" s="19" t="s">
        <v>37</v>
      </c>
      <c r="AG771" s="19" t="s">
        <v>37</v>
      </c>
      <c r="AH771" s="19" t="s">
        <v>37</v>
      </c>
      <c r="AI771" s="19" t="s">
        <v>37</v>
      </c>
      <c r="AJ771" s="19">
        <v>0</v>
      </c>
      <c r="AK771" s="19" t="s">
        <v>37</v>
      </c>
      <c r="AL771" s="19" t="s">
        <v>37</v>
      </c>
      <c r="AM771" s="19" t="s">
        <v>37</v>
      </c>
      <c r="AN771" s="19" t="s">
        <v>37</v>
      </c>
      <c r="AO771" s="19">
        <v>0</v>
      </c>
      <c r="AP771" s="22" t="s">
        <v>37</v>
      </c>
      <c r="AQ771" s="22" t="s">
        <v>37</v>
      </c>
      <c r="AR771" s="22" t="s">
        <v>37</v>
      </c>
      <c r="AS771" s="22" t="s">
        <v>37</v>
      </c>
      <c r="AT771" s="22">
        <v>0</v>
      </c>
      <c r="AU771" s="21" t="s">
        <v>37</v>
      </c>
      <c r="AV771" s="21" t="s">
        <v>37</v>
      </c>
      <c r="AW771" s="21" t="s">
        <v>37</v>
      </c>
      <c r="AX771" s="21" t="s">
        <v>37</v>
      </c>
      <c r="AY771" s="21">
        <v>0</v>
      </c>
      <c r="AZ771" s="21" t="s">
        <v>37</v>
      </c>
      <c r="BA771" s="21" t="s">
        <v>37</v>
      </c>
      <c r="BB771" s="21" t="s">
        <v>37</v>
      </c>
      <c r="BC771" s="21" t="s">
        <v>37</v>
      </c>
      <c r="BD771" s="21">
        <v>0</v>
      </c>
      <c r="BE771" s="20">
        <v>265</v>
      </c>
      <c r="BF771" s="20" t="s">
        <v>37</v>
      </c>
      <c r="BG771" s="20" t="s">
        <v>37</v>
      </c>
      <c r="BH771" s="20" t="s">
        <v>37</v>
      </c>
      <c r="BI771" s="20">
        <v>265</v>
      </c>
      <c r="BJ771" s="20">
        <v>162</v>
      </c>
      <c r="BK771" s="20">
        <v>61</v>
      </c>
      <c r="BL771" s="20">
        <v>760</v>
      </c>
      <c r="BM771" s="20" t="s">
        <v>37</v>
      </c>
      <c r="BN771" s="20">
        <v>983</v>
      </c>
      <c r="BO771" s="22" t="s">
        <v>37</v>
      </c>
      <c r="BP771" s="22" t="s">
        <v>37</v>
      </c>
      <c r="BQ771" s="22" t="s">
        <v>37</v>
      </c>
      <c r="BR771" s="22" t="s">
        <v>37</v>
      </c>
      <c r="BS771" s="22">
        <v>0</v>
      </c>
      <c r="BT771" s="22" t="s">
        <v>37</v>
      </c>
      <c r="BU771" s="22" t="s">
        <v>37</v>
      </c>
      <c r="BV771" s="22" t="s">
        <v>37</v>
      </c>
      <c r="BW771" s="22" t="s">
        <v>37</v>
      </c>
      <c r="BX771" s="22">
        <v>0</v>
      </c>
      <c r="BY771" s="24" t="s">
        <v>37</v>
      </c>
      <c r="BZ771" s="24" t="s">
        <v>37</v>
      </c>
      <c r="CA771" s="24" t="s">
        <v>37</v>
      </c>
      <c r="CB771" s="24" t="s">
        <v>37</v>
      </c>
      <c r="CC771" s="24">
        <v>0</v>
      </c>
      <c r="CD771" s="24">
        <v>427</v>
      </c>
      <c r="CE771" s="24">
        <v>61</v>
      </c>
      <c r="CF771" s="24">
        <v>760</v>
      </c>
      <c r="CG771" s="24">
        <v>0</v>
      </c>
      <c r="CH771" s="24">
        <v>1248</v>
      </c>
      <c r="CI771" s="22" t="s">
        <v>37</v>
      </c>
      <c r="CJ771" s="22" t="s">
        <v>37</v>
      </c>
      <c r="CK771" s="22" t="s">
        <v>37</v>
      </c>
      <c r="CL771" s="22" t="s">
        <v>37</v>
      </c>
      <c r="CM771" s="20" t="s">
        <v>37</v>
      </c>
      <c r="CN771" s="20" t="s">
        <v>37</v>
      </c>
      <c r="CO771" s="20" t="s">
        <v>37</v>
      </c>
      <c r="CP771" s="20" t="s">
        <v>37</v>
      </c>
    </row>
    <row r="772" spans="1:94" x14ac:dyDescent="0.35">
      <c r="A772" s="16">
        <v>2012</v>
      </c>
      <c r="B772" s="17">
        <v>40575</v>
      </c>
      <c r="C772" s="18" t="s">
        <v>2251</v>
      </c>
      <c r="D772" s="18" t="s">
        <v>238</v>
      </c>
      <c r="E772" s="18" t="s">
        <v>191</v>
      </c>
      <c r="F772" s="16" t="s">
        <v>8</v>
      </c>
      <c r="G772" s="20">
        <v>219</v>
      </c>
      <c r="H772" s="20" t="s">
        <v>37</v>
      </c>
      <c r="I772" s="20" t="s">
        <v>37</v>
      </c>
      <c r="J772" s="20" t="s">
        <v>37</v>
      </c>
      <c r="K772" s="20">
        <v>219</v>
      </c>
      <c r="L772" s="19" t="s">
        <v>37</v>
      </c>
      <c r="M772" s="19" t="s">
        <v>37</v>
      </c>
      <c r="N772" s="19" t="s">
        <v>37</v>
      </c>
      <c r="O772" s="19" t="s">
        <v>37</v>
      </c>
      <c r="P772" s="19">
        <v>0</v>
      </c>
      <c r="Q772" s="22">
        <v>1359</v>
      </c>
      <c r="R772" s="22" t="s">
        <v>37</v>
      </c>
      <c r="S772" s="22" t="s">
        <v>37</v>
      </c>
      <c r="T772" s="22" t="s">
        <v>37</v>
      </c>
      <c r="U772" s="22">
        <v>1359</v>
      </c>
      <c r="V772" s="21" t="s">
        <v>37</v>
      </c>
      <c r="W772" s="21" t="s">
        <v>37</v>
      </c>
      <c r="X772" s="21" t="s">
        <v>37</v>
      </c>
      <c r="Y772" s="21" t="s">
        <v>37</v>
      </c>
      <c r="Z772" s="21">
        <v>0</v>
      </c>
      <c r="AA772" s="20" t="s">
        <v>37</v>
      </c>
      <c r="AB772" s="20" t="s">
        <v>37</v>
      </c>
      <c r="AC772" s="20" t="s">
        <v>37</v>
      </c>
      <c r="AD772" s="20" t="s">
        <v>37</v>
      </c>
      <c r="AE772" s="20">
        <v>0</v>
      </c>
      <c r="AF772" s="19" t="s">
        <v>37</v>
      </c>
      <c r="AG772" s="19" t="s">
        <v>37</v>
      </c>
      <c r="AH772" s="19" t="s">
        <v>37</v>
      </c>
      <c r="AI772" s="19" t="s">
        <v>37</v>
      </c>
      <c r="AJ772" s="19">
        <v>0</v>
      </c>
      <c r="AK772" s="19" t="s">
        <v>37</v>
      </c>
      <c r="AL772" s="19" t="s">
        <v>37</v>
      </c>
      <c r="AM772" s="19" t="s">
        <v>37</v>
      </c>
      <c r="AN772" s="19" t="s">
        <v>37</v>
      </c>
      <c r="AO772" s="19">
        <v>0</v>
      </c>
      <c r="AP772" s="22" t="s">
        <v>37</v>
      </c>
      <c r="AQ772" s="22" t="s">
        <v>37</v>
      </c>
      <c r="AR772" s="22" t="s">
        <v>37</v>
      </c>
      <c r="AS772" s="22" t="s">
        <v>37</v>
      </c>
      <c r="AT772" s="22">
        <v>0</v>
      </c>
      <c r="AU772" s="21" t="s">
        <v>37</v>
      </c>
      <c r="AV772" s="21" t="s">
        <v>37</v>
      </c>
      <c r="AW772" s="21" t="s">
        <v>37</v>
      </c>
      <c r="AX772" s="21" t="s">
        <v>37</v>
      </c>
      <c r="AY772" s="21">
        <v>0</v>
      </c>
      <c r="AZ772" s="21" t="s">
        <v>37</v>
      </c>
      <c r="BA772" s="21" t="s">
        <v>37</v>
      </c>
      <c r="BB772" s="21" t="s">
        <v>37</v>
      </c>
      <c r="BC772" s="21" t="s">
        <v>37</v>
      </c>
      <c r="BD772" s="21">
        <v>0</v>
      </c>
      <c r="BE772" s="20">
        <v>25</v>
      </c>
      <c r="BF772" s="20" t="s">
        <v>37</v>
      </c>
      <c r="BG772" s="20" t="s">
        <v>37</v>
      </c>
      <c r="BH772" s="20" t="s">
        <v>37</v>
      </c>
      <c r="BI772" s="20">
        <v>25</v>
      </c>
      <c r="BJ772" s="20">
        <v>34</v>
      </c>
      <c r="BK772" s="20" t="s">
        <v>37</v>
      </c>
      <c r="BL772" s="20" t="s">
        <v>37</v>
      </c>
      <c r="BM772" s="20" t="s">
        <v>37</v>
      </c>
      <c r="BN772" s="20">
        <v>34</v>
      </c>
      <c r="BO772" s="22" t="s">
        <v>37</v>
      </c>
      <c r="BP772" s="22" t="s">
        <v>37</v>
      </c>
      <c r="BQ772" s="22" t="s">
        <v>37</v>
      </c>
      <c r="BR772" s="22" t="s">
        <v>37</v>
      </c>
      <c r="BS772" s="22">
        <v>0</v>
      </c>
      <c r="BT772" s="22" t="s">
        <v>37</v>
      </c>
      <c r="BU772" s="22" t="s">
        <v>37</v>
      </c>
      <c r="BV772" s="22" t="s">
        <v>37</v>
      </c>
      <c r="BW772" s="22" t="s">
        <v>37</v>
      </c>
      <c r="BX772" s="22">
        <v>0</v>
      </c>
      <c r="BY772" s="24" t="s">
        <v>37</v>
      </c>
      <c r="BZ772" s="24" t="s">
        <v>37</v>
      </c>
      <c r="CA772" s="24" t="s">
        <v>37</v>
      </c>
      <c r="CB772" s="24" t="s">
        <v>37</v>
      </c>
      <c r="CC772" s="24">
        <v>0</v>
      </c>
      <c r="CD772" s="24">
        <v>59</v>
      </c>
      <c r="CE772" s="24">
        <v>0</v>
      </c>
      <c r="CF772" s="24">
        <v>0</v>
      </c>
      <c r="CG772" s="24">
        <v>0</v>
      </c>
      <c r="CH772" s="24">
        <v>59</v>
      </c>
      <c r="CI772" s="22" t="s">
        <v>37</v>
      </c>
      <c r="CJ772" s="22" t="s">
        <v>37</v>
      </c>
      <c r="CK772" s="22" t="s">
        <v>37</v>
      </c>
      <c r="CL772" s="22" t="s">
        <v>37</v>
      </c>
      <c r="CM772" s="20" t="s">
        <v>37</v>
      </c>
      <c r="CN772" s="20" t="s">
        <v>37</v>
      </c>
      <c r="CO772" s="20" t="s">
        <v>37</v>
      </c>
      <c r="CP772" s="20" t="s">
        <v>37</v>
      </c>
    </row>
    <row r="773" spans="1:94" ht="27.75" x14ac:dyDescent="0.35">
      <c r="A773" s="16">
        <v>2012</v>
      </c>
      <c r="B773" s="17">
        <v>40614</v>
      </c>
      <c r="C773" s="18" t="s">
        <v>2252</v>
      </c>
      <c r="D773" s="18" t="s">
        <v>59</v>
      </c>
      <c r="E773" s="18" t="s">
        <v>2223</v>
      </c>
      <c r="F773" s="16" t="s">
        <v>8</v>
      </c>
      <c r="G773" s="20" t="s">
        <v>37</v>
      </c>
      <c r="H773" s="20" t="s">
        <v>37</v>
      </c>
      <c r="I773" s="20" t="s">
        <v>37</v>
      </c>
      <c r="J773" s="20" t="s">
        <v>37</v>
      </c>
      <c r="K773" s="20">
        <v>0</v>
      </c>
      <c r="L773" s="19" t="s">
        <v>37</v>
      </c>
      <c r="M773" s="19" t="s">
        <v>37</v>
      </c>
      <c r="N773" s="19" t="s">
        <v>37</v>
      </c>
      <c r="O773" s="19" t="s">
        <v>37</v>
      </c>
      <c r="P773" s="19">
        <v>0</v>
      </c>
      <c r="Q773" s="22" t="s">
        <v>37</v>
      </c>
      <c r="R773" s="22" t="s">
        <v>37</v>
      </c>
      <c r="S773" s="22" t="s">
        <v>37</v>
      </c>
      <c r="T773" s="22" t="s">
        <v>37</v>
      </c>
      <c r="U773" s="22">
        <v>0</v>
      </c>
      <c r="V773" s="21" t="s">
        <v>37</v>
      </c>
      <c r="W773" s="21" t="s">
        <v>37</v>
      </c>
      <c r="X773" s="21" t="s">
        <v>37</v>
      </c>
      <c r="Y773" s="21" t="s">
        <v>37</v>
      </c>
      <c r="Z773" s="21">
        <v>0</v>
      </c>
      <c r="AA773" s="20" t="s">
        <v>37</v>
      </c>
      <c r="AB773" s="20" t="s">
        <v>37</v>
      </c>
      <c r="AC773" s="20" t="s">
        <v>37</v>
      </c>
      <c r="AD773" s="20" t="s">
        <v>37</v>
      </c>
      <c r="AE773" s="20">
        <v>0</v>
      </c>
      <c r="AF773" s="19" t="s">
        <v>37</v>
      </c>
      <c r="AG773" s="19" t="s">
        <v>37</v>
      </c>
      <c r="AH773" s="19" t="s">
        <v>37</v>
      </c>
      <c r="AI773" s="19" t="s">
        <v>37</v>
      </c>
      <c r="AJ773" s="19">
        <v>0</v>
      </c>
      <c r="AK773" s="19" t="s">
        <v>37</v>
      </c>
      <c r="AL773" s="19" t="s">
        <v>37</v>
      </c>
      <c r="AM773" s="19" t="s">
        <v>37</v>
      </c>
      <c r="AN773" s="19" t="s">
        <v>37</v>
      </c>
      <c r="AO773" s="19">
        <v>0</v>
      </c>
      <c r="AP773" s="22" t="s">
        <v>37</v>
      </c>
      <c r="AQ773" s="22" t="s">
        <v>37</v>
      </c>
      <c r="AR773" s="22" t="s">
        <v>37</v>
      </c>
      <c r="AS773" s="22" t="s">
        <v>37</v>
      </c>
      <c r="AT773" s="22">
        <v>0</v>
      </c>
      <c r="AU773" s="21" t="s">
        <v>37</v>
      </c>
      <c r="AV773" s="21" t="s">
        <v>37</v>
      </c>
      <c r="AW773" s="21" t="s">
        <v>37</v>
      </c>
      <c r="AX773" s="21" t="s">
        <v>37</v>
      </c>
      <c r="AY773" s="21">
        <v>0</v>
      </c>
      <c r="AZ773" s="21">
        <v>9</v>
      </c>
      <c r="BA773" s="21" t="s">
        <v>37</v>
      </c>
      <c r="BB773" s="21" t="s">
        <v>37</v>
      </c>
      <c r="BC773" s="21" t="s">
        <v>37</v>
      </c>
      <c r="BD773" s="21">
        <v>9</v>
      </c>
      <c r="BE773" s="20" t="s">
        <v>37</v>
      </c>
      <c r="BF773" s="20" t="s">
        <v>37</v>
      </c>
      <c r="BG773" s="20" t="s">
        <v>37</v>
      </c>
      <c r="BH773" s="20" t="s">
        <v>37</v>
      </c>
      <c r="BI773" s="20">
        <v>0</v>
      </c>
      <c r="BJ773" s="20" t="s">
        <v>37</v>
      </c>
      <c r="BK773" s="20" t="s">
        <v>37</v>
      </c>
      <c r="BL773" s="20" t="s">
        <v>37</v>
      </c>
      <c r="BM773" s="20" t="s">
        <v>37</v>
      </c>
      <c r="BN773" s="20">
        <v>0</v>
      </c>
      <c r="BO773" s="22">
        <v>8</v>
      </c>
      <c r="BP773" s="22" t="s">
        <v>37</v>
      </c>
      <c r="BQ773" s="22" t="s">
        <v>37</v>
      </c>
      <c r="BR773" s="22" t="s">
        <v>37</v>
      </c>
      <c r="BS773" s="22">
        <v>8</v>
      </c>
      <c r="BT773" s="22">
        <v>330</v>
      </c>
      <c r="BU773" s="22" t="s">
        <v>37</v>
      </c>
      <c r="BV773" s="22" t="s">
        <v>37</v>
      </c>
      <c r="BW773" s="22" t="s">
        <v>37</v>
      </c>
      <c r="BX773" s="22">
        <v>330</v>
      </c>
      <c r="BY773" s="24">
        <v>10</v>
      </c>
      <c r="BZ773" s="24" t="s">
        <v>37</v>
      </c>
      <c r="CA773" s="24" t="s">
        <v>37</v>
      </c>
      <c r="CB773" s="24" t="s">
        <v>37</v>
      </c>
      <c r="CC773" s="24">
        <v>10</v>
      </c>
      <c r="CD773" s="24">
        <v>348</v>
      </c>
      <c r="CE773" s="24">
        <v>0</v>
      </c>
      <c r="CF773" s="24">
        <v>0</v>
      </c>
      <c r="CG773" s="24">
        <v>0</v>
      </c>
      <c r="CH773" s="24">
        <v>348</v>
      </c>
      <c r="CI773" s="22" t="s">
        <v>37</v>
      </c>
      <c r="CJ773" s="22" t="s">
        <v>37</v>
      </c>
      <c r="CK773" s="22" t="s">
        <v>37</v>
      </c>
      <c r="CL773" s="22" t="s">
        <v>37</v>
      </c>
      <c r="CM773" s="20" t="s">
        <v>37</v>
      </c>
      <c r="CN773" s="20" t="s">
        <v>37</v>
      </c>
      <c r="CO773" s="20" t="s">
        <v>37</v>
      </c>
      <c r="CP773" s="20" t="s">
        <v>37</v>
      </c>
    </row>
    <row r="774" spans="1:94" x14ac:dyDescent="0.35">
      <c r="A774" s="16">
        <v>2012</v>
      </c>
      <c r="B774" s="17">
        <v>44372</v>
      </c>
      <c r="C774" s="18" t="s">
        <v>2253</v>
      </c>
      <c r="D774" s="18" t="s">
        <v>98</v>
      </c>
      <c r="E774" s="18" t="s">
        <v>57</v>
      </c>
      <c r="F774" s="16" t="s">
        <v>8</v>
      </c>
      <c r="G774" s="20">
        <v>101127</v>
      </c>
      <c r="H774" s="20">
        <v>93700</v>
      </c>
      <c r="I774" s="20" t="s">
        <v>37</v>
      </c>
      <c r="J774" s="20" t="s">
        <v>37</v>
      </c>
      <c r="K774" s="20">
        <v>194827</v>
      </c>
      <c r="L774" s="19">
        <v>25.9</v>
      </c>
      <c r="M774" s="19">
        <v>18.8</v>
      </c>
      <c r="N774" s="19" t="s">
        <v>37</v>
      </c>
      <c r="O774" s="19" t="s">
        <v>37</v>
      </c>
      <c r="P774" s="19">
        <v>44.7</v>
      </c>
      <c r="Q774" s="22">
        <v>1221522</v>
      </c>
      <c r="R774" s="22">
        <v>1079591</v>
      </c>
      <c r="S774" s="22" t="s">
        <v>37</v>
      </c>
      <c r="T774" s="22" t="s">
        <v>37</v>
      </c>
      <c r="U774" s="22">
        <v>2301113</v>
      </c>
      <c r="V774" s="21">
        <v>483</v>
      </c>
      <c r="W774" s="21">
        <v>231</v>
      </c>
      <c r="X774" s="21" t="s">
        <v>37</v>
      </c>
      <c r="Y774" s="21" t="s">
        <v>37</v>
      </c>
      <c r="Z774" s="21">
        <v>714</v>
      </c>
      <c r="AA774" s="20" t="s">
        <v>37</v>
      </c>
      <c r="AB774" s="20" t="s">
        <v>37</v>
      </c>
      <c r="AC774" s="20" t="s">
        <v>37</v>
      </c>
      <c r="AD774" s="20" t="s">
        <v>37</v>
      </c>
      <c r="AE774" s="20">
        <v>0</v>
      </c>
      <c r="AF774" s="19" t="s">
        <v>37</v>
      </c>
      <c r="AG774" s="19">
        <v>84.8</v>
      </c>
      <c r="AH774" s="19" t="s">
        <v>37</v>
      </c>
      <c r="AI774" s="19" t="s">
        <v>37</v>
      </c>
      <c r="AJ774" s="19">
        <v>84.8</v>
      </c>
      <c r="AK774" s="19" t="s">
        <v>37</v>
      </c>
      <c r="AL774" s="19">
        <v>84.8</v>
      </c>
      <c r="AM774" s="19" t="s">
        <v>37</v>
      </c>
      <c r="AN774" s="19" t="s">
        <v>37</v>
      </c>
      <c r="AO774" s="19">
        <v>84.8</v>
      </c>
      <c r="AP774" s="22" t="s">
        <v>37</v>
      </c>
      <c r="AQ774" s="22" t="s">
        <v>37</v>
      </c>
      <c r="AR774" s="22" t="s">
        <v>37</v>
      </c>
      <c r="AS774" s="22" t="s">
        <v>37</v>
      </c>
      <c r="AT774" s="22">
        <v>0</v>
      </c>
      <c r="AU774" s="21" t="s">
        <v>37</v>
      </c>
      <c r="AV774" s="21">
        <v>84.8</v>
      </c>
      <c r="AW774" s="21" t="s">
        <v>37</v>
      </c>
      <c r="AX774" s="21" t="s">
        <v>37</v>
      </c>
      <c r="AY774" s="21">
        <v>84.8</v>
      </c>
      <c r="AZ774" s="21" t="s">
        <v>37</v>
      </c>
      <c r="BA774" s="21">
        <v>84.8</v>
      </c>
      <c r="BB774" s="21" t="s">
        <v>37</v>
      </c>
      <c r="BC774" s="21" t="s">
        <v>37</v>
      </c>
      <c r="BD774" s="21">
        <v>84.8</v>
      </c>
      <c r="BE774" s="20">
        <v>3276</v>
      </c>
      <c r="BF774" s="20">
        <v>2148</v>
      </c>
      <c r="BG774" s="20">
        <v>0</v>
      </c>
      <c r="BH774" s="20">
        <v>0</v>
      </c>
      <c r="BI774" s="20">
        <v>5424</v>
      </c>
      <c r="BJ774" s="20">
        <v>24279</v>
      </c>
      <c r="BK774" s="20">
        <v>15270</v>
      </c>
      <c r="BL774" s="20">
        <v>0</v>
      </c>
      <c r="BM774" s="20">
        <v>0</v>
      </c>
      <c r="BN774" s="20">
        <v>39549</v>
      </c>
      <c r="BO774" s="22">
        <v>0</v>
      </c>
      <c r="BP774" s="22">
        <v>416</v>
      </c>
      <c r="BQ774" s="22">
        <v>0</v>
      </c>
      <c r="BR774" s="22">
        <v>0</v>
      </c>
      <c r="BS774" s="22">
        <v>416</v>
      </c>
      <c r="BT774" s="22">
        <v>0</v>
      </c>
      <c r="BU774" s="22">
        <v>3394</v>
      </c>
      <c r="BV774" s="22">
        <v>0</v>
      </c>
      <c r="BW774" s="22">
        <v>0</v>
      </c>
      <c r="BX774" s="22">
        <v>3394</v>
      </c>
      <c r="BY774" s="24">
        <v>129</v>
      </c>
      <c r="BZ774" s="24">
        <v>389</v>
      </c>
      <c r="CA774" s="24">
        <v>0</v>
      </c>
      <c r="CB774" s="24">
        <v>0</v>
      </c>
      <c r="CC774" s="24">
        <v>518</v>
      </c>
      <c r="CD774" s="24">
        <v>27684</v>
      </c>
      <c r="CE774" s="24">
        <v>21617</v>
      </c>
      <c r="CF774" s="24">
        <v>0</v>
      </c>
      <c r="CG774" s="24">
        <v>0</v>
      </c>
      <c r="CH774" s="24">
        <v>49301</v>
      </c>
      <c r="CI774" s="22" t="s">
        <v>37</v>
      </c>
      <c r="CJ774" s="22" t="s">
        <v>37</v>
      </c>
      <c r="CK774" s="22" t="s">
        <v>37</v>
      </c>
      <c r="CL774" s="22" t="s">
        <v>37</v>
      </c>
      <c r="CM774" s="20" t="s">
        <v>37</v>
      </c>
      <c r="CN774" s="20" t="s">
        <v>37</v>
      </c>
      <c r="CO774" s="20" t="s">
        <v>37</v>
      </c>
      <c r="CP774" s="20" t="s">
        <v>37</v>
      </c>
    </row>
    <row r="775" spans="1:94" x14ac:dyDescent="0.35">
      <c r="A775" s="16">
        <v>2012</v>
      </c>
      <c r="B775" s="17">
        <v>49986</v>
      </c>
      <c r="C775" s="18" t="s">
        <v>1983</v>
      </c>
      <c r="D775" s="18" t="s">
        <v>87</v>
      </c>
      <c r="E775" s="18" t="s">
        <v>33</v>
      </c>
      <c r="F775" s="16" t="s">
        <v>8</v>
      </c>
      <c r="G775" s="20" t="s">
        <v>37</v>
      </c>
      <c r="H775" s="20" t="s">
        <v>37</v>
      </c>
      <c r="I775" s="20" t="s">
        <v>37</v>
      </c>
      <c r="J775" s="20" t="s">
        <v>37</v>
      </c>
      <c r="K775" s="20" t="s">
        <v>37</v>
      </c>
      <c r="L775" s="19" t="s">
        <v>37</v>
      </c>
      <c r="M775" s="19" t="s">
        <v>37</v>
      </c>
      <c r="N775" s="19" t="s">
        <v>37</v>
      </c>
      <c r="O775" s="19" t="s">
        <v>37</v>
      </c>
      <c r="P775" s="19" t="s">
        <v>37</v>
      </c>
      <c r="Q775" s="22" t="s">
        <v>37</v>
      </c>
      <c r="R775" s="22" t="s">
        <v>37</v>
      </c>
      <c r="S775" s="22" t="s">
        <v>37</v>
      </c>
      <c r="T775" s="22" t="s">
        <v>37</v>
      </c>
      <c r="U775" s="22" t="s">
        <v>37</v>
      </c>
      <c r="V775" s="21" t="s">
        <v>37</v>
      </c>
      <c r="W775" s="21" t="s">
        <v>37</v>
      </c>
      <c r="X775" s="21" t="s">
        <v>37</v>
      </c>
      <c r="Y775" s="21" t="s">
        <v>37</v>
      </c>
      <c r="Z775" s="21" t="s">
        <v>37</v>
      </c>
      <c r="AA775" s="20" t="s">
        <v>37</v>
      </c>
      <c r="AB775" s="20" t="s">
        <v>37</v>
      </c>
      <c r="AC775" s="20" t="s">
        <v>37</v>
      </c>
      <c r="AD775" s="20" t="s">
        <v>37</v>
      </c>
      <c r="AE775" s="20" t="s">
        <v>37</v>
      </c>
      <c r="AF775" s="19" t="s">
        <v>37</v>
      </c>
      <c r="AG775" s="19" t="s">
        <v>37</v>
      </c>
      <c r="AH775" s="19" t="s">
        <v>37</v>
      </c>
      <c r="AI775" s="19" t="s">
        <v>37</v>
      </c>
      <c r="AJ775" s="19" t="s">
        <v>37</v>
      </c>
      <c r="AK775" s="19" t="s">
        <v>37</v>
      </c>
      <c r="AL775" s="19" t="s">
        <v>37</v>
      </c>
      <c r="AM775" s="19" t="s">
        <v>37</v>
      </c>
      <c r="AN775" s="19" t="s">
        <v>37</v>
      </c>
      <c r="AO775" s="19" t="s">
        <v>37</v>
      </c>
      <c r="AP775" s="22" t="s">
        <v>37</v>
      </c>
      <c r="AQ775" s="22" t="s">
        <v>37</v>
      </c>
      <c r="AR775" s="22" t="s">
        <v>37</v>
      </c>
      <c r="AS775" s="22" t="s">
        <v>37</v>
      </c>
      <c r="AT775" s="22" t="s">
        <v>37</v>
      </c>
      <c r="AU775" s="21" t="s">
        <v>37</v>
      </c>
      <c r="AV775" s="21" t="s">
        <v>37</v>
      </c>
      <c r="AW775" s="21" t="s">
        <v>37</v>
      </c>
      <c r="AX775" s="21" t="s">
        <v>37</v>
      </c>
      <c r="AY775" s="21" t="s">
        <v>37</v>
      </c>
      <c r="AZ775" s="21" t="s">
        <v>37</v>
      </c>
      <c r="BA775" s="21" t="s">
        <v>37</v>
      </c>
      <c r="BB775" s="21" t="s">
        <v>37</v>
      </c>
      <c r="BC775" s="21" t="s">
        <v>37</v>
      </c>
      <c r="BD775" s="21" t="s">
        <v>37</v>
      </c>
      <c r="BE775" s="20" t="s">
        <v>37</v>
      </c>
      <c r="BF775" s="20" t="s">
        <v>37</v>
      </c>
      <c r="BG775" s="20" t="s">
        <v>37</v>
      </c>
      <c r="BH775" s="20" t="s">
        <v>37</v>
      </c>
      <c r="BI775" s="20" t="s">
        <v>37</v>
      </c>
      <c r="BJ775" s="20" t="s">
        <v>37</v>
      </c>
      <c r="BK775" s="20" t="s">
        <v>37</v>
      </c>
      <c r="BL775" s="20" t="s">
        <v>37</v>
      </c>
      <c r="BM775" s="20" t="s">
        <v>37</v>
      </c>
      <c r="BN775" s="20" t="s">
        <v>37</v>
      </c>
      <c r="BO775" s="22" t="s">
        <v>37</v>
      </c>
      <c r="BP775" s="22" t="s">
        <v>37</v>
      </c>
      <c r="BQ775" s="22" t="s">
        <v>37</v>
      </c>
      <c r="BR775" s="22" t="s">
        <v>37</v>
      </c>
      <c r="BS775" s="22" t="s">
        <v>37</v>
      </c>
      <c r="BT775" s="22" t="s">
        <v>37</v>
      </c>
      <c r="BU775" s="22" t="s">
        <v>37</v>
      </c>
      <c r="BV775" s="22" t="s">
        <v>37</v>
      </c>
      <c r="BW775" s="22" t="s">
        <v>37</v>
      </c>
      <c r="BX775" s="22" t="s">
        <v>37</v>
      </c>
      <c r="BY775" s="24" t="s">
        <v>37</v>
      </c>
      <c r="BZ775" s="24" t="s">
        <v>37</v>
      </c>
      <c r="CA775" s="24" t="s">
        <v>37</v>
      </c>
      <c r="CB775" s="24" t="s">
        <v>37</v>
      </c>
      <c r="CC775" s="24" t="s">
        <v>37</v>
      </c>
      <c r="CD775" s="24" t="s">
        <v>37</v>
      </c>
      <c r="CE775" s="24" t="s">
        <v>37</v>
      </c>
      <c r="CF775" s="24" t="s">
        <v>37</v>
      </c>
      <c r="CG775" s="24" t="s">
        <v>37</v>
      </c>
      <c r="CH775" s="24" t="s">
        <v>37</v>
      </c>
      <c r="CI775" s="22" t="s">
        <v>37</v>
      </c>
      <c r="CJ775" s="22" t="s">
        <v>37</v>
      </c>
      <c r="CK775" s="22" t="s">
        <v>37</v>
      </c>
      <c r="CL775" s="22" t="s">
        <v>37</v>
      </c>
      <c r="CM775" s="20" t="s">
        <v>37</v>
      </c>
      <c r="CN775" s="20">
        <v>2</v>
      </c>
      <c r="CO775" s="20" t="s">
        <v>37</v>
      </c>
      <c r="CP775" s="20" t="s">
        <v>37</v>
      </c>
    </row>
    <row r="776" spans="1:94" x14ac:dyDescent="0.35">
      <c r="A776" s="16">
        <v>2012</v>
      </c>
      <c r="B776" s="17">
        <v>55937</v>
      </c>
      <c r="C776" s="18" t="s">
        <v>2015</v>
      </c>
      <c r="D776" s="18" t="s">
        <v>98</v>
      </c>
      <c r="E776" s="18" t="s">
        <v>57</v>
      </c>
      <c r="F776" s="16" t="s">
        <v>8</v>
      </c>
      <c r="G776" s="20">
        <v>17713</v>
      </c>
      <c r="H776" s="20">
        <v>15983</v>
      </c>
      <c r="I776" s="20" t="s">
        <v>37</v>
      </c>
      <c r="J776" s="20" t="s">
        <v>37</v>
      </c>
      <c r="K776" s="20">
        <v>33696</v>
      </c>
      <c r="L776" s="19">
        <v>7.5</v>
      </c>
      <c r="M776" s="19">
        <v>9.9</v>
      </c>
      <c r="N776" s="19" t="s">
        <v>37</v>
      </c>
      <c r="O776" s="19" t="s">
        <v>37</v>
      </c>
      <c r="P776" s="19">
        <v>17.399999999999999</v>
      </c>
      <c r="Q776" s="22">
        <v>17713</v>
      </c>
      <c r="R776" s="22">
        <v>15983</v>
      </c>
      <c r="S776" s="22" t="s">
        <v>37</v>
      </c>
      <c r="T776" s="22" t="s">
        <v>37</v>
      </c>
      <c r="U776" s="22">
        <v>33696</v>
      </c>
      <c r="V776" s="21">
        <v>7.5</v>
      </c>
      <c r="W776" s="21">
        <v>9.9</v>
      </c>
      <c r="X776" s="21" t="s">
        <v>37</v>
      </c>
      <c r="Y776" s="21" t="s">
        <v>37</v>
      </c>
      <c r="Z776" s="21">
        <v>17.399999999999999</v>
      </c>
      <c r="AA776" s="20" t="s">
        <v>37</v>
      </c>
      <c r="AB776" s="20" t="s">
        <v>37</v>
      </c>
      <c r="AC776" s="20" t="s">
        <v>37</v>
      </c>
      <c r="AD776" s="20" t="s">
        <v>37</v>
      </c>
      <c r="AE776" s="20">
        <v>0</v>
      </c>
      <c r="AF776" s="19" t="s">
        <v>37</v>
      </c>
      <c r="AG776" s="19">
        <v>5.5</v>
      </c>
      <c r="AH776" s="19" t="s">
        <v>37</v>
      </c>
      <c r="AI776" s="19" t="s">
        <v>37</v>
      </c>
      <c r="AJ776" s="19">
        <v>5.5</v>
      </c>
      <c r="AK776" s="19" t="s">
        <v>37</v>
      </c>
      <c r="AL776" s="19">
        <v>5.5</v>
      </c>
      <c r="AM776" s="19" t="s">
        <v>37</v>
      </c>
      <c r="AN776" s="19" t="s">
        <v>37</v>
      </c>
      <c r="AO776" s="19">
        <v>5.5</v>
      </c>
      <c r="AP776" s="22" t="s">
        <v>37</v>
      </c>
      <c r="AQ776" s="22" t="s">
        <v>37</v>
      </c>
      <c r="AR776" s="22" t="s">
        <v>37</v>
      </c>
      <c r="AS776" s="22" t="s">
        <v>37</v>
      </c>
      <c r="AT776" s="22">
        <v>0</v>
      </c>
      <c r="AU776" s="21" t="s">
        <v>37</v>
      </c>
      <c r="AV776" s="21" t="s">
        <v>37</v>
      </c>
      <c r="AW776" s="21" t="s">
        <v>37</v>
      </c>
      <c r="AX776" s="21" t="s">
        <v>37</v>
      </c>
      <c r="AY776" s="21">
        <v>0</v>
      </c>
      <c r="AZ776" s="21" t="s">
        <v>37</v>
      </c>
      <c r="BA776" s="21" t="s">
        <v>37</v>
      </c>
      <c r="BB776" s="21" t="s">
        <v>37</v>
      </c>
      <c r="BC776" s="21" t="s">
        <v>37</v>
      </c>
      <c r="BD776" s="21">
        <v>0</v>
      </c>
      <c r="BE776" s="20">
        <v>433</v>
      </c>
      <c r="BF776" s="20">
        <v>250</v>
      </c>
      <c r="BG776" s="20" t="s">
        <v>37</v>
      </c>
      <c r="BH776" s="20" t="s">
        <v>37</v>
      </c>
      <c r="BI776" s="20">
        <v>683</v>
      </c>
      <c r="BJ776" s="20">
        <v>4603</v>
      </c>
      <c r="BK776" s="20">
        <v>2373</v>
      </c>
      <c r="BL776" s="20" t="s">
        <v>37</v>
      </c>
      <c r="BM776" s="20" t="s">
        <v>37</v>
      </c>
      <c r="BN776" s="20">
        <v>6976</v>
      </c>
      <c r="BO776" s="22" t="s">
        <v>37</v>
      </c>
      <c r="BP776" s="22">
        <v>30</v>
      </c>
      <c r="BQ776" s="22" t="s">
        <v>37</v>
      </c>
      <c r="BR776" s="22" t="s">
        <v>37</v>
      </c>
      <c r="BS776" s="22">
        <v>30</v>
      </c>
      <c r="BT776" s="22" t="s">
        <v>37</v>
      </c>
      <c r="BU776" s="22">
        <v>248</v>
      </c>
      <c r="BV776" s="22" t="s">
        <v>37</v>
      </c>
      <c r="BW776" s="22" t="s">
        <v>37</v>
      </c>
      <c r="BX776" s="22">
        <v>248</v>
      </c>
      <c r="BY776" s="24" t="s">
        <v>37</v>
      </c>
      <c r="BZ776" s="24" t="s">
        <v>37</v>
      </c>
      <c r="CA776" s="24" t="s">
        <v>37</v>
      </c>
      <c r="CB776" s="24" t="s">
        <v>37</v>
      </c>
      <c r="CC776" s="24">
        <v>0</v>
      </c>
      <c r="CD776" s="24">
        <v>5036</v>
      </c>
      <c r="CE776" s="24">
        <v>2901</v>
      </c>
      <c r="CF776" s="24">
        <v>0</v>
      </c>
      <c r="CG776" s="24">
        <v>0</v>
      </c>
      <c r="CH776" s="24">
        <v>7937</v>
      </c>
      <c r="CI776" s="22" t="s">
        <v>37</v>
      </c>
      <c r="CJ776" s="22" t="s">
        <v>37</v>
      </c>
      <c r="CK776" s="22" t="s">
        <v>37</v>
      </c>
      <c r="CL776" s="22" t="s">
        <v>37</v>
      </c>
      <c r="CM776" s="20" t="s">
        <v>37</v>
      </c>
      <c r="CN776" s="20" t="s">
        <v>37</v>
      </c>
      <c r="CO776" s="20" t="s">
        <v>37</v>
      </c>
      <c r="CP776" s="20" t="s">
        <v>37</v>
      </c>
    </row>
    <row r="777" spans="1:94" x14ac:dyDescent="0.35">
      <c r="A777" s="16">
        <v>2012</v>
      </c>
      <c r="B777" s="17">
        <v>55959</v>
      </c>
      <c r="C777" s="18" t="s">
        <v>2016</v>
      </c>
      <c r="D777" s="18" t="s">
        <v>172</v>
      </c>
      <c r="E777" s="18" t="s">
        <v>33</v>
      </c>
      <c r="F777" s="16" t="s">
        <v>8</v>
      </c>
      <c r="G777" s="20">
        <v>14</v>
      </c>
      <c r="H777" s="20">
        <v>3</v>
      </c>
      <c r="I777" s="20" t="s">
        <v>37</v>
      </c>
      <c r="J777" s="20" t="s">
        <v>37</v>
      </c>
      <c r="K777" s="20">
        <v>17</v>
      </c>
      <c r="L777" s="19" t="s">
        <v>37</v>
      </c>
      <c r="M777" s="19" t="s">
        <v>37</v>
      </c>
      <c r="N777" s="19" t="s">
        <v>37</v>
      </c>
      <c r="O777" s="19" t="s">
        <v>37</v>
      </c>
      <c r="P777" s="19">
        <v>0</v>
      </c>
      <c r="Q777" s="22">
        <v>66</v>
      </c>
      <c r="R777" s="22">
        <v>3</v>
      </c>
      <c r="S777" s="22" t="s">
        <v>37</v>
      </c>
      <c r="T777" s="22" t="s">
        <v>37</v>
      </c>
      <c r="U777" s="22">
        <v>69</v>
      </c>
      <c r="V777" s="21" t="s">
        <v>37</v>
      </c>
      <c r="W777" s="21" t="s">
        <v>37</v>
      </c>
      <c r="X777" s="21" t="s">
        <v>37</v>
      </c>
      <c r="Y777" s="21" t="s">
        <v>37</v>
      </c>
      <c r="Z777" s="21">
        <v>0</v>
      </c>
      <c r="AA777" s="20" t="s">
        <v>37</v>
      </c>
      <c r="AB777" s="20" t="s">
        <v>37</v>
      </c>
      <c r="AC777" s="20" t="s">
        <v>37</v>
      </c>
      <c r="AD777" s="20" t="s">
        <v>37</v>
      </c>
      <c r="AE777" s="20">
        <v>0</v>
      </c>
      <c r="AF777" s="19" t="s">
        <v>37</v>
      </c>
      <c r="AG777" s="19" t="s">
        <v>37</v>
      </c>
      <c r="AH777" s="19" t="s">
        <v>37</v>
      </c>
      <c r="AI777" s="19" t="s">
        <v>37</v>
      </c>
      <c r="AJ777" s="19">
        <v>0</v>
      </c>
      <c r="AK777" s="19" t="s">
        <v>37</v>
      </c>
      <c r="AL777" s="19" t="s">
        <v>37</v>
      </c>
      <c r="AM777" s="19" t="s">
        <v>37</v>
      </c>
      <c r="AN777" s="19" t="s">
        <v>37</v>
      </c>
      <c r="AO777" s="19">
        <v>0</v>
      </c>
      <c r="AP777" s="22" t="s">
        <v>37</v>
      </c>
      <c r="AQ777" s="22" t="s">
        <v>37</v>
      </c>
      <c r="AR777" s="22" t="s">
        <v>37</v>
      </c>
      <c r="AS777" s="22" t="s">
        <v>37</v>
      </c>
      <c r="AT777" s="22">
        <v>0</v>
      </c>
      <c r="AU777" s="21" t="s">
        <v>37</v>
      </c>
      <c r="AV777" s="21" t="s">
        <v>37</v>
      </c>
      <c r="AW777" s="21" t="s">
        <v>37</v>
      </c>
      <c r="AX777" s="21" t="s">
        <v>37</v>
      </c>
      <c r="AY777" s="21">
        <v>0</v>
      </c>
      <c r="AZ777" s="21" t="s">
        <v>37</v>
      </c>
      <c r="BA777" s="21" t="s">
        <v>37</v>
      </c>
      <c r="BB777" s="21" t="s">
        <v>37</v>
      </c>
      <c r="BC777" s="21" t="s">
        <v>37</v>
      </c>
      <c r="BD777" s="21">
        <v>0</v>
      </c>
      <c r="BE777" s="20" t="s">
        <v>37</v>
      </c>
      <c r="BF777" s="20" t="s">
        <v>37</v>
      </c>
      <c r="BG777" s="20" t="s">
        <v>37</v>
      </c>
      <c r="BH777" s="20" t="s">
        <v>37</v>
      </c>
      <c r="BI777" s="20">
        <v>0</v>
      </c>
      <c r="BJ777" s="20">
        <v>3</v>
      </c>
      <c r="BK777" s="20">
        <v>1</v>
      </c>
      <c r="BL777" s="20" t="s">
        <v>37</v>
      </c>
      <c r="BM777" s="20" t="s">
        <v>37</v>
      </c>
      <c r="BN777" s="20">
        <v>4</v>
      </c>
      <c r="BO777" s="22" t="s">
        <v>37</v>
      </c>
      <c r="BP777" s="22" t="s">
        <v>37</v>
      </c>
      <c r="BQ777" s="22" t="s">
        <v>37</v>
      </c>
      <c r="BR777" s="22" t="s">
        <v>37</v>
      </c>
      <c r="BS777" s="22">
        <v>0</v>
      </c>
      <c r="BT777" s="22" t="s">
        <v>37</v>
      </c>
      <c r="BU777" s="22" t="s">
        <v>37</v>
      </c>
      <c r="BV777" s="22" t="s">
        <v>37</v>
      </c>
      <c r="BW777" s="22" t="s">
        <v>37</v>
      </c>
      <c r="BX777" s="22">
        <v>0</v>
      </c>
      <c r="BY777" s="24" t="s">
        <v>37</v>
      </c>
      <c r="BZ777" s="24" t="s">
        <v>37</v>
      </c>
      <c r="CA777" s="24" t="s">
        <v>37</v>
      </c>
      <c r="CB777" s="24" t="s">
        <v>37</v>
      </c>
      <c r="CC777" s="24">
        <v>0</v>
      </c>
      <c r="CD777" s="24">
        <v>3</v>
      </c>
      <c r="CE777" s="24">
        <v>1</v>
      </c>
      <c r="CF777" s="24">
        <v>0</v>
      </c>
      <c r="CG777" s="24">
        <v>0</v>
      </c>
      <c r="CH777" s="24">
        <v>4</v>
      </c>
      <c r="CI777" s="22" t="s">
        <v>37</v>
      </c>
      <c r="CJ777" s="22" t="s">
        <v>37</v>
      </c>
      <c r="CK777" s="22" t="s">
        <v>37</v>
      </c>
      <c r="CL777" s="22" t="s">
        <v>37</v>
      </c>
      <c r="CM777" s="20" t="s">
        <v>37</v>
      </c>
      <c r="CN777" s="20" t="s">
        <v>37</v>
      </c>
      <c r="CO777" s="20" t="s">
        <v>37</v>
      </c>
      <c r="CP777" s="20" t="s">
        <v>37</v>
      </c>
    </row>
    <row r="778" spans="1:94" x14ac:dyDescent="0.35">
      <c r="A778" s="16">
        <v>2012</v>
      </c>
      <c r="B778" s="17">
        <v>56146</v>
      </c>
      <c r="C778" s="18" t="s">
        <v>2024</v>
      </c>
      <c r="D778" s="18" t="s">
        <v>130</v>
      </c>
      <c r="E778" s="18" t="s">
        <v>57</v>
      </c>
      <c r="F778" s="16" t="s">
        <v>8</v>
      </c>
      <c r="G778" s="20">
        <v>9170</v>
      </c>
      <c r="H778" s="20">
        <v>9649</v>
      </c>
      <c r="I778" s="20">
        <v>772</v>
      </c>
      <c r="J778" s="20" t="s">
        <v>37</v>
      </c>
      <c r="K778" s="20">
        <v>19591</v>
      </c>
      <c r="L778" s="19">
        <v>2.5</v>
      </c>
      <c r="M778" s="19">
        <v>4.5</v>
      </c>
      <c r="N778" s="19">
        <v>0.3</v>
      </c>
      <c r="O778" s="19" t="s">
        <v>37</v>
      </c>
      <c r="P778" s="19">
        <v>7.3</v>
      </c>
      <c r="Q778" s="22">
        <v>15951</v>
      </c>
      <c r="R778" s="22">
        <v>16451</v>
      </c>
      <c r="S778" s="22">
        <v>4567</v>
      </c>
      <c r="T778" s="22" t="s">
        <v>37</v>
      </c>
      <c r="U778" s="22">
        <v>36969</v>
      </c>
      <c r="V778" s="21">
        <v>4.3</v>
      </c>
      <c r="W778" s="21">
        <v>6.5</v>
      </c>
      <c r="X778" s="21">
        <v>0.6</v>
      </c>
      <c r="Y778" s="21" t="s">
        <v>37</v>
      </c>
      <c r="Z778" s="21">
        <v>11.4</v>
      </c>
      <c r="AA778" s="20" t="s">
        <v>37</v>
      </c>
      <c r="AB778" s="20" t="s">
        <v>37</v>
      </c>
      <c r="AC778" s="20" t="s">
        <v>37</v>
      </c>
      <c r="AD778" s="20" t="s">
        <v>37</v>
      </c>
      <c r="AE778" s="20">
        <v>0</v>
      </c>
      <c r="AF778" s="19" t="s">
        <v>37</v>
      </c>
      <c r="AG778" s="19" t="s">
        <v>37</v>
      </c>
      <c r="AH778" s="19" t="s">
        <v>37</v>
      </c>
      <c r="AI778" s="19" t="s">
        <v>37</v>
      </c>
      <c r="AJ778" s="19">
        <v>0</v>
      </c>
      <c r="AK778" s="19" t="s">
        <v>37</v>
      </c>
      <c r="AL778" s="19" t="s">
        <v>37</v>
      </c>
      <c r="AM778" s="19" t="s">
        <v>37</v>
      </c>
      <c r="AN778" s="19" t="s">
        <v>37</v>
      </c>
      <c r="AO778" s="19">
        <v>0</v>
      </c>
      <c r="AP778" s="22" t="s">
        <v>37</v>
      </c>
      <c r="AQ778" s="22" t="s">
        <v>37</v>
      </c>
      <c r="AR778" s="22" t="s">
        <v>37</v>
      </c>
      <c r="AS778" s="22" t="s">
        <v>37</v>
      </c>
      <c r="AT778" s="22">
        <v>0</v>
      </c>
      <c r="AU778" s="21" t="s">
        <v>37</v>
      </c>
      <c r="AV778" s="21" t="s">
        <v>37</v>
      </c>
      <c r="AW778" s="21" t="s">
        <v>37</v>
      </c>
      <c r="AX778" s="21" t="s">
        <v>37</v>
      </c>
      <c r="AY778" s="21">
        <v>0</v>
      </c>
      <c r="AZ778" s="21" t="s">
        <v>37</v>
      </c>
      <c r="BA778" s="21" t="s">
        <v>37</v>
      </c>
      <c r="BB778" s="21" t="s">
        <v>37</v>
      </c>
      <c r="BC778" s="21" t="s">
        <v>37</v>
      </c>
      <c r="BD778" s="21">
        <v>0</v>
      </c>
      <c r="BE778" s="20">
        <v>450</v>
      </c>
      <c r="BF778" s="20">
        <v>1374</v>
      </c>
      <c r="BG778" s="20">
        <v>45</v>
      </c>
      <c r="BH778" s="20" t="s">
        <v>37</v>
      </c>
      <c r="BI778" s="20">
        <v>1869</v>
      </c>
      <c r="BJ778" s="20">
        <v>621</v>
      </c>
      <c r="BK778" s="20">
        <v>1897</v>
      </c>
      <c r="BL778" s="20">
        <v>54</v>
      </c>
      <c r="BM778" s="20" t="s">
        <v>37</v>
      </c>
      <c r="BN778" s="20">
        <v>2572</v>
      </c>
      <c r="BO778" s="22" t="s">
        <v>37</v>
      </c>
      <c r="BP778" s="22" t="s">
        <v>37</v>
      </c>
      <c r="BQ778" s="22" t="s">
        <v>37</v>
      </c>
      <c r="BR778" s="22" t="s">
        <v>37</v>
      </c>
      <c r="BS778" s="22">
        <v>0</v>
      </c>
      <c r="BT778" s="22" t="s">
        <v>37</v>
      </c>
      <c r="BU778" s="22" t="s">
        <v>37</v>
      </c>
      <c r="BV778" s="22" t="s">
        <v>37</v>
      </c>
      <c r="BW778" s="22" t="s">
        <v>37</v>
      </c>
      <c r="BX778" s="22">
        <v>0</v>
      </c>
      <c r="BY778" s="24" t="s">
        <v>37</v>
      </c>
      <c r="BZ778" s="24" t="s">
        <v>37</v>
      </c>
      <c r="CA778" s="24" t="s">
        <v>37</v>
      </c>
      <c r="CB778" s="24" t="s">
        <v>37</v>
      </c>
      <c r="CC778" s="24">
        <v>0</v>
      </c>
      <c r="CD778" s="24">
        <v>1071</v>
      </c>
      <c r="CE778" s="24">
        <v>3271</v>
      </c>
      <c r="CF778" s="24">
        <v>99</v>
      </c>
      <c r="CG778" s="24">
        <v>0</v>
      </c>
      <c r="CH778" s="24">
        <v>4441</v>
      </c>
      <c r="CI778" s="22" t="s">
        <v>37</v>
      </c>
      <c r="CJ778" s="22" t="s">
        <v>37</v>
      </c>
      <c r="CK778" s="22" t="s">
        <v>37</v>
      </c>
      <c r="CL778" s="22" t="s">
        <v>37</v>
      </c>
      <c r="CM778" s="20" t="s">
        <v>37</v>
      </c>
      <c r="CN778" s="20" t="s">
        <v>37</v>
      </c>
      <c r="CO778" s="20" t="s">
        <v>37</v>
      </c>
      <c r="CP778" s="20" t="s">
        <v>37</v>
      </c>
    </row>
    <row r="779" spans="1:94" x14ac:dyDescent="0.35">
      <c r="A779" s="16">
        <v>2012</v>
      </c>
      <c r="B779" s="17">
        <v>56224</v>
      </c>
      <c r="C779" s="18" t="s">
        <v>2254</v>
      </c>
      <c r="D779" s="18" t="s">
        <v>63</v>
      </c>
      <c r="E779" s="18" t="s">
        <v>28</v>
      </c>
      <c r="F779" s="16" t="s">
        <v>2203</v>
      </c>
      <c r="G779" s="20" t="s">
        <v>37</v>
      </c>
      <c r="H779" s="20" t="s">
        <v>37</v>
      </c>
      <c r="I779" s="20" t="s">
        <v>37</v>
      </c>
      <c r="J779" s="20" t="s">
        <v>37</v>
      </c>
      <c r="K779" s="20" t="s">
        <v>37</v>
      </c>
      <c r="L779" s="19" t="s">
        <v>37</v>
      </c>
      <c r="M779" s="19" t="s">
        <v>37</v>
      </c>
      <c r="N779" s="19" t="s">
        <v>37</v>
      </c>
      <c r="O779" s="19" t="s">
        <v>37</v>
      </c>
      <c r="P779" s="19" t="s">
        <v>37</v>
      </c>
      <c r="Q779" s="22" t="s">
        <v>37</v>
      </c>
      <c r="R779" s="22" t="s">
        <v>37</v>
      </c>
      <c r="S779" s="22" t="s">
        <v>37</v>
      </c>
      <c r="T779" s="22" t="s">
        <v>37</v>
      </c>
      <c r="U779" s="22" t="s">
        <v>37</v>
      </c>
      <c r="V779" s="21" t="s">
        <v>37</v>
      </c>
      <c r="W779" s="21" t="s">
        <v>37</v>
      </c>
      <c r="X779" s="21" t="s">
        <v>37</v>
      </c>
      <c r="Y779" s="21" t="s">
        <v>37</v>
      </c>
      <c r="Z779" s="21" t="s">
        <v>37</v>
      </c>
      <c r="AA779" s="20" t="s">
        <v>37</v>
      </c>
      <c r="AB779" s="20" t="s">
        <v>37</v>
      </c>
      <c r="AC779" s="20" t="s">
        <v>37</v>
      </c>
      <c r="AD779" s="20" t="s">
        <v>37</v>
      </c>
      <c r="AE779" s="20" t="s">
        <v>37</v>
      </c>
      <c r="AF779" s="19" t="s">
        <v>37</v>
      </c>
      <c r="AG779" s="19" t="s">
        <v>37</v>
      </c>
      <c r="AH779" s="19" t="s">
        <v>37</v>
      </c>
      <c r="AI779" s="19" t="s">
        <v>37</v>
      </c>
      <c r="AJ779" s="19" t="s">
        <v>37</v>
      </c>
      <c r="AK779" s="19" t="s">
        <v>37</v>
      </c>
      <c r="AL779" s="19" t="s">
        <v>37</v>
      </c>
      <c r="AM779" s="19" t="s">
        <v>37</v>
      </c>
      <c r="AN779" s="19" t="s">
        <v>37</v>
      </c>
      <c r="AO779" s="19" t="s">
        <v>37</v>
      </c>
      <c r="AP779" s="22" t="s">
        <v>37</v>
      </c>
      <c r="AQ779" s="22" t="s">
        <v>37</v>
      </c>
      <c r="AR779" s="22" t="s">
        <v>37</v>
      </c>
      <c r="AS779" s="22" t="s">
        <v>37</v>
      </c>
      <c r="AT779" s="22" t="s">
        <v>37</v>
      </c>
      <c r="AU779" s="21" t="s">
        <v>37</v>
      </c>
      <c r="AV779" s="21" t="s">
        <v>37</v>
      </c>
      <c r="AW779" s="21" t="s">
        <v>37</v>
      </c>
      <c r="AX779" s="21" t="s">
        <v>37</v>
      </c>
      <c r="AY779" s="21" t="s">
        <v>37</v>
      </c>
      <c r="AZ779" s="21" t="s">
        <v>37</v>
      </c>
      <c r="BA779" s="21" t="s">
        <v>37</v>
      </c>
      <c r="BB779" s="21" t="s">
        <v>37</v>
      </c>
      <c r="BC779" s="21" t="s">
        <v>37</v>
      </c>
      <c r="BD779" s="21" t="s">
        <v>37</v>
      </c>
      <c r="BE779" s="20" t="s">
        <v>37</v>
      </c>
      <c r="BF779" s="20" t="s">
        <v>37</v>
      </c>
      <c r="BG779" s="20" t="s">
        <v>37</v>
      </c>
      <c r="BH779" s="20" t="s">
        <v>37</v>
      </c>
      <c r="BI779" s="20">
        <v>0</v>
      </c>
      <c r="BJ779" s="20" t="s">
        <v>37</v>
      </c>
      <c r="BK779" s="20" t="s">
        <v>37</v>
      </c>
      <c r="BL779" s="20" t="s">
        <v>37</v>
      </c>
      <c r="BM779" s="20" t="s">
        <v>37</v>
      </c>
      <c r="BN779" s="20">
        <v>0</v>
      </c>
      <c r="BO779" s="22" t="s">
        <v>37</v>
      </c>
      <c r="BP779" s="22" t="s">
        <v>37</v>
      </c>
      <c r="BQ779" s="22" t="s">
        <v>37</v>
      </c>
      <c r="BR779" s="22" t="s">
        <v>37</v>
      </c>
      <c r="BS779" s="22">
        <v>0</v>
      </c>
      <c r="BT779" s="22" t="s">
        <v>37</v>
      </c>
      <c r="BU779" s="22" t="s">
        <v>37</v>
      </c>
      <c r="BV779" s="22" t="s">
        <v>37</v>
      </c>
      <c r="BW779" s="22" t="s">
        <v>37</v>
      </c>
      <c r="BX779" s="22">
        <v>0</v>
      </c>
      <c r="BY779" s="24" t="s">
        <v>37</v>
      </c>
      <c r="BZ779" s="24" t="s">
        <v>37</v>
      </c>
      <c r="CA779" s="24" t="s">
        <v>37</v>
      </c>
      <c r="CB779" s="24" t="s">
        <v>37</v>
      </c>
      <c r="CC779" s="24">
        <v>0</v>
      </c>
      <c r="CD779" s="24">
        <v>0</v>
      </c>
      <c r="CE779" s="24">
        <v>0</v>
      </c>
      <c r="CF779" s="24">
        <v>0</v>
      </c>
      <c r="CG779" s="24">
        <v>0</v>
      </c>
      <c r="CH779" s="24">
        <v>0</v>
      </c>
      <c r="CI779" s="22" t="s">
        <v>37</v>
      </c>
      <c r="CJ779" s="22" t="s">
        <v>37</v>
      </c>
      <c r="CK779" s="22" t="s">
        <v>37</v>
      </c>
      <c r="CL779" s="22" t="s">
        <v>37</v>
      </c>
      <c r="CM779" s="20" t="s">
        <v>37</v>
      </c>
      <c r="CN779" s="20">
        <v>14</v>
      </c>
      <c r="CO779" s="20" t="s">
        <v>37</v>
      </c>
      <c r="CP779" s="20" t="s">
        <v>37</v>
      </c>
    </row>
    <row r="780" spans="1:94" x14ac:dyDescent="0.35">
      <c r="A780" s="16">
        <v>2012</v>
      </c>
      <c r="B780" s="17">
        <v>56503</v>
      </c>
      <c r="C780" s="18" t="s">
        <v>2255</v>
      </c>
      <c r="D780" s="18" t="s">
        <v>65</v>
      </c>
      <c r="E780" s="18" t="s">
        <v>28</v>
      </c>
      <c r="F780" s="16" t="s">
        <v>2203</v>
      </c>
      <c r="G780" s="20" t="s">
        <v>37</v>
      </c>
      <c r="H780" s="20" t="s">
        <v>37</v>
      </c>
      <c r="I780" s="20" t="s">
        <v>37</v>
      </c>
      <c r="J780" s="20" t="s">
        <v>37</v>
      </c>
      <c r="K780" s="20" t="s">
        <v>37</v>
      </c>
      <c r="L780" s="19" t="s">
        <v>37</v>
      </c>
      <c r="M780" s="19" t="s">
        <v>37</v>
      </c>
      <c r="N780" s="19" t="s">
        <v>37</v>
      </c>
      <c r="O780" s="19" t="s">
        <v>37</v>
      </c>
      <c r="P780" s="19" t="s">
        <v>37</v>
      </c>
      <c r="Q780" s="22" t="s">
        <v>37</v>
      </c>
      <c r="R780" s="22" t="s">
        <v>37</v>
      </c>
      <c r="S780" s="22" t="s">
        <v>37</v>
      </c>
      <c r="T780" s="22" t="s">
        <v>37</v>
      </c>
      <c r="U780" s="22" t="s">
        <v>37</v>
      </c>
      <c r="V780" s="21" t="s">
        <v>37</v>
      </c>
      <c r="W780" s="21" t="s">
        <v>37</v>
      </c>
      <c r="X780" s="21" t="s">
        <v>37</v>
      </c>
      <c r="Y780" s="21" t="s">
        <v>37</v>
      </c>
      <c r="Z780" s="21" t="s">
        <v>37</v>
      </c>
      <c r="AA780" s="20" t="s">
        <v>37</v>
      </c>
      <c r="AB780" s="20" t="s">
        <v>37</v>
      </c>
      <c r="AC780" s="20" t="s">
        <v>37</v>
      </c>
      <c r="AD780" s="20" t="s">
        <v>37</v>
      </c>
      <c r="AE780" s="20" t="s">
        <v>37</v>
      </c>
      <c r="AF780" s="19" t="s">
        <v>37</v>
      </c>
      <c r="AG780" s="19" t="s">
        <v>37</v>
      </c>
      <c r="AH780" s="19" t="s">
        <v>37</v>
      </c>
      <c r="AI780" s="19" t="s">
        <v>37</v>
      </c>
      <c r="AJ780" s="19" t="s">
        <v>37</v>
      </c>
      <c r="AK780" s="19" t="s">
        <v>37</v>
      </c>
      <c r="AL780" s="19" t="s">
        <v>37</v>
      </c>
      <c r="AM780" s="19" t="s">
        <v>37</v>
      </c>
      <c r="AN780" s="19" t="s">
        <v>37</v>
      </c>
      <c r="AO780" s="19" t="s">
        <v>37</v>
      </c>
      <c r="AP780" s="22" t="s">
        <v>37</v>
      </c>
      <c r="AQ780" s="22" t="s">
        <v>37</v>
      </c>
      <c r="AR780" s="22" t="s">
        <v>37</v>
      </c>
      <c r="AS780" s="22" t="s">
        <v>37</v>
      </c>
      <c r="AT780" s="22" t="s">
        <v>37</v>
      </c>
      <c r="AU780" s="21" t="s">
        <v>37</v>
      </c>
      <c r="AV780" s="21" t="s">
        <v>37</v>
      </c>
      <c r="AW780" s="21" t="s">
        <v>37</v>
      </c>
      <c r="AX780" s="21" t="s">
        <v>37</v>
      </c>
      <c r="AY780" s="21" t="s">
        <v>37</v>
      </c>
      <c r="AZ780" s="21" t="s">
        <v>37</v>
      </c>
      <c r="BA780" s="21" t="s">
        <v>37</v>
      </c>
      <c r="BB780" s="21" t="s">
        <v>37</v>
      </c>
      <c r="BC780" s="21" t="s">
        <v>37</v>
      </c>
      <c r="BD780" s="21" t="s">
        <v>37</v>
      </c>
      <c r="BE780" s="20" t="s">
        <v>37</v>
      </c>
      <c r="BF780" s="20" t="s">
        <v>37</v>
      </c>
      <c r="BG780" s="20" t="s">
        <v>37</v>
      </c>
      <c r="BH780" s="20" t="s">
        <v>37</v>
      </c>
      <c r="BI780" s="20" t="s">
        <v>37</v>
      </c>
      <c r="BJ780" s="20" t="s">
        <v>37</v>
      </c>
      <c r="BK780" s="20" t="s">
        <v>37</v>
      </c>
      <c r="BL780" s="20" t="s">
        <v>37</v>
      </c>
      <c r="BM780" s="20" t="s">
        <v>37</v>
      </c>
      <c r="BN780" s="20" t="s">
        <v>37</v>
      </c>
      <c r="BO780" s="22" t="s">
        <v>37</v>
      </c>
      <c r="BP780" s="22" t="s">
        <v>37</v>
      </c>
      <c r="BQ780" s="22" t="s">
        <v>37</v>
      </c>
      <c r="BR780" s="22" t="s">
        <v>37</v>
      </c>
      <c r="BS780" s="22" t="s">
        <v>37</v>
      </c>
      <c r="BT780" s="22" t="s">
        <v>37</v>
      </c>
      <c r="BU780" s="22" t="s">
        <v>37</v>
      </c>
      <c r="BV780" s="22" t="s">
        <v>37</v>
      </c>
      <c r="BW780" s="22" t="s">
        <v>37</v>
      </c>
      <c r="BX780" s="22" t="s">
        <v>37</v>
      </c>
      <c r="BY780" s="24" t="s">
        <v>37</v>
      </c>
      <c r="BZ780" s="24" t="s">
        <v>37</v>
      </c>
      <c r="CA780" s="24" t="s">
        <v>37</v>
      </c>
      <c r="CB780" s="24" t="s">
        <v>37</v>
      </c>
      <c r="CC780" s="24" t="s">
        <v>37</v>
      </c>
      <c r="CD780" s="24" t="s">
        <v>37</v>
      </c>
      <c r="CE780" s="24" t="s">
        <v>37</v>
      </c>
      <c r="CF780" s="24" t="s">
        <v>37</v>
      </c>
      <c r="CG780" s="24" t="s">
        <v>37</v>
      </c>
      <c r="CH780" s="24" t="s">
        <v>37</v>
      </c>
      <c r="CI780" s="22" t="s">
        <v>37</v>
      </c>
      <c r="CJ780" s="22" t="s">
        <v>37</v>
      </c>
      <c r="CK780" s="22" t="s">
        <v>37</v>
      </c>
      <c r="CL780" s="22" t="s">
        <v>37</v>
      </c>
      <c r="CM780" s="20">
        <v>88</v>
      </c>
      <c r="CN780" s="20">
        <v>20</v>
      </c>
      <c r="CO780" s="20" t="s">
        <v>37</v>
      </c>
      <c r="CP780" s="20" t="s">
        <v>37</v>
      </c>
    </row>
    <row r="781" spans="1:94" x14ac:dyDescent="0.35">
      <c r="A781" s="16">
        <v>2012</v>
      </c>
      <c r="B781" s="17">
        <v>56697</v>
      </c>
      <c r="C781" s="18" t="s">
        <v>2071</v>
      </c>
      <c r="D781" s="18" t="s">
        <v>36</v>
      </c>
      <c r="E781" s="18" t="s">
        <v>57</v>
      </c>
      <c r="F781" s="16" t="s">
        <v>8</v>
      </c>
      <c r="G781" s="20">
        <v>194504</v>
      </c>
      <c r="H781" s="20">
        <v>157700</v>
      </c>
      <c r="I781" s="20" t="s">
        <v>37</v>
      </c>
      <c r="J781" s="20" t="s">
        <v>37</v>
      </c>
      <c r="K781" s="20">
        <v>352204</v>
      </c>
      <c r="L781" s="19" t="s">
        <v>37</v>
      </c>
      <c r="M781" s="19" t="s">
        <v>37</v>
      </c>
      <c r="N781" s="19" t="s">
        <v>37</v>
      </c>
      <c r="O781" s="19" t="s">
        <v>37</v>
      </c>
      <c r="P781" s="19">
        <v>0</v>
      </c>
      <c r="Q781" s="22">
        <v>407652</v>
      </c>
      <c r="R781" s="22">
        <v>383867</v>
      </c>
      <c r="S781" s="22" t="s">
        <v>37</v>
      </c>
      <c r="T781" s="22" t="s">
        <v>37</v>
      </c>
      <c r="U781" s="22">
        <v>791519</v>
      </c>
      <c r="V781" s="21" t="s">
        <v>37</v>
      </c>
      <c r="W781" s="21" t="s">
        <v>37</v>
      </c>
      <c r="X781" s="21" t="s">
        <v>37</v>
      </c>
      <c r="Y781" s="21" t="s">
        <v>37</v>
      </c>
      <c r="Z781" s="21">
        <v>0</v>
      </c>
      <c r="AA781" s="20" t="s">
        <v>37</v>
      </c>
      <c r="AB781" s="20" t="s">
        <v>37</v>
      </c>
      <c r="AC781" s="20" t="s">
        <v>37</v>
      </c>
      <c r="AD781" s="20" t="s">
        <v>37</v>
      </c>
      <c r="AE781" s="20">
        <v>0</v>
      </c>
      <c r="AF781" s="19" t="s">
        <v>37</v>
      </c>
      <c r="AG781" s="19" t="s">
        <v>37</v>
      </c>
      <c r="AH781" s="19" t="s">
        <v>37</v>
      </c>
      <c r="AI781" s="19" t="s">
        <v>37</v>
      </c>
      <c r="AJ781" s="19">
        <v>0</v>
      </c>
      <c r="AK781" s="19" t="s">
        <v>37</v>
      </c>
      <c r="AL781" s="19" t="s">
        <v>37</v>
      </c>
      <c r="AM781" s="19" t="s">
        <v>37</v>
      </c>
      <c r="AN781" s="19" t="s">
        <v>37</v>
      </c>
      <c r="AO781" s="19">
        <v>0</v>
      </c>
      <c r="AP781" s="22" t="s">
        <v>37</v>
      </c>
      <c r="AQ781" s="22" t="s">
        <v>37</v>
      </c>
      <c r="AR781" s="22" t="s">
        <v>37</v>
      </c>
      <c r="AS781" s="22" t="s">
        <v>37</v>
      </c>
      <c r="AT781" s="22">
        <v>0</v>
      </c>
      <c r="AU781" s="21" t="s">
        <v>37</v>
      </c>
      <c r="AV781" s="21" t="s">
        <v>37</v>
      </c>
      <c r="AW781" s="21" t="s">
        <v>37</v>
      </c>
      <c r="AX781" s="21" t="s">
        <v>37</v>
      </c>
      <c r="AY781" s="21">
        <v>0</v>
      </c>
      <c r="AZ781" s="21" t="s">
        <v>37</v>
      </c>
      <c r="BA781" s="21" t="s">
        <v>37</v>
      </c>
      <c r="BB781" s="21" t="s">
        <v>37</v>
      </c>
      <c r="BC781" s="21" t="s">
        <v>37</v>
      </c>
      <c r="BD781" s="21">
        <v>0</v>
      </c>
      <c r="BE781" s="20">
        <v>7453</v>
      </c>
      <c r="BF781" s="20">
        <v>6529</v>
      </c>
      <c r="BG781" s="20" t="s">
        <v>37</v>
      </c>
      <c r="BH781" s="20" t="s">
        <v>37</v>
      </c>
      <c r="BI781" s="20">
        <v>13982</v>
      </c>
      <c r="BJ781" s="20">
        <v>10687</v>
      </c>
      <c r="BK781" s="20">
        <v>11191</v>
      </c>
      <c r="BL781" s="20" t="s">
        <v>37</v>
      </c>
      <c r="BM781" s="20" t="s">
        <v>37</v>
      </c>
      <c r="BN781" s="20">
        <v>21878</v>
      </c>
      <c r="BO781" s="22">
        <v>7</v>
      </c>
      <c r="BP781" s="22">
        <v>8</v>
      </c>
      <c r="BQ781" s="22" t="s">
        <v>37</v>
      </c>
      <c r="BR781" s="22" t="s">
        <v>37</v>
      </c>
      <c r="BS781" s="22">
        <v>15</v>
      </c>
      <c r="BT781" s="22" t="s">
        <v>37</v>
      </c>
      <c r="BU781" s="22">
        <v>2</v>
      </c>
      <c r="BV781" s="22" t="s">
        <v>37</v>
      </c>
      <c r="BW781" s="22" t="s">
        <v>37</v>
      </c>
      <c r="BX781" s="22">
        <v>2</v>
      </c>
      <c r="BY781" s="24">
        <v>1981</v>
      </c>
      <c r="BZ781" s="24">
        <v>1090</v>
      </c>
      <c r="CA781" s="24" t="s">
        <v>37</v>
      </c>
      <c r="CB781" s="24" t="s">
        <v>37</v>
      </c>
      <c r="CC781" s="24">
        <v>3071</v>
      </c>
      <c r="CD781" s="24">
        <v>20128</v>
      </c>
      <c r="CE781" s="24">
        <v>18820</v>
      </c>
      <c r="CF781" s="24">
        <v>0</v>
      </c>
      <c r="CG781" s="24">
        <v>0</v>
      </c>
      <c r="CH781" s="24">
        <v>38948</v>
      </c>
      <c r="CI781" s="22" t="s">
        <v>37</v>
      </c>
      <c r="CJ781" s="22" t="s">
        <v>37</v>
      </c>
      <c r="CK781" s="22" t="s">
        <v>37</v>
      </c>
      <c r="CL781" s="22" t="s">
        <v>37</v>
      </c>
      <c r="CM781" s="20">
        <v>12307</v>
      </c>
      <c r="CN781" s="20">
        <v>1499</v>
      </c>
      <c r="CO781" s="20">
        <v>63</v>
      </c>
      <c r="CP781" s="20" t="s">
        <v>37</v>
      </c>
    </row>
    <row r="782" spans="1:94" x14ac:dyDescent="0.35">
      <c r="A782" s="16">
        <v>2012</v>
      </c>
      <c r="B782" s="17">
        <v>57156</v>
      </c>
      <c r="C782" s="18" t="s">
        <v>2256</v>
      </c>
      <c r="D782" s="18" t="s">
        <v>43</v>
      </c>
      <c r="E782" s="18" t="s">
        <v>2257</v>
      </c>
      <c r="F782" s="16" t="s">
        <v>8</v>
      </c>
      <c r="G782" s="20">
        <v>150975</v>
      </c>
      <c r="H782" s="20">
        <v>248139</v>
      </c>
      <c r="I782" s="20">
        <v>323398</v>
      </c>
      <c r="J782" s="20" t="s">
        <v>37</v>
      </c>
      <c r="K782" s="20">
        <v>722512</v>
      </c>
      <c r="L782" s="19">
        <v>0</v>
      </c>
      <c r="M782" s="19">
        <v>25</v>
      </c>
      <c r="N782" s="19">
        <v>6</v>
      </c>
      <c r="O782" s="19" t="s">
        <v>37</v>
      </c>
      <c r="P782" s="19">
        <v>31</v>
      </c>
      <c r="Q782" s="22">
        <v>2092378</v>
      </c>
      <c r="R782" s="22">
        <v>3345993</v>
      </c>
      <c r="S782" s="22">
        <v>1062203</v>
      </c>
      <c r="T782" s="22" t="s">
        <v>37</v>
      </c>
      <c r="U782" s="22">
        <v>6500574</v>
      </c>
      <c r="V782" s="21">
        <v>184</v>
      </c>
      <c r="W782" s="21">
        <v>707</v>
      </c>
      <c r="X782" s="21">
        <v>126</v>
      </c>
      <c r="Y782" s="21" t="s">
        <v>37</v>
      </c>
      <c r="Z782" s="21">
        <v>1017</v>
      </c>
      <c r="AA782" s="20" t="s">
        <v>37</v>
      </c>
      <c r="AB782" s="20" t="s">
        <v>37</v>
      </c>
      <c r="AC782" s="20" t="s">
        <v>37</v>
      </c>
      <c r="AD782" s="20" t="s">
        <v>37</v>
      </c>
      <c r="AE782" s="20">
        <v>0</v>
      </c>
      <c r="AF782" s="19" t="s">
        <v>37</v>
      </c>
      <c r="AG782" s="19" t="s">
        <v>37</v>
      </c>
      <c r="AH782" s="19" t="s">
        <v>37</v>
      </c>
      <c r="AI782" s="19" t="s">
        <v>37</v>
      </c>
      <c r="AJ782" s="19">
        <v>0</v>
      </c>
      <c r="AK782" s="19" t="s">
        <v>37</v>
      </c>
      <c r="AL782" s="19" t="s">
        <v>37</v>
      </c>
      <c r="AM782" s="19" t="s">
        <v>37</v>
      </c>
      <c r="AN782" s="19" t="s">
        <v>37</v>
      </c>
      <c r="AO782" s="19">
        <v>0</v>
      </c>
      <c r="AP782" s="22" t="s">
        <v>37</v>
      </c>
      <c r="AQ782" s="22" t="s">
        <v>37</v>
      </c>
      <c r="AR782" s="22" t="s">
        <v>37</v>
      </c>
      <c r="AS782" s="22" t="s">
        <v>37</v>
      </c>
      <c r="AT782" s="22">
        <v>0</v>
      </c>
      <c r="AU782" s="21" t="s">
        <v>37</v>
      </c>
      <c r="AV782" s="21" t="s">
        <v>37</v>
      </c>
      <c r="AW782" s="21" t="s">
        <v>37</v>
      </c>
      <c r="AX782" s="21" t="s">
        <v>37</v>
      </c>
      <c r="AY782" s="21">
        <v>0</v>
      </c>
      <c r="AZ782" s="21" t="s">
        <v>37</v>
      </c>
      <c r="BA782" s="21" t="s">
        <v>37</v>
      </c>
      <c r="BB782" s="21" t="s">
        <v>37</v>
      </c>
      <c r="BC782" s="21" t="s">
        <v>37</v>
      </c>
      <c r="BD782" s="21">
        <v>0</v>
      </c>
      <c r="BE782" s="20">
        <v>13090</v>
      </c>
      <c r="BF782" s="20">
        <v>15402</v>
      </c>
      <c r="BG782" s="20">
        <v>5219</v>
      </c>
      <c r="BH782" s="20" t="s">
        <v>37</v>
      </c>
      <c r="BI782" s="20">
        <v>33711</v>
      </c>
      <c r="BJ782" s="20">
        <v>31087</v>
      </c>
      <c r="BK782" s="20">
        <v>65260</v>
      </c>
      <c r="BL782" s="20">
        <v>20133</v>
      </c>
      <c r="BM782" s="20" t="s">
        <v>37</v>
      </c>
      <c r="BN782" s="20">
        <v>116480</v>
      </c>
      <c r="BO782" s="22" t="s">
        <v>37</v>
      </c>
      <c r="BP782" s="22" t="s">
        <v>37</v>
      </c>
      <c r="BQ782" s="22" t="s">
        <v>37</v>
      </c>
      <c r="BR782" s="22" t="s">
        <v>37</v>
      </c>
      <c r="BS782" s="22">
        <v>0</v>
      </c>
      <c r="BT782" s="22" t="s">
        <v>37</v>
      </c>
      <c r="BU782" s="22" t="s">
        <v>37</v>
      </c>
      <c r="BV782" s="22" t="s">
        <v>37</v>
      </c>
      <c r="BW782" s="22" t="s">
        <v>37</v>
      </c>
      <c r="BX782" s="22">
        <v>0</v>
      </c>
      <c r="BY782" s="24">
        <v>7994</v>
      </c>
      <c r="BZ782" s="24">
        <v>9390</v>
      </c>
      <c r="CA782" s="24">
        <v>2496</v>
      </c>
      <c r="CB782" s="24" t="s">
        <v>37</v>
      </c>
      <c r="CC782" s="24">
        <v>19880</v>
      </c>
      <c r="CD782" s="24">
        <v>52171</v>
      </c>
      <c r="CE782" s="24">
        <v>90052</v>
      </c>
      <c r="CF782" s="24">
        <v>27848</v>
      </c>
      <c r="CG782" s="24">
        <v>0</v>
      </c>
      <c r="CH782" s="24">
        <v>170071</v>
      </c>
      <c r="CI782" s="22" t="s">
        <v>37</v>
      </c>
      <c r="CJ782" s="22" t="s">
        <v>37</v>
      </c>
      <c r="CK782" s="22" t="s">
        <v>37</v>
      </c>
      <c r="CL782" s="22" t="s">
        <v>37</v>
      </c>
      <c r="CM782" s="20" t="s">
        <v>37</v>
      </c>
      <c r="CN782" s="20" t="s">
        <v>37</v>
      </c>
      <c r="CO782" s="20" t="s">
        <v>37</v>
      </c>
      <c r="CP782" s="20" t="s">
        <v>37</v>
      </c>
    </row>
    <row r="783" spans="1:94" x14ac:dyDescent="0.35">
      <c r="A783" s="16">
        <v>2012</v>
      </c>
      <c r="B783" s="17">
        <v>57201</v>
      </c>
      <c r="C783" s="18" t="s">
        <v>2258</v>
      </c>
      <c r="D783" s="18" t="s">
        <v>128</v>
      </c>
      <c r="E783" s="18" t="s">
        <v>2257</v>
      </c>
      <c r="F783" s="16" t="s">
        <v>8</v>
      </c>
      <c r="G783" s="20">
        <v>140915</v>
      </c>
      <c r="H783" s="20">
        <v>193380</v>
      </c>
      <c r="I783" s="20">
        <v>128729</v>
      </c>
      <c r="J783" s="20" t="s">
        <v>37</v>
      </c>
      <c r="K783" s="20">
        <v>463024</v>
      </c>
      <c r="L783" s="19" t="s">
        <v>37</v>
      </c>
      <c r="M783" s="19" t="s">
        <v>37</v>
      </c>
      <c r="N783" s="19" t="s">
        <v>37</v>
      </c>
      <c r="O783" s="19" t="s">
        <v>37</v>
      </c>
      <c r="P783" s="19">
        <v>0</v>
      </c>
      <c r="Q783" s="22">
        <v>1053387</v>
      </c>
      <c r="R783" s="22">
        <v>990413</v>
      </c>
      <c r="S783" s="22">
        <v>881537</v>
      </c>
      <c r="T783" s="22" t="s">
        <v>37</v>
      </c>
      <c r="U783" s="22">
        <v>2925337</v>
      </c>
      <c r="V783" s="21" t="s">
        <v>37</v>
      </c>
      <c r="W783" s="21" t="s">
        <v>37</v>
      </c>
      <c r="X783" s="21" t="s">
        <v>37</v>
      </c>
      <c r="Y783" s="21" t="s">
        <v>37</v>
      </c>
      <c r="Z783" s="21">
        <v>0</v>
      </c>
      <c r="AA783" s="20" t="s">
        <v>37</v>
      </c>
      <c r="AB783" s="20" t="s">
        <v>37</v>
      </c>
      <c r="AC783" s="20" t="s">
        <v>37</v>
      </c>
      <c r="AD783" s="20" t="s">
        <v>37</v>
      </c>
      <c r="AE783" s="20">
        <v>0</v>
      </c>
      <c r="AF783" s="19" t="s">
        <v>37</v>
      </c>
      <c r="AG783" s="19" t="s">
        <v>37</v>
      </c>
      <c r="AH783" s="19" t="s">
        <v>37</v>
      </c>
      <c r="AI783" s="19" t="s">
        <v>37</v>
      </c>
      <c r="AJ783" s="19">
        <v>0</v>
      </c>
      <c r="AK783" s="19" t="s">
        <v>37</v>
      </c>
      <c r="AL783" s="19" t="s">
        <v>37</v>
      </c>
      <c r="AM783" s="19" t="s">
        <v>37</v>
      </c>
      <c r="AN783" s="19" t="s">
        <v>37</v>
      </c>
      <c r="AO783" s="19">
        <v>0</v>
      </c>
      <c r="AP783" s="22" t="s">
        <v>37</v>
      </c>
      <c r="AQ783" s="22" t="s">
        <v>37</v>
      </c>
      <c r="AR783" s="22" t="s">
        <v>37</v>
      </c>
      <c r="AS783" s="22" t="s">
        <v>37</v>
      </c>
      <c r="AT783" s="22">
        <v>0</v>
      </c>
      <c r="AU783" s="21" t="s">
        <v>37</v>
      </c>
      <c r="AV783" s="21" t="s">
        <v>37</v>
      </c>
      <c r="AW783" s="21" t="s">
        <v>37</v>
      </c>
      <c r="AX783" s="21" t="s">
        <v>37</v>
      </c>
      <c r="AY783" s="21">
        <v>0</v>
      </c>
      <c r="AZ783" s="21" t="s">
        <v>37</v>
      </c>
      <c r="BA783" s="21" t="s">
        <v>37</v>
      </c>
      <c r="BB783" s="21" t="s">
        <v>37</v>
      </c>
      <c r="BC783" s="21" t="s">
        <v>37</v>
      </c>
      <c r="BD783" s="21">
        <v>0</v>
      </c>
      <c r="BE783" s="20">
        <v>13515</v>
      </c>
      <c r="BF783" s="20">
        <v>15543</v>
      </c>
      <c r="BG783" s="20">
        <v>7821</v>
      </c>
      <c r="BH783" s="20" t="s">
        <v>37</v>
      </c>
      <c r="BI783" s="20">
        <v>36879</v>
      </c>
      <c r="BJ783" s="20">
        <v>15932</v>
      </c>
      <c r="BK783" s="20">
        <v>25680</v>
      </c>
      <c r="BL783" s="20">
        <v>15732</v>
      </c>
      <c r="BM783" s="20" t="s">
        <v>37</v>
      </c>
      <c r="BN783" s="20">
        <v>57344</v>
      </c>
      <c r="BO783" s="22" t="s">
        <v>37</v>
      </c>
      <c r="BP783" s="22" t="s">
        <v>37</v>
      </c>
      <c r="BQ783" s="22" t="s">
        <v>37</v>
      </c>
      <c r="BR783" s="22" t="s">
        <v>37</v>
      </c>
      <c r="BS783" s="22">
        <v>0</v>
      </c>
      <c r="BT783" s="22" t="s">
        <v>37</v>
      </c>
      <c r="BU783" s="22" t="s">
        <v>37</v>
      </c>
      <c r="BV783" s="22" t="s">
        <v>37</v>
      </c>
      <c r="BW783" s="22" t="s">
        <v>37</v>
      </c>
      <c r="BX783" s="22">
        <v>0</v>
      </c>
      <c r="BY783" s="24">
        <v>4736</v>
      </c>
      <c r="BZ783" s="24">
        <v>4831</v>
      </c>
      <c r="CA783" s="24">
        <v>2683</v>
      </c>
      <c r="CB783" s="24" t="s">
        <v>37</v>
      </c>
      <c r="CC783" s="24">
        <v>12250</v>
      </c>
      <c r="CD783" s="24">
        <v>34183</v>
      </c>
      <c r="CE783" s="24">
        <v>46054</v>
      </c>
      <c r="CF783" s="24">
        <v>26236</v>
      </c>
      <c r="CG783" s="24">
        <v>0</v>
      </c>
      <c r="CH783" s="24">
        <v>106473</v>
      </c>
      <c r="CI783" s="22" t="s">
        <v>37</v>
      </c>
      <c r="CJ783" s="22" t="s">
        <v>37</v>
      </c>
      <c r="CK783" s="22" t="s">
        <v>37</v>
      </c>
      <c r="CL783" s="22" t="s">
        <v>37</v>
      </c>
      <c r="CM783" s="20" t="s">
        <v>37</v>
      </c>
      <c r="CN783" s="20" t="s">
        <v>37</v>
      </c>
      <c r="CO783" s="20" t="s">
        <v>37</v>
      </c>
      <c r="CP783" s="20" t="s">
        <v>37</v>
      </c>
    </row>
    <row r="784" spans="1:94" x14ac:dyDescent="0.35">
      <c r="A784" s="16">
        <v>2012</v>
      </c>
      <c r="B784" s="17">
        <v>57346</v>
      </c>
      <c r="C784" s="18" t="s">
        <v>2259</v>
      </c>
      <c r="D784" s="18" t="s">
        <v>158</v>
      </c>
      <c r="E784" s="18" t="s">
        <v>2257</v>
      </c>
      <c r="F784" s="16" t="s">
        <v>8</v>
      </c>
      <c r="G784" s="20">
        <v>144993</v>
      </c>
      <c r="H784" s="20">
        <v>40566</v>
      </c>
      <c r="I784" s="20">
        <v>40685</v>
      </c>
      <c r="J784" s="20" t="s">
        <v>37</v>
      </c>
      <c r="K784" s="20">
        <v>226244</v>
      </c>
      <c r="L784" s="19">
        <v>11.3</v>
      </c>
      <c r="M784" s="19">
        <v>6.9</v>
      </c>
      <c r="N784" s="19">
        <v>4.9000000000000004</v>
      </c>
      <c r="O784" s="19" t="s">
        <v>37</v>
      </c>
      <c r="P784" s="19">
        <v>23.1</v>
      </c>
      <c r="Q784" s="22">
        <v>368196</v>
      </c>
      <c r="R784" s="22">
        <v>182631</v>
      </c>
      <c r="S784" s="22">
        <v>67745</v>
      </c>
      <c r="T784" s="22" t="s">
        <v>37</v>
      </c>
      <c r="U784" s="22">
        <v>618572</v>
      </c>
      <c r="V784" s="21">
        <v>29.8</v>
      </c>
      <c r="W784" s="21">
        <v>37.1</v>
      </c>
      <c r="X784" s="21">
        <v>10.5</v>
      </c>
      <c r="Y784" s="21" t="s">
        <v>37</v>
      </c>
      <c r="Z784" s="21">
        <v>77.400000000000006</v>
      </c>
      <c r="AA784" s="20" t="s">
        <v>37</v>
      </c>
      <c r="AB784" s="20" t="s">
        <v>37</v>
      </c>
      <c r="AC784" s="20" t="s">
        <v>37</v>
      </c>
      <c r="AD784" s="20" t="s">
        <v>37</v>
      </c>
      <c r="AE784" s="20">
        <v>0</v>
      </c>
      <c r="AF784" s="19" t="s">
        <v>37</v>
      </c>
      <c r="AG784" s="19" t="s">
        <v>37</v>
      </c>
      <c r="AH784" s="19" t="s">
        <v>37</v>
      </c>
      <c r="AI784" s="19" t="s">
        <v>37</v>
      </c>
      <c r="AJ784" s="19">
        <v>0</v>
      </c>
      <c r="AK784" s="19" t="s">
        <v>37</v>
      </c>
      <c r="AL784" s="19" t="s">
        <v>37</v>
      </c>
      <c r="AM784" s="19" t="s">
        <v>37</v>
      </c>
      <c r="AN784" s="19" t="s">
        <v>37</v>
      </c>
      <c r="AO784" s="19">
        <v>0</v>
      </c>
      <c r="AP784" s="22" t="s">
        <v>37</v>
      </c>
      <c r="AQ784" s="22" t="s">
        <v>37</v>
      </c>
      <c r="AR784" s="22" t="s">
        <v>37</v>
      </c>
      <c r="AS784" s="22" t="s">
        <v>37</v>
      </c>
      <c r="AT784" s="22">
        <v>0</v>
      </c>
      <c r="AU784" s="21" t="s">
        <v>37</v>
      </c>
      <c r="AV784" s="21" t="s">
        <v>37</v>
      </c>
      <c r="AW784" s="21" t="s">
        <v>37</v>
      </c>
      <c r="AX784" s="21" t="s">
        <v>37</v>
      </c>
      <c r="AY784" s="21">
        <v>0</v>
      </c>
      <c r="AZ784" s="21" t="s">
        <v>37</v>
      </c>
      <c r="BA784" s="21" t="s">
        <v>37</v>
      </c>
      <c r="BB784" s="21" t="s">
        <v>37</v>
      </c>
      <c r="BC784" s="21" t="s">
        <v>37</v>
      </c>
      <c r="BD784" s="21">
        <v>0</v>
      </c>
      <c r="BE784" s="20">
        <v>1773</v>
      </c>
      <c r="BF784" s="20">
        <v>2820</v>
      </c>
      <c r="BG784" s="20">
        <v>96</v>
      </c>
      <c r="BH784" s="20" t="s">
        <v>37</v>
      </c>
      <c r="BI784" s="20">
        <v>4689</v>
      </c>
      <c r="BJ784" s="20">
        <v>5352</v>
      </c>
      <c r="BK784" s="20">
        <v>6375</v>
      </c>
      <c r="BL784" s="20">
        <v>4310</v>
      </c>
      <c r="BM784" s="20" t="s">
        <v>37</v>
      </c>
      <c r="BN784" s="20">
        <v>16037</v>
      </c>
      <c r="BO784" s="22" t="s">
        <v>37</v>
      </c>
      <c r="BP784" s="22" t="s">
        <v>37</v>
      </c>
      <c r="BQ784" s="22" t="s">
        <v>37</v>
      </c>
      <c r="BR784" s="22" t="s">
        <v>37</v>
      </c>
      <c r="BS784" s="22">
        <v>0</v>
      </c>
      <c r="BT784" s="22" t="s">
        <v>37</v>
      </c>
      <c r="BU784" s="22" t="s">
        <v>37</v>
      </c>
      <c r="BV784" s="22" t="s">
        <v>37</v>
      </c>
      <c r="BW784" s="22" t="s">
        <v>37</v>
      </c>
      <c r="BX784" s="22">
        <v>0</v>
      </c>
      <c r="BY784" s="24">
        <v>323</v>
      </c>
      <c r="BZ784" s="24">
        <v>161</v>
      </c>
      <c r="CA784" s="24">
        <v>173</v>
      </c>
      <c r="CB784" s="24" t="s">
        <v>37</v>
      </c>
      <c r="CC784" s="24">
        <v>657</v>
      </c>
      <c r="CD784" s="24">
        <v>7448</v>
      </c>
      <c r="CE784" s="24">
        <v>9356</v>
      </c>
      <c r="CF784" s="24">
        <v>4579</v>
      </c>
      <c r="CG784" s="24">
        <v>0</v>
      </c>
      <c r="CH784" s="24">
        <v>21383</v>
      </c>
      <c r="CI784" s="22" t="s">
        <v>37</v>
      </c>
      <c r="CJ784" s="22" t="s">
        <v>37</v>
      </c>
      <c r="CK784" s="22" t="s">
        <v>37</v>
      </c>
      <c r="CL784" s="22" t="s">
        <v>37</v>
      </c>
      <c r="CM784" s="20" t="s">
        <v>37</v>
      </c>
      <c r="CN784" s="20" t="s">
        <v>37</v>
      </c>
      <c r="CO784" s="20" t="s">
        <v>37</v>
      </c>
      <c r="CP784" s="20" t="s">
        <v>37</v>
      </c>
    </row>
    <row r="785" spans="1:94" x14ac:dyDescent="0.35">
      <c r="A785" s="16">
        <v>2012</v>
      </c>
      <c r="B785" s="17">
        <v>57347</v>
      </c>
      <c r="C785" s="18" t="s">
        <v>2260</v>
      </c>
      <c r="D785" s="18" t="s">
        <v>271</v>
      </c>
      <c r="E785" s="18" t="s">
        <v>2257</v>
      </c>
      <c r="F785" s="16" t="s">
        <v>8</v>
      </c>
      <c r="G785" s="20">
        <v>42592</v>
      </c>
      <c r="H785" s="20">
        <v>71839</v>
      </c>
      <c r="I785" s="20" t="s">
        <v>37</v>
      </c>
      <c r="J785" s="20" t="s">
        <v>37</v>
      </c>
      <c r="K785" s="20">
        <v>114431</v>
      </c>
      <c r="L785" s="19">
        <v>9.6</v>
      </c>
      <c r="M785" s="19">
        <v>6</v>
      </c>
      <c r="N785" s="19" t="s">
        <v>37</v>
      </c>
      <c r="O785" s="19" t="s">
        <v>37</v>
      </c>
      <c r="P785" s="19">
        <v>15.6</v>
      </c>
      <c r="Q785" s="22">
        <v>382249</v>
      </c>
      <c r="R785" s="22">
        <v>461796</v>
      </c>
      <c r="S785" s="22" t="s">
        <v>37</v>
      </c>
      <c r="T785" s="22" t="s">
        <v>37</v>
      </c>
      <c r="U785" s="22">
        <v>844045</v>
      </c>
      <c r="V785" s="21">
        <v>48.9</v>
      </c>
      <c r="W785" s="21">
        <v>73.599999999999994</v>
      </c>
      <c r="X785" s="21" t="s">
        <v>37</v>
      </c>
      <c r="Y785" s="21" t="s">
        <v>37</v>
      </c>
      <c r="Z785" s="21">
        <v>122.5</v>
      </c>
      <c r="AA785" s="20" t="s">
        <v>37</v>
      </c>
      <c r="AB785" s="20" t="s">
        <v>37</v>
      </c>
      <c r="AC785" s="20" t="s">
        <v>37</v>
      </c>
      <c r="AD785" s="20" t="s">
        <v>37</v>
      </c>
      <c r="AE785" s="20">
        <v>0</v>
      </c>
      <c r="AF785" s="19" t="s">
        <v>37</v>
      </c>
      <c r="AG785" s="19" t="s">
        <v>37</v>
      </c>
      <c r="AH785" s="19" t="s">
        <v>37</v>
      </c>
      <c r="AI785" s="19" t="s">
        <v>37</v>
      </c>
      <c r="AJ785" s="19">
        <v>0</v>
      </c>
      <c r="AK785" s="19" t="s">
        <v>37</v>
      </c>
      <c r="AL785" s="19" t="s">
        <v>37</v>
      </c>
      <c r="AM785" s="19" t="s">
        <v>37</v>
      </c>
      <c r="AN785" s="19" t="s">
        <v>37</v>
      </c>
      <c r="AO785" s="19">
        <v>0</v>
      </c>
      <c r="AP785" s="22" t="s">
        <v>37</v>
      </c>
      <c r="AQ785" s="22" t="s">
        <v>37</v>
      </c>
      <c r="AR785" s="22" t="s">
        <v>37</v>
      </c>
      <c r="AS785" s="22" t="s">
        <v>37</v>
      </c>
      <c r="AT785" s="22">
        <v>0</v>
      </c>
      <c r="AU785" s="21" t="s">
        <v>37</v>
      </c>
      <c r="AV785" s="21" t="s">
        <v>37</v>
      </c>
      <c r="AW785" s="21" t="s">
        <v>37</v>
      </c>
      <c r="AX785" s="21" t="s">
        <v>37</v>
      </c>
      <c r="AY785" s="21">
        <v>0</v>
      </c>
      <c r="AZ785" s="21" t="s">
        <v>37</v>
      </c>
      <c r="BA785" s="21" t="s">
        <v>37</v>
      </c>
      <c r="BB785" s="21" t="s">
        <v>37</v>
      </c>
      <c r="BC785" s="21" t="s">
        <v>37</v>
      </c>
      <c r="BD785" s="21">
        <v>0</v>
      </c>
      <c r="BE785" s="20">
        <v>6909</v>
      </c>
      <c r="BF785" s="20">
        <v>6903</v>
      </c>
      <c r="BG785" s="20" t="s">
        <v>37</v>
      </c>
      <c r="BH785" s="20" t="s">
        <v>37</v>
      </c>
      <c r="BI785" s="20">
        <v>13812</v>
      </c>
      <c r="BJ785" s="20">
        <v>6977</v>
      </c>
      <c r="BK785" s="20">
        <v>11211</v>
      </c>
      <c r="BL785" s="20" t="s">
        <v>37</v>
      </c>
      <c r="BM785" s="20" t="s">
        <v>37</v>
      </c>
      <c r="BN785" s="20">
        <v>18188</v>
      </c>
      <c r="BO785" s="22" t="s">
        <v>37</v>
      </c>
      <c r="BP785" s="22" t="s">
        <v>37</v>
      </c>
      <c r="BQ785" s="22" t="s">
        <v>37</v>
      </c>
      <c r="BR785" s="22" t="s">
        <v>37</v>
      </c>
      <c r="BS785" s="22">
        <v>0</v>
      </c>
      <c r="BT785" s="22" t="s">
        <v>37</v>
      </c>
      <c r="BU785" s="22" t="s">
        <v>37</v>
      </c>
      <c r="BV785" s="22" t="s">
        <v>37</v>
      </c>
      <c r="BW785" s="22" t="s">
        <v>37</v>
      </c>
      <c r="BX785" s="22">
        <v>0</v>
      </c>
      <c r="BY785" s="24" t="s">
        <v>37</v>
      </c>
      <c r="BZ785" s="24" t="s">
        <v>37</v>
      </c>
      <c r="CA785" s="24" t="s">
        <v>37</v>
      </c>
      <c r="CB785" s="24" t="s">
        <v>37</v>
      </c>
      <c r="CC785" s="24">
        <v>0</v>
      </c>
      <c r="CD785" s="24">
        <v>13886</v>
      </c>
      <c r="CE785" s="24">
        <v>18114</v>
      </c>
      <c r="CF785" s="24">
        <v>0</v>
      </c>
      <c r="CG785" s="24">
        <v>0</v>
      </c>
      <c r="CH785" s="24">
        <v>32000</v>
      </c>
      <c r="CI785" s="22" t="s">
        <v>37</v>
      </c>
      <c r="CJ785" s="22" t="s">
        <v>37</v>
      </c>
      <c r="CK785" s="22" t="s">
        <v>37</v>
      </c>
      <c r="CL785" s="22" t="s">
        <v>37</v>
      </c>
      <c r="CM785" s="20" t="s">
        <v>37</v>
      </c>
      <c r="CN785" s="20" t="s">
        <v>37</v>
      </c>
      <c r="CO785" s="20" t="s">
        <v>37</v>
      </c>
      <c r="CP785" s="20" t="s">
        <v>37</v>
      </c>
    </row>
    <row r="786" spans="1:94" x14ac:dyDescent="0.35">
      <c r="A786" s="16">
        <v>2012</v>
      </c>
      <c r="B786" s="17">
        <v>57349</v>
      </c>
      <c r="C786" s="18" t="s">
        <v>2261</v>
      </c>
      <c r="D786" s="18" t="s">
        <v>39</v>
      </c>
      <c r="E786" s="18" t="s">
        <v>2257</v>
      </c>
      <c r="F786" s="16" t="s">
        <v>8</v>
      </c>
      <c r="G786" s="20">
        <v>221560</v>
      </c>
      <c r="H786" s="20">
        <v>203830</v>
      </c>
      <c r="I786" s="20">
        <v>162667</v>
      </c>
      <c r="J786" s="20" t="s">
        <v>37</v>
      </c>
      <c r="K786" s="20">
        <v>588057</v>
      </c>
      <c r="L786" s="19">
        <v>31</v>
      </c>
      <c r="M786" s="19">
        <v>25.8</v>
      </c>
      <c r="N786" s="19">
        <v>26</v>
      </c>
      <c r="O786" s="19" t="s">
        <v>37</v>
      </c>
      <c r="P786" s="19">
        <v>82.8</v>
      </c>
      <c r="Q786" s="22">
        <v>717747</v>
      </c>
      <c r="R786" s="22">
        <v>1222567</v>
      </c>
      <c r="S786" s="22">
        <v>1020043</v>
      </c>
      <c r="T786" s="22" t="s">
        <v>37</v>
      </c>
      <c r="U786" s="22">
        <v>2960357</v>
      </c>
      <c r="V786" s="21">
        <v>113</v>
      </c>
      <c r="W786" s="21">
        <v>217</v>
      </c>
      <c r="X786" s="21">
        <v>216</v>
      </c>
      <c r="Y786" s="21" t="s">
        <v>37</v>
      </c>
      <c r="Z786" s="21">
        <v>546</v>
      </c>
      <c r="AA786" s="20" t="s">
        <v>37</v>
      </c>
      <c r="AB786" s="20" t="s">
        <v>37</v>
      </c>
      <c r="AC786" s="20" t="s">
        <v>37</v>
      </c>
      <c r="AD786" s="20" t="s">
        <v>37</v>
      </c>
      <c r="AE786" s="20">
        <v>0</v>
      </c>
      <c r="AF786" s="19" t="s">
        <v>37</v>
      </c>
      <c r="AG786" s="19" t="s">
        <v>37</v>
      </c>
      <c r="AH786" s="19" t="s">
        <v>37</v>
      </c>
      <c r="AI786" s="19" t="s">
        <v>37</v>
      </c>
      <c r="AJ786" s="19">
        <v>0</v>
      </c>
      <c r="AK786" s="19" t="s">
        <v>37</v>
      </c>
      <c r="AL786" s="19" t="s">
        <v>37</v>
      </c>
      <c r="AM786" s="19" t="s">
        <v>37</v>
      </c>
      <c r="AN786" s="19" t="s">
        <v>37</v>
      </c>
      <c r="AO786" s="19">
        <v>0</v>
      </c>
      <c r="AP786" s="22" t="s">
        <v>37</v>
      </c>
      <c r="AQ786" s="22" t="s">
        <v>37</v>
      </c>
      <c r="AR786" s="22" t="s">
        <v>37</v>
      </c>
      <c r="AS786" s="22" t="s">
        <v>37</v>
      </c>
      <c r="AT786" s="22">
        <v>0</v>
      </c>
      <c r="AU786" s="21" t="s">
        <v>37</v>
      </c>
      <c r="AV786" s="21" t="s">
        <v>37</v>
      </c>
      <c r="AW786" s="21" t="s">
        <v>37</v>
      </c>
      <c r="AX786" s="21" t="s">
        <v>37</v>
      </c>
      <c r="AY786" s="21">
        <v>0</v>
      </c>
      <c r="AZ786" s="21" t="s">
        <v>37</v>
      </c>
      <c r="BA786" s="21" t="s">
        <v>37</v>
      </c>
      <c r="BB786" s="21" t="s">
        <v>37</v>
      </c>
      <c r="BC786" s="21" t="s">
        <v>37</v>
      </c>
      <c r="BD786" s="21">
        <v>0</v>
      </c>
      <c r="BE786" s="20">
        <v>10927</v>
      </c>
      <c r="BF786" s="20">
        <v>9687</v>
      </c>
      <c r="BG786" s="20">
        <v>3328</v>
      </c>
      <c r="BH786" s="20" t="s">
        <v>37</v>
      </c>
      <c r="BI786" s="20">
        <v>23942</v>
      </c>
      <c r="BJ786" s="20">
        <v>18002</v>
      </c>
      <c r="BK786" s="20">
        <v>14205</v>
      </c>
      <c r="BL786" s="20">
        <v>9463</v>
      </c>
      <c r="BM786" s="20" t="s">
        <v>37</v>
      </c>
      <c r="BN786" s="20">
        <v>41670</v>
      </c>
      <c r="BO786" s="22" t="s">
        <v>37</v>
      </c>
      <c r="BP786" s="22" t="s">
        <v>37</v>
      </c>
      <c r="BQ786" s="22" t="s">
        <v>37</v>
      </c>
      <c r="BR786" s="22" t="s">
        <v>37</v>
      </c>
      <c r="BS786" s="22">
        <v>0</v>
      </c>
      <c r="BT786" s="22" t="s">
        <v>37</v>
      </c>
      <c r="BU786" s="22" t="s">
        <v>37</v>
      </c>
      <c r="BV786" s="22" t="s">
        <v>37</v>
      </c>
      <c r="BW786" s="22" t="s">
        <v>37</v>
      </c>
      <c r="BX786" s="22">
        <v>0</v>
      </c>
      <c r="BY786" s="24">
        <v>66</v>
      </c>
      <c r="BZ786" s="24">
        <v>58</v>
      </c>
      <c r="CA786" s="24">
        <v>12</v>
      </c>
      <c r="CB786" s="24" t="s">
        <v>37</v>
      </c>
      <c r="CC786" s="24">
        <v>136</v>
      </c>
      <c r="CD786" s="24">
        <v>28995</v>
      </c>
      <c r="CE786" s="24">
        <v>23950</v>
      </c>
      <c r="CF786" s="24">
        <v>12803</v>
      </c>
      <c r="CG786" s="24">
        <v>0</v>
      </c>
      <c r="CH786" s="24">
        <v>65748</v>
      </c>
      <c r="CI786" s="22" t="s">
        <v>37</v>
      </c>
      <c r="CJ786" s="22" t="s">
        <v>37</v>
      </c>
      <c r="CK786" s="22" t="s">
        <v>37</v>
      </c>
      <c r="CL786" s="22" t="s">
        <v>37</v>
      </c>
      <c r="CM786" s="20" t="s">
        <v>37</v>
      </c>
      <c r="CN786" s="20" t="s">
        <v>37</v>
      </c>
      <c r="CO786" s="20" t="s">
        <v>37</v>
      </c>
      <c r="CP786" s="20" t="s">
        <v>37</v>
      </c>
    </row>
    <row r="787" spans="1:94" x14ac:dyDescent="0.35">
      <c r="A787" s="16">
        <v>2012</v>
      </c>
      <c r="B787" s="17">
        <v>57483</v>
      </c>
      <c r="C787" s="18" t="s">
        <v>2134</v>
      </c>
      <c r="D787" s="18" t="s">
        <v>63</v>
      </c>
      <c r="E787" s="18" t="s">
        <v>57</v>
      </c>
      <c r="F787" s="16" t="s">
        <v>8</v>
      </c>
      <c r="G787" s="20" t="s">
        <v>37</v>
      </c>
      <c r="H787" s="20" t="s">
        <v>37</v>
      </c>
      <c r="I787" s="20" t="s">
        <v>37</v>
      </c>
      <c r="J787" s="20" t="s">
        <v>37</v>
      </c>
      <c r="K787" s="20" t="s">
        <v>37</v>
      </c>
      <c r="L787" s="19" t="s">
        <v>37</v>
      </c>
      <c r="M787" s="19" t="s">
        <v>37</v>
      </c>
      <c r="N787" s="19" t="s">
        <v>37</v>
      </c>
      <c r="O787" s="19" t="s">
        <v>37</v>
      </c>
      <c r="P787" s="19" t="s">
        <v>37</v>
      </c>
      <c r="Q787" s="22" t="s">
        <v>37</v>
      </c>
      <c r="R787" s="22" t="s">
        <v>37</v>
      </c>
      <c r="S787" s="22" t="s">
        <v>37</v>
      </c>
      <c r="T787" s="22" t="s">
        <v>37</v>
      </c>
      <c r="U787" s="22" t="s">
        <v>37</v>
      </c>
      <c r="V787" s="21" t="s">
        <v>37</v>
      </c>
      <c r="W787" s="21" t="s">
        <v>37</v>
      </c>
      <c r="X787" s="21" t="s">
        <v>37</v>
      </c>
      <c r="Y787" s="21" t="s">
        <v>37</v>
      </c>
      <c r="Z787" s="21" t="s">
        <v>37</v>
      </c>
      <c r="AA787" s="20" t="s">
        <v>37</v>
      </c>
      <c r="AB787" s="20" t="s">
        <v>37</v>
      </c>
      <c r="AC787" s="20" t="s">
        <v>37</v>
      </c>
      <c r="AD787" s="20" t="s">
        <v>37</v>
      </c>
      <c r="AE787" s="20" t="s">
        <v>37</v>
      </c>
      <c r="AF787" s="19" t="s">
        <v>37</v>
      </c>
      <c r="AG787" s="19" t="s">
        <v>37</v>
      </c>
      <c r="AH787" s="19" t="s">
        <v>37</v>
      </c>
      <c r="AI787" s="19" t="s">
        <v>37</v>
      </c>
      <c r="AJ787" s="19" t="s">
        <v>37</v>
      </c>
      <c r="AK787" s="19" t="s">
        <v>37</v>
      </c>
      <c r="AL787" s="19" t="s">
        <v>37</v>
      </c>
      <c r="AM787" s="19" t="s">
        <v>37</v>
      </c>
      <c r="AN787" s="19" t="s">
        <v>37</v>
      </c>
      <c r="AO787" s="19" t="s">
        <v>37</v>
      </c>
      <c r="AP787" s="22" t="s">
        <v>37</v>
      </c>
      <c r="AQ787" s="22" t="s">
        <v>37</v>
      </c>
      <c r="AR787" s="22" t="s">
        <v>37</v>
      </c>
      <c r="AS787" s="22" t="s">
        <v>37</v>
      </c>
      <c r="AT787" s="22" t="s">
        <v>37</v>
      </c>
      <c r="AU787" s="21" t="s">
        <v>37</v>
      </c>
      <c r="AV787" s="21" t="s">
        <v>37</v>
      </c>
      <c r="AW787" s="21" t="s">
        <v>37</v>
      </c>
      <c r="AX787" s="21" t="s">
        <v>37</v>
      </c>
      <c r="AY787" s="21" t="s">
        <v>37</v>
      </c>
      <c r="AZ787" s="21" t="s">
        <v>37</v>
      </c>
      <c r="BA787" s="21" t="s">
        <v>37</v>
      </c>
      <c r="BB787" s="21" t="s">
        <v>37</v>
      </c>
      <c r="BC787" s="21" t="s">
        <v>37</v>
      </c>
      <c r="BD787" s="21" t="s">
        <v>37</v>
      </c>
      <c r="BE787" s="20" t="s">
        <v>37</v>
      </c>
      <c r="BF787" s="20" t="s">
        <v>37</v>
      </c>
      <c r="BG787" s="20" t="s">
        <v>37</v>
      </c>
      <c r="BH787" s="20" t="s">
        <v>37</v>
      </c>
      <c r="BI787" s="20" t="s">
        <v>37</v>
      </c>
      <c r="BJ787" s="20" t="s">
        <v>37</v>
      </c>
      <c r="BK787" s="20" t="s">
        <v>37</v>
      </c>
      <c r="BL787" s="20" t="s">
        <v>37</v>
      </c>
      <c r="BM787" s="20" t="s">
        <v>37</v>
      </c>
      <c r="BN787" s="20" t="s">
        <v>37</v>
      </c>
      <c r="BO787" s="22" t="s">
        <v>37</v>
      </c>
      <c r="BP787" s="22" t="s">
        <v>37</v>
      </c>
      <c r="BQ787" s="22" t="s">
        <v>37</v>
      </c>
      <c r="BR787" s="22" t="s">
        <v>37</v>
      </c>
      <c r="BS787" s="22" t="s">
        <v>37</v>
      </c>
      <c r="BT787" s="22" t="s">
        <v>37</v>
      </c>
      <c r="BU787" s="22" t="s">
        <v>37</v>
      </c>
      <c r="BV787" s="22" t="s">
        <v>37</v>
      </c>
      <c r="BW787" s="22" t="s">
        <v>37</v>
      </c>
      <c r="BX787" s="22" t="s">
        <v>37</v>
      </c>
      <c r="BY787" s="24" t="s">
        <v>37</v>
      </c>
      <c r="BZ787" s="24" t="s">
        <v>37</v>
      </c>
      <c r="CA787" s="24" t="s">
        <v>37</v>
      </c>
      <c r="CB787" s="24" t="s">
        <v>37</v>
      </c>
      <c r="CC787" s="24" t="s">
        <v>37</v>
      </c>
      <c r="CD787" s="24" t="s">
        <v>37</v>
      </c>
      <c r="CE787" s="24" t="s">
        <v>37</v>
      </c>
      <c r="CF787" s="24" t="s">
        <v>37</v>
      </c>
      <c r="CG787" s="24" t="s">
        <v>37</v>
      </c>
      <c r="CH787" s="24" t="s">
        <v>37</v>
      </c>
      <c r="CI787" s="22" t="s">
        <v>37</v>
      </c>
      <c r="CJ787" s="22">
        <v>15</v>
      </c>
      <c r="CK787" s="22" t="s">
        <v>37</v>
      </c>
      <c r="CL787" s="22" t="s">
        <v>37</v>
      </c>
      <c r="CM787" s="20" t="s">
        <v>37</v>
      </c>
      <c r="CN787" s="20" t="s">
        <v>37</v>
      </c>
      <c r="CO787" s="20" t="s">
        <v>37</v>
      </c>
      <c r="CP787" s="20" t="s">
        <v>37</v>
      </c>
    </row>
    <row r="788" spans="1:94" x14ac:dyDescent="0.35">
      <c r="A788" s="16">
        <v>2012</v>
      </c>
      <c r="B788" s="17">
        <v>58124</v>
      </c>
      <c r="C788" s="18" t="s">
        <v>2152</v>
      </c>
      <c r="D788" s="18" t="s">
        <v>61</v>
      </c>
      <c r="E788" s="18" t="s">
        <v>28</v>
      </c>
      <c r="F788" s="16" t="s">
        <v>8</v>
      </c>
      <c r="G788" s="20" t="s">
        <v>37</v>
      </c>
      <c r="H788" s="20" t="s">
        <v>37</v>
      </c>
      <c r="I788" s="20" t="s">
        <v>37</v>
      </c>
      <c r="J788" s="20" t="s">
        <v>37</v>
      </c>
      <c r="K788" s="20" t="s">
        <v>37</v>
      </c>
      <c r="L788" s="19" t="s">
        <v>37</v>
      </c>
      <c r="M788" s="19" t="s">
        <v>37</v>
      </c>
      <c r="N788" s="19" t="s">
        <v>37</v>
      </c>
      <c r="O788" s="19" t="s">
        <v>37</v>
      </c>
      <c r="P788" s="19" t="s">
        <v>37</v>
      </c>
      <c r="Q788" s="22" t="s">
        <v>37</v>
      </c>
      <c r="R788" s="22" t="s">
        <v>37</v>
      </c>
      <c r="S788" s="22" t="s">
        <v>37</v>
      </c>
      <c r="T788" s="22" t="s">
        <v>37</v>
      </c>
      <c r="U788" s="22" t="s">
        <v>37</v>
      </c>
      <c r="V788" s="21" t="s">
        <v>37</v>
      </c>
      <c r="W788" s="21" t="s">
        <v>37</v>
      </c>
      <c r="X788" s="21" t="s">
        <v>37</v>
      </c>
      <c r="Y788" s="21" t="s">
        <v>37</v>
      </c>
      <c r="Z788" s="21" t="s">
        <v>37</v>
      </c>
      <c r="AA788" s="20" t="s">
        <v>37</v>
      </c>
      <c r="AB788" s="20" t="s">
        <v>37</v>
      </c>
      <c r="AC788" s="20" t="s">
        <v>37</v>
      </c>
      <c r="AD788" s="20" t="s">
        <v>37</v>
      </c>
      <c r="AE788" s="20" t="s">
        <v>37</v>
      </c>
      <c r="AF788" s="19" t="s">
        <v>37</v>
      </c>
      <c r="AG788" s="19" t="s">
        <v>37</v>
      </c>
      <c r="AH788" s="19" t="s">
        <v>37</v>
      </c>
      <c r="AI788" s="19" t="s">
        <v>37</v>
      </c>
      <c r="AJ788" s="19" t="s">
        <v>37</v>
      </c>
      <c r="AK788" s="19" t="s">
        <v>37</v>
      </c>
      <c r="AL788" s="19" t="s">
        <v>37</v>
      </c>
      <c r="AM788" s="19" t="s">
        <v>37</v>
      </c>
      <c r="AN788" s="19" t="s">
        <v>37</v>
      </c>
      <c r="AO788" s="19" t="s">
        <v>37</v>
      </c>
      <c r="AP788" s="22" t="s">
        <v>37</v>
      </c>
      <c r="AQ788" s="22" t="s">
        <v>37</v>
      </c>
      <c r="AR788" s="22" t="s">
        <v>37</v>
      </c>
      <c r="AS788" s="22" t="s">
        <v>37</v>
      </c>
      <c r="AT788" s="22" t="s">
        <v>37</v>
      </c>
      <c r="AU788" s="21" t="s">
        <v>37</v>
      </c>
      <c r="AV788" s="21" t="s">
        <v>37</v>
      </c>
      <c r="AW788" s="21" t="s">
        <v>37</v>
      </c>
      <c r="AX788" s="21" t="s">
        <v>37</v>
      </c>
      <c r="AY788" s="21" t="s">
        <v>37</v>
      </c>
      <c r="AZ788" s="21" t="s">
        <v>37</v>
      </c>
      <c r="BA788" s="21" t="s">
        <v>37</v>
      </c>
      <c r="BB788" s="21" t="s">
        <v>37</v>
      </c>
      <c r="BC788" s="21" t="s">
        <v>37</v>
      </c>
      <c r="BD788" s="21" t="s">
        <v>37</v>
      </c>
      <c r="BE788" s="20">
        <v>34</v>
      </c>
      <c r="BF788" s="20">
        <v>0</v>
      </c>
      <c r="BG788" s="20" t="s">
        <v>37</v>
      </c>
      <c r="BH788" s="20" t="s">
        <v>37</v>
      </c>
      <c r="BI788" s="20">
        <v>34</v>
      </c>
      <c r="BJ788" s="20">
        <v>21</v>
      </c>
      <c r="BK788" s="20">
        <v>0</v>
      </c>
      <c r="BL788" s="20" t="s">
        <v>37</v>
      </c>
      <c r="BM788" s="20" t="s">
        <v>37</v>
      </c>
      <c r="BN788" s="20">
        <v>21</v>
      </c>
      <c r="BO788" s="22" t="s">
        <v>37</v>
      </c>
      <c r="BP788" s="22" t="s">
        <v>37</v>
      </c>
      <c r="BQ788" s="22" t="s">
        <v>37</v>
      </c>
      <c r="BR788" s="22" t="s">
        <v>37</v>
      </c>
      <c r="BS788" s="22">
        <v>0</v>
      </c>
      <c r="BT788" s="22" t="s">
        <v>37</v>
      </c>
      <c r="BU788" s="22" t="s">
        <v>37</v>
      </c>
      <c r="BV788" s="22" t="s">
        <v>37</v>
      </c>
      <c r="BW788" s="22" t="s">
        <v>37</v>
      </c>
      <c r="BX788" s="22">
        <v>0</v>
      </c>
      <c r="BY788" s="24" t="s">
        <v>37</v>
      </c>
      <c r="BZ788" s="24" t="s">
        <v>37</v>
      </c>
      <c r="CA788" s="24" t="s">
        <v>37</v>
      </c>
      <c r="CB788" s="24" t="s">
        <v>37</v>
      </c>
      <c r="CC788" s="24">
        <v>0</v>
      </c>
      <c r="CD788" s="24">
        <v>55</v>
      </c>
      <c r="CE788" s="24">
        <v>0</v>
      </c>
      <c r="CF788" s="24">
        <v>0</v>
      </c>
      <c r="CG788" s="24">
        <v>0</v>
      </c>
      <c r="CH788" s="24">
        <v>55</v>
      </c>
      <c r="CI788" s="22" t="s">
        <v>37</v>
      </c>
      <c r="CJ788" s="22" t="s">
        <v>37</v>
      </c>
      <c r="CK788" s="22" t="s">
        <v>37</v>
      </c>
      <c r="CL788" s="22" t="s">
        <v>37</v>
      </c>
      <c r="CM788" s="20" t="s">
        <v>37</v>
      </c>
      <c r="CN788" s="20" t="s">
        <v>37</v>
      </c>
      <c r="CO788" s="20" t="s">
        <v>37</v>
      </c>
      <c r="CP788" s="20" t="s">
        <v>37</v>
      </c>
    </row>
    <row r="789" spans="1:94" x14ac:dyDescent="0.35">
      <c r="A789" s="16">
        <v>2012</v>
      </c>
      <c r="B789" s="17">
        <v>58125</v>
      </c>
      <c r="C789" s="18" t="s">
        <v>2153</v>
      </c>
      <c r="D789" s="18" t="s">
        <v>63</v>
      </c>
      <c r="E789" s="18" t="s">
        <v>28</v>
      </c>
      <c r="F789" s="16" t="s">
        <v>8</v>
      </c>
      <c r="G789" s="20">
        <v>0</v>
      </c>
      <c r="H789" s="20">
        <v>0</v>
      </c>
      <c r="I789" s="20">
        <v>0</v>
      </c>
      <c r="J789" s="20">
        <v>0</v>
      </c>
      <c r="K789" s="20">
        <v>0</v>
      </c>
      <c r="L789" s="19" t="s">
        <v>37</v>
      </c>
      <c r="M789" s="19" t="s">
        <v>37</v>
      </c>
      <c r="N789" s="19" t="s">
        <v>37</v>
      </c>
      <c r="O789" s="19" t="s">
        <v>37</v>
      </c>
      <c r="P789" s="19" t="s">
        <v>37</v>
      </c>
      <c r="Q789" s="22">
        <v>20</v>
      </c>
      <c r="R789" s="22">
        <v>0</v>
      </c>
      <c r="S789" s="22">
        <v>0</v>
      </c>
      <c r="T789" s="22">
        <v>0</v>
      </c>
      <c r="U789" s="22">
        <v>20</v>
      </c>
      <c r="V789" s="21" t="s">
        <v>37</v>
      </c>
      <c r="W789" s="21" t="s">
        <v>37</v>
      </c>
      <c r="X789" s="21" t="s">
        <v>37</v>
      </c>
      <c r="Y789" s="21" t="s">
        <v>37</v>
      </c>
      <c r="Z789" s="21" t="s">
        <v>37</v>
      </c>
      <c r="AA789" s="20">
        <v>0</v>
      </c>
      <c r="AB789" s="20">
        <v>0</v>
      </c>
      <c r="AC789" s="20">
        <v>0</v>
      </c>
      <c r="AD789" s="20">
        <v>0</v>
      </c>
      <c r="AE789" s="20">
        <v>0</v>
      </c>
      <c r="AF789" s="19" t="s">
        <v>37</v>
      </c>
      <c r="AG789" s="19" t="s">
        <v>37</v>
      </c>
      <c r="AH789" s="19" t="s">
        <v>37</v>
      </c>
      <c r="AI789" s="19" t="s">
        <v>37</v>
      </c>
      <c r="AJ789" s="19" t="s">
        <v>37</v>
      </c>
      <c r="AK789" s="19" t="s">
        <v>37</v>
      </c>
      <c r="AL789" s="19" t="s">
        <v>37</v>
      </c>
      <c r="AM789" s="19" t="s">
        <v>37</v>
      </c>
      <c r="AN789" s="19" t="s">
        <v>37</v>
      </c>
      <c r="AO789" s="19" t="s">
        <v>37</v>
      </c>
      <c r="AP789" s="22">
        <v>0</v>
      </c>
      <c r="AQ789" s="22">
        <v>0</v>
      </c>
      <c r="AR789" s="22">
        <v>0</v>
      </c>
      <c r="AS789" s="22">
        <v>0</v>
      </c>
      <c r="AT789" s="22">
        <v>0</v>
      </c>
      <c r="AU789" s="21" t="s">
        <v>37</v>
      </c>
      <c r="AV789" s="21" t="s">
        <v>37</v>
      </c>
      <c r="AW789" s="21" t="s">
        <v>37</v>
      </c>
      <c r="AX789" s="21" t="s">
        <v>37</v>
      </c>
      <c r="AY789" s="21" t="s">
        <v>37</v>
      </c>
      <c r="AZ789" s="21" t="s">
        <v>37</v>
      </c>
      <c r="BA789" s="21" t="s">
        <v>37</v>
      </c>
      <c r="BB789" s="21" t="s">
        <v>37</v>
      </c>
      <c r="BC789" s="21" t="s">
        <v>37</v>
      </c>
      <c r="BD789" s="21" t="s">
        <v>37</v>
      </c>
      <c r="BE789" s="20" t="s">
        <v>37</v>
      </c>
      <c r="BF789" s="20" t="s">
        <v>37</v>
      </c>
      <c r="BG789" s="20" t="s">
        <v>37</v>
      </c>
      <c r="BH789" s="20" t="s">
        <v>37</v>
      </c>
      <c r="BI789" s="20">
        <v>0</v>
      </c>
      <c r="BJ789" s="20">
        <v>1</v>
      </c>
      <c r="BK789" s="20" t="s">
        <v>37</v>
      </c>
      <c r="BL789" s="20" t="s">
        <v>37</v>
      </c>
      <c r="BM789" s="20" t="s">
        <v>37</v>
      </c>
      <c r="BN789" s="20">
        <v>1</v>
      </c>
      <c r="BO789" s="22" t="s">
        <v>37</v>
      </c>
      <c r="BP789" s="22" t="s">
        <v>37</v>
      </c>
      <c r="BQ789" s="22" t="s">
        <v>37</v>
      </c>
      <c r="BR789" s="22" t="s">
        <v>37</v>
      </c>
      <c r="BS789" s="22">
        <v>0</v>
      </c>
      <c r="BT789" s="22" t="s">
        <v>37</v>
      </c>
      <c r="BU789" s="22" t="s">
        <v>37</v>
      </c>
      <c r="BV789" s="22" t="s">
        <v>37</v>
      </c>
      <c r="BW789" s="22" t="s">
        <v>37</v>
      </c>
      <c r="BX789" s="22">
        <v>0</v>
      </c>
      <c r="BY789" s="24" t="s">
        <v>37</v>
      </c>
      <c r="BZ789" s="24" t="s">
        <v>37</v>
      </c>
      <c r="CA789" s="24" t="s">
        <v>37</v>
      </c>
      <c r="CB789" s="24" t="s">
        <v>37</v>
      </c>
      <c r="CC789" s="24">
        <v>0</v>
      </c>
      <c r="CD789" s="24">
        <v>1</v>
      </c>
      <c r="CE789" s="24">
        <v>0</v>
      </c>
      <c r="CF789" s="24">
        <v>0</v>
      </c>
      <c r="CG789" s="24">
        <v>0</v>
      </c>
      <c r="CH789" s="24">
        <v>1</v>
      </c>
      <c r="CI789" s="22" t="s">
        <v>37</v>
      </c>
      <c r="CJ789" s="22" t="s">
        <v>37</v>
      </c>
      <c r="CK789" s="22" t="s">
        <v>37</v>
      </c>
      <c r="CL789" s="22" t="s">
        <v>37</v>
      </c>
      <c r="CM789" s="20" t="s">
        <v>37</v>
      </c>
      <c r="CN789" s="20" t="s">
        <v>37</v>
      </c>
      <c r="CO789" s="20" t="s">
        <v>37</v>
      </c>
      <c r="CP789" s="20" t="s">
        <v>37</v>
      </c>
    </row>
    <row r="790" spans="1:94" x14ac:dyDescent="0.35">
      <c r="A790" s="16">
        <v>2012</v>
      </c>
      <c r="B790" s="17">
        <v>58127</v>
      </c>
      <c r="C790" s="18" t="s">
        <v>2262</v>
      </c>
      <c r="D790" s="18" t="s">
        <v>184</v>
      </c>
      <c r="E790" s="18" t="s">
        <v>2257</v>
      </c>
      <c r="F790" s="16" t="s">
        <v>8</v>
      </c>
      <c r="G790" s="20">
        <v>17449</v>
      </c>
      <c r="H790" s="20">
        <v>11419</v>
      </c>
      <c r="I790" s="20" t="s">
        <v>37</v>
      </c>
      <c r="J790" s="20" t="s">
        <v>37</v>
      </c>
      <c r="K790" s="20">
        <v>28868</v>
      </c>
      <c r="L790" s="19">
        <v>1.8</v>
      </c>
      <c r="M790" s="19">
        <v>3</v>
      </c>
      <c r="N790" s="19" t="s">
        <v>37</v>
      </c>
      <c r="O790" s="19" t="s">
        <v>37</v>
      </c>
      <c r="P790" s="19">
        <v>4.8</v>
      </c>
      <c r="Q790" s="22">
        <v>17449</v>
      </c>
      <c r="R790" s="22">
        <v>11419</v>
      </c>
      <c r="S790" s="22" t="s">
        <v>37</v>
      </c>
      <c r="T790" s="22" t="s">
        <v>37</v>
      </c>
      <c r="U790" s="22">
        <v>28868</v>
      </c>
      <c r="V790" s="21">
        <v>1.8</v>
      </c>
      <c r="W790" s="21">
        <v>3</v>
      </c>
      <c r="X790" s="21" t="s">
        <v>37</v>
      </c>
      <c r="Y790" s="21" t="s">
        <v>37</v>
      </c>
      <c r="Z790" s="21">
        <v>4.8</v>
      </c>
      <c r="AA790" s="20" t="s">
        <v>37</v>
      </c>
      <c r="AB790" s="20" t="s">
        <v>37</v>
      </c>
      <c r="AC790" s="20" t="s">
        <v>37</v>
      </c>
      <c r="AD790" s="20" t="s">
        <v>37</v>
      </c>
      <c r="AE790" s="20">
        <v>0</v>
      </c>
      <c r="AF790" s="19" t="s">
        <v>37</v>
      </c>
      <c r="AG790" s="19" t="s">
        <v>37</v>
      </c>
      <c r="AH790" s="19" t="s">
        <v>37</v>
      </c>
      <c r="AI790" s="19" t="s">
        <v>37</v>
      </c>
      <c r="AJ790" s="19">
        <v>0</v>
      </c>
      <c r="AK790" s="19" t="s">
        <v>37</v>
      </c>
      <c r="AL790" s="19" t="s">
        <v>37</v>
      </c>
      <c r="AM790" s="19" t="s">
        <v>37</v>
      </c>
      <c r="AN790" s="19" t="s">
        <v>37</v>
      </c>
      <c r="AO790" s="19">
        <v>0</v>
      </c>
      <c r="AP790" s="22" t="s">
        <v>37</v>
      </c>
      <c r="AQ790" s="22" t="s">
        <v>37</v>
      </c>
      <c r="AR790" s="22" t="s">
        <v>37</v>
      </c>
      <c r="AS790" s="22" t="s">
        <v>37</v>
      </c>
      <c r="AT790" s="22">
        <v>0</v>
      </c>
      <c r="AU790" s="21" t="s">
        <v>37</v>
      </c>
      <c r="AV790" s="21" t="s">
        <v>37</v>
      </c>
      <c r="AW790" s="21" t="s">
        <v>37</v>
      </c>
      <c r="AX790" s="21" t="s">
        <v>37</v>
      </c>
      <c r="AY790" s="21">
        <v>0</v>
      </c>
      <c r="AZ790" s="21" t="s">
        <v>37</v>
      </c>
      <c r="BA790" s="21" t="s">
        <v>37</v>
      </c>
      <c r="BB790" s="21" t="s">
        <v>37</v>
      </c>
      <c r="BC790" s="21" t="s">
        <v>37</v>
      </c>
      <c r="BD790" s="21">
        <v>0</v>
      </c>
      <c r="BE790" s="20">
        <v>1947</v>
      </c>
      <c r="BF790" s="20">
        <v>585</v>
      </c>
      <c r="BG790" s="20" t="s">
        <v>37</v>
      </c>
      <c r="BH790" s="20" t="s">
        <v>37</v>
      </c>
      <c r="BI790" s="20">
        <v>2532</v>
      </c>
      <c r="BJ790" s="20">
        <v>14454</v>
      </c>
      <c r="BK790" s="20">
        <v>6147</v>
      </c>
      <c r="BL790" s="20" t="s">
        <v>37</v>
      </c>
      <c r="BM790" s="20" t="s">
        <v>37</v>
      </c>
      <c r="BN790" s="20">
        <v>20601</v>
      </c>
      <c r="BO790" s="22" t="s">
        <v>37</v>
      </c>
      <c r="BP790" s="22" t="s">
        <v>37</v>
      </c>
      <c r="BQ790" s="22" t="s">
        <v>37</v>
      </c>
      <c r="BR790" s="22" t="s">
        <v>37</v>
      </c>
      <c r="BS790" s="22">
        <v>0</v>
      </c>
      <c r="BT790" s="22" t="s">
        <v>37</v>
      </c>
      <c r="BU790" s="22" t="s">
        <v>37</v>
      </c>
      <c r="BV790" s="22" t="s">
        <v>37</v>
      </c>
      <c r="BW790" s="22" t="s">
        <v>37</v>
      </c>
      <c r="BX790" s="22">
        <v>0</v>
      </c>
      <c r="BY790" s="24">
        <v>1743</v>
      </c>
      <c r="BZ790" s="24">
        <v>636</v>
      </c>
      <c r="CA790" s="24" t="s">
        <v>37</v>
      </c>
      <c r="CB790" s="24" t="s">
        <v>37</v>
      </c>
      <c r="CC790" s="24">
        <v>2379</v>
      </c>
      <c r="CD790" s="24">
        <v>18144</v>
      </c>
      <c r="CE790" s="24">
        <v>7368</v>
      </c>
      <c r="CF790" s="24">
        <v>0</v>
      </c>
      <c r="CG790" s="24">
        <v>0</v>
      </c>
      <c r="CH790" s="24">
        <v>25512</v>
      </c>
      <c r="CI790" s="22" t="s">
        <v>37</v>
      </c>
      <c r="CJ790" s="22" t="s">
        <v>37</v>
      </c>
      <c r="CK790" s="22" t="s">
        <v>37</v>
      </c>
      <c r="CL790" s="22" t="s">
        <v>37</v>
      </c>
      <c r="CM790" s="20" t="s">
        <v>37</v>
      </c>
      <c r="CN790" s="20" t="s">
        <v>37</v>
      </c>
      <c r="CO790" s="20" t="s">
        <v>37</v>
      </c>
      <c r="CP790" s="20" t="s">
        <v>37</v>
      </c>
    </row>
    <row r="791" spans="1:94" x14ac:dyDescent="0.35">
      <c r="A791" s="16">
        <v>2012</v>
      </c>
      <c r="B791" s="17">
        <v>58128</v>
      </c>
      <c r="C791" s="18" t="s">
        <v>2263</v>
      </c>
      <c r="D791" s="18" t="s">
        <v>436</v>
      </c>
      <c r="E791" s="18" t="s">
        <v>2257</v>
      </c>
      <c r="F791" s="16" t="s">
        <v>8</v>
      </c>
      <c r="G791" s="20" t="s">
        <v>37</v>
      </c>
      <c r="H791" s="20" t="s">
        <v>37</v>
      </c>
      <c r="I791" s="20" t="s">
        <v>37</v>
      </c>
      <c r="J791" s="20" t="s">
        <v>37</v>
      </c>
      <c r="K791" s="20" t="s">
        <v>37</v>
      </c>
      <c r="L791" s="19" t="s">
        <v>37</v>
      </c>
      <c r="M791" s="19" t="s">
        <v>37</v>
      </c>
      <c r="N791" s="19" t="s">
        <v>37</v>
      </c>
      <c r="O791" s="19" t="s">
        <v>37</v>
      </c>
      <c r="P791" s="19" t="s">
        <v>37</v>
      </c>
      <c r="Q791" s="22">
        <v>7184</v>
      </c>
      <c r="R791" s="22">
        <v>12691</v>
      </c>
      <c r="S791" s="22" t="s">
        <v>37</v>
      </c>
      <c r="T791" s="22" t="s">
        <v>37</v>
      </c>
      <c r="U791" s="22">
        <v>19875</v>
      </c>
      <c r="V791" s="21">
        <v>1</v>
      </c>
      <c r="W791" s="21">
        <v>2.2999999999999998</v>
      </c>
      <c r="X791" s="21" t="s">
        <v>37</v>
      </c>
      <c r="Y791" s="21" t="s">
        <v>37</v>
      </c>
      <c r="Z791" s="21">
        <v>3.3</v>
      </c>
      <c r="AA791" s="20" t="s">
        <v>37</v>
      </c>
      <c r="AB791" s="20" t="s">
        <v>37</v>
      </c>
      <c r="AC791" s="20" t="s">
        <v>37</v>
      </c>
      <c r="AD791" s="20" t="s">
        <v>37</v>
      </c>
      <c r="AE791" s="20" t="s">
        <v>37</v>
      </c>
      <c r="AF791" s="19" t="s">
        <v>37</v>
      </c>
      <c r="AG791" s="19" t="s">
        <v>37</v>
      </c>
      <c r="AH791" s="19" t="s">
        <v>37</v>
      </c>
      <c r="AI791" s="19" t="s">
        <v>37</v>
      </c>
      <c r="AJ791" s="19" t="s">
        <v>37</v>
      </c>
      <c r="AK791" s="19" t="s">
        <v>37</v>
      </c>
      <c r="AL791" s="19" t="s">
        <v>37</v>
      </c>
      <c r="AM791" s="19" t="s">
        <v>37</v>
      </c>
      <c r="AN791" s="19" t="s">
        <v>37</v>
      </c>
      <c r="AO791" s="19" t="s">
        <v>37</v>
      </c>
      <c r="AP791" s="22" t="s">
        <v>37</v>
      </c>
      <c r="AQ791" s="22" t="s">
        <v>37</v>
      </c>
      <c r="AR791" s="22" t="s">
        <v>37</v>
      </c>
      <c r="AS791" s="22" t="s">
        <v>37</v>
      </c>
      <c r="AT791" s="22" t="s">
        <v>37</v>
      </c>
      <c r="AU791" s="21" t="s">
        <v>37</v>
      </c>
      <c r="AV791" s="21" t="s">
        <v>37</v>
      </c>
      <c r="AW791" s="21" t="s">
        <v>37</v>
      </c>
      <c r="AX791" s="21" t="s">
        <v>37</v>
      </c>
      <c r="AY791" s="21" t="s">
        <v>37</v>
      </c>
      <c r="AZ791" s="21" t="s">
        <v>37</v>
      </c>
      <c r="BA791" s="21" t="s">
        <v>37</v>
      </c>
      <c r="BB791" s="21" t="s">
        <v>37</v>
      </c>
      <c r="BC791" s="21" t="s">
        <v>37</v>
      </c>
      <c r="BD791" s="21" t="s">
        <v>37</v>
      </c>
      <c r="BE791" s="20">
        <v>2723</v>
      </c>
      <c r="BF791" s="20">
        <v>5201</v>
      </c>
      <c r="BG791" s="20" t="s">
        <v>37</v>
      </c>
      <c r="BH791" s="20" t="s">
        <v>37</v>
      </c>
      <c r="BI791" s="20">
        <v>7924</v>
      </c>
      <c r="BJ791" s="20">
        <v>1630</v>
      </c>
      <c r="BK791" s="20">
        <v>2312</v>
      </c>
      <c r="BL791" s="20" t="s">
        <v>37</v>
      </c>
      <c r="BM791" s="20" t="s">
        <v>37</v>
      </c>
      <c r="BN791" s="20">
        <v>3942</v>
      </c>
      <c r="BO791" s="22" t="s">
        <v>37</v>
      </c>
      <c r="BP791" s="22" t="s">
        <v>37</v>
      </c>
      <c r="BQ791" s="22" t="s">
        <v>37</v>
      </c>
      <c r="BR791" s="22" t="s">
        <v>37</v>
      </c>
      <c r="BS791" s="22">
        <v>0</v>
      </c>
      <c r="BT791" s="22" t="s">
        <v>37</v>
      </c>
      <c r="BU791" s="22" t="s">
        <v>37</v>
      </c>
      <c r="BV791" s="22" t="s">
        <v>37</v>
      </c>
      <c r="BW791" s="22" t="s">
        <v>37</v>
      </c>
      <c r="BX791" s="22">
        <v>0</v>
      </c>
      <c r="BY791" s="24">
        <v>723</v>
      </c>
      <c r="BZ791" s="24">
        <v>1247</v>
      </c>
      <c r="CA791" s="24" t="s">
        <v>37</v>
      </c>
      <c r="CB791" s="24" t="s">
        <v>37</v>
      </c>
      <c r="CC791" s="24">
        <v>1970</v>
      </c>
      <c r="CD791" s="24">
        <v>5076</v>
      </c>
      <c r="CE791" s="24">
        <v>8760</v>
      </c>
      <c r="CF791" s="24">
        <v>0</v>
      </c>
      <c r="CG791" s="24">
        <v>0</v>
      </c>
      <c r="CH791" s="24">
        <v>13836</v>
      </c>
      <c r="CI791" s="22" t="s">
        <v>37</v>
      </c>
      <c r="CJ791" s="22" t="s">
        <v>37</v>
      </c>
      <c r="CK791" s="22" t="s">
        <v>37</v>
      </c>
      <c r="CL791" s="22" t="s">
        <v>37</v>
      </c>
      <c r="CM791" s="20" t="s">
        <v>37</v>
      </c>
      <c r="CN791" s="20" t="s">
        <v>37</v>
      </c>
      <c r="CO791" s="20" t="s">
        <v>37</v>
      </c>
      <c r="CP791" s="20" t="s">
        <v>37</v>
      </c>
    </row>
    <row r="792" spans="1:94" x14ac:dyDescent="0.35">
      <c r="A792" s="16">
        <v>2012</v>
      </c>
      <c r="B792" s="17">
        <v>88888</v>
      </c>
      <c r="C792" s="18" t="s">
        <v>2171</v>
      </c>
      <c r="D792" s="18" t="s">
        <v>98</v>
      </c>
      <c r="E792" s="18" t="s">
        <v>44</v>
      </c>
      <c r="F792" s="16" t="s">
        <v>8</v>
      </c>
      <c r="G792" s="20" t="s">
        <v>37</v>
      </c>
      <c r="H792" s="20" t="s">
        <v>37</v>
      </c>
      <c r="I792" s="20" t="s">
        <v>37</v>
      </c>
      <c r="J792" s="20" t="s">
        <v>37</v>
      </c>
      <c r="K792" s="20" t="s">
        <v>37</v>
      </c>
      <c r="L792" s="19" t="s">
        <v>37</v>
      </c>
      <c r="M792" s="19" t="s">
        <v>37</v>
      </c>
      <c r="N792" s="19" t="s">
        <v>37</v>
      </c>
      <c r="O792" s="19" t="s">
        <v>37</v>
      </c>
      <c r="P792" s="19" t="s">
        <v>37</v>
      </c>
      <c r="Q792" s="22" t="s">
        <v>37</v>
      </c>
      <c r="R792" s="22" t="s">
        <v>37</v>
      </c>
      <c r="S792" s="22" t="s">
        <v>37</v>
      </c>
      <c r="T792" s="22" t="s">
        <v>37</v>
      </c>
      <c r="U792" s="22" t="s">
        <v>37</v>
      </c>
      <c r="V792" s="21" t="s">
        <v>37</v>
      </c>
      <c r="W792" s="21" t="s">
        <v>37</v>
      </c>
      <c r="X792" s="21" t="s">
        <v>37</v>
      </c>
      <c r="Y792" s="21" t="s">
        <v>37</v>
      </c>
      <c r="Z792" s="21" t="s">
        <v>37</v>
      </c>
      <c r="AA792" s="20" t="s">
        <v>37</v>
      </c>
      <c r="AB792" s="20" t="s">
        <v>37</v>
      </c>
      <c r="AC792" s="20" t="s">
        <v>37</v>
      </c>
      <c r="AD792" s="20" t="s">
        <v>37</v>
      </c>
      <c r="AE792" s="20" t="s">
        <v>37</v>
      </c>
      <c r="AF792" s="19" t="s">
        <v>37</v>
      </c>
      <c r="AG792" s="19" t="s">
        <v>37</v>
      </c>
      <c r="AH792" s="19" t="s">
        <v>37</v>
      </c>
      <c r="AI792" s="19" t="s">
        <v>37</v>
      </c>
      <c r="AJ792" s="19" t="s">
        <v>37</v>
      </c>
      <c r="AK792" s="19" t="s">
        <v>37</v>
      </c>
      <c r="AL792" s="19" t="s">
        <v>37</v>
      </c>
      <c r="AM792" s="19" t="s">
        <v>37</v>
      </c>
      <c r="AN792" s="19" t="s">
        <v>37</v>
      </c>
      <c r="AO792" s="19" t="s">
        <v>37</v>
      </c>
      <c r="AP792" s="22" t="s">
        <v>37</v>
      </c>
      <c r="AQ792" s="22" t="s">
        <v>37</v>
      </c>
      <c r="AR792" s="22" t="s">
        <v>37</v>
      </c>
      <c r="AS792" s="22" t="s">
        <v>37</v>
      </c>
      <c r="AT792" s="22" t="s">
        <v>37</v>
      </c>
      <c r="AU792" s="21" t="s">
        <v>37</v>
      </c>
      <c r="AV792" s="21" t="s">
        <v>37</v>
      </c>
      <c r="AW792" s="21" t="s">
        <v>37</v>
      </c>
      <c r="AX792" s="21" t="s">
        <v>37</v>
      </c>
      <c r="AY792" s="21" t="s">
        <v>37</v>
      </c>
      <c r="AZ792" s="21" t="s">
        <v>37</v>
      </c>
      <c r="BA792" s="21" t="s">
        <v>37</v>
      </c>
      <c r="BB792" s="21" t="s">
        <v>37</v>
      </c>
      <c r="BC792" s="21" t="s">
        <v>37</v>
      </c>
      <c r="BD792" s="21" t="s">
        <v>37</v>
      </c>
      <c r="BE792" s="20" t="s">
        <v>37</v>
      </c>
      <c r="BF792" s="20" t="s">
        <v>37</v>
      </c>
      <c r="BG792" s="20" t="s">
        <v>37</v>
      </c>
      <c r="BH792" s="20" t="s">
        <v>37</v>
      </c>
      <c r="BI792" s="20" t="s">
        <v>37</v>
      </c>
      <c r="BJ792" s="20" t="s">
        <v>37</v>
      </c>
      <c r="BK792" s="20" t="s">
        <v>37</v>
      </c>
      <c r="BL792" s="20" t="s">
        <v>37</v>
      </c>
      <c r="BM792" s="20" t="s">
        <v>37</v>
      </c>
      <c r="BN792" s="20" t="s">
        <v>37</v>
      </c>
      <c r="BO792" s="22" t="s">
        <v>37</v>
      </c>
      <c r="BP792" s="22" t="s">
        <v>37</v>
      </c>
      <c r="BQ792" s="22" t="s">
        <v>37</v>
      </c>
      <c r="BR792" s="22" t="s">
        <v>37</v>
      </c>
      <c r="BS792" s="22" t="s">
        <v>37</v>
      </c>
      <c r="BT792" s="22" t="s">
        <v>37</v>
      </c>
      <c r="BU792" s="22" t="s">
        <v>37</v>
      </c>
      <c r="BV792" s="22" t="s">
        <v>37</v>
      </c>
      <c r="BW792" s="22" t="s">
        <v>37</v>
      </c>
      <c r="BX792" s="22" t="s">
        <v>37</v>
      </c>
      <c r="BY792" s="24" t="s">
        <v>37</v>
      </c>
      <c r="BZ792" s="24" t="s">
        <v>37</v>
      </c>
      <c r="CA792" s="24" t="s">
        <v>37</v>
      </c>
      <c r="CB792" s="24" t="s">
        <v>37</v>
      </c>
      <c r="CC792" s="24" t="s">
        <v>37</v>
      </c>
      <c r="CD792" s="24" t="s">
        <v>37</v>
      </c>
      <c r="CE792" s="24" t="s">
        <v>37</v>
      </c>
      <c r="CF792" s="24" t="s">
        <v>37</v>
      </c>
      <c r="CG792" s="24" t="s">
        <v>37</v>
      </c>
      <c r="CH792" s="24" t="s">
        <v>37</v>
      </c>
      <c r="CI792" s="22" t="s">
        <v>37</v>
      </c>
      <c r="CJ792" s="22" t="s">
        <v>37</v>
      </c>
      <c r="CK792" s="22">
        <v>4</v>
      </c>
      <c r="CL792" s="22" t="s">
        <v>37</v>
      </c>
      <c r="CM792" s="20" t="s">
        <v>37</v>
      </c>
      <c r="CN792" s="20" t="s">
        <v>37</v>
      </c>
      <c r="CO792" s="20">
        <v>7</v>
      </c>
      <c r="CP792" s="20" t="s">
        <v>37</v>
      </c>
    </row>
  </sheetData>
  <autoFilter ref="A3:CP792"/>
  <mergeCells count="29">
    <mergeCell ref="AP1:BD1"/>
    <mergeCell ref="BE1:BN1"/>
    <mergeCell ref="AA2:AE2"/>
    <mergeCell ref="A1:F1"/>
    <mergeCell ref="G1:P1"/>
    <mergeCell ref="Q1:Z1"/>
    <mergeCell ref="AA1:AO1"/>
    <mergeCell ref="A2:F2"/>
    <mergeCell ref="G2:K2"/>
    <mergeCell ref="L2:P2"/>
    <mergeCell ref="Q2:U2"/>
    <mergeCell ref="V2:Z2"/>
    <mergeCell ref="BE2:BI2"/>
    <mergeCell ref="BO1:BX1"/>
    <mergeCell ref="BY1:CH1"/>
    <mergeCell ref="CI1:CL1"/>
    <mergeCell ref="CM1:CP1"/>
    <mergeCell ref="AF2:AJ2"/>
    <mergeCell ref="AK2:AO2"/>
    <mergeCell ref="AP2:AT2"/>
    <mergeCell ref="AU2:AY2"/>
    <mergeCell ref="AZ2:BD2"/>
    <mergeCell ref="CM2:CP2"/>
    <mergeCell ref="BJ2:BN2"/>
    <mergeCell ref="BO2:BS2"/>
    <mergeCell ref="BT2:BX2"/>
    <mergeCell ref="BY2:CC2"/>
    <mergeCell ref="CD2:CH2"/>
    <mergeCell ref="CI2:CL2"/>
  </mergeCells>
  <pageMargins left="0.75" right="0.75" top="1" bottom="1" header="0.5" footer="0.5"/>
  <pageSetup fitToWidth="4" fitToHeight="50" orientation="landscape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15</vt:i4>
      </vt:variant>
    </vt:vector>
  </HeadingPairs>
  <TitlesOfParts>
    <vt:vector size="24" baseType="lpstr">
      <vt:lpstr>Description</vt:lpstr>
      <vt:lpstr>Sorted_by_Variable</vt:lpstr>
      <vt:lpstr>Sorted_by_State</vt:lpstr>
      <vt:lpstr>MainModule</vt:lpstr>
      <vt:lpstr>IntermediateData</vt:lpstr>
      <vt:lpstr>LevelizationSchedule</vt:lpstr>
      <vt:lpstr>RefTables</vt:lpstr>
      <vt:lpstr>F861_2012_file2</vt:lpstr>
      <vt:lpstr>F861_2012_file3</vt:lpstr>
      <vt:lpstr>caseName</vt:lpstr>
      <vt:lpstr>decaySchedule_range</vt:lpstr>
      <vt:lpstr>discount_rate</vt:lpstr>
      <vt:lpstr>EE_ramp_rate</vt:lpstr>
      <vt:lpstr>objective_savings_pcnt</vt:lpstr>
      <vt:lpstr>Description!Print_Area</vt:lpstr>
      <vt:lpstr>MainModule!Print_Area</vt:lpstr>
      <vt:lpstr>Sorted_by_State!Print_Area</vt:lpstr>
      <vt:lpstr>Sorted_by_Variable!Print_Area</vt:lpstr>
      <vt:lpstr>F861_2012_file2!Print_Titles</vt:lpstr>
      <vt:lpstr>F861_2012_file3!Print_Titles</vt:lpstr>
      <vt:lpstr>MainModule!Print_Titles</vt:lpstr>
      <vt:lpstr>Sorted_by_State!Print_Titles</vt:lpstr>
      <vt:lpstr>Sorted_by_Variable!Print_Titles</vt:lpstr>
      <vt:lpstr>selectedState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Friedman, Kristina</dc:creator>
  <cp:lastModifiedBy>EPA</cp:lastModifiedBy>
  <cp:lastPrinted>2014-06-04T14:27:09Z</cp:lastPrinted>
  <dcterms:created xsi:type="dcterms:W3CDTF">2013-11-05T17:44:04Z</dcterms:created>
  <dcterms:modified xsi:type="dcterms:W3CDTF">2014-06-21T03:47:16Z</dcterms:modified>
</cp:coreProperties>
</file>